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customXml/itemProps4.xml" ContentType="application/vnd.openxmlformats-officedocument.customXm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customXml/itemProps5.xml" ContentType="application/vnd.openxmlformats-officedocument.customXmlPropertie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15" windowWidth="15480" windowHeight="5895" tabRatio="888"/>
  </bookViews>
  <sheets>
    <sheet name="Cover" sheetId="194" r:id="rId1"/>
    <sheet name="Navigation" sheetId="223" r:id="rId2"/>
    <sheet name="Costs Matrix 2010" sheetId="284" r:id="rId3"/>
    <sheet name="C1 - Costs Matrix 2011" sheetId="214" r:id="rId4"/>
    <sheet name="C1 - Costs Matrix 2012" sheetId="297" r:id="rId5"/>
    <sheet name="C1 - Costs Matrix 2013" sheetId="298" r:id="rId6"/>
    <sheet name="C1 - Costs Matrix 2014" sheetId="299" r:id="rId7"/>
    <sheet name="C1 - Costs Matrix 2015" sheetId="300" r:id="rId8"/>
    <sheet name="C2 - Check Sheet" sheetId="201" r:id="rId9"/>
    <sheet name="C3 - Yr on yr Comp 2011" sheetId="218" r:id="rId10"/>
    <sheet name="C3 - Yr on yr Comp 2012" sheetId="309" r:id="rId11"/>
    <sheet name="C3 - Yr on yr Comp 2013" sheetId="310" r:id="rId12"/>
    <sheet name="C3 - Yr on yr Comp 2014" sheetId="311" r:id="rId13"/>
    <sheet name="C3 - Yr on yr Comp 2015" sheetId="312" r:id="rId14"/>
    <sheet name="C4 - RAV " sheetId="215" r:id="rId15"/>
    <sheet name="C5 - Summary - Tax Pool &amp; Se" sheetId="217" r:id="rId16"/>
    <sheet name="C6 - Contractor Adj Memo" sheetId="228" r:id="rId17"/>
    <sheet name="C7 - Related Party Analysis" sheetId="294" r:id="rId18"/>
    <sheet name="C8 - Related Party Cross Sub" sheetId="295" r:id="rId19"/>
    <sheet name="C9 - Related Party dis Marg" sheetId="296" r:id="rId20"/>
    <sheet name="C10 - NI" sheetId="192" r:id="rId21"/>
    <sheet name="C11 - Core (CT)" sheetId="175" r:id="rId22"/>
    <sheet name="C12 - Reinforcements &amp; DSM" sheetId="6" r:id="rId23"/>
    <sheet name="C13 - Asset Rep, Refurb, Civil" sheetId="226" r:id="rId24"/>
    <sheet name="C14 - Operational IT &amp; Telecoms" sheetId="55" r:id="rId25"/>
    <sheet name="C15 - QoS &amp; WSC" sheetId="200" r:id="rId26"/>
    <sheet name="C16 - Summary-Non-Core Ex Ante" sheetId="117" r:id="rId27"/>
    <sheet name="C17 - Summary - Non-Core Reopen" sheetId="114" r:id="rId28"/>
    <sheet name="C18 - HILP " sheetId="124" r:id="rId29"/>
    <sheet name="C19 - CNI" sheetId="46" r:id="rId30"/>
    <sheet name="C20 - Summary - SAF not RAV(CT)" sheetId="187" r:id="rId31"/>
    <sheet name="C21 - IFI" sheetId="63" r:id="rId32"/>
    <sheet name="C22 - LCN Fund First Tier" sheetId="277" r:id="rId33"/>
    <sheet name="C23 - LCN Fund Second Tier" sheetId="278" r:id="rId34"/>
    <sheet name="C24 - Summary - NOC (CT)" sheetId="143" r:id="rId35"/>
    <sheet name="C25-Atypicals-Sev Weath 1-in-20" sheetId="221" r:id="rId36"/>
    <sheet name="C26 - NOCs Other" sheetId="70" r:id="rId37"/>
    <sheet name="C27 - Summary-Non Price Control" sheetId="144" r:id="rId38"/>
    <sheet name="C28 - Ex Services (exc conns)" sheetId="21" r:id="rId39"/>
    <sheet name="C29 - Legacy Metering" sheetId="147" r:id="rId40"/>
    <sheet name="C30 - Out Of Area Networks" sheetId="184" r:id="rId41"/>
    <sheet name="C31 - de minimis" sheetId="148" r:id="rId42"/>
    <sheet name="C32 - Other (cons) activities" sheetId="193" r:id="rId43"/>
    <sheet name="C33 - Atypicals 2010" sheetId="216" r:id="rId44"/>
    <sheet name="C33 - Atypicals 2011" sheetId="302" r:id="rId45"/>
    <sheet name="C33 - Atypicals 2012" sheetId="304" r:id="rId46"/>
    <sheet name="C33 - Atypicals 2013" sheetId="305" r:id="rId47"/>
    <sheet name="C33 - Atypicals 2014" sheetId="306" r:id="rId48"/>
    <sheet name="C33 - Atypicals 2015" sheetId="307" r:id="rId49"/>
    <sheet name="C34 - Non Activity Based Costs" sheetId="120" r:id="rId50"/>
    <sheet name="C35 - Non-Op Capex" sheetId="108" r:id="rId51"/>
    <sheet name="C36 - Indirects total" sheetId="279" r:id="rId52"/>
    <sheet name="C37 - Finance and Reg" sheetId="301" r:id="rId53"/>
    <sheet name="CV1 - Diversions" sheetId="245" r:id="rId54"/>
    <sheet name="CV2 - ESQCR" sheetId="246" r:id="rId55"/>
    <sheet name="CV3 - Asset Replacement" sheetId="2" r:id="rId56"/>
    <sheet name="CV4 - Asset_Repl_(Memo)" sheetId="239" r:id="rId57"/>
    <sheet name="CV5 - Refurbishment" sheetId="288" r:id="rId58"/>
    <sheet name="CV6 - Civil Works" sheetId="314" r:id="rId59"/>
    <sheet name="CV7 - Undergrounding Des Areas" sheetId="240" r:id="rId60"/>
    <sheet name="CV8 - Legal &amp; Safety" sheetId="247" r:id="rId61"/>
    <sheet name="CV9 - High Value Proj (Scheme)" sheetId="242" r:id="rId62"/>
    <sheet name="CV10 - BT21CN" sheetId="249" r:id="rId63"/>
    <sheet name="CV11 - Flood mitigation" sheetId="251" r:id="rId64"/>
    <sheet name="CV12 - Environmental Reporting" sheetId="248" r:id="rId65"/>
    <sheet name="CV13 - I&amp;M" sheetId="317" r:id="rId66"/>
    <sheet name="CV14 - Tree_Cutting" sheetId="318" r:id="rId67"/>
    <sheet name="CV15 - MTP all incidents" sheetId="292" r:id="rId68"/>
    <sheet name="CV 16 - WSC Schemes" sheetId="316" r:id="rId69"/>
    <sheet name="CV17 - Connections Summary" sheetId="290" r:id="rId70"/>
    <sheet name="CV18 - Black Start" sheetId="283" r:id="rId71"/>
    <sheet name="NADPR Navigation" sheetId="274" r:id="rId72"/>
    <sheet name="V1 - Total Asset Movement" sheetId="234" r:id="rId73"/>
    <sheet name="V2 - AR - Connection projects" sheetId="235" r:id="rId74"/>
    <sheet name="V3 - AR - Gen Reinforcement" sheetId="236" r:id="rId75"/>
    <sheet name="V4 - AR - Other Movements" sheetId="238" r:id="rId76"/>
    <sheet name="V5 - AR - Age profile" sheetId="243" r:id="rId77"/>
    <sheet name="V6 - Fault Levels" sheetId="289" r:id="rId78"/>
    <sheet name="V7 - Flood mitigation (site)" sheetId="250" r:id="rId79"/>
    <sheet name="V8 - Streetworks" sheetId="264" r:id="rId80"/>
    <sheet name="V9 - MTP one-off EEs only" sheetId="286" r:id="rId81"/>
    <sheet name="V10-MTP sev weather EEs only" sheetId="287" r:id="rId82"/>
    <sheet name="V10a-MTP sev weather 1-in-20" sheetId="319" r:id="rId83"/>
    <sheet name="V11 - MTP excluding all EEs" sheetId="285" r:id="rId84"/>
    <sheet name="V12 - BCF" sheetId="252" r:id="rId85"/>
    <sheet name="V13 - TCP" sheetId="253" r:id="rId86"/>
    <sheet name="V14 - RPZ" sheetId="255" r:id="rId87"/>
    <sheet name="V15 - Losses" sheetId="257" r:id="rId88"/>
    <sheet name="V16 - Losses DG Adj. (LAG)" sheetId="258" r:id="rId89"/>
    <sheet name="V17 - Losses DG Adj. (DGA)" sheetId="259" r:id="rId90"/>
    <sheet name="V18 - QoS Acivity Placeholder" sheetId="265"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xlnm._FilterDatabase" localSheetId="53" hidden="1">'CV1 - Diversions'!#REF!</definedName>
    <definedName name="_xlnm._FilterDatabase" localSheetId="65" hidden="1">'CV13 - I&amp;M'!$B$5:$B$81</definedName>
    <definedName name="_xlnm._FilterDatabase" localSheetId="72" hidden="1">'V1 - Total Asset Movement'!$A$1:$D$200</definedName>
    <definedName name="_xlnm._FilterDatabase" localSheetId="76" hidden="1">'V5 - AR - Age profile'!$A$5:$DK$95</definedName>
    <definedName name="bottom" localSheetId="23">'[1]Dis HV Circuit Data excl ee'!#REF!</definedName>
    <definedName name="bottom" localSheetId="32">'[1]Dis HV Circuit Data excl ee'!#REF!</definedName>
    <definedName name="bottom" localSheetId="35">'[1]Dis HV Circuit Data excl ee'!#REF!</definedName>
    <definedName name="bottom" localSheetId="10">'[2]Dis HV Circuit Data excl ee'!#REF!</definedName>
    <definedName name="bottom" localSheetId="11">'[2]Dis HV Circuit Data excl ee'!#REF!</definedName>
    <definedName name="bottom" localSheetId="12">'[2]Dis HV Circuit Data excl ee'!#REF!</definedName>
    <definedName name="bottom" localSheetId="13">'[2]Dis HV Circuit Data excl ee'!#REF!</definedName>
    <definedName name="bottom" localSheetId="44">'[2]Dis HV Circuit Data excl ee'!#REF!</definedName>
    <definedName name="bottom" localSheetId="45">'[2]Dis HV Circuit Data excl ee'!#REF!</definedName>
    <definedName name="bottom" localSheetId="46">'[2]Dis HV Circuit Data excl ee'!#REF!</definedName>
    <definedName name="bottom" localSheetId="47">'[2]Dis HV Circuit Data excl ee'!#REF!</definedName>
    <definedName name="bottom" localSheetId="48">'[2]Dis HV Circuit Data excl ee'!#REF!</definedName>
    <definedName name="bottom" localSheetId="51">'[2]Dis HV Circuit Data excl ee'!#REF!</definedName>
    <definedName name="bottom" localSheetId="16">'[1]Dis HV Circuit Data excl ee'!#REF!</definedName>
    <definedName name="bottom" localSheetId="2">'[1]Dis HV Circuit Data excl ee'!#REF!</definedName>
    <definedName name="bottom" localSheetId="68">'[2]Dis HV Circuit Data excl ee'!#REF!</definedName>
    <definedName name="bottom" localSheetId="65">'[2]Dis HV Circuit Data excl ee'!#REF!</definedName>
    <definedName name="bottom" localSheetId="67">'[2]Dis HV Circuit Data excl ee'!#REF!</definedName>
    <definedName name="bottom" localSheetId="69">'[3]Dis HV Circuit Data excl ee'!#REF!</definedName>
    <definedName name="bottom" localSheetId="56">'[2]Dis HV Circuit Data excl ee'!#REF!</definedName>
    <definedName name="bottom" localSheetId="57">'[1]Dis HV Circuit Data excl ee'!#REF!</definedName>
    <definedName name="bottom" localSheetId="58">'[2]Dis HV Circuit Data excl ee'!#REF!</definedName>
    <definedName name="bottom" localSheetId="71">'[1]Dis HV Circuit Data excl ee'!#REF!</definedName>
    <definedName name="constrainsts" localSheetId="23">'[4]4.3 Network Analysis Load'!#REF!</definedName>
    <definedName name="constrainsts" localSheetId="32">'[4]4.3 Network Analysis Load'!#REF!</definedName>
    <definedName name="constrainsts" localSheetId="35">'[4]4.3 Network Analysis Load'!#REF!</definedName>
    <definedName name="constrainsts" localSheetId="10">'[5]4.3 Network Analysis Load'!#REF!</definedName>
    <definedName name="constrainsts" localSheetId="11">'[5]4.3 Network Analysis Load'!#REF!</definedName>
    <definedName name="constrainsts" localSheetId="12">'[5]4.3 Network Analysis Load'!#REF!</definedName>
    <definedName name="constrainsts" localSheetId="13">'[5]4.3 Network Analysis Load'!#REF!</definedName>
    <definedName name="constrainsts" localSheetId="44">'[5]4.3 Network Analysis Load'!#REF!</definedName>
    <definedName name="constrainsts" localSheetId="45">'[5]4.3 Network Analysis Load'!#REF!</definedName>
    <definedName name="constrainsts" localSheetId="46">'[5]4.3 Network Analysis Load'!#REF!</definedName>
    <definedName name="constrainsts" localSheetId="47">'[5]4.3 Network Analysis Load'!#REF!</definedName>
    <definedName name="constrainsts" localSheetId="48">'[5]4.3 Network Analysis Load'!#REF!</definedName>
    <definedName name="constrainsts" localSheetId="51">'[5]4.3 Network Analysis Load'!#REF!</definedName>
    <definedName name="constrainsts" localSheetId="16">'[4]4.3 Network Analysis Load'!#REF!</definedName>
    <definedName name="constrainsts" localSheetId="2">'[4]4.3 Network Analysis Load'!#REF!</definedName>
    <definedName name="constrainsts" localSheetId="68">'[5]4.3 Network Analysis Load'!#REF!</definedName>
    <definedName name="constrainsts" localSheetId="65">'[5]4.3 Network Analysis Load'!#REF!</definedName>
    <definedName name="constrainsts" localSheetId="67">'[5]4.3 Network Analysis Load'!#REF!</definedName>
    <definedName name="constrainsts" localSheetId="56">'[5]4.3 Network Analysis Load'!#REF!</definedName>
    <definedName name="constrainsts" localSheetId="57">'[4]4.3 Network Analysis Load'!#REF!</definedName>
    <definedName name="constrainsts" localSheetId="58">'[5]4.3 Network Analysis Load'!#REF!</definedName>
    <definedName name="constrainsts" localSheetId="71">'[4]4.3 Network Analysis Load'!#REF!</definedName>
    <definedName name="Guidance" localSheetId="23">'[6]Version &amp; Contents'!#REF!</definedName>
    <definedName name="Guidance" localSheetId="32">'[6]Version &amp; Contents'!#REF!</definedName>
    <definedName name="Guidance" localSheetId="35">'[6]Version &amp; Contents'!#REF!</definedName>
    <definedName name="Guidance" localSheetId="10">'[6]Version &amp; Contents'!#REF!</definedName>
    <definedName name="Guidance" localSheetId="11">'[6]Version &amp; Contents'!#REF!</definedName>
    <definedName name="Guidance" localSheetId="12">'[6]Version &amp; Contents'!#REF!</definedName>
    <definedName name="Guidance" localSheetId="13">'[6]Version &amp; Contents'!#REF!</definedName>
    <definedName name="Guidance" localSheetId="44">'[6]Version &amp; Contents'!#REF!</definedName>
    <definedName name="Guidance" localSheetId="45">'[6]Version &amp; Contents'!#REF!</definedName>
    <definedName name="Guidance" localSheetId="46">'[6]Version &amp; Contents'!#REF!</definedName>
    <definedName name="Guidance" localSheetId="47">'[6]Version &amp; Contents'!#REF!</definedName>
    <definedName name="Guidance" localSheetId="48">'[6]Version &amp; Contents'!#REF!</definedName>
    <definedName name="Guidance" localSheetId="51">'[7]Version &amp; Contents'!#REF!</definedName>
    <definedName name="Guidance" localSheetId="16">'[6]Version &amp; Contents'!#REF!</definedName>
    <definedName name="Guidance" localSheetId="2">'[6]Version &amp; Contents'!#REF!</definedName>
    <definedName name="Guidance" localSheetId="68">'[6]Version &amp; Contents'!#REF!</definedName>
    <definedName name="Guidance" localSheetId="65">'[8]Version &amp; Contents'!#REF!</definedName>
    <definedName name="Guidance" localSheetId="67">'[8]Version &amp; Contents'!#REF!</definedName>
    <definedName name="Guidance" localSheetId="56">'[8]Version &amp; Contents'!#REF!</definedName>
    <definedName name="Guidance" localSheetId="57">'[6]Version &amp; Contents'!#REF!</definedName>
    <definedName name="Guidance" localSheetId="58">'[8]Version &amp; Contents'!#REF!</definedName>
    <definedName name="Guidance" localSheetId="71">'[6]Version &amp; Contents'!#REF!</definedName>
    <definedName name="Guidance1" localSheetId="10">'[7]Version &amp; Contents'!#REF!</definedName>
    <definedName name="Guidance1" localSheetId="11">'[7]Version &amp; Contents'!#REF!</definedName>
    <definedName name="Guidance1" localSheetId="12">'[7]Version &amp; Contents'!#REF!</definedName>
    <definedName name="Guidance1" localSheetId="13">'[7]Version &amp; Contents'!#REF!</definedName>
    <definedName name="Guidance1" localSheetId="44">'[7]Version &amp; Contents'!#REF!</definedName>
    <definedName name="Guidance1" localSheetId="45">'[7]Version &amp; Contents'!#REF!</definedName>
    <definedName name="Guidance1" localSheetId="46">'[7]Version &amp; Contents'!#REF!</definedName>
    <definedName name="Guidance1" localSheetId="47">'[7]Version &amp; Contents'!#REF!</definedName>
    <definedName name="Guidance1" localSheetId="48">'[7]Version &amp; Contents'!#REF!</definedName>
    <definedName name="Guidance1" localSheetId="2">'[7]Version &amp; Contents'!#REF!</definedName>
    <definedName name="Guidance1" localSheetId="68">'[7]Version &amp; Contents'!#REF!</definedName>
    <definedName name="Guidance1" localSheetId="57">'[7]Version &amp; Contents'!#REF!</definedName>
    <definedName name="Guidance1" localSheetId="58">'[7]Version &amp; Contents'!#REF!</definedName>
    <definedName name="Guidance1" localSheetId="71">'[7]Version &amp; Contents'!#REF!</definedName>
    <definedName name="Guidance2" localSheetId="68">'[6]Version &amp; Contents'!#REF!</definedName>
    <definedName name="hethet" localSheetId="10">'[7]Version &amp; Contents'!#REF!</definedName>
    <definedName name="hethet" localSheetId="11">'[7]Version &amp; Contents'!#REF!</definedName>
    <definedName name="hethet" localSheetId="12">'[7]Version &amp; Contents'!#REF!</definedName>
    <definedName name="hethet" localSheetId="13">'[7]Version &amp; Contents'!#REF!</definedName>
    <definedName name="hethet" localSheetId="44">'[7]Version &amp; Contents'!#REF!</definedName>
    <definedName name="hethet" localSheetId="45">'[7]Version &amp; Contents'!#REF!</definedName>
    <definedName name="hethet" localSheetId="46">'[7]Version &amp; Contents'!#REF!</definedName>
    <definedName name="hethet" localSheetId="47">'[7]Version &amp; Contents'!#REF!</definedName>
    <definedName name="hethet" localSheetId="48">'[7]Version &amp; Contents'!#REF!</definedName>
    <definedName name="hethet" localSheetId="68">'[7]Version &amp; Contents'!#REF!</definedName>
    <definedName name="hetheth" localSheetId="10">'[2]Dis HV Circuit Data excl ee'!#REF!</definedName>
    <definedName name="hetheth" localSheetId="11">'[2]Dis HV Circuit Data excl ee'!#REF!</definedName>
    <definedName name="hetheth" localSheetId="12">'[2]Dis HV Circuit Data excl ee'!#REF!</definedName>
    <definedName name="hetheth" localSheetId="13">'[2]Dis HV Circuit Data excl ee'!#REF!</definedName>
    <definedName name="hetheth" localSheetId="44">'[2]Dis HV Circuit Data excl ee'!#REF!</definedName>
    <definedName name="hetheth" localSheetId="45">'[2]Dis HV Circuit Data excl ee'!#REF!</definedName>
    <definedName name="hetheth" localSheetId="46">'[2]Dis HV Circuit Data excl ee'!#REF!</definedName>
    <definedName name="hetheth" localSheetId="47">'[2]Dis HV Circuit Data excl ee'!#REF!</definedName>
    <definedName name="hetheth" localSheetId="48">'[2]Dis HV Circuit Data excl ee'!#REF!</definedName>
    <definedName name="hetheth" localSheetId="68">'[2]Dis HV Circuit Data excl ee'!#REF!</definedName>
    <definedName name="_xlnm.Print_Area" localSheetId="3">'C1 - Costs Matrix 2011'!$A$1:$BC$171</definedName>
    <definedName name="_xlnm.Print_Area" localSheetId="4">'C1 - Costs Matrix 2012'!$A$1:$BC$171</definedName>
    <definedName name="_xlnm.Print_Area" localSheetId="5">'C1 - Costs Matrix 2013'!$A$1:$BC$171</definedName>
    <definedName name="_xlnm.Print_Area" localSheetId="6">'C1 - Costs Matrix 2014'!$A$1:$BC$171</definedName>
    <definedName name="_xlnm.Print_Area" localSheetId="7">'C1 - Costs Matrix 2015'!$A$1:$BC$171</definedName>
    <definedName name="_xlnm.Print_Area" localSheetId="23">'C13 - Asset Rep, Refurb, Civil'!$A$1:$K$26</definedName>
    <definedName name="_xlnm.Print_Area" localSheetId="9">'C3 - Yr on yr Comp 2011'!$A$1:$BF$108</definedName>
    <definedName name="_xlnm.Print_Area" localSheetId="10">'C3 - Yr on yr Comp 2012'!$A$1:$BF$108</definedName>
    <definedName name="_xlnm.Print_Area" localSheetId="11">'C3 - Yr on yr Comp 2013'!$A$1:$BF$108</definedName>
    <definedName name="_xlnm.Print_Area" localSheetId="12">'C3 - Yr on yr Comp 2014'!$A$1:$BF$108</definedName>
    <definedName name="_xlnm.Print_Area" localSheetId="13">'C3 - Yr on yr Comp 2015'!$A$1:$BF$108</definedName>
    <definedName name="_xlnm.Print_Area" localSheetId="43">'C33 - Atypicals 2010'!$A$1:$BC$376</definedName>
    <definedName name="_xlnm.Print_Area" localSheetId="44">'C33 - Atypicals 2011'!$A$1:$BC$376</definedName>
    <definedName name="_xlnm.Print_Area" localSheetId="45">'C33 - Atypicals 2012'!$A$1:$BC$376</definedName>
    <definedName name="_xlnm.Print_Area" localSheetId="46">'C33 - Atypicals 2013'!$A$1:$BC$376</definedName>
    <definedName name="_xlnm.Print_Area" localSheetId="47">'C33 - Atypicals 2014'!$A$1:$BC$376</definedName>
    <definedName name="_xlnm.Print_Area" localSheetId="48">'C33 - Atypicals 2015'!$A$1:$BC$376</definedName>
    <definedName name="_xlnm.Print_Area" localSheetId="14">'C4 - RAV '!$A$1:$O$5</definedName>
    <definedName name="_xlnm.Print_Area" localSheetId="15">'C5 - Summary - Tax Pool &amp; Se'!$A$1:$N$84</definedName>
    <definedName name="_xlnm.Print_Area" localSheetId="17">'C7 - Related Party Analysis'!$A$1:$U$3</definedName>
    <definedName name="_xlnm.Print_Area" localSheetId="18">'C8 - Related Party Cross Sub'!#REF!</definedName>
    <definedName name="_xlnm.Print_Area" localSheetId="2">'Costs Matrix 2010'!$A$1:$BC$124</definedName>
    <definedName name="_xlnm.Print_Area" localSheetId="62">'CV10 - BT21CN'!$A$1:$AF$30</definedName>
    <definedName name="_xlnm.Print_Area" localSheetId="63">'CV11 - Flood mitigation'!$A$1:$AF$44</definedName>
    <definedName name="_xlnm.Print_Area" localSheetId="66">'CV14 - Tree_Cutting'!#REF!</definedName>
    <definedName name="_xlnm.Print_Area" localSheetId="67">'CV15 - MTP all incidents'!$A$1:$AZ$145</definedName>
    <definedName name="_xlnm.Print_Area" localSheetId="54">'CV2 - ESQCR'!$A$1:$AF$77</definedName>
    <definedName name="_xlnm.Print_Area" localSheetId="58">'CV6 - Civil Works'!$A$1:$AF$55</definedName>
    <definedName name="_xlnm.Print_Area" localSheetId="60">'CV8 - Legal &amp; Safety'!$A$1:$AF$23</definedName>
    <definedName name="_xlnm.Print_Area" localSheetId="61">'CV9 - High Value Proj (Scheme)'!$A$1:$R$79</definedName>
    <definedName name="_xlnm.Print_Area" localSheetId="1">Navigation!$A$1:$R$135</definedName>
    <definedName name="_xlnm.Print_Area" localSheetId="72">'V1 - Total Asset Movement'!$A$1:$AJ$134</definedName>
    <definedName name="_xlnm.Print_Area" localSheetId="89">'V17 - Losses DG Adj. (DGA)'!$A$1:$O$34</definedName>
    <definedName name="_xlnm.Print_Area" localSheetId="90">'V18 - QoS Acivity Placeholder'!$A$1:$H$11</definedName>
    <definedName name="_xlnm.Print_Area" localSheetId="73">'V2 - AR - Connection projects'!$A$1:$T$106</definedName>
    <definedName name="_xlnm.Print_Area" localSheetId="74">'V3 - AR - Gen Reinforcement'!$A$1:$T$106</definedName>
    <definedName name="_xlnm.Print_Area" localSheetId="75">'V4 - AR - Other Movements'!$A$1:$T$106</definedName>
    <definedName name="_xlnm.Print_Area" localSheetId="76">'V5 - AR - Age profile'!$A$1:$DM$107</definedName>
    <definedName name="_xlnm.Print_Area" localSheetId="79">'V8 - Streetworks'!$A$1:$L$93</definedName>
    <definedName name="_xlnm.Print_Titles" localSheetId="22">'C12 - Reinforcements &amp; DSM'!$1:$4</definedName>
    <definedName name="_xlnm.Print_Titles" localSheetId="23">'C13 - Asset Rep, Refurb, Civil'!$1:$4</definedName>
    <definedName name="_xlnm.Print_Titles" localSheetId="28">'C18 - HILP '!$1:$4</definedName>
    <definedName name="_xlnm.Print_Titles" localSheetId="29">'C19 - CNI'!$1:$3</definedName>
    <definedName name="_xlnm.Print_Titles" localSheetId="32">'C22 - LCN Fund First Tier'!$1:$4</definedName>
    <definedName name="_xlnm.Print_Titles" localSheetId="35">'C25-Atypicals-Sev Weath 1-in-20'!$1:$4</definedName>
    <definedName name="_xlnm.Print_Titles" localSheetId="39">'C29 - Legacy Metering'!$1:$4</definedName>
    <definedName name="_xlnm.Print_Titles" localSheetId="40">'C30 - Out Of Area Networks'!$1:$4</definedName>
    <definedName name="_xlnm.Print_Titles" localSheetId="52">'C37 - Finance and Reg'!$1:$4</definedName>
    <definedName name="_xlnm.Print_Titles" localSheetId="17">'C7 - Related Party Analysis'!$1:$3</definedName>
    <definedName name="_xlnm.Print_Titles" localSheetId="18">'C8 - Related Party Cross Sub'!$1:$4</definedName>
    <definedName name="_xlnm.Print_Titles" localSheetId="19">'C9 - Related Party dis Marg'!$1:$3</definedName>
    <definedName name="_xlnm.Print_Titles" localSheetId="55">'CV3 - Asset Replacement'!$1:$4</definedName>
    <definedName name="RepAllow" localSheetId="51">'[9]3.9a Repex to RAV'!$M$8:$Q$16</definedName>
    <definedName name="top" localSheetId="23">'[1]Dis HV Circuit Data excl ee'!#REF!</definedName>
    <definedName name="top" localSheetId="32">'[1]Dis HV Circuit Data excl ee'!#REF!</definedName>
    <definedName name="top" localSheetId="33">'[1]Dis HV Circuit Data excl ee'!#REF!</definedName>
    <definedName name="top" localSheetId="35">'[1]Dis HV Circuit Data excl ee'!#REF!</definedName>
    <definedName name="top" localSheetId="10">'[2]Dis HV Circuit Data excl ee'!#REF!</definedName>
    <definedName name="top" localSheetId="11">'[2]Dis HV Circuit Data excl ee'!#REF!</definedName>
    <definedName name="top" localSheetId="12">'[2]Dis HV Circuit Data excl ee'!#REF!</definedName>
    <definedName name="top" localSheetId="13">'[2]Dis HV Circuit Data excl ee'!#REF!</definedName>
    <definedName name="top" localSheetId="44">'[2]Dis HV Circuit Data excl ee'!#REF!</definedName>
    <definedName name="top" localSheetId="45">'[2]Dis HV Circuit Data excl ee'!#REF!</definedName>
    <definedName name="top" localSheetId="46">'[2]Dis HV Circuit Data excl ee'!#REF!</definedName>
    <definedName name="top" localSheetId="47">'[2]Dis HV Circuit Data excl ee'!#REF!</definedName>
    <definedName name="top" localSheetId="48">'[2]Dis HV Circuit Data excl ee'!#REF!</definedName>
    <definedName name="top" localSheetId="51">'[2]Dis HV Circuit Data excl ee'!#REF!</definedName>
    <definedName name="top" localSheetId="16">'[1]Dis HV Circuit Data excl ee'!#REF!</definedName>
    <definedName name="top" localSheetId="2">'[1]Dis HV Circuit Data excl ee'!#REF!</definedName>
    <definedName name="top" localSheetId="68">'[2]Dis HV Circuit Data excl ee'!#REF!</definedName>
    <definedName name="top" localSheetId="65">'[2]Dis HV Circuit Data excl ee'!#REF!</definedName>
    <definedName name="top" localSheetId="67">'[2]Dis HV Circuit Data excl ee'!#REF!</definedName>
    <definedName name="top" localSheetId="69">'[3]Dis HV Circuit Data excl ee'!#REF!</definedName>
    <definedName name="top" localSheetId="56">'[2]Dis HV Circuit Data excl ee'!#REF!</definedName>
    <definedName name="top" localSheetId="57">'[1]Dis HV Circuit Data excl ee'!#REF!</definedName>
    <definedName name="top" localSheetId="58">'[2]Dis HV Circuit Data excl ee'!#REF!</definedName>
    <definedName name="top" localSheetId="71">'[1]Dis HV Circuit Data excl ee'!#REF!</definedName>
  </definedNames>
  <calcPr calcId="125725"/>
</workbook>
</file>

<file path=xl/calcChain.xml><?xml version="1.0" encoding="utf-8"?>
<calcChain xmlns="http://schemas.openxmlformats.org/spreadsheetml/2006/main">
  <c r="AC27" i="318"/>
  <c r="AD27"/>
  <c r="AE27"/>
  <c r="AF27"/>
  <c r="N27"/>
  <c r="S27"/>
  <c r="R27"/>
  <c r="Q27"/>
  <c r="P27"/>
  <c r="O27"/>
  <c r="T27" s="1"/>
  <c r="AF26"/>
  <c r="AE26"/>
  <c r="AD26"/>
  <c r="AC26"/>
  <c r="AF22"/>
  <c r="AE22"/>
  <c r="AD22"/>
  <c r="AC22"/>
  <c r="AF18"/>
  <c r="AE18"/>
  <c r="AD18"/>
  <c r="AC18"/>
  <c r="T26"/>
  <c r="P36" i="248"/>
  <c r="N39"/>
  <c r="O21"/>
  <c r="Q21"/>
  <c r="N21"/>
  <c r="T21"/>
  <c r="P21"/>
  <c r="R21"/>
  <c r="S21"/>
  <c r="S40" i="247"/>
  <c r="S39"/>
  <c r="P43" i="240"/>
  <c r="Q43"/>
  <c r="AD7" i="295"/>
  <c r="AI64" i="298"/>
  <c r="AS60"/>
  <c r="AP60"/>
  <c r="AI71"/>
  <c r="AI71" i="297"/>
  <c r="AI71" i="299"/>
  <c r="AI71" i="300"/>
  <c r="AI71" i="214"/>
  <c r="AI62" i="297"/>
  <c r="AI63"/>
  <c r="AI64"/>
  <c r="AI65"/>
  <c r="AI66"/>
  <c r="AI67"/>
  <c r="AI68"/>
  <c r="AI69"/>
  <c r="AI70"/>
  <c r="AI72"/>
  <c r="AI73"/>
  <c r="AI74"/>
  <c r="AI75"/>
  <c r="AI62" i="298"/>
  <c r="AI63"/>
  <c r="AI65"/>
  <c r="AI66"/>
  <c r="AI67"/>
  <c r="AI68"/>
  <c r="AI69"/>
  <c r="AI70"/>
  <c r="AI72"/>
  <c r="AI73"/>
  <c r="AI74"/>
  <c r="AI75"/>
  <c r="AI62" i="299"/>
  <c r="AI63"/>
  <c r="AI64"/>
  <c r="AI65"/>
  <c r="AI66"/>
  <c r="AI67"/>
  <c r="AI68"/>
  <c r="AI69"/>
  <c r="AI70"/>
  <c r="AI72"/>
  <c r="AI73"/>
  <c r="AI74"/>
  <c r="AI75"/>
  <c r="AI62" i="300"/>
  <c r="AI63"/>
  <c r="AI64"/>
  <c r="AI65"/>
  <c r="AI66"/>
  <c r="AI67"/>
  <c r="AI68"/>
  <c r="AI69"/>
  <c r="AI70"/>
  <c r="AI72"/>
  <c r="AI73"/>
  <c r="AI74"/>
  <c r="AI75"/>
  <c r="AI62" i="214"/>
  <c r="AI63"/>
  <c r="AI64"/>
  <c r="AI65"/>
  <c r="AI66"/>
  <c r="AI67"/>
  <c r="AI68"/>
  <c r="AI69"/>
  <c r="AI70"/>
  <c r="AI72"/>
  <c r="AI73"/>
  <c r="AI74"/>
  <c r="AI75"/>
  <c r="AI61" i="297"/>
  <c r="AI61" i="298"/>
  <c r="AI61" i="299"/>
  <c r="AI61" i="300"/>
  <c r="AI61" i="214"/>
  <c r="AI60" i="297"/>
  <c r="AI60" i="298"/>
  <c r="AI60" i="299"/>
  <c r="AI60" i="300"/>
  <c r="AI60" i="214"/>
  <c r="BA60" i="297"/>
  <c r="BA60" i="298"/>
  <c r="BA60" i="299"/>
  <c r="BA60" i="300"/>
  <c r="BA60" i="214"/>
  <c r="BB60" i="297"/>
  <c r="AZ60"/>
  <c r="AY60"/>
  <c r="AX60"/>
  <c r="AW60"/>
  <c r="AV60"/>
  <c r="AU60"/>
  <c r="AS60"/>
  <c r="AR60"/>
  <c r="AQ60"/>
  <c r="AP60"/>
  <c r="AO60"/>
  <c r="AN60"/>
  <c r="AM60"/>
  <c r="AL60"/>
  <c r="AK60"/>
  <c r="AJ60"/>
  <c r="AH60"/>
  <c r="AG60"/>
  <c r="AF60"/>
  <c r="AE60"/>
  <c r="AD60"/>
  <c r="AC60"/>
  <c r="AB60"/>
  <c r="AA60"/>
  <c r="Z60"/>
  <c r="Y60"/>
  <c r="X60"/>
  <c r="W60"/>
  <c r="V60"/>
  <c r="U60"/>
  <c r="T60"/>
  <c r="S60"/>
  <c r="R60"/>
  <c r="Q60"/>
  <c r="P60"/>
  <c r="O60"/>
  <c r="N60"/>
  <c r="M60"/>
  <c r="L60"/>
  <c r="K60"/>
  <c r="J60"/>
  <c r="I60"/>
  <c r="H60"/>
  <c r="G60"/>
  <c r="F60"/>
  <c r="E60"/>
  <c r="D60"/>
  <c r="C60"/>
  <c r="BB60" i="298"/>
  <c r="AZ60"/>
  <c r="AY60"/>
  <c r="AX60"/>
  <c r="AW60"/>
  <c r="AV60"/>
  <c r="AU60"/>
  <c r="AR60"/>
  <c r="AQ60"/>
  <c r="AO60"/>
  <c r="AN60"/>
  <c r="AM60"/>
  <c r="AL60"/>
  <c r="AK60"/>
  <c r="AJ60"/>
  <c r="AH60"/>
  <c r="AG60"/>
  <c r="AF60"/>
  <c r="AE60"/>
  <c r="AD60"/>
  <c r="AC60"/>
  <c r="AB60"/>
  <c r="AA60"/>
  <c r="Z60"/>
  <c r="Y60"/>
  <c r="X60"/>
  <c r="W60"/>
  <c r="V60"/>
  <c r="U60"/>
  <c r="T60"/>
  <c r="S60"/>
  <c r="R60"/>
  <c r="Q60"/>
  <c r="P60"/>
  <c r="O60"/>
  <c r="N60"/>
  <c r="M60"/>
  <c r="L60"/>
  <c r="K60"/>
  <c r="J60"/>
  <c r="I60"/>
  <c r="H60"/>
  <c r="G60"/>
  <c r="F60"/>
  <c r="E60"/>
  <c r="D60"/>
  <c r="C60"/>
  <c r="BB60" i="299"/>
  <c r="AZ60"/>
  <c r="AY60"/>
  <c r="AX60"/>
  <c r="AW60"/>
  <c r="AV60"/>
  <c r="AU60"/>
  <c r="AS60"/>
  <c r="AR60"/>
  <c r="AQ60"/>
  <c r="AP60"/>
  <c r="AO60"/>
  <c r="AN60"/>
  <c r="AM60"/>
  <c r="AL60"/>
  <c r="AK60"/>
  <c r="AJ60"/>
  <c r="AH60"/>
  <c r="AG60"/>
  <c r="AF60"/>
  <c r="AE60"/>
  <c r="AD60"/>
  <c r="AC60"/>
  <c r="AB60"/>
  <c r="AA60"/>
  <c r="Z60"/>
  <c r="Y60"/>
  <c r="X60"/>
  <c r="W60"/>
  <c r="V60"/>
  <c r="U60"/>
  <c r="T60"/>
  <c r="S60"/>
  <c r="R60"/>
  <c r="Q60"/>
  <c r="P60"/>
  <c r="O60"/>
  <c r="N60"/>
  <c r="M60"/>
  <c r="L60"/>
  <c r="K60"/>
  <c r="J60"/>
  <c r="I60"/>
  <c r="H60"/>
  <c r="G60"/>
  <c r="F60"/>
  <c r="E60"/>
  <c r="D60"/>
  <c r="C60"/>
  <c r="BB60" i="300"/>
  <c r="AZ60"/>
  <c r="AY60"/>
  <c r="AX60"/>
  <c r="AW60"/>
  <c r="AV60"/>
  <c r="AU60"/>
  <c r="AS60"/>
  <c r="AR60"/>
  <c r="AQ60"/>
  <c r="AP60"/>
  <c r="AO60"/>
  <c r="AN60"/>
  <c r="AM60"/>
  <c r="AL60"/>
  <c r="AK60"/>
  <c r="AJ60"/>
  <c r="AH60"/>
  <c r="AG60"/>
  <c r="AF60"/>
  <c r="AE60"/>
  <c r="AD60"/>
  <c r="AC60"/>
  <c r="AB60"/>
  <c r="AA60"/>
  <c r="Z60"/>
  <c r="Y60"/>
  <c r="X60"/>
  <c r="W60"/>
  <c r="V60"/>
  <c r="U60"/>
  <c r="T60"/>
  <c r="S60"/>
  <c r="R60"/>
  <c r="Q60"/>
  <c r="P60"/>
  <c r="O60"/>
  <c r="N60"/>
  <c r="M60"/>
  <c r="L60"/>
  <c r="K60"/>
  <c r="J60"/>
  <c r="I60"/>
  <c r="H60"/>
  <c r="G60"/>
  <c r="F60"/>
  <c r="E60"/>
  <c r="D60"/>
  <c r="C60"/>
  <c r="BB60" i="214"/>
  <c r="AZ60"/>
  <c r="AY60"/>
  <c r="AX60"/>
  <c r="AW60"/>
  <c r="AV60"/>
  <c r="AU60"/>
  <c r="AS60"/>
  <c r="AR60"/>
  <c r="AQ60"/>
  <c r="AP60"/>
  <c r="AO60"/>
  <c r="AN60"/>
  <c r="AM60"/>
  <c r="AL60"/>
  <c r="AK60"/>
  <c r="AJ60"/>
  <c r="AH60"/>
  <c r="AG60"/>
  <c r="AF60"/>
  <c r="AE60"/>
  <c r="AD60"/>
  <c r="AC60"/>
  <c r="AB60"/>
  <c r="AA60"/>
  <c r="Z60"/>
  <c r="Y60"/>
  <c r="X60"/>
  <c r="W60"/>
  <c r="V60"/>
  <c r="U60"/>
  <c r="T60"/>
  <c r="S60"/>
  <c r="R60"/>
  <c r="Q60"/>
  <c r="P60"/>
  <c r="O60"/>
  <c r="N60"/>
  <c r="M60"/>
  <c r="L60"/>
  <c r="K60"/>
  <c r="J60"/>
  <c r="I60"/>
  <c r="H60"/>
  <c r="G60"/>
  <c r="F60"/>
  <c r="E60"/>
  <c r="D60"/>
  <c r="C60"/>
  <c r="B60" i="297"/>
  <c r="B60" i="298"/>
  <c r="B60" i="299"/>
  <c r="B60" i="300"/>
  <c r="B60" i="214"/>
  <c r="AT74" i="297"/>
  <c r="AT74" i="298"/>
  <c r="AT74" i="299"/>
  <c r="AT74" i="300"/>
  <c r="AT74" i="214"/>
  <c r="AX72" i="297"/>
  <c r="AX72" i="298"/>
  <c r="AX72" i="299"/>
  <c r="AX72" i="300"/>
  <c r="AX72" i="214"/>
  <c r="BA74" i="297"/>
  <c r="BA74" i="298"/>
  <c r="BA74" i="299"/>
  <c r="BA74" i="300"/>
  <c r="BA74" i="214"/>
  <c r="BA64" i="297"/>
  <c r="BA64" i="298"/>
  <c r="BA64" i="299"/>
  <c r="BA64" i="300"/>
  <c r="BA64" i="214"/>
  <c r="BA61" i="297"/>
  <c r="BA61" i="298"/>
  <c r="BA61" i="299"/>
  <c r="BA61" i="300"/>
  <c r="BA61" i="214"/>
  <c r="F29" i="120"/>
  <c r="G35" i="277"/>
  <c r="F34"/>
  <c r="V176" i="214"/>
  <c r="V175"/>
  <c r="V174"/>
  <c r="V177"/>
  <c r="X170"/>
  <c r="Y77" i="297"/>
  <c r="Y82" s="1"/>
  <c r="Y77" i="298"/>
  <c r="Y82" s="1"/>
  <c r="Y77" i="299"/>
  <c r="Y82" s="1"/>
  <c r="Y77" i="300"/>
  <c r="Y82" s="1"/>
  <c r="Y103" i="297"/>
  <c r="Y103" i="298"/>
  <c r="Y103" i="299"/>
  <c r="Y103" i="300"/>
  <c r="Y103" i="214"/>
  <c r="Y86" i="297"/>
  <c r="Y86" i="298"/>
  <c r="Y86" i="299"/>
  <c r="Y86" i="300"/>
  <c r="Y86" i="214"/>
  <c r="Y125" i="297"/>
  <c r="Y125" i="298"/>
  <c r="Y125" i="299"/>
  <c r="Y125" i="300"/>
  <c r="Y125" i="214"/>
  <c r="V174" i="297"/>
  <c r="V174" i="298"/>
  <c r="V174" i="299"/>
  <c r="V174" i="300"/>
  <c r="AP106" i="214"/>
  <c r="AP106" i="297"/>
  <c r="AP106" i="299"/>
  <c r="AP106" i="300"/>
  <c r="AP106" i="298"/>
  <c r="AT106" i="297"/>
  <c r="AT106" i="298"/>
  <c r="AT106" i="299"/>
  <c r="AT106" i="300"/>
  <c r="AT106" i="214"/>
  <c r="AT76" i="284"/>
  <c r="AP76"/>
  <c r="AP85"/>
  <c r="AI76"/>
  <c r="AP73"/>
  <c r="L54" i="175"/>
  <c r="L55"/>
  <c r="L56"/>
  <c r="L57"/>
  <c r="G58"/>
  <c r="H58"/>
  <c r="I58"/>
  <c r="J58"/>
  <c r="K58"/>
  <c r="L58"/>
  <c r="L59"/>
  <c r="L60"/>
  <c r="L61"/>
  <c r="L62"/>
  <c r="G63"/>
  <c r="H63"/>
  <c r="I63"/>
  <c r="J63"/>
  <c r="K63"/>
  <c r="L63"/>
  <c r="L64"/>
  <c r="L65"/>
  <c r="L66"/>
  <c r="L67"/>
  <c r="G68"/>
  <c r="H68"/>
  <c r="I68"/>
  <c r="J68"/>
  <c r="K68"/>
  <c r="L68"/>
  <c r="BC318" i="216"/>
  <c r="AZ318"/>
  <c r="AR318"/>
  <c r="AH318"/>
  <c r="F28" i="277" l="1"/>
  <c r="G34"/>
  <c r="H34"/>
  <c r="I34"/>
  <c r="J34"/>
  <c r="K34"/>
  <c r="L34"/>
  <c r="H35"/>
  <c r="I35"/>
  <c r="J35"/>
  <c r="K35"/>
  <c r="L35"/>
  <c r="F35"/>
  <c r="L144"/>
  <c r="L143"/>
  <c r="L141"/>
  <c r="L140"/>
  <c r="K139"/>
  <c r="K142" s="1"/>
  <c r="K145" s="1"/>
  <c r="J139"/>
  <c r="J142" s="1"/>
  <c r="J145" s="1"/>
  <c r="I139"/>
  <c r="I142" s="1"/>
  <c r="I145" s="1"/>
  <c r="H139"/>
  <c r="H142" s="1"/>
  <c r="H145" s="1"/>
  <c r="G139"/>
  <c r="G142" s="1"/>
  <c r="F139"/>
  <c r="F142" s="1"/>
  <c r="F145" s="1"/>
  <c r="L138"/>
  <c r="L137"/>
  <c r="L133"/>
  <c r="L132"/>
  <c r="L130"/>
  <c r="L129"/>
  <c r="K128"/>
  <c r="K131" s="1"/>
  <c r="K134" s="1"/>
  <c r="J128"/>
  <c r="J131" s="1"/>
  <c r="J134" s="1"/>
  <c r="I128"/>
  <c r="I131" s="1"/>
  <c r="I134" s="1"/>
  <c r="H128"/>
  <c r="H131" s="1"/>
  <c r="H134" s="1"/>
  <c r="G128"/>
  <c r="G131" s="1"/>
  <c r="F128"/>
  <c r="F131" s="1"/>
  <c r="F134" s="1"/>
  <c r="L127"/>
  <c r="L126"/>
  <c r="L122"/>
  <c r="L121"/>
  <c r="L119"/>
  <c r="L118"/>
  <c r="K117"/>
  <c r="K120" s="1"/>
  <c r="K123" s="1"/>
  <c r="J117"/>
  <c r="J120" s="1"/>
  <c r="J123" s="1"/>
  <c r="I117"/>
  <c r="I120" s="1"/>
  <c r="I123" s="1"/>
  <c r="H117"/>
  <c r="H120" s="1"/>
  <c r="H123" s="1"/>
  <c r="G117"/>
  <c r="G120" s="1"/>
  <c r="F117"/>
  <c r="F120" s="1"/>
  <c r="F123" s="1"/>
  <c r="L116"/>
  <c r="L115"/>
  <c r="L111"/>
  <c r="L110"/>
  <c r="L108"/>
  <c r="L107"/>
  <c r="K106"/>
  <c r="K109" s="1"/>
  <c r="K112" s="1"/>
  <c r="J106"/>
  <c r="J109" s="1"/>
  <c r="J112" s="1"/>
  <c r="I106"/>
  <c r="I109" s="1"/>
  <c r="I112" s="1"/>
  <c r="H106"/>
  <c r="H109" s="1"/>
  <c r="H112" s="1"/>
  <c r="G106"/>
  <c r="G109" s="1"/>
  <c r="F106"/>
  <c r="F109" s="1"/>
  <c r="F112" s="1"/>
  <c r="L105"/>
  <c r="L104"/>
  <c r="L100"/>
  <c r="L99"/>
  <c r="L97"/>
  <c r="L96"/>
  <c r="K95"/>
  <c r="K98" s="1"/>
  <c r="K101" s="1"/>
  <c r="J95"/>
  <c r="J98" s="1"/>
  <c r="J101" s="1"/>
  <c r="I95"/>
  <c r="I98" s="1"/>
  <c r="I101" s="1"/>
  <c r="H95"/>
  <c r="H98" s="1"/>
  <c r="H101" s="1"/>
  <c r="G95"/>
  <c r="G98" s="1"/>
  <c r="F95"/>
  <c r="F98" s="1"/>
  <c r="F101" s="1"/>
  <c r="L94"/>
  <c r="L93"/>
  <c r="L89"/>
  <c r="L88"/>
  <c r="L86"/>
  <c r="L85"/>
  <c r="K84"/>
  <c r="K87" s="1"/>
  <c r="K90" s="1"/>
  <c r="J84"/>
  <c r="J87" s="1"/>
  <c r="J90" s="1"/>
  <c r="I84"/>
  <c r="I87" s="1"/>
  <c r="I90" s="1"/>
  <c r="H84"/>
  <c r="L84" s="1"/>
  <c r="G84"/>
  <c r="G87" s="1"/>
  <c r="F84"/>
  <c r="F87" s="1"/>
  <c r="F90" s="1"/>
  <c r="L83"/>
  <c r="L82"/>
  <c r="L78"/>
  <c r="L77"/>
  <c r="L75"/>
  <c r="L74"/>
  <c r="K73"/>
  <c r="K76" s="1"/>
  <c r="K79" s="1"/>
  <c r="J73"/>
  <c r="J76" s="1"/>
  <c r="J79" s="1"/>
  <c r="I73"/>
  <c r="I76" s="1"/>
  <c r="I79" s="1"/>
  <c r="H73"/>
  <c r="H76" s="1"/>
  <c r="H79" s="1"/>
  <c r="G73"/>
  <c r="G76" s="1"/>
  <c r="F73"/>
  <c r="F76" s="1"/>
  <c r="F79" s="1"/>
  <c r="L72"/>
  <c r="L71"/>
  <c r="AP27" i="228"/>
  <c r="AO27"/>
  <c r="AN27"/>
  <c r="AM27"/>
  <c r="AL27"/>
  <c r="AK27"/>
  <c r="AG27"/>
  <c r="AF27"/>
  <c r="AE27"/>
  <c r="AD27"/>
  <c r="AC27"/>
  <c r="AB27"/>
  <c r="AA27"/>
  <c r="Z27"/>
  <c r="Y27"/>
  <c r="AP25"/>
  <c r="AO25"/>
  <c r="AN25"/>
  <c r="AM25"/>
  <c r="AL25"/>
  <c r="AK25"/>
  <c r="AG25"/>
  <c r="AF25"/>
  <c r="AE25"/>
  <c r="AD25"/>
  <c r="AC25"/>
  <c r="AB25"/>
  <c r="AA25"/>
  <c r="Z25"/>
  <c r="Y25"/>
  <c r="AP24"/>
  <c r="AO24"/>
  <c r="AN24"/>
  <c r="AM24"/>
  <c r="AL24"/>
  <c r="AK24"/>
  <c r="AG24"/>
  <c r="AF24"/>
  <c r="AE24"/>
  <c r="AD24"/>
  <c r="AC24"/>
  <c r="AB24"/>
  <c r="AA24"/>
  <c r="Z24"/>
  <c r="Y24"/>
  <c r="AP20"/>
  <c r="AO20"/>
  <c r="AN20"/>
  <c r="AM20"/>
  <c r="AL20"/>
  <c r="AK20"/>
  <c r="AG20"/>
  <c r="AF20"/>
  <c r="AE20"/>
  <c r="AD20"/>
  <c r="AC20"/>
  <c r="AB20"/>
  <c r="AA20"/>
  <c r="Z20"/>
  <c r="Y20"/>
  <c r="V20"/>
  <c r="U20"/>
  <c r="T20"/>
  <c r="S20"/>
  <c r="R20"/>
  <c r="P20"/>
  <c r="O20"/>
  <c r="N20"/>
  <c r="L20"/>
  <c r="K20"/>
  <c r="J20"/>
  <c r="I20"/>
  <c r="H20"/>
  <c r="G20"/>
  <c r="F20"/>
  <c r="E20"/>
  <c r="D20"/>
  <c r="C20"/>
  <c r="B20"/>
  <c r="AP18"/>
  <c r="AO18"/>
  <c r="AN18"/>
  <c r="AM18"/>
  <c r="AL18"/>
  <c r="AK18"/>
  <c r="AG18"/>
  <c r="AF18"/>
  <c r="AE18"/>
  <c r="AD18"/>
  <c r="AC18"/>
  <c r="AB18"/>
  <c r="AA18"/>
  <c r="Z18"/>
  <c r="Y18"/>
  <c r="V18"/>
  <c r="U18"/>
  <c r="T18"/>
  <c r="S18"/>
  <c r="R18"/>
  <c r="P18"/>
  <c r="O18"/>
  <c r="N18"/>
  <c r="L18"/>
  <c r="K18"/>
  <c r="J18"/>
  <c r="I18"/>
  <c r="H18"/>
  <c r="G18"/>
  <c r="F18"/>
  <c r="E18"/>
  <c r="D18"/>
  <c r="C18"/>
  <c r="B18"/>
  <c r="AP17"/>
  <c r="AO17"/>
  <c r="AN17"/>
  <c r="AM17"/>
  <c r="AL17"/>
  <c r="AK17"/>
  <c r="AG17"/>
  <c r="AF17"/>
  <c r="AE17"/>
  <c r="AD17"/>
  <c r="AC17"/>
  <c r="AB17"/>
  <c r="AA17"/>
  <c r="Z17"/>
  <c r="Y17"/>
  <c r="V17"/>
  <c r="U17"/>
  <c r="T17"/>
  <c r="S17"/>
  <c r="R17"/>
  <c r="P17"/>
  <c r="O17"/>
  <c r="N17"/>
  <c r="L17"/>
  <c r="K17"/>
  <c r="J17"/>
  <c r="I17"/>
  <c r="H17"/>
  <c r="G17"/>
  <c r="F17"/>
  <c r="E17"/>
  <c r="D17"/>
  <c r="C17"/>
  <c r="B17"/>
  <c r="G145" i="277" l="1"/>
  <c r="L145" s="1"/>
  <c r="L142"/>
  <c r="L139"/>
  <c r="G112"/>
  <c r="L112" s="1"/>
  <c r="L109"/>
  <c r="G123"/>
  <c r="L123" s="1"/>
  <c r="L120"/>
  <c r="G134"/>
  <c r="L134" s="1"/>
  <c r="L131"/>
  <c r="L106"/>
  <c r="L128"/>
  <c r="L117"/>
  <c r="G79"/>
  <c r="L79" s="1"/>
  <c r="L76"/>
  <c r="G90"/>
  <c r="L90" s="1"/>
  <c r="G101"/>
  <c r="L101" s="1"/>
  <c r="L98"/>
  <c r="L73"/>
  <c r="H87"/>
  <c r="H90" s="1"/>
  <c r="L95"/>
  <c r="AC29" i="317"/>
  <c r="AD29"/>
  <c r="AE29"/>
  <c r="AF29"/>
  <c r="AC30"/>
  <c r="AD30"/>
  <c r="AE30"/>
  <c r="AF30"/>
  <c r="AC31"/>
  <c r="AD31"/>
  <c r="AE31"/>
  <c r="AF31"/>
  <c r="AC32"/>
  <c r="AD32"/>
  <c r="AE32"/>
  <c r="AF32"/>
  <c r="AC33"/>
  <c r="AD33"/>
  <c r="AE33"/>
  <c r="AF33"/>
  <c r="AC34"/>
  <c r="AD34"/>
  <c r="AE34"/>
  <c r="AF34"/>
  <c r="AC35"/>
  <c r="AD35"/>
  <c r="AE35"/>
  <c r="AF35"/>
  <c r="AC36"/>
  <c r="AD36"/>
  <c r="AE36"/>
  <c r="AF36"/>
  <c r="AC37"/>
  <c r="AD37"/>
  <c r="AE37"/>
  <c r="AF37"/>
  <c r="AC38"/>
  <c r="AD38"/>
  <c r="AE38"/>
  <c r="AF38"/>
  <c r="AC39"/>
  <c r="AD39"/>
  <c r="AE39"/>
  <c r="AF39"/>
  <c r="AC40"/>
  <c r="AD40"/>
  <c r="AE40"/>
  <c r="AF40"/>
  <c r="AC41"/>
  <c r="AD41"/>
  <c r="AE41"/>
  <c r="AF41"/>
  <c r="AC42"/>
  <c r="AD42"/>
  <c r="AE42"/>
  <c r="AF42"/>
  <c r="AC43"/>
  <c r="AD43"/>
  <c r="AE43"/>
  <c r="AF43"/>
  <c r="AC44"/>
  <c r="AD44"/>
  <c r="AE44"/>
  <c r="AF44"/>
  <c r="AC45"/>
  <c r="AD45"/>
  <c r="AE45"/>
  <c r="AF45"/>
  <c r="AC46"/>
  <c r="AD46"/>
  <c r="AE46"/>
  <c r="AF46"/>
  <c r="AC47"/>
  <c r="AD47"/>
  <c r="AE47"/>
  <c r="AF47"/>
  <c r="AC48"/>
  <c r="AD48"/>
  <c r="AE48"/>
  <c r="AF48"/>
  <c r="AC49"/>
  <c r="AD49"/>
  <c r="AE49"/>
  <c r="AF49"/>
  <c r="AC50"/>
  <c r="AD50"/>
  <c r="AE50"/>
  <c r="AF50"/>
  <c r="AC51"/>
  <c r="AD51"/>
  <c r="AE51"/>
  <c r="AF51"/>
  <c r="AC52"/>
  <c r="AD52"/>
  <c r="AE52"/>
  <c r="AF52"/>
  <c r="AC53"/>
  <c r="AD53"/>
  <c r="AE53"/>
  <c r="AF53"/>
  <c r="AC54"/>
  <c r="AD54"/>
  <c r="AE54"/>
  <c r="AF54"/>
  <c r="AC55"/>
  <c r="AD55"/>
  <c r="AE55"/>
  <c r="AF55"/>
  <c r="AC56"/>
  <c r="AD56"/>
  <c r="AE56"/>
  <c r="AF56"/>
  <c r="AC57"/>
  <c r="AD57"/>
  <c r="AE57"/>
  <c r="AF57"/>
  <c r="AC58"/>
  <c r="AD58"/>
  <c r="AE58"/>
  <c r="AF58"/>
  <c r="AC59"/>
  <c r="AD59"/>
  <c r="AE59"/>
  <c r="AF59"/>
  <c r="AC60"/>
  <c r="AD60"/>
  <c r="AE60"/>
  <c r="AF60"/>
  <c r="AC61"/>
  <c r="AD61"/>
  <c r="AE61"/>
  <c r="AF61"/>
  <c r="AC62"/>
  <c r="AD62"/>
  <c r="AE62"/>
  <c r="AF62"/>
  <c r="AC63"/>
  <c r="AD63"/>
  <c r="AE63"/>
  <c r="AF63"/>
  <c r="AC64"/>
  <c r="AD64"/>
  <c r="AE64"/>
  <c r="AF64"/>
  <c r="AC65"/>
  <c r="AD65"/>
  <c r="AE65"/>
  <c r="AF65"/>
  <c r="AC66"/>
  <c r="AD66"/>
  <c r="AE66"/>
  <c r="AF66"/>
  <c r="AC67"/>
  <c r="AD67"/>
  <c r="AE67"/>
  <c r="AF67"/>
  <c r="AC68"/>
  <c r="AD68"/>
  <c r="AE68"/>
  <c r="AF68"/>
  <c r="AC69"/>
  <c r="AD69"/>
  <c r="AE69"/>
  <c r="AF69"/>
  <c r="AC70"/>
  <c r="AD70"/>
  <c r="AE70"/>
  <c r="AF70"/>
  <c r="AC71"/>
  <c r="AD71"/>
  <c r="AE71"/>
  <c r="AF71"/>
  <c r="AC72"/>
  <c r="AD72"/>
  <c r="AE72"/>
  <c r="AF72"/>
  <c r="AC73"/>
  <c r="AD73"/>
  <c r="AE73"/>
  <c r="AF73"/>
  <c r="AC74"/>
  <c r="AD74"/>
  <c r="AE74"/>
  <c r="AF74"/>
  <c r="AC75"/>
  <c r="AD75"/>
  <c r="AE75"/>
  <c r="AF75"/>
  <c r="AC76"/>
  <c r="AD76"/>
  <c r="AE76"/>
  <c r="AF76"/>
  <c r="AC77"/>
  <c r="AD77"/>
  <c r="AE77"/>
  <c r="AF77"/>
  <c r="AC78"/>
  <c r="AD78"/>
  <c r="AE78"/>
  <c r="AF78"/>
  <c r="AC79"/>
  <c r="AD79"/>
  <c r="AE79"/>
  <c r="AF79"/>
  <c r="AC80"/>
  <c r="AD80"/>
  <c r="AE80"/>
  <c r="AF80"/>
  <c r="AC18"/>
  <c r="AD18"/>
  <c r="AE18"/>
  <c r="AF18"/>
  <c r="V72"/>
  <c r="W72"/>
  <c r="X72"/>
  <c r="Y72"/>
  <c r="Z72"/>
  <c r="AA72"/>
  <c r="V73"/>
  <c r="W73"/>
  <c r="X73"/>
  <c r="Y73"/>
  <c r="Z73"/>
  <c r="AA73"/>
  <c r="V74"/>
  <c r="W74"/>
  <c r="X74"/>
  <c r="Y74"/>
  <c r="Z74"/>
  <c r="AA74"/>
  <c r="V75"/>
  <c r="W75"/>
  <c r="X75"/>
  <c r="Y75"/>
  <c r="Z75"/>
  <c r="AA75"/>
  <c r="V76"/>
  <c r="W76"/>
  <c r="X76"/>
  <c r="Y76"/>
  <c r="Z76"/>
  <c r="AA76"/>
  <c r="V77"/>
  <c r="W77"/>
  <c r="X77"/>
  <c r="Y77"/>
  <c r="Z77"/>
  <c r="AA77"/>
  <c r="V78"/>
  <c r="W78"/>
  <c r="X78"/>
  <c r="Y78"/>
  <c r="Z78"/>
  <c r="AA78"/>
  <c r="V79"/>
  <c r="W79"/>
  <c r="X79"/>
  <c r="Y79"/>
  <c r="Z79"/>
  <c r="AA79"/>
  <c r="V80"/>
  <c r="W80"/>
  <c r="X80"/>
  <c r="Y80"/>
  <c r="Z80"/>
  <c r="AA80"/>
  <c r="V9"/>
  <c r="W9"/>
  <c r="X9"/>
  <c r="Y9"/>
  <c r="Z9"/>
  <c r="AA9"/>
  <c r="V10"/>
  <c r="W10"/>
  <c r="X10"/>
  <c r="Y10"/>
  <c r="Z10"/>
  <c r="AA10"/>
  <c r="V11"/>
  <c r="W11"/>
  <c r="X11"/>
  <c r="Y11"/>
  <c r="Z11"/>
  <c r="AA11"/>
  <c r="V12"/>
  <c r="W12"/>
  <c r="X12"/>
  <c r="Y12"/>
  <c r="Z12"/>
  <c r="AA12"/>
  <c r="V13"/>
  <c r="W13"/>
  <c r="X13"/>
  <c r="Y13"/>
  <c r="Z13"/>
  <c r="AA13"/>
  <c r="V14"/>
  <c r="W14"/>
  <c r="X14"/>
  <c r="Y14"/>
  <c r="Z14"/>
  <c r="AA14"/>
  <c r="V15"/>
  <c r="W15"/>
  <c r="X15"/>
  <c r="Y15"/>
  <c r="Z15"/>
  <c r="AA15"/>
  <c r="V16"/>
  <c r="W16"/>
  <c r="X16"/>
  <c r="Y16"/>
  <c r="Z16"/>
  <c r="AA16"/>
  <c r="V17"/>
  <c r="W17"/>
  <c r="X17"/>
  <c r="Y17"/>
  <c r="Z17"/>
  <c r="AA17"/>
  <c r="V18"/>
  <c r="W18"/>
  <c r="X18"/>
  <c r="Y18"/>
  <c r="Z18"/>
  <c r="AA18"/>
  <c r="V19"/>
  <c r="W19"/>
  <c r="X19"/>
  <c r="Y19"/>
  <c r="Z19"/>
  <c r="AA19"/>
  <c r="V20"/>
  <c r="W20"/>
  <c r="X20"/>
  <c r="Y20"/>
  <c r="Z20"/>
  <c r="AA20"/>
  <c r="V21"/>
  <c r="W21"/>
  <c r="X21"/>
  <c r="Y21"/>
  <c r="Z21"/>
  <c r="AA21"/>
  <c r="V22"/>
  <c r="W22"/>
  <c r="X22"/>
  <c r="Y22"/>
  <c r="Z22"/>
  <c r="AA22"/>
  <c r="V23"/>
  <c r="W23"/>
  <c r="X23"/>
  <c r="Y23"/>
  <c r="Z23"/>
  <c r="AA23"/>
  <c r="V24"/>
  <c r="W24"/>
  <c r="X24"/>
  <c r="Y24"/>
  <c r="Z24"/>
  <c r="AA24"/>
  <c r="V25"/>
  <c r="W25"/>
  <c r="X25"/>
  <c r="Y25"/>
  <c r="Z25"/>
  <c r="AA25"/>
  <c r="V26"/>
  <c r="W26"/>
  <c r="X26"/>
  <c r="Y26"/>
  <c r="Z26"/>
  <c r="AA26"/>
  <c r="V27"/>
  <c r="W27"/>
  <c r="X27"/>
  <c r="Y27"/>
  <c r="Z27"/>
  <c r="AA27"/>
  <c r="V28"/>
  <c r="W28"/>
  <c r="X28"/>
  <c r="Y28"/>
  <c r="Z28"/>
  <c r="AA28"/>
  <c r="V29"/>
  <c r="W29"/>
  <c r="X29"/>
  <c r="Y29"/>
  <c r="Z29"/>
  <c r="AA29"/>
  <c r="V30"/>
  <c r="W30"/>
  <c r="X30"/>
  <c r="Y30"/>
  <c r="Z30"/>
  <c r="AA30"/>
  <c r="V31"/>
  <c r="W31"/>
  <c r="X31"/>
  <c r="Y31"/>
  <c r="Z31"/>
  <c r="AA31"/>
  <c r="V32"/>
  <c r="W32"/>
  <c r="X32"/>
  <c r="Y32"/>
  <c r="Z32"/>
  <c r="AA32"/>
  <c r="V33"/>
  <c r="W33"/>
  <c r="X33"/>
  <c r="Y33"/>
  <c r="Z33"/>
  <c r="AA33"/>
  <c r="V34"/>
  <c r="W34"/>
  <c r="X34"/>
  <c r="Y34"/>
  <c r="Z34"/>
  <c r="AA34"/>
  <c r="V35"/>
  <c r="W35"/>
  <c r="X35"/>
  <c r="Y35"/>
  <c r="Z35"/>
  <c r="AA35"/>
  <c r="V36"/>
  <c r="W36"/>
  <c r="X36"/>
  <c r="Y36"/>
  <c r="Z36"/>
  <c r="AA36"/>
  <c r="V37"/>
  <c r="W37"/>
  <c r="X37"/>
  <c r="Y37"/>
  <c r="Z37"/>
  <c r="AA37"/>
  <c r="V38"/>
  <c r="W38"/>
  <c r="X38"/>
  <c r="Y38"/>
  <c r="Z38"/>
  <c r="AA38"/>
  <c r="V39"/>
  <c r="W39"/>
  <c r="X39"/>
  <c r="Y39"/>
  <c r="Z39"/>
  <c r="AA39"/>
  <c r="V40"/>
  <c r="W40"/>
  <c r="X40"/>
  <c r="Y40"/>
  <c r="Z40"/>
  <c r="AA40"/>
  <c r="V41"/>
  <c r="W41"/>
  <c r="X41"/>
  <c r="Y41"/>
  <c r="Z41"/>
  <c r="AA41"/>
  <c r="V42"/>
  <c r="W42"/>
  <c r="X42"/>
  <c r="Y42"/>
  <c r="Z42"/>
  <c r="AA42"/>
  <c r="V43"/>
  <c r="W43"/>
  <c r="X43"/>
  <c r="Y43"/>
  <c r="Z43"/>
  <c r="AA43"/>
  <c r="V44"/>
  <c r="W44"/>
  <c r="X44"/>
  <c r="Y44"/>
  <c r="Z44"/>
  <c r="AA44"/>
  <c r="V45"/>
  <c r="W45"/>
  <c r="X45"/>
  <c r="Y45"/>
  <c r="Z45"/>
  <c r="AA45"/>
  <c r="V46"/>
  <c r="W46"/>
  <c r="X46"/>
  <c r="Y46"/>
  <c r="Z46"/>
  <c r="AA46"/>
  <c r="V47"/>
  <c r="W47"/>
  <c r="X47"/>
  <c r="Y47"/>
  <c r="Z47"/>
  <c r="AA47"/>
  <c r="V48"/>
  <c r="W48"/>
  <c r="X48"/>
  <c r="Y48"/>
  <c r="Z48"/>
  <c r="AA48"/>
  <c r="V49"/>
  <c r="W49"/>
  <c r="X49"/>
  <c r="Y49"/>
  <c r="Z49"/>
  <c r="AA49"/>
  <c r="V50"/>
  <c r="W50"/>
  <c r="X50"/>
  <c r="Y50"/>
  <c r="Z50"/>
  <c r="AA50"/>
  <c r="V51"/>
  <c r="W51"/>
  <c r="X51"/>
  <c r="Y51"/>
  <c r="Z51"/>
  <c r="AA51"/>
  <c r="V52"/>
  <c r="W52"/>
  <c r="X52"/>
  <c r="Y52"/>
  <c r="Z52"/>
  <c r="AA52"/>
  <c r="V53"/>
  <c r="W53"/>
  <c r="X53"/>
  <c r="Y53"/>
  <c r="Z53"/>
  <c r="AA53"/>
  <c r="V54"/>
  <c r="W54"/>
  <c r="X54"/>
  <c r="Y54"/>
  <c r="Z54"/>
  <c r="AA54"/>
  <c r="V55"/>
  <c r="W55"/>
  <c r="X55"/>
  <c r="Y55"/>
  <c r="Z55"/>
  <c r="AA55"/>
  <c r="V56"/>
  <c r="W56"/>
  <c r="X56"/>
  <c r="Y56"/>
  <c r="Z56"/>
  <c r="AA56"/>
  <c r="V57"/>
  <c r="W57"/>
  <c r="X57"/>
  <c r="Y57"/>
  <c r="Z57"/>
  <c r="AA57"/>
  <c r="V58"/>
  <c r="W58"/>
  <c r="X58"/>
  <c r="Y58"/>
  <c r="Z58"/>
  <c r="AA58"/>
  <c r="V59"/>
  <c r="W59"/>
  <c r="X59"/>
  <c r="Y59"/>
  <c r="Z59"/>
  <c r="AA59"/>
  <c r="V60"/>
  <c r="W60"/>
  <c r="X60"/>
  <c r="Y60"/>
  <c r="Z60"/>
  <c r="AA60"/>
  <c r="V61"/>
  <c r="W61"/>
  <c r="X61"/>
  <c r="Y61"/>
  <c r="Z61"/>
  <c r="AA61"/>
  <c r="V62"/>
  <c r="W62"/>
  <c r="X62"/>
  <c r="Y62"/>
  <c r="Z62"/>
  <c r="AA62"/>
  <c r="V63"/>
  <c r="W63"/>
  <c r="X63"/>
  <c r="Y63"/>
  <c r="Z63"/>
  <c r="AA63"/>
  <c r="V64"/>
  <c r="W64"/>
  <c r="X64"/>
  <c r="Y64"/>
  <c r="Z64"/>
  <c r="AA64"/>
  <c r="V65"/>
  <c r="W65"/>
  <c r="X65"/>
  <c r="Y65"/>
  <c r="Z65"/>
  <c r="AA65"/>
  <c r="V66"/>
  <c r="W66"/>
  <c r="X66"/>
  <c r="Y66"/>
  <c r="Z66"/>
  <c r="AA66"/>
  <c r="V67"/>
  <c r="W67"/>
  <c r="X67"/>
  <c r="Y67"/>
  <c r="Z67"/>
  <c r="AA67"/>
  <c r="V68"/>
  <c r="W68"/>
  <c r="X68"/>
  <c r="Y68"/>
  <c r="Z68"/>
  <c r="AA68"/>
  <c r="V69"/>
  <c r="W69"/>
  <c r="X69"/>
  <c r="Y69"/>
  <c r="Z69"/>
  <c r="AA69"/>
  <c r="V70"/>
  <c r="W70"/>
  <c r="X70"/>
  <c r="Y70"/>
  <c r="Z70"/>
  <c r="AA70"/>
  <c r="V71"/>
  <c r="W71"/>
  <c r="X71"/>
  <c r="Y71"/>
  <c r="Z71"/>
  <c r="AA71"/>
  <c r="F90" i="318"/>
  <c r="I23" i="248"/>
  <c r="J23"/>
  <c r="K23"/>
  <c r="L23"/>
  <c r="Q41"/>
  <c r="R41"/>
  <c r="S41"/>
  <c r="P41"/>
  <c r="N43" i="240"/>
  <c r="N29" i="221"/>
  <c r="N28"/>
  <c r="S29"/>
  <c r="R29"/>
  <c r="Q29"/>
  <c r="P29"/>
  <c r="O29"/>
  <c r="S28"/>
  <c r="R28"/>
  <c r="Q28"/>
  <c r="P28"/>
  <c r="O28"/>
  <c r="L87" i="277" l="1"/>
  <c r="F26" i="318"/>
  <c r="V26" s="1"/>
  <c r="F73" i="246"/>
  <c r="O43" i="240" l="1"/>
  <c r="R43"/>
  <c r="S43"/>
  <c r="K98" i="318"/>
  <c r="J98"/>
  <c r="I98"/>
  <c r="H98"/>
  <c r="G98"/>
  <c r="F98"/>
  <c r="K94"/>
  <c r="J94"/>
  <c r="I94"/>
  <c r="H94"/>
  <c r="G94"/>
  <c r="F94"/>
  <c r="G90"/>
  <c r="H90"/>
  <c r="I90"/>
  <c r="J90"/>
  <c r="K90"/>
  <c r="N41"/>
  <c r="G58" i="239" l="1"/>
  <c r="H58"/>
  <c r="I58"/>
  <c r="J58"/>
  <c r="K58"/>
  <c r="G59"/>
  <c r="H59"/>
  <c r="I59"/>
  <c r="J59"/>
  <c r="K59"/>
  <c r="G60"/>
  <c r="H60"/>
  <c r="I60"/>
  <c r="J60"/>
  <c r="K60"/>
  <c r="G61"/>
  <c r="H61"/>
  <c r="I61"/>
  <c r="J61"/>
  <c r="K61"/>
  <c r="G62"/>
  <c r="H62"/>
  <c r="I62"/>
  <c r="J62"/>
  <c r="K62"/>
  <c r="L62"/>
  <c r="G63"/>
  <c r="H63"/>
  <c r="I63"/>
  <c r="J63"/>
  <c r="K63"/>
  <c r="G64"/>
  <c r="H64"/>
  <c r="I64"/>
  <c r="J64"/>
  <c r="K64"/>
  <c r="F64"/>
  <c r="F63"/>
  <c r="F62"/>
  <c r="F61"/>
  <c r="F60"/>
  <c r="F59"/>
  <c r="F58"/>
  <c r="AY85" i="292"/>
  <c r="AQ79"/>
  <c r="AL79"/>
  <c r="P117"/>
  <c r="K117"/>
  <c r="A3" i="318"/>
  <c r="A2"/>
  <c r="N21" i="314"/>
  <c r="A3" i="317" l="1"/>
  <c r="A2"/>
  <c r="A3" i="314"/>
  <c r="A2"/>
  <c r="R46" i="246"/>
  <c r="K73"/>
  <c r="N64"/>
  <c r="O46"/>
  <c r="T7"/>
  <c r="L19"/>
  <c r="L8"/>
  <c r="F45"/>
  <c r="F40"/>
  <c r="F35"/>
  <c r="F30"/>
  <c r="F25"/>
  <c r="F20"/>
  <c r="F15"/>
  <c r="F10"/>
  <c r="F25" i="200" l="1"/>
  <c r="F49"/>
  <c r="V121" i="317"/>
  <c r="W121"/>
  <c r="X121"/>
  <c r="Y121"/>
  <c r="Z121"/>
  <c r="AA121"/>
  <c r="AC121"/>
  <c r="AD121"/>
  <c r="AE121"/>
  <c r="AF121"/>
  <c r="V122"/>
  <c r="W122"/>
  <c r="X122"/>
  <c r="Y122"/>
  <c r="Z122"/>
  <c r="AA122"/>
  <c r="AC122"/>
  <c r="AD122"/>
  <c r="AE122"/>
  <c r="AF122"/>
  <c r="V123"/>
  <c r="W123"/>
  <c r="X123"/>
  <c r="Y123"/>
  <c r="Z123"/>
  <c r="AA123"/>
  <c r="AC123"/>
  <c r="AD123"/>
  <c r="AE123"/>
  <c r="AF123"/>
  <c r="V124"/>
  <c r="W124"/>
  <c r="X124"/>
  <c r="Y124"/>
  <c r="Z124"/>
  <c r="AA124"/>
  <c r="AC124"/>
  <c r="AD124"/>
  <c r="AE124"/>
  <c r="AF124"/>
  <c r="V125"/>
  <c r="W125"/>
  <c r="X125"/>
  <c r="Y125"/>
  <c r="Z125"/>
  <c r="AA125"/>
  <c r="AC125"/>
  <c r="AD125"/>
  <c r="AE125"/>
  <c r="AF125"/>
  <c r="V126"/>
  <c r="W126"/>
  <c r="X126"/>
  <c r="Y126"/>
  <c r="Z126"/>
  <c r="AA126"/>
  <c r="AC126"/>
  <c r="AD126"/>
  <c r="AE126"/>
  <c r="AF126"/>
  <c r="V127"/>
  <c r="W127"/>
  <c r="X127"/>
  <c r="Y127"/>
  <c r="Z127"/>
  <c r="AA127"/>
  <c r="AC127"/>
  <c r="AD127"/>
  <c r="AE127"/>
  <c r="AF127"/>
  <c r="V128"/>
  <c r="W128"/>
  <c r="X128"/>
  <c r="Y128"/>
  <c r="Z128"/>
  <c r="AA128"/>
  <c r="AC128"/>
  <c r="AD128"/>
  <c r="AE128"/>
  <c r="AF128"/>
  <c r="V129"/>
  <c r="W129"/>
  <c r="X129"/>
  <c r="Y129"/>
  <c r="Z129"/>
  <c r="AA129"/>
  <c r="AC129"/>
  <c r="AD129"/>
  <c r="AE129"/>
  <c r="AF129"/>
  <c r="V130"/>
  <c r="W130"/>
  <c r="X130"/>
  <c r="Y130"/>
  <c r="Z130"/>
  <c r="AA130"/>
  <c r="AC130"/>
  <c r="AD130"/>
  <c r="AE130"/>
  <c r="AF130"/>
  <c r="V131"/>
  <c r="W131"/>
  <c r="X131"/>
  <c r="Y131"/>
  <c r="Z131"/>
  <c r="AA131"/>
  <c r="AC131"/>
  <c r="AD131"/>
  <c r="AE131"/>
  <c r="AF131"/>
  <c r="V132"/>
  <c r="W132"/>
  <c r="X132"/>
  <c r="Y132"/>
  <c r="Z132"/>
  <c r="AA132"/>
  <c r="AC132"/>
  <c r="AD132"/>
  <c r="AE132"/>
  <c r="AF132"/>
  <c r="V133"/>
  <c r="W133"/>
  <c r="X133"/>
  <c r="Y133"/>
  <c r="Z133"/>
  <c r="AA133"/>
  <c r="AC133"/>
  <c r="AD133"/>
  <c r="AE133"/>
  <c r="AF133"/>
  <c r="V134"/>
  <c r="W134"/>
  <c r="X134"/>
  <c r="Y134"/>
  <c r="Z134"/>
  <c r="AA134"/>
  <c r="AC134"/>
  <c r="AD134"/>
  <c r="AE134"/>
  <c r="AF134"/>
  <c r="V135"/>
  <c r="W135"/>
  <c r="X135"/>
  <c r="Y135"/>
  <c r="Z135"/>
  <c r="AA135"/>
  <c r="AC135"/>
  <c r="AD135"/>
  <c r="AE135"/>
  <c r="AF135"/>
  <c r="V136"/>
  <c r="W136"/>
  <c r="X136"/>
  <c r="Y136"/>
  <c r="Z136"/>
  <c r="AA136"/>
  <c r="AC136"/>
  <c r="AD136"/>
  <c r="AE136"/>
  <c r="AF136"/>
  <c r="V137"/>
  <c r="W137"/>
  <c r="X137"/>
  <c r="Y137"/>
  <c r="Z137"/>
  <c r="AA137"/>
  <c r="AC137"/>
  <c r="AD137"/>
  <c r="AE137"/>
  <c r="AF137"/>
  <c r="V138"/>
  <c r="W138"/>
  <c r="X138"/>
  <c r="Y138"/>
  <c r="Z138"/>
  <c r="AA138"/>
  <c r="AC138"/>
  <c r="AD138"/>
  <c r="AE138"/>
  <c r="AF138"/>
  <c r="V139"/>
  <c r="W139"/>
  <c r="X139"/>
  <c r="Y139"/>
  <c r="Z139"/>
  <c r="AA139"/>
  <c r="AC139"/>
  <c r="AD139"/>
  <c r="AE139"/>
  <c r="AF139"/>
  <c r="V140"/>
  <c r="W140"/>
  <c r="X140"/>
  <c r="Y140"/>
  <c r="Z140"/>
  <c r="AA140"/>
  <c r="AC140"/>
  <c r="AD140"/>
  <c r="AE140"/>
  <c r="AF140"/>
  <c r="V141"/>
  <c r="W141"/>
  <c r="X141"/>
  <c r="Y141"/>
  <c r="Z141"/>
  <c r="AA141"/>
  <c r="AC141"/>
  <c r="AD141"/>
  <c r="AE141"/>
  <c r="AF141"/>
  <c r="V142"/>
  <c r="W142"/>
  <c r="X142"/>
  <c r="Y142"/>
  <c r="Z142"/>
  <c r="AA142"/>
  <c r="AC142"/>
  <c r="AD142"/>
  <c r="AE142"/>
  <c r="AF142"/>
  <c r="V143"/>
  <c r="W143"/>
  <c r="X143"/>
  <c r="Y143"/>
  <c r="Z143"/>
  <c r="AA143"/>
  <c r="AC143"/>
  <c r="AD143"/>
  <c r="AE143"/>
  <c r="AF143"/>
  <c r="V144"/>
  <c r="W144"/>
  <c r="X144"/>
  <c r="Y144"/>
  <c r="Z144"/>
  <c r="AA144"/>
  <c r="AC144"/>
  <c r="AD144"/>
  <c r="AE144"/>
  <c r="AF144"/>
  <c r="V145"/>
  <c r="W145"/>
  <c r="X145"/>
  <c r="Y145"/>
  <c r="Z145"/>
  <c r="AA145"/>
  <c r="AC145"/>
  <c r="AD145"/>
  <c r="AE145"/>
  <c r="AF145"/>
  <c r="V146"/>
  <c r="W146"/>
  <c r="X146"/>
  <c r="Y146"/>
  <c r="Z146"/>
  <c r="AA146"/>
  <c r="AC146"/>
  <c r="AD146"/>
  <c r="AE146"/>
  <c r="AF146"/>
  <c r="V147"/>
  <c r="W147"/>
  <c r="X147"/>
  <c r="Y147"/>
  <c r="Z147"/>
  <c r="AA147"/>
  <c r="AC147"/>
  <c r="AD147"/>
  <c r="AE147"/>
  <c r="AF147"/>
  <c r="V148"/>
  <c r="W148"/>
  <c r="X148"/>
  <c r="Y148"/>
  <c r="Z148"/>
  <c r="AA148"/>
  <c r="AC148"/>
  <c r="AD148"/>
  <c r="AE148"/>
  <c r="AF148"/>
  <c r="V149"/>
  <c r="W149"/>
  <c r="X149"/>
  <c r="Y149"/>
  <c r="Z149"/>
  <c r="AA149"/>
  <c r="AC149"/>
  <c r="AD149"/>
  <c r="AE149"/>
  <c r="AF149"/>
  <c r="AF120"/>
  <c r="AE120"/>
  <c r="AD120"/>
  <c r="AC120"/>
  <c r="AA120"/>
  <c r="Z120"/>
  <c r="Y120"/>
  <c r="X120"/>
  <c r="W120"/>
  <c r="V120"/>
  <c r="D15" i="201"/>
  <c r="E15"/>
  <c r="F15"/>
  <c r="G15"/>
  <c r="H15"/>
  <c r="D16"/>
  <c r="E16"/>
  <c r="F16"/>
  <c r="G16"/>
  <c r="H16"/>
  <c r="D17"/>
  <c r="E17"/>
  <c r="F17"/>
  <c r="G17"/>
  <c r="H17"/>
  <c r="D18"/>
  <c r="E18"/>
  <c r="F18"/>
  <c r="G18"/>
  <c r="H18"/>
  <c r="D19"/>
  <c r="E19"/>
  <c r="F19"/>
  <c r="G19"/>
  <c r="H19"/>
  <c r="D20"/>
  <c r="E20"/>
  <c r="F20"/>
  <c r="G20"/>
  <c r="H20"/>
  <c r="D21"/>
  <c r="E21"/>
  <c r="F21"/>
  <c r="G21"/>
  <c r="H21"/>
  <c r="D22"/>
  <c r="E22"/>
  <c r="F22"/>
  <c r="G22"/>
  <c r="H22"/>
  <c r="D23"/>
  <c r="E23"/>
  <c r="F23"/>
  <c r="G23"/>
  <c r="H23"/>
  <c r="D24"/>
  <c r="E24"/>
  <c r="F24"/>
  <c r="G24"/>
  <c r="H24"/>
  <c r="D25"/>
  <c r="E25"/>
  <c r="F25"/>
  <c r="G25"/>
  <c r="H25"/>
  <c r="D26"/>
  <c r="E26"/>
  <c r="F26"/>
  <c r="G26"/>
  <c r="H26"/>
  <c r="D27"/>
  <c r="E27"/>
  <c r="F27"/>
  <c r="G27"/>
  <c r="H27"/>
  <c r="D28"/>
  <c r="E28"/>
  <c r="F28"/>
  <c r="G28"/>
  <c r="H28"/>
  <c r="D29"/>
  <c r="E29"/>
  <c r="F29"/>
  <c r="G29"/>
  <c r="H29"/>
  <c r="C29"/>
  <c r="C28"/>
  <c r="C27"/>
  <c r="C26"/>
  <c r="C25"/>
  <c r="C24"/>
  <c r="C23"/>
  <c r="C22"/>
  <c r="C21"/>
  <c r="C20"/>
  <c r="C19"/>
  <c r="C18"/>
  <c r="C17"/>
  <c r="C16"/>
  <c r="C15"/>
  <c r="D168"/>
  <c r="E168"/>
  <c r="F168"/>
  <c r="G168"/>
  <c r="H168"/>
  <c r="C168"/>
  <c r="D167"/>
  <c r="E167"/>
  <c r="F167"/>
  <c r="G167"/>
  <c r="H167"/>
  <c r="C167"/>
  <c r="D164"/>
  <c r="E164"/>
  <c r="F164"/>
  <c r="G164"/>
  <c r="H164"/>
  <c r="C164"/>
  <c r="D158"/>
  <c r="E158"/>
  <c r="F158"/>
  <c r="G158"/>
  <c r="H158"/>
  <c r="C158"/>
  <c r="E157"/>
  <c r="D155"/>
  <c r="E155"/>
  <c r="F155"/>
  <c r="G155"/>
  <c r="H155"/>
  <c r="C155"/>
  <c r="D151"/>
  <c r="E151"/>
  <c r="C151"/>
  <c r="D148"/>
  <c r="E148"/>
  <c r="F148"/>
  <c r="G148"/>
  <c r="H148"/>
  <c r="C148"/>
  <c r="D147"/>
  <c r="E147"/>
  <c r="F147"/>
  <c r="G147"/>
  <c r="H147"/>
  <c r="C147"/>
  <c r="D144"/>
  <c r="E144"/>
  <c r="F144"/>
  <c r="G144"/>
  <c r="H144"/>
  <c r="C144"/>
  <c r="H131"/>
  <c r="D131"/>
  <c r="E131"/>
  <c r="F131"/>
  <c r="G131"/>
  <c r="C131"/>
  <c r="D128"/>
  <c r="E128"/>
  <c r="C128"/>
  <c r="D119"/>
  <c r="E119"/>
  <c r="C119"/>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C117"/>
  <c r="C116"/>
  <c r="C115"/>
  <c r="C114"/>
  <c r="C113"/>
  <c r="C112"/>
  <c r="C111"/>
  <c r="C110"/>
  <c r="C109"/>
  <c r="C108"/>
  <c r="C107"/>
  <c r="C106"/>
  <c r="C105"/>
  <c r="C104"/>
  <c r="C103"/>
  <c r="C102"/>
  <c r="C101"/>
  <c r="C100"/>
  <c r="C99"/>
  <c r="C98"/>
  <c r="C97"/>
  <c r="C96"/>
  <c r="C95"/>
  <c r="C94"/>
  <c r="C93"/>
  <c r="C92"/>
  <c r="C91"/>
  <c r="C90"/>
  <c r="C89"/>
  <c r="C8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C87"/>
  <c r="C86"/>
  <c r="C85"/>
  <c r="C84"/>
  <c r="C83"/>
  <c r="D81"/>
  <c r="E81"/>
  <c r="F81"/>
  <c r="G81"/>
  <c r="H81"/>
  <c r="C81"/>
  <c r="D80"/>
  <c r="E80"/>
  <c r="F80"/>
  <c r="G80"/>
  <c r="H80"/>
  <c r="C80"/>
  <c r="D78"/>
  <c r="E78"/>
  <c r="F78"/>
  <c r="G78"/>
  <c r="H78"/>
  <c r="C78"/>
  <c r="D77"/>
  <c r="E77"/>
  <c r="F77"/>
  <c r="G77"/>
  <c r="H77"/>
  <c r="C77"/>
  <c r="D70"/>
  <c r="E70"/>
  <c r="F70"/>
  <c r="G70"/>
  <c r="H70"/>
  <c r="C70"/>
  <c r="H42"/>
  <c r="H43"/>
  <c r="H50"/>
  <c r="H53"/>
  <c r="H60"/>
  <c r="H61"/>
  <c r="H65"/>
  <c r="H66"/>
  <c r="T13" i="248"/>
  <c r="G6" i="221"/>
  <c r="H6"/>
  <c r="I6"/>
  <c r="J6"/>
  <c r="K6"/>
  <c r="G7"/>
  <c r="H7"/>
  <c r="I7"/>
  <c r="J7"/>
  <c r="K7"/>
  <c r="G8"/>
  <c r="H8"/>
  <c r="I8"/>
  <c r="J8"/>
  <c r="K8"/>
  <c r="G9"/>
  <c r="H9"/>
  <c r="I9"/>
  <c r="J9"/>
  <c r="K9"/>
  <c r="F9"/>
  <c r="F7"/>
  <c r="F8"/>
  <c r="L6"/>
  <c r="F6"/>
  <c r="K33" i="319"/>
  <c r="J33"/>
  <c r="I33"/>
  <c r="H33"/>
  <c r="G33"/>
  <c r="L33" s="1"/>
  <c r="F33"/>
  <c r="L32"/>
  <c r="L31"/>
  <c r="L30"/>
  <c r="L29"/>
  <c r="L28"/>
  <c r="L27"/>
  <c r="L26"/>
  <c r="L25"/>
  <c r="L24"/>
  <c r="L23"/>
  <c r="L22"/>
  <c r="L21"/>
  <c r="L20"/>
  <c r="L19"/>
  <c r="L18"/>
  <c r="L17"/>
  <c r="L16"/>
  <c r="L15"/>
  <c r="L14"/>
  <c r="L13"/>
  <c r="L12"/>
  <c r="L11"/>
  <c r="L10"/>
  <c r="L9"/>
  <c r="L8"/>
  <c r="L7"/>
  <c r="L6"/>
  <c r="A3"/>
  <c r="A2"/>
  <c r="D65" i="201"/>
  <c r="E65"/>
  <c r="F65"/>
  <c r="G65"/>
  <c r="D66"/>
  <c r="E66"/>
  <c r="F66"/>
  <c r="G66"/>
  <c r="D61"/>
  <c r="E61"/>
  <c r="F61"/>
  <c r="G61"/>
  <c r="C61"/>
  <c r="D60"/>
  <c r="E60"/>
  <c r="F60"/>
  <c r="G60"/>
  <c r="C60"/>
  <c r="D53"/>
  <c r="E53"/>
  <c r="F53"/>
  <c r="G53"/>
  <c r="C53"/>
  <c r="D50"/>
  <c r="E50"/>
  <c r="F50"/>
  <c r="G50"/>
  <c r="C50"/>
  <c r="D47"/>
  <c r="E47"/>
  <c r="C47"/>
  <c r="C43"/>
  <c r="D43"/>
  <c r="E43"/>
  <c r="F43"/>
  <c r="G43"/>
  <c r="D42"/>
  <c r="E42"/>
  <c r="F42"/>
  <c r="G42"/>
  <c r="C42"/>
  <c r="F28" i="143"/>
  <c r="G28"/>
  <c r="H28"/>
  <c r="I28"/>
  <c r="J28"/>
  <c r="K28"/>
  <c r="G27"/>
  <c r="H27"/>
  <c r="I27"/>
  <c r="J27"/>
  <c r="K27"/>
  <c r="F27"/>
  <c r="F18"/>
  <c r="G18"/>
  <c r="H18"/>
  <c r="I18"/>
  <c r="J18"/>
  <c r="K18"/>
  <c r="F19"/>
  <c r="G19"/>
  <c r="H19"/>
  <c r="I19"/>
  <c r="J19"/>
  <c r="K19"/>
  <c r="F20"/>
  <c r="G20"/>
  <c r="H20"/>
  <c r="I20"/>
  <c r="J20"/>
  <c r="K20"/>
  <c r="F21"/>
  <c r="G21"/>
  <c r="H21"/>
  <c r="I21"/>
  <c r="J21"/>
  <c r="K21"/>
  <c r="F22"/>
  <c r="G22"/>
  <c r="H22"/>
  <c r="I22"/>
  <c r="J22"/>
  <c r="K22"/>
  <c r="F23"/>
  <c r="G23"/>
  <c r="H23"/>
  <c r="I23"/>
  <c r="J23"/>
  <c r="K23"/>
  <c r="F24"/>
  <c r="G24"/>
  <c r="H24"/>
  <c r="I24"/>
  <c r="J24"/>
  <c r="K24"/>
  <c r="F25"/>
  <c r="G25"/>
  <c r="H25"/>
  <c r="I25"/>
  <c r="J25"/>
  <c r="K25"/>
  <c r="G17"/>
  <c r="H17"/>
  <c r="I17"/>
  <c r="J17"/>
  <c r="K17"/>
  <c r="F17"/>
  <c r="T43" i="318" l="1"/>
  <c r="T42"/>
  <c r="S41"/>
  <c r="R41"/>
  <c r="Q41"/>
  <c r="P41"/>
  <c r="O41"/>
  <c r="T40"/>
  <c r="T39"/>
  <c r="T38"/>
  <c r="T37"/>
  <c r="T36"/>
  <c r="T35"/>
  <c r="T34"/>
  <c r="T33"/>
  <c r="T32"/>
  <c r="K26"/>
  <c r="J26"/>
  <c r="I26"/>
  <c r="H26"/>
  <c r="G26"/>
  <c r="W26" s="1"/>
  <c r="L25"/>
  <c r="L24"/>
  <c r="L23"/>
  <c r="T22"/>
  <c r="K22"/>
  <c r="J22"/>
  <c r="I22"/>
  <c r="H22"/>
  <c r="G22"/>
  <c r="W22" s="1"/>
  <c r="F22"/>
  <c r="V22" s="1"/>
  <c r="L21"/>
  <c r="L20"/>
  <c r="L19"/>
  <c r="T18"/>
  <c r="K18"/>
  <c r="AA18" s="1"/>
  <c r="J18"/>
  <c r="Z18" s="1"/>
  <c r="I18"/>
  <c r="Y18" s="1"/>
  <c r="H18"/>
  <c r="X18" s="1"/>
  <c r="G18"/>
  <c r="W18" s="1"/>
  <c r="F18"/>
  <c r="L17"/>
  <c r="L16"/>
  <c r="L15"/>
  <c r="S14"/>
  <c r="R14"/>
  <c r="Q14"/>
  <c r="P14"/>
  <c r="O14"/>
  <c r="N14"/>
  <c r="AE13"/>
  <c r="AD13"/>
  <c r="AC13"/>
  <c r="AA13"/>
  <c r="Z13"/>
  <c r="Y13"/>
  <c r="X13"/>
  <c r="W13"/>
  <c r="V13"/>
  <c r="T13"/>
  <c r="L13"/>
  <c r="AF13" s="1"/>
  <c r="AE12"/>
  <c r="AD12"/>
  <c r="AC12"/>
  <c r="AA12"/>
  <c r="Z12"/>
  <c r="Y12"/>
  <c r="X12"/>
  <c r="W12"/>
  <c r="V12"/>
  <c r="T12"/>
  <c r="L12"/>
  <c r="AE11"/>
  <c r="AD11"/>
  <c r="AC11"/>
  <c r="AA11"/>
  <c r="Z11"/>
  <c r="Y11"/>
  <c r="X11"/>
  <c r="W11"/>
  <c r="V11"/>
  <c r="T11"/>
  <c r="L11"/>
  <c r="AF11" s="1"/>
  <c r="AE10"/>
  <c r="AD10"/>
  <c r="AC10"/>
  <c r="AA10"/>
  <c r="Z10"/>
  <c r="Y10"/>
  <c r="X10"/>
  <c r="W10"/>
  <c r="V10"/>
  <c r="T10"/>
  <c r="L10"/>
  <c r="AE9"/>
  <c r="AD9"/>
  <c r="AC9"/>
  <c r="AA9"/>
  <c r="Z9"/>
  <c r="Y9"/>
  <c r="X9"/>
  <c r="W9"/>
  <c r="V9"/>
  <c r="T9"/>
  <c r="L9"/>
  <c r="AF9" s="1"/>
  <c r="AE8"/>
  <c r="AD8"/>
  <c r="AC8"/>
  <c r="AA8"/>
  <c r="Z8"/>
  <c r="Y8"/>
  <c r="X8"/>
  <c r="W8"/>
  <c r="V8"/>
  <c r="T8"/>
  <c r="L8"/>
  <c r="AE7"/>
  <c r="AD7"/>
  <c r="AC7"/>
  <c r="AA7"/>
  <c r="Z7"/>
  <c r="Y7"/>
  <c r="X7"/>
  <c r="W7"/>
  <c r="V7"/>
  <c r="T7"/>
  <c r="L7"/>
  <c r="AF7" s="1"/>
  <c r="AE6"/>
  <c r="AD6"/>
  <c r="AC6"/>
  <c r="AA6"/>
  <c r="Z6"/>
  <c r="Y6"/>
  <c r="X6"/>
  <c r="W6"/>
  <c r="V6"/>
  <c r="T6"/>
  <c r="T14" s="1"/>
  <c r="L6"/>
  <c r="F27" l="1"/>
  <c r="V27" s="1"/>
  <c r="V18"/>
  <c r="H92"/>
  <c r="X22"/>
  <c r="J92"/>
  <c r="Z22"/>
  <c r="I96"/>
  <c r="Y26"/>
  <c r="K96"/>
  <c r="AA26"/>
  <c r="I92"/>
  <c r="Y22"/>
  <c r="K92"/>
  <c r="AA22"/>
  <c r="H96"/>
  <c r="X26"/>
  <c r="J96"/>
  <c r="Z26"/>
  <c r="N46"/>
  <c r="C161" i="201" s="1"/>
  <c r="P46" i="318"/>
  <c r="E161" i="201" s="1"/>
  <c r="R46" i="318"/>
  <c r="G161" i="201" s="1"/>
  <c r="AF6" i="318"/>
  <c r="AF8"/>
  <c r="AF10"/>
  <c r="AF12"/>
  <c r="O46"/>
  <c r="D161" i="201" s="1"/>
  <c r="Q46" i="318"/>
  <c r="F161" i="201" s="1"/>
  <c r="S46" i="318"/>
  <c r="H161" i="201" s="1"/>
  <c r="I27" i="318"/>
  <c r="Y27" s="1"/>
  <c r="I88"/>
  <c r="K27"/>
  <c r="AA27" s="1"/>
  <c r="K88"/>
  <c r="F9" i="143"/>
  <c r="H9"/>
  <c r="J9"/>
  <c r="H27" i="318"/>
  <c r="X27" s="1"/>
  <c r="H88"/>
  <c r="J27"/>
  <c r="Z27" s="1"/>
  <c r="J88"/>
  <c r="G9" i="143"/>
  <c r="I9"/>
  <c r="K9"/>
  <c r="F96" i="318"/>
  <c r="G96"/>
  <c r="G92"/>
  <c r="F92"/>
  <c r="F88"/>
  <c r="G27"/>
  <c r="W27" s="1"/>
  <c r="G88"/>
  <c r="L22"/>
  <c r="T41"/>
  <c r="O44"/>
  <c r="Q44"/>
  <c r="S44"/>
  <c r="L18"/>
  <c r="L26"/>
  <c r="N44"/>
  <c r="P44"/>
  <c r="R44"/>
  <c r="L27" l="1"/>
  <c r="N25" i="240"/>
  <c r="O25"/>
  <c r="P25"/>
  <c r="Q25"/>
  <c r="R25"/>
  <c r="S25"/>
  <c r="T25"/>
  <c r="K25" i="192"/>
  <c r="J25"/>
  <c r="I25"/>
  <c r="H25"/>
  <c r="G25"/>
  <c r="F25"/>
  <c r="G8" i="143"/>
  <c r="H8"/>
  <c r="I8"/>
  <c r="J8"/>
  <c r="K8"/>
  <c r="N120" i="317"/>
  <c r="F8" i="143"/>
  <c r="S149" i="317"/>
  <c r="R149"/>
  <c r="Q149"/>
  <c r="P149"/>
  <c r="O149"/>
  <c r="N149"/>
  <c r="S148"/>
  <c r="R148"/>
  <c r="Q148"/>
  <c r="P148"/>
  <c r="O148"/>
  <c r="N148"/>
  <c r="S147"/>
  <c r="R147"/>
  <c r="Q147"/>
  <c r="P147"/>
  <c r="O147"/>
  <c r="N147"/>
  <c r="S146"/>
  <c r="R146"/>
  <c r="Q146"/>
  <c r="P146"/>
  <c r="O146"/>
  <c r="N146"/>
  <c r="S145"/>
  <c r="R145"/>
  <c r="Q145"/>
  <c r="P145"/>
  <c r="O145"/>
  <c r="N145"/>
  <c r="S144"/>
  <c r="R144"/>
  <c r="Q144"/>
  <c r="P144"/>
  <c r="O144"/>
  <c r="N144"/>
  <c r="S143"/>
  <c r="R143"/>
  <c r="Q143"/>
  <c r="P143"/>
  <c r="O143"/>
  <c r="N143"/>
  <c r="S142"/>
  <c r="R142"/>
  <c r="Q142"/>
  <c r="P142"/>
  <c r="O142"/>
  <c r="N142"/>
  <c r="S141"/>
  <c r="R141"/>
  <c r="Q141"/>
  <c r="P141"/>
  <c r="O141"/>
  <c r="N141"/>
  <c r="S140"/>
  <c r="R140"/>
  <c r="Q140"/>
  <c r="P140"/>
  <c r="O140"/>
  <c r="N140"/>
  <c r="S139"/>
  <c r="R139"/>
  <c r="Q139"/>
  <c r="P139"/>
  <c r="O139"/>
  <c r="N139"/>
  <c r="S138"/>
  <c r="R138"/>
  <c r="Q138"/>
  <c r="P138"/>
  <c r="O138"/>
  <c r="N138"/>
  <c r="S137"/>
  <c r="R137"/>
  <c r="Q137"/>
  <c r="P137"/>
  <c r="O137"/>
  <c r="N137"/>
  <c r="S136"/>
  <c r="R136"/>
  <c r="Q136"/>
  <c r="P136"/>
  <c r="O136"/>
  <c r="N136"/>
  <c r="S135"/>
  <c r="R135"/>
  <c r="Q135"/>
  <c r="P135"/>
  <c r="O135"/>
  <c r="N135"/>
  <c r="S134"/>
  <c r="R134"/>
  <c r="Q134"/>
  <c r="P134"/>
  <c r="O134"/>
  <c r="N134"/>
  <c r="S133"/>
  <c r="R133"/>
  <c r="Q133"/>
  <c r="P133"/>
  <c r="O133"/>
  <c r="N133"/>
  <c r="S132"/>
  <c r="R132"/>
  <c r="Q132"/>
  <c r="P132"/>
  <c r="O132"/>
  <c r="N132"/>
  <c r="S131"/>
  <c r="R131"/>
  <c r="Q131"/>
  <c r="P131"/>
  <c r="O131"/>
  <c r="N131"/>
  <c r="S130"/>
  <c r="R130"/>
  <c r="Q130"/>
  <c r="P130"/>
  <c r="O130"/>
  <c r="N130"/>
  <c r="S129"/>
  <c r="R129"/>
  <c r="Q129"/>
  <c r="P129"/>
  <c r="O129"/>
  <c r="N129"/>
  <c r="S128"/>
  <c r="R128"/>
  <c r="Q128"/>
  <c r="P128"/>
  <c r="O128"/>
  <c r="N128"/>
  <c r="S127"/>
  <c r="R127"/>
  <c r="Q127"/>
  <c r="P127"/>
  <c r="O127"/>
  <c r="N127"/>
  <c r="S126"/>
  <c r="R126"/>
  <c r="Q126"/>
  <c r="P126"/>
  <c r="O126"/>
  <c r="N126"/>
  <c r="S125"/>
  <c r="R125"/>
  <c r="Q125"/>
  <c r="P125"/>
  <c r="O125"/>
  <c r="N125"/>
  <c r="S124"/>
  <c r="R124"/>
  <c r="Q124"/>
  <c r="P124"/>
  <c r="O124"/>
  <c r="N124"/>
  <c r="S123"/>
  <c r="R123"/>
  <c r="Q123"/>
  <c r="P123"/>
  <c r="O123"/>
  <c r="N123"/>
  <c r="S122"/>
  <c r="R122"/>
  <c r="Q122"/>
  <c r="P122"/>
  <c r="O122"/>
  <c r="N122"/>
  <c r="S121"/>
  <c r="R121"/>
  <c r="Q121"/>
  <c r="P121"/>
  <c r="O121"/>
  <c r="N121"/>
  <c r="S120"/>
  <c r="R120"/>
  <c r="Q120"/>
  <c r="P120"/>
  <c r="O120"/>
  <c r="T107"/>
  <c r="T106"/>
  <c r="S105"/>
  <c r="S108" s="1"/>
  <c r="R105"/>
  <c r="Q105"/>
  <c r="Q108" s="1"/>
  <c r="P105"/>
  <c r="O105"/>
  <c r="O108" s="1"/>
  <c r="N105"/>
  <c r="T104"/>
  <c r="T103"/>
  <c r="T102"/>
  <c r="T101"/>
  <c r="T100"/>
  <c r="T99"/>
  <c r="T98"/>
  <c r="T97"/>
  <c r="T96"/>
  <c r="T91"/>
  <c r="L91"/>
  <c r="T90"/>
  <c r="L90"/>
  <c r="T89"/>
  <c r="L89"/>
  <c r="T88"/>
  <c r="L88"/>
  <c r="S81"/>
  <c r="S110" s="1"/>
  <c r="R81"/>
  <c r="R110" s="1"/>
  <c r="Q81"/>
  <c r="Q110" s="1"/>
  <c r="P81"/>
  <c r="P110" s="1"/>
  <c r="O81"/>
  <c r="T81" s="1"/>
  <c r="N81"/>
  <c r="N110" s="1"/>
  <c r="T80"/>
  <c r="L80"/>
  <c r="T79"/>
  <c r="L79"/>
  <c r="T78"/>
  <c r="L78"/>
  <c r="T77"/>
  <c r="L77"/>
  <c r="T76"/>
  <c r="L76"/>
  <c r="T75"/>
  <c r="L75"/>
  <c r="T74"/>
  <c r="L74"/>
  <c r="T73"/>
  <c r="L73"/>
  <c r="T72"/>
  <c r="L72"/>
  <c r="T71"/>
  <c r="L71"/>
  <c r="T70"/>
  <c r="L70"/>
  <c r="T69"/>
  <c r="L69"/>
  <c r="T68"/>
  <c r="L68"/>
  <c r="T67"/>
  <c r="L67"/>
  <c r="T66"/>
  <c r="L66"/>
  <c r="T65"/>
  <c r="L65"/>
  <c r="T64"/>
  <c r="L64"/>
  <c r="T63"/>
  <c r="L63"/>
  <c r="T62"/>
  <c r="L62"/>
  <c r="T61"/>
  <c r="L61"/>
  <c r="T60"/>
  <c r="L60"/>
  <c r="T59"/>
  <c r="L59"/>
  <c r="T58"/>
  <c r="L58"/>
  <c r="T57"/>
  <c r="L57"/>
  <c r="T56"/>
  <c r="L56"/>
  <c r="T55"/>
  <c r="L55"/>
  <c r="T54"/>
  <c r="L54"/>
  <c r="T53"/>
  <c r="L53"/>
  <c r="T52"/>
  <c r="L52"/>
  <c r="T51"/>
  <c r="L51"/>
  <c r="T50"/>
  <c r="L50"/>
  <c r="T49"/>
  <c r="L49"/>
  <c r="T48"/>
  <c r="L48"/>
  <c r="T47"/>
  <c r="L47"/>
  <c r="T46"/>
  <c r="L46"/>
  <c r="T45"/>
  <c r="L45"/>
  <c r="T44"/>
  <c r="L44"/>
  <c r="T43"/>
  <c r="L43"/>
  <c r="T42"/>
  <c r="L42"/>
  <c r="T41"/>
  <c r="L41"/>
  <c r="T40"/>
  <c r="L40"/>
  <c r="T39"/>
  <c r="L39"/>
  <c r="T38"/>
  <c r="L38"/>
  <c r="T37"/>
  <c r="L37"/>
  <c r="T36"/>
  <c r="L36"/>
  <c r="T35"/>
  <c r="L35"/>
  <c r="T34"/>
  <c r="L34"/>
  <c r="T33"/>
  <c r="L33"/>
  <c r="T32"/>
  <c r="L32"/>
  <c r="T31"/>
  <c r="L31"/>
  <c r="T30"/>
  <c r="L30"/>
  <c r="T29"/>
  <c r="L29"/>
  <c r="AF28"/>
  <c r="AE28"/>
  <c r="AD28"/>
  <c r="AC28"/>
  <c r="T28"/>
  <c r="L28"/>
  <c r="AF27"/>
  <c r="AE27"/>
  <c r="AD27"/>
  <c r="AC27"/>
  <c r="T27"/>
  <c r="L27"/>
  <c r="AF26"/>
  <c r="AE26"/>
  <c r="AD26"/>
  <c r="AC26"/>
  <c r="T26"/>
  <c r="L26"/>
  <c r="AF25"/>
  <c r="AE25"/>
  <c r="AD25"/>
  <c r="AC25"/>
  <c r="T25"/>
  <c r="L25"/>
  <c r="AF24"/>
  <c r="AE24"/>
  <c r="AD24"/>
  <c r="AC24"/>
  <c r="T24"/>
  <c r="L24"/>
  <c r="AF23"/>
  <c r="AE23"/>
  <c r="AD23"/>
  <c r="AC23"/>
  <c r="T23"/>
  <c r="L23"/>
  <c r="AF22"/>
  <c r="AE22"/>
  <c r="AD22"/>
  <c r="AC22"/>
  <c r="T22"/>
  <c r="L22"/>
  <c r="AF21"/>
  <c r="AE21"/>
  <c r="AD21"/>
  <c r="AC21"/>
  <c r="T21"/>
  <c r="L21"/>
  <c r="AF20"/>
  <c r="AE20"/>
  <c r="AD20"/>
  <c r="AC20"/>
  <c r="T20"/>
  <c r="L20"/>
  <c r="AF19"/>
  <c r="AE19"/>
  <c r="AD19"/>
  <c r="AC19"/>
  <c r="T19"/>
  <c r="L19"/>
  <c r="T18"/>
  <c r="L18"/>
  <c r="AF17"/>
  <c r="AE17"/>
  <c r="AD17"/>
  <c r="AC17"/>
  <c r="T17"/>
  <c r="L17"/>
  <c r="AF16"/>
  <c r="AE16"/>
  <c r="AD16"/>
  <c r="AC16"/>
  <c r="T16"/>
  <c r="L16"/>
  <c r="AF15"/>
  <c r="AE15"/>
  <c r="AD15"/>
  <c r="AC15"/>
  <c r="T15"/>
  <c r="L15"/>
  <c r="AF14"/>
  <c r="AE14"/>
  <c r="AD14"/>
  <c r="AC14"/>
  <c r="T14"/>
  <c r="L14"/>
  <c r="AF13"/>
  <c r="AE13"/>
  <c r="AD13"/>
  <c r="AC13"/>
  <c r="T13"/>
  <c r="L13"/>
  <c r="AF12"/>
  <c r="AE12"/>
  <c r="AD12"/>
  <c r="AC12"/>
  <c r="T12"/>
  <c r="L12"/>
  <c r="AF11"/>
  <c r="AE11"/>
  <c r="AD11"/>
  <c r="AC11"/>
  <c r="T11"/>
  <c r="L11"/>
  <c r="AF10"/>
  <c r="AE10"/>
  <c r="AD10"/>
  <c r="AC10"/>
  <c r="T10"/>
  <c r="L10"/>
  <c r="AF9"/>
  <c r="AE9"/>
  <c r="AD9"/>
  <c r="AC9"/>
  <c r="T9"/>
  <c r="L9"/>
  <c r="AF8"/>
  <c r="AE8"/>
  <c r="AD8"/>
  <c r="AC8"/>
  <c r="AA8"/>
  <c r="Z8"/>
  <c r="Y8"/>
  <c r="X8"/>
  <c r="W8"/>
  <c r="V8"/>
  <c r="T8"/>
  <c r="L8"/>
  <c r="AF7"/>
  <c r="AE7"/>
  <c r="AD7"/>
  <c r="AC7"/>
  <c r="AA7"/>
  <c r="Z7"/>
  <c r="Y7"/>
  <c r="X7"/>
  <c r="W7"/>
  <c r="V7"/>
  <c r="T7"/>
  <c r="L7"/>
  <c r="AF6"/>
  <c r="AE6"/>
  <c r="AD6"/>
  <c r="AC6"/>
  <c r="AA6"/>
  <c r="Z6"/>
  <c r="Y6"/>
  <c r="X6"/>
  <c r="W6"/>
  <c r="V6"/>
  <c r="T6"/>
  <c r="L6"/>
  <c r="N108" l="1"/>
  <c r="P108"/>
  <c r="R108"/>
  <c r="O110"/>
  <c r="T105"/>
  <c r="T108" l="1"/>
  <c r="V13" i="228" l="1"/>
  <c r="U13"/>
  <c r="T13"/>
  <c r="S13"/>
  <c r="R13"/>
  <c r="P13"/>
  <c r="O13"/>
  <c r="N13"/>
  <c r="L13"/>
  <c r="K13"/>
  <c r="J13"/>
  <c r="I13"/>
  <c r="H13"/>
  <c r="G13"/>
  <c r="F13"/>
  <c r="E13"/>
  <c r="D13"/>
  <c r="C13"/>
  <c r="B13"/>
  <c r="Q107" i="307"/>
  <c r="P105"/>
  <c r="O105"/>
  <c r="N105"/>
  <c r="O106"/>
  <c r="M106"/>
  <c r="J108" i="304"/>
  <c r="J108" i="305"/>
  <c r="J108" i="306"/>
  <c r="J108" i="307"/>
  <c r="J108" i="302"/>
  <c r="BC109" i="304"/>
  <c r="BC108"/>
  <c r="BC107"/>
  <c r="BC106"/>
  <c r="BC105"/>
  <c r="BC104"/>
  <c r="BC103"/>
  <c r="BC109" i="305"/>
  <c r="BC108"/>
  <c r="BC107"/>
  <c r="BC106"/>
  <c r="BC105"/>
  <c r="BC104"/>
  <c r="BC103"/>
  <c r="BC109" i="306"/>
  <c r="BC108"/>
  <c r="BC107"/>
  <c r="BC106"/>
  <c r="BC105"/>
  <c r="BC104"/>
  <c r="BC103"/>
  <c r="BC109" i="307"/>
  <c r="BC108"/>
  <c r="BC107"/>
  <c r="BC106"/>
  <c r="BC105"/>
  <c r="BC104"/>
  <c r="BC103"/>
  <c r="BC109" i="302"/>
  <c r="BC108"/>
  <c r="BC107"/>
  <c r="BC106"/>
  <c r="BC105"/>
  <c r="BC104"/>
  <c r="BC103"/>
  <c r="BA109" i="304"/>
  <c r="BA108"/>
  <c r="BA107"/>
  <c r="BA106"/>
  <c r="BA105"/>
  <c r="BA104"/>
  <c r="BA103"/>
  <c r="BA109" i="305"/>
  <c r="BA108"/>
  <c r="BA107"/>
  <c r="BA106"/>
  <c r="BA105"/>
  <c r="BA104"/>
  <c r="BA103"/>
  <c r="BA109" i="306"/>
  <c r="BA108"/>
  <c r="BA107"/>
  <c r="BA106"/>
  <c r="BA105"/>
  <c r="BA104"/>
  <c r="BA103"/>
  <c r="BA109" i="307"/>
  <c r="BA108"/>
  <c r="BA107"/>
  <c r="BA106"/>
  <c r="BA105"/>
  <c r="BA104"/>
  <c r="BA103"/>
  <c r="BA109" i="302"/>
  <c r="BA108"/>
  <c r="BA107"/>
  <c r="BA106"/>
  <c r="BA105"/>
  <c r="BA104"/>
  <c r="BA103"/>
  <c r="AX109" i="304"/>
  <c r="AX108"/>
  <c r="AX107"/>
  <c r="AX106"/>
  <c r="AX105"/>
  <c r="AX104"/>
  <c r="AX103"/>
  <c r="AX109" i="305"/>
  <c r="AX108"/>
  <c r="AX107"/>
  <c r="AX106"/>
  <c r="AX105"/>
  <c r="AX104"/>
  <c r="AX103"/>
  <c r="AX109" i="306"/>
  <c r="AX108"/>
  <c r="AX107"/>
  <c r="AX106"/>
  <c r="AX105"/>
  <c r="AX104"/>
  <c r="AX103"/>
  <c r="AX109" i="307"/>
  <c r="AX108"/>
  <c r="AX107"/>
  <c r="AX106"/>
  <c r="AX105"/>
  <c r="AX104"/>
  <c r="AX103"/>
  <c r="AX109" i="302"/>
  <c r="AX108"/>
  <c r="AX107"/>
  <c r="AX106"/>
  <c r="AX105"/>
  <c r="AX104"/>
  <c r="AX103"/>
  <c r="AT109" i="304"/>
  <c r="AT108"/>
  <c r="AT107"/>
  <c r="AT106"/>
  <c r="AT105"/>
  <c r="AT104"/>
  <c r="AT103"/>
  <c r="AT109" i="305"/>
  <c r="AT108"/>
  <c r="AT107"/>
  <c r="AT106"/>
  <c r="AT105"/>
  <c r="AT104"/>
  <c r="AT103"/>
  <c r="AT109" i="306"/>
  <c r="AT108"/>
  <c r="AT107"/>
  <c r="AT106"/>
  <c r="AT105"/>
  <c r="AT104"/>
  <c r="AT103"/>
  <c r="AT109" i="307"/>
  <c r="AT108"/>
  <c r="AT107"/>
  <c r="AT106"/>
  <c r="AT105"/>
  <c r="AT104"/>
  <c r="AT103"/>
  <c r="AT109" i="302"/>
  <c r="AT108"/>
  <c r="AT107"/>
  <c r="AT106"/>
  <c r="AT105"/>
  <c r="AT104"/>
  <c r="AT103"/>
  <c r="AP109" i="304"/>
  <c r="AP108"/>
  <c r="AP107"/>
  <c r="AP106"/>
  <c r="AP105"/>
  <c r="AP104"/>
  <c r="AP103"/>
  <c r="AP109" i="305"/>
  <c r="AP108"/>
  <c r="AP107"/>
  <c r="AP106"/>
  <c r="AP105"/>
  <c r="AP104"/>
  <c r="AP103"/>
  <c r="AP109" i="306"/>
  <c r="AP108"/>
  <c r="AP107"/>
  <c r="AP106"/>
  <c r="AP105"/>
  <c r="AP104"/>
  <c r="AP103"/>
  <c r="AP109" i="307"/>
  <c r="AP108"/>
  <c r="AP107"/>
  <c r="AP106"/>
  <c r="AP105"/>
  <c r="AP104"/>
  <c r="AP103"/>
  <c r="AP109" i="302"/>
  <c r="AP108"/>
  <c r="AP107"/>
  <c r="AP106"/>
  <c r="AP105"/>
  <c r="AP104"/>
  <c r="AP103"/>
  <c r="AI109" i="304"/>
  <c r="AI108"/>
  <c r="AI107"/>
  <c r="AI106"/>
  <c r="AI105"/>
  <c r="AI104"/>
  <c r="AI103"/>
  <c r="AI109" i="305"/>
  <c r="AI108"/>
  <c r="AI107"/>
  <c r="AI106"/>
  <c r="AI105"/>
  <c r="AI104"/>
  <c r="AI103"/>
  <c r="AI109" i="306"/>
  <c r="AI108"/>
  <c r="AI107"/>
  <c r="AI106"/>
  <c r="AI105"/>
  <c r="AI104"/>
  <c r="AI103"/>
  <c r="AI109" i="307"/>
  <c r="AI108"/>
  <c r="AI107"/>
  <c r="AI106"/>
  <c r="AI105"/>
  <c r="AI104"/>
  <c r="AI103"/>
  <c r="AI109" i="302"/>
  <c r="AI108"/>
  <c r="AI107"/>
  <c r="AI106"/>
  <c r="AI105"/>
  <c r="AI104"/>
  <c r="AI103"/>
  <c r="AG106" i="304"/>
  <c r="AG106" i="305"/>
  <c r="AG106" i="306"/>
  <c r="AG106" i="307"/>
  <c r="AG106" i="302"/>
  <c r="W107" i="304"/>
  <c r="W107" i="305"/>
  <c r="W107" i="306"/>
  <c r="W107" i="307"/>
  <c r="W107" i="302"/>
  <c r="AG109" i="304"/>
  <c r="AG108"/>
  <c r="AG107"/>
  <c r="AG105"/>
  <c r="AG104"/>
  <c r="AG103"/>
  <c r="AG109" i="305"/>
  <c r="AG108"/>
  <c r="AG107"/>
  <c r="AG105"/>
  <c r="AG104"/>
  <c r="AG103"/>
  <c r="AG109" i="306"/>
  <c r="AG108"/>
  <c r="AG107"/>
  <c r="AG105"/>
  <c r="AG104"/>
  <c r="AG103"/>
  <c r="AG109" i="307"/>
  <c r="AG108"/>
  <c r="AG107"/>
  <c r="AG105"/>
  <c r="AG104"/>
  <c r="AG103"/>
  <c r="AG109" i="302"/>
  <c r="AG108"/>
  <c r="AG107"/>
  <c r="AG105"/>
  <c r="AG104"/>
  <c r="AG103"/>
  <c r="W109" i="304"/>
  <c r="W108"/>
  <c r="W106"/>
  <c r="W105"/>
  <c r="W104"/>
  <c r="W103"/>
  <c r="W109" i="305"/>
  <c r="W108"/>
  <c r="W106"/>
  <c r="W105"/>
  <c r="W104"/>
  <c r="W103"/>
  <c r="W109" i="306"/>
  <c r="W108"/>
  <c r="W106"/>
  <c r="W105"/>
  <c r="W104"/>
  <c r="W103"/>
  <c r="W109" i="307"/>
  <c r="W108"/>
  <c r="W106"/>
  <c r="W105"/>
  <c r="W104"/>
  <c r="W103"/>
  <c r="W109" i="302"/>
  <c r="W108"/>
  <c r="W106"/>
  <c r="W105"/>
  <c r="W104"/>
  <c r="W103"/>
  <c r="Q109" i="304"/>
  <c r="Q108"/>
  <c r="Q107"/>
  <c r="Q106"/>
  <c r="Q105"/>
  <c r="Q104"/>
  <c r="Q103"/>
  <c r="Q109" i="305"/>
  <c r="Q108"/>
  <c r="Q107"/>
  <c r="Q106"/>
  <c r="Q105"/>
  <c r="Q104"/>
  <c r="Q103"/>
  <c r="Q109" i="306"/>
  <c r="Q108"/>
  <c r="Q107"/>
  <c r="Q106"/>
  <c r="Q105"/>
  <c r="Q104"/>
  <c r="Q103"/>
  <c r="Q109" i="307"/>
  <c r="Q108"/>
  <c r="Q106"/>
  <c r="Q105"/>
  <c r="Q104"/>
  <c r="Q103"/>
  <c r="Q109" i="302"/>
  <c r="Q108"/>
  <c r="Q107"/>
  <c r="Q106"/>
  <c r="Q105"/>
  <c r="Q104"/>
  <c r="Q103"/>
  <c r="M109" i="304"/>
  <c r="M108"/>
  <c r="M107"/>
  <c r="M106"/>
  <c r="M105"/>
  <c r="M104"/>
  <c r="M103"/>
  <c r="M109" i="305"/>
  <c r="M108"/>
  <c r="M107"/>
  <c r="M106"/>
  <c r="M105"/>
  <c r="M104"/>
  <c r="M103"/>
  <c r="M109" i="306"/>
  <c r="M108"/>
  <c r="M107"/>
  <c r="M106"/>
  <c r="M105"/>
  <c r="M104"/>
  <c r="M103"/>
  <c r="M109" i="307"/>
  <c r="M108"/>
  <c r="M107"/>
  <c r="M105"/>
  <c r="M104"/>
  <c r="M103"/>
  <c r="M109" i="302"/>
  <c r="M108"/>
  <c r="M107"/>
  <c r="M106"/>
  <c r="M105"/>
  <c r="M104"/>
  <c r="M103"/>
  <c r="AV106" i="304"/>
  <c r="AV106" i="305"/>
  <c r="AV106" i="306"/>
  <c r="AV106" i="307"/>
  <c r="AV106" i="302"/>
  <c r="AY109" i="304"/>
  <c r="AY108"/>
  <c r="AY107"/>
  <c r="AY106"/>
  <c r="AY105"/>
  <c r="AY104"/>
  <c r="AY103"/>
  <c r="AW109"/>
  <c r="AV109"/>
  <c r="AU109"/>
  <c r="AW108"/>
  <c r="AV108"/>
  <c r="AU108"/>
  <c r="AW107"/>
  <c r="AV107"/>
  <c r="AU107"/>
  <c r="AW106"/>
  <c r="AU106"/>
  <c r="AW105"/>
  <c r="AV105"/>
  <c r="AU105"/>
  <c r="AW104"/>
  <c r="AV104"/>
  <c r="AU104"/>
  <c r="AW103"/>
  <c r="AV103"/>
  <c r="AU103"/>
  <c r="AS109"/>
  <c r="AS108"/>
  <c r="AS107"/>
  <c r="AS106"/>
  <c r="AS105"/>
  <c r="AS104"/>
  <c r="AS103"/>
  <c r="AQ109"/>
  <c r="AQ108"/>
  <c r="AQ107"/>
  <c r="AQ106"/>
  <c r="AQ105"/>
  <c r="AQ104"/>
  <c r="AQ103"/>
  <c r="AO109"/>
  <c r="AN109"/>
  <c r="AM109"/>
  <c r="AL109"/>
  <c r="AK109"/>
  <c r="AJ109"/>
  <c r="AO108"/>
  <c r="AN108"/>
  <c r="AM108"/>
  <c r="AL108"/>
  <c r="AK108"/>
  <c r="AJ108"/>
  <c r="AO107"/>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O106"/>
  <c r="N106"/>
  <c r="P105"/>
  <c r="O105"/>
  <c r="N105"/>
  <c r="P104"/>
  <c r="O104"/>
  <c r="N104"/>
  <c r="P103"/>
  <c r="O103"/>
  <c r="N103"/>
  <c r="L109"/>
  <c r="K109"/>
  <c r="J109"/>
  <c r="I109"/>
  <c r="H109"/>
  <c r="G109"/>
  <c r="L108"/>
  <c r="K108"/>
  <c r="I108"/>
  <c r="H108"/>
  <c r="G108"/>
  <c r="L107"/>
  <c r="K107"/>
  <c r="J107"/>
  <c r="I107"/>
  <c r="H107"/>
  <c r="G107"/>
  <c r="L106"/>
  <c r="K106"/>
  <c r="J106"/>
  <c r="I106"/>
  <c r="H106"/>
  <c r="G106"/>
  <c r="L105"/>
  <c r="K105"/>
  <c r="J105"/>
  <c r="I105"/>
  <c r="H105"/>
  <c r="G105"/>
  <c r="L104"/>
  <c r="K104"/>
  <c r="J104"/>
  <c r="I104"/>
  <c r="H104"/>
  <c r="G104"/>
  <c r="L103"/>
  <c r="K103"/>
  <c r="J103"/>
  <c r="I103"/>
  <c r="H103"/>
  <c r="G103"/>
  <c r="E109"/>
  <c r="D109"/>
  <c r="C109"/>
  <c r="B109"/>
  <c r="E108"/>
  <c r="D108"/>
  <c r="C108"/>
  <c r="B108"/>
  <c r="E107"/>
  <c r="D107"/>
  <c r="C107"/>
  <c r="B107"/>
  <c r="E106"/>
  <c r="D106"/>
  <c r="C106"/>
  <c r="B106"/>
  <c r="E105"/>
  <c r="D105"/>
  <c r="C105"/>
  <c r="B105"/>
  <c r="E104"/>
  <c r="D104"/>
  <c r="C104"/>
  <c r="B104"/>
  <c r="E103"/>
  <c r="D103"/>
  <c r="C103"/>
  <c r="B103"/>
  <c r="AY109" i="305"/>
  <c r="AY108"/>
  <c r="AY107"/>
  <c r="AY106"/>
  <c r="AY105"/>
  <c r="AY104"/>
  <c r="AY103"/>
  <c r="AW109"/>
  <c r="AV109"/>
  <c r="AU109"/>
  <c r="AW108"/>
  <c r="AV108"/>
  <c r="AU108"/>
  <c r="AW107"/>
  <c r="AV107"/>
  <c r="AU107"/>
  <c r="AW106"/>
  <c r="AU106"/>
  <c r="AW105"/>
  <c r="AV105"/>
  <c r="AU105"/>
  <c r="AW104"/>
  <c r="AV104"/>
  <c r="AU104"/>
  <c r="AW103"/>
  <c r="AV103"/>
  <c r="AU103"/>
  <c r="AS109"/>
  <c r="AS108"/>
  <c r="AS107"/>
  <c r="AS106"/>
  <c r="AS105"/>
  <c r="AS104"/>
  <c r="AS103"/>
  <c r="AQ109"/>
  <c r="AQ108"/>
  <c r="AQ107"/>
  <c r="AQ106"/>
  <c r="AQ105"/>
  <c r="AQ104"/>
  <c r="AQ103"/>
  <c r="AO109"/>
  <c r="AN109"/>
  <c r="AM109"/>
  <c r="AL109"/>
  <c r="AK109"/>
  <c r="AJ109"/>
  <c r="AO108"/>
  <c r="AN108"/>
  <c r="AM108"/>
  <c r="AL108"/>
  <c r="AK108"/>
  <c r="AJ108"/>
  <c r="AO107"/>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O106"/>
  <c r="N106"/>
  <c r="P105"/>
  <c r="O105"/>
  <c r="N105"/>
  <c r="P104"/>
  <c r="O104"/>
  <c r="N104"/>
  <c r="P103"/>
  <c r="O103"/>
  <c r="N103"/>
  <c r="L109"/>
  <c r="K109"/>
  <c r="J109"/>
  <c r="I109"/>
  <c r="H109"/>
  <c r="G109"/>
  <c r="L108"/>
  <c r="K108"/>
  <c r="I108"/>
  <c r="H108"/>
  <c r="G108"/>
  <c r="L107"/>
  <c r="K107"/>
  <c r="J107"/>
  <c r="I107"/>
  <c r="H107"/>
  <c r="G107"/>
  <c r="L106"/>
  <c r="K106"/>
  <c r="J106"/>
  <c r="I106"/>
  <c r="H106"/>
  <c r="G106"/>
  <c r="L105"/>
  <c r="K105"/>
  <c r="J105"/>
  <c r="I105"/>
  <c r="H105"/>
  <c r="G105"/>
  <c r="L104"/>
  <c r="K104"/>
  <c r="J104"/>
  <c r="I104"/>
  <c r="H104"/>
  <c r="G104"/>
  <c r="L103"/>
  <c r="K103"/>
  <c r="J103"/>
  <c r="I103"/>
  <c r="H103"/>
  <c r="G103"/>
  <c r="E109"/>
  <c r="D109"/>
  <c r="C109"/>
  <c r="B109"/>
  <c r="E108"/>
  <c r="D108"/>
  <c r="C108"/>
  <c r="B108"/>
  <c r="E107"/>
  <c r="D107"/>
  <c r="C107"/>
  <c r="B107"/>
  <c r="E106"/>
  <c r="D106"/>
  <c r="C106"/>
  <c r="B106"/>
  <c r="E105"/>
  <c r="D105"/>
  <c r="C105"/>
  <c r="B105"/>
  <c r="E104"/>
  <c r="D104"/>
  <c r="C104"/>
  <c r="B104"/>
  <c r="E103"/>
  <c r="D103"/>
  <c r="C103"/>
  <c r="B103"/>
  <c r="AY109" i="306"/>
  <c r="AY108"/>
  <c r="AY107"/>
  <c r="AY106"/>
  <c r="AY105"/>
  <c r="AY104"/>
  <c r="AY103"/>
  <c r="AW109"/>
  <c r="AV109"/>
  <c r="AU109"/>
  <c r="AW108"/>
  <c r="AV108"/>
  <c r="AU108"/>
  <c r="AW107"/>
  <c r="AV107"/>
  <c r="AU107"/>
  <c r="AW106"/>
  <c r="AU106"/>
  <c r="AW105"/>
  <c r="AV105"/>
  <c r="AU105"/>
  <c r="AW104"/>
  <c r="AV104"/>
  <c r="AU104"/>
  <c r="AW103"/>
  <c r="AV103"/>
  <c r="AU103"/>
  <c r="AS109"/>
  <c r="AS108"/>
  <c r="AS107"/>
  <c r="AS106"/>
  <c r="AS105"/>
  <c r="AS104"/>
  <c r="AS103"/>
  <c r="AQ109"/>
  <c r="AQ108"/>
  <c r="AQ107"/>
  <c r="AQ106"/>
  <c r="AQ105"/>
  <c r="AQ104"/>
  <c r="AQ103"/>
  <c r="AO109"/>
  <c r="AN109"/>
  <c r="AM109"/>
  <c r="AL109"/>
  <c r="AK109"/>
  <c r="AJ109"/>
  <c r="AO108"/>
  <c r="AN108"/>
  <c r="AM108"/>
  <c r="AL108"/>
  <c r="AK108"/>
  <c r="AJ108"/>
  <c r="AO107"/>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O106"/>
  <c r="N106"/>
  <c r="P105"/>
  <c r="O105"/>
  <c r="N105"/>
  <c r="P104"/>
  <c r="O104"/>
  <c r="N104"/>
  <c r="P103"/>
  <c r="O103"/>
  <c r="N103"/>
  <c r="L109"/>
  <c r="K109"/>
  <c r="J109"/>
  <c r="I109"/>
  <c r="H109"/>
  <c r="G109"/>
  <c r="L108"/>
  <c r="K108"/>
  <c r="I108"/>
  <c r="H108"/>
  <c r="G108"/>
  <c r="L107"/>
  <c r="K107"/>
  <c r="J107"/>
  <c r="I107"/>
  <c r="H107"/>
  <c r="G107"/>
  <c r="L106"/>
  <c r="K106"/>
  <c r="J106"/>
  <c r="I106"/>
  <c r="H106"/>
  <c r="G106"/>
  <c r="L105"/>
  <c r="K105"/>
  <c r="J105"/>
  <c r="I105"/>
  <c r="H105"/>
  <c r="G105"/>
  <c r="L104"/>
  <c r="K104"/>
  <c r="J104"/>
  <c r="I104"/>
  <c r="H104"/>
  <c r="G104"/>
  <c r="L103"/>
  <c r="K103"/>
  <c r="J103"/>
  <c r="I103"/>
  <c r="H103"/>
  <c r="G103"/>
  <c r="E109"/>
  <c r="D109"/>
  <c r="C109"/>
  <c r="B109"/>
  <c r="E108"/>
  <c r="D108"/>
  <c r="C108"/>
  <c r="B108"/>
  <c r="E107"/>
  <c r="D107"/>
  <c r="C107"/>
  <c r="B107"/>
  <c r="E106"/>
  <c r="D106"/>
  <c r="C106"/>
  <c r="B106"/>
  <c r="E105"/>
  <c r="D105"/>
  <c r="C105"/>
  <c r="B105"/>
  <c r="E104"/>
  <c r="D104"/>
  <c r="C104"/>
  <c r="B104"/>
  <c r="E103"/>
  <c r="D103"/>
  <c r="C103"/>
  <c r="B103"/>
  <c r="AY109" i="307"/>
  <c r="AY108"/>
  <c r="AY107"/>
  <c r="AY106"/>
  <c r="AY105"/>
  <c r="AY104"/>
  <c r="AY103"/>
  <c r="AW109"/>
  <c r="AV109"/>
  <c r="AU109"/>
  <c r="AW108"/>
  <c r="AV108"/>
  <c r="AU108"/>
  <c r="AW107"/>
  <c r="AV107"/>
  <c r="AU107"/>
  <c r="AW106"/>
  <c r="AU106"/>
  <c r="AW105"/>
  <c r="AV105"/>
  <c r="AU105"/>
  <c r="AW104"/>
  <c r="AV104"/>
  <c r="AU104"/>
  <c r="AW103"/>
  <c r="AV103"/>
  <c r="AU103"/>
  <c r="AS109"/>
  <c r="AS108"/>
  <c r="AS107"/>
  <c r="AS106"/>
  <c r="AS105"/>
  <c r="AS104"/>
  <c r="AS103"/>
  <c r="AQ109"/>
  <c r="AQ108"/>
  <c r="AQ107"/>
  <c r="AQ106"/>
  <c r="AQ105"/>
  <c r="AQ104"/>
  <c r="AQ103"/>
  <c r="AO109"/>
  <c r="AN109"/>
  <c r="AM109"/>
  <c r="AL109"/>
  <c r="AK109"/>
  <c r="AJ109"/>
  <c r="AO108"/>
  <c r="AN108"/>
  <c r="AM108"/>
  <c r="AL108"/>
  <c r="AK108"/>
  <c r="AJ108"/>
  <c r="AO107"/>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N106"/>
  <c r="P104"/>
  <c r="O104"/>
  <c r="N104"/>
  <c r="P103"/>
  <c r="O103"/>
  <c r="N103"/>
  <c r="L109"/>
  <c r="K109"/>
  <c r="J109"/>
  <c r="I109"/>
  <c r="H109"/>
  <c r="G109"/>
  <c r="L108"/>
  <c r="K108"/>
  <c r="I108"/>
  <c r="H108"/>
  <c r="G108"/>
  <c r="L107"/>
  <c r="K107"/>
  <c r="J107"/>
  <c r="I107"/>
  <c r="H107"/>
  <c r="G107"/>
  <c r="L106"/>
  <c r="K106"/>
  <c r="J106"/>
  <c r="I106"/>
  <c r="H106"/>
  <c r="G106"/>
  <c r="L105"/>
  <c r="K105"/>
  <c r="J105"/>
  <c r="I105"/>
  <c r="H105"/>
  <c r="G105"/>
  <c r="L104"/>
  <c r="K104"/>
  <c r="J104"/>
  <c r="I104"/>
  <c r="H104"/>
  <c r="G104"/>
  <c r="L103"/>
  <c r="K103"/>
  <c r="J103"/>
  <c r="I103"/>
  <c r="H103"/>
  <c r="G103"/>
  <c r="E109"/>
  <c r="D109"/>
  <c r="C109"/>
  <c r="B109"/>
  <c r="E108"/>
  <c r="D108"/>
  <c r="C108"/>
  <c r="B108"/>
  <c r="E107"/>
  <c r="D107"/>
  <c r="C107"/>
  <c r="B107"/>
  <c r="E106"/>
  <c r="D106"/>
  <c r="C106"/>
  <c r="B106"/>
  <c r="E105"/>
  <c r="D105"/>
  <c r="C105"/>
  <c r="B105"/>
  <c r="E104"/>
  <c r="D104"/>
  <c r="C104"/>
  <c r="B104"/>
  <c r="E103"/>
  <c r="D103"/>
  <c r="C103"/>
  <c r="B103"/>
  <c r="AY109" i="302"/>
  <c r="AY108"/>
  <c r="AY107"/>
  <c r="AY106"/>
  <c r="AY105"/>
  <c r="AY104"/>
  <c r="AY103"/>
  <c r="AW109"/>
  <c r="AV109"/>
  <c r="AU109"/>
  <c r="AW108"/>
  <c r="AV108"/>
  <c r="AU108"/>
  <c r="AW107"/>
  <c r="AV107"/>
  <c r="AU107"/>
  <c r="AW106"/>
  <c r="AU106"/>
  <c r="AW105"/>
  <c r="AV105"/>
  <c r="AU105"/>
  <c r="AW104"/>
  <c r="AV104"/>
  <c r="AU104"/>
  <c r="AW103"/>
  <c r="AV103"/>
  <c r="AU103"/>
  <c r="AS109"/>
  <c r="AS108"/>
  <c r="AS107"/>
  <c r="AS106"/>
  <c r="AS105"/>
  <c r="AS104"/>
  <c r="AS103"/>
  <c r="AQ109"/>
  <c r="AQ108"/>
  <c r="AQ107"/>
  <c r="AQ106"/>
  <c r="AQ105"/>
  <c r="AQ104"/>
  <c r="AQ103"/>
  <c r="AO109"/>
  <c r="AN109"/>
  <c r="AM109"/>
  <c r="AL109"/>
  <c r="AK109"/>
  <c r="AJ109"/>
  <c r="AO108"/>
  <c r="AN108"/>
  <c r="AM108"/>
  <c r="AL108"/>
  <c r="AK108"/>
  <c r="AJ108"/>
  <c r="AO107"/>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O106"/>
  <c r="N106"/>
  <c r="P105"/>
  <c r="O105"/>
  <c r="N105"/>
  <c r="P104"/>
  <c r="O104"/>
  <c r="N104"/>
  <c r="P103"/>
  <c r="O103"/>
  <c r="N103"/>
  <c r="L109"/>
  <c r="K109"/>
  <c r="J109"/>
  <c r="I109"/>
  <c r="H109"/>
  <c r="G109"/>
  <c r="L108"/>
  <c r="K108"/>
  <c r="I108"/>
  <c r="H108"/>
  <c r="G108"/>
  <c r="L107"/>
  <c r="K107"/>
  <c r="J107"/>
  <c r="I107"/>
  <c r="H107"/>
  <c r="G107"/>
  <c r="L106"/>
  <c r="K106"/>
  <c r="J106"/>
  <c r="I106"/>
  <c r="H106"/>
  <c r="G106"/>
  <c r="L105"/>
  <c r="K105"/>
  <c r="J105"/>
  <c r="I105"/>
  <c r="H105"/>
  <c r="G105"/>
  <c r="L104"/>
  <c r="K104"/>
  <c r="J104"/>
  <c r="I104"/>
  <c r="H104"/>
  <c r="G104"/>
  <c r="L103"/>
  <c r="K103"/>
  <c r="J103"/>
  <c r="I103"/>
  <c r="H103"/>
  <c r="G103"/>
  <c r="E109"/>
  <c r="D109"/>
  <c r="C109"/>
  <c r="B109"/>
  <c r="E108"/>
  <c r="D108"/>
  <c r="C108"/>
  <c r="B108"/>
  <c r="E107"/>
  <c r="D107"/>
  <c r="C107"/>
  <c r="B107"/>
  <c r="E106"/>
  <c r="D106"/>
  <c r="C106"/>
  <c r="B106"/>
  <c r="E105"/>
  <c r="D105"/>
  <c r="C105"/>
  <c r="B105"/>
  <c r="E104"/>
  <c r="D104"/>
  <c r="C104"/>
  <c r="B104"/>
  <c r="E103"/>
  <c r="D103"/>
  <c r="C103"/>
  <c r="B103"/>
  <c r="F104" i="304"/>
  <c r="F104" i="305"/>
  <c r="F104" i="306"/>
  <c r="F104" i="307"/>
  <c r="F104" i="302"/>
  <c r="F107" i="304"/>
  <c r="F107" i="305"/>
  <c r="F107" i="306"/>
  <c r="F107" i="307"/>
  <c r="F107" i="302"/>
  <c r="M51" i="304"/>
  <c r="M50"/>
  <c r="M49"/>
  <c r="M48"/>
  <c r="M47"/>
  <c r="M46"/>
  <c r="M45"/>
  <c r="M51" i="305"/>
  <c r="M50"/>
  <c r="M49"/>
  <c r="M48"/>
  <c r="M47"/>
  <c r="M46"/>
  <c r="M45"/>
  <c r="M51" i="306"/>
  <c r="M50"/>
  <c r="M49"/>
  <c r="M48"/>
  <c r="M47"/>
  <c r="M46"/>
  <c r="M45"/>
  <c r="M51" i="307"/>
  <c r="M50"/>
  <c r="M49"/>
  <c r="M48"/>
  <c r="M47"/>
  <c r="M46"/>
  <c r="M45"/>
  <c r="M51" i="302"/>
  <c r="M50"/>
  <c r="M49"/>
  <c r="M48"/>
  <c r="M47"/>
  <c r="M46"/>
  <c r="M45"/>
  <c r="L48" i="304"/>
  <c r="L48" i="305"/>
  <c r="L48" i="306"/>
  <c r="L48" i="307"/>
  <c r="L48" i="302"/>
  <c r="F47" i="304"/>
  <c r="F47" i="305"/>
  <c r="F47" i="306"/>
  <c r="F47" i="307"/>
  <c r="F47" i="302"/>
  <c r="B46" i="304"/>
  <c r="B46" i="305"/>
  <c r="B46" i="306"/>
  <c r="B46" i="307"/>
  <c r="B46" i="302"/>
  <c r="BC109" i="216"/>
  <c r="BC108"/>
  <c r="BC107"/>
  <c r="BC106"/>
  <c r="BC105"/>
  <c r="BC104"/>
  <c r="BC103"/>
  <c r="BC96"/>
  <c r="BC100"/>
  <c r="BA109"/>
  <c r="BA108"/>
  <c r="BA107"/>
  <c r="BA106"/>
  <c r="BA105"/>
  <c r="BA104"/>
  <c r="BA103"/>
  <c r="BA97"/>
  <c r="AY105"/>
  <c r="AY103"/>
  <c r="AX109"/>
  <c r="AX108"/>
  <c r="AX107"/>
  <c r="AX106"/>
  <c r="AX105"/>
  <c r="AX104"/>
  <c r="AX103"/>
  <c r="AX99"/>
  <c r="AT107"/>
  <c r="AT109"/>
  <c r="AT108"/>
  <c r="AT106"/>
  <c r="AT105"/>
  <c r="AT104"/>
  <c r="AT103"/>
  <c r="AS107"/>
  <c r="AQ104"/>
  <c r="AP108"/>
  <c r="AP109"/>
  <c r="AP107"/>
  <c r="AP106"/>
  <c r="AP105"/>
  <c r="AP104"/>
  <c r="AP103"/>
  <c r="AI109"/>
  <c r="AI108"/>
  <c r="AI107"/>
  <c r="AI106"/>
  <c r="AI105"/>
  <c r="AI104"/>
  <c r="AI103"/>
  <c r="AI96"/>
  <c r="AG109"/>
  <c r="AG108"/>
  <c r="AG107"/>
  <c r="AG106"/>
  <c r="AG105"/>
  <c r="AG104"/>
  <c r="AG103"/>
  <c r="AG95"/>
  <c r="W109"/>
  <c r="W108"/>
  <c r="W107"/>
  <c r="W106"/>
  <c r="W105"/>
  <c r="W104"/>
  <c r="W103"/>
  <c r="W95"/>
  <c r="Q109"/>
  <c r="Q108"/>
  <c r="Q107"/>
  <c r="Q106"/>
  <c r="Q105"/>
  <c r="Q104"/>
  <c r="Q103"/>
  <c r="Q96"/>
  <c r="M109"/>
  <c r="M108"/>
  <c r="M107"/>
  <c r="M106"/>
  <c r="M105"/>
  <c r="M104"/>
  <c r="M103"/>
  <c r="M99"/>
  <c r="AT100"/>
  <c r="AS105"/>
  <c r="AO107"/>
  <c r="AY109"/>
  <c r="AY108"/>
  <c r="AY107"/>
  <c r="AY106"/>
  <c r="AY104"/>
  <c r="AW109"/>
  <c r="AV109"/>
  <c r="AU109"/>
  <c r="AW108"/>
  <c r="AV108"/>
  <c r="AU108"/>
  <c r="AW107"/>
  <c r="AV107"/>
  <c r="AU107"/>
  <c r="AW106"/>
  <c r="AV106"/>
  <c r="AU106"/>
  <c r="AW105"/>
  <c r="AV105"/>
  <c r="AU105"/>
  <c r="AW104"/>
  <c r="AV104"/>
  <c r="AU104"/>
  <c r="AW103"/>
  <c r="AV103"/>
  <c r="AU103"/>
  <c r="AS109"/>
  <c r="AS108"/>
  <c r="AS106"/>
  <c r="AS104"/>
  <c r="AS103"/>
  <c r="AQ109"/>
  <c r="AQ108"/>
  <c r="AQ107"/>
  <c r="AQ106"/>
  <c r="AQ105"/>
  <c r="AQ103"/>
  <c r="AO109"/>
  <c r="AN109"/>
  <c r="AM109"/>
  <c r="AL109"/>
  <c r="AK109"/>
  <c r="AJ109"/>
  <c r="AO108"/>
  <c r="AN108"/>
  <c r="AM108"/>
  <c r="AL108"/>
  <c r="AK108"/>
  <c r="AJ108"/>
  <c r="AN107"/>
  <c r="AM107"/>
  <c r="AL107"/>
  <c r="AK107"/>
  <c r="AJ107"/>
  <c r="AO106"/>
  <c r="AN106"/>
  <c r="AM106"/>
  <c r="AL106"/>
  <c r="AK106"/>
  <c r="AJ106"/>
  <c r="AO105"/>
  <c r="AN105"/>
  <c r="AM105"/>
  <c r="AL105"/>
  <c r="AK105"/>
  <c r="AJ105"/>
  <c r="AO104"/>
  <c r="AN104"/>
  <c r="AM104"/>
  <c r="AL104"/>
  <c r="AK104"/>
  <c r="AJ104"/>
  <c r="AO103"/>
  <c r="AN103"/>
  <c r="AM103"/>
  <c r="AL103"/>
  <c r="AK103"/>
  <c r="AJ103"/>
  <c r="AF109"/>
  <c r="AE109"/>
  <c r="AD109"/>
  <c r="AC109"/>
  <c r="AB109"/>
  <c r="AA109"/>
  <c r="Z109"/>
  <c r="Y109"/>
  <c r="X109"/>
  <c r="AF108"/>
  <c r="AE108"/>
  <c r="AD108"/>
  <c r="AC108"/>
  <c r="AB108"/>
  <c r="AA108"/>
  <c r="Z108"/>
  <c r="Y108"/>
  <c r="X108"/>
  <c r="AF107"/>
  <c r="AE107"/>
  <c r="AD107"/>
  <c r="AC107"/>
  <c r="AB107"/>
  <c r="AA107"/>
  <c r="Z107"/>
  <c r="Y107"/>
  <c r="X107"/>
  <c r="AF106"/>
  <c r="AE106"/>
  <c r="AD106"/>
  <c r="AC106"/>
  <c r="AB106"/>
  <c r="AA106"/>
  <c r="Z106"/>
  <c r="Y106"/>
  <c r="X106"/>
  <c r="AF105"/>
  <c r="AE105"/>
  <c r="AD105"/>
  <c r="AC105"/>
  <c r="AB105"/>
  <c r="AA105"/>
  <c r="Z105"/>
  <c r="Y105"/>
  <c r="X105"/>
  <c r="AF104"/>
  <c r="AE104"/>
  <c r="AD104"/>
  <c r="AC104"/>
  <c r="AB104"/>
  <c r="AA104"/>
  <c r="Z104"/>
  <c r="Y104"/>
  <c r="X104"/>
  <c r="AF103"/>
  <c r="AE103"/>
  <c r="AD103"/>
  <c r="AC103"/>
  <c r="AB103"/>
  <c r="AA103"/>
  <c r="Z103"/>
  <c r="Y103"/>
  <c r="X103"/>
  <c r="V109"/>
  <c r="U109"/>
  <c r="T109"/>
  <c r="V108"/>
  <c r="U108"/>
  <c r="T108"/>
  <c r="V107"/>
  <c r="U107"/>
  <c r="T107"/>
  <c r="V106"/>
  <c r="U106"/>
  <c r="T106"/>
  <c r="V105"/>
  <c r="U105"/>
  <c r="T105"/>
  <c r="V104"/>
  <c r="U104"/>
  <c r="T104"/>
  <c r="V103"/>
  <c r="U103"/>
  <c r="T103"/>
  <c r="R109"/>
  <c r="R108"/>
  <c r="R107"/>
  <c r="R106"/>
  <c r="R105"/>
  <c r="R104"/>
  <c r="R103"/>
  <c r="P109"/>
  <c r="O109"/>
  <c r="N109"/>
  <c r="P108"/>
  <c r="O108"/>
  <c r="N108"/>
  <c r="P107"/>
  <c r="O107"/>
  <c r="N107"/>
  <c r="P106"/>
  <c r="O106"/>
  <c r="N106"/>
  <c r="P105"/>
  <c r="O105"/>
  <c r="N105"/>
  <c r="P104"/>
  <c r="O104"/>
  <c r="N104"/>
  <c r="P103"/>
  <c r="O103"/>
  <c r="N103"/>
  <c r="L108"/>
  <c r="G108"/>
  <c r="D108"/>
  <c r="L109"/>
  <c r="K109"/>
  <c r="J109"/>
  <c r="I109"/>
  <c r="H109"/>
  <c r="G109"/>
  <c r="F109"/>
  <c r="E109"/>
  <c r="D109"/>
  <c r="C109"/>
  <c r="K108"/>
  <c r="J108"/>
  <c r="I108"/>
  <c r="H108"/>
  <c r="F108"/>
  <c r="E108"/>
  <c r="C108"/>
  <c r="L107"/>
  <c r="K107"/>
  <c r="J107"/>
  <c r="I107"/>
  <c r="H107"/>
  <c r="G107"/>
  <c r="F107"/>
  <c r="E107"/>
  <c r="D107"/>
  <c r="C107"/>
  <c r="L106"/>
  <c r="K106"/>
  <c r="J106"/>
  <c r="I106"/>
  <c r="H106"/>
  <c r="G106"/>
  <c r="F106"/>
  <c r="E106"/>
  <c r="D106"/>
  <c r="C106"/>
  <c r="L105"/>
  <c r="K105"/>
  <c r="J105"/>
  <c r="I105"/>
  <c r="H105"/>
  <c r="G105"/>
  <c r="F105"/>
  <c r="E105"/>
  <c r="D105"/>
  <c r="C105"/>
  <c r="L104"/>
  <c r="K104"/>
  <c r="J104"/>
  <c r="I104"/>
  <c r="H104"/>
  <c r="G104"/>
  <c r="F104"/>
  <c r="E104"/>
  <c r="D104"/>
  <c r="C104"/>
  <c r="L103"/>
  <c r="K103"/>
  <c r="J103"/>
  <c r="I103"/>
  <c r="H103"/>
  <c r="G103"/>
  <c r="F103"/>
  <c r="E103"/>
  <c r="D103"/>
  <c r="C103"/>
  <c r="B104"/>
  <c r="AP119"/>
  <c r="AP114"/>
  <c r="AP111"/>
  <c r="AP99"/>
  <c r="H45" i="217"/>
  <c r="G45"/>
  <c r="F26" i="143"/>
  <c r="G11"/>
  <c r="H11"/>
  <c r="I11"/>
  <c r="J11"/>
  <c r="K11"/>
  <c r="G12"/>
  <c r="H12"/>
  <c r="I12"/>
  <c r="J12"/>
  <c r="K12"/>
  <c r="F12"/>
  <c r="F11"/>
  <c r="F48" i="70"/>
  <c r="F45"/>
  <c r="L47"/>
  <c r="L46"/>
  <c r="K45"/>
  <c r="K48" s="1"/>
  <c r="J45"/>
  <c r="J48" s="1"/>
  <c r="I45"/>
  <c r="I48" s="1"/>
  <c r="H45"/>
  <c r="H48" s="1"/>
  <c r="G45"/>
  <c r="G48" s="1"/>
  <c r="L48" s="1"/>
  <c r="L44"/>
  <c r="L43"/>
  <c r="L42"/>
  <c r="L41"/>
  <c r="L40"/>
  <c r="L39"/>
  <c r="L38"/>
  <c r="L37"/>
  <c r="L36"/>
  <c r="N23" i="314"/>
  <c r="C145" i="201" s="1"/>
  <c r="O23" i="314"/>
  <c r="D145" i="201" s="1"/>
  <c r="P23" i="314"/>
  <c r="E145" i="201" s="1"/>
  <c r="Q23" i="314"/>
  <c r="F145" i="201" s="1"/>
  <c r="R23" i="314"/>
  <c r="G145" i="201" s="1"/>
  <c r="S23" i="314"/>
  <c r="H145" i="201" s="1"/>
  <c r="O21" i="314"/>
  <c r="P21"/>
  <c r="Q21"/>
  <c r="R21"/>
  <c r="S21"/>
  <c r="L32" i="200"/>
  <c r="N117" i="292"/>
  <c r="F124"/>
  <c r="L116"/>
  <c r="L117"/>
  <c r="G117"/>
  <c r="H117"/>
  <c r="I117"/>
  <c r="J117"/>
  <c r="F117"/>
  <c r="L12" i="143" l="1"/>
  <c r="L45" i="70"/>
  <c r="AI170" i="214"/>
  <c r="AG170"/>
  <c r="AV170"/>
  <c r="BA170"/>
  <c r="Q170"/>
  <c r="W170"/>
  <c r="G170"/>
  <c r="A3" i="316" l="1"/>
  <c r="A2"/>
  <c r="AN112" i="292"/>
  <c r="G26" i="192"/>
  <c r="H26"/>
  <c r="I26"/>
  <c r="J26"/>
  <c r="K26"/>
  <c r="F26"/>
  <c r="L26" l="1"/>
  <c r="L46" i="200"/>
  <c r="L45"/>
  <c r="K44"/>
  <c r="J44"/>
  <c r="I44"/>
  <c r="H44"/>
  <c r="G44"/>
  <c r="F44"/>
  <c r="L43"/>
  <c r="L42"/>
  <c r="L41"/>
  <c r="L40"/>
  <c r="L39"/>
  <c r="L38"/>
  <c r="L37"/>
  <c r="L36"/>
  <c r="L35"/>
  <c r="AC15" i="248"/>
  <c r="AD15"/>
  <c r="AE15"/>
  <c r="V15"/>
  <c r="W15"/>
  <c r="X15"/>
  <c r="Y15"/>
  <c r="Z15"/>
  <c r="AA15"/>
  <c r="T15"/>
  <c r="H14"/>
  <c r="G14"/>
  <c r="F14"/>
  <c r="F47" i="200" l="1"/>
  <c r="H47"/>
  <c r="H49"/>
  <c r="J47"/>
  <c r="J49"/>
  <c r="G47"/>
  <c r="G49"/>
  <c r="I47"/>
  <c r="I49"/>
  <c r="K47"/>
  <c r="K49"/>
  <c r="L47"/>
  <c r="L44"/>
  <c r="AL19" i="228"/>
  <c r="AL21" s="1"/>
  <c r="AM19"/>
  <c r="AN19"/>
  <c r="AN21" s="1"/>
  <c r="AO19"/>
  <c r="AP19"/>
  <c r="AP21" s="1"/>
  <c r="AM21"/>
  <c r="AO21"/>
  <c r="AM26"/>
  <c r="AO26"/>
  <c r="AL26"/>
  <c r="AL28" s="1"/>
  <c r="AN26"/>
  <c r="AN28" s="1"/>
  <c r="AP26"/>
  <c r="AP28"/>
  <c r="AL31"/>
  <c r="AM31"/>
  <c r="AN31"/>
  <c r="AO31"/>
  <c r="AP31"/>
  <c r="AL32"/>
  <c r="AM32"/>
  <c r="AN32"/>
  <c r="AO32"/>
  <c r="AP32"/>
  <c r="AM33"/>
  <c r="AL34"/>
  <c r="AM34"/>
  <c r="AN34"/>
  <c r="AO34"/>
  <c r="AP34"/>
  <c r="AM35"/>
  <c r="AQ20"/>
  <c r="AQ17"/>
  <c r="AO33" l="1"/>
  <c r="AP33"/>
  <c r="AP35" s="1"/>
  <c r="AN33"/>
  <c r="AN35" s="1"/>
  <c r="AL33"/>
  <c r="AL35" s="1"/>
  <c r="AO35"/>
  <c r="AO28"/>
  <c r="AM28"/>
  <c r="AK19"/>
  <c r="AK31"/>
  <c r="AK32"/>
  <c r="AQ18"/>
  <c r="AQ19" s="1"/>
  <c r="AQ21" s="1"/>
  <c r="AQ25"/>
  <c r="AK34"/>
  <c r="AQ24"/>
  <c r="AQ31" s="1"/>
  <c r="AQ27"/>
  <c r="AQ34" s="1"/>
  <c r="AK21"/>
  <c r="AK33"/>
  <c r="AK26"/>
  <c r="AK28" s="1"/>
  <c r="AK35" l="1"/>
  <c r="AQ32"/>
  <c r="AQ26"/>
  <c r="AQ28" s="1"/>
  <c r="E125" i="297"/>
  <c r="E125" i="298"/>
  <c r="E125" i="299"/>
  <c r="E125" i="300"/>
  <c r="E125" i="214"/>
  <c r="AX148" i="297"/>
  <c r="AX148" i="298"/>
  <c r="AX148" i="299"/>
  <c r="AX148" i="300"/>
  <c r="AX148" i="214"/>
  <c r="BA148" i="297"/>
  <c r="BA148" i="298"/>
  <c r="BA148" i="299"/>
  <c r="BA148" i="300"/>
  <c r="BA148" i="214"/>
  <c r="AT148" i="297"/>
  <c r="AT148" i="298"/>
  <c r="AT148" i="299"/>
  <c r="AT148" i="300"/>
  <c r="AT148" i="214"/>
  <c r="BC148" i="297"/>
  <c r="BC148" i="298"/>
  <c r="BC148" i="299"/>
  <c r="BC148" i="300"/>
  <c r="BC148" i="214"/>
  <c r="AT168" i="297"/>
  <c r="AT168" i="298"/>
  <c r="AT168" i="299"/>
  <c r="AT168" i="300"/>
  <c r="AT168" i="214"/>
  <c r="BA168" i="297"/>
  <c r="BA168" i="298"/>
  <c r="BA168" i="299"/>
  <c r="BA168" i="300"/>
  <c r="BA168" i="214"/>
  <c r="BC168" i="297"/>
  <c r="BC168" i="298"/>
  <c r="BC168" i="299"/>
  <c r="BC168" i="300"/>
  <c r="BC168" i="214"/>
  <c r="BC166" i="297"/>
  <c r="BC166" i="298"/>
  <c r="BC166" i="299"/>
  <c r="BC166" i="300"/>
  <c r="BC166" i="214"/>
  <c r="AL12" i="300"/>
  <c r="AW12" i="297"/>
  <c r="AW12" i="298"/>
  <c r="AW12" i="299"/>
  <c r="AW12" i="300"/>
  <c r="AW12" i="214"/>
  <c r="AZ12" i="297"/>
  <c r="AZ12" i="298"/>
  <c r="AZ12" i="299"/>
  <c r="AZ12" i="300"/>
  <c r="AZ12" i="214"/>
  <c r="BA31" i="298"/>
  <c r="BA31" i="299"/>
  <c r="AX31" i="298"/>
  <c r="AX31" i="299"/>
  <c r="AZ31" i="297"/>
  <c r="AZ31" i="298"/>
  <c r="AZ31" i="299"/>
  <c r="AZ31" i="300"/>
  <c r="AZ31" i="214"/>
  <c r="BB31" i="297"/>
  <c r="BB31" i="298"/>
  <c r="BB31" i="299"/>
  <c r="BB31" i="300"/>
  <c r="BB31" i="214"/>
  <c r="AY31" i="297"/>
  <c r="AW31"/>
  <c r="AV31"/>
  <c r="AU31"/>
  <c r="AY31" i="298"/>
  <c r="AW31"/>
  <c r="AV31"/>
  <c r="AU31"/>
  <c r="AY31" i="299"/>
  <c r="AW31"/>
  <c r="AV31"/>
  <c r="AU31"/>
  <c r="AY31" i="300"/>
  <c r="AW31"/>
  <c r="AV31"/>
  <c r="AU31"/>
  <c r="AY31" i="214"/>
  <c r="AW31"/>
  <c r="AV31"/>
  <c r="AU31"/>
  <c r="AS31" i="297"/>
  <c r="AR31"/>
  <c r="AQ31"/>
  <c r="AO31"/>
  <c r="AN31"/>
  <c r="AM31"/>
  <c r="AL31"/>
  <c r="AK31"/>
  <c r="AJ31"/>
  <c r="AH31"/>
  <c r="AF31"/>
  <c r="AE31"/>
  <c r="AD31"/>
  <c r="AC31"/>
  <c r="AB31"/>
  <c r="AA31"/>
  <c r="Z31"/>
  <c r="Y31"/>
  <c r="X31"/>
  <c r="V31"/>
  <c r="U31"/>
  <c r="T31"/>
  <c r="S31"/>
  <c r="R31"/>
  <c r="P31"/>
  <c r="O31"/>
  <c r="N31"/>
  <c r="L31"/>
  <c r="K31"/>
  <c r="J31"/>
  <c r="I31"/>
  <c r="H31"/>
  <c r="G31"/>
  <c r="F31"/>
  <c r="E31"/>
  <c r="D31"/>
  <c r="C31"/>
  <c r="AS31" i="298"/>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AS31" i="299"/>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AS31" i="300"/>
  <c r="AR31"/>
  <c r="AQ31"/>
  <c r="AO31"/>
  <c r="AN31"/>
  <c r="AM31"/>
  <c r="AL31"/>
  <c r="AK31"/>
  <c r="AJ31"/>
  <c r="AH31"/>
  <c r="AF31"/>
  <c r="AE31"/>
  <c r="AD31"/>
  <c r="AC31"/>
  <c r="AB31"/>
  <c r="AA31"/>
  <c r="Z31"/>
  <c r="Y31"/>
  <c r="X31"/>
  <c r="V31"/>
  <c r="U31"/>
  <c r="T31"/>
  <c r="S31"/>
  <c r="R31"/>
  <c r="P31"/>
  <c r="O31"/>
  <c r="N31"/>
  <c r="L31"/>
  <c r="K31"/>
  <c r="J31"/>
  <c r="I31"/>
  <c r="H31"/>
  <c r="G31"/>
  <c r="F31"/>
  <c r="E31"/>
  <c r="D31"/>
  <c r="C31"/>
  <c r="AS31" i="214"/>
  <c r="AR31"/>
  <c r="AQ31"/>
  <c r="AO31"/>
  <c r="AN31"/>
  <c r="AM31"/>
  <c r="AL31"/>
  <c r="AK31"/>
  <c r="AJ31"/>
  <c r="AH31"/>
  <c r="AF31"/>
  <c r="AE31"/>
  <c r="AD31"/>
  <c r="AC31"/>
  <c r="AB31"/>
  <c r="AA31"/>
  <c r="Z31"/>
  <c r="Y31"/>
  <c r="X31"/>
  <c r="V31"/>
  <c r="U31"/>
  <c r="T31"/>
  <c r="S31"/>
  <c r="R31"/>
  <c r="P31"/>
  <c r="O31"/>
  <c r="N31"/>
  <c r="L31"/>
  <c r="K31"/>
  <c r="J31"/>
  <c r="I31"/>
  <c r="H31"/>
  <c r="G31"/>
  <c r="F31"/>
  <c r="E31"/>
  <c r="D31"/>
  <c r="C31"/>
  <c r="AT31" i="298"/>
  <c r="AT31" i="299"/>
  <c r="B31" i="297"/>
  <c r="B31" i="298"/>
  <c r="B31" i="299"/>
  <c r="B31" i="300"/>
  <c r="B31" i="214"/>
  <c r="H12" i="297"/>
  <c r="B12"/>
  <c r="AQ33" i="228" l="1"/>
  <c r="AC19"/>
  <c r="AC31"/>
  <c r="AC32"/>
  <c r="AC34"/>
  <c r="AD19"/>
  <c r="AD31"/>
  <c r="AD32"/>
  <c r="AD34"/>
  <c r="AC21"/>
  <c r="AC33"/>
  <c r="AC35" s="1"/>
  <c r="AD21"/>
  <c r="AD33"/>
  <c r="AD35" s="1"/>
  <c r="AD26"/>
  <c r="AD28" s="1"/>
  <c r="AC26"/>
  <c r="AC28" s="1"/>
  <c r="BC12" i="298"/>
  <c r="BC12" i="299"/>
  <c r="BA12" i="298"/>
  <c r="BA12" i="299"/>
  <c r="AY12" i="297"/>
  <c r="AV12"/>
  <c r="AU12"/>
  <c r="AY12" i="298"/>
  <c r="AX12"/>
  <c r="AV12"/>
  <c r="AU12"/>
  <c r="AY12" i="299"/>
  <c r="AX12"/>
  <c r="AV12"/>
  <c r="AU12"/>
  <c r="AY12" i="300"/>
  <c r="AV12"/>
  <c r="AU12"/>
  <c r="AY12" i="214"/>
  <c r="AV12"/>
  <c r="AU12"/>
  <c r="AT18" i="298"/>
  <c r="AT18" i="299"/>
  <c r="AM12" i="297"/>
  <c r="AM12" i="298"/>
  <c r="AM12" i="299"/>
  <c r="AM12" i="300"/>
  <c r="AM12" i="214"/>
  <c r="AS12" i="297"/>
  <c r="AR12"/>
  <c r="AQ12"/>
  <c r="AO12"/>
  <c r="AN12"/>
  <c r="AL12"/>
  <c r="AK12"/>
  <c r="AJ12"/>
  <c r="AS12" i="298"/>
  <c r="AR12"/>
  <c r="AQ12"/>
  <c r="AP12"/>
  <c r="AO12"/>
  <c r="AN12"/>
  <c r="AL12"/>
  <c r="AK12"/>
  <c r="AJ12"/>
  <c r="AS12" i="299"/>
  <c r="AR12"/>
  <c r="AQ12"/>
  <c r="AP12"/>
  <c r="AO12"/>
  <c r="AN12"/>
  <c r="AL12"/>
  <c r="AK12"/>
  <c r="AJ12"/>
  <c r="AS12" i="300"/>
  <c r="AR12"/>
  <c r="AQ12"/>
  <c r="AO12"/>
  <c r="AN12"/>
  <c r="AK12"/>
  <c r="AJ12"/>
  <c r="AS12" i="214"/>
  <c r="AR12"/>
  <c r="AQ12"/>
  <c r="AO12"/>
  <c r="AN12"/>
  <c r="AL12"/>
  <c r="AK12"/>
  <c r="AJ12"/>
  <c r="AT12" i="298"/>
  <c r="AT12" i="299"/>
  <c r="AI12" i="298"/>
  <c r="AI12" i="299"/>
  <c r="AH12" i="297"/>
  <c r="AH12" i="298"/>
  <c r="AH12" i="299"/>
  <c r="AH12" i="300"/>
  <c r="AH12" i="214"/>
  <c r="AG12" i="298"/>
  <c r="AG12" i="299"/>
  <c r="AF12" i="297"/>
  <c r="AE12"/>
  <c r="AD12"/>
  <c r="AC12"/>
  <c r="AB12"/>
  <c r="AA12"/>
  <c r="Z12"/>
  <c r="Y12"/>
  <c r="X12"/>
  <c r="AF12" i="298"/>
  <c r="AE12"/>
  <c r="AD12"/>
  <c r="AC12"/>
  <c r="AB12"/>
  <c r="AA12"/>
  <c r="Z12"/>
  <c r="Y12"/>
  <c r="X12"/>
  <c r="AF12" i="299"/>
  <c r="AE12"/>
  <c r="AD12"/>
  <c r="AC12"/>
  <c r="AB12"/>
  <c r="AA12"/>
  <c r="Z12"/>
  <c r="Y12"/>
  <c r="X12"/>
  <c r="AF12" i="300"/>
  <c r="AE12"/>
  <c r="AD12"/>
  <c r="AC12"/>
  <c r="AB12"/>
  <c r="AA12"/>
  <c r="Z12"/>
  <c r="Y12"/>
  <c r="X12"/>
  <c r="AF12" i="214"/>
  <c r="AE12"/>
  <c r="AD12"/>
  <c r="AC12"/>
  <c r="AB12"/>
  <c r="AA12"/>
  <c r="Z12"/>
  <c r="Y12"/>
  <c r="X12"/>
  <c r="W12" i="298"/>
  <c r="W12" i="299"/>
  <c r="V12" i="297"/>
  <c r="U12"/>
  <c r="T12"/>
  <c r="S12"/>
  <c r="R12"/>
  <c r="P12"/>
  <c r="O12"/>
  <c r="N12"/>
  <c r="L12"/>
  <c r="K12"/>
  <c r="J12"/>
  <c r="I12"/>
  <c r="G12"/>
  <c r="F12"/>
  <c r="E12"/>
  <c r="D12"/>
  <c r="C12"/>
  <c r="V12" i="298"/>
  <c r="U12"/>
  <c r="T12"/>
  <c r="S12"/>
  <c r="R12"/>
  <c r="Q12"/>
  <c r="P12"/>
  <c r="O12"/>
  <c r="N12"/>
  <c r="M12"/>
  <c r="L12"/>
  <c r="K12"/>
  <c r="J12"/>
  <c r="I12"/>
  <c r="H12"/>
  <c r="G12"/>
  <c r="F12"/>
  <c r="E12"/>
  <c r="D12"/>
  <c r="C12"/>
  <c r="V12" i="299"/>
  <c r="U12"/>
  <c r="T12"/>
  <c r="S12"/>
  <c r="R12"/>
  <c r="Q12"/>
  <c r="P12"/>
  <c r="O12"/>
  <c r="N12"/>
  <c r="M12"/>
  <c r="L12"/>
  <c r="K12"/>
  <c r="J12"/>
  <c r="I12"/>
  <c r="H12"/>
  <c r="G12"/>
  <c r="F12"/>
  <c r="E12"/>
  <c r="D12"/>
  <c r="C12"/>
  <c r="V12" i="300"/>
  <c r="U12"/>
  <c r="T12"/>
  <c r="S12"/>
  <c r="R12"/>
  <c r="P12"/>
  <c r="O12"/>
  <c r="N12"/>
  <c r="L12"/>
  <c r="K12"/>
  <c r="J12"/>
  <c r="I12"/>
  <c r="H12"/>
  <c r="G12"/>
  <c r="F12"/>
  <c r="E12"/>
  <c r="D12"/>
  <c r="C12"/>
  <c r="V12" i="214"/>
  <c r="U12"/>
  <c r="T12"/>
  <c r="S12"/>
  <c r="R12"/>
  <c r="P12"/>
  <c r="O12"/>
  <c r="N12"/>
  <c r="L12"/>
  <c r="K12"/>
  <c r="J12"/>
  <c r="I12"/>
  <c r="H12"/>
  <c r="G12"/>
  <c r="F12"/>
  <c r="E12"/>
  <c r="D12"/>
  <c r="C12"/>
  <c r="B12" i="298"/>
  <c r="B12" i="299"/>
  <c r="B12" i="300"/>
  <c r="B12" i="214"/>
  <c r="BC103"/>
  <c r="BC79"/>
  <c r="BC80"/>
  <c r="BC85"/>
  <c r="BC86"/>
  <c r="K185" i="21"/>
  <c r="F321" i="215"/>
  <c r="F247"/>
  <c r="F173"/>
  <c r="F99"/>
  <c r="F25"/>
  <c r="H319"/>
  <c r="H245"/>
  <c r="H171"/>
  <c r="H97"/>
  <c r="H23"/>
  <c r="AQ35" i="228" l="1"/>
  <c r="O19" i="251"/>
  <c r="P19"/>
  <c r="Q19"/>
  <c r="R19"/>
  <c r="S19"/>
  <c r="N19"/>
  <c r="L18"/>
  <c r="AF18" s="1"/>
  <c r="T18"/>
  <c r="V18"/>
  <c r="W18"/>
  <c r="X18"/>
  <c r="Y18"/>
  <c r="Z18"/>
  <c r="AA18"/>
  <c r="AC18"/>
  <c r="AD18"/>
  <c r="AE18"/>
  <c r="G26" i="143"/>
  <c r="H26"/>
  <c r="I26"/>
  <c r="J26"/>
  <c r="K26"/>
  <c r="F49" i="248"/>
  <c r="O170" i="214"/>
  <c r="O170" i="297"/>
  <c r="O170" i="298"/>
  <c r="O170" i="300"/>
  <c r="O170" i="299"/>
  <c r="I170" i="214"/>
  <c r="I170" i="298"/>
  <c r="I170" i="299"/>
  <c r="I170" i="300"/>
  <c r="I170" i="297"/>
  <c r="W170"/>
  <c r="W170" i="298"/>
  <c r="W170" i="299"/>
  <c r="W170" i="300"/>
  <c r="S170" i="297"/>
  <c r="S170" i="298"/>
  <c r="S170" i="299"/>
  <c r="S170" i="300"/>
  <c r="S170" i="214"/>
  <c r="L170" i="297"/>
  <c r="L170" i="298"/>
  <c r="L170" i="299"/>
  <c r="L170" i="300"/>
  <c r="L170" i="214"/>
  <c r="H170" i="297"/>
  <c r="H170" i="298"/>
  <c r="H170" i="299"/>
  <c r="H170" i="300"/>
  <c r="H170" i="214"/>
  <c r="E170" i="297"/>
  <c r="E170" i="298"/>
  <c r="E170" i="299"/>
  <c r="E170" i="300"/>
  <c r="E170" i="214"/>
  <c r="BB170" i="297"/>
  <c r="BA170"/>
  <c r="AZ170"/>
  <c r="AY170"/>
  <c r="AX170"/>
  <c r="AW170"/>
  <c r="AV170"/>
  <c r="AU170"/>
  <c r="AS170"/>
  <c r="AR170"/>
  <c r="AQ170"/>
  <c r="AO170"/>
  <c r="AN170"/>
  <c r="AM170"/>
  <c r="AL170"/>
  <c r="AK170"/>
  <c r="AJ170"/>
  <c r="AI170"/>
  <c r="AH170"/>
  <c r="AG170"/>
  <c r="AF170"/>
  <c r="AE170"/>
  <c r="AD170"/>
  <c r="AC170"/>
  <c r="AB170"/>
  <c r="AA170"/>
  <c r="Z170"/>
  <c r="Y170"/>
  <c r="X170"/>
  <c r="V170"/>
  <c r="U170"/>
  <c r="T170"/>
  <c r="R170"/>
  <c r="Q170"/>
  <c r="P170"/>
  <c r="N170"/>
  <c r="M170"/>
  <c r="K170"/>
  <c r="J170"/>
  <c r="G170"/>
  <c r="F170"/>
  <c r="D170"/>
  <c r="C170"/>
  <c r="BB170" i="298"/>
  <c r="BA170"/>
  <c r="AZ170"/>
  <c r="AY170"/>
  <c r="AX170"/>
  <c r="AW170"/>
  <c r="AV170"/>
  <c r="AU170"/>
  <c r="AS170"/>
  <c r="AR170"/>
  <c r="AQ170"/>
  <c r="AO170"/>
  <c r="AN170"/>
  <c r="AM170"/>
  <c r="AL170"/>
  <c r="AK170"/>
  <c r="AJ170"/>
  <c r="AI170"/>
  <c r="AH170"/>
  <c r="AG170"/>
  <c r="AF170"/>
  <c r="AE170"/>
  <c r="AD170"/>
  <c r="AC170"/>
  <c r="AB170"/>
  <c r="AA170"/>
  <c r="Z170"/>
  <c r="Y170"/>
  <c r="X170"/>
  <c r="V170"/>
  <c r="U170"/>
  <c r="T170"/>
  <c r="R170"/>
  <c r="Q170"/>
  <c r="P170"/>
  <c r="N170"/>
  <c r="M170"/>
  <c r="K170"/>
  <c r="J170"/>
  <c r="G170"/>
  <c r="F170"/>
  <c r="D170"/>
  <c r="C170"/>
  <c r="BB170" i="299"/>
  <c r="BA170"/>
  <c r="AZ170"/>
  <c r="AY170"/>
  <c r="AX170"/>
  <c r="AW170"/>
  <c r="AV170"/>
  <c r="AU170"/>
  <c r="AS170"/>
  <c r="AR170"/>
  <c r="AQ170"/>
  <c r="AO170"/>
  <c r="AN170"/>
  <c r="AM170"/>
  <c r="AL170"/>
  <c r="AK170"/>
  <c r="AJ170"/>
  <c r="AI170"/>
  <c r="AH170"/>
  <c r="AG170"/>
  <c r="AF170"/>
  <c r="AE170"/>
  <c r="AD170"/>
  <c r="AC170"/>
  <c r="AB170"/>
  <c r="AA170"/>
  <c r="Z170"/>
  <c r="Y170"/>
  <c r="X170"/>
  <c r="V170"/>
  <c r="U170"/>
  <c r="T170"/>
  <c r="R170"/>
  <c r="Q170"/>
  <c r="P170"/>
  <c r="N170"/>
  <c r="M170"/>
  <c r="K170"/>
  <c r="J170"/>
  <c r="G170"/>
  <c r="F170"/>
  <c r="D170"/>
  <c r="C170"/>
  <c r="BB170" i="300"/>
  <c r="BA170"/>
  <c r="AZ170"/>
  <c r="AY170"/>
  <c r="AX170"/>
  <c r="AW170"/>
  <c r="AV170"/>
  <c r="AU170"/>
  <c r="AS170"/>
  <c r="AR170"/>
  <c r="AQ170"/>
  <c r="AO170"/>
  <c r="AN170"/>
  <c r="AM170"/>
  <c r="AL170"/>
  <c r="AK170"/>
  <c r="AJ170"/>
  <c r="AI170"/>
  <c r="AH170"/>
  <c r="AG170"/>
  <c r="AF170"/>
  <c r="AE170"/>
  <c r="AD170"/>
  <c r="AC170"/>
  <c r="AB170"/>
  <c r="AA170"/>
  <c r="Z170"/>
  <c r="Y170"/>
  <c r="X170"/>
  <c r="V170"/>
  <c r="U170"/>
  <c r="T170"/>
  <c r="R170"/>
  <c r="Q170"/>
  <c r="P170"/>
  <c r="N170"/>
  <c r="M170"/>
  <c r="K170"/>
  <c r="J170"/>
  <c r="G170"/>
  <c r="F170"/>
  <c r="D170"/>
  <c r="C170"/>
  <c r="BB170" i="214"/>
  <c r="AZ170"/>
  <c r="AY170"/>
  <c r="AX170"/>
  <c r="AW170"/>
  <c r="AU170"/>
  <c r="AS170"/>
  <c r="AR170"/>
  <c r="AQ170"/>
  <c r="AO170"/>
  <c r="AN170"/>
  <c r="AM170"/>
  <c r="AL170"/>
  <c r="AK170"/>
  <c r="AJ170"/>
  <c r="AH170"/>
  <c r="AF170"/>
  <c r="AE170"/>
  <c r="AD170"/>
  <c r="AC170"/>
  <c r="AB170"/>
  <c r="AA170"/>
  <c r="Z170"/>
  <c r="Y170"/>
  <c r="V170"/>
  <c r="U170"/>
  <c r="T170"/>
  <c r="R170"/>
  <c r="P170"/>
  <c r="N170"/>
  <c r="M170"/>
  <c r="K170"/>
  <c r="J170"/>
  <c r="F170"/>
  <c r="D170"/>
  <c r="C170"/>
  <c r="B170" i="297"/>
  <c r="B170" i="298"/>
  <c r="B170" i="299"/>
  <c r="B170" i="300"/>
  <c r="B170" i="214"/>
  <c r="AX168" i="297"/>
  <c r="AP168"/>
  <c r="AG168"/>
  <c r="W168"/>
  <c r="Q168"/>
  <c r="AI168" s="1"/>
  <c r="M168"/>
  <c r="AX168" i="298"/>
  <c r="AP168"/>
  <c r="AG168"/>
  <c r="W168"/>
  <c r="Q168"/>
  <c r="AI168" s="1"/>
  <c r="M168"/>
  <c r="AX168" i="299"/>
  <c r="AP168"/>
  <c r="AG168"/>
  <c r="W168"/>
  <c r="Q168"/>
  <c r="AI168" s="1"/>
  <c r="M168"/>
  <c r="AX168" i="300"/>
  <c r="AP168"/>
  <c r="AG168"/>
  <c r="W168"/>
  <c r="Q168"/>
  <c r="AI168" s="1"/>
  <c r="M168"/>
  <c r="AX168" i="214"/>
  <c r="AP168"/>
  <c r="AG168"/>
  <c r="W168"/>
  <c r="Q168"/>
  <c r="AI168" s="1"/>
  <c r="M168"/>
  <c r="B149"/>
  <c r="T128" i="239"/>
  <c r="O106" i="2"/>
  <c r="N106"/>
  <c r="O105"/>
  <c r="N105"/>
  <c r="G105"/>
  <c r="G106"/>
  <c r="F106"/>
  <c r="F105"/>
  <c r="E17" i="226"/>
  <c r="F17"/>
  <c r="G17"/>
  <c r="H17"/>
  <c r="I17"/>
  <c r="J17"/>
  <c r="F16"/>
  <c r="G16"/>
  <c r="H16"/>
  <c r="I16"/>
  <c r="J16"/>
  <c r="E16"/>
  <c r="G7"/>
  <c r="H7"/>
  <c r="I7"/>
  <c r="J7"/>
  <c r="G8"/>
  <c r="H8"/>
  <c r="I8"/>
  <c r="J8"/>
  <c r="G9"/>
  <c r="H9"/>
  <c r="I9"/>
  <c r="J9"/>
  <c r="G10"/>
  <c r="H10"/>
  <c r="I10"/>
  <c r="J10"/>
  <c r="G11"/>
  <c r="H11"/>
  <c r="I11"/>
  <c r="J11"/>
  <c r="G12"/>
  <c r="H12"/>
  <c r="I12"/>
  <c r="J12"/>
  <c r="G13"/>
  <c r="H13"/>
  <c r="I13"/>
  <c r="J13"/>
  <c r="G14"/>
  <c r="H14"/>
  <c r="I14"/>
  <c r="J14"/>
  <c r="G6"/>
  <c r="H6"/>
  <c r="I6"/>
  <c r="J6"/>
  <c r="H26" i="242"/>
  <c r="H42"/>
  <c r="H39"/>
  <c r="H56" i="279"/>
  <c r="H55"/>
  <c r="H54"/>
  <c r="H53"/>
  <c r="H52"/>
  <c r="H51"/>
  <c r="H50"/>
  <c r="H49"/>
  <c r="H48"/>
  <c r="H47"/>
  <c r="H46"/>
  <c r="H45"/>
  <c r="H44"/>
  <c r="H43"/>
  <c r="H42"/>
  <c r="F56"/>
  <c r="F55"/>
  <c r="F54"/>
  <c r="F53"/>
  <c r="F52"/>
  <c r="F51"/>
  <c r="F50"/>
  <c r="F49"/>
  <c r="F48"/>
  <c r="F47"/>
  <c r="F46"/>
  <c r="F45"/>
  <c r="F44"/>
  <c r="F43"/>
  <c r="F42"/>
  <c r="K57"/>
  <c r="J57"/>
  <c r="I57"/>
  <c r="H57"/>
  <c r="F57"/>
  <c r="AQ145" i="297"/>
  <c r="AO145"/>
  <c r="AN145"/>
  <c r="AM145"/>
  <c r="AL145"/>
  <c r="AK145"/>
  <c r="AJ145"/>
  <c r="AF145"/>
  <c r="AE145"/>
  <c r="AD145"/>
  <c r="AC145"/>
  <c r="AB145"/>
  <c r="AA145"/>
  <c r="Z145"/>
  <c r="Y145"/>
  <c r="X145"/>
  <c r="AG145" s="1"/>
  <c r="AP144"/>
  <c r="AG144"/>
  <c r="AI144" s="1"/>
  <c r="AT144" s="1"/>
  <c r="BC144" s="1"/>
  <c r="BD144" s="1"/>
  <c r="AP143"/>
  <c r="AG143"/>
  <c r="AI143" s="1"/>
  <c r="AT143" s="1"/>
  <c r="BC143" s="1"/>
  <c r="BD143" s="1"/>
  <c r="AP142"/>
  <c r="AG142"/>
  <c r="AI142" s="1"/>
  <c r="AT142" s="1"/>
  <c r="BC142" s="1"/>
  <c r="BD142" s="1"/>
  <c r="AP141"/>
  <c r="AG141"/>
  <c r="AI141" s="1"/>
  <c r="AT141" s="1"/>
  <c r="BC141" s="1"/>
  <c r="BD141" s="1"/>
  <c r="AP140"/>
  <c r="AI140"/>
  <c r="AT140" s="1"/>
  <c r="BC140" s="1"/>
  <c r="BD140" s="1"/>
  <c r="AG140"/>
  <c r="AP139"/>
  <c r="AP145" s="1"/>
  <c r="AG139"/>
  <c r="AI139" s="1"/>
  <c r="AT139" s="1"/>
  <c r="BC139" s="1"/>
  <c r="BD139" s="1"/>
  <c r="AQ145" i="298"/>
  <c r="AO145"/>
  <c r="AN145"/>
  <c r="AM145"/>
  <c r="AL145"/>
  <c r="AK145"/>
  <c r="AJ145"/>
  <c r="AF145"/>
  <c r="AE145"/>
  <c r="AD145"/>
  <c r="AC145"/>
  <c r="AB145"/>
  <c r="AA145"/>
  <c r="Z145"/>
  <c r="Y145"/>
  <c r="X145"/>
  <c r="AG145" s="1"/>
  <c r="AP144"/>
  <c r="AI144"/>
  <c r="AT144" s="1"/>
  <c r="BC144" s="1"/>
  <c r="BD144" s="1"/>
  <c r="AG144"/>
  <c r="AP143"/>
  <c r="AG143"/>
  <c r="AI143" s="1"/>
  <c r="AT143" s="1"/>
  <c r="BC143" s="1"/>
  <c r="BD143" s="1"/>
  <c r="AP142"/>
  <c r="AI142"/>
  <c r="AT142" s="1"/>
  <c r="BC142" s="1"/>
  <c r="BD142" s="1"/>
  <c r="AG142"/>
  <c r="AP141"/>
  <c r="AG141"/>
  <c r="AI141" s="1"/>
  <c r="AT141" s="1"/>
  <c r="BC141" s="1"/>
  <c r="BD141" s="1"/>
  <c r="AP140"/>
  <c r="AI140"/>
  <c r="AT140" s="1"/>
  <c r="BC140" s="1"/>
  <c r="BD140" s="1"/>
  <c r="AG140"/>
  <c r="AP139"/>
  <c r="AP145" s="1"/>
  <c r="AG139"/>
  <c r="AI139" s="1"/>
  <c r="AT139" s="1"/>
  <c r="BC139" s="1"/>
  <c r="BD139" s="1"/>
  <c r="AQ145" i="299"/>
  <c r="AO145"/>
  <c r="AN145"/>
  <c r="AM145"/>
  <c r="AL145"/>
  <c r="AK145"/>
  <c r="AJ145"/>
  <c r="AF145"/>
  <c r="AE145"/>
  <c r="AD145"/>
  <c r="AC145"/>
  <c r="AB145"/>
  <c r="AA145"/>
  <c r="Z145"/>
  <c r="Y145"/>
  <c r="X145"/>
  <c r="AG145" s="1"/>
  <c r="AP144"/>
  <c r="AI144"/>
  <c r="AT144" s="1"/>
  <c r="BC144" s="1"/>
  <c r="BD144" s="1"/>
  <c r="AG144"/>
  <c r="AP143"/>
  <c r="AG143"/>
  <c r="AI143" s="1"/>
  <c r="AP142"/>
  <c r="AG142"/>
  <c r="AI142" s="1"/>
  <c r="AP141"/>
  <c r="AG141"/>
  <c r="AI141" s="1"/>
  <c r="AP140"/>
  <c r="AG140"/>
  <c r="AI140" s="1"/>
  <c r="AT140" s="1"/>
  <c r="BC140" s="1"/>
  <c r="BD140" s="1"/>
  <c r="AP139"/>
  <c r="AG139"/>
  <c r="AI139" s="1"/>
  <c r="AQ145" i="300"/>
  <c r="AO145"/>
  <c r="AN145"/>
  <c r="AM145"/>
  <c r="AL145"/>
  <c r="AK145"/>
  <c r="AJ145"/>
  <c r="AF145"/>
  <c r="AE145"/>
  <c r="AD145"/>
  <c r="AC145"/>
  <c r="AB145"/>
  <c r="AA145"/>
  <c r="Z145"/>
  <c r="Y145"/>
  <c r="X145"/>
  <c r="AG145" s="1"/>
  <c r="AP144"/>
  <c r="AI144"/>
  <c r="AT144" s="1"/>
  <c r="BC144" s="1"/>
  <c r="BD144" s="1"/>
  <c r="AG144"/>
  <c r="AP143"/>
  <c r="AG143"/>
  <c r="AI143" s="1"/>
  <c r="AP142"/>
  <c r="AG142"/>
  <c r="AI142" s="1"/>
  <c r="AP141"/>
  <c r="AG141"/>
  <c r="AI141" s="1"/>
  <c r="AP140"/>
  <c r="AG140"/>
  <c r="AI140" s="1"/>
  <c r="AP139"/>
  <c r="AG139"/>
  <c r="AI139" s="1"/>
  <c r="AQ145" i="214"/>
  <c r="AO145"/>
  <c r="AN145"/>
  <c r="AM145"/>
  <c r="AL145"/>
  <c r="AK145"/>
  <c r="AJ145"/>
  <c r="AF145"/>
  <c r="AE145"/>
  <c r="AD145"/>
  <c r="AC145"/>
  <c r="AB145"/>
  <c r="AA145"/>
  <c r="Z145"/>
  <c r="Y145"/>
  <c r="AG145" s="1"/>
  <c r="X145"/>
  <c r="AP144"/>
  <c r="AG144"/>
  <c r="AI144" s="1"/>
  <c r="AT144" s="1"/>
  <c r="BC144" s="1"/>
  <c r="BD144" s="1"/>
  <c r="AP143"/>
  <c r="AI143"/>
  <c r="AT143" s="1"/>
  <c r="BC143" s="1"/>
  <c r="BD143" s="1"/>
  <c r="AG143"/>
  <c r="AP142"/>
  <c r="AG142"/>
  <c r="AI142" s="1"/>
  <c r="AP141"/>
  <c r="AG141"/>
  <c r="AI141" s="1"/>
  <c r="AP140"/>
  <c r="AG140"/>
  <c r="AI140" s="1"/>
  <c r="AP139"/>
  <c r="AG139"/>
  <c r="AI139" s="1"/>
  <c r="D145" i="297"/>
  <c r="C145"/>
  <c r="D145" i="298"/>
  <c r="C145"/>
  <c r="D145" i="299"/>
  <c r="C145"/>
  <c r="D145" i="300"/>
  <c r="C145"/>
  <c r="D145" i="214"/>
  <c r="C145"/>
  <c r="AT139" l="1"/>
  <c r="BC139" s="1"/>
  <c r="BD139" s="1"/>
  <c r="AT140"/>
  <c r="BC140" s="1"/>
  <c r="BD140" s="1"/>
  <c r="AT141"/>
  <c r="BC141" s="1"/>
  <c r="BD141" s="1"/>
  <c r="AT142"/>
  <c r="BC142" s="1"/>
  <c r="BD142" s="1"/>
  <c r="AI145" i="297"/>
  <c r="AI145" i="298"/>
  <c r="AI145" i="214"/>
  <c r="AP145"/>
  <c r="AP145" i="299"/>
  <c r="AT141"/>
  <c r="BC141" s="1"/>
  <c r="BD141" s="1"/>
  <c r="AT142"/>
  <c r="BC142" s="1"/>
  <c r="BD142" s="1"/>
  <c r="AT139"/>
  <c r="BC139" s="1"/>
  <c r="BD139" s="1"/>
  <c r="AT143"/>
  <c r="BC143" s="1"/>
  <c r="BD143" s="1"/>
  <c r="AI145"/>
  <c r="AT145" s="1"/>
  <c r="BC145" s="1"/>
  <c r="BD145" s="1"/>
  <c r="AT140" i="300"/>
  <c r="BC140" s="1"/>
  <c r="BD140" s="1"/>
  <c r="AP145"/>
  <c r="AT141"/>
  <c r="BC141" s="1"/>
  <c r="BD141" s="1"/>
  <c r="AT142"/>
  <c r="BC142" s="1"/>
  <c r="BD142" s="1"/>
  <c r="AT139"/>
  <c r="BC139" s="1"/>
  <c r="BD139" s="1"/>
  <c r="AT143"/>
  <c r="BC143" s="1"/>
  <c r="BD143" s="1"/>
  <c r="AI145"/>
  <c r="AT145" s="1"/>
  <c r="BC145" s="1"/>
  <c r="BD145" s="1"/>
  <c r="AT145" i="298"/>
  <c r="BC145" s="1"/>
  <c r="BD145" s="1"/>
  <c r="AT145" i="297"/>
  <c r="BC145" s="1"/>
  <c r="BD145" s="1"/>
  <c r="AT145" i="214" l="1"/>
  <c r="BC145" s="1"/>
  <c r="BD145" s="1"/>
  <c r="G23" i="248" l="1"/>
  <c r="D156" i="201" s="1"/>
  <c r="H23" i="248"/>
  <c r="E156" i="201" s="1"/>
  <c r="I14" i="248"/>
  <c r="J14"/>
  <c r="K14"/>
  <c r="L15"/>
  <c r="AF15" s="1"/>
  <c r="F23"/>
  <c r="C156" i="201" s="1"/>
  <c r="G49" i="248"/>
  <c r="H49"/>
  <c r="I49"/>
  <c r="J49"/>
  <c r="K49"/>
  <c r="G52"/>
  <c r="H52"/>
  <c r="I52"/>
  <c r="J52"/>
  <c r="K52"/>
  <c r="G55"/>
  <c r="H55"/>
  <c r="I55"/>
  <c r="J55"/>
  <c r="K55"/>
  <c r="G58"/>
  <c r="H58"/>
  <c r="I58"/>
  <c r="J58"/>
  <c r="K58"/>
  <c r="G61"/>
  <c r="H61"/>
  <c r="I61"/>
  <c r="J61"/>
  <c r="K61"/>
  <c r="G64"/>
  <c r="H64"/>
  <c r="I64"/>
  <c r="J64"/>
  <c r="K64"/>
  <c r="G67"/>
  <c r="H67"/>
  <c r="I67"/>
  <c r="J67"/>
  <c r="K67"/>
  <c r="G70"/>
  <c r="H70"/>
  <c r="I70"/>
  <c r="J70"/>
  <c r="K70"/>
  <c r="G73"/>
  <c r="H73"/>
  <c r="I73"/>
  <c r="J73"/>
  <c r="K73"/>
  <c r="G74"/>
  <c r="H74"/>
  <c r="I74"/>
  <c r="J74"/>
  <c r="K74"/>
  <c r="L48"/>
  <c r="L49"/>
  <c r="L50"/>
  <c r="L51"/>
  <c r="L52"/>
  <c r="L53"/>
  <c r="L54"/>
  <c r="L55"/>
  <c r="L56"/>
  <c r="L57"/>
  <c r="L58"/>
  <c r="L59"/>
  <c r="L60"/>
  <c r="L61"/>
  <c r="L62"/>
  <c r="L63"/>
  <c r="L64"/>
  <c r="L65"/>
  <c r="L66"/>
  <c r="L67"/>
  <c r="L68"/>
  <c r="L69"/>
  <c r="L70"/>
  <c r="L71"/>
  <c r="L72"/>
  <c r="L73"/>
  <c r="G75"/>
  <c r="H75"/>
  <c r="I75"/>
  <c r="J75"/>
  <c r="K75"/>
  <c r="F75"/>
  <c r="L75" l="1"/>
  <c r="F70"/>
  <c r="F67"/>
  <c r="F52"/>
  <c r="F55" s="1"/>
  <c r="F58"/>
  <c r="F61"/>
  <c r="G76"/>
  <c r="H76"/>
  <c r="I76"/>
  <c r="J76"/>
  <c r="K76"/>
  <c r="F134" i="234"/>
  <c r="L14" i="314"/>
  <c r="AF14" s="1"/>
  <c r="T14"/>
  <c r="V14"/>
  <c r="W14"/>
  <c r="X14"/>
  <c r="Y14"/>
  <c r="Z14"/>
  <c r="AA14"/>
  <c r="AC14"/>
  <c r="AD14"/>
  <c r="AE14"/>
  <c r="L15"/>
  <c r="T15"/>
  <c r="V15"/>
  <c r="W15"/>
  <c r="X15"/>
  <c r="Y15"/>
  <c r="Z15"/>
  <c r="AA15"/>
  <c r="AC15"/>
  <c r="AD15"/>
  <c r="AE15"/>
  <c r="L16"/>
  <c r="T16"/>
  <c r="V16"/>
  <c r="W16"/>
  <c r="X16"/>
  <c r="Y16"/>
  <c r="Z16"/>
  <c r="AA16"/>
  <c r="AC16"/>
  <c r="AD16"/>
  <c r="AE16"/>
  <c r="L17"/>
  <c r="T17"/>
  <c r="V17"/>
  <c r="W17"/>
  <c r="X17"/>
  <c r="Y17"/>
  <c r="Z17"/>
  <c r="AA17"/>
  <c r="AC17"/>
  <c r="AD17"/>
  <c r="AE17"/>
  <c r="L18"/>
  <c r="T18"/>
  <c r="V18"/>
  <c r="W18"/>
  <c r="X18"/>
  <c r="Y18"/>
  <c r="Z18"/>
  <c r="AA18"/>
  <c r="AC18"/>
  <c r="AD18"/>
  <c r="AE18"/>
  <c r="L19"/>
  <c r="T19"/>
  <c r="V19"/>
  <c r="W19"/>
  <c r="X19"/>
  <c r="Y19"/>
  <c r="Z19"/>
  <c r="AA19"/>
  <c r="AC19"/>
  <c r="AD19"/>
  <c r="AE19"/>
  <c r="L20"/>
  <c r="T20"/>
  <c r="V20"/>
  <c r="W20"/>
  <c r="X20"/>
  <c r="Y20"/>
  <c r="Z20"/>
  <c r="AA20"/>
  <c r="AC20"/>
  <c r="AD20"/>
  <c r="AE20"/>
  <c r="T21"/>
  <c r="L27"/>
  <c r="T27"/>
  <c r="V27"/>
  <c r="W27"/>
  <c r="X27"/>
  <c r="Y27"/>
  <c r="Z27"/>
  <c r="AA27"/>
  <c r="AC27"/>
  <c r="AD27"/>
  <c r="AE27"/>
  <c r="AF27"/>
  <c r="L28"/>
  <c r="T28"/>
  <c r="V28"/>
  <c r="W28"/>
  <c r="X28"/>
  <c r="Y28"/>
  <c r="Z28"/>
  <c r="AA28"/>
  <c r="AC28"/>
  <c r="AD28"/>
  <c r="AE28"/>
  <c r="AF28"/>
  <c r="L29"/>
  <c r="T29"/>
  <c r="V29"/>
  <c r="W29"/>
  <c r="X29"/>
  <c r="Y29"/>
  <c r="Z29"/>
  <c r="AA29"/>
  <c r="AC29"/>
  <c r="AD29"/>
  <c r="AE29"/>
  <c r="AF29"/>
  <c r="L30"/>
  <c r="T30"/>
  <c r="V30"/>
  <c r="W30"/>
  <c r="X30"/>
  <c r="Y30"/>
  <c r="Z30"/>
  <c r="AA30"/>
  <c r="AC30"/>
  <c r="AD30"/>
  <c r="AE30"/>
  <c r="AF30"/>
  <c r="L31"/>
  <c r="T31"/>
  <c r="V31"/>
  <c r="W31"/>
  <c r="X31"/>
  <c r="Y31"/>
  <c r="Z31"/>
  <c r="AA31"/>
  <c r="AC31"/>
  <c r="AD31"/>
  <c r="AE31"/>
  <c r="AF31"/>
  <c r="L32"/>
  <c r="T32"/>
  <c r="V32"/>
  <c r="W32"/>
  <c r="X32"/>
  <c r="Y32"/>
  <c r="Z32"/>
  <c r="AA32"/>
  <c r="AC32"/>
  <c r="AD32"/>
  <c r="AE32"/>
  <c r="AF32"/>
  <c r="L33"/>
  <c r="T33"/>
  <c r="V33"/>
  <c r="W33"/>
  <c r="X33"/>
  <c r="Y33"/>
  <c r="Z33"/>
  <c r="AA33"/>
  <c r="AC33"/>
  <c r="AD33"/>
  <c r="AE33"/>
  <c r="AF33"/>
  <c r="L34"/>
  <c r="T34"/>
  <c r="V34"/>
  <c r="W34"/>
  <c r="X34"/>
  <c r="Y34"/>
  <c r="Z34"/>
  <c r="AA34"/>
  <c r="AC34"/>
  <c r="AD34"/>
  <c r="AE34"/>
  <c r="AF34"/>
  <c r="L35"/>
  <c r="AF35" s="1"/>
  <c r="T35"/>
  <c r="V35"/>
  <c r="W35"/>
  <c r="X35"/>
  <c r="Y35"/>
  <c r="Z35"/>
  <c r="AA35"/>
  <c r="AC35"/>
  <c r="AD35"/>
  <c r="AE35"/>
  <c r="L36"/>
  <c r="T36"/>
  <c r="V36"/>
  <c r="W36"/>
  <c r="X36"/>
  <c r="Y36"/>
  <c r="Z36"/>
  <c r="AA36"/>
  <c r="AC36"/>
  <c r="AD36"/>
  <c r="AE36"/>
  <c r="L37"/>
  <c r="AF37" s="1"/>
  <c r="T37"/>
  <c r="V37"/>
  <c r="W37"/>
  <c r="X37"/>
  <c r="Y37"/>
  <c r="Z37"/>
  <c r="AA37"/>
  <c r="AC37"/>
  <c r="AD37"/>
  <c r="AE37"/>
  <c r="N38"/>
  <c r="O38"/>
  <c r="O39" s="1"/>
  <c r="P38"/>
  <c r="Q38"/>
  <c r="Q39" s="1"/>
  <c r="R38"/>
  <c r="S38"/>
  <c r="S39" s="1"/>
  <c r="L6"/>
  <c r="T6"/>
  <c r="L7"/>
  <c r="T7"/>
  <c r="L8"/>
  <c r="T8"/>
  <c r="L9"/>
  <c r="T9"/>
  <c r="L10"/>
  <c r="T10"/>
  <c r="L11"/>
  <c r="T11"/>
  <c r="L12"/>
  <c r="T12"/>
  <c r="T43"/>
  <c r="T44"/>
  <c r="T45"/>
  <c r="T46"/>
  <c r="T47"/>
  <c r="T48"/>
  <c r="T49"/>
  <c r="T50"/>
  <c r="T51"/>
  <c r="N52"/>
  <c r="O52"/>
  <c r="O57" s="1"/>
  <c r="D146" i="201" s="1"/>
  <c r="P52" i="314"/>
  <c r="Q52"/>
  <c r="R52"/>
  <c r="S52"/>
  <c r="T53"/>
  <c r="T54"/>
  <c r="N55"/>
  <c r="O55"/>
  <c r="P55"/>
  <c r="Q55"/>
  <c r="R55"/>
  <c r="S55"/>
  <c r="S57" l="1"/>
  <c r="H146" i="201" s="1"/>
  <c r="AF36" i="314"/>
  <c r="F73" i="248"/>
  <c r="AF19" i="314"/>
  <c r="AF17"/>
  <c r="Q57"/>
  <c r="F146" i="201" s="1"/>
  <c r="T38" i="314"/>
  <c r="AF15"/>
  <c r="AF20"/>
  <c r="AF18"/>
  <c r="AF16"/>
  <c r="R39"/>
  <c r="P39"/>
  <c r="N39"/>
  <c r="N57" s="1"/>
  <c r="C146" i="201" s="1"/>
  <c r="J14" i="192"/>
  <c r="J17" i="175"/>
  <c r="R57" i="314"/>
  <c r="G146" i="201" s="1"/>
  <c r="H14" i="192"/>
  <c r="H17" i="175"/>
  <c r="P57" i="314"/>
  <c r="E146" i="201" s="1"/>
  <c r="T52" i="314"/>
  <c r="K14" i="192"/>
  <c r="K17" i="175"/>
  <c r="I14" i="192"/>
  <c r="I17" i="175"/>
  <c r="G17"/>
  <c r="T39" i="314"/>
  <c r="F64" i="248"/>
  <c r="F74" s="1"/>
  <c r="F76" s="1"/>
  <c r="L74"/>
  <c r="T55" i="314"/>
  <c r="F17" i="175" l="1"/>
  <c r="L47" i="248"/>
  <c r="G69" i="239" l="1"/>
  <c r="H69"/>
  <c r="I69"/>
  <c r="J69"/>
  <c r="K69"/>
  <c r="G70"/>
  <c r="H70"/>
  <c r="I70"/>
  <c r="J70"/>
  <c r="K70"/>
  <c r="G71"/>
  <c r="H71"/>
  <c r="I71"/>
  <c r="J71"/>
  <c r="K71"/>
  <c r="G72"/>
  <c r="H72"/>
  <c r="I72"/>
  <c r="J72"/>
  <c r="K72"/>
  <c r="G73"/>
  <c r="H73"/>
  <c r="I73"/>
  <c r="J73"/>
  <c r="K73"/>
  <c r="G74"/>
  <c r="H74"/>
  <c r="I74"/>
  <c r="J74"/>
  <c r="K74"/>
  <c r="G75"/>
  <c r="H75"/>
  <c r="I75"/>
  <c r="J75"/>
  <c r="K75"/>
  <c r="G76"/>
  <c r="H76"/>
  <c r="I76"/>
  <c r="J76"/>
  <c r="K76"/>
  <c r="G77"/>
  <c r="H77"/>
  <c r="I77"/>
  <c r="J77"/>
  <c r="K77"/>
  <c r="G78"/>
  <c r="H78"/>
  <c r="I78"/>
  <c r="J78"/>
  <c r="K78"/>
  <c r="G79"/>
  <c r="H79"/>
  <c r="I79"/>
  <c r="J79"/>
  <c r="K79"/>
  <c r="G80"/>
  <c r="H80"/>
  <c r="I80"/>
  <c r="J80"/>
  <c r="K80"/>
  <c r="G81"/>
  <c r="H81"/>
  <c r="I81"/>
  <c r="J81"/>
  <c r="K81"/>
  <c r="G82"/>
  <c r="H82"/>
  <c r="I82"/>
  <c r="J82"/>
  <c r="K82"/>
  <c r="G83"/>
  <c r="H83"/>
  <c r="I83"/>
  <c r="J83"/>
  <c r="K83"/>
  <c r="G84"/>
  <c r="H84"/>
  <c r="I84"/>
  <c r="J84"/>
  <c r="K84"/>
  <c r="G85"/>
  <c r="H85"/>
  <c r="I85"/>
  <c r="J85"/>
  <c r="K85"/>
  <c r="G86"/>
  <c r="H86"/>
  <c r="I86"/>
  <c r="J86"/>
  <c r="K86"/>
  <c r="G87"/>
  <c r="H87"/>
  <c r="I87"/>
  <c r="J87"/>
  <c r="K87"/>
  <c r="G88"/>
  <c r="H88"/>
  <c r="I88"/>
  <c r="J88"/>
  <c r="K88"/>
  <c r="G89"/>
  <c r="H89"/>
  <c r="I89"/>
  <c r="J89"/>
  <c r="K89"/>
  <c r="G90"/>
  <c r="H90"/>
  <c r="I90"/>
  <c r="J90"/>
  <c r="K90"/>
  <c r="G91"/>
  <c r="H91"/>
  <c r="I91"/>
  <c r="J91"/>
  <c r="K91"/>
  <c r="F69"/>
  <c r="F70"/>
  <c r="F71"/>
  <c r="F72"/>
  <c r="F73"/>
  <c r="F74"/>
  <c r="F75"/>
  <c r="F76"/>
  <c r="F77"/>
  <c r="F78"/>
  <c r="F79"/>
  <c r="F80"/>
  <c r="F81"/>
  <c r="F82"/>
  <c r="F83"/>
  <c r="F84"/>
  <c r="F85"/>
  <c r="F86"/>
  <c r="F87"/>
  <c r="F88"/>
  <c r="F89"/>
  <c r="F90"/>
  <c r="F91"/>
  <c r="L91"/>
  <c r="T91"/>
  <c r="T81"/>
  <c r="T82"/>
  <c r="T83"/>
  <c r="T84"/>
  <c r="T85"/>
  <c r="T86"/>
  <c r="T87"/>
  <c r="T88"/>
  <c r="T89"/>
  <c r="T90"/>
  <c r="L87"/>
  <c r="L88"/>
  <c r="L89"/>
  <c r="L90"/>
  <c r="L81"/>
  <c r="L82"/>
  <c r="L83"/>
  <c r="L84"/>
  <c r="L85"/>
  <c r="L86"/>
  <c r="T80"/>
  <c r="T69"/>
  <c r="T70"/>
  <c r="T71"/>
  <c r="T72"/>
  <c r="T73"/>
  <c r="T74"/>
  <c r="T75"/>
  <c r="T76"/>
  <c r="T77"/>
  <c r="T78"/>
  <c r="T79"/>
  <c r="L69"/>
  <c r="L70"/>
  <c r="L71"/>
  <c r="L72"/>
  <c r="L73"/>
  <c r="L74"/>
  <c r="L75"/>
  <c r="L76"/>
  <c r="L77"/>
  <c r="L78"/>
  <c r="L79"/>
  <c r="L80"/>
  <c r="T98"/>
  <c r="T99"/>
  <c r="T100"/>
  <c r="T101"/>
  <c r="T102"/>
  <c r="T103"/>
  <c r="T104"/>
  <c r="T105"/>
  <c r="T106"/>
  <c r="T107"/>
  <c r="T108"/>
  <c r="T109"/>
  <c r="T110"/>
  <c r="T111"/>
  <c r="T112"/>
  <c r="T113"/>
  <c r="T114"/>
  <c r="T115"/>
  <c r="T116"/>
  <c r="T117"/>
  <c r="T118"/>
  <c r="T119"/>
  <c r="T120"/>
  <c r="T121"/>
  <c r="T122"/>
  <c r="T123"/>
  <c r="T124"/>
  <c r="T125"/>
  <c r="T126"/>
  <c r="T127"/>
  <c r="F179" i="120" l="1"/>
  <c r="F76" s="1"/>
  <c r="N27" i="221" l="1"/>
  <c r="L32" i="70"/>
  <c r="L31"/>
  <c r="K30"/>
  <c r="J30"/>
  <c r="I30"/>
  <c r="H30"/>
  <c r="G30"/>
  <c r="F30"/>
  <c r="L29"/>
  <c r="L28"/>
  <c r="L27"/>
  <c r="L26"/>
  <c r="L25"/>
  <c r="L24"/>
  <c r="L23"/>
  <c r="L22"/>
  <c r="L21"/>
  <c r="J204" i="201"/>
  <c r="I204"/>
  <c r="H204"/>
  <c r="G204"/>
  <c r="F204"/>
  <c r="E204"/>
  <c r="H55" i="147"/>
  <c r="G55"/>
  <c r="F55"/>
  <c r="H179" i="21"/>
  <c r="F33" i="70" l="1"/>
  <c r="H33"/>
  <c r="J33"/>
  <c r="G33"/>
  <c r="I33"/>
  <c r="K33"/>
  <c r="L30"/>
  <c r="F255" i="295"/>
  <c r="F227"/>
  <c r="F199"/>
  <c r="K143"/>
  <c r="J143"/>
  <c r="I143"/>
  <c r="H143"/>
  <c r="G143"/>
  <c r="F143"/>
  <c r="F115"/>
  <c r="F87"/>
  <c r="F59"/>
  <c r="F31"/>
  <c r="BD75" i="300"/>
  <c r="BD74"/>
  <c r="BD73"/>
  <c r="BD72"/>
  <c r="BD71"/>
  <c r="BD70"/>
  <c r="BD69"/>
  <c r="BD68"/>
  <c r="BD67"/>
  <c r="BD66"/>
  <c r="BD65"/>
  <c r="BD64"/>
  <c r="BD63"/>
  <c r="BD62"/>
  <c r="BD61"/>
  <c r="BD75" i="299"/>
  <c r="BD74"/>
  <c r="BD73"/>
  <c r="BD72"/>
  <c r="BD71"/>
  <c r="BD70"/>
  <c r="BD69"/>
  <c r="BD68"/>
  <c r="BD67"/>
  <c r="BD66"/>
  <c r="BD65"/>
  <c r="BD64"/>
  <c r="BD63"/>
  <c r="BD62"/>
  <c r="BD61"/>
  <c r="BD75" i="298"/>
  <c r="BD74"/>
  <c r="BD73"/>
  <c r="BD72"/>
  <c r="BD71"/>
  <c r="BD70"/>
  <c r="BD69"/>
  <c r="BD68"/>
  <c r="BD67"/>
  <c r="BD66"/>
  <c r="BD65"/>
  <c r="BD64"/>
  <c r="BD63"/>
  <c r="BD62"/>
  <c r="BD61"/>
  <c r="BD75" i="297"/>
  <c r="BD74"/>
  <c r="BD73"/>
  <c r="BD72"/>
  <c r="BD71"/>
  <c r="BD70"/>
  <c r="BD69"/>
  <c r="BD68"/>
  <c r="BD67"/>
  <c r="BD66"/>
  <c r="BD65"/>
  <c r="BD64"/>
  <c r="BD63"/>
  <c r="BD62"/>
  <c r="BD61"/>
  <c r="L11" i="143" l="1"/>
  <c r="L33" i="70"/>
  <c r="H72" i="217"/>
  <c r="H71"/>
  <c r="G72"/>
  <c r="G71"/>
  <c r="H50"/>
  <c r="H49"/>
  <c r="H48"/>
  <c r="H47"/>
  <c r="H14"/>
  <c r="H13"/>
  <c r="H12"/>
  <c r="H11"/>
  <c r="P7" i="295" l="1"/>
  <c r="F323" i="215"/>
  <c r="F322"/>
  <c r="F249"/>
  <c r="F248"/>
  <c r="K318"/>
  <c r="L318" s="1"/>
  <c r="K317"/>
  <c r="K316"/>
  <c r="L316" s="1"/>
  <c r="E309"/>
  <c r="F318"/>
  <c r="L317"/>
  <c r="F317"/>
  <c r="K244"/>
  <c r="L244" s="1"/>
  <c r="K243"/>
  <c r="L243" s="1"/>
  <c r="K242"/>
  <c r="L242" s="1"/>
  <c r="E235"/>
  <c r="F244"/>
  <c r="F243"/>
  <c r="F175"/>
  <c r="F174"/>
  <c r="K170"/>
  <c r="L170" s="1"/>
  <c r="K169"/>
  <c r="K168"/>
  <c r="L168" s="1"/>
  <c r="E161"/>
  <c r="F170"/>
  <c r="L169"/>
  <c r="F169"/>
  <c r="F27"/>
  <c r="F26"/>
  <c r="K22"/>
  <c r="K21"/>
  <c r="L21" s="1"/>
  <c r="K20"/>
  <c r="E13"/>
  <c r="L22"/>
  <c r="F22"/>
  <c r="F21"/>
  <c r="L20"/>
  <c r="AW376" i="304"/>
  <c r="AW376" i="305"/>
  <c r="AW376" i="306"/>
  <c r="AW376" i="307"/>
  <c r="AW376" i="302"/>
  <c r="BA376" i="304"/>
  <c r="AY376"/>
  <c r="AX376"/>
  <c r="AV376"/>
  <c r="AU376"/>
  <c r="AS376"/>
  <c r="AQ376"/>
  <c r="AP376"/>
  <c r="AO376"/>
  <c r="AN376"/>
  <c r="AM376"/>
  <c r="AL376"/>
  <c r="AK376"/>
  <c r="AJ376"/>
  <c r="BA376" i="305"/>
  <c r="AY376"/>
  <c r="AX376"/>
  <c r="AV376"/>
  <c r="AU376"/>
  <c r="AS376"/>
  <c r="AQ376"/>
  <c r="AP376"/>
  <c r="AO376"/>
  <c r="AN376"/>
  <c r="AM376"/>
  <c r="AL376"/>
  <c r="AK376"/>
  <c r="AJ376"/>
  <c r="BA376" i="306"/>
  <c r="AY376"/>
  <c r="AX376"/>
  <c r="AV376"/>
  <c r="AU376"/>
  <c r="AS376"/>
  <c r="AQ376"/>
  <c r="AP376"/>
  <c r="AO376"/>
  <c r="AN376"/>
  <c r="AM376"/>
  <c r="AL376"/>
  <c r="AK376"/>
  <c r="AJ376"/>
  <c r="BA376" i="307"/>
  <c r="AY376"/>
  <c r="AX376"/>
  <c r="AV376"/>
  <c r="AU376"/>
  <c r="AS376"/>
  <c r="AQ376"/>
  <c r="AP376"/>
  <c r="AO376"/>
  <c r="AN376"/>
  <c r="AM376"/>
  <c r="AL376"/>
  <c r="AK376"/>
  <c r="AJ376"/>
  <c r="BA376" i="302"/>
  <c r="AY376"/>
  <c r="AX376"/>
  <c r="AV376"/>
  <c r="AU376"/>
  <c r="AS376"/>
  <c r="AQ376"/>
  <c r="AP376"/>
  <c r="AO376"/>
  <c r="AN376"/>
  <c r="AM376"/>
  <c r="AL376"/>
  <c r="AK376"/>
  <c r="AJ376"/>
  <c r="K96" i="215"/>
  <c r="K95"/>
  <c r="K94"/>
  <c r="A397" i="295"/>
  <c r="A369"/>
  <c r="A341"/>
  <c r="A313"/>
  <c r="A285"/>
  <c r="A257"/>
  <c r="A229"/>
  <c r="A201"/>
  <c r="A173"/>
  <c r="A145"/>
  <c r="A117"/>
  <c r="A89"/>
  <c r="A61"/>
  <c r="A33"/>
  <c r="A5"/>
  <c r="CW401"/>
  <c r="CV401"/>
  <c r="CU401"/>
  <c r="CT401"/>
  <c r="CW373"/>
  <c r="CV373"/>
  <c r="CU373"/>
  <c r="CT373"/>
  <c r="CW345"/>
  <c r="CV345"/>
  <c r="CU345"/>
  <c r="CT345"/>
  <c r="CW317"/>
  <c r="CV317"/>
  <c r="CU317"/>
  <c r="CT317"/>
  <c r="CW289"/>
  <c r="CV289"/>
  <c r="CU289"/>
  <c r="CT289"/>
  <c r="CW261"/>
  <c r="CV261"/>
  <c r="CU261"/>
  <c r="CT261"/>
  <c r="CW233"/>
  <c r="CV233"/>
  <c r="CU233"/>
  <c r="CT233"/>
  <c r="CW205"/>
  <c r="CV205"/>
  <c r="CU205"/>
  <c r="CT205"/>
  <c r="CW177"/>
  <c r="CV177"/>
  <c r="CU177"/>
  <c r="CT177"/>
  <c r="CW149"/>
  <c r="CV149"/>
  <c r="CU149"/>
  <c r="CT149"/>
  <c r="CW121"/>
  <c r="CV121"/>
  <c r="CU121"/>
  <c r="CT121"/>
  <c r="CW93"/>
  <c r="CV93"/>
  <c r="CU93"/>
  <c r="CT93"/>
  <c r="CW65"/>
  <c r="CV65"/>
  <c r="CU65"/>
  <c r="CT65"/>
  <c r="CW37"/>
  <c r="CV37"/>
  <c r="CU37"/>
  <c r="CT37"/>
  <c r="CW9"/>
  <c r="CV9"/>
  <c r="CU9"/>
  <c r="CT9"/>
  <c r="CE401"/>
  <c r="CD401"/>
  <c r="CC401"/>
  <c r="CB401"/>
  <c r="CE373"/>
  <c r="CD373"/>
  <c r="CC373"/>
  <c r="CB373"/>
  <c r="CE345"/>
  <c r="CD345"/>
  <c r="CC345"/>
  <c r="CB345"/>
  <c r="CE317"/>
  <c r="CD317"/>
  <c r="CC317"/>
  <c r="CB317"/>
  <c r="CE289"/>
  <c r="CD289"/>
  <c r="CC289"/>
  <c r="CB289"/>
  <c r="CE261"/>
  <c r="CD261"/>
  <c r="CC261"/>
  <c r="CB261"/>
  <c r="CE233"/>
  <c r="CD233"/>
  <c r="CC233"/>
  <c r="CB233"/>
  <c r="CE205"/>
  <c r="CD205"/>
  <c r="CC205"/>
  <c r="CB205"/>
  <c r="CE177"/>
  <c r="CD177"/>
  <c r="CC177"/>
  <c r="CB177"/>
  <c r="CE149"/>
  <c r="CD149"/>
  <c r="CC149"/>
  <c r="CB149"/>
  <c r="CE121"/>
  <c r="CD121"/>
  <c r="CC121"/>
  <c r="CB121"/>
  <c r="CE93"/>
  <c r="CD93"/>
  <c r="CC93"/>
  <c r="CB93"/>
  <c r="CE65"/>
  <c r="CD65"/>
  <c r="CC65"/>
  <c r="CB65"/>
  <c r="CE37"/>
  <c r="CD37"/>
  <c r="CC37"/>
  <c r="CB37"/>
  <c r="CE9"/>
  <c r="CD9"/>
  <c r="CC9"/>
  <c r="CB9"/>
  <c r="BM401"/>
  <c r="BL401"/>
  <c r="BK401"/>
  <c r="BJ401"/>
  <c r="BM373"/>
  <c r="BL373"/>
  <c r="BK373"/>
  <c r="BJ373"/>
  <c r="BM345"/>
  <c r="BL345"/>
  <c r="BK345"/>
  <c r="BJ345"/>
  <c r="BM317"/>
  <c r="BL317"/>
  <c r="BK317"/>
  <c r="BJ317"/>
  <c r="BM289"/>
  <c r="BL289"/>
  <c r="BK289"/>
  <c r="BJ289"/>
  <c r="BM261"/>
  <c r="BL261"/>
  <c r="BK261"/>
  <c r="BJ261"/>
  <c r="BM233"/>
  <c r="BL233"/>
  <c r="BK233"/>
  <c r="BJ233"/>
  <c r="BM205"/>
  <c r="BL205"/>
  <c r="BK205"/>
  <c r="BJ205"/>
  <c r="BM177"/>
  <c r="BL177"/>
  <c r="BK177"/>
  <c r="BJ177"/>
  <c r="BM149"/>
  <c r="BL149"/>
  <c r="BK149"/>
  <c r="BJ149"/>
  <c r="BM121"/>
  <c r="BL121"/>
  <c r="BK121"/>
  <c r="BJ121"/>
  <c r="BM93"/>
  <c r="BL93"/>
  <c r="BK93"/>
  <c r="BJ93"/>
  <c r="BM65"/>
  <c r="BL65"/>
  <c r="BK65"/>
  <c r="BJ65"/>
  <c r="BM37"/>
  <c r="BL37"/>
  <c r="BK37"/>
  <c r="BJ37"/>
  <c r="BM9"/>
  <c r="BL9"/>
  <c r="BK9"/>
  <c r="BJ9"/>
  <c r="AT9"/>
  <c r="AR9"/>
  <c r="AU401"/>
  <c r="AT401"/>
  <c r="AS401"/>
  <c r="AR401"/>
  <c r="AU373"/>
  <c r="AT373"/>
  <c r="AS373"/>
  <c r="AR373"/>
  <c r="AU345"/>
  <c r="AT345"/>
  <c r="AS345"/>
  <c r="AR345"/>
  <c r="AU317"/>
  <c r="AT317"/>
  <c r="AS317"/>
  <c r="AR317"/>
  <c r="AU289"/>
  <c r="AT289"/>
  <c r="AS289"/>
  <c r="AR289"/>
  <c r="AU261"/>
  <c r="AT261"/>
  <c r="AS261"/>
  <c r="AR261"/>
  <c r="AU233"/>
  <c r="AT233"/>
  <c r="AS233"/>
  <c r="AR233"/>
  <c r="AU205"/>
  <c r="AT205"/>
  <c r="AS205"/>
  <c r="AR205"/>
  <c r="AU177"/>
  <c r="AT177"/>
  <c r="AS177"/>
  <c r="AR177"/>
  <c r="AU149"/>
  <c r="AT149"/>
  <c r="AS149"/>
  <c r="AR149"/>
  <c r="AU121"/>
  <c r="AT121"/>
  <c r="AS121"/>
  <c r="AR121"/>
  <c r="AU93"/>
  <c r="AT93"/>
  <c r="AS93"/>
  <c r="AR93"/>
  <c r="AU65"/>
  <c r="AT65"/>
  <c r="AS65"/>
  <c r="AR65"/>
  <c r="AU37"/>
  <c r="AT37"/>
  <c r="AS37"/>
  <c r="AR37"/>
  <c r="AU9"/>
  <c r="AS9"/>
  <c r="AO31"/>
  <c r="AN31"/>
  <c r="AM31"/>
  <c r="AL31"/>
  <c r="A3"/>
  <c r="AA9"/>
  <c r="CJ399"/>
  <c r="CU399" s="1"/>
  <c r="CU423" s="1"/>
  <c r="CJ371"/>
  <c r="CU371" s="1"/>
  <c r="CU395" s="1"/>
  <c r="CJ343"/>
  <c r="CU343" s="1"/>
  <c r="CU367" s="1"/>
  <c r="CJ315"/>
  <c r="CU315" s="1"/>
  <c r="CU339" s="1"/>
  <c r="CJ287"/>
  <c r="CU287" s="1"/>
  <c r="CU311" s="1"/>
  <c r="CJ259"/>
  <c r="CU259" s="1"/>
  <c r="CU283" s="1"/>
  <c r="CJ231"/>
  <c r="CU231" s="1"/>
  <c r="CU255" s="1"/>
  <c r="CJ203"/>
  <c r="CU203" s="1"/>
  <c r="CU227" s="1"/>
  <c r="CJ175"/>
  <c r="CU175" s="1"/>
  <c r="CU199" s="1"/>
  <c r="CJ147"/>
  <c r="CU147" s="1"/>
  <c r="CU171" s="1"/>
  <c r="CJ119"/>
  <c r="CU119" s="1"/>
  <c r="CU143" s="1"/>
  <c r="CJ91"/>
  <c r="CU91" s="1"/>
  <c r="CU115" s="1"/>
  <c r="CJ63"/>
  <c r="CU63" s="1"/>
  <c r="CU87" s="1"/>
  <c r="CJ35"/>
  <c r="CU35" s="1"/>
  <c r="CU59" s="1"/>
  <c r="CJ7"/>
  <c r="CU7" s="1"/>
  <c r="CU31" s="1"/>
  <c r="BR399"/>
  <c r="CC399" s="1"/>
  <c r="CC423" s="1"/>
  <c r="BR371"/>
  <c r="CC371" s="1"/>
  <c r="CC395" s="1"/>
  <c r="BR343"/>
  <c r="CC343" s="1"/>
  <c r="CC367" s="1"/>
  <c r="BR315"/>
  <c r="CC315" s="1"/>
  <c r="CC339" s="1"/>
  <c r="BR287"/>
  <c r="CC287" s="1"/>
  <c r="CC311" s="1"/>
  <c r="BR259"/>
  <c r="CC259" s="1"/>
  <c r="CC283" s="1"/>
  <c r="BR231"/>
  <c r="CC231" s="1"/>
  <c r="CC255" s="1"/>
  <c r="BR203"/>
  <c r="CC203" s="1"/>
  <c r="CC227" s="1"/>
  <c r="BR175"/>
  <c r="CC175" s="1"/>
  <c r="CC199" s="1"/>
  <c r="BR147"/>
  <c r="CC147" s="1"/>
  <c r="CC171" s="1"/>
  <c r="BR119"/>
  <c r="CC119" s="1"/>
  <c r="CC143" s="1"/>
  <c r="BR91"/>
  <c r="CC91" s="1"/>
  <c r="CC115" s="1"/>
  <c r="BR63"/>
  <c r="CC63" s="1"/>
  <c r="CC87" s="1"/>
  <c r="BR35"/>
  <c r="CC35" s="1"/>
  <c r="CC59" s="1"/>
  <c r="BR7"/>
  <c r="CC7" s="1"/>
  <c r="CC31" s="1"/>
  <c r="AZ399"/>
  <c r="BK399" s="1"/>
  <c r="BK423" s="1"/>
  <c r="AZ371"/>
  <c r="BK371" s="1"/>
  <c r="BK395" s="1"/>
  <c r="AZ343"/>
  <c r="BK343" s="1"/>
  <c r="BK367" s="1"/>
  <c r="AZ315"/>
  <c r="BK315" s="1"/>
  <c r="BK339" s="1"/>
  <c r="AZ287"/>
  <c r="BK287" s="1"/>
  <c r="BK311" s="1"/>
  <c r="AZ259"/>
  <c r="BK259" s="1"/>
  <c r="BK283" s="1"/>
  <c r="AZ231"/>
  <c r="BK231" s="1"/>
  <c r="BK255" s="1"/>
  <c r="AZ203"/>
  <c r="BK203" s="1"/>
  <c r="BK227" s="1"/>
  <c r="AZ175"/>
  <c r="BK175" s="1"/>
  <c r="BK199" s="1"/>
  <c r="AZ147"/>
  <c r="BK147" s="1"/>
  <c r="BK171" s="1"/>
  <c r="AZ119"/>
  <c r="BK119" s="1"/>
  <c r="BK143" s="1"/>
  <c r="AZ91"/>
  <c r="BK91" s="1"/>
  <c r="BK115" s="1"/>
  <c r="AZ63"/>
  <c r="BK63" s="1"/>
  <c r="BK87" s="1"/>
  <c r="AZ35"/>
  <c r="BK35" s="1"/>
  <c r="BK59" s="1"/>
  <c r="AZ7"/>
  <c r="BK7" s="1"/>
  <c r="BK31" s="1"/>
  <c r="AH399"/>
  <c r="AS399" s="1"/>
  <c r="AS423" s="1"/>
  <c r="AH371"/>
  <c r="AH343"/>
  <c r="AS343" s="1"/>
  <c r="AS367" s="1"/>
  <c r="AH315"/>
  <c r="AH287"/>
  <c r="AS287" s="1"/>
  <c r="AS311" s="1"/>
  <c r="AH259"/>
  <c r="AH231"/>
  <c r="AS231" s="1"/>
  <c r="AS255" s="1"/>
  <c r="AH203"/>
  <c r="AH175"/>
  <c r="AS175" s="1"/>
  <c r="AS199" s="1"/>
  <c r="AH147"/>
  <c r="AH119"/>
  <c r="AS119" s="1"/>
  <c r="AS143" s="1"/>
  <c r="AH91"/>
  <c r="AH63"/>
  <c r="AS63" s="1"/>
  <c r="AS87" s="1"/>
  <c r="AH35"/>
  <c r="AH7"/>
  <c r="AS7" s="1"/>
  <c r="AS31" s="1"/>
  <c r="CQ423"/>
  <c r="CP423"/>
  <c r="CO423"/>
  <c r="CN423"/>
  <c r="CQ395"/>
  <c r="CP395"/>
  <c r="CO395"/>
  <c r="CN395"/>
  <c r="CQ367"/>
  <c r="CP367"/>
  <c r="CO367"/>
  <c r="CN367"/>
  <c r="CQ339"/>
  <c r="CP339"/>
  <c r="CO339"/>
  <c r="CN339"/>
  <c r="CQ311"/>
  <c r="CP311"/>
  <c r="CO311"/>
  <c r="CN311"/>
  <c r="CQ283"/>
  <c r="CP283"/>
  <c r="CO283"/>
  <c r="CN283"/>
  <c r="CQ255"/>
  <c r="CP255"/>
  <c r="CO255"/>
  <c r="CN255"/>
  <c r="CQ227"/>
  <c r="CP227"/>
  <c r="CO227"/>
  <c r="CN227"/>
  <c r="CQ199"/>
  <c r="CP199"/>
  <c r="CO199"/>
  <c r="CN199"/>
  <c r="CQ171"/>
  <c r="CP171"/>
  <c r="CO171"/>
  <c r="CN171"/>
  <c r="CQ143"/>
  <c r="CP143"/>
  <c r="CO143"/>
  <c r="CN143"/>
  <c r="CQ115"/>
  <c r="CP115"/>
  <c r="CO115"/>
  <c r="CN115"/>
  <c r="CQ87"/>
  <c r="CP87"/>
  <c r="CO87"/>
  <c r="CN87"/>
  <c r="CQ59"/>
  <c r="CP59"/>
  <c r="CO59"/>
  <c r="CN59"/>
  <c r="CQ31"/>
  <c r="CP31"/>
  <c r="CO31"/>
  <c r="CN31"/>
  <c r="BY423"/>
  <c r="BX423"/>
  <c r="BW423"/>
  <c r="BV423"/>
  <c r="BY395"/>
  <c r="BX395"/>
  <c r="BW395"/>
  <c r="BV395"/>
  <c r="BY367"/>
  <c r="BX367"/>
  <c r="BW367"/>
  <c r="BV367"/>
  <c r="BY339"/>
  <c r="BX339"/>
  <c r="BW339"/>
  <c r="BV339"/>
  <c r="BY311"/>
  <c r="BX311"/>
  <c r="BW311"/>
  <c r="BV311"/>
  <c r="BY283"/>
  <c r="BX283"/>
  <c r="BW283"/>
  <c r="BV283"/>
  <c r="BY255"/>
  <c r="BX255"/>
  <c r="BW255"/>
  <c r="BV255"/>
  <c r="BY227"/>
  <c r="BX227"/>
  <c r="BW227"/>
  <c r="BV227"/>
  <c r="BY199"/>
  <c r="BX199"/>
  <c r="BW199"/>
  <c r="BV199"/>
  <c r="BY171"/>
  <c r="BX171"/>
  <c r="BW171"/>
  <c r="BV171"/>
  <c r="BY143"/>
  <c r="BX143"/>
  <c r="BW143"/>
  <c r="BV143"/>
  <c r="BY115"/>
  <c r="BX115"/>
  <c r="BW115"/>
  <c r="BV115"/>
  <c r="BY87"/>
  <c r="BX87"/>
  <c r="BW87"/>
  <c r="BV87"/>
  <c r="BY59"/>
  <c r="BX59"/>
  <c r="BW59"/>
  <c r="BV59"/>
  <c r="BY31"/>
  <c r="BX31"/>
  <c r="BW31"/>
  <c r="BV31"/>
  <c r="BG423"/>
  <c r="BF423"/>
  <c r="BE423"/>
  <c r="BD423"/>
  <c r="BG395"/>
  <c r="BF395"/>
  <c r="BE395"/>
  <c r="BD395"/>
  <c r="BG367"/>
  <c r="BF367"/>
  <c r="BE367"/>
  <c r="BD367"/>
  <c r="BG339"/>
  <c r="BF339"/>
  <c r="BE339"/>
  <c r="BD339"/>
  <c r="BG311"/>
  <c r="BF311"/>
  <c r="BE311"/>
  <c r="BD311"/>
  <c r="BG283"/>
  <c r="BF283"/>
  <c r="BE283"/>
  <c r="BD283"/>
  <c r="BG255"/>
  <c r="BF255"/>
  <c r="BE255"/>
  <c r="BD255"/>
  <c r="BG227"/>
  <c r="BF227"/>
  <c r="BE227"/>
  <c r="BD227"/>
  <c r="BG199"/>
  <c r="BF199"/>
  <c r="BE199"/>
  <c r="BD199"/>
  <c r="BG171"/>
  <c r="BF171"/>
  <c r="BE171"/>
  <c r="BD171"/>
  <c r="BG143"/>
  <c r="BF143"/>
  <c r="BE143"/>
  <c r="BD143"/>
  <c r="BG115"/>
  <c r="BF115"/>
  <c r="BE115"/>
  <c r="BD115"/>
  <c r="BG87"/>
  <c r="BF87"/>
  <c r="BE87"/>
  <c r="BD87"/>
  <c r="BG59"/>
  <c r="BF59"/>
  <c r="BE59"/>
  <c r="BD59"/>
  <c r="BG31"/>
  <c r="BF31"/>
  <c r="BE31"/>
  <c r="BD31"/>
  <c r="AO423"/>
  <c r="AN423"/>
  <c r="AM423"/>
  <c r="AL423"/>
  <c r="AO395"/>
  <c r="AN395"/>
  <c r="AM395"/>
  <c r="AL395"/>
  <c r="AO367"/>
  <c r="AN367"/>
  <c r="AM367"/>
  <c r="AL367"/>
  <c r="AO339"/>
  <c r="AN339"/>
  <c r="AM339"/>
  <c r="AL339"/>
  <c r="AO311"/>
  <c r="AN311"/>
  <c r="AM311"/>
  <c r="AL311"/>
  <c r="AO283"/>
  <c r="AN283"/>
  <c r="AM283"/>
  <c r="AL283"/>
  <c r="AO255"/>
  <c r="AN255"/>
  <c r="AM255"/>
  <c r="AL255"/>
  <c r="AO227"/>
  <c r="AN227"/>
  <c r="AM227"/>
  <c r="AL227"/>
  <c r="AO199"/>
  <c r="AN199"/>
  <c r="AM199"/>
  <c r="AL199"/>
  <c r="AO171"/>
  <c r="AN171"/>
  <c r="AM171"/>
  <c r="AL171"/>
  <c r="AO143"/>
  <c r="AN143"/>
  <c r="AM143"/>
  <c r="AL143"/>
  <c r="AO115"/>
  <c r="AN115"/>
  <c r="AM115"/>
  <c r="AL115"/>
  <c r="AO87"/>
  <c r="AN87"/>
  <c r="AM87"/>
  <c r="AL87"/>
  <c r="AO59"/>
  <c r="AN59"/>
  <c r="AM59"/>
  <c r="AL59"/>
  <c r="F179" i="21"/>
  <c r="AU105" i="290"/>
  <c r="AT105"/>
  <c r="AS105"/>
  <c r="AR105"/>
  <c r="AQ105"/>
  <c r="AP105"/>
  <c r="AO105"/>
  <c r="AN105"/>
  <c r="AM105"/>
  <c r="AL105"/>
  <c r="AK105"/>
  <c r="AJ105"/>
  <c r="AI105"/>
  <c r="AH105"/>
  <c r="AG105"/>
  <c r="AF105"/>
  <c r="AE105"/>
  <c r="AD105"/>
  <c r="AC105"/>
  <c r="AB105"/>
  <c r="AV105" s="1"/>
  <c r="AV104"/>
  <c r="AV103"/>
  <c r="AV102"/>
  <c r="AV101"/>
  <c r="AV100"/>
  <c r="AV99"/>
  <c r="AV98"/>
  <c r="AV97"/>
  <c r="AV96"/>
  <c r="AV95"/>
  <c r="AV94"/>
  <c r="Z105"/>
  <c r="Z104"/>
  <c r="Z103"/>
  <c r="Z102"/>
  <c r="Z101"/>
  <c r="Z100"/>
  <c r="Z99"/>
  <c r="Z98"/>
  <c r="Z97"/>
  <c r="Z96"/>
  <c r="Z95"/>
  <c r="Z94"/>
  <c r="Y105"/>
  <c r="X105"/>
  <c r="W105"/>
  <c r="V105"/>
  <c r="U105"/>
  <c r="T105"/>
  <c r="S105"/>
  <c r="R105"/>
  <c r="Q105"/>
  <c r="P105"/>
  <c r="O105"/>
  <c r="N105"/>
  <c r="M105"/>
  <c r="L105"/>
  <c r="K105"/>
  <c r="J105"/>
  <c r="I105"/>
  <c r="H105"/>
  <c r="G105"/>
  <c r="F105"/>
  <c r="T31" i="295"/>
  <c r="U31"/>
  <c r="V31"/>
  <c r="W31"/>
  <c r="S46" i="283"/>
  <c r="P46"/>
  <c r="Q46"/>
  <c r="R46"/>
  <c r="H6" i="114"/>
  <c r="I6"/>
  <c r="J6"/>
  <c r="K6"/>
  <c r="H7"/>
  <c r="I7"/>
  <c r="J7"/>
  <c r="K7"/>
  <c r="H8"/>
  <c r="I8"/>
  <c r="J8"/>
  <c r="K8"/>
  <c r="H22"/>
  <c r="I22"/>
  <c r="J22"/>
  <c r="K22"/>
  <c r="H23"/>
  <c r="I23"/>
  <c r="J23"/>
  <c r="K23"/>
  <c r="H12"/>
  <c r="I12"/>
  <c r="J12"/>
  <c r="K12"/>
  <c r="H13"/>
  <c r="I13"/>
  <c r="J13"/>
  <c r="K13"/>
  <c r="H14"/>
  <c r="I14"/>
  <c r="J14"/>
  <c r="K14"/>
  <c r="H15"/>
  <c r="I15"/>
  <c r="J15"/>
  <c r="K15"/>
  <c r="H16"/>
  <c r="I16"/>
  <c r="J16"/>
  <c r="K16"/>
  <c r="H17"/>
  <c r="I17"/>
  <c r="J17"/>
  <c r="K17"/>
  <c r="H18"/>
  <c r="I18"/>
  <c r="J18"/>
  <c r="K18"/>
  <c r="H19"/>
  <c r="I19"/>
  <c r="J19"/>
  <c r="K19"/>
  <c r="H20"/>
  <c r="I20"/>
  <c r="J20"/>
  <c r="K20"/>
  <c r="H63" i="46"/>
  <c r="I63"/>
  <c r="J63"/>
  <c r="K63"/>
  <c r="H63" i="124"/>
  <c r="I63"/>
  <c r="J63"/>
  <c r="K63"/>
  <c r="P135" i="2"/>
  <c r="E134" i="201" s="1"/>
  <c r="Q135" i="2"/>
  <c r="F134" i="201" s="1"/>
  <c r="R135" i="2"/>
  <c r="G134" i="201" s="1"/>
  <c r="S135" i="2"/>
  <c r="H134" i="201" s="1"/>
  <c r="BK425" i="295" l="1"/>
  <c r="CU425"/>
  <c r="CC425"/>
  <c r="AZ59"/>
  <c r="AZ115"/>
  <c r="AZ171"/>
  <c r="AZ227"/>
  <c r="AZ283"/>
  <c r="AZ339"/>
  <c r="AZ367"/>
  <c r="AZ395"/>
  <c r="BR59"/>
  <c r="BR115"/>
  <c r="BR171"/>
  <c r="BR227"/>
  <c r="BR283"/>
  <c r="BR339"/>
  <c r="BR395"/>
  <c r="CJ59"/>
  <c r="CJ115"/>
  <c r="CJ171"/>
  <c r="CJ227"/>
  <c r="CJ283"/>
  <c r="CJ339"/>
  <c r="CJ395"/>
  <c r="AH59"/>
  <c r="AS35"/>
  <c r="AS59" s="1"/>
  <c r="AH115"/>
  <c r="AS91"/>
  <c r="AS115" s="1"/>
  <c r="AH171"/>
  <c r="AS147"/>
  <c r="AS171" s="1"/>
  <c r="AH227"/>
  <c r="AS203"/>
  <c r="AS227" s="1"/>
  <c r="AH283"/>
  <c r="AS259"/>
  <c r="AS283" s="1"/>
  <c r="AH339"/>
  <c r="AS315"/>
  <c r="AS339" s="1"/>
  <c r="AH395"/>
  <c r="AS371"/>
  <c r="AS395" s="1"/>
  <c r="CJ31"/>
  <c r="CJ87"/>
  <c r="CJ143"/>
  <c r="CJ199"/>
  <c r="CJ255"/>
  <c r="CJ311"/>
  <c r="CJ367"/>
  <c r="CJ423"/>
  <c r="BR31"/>
  <c r="BR87"/>
  <c r="BR143"/>
  <c r="BR199"/>
  <c r="BR255"/>
  <c r="BR311"/>
  <c r="BR367"/>
  <c r="BR423"/>
  <c r="AZ31"/>
  <c r="AZ87"/>
  <c r="AZ143"/>
  <c r="AZ199"/>
  <c r="AZ255"/>
  <c r="AZ311"/>
  <c r="AZ423"/>
  <c r="AH31"/>
  <c r="AH87"/>
  <c r="AH143"/>
  <c r="AH199"/>
  <c r="AH255"/>
  <c r="AH311"/>
  <c r="AH367"/>
  <c r="AH423"/>
  <c r="L16" i="148"/>
  <c r="K16"/>
  <c r="J16"/>
  <c r="I16"/>
  <c r="H16"/>
  <c r="G16"/>
  <c r="F16"/>
  <c r="L11"/>
  <c r="L12"/>
  <c r="L13"/>
  <c r="L14"/>
  <c r="L15"/>
  <c r="AS425" i="295" l="1"/>
  <c r="K55" i="193"/>
  <c r="J55"/>
  <c r="I55"/>
  <c r="H55"/>
  <c r="G55"/>
  <c r="F55"/>
  <c r="K54"/>
  <c r="J54"/>
  <c r="I54"/>
  <c r="H54"/>
  <c r="G54"/>
  <c r="F54"/>
  <c r="K52"/>
  <c r="J52"/>
  <c r="I52"/>
  <c r="H52"/>
  <c r="G52"/>
  <c r="F52"/>
  <c r="K51"/>
  <c r="J51"/>
  <c r="I51"/>
  <c r="H51"/>
  <c r="G51"/>
  <c r="F51"/>
  <c r="K50"/>
  <c r="J50"/>
  <c r="I50"/>
  <c r="H50"/>
  <c r="G50"/>
  <c r="F50"/>
  <c r="K49"/>
  <c r="J49"/>
  <c r="I49"/>
  <c r="H49"/>
  <c r="G49"/>
  <c r="F49"/>
  <c r="K48"/>
  <c r="J48"/>
  <c r="I48"/>
  <c r="H48"/>
  <c r="G48"/>
  <c r="F48"/>
  <c r="K47"/>
  <c r="J47"/>
  <c r="I47"/>
  <c r="H47"/>
  <c r="G47"/>
  <c r="F47"/>
  <c r="K46"/>
  <c r="J46"/>
  <c r="I46"/>
  <c r="H46"/>
  <c r="G46"/>
  <c r="F46"/>
  <c r="K45"/>
  <c r="J45"/>
  <c r="I45"/>
  <c r="H45"/>
  <c r="G45"/>
  <c r="F45"/>
  <c r="K44"/>
  <c r="J44"/>
  <c r="I44"/>
  <c r="H44"/>
  <c r="G44"/>
  <c r="F44"/>
  <c r="K60" i="148"/>
  <c r="J60"/>
  <c r="I60"/>
  <c r="H60"/>
  <c r="G60"/>
  <c r="F60"/>
  <c r="K59"/>
  <c r="J59"/>
  <c r="I59"/>
  <c r="H59"/>
  <c r="G59"/>
  <c r="F59"/>
  <c r="K57"/>
  <c r="J57"/>
  <c r="I57"/>
  <c r="H57"/>
  <c r="G57"/>
  <c r="F57"/>
  <c r="K56"/>
  <c r="J56"/>
  <c r="I56"/>
  <c r="H56"/>
  <c r="G56"/>
  <c r="F56"/>
  <c r="K55"/>
  <c r="J55"/>
  <c r="I55"/>
  <c r="H55"/>
  <c r="G55"/>
  <c r="F55"/>
  <c r="K54"/>
  <c r="J54"/>
  <c r="I54"/>
  <c r="H54"/>
  <c r="G54"/>
  <c r="F54"/>
  <c r="K53"/>
  <c r="J53"/>
  <c r="I53"/>
  <c r="H53"/>
  <c r="G53"/>
  <c r="F53"/>
  <c r="K52"/>
  <c r="J52"/>
  <c r="I52"/>
  <c r="H52"/>
  <c r="G52"/>
  <c r="F52"/>
  <c r="K51"/>
  <c r="J51"/>
  <c r="I51"/>
  <c r="H51"/>
  <c r="G51"/>
  <c r="F51"/>
  <c r="K50"/>
  <c r="J50"/>
  <c r="I50"/>
  <c r="H50"/>
  <c r="G50"/>
  <c r="F50"/>
  <c r="K49"/>
  <c r="J49"/>
  <c r="I49"/>
  <c r="H49"/>
  <c r="G49"/>
  <c r="F49"/>
  <c r="K53" i="184"/>
  <c r="J53"/>
  <c r="I53"/>
  <c r="H53"/>
  <c r="G53"/>
  <c r="F53"/>
  <c r="K52"/>
  <c r="J52"/>
  <c r="I52"/>
  <c r="H52"/>
  <c r="G52"/>
  <c r="F52"/>
  <c r="F43"/>
  <c r="G43"/>
  <c r="H43"/>
  <c r="H51" i="217" s="1"/>
  <c r="I43" i="184"/>
  <c r="J43"/>
  <c r="K43"/>
  <c r="F44"/>
  <c r="G44"/>
  <c r="H44"/>
  <c r="I44"/>
  <c r="J44"/>
  <c r="K44"/>
  <c r="F45"/>
  <c r="G45"/>
  <c r="H45"/>
  <c r="I45"/>
  <c r="J45"/>
  <c r="K45"/>
  <c r="F46"/>
  <c r="G46"/>
  <c r="H46"/>
  <c r="I46"/>
  <c r="J46"/>
  <c r="K46"/>
  <c r="F47"/>
  <c r="G47"/>
  <c r="H47"/>
  <c r="I47"/>
  <c r="J47"/>
  <c r="K47"/>
  <c r="F48"/>
  <c r="G48"/>
  <c r="H48"/>
  <c r="I48"/>
  <c r="J48"/>
  <c r="K48"/>
  <c r="F49"/>
  <c r="G49"/>
  <c r="H49"/>
  <c r="I49"/>
  <c r="J49"/>
  <c r="K49"/>
  <c r="F50"/>
  <c r="G50"/>
  <c r="H50"/>
  <c r="I50"/>
  <c r="J50"/>
  <c r="K50"/>
  <c r="G42"/>
  <c r="H42"/>
  <c r="I42"/>
  <c r="J42"/>
  <c r="K42"/>
  <c r="F42"/>
  <c r="G51" i="147"/>
  <c r="H51"/>
  <c r="I51"/>
  <c r="J51"/>
  <c r="K51"/>
  <c r="G52"/>
  <c r="H52"/>
  <c r="I52"/>
  <c r="J52"/>
  <c r="K52"/>
  <c r="F52"/>
  <c r="F51"/>
  <c r="F42"/>
  <c r="G42"/>
  <c r="H42"/>
  <c r="I42"/>
  <c r="J42"/>
  <c r="K42"/>
  <c r="F43"/>
  <c r="G43"/>
  <c r="H43"/>
  <c r="I43"/>
  <c r="J43"/>
  <c r="K43"/>
  <c r="F44"/>
  <c r="G44"/>
  <c r="H44"/>
  <c r="I44"/>
  <c r="J44"/>
  <c r="K44"/>
  <c r="F45"/>
  <c r="G45"/>
  <c r="H45"/>
  <c r="I45"/>
  <c r="J45"/>
  <c r="K45"/>
  <c r="F46"/>
  <c r="G46"/>
  <c r="H46"/>
  <c r="I46"/>
  <c r="J46"/>
  <c r="K46"/>
  <c r="F47"/>
  <c r="G47"/>
  <c r="H47"/>
  <c r="I47"/>
  <c r="J47"/>
  <c r="K47"/>
  <c r="F48"/>
  <c r="G48"/>
  <c r="H48"/>
  <c r="I48"/>
  <c r="J48"/>
  <c r="K48"/>
  <c r="F49"/>
  <c r="G49"/>
  <c r="H49"/>
  <c r="I49"/>
  <c r="J49"/>
  <c r="K49"/>
  <c r="G41"/>
  <c r="H41"/>
  <c r="I41"/>
  <c r="J41"/>
  <c r="K41"/>
  <c r="F41"/>
  <c r="M11" i="228" l="1"/>
  <c r="W11"/>
  <c r="M12"/>
  <c r="W12"/>
  <c r="S117" i="292"/>
  <c r="R117"/>
  <c r="Q117"/>
  <c r="O117"/>
  <c r="E87" i="215"/>
  <c r="F101"/>
  <c r="F100"/>
  <c r="L96"/>
  <c r="F96"/>
  <c r="L95"/>
  <c r="F95"/>
  <c r="L94"/>
  <c r="K373"/>
  <c r="K324" s="1"/>
  <c r="J373"/>
  <c r="J324" s="1"/>
  <c r="I373"/>
  <c r="I324" s="1"/>
  <c r="H373"/>
  <c r="H324" s="1"/>
  <c r="G373"/>
  <c r="G324" s="1"/>
  <c r="E373"/>
  <c r="E324" s="1"/>
  <c r="D373"/>
  <c r="D324" s="1"/>
  <c r="C373"/>
  <c r="C324" s="1"/>
  <c r="B373"/>
  <c r="B324" s="1"/>
  <c r="L372"/>
  <c r="F372"/>
  <c r="L371"/>
  <c r="F371"/>
  <c r="L370"/>
  <c r="F370"/>
  <c r="L369"/>
  <c r="F369"/>
  <c r="L368"/>
  <c r="F368"/>
  <c r="L367"/>
  <c r="F367"/>
  <c r="L366"/>
  <c r="F366"/>
  <c r="L365"/>
  <c r="F365"/>
  <c r="L364"/>
  <c r="F364"/>
  <c r="L363"/>
  <c r="F363"/>
  <c r="L362"/>
  <c r="F362"/>
  <c r="L361"/>
  <c r="F361"/>
  <c r="L360"/>
  <c r="L373" s="1"/>
  <c r="F360"/>
  <c r="F373" s="1"/>
  <c r="K299"/>
  <c r="K250" s="1"/>
  <c r="J299"/>
  <c r="J250" s="1"/>
  <c r="I299"/>
  <c r="I250" s="1"/>
  <c r="H299"/>
  <c r="H250" s="1"/>
  <c r="G299"/>
  <c r="G250" s="1"/>
  <c r="E299"/>
  <c r="E250" s="1"/>
  <c r="D299"/>
  <c r="D250" s="1"/>
  <c r="C299"/>
  <c r="C250" s="1"/>
  <c r="B299"/>
  <c r="B250" s="1"/>
  <c r="L298"/>
  <c r="F298"/>
  <c r="L297"/>
  <c r="F297"/>
  <c r="L296"/>
  <c r="F296"/>
  <c r="L295"/>
  <c r="F295"/>
  <c r="L294"/>
  <c r="F294"/>
  <c r="L293"/>
  <c r="F293"/>
  <c r="L292"/>
  <c r="F292"/>
  <c r="L291"/>
  <c r="F291"/>
  <c r="L290"/>
  <c r="F290"/>
  <c r="L289"/>
  <c r="F289"/>
  <c r="L288"/>
  <c r="F288"/>
  <c r="L287"/>
  <c r="F287"/>
  <c r="L286"/>
  <c r="L299" s="1"/>
  <c r="F286"/>
  <c r="F299" s="1"/>
  <c r="K225"/>
  <c r="K176" s="1"/>
  <c r="J225"/>
  <c r="J176" s="1"/>
  <c r="I225"/>
  <c r="I176" s="1"/>
  <c r="H225"/>
  <c r="H176" s="1"/>
  <c r="G225"/>
  <c r="G176" s="1"/>
  <c r="L176" s="1"/>
  <c r="E225"/>
  <c r="E176" s="1"/>
  <c r="D225"/>
  <c r="D176" s="1"/>
  <c r="C225"/>
  <c r="C176" s="1"/>
  <c r="B225"/>
  <c r="B176" s="1"/>
  <c r="F176" s="1"/>
  <c r="L224"/>
  <c r="F224"/>
  <c r="L223"/>
  <c r="F223"/>
  <c r="L222"/>
  <c r="F222"/>
  <c r="L221"/>
  <c r="F221"/>
  <c r="L220"/>
  <c r="F220"/>
  <c r="L219"/>
  <c r="F219"/>
  <c r="L218"/>
  <c r="F218"/>
  <c r="L217"/>
  <c r="F217"/>
  <c r="L216"/>
  <c r="F216"/>
  <c r="L215"/>
  <c r="F215"/>
  <c r="L214"/>
  <c r="F214"/>
  <c r="L213"/>
  <c r="F213"/>
  <c r="L212"/>
  <c r="L225" s="1"/>
  <c r="F212"/>
  <c r="F225" s="1"/>
  <c r="K151"/>
  <c r="K102" s="1"/>
  <c r="J151"/>
  <c r="J102" s="1"/>
  <c r="I151"/>
  <c r="I102" s="1"/>
  <c r="H151"/>
  <c r="H102" s="1"/>
  <c r="G151"/>
  <c r="G102" s="1"/>
  <c r="E151"/>
  <c r="E102" s="1"/>
  <c r="D151"/>
  <c r="D102" s="1"/>
  <c r="C151"/>
  <c r="C102" s="1"/>
  <c r="B151"/>
  <c r="B102" s="1"/>
  <c r="L150"/>
  <c r="F150"/>
  <c r="L149"/>
  <c r="F149"/>
  <c r="L148"/>
  <c r="F148"/>
  <c r="L147"/>
  <c r="F147"/>
  <c r="L146"/>
  <c r="F146"/>
  <c r="L145"/>
  <c r="F145"/>
  <c r="L144"/>
  <c r="F144"/>
  <c r="L143"/>
  <c r="F143"/>
  <c r="L142"/>
  <c r="F142"/>
  <c r="L141"/>
  <c r="F141"/>
  <c r="L140"/>
  <c r="F140"/>
  <c r="L139"/>
  <c r="F139"/>
  <c r="L138"/>
  <c r="L151" s="1"/>
  <c r="F138"/>
  <c r="F151" s="1"/>
  <c r="K77"/>
  <c r="K28" s="1"/>
  <c r="J77"/>
  <c r="J28" s="1"/>
  <c r="I77"/>
  <c r="I28" s="1"/>
  <c r="H77"/>
  <c r="H28" s="1"/>
  <c r="G77"/>
  <c r="G28" s="1"/>
  <c r="L28" s="1"/>
  <c r="E77"/>
  <c r="E28" s="1"/>
  <c r="D77"/>
  <c r="D28" s="1"/>
  <c r="C77"/>
  <c r="C28" s="1"/>
  <c r="B77"/>
  <c r="B28" s="1"/>
  <c r="F28" s="1"/>
  <c r="L76"/>
  <c r="F76"/>
  <c r="L75"/>
  <c r="F75"/>
  <c r="L74"/>
  <c r="F74"/>
  <c r="L73"/>
  <c r="F73"/>
  <c r="L72"/>
  <c r="F72"/>
  <c r="L71"/>
  <c r="F71"/>
  <c r="L70"/>
  <c r="F70"/>
  <c r="L69"/>
  <c r="F69"/>
  <c r="L68"/>
  <c r="F68"/>
  <c r="L67"/>
  <c r="F67"/>
  <c r="L66"/>
  <c r="F66"/>
  <c r="L65"/>
  <c r="F65"/>
  <c r="L64"/>
  <c r="L77" s="1"/>
  <c r="F64"/>
  <c r="F77" s="1"/>
  <c r="Q12" i="228" l="1"/>
  <c r="Q11"/>
  <c r="F250" i="215"/>
  <c r="L250"/>
  <c r="F324"/>
  <c r="L324"/>
  <c r="F102"/>
  <c r="L102"/>
  <c r="N12" i="218"/>
  <c r="AY101" i="312"/>
  <c r="BB101" s="1"/>
  <c r="AQ101"/>
  <c r="AH101"/>
  <c r="X101"/>
  <c r="R101"/>
  <c r="AJ101" s="1"/>
  <c r="AU101" s="1"/>
  <c r="BD101" s="1"/>
  <c r="N101"/>
  <c r="AY100"/>
  <c r="BB100" s="1"/>
  <c r="AQ100"/>
  <c r="AH100"/>
  <c r="X100"/>
  <c r="R100"/>
  <c r="AJ100" s="1"/>
  <c r="AU100" s="1"/>
  <c r="BD100" s="1"/>
  <c r="N100"/>
  <c r="AY99"/>
  <c r="BB99" s="1"/>
  <c r="AQ99"/>
  <c r="AH99"/>
  <c r="X99"/>
  <c r="R99"/>
  <c r="AJ99" s="1"/>
  <c r="AU99" s="1"/>
  <c r="BD99" s="1"/>
  <c r="N99"/>
  <c r="AY98"/>
  <c r="BB98" s="1"/>
  <c r="AQ98"/>
  <c r="AH98"/>
  <c r="X98"/>
  <c r="R98"/>
  <c r="AJ98" s="1"/>
  <c r="AU98" s="1"/>
  <c r="BD98" s="1"/>
  <c r="N98"/>
  <c r="AY97"/>
  <c r="BB97" s="1"/>
  <c r="AQ97"/>
  <c r="AH97"/>
  <c r="X97"/>
  <c r="R97"/>
  <c r="AJ97" s="1"/>
  <c r="AU97" s="1"/>
  <c r="BD97" s="1"/>
  <c r="N97"/>
  <c r="AY96"/>
  <c r="BB96" s="1"/>
  <c r="AQ96"/>
  <c r="AH96"/>
  <c r="X96"/>
  <c r="R96"/>
  <c r="AJ96" s="1"/>
  <c r="AU96" s="1"/>
  <c r="BD96" s="1"/>
  <c r="N96"/>
  <c r="AY95"/>
  <c r="BB95" s="1"/>
  <c r="AQ95"/>
  <c r="AH95"/>
  <c r="X95"/>
  <c r="R95"/>
  <c r="AJ95" s="1"/>
  <c r="AU95" s="1"/>
  <c r="BD95" s="1"/>
  <c r="N95"/>
  <c r="AY94"/>
  <c r="BB94" s="1"/>
  <c r="AQ94"/>
  <c r="AH94"/>
  <c r="X94"/>
  <c r="R94"/>
  <c r="AJ94" s="1"/>
  <c r="AU94" s="1"/>
  <c r="BD94" s="1"/>
  <c r="N94"/>
  <c r="AY93"/>
  <c r="BB93" s="1"/>
  <c r="AQ93"/>
  <c r="AH93"/>
  <c r="X93"/>
  <c r="R93"/>
  <c r="AJ93" s="1"/>
  <c r="AU93" s="1"/>
  <c r="BD93" s="1"/>
  <c r="N93"/>
  <c r="AY92"/>
  <c r="BB92" s="1"/>
  <c r="AQ92"/>
  <c r="AH92"/>
  <c r="X92"/>
  <c r="R92"/>
  <c r="AJ92" s="1"/>
  <c r="AU92" s="1"/>
  <c r="BD92" s="1"/>
  <c r="N92"/>
  <c r="AY91"/>
  <c r="BB91" s="1"/>
  <c r="AQ91"/>
  <c r="AH91"/>
  <c r="X91"/>
  <c r="R91"/>
  <c r="AJ91" s="1"/>
  <c r="AU91" s="1"/>
  <c r="BD91" s="1"/>
  <c r="N91"/>
  <c r="AY90"/>
  <c r="BB90" s="1"/>
  <c r="AQ90"/>
  <c r="AH90"/>
  <c r="X90"/>
  <c r="R90"/>
  <c r="AJ90" s="1"/>
  <c r="AU90" s="1"/>
  <c r="BD90" s="1"/>
  <c r="N90"/>
  <c r="AY89"/>
  <c r="BB89" s="1"/>
  <c r="AQ89"/>
  <c r="AH89"/>
  <c r="X89"/>
  <c r="N89"/>
  <c r="R89" s="1"/>
  <c r="AJ89" s="1"/>
  <c r="AU89" s="1"/>
  <c r="BD89" s="1"/>
  <c r="AY88"/>
  <c r="BB88" s="1"/>
  <c r="AQ88"/>
  <c r="AH88"/>
  <c r="X88"/>
  <c r="R88"/>
  <c r="AJ88" s="1"/>
  <c r="AU88" s="1"/>
  <c r="BD88" s="1"/>
  <c r="N88"/>
  <c r="AY87"/>
  <c r="BB87" s="1"/>
  <c r="AQ87"/>
  <c r="AH87"/>
  <c r="X87"/>
  <c r="R87"/>
  <c r="AJ87" s="1"/>
  <c r="AU87" s="1"/>
  <c r="BD87" s="1"/>
  <c r="N87"/>
  <c r="AY86"/>
  <c r="BB86" s="1"/>
  <c r="AQ86"/>
  <c r="AH86"/>
  <c r="X86"/>
  <c r="R86"/>
  <c r="AJ86" s="1"/>
  <c r="AU86" s="1"/>
  <c r="BD86" s="1"/>
  <c r="N86"/>
  <c r="AY85"/>
  <c r="BB85" s="1"/>
  <c r="AQ85"/>
  <c r="AH85"/>
  <c r="X85"/>
  <c r="R85"/>
  <c r="AJ85" s="1"/>
  <c r="AU85" s="1"/>
  <c r="BD85" s="1"/>
  <c r="N85"/>
  <c r="AY84"/>
  <c r="BB84" s="1"/>
  <c r="AQ84"/>
  <c r="AH84"/>
  <c r="X84"/>
  <c r="R84"/>
  <c r="AJ84" s="1"/>
  <c r="AU84" s="1"/>
  <c r="BD84" s="1"/>
  <c r="N84"/>
  <c r="AY83"/>
  <c r="BB83" s="1"/>
  <c r="AQ83"/>
  <c r="AH83"/>
  <c r="X83"/>
  <c r="R83"/>
  <c r="AJ83" s="1"/>
  <c r="AU83" s="1"/>
  <c r="BD83" s="1"/>
  <c r="N83"/>
  <c r="AY82"/>
  <c r="BB82" s="1"/>
  <c r="AQ82"/>
  <c r="AH82"/>
  <c r="X82"/>
  <c r="R82"/>
  <c r="AJ82" s="1"/>
  <c r="AU82" s="1"/>
  <c r="BD82" s="1"/>
  <c r="N82"/>
  <c r="AY81"/>
  <c r="BB81" s="1"/>
  <c r="AQ81"/>
  <c r="AH81"/>
  <c r="X81"/>
  <c r="R81"/>
  <c r="AJ81" s="1"/>
  <c r="AU81" s="1"/>
  <c r="BD81" s="1"/>
  <c r="N81"/>
  <c r="AY80"/>
  <c r="BB80" s="1"/>
  <c r="AQ80"/>
  <c r="AH80"/>
  <c r="X80"/>
  <c r="R80"/>
  <c r="AJ80" s="1"/>
  <c r="AU80" s="1"/>
  <c r="BD80" s="1"/>
  <c r="N80"/>
  <c r="AY79"/>
  <c r="BB79" s="1"/>
  <c r="AQ79"/>
  <c r="AH79"/>
  <c r="X79"/>
  <c r="R79"/>
  <c r="AJ79" s="1"/>
  <c r="AU79" s="1"/>
  <c r="BD79" s="1"/>
  <c r="N79"/>
  <c r="AY78"/>
  <c r="BB78" s="1"/>
  <c r="AQ78"/>
  <c r="AH78"/>
  <c r="X78"/>
  <c r="R78"/>
  <c r="AJ78" s="1"/>
  <c r="AU78" s="1"/>
  <c r="BD78" s="1"/>
  <c r="N78"/>
  <c r="AY77"/>
  <c r="BB77" s="1"/>
  <c r="AQ77"/>
  <c r="AH77"/>
  <c r="X77"/>
  <c r="R77"/>
  <c r="AJ77" s="1"/>
  <c r="AU77" s="1"/>
  <c r="BD77" s="1"/>
  <c r="N77"/>
  <c r="AY76"/>
  <c r="BB76" s="1"/>
  <c r="AQ76"/>
  <c r="AH76"/>
  <c r="X76"/>
  <c r="R76"/>
  <c r="AJ76" s="1"/>
  <c r="AU76" s="1"/>
  <c r="BD76" s="1"/>
  <c r="N76"/>
  <c r="AY75"/>
  <c r="BB75" s="1"/>
  <c r="AQ75"/>
  <c r="AH75"/>
  <c r="X75"/>
  <c r="R75"/>
  <c r="AJ75" s="1"/>
  <c r="AU75" s="1"/>
  <c r="BD75" s="1"/>
  <c r="N75"/>
  <c r="AY74"/>
  <c r="BB74" s="1"/>
  <c r="AQ74"/>
  <c r="AH74"/>
  <c r="X74"/>
  <c r="R74"/>
  <c r="AJ74" s="1"/>
  <c r="AU74" s="1"/>
  <c r="BD74" s="1"/>
  <c r="N74"/>
  <c r="AY73"/>
  <c r="BB73" s="1"/>
  <c r="AQ73"/>
  <c r="AH73"/>
  <c r="X73"/>
  <c r="R73"/>
  <c r="AJ73" s="1"/>
  <c r="AU73" s="1"/>
  <c r="BD73" s="1"/>
  <c r="N73"/>
  <c r="AY72"/>
  <c r="BB72" s="1"/>
  <c r="AQ72"/>
  <c r="AH72"/>
  <c r="X72"/>
  <c r="R72"/>
  <c r="AJ72" s="1"/>
  <c r="AU72" s="1"/>
  <c r="BD72" s="1"/>
  <c r="N72"/>
  <c r="AY71"/>
  <c r="BB71" s="1"/>
  <c r="AQ71"/>
  <c r="AH71"/>
  <c r="X71"/>
  <c r="R71"/>
  <c r="AJ71" s="1"/>
  <c r="AU71" s="1"/>
  <c r="BD71" s="1"/>
  <c r="N71"/>
  <c r="AY70"/>
  <c r="BB70" s="1"/>
  <c r="AQ70"/>
  <c r="AH70"/>
  <c r="X70"/>
  <c r="R70"/>
  <c r="AJ70" s="1"/>
  <c r="AU70" s="1"/>
  <c r="BD70" s="1"/>
  <c r="N70"/>
  <c r="AY69"/>
  <c r="BB69" s="1"/>
  <c r="AQ69"/>
  <c r="AH69"/>
  <c r="X69"/>
  <c r="R69"/>
  <c r="AJ69" s="1"/>
  <c r="AU69" s="1"/>
  <c r="BD69" s="1"/>
  <c r="N69"/>
  <c r="AY68"/>
  <c r="BB68" s="1"/>
  <c r="AQ68"/>
  <c r="AH68"/>
  <c r="X68"/>
  <c r="R68"/>
  <c r="AJ68" s="1"/>
  <c r="AU68" s="1"/>
  <c r="BD68" s="1"/>
  <c r="N68"/>
  <c r="AY67"/>
  <c r="BB67" s="1"/>
  <c r="AQ67"/>
  <c r="AH67"/>
  <c r="X67"/>
  <c r="R67"/>
  <c r="AJ67" s="1"/>
  <c r="AU67" s="1"/>
  <c r="BD67" s="1"/>
  <c r="N67"/>
  <c r="AY66"/>
  <c r="BB66" s="1"/>
  <c r="AQ66"/>
  <c r="AH66"/>
  <c r="X66"/>
  <c r="R66"/>
  <c r="AJ66" s="1"/>
  <c r="AU66" s="1"/>
  <c r="BD66" s="1"/>
  <c r="N66"/>
  <c r="AY65"/>
  <c r="BB65" s="1"/>
  <c r="AQ65"/>
  <c r="AH65"/>
  <c r="X65"/>
  <c r="R65"/>
  <c r="AJ65" s="1"/>
  <c r="AU65" s="1"/>
  <c r="BD65" s="1"/>
  <c r="N65"/>
  <c r="AY64"/>
  <c r="BB64" s="1"/>
  <c r="AQ64"/>
  <c r="AH64"/>
  <c r="X64"/>
  <c r="R64"/>
  <c r="AJ64" s="1"/>
  <c r="AU64" s="1"/>
  <c r="BD64" s="1"/>
  <c r="N64"/>
  <c r="AY63"/>
  <c r="BB63" s="1"/>
  <c r="AQ63"/>
  <c r="AH63"/>
  <c r="X63"/>
  <c r="R63"/>
  <c r="AJ63" s="1"/>
  <c r="AU63" s="1"/>
  <c r="BD63" s="1"/>
  <c r="N63"/>
  <c r="AY62"/>
  <c r="BB62" s="1"/>
  <c r="AQ62"/>
  <c r="AH62"/>
  <c r="X62"/>
  <c r="R62"/>
  <c r="AJ62" s="1"/>
  <c r="AU62" s="1"/>
  <c r="BD62" s="1"/>
  <c r="N62"/>
  <c r="AY61"/>
  <c r="BB61" s="1"/>
  <c r="AQ61"/>
  <c r="AH61"/>
  <c r="X61"/>
  <c r="R61"/>
  <c r="AJ61" s="1"/>
  <c r="AU61" s="1"/>
  <c r="BD61" s="1"/>
  <c r="N61"/>
  <c r="AY60"/>
  <c r="BB60" s="1"/>
  <c r="AQ60"/>
  <c r="AH60"/>
  <c r="X60"/>
  <c r="R60"/>
  <c r="AJ60" s="1"/>
  <c r="AU60" s="1"/>
  <c r="BD60" s="1"/>
  <c r="N60"/>
  <c r="AY59"/>
  <c r="BB59" s="1"/>
  <c r="AQ59"/>
  <c r="AH59"/>
  <c r="X59"/>
  <c r="R59"/>
  <c r="AJ59" s="1"/>
  <c r="AU59" s="1"/>
  <c r="BD59" s="1"/>
  <c r="N59"/>
  <c r="AY58"/>
  <c r="BB58" s="1"/>
  <c r="AQ58"/>
  <c r="AH58"/>
  <c r="X58"/>
  <c r="R58"/>
  <c r="AJ58" s="1"/>
  <c r="AU58" s="1"/>
  <c r="BD58" s="1"/>
  <c r="N58"/>
  <c r="AY57"/>
  <c r="BB57" s="1"/>
  <c r="AQ57"/>
  <c r="AH57"/>
  <c r="X57"/>
  <c r="R57"/>
  <c r="AJ57" s="1"/>
  <c r="AU57" s="1"/>
  <c r="BD57" s="1"/>
  <c r="N57"/>
  <c r="AY56"/>
  <c r="BB56" s="1"/>
  <c r="AQ56"/>
  <c r="AH56"/>
  <c r="X56"/>
  <c r="R56"/>
  <c r="AJ56" s="1"/>
  <c r="AU56" s="1"/>
  <c r="BD56" s="1"/>
  <c r="N56"/>
  <c r="AY55"/>
  <c r="BB55" s="1"/>
  <c r="AQ55"/>
  <c r="AH55"/>
  <c r="X55"/>
  <c r="R55"/>
  <c r="AJ55" s="1"/>
  <c r="AU55" s="1"/>
  <c r="BD55" s="1"/>
  <c r="N55"/>
  <c r="AY54"/>
  <c r="BB54" s="1"/>
  <c r="AQ54"/>
  <c r="AH54"/>
  <c r="X54"/>
  <c r="R54"/>
  <c r="AJ54" s="1"/>
  <c r="AU54" s="1"/>
  <c r="BD54" s="1"/>
  <c r="N54"/>
  <c r="AY53"/>
  <c r="BB53" s="1"/>
  <c r="AQ53"/>
  <c r="AH53"/>
  <c r="X53"/>
  <c r="R53"/>
  <c r="AJ53" s="1"/>
  <c r="AU53" s="1"/>
  <c r="BD53" s="1"/>
  <c r="N53"/>
  <c r="AY52"/>
  <c r="BB52" s="1"/>
  <c r="AQ52"/>
  <c r="AH52"/>
  <c r="X52"/>
  <c r="R52"/>
  <c r="AJ52" s="1"/>
  <c r="AU52" s="1"/>
  <c r="BD52" s="1"/>
  <c r="N52"/>
  <c r="AY51"/>
  <c r="BB51" s="1"/>
  <c r="AQ51"/>
  <c r="AH51"/>
  <c r="X51"/>
  <c r="R51"/>
  <c r="AJ51" s="1"/>
  <c r="AU51" s="1"/>
  <c r="BD51" s="1"/>
  <c r="N51"/>
  <c r="AY50"/>
  <c r="BB50" s="1"/>
  <c r="AQ50"/>
  <c r="AH50"/>
  <c r="X50"/>
  <c r="R50"/>
  <c r="AJ50" s="1"/>
  <c r="AU50" s="1"/>
  <c r="BD50" s="1"/>
  <c r="N50"/>
  <c r="AY49"/>
  <c r="BB49" s="1"/>
  <c r="AQ49"/>
  <c r="AH49"/>
  <c r="X49"/>
  <c r="R49"/>
  <c r="AJ49" s="1"/>
  <c r="AU49" s="1"/>
  <c r="BD49" s="1"/>
  <c r="N49"/>
  <c r="AY48"/>
  <c r="BB48" s="1"/>
  <c r="AQ48"/>
  <c r="AH48"/>
  <c r="X48"/>
  <c r="R48"/>
  <c r="AJ48" s="1"/>
  <c r="AU48" s="1"/>
  <c r="BD48" s="1"/>
  <c r="N48"/>
  <c r="AY47"/>
  <c r="BB47" s="1"/>
  <c r="AQ47"/>
  <c r="AH47"/>
  <c r="X47"/>
  <c r="R47"/>
  <c r="AJ47" s="1"/>
  <c r="AU47" s="1"/>
  <c r="BD47" s="1"/>
  <c r="N47"/>
  <c r="AY46"/>
  <c r="BB46" s="1"/>
  <c r="AQ46"/>
  <c r="AH46"/>
  <c r="X46"/>
  <c r="R46"/>
  <c r="AJ46" s="1"/>
  <c r="AU46" s="1"/>
  <c r="BD46" s="1"/>
  <c r="N46"/>
  <c r="AY45"/>
  <c r="BB45" s="1"/>
  <c r="AQ45"/>
  <c r="AH45"/>
  <c r="X45"/>
  <c r="R45"/>
  <c r="AJ45" s="1"/>
  <c r="AU45" s="1"/>
  <c r="BD45" s="1"/>
  <c r="N45"/>
  <c r="AY44"/>
  <c r="BB44" s="1"/>
  <c r="AQ44"/>
  <c r="AH44"/>
  <c r="X44"/>
  <c r="R44"/>
  <c r="AJ44" s="1"/>
  <c r="AU44" s="1"/>
  <c r="BD44" s="1"/>
  <c r="N44"/>
  <c r="AY43"/>
  <c r="BB43" s="1"/>
  <c r="AQ43"/>
  <c r="AH43"/>
  <c r="X43"/>
  <c r="R43"/>
  <c r="AJ43" s="1"/>
  <c r="AU43" s="1"/>
  <c r="BD43" s="1"/>
  <c r="N43"/>
  <c r="AY42"/>
  <c r="BB42" s="1"/>
  <c r="AQ42"/>
  <c r="AH42"/>
  <c r="X42"/>
  <c r="N42"/>
  <c r="R42" s="1"/>
  <c r="AJ42" s="1"/>
  <c r="AU42" s="1"/>
  <c r="BD42" s="1"/>
  <c r="BB41"/>
  <c r="AY41"/>
  <c r="AQ41"/>
  <c r="AH41"/>
  <c r="X41"/>
  <c r="N41"/>
  <c r="R41" s="1"/>
  <c r="AJ41" s="1"/>
  <c r="AU41" s="1"/>
  <c r="BD41" s="1"/>
  <c r="BB40"/>
  <c r="AY40"/>
  <c r="AQ40"/>
  <c r="AH40"/>
  <c r="X40"/>
  <c r="N40"/>
  <c r="R40" s="1"/>
  <c r="AJ40" s="1"/>
  <c r="AU40" s="1"/>
  <c r="BD40" s="1"/>
  <c r="BB39"/>
  <c r="AY39"/>
  <c r="AQ39"/>
  <c r="AH39"/>
  <c r="X39"/>
  <c r="N39"/>
  <c r="R39" s="1"/>
  <c r="AJ39" s="1"/>
  <c r="AU39" s="1"/>
  <c r="BD39" s="1"/>
  <c r="BB38"/>
  <c r="AY38"/>
  <c r="AQ38"/>
  <c r="AH38"/>
  <c r="X38"/>
  <c r="N38"/>
  <c r="R38" s="1"/>
  <c r="AJ38" s="1"/>
  <c r="AU38" s="1"/>
  <c r="BD38" s="1"/>
  <c r="BB37"/>
  <c r="AY37"/>
  <c r="AQ37"/>
  <c r="AH37"/>
  <c r="X37"/>
  <c r="N37"/>
  <c r="R37" s="1"/>
  <c r="AJ37" s="1"/>
  <c r="AU37" s="1"/>
  <c r="BD37" s="1"/>
  <c r="BB36"/>
  <c r="AY36"/>
  <c r="AQ36"/>
  <c r="AH36"/>
  <c r="X36"/>
  <c r="N36"/>
  <c r="R36" s="1"/>
  <c r="AJ36" s="1"/>
  <c r="AU36" s="1"/>
  <c r="BD36" s="1"/>
  <c r="BB35"/>
  <c r="AY35"/>
  <c r="AQ35"/>
  <c r="AH35"/>
  <c r="X35"/>
  <c r="N35"/>
  <c r="R35" s="1"/>
  <c r="AJ35" s="1"/>
  <c r="AU35" s="1"/>
  <c r="BD35" s="1"/>
  <c r="BB34"/>
  <c r="AY34"/>
  <c r="AQ34"/>
  <c r="AH34"/>
  <c r="X34"/>
  <c r="N34"/>
  <c r="R34" s="1"/>
  <c r="AJ34" s="1"/>
  <c r="AU34" s="1"/>
  <c r="BD34" s="1"/>
  <c r="BB33"/>
  <c r="AY33"/>
  <c r="AQ33"/>
  <c r="AH33"/>
  <c r="X33"/>
  <c r="N33"/>
  <c r="R33" s="1"/>
  <c r="AJ33" s="1"/>
  <c r="AU33" s="1"/>
  <c r="BD33" s="1"/>
  <c r="BB32"/>
  <c r="AY32"/>
  <c r="AQ32"/>
  <c r="AH32"/>
  <c r="X32"/>
  <c r="N32"/>
  <c r="R32" s="1"/>
  <c r="AJ32" s="1"/>
  <c r="AU32" s="1"/>
  <c r="BD32" s="1"/>
  <c r="BB31"/>
  <c r="AY31"/>
  <c r="AQ31"/>
  <c r="AH31"/>
  <c r="X31"/>
  <c r="N31"/>
  <c r="R31" s="1"/>
  <c r="AJ31" s="1"/>
  <c r="AU31" s="1"/>
  <c r="BD31" s="1"/>
  <c r="BB30"/>
  <c r="AY30"/>
  <c r="AQ30"/>
  <c r="AH30"/>
  <c r="X30"/>
  <c r="N30"/>
  <c r="R30" s="1"/>
  <c r="AJ30" s="1"/>
  <c r="AU30" s="1"/>
  <c r="BD30" s="1"/>
  <c r="AY25"/>
  <c r="BB25" s="1"/>
  <c r="AQ25"/>
  <c r="AH25"/>
  <c r="X25"/>
  <c r="R25"/>
  <c r="AJ25" s="1"/>
  <c r="AU25" s="1"/>
  <c r="BD25" s="1"/>
  <c r="BE25" s="1"/>
  <c r="N25"/>
  <c r="BB24"/>
  <c r="AY24"/>
  <c r="AQ24"/>
  <c r="AH24"/>
  <c r="X24"/>
  <c r="N24"/>
  <c r="R24" s="1"/>
  <c r="AJ24" s="1"/>
  <c r="AU24" s="1"/>
  <c r="BD24" s="1"/>
  <c r="BE24" s="1"/>
  <c r="AY23"/>
  <c r="BB23" s="1"/>
  <c r="AQ23"/>
  <c r="AH23"/>
  <c r="X23"/>
  <c r="R23"/>
  <c r="AJ23" s="1"/>
  <c r="AU23" s="1"/>
  <c r="BD23" s="1"/>
  <c r="BE23" s="1"/>
  <c r="N23"/>
  <c r="BB22"/>
  <c r="AY22"/>
  <c r="AQ22"/>
  <c r="AH22"/>
  <c r="X22"/>
  <c r="N22"/>
  <c r="R22" s="1"/>
  <c r="AJ22" s="1"/>
  <c r="AU22" s="1"/>
  <c r="BD22" s="1"/>
  <c r="BE22" s="1"/>
  <c r="AY21"/>
  <c r="BB21" s="1"/>
  <c r="AQ21"/>
  <c r="AH21"/>
  <c r="X21"/>
  <c r="R21"/>
  <c r="AJ21" s="1"/>
  <c r="AU21" s="1"/>
  <c r="BD21" s="1"/>
  <c r="BE21" s="1"/>
  <c r="N21"/>
  <c r="BB20"/>
  <c r="AY20"/>
  <c r="AQ20"/>
  <c r="AH20"/>
  <c r="X20"/>
  <c r="N20"/>
  <c r="R20" s="1"/>
  <c r="AJ20" s="1"/>
  <c r="AU20" s="1"/>
  <c r="BD20" s="1"/>
  <c r="BE20" s="1"/>
  <c r="AY19"/>
  <c r="BB19" s="1"/>
  <c r="AQ19"/>
  <c r="AH19"/>
  <c r="X19"/>
  <c r="R19"/>
  <c r="AJ19" s="1"/>
  <c r="AU19" s="1"/>
  <c r="BD19" s="1"/>
  <c r="BE19" s="1"/>
  <c r="N19"/>
  <c r="BB18"/>
  <c r="AY18"/>
  <c r="AQ18"/>
  <c r="AH18"/>
  <c r="X18"/>
  <c r="N18"/>
  <c r="R18" s="1"/>
  <c r="AJ18" s="1"/>
  <c r="AU18" s="1"/>
  <c r="BD18" s="1"/>
  <c r="BE18" s="1"/>
  <c r="AY17"/>
  <c r="BB17" s="1"/>
  <c r="AQ17"/>
  <c r="AH17"/>
  <c r="X17"/>
  <c r="R17"/>
  <c r="AJ17" s="1"/>
  <c r="AU17" s="1"/>
  <c r="BD17" s="1"/>
  <c r="BE17" s="1"/>
  <c r="N17"/>
  <c r="BB16"/>
  <c r="AY16"/>
  <c r="AQ16"/>
  <c r="AH16"/>
  <c r="X16"/>
  <c r="N16"/>
  <c r="R16" s="1"/>
  <c r="AJ16" s="1"/>
  <c r="AU16" s="1"/>
  <c r="BD16" s="1"/>
  <c r="BE16" s="1"/>
  <c r="AY15"/>
  <c r="BB15" s="1"/>
  <c r="AQ15"/>
  <c r="AH15"/>
  <c r="X15"/>
  <c r="R15"/>
  <c r="AJ15" s="1"/>
  <c r="AU15" s="1"/>
  <c r="BD15" s="1"/>
  <c r="BE15" s="1"/>
  <c r="N15"/>
  <c r="BB14"/>
  <c r="AY14"/>
  <c r="AQ14"/>
  <c r="AH14"/>
  <c r="X14"/>
  <c r="N14"/>
  <c r="R14" s="1"/>
  <c r="AJ14" s="1"/>
  <c r="AU14" s="1"/>
  <c r="BD14" s="1"/>
  <c r="BE14" s="1"/>
  <c r="AY13"/>
  <c r="BB13" s="1"/>
  <c r="AQ13"/>
  <c r="AH13"/>
  <c r="X13"/>
  <c r="R13"/>
  <c r="AJ13" s="1"/>
  <c r="AU13" s="1"/>
  <c r="BD13" s="1"/>
  <c r="BE13" s="1"/>
  <c r="N13"/>
  <c r="BB12"/>
  <c r="AY12"/>
  <c r="AQ12"/>
  <c r="AH12"/>
  <c r="X12"/>
  <c r="N12"/>
  <c r="R12" s="1"/>
  <c r="AJ12" s="1"/>
  <c r="AU12" s="1"/>
  <c r="BD12" s="1"/>
  <c r="BE12" s="1"/>
  <c r="A2"/>
  <c r="AY101" i="311"/>
  <c r="BB101" s="1"/>
  <c r="AQ101"/>
  <c r="AH101"/>
  <c r="X101"/>
  <c r="R101"/>
  <c r="AJ101" s="1"/>
  <c r="AU101" s="1"/>
  <c r="BD101" s="1"/>
  <c r="N101"/>
  <c r="AY100"/>
  <c r="BB100" s="1"/>
  <c r="AQ100"/>
  <c r="AH100"/>
  <c r="X100"/>
  <c r="R100"/>
  <c r="AJ100" s="1"/>
  <c r="AU100" s="1"/>
  <c r="BD100" s="1"/>
  <c r="N100"/>
  <c r="AY99"/>
  <c r="BB99" s="1"/>
  <c r="AQ99"/>
  <c r="AH99"/>
  <c r="X99"/>
  <c r="R99"/>
  <c r="AJ99" s="1"/>
  <c r="AU99" s="1"/>
  <c r="BD99" s="1"/>
  <c r="N99"/>
  <c r="AY98"/>
  <c r="BB98" s="1"/>
  <c r="AQ98"/>
  <c r="AH98"/>
  <c r="X98"/>
  <c r="R98"/>
  <c r="AJ98" s="1"/>
  <c r="AU98" s="1"/>
  <c r="BD98" s="1"/>
  <c r="N98"/>
  <c r="AY97"/>
  <c r="BB97" s="1"/>
  <c r="AQ97"/>
  <c r="AH97"/>
  <c r="X97"/>
  <c r="R97"/>
  <c r="AJ97" s="1"/>
  <c r="AU97" s="1"/>
  <c r="BD97" s="1"/>
  <c r="N97"/>
  <c r="AY96"/>
  <c r="BB96" s="1"/>
  <c r="AQ96"/>
  <c r="AH96"/>
  <c r="X96"/>
  <c r="R96"/>
  <c r="AJ96" s="1"/>
  <c r="AU96" s="1"/>
  <c r="BD96" s="1"/>
  <c r="N96"/>
  <c r="AY95"/>
  <c r="BB95" s="1"/>
  <c r="AQ95"/>
  <c r="AH95"/>
  <c r="X95"/>
  <c r="R95"/>
  <c r="AJ95" s="1"/>
  <c r="AU95" s="1"/>
  <c r="BD95" s="1"/>
  <c r="N95"/>
  <c r="AY94"/>
  <c r="BB94" s="1"/>
  <c r="AQ94"/>
  <c r="AH94"/>
  <c r="X94"/>
  <c r="R94"/>
  <c r="AJ94" s="1"/>
  <c r="AU94" s="1"/>
  <c r="BD94" s="1"/>
  <c r="N94"/>
  <c r="AY93"/>
  <c r="BB93" s="1"/>
  <c r="AQ93"/>
  <c r="AH93"/>
  <c r="X93"/>
  <c r="R93"/>
  <c r="AJ93" s="1"/>
  <c r="AU93" s="1"/>
  <c r="BD93" s="1"/>
  <c r="N93"/>
  <c r="AY92"/>
  <c r="BB92" s="1"/>
  <c r="AQ92"/>
  <c r="AH92"/>
  <c r="X92"/>
  <c r="R92"/>
  <c r="AJ92" s="1"/>
  <c r="AU92" s="1"/>
  <c r="BD92" s="1"/>
  <c r="N92"/>
  <c r="AY91"/>
  <c r="BB91" s="1"/>
  <c r="AQ91"/>
  <c r="AH91"/>
  <c r="X91"/>
  <c r="R91"/>
  <c r="AJ91" s="1"/>
  <c r="AU91" s="1"/>
  <c r="BD91" s="1"/>
  <c r="N91"/>
  <c r="AY90"/>
  <c r="BB90" s="1"/>
  <c r="AQ90"/>
  <c r="AH90"/>
  <c r="X90"/>
  <c r="R90"/>
  <c r="AJ90" s="1"/>
  <c r="AU90" s="1"/>
  <c r="BD90" s="1"/>
  <c r="N90"/>
  <c r="AY89"/>
  <c r="BB89" s="1"/>
  <c r="AQ89"/>
  <c r="AH89"/>
  <c r="X89"/>
  <c r="R89"/>
  <c r="AJ89" s="1"/>
  <c r="AU89" s="1"/>
  <c r="BD89" s="1"/>
  <c r="N89"/>
  <c r="AY88"/>
  <c r="BB88" s="1"/>
  <c r="AQ88"/>
  <c r="AH88"/>
  <c r="X88"/>
  <c r="R88"/>
  <c r="AJ88" s="1"/>
  <c r="AU88" s="1"/>
  <c r="BD88" s="1"/>
  <c r="N88"/>
  <c r="AY87"/>
  <c r="BB87" s="1"/>
  <c r="AQ87"/>
  <c r="AH87"/>
  <c r="X87"/>
  <c r="R87"/>
  <c r="AJ87" s="1"/>
  <c r="AU87" s="1"/>
  <c r="BD87" s="1"/>
  <c r="N87"/>
  <c r="AY86"/>
  <c r="BB86" s="1"/>
  <c r="AQ86"/>
  <c r="AH86"/>
  <c r="X86"/>
  <c r="R86"/>
  <c r="AJ86" s="1"/>
  <c r="AU86" s="1"/>
  <c r="BD86" s="1"/>
  <c r="N86"/>
  <c r="AY85"/>
  <c r="BB85" s="1"/>
  <c r="AQ85"/>
  <c r="AH85"/>
  <c r="X85"/>
  <c r="R85"/>
  <c r="AJ85" s="1"/>
  <c r="AU85" s="1"/>
  <c r="BD85" s="1"/>
  <c r="N85"/>
  <c r="AY84"/>
  <c r="BB84" s="1"/>
  <c r="AQ84"/>
  <c r="AH84"/>
  <c r="X84"/>
  <c r="R84"/>
  <c r="AJ84" s="1"/>
  <c r="AU84" s="1"/>
  <c r="BD84" s="1"/>
  <c r="N84"/>
  <c r="AY83"/>
  <c r="BB83" s="1"/>
  <c r="AQ83"/>
  <c r="AH83"/>
  <c r="X83"/>
  <c r="R83"/>
  <c r="AJ83" s="1"/>
  <c r="AU83" s="1"/>
  <c r="BD83" s="1"/>
  <c r="N83"/>
  <c r="AY82"/>
  <c r="BB82" s="1"/>
  <c r="AQ82"/>
  <c r="AH82"/>
  <c r="X82"/>
  <c r="R82"/>
  <c r="AJ82" s="1"/>
  <c r="AU82" s="1"/>
  <c r="BD82" s="1"/>
  <c r="N82"/>
  <c r="AY81"/>
  <c r="BB81" s="1"/>
  <c r="AQ81"/>
  <c r="AH81"/>
  <c r="X81"/>
  <c r="R81"/>
  <c r="AJ81" s="1"/>
  <c r="AU81" s="1"/>
  <c r="BD81" s="1"/>
  <c r="N81"/>
  <c r="AY80"/>
  <c r="BB80" s="1"/>
  <c r="AQ80"/>
  <c r="AH80"/>
  <c r="X80"/>
  <c r="R80"/>
  <c r="AJ80" s="1"/>
  <c r="AU80" s="1"/>
  <c r="BD80" s="1"/>
  <c r="N80"/>
  <c r="AY79"/>
  <c r="BB79" s="1"/>
  <c r="AQ79"/>
  <c r="AH79"/>
  <c r="X79"/>
  <c r="R79"/>
  <c r="AJ79" s="1"/>
  <c r="AU79" s="1"/>
  <c r="BD79" s="1"/>
  <c r="N79"/>
  <c r="AY78"/>
  <c r="BB78" s="1"/>
  <c r="AQ78"/>
  <c r="AH78"/>
  <c r="X78"/>
  <c r="R78"/>
  <c r="AJ78" s="1"/>
  <c r="AU78" s="1"/>
  <c r="BD78" s="1"/>
  <c r="N78"/>
  <c r="AY77"/>
  <c r="BB77" s="1"/>
  <c r="AQ77"/>
  <c r="AH77"/>
  <c r="X77"/>
  <c r="R77"/>
  <c r="AJ77" s="1"/>
  <c r="AU77" s="1"/>
  <c r="BD77" s="1"/>
  <c r="N77"/>
  <c r="AY76"/>
  <c r="BB76" s="1"/>
  <c r="AQ76"/>
  <c r="AH76"/>
  <c r="X76"/>
  <c r="R76"/>
  <c r="AJ76" s="1"/>
  <c r="AU76" s="1"/>
  <c r="BD76" s="1"/>
  <c r="N76"/>
  <c r="AY75"/>
  <c r="BB75" s="1"/>
  <c r="AQ75"/>
  <c r="AH75"/>
  <c r="X75"/>
  <c r="R75"/>
  <c r="AJ75" s="1"/>
  <c r="AU75" s="1"/>
  <c r="BD75" s="1"/>
  <c r="N75"/>
  <c r="AY74"/>
  <c r="BB74" s="1"/>
  <c r="AQ74"/>
  <c r="AH74"/>
  <c r="X74"/>
  <c r="R74"/>
  <c r="AJ74" s="1"/>
  <c r="AU74" s="1"/>
  <c r="BD74" s="1"/>
  <c r="N74"/>
  <c r="AY73"/>
  <c r="BB73" s="1"/>
  <c r="AQ73"/>
  <c r="AH73"/>
  <c r="X73"/>
  <c r="R73"/>
  <c r="AJ73" s="1"/>
  <c r="AU73" s="1"/>
  <c r="BD73" s="1"/>
  <c r="N73"/>
  <c r="AY72"/>
  <c r="BB72" s="1"/>
  <c r="AQ72"/>
  <c r="AH72"/>
  <c r="X72"/>
  <c r="R72"/>
  <c r="AJ72" s="1"/>
  <c r="AU72" s="1"/>
  <c r="BD72" s="1"/>
  <c r="N72"/>
  <c r="AY71"/>
  <c r="BB71" s="1"/>
  <c r="AQ71"/>
  <c r="AH71"/>
  <c r="X71"/>
  <c r="R71"/>
  <c r="AJ71" s="1"/>
  <c r="AU71" s="1"/>
  <c r="BD71" s="1"/>
  <c r="N71"/>
  <c r="AY70"/>
  <c r="BB70" s="1"/>
  <c r="AQ70"/>
  <c r="AH70"/>
  <c r="X70"/>
  <c r="R70"/>
  <c r="AJ70" s="1"/>
  <c r="AU70" s="1"/>
  <c r="BD70" s="1"/>
  <c r="N70"/>
  <c r="AY69"/>
  <c r="BB69" s="1"/>
  <c r="AQ69"/>
  <c r="AH69"/>
  <c r="X69"/>
  <c r="R69"/>
  <c r="AJ69" s="1"/>
  <c r="AU69" s="1"/>
  <c r="BD69" s="1"/>
  <c r="N69"/>
  <c r="AY68"/>
  <c r="BB68" s="1"/>
  <c r="AQ68"/>
  <c r="AH68"/>
  <c r="X68"/>
  <c r="R68"/>
  <c r="AJ68" s="1"/>
  <c r="AU68" s="1"/>
  <c r="BD68" s="1"/>
  <c r="N68"/>
  <c r="AY67"/>
  <c r="BB67" s="1"/>
  <c r="AQ67"/>
  <c r="AH67"/>
  <c r="X67"/>
  <c r="R67"/>
  <c r="AJ67" s="1"/>
  <c r="AU67" s="1"/>
  <c r="BD67" s="1"/>
  <c r="N67"/>
  <c r="AY66"/>
  <c r="BB66" s="1"/>
  <c r="AQ66"/>
  <c r="AH66"/>
  <c r="X66"/>
  <c r="R66"/>
  <c r="AJ66" s="1"/>
  <c r="AU66" s="1"/>
  <c r="BD66" s="1"/>
  <c r="N66"/>
  <c r="AY65"/>
  <c r="BB65" s="1"/>
  <c r="AQ65"/>
  <c r="AH65"/>
  <c r="X65"/>
  <c r="R65"/>
  <c r="AJ65" s="1"/>
  <c r="AU65" s="1"/>
  <c r="BD65" s="1"/>
  <c r="N65"/>
  <c r="AY64"/>
  <c r="BB64" s="1"/>
  <c r="AQ64"/>
  <c r="AH64"/>
  <c r="X64"/>
  <c r="R64"/>
  <c r="AJ64" s="1"/>
  <c r="AU64" s="1"/>
  <c r="BD64" s="1"/>
  <c r="N64"/>
  <c r="AY63"/>
  <c r="BB63" s="1"/>
  <c r="AQ63"/>
  <c r="AH63"/>
  <c r="X63"/>
  <c r="R63"/>
  <c r="AJ63" s="1"/>
  <c r="AU63" s="1"/>
  <c r="BD63" s="1"/>
  <c r="N63"/>
  <c r="AY62"/>
  <c r="BB62" s="1"/>
  <c r="AQ62"/>
  <c r="AH62"/>
  <c r="X62"/>
  <c r="R62"/>
  <c r="AJ62" s="1"/>
  <c r="AU62" s="1"/>
  <c r="BD62" s="1"/>
  <c r="N62"/>
  <c r="AY61"/>
  <c r="BB61" s="1"/>
  <c r="AQ61"/>
  <c r="AH61"/>
  <c r="X61"/>
  <c r="R61"/>
  <c r="AJ61" s="1"/>
  <c r="AU61" s="1"/>
  <c r="BD61" s="1"/>
  <c r="N61"/>
  <c r="AY60"/>
  <c r="BB60" s="1"/>
  <c r="AQ60"/>
  <c r="AH60"/>
  <c r="X60"/>
  <c r="R60"/>
  <c r="AJ60" s="1"/>
  <c r="AU60" s="1"/>
  <c r="BD60" s="1"/>
  <c r="N60"/>
  <c r="AY59"/>
  <c r="BB59" s="1"/>
  <c r="AQ59"/>
  <c r="AH59"/>
  <c r="X59"/>
  <c r="R59"/>
  <c r="AJ59" s="1"/>
  <c r="AU59" s="1"/>
  <c r="BD59" s="1"/>
  <c r="N59"/>
  <c r="AY58"/>
  <c r="BB58" s="1"/>
  <c r="AQ58"/>
  <c r="AH58"/>
  <c r="X58"/>
  <c r="R58"/>
  <c r="AJ58" s="1"/>
  <c r="AU58" s="1"/>
  <c r="BD58" s="1"/>
  <c r="N58"/>
  <c r="AY57"/>
  <c r="BB57" s="1"/>
  <c r="AQ57"/>
  <c r="AH57"/>
  <c r="X57"/>
  <c r="R57"/>
  <c r="AJ57" s="1"/>
  <c r="AU57" s="1"/>
  <c r="BD57" s="1"/>
  <c r="N57"/>
  <c r="AY56"/>
  <c r="BB56" s="1"/>
  <c r="AQ56"/>
  <c r="AH56"/>
  <c r="X56"/>
  <c r="R56"/>
  <c r="AJ56" s="1"/>
  <c r="AU56" s="1"/>
  <c r="BD56" s="1"/>
  <c r="N56"/>
  <c r="AY55"/>
  <c r="BB55" s="1"/>
  <c r="AQ55"/>
  <c r="AH55"/>
  <c r="X55"/>
  <c r="R55"/>
  <c r="AJ55" s="1"/>
  <c r="AU55" s="1"/>
  <c r="BD55" s="1"/>
  <c r="N55"/>
  <c r="AY54"/>
  <c r="BB54" s="1"/>
  <c r="AQ54"/>
  <c r="AH54"/>
  <c r="X54"/>
  <c r="R54"/>
  <c r="AJ54" s="1"/>
  <c r="AU54" s="1"/>
  <c r="BD54" s="1"/>
  <c r="N54"/>
  <c r="AY53"/>
  <c r="BB53" s="1"/>
  <c r="AQ53"/>
  <c r="AH53"/>
  <c r="X53"/>
  <c r="R53"/>
  <c r="AJ53" s="1"/>
  <c r="AU53" s="1"/>
  <c r="BD53" s="1"/>
  <c r="N53"/>
  <c r="AY52"/>
  <c r="BB52" s="1"/>
  <c r="AQ52"/>
  <c r="AH52"/>
  <c r="X52"/>
  <c r="R52"/>
  <c r="AJ52" s="1"/>
  <c r="AU52" s="1"/>
  <c r="BD52" s="1"/>
  <c r="N52"/>
  <c r="AY51"/>
  <c r="BB51" s="1"/>
  <c r="AQ51"/>
  <c r="AH51"/>
  <c r="X51"/>
  <c r="R51"/>
  <c r="AJ51" s="1"/>
  <c r="AU51" s="1"/>
  <c r="BD51" s="1"/>
  <c r="N51"/>
  <c r="AY50"/>
  <c r="BB50" s="1"/>
  <c r="AQ50"/>
  <c r="AH50"/>
  <c r="X50"/>
  <c r="R50"/>
  <c r="AJ50" s="1"/>
  <c r="AU50" s="1"/>
  <c r="BD50" s="1"/>
  <c r="N50"/>
  <c r="AY49"/>
  <c r="BB49" s="1"/>
  <c r="AQ49"/>
  <c r="AH49"/>
  <c r="X49"/>
  <c r="R49"/>
  <c r="AJ49" s="1"/>
  <c r="AU49" s="1"/>
  <c r="BD49" s="1"/>
  <c r="N49"/>
  <c r="AY48"/>
  <c r="BB48" s="1"/>
  <c r="AQ48"/>
  <c r="AH48"/>
  <c r="X48"/>
  <c r="R48"/>
  <c r="AJ48" s="1"/>
  <c r="AU48" s="1"/>
  <c r="BD48" s="1"/>
  <c r="N48"/>
  <c r="AY47"/>
  <c r="BB47" s="1"/>
  <c r="AQ47"/>
  <c r="AH47"/>
  <c r="X47"/>
  <c r="R47"/>
  <c r="AJ47" s="1"/>
  <c r="AU47" s="1"/>
  <c r="BD47" s="1"/>
  <c r="N47"/>
  <c r="AY46"/>
  <c r="BB46" s="1"/>
  <c r="AQ46"/>
  <c r="AH46"/>
  <c r="X46"/>
  <c r="R46"/>
  <c r="AJ46" s="1"/>
  <c r="AU46" s="1"/>
  <c r="BD46" s="1"/>
  <c r="N46"/>
  <c r="AY45"/>
  <c r="BB45" s="1"/>
  <c r="AQ45"/>
  <c r="AH45"/>
  <c r="X45"/>
  <c r="R45"/>
  <c r="AJ45" s="1"/>
  <c r="AU45" s="1"/>
  <c r="BD45" s="1"/>
  <c r="N45"/>
  <c r="AY44"/>
  <c r="BB44" s="1"/>
  <c r="AQ44"/>
  <c r="AH44"/>
  <c r="X44"/>
  <c r="R44"/>
  <c r="AJ44" s="1"/>
  <c r="AU44" s="1"/>
  <c r="BD44" s="1"/>
  <c r="N44"/>
  <c r="AY43"/>
  <c r="BB43" s="1"/>
  <c r="AQ43"/>
  <c r="AH43"/>
  <c r="X43"/>
  <c r="R43"/>
  <c r="AJ43" s="1"/>
  <c r="AU43" s="1"/>
  <c r="BD43" s="1"/>
  <c r="N43"/>
  <c r="AY42"/>
  <c r="BB42" s="1"/>
  <c r="AQ42"/>
  <c r="AH42"/>
  <c r="X42"/>
  <c r="N42"/>
  <c r="R42" s="1"/>
  <c r="AJ42" s="1"/>
  <c r="AU42" s="1"/>
  <c r="BD42" s="1"/>
  <c r="BB41"/>
  <c r="AY41"/>
  <c r="AQ41"/>
  <c r="AH41"/>
  <c r="X41"/>
  <c r="N41"/>
  <c r="R41" s="1"/>
  <c r="AJ41" s="1"/>
  <c r="AU41" s="1"/>
  <c r="BD41" s="1"/>
  <c r="BB40"/>
  <c r="AY40"/>
  <c r="AQ40"/>
  <c r="AH40"/>
  <c r="X40"/>
  <c r="N40"/>
  <c r="R40" s="1"/>
  <c r="AJ40" s="1"/>
  <c r="AU40" s="1"/>
  <c r="BD40" s="1"/>
  <c r="BB39"/>
  <c r="AY39"/>
  <c r="AQ39"/>
  <c r="AH39"/>
  <c r="X39"/>
  <c r="N39"/>
  <c r="R39" s="1"/>
  <c r="AJ39" s="1"/>
  <c r="AU39" s="1"/>
  <c r="BD39" s="1"/>
  <c r="BB38"/>
  <c r="AY38"/>
  <c r="AQ38"/>
  <c r="AH38"/>
  <c r="X38"/>
  <c r="N38"/>
  <c r="R38" s="1"/>
  <c r="AJ38" s="1"/>
  <c r="AU38" s="1"/>
  <c r="BD38" s="1"/>
  <c r="BB37"/>
  <c r="AY37"/>
  <c r="AQ37"/>
  <c r="AH37"/>
  <c r="X37"/>
  <c r="N37"/>
  <c r="R37" s="1"/>
  <c r="AJ37" s="1"/>
  <c r="AU37" s="1"/>
  <c r="BD37" s="1"/>
  <c r="BB36"/>
  <c r="AY36"/>
  <c r="AQ36"/>
  <c r="AH36"/>
  <c r="X36"/>
  <c r="N36"/>
  <c r="R36" s="1"/>
  <c r="AJ36" s="1"/>
  <c r="AU36" s="1"/>
  <c r="BD36" s="1"/>
  <c r="BB35"/>
  <c r="AY35"/>
  <c r="AQ35"/>
  <c r="AH35"/>
  <c r="X35"/>
  <c r="N35"/>
  <c r="R35" s="1"/>
  <c r="AJ35" s="1"/>
  <c r="AU35" s="1"/>
  <c r="BD35" s="1"/>
  <c r="BB34"/>
  <c r="AY34"/>
  <c r="AQ34"/>
  <c r="AH34"/>
  <c r="X34"/>
  <c r="N34"/>
  <c r="R34" s="1"/>
  <c r="AJ34" s="1"/>
  <c r="AU34" s="1"/>
  <c r="BD34" s="1"/>
  <c r="BB33"/>
  <c r="AY33"/>
  <c r="AQ33"/>
  <c r="AH33"/>
  <c r="X33"/>
  <c r="N33"/>
  <c r="R33" s="1"/>
  <c r="AJ33" s="1"/>
  <c r="AU33" s="1"/>
  <c r="BD33" s="1"/>
  <c r="BB32"/>
  <c r="AY32"/>
  <c r="AQ32"/>
  <c r="AH32"/>
  <c r="X32"/>
  <c r="N32"/>
  <c r="R32" s="1"/>
  <c r="AJ32" s="1"/>
  <c r="AU32" s="1"/>
  <c r="BD32" s="1"/>
  <c r="BB31"/>
  <c r="AY31"/>
  <c r="AQ31"/>
  <c r="AH31"/>
  <c r="X31"/>
  <c r="N31"/>
  <c r="R31" s="1"/>
  <c r="AJ31" s="1"/>
  <c r="AU31" s="1"/>
  <c r="BD31" s="1"/>
  <c r="BB30"/>
  <c r="AY30"/>
  <c r="AQ30"/>
  <c r="AH30"/>
  <c r="X30"/>
  <c r="N30"/>
  <c r="R30" s="1"/>
  <c r="AJ30" s="1"/>
  <c r="AU30" s="1"/>
  <c r="BD30" s="1"/>
  <c r="AY25"/>
  <c r="BB25" s="1"/>
  <c r="AQ25"/>
  <c r="AH25"/>
  <c r="X25"/>
  <c r="R25"/>
  <c r="AJ25" s="1"/>
  <c r="AU25" s="1"/>
  <c r="BD25" s="1"/>
  <c r="BE25" s="1"/>
  <c r="N25"/>
  <c r="BB24"/>
  <c r="AY24"/>
  <c r="AQ24"/>
  <c r="AH24"/>
  <c r="X24"/>
  <c r="N24"/>
  <c r="R24" s="1"/>
  <c r="AJ24" s="1"/>
  <c r="AU24" s="1"/>
  <c r="BD24" s="1"/>
  <c r="BE24" s="1"/>
  <c r="AY23"/>
  <c r="BB23" s="1"/>
  <c r="AQ23"/>
  <c r="AH23"/>
  <c r="X23"/>
  <c r="R23"/>
  <c r="AJ23" s="1"/>
  <c r="AU23" s="1"/>
  <c r="BD23" s="1"/>
  <c r="BE23" s="1"/>
  <c r="N23"/>
  <c r="BB22"/>
  <c r="AY22"/>
  <c r="AQ22"/>
  <c r="AH22"/>
  <c r="X22"/>
  <c r="N22"/>
  <c r="R22" s="1"/>
  <c r="AJ22" s="1"/>
  <c r="AU22" s="1"/>
  <c r="BD22" s="1"/>
  <c r="BE22" s="1"/>
  <c r="AY21"/>
  <c r="BB21" s="1"/>
  <c r="AQ21"/>
  <c r="AH21"/>
  <c r="X21"/>
  <c r="R21"/>
  <c r="AJ21" s="1"/>
  <c r="AU21" s="1"/>
  <c r="BD21" s="1"/>
  <c r="BE21" s="1"/>
  <c r="N21"/>
  <c r="BB20"/>
  <c r="AY20"/>
  <c r="AQ20"/>
  <c r="AH20"/>
  <c r="X20"/>
  <c r="N20"/>
  <c r="R20" s="1"/>
  <c r="AJ20" s="1"/>
  <c r="AU20" s="1"/>
  <c r="BD20" s="1"/>
  <c r="BE20" s="1"/>
  <c r="AY19"/>
  <c r="BB19" s="1"/>
  <c r="AQ19"/>
  <c r="AH19"/>
  <c r="X19"/>
  <c r="R19"/>
  <c r="AJ19" s="1"/>
  <c r="AU19" s="1"/>
  <c r="BD19" s="1"/>
  <c r="BE19" s="1"/>
  <c r="N19"/>
  <c r="BB18"/>
  <c r="AY18"/>
  <c r="AQ18"/>
  <c r="AH18"/>
  <c r="X18"/>
  <c r="N18"/>
  <c r="R18" s="1"/>
  <c r="AJ18" s="1"/>
  <c r="AU18" s="1"/>
  <c r="BD18" s="1"/>
  <c r="BE18" s="1"/>
  <c r="AY17"/>
  <c r="BB17" s="1"/>
  <c r="AQ17"/>
  <c r="AH17"/>
  <c r="X17"/>
  <c r="R17"/>
  <c r="AJ17" s="1"/>
  <c r="AU17" s="1"/>
  <c r="BD17" s="1"/>
  <c r="BE17" s="1"/>
  <c r="N17"/>
  <c r="BB16"/>
  <c r="AY16"/>
  <c r="AQ16"/>
  <c r="AH16"/>
  <c r="X16"/>
  <c r="N16"/>
  <c r="R16" s="1"/>
  <c r="AJ16" s="1"/>
  <c r="AU16" s="1"/>
  <c r="BD16" s="1"/>
  <c r="BE16" s="1"/>
  <c r="AY15"/>
  <c r="BB15" s="1"/>
  <c r="AQ15"/>
  <c r="AH15"/>
  <c r="X15"/>
  <c r="R15"/>
  <c r="AJ15" s="1"/>
  <c r="AU15" s="1"/>
  <c r="BD15" s="1"/>
  <c r="BE15" s="1"/>
  <c r="N15"/>
  <c r="BB14"/>
  <c r="AY14"/>
  <c r="AQ14"/>
  <c r="AH14"/>
  <c r="X14"/>
  <c r="N14"/>
  <c r="R14" s="1"/>
  <c r="AJ14" s="1"/>
  <c r="AU14" s="1"/>
  <c r="BD14" s="1"/>
  <c r="BE14" s="1"/>
  <c r="AY13"/>
  <c r="BB13" s="1"/>
  <c r="AQ13"/>
  <c r="AH13"/>
  <c r="X13"/>
  <c r="R13"/>
  <c r="AJ13" s="1"/>
  <c r="AU13" s="1"/>
  <c r="BD13" s="1"/>
  <c r="BE13" s="1"/>
  <c r="N13"/>
  <c r="BB12"/>
  <c r="AY12"/>
  <c r="AQ12"/>
  <c r="AH12"/>
  <c r="X12"/>
  <c r="N12"/>
  <c r="R12" s="1"/>
  <c r="AJ12" s="1"/>
  <c r="AU12" s="1"/>
  <c r="BD12" s="1"/>
  <c r="BE12" s="1"/>
  <c r="A2"/>
  <c r="AY101" i="310"/>
  <c r="BB101" s="1"/>
  <c r="AQ101"/>
  <c r="AH101"/>
  <c r="X101"/>
  <c r="N101"/>
  <c r="R101" s="1"/>
  <c r="AJ101" s="1"/>
  <c r="AU101" s="1"/>
  <c r="BD101" s="1"/>
  <c r="AY100"/>
  <c r="BB100" s="1"/>
  <c r="AQ100"/>
  <c r="AH100"/>
  <c r="X100"/>
  <c r="N100"/>
  <c r="R100" s="1"/>
  <c r="AJ100" s="1"/>
  <c r="AU100" s="1"/>
  <c r="BD100" s="1"/>
  <c r="AY99"/>
  <c r="BB99" s="1"/>
  <c r="AQ99"/>
  <c r="AH99"/>
  <c r="X99"/>
  <c r="N99"/>
  <c r="R99" s="1"/>
  <c r="AJ99" s="1"/>
  <c r="AU99" s="1"/>
  <c r="BD99" s="1"/>
  <c r="AY98"/>
  <c r="BB98" s="1"/>
  <c r="AQ98"/>
  <c r="AH98"/>
  <c r="X98"/>
  <c r="N98"/>
  <c r="R98" s="1"/>
  <c r="AJ98" s="1"/>
  <c r="AU98" s="1"/>
  <c r="BD98" s="1"/>
  <c r="AY97"/>
  <c r="BB97" s="1"/>
  <c r="AQ97"/>
  <c r="AH97"/>
  <c r="X97"/>
  <c r="N97"/>
  <c r="R97" s="1"/>
  <c r="AJ97" s="1"/>
  <c r="AU97" s="1"/>
  <c r="BD97" s="1"/>
  <c r="AY96"/>
  <c r="BB96" s="1"/>
  <c r="AQ96"/>
  <c r="AH96"/>
  <c r="X96"/>
  <c r="R96"/>
  <c r="AJ96" s="1"/>
  <c r="AU96" s="1"/>
  <c r="BD96" s="1"/>
  <c r="N96"/>
  <c r="AY95"/>
  <c r="BB95" s="1"/>
  <c r="AQ95"/>
  <c r="AH95"/>
  <c r="X95"/>
  <c r="R95"/>
  <c r="AJ95" s="1"/>
  <c r="AU95" s="1"/>
  <c r="BD95" s="1"/>
  <c r="N95"/>
  <c r="AY94"/>
  <c r="BB94" s="1"/>
  <c r="AQ94"/>
  <c r="AH94"/>
  <c r="X94"/>
  <c r="R94"/>
  <c r="AJ94" s="1"/>
  <c r="AU94" s="1"/>
  <c r="BD94" s="1"/>
  <c r="N94"/>
  <c r="AY93"/>
  <c r="BB93" s="1"/>
  <c r="AQ93"/>
  <c r="AH93"/>
  <c r="X93"/>
  <c r="R93"/>
  <c r="AJ93" s="1"/>
  <c r="AU93" s="1"/>
  <c r="BD93" s="1"/>
  <c r="N93"/>
  <c r="AY92"/>
  <c r="BB92" s="1"/>
  <c r="AQ92"/>
  <c r="AH92"/>
  <c r="X92"/>
  <c r="R92"/>
  <c r="AJ92" s="1"/>
  <c r="AU92" s="1"/>
  <c r="BD92" s="1"/>
  <c r="N92"/>
  <c r="AY91"/>
  <c r="BB91" s="1"/>
  <c r="AQ91"/>
  <c r="AH91"/>
  <c r="X91"/>
  <c r="R91"/>
  <c r="AJ91" s="1"/>
  <c r="AU91" s="1"/>
  <c r="BD91" s="1"/>
  <c r="N91"/>
  <c r="AY90"/>
  <c r="BB90" s="1"/>
  <c r="AQ90"/>
  <c r="AH90"/>
  <c r="X90"/>
  <c r="R90"/>
  <c r="AJ90" s="1"/>
  <c r="AU90" s="1"/>
  <c r="BD90" s="1"/>
  <c r="N90"/>
  <c r="AY89"/>
  <c r="BB89" s="1"/>
  <c r="AQ89"/>
  <c r="AH89"/>
  <c r="X89"/>
  <c r="R89"/>
  <c r="AJ89" s="1"/>
  <c r="AU89" s="1"/>
  <c r="BD89" s="1"/>
  <c r="N89"/>
  <c r="AY88"/>
  <c r="BB88" s="1"/>
  <c r="AQ88"/>
  <c r="AH88"/>
  <c r="X88"/>
  <c r="R88"/>
  <c r="AJ88" s="1"/>
  <c r="AU88" s="1"/>
  <c r="BD88" s="1"/>
  <c r="N88"/>
  <c r="AY87"/>
  <c r="BB87" s="1"/>
  <c r="AQ87"/>
  <c r="AH87"/>
  <c r="X87"/>
  <c r="R87"/>
  <c r="AJ87" s="1"/>
  <c r="AU87" s="1"/>
  <c r="BD87" s="1"/>
  <c r="N87"/>
  <c r="AY86"/>
  <c r="BB86" s="1"/>
  <c r="AQ86"/>
  <c r="AH86"/>
  <c r="X86"/>
  <c r="R86"/>
  <c r="AJ86" s="1"/>
  <c r="AU86" s="1"/>
  <c r="BD86" s="1"/>
  <c r="N86"/>
  <c r="AY85"/>
  <c r="BB85" s="1"/>
  <c r="AQ85"/>
  <c r="AH85"/>
  <c r="X85"/>
  <c r="R85"/>
  <c r="AJ85" s="1"/>
  <c r="AU85" s="1"/>
  <c r="BD85" s="1"/>
  <c r="N85"/>
  <c r="AY84"/>
  <c r="BB84" s="1"/>
  <c r="AQ84"/>
  <c r="AH84"/>
  <c r="X84"/>
  <c r="R84"/>
  <c r="AJ84" s="1"/>
  <c r="AU84" s="1"/>
  <c r="BD84" s="1"/>
  <c r="N84"/>
  <c r="AY83"/>
  <c r="BB83" s="1"/>
  <c r="AQ83"/>
  <c r="AH83"/>
  <c r="X83"/>
  <c r="R83"/>
  <c r="AJ83" s="1"/>
  <c r="AU83" s="1"/>
  <c r="BD83" s="1"/>
  <c r="N83"/>
  <c r="AY82"/>
  <c r="BB82" s="1"/>
  <c r="AQ82"/>
  <c r="AH82"/>
  <c r="X82"/>
  <c r="R82"/>
  <c r="AJ82" s="1"/>
  <c r="AU82" s="1"/>
  <c r="BD82" s="1"/>
  <c r="N82"/>
  <c r="AY81"/>
  <c r="BB81" s="1"/>
  <c r="AQ81"/>
  <c r="AH81"/>
  <c r="X81"/>
  <c r="R81"/>
  <c r="AJ81" s="1"/>
  <c r="AU81" s="1"/>
  <c r="BD81" s="1"/>
  <c r="N81"/>
  <c r="AY80"/>
  <c r="BB80" s="1"/>
  <c r="AQ80"/>
  <c r="AH80"/>
  <c r="X80"/>
  <c r="R80"/>
  <c r="AJ80" s="1"/>
  <c r="AU80" s="1"/>
  <c r="BD80" s="1"/>
  <c r="N80"/>
  <c r="AY79"/>
  <c r="BB79" s="1"/>
  <c r="AQ79"/>
  <c r="AH79"/>
  <c r="X79"/>
  <c r="R79"/>
  <c r="AJ79" s="1"/>
  <c r="AU79" s="1"/>
  <c r="BD79" s="1"/>
  <c r="N79"/>
  <c r="AY78"/>
  <c r="BB78" s="1"/>
  <c r="AQ78"/>
  <c r="AH78"/>
  <c r="X78"/>
  <c r="R78"/>
  <c r="AJ78" s="1"/>
  <c r="AU78" s="1"/>
  <c r="BD78" s="1"/>
  <c r="N78"/>
  <c r="AY77"/>
  <c r="BB77" s="1"/>
  <c r="AQ77"/>
  <c r="AH77"/>
  <c r="X77"/>
  <c r="R77"/>
  <c r="AJ77" s="1"/>
  <c r="AU77" s="1"/>
  <c r="BD77" s="1"/>
  <c r="N77"/>
  <c r="AY76"/>
  <c r="BB76" s="1"/>
  <c r="AQ76"/>
  <c r="AH76"/>
  <c r="X76"/>
  <c r="R76"/>
  <c r="AJ76" s="1"/>
  <c r="AU76" s="1"/>
  <c r="BD76" s="1"/>
  <c r="N76"/>
  <c r="AY75"/>
  <c r="BB75" s="1"/>
  <c r="AQ75"/>
  <c r="AH75"/>
  <c r="X75"/>
  <c r="R75"/>
  <c r="AJ75" s="1"/>
  <c r="AU75" s="1"/>
  <c r="BD75" s="1"/>
  <c r="N75"/>
  <c r="AY74"/>
  <c r="BB74" s="1"/>
  <c r="AQ74"/>
  <c r="AH74"/>
  <c r="X74"/>
  <c r="R74"/>
  <c r="AJ74" s="1"/>
  <c r="AU74" s="1"/>
  <c r="BD74" s="1"/>
  <c r="N74"/>
  <c r="AY73"/>
  <c r="BB73" s="1"/>
  <c r="AQ73"/>
  <c r="AH73"/>
  <c r="X73"/>
  <c r="R73"/>
  <c r="AJ73" s="1"/>
  <c r="AU73" s="1"/>
  <c r="BD73" s="1"/>
  <c r="N73"/>
  <c r="AY72"/>
  <c r="BB72" s="1"/>
  <c r="AQ72"/>
  <c r="AH72"/>
  <c r="X72"/>
  <c r="R72"/>
  <c r="AJ72" s="1"/>
  <c r="AU72" s="1"/>
  <c r="BD72" s="1"/>
  <c r="N72"/>
  <c r="AY71"/>
  <c r="BB71" s="1"/>
  <c r="AQ71"/>
  <c r="AH71"/>
  <c r="X71"/>
  <c r="R71"/>
  <c r="AJ71" s="1"/>
  <c r="AU71" s="1"/>
  <c r="BD71" s="1"/>
  <c r="N71"/>
  <c r="AY70"/>
  <c r="BB70" s="1"/>
  <c r="AQ70"/>
  <c r="AH70"/>
  <c r="X70"/>
  <c r="R70"/>
  <c r="AJ70" s="1"/>
  <c r="AU70" s="1"/>
  <c r="BD70" s="1"/>
  <c r="N70"/>
  <c r="AY69"/>
  <c r="BB69" s="1"/>
  <c r="AQ69"/>
  <c r="AH69"/>
  <c r="X69"/>
  <c r="R69"/>
  <c r="AJ69" s="1"/>
  <c r="AU69" s="1"/>
  <c r="BD69" s="1"/>
  <c r="N69"/>
  <c r="AY68"/>
  <c r="BB68" s="1"/>
  <c r="AQ68"/>
  <c r="AH68"/>
  <c r="X68"/>
  <c r="R68"/>
  <c r="AJ68" s="1"/>
  <c r="AU68" s="1"/>
  <c r="BD68" s="1"/>
  <c r="N68"/>
  <c r="AY67"/>
  <c r="BB67" s="1"/>
  <c r="AQ67"/>
  <c r="AH67"/>
  <c r="X67"/>
  <c r="R67"/>
  <c r="AJ67" s="1"/>
  <c r="AU67" s="1"/>
  <c r="BD67" s="1"/>
  <c r="N67"/>
  <c r="AY66"/>
  <c r="BB66" s="1"/>
  <c r="AQ66"/>
  <c r="AH66"/>
  <c r="X66"/>
  <c r="R66"/>
  <c r="AJ66" s="1"/>
  <c r="AU66" s="1"/>
  <c r="BD66" s="1"/>
  <c r="N66"/>
  <c r="AY65"/>
  <c r="BB65" s="1"/>
  <c r="AQ65"/>
  <c r="AH65"/>
  <c r="X65"/>
  <c r="R65"/>
  <c r="AJ65" s="1"/>
  <c r="AU65" s="1"/>
  <c r="BD65" s="1"/>
  <c r="N65"/>
  <c r="AY64"/>
  <c r="BB64" s="1"/>
  <c r="AQ64"/>
  <c r="AH64"/>
  <c r="X64"/>
  <c r="R64"/>
  <c r="AJ64" s="1"/>
  <c r="AU64" s="1"/>
  <c r="BD64" s="1"/>
  <c r="N64"/>
  <c r="AY63"/>
  <c r="BB63" s="1"/>
  <c r="AQ63"/>
  <c r="AH63"/>
  <c r="X63"/>
  <c r="R63"/>
  <c r="AJ63" s="1"/>
  <c r="AU63" s="1"/>
  <c r="BD63" s="1"/>
  <c r="N63"/>
  <c r="AY62"/>
  <c r="BB62" s="1"/>
  <c r="AQ62"/>
  <c r="AH62"/>
  <c r="X62"/>
  <c r="R62"/>
  <c r="AJ62" s="1"/>
  <c r="AU62" s="1"/>
  <c r="BD62" s="1"/>
  <c r="N62"/>
  <c r="AY61"/>
  <c r="BB61" s="1"/>
  <c r="AQ61"/>
  <c r="AH61"/>
  <c r="X61"/>
  <c r="R61"/>
  <c r="AJ61" s="1"/>
  <c r="AU61" s="1"/>
  <c r="BD61" s="1"/>
  <c r="N61"/>
  <c r="AY60"/>
  <c r="BB60" s="1"/>
  <c r="AQ60"/>
  <c r="AH60"/>
  <c r="X60"/>
  <c r="R60"/>
  <c r="AJ60" s="1"/>
  <c r="AU60" s="1"/>
  <c r="BD60" s="1"/>
  <c r="N60"/>
  <c r="AY59"/>
  <c r="BB59" s="1"/>
  <c r="AQ59"/>
  <c r="AH59"/>
  <c r="X59"/>
  <c r="R59"/>
  <c r="AJ59" s="1"/>
  <c r="AU59" s="1"/>
  <c r="BD59" s="1"/>
  <c r="N59"/>
  <c r="AY58"/>
  <c r="BB58" s="1"/>
  <c r="AQ58"/>
  <c r="AH58"/>
  <c r="X58"/>
  <c r="R58"/>
  <c r="AJ58" s="1"/>
  <c r="AU58" s="1"/>
  <c r="BD58" s="1"/>
  <c r="N58"/>
  <c r="AY57"/>
  <c r="BB57" s="1"/>
  <c r="AQ57"/>
  <c r="AH57"/>
  <c r="X57"/>
  <c r="R57"/>
  <c r="AJ57" s="1"/>
  <c r="AU57" s="1"/>
  <c r="BD57" s="1"/>
  <c r="N57"/>
  <c r="AY56"/>
  <c r="BB56" s="1"/>
  <c r="AQ56"/>
  <c r="AH56"/>
  <c r="X56"/>
  <c r="R56"/>
  <c r="AJ56" s="1"/>
  <c r="AU56" s="1"/>
  <c r="BD56" s="1"/>
  <c r="N56"/>
  <c r="AY55"/>
  <c r="BB55" s="1"/>
  <c r="AQ55"/>
  <c r="AH55"/>
  <c r="X55"/>
  <c r="R55"/>
  <c r="AJ55" s="1"/>
  <c r="AU55" s="1"/>
  <c r="BD55" s="1"/>
  <c r="N55"/>
  <c r="AY54"/>
  <c r="BB54" s="1"/>
  <c r="AQ54"/>
  <c r="AH54"/>
  <c r="X54"/>
  <c r="R54"/>
  <c r="AJ54" s="1"/>
  <c r="AU54" s="1"/>
  <c r="BD54" s="1"/>
  <c r="N54"/>
  <c r="AY53"/>
  <c r="BB53" s="1"/>
  <c r="AQ53"/>
  <c r="AH53"/>
  <c r="X53"/>
  <c r="R53"/>
  <c r="AJ53" s="1"/>
  <c r="AU53" s="1"/>
  <c r="BD53" s="1"/>
  <c r="N53"/>
  <c r="AY52"/>
  <c r="BB52" s="1"/>
  <c r="AQ52"/>
  <c r="AH52"/>
  <c r="X52"/>
  <c r="R52"/>
  <c r="AJ52" s="1"/>
  <c r="AU52" s="1"/>
  <c r="BD52" s="1"/>
  <c r="N52"/>
  <c r="AY51"/>
  <c r="BB51" s="1"/>
  <c r="AQ51"/>
  <c r="AH51"/>
  <c r="X51"/>
  <c r="R51"/>
  <c r="AJ51" s="1"/>
  <c r="AU51" s="1"/>
  <c r="BD51" s="1"/>
  <c r="N51"/>
  <c r="AY50"/>
  <c r="BB50" s="1"/>
  <c r="AQ50"/>
  <c r="AH50"/>
  <c r="X50"/>
  <c r="R50"/>
  <c r="AJ50" s="1"/>
  <c r="AU50" s="1"/>
  <c r="BD50" s="1"/>
  <c r="N50"/>
  <c r="AY49"/>
  <c r="BB49" s="1"/>
  <c r="AQ49"/>
  <c r="AH49"/>
  <c r="X49"/>
  <c r="R49"/>
  <c r="AJ49" s="1"/>
  <c r="AU49" s="1"/>
  <c r="BD49" s="1"/>
  <c r="N49"/>
  <c r="AY48"/>
  <c r="BB48" s="1"/>
  <c r="AQ48"/>
  <c r="AH48"/>
  <c r="X48"/>
  <c r="R48"/>
  <c r="AJ48" s="1"/>
  <c r="AU48" s="1"/>
  <c r="BD48" s="1"/>
  <c r="N48"/>
  <c r="AY47"/>
  <c r="BB47" s="1"/>
  <c r="AQ47"/>
  <c r="AH47"/>
  <c r="X47"/>
  <c r="R47"/>
  <c r="AJ47" s="1"/>
  <c r="AU47" s="1"/>
  <c r="BD47" s="1"/>
  <c r="N47"/>
  <c r="AY46"/>
  <c r="BB46" s="1"/>
  <c r="AQ46"/>
  <c r="AH46"/>
  <c r="X46"/>
  <c r="R46"/>
  <c r="AJ46" s="1"/>
  <c r="AU46" s="1"/>
  <c r="BD46" s="1"/>
  <c r="N46"/>
  <c r="AY45"/>
  <c r="BB45" s="1"/>
  <c r="AQ45"/>
  <c r="AH45"/>
  <c r="X45"/>
  <c r="R45"/>
  <c r="AJ45" s="1"/>
  <c r="AU45" s="1"/>
  <c r="BD45" s="1"/>
  <c r="N45"/>
  <c r="AY44"/>
  <c r="BB44" s="1"/>
  <c r="AQ44"/>
  <c r="AH44"/>
  <c r="X44"/>
  <c r="R44"/>
  <c r="AJ44" s="1"/>
  <c r="AU44" s="1"/>
  <c r="BD44" s="1"/>
  <c r="N44"/>
  <c r="AY43"/>
  <c r="BB43" s="1"/>
  <c r="AQ43"/>
  <c r="AH43"/>
  <c r="X43"/>
  <c r="R43"/>
  <c r="AJ43" s="1"/>
  <c r="AU43" s="1"/>
  <c r="BD43" s="1"/>
  <c r="N43"/>
  <c r="AY42"/>
  <c r="BB42" s="1"/>
  <c r="AQ42"/>
  <c r="AH42"/>
  <c r="X42"/>
  <c r="R42"/>
  <c r="AJ42" s="1"/>
  <c r="AU42" s="1"/>
  <c r="BD42" s="1"/>
  <c r="N42"/>
  <c r="AY41"/>
  <c r="BB41" s="1"/>
  <c r="AQ41"/>
  <c r="AH41"/>
  <c r="X41"/>
  <c r="R41"/>
  <c r="AJ41" s="1"/>
  <c r="AU41" s="1"/>
  <c r="BD41" s="1"/>
  <c r="N41"/>
  <c r="AY40"/>
  <c r="BB40" s="1"/>
  <c r="AQ40"/>
  <c r="AH40"/>
  <c r="X40"/>
  <c r="R40"/>
  <c r="AJ40" s="1"/>
  <c r="AU40" s="1"/>
  <c r="BD40" s="1"/>
  <c r="N40"/>
  <c r="AY39"/>
  <c r="BB39" s="1"/>
  <c r="AQ39"/>
  <c r="AH39"/>
  <c r="X39"/>
  <c r="R39"/>
  <c r="AJ39" s="1"/>
  <c r="AU39" s="1"/>
  <c r="BD39" s="1"/>
  <c r="N39"/>
  <c r="AY38"/>
  <c r="BB38" s="1"/>
  <c r="AQ38"/>
  <c r="AH38"/>
  <c r="X38"/>
  <c r="R38"/>
  <c r="AJ38" s="1"/>
  <c r="AU38" s="1"/>
  <c r="BD38" s="1"/>
  <c r="N38"/>
  <c r="AY37"/>
  <c r="BB37" s="1"/>
  <c r="AQ37"/>
  <c r="AH37"/>
  <c r="X37"/>
  <c r="R37"/>
  <c r="AJ37" s="1"/>
  <c r="AU37" s="1"/>
  <c r="BD37" s="1"/>
  <c r="N37"/>
  <c r="AY36"/>
  <c r="BB36" s="1"/>
  <c r="AQ36"/>
  <c r="AH36"/>
  <c r="X36"/>
  <c r="R36"/>
  <c r="AJ36" s="1"/>
  <c r="AU36" s="1"/>
  <c r="BD36" s="1"/>
  <c r="N36"/>
  <c r="AY35"/>
  <c r="BB35" s="1"/>
  <c r="AQ35"/>
  <c r="AH35"/>
  <c r="X35"/>
  <c r="R35"/>
  <c r="AJ35" s="1"/>
  <c r="AU35" s="1"/>
  <c r="BD35" s="1"/>
  <c r="N35"/>
  <c r="AY34"/>
  <c r="BB34" s="1"/>
  <c r="AQ34"/>
  <c r="AH34"/>
  <c r="X34"/>
  <c r="R34"/>
  <c r="AJ34" s="1"/>
  <c r="AU34" s="1"/>
  <c r="BD34" s="1"/>
  <c r="N34"/>
  <c r="AY33"/>
  <c r="BB33" s="1"/>
  <c r="AQ33"/>
  <c r="AH33"/>
  <c r="X33"/>
  <c r="R33"/>
  <c r="AJ33" s="1"/>
  <c r="AU33" s="1"/>
  <c r="BD33" s="1"/>
  <c r="N33"/>
  <c r="AY32"/>
  <c r="BB32" s="1"/>
  <c r="AQ32"/>
  <c r="AH32"/>
  <c r="X32"/>
  <c r="R32"/>
  <c r="AJ32" s="1"/>
  <c r="AU32" s="1"/>
  <c r="BD32" s="1"/>
  <c r="N32"/>
  <c r="AY31"/>
  <c r="BB31" s="1"/>
  <c r="AQ31"/>
  <c r="AH31"/>
  <c r="X31"/>
  <c r="R31"/>
  <c r="AJ31" s="1"/>
  <c r="AU31" s="1"/>
  <c r="BD31" s="1"/>
  <c r="N31"/>
  <c r="AY30"/>
  <c r="BB30" s="1"/>
  <c r="AQ30"/>
  <c r="AH30"/>
  <c r="X30"/>
  <c r="R30"/>
  <c r="AJ30" s="1"/>
  <c r="AU30" s="1"/>
  <c r="BD30" s="1"/>
  <c r="N30"/>
  <c r="BB25"/>
  <c r="AY25"/>
  <c r="AQ25"/>
  <c r="AH25"/>
  <c r="X25"/>
  <c r="N25"/>
  <c r="R25" s="1"/>
  <c r="AJ25" s="1"/>
  <c r="AU25" s="1"/>
  <c r="BD25" s="1"/>
  <c r="BE25" s="1"/>
  <c r="AY24"/>
  <c r="BB24" s="1"/>
  <c r="AQ24"/>
  <c r="AH24"/>
  <c r="X24"/>
  <c r="R24"/>
  <c r="AJ24" s="1"/>
  <c r="AU24" s="1"/>
  <c r="BD24" s="1"/>
  <c r="BE24" s="1"/>
  <c r="N24"/>
  <c r="BB23"/>
  <c r="AY23"/>
  <c r="AQ23"/>
  <c r="AH23"/>
  <c r="X23"/>
  <c r="N23"/>
  <c r="R23" s="1"/>
  <c r="AJ23" s="1"/>
  <c r="AU23" s="1"/>
  <c r="BD23" s="1"/>
  <c r="BE23" s="1"/>
  <c r="AY22"/>
  <c r="BB22" s="1"/>
  <c r="AQ22"/>
  <c r="AH22"/>
  <c r="X22"/>
  <c r="R22"/>
  <c r="AJ22" s="1"/>
  <c r="AU22" s="1"/>
  <c r="BD22" s="1"/>
  <c r="BE22" s="1"/>
  <c r="N22"/>
  <c r="BB21"/>
  <c r="AY21"/>
  <c r="AQ21"/>
  <c r="AH21"/>
  <c r="X21"/>
  <c r="N21"/>
  <c r="R21" s="1"/>
  <c r="AJ21" s="1"/>
  <c r="AU21" s="1"/>
  <c r="BD21" s="1"/>
  <c r="BE21" s="1"/>
  <c r="AY20"/>
  <c r="BB20" s="1"/>
  <c r="AQ20"/>
  <c r="AH20"/>
  <c r="X20"/>
  <c r="R20"/>
  <c r="AJ20" s="1"/>
  <c r="AU20" s="1"/>
  <c r="BD20" s="1"/>
  <c r="BE20" s="1"/>
  <c r="N20"/>
  <c r="BB19"/>
  <c r="AY19"/>
  <c r="AQ19"/>
  <c r="AH19"/>
  <c r="X19"/>
  <c r="N19"/>
  <c r="R19" s="1"/>
  <c r="AJ19" s="1"/>
  <c r="AU19" s="1"/>
  <c r="BD19" s="1"/>
  <c r="BE19" s="1"/>
  <c r="AY18"/>
  <c r="BB18" s="1"/>
  <c r="AQ18"/>
  <c r="AH18"/>
  <c r="X18"/>
  <c r="R18"/>
  <c r="AJ18" s="1"/>
  <c r="AU18" s="1"/>
  <c r="BD18" s="1"/>
  <c r="BE18" s="1"/>
  <c r="N18"/>
  <c r="BB17"/>
  <c r="AY17"/>
  <c r="AQ17"/>
  <c r="AH17"/>
  <c r="X17"/>
  <c r="N17"/>
  <c r="R17" s="1"/>
  <c r="AJ17" s="1"/>
  <c r="AU17" s="1"/>
  <c r="BD17" s="1"/>
  <c r="BE17" s="1"/>
  <c r="AY16"/>
  <c r="BB16" s="1"/>
  <c r="AQ16"/>
  <c r="AH16"/>
  <c r="X16"/>
  <c r="R16"/>
  <c r="AJ16" s="1"/>
  <c r="AU16" s="1"/>
  <c r="BD16" s="1"/>
  <c r="BE16" s="1"/>
  <c r="N16"/>
  <c r="BB15"/>
  <c r="AY15"/>
  <c r="AQ15"/>
  <c r="AH15"/>
  <c r="X15"/>
  <c r="N15"/>
  <c r="R15" s="1"/>
  <c r="AJ15" s="1"/>
  <c r="AU15" s="1"/>
  <c r="BD15" s="1"/>
  <c r="BE15" s="1"/>
  <c r="AY14"/>
  <c r="BB14" s="1"/>
  <c r="AQ14"/>
  <c r="AH14"/>
  <c r="X14"/>
  <c r="R14"/>
  <c r="AJ14" s="1"/>
  <c r="AU14" s="1"/>
  <c r="BD14" s="1"/>
  <c r="BE14" s="1"/>
  <c r="N14"/>
  <c r="BB13"/>
  <c r="AY13"/>
  <c r="AQ13"/>
  <c r="AH13"/>
  <c r="X13"/>
  <c r="N13"/>
  <c r="R13" s="1"/>
  <c r="AJ13" s="1"/>
  <c r="AU13" s="1"/>
  <c r="BD13" s="1"/>
  <c r="BE13" s="1"/>
  <c r="AY12"/>
  <c r="BB12" s="1"/>
  <c r="AQ12"/>
  <c r="AH12"/>
  <c r="X12"/>
  <c r="R12"/>
  <c r="AJ12" s="1"/>
  <c r="AU12" s="1"/>
  <c r="BD12" s="1"/>
  <c r="BE12" s="1"/>
  <c r="N12"/>
  <c r="A2"/>
  <c r="AY101" i="309"/>
  <c r="BB101" s="1"/>
  <c r="AQ101"/>
  <c r="AH101"/>
  <c r="X101"/>
  <c r="R101"/>
  <c r="AJ101" s="1"/>
  <c r="AU101" s="1"/>
  <c r="BD101" s="1"/>
  <c r="N101"/>
  <c r="AY100"/>
  <c r="BB100" s="1"/>
  <c r="AQ100"/>
  <c r="AH100"/>
  <c r="X100"/>
  <c r="N100"/>
  <c r="R100" s="1"/>
  <c r="AJ100" s="1"/>
  <c r="AU100" s="1"/>
  <c r="BD100" s="1"/>
  <c r="AY99"/>
  <c r="BB99" s="1"/>
  <c r="AQ99"/>
  <c r="AH99"/>
  <c r="X99"/>
  <c r="R99"/>
  <c r="AJ99" s="1"/>
  <c r="AU99" s="1"/>
  <c r="BD99" s="1"/>
  <c r="N99"/>
  <c r="AY98"/>
  <c r="BB98" s="1"/>
  <c r="AQ98"/>
  <c r="AH98"/>
  <c r="X98"/>
  <c r="N98"/>
  <c r="R98" s="1"/>
  <c r="AJ98" s="1"/>
  <c r="AU98" s="1"/>
  <c r="BD98" s="1"/>
  <c r="AY97"/>
  <c r="BB97" s="1"/>
  <c r="AQ97"/>
  <c r="AH97"/>
  <c r="X97"/>
  <c r="R97"/>
  <c r="AJ97" s="1"/>
  <c r="AU97" s="1"/>
  <c r="BD97" s="1"/>
  <c r="N97"/>
  <c r="AY96"/>
  <c r="BB96" s="1"/>
  <c r="AQ96"/>
  <c r="AH96"/>
  <c r="X96"/>
  <c r="R96"/>
  <c r="AJ96" s="1"/>
  <c r="AU96" s="1"/>
  <c r="BD96" s="1"/>
  <c r="N96"/>
  <c r="AY95"/>
  <c r="BB95" s="1"/>
  <c r="AQ95"/>
  <c r="AH95"/>
  <c r="X95"/>
  <c r="N95"/>
  <c r="R95" s="1"/>
  <c r="AJ95" s="1"/>
  <c r="AU95" s="1"/>
  <c r="BD95" s="1"/>
  <c r="AY94"/>
  <c r="BB94" s="1"/>
  <c r="AQ94"/>
  <c r="AH94"/>
  <c r="X94"/>
  <c r="N94"/>
  <c r="R94" s="1"/>
  <c r="AJ94" s="1"/>
  <c r="AU94" s="1"/>
  <c r="BD94" s="1"/>
  <c r="AY93"/>
  <c r="BB93" s="1"/>
  <c r="AQ93"/>
  <c r="AH93"/>
  <c r="X93"/>
  <c r="N93"/>
  <c r="R93" s="1"/>
  <c r="AJ93" s="1"/>
  <c r="AU93" s="1"/>
  <c r="BD93" s="1"/>
  <c r="AY92"/>
  <c r="BB92" s="1"/>
  <c r="AQ92"/>
  <c r="AH92"/>
  <c r="X92"/>
  <c r="N92"/>
  <c r="R92" s="1"/>
  <c r="AJ92" s="1"/>
  <c r="AU92" s="1"/>
  <c r="BD92" s="1"/>
  <c r="AY91"/>
  <c r="BB91" s="1"/>
  <c r="AQ91"/>
  <c r="AH91"/>
  <c r="X91"/>
  <c r="N91"/>
  <c r="R91" s="1"/>
  <c r="AJ91" s="1"/>
  <c r="AU91" s="1"/>
  <c r="BD91" s="1"/>
  <c r="AY90"/>
  <c r="BB90" s="1"/>
  <c r="AQ90"/>
  <c r="AH90"/>
  <c r="X90"/>
  <c r="N90"/>
  <c r="R90" s="1"/>
  <c r="AJ90" s="1"/>
  <c r="AU90" s="1"/>
  <c r="BD90" s="1"/>
  <c r="AY89"/>
  <c r="BB89" s="1"/>
  <c r="AQ89"/>
  <c r="AH89"/>
  <c r="X89"/>
  <c r="N89"/>
  <c r="R89" s="1"/>
  <c r="AJ89" s="1"/>
  <c r="AU89" s="1"/>
  <c r="BD89" s="1"/>
  <c r="AY88"/>
  <c r="BB88" s="1"/>
  <c r="AQ88"/>
  <c r="AH88"/>
  <c r="X88"/>
  <c r="N88"/>
  <c r="R88" s="1"/>
  <c r="AJ88" s="1"/>
  <c r="AU88" s="1"/>
  <c r="BD88" s="1"/>
  <c r="AY87"/>
  <c r="BB87" s="1"/>
  <c r="AQ87"/>
  <c r="AH87"/>
  <c r="X87"/>
  <c r="N87"/>
  <c r="R87" s="1"/>
  <c r="AJ87" s="1"/>
  <c r="AU87" s="1"/>
  <c r="BD87" s="1"/>
  <c r="AY86"/>
  <c r="BB86" s="1"/>
  <c r="AQ86"/>
  <c r="AH86"/>
  <c r="X86"/>
  <c r="N86"/>
  <c r="R86" s="1"/>
  <c r="AJ86" s="1"/>
  <c r="AU86" s="1"/>
  <c r="BD86" s="1"/>
  <c r="AY85"/>
  <c r="BB85" s="1"/>
  <c r="AQ85"/>
  <c r="AH85"/>
  <c r="X85"/>
  <c r="N85"/>
  <c r="R85" s="1"/>
  <c r="AJ85" s="1"/>
  <c r="AU85" s="1"/>
  <c r="BD85" s="1"/>
  <c r="AY84"/>
  <c r="BB84" s="1"/>
  <c r="AQ84"/>
  <c r="AH84"/>
  <c r="X84"/>
  <c r="N84"/>
  <c r="R84" s="1"/>
  <c r="AJ84" s="1"/>
  <c r="AU84" s="1"/>
  <c r="BD84" s="1"/>
  <c r="AY83"/>
  <c r="BB83" s="1"/>
  <c r="AQ83"/>
  <c r="AH83"/>
  <c r="X83"/>
  <c r="N83"/>
  <c r="R83" s="1"/>
  <c r="AJ83" s="1"/>
  <c r="AU83" s="1"/>
  <c r="BD83" s="1"/>
  <c r="AY82"/>
  <c r="BB82" s="1"/>
  <c r="AQ82"/>
  <c r="AH82"/>
  <c r="X82"/>
  <c r="N82"/>
  <c r="R82" s="1"/>
  <c r="AJ82" s="1"/>
  <c r="AU82" s="1"/>
  <c r="BD82" s="1"/>
  <c r="AY81"/>
  <c r="BB81" s="1"/>
  <c r="AQ81"/>
  <c r="AH81"/>
  <c r="X81"/>
  <c r="N81"/>
  <c r="R81" s="1"/>
  <c r="AJ81" s="1"/>
  <c r="AU81" s="1"/>
  <c r="BD81" s="1"/>
  <c r="AY80"/>
  <c r="BB80" s="1"/>
  <c r="AQ80"/>
  <c r="AH80"/>
  <c r="X80"/>
  <c r="N80"/>
  <c r="R80" s="1"/>
  <c r="AJ80" s="1"/>
  <c r="AU80" s="1"/>
  <c r="BD80" s="1"/>
  <c r="AY79"/>
  <c r="BB79" s="1"/>
  <c r="AQ79"/>
  <c r="AH79"/>
  <c r="X79"/>
  <c r="N79"/>
  <c r="R79" s="1"/>
  <c r="AJ79" s="1"/>
  <c r="AU79" s="1"/>
  <c r="BD79" s="1"/>
  <c r="AY78"/>
  <c r="BB78" s="1"/>
  <c r="AQ78"/>
  <c r="AH78"/>
  <c r="X78"/>
  <c r="N78"/>
  <c r="R78" s="1"/>
  <c r="AJ78" s="1"/>
  <c r="AU78" s="1"/>
  <c r="BD78" s="1"/>
  <c r="AY77"/>
  <c r="BB77" s="1"/>
  <c r="AQ77"/>
  <c r="AH77"/>
  <c r="X77"/>
  <c r="N77"/>
  <c r="R77" s="1"/>
  <c r="AJ77" s="1"/>
  <c r="AU77" s="1"/>
  <c r="BD77" s="1"/>
  <c r="AY76"/>
  <c r="BB76" s="1"/>
  <c r="AQ76"/>
  <c r="AH76"/>
  <c r="X76"/>
  <c r="N76"/>
  <c r="R76" s="1"/>
  <c r="AJ76" s="1"/>
  <c r="AU76" s="1"/>
  <c r="BD76" s="1"/>
  <c r="AY75"/>
  <c r="BB75" s="1"/>
  <c r="AQ75"/>
  <c r="AH75"/>
  <c r="X75"/>
  <c r="N75"/>
  <c r="R75" s="1"/>
  <c r="AJ75" s="1"/>
  <c r="AU75" s="1"/>
  <c r="BD75" s="1"/>
  <c r="AY74"/>
  <c r="BB74" s="1"/>
  <c r="AQ74"/>
  <c r="AH74"/>
  <c r="X74"/>
  <c r="N74"/>
  <c r="R74" s="1"/>
  <c r="AJ74" s="1"/>
  <c r="AU74" s="1"/>
  <c r="BD74" s="1"/>
  <c r="AY73"/>
  <c r="BB73" s="1"/>
  <c r="AQ73"/>
  <c r="AH73"/>
  <c r="X73"/>
  <c r="N73"/>
  <c r="R73" s="1"/>
  <c r="AJ73" s="1"/>
  <c r="AU73" s="1"/>
  <c r="BD73" s="1"/>
  <c r="AY72"/>
  <c r="BB72" s="1"/>
  <c r="AQ72"/>
  <c r="AH72"/>
  <c r="X72"/>
  <c r="N72"/>
  <c r="R72" s="1"/>
  <c r="AJ72" s="1"/>
  <c r="AU72" s="1"/>
  <c r="BD72" s="1"/>
  <c r="AY71"/>
  <c r="BB71" s="1"/>
  <c r="AQ71"/>
  <c r="AH71"/>
  <c r="X71"/>
  <c r="N71"/>
  <c r="R71" s="1"/>
  <c r="AJ71" s="1"/>
  <c r="AU71" s="1"/>
  <c r="BD71" s="1"/>
  <c r="BB70"/>
  <c r="AY70"/>
  <c r="AQ70"/>
  <c r="AH70"/>
  <c r="X70"/>
  <c r="N70"/>
  <c r="R70" s="1"/>
  <c r="AJ70" s="1"/>
  <c r="AU70" s="1"/>
  <c r="BD70" s="1"/>
  <c r="AY69"/>
  <c r="BB69" s="1"/>
  <c r="AQ69"/>
  <c r="AH69"/>
  <c r="X69"/>
  <c r="N69"/>
  <c r="R69" s="1"/>
  <c r="AJ69" s="1"/>
  <c r="AU69" s="1"/>
  <c r="BD69" s="1"/>
  <c r="AY68"/>
  <c r="BB68" s="1"/>
  <c r="AQ68"/>
  <c r="AH68"/>
  <c r="X68"/>
  <c r="N68"/>
  <c r="R68" s="1"/>
  <c r="AJ68" s="1"/>
  <c r="AU68" s="1"/>
  <c r="BD68" s="1"/>
  <c r="AY67"/>
  <c r="BB67" s="1"/>
  <c r="AQ67"/>
  <c r="AH67"/>
  <c r="X67"/>
  <c r="N67"/>
  <c r="R67" s="1"/>
  <c r="AJ67" s="1"/>
  <c r="AU67" s="1"/>
  <c r="BD67" s="1"/>
  <c r="AY66"/>
  <c r="BB66" s="1"/>
  <c r="AQ66"/>
  <c r="AH66"/>
  <c r="X66"/>
  <c r="N66"/>
  <c r="R66" s="1"/>
  <c r="AJ66" s="1"/>
  <c r="AU66" s="1"/>
  <c r="BD66" s="1"/>
  <c r="AY65"/>
  <c r="BB65" s="1"/>
  <c r="AQ65"/>
  <c r="AH65"/>
  <c r="X65"/>
  <c r="N65"/>
  <c r="R65" s="1"/>
  <c r="AJ65" s="1"/>
  <c r="AU65" s="1"/>
  <c r="BD65" s="1"/>
  <c r="AY64"/>
  <c r="BB64" s="1"/>
  <c r="AQ64"/>
  <c r="AH64"/>
  <c r="X64"/>
  <c r="N64"/>
  <c r="R64" s="1"/>
  <c r="AJ64" s="1"/>
  <c r="AU64" s="1"/>
  <c r="BD64" s="1"/>
  <c r="AY63"/>
  <c r="BB63" s="1"/>
  <c r="AQ63"/>
  <c r="AH63"/>
  <c r="X63"/>
  <c r="N63"/>
  <c r="R63" s="1"/>
  <c r="AJ63" s="1"/>
  <c r="AU63" s="1"/>
  <c r="BD63" s="1"/>
  <c r="AY62"/>
  <c r="BB62" s="1"/>
  <c r="AQ62"/>
  <c r="AH62"/>
  <c r="X62"/>
  <c r="N62"/>
  <c r="R62" s="1"/>
  <c r="AJ62" s="1"/>
  <c r="AU62" s="1"/>
  <c r="BD62" s="1"/>
  <c r="AY61"/>
  <c r="BB61" s="1"/>
  <c r="AQ61"/>
  <c r="AH61"/>
  <c r="X61"/>
  <c r="N61"/>
  <c r="R61" s="1"/>
  <c r="AJ61" s="1"/>
  <c r="AU61" s="1"/>
  <c r="BD61" s="1"/>
  <c r="AY60"/>
  <c r="BB60" s="1"/>
  <c r="AQ60"/>
  <c r="AH60"/>
  <c r="X60"/>
  <c r="N60"/>
  <c r="R60" s="1"/>
  <c r="AJ60" s="1"/>
  <c r="AU60" s="1"/>
  <c r="BD60" s="1"/>
  <c r="AY59"/>
  <c r="BB59" s="1"/>
  <c r="AQ59"/>
  <c r="AH59"/>
  <c r="X59"/>
  <c r="N59"/>
  <c r="R59" s="1"/>
  <c r="AJ59" s="1"/>
  <c r="AU59" s="1"/>
  <c r="BD59" s="1"/>
  <c r="AY58"/>
  <c r="BB58" s="1"/>
  <c r="AQ58"/>
  <c r="AH58"/>
  <c r="X58"/>
  <c r="N58"/>
  <c r="R58" s="1"/>
  <c r="AJ58" s="1"/>
  <c r="AU58" s="1"/>
  <c r="BD58" s="1"/>
  <c r="AY57"/>
  <c r="BB57" s="1"/>
  <c r="AQ57"/>
  <c r="AH57"/>
  <c r="X57"/>
  <c r="N57"/>
  <c r="R57" s="1"/>
  <c r="AJ57" s="1"/>
  <c r="AU57" s="1"/>
  <c r="BD57" s="1"/>
  <c r="AY56"/>
  <c r="BB56" s="1"/>
  <c r="AQ56"/>
  <c r="AH56"/>
  <c r="X56"/>
  <c r="N56"/>
  <c r="R56" s="1"/>
  <c r="AJ56" s="1"/>
  <c r="AU56" s="1"/>
  <c r="BD56" s="1"/>
  <c r="AY55"/>
  <c r="BB55" s="1"/>
  <c r="AQ55"/>
  <c r="AH55"/>
  <c r="X55"/>
  <c r="N55"/>
  <c r="R55" s="1"/>
  <c r="AJ55" s="1"/>
  <c r="AU55" s="1"/>
  <c r="BD55" s="1"/>
  <c r="AY54"/>
  <c r="BB54" s="1"/>
  <c r="AQ54"/>
  <c r="AH54"/>
  <c r="X54"/>
  <c r="R54"/>
  <c r="AJ54" s="1"/>
  <c r="AU54" s="1"/>
  <c r="BD54" s="1"/>
  <c r="N54"/>
  <c r="AY53"/>
  <c r="BB53" s="1"/>
  <c r="AQ53"/>
  <c r="AH53"/>
  <c r="X53"/>
  <c r="N53"/>
  <c r="R53" s="1"/>
  <c r="AJ53" s="1"/>
  <c r="AU53" s="1"/>
  <c r="BD53" s="1"/>
  <c r="BB52"/>
  <c r="AY52"/>
  <c r="AQ52"/>
  <c r="AH52"/>
  <c r="X52"/>
  <c r="N52"/>
  <c r="R52" s="1"/>
  <c r="AJ52" s="1"/>
  <c r="AU52" s="1"/>
  <c r="BD52" s="1"/>
  <c r="AY51"/>
  <c r="BB51" s="1"/>
  <c r="AQ51"/>
  <c r="AH51"/>
  <c r="X51"/>
  <c r="N51"/>
  <c r="R51" s="1"/>
  <c r="AJ51" s="1"/>
  <c r="AU51" s="1"/>
  <c r="BD51" s="1"/>
  <c r="AY50"/>
  <c r="BB50" s="1"/>
  <c r="AQ50"/>
  <c r="AH50"/>
  <c r="X50"/>
  <c r="R50"/>
  <c r="AJ50" s="1"/>
  <c r="AU50" s="1"/>
  <c r="BD50" s="1"/>
  <c r="N50"/>
  <c r="AY49"/>
  <c r="BB49" s="1"/>
  <c r="AQ49"/>
  <c r="AH49"/>
  <c r="X49"/>
  <c r="R49"/>
  <c r="AJ49" s="1"/>
  <c r="AU49" s="1"/>
  <c r="BD49" s="1"/>
  <c r="N49"/>
  <c r="AY48"/>
  <c r="BB48" s="1"/>
  <c r="AQ48"/>
  <c r="AH48"/>
  <c r="X48"/>
  <c r="R48"/>
  <c r="AJ48" s="1"/>
  <c r="AU48" s="1"/>
  <c r="BD48" s="1"/>
  <c r="N48"/>
  <c r="AY47"/>
  <c r="BB47" s="1"/>
  <c r="AQ47"/>
  <c r="AH47"/>
  <c r="X47"/>
  <c r="R47"/>
  <c r="AJ47" s="1"/>
  <c r="AU47" s="1"/>
  <c r="BD47" s="1"/>
  <c r="N47"/>
  <c r="AY46"/>
  <c r="BB46" s="1"/>
  <c r="AQ46"/>
  <c r="AH46"/>
  <c r="X46"/>
  <c r="R46"/>
  <c r="AJ46" s="1"/>
  <c r="AU46" s="1"/>
  <c r="BD46" s="1"/>
  <c r="N46"/>
  <c r="AY45"/>
  <c r="BB45" s="1"/>
  <c r="AQ45"/>
  <c r="AH45"/>
  <c r="X45"/>
  <c r="N45"/>
  <c r="R45" s="1"/>
  <c r="AJ45" s="1"/>
  <c r="AU45" s="1"/>
  <c r="BD45" s="1"/>
  <c r="AY44"/>
  <c r="BB44" s="1"/>
  <c r="AQ44"/>
  <c r="AH44"/>
  <c r="X44"/>
  <c r="N44"/>
  <c r="R44" s="1"/>
  <c r="AJ44" s="1"/>
  <c r="AU44" s="1"/>
  <c r="BD44" s="1"/>
  <c r="AY43"/>
  <c r="BB43" s="1"/>
  <c r="AQ43"/>
  <c r="AH43"/>
  <c r="X43"/>
  <c r="N43"/>
  <c r="R43" s="1"/>
  <c r="AJ43" s="1"/>
  <c r="AU43" s="1"/>
  <c r="BD43" s="1"/>
  <c r="AY42"/>
  <c r="BB42" s="1"/>
  <c r="AQ42"/>
  <c r="AH42"/>
  <c r="X42"/>
  <c r="N42"/>
  <c r="R42" s="1"/>
  <c r="AJ42" s="1"/>
  <c r="AU42" s="1"/>
  <c r="BD42" s="1"/>
  <c r="AY41"/>
  <c r="BB41" s="1"/>
  <c r="AQ41"/>
  <c r="AH41"/>
  <c r="X41"/>
  <c r="N41"/>
  <c r="R41" s="1"/>
  <c r="AJ41" s="1"/>
  <c r="AU41" s="1"/>
  <c r="BD41" s="1"/>
  <c r="BB40"/>
  <c r="AY40"/>
  <c r="AQ40"/>
  <c r="AH40"/>
  <c r="X40"/>
  <c r="N40"/>
  <c r="R40" s="1"/>
  <c r="AJ40" s="1"/>
  <c r="AU40" s="1"/>
  <c r="BD40" s="1"/>
  <c r="BB39"/>
  <c r="AY39"/>
  <c r="AQ39"/>
  <c r="AH39"/>
  <c r="X39"/>
  <c r="N39"/>
  <c r="R39" s="1"/>
  <c r="AJ39" s="1"/>
  <c r="AU39" s="1"/>
  <c r="BD39" s="1"/>
  <c r="BB38"/>
  <c r="AY38"/>
  <c r="AQ38"/>
  <c r="AH38"/>
  <c r="X38"/>
  <c r="N38"/>
  <c r="R38" s="1"/>
  <c r="AJ38" s="1"/>
  <c r="AU38" s="1"/>
  <c r="BD38" s="1"/>
  <c r="BB37"/>
  <c r="AY37"/>
  <c r="AQ37"/>
  <c r="AH37"/>
  <c r="X37"/>
  <c r="N37"/>
  <c r="R37" s="1"/>
  <c r="AJ37" s="1"/>
  <c r="AU37" s="1"/>
  <c r="BD37" s="1"/>
  <c r="BB36"/>
  <c r="AY36"/>
  <c r="AQ36"/>
  <c r="AH36"/>
  <c r="X36"/>
  <c r="N36"/>
  <c r="R36" s="1"/>
  <c r="AJ36" s="1"/>
  <c r="AU36" s="1"/>
  <c r="BD36" s="1"/>
  <c r="BB35"/>
  <c r="AY35"/>
  <c r="AQ35"/>
  <c r="AH35"/>
  <c r="X35"/>
  <c r="N35"/>
  <c r="R35" s="1"/>
  <c r="AJ35" s="1"/>
  <c r="AU35" s="1"/>
  <c r="BD35" s="1"/>
  <c r="BB34"/>
  <c r="AY34"/>
  <c r="AQ34"/>
  <c r="AH34"/>
  <c r="X34"/>
  <c r="N34"/>
  <c r="R34" s="1"/>
  <c r="AJ34" s="1"/>
  <c r="AU34" s="1"/>
  <c r="BD34" s="1"/>
  <c r="BB33"/>
  <c r="AY33"/>
  <c r="AQ33"/>
  <c r="AH33"/>
  <c r="X33"/>
  <c r="N33"/>
  <c r="R33" s="1"/>
  <c r="AJ33" s="1"/>
  <c r="AU33" s="1"/>
  <c r="BD33" s="1"/>
  <c r="BB32"/>
  <c r="AY32"/>
  <c r="AQ32"/>
  <c r="AH32"/>
  <c r="X32"/>
  <c r="N32"/>
  <c r="R32" s="1"/>
  <c r="AJ32" s="1"/>
  <c r="AU32" s="1"/>
  <c r="BD32" s="1"/>
  <c r="BB31"/>
  <c r="AY31"/>
  <c r="AQ31"/>
  <c r="AH31"/>
  <c r="X31"/>
  <c r="N31"/>
  <c r="R31" s="1"/>
  <c r="AJ31" s="1"/>
  <c r="AU31" s="1"/>
  <c r="BD31" s="1"/>
  <c r="BB30"/>
  <c r="AY30"/>
  <c r="AQ30"/>
  <c r="AH30"/>
  <c r="X30"/>
  <c r="N30"/>
  <c r="R30" s="1"/>
  <c r="AJ30" s="1"/>
  <c r="AU30" s="1"/>
  <c r="BD30" s="1"/>
  <c r="AY25"/>
  <c r="BB25" s="1"/>
  <c r="AQ25"/>
  <c r="AH25"/>
  <c r="X25"/>
  <c r="R25"/>
  <c r="AJ25" s="1"/>
  <c r="AU25" s="1"/>
  <c r="BD25" s="1"/>
  <c r="BE25" s="1"/>
  <c r="N25"/>
  <c r="BB24"/>
  <c r="AY24"/>
  <c r="AQ24"/>
  <c r="AH24"/>
  <c r="X24"/>
  <c r="N24"/>
  <c r="R24" s="1"/>
  <c r="AJ24" s="1"/>
  <c r="AU24" s="1"/>
  <c r="BD24" s="1"/>
  <c r="BE24" s="1"/>
  <c r="AY23"/>
  <c r="BB23" s="1"/>
  <c r="AQ23"/>
  <c r="AH23"/>
  <c r="X23"/>
  <c r="R23"/>
  <c r="AJ23" s="1"/>
  <c r="AU23" s="1"/>
  <c r="BD23" s="1"/>
  <c r="BE23" s="1"/>
  <c r="N23"/>
  <c r="BB22"/>
  <c r="AY22"/>
  <c r="AQ22"/>
  <c r="AH22"/>
  <c r="X22"/>
  <c r="N22"/>
  <c r="R22" s="1"/>
  <c r="AJ22" s="1"/>
  <c r="AU22" s="1"/>
  <c r="BD22" s="1"/>
  <c r="BE22" s="1"/>
  <c r="AY21"/>
  <c r="BB21" s="1"/>
  <c r="AQ21"/>
  <c r="AH21"/>
  <c r="X21"/>
  <c r="R21"/>
  <c r="AJ21" s="1"/>
  <c r="AU21" s="1"/>
  <c r="BD21" s="1"/>
  <c r="BE21" s="1"/>
  <c r="N21"/>
  <c r="BB20"/>
  <c r="AY20"/>
  <c r="AQ20"/>
  <c r="AH20"/>
  <c r="X20"/>
  <c r="N20"/>
  <c r="R20" s="1"/>
  <c r="AJ20" s="1"/>
  <c r="AU20" s="1"/>
  <c r="BD20" s="1"/>
  <c r="BE20" s="1"/>
  <c r="AY19"/>
  <c r="BB19" s="1"/>
  <c r="AQ19"/>
  <c r="AH19"/>
  <c r="X19"/>
  <c r="R19"/>
  <c r="AJ19" s="1"/>
  <c r="AU19" s="1"/>
  <c r="BD19" s="1"/>
  <c r="BE19" s="1"/>
  <c r="N19"/>
  <c r="BB18"/>
  <c r="AY18"/>
  <c r="AQ18"/>
  <c r="AH18"/>
  <c r="X18"/>
  <c r="N18"/>
  <c r="R18" s="1"/>
  <c r="AJ18" s="1"/>
  <c r="AU18" s="1"/>
  <c r="BD18" s="1"/>
  <c r="BE18" s="1"/>
  <c r="AY17"/>
  <c r="BB17" s="1"/>
  <c r="AQ17"/>
  <c r="AH17"/>
  <c r="X17"/>
  <c r="R17"/>
  <c r="AJ17" s="1"/>
  <c r="AU17" s="1"/>
  <c r="BD17" s="1"/>
  <c r="BE17" s="1"/>
  <c r="N17"/>
  <c r="BB16"/>
  <c r="AY16"/>
  <c r="AQ16"/>
  <c r="AH16"/>
  <c r="X16"/>
  <c r="N16"/>
  <c r="R16" s="1"/>
  <c r="AJ16" s="1"/>
  <c r="AU16" s="1"/>
  <c r="BD16" s="1"/>
  <c r="BE16" s="1"/>
  <c r="AY15"/>
  <c r="BB15" s="1"/>
  <c r="AQ15"/>
  <c r="AH15"/>
  <c r="X15"/>
  <c r="R15"/>
  <c r="AJ15" s="1"/>
  <c r="AU15" s="1"/>
  <c r="BD15" s="1"/>
  <c r="BE15" s="1"/>
  <c r="N15"/>
  <c r="BB14"/>
  <c r="AY14"/>
  <c r="AQ14"/>
  <c r="AH14"/>
  <c r="X14"/>
  <c r="N14"/>
  <c r="R14" s="1"/>
  <c r="AJ14" s="1"/>
  <c r="AU14" s="1"/>
  <c r="BD14" s="1"/>
  <c r="BE14" s="1"/>
  <c r="AY13"/>
  <c r="BB13" s="1"/>
  <c r="AQ13"/>
  <c r="AH13"/>
  <c r="X13"/>
  <c r="R13"/>
  <c r="AJ13" s="1"/>
  <c r="AU13" s="1"/>
  <c r="BD13" s="1"/>
  <c r="BE13" s="1"/>
  <c r="N13"/>
  <c r="BB12"/>
  <c r="AY12"/>
  <c r="AQ12"/>
  <c r="AH12"/>
  <c r="X12"/>
  <c r="N12"/>
  <c r="R12" s="1"/>
  <c r="AJ12" s="1"/>
  <c r="AU12" s="1"/>
  <c r="BD12" s="1"/>
  <c r="BE12" s="1"/>
  <c r="A3"/>
  <c r="A2"/>
  <c r="X6" i="288"/>
  <c r="Y6"/>
  <c r="Z6"/>
  <c r="AA6"/>
  <c r="X7"/>
  <c r="Y7"/>
  <c r="Z7"/>
  <c r="AA7"/>
  <c r="X8"/>
  <c r="Y8"/>
  <c r="Z8"/>
  <c r="AA8"/>
  <c r="X9"/>
  <c r="Y9"/>
  <c r="Z9"/>
  <c r="AA9"/>
  <c r="X10"/>
  <c r="Y10"/>
  <c r="Z10"/>
  <c r="AA10"/>
  <c r="X11"/>
  <c r="Y11"/>
  <c r="Z11"/>
  <c r="AA11"/>
  <c r="X12"/>
  <c r="Y12"/>
  <c r="Z12"/>
  <c r="AA12"/>
  <c r="X13"/>
  <c r="Y13"/>
  <c r="Z13"/>
  <c r="AA13"/>
  <c r="X14"/>
  <c r="Y14"/>
  <c r="Z14"/>
  <c r="AA14"/>
  <c r="X15"/>
  <c r="Y15"/>
  <c r="Z15"/>
  <c r="AA15"/>
  <c r="X16"/>
  <c r="Y16"/>
  <c r="Z16"/>
  <c r="AA16"/>
  <c r="X17"/>
  <c r="Y17"/>
  <c r="Z17"/>
  <c r="AA17"/>
  <c r="X18"/>
  <c r="Y18"/>
  <c r="Z18"/>
  <c r="AA18"/>
  <c r="X19"/>
  <c r="Y19"/>
  <c r="Z19"/>
  <c r="AA19"/>
  <c r="X20"/>
  <c r="Y20"/>
  <c r="Z20"/>
  <c r="AA20"/>
  <c r="X21"/>
  <c r="Y21"/>
  <c r="Z21"/>
  <c r="AA21"/>
  <c r="X22"/>
  <c r="Y22"/>
  <c r="Z22"/>
  <c r="AA22"/>
  <c r="X23"/>
  <c r="Y23"/>
  <c r="Z23"/>
  <c r="AA23"/>
  <c r="X24"/>
  <c r="Y24"/>
  <c r="Z24"/>
  <c r="AA24"/>
  <c r="X25"/>
  <c r="Y25"/>
  <c r="Z25"/>
  <c r="AA25"/>
  <c r="X26"/>
  <c r="Y26"/>
  <c r="Z26"/>
  <c r="AA26"/>
  <c r="X27"/>
  <c r="Y27"/>
  <c r="Z27"/>
  <c r="AA27"/>
  <c r="X28"/>
  <c r="Y28"/>
  <c r="Z28"/>
  <c r="AA28"/>
  <c r="X29"/>
  <c r="Y29"/>
  <c r="Z29"/>
  <c r="AA29"/>
  <c r="X30"/>
  <c r="Y30"/>
  <c r="Z30"/>
  <c r="AA30"/>
  <c r="X31"/>
  <c r="Y31"/>
  <c r="Z31"/>
  <c r="AA31"/>
  <c r="X32"/>
  <c r="Y32"/>
  <c r="Z32"/>
  <c r="AA32"/>
  <c r="X33"/>
  <c r="Y33"/>
  <c r="Z33"/>
  <c r="AA33"/>
  <c r="X34"/>
  <c r="Y34"/>
  <c r="Z34"/>
  <c r="AA34"/>
  <c r="X35"/>
  <c r="Y35"/>
  <c r="Z35"/>
  <c r="AA35"/>
  <c r="X36"/>
  <c r="Y36"/>
  <c r="Z36"/>
  <c r="AA36"/>
  <c r="X37"/>
  <c r="Y37"/>
  <c r="Z37"/>
  <c r="AA37"/>
  <c r="X38"/>
  <c r="Y38"/>
  <c r="Z38"/>
  <c r="AA38"/>
  <c r="X39"/>
  <c r="Y39"/>
  <c r="Z39"/>
  <c r="AA39"/>
  <c r="X40"/>
  <c r="Y40"/>
  <c r="Z40"/>
  <c r="AA40"/>
  <c r="X41"/>
  <c r="Y41"/>
  <c r="Z41"/>
  <c r="AA41"/>
  <c r="X42"/>
  <c r="Y42"/>
  <c r="Z42"/>
  <c r="AA42"/>
  <c r="X43"/>
  <c r="Y43"/>
  <c r="Z43"/>
  <c r="AA43"/>
  <c r="X44"/>
  <c r="Y44"/>
  <c r="Z44"/>
  <c r="AA44"/>
  <c r="P63"/>
  <c r="Q63"/>
  <c r="R63"/>
  <c r="S63"/>
  <c r="T63"/>
  <c r="H63" i="6"/>
  <c r="I63"/>
  <c r="J63"/>
  <c r="K63"/>
  <c r="H64"/>
  <c r="I64"/>
  <c r="J64"/>
  <c r="K64"/>
  <c r="H6" i="175"/>
  <c r="I6"/>
  <c r="J6"/>
  <c r="K6"/>
  <c r="H7"/>
  <c r="I7"/>
  <c r="J7"/>
  <c r="K7"/>
  <c r="H8"/>
  <c r="I8"/>
  <c r="J8"/>
  <c r="K8"/>
  <c r="H9"/>
  <c r="I9"/>
  <c r="J9"/>
  <c r="K9"/>
  <c r="H10"/>
  <c r="I10"/>
  <c r="J10"/>
  <c r="K10"/>
  <c r="H11"/>
  <c r="I11"/>
  <c r="J11"/>
  <c r="K11"/>
  <c r="H12"/>
  <c r="I12"/>
  <c r="J12"/>
  <c r="K12"/>
  <c r="H13"/>
  <c r="I13"/>
  <c r="J13"/>
  <c r="K13"/>
  <c r="H14"/>
  <c r="I14"/>
  <c r="J14"/>
  <c r="K14"/>
  <c r="H15"/>
  <c r="I15"/>
  <c r="J15"/>
  <c r="K15"/>
  <c r="H16"/>
  <c r="I16"/>
  <c r="J16"/>
  <c r="K16"/>
  <c r="H18"/>
  <c r="I18"/>
  <c r="J18"/>
  <c r="K18"/>
  <c r="H19"/>
  <c r="I19"/>
  <c r="J19"/>
  <c r="K19"/>
  <c r="H20"/>
  <c r="I20"/>
  <c r="J20"/>
  <c r="K20"/>
  <c r="H21"/>
  <c r="I21"/>
  <c r="J21"/>
  <c r="K21"/>
  <c r="H22"/>
  <c r="I22"/>
  <c r="J22"/>
  <c r="K22"/>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6"/>
  <c r="I36"/>
  <c r="J36"/>
  <c r="K36"/>
  <c r="H9" i="192"/>
  <c r="I9"/>
  <c r="J9"/>
  <c r="K9"/>
  <c r="H10"/>
  <c r="I10"/>
  <c r="J10"/>
  <c r="K10"/>
  <c r="H11"/>
  <c r="I11"/>
  <c r="J11"/>
  <c r="K11"/>
  <c r="H12"/>
  <c r="I12"/>
  <c r="J12"/>
  <c r="K12"/>
  <c r="H13"/>
  <c r="I13"/>
  <c r="J13"/>
  <c r="K13"/>
  <c r="H15"/>
  <c r="I15"/>
  <c r="J15"/>
  <c r="K15"/>
  <c r="H16"/>
  <c r="I16"/>
  <c r="J16"/>
  <c r="K16"/>
  <c r="H18"/>
  <c r="I18"/>
  <c r="J18"/>
  <c r="K18"/>
  <c r="H19"/>
  <c r="I19"/>
  <c r="J19"/>
  <c r="K19"/>
  <c r="I21"/>
  <c r="K21"/>
  <c r="H22"/>
  <c r="I22"/>
  <c r="J22"/>
  <c r="K22"/>
  <c r="H23"/>
  <c r="I23"/>
  <c r="J23"/>
  <c r="K23"/>
  <c r="H24"/>
  <c r="I24"/>
  <c r="J24"/>
  <c r="K24"/>
  <c r="H8"/>
  <c r="I8"/>
  <c r="J8"/>
  <c r="K8"/>
  <c r="H7"/>
  <c r="I7"/>
  <c r="J7"/>
  <c r="K7"/>
  <c r="X12" i="228" l="1"/>
  <c r="X11"/>
  <c r="K33" i="192"/>
  <c r="I33"/>
  <c r="J33"/>
  <c r="H33"/>
  <c r="G179" i="120"/>
  <c r="G76" s="1"/>
  <c r="G150"/>
  <c r="G74" s="1"/>
  <c r="I179"/>
  <c r="I76" s="1"/>
  <c r="J179"/>
  <c r="J76" s="1"/>
  <c r="K179"/>
  <c r="K76" s="1"/>
  <c r="H179"/>
  <c r="H76" s="1"/>
  <c r="K163"/>
  <c r="K75" s="1"/>
  <c r="J163"/>
  <c r="J75" s="1"/>
  <c r="I163"/>
  <c r="I75" s="1"/>
  <c r="H163"/>
  <c r="H75" s="1"/>
  <c r="G163"/>
  <c r="G75" s="1"/>
  <c r="K150"/>
  <c r="K74" s="1"/>
  <c r="J150"/>
  <c r="J74" s="1"/>
  <c r="I150"/>
  <c r="I74" s="1"/>
  <c r="H150"/>
  <c r="H74" s="1"/>
  <c r="K137"/>
  <c r="K73" s="1"/>
  <c r="J137"/>
  <c r="J73" s="1"/>
  <c r="I137"/>
  <c r="I73" s="1"/>
  <c r="H137"/>
  <c r="H73" s="1"/>
  <c r="G137"/>
  <c r="G73" s="1"/>
  <c r="G124"/>
  <c r="G72" s="1"/>
  <c r="H124"/>
  <c r="H72" s="1"/>
  <c r="I124"/>
  <c r="I72" s="1"/>
  <c r="J124"/>
  <c r="J72" s="1"/>
  <c r="K124"/>
  <c r="K72" s="1"/>
  <c r="H110"/>
  <c r="H71" s="1"/>
  <c r="J110"/>
  <c r="J71" s="1"/>
  <c r="K110"/>
  <c r="K71" s="1"/>
  <c r="I110"/>
  <c r="I71" s="1"/>
  <c r="G110"/>
  <c r="G71" s="1"/>
  <c r="F110"/>
  <c r="F71" s="1"/>
  <c r="J94"/>
  <c r="J70" s="1"/>
  <c r="K94"/>
  <c r="K70" s="1"/>
  <c r="F94"/>
  <c r="F70" s="1"/>
  <c r="I94"/>
  <c r="I70" s="1"/>
  <c r="H94"/>
  <c r="H70" s="1"/>
  <c r="G94"/>
  <c r="G70" s="1"/>
  <c r="M79" i="242" l="1"/>
  <c r="S78"/>
  <c r="M74"/>
  <c r="M69"/>
  <c r="S72"/>
  <c r="S64"/>
  <c r="M71"/>
  <c r="M66"/>
  <c r="M58"/>
  <c r="N42"/>
  <c r="N32"/>
  <c r="N37"/>
  <c r="L39"/>
  <c r="M39"/>
  <c r="K39"/>
  <c r="I39"/>
  <c r="J39"/>
  <c r="N33"/>
  <c r="N41"/>
  <c r="N39"/>
  <c r="K42"/>
  <c r="I17"/>
  <c r="K17"/>
  <c r="J17"/>
  <c r="M17"/>
  <c r="N9"/>
  <c r="N16"/>
  <c r="N21"/>
  <c r="N26"/>
  <c r="N25"/>
  <c r="K26"/>
  <c r="L9" i="248"/>
  <c r="L11"/>
  <c r="T6"/>
  <c r="T11"/>
  <c r="T38"/>
  <c r="T30"/>
  <c r="T35"/>
  <c r="H27" i="108"/>
  <c r="L25"/>
  <c r="L24"/>
  <c r="L20"/>
  <c r="I25"/>
  <c r="H22"/>
  <c r="J10"/>
  <c r="L8"/>
  <c r="L57" i="120"/>
  <c r="I59"/>
  <c r="G59"/>
  <c r="J53"/>
  <c r="F246" i="215" s="1"/>
  <c r="H53" i="120"/>
  <c r="F98" i="215" s="1"/>
  <c r="F53" i="120"/>
  <c r="L45"/>
  <c r="L35"/>
  <c r="L39"/>
  <c r="I42"/>
  <c r="I40"/>
  <c r="H41"/>
  <c r="J40"/>
  <c r="I29"/>
  <c r="L27"/>
  <c r="L21"/>
  <c r="I10"/>
  <c r="I9" i="187"/>
  <c r="J9"/>
  <c r="K24"/>
  <c r="I21"/>
  <c r="J21"/>
  <c r="K21"/>
  <c r="L22" i="63"/>
  <c r="L20"/>
  <c r="L14"/>
  <c r="L17"/>
  <c r="J18"/>
  <c r="I15"/>
  <c r="H26" i="55"/>
  <c r="G26"/>
  <c r="L24"/>
  <c r="I24"/>
  <c r="I21"/>
  <c r="L21" s="1"/>
  <c r="L22"/>
  <c r="L17"/>
  <c r="L12"/>
  <c r="L7"/>
  <c r="L8"/>
  <c r="I9"/>
  <c r="G9"/>
  <c r="L16" i="120"/>
  <c r="L15"/>
  <c r="L14"/>
  <c r="I52"/>
  <c r="I172" i="215" s="1"/>
  <c r="J52" i="120"/>
  <c r="I246" i="215" s="1"/>
  <c r="K52" i="120"/>
  <c r="I320" i="215" s="1"/>
  <c r="I53" i="120"/>
  <c r="F172" i="215" s="1"/>
  <c r="K53" i="120"/>
  <c r="F320" i="215" s="1"/>
  <c r="J59" i="120"/>
  <c r="K59"/>
  <c r="I46"/>
  <c r="J46"/>
  <c r="K40"/>
  <c r="K46" s="1"/>
  <c r="I41"/>
  <c r="I47" s="1"/>
  <c r="J41"/>
  <c r="J47" s="1"/>
  <c r="K41"/>
  <c r="K47" s="1"/>
  <c r="I48"/>
  <c r="J42"/>
  <c r="J48" s="1"/>
  <c r="K42"/>
  <c r="K48" s="1"/>
  <c r="L18"/>
  <c r="BB29" i="300"/>
  <c r="BB29" i="299"/>
  <c r="BB29" i="298"/>
  <c r="BB61" i="284"/>
  <c r="BB26"/>
  <c r="BB24" s="1"/>
  <c r="BB52" s="1"/>
  <c r="BB57" s="1"/>
  <c r="BB29" i="214"/>
  <c r="G36" i="217" s="1"/>
  <c r="BB29" i="297"/>
  <c r="BB149"/>
  <c r="J29" i="120"/>
  <c r="K29"/>
  <c r="I19"/>
  <c r="J19"/>
  <c r="K19"/>
  <c r="J10"/>
  <c r="K10"/>
  <c r="H36" i="217" l="1"/>
  <c r="L246" i="215"/>
  <c r="L320"/>
  <c r="L172"/>
  <c r="L13" i="120"/>
  <c r="L11"/>
  <c r="L12"/>
  <c r="J49"/>
  <c r="J51" s="1"/>
  <c r="K49"/>
  <c r="K51" s="1"/>
  <c r="I49"/>
  <c r="I51" s="1"/>
  <c r="L17"/>
  <c r="I20" l="1"/>
  <c r="I23" s="1"/>
  <c r="I24" s="1"/>
  <c r="I62" s="1"/>
  <c r="J20"/>
  <c r="J23" s="1"/>
  <c r="J24" s="1"/>
  <c r="J62" s="1"/>
  <c r="K20"/>
  <c r="K23" s="1"/>
  <c r="K24" s="1"/>
  <c r="K62" s="1"/>
  <c r="W7" i="247"/>
  <c r="X7"/>
  <c r="Y7"/>
  <c r="Z7"/>
  <c r="AA7"/>
  <c r="W8"/>
  <c r="X8"/>
  <c r="Y8"/>
  <c r="Z8"/>
  <c r="AA8"/>
  <c r="W9"/>
  <c r="X9"/>
  <c r="Y9"/>
  <c r="Z9"/>
  <c r="AA9"/>
  <c r="W10"/>
  <c r="X10"/>
  <c r="Y10"/>
  <c r="Z10"/>
  <c r="AA10"/>
  <c r="W11"/>
  <c r="X11"/>
  <c r="Y11"/>
  <c r="Z11"/>
  <c r="AA11"/>
  <c r="W12"/>
  <c r="X12"/>
  <c r="Y12"/>
  <c r="Z12"/>
  <c r="AA12"/>
  <c r="W13"/>
  <c r="X13"/>
  <c r="Y13"/>
  <c r="Z13"/>
  <c r="AA13"/>
  <c r="W14"/>
  <c r="X14"/>
  <c r="Y14"/>
  <c r="Z14"/>
  <c r="AA14"/>
  <c r="W15"/>
  <c r="X15"/>
  <c r="Y15"/>
  <c r="Z15"/>
  <c r="AA15"/>
  <c r="W16"/>
  <c r="X16"/>
  <c r="Y16"/>
  <c r="Z16"/>
  <c r="AA16"/>
  <c r="W17"/>
  <c r="X17"/>
  <c r="Y17"/>
  <c r="Z17"/>
  <c r="AA17"/>
  <c r="X6"/>
  <c r="Y6"/>
  <c r="Z6"/>
  <c r="AA6"/>
  <c r="X7" i="246"/>
  <c r="Y7"/>
  <c r="Z7"/>
  <c r="AA7"/>
  <c r="X8"/>
  <c r="Y8"/>
  <c r="Z8"/>
  <c r="AA8"/>
  <c r="X9"/>
  <c r="Y9"/>
  <c r="Z9"/>
  <c r="AA9"/>
  <c r="X10"/>
  <c r="Y10"/>
  <c r="Z10"/>
  <c r="AA10"/>
  <c r="X11"/>
  <c r="Y11"/>
  <c r="Z11"/>
  <c r="AA11"/>
  <c r="X12"/>
  <c r="Y12"/>
  <c r="Z12"/>
  <c r="AA12"/>
  <c r="X13"/>
  <c r="Y13"/>
  <c r="Z13"/>
  <c r="AA13"/>
  <c r="X14"/>
  <c r="Y14"/>
  <c r="Z14"/>
  <c r="AA14"/>
  <c r="X15"/>
  <c r="Y15"/>
  <c r="Z15"/>
  <c r="AA15"/>
  <c r="X16"/>
  <c r="Y16"/>
  <c r="Z16"/>
  <c r="AA16"/>
  <c r="X17"/>
  <c r="Y17"/>
  <c r="Z17"/>
  <c r="AA17"/>
  <c r="X18"/>
  <c r="Y18"/>
  <c r="Z18"/>
  <c r="AA18"/>
  <c r="X19"/>
  <c r="Y19"/>
  <c r="Z19"/>
  <c r="AA19"/>
  <c r="X20"/>
  <c r="Y20"/>
  <c r="Z20"/>
  <c r="AA20"/>
  <c r="X21"/>
  <c r="Y21"/>
  <c r="Z21"/>
  <c r="AA21"/>
  <c r="X22"/>
  <c r="Y22"/>
  <c r="Z22"/>
  <c r="AA22"/>
  <c r="X23"/>
  <c r="Y23"/>
  <c r="Z23"/>
  <c r="AA23"/>
  <c r="X24"/>
  <c r="Y24"/>
  <c r="Z24"/>
  <c r="AA24"/>
  <c r="X25"/>
  <c r="Y25"/>
  <c r="Z25"/>
  <c r="AA25"/>
  <c r="X26"/>
  <c r="Y26"/>
  <c r="Z26"/>
  <c r="AA26"/>
  <c r="X27"/>
  <c r="Y27"/>
  <c r="Z27"/>
  <c r="AA27"/>
  <c r="X28"/>
  <c r="Y28"/>
  <c r="Z28"/>
  <c r="AA28"/>
  <c r="X29"/>
  <c r="Y29"/>
  <c r="Z29"/>
  <c r="AA29"/>
  <c r="X30"/>
  <c r="Y30"/>
  <c r="Z30"/>
  <c r="AA30"/>
  <c r="X31"/>
  <c r="Y31"/>
  <c r="Z31"/>
  <c r="AA31"/>
  <c r="X32"/>
  <c r="Y32"/>
  <c r="Z32"/>
  <c r="AA32"/>
  <c r="X33"/>
  <c r="Y33"/>
  <c r="Z33"/>
  <c r="AA33"/>
  <c r="X34"/>
  <c r="Y34"/>
  <c r="Z34"/>
  <c r="AA34"/>
  <c r="X35"/>
  <c r="Y35"/>
  <c r="Z35"/>
  <c r="AA35"/>
  <c r="Y6"/>
  <c r="Z6"/>
  <c r="AA6"/>
  <c r="X6"/>
  <c r="F17" i="144"/>
  <c r="G17"/>
  <c r="H17"/>
  <c r="I17"/>
  <c r="J17"/>
  <c r="K17"/>
  <c r="F18"/>
  <c r="G18"/>
  <c r="H18"/>
  <c r="I18"/>
  <c r="J18"/>
  <c r="K18"/>
  <c r="L8" i="184"/>
  <c r="L17" i="144" l="1"/>
  <c r="L18"/>
  <c r="AN38" i="292" l="1"/>
  <c r="AN39"/>
  <c r="AN40"/>
  <c r="AN41"/>
  <c r="AN46"/>
  <c r="AN47"/>
  <c r="AN49"/>
  <c r="AN50"/>
  <c r="AN51"/>
  <c r="AN52"/>
  <c r="AN54"/>
  <c r="AN55"/>
  <c r="AN56"/>
  <c r="AN57"/>
  <c r="AN58"/>
  <c r="AN59"/>
  <c r="AN61"/>
  <c r="AN62"/>
  <c r="AN63"/>
  <c r="AN64"/>
  <c r="AN66"/>
  <c r="AN67"/>
  <c r="AN68"/>
  <c r="AN69"/>
  <c r="AN70"/>
  <c r="AN71"/>
  <c r="AN72"/>
  <c r="AN79"/>
  <c r="AN80"/>
  <c r="AN82"/>
  <c r="AN83"/>
  <c r="AN84"/>
  <c r="AN85"/>
  <c r="AN87"/>
  <c r="AN88"/>
  <c r="AN89"/>
  <c r="AN90"/>
  <c r="AN91"/>
  <c r="AN92"/>
  <c r="AN94"/>
  <c r="AN95"/>
  <c r="AN96"/>
  <c r="AN97"/>
  <c r="AN99"/>
  <c r="AN100"/>
  <c r="AN101"/>
  <c r="AN102"/>
  <c r="AN103"/>
  <c r="AN104"/>
  <c r="AN105"/>
  <c r="AN113"/>
  <c r="AN114"/>
  <c r="AN115"/>
  <c r="AN116"/>
  <c r="AN117"/>
  <c r="AN120"/>
  <c r="AN121"/>
  <c r="AN122"/>
  <c r="AN123"/>
  <c r="AZ79"/>
  <c r="AZ99"/>
  <c r="AZ80"/>
  <c r="AZ82"/>
  <c r="AZ83"/>
  <c r="AZ84"/>
  <c r="AZ85"/>
  <c r="AZ87"/>
  <c r="AZ88"/>
  <c r="AZ89"/>
  <c r="AZ90"/>
  <c r="AZ91"/>
  <c r="AZ92"/>
  <c r="AZ94"/>
  <c r="AZ95"/>
  <c r="AZ96"/>
  <c r="AZ97"/>
  <c r="AZ100"/>
  <c r="AZ101"/>
  <c r="AZ102"/>
  <c r="AZ103"/>
  <c r="AZ104"/>
  <c r="AZ105"/>
  <c r="AK84"/>
  <c r="T80"/>
  <c r="V106"/>
  <c r="AI120"/>
  <c r="AL113"/>
  <c r="AX80"/>
  <c r="AY80"/>
  <c r="AX82"/>
  <c r="AY82"/>
  <c r="AX83"/>
  <c r="AY83"/>
  <c r="AX84"/>
  <c r="AY84"/>
  <c r="AX85"/>
  <c r="AX87"/>
  <c r="AY87"/>
  <c r="AX88"/>
  <c r="AY88"/>
  <c r="AX89"/>
  <c r="AY89"/>
  <c r="AX90"/>
  <c r="AY90"/>
  <c r="AX91"/>
  <c r="AY91"/>
  <c r="AX92"/>
  <c r="AY92"/>
  <c r="AX94"/>
  <c r="AY94"/>
  <c r="AX95"/>
  <c r="AY95"/>
  <c r="AX96"/>
  <c r="AY96"/>
  <c r="AX97"/>
  <c r="AY97"/>
  <c r="AX99"/>
  <c r="AY99"/>
  <c r="AX100"/>
  <c r="AY100"/>
  <c r="AX101"/>
  <c r="AY101"/>
  <c r="AX102"/>
  <c r="AY102"/>
  <c r="AX103"/>
  <c r="AY103"/>
  <c r="AX104"/>
  <c r="AY104"/>
  <c r="AX105"/>
  <c r="AY105"/>
  <c r="AY79"/>
  <c r="AX79"/>
  <c r="AW80"/>
  <c r="AW82"/>
  <c r="AW83"/>
  <c r="AW84"/>
  <c r="AW85"/>
  <c r="AW87"/>
  <c r="AW88"/>
  <c r="AW89"/>
  <c r="AW90"/>
  <c r="AW91"/>
  <c r="AW92"/>
  <c r="AW94"/>
  <c r="AW95"/>
  <c r="AW96"/>
  <c r="AW97"/>
  <c r="AW99"/>
  <c r="AW100"/>
  <c r="AW101"/>
  <c r="AW102"/>
  <c r="AW103"/>
  <c r="AW104"/>
  <c r="AW105"/>
  <c r="AW79"/>
  <c r="AU105"/>
  <c r="AQ80"/>
  <c r="AR80"/>
  <c r="AS80"/>
  <c r="AT80"/>
  <c r="AU80"/>
  <c r="AQ82"/>
  <c r="AR82"/>
  <c r="AS82"/>
  <c r="AT82"/>
  <c r="AU82"/>
  <c r="AQ83"/>
  <c r="AR83"/>
  <c r="AS83"/>
  <c r="AT83"/>
  <c r="AU83"/>
  <c r="AQ84"/>
  <c r="AR84"/>
  <c r="AS84"/>
  <c r="AT84"/>
  <c r="AU84"/>
  <c r="AQ85"/>
  <c r="AR85"/>
  <c r="AS85"/>
  <c r="AT85"/>
  <c r="AU85"/>
  <c r="AQ87"/>
  <c r="AR87"/>
  <c r="AS87"/>
  <c r="AT87"/>
  <c r="AU87"/>
  <c r="AQ88"/>
  <c r="AR88"/>
  <c r="AS88"/>
  <c r="AT88"/>
  <c r="AU88"/>
  <c r="AQ89"/>
  <c r="AR89"/>
  <c r="AS89"/>
  <c r="AT89"/>
  <c r="AU89"/>
  <c r="AQ90"/>
  <c r="AR90"/>
  <c r="AS90"/>
  <c r="AT90"/>
  <c r="AU90"/>
  <c r="AQ91"/>
  <c r="AR91"/>
  <c r="AS91"/>
  <c r="AT91"/>
  <c r="AU91"/>
  <c r="AQ92"/>
  <c r="AR92"/>
  <c r="AS92"/>
  <c r="AT92"/>
  <c r="AU92"/>
  <c r="AQ94"/>
  <c r="AR94"/>
  <c r="AS94"/>
  <c r="AT94"/>
  <c r="AU94"/>
  <c r="AQ95"/>
  <c r="AR95"/>
  <c r="AS95"/>
  <c r="AT95"/>
  <c r="AU95"/>
  <c r="AQ96"/>
  <c r="AR96"/>
  <c r="AS96"/>
  <c r="AT96"/>
  <c r="AU96"/>
  <c r="AQ97"/>
  <c r="AR97"/>
  <c r="AS97"/>
  <c r="AT97"/>
  <c r="AU97"/>
  <c r="AQ99"/>
  <c r="AR99"/>
  <c r="AS99"/>
  <c r="AT99"/>
  <c r="AU99"/>
  <c r="AQ100"/>
  <c r="AR100"/>
  <c r="AS100"/>
  <c r="AT100"/>
  <c r="AU100"/>
  <c r="AQ101"/>
  <c r="AR101"/>
  <c r="AS101"/>
  <c r="AT101"/>
  <c r="AU101"/>
  <c r="AQ102"/>
  <c r="AR102"/>
  <c r="AS102"/>
  <c r="AT102"/>
  <c r="AU102"/>
  <c r="AQ103"/>
  <c r="AR103"/>
  <c r="AS103"/>
  <c r="AT103"/>
  <c r="AU103"/>
  <c r="AQ104"/>
  <c r="AR104"/>
  <c r="AS104"/>
  <c r="AT104"/>
  <c r="AU104"/>
  <c r="AQ105"/>
  <c r="AR105"/>
  <c r="AS105"/>
  <c r="AT105"/>
  <c r="AP82"/>
  <c r="AP83"/>
  <c r="AP84"/>
  <c r="AP85"/>
  <c r="AP87"/>
  <c r="AP88"/>
  <c r="AP89"/>
  <c r="AP90"/>
  <c r="AP91"/>
  <c r="AP92"/>
  <c r="AP94"/>
  <c r="AP95"/>
  <c r="AP96"/>
  <c r="AP97"/>
  <c r="AP99"/>
  <c r="AP100"/>
  <c r="AP101"/>
  <c r="AP102"/>
  <c r="AP103"/>
  <c r="AP104"/>
  <c r="AP105"/>
  <c r="AP80"/>
  <c r="AR79"/>
  <c r="AS79"/>
  <c r="AT79"/>
  <c r="AU79"/>
  <c r="AP79"/>
  <c r="F42"/>
  <c r="AD38"/>
  <c r="P64" i="246"/>
  <c r="Q64"/>
  <c r="R64"/>
  <c r="S64"/>
  <c r="J29" i="143"/>
  <c r="F29"/>
  <c r="L67" i="70"/>
  <c r="L66"/>
  <c r="K65"/>
  <c r="J65"/>
  <c r="J68" s="1"/>
  <c r="I65"/>
  <c r="I68" s="1"/>
  <c r="H65"/>
  <c r="H68" s="1"/>
  <c r="G65"/>
  <c r="G68" s="1"/>
  <c r="F65"/>
  <c r="L64"/>
  <c r="L63"/>
  <c r="L62"/>
  <c r="L61"/>
  <c r="L60"/>
  <c r="L59"/>
  <c r="L58"/>
  <c r="L57"/>
  <c r="L56"/>
  <c r="G13" i="143"/>
  <c r="H13"/>
  <c r="I13"/>
  <c r="J13"/>
  <c r="K13"/>
  <c r="F13"/>
  <c r="I10" i="221"/>
  <c r="F10"/>
  <c r="N10"/>
  <c r="G7" i="143"/>
  <c r="H7"/>
  <c r="I7"/>
  <c r="J7"/>
  <c r="K7"/>
  <c r="F7"/>
  <c r="H72" i="201"/>
  <c r="G72"/>
  <c r="F72"/>
  <c r="E72"/>
  <c r="D72"/>
  <c r="C72"/>
  <c r="H71"/>
  <c r="G71"/>
  <c r="F71"/>
  <c r="E71"/>
  <c r="D71"/>
  <c r="C71"/>
  <c r="T24" i="221"/>
  <c r="T23"/>
  <c r="S22"/>
  <c r="S25" s="1"/>
  <c r="R22"/>
  <c r="R25" s="1"/>
  <c r="Q22"/>
  <c r="Q25" s="1"/>
  <c r="P22"/>
  <c r="P25" s="1"/>
  <c r="O22"/>
  <c r="O25" s="1"/>
  <c r="N22"/>
  <c r="T21"/>
  <c r="T20"/>
  <c r="T19"/>
  <c r="T18"/>
  <c r="T17"/>
  <c r="T16"/>
  <c r="T15"/>
  <c r="T14"/>
  <c r="T13"/>
  <c r="S10"/>
  <c r="R10"/>
  <c r="Q10"/>
  <c r="P10"/>
  <c r="O10"/>
  <c r="K10"/>
  <c r="J10"/>
  <c r="H10"/>
  <c r="G10"/>
  <c r="T9"/>
  <c r="L9"/>
  <c r="T8"/>
  <c r="L8"/>
  <c r="T7"/>
  <c r="L7"/>
  <c r="T6"/>
  <c r="L10" l="1"/>
  <c r="L13" i="143"/>
  <c r="F68" i="70"/>
  <c r="K68"/>
  <c r="L68" s="1"/>
  <c r="L25" i="143"/>
  <c r="L24"/>
  <c r="L26"/>
  <c r="L65" i="70"/>
  <c r="T10" i="221"/>
  <c r="O27"/>
  <c r="R27"/>
  <c r="P27"/>
  <c r="S27"/>
  <c r="Q27"/>
  <c r="T25"/>
  <c r="N25"/>
  <c r="T22"/>
  <c r="K8" i="200"/>
  <c r="L6"/>
  <c r="L7"/>
  <c r="G8"/>
  <c r="H8"/>
  <c r="I8"/>
  <c r="J8"/>
  <c r="F8"/>
  <c r="F10" i="120"/>
  <c r="L33" i="259"/>
  <c r="L26"/>
  <c r="L21"/>
  <c r="L31"/>
  <c r="L24"/>
  <c r="L7"/>
  <c r="L8"/>
  <c r="L9"/>
  <c r="L10"/>
  <c r="L11"/>
  <c r="L12"/>
  <c r="L13"/>
  <c r="L14"/>
  <c r="L15"/>
  <c r="L16"/>
  <c r="L17"/>
  <c r="L18"/>
  <c r="L19"/>
  <c r="L20"/>
  <c r="L22"/>
  <c r="L23"/>
  <c r="L25"/>
  <c r="L27"/>
  <c r="L28"/>
  <c r="L29"/>
  <c r="L30"/>
  <c r="L32"/>
  <c r="L6"/>
  <c r="L6" i="258"/>
  <c r="L29"/>
  <c r="L7"/>
  <c r="L8"/>
  <c r="L9"/>
  <c r="L10"/>
  <c r="L11"/>
  <c r="L12"/>
  <c r="L13"/>
  <c r="L14"/>
  <c r="L15"/>
  <c r="L16"/>
  <c r="L17"/>
  <c r="L18"/>
  <c r="L19"/>
  <c r="L20"/>
  <c r="L21"/>
  <c r="L22"/>
  <c r="L23"/>
  <c r="L24"/>
  <c r="L25"/>
  <c r="L26"/>
  <c r="L27"/>
  <c r="L28"/>
  <c r="L30"/>
  <c r="L31"/>
  <c r="L32"/>
  <c r="L33"/>
  <c r="F22" i="257"/>
  <c r="K22"/>
  <c r="J22"/>
  <c r="H22"/>
  <c r="F13"/>
  <c r="K13"/>
  <c r="I13"/>
  <c r="L22"/>
  <c r="L19"/>
  <c r="L15"/>
  <c r="L13"/>
  <c r="L10"/>
  <c r="L6"/>
  <c r="L33" i="255"/>
  <c r="L23"/>
  <c r="L16"/>
  <c r="L7"/>
  <c r="L28" i="253"/>
  <c r="L23"/>
  <c r="L19"/>
  <c r="L14"/>
  <c r="L7"/>
  <c r="L10" i="252"/>
  <c r="L18"/>
  <c r="L25"/>
  <c r="L37"/>
  <c r="L39"/>
  <c r="L40"/>
  <c r="G40"/>
  <c r="J40"/>
  <c r="J37"/>
  <c r="H37"/>
  <c r="G36"/>
  <c r="J36"/>
  <c r="J30"/>
  <c r="G25"/>
  <c r="H18"/>
  <c r="K18"/>
  <c r="J11"/>
  <c r="H11"/>
  <c r="F11"/>
  <c r="J44" i="242"/>
  <c r="I44"/>
  <c r="H44"/>
  <c r="P39" i="245"/>
  <c r="O39"/>
  <c r="N39"/>
  <c r="J22" i="108"/>
  <c r="H25"/>
  <c r="L21"/>
  <c r="L14"/>
  <c r="H10"/>
  <c r="H59" i="120"/>
  <c r="L59" s="1"/>
  <c r="L15" i="278"/>
  <c r="L14"/>
  <c r="L16"/>
  <c r="J15"/>
  <c r="H18"/>
  <c r="F15"/>
  <c r="K18"/>
  <c r="L10"/>
  <c r="L64" i="277"/>
  <c r="L62"/>
  <c r="J68"/>
  <c r="L66"/>
  <c r="L65"/>
  <c r="L68"/>
  <c r="I68"/>
  <c r="H65"/>
  <c r="F62"/>
  <c r="K57"/>
  <c r="G51"/>
  <c r="J57"/>
  <c r="I54"/>
  <c r="L57"/>
  <c r="L55"/>
  <c r="L52"/>
  <c r="L49"/>
  <c r="L44"/>
  <c r="L41"/>
  <c r="L39"/>
  <c r="L26"/>
  <c r="L28"/>
  <c r="L29"/>
  <c r="H28"/>
  <c r="H23"/>
  <c r="H22"/>
  <c r="I23"/>
  <c r="L17"/>
  <c r="L11"/>
  <c r="J18"/>
  <c r="K15"/>
  <c r="G18"/>
  <c r="F15"/>
  <c r="K15" i="63"/>
  <c r="F18"/>
  <c r="K18"/>
  <c r="L16"/>
  <c r="I18"/>
  <c r="L18" s="1"/>
  <c r="H15"/>
  <c r="L8" i="200" l="1"/>
  <c r="AX375" i="307" l="1"/>
  <c r="BA375" s="1"/>
  <c r="AP375"/>
  <c r="A375"/>
  <c r="BA374"/>
  <c r="AX374"/>
  <c r="AP374"/>
  <c r="A374"/>
  <c r="BA373"/>
  <c r="AX373"/>
  <c r="AP373"/>
  <c r="A373"/>
  <c r="BA372"/>
  <c r="AX372"/>
  <c r="AP372"/>
  <c r="A372"/>
  <c r="BA371"/>
  <c r="AX371"/>
  <c r="AP371"/>
  <c r="A371"/>
  <c r="BA370"/>
  <c r="AX370"/>
  <c r="AP370"/>
  <c r="A370"/>
  <c r="BA369"/>
  <c r="AX369"/>
  <c r="AP369"/>
  <c r="A369"/>
  <c r="BA368"/>
  <c r="AX368"/>
  <c r="AP368"/>
  <c r="A368"/>
  <c r="BA367"/>
  <c r="AX367"/>
  <c r="AP367"/>
  <c r="A367"/>
  <c r="BA366"/>
  <c r="AX366"/>
  <c r="AP366"/>
  <c r="A366"/>
  <c r="BA365"/>
  <c r="AX365"/>
  <c r="AP365"/>
  <c r="A365"/>
  <c r="BA364"/>
  <c r="AX364"/>
  <c r="AP364"/>
  <c r="A364"/>
  <c r="BA363"/>
  <c r="AX363"/>
  <c r="AP363"/>
  <c r="A363"/>
  <c r="BA362"/>
  <c r="AX362"/>
  <c r="AP362"/>
  <c r="A362"/>
  <c r="BA361"/>
  <c r="AX361"/>
  <c r="AP361"/>
  <c r="A361"/>
  <c r="BB358"/>
  <c r="AZ358"/>
  <c r="AR358"/>
  <c r="AH358"/>
  <c r="S358"/>
  <c r="BA357"/>
  <c r="AX357"/>
  <c r="AP357"/>
  <c r="AG357"/>
  <c r="W357"/>
  <c r="M357"/>
  <c r="Q357" s="1"/>
  <c r="AI357" s="1"/>
  <c r="AT357" s="1"/>
  <c r="A357"/>
  <c r="AX356"/>
  <c r="BA356" s="1"/>
  <c r="AP356"/>
  <c r="AG356"/>
  <c r="W356"/>
  <c r="Q356"/>
  <c r="AI356" s="1"/>
  <c r="AT356" s="1"/>
  <c r="M356"/>
  <c r="A356"/>
  <c r="BA355"/>
  <c r="AX355"/>
  <c r="AP355"/>
  <c r="AG355"/>
  <c r="W355"/>
  <c r="M355"/>
  <c r="Q355" s="1"/>
  <c r="AI355" s="1"/>
  <c r="AT355" s="1"/>
  <c r="A355"/>
  <c r="AX354"/>
  <c r="BA354" s="1"/>
  <c r="AP354"/>
  <c r="AG354"/>
  <c r="W354"/>
  <c r="Q354"/>
  <c r="AI354" s="1"/>
  <c r="AT354" s="1"/>
  <c r="M354"/>
  <c r="A354"/>
  <c r="BA353"/>
  <c r="AX353"/>
  <c r="AP353"/>
  <c r="AG353"/>
  <c r="W353"/>
  <c r="M353"/>
  <c r="Q353" s="1"/>
  <c r="AI353" s="1"/>
  <c r="AT353" s="1"/>
  <c r="A353"/>
  <c r="AX352"/>
  <c r="BA352" s="1"/>
  <c r="AP352"/>
  <c r="AG352"/>
  <c r="W352"/>
  <c r="Q352"/>
  <c r="AI352" s="1"/>
  <c r="AT352" s="1"/>
  <c r="M352"/>
  <c r="A352"/>
  <c r="BA351"/>
  <c r="AX351"/>
  <c r="AP351"/>
  <c r="AG351"/>
  <c r="W351"/>
  <c r="M351"/>
  <c r="Q351" s="1"/>
  <c r="AI351" s="1"/>
  <c r="AT351" s="1"/>
  <c r="A351"/>
  <c r="AX350"/>
  <c r="BA350" s="1"/>
  <c r="AP350"/>
  <c r="AG350"/>
  <c r="W350"/>
  <c r="Q350"/>
  <c r="AI350" s="1"/>
  <c r="AT350" s="1"/>
  <c r="M350"/>
  <c r="A350"/>
  <c r="BA349"/>
  <c r="AX349"/>
  <c r="AP349"/>
  <c r="AG349"/>
  <c r="W349"/>
  <c r="M349"/>
  <c r="Q349" s="1"/>
  <c r="AI349" s="1"/>
  <c r="AT349" s="1"/>
  <c r="A349"/>
  <c r="AX348"/>
  <c r="BA348" s="1"/>
  <c r="AP348"/>
  <c r="AG348"/>
  <c r="W348"/>
  <c r="Q348"/>
  <c r="AI348" s="1"/>
  <c r="AT348" s="1"/>
  <c r="M348"/>
  <c r="A348"/>
  <c r="BA347"/>
  <c r="AX347"/>
  <c r="AP347"/>
  <c r="AG347"/>
  <c r="W347"/>
  <c r="M347"/>
  <c r="Q347" s="1"/>
  <c r="AI347" s="1"/>
  <c r="AT347" s="1"/>
  <c r="A347"/>
  <c r="AX346"/>
  <c r="BA346" s="1"/>
  <c r="AP346"/>
  <c r="AG346"/>
  <c r="W346"/>
  <c r="Q346"/>
  <c r="AI346" s="1"/>
  <c r="AT346" s="1"/>
  <c r="M346"/>
  <c r="A346"/>
  <c r="BA345"/>
  <c r="AX345"/>
  <c r="AP345"/>
  <c r="AG345"/>
  <c r="W345"/>
  <c r="M345"/>
  <c r="Q345" s="1"/>
  <c r="AI345" s="1"/>
  <c r="AT345" s="1"/>
  <c r="A345"/>
  <c r="AX344"/>
  <c r="BA344" s="1"/>
  <c r="AP344"/>
  <c r="AG344"/>
  <c r="W344"/>
  <c r="Q344"/>
  <c r="AI344" s="1"/>
  <c r="AT344" s="1"/>
  <c r="M344"/>
  <c r="A344"/>
  <c r="BA343"/>
  <c r="AX343"/>
  <c r="AP343"/>
  <c r="AG343"/>
  <c r="W343"/>
  <c r="M343"/>
  <c r="Q343" s="1"/>
  <c r="AI343" s="1"/>
  <c r="AT343" s="1"/>
  <c r="A343"/>
  <c r="BB339"/>
  <c r="AZ339"/>
  <c r="AR339"/>
  <c r="AH339"/>
  <c r="S339"/>
  <c r="BA338"/>
  <c r="AX338"/>
  <c r="AP338"/>
  <c r="AG338"/>
  <c r="W338"/>
  <c r="M338"/>
  <c r="Q338" s="1"/>
  <c r="AI338" s="1"/>
  <c r="AT338" s="1"/>
  <c r="A338"/>
  <c r="AX337"/>
  <c r="BA337" s="1"/>
  <c r="AP337"/>
  <c r="AG337"/>
  <c r="W337"/>
  <c r="Q337"/>
  <c r="AI337" s="1"/>
  <c r="AT337" s="1"/>
  <c r="M337"/>
  <c r="A337"/>
  <c r="BA336"/>
  <c r="AX336"/>
  <c r="AP336"/>
  <c r="AG336"/>
  <c r="W336"/>
  <c r="M336"/>
  <c r="Q336" s="1"/>
  <c r="AI336" s="1"/>
  <c r="AT336" s="1"/>
  <c r="A336"/>
  <c r="AX335"/>
  <c r="BA335" s="1"/>
  <c r="AP335"/>
  <c r="AG335"/>
  <c r="W335"/>
  <c r="Q335"/>
  <c r="AI335" s="1"/>
  <c r="AT335" s="1"/>
  <c r="M335"/>
  <c r="A335"/>
  <c r="BA334"/>
  <c r="AX334"/>
  <c r="AP334"/>
  <c r="AG334"/>
  <c r="W334"/>
  <c r="M334"/>
  <c r="Q334" s="1"/>
  <c r="AI334" s="1"/>
  <c r="AT334" s="1"/>
  <c r="A334"/>
  <c r="AX333"/>
  <c r="BA333" s="1"/>
  <c r="AP333"/>
  <c r="AG333"/>
  <c r="W333"/>
  <c r="Q333"/>
  <c r="AI333" s="1"/>
  <c r="AT333" s="1"/>
  <c r="M333"/>
  <c r="A333"/>
  <c r="BA332"/>
  <c r="AX332"/>
  <c r="AP332"/>
  <c r="AG332"/>
  <c r="W332"/>
  <c r="M332"/>
  <c r="Q332" s="1"/>
  <c r="AI332" s="1"/>
  <c r="AT332" s="1"/>
  <c r="A332"/>
  <c r="AX331"/>
  <c r="BA331" s="1"/>
  <c r="AP331"/>
  <c r="AG331"/>
  <c r="W331"/>
  <c r="Q331"/>
  <c r="AI331" s="1"/>
  <c r="AT331" s="1"/>
  <c r="M331"/>
  <c r="A331"/>
  <c r="BA330"/>
  <c r="AX330"/>
  <c r="AP330"/>
  <c r="AG330"/>
  <c r="W330"/>
  <c r="M330"/>
  <c r="Q330" s="1"/>
  <c r="AI330" s="1"/>
  <c r="AT330" s="1"/>
  <c r="A330"/>
  <c r="AX329"/>
  <c r="BA329" s="1"/>
  <c r="AP329"/>
  <c r="AG329"/>
  <c r="W329"/>
  <c r="Q329"/>
  <c r="AI329" s="1"/>
  <c r="AT329" s="1"/>
  <c r="M329"/>
  <c r="A329"/>
  <c r="BA328"/>
  <c r="AX328"/>
  <c r="AP328"/>
  <c r="AG328"/>
  <c r="W328"/>
  <c r="M328"/>
  <c r="Q328" s="1"/>
  <c r="AI328" s="1"/>
  <c r="AT328" s="1"/>
  <c r="A328"/>
  <c r="AX327"/>
  <c r="BA327" s="1"/>
  <c r="AP327"/>
  <c r="AG327"/>
  <c r="W327"/>
  <c r="Q327"/>
  <c r="AI327" s="1"/>
  <c r="AT327" s="1"/>
  <c r="M327"/>
  <c r="A327"/>
  <c r="BA326"/>
  <c r="AX326"/>
  <c r="AP326"/>
  <c r="AG326"/>
  <c r="W326"/>
  <c r="M326"/>
  <c r="Q326" s="1"/>
  <c r="AI326" s="1"/>
  <c r="AT326" s="1"/>
  <c r="A326"/>
  <c r="AX325"/>
  <c r="BA325" s="1"/>
  <c r="AP325"/>
  <c r="AG325"/>
  <c r="W325"/>
  <c r="Q325"/>
  <c r="AI325" s="1"/>
  <c r="AT325" s="1"/>
  <c r="M325"/>
  <c r="A325"/>
  <c r="BA324"/>
  <c r="AX324"/>
  <c r="AP324"/>
  <c r="AG324"/>
  <c r="W324"/>
  <c r="M324"/>
  <c r="Q324" s="1"/>
  <c r="AI324" s="1"/>
  <c r="AT324" s="1"/>
  <c r="A324"/>
  <c r="BA322"/>
  <c r="AX322"/>
  <c r="AP322"/>
  <c r="AG322"/>
  <c r="W322"/>
  <c r="M322"/>
  <c r="Q322" s="1"/>
  <c r="BB302"/>
  <c r="AZ302"/>
  <c r="AR302"/>
  <c r="AH302"/>
  <c r="S302"/>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C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C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C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C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C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C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C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C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C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C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C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C289"/>
  <c r="B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C288"/>
  <c r="B288"/>
  <c r="AY287"/>
  <c r="AY302" s="1"/>
  <c r="AW287"/>
  <c r="AW302" s="1"/>
  <c r="AV287"/>
  <c r="AV302" s="1"/>
  <c r="AU287"/>
  <c r="AU302" s="1"/>
  <c r="AS287"/>
  <c r="AS302" s="1"/>
  <c r="AQ287"/>
  <c r="AQ302" s="1"/>
  <c r="AO287"/>
  <c r="AO302" s="1"/>
  <c r="AN287"/>
  <c r="AN302" s="1"/>
  <c r="AM287"/>
  <c r="AM302" s="1"/>
  <c r="AL287"/>
  <c r="AL302" s="1"/>
  <c r="AK287"/>
  <c r="AK302" s="1"/>
  <c r="AJ287"/>
  <c r="AJ302" s="1"/>
  <c r="AF287"/>
  <c r="AF302" s="1"/>
  <c r="AE287"/>
  <c r="AE302" s="1"/>
  <c r="AD287"/>
  <c r="AD302" s="1"/>
  <c r="AC287"/>
  <c r="AC302" s="1"/>
  <c r="AB287"/>
  <c r="AB302" s="1"/>
  <c r="AA287"/>
  <c r="AA302" s="1"/>
  <c r="Z287"/>
  <c r="Z302" s="1"/>
  <c r="Y287"/>
  <c r="Y302" s="1"/>
  <c r="X287"/>
  <c r="X302" s="1"/>
  <c r="V287"/>
  <c r="V302" s="1"/>
  <c r="U287"/>
  <c r="U302" s="1"/>
  <c r="T287"/>
  <c r="T302" s="1"/>
  <c r="R287"/>
  <c r="R302" s="1"/>
  <c r="P287"/>
  <c r="P302" s="1"/>
  <c r="O287"/>
  <c r="O302" s="1"/>
  <c r="N287"/>
  <c r="N302" s="1"/>
  <c r="L287"/>
  <c r="L302" s="1"/>
  <c r="K287"/>
  <c r="K302" s="1"/>
  <c r="J287"/>
  <c r="J302" s="1"/>
  <c r="I287"/>
  <c r="I302" s="1"/>
  <c r="H287"/>
  <c r="H302" s="1"/>
  <c r="G287"/>
  <c r="G302" s="1"/>
  <c r="F287"/>
  <c r="F302" s="1"/>
  <c r="E287"/>
  <c r="E302" s="1"/>
  <c r="D287"/>
  <c r="D302" s="1"/>
  <c r="C287"/>
  <c r="C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C285"/>
  <c r="B285"/>
  <c r="BA283"/>
  <c r="AX283"/>
  <c r="AP283"/>
  <c r="AG283"/>
  <c r="W283"/>
  <c r="M283"/>
  <c r="Q283" s="1"/>
  <c r="AI283" s="1"/>
  <c r="AT283" s="1"/>
  <c r="BA282"/>
  <c r="AX282"/>
  <c r="AP282"/>
  <c r="AG282"/>
  <c r="W282"/>
  <c r="M282"/>
  <c r="Q282" s="1"/>
  <c r="AI282" s="1"/>
  <c r="AT282" s="1"/>
  <c r="BA281"/>
  <c r="AX281"/>
  <c r="AP281"/>
  <c r="AG281"/>
  <c r="W281"/>
  <c r="M281"/>
  <c r="Q281" s="1"/>
  <c r="AI281" s="1"/>
  <c r="AT281" s="1"/>
  <c r="BA280"/>
  <c r="AX280"/>
  <c r="AP280"/>
  <c r="AG280"/>
  <c r="W280"/>
  <c r="M280"/>
  <c r="Q280" s="1"/>
  <c r="AI280" s="1"/>
  <c r="AT280" s="1"/>
  <c r="BA279"/>
  <c r="AX279"/>
  <c r="AP279"/>
  <c r="AG279"/>
  <c r="W279"/>
  <c r="M279"/>
  <c r="Q279" s="1"/>
  <c r="AI279" s="1"/>
  <c r="AT279" s="1"/>
  <c r="BA278"/>
  <c r="AX278"/>
  <c r="AP278"/>
  <c r="AG278"/>
  <c r="W278"/>
  <c r="M278"/>
  <c r="Q278" s="1"/>
  <c r="AI278" s="1"/>
  <c r="AT278" s="1"/>
  <c r="BA277"/>
  <c r="AX277"/>
  <c r="AP277"/>
  <c r="AG277"/>
  <c r="W277"/>
  <c r="M277"/>
  <c r="Q277" s="1"/>
  <c r="AI277" s="1"/>
  <c r="AT277" s="1"/>
  <c r="BA276"/>
  <c r="AX276"/>
  <c r="AP276"/>
  <c r="AG276"/>
  <c r="W276"/>
  <c r="M276"/>
  <c r="Q276" s="1"/>
  <c r="AI276" s="1"/>
  <c r="AT276" s="1"/>
  <c r="BA275"/>
  <c r="AX275"/>
  <c r="AP275"/>
  <c r="AG275"/>
  <c r="W275"/>
  <c r="M275"/>
  <c r="Q275" s="1"/>
  <c r="AI275" s="1"/>
  <c r="AT275" s="1"/>
  <c r="BA274"/>
  <c r="AX274"/>
  <c r="AP274"/>
  <c r="AG274"/>
  <c r="W274"/>
  <c r="M274"/>
  <c r="Q274" s="1"/>
  <c r="BA273"/>
  <c r="AY273"/>
  <c r="AX273"/>
  <c r="AW273"/>
  <c r="AV273"/>
  <c r="AU273"/>
  <c r="AS273"/>
  <c r="AQ273"/>
  <c r="AP273"/>
  <c r="AO273"/>
  <c r="AN273"/>
  <c r="AM273"/>
  <c r="AL273"/>
  <c r="AK273"/>
  <c r="AJ273"/>
  <c r="AG273"/>
  <c r="AF273"/>
  <c r="AE273"/>
  <c r="AD273"/>
  <c r="AC273"/>
  <c r="AB273"/>
  <c r="AA273"/>
  <c r="Z273"/>
  <c r="Y273"/>
  <c r="X273"/>
  <c r="W273"/>
  <c r="V273"/>
  <c r="U273"/>
  <c r="T273"/>
  <c r="R273"/>
  <c r="P273"/>
  <c r="O273"/>
  <c r="N273"/>
  <c r="M273"/>
  <c r="L273"/>
  <c r="K273"/>
  <c r="J273"/>
  <c r="I273"/>
  <c r="H273"/>
  <c r="G273"/>
  <c r="F273"/>
  <c r="E273"/>
  <c r="D273"/>
  <c r="C273"/>
  <c r="B273"/>
  <c r="AX272"/>
  <c r="BA272" s="1"/>
  <c r="AP272"/>
  <c r="AG272"/>
  <c r="W272"/>
  <c r="Q272"/>
  <c r="AI272" s="1"/>
  <c r="AT272" s="1"/>
  <c r="M272"/>
  <c r="AX271"/>
  <c r="BA271" s="1"/>
  <c r="AP271"/>
  <c r="AG271"/>
  <c r="W271"/>
  <c r="Q271"/>
  <c r="AI271" s="1"/>
  <c r="M271"/>
  <c r="AY270"/>
  <c r="AW270"/>
  <c r="AV270"/>
  <c r="AU270"/>
  <c r="AS270"/>
  <c r="AQ270"/>
  <c r="AP270"/>
  <c r="AO270"/>
  <c r="AN270"/>
  <c r="AM270"/>
  <c r="AL270"/>
  <c r="AK270"/>
  <c r="AJ270"/>
  <c r="AG270"/>
  <c r="AF270"/>
  <c r="AE270"/>
  <c r="AD270"/>
  <c r="AC270"/>
  <c r="AB270"/>
  <c r="AA270"/>
  <c r="Z270"/>
  <c r="Y270"/>
  <c r="X270"/>
  <c r="W270"/>
  <c r="V270"/>
  <c r="U270"/>
  <c r="T270"/>
  <c r="R270"/>
  <c r="Q270"/>
  <c r="P270"/>
  <c r="O270"/>
  <c r="N270"/>
  <c r="M270"/>
  <c r="L270"/>
  <c r="K270"/>
  <c r="J270"/>
  <c r="I270"/>
  <c r="H270"/>
  <c r="G270"/>
  <c r="F270"/>
  <c r="E270"/>
  <c r="D270"/>
  <c r="C270"/>
  <c r="B270"/>
  <c r="BA268"/>
  <c r="BC268" s="1"/>
  <c r="AX268"/>
  <c r="AP268"/>
  <c r="AG268"/>
  <c r="W268"/>
  <c r="M268"/>
  <c r="Q268" s="1"/>
  <c r="AI268" s="1"/>
  <c r="AT268" s="1"/>
  <c r="BA267"/>
  <c r="BC267" s="1"/>
  <c r="AX267"/>
  <c r="AP267"/>
  <c r="AG267"/>
  <c r="W267"/>
  <c r="M267"/>
  <c r="Q267" s="1"/>
  <c r="AI267" s="1"/>
  <c r="AT267" s="1"/>
  <c r="BA266"/>
  <c r="BC266" s="1"/>
  <c r="AX266"/>
  <c r="AP266"/>
  <c r="AG266"/>
  <c r="W266"/>
  <c r="M266"/>
  <c r="Q266" s="1"/>
  <c r="AI266" s="1"/>
  <c r="AT266" s="1"/>
  <c r="BA265"/>
  <c r="BC265" s="1"/>
  <c r="AX265"/>
  <c r="AP265"/>
  <c r="AG265"/>
  <c r="W265"/>
  <c r="M265"/>
  <c r="Q265" s="1"/>
  <c r="AI265" s="1"/>
  <c r="AT265" s="1"/>
  <c r="BA264"/>
  <c r="BC264" s="1"/>
  <c r="AX264"/>
  <c r="AP264"/>
  <c r="AG264"/>
  <c r="W264"/>
  <c r="M264"/>
  <c r="Q264" s="1"/>
  <c r="AI264" s="1"/>
  <c r="AT264" s="1"/>
  <c r="BA263"/>
  <c r="BC263" s="1"/>
  <c r="AX263"/>
  <c r="AP263"/>
  <c r="AG263"/>
  <c r="W263"/>
  <c r="M263"/>
  <c r="Q263" s="1"/>
  <c r="AI263" s="1"/>
  <c r="AT263" s="1"/>
  <c r="BA262"/>
  <c r="BC262" s="1"/>
  <c r="AX262"/>
  <c r="AP262"/>
  <c r="AG262"/>
  <c r="W262"/>
  <c r="M262"/>
  <c r="Q262" s="1"/>
  <c r="AI262" s="1"/>
  <c r="AT262" s="1"/>
  <c r="BA261"/>
  <c r="BC261" s="1"/>
  <c r="AX261"/>
  <c r="AP261"/>
  <c r="AG261"/>
  <c r="W261"/>
  <c r="M261"/>
  <c r="Q261" s="1"/>
  <c r="AI261" s="1"/>
  <c r="AT261" s="1"/>
  <c r="BA260"/>
  <c r="BC260" s="1"/>
  <c r="AX260"/>
  <c r="AP260"/>
  <c r="AG260"/>
  <c r="W260"/>
  <c r="M260"/>
  <c r="Q260" s="1"/>
  <c r="AI260" s="1"/>
  <c r="AT260" s="1"/>
  <c r="BA259"/>
  <c r="AX259"/>
  <c r="AP259"/>
  <c r="AG259"/>
  <c r="W259"/>
  <c r="M259"/>
  <c r="Q259" s="1"/>
  <c r="BA258"/>
  <c r="AY258"/>
  <c r="AX258"/>
  <c r="AW258"/>
  <c r="AV258"/>
  <c r="AU258"/>
  <c r="AS258"/>
  <c r="AQ258"/>
  <c r="AP258"/>
  <c r="AO258"/>
  <c r="AN258"/>
  <c r="AM258"/>
  <c r="AL258"/>
  <c r="AK258"/>
  <c r="AJ258"/>
  <c r="AG258"/>
  <c r="AF258"/>
  <c r="AE258"/>
  <c r="AD258"/>
  <c r="AC258"/>
  <c r="AB258"/>
  <c r="AA258"/>
  <c r="Z258"/>
  <c r="Y258"/>
  <c r="X258"/>
  <c r="W258"/>
  <c r="V258"/>
  <c r="U258"/>
  <c r="T258"/>
  <c r="R258"/>
  <c r="P258"/>
  <c r="O258"/>
  <c r="N258"/>
  <c r="M258"/>
  <c r="L258"/>
  <c r="K258"/>
  <c r="J258"/>
  <c r="I258"/>
  <c r="H258"/>
  <c r="G258"/>
  <c r="F258"/>
  <c r="E258"/>
  <c r="D258"/>
  <c r="C258"/>
  <c r="B258"/>
  <c r="AX257"/>
  <c r="BA257" s="1"/>
  <c r="AP257"/>
  <c r="AG257"/>
  <c r="W257"/>
  <c r="Q257"/>
  <c r="AI257" s="1"/>
  <c r="AT257" s="1"/>
  <c r="M257"/>
  <c r="AX256"/>
  <c r="BA256" s="1"/>
  <c r="AP256"/>
  <c r="AG256"/>
  <c r="W256"/>
  <c r="Q256"/>
  <c r="AI256" s="1"/>
  <c r="M256"/>
  <c r="AY255"/>
  <c r="AW255"/>
  <c r="AV255"/>
  <c r="AU255"/>
  <c r="AS255"/>
  <c r="AQ255"/>
  <c r="AP255"/>
  <c r="AO255"/>
  <c r="AN255"/>
  <c r="AM255"/>
  <c r="AL255"/>
  <c r="AK255"/>
  <c r="AJ255"/>
  <c r="AG255"/>
  <c r="AF255"/>
  <c r="AE255"/>
  <c r="AD255"/>
  <c r="AC255"/>
  <c r="AB255"/>
  <c r="AA255"/>
  <c r="Z255"/>
  <c r="Y255"/>
  <c r="X255"/>
  <c r="W255"/>
  <c r="V255"/>
  <c r="U255"/>
  <c r="T255"/>
  <c r="R255"/>
  <c r="Q255"/>
  <c r="P255"/>
  <c r="O255"/>
  <c r="N255"/>
  <c r="M255"/>
  <c r="L255"/>
  <c r="K255"/>
  <c r="J255"/>
  <c r="I255"/>
  <c r="H255"/>
  <c r="G255"/>
  <c r="F255"/>
  <c r="E255"/>
  <c r="D255"/>
  <c r="C255"/>
  <c r="B255"/>
  <c r="BA253"/>
  <c r="AX253"/>
  <c r="AP253"/>
  <c r="AG253"/>
  <c r="W253"/>
  <c r="M253"/>
  <c r="Q253" s="1"/>
  <c r="AI253" s="1"/>
  <c r="AT253" s="1"/>
  <c r="BA252"/>
  <c r="AX252"/>
  <c r="AP252"/>
  <c r="AG252"/>
  <c r="W252"/>
  <c r="M252"/>
  <c r="Q252" s="1"/>
  <c r="AI252" s="1"/>
  <c r="AT252" s="1"/>
  <c r="BA251"/>
  <c r="AX251"/>
  <c r="AP251"/>
  <c r="AG251"/>
  <c r="W251"/>
  <c r="M251"/>
  <c r="Q251" s="1"/>
  <c r="AI251" s="1"/>
  <c r="AT251" s="1"/>
  <c r="BA250"/>
  <c r="AX250"/>
  <c r="AP250"/>
  <c r="AG250"/>
  <c r="W250"/>
  <c r="M250"/>
  <c r="Q250" s="1"/>
  <c r="AI250" s="1"/>
  <c r="AT250" s="1"/>
  <c r="BA249"/>
  <c r="AX249"/>
  <c r="AP249"/>
  <c r="AG249"/>
  <c r="W249"/>
  <c r="M249"/>
  <c r="Q249" s="1"/>
  <c r="AI249" s="1"/>
  <c r="AT249" s="1"/>
  <c r="BA248"/>
  <c r="AX248"/>
  <c r="AP248"/>
  <c r="AG248"/>
  <c r="W248"/>
  <c r="M248"/>
  <c r="Q248" s="1"/>
  <c r="AI248" s="1"/>
  <c r="AT248" s="1"/>
  <c r="BA247"/>
  <c r="AX247"/>
  <c r="AP247"/>
  <c r="AG247"/>
  <c r="W247"/>
  <c r="M247"/>
  <c r="Q247" s="1"/>
  <c r="AI247" s="1"/>
  <c r="AT247" s="1"/>
  <c r="BA246"/>
  <c r="AX246"/>
  <c r="AP246"/>
  <c r="AG246"/>
  <c r="W246"/>
  <c r="M246"/>
  <c r="Q246" s="1"/>
  <c r="AI246" s="1"/>
  <c r="AT246" s="1"/>
  <c r="BA245"/>
  <c r="AX245"/>
  <c r="AP245"/>
  <c r="AG245"/>
  <c r="W245"/>
  <c r="M245"/>
  <c r="Q245" s="1"/>
  <c r="AI245" s="1"/>
  <c r="AT245" s="1"/>
  <c r="BA244"/>
  <c r="AX244"/>
  <c r="AP244"/>
  <c r="AG244"/>
  <c r="W244"/>
  <c r="M244"/>
  <c r="Q244" s="1"/>
  <c r="BA243"/>
  <c r="AY243"/>
  <c r="AX243"/>
  <c r="AW243"/>
  <c r="AV243"/>
  <c r="AU243"/>
  <c r="AS243"/>
  <c r="AQ243"/>
  <c r="AP243"/>
  <c r="AO243"/>
  <c r="AN243"/>
  <c r="AM243"/>
  <c r="AL243"/>
  <c r="AK243"/>
  <c r="AJ243"/>
  <c r="AG243"/>
  <c r="AF243"/>
  <c r="AE243"/>
  <c r="AD243"/>
  <c r="AC243"/>
  <c r="AB243"/>
  <c r="AA243"/>
  <c r="Z243"/>
  <c r="Y243"/>
  <c r="X243"/>
  <c r="W243"/>
  <c r="V243"/>
  <c r="U243"/>
  <c r="T243"/>
  <c r="R243"/>
  <c r="P243"/>
  <c r="O243"/>
  <c r="N243"/>
  <c r="M243"/>
  <c r="L243"/>
  <c r="K243"/>
  <c r="J243"/>
  <c r="I243"/>
  <c r="H243"/>
  <c r="G243"/>
  <c r="F243"/>
  <c r="E243"/>
  <c r="D243"/>
  <c r="C243"/>
  <c r="B243"/>
  <c r="AX242"/>
  <c r="BA242" s="1"/>
  <c r="AP242"/>
  <c r="AG242"/>
  <c r="W242"/>
  <c r="Q242"/>
  <c r="AI242" s="1"/>
  <c r="AT242" s="1"/>
  <c r="M242"/>
  <c r="AX241"/>
  <c r="BA241" s="1"/>
  <c r="AP241"/>
  <c r="AG241"/>
  <c r="W241"/>
  <c r="Q241"/>
  <c r="AI241" s="1"/>
  <c r="M241"/>
  <c r="AY240"/>
  <c r="AW240"/>
  <c r="AV240"/>
  <c r="AU240"/>
  <c r="AS240"/>
  <c r="AQ240"/>
  <c r="AP240"/>
  <c r="AO240"/>
  <c r="AN240"/>
  <c r="AM240"/>
  <c r="AL240"/>
  <c r="AK240"/>
  <c r="AJ240"/>
  <c r="AG240"/>
  <c r="AF240"/>
  <c r="AE240"/>
  <c r="AD240"/>
  <c r="AC240"/>
  <c r="AB240"/>
  <c r="AA240"/>
  <c r="Z240"/>
  <c r="Y240"/>
  <c r="X240"/>
  <c r="W240"/>
  <c r="V240"/>
  <c r="U240"/>
  <c r="T240"/>
  <c r="R240"/>
  <c r="P240"/>
  <c r="O240"/>
  <c r="N240"/>
  <c r="M240"/>
  <c r="L240"/>
  <c r="K240"/>
  <c r="J240"/>
  <c r="I240"/>
  <c r="H240"/>
  <c r="G240"/>
  <c r="F240"/>
  <c r="E240"/>
  <c r="D240"/>
  <c r="C240"/>
  <c r="B240"/>
  <c r="BA238"/>
  <c r="AX238"/>
  <c r="AP238"/>
  <c r="AG238"/>
  <c r="W238"/>
  <c r="M238"/>
  <c r="Q238" s="1"/>
  <c r="AI238" s="1"/>
  <c r="AT238" s="1"/>
  <c r="BA237"/>
  <c r="AX237"/>
  <c r="AP237"/>
  <c r="AG237"/>
  <c r="W237"/>
  <c r="M237"/>
  <c r="Q237" s="1"/>
  <c r="AI237" s="1"/>
  <c r="AT237" s="1"/>
  <c r="BA236"/>
  <c r="AX236"/>
  <c r="AP236"/>
  <c r="AG236"/>
  <c r="W236"/>
  <c r="M236"/>
  <c r="Q236" s="1"/>
  <c r="AI236" s="1"/>
  <c r="AT236" s="1"/>
  <c r="BA235"/>
  <c r="AX235"/>
  <c r="AP235"/>
  <c r="AG235"/>
  <c r="W235"/>
  <c r="M235"/>
  <c r="Q235" s="1"/>
  <c r="AI235" s="1"/>
  <c r="AT235" s="1"/>
  <c r="BA234"/>
  <c r="AX234"/>
  <c r="AP234"/>
  <c r="AG234"/>
  <c r="W234"/>
  <c r="M234"/>
  <c r="Q234" s="1"/>
  <c r="AI234" s="1"/>
  <c r="AT234" s="1"/>
  <c r="BA233"/>
  <c r="AX233"/>
  <c r="AP233"/>
  <c r="AG233"/>
  <c r="W233"/>
  <c r="M233"/>
  <c r="Q233" s="1"/>
  <c r="AI233" s="1"/>
  <c r="AT233" s="1"/>
  <c r="BA232"/>
  <c r="AX232"/>
  <c r="AP232"/>
  <c r="AG232"/>
  <c r="W232"/>
  <c r="M232"/>
  <c r="Q232" s="1"/>
  <c r="AI232" s="1"/>
  <c r="AT232" s="1"/>
  <c r="BA231"/>
  <c r="AX231"/>
  <c r="AP231"/>
  <c r="AG231"/>
  <c r="W231"/>
  <c r="M231"/>
  <c r="Q231" s="1"/>
  <c r="AI231" s="1"/>
  <c r="AT231" s="1"/>
  <c r="BA230"/>
  <c r="AX230"/>
  <c r="AP230"/>
  <c r="AG230"/>
  <c r="W230"/>
  <c r="M230"/>
  <c r="Q230" s="1"/>
  <c r="AI230" s="1"/>
  <c r="AT230" s="1"/>
  <c r="BA229"/>
  <c r="AX229"/>
  <c r="AP229"/>
  <c r="AG229"/>
  <c r="W229"/>
  <c r="W228" s="1"/>
  <c r="M229"/>
  <c r="Q229" s="1"/>
  <c r="BA228"/>
  <c r="AY228"/>
  <c r="AX228"/>
  <c r="AW228"/>
  <c r="AV228"/>
  <c r="AU228"/>
  <c r="AS228"/>
  <c r="AQ228"/>
  <c r="AP228"/>
  <c r="AO228"/>
  <c r="AN228"/>
  <c r="AM228"/>
  <c r="AL228"/>
  <c r="AK228"/>
  <c r="AJ228"/>
  <c r="AG228"/>
  <c r="AF228"/>
  <c r="AE228"/>
  <c r="AD228"/>
  <c r="AC228"/>
  <c r="AB228"/>
  <c r="AA228"/>
  <c r="Z228"/>
  <c r="Y228"/>
  <c r="X228"/>
  <c r="V228"/>
  <c r="U228"/>
  <c r="T228"/>
  <c r="R228"/>
  <c r="P228"/>
  <c r="O228"/>
  <c r="N228"/>
  <c r="M228"/>
  <c r="L228"/>
  <c r="K228"/>
  <c r="J228"/>
  <c r="I228"/>
  <c r="H228"/>
  <c r="G228"/>
  <c r="F228"/>
  <c r="E228"/>
  <c r="D228"/>
  <c r="C228"/>
  <c r="B228"/>
  <c r="AX227"/>
  <c r="BA227" s="1"/>
  <c r="AP227"/>
  <c r="AG227"/>
  <c r="W227"/>
  <c r="Q227"/>
  <c r="AI227" s="1"/>
  <c r="AT227" s="1"/>
  <c r="M227"/>
  <c r="AX226"/>
  <c r="BA226" s="1"/>
  <c r="AP226"/>
  <c r="AG226"/>
  <c r="W226"/>
  <c r="Q226"/>
  <c r="AI226" s="1"/>
  <c r="M226"/>
  <c r="AY225"/>
  <c r="AW225"/>
  <c r="AV225"/>
  <c r="AU225"/>
  <c r="AS225"/>
  <c r="AQ225"/>
  <c r="AP225"/>
  <c r="AO225"/>
  <c r="AN225"/>
  <c r="AM225"/>
  <c r="AL225"/>
  <c r="AK225"/>
  <c r="AJ225"/>
  <c r="AG225"/>
  <c r="AF225"/>
  <c r="AE225"/>
  <c r="AD225"/>
  <c r="AC225"/>
  <c r="AB225"/>
  <c r="AA225"/>
  <c r="Z225"/>
  <c r="Y225"/>
  <c r="X225"/>
  <c r="W225"/>
  <c r="V225"/>
  <c r="U225"/>
  <c r="T225"/>
  <c r="R225"/>
  <c r="P225"/>
  <c r="O225"/>
  <c r="N225"/>
  <c r="M225"/>
  <c r="L225"/>
  <c r="K225"/>
  <c r="J225"/>
  <c r="I225"/>
  <c r="H225"/>
  <c r="G225"/>
  <c r="F225"/>
  <c r="E225"/>
  <c r="D225"/>
  <c r="C225"/>
  <c r="B225"/>
  <c r="BA223"/>
  <c r="BA300" s="1"/>
  <c r="AX223"/>
  <c r="AX300" s="1"/>
  <c r="AP223"/>
  <c r="AP300" s="1"/>
  <c r="AG223"/>
  <c r="AG300" s="1"/>
  <c r="W223"/>
  <c r="W300" s="1"/>
  <c r="M223"/>
  <c r="M300" s="1"/>
  <c r="BA222"/>
  <c r="AX222"/>
  <c r="AX299" s="1"/>
  <c r="AP222"/>
  <c r="AP299" s="1"/>
  <c r="AG222"/>
  <c r="AG299" s="1"/>
  <c r="W222"/>
  <c r="W299" s="1"/>
  <c r="M222"/>
  <c r="Q222" s="1"/>
  <c r="BA221"/>
  <c r="BA298" s="1"/>
  <c r="AX221"/>
  <c r="AX298" s="1"/>
  <c r="AP221"/>
  <c r="AP298" s="1"/>
  <c r="AG221"/>
  <c r="AG298" s="1"/>
  <c r="W221"/>
  <c r="W298" s="1"/>
  <c r="M221"/>
  <c r="M298" s="1"/>
  <c r="BA220"/>
  <c r="AX220"/>
  <c r="AX297" s="1"/>
  <c r="AP220"/>
  <c r="AP297" s="1"/>
  <c r="AG220"/>
  <c r="AG297" s="1"/>
  <c r="W220"/>
  <c r="W297" s="1"/>
  <c r="M220"/>
  <c r="Q220" s="1"/>
  <c r="BA219"/>
  <c r="BA296" s="1"/>
  <c r="AX219"/>
  <c r="AX296" s="1"/>
  <c r="AP219"/>
  <c r="AP296" s="1"/>
  <c r="AG219"/>
  <c r="AG296" s="1"/>
  <c r="W219"/>
  <c r="W296" s="1"/>
  <c r="M219"/>
  <c r="M296" s="1"/>
  <c r="BA218"/>
  <c r="AX218"/>
  <c r="AX295" s="1"/>
  <c r="AP218"/>
  <c r="AP295" s="1"/>
  <c r="AG218"/>
  <c r="AG295" s="1"/>
  <c r="W218"/>
  <c r="W295" s="1"/>
  <c r="M218"/>
  <c r="Q218" s="1"/>
  <c r="BA217"/>
  <c r="BA294" s="1"/>
  <c r="AX217"/>
  <c r="AX294" s="1"/>
  <c r="AP217"/>
  <c r="AP294" s="1"/>
  <c r="AG217"/>
  <c r="AG294" s="1"/>
  <c r="W217"/>
  <c r="W294" s="1"/>
  <c r="M217"/>
  <c r="M294" s="1"/>
  <c r="BA216"/>
  <c r="AX216"/>
  <c r="AX293" s="1"/>
  <c r="AP216"/>
  <c r="AP293" s="1"/>
  <c r="AG216"/>
  <c r="AG293" s="1"/>
  <c r="W216"/>
  <c r="W293" s="1"/>
  <c r="M216"/>
  <c r="Q216" s="1"/>
  <c r="BA215"/>
  <c r="BA292" s="1"/>
  <c r="AX215"/>
  <c r="AX292" s="1"/>
  <c r="AP215"/>
  <c r="AP292" s="1"/>
  <c r="AG215"/>
  <c r="AG292" s="1"/>
  <c r="W215"/>
  <c r="W292" s="1"/>
  <c r="M215"/>
  <c r="M292" s="1"/>
  <c r="BA214"/>
  <c r="AX214"/>
  <c r="AX291" s="1"/>
  <c r="AP214"/>
  <c r="AP291" s="1"/>
  <c r="AG214"/>
  <c r="AG291" s="1"/>
  <c r="W214"/>
  <c r="W291" s="1"/>
  <c r="M214"/>
  <c r="Q214" s="1"/>
  <c r="BA213"/>
  <c r="AY213"/>
  <c r="AX213"/>
  <c r="AW213"/>
  <c r="AV213"/>
  <c r="AU213"/>
  <c r="AS213"/>
  <c r="AQ213"/>
  <c r="AP213"/>
  <c r="AO213"/>
  <c r="AN213"/>
  <c r="AM213"/>
  <c r="AL213"/>
  <c r="AK213"/>
  <c r="AJ213"/>
  <c r="AG213"/>
  <c r="AF213"/>
  <c r="AE213"/>
  <c r="AD213"/>
  <c r="AC213"/>
  <c r="AB213"/>
  <c r="AA213"/>
  <c r="Z213"/>
  <c r="Y213"/>
  <c r="X213"/>
  <c r="V213"/>
  <c r="U213"/>
  <c r="T213"/>
  <c r="R213"/>
  <c r="P213"/>
  <c r="O213"/>
  <c r="N213"/>
  <c r="M213"/>
  <c r="L213"/>
  <c r="K213"/>
  <c r="J213"/>
  <c r="I213"/>
  <c r="H213"/>
  <c r="G213"/>
  <c r="F213"/>
  <c r="E213"/>
  <c r="D213"/>
  <c r="C213"/>
  <c r="B213"/>
  <c r="AX212"/>
  <c r="BA212" s="1"/>
  <c r="AP212"/>
  <c r="AP289" s="1"/>
  <c r="AG212"/>
  <c r="AG289" s="1"/>
  <c r="W212"/>
  <c r="W289" s="1"/>
  <c r="Q212"/>
  <c r="AI212" s="1"/>
  <c r="M212"/>
  <c r="M289" s="1"/>
  <c r="AX211"/>
  <c r="AX288" s="1"/>
  <c r="AP211"/>
  <c r="AP288" s="1"/>
  <c r="AP287" s="1"/>
  <c r="AG211"/>
  <c r="AG288" s="1"/>
  <c r="AG287" s="1"/>
  <c r="W211"/>
  <c r="W288" s="1"/>
  <c r="W287" s="1"/>
  <c r="Q211"/>
  <c r="Q288" s="1"/>
  <c r="M211"/>
  <c r="M288" s="1"/>
  <c r="M287" s="1"/>
  <c r="AY210"/>
  <c r="AW210"/>
  <c r="AV210"/>
  <c r="AU210"/>
  <c r="AS210"/>
  <c r="AQ210"/>
  <c r="AP210"/>
  <c r="AO210"/>
  <c r="AN210"/>
  <c r="AM210"/>
  <c r="AL210"/>
  <c r="AK210"/>
  <c r="AJ210"/>
  <c r="AG210"/>
  <c r="AF210"/>
  <c r="AE210"/>
  <c r="AD210"/>
  <c r="AC210"/>
  <c r="AB210"/>
  <c r="AA210"/>
  <c r="Z210"/>
  <c r="Y210"/>
  <c r="X210"/>
  <c r="W210"/>
  <c r="V210"/>
  <c r="U210"/>
  <c r="T210"/>
  <c r="R210"/>
  <c r="P210"/>
  <c r="O210"/>
  <c r="N210"/>
  <c r="M210"/>
  <c r="L210"/>
  <c r="K210"/>
  <c r="J210"/>
  <c r="I210"/>
  <c r="H210"/>
  <c r="G210"/>
  <c r="F210"/>
  <c r="E210"/>
  <c r="D210"/>
  <c r="C210"/>
  <c r="B210"/>
  <c r="BA208"/>
  <c r="AX208"/>
  <c r="AP208"/>
  <c r="AG208"/>
  <c r="W208"/>
  <c r="M208"/>
  <c r="Q208" s="1"/>
  <c r="AI208" s="1"/>
  <c r="AT208" s="1"/>
  <c r="BA207"/>
  <c r="AX207"/>
  <c r="AP207"/>
  <c r="AG207"/>
  <c r="W207"/>
  <c r="M207"/>
  <c r="Q207" s="1"/>
  <c r="AI207" s="1"/>
  <c r="AT207" s="1"/>
  <c r="BA206"/>
  <c r="AX206"/>
  <c r="AP206"/>
  <c r="AG206"/>
  <c r="W206"/>
  <c r="M206"/>
  <c r="Q206" s="1"/>
  <c r="AI206" s="1"/>
  <c r="AT206" s="1"/>
  <c r="BA205"/>
  <c r="AX205"/>
  <c r="AP205"/>
  <c r="AG205"/>
  <c r="W205"/>
  <c r="M205"/>
  <c r="Q205" s="1"/>
  <c r="AI205" s="1"/>
  <c r="AT205" s="1"/>
  <c r="BA204"/>
  <c r="AX204"/>
  <c r="AP204"/>
  <c r="AG204"/>
  <c r="W204"/>
  <c r="M204"/>
  <c r="Q204" s="1"/>
  <c r="AI204" s="1"/>
  <c r="AT204" s="1"/>
  <c r="BA203"/>
  <c r="AX203"/>
  <c r="AP203"/>
  <c r="AG203"/>
  <c r="W203"/>
  <c r="M203"/>
  <c r="Q203" s="1"/>
  <c r="AI203" s="1"/>
  <c r="AT203" s="1"/>
  <c r="BA202"/>
  <c r="AX202"/>
  <c r="AP202"/>
  <c r="AG202"/>
  <c r="W202"/>
  <c r="M202"/>
  <c r="Q202" s="1"/>
  <c r="AI202" s="1"/>
  <c r="AT202" s="1"/>
  <c r="BA201"/>
  <c r="AX201"/>
  <c r="AP201"/>
  <c r="AG201"/>
  <c r="W201"/>
  <c r="M201"/>
  <c r="Q201" s="1"/>
  <c r="AI201" s="1"/>
  <c r="AT201" s="1"/>
  <c r="BA200"/>
  <c r="AX200"/>
  <c r="AP200"/>
  <c r="AG200"/>
  <c r="W200"/>
  <c r="M200"/>
  <c r="Q200" s="1"/>
  <c r="AI200" s="1"/>
  <c r="AT200" s="1"/>
  <c r="BA199"/>
  <c r="AX199"/>
  <c r="AP199"/>
  <c r="AG199"/>
  <c r="W199"/>
  <c r="W198" s="1"/>
  <c r="M199"/>
  <c r="Q199" s="1"/>
  <c r="BA198"/>
  <c r="AY198"/>
  <c r="AX198"/>
  <c r="AW198"/>
  <c r="AV198"/>
  <c r="AU198"/>
  <c r="AS198"/>
  <c r="AQ198"/>
  <c r="AP198"/>
  <c r="AO198"/>
  <c r="AN198"/>
  <c r="AM198"/>
  <c r="AL198"/>
  <c r="AK198"/>
  <c r="AJ198"/>
  <c r="AG198"/>
  <c r="AF198"/>
  <c r="AE198"/>
  <c r="AD198"/>
  <c r="AC198"/>
  <c r="AB198"/>
  <c r="AA198"/>
  <c r="Z198"/>
  <c r="Y198"/>
  <c r="X198"/>
  <c r="V198"/>
  <c r="U198"/>
  <c r="T198"/>
  <c r="R198"/>
  <c r="P198"/>
  <c r="O198"/>
  <c r="N198"/>
  <c r="M198"/>
  <c r="L198"/>
  <c r="K198"/>
  <c r="J198"/>
  <c r="I198"/>
  <c r="H198"/>
  <c r="G198"/>
  <c r="F198"/>
  <c r="E198"/>
  <c r="D198"/>
  <c r="C198"/>
  <c r="B198"/>
  <c r="AX197"/>
  <c r="BA197" s="1"/>
  <c r="AP197"/>
  <c r="AG197"/>
  <c r="W197"/>
  <c r="Q197"/>
  <c r="AI197" s="1"/>
  <c r="AT197" s="1"/>
  <c r="M197"/>
  <c r="AX196"/>
  <c r="AX285" s="1"/>
  <c r="AP196"/>
  <c r="AP285" s="1"/>
  <c r="AG196"/>
  <c r="AG285" s="1"/>
  <c r="W196"/>
  <c r="W285" s="1"/>
  <c r="Q196"/>
  <c r="M196"/>
  <c r="M285" s="1"/>
  <c r="AY195"/>
  <c r="AW195"/>
  <c r="AV195"/>
  <c r="AU195"/>
  <c r="AS195"/>
  <c r="AQ195"/>
  <c r="AP195"/>
  <c r="AO195"/>
  <c r="AN195"/>
  <c r="AM195"/>
  <c r="AL195"/>
  <c r="AK195"/>
  <c r="AJ195"/>
  <c r="AG195"/>
  <c r="AF195"/>
  <c r="AE195"/>
  <c r="AD195"/>
  <c r="AC195"/>
  <c r="AB195"/>
  <c r="AA195"/>
  <c r="Z195"/>
  <c r="Y195"/>
  <c r="X195"/>
  <c r="W195"/>
  <c r="V195"/>
  <c r="U195"/>
  <c r="T195"/>
  <c r="R195"/>
  <c r="P195"/>
  <c r="O195"/>
  <c r="N195"/>
  <c r="M195"/>
  <c r="L195"/>
  <c r="K195"/>
  <c r="J195"/>
  <c r="I195"/>
  <c r="H195"/>
  <c r="G195"/>
  <c r="F195"/>
  <c r="E195"/>
  <c r="D195"/>
  <c r="C195"/>
  <c r="B195"/>
  <c r="BB191"/>
  <c r="AZ191"/>
  <c r="S191"/>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C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C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C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C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C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C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C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C183"/>
  <c r="B183"/>
  <c r="AY182"/>
  <c r="AW182"/>
  <c r="AV182"/>
  <c r="AU182"/>
  <c r="AS182"/>
  <c r="AR182"/>
  <c r="AQ182"/>
  <c r="AO182"/>
  <c r="AN182"/>
  <c r="AM182"/>
  <c r="AL182"/>
  <c r="AK182"/>
  <c r="AJ182"/>
  <c r="AH182"/>
  <c r="AF182"/>
  <c r="AE182"/>
  <c r="AD182"/>
  <c r="AC182"/>
  <c r="AB182"/>
  <c r="AA182"/>
  <c r="Z182"/>
  <c r="Y182"/>
  <c r="X182"/>
  <c r="V182"/>
  <c r="U182"/>
  <c r="T182"/>
  <c r="R182"/>
  <c r="P182"/>
  <c r="O182"/>
  <c r="N182"/>
  <c r="L182"/>
  <c r="K182"/>
  <c r="J182"/>
  <c r="I182"/>
  <c r="H182"/>
  <c r="G182"/>
  <c r="F182"/>
  <c r="E182"/>
  <c r="D182"/>
  <c r="C182"/>
  <c r="B182"/>
  <c r="AY181"/>
  <c r="AY180" s="1"/>
  <c r="AW181"/>
  <c r="AW180" s="1"/>
  <c r="AV181"/>
  <c r="AU181"/>
  <c r="AU180" s="1"/>
  <c r="AS181"/>
  <c r="AS180" s="1"/>
  <c r="AR181"/>
  <c r="AQ181"/>
  <c r="AO181"/>
  <c r="AN181"/>
  <c r="AM181"/>
  <c r="AL181"/>
  <c r="AK181"/>
  <c r="AJ181"/>
  <c r="AH181"/>
  <c r="AF181"/>
  <c r="AE181"/>
  <c r="AE180" s="1"/>
  <c r="AD181"/>
  <c r="AC181"/>
  <c r="AC180" s="1"/>
  <c r="AB181"/>
  <c r="AA181"/>
  <c r="AA180" s="1"/>
  <c r="Z181"/>
  <c r="Y181"/>
  <c r="Y180" s="1"/>
  <c r="X181"/>
  <c r="V181"/>
  <c r="U181"/>
  <c r="U180" s="1"/>
  <c r="T181"/>
  <c r="R181"/>
  <c r="R180" s="1"/>
  <c r="P181"/>
  <c r="P180" s="1"/>
  <c r="O181"/>
  <c r="N181"/>
  <c r="N180" s="1"/>
  <c r="L181"/>
  <c r="L180" s="1"/>
  <c r="K181"/>
  <c r="J181"/>
  <c r="J180" s="1"/>
  <c r="I181"/>
  <c r="H181"/>
  <c r="H180" s="1"/>
  <c r="G181"/>
  <c r="F181"/>
  <c r="F180" s="1"/>
  <c r="E181"/>
  <c r="D181"/>
  <c r="D180" s="1"/>
  <c r="C181"/>
  <c r="B181"/>
  <c r="B180" s="1"/>
  <c r="AV180"/>
  <c r="AQ180"/>
  <c r="AO180"/>
  <c r="AN180"/>
  <c r="AM180"/>
  <c r="AL180"/>
  <c r="AK180"/>
  <c r="AJ180"/>
  <c r="AF180"/>
  <c r="AD180"/>
  <c r="AB180"/>
  <c r="Z180"/>
  <c r="X180"/>
  <c r="V180"/>
  <c r="T180"/>
  <c r="O180"/>
  <c r="K180"/>
  <c r="I180"/>
  <c r="G180"/>
  <c r="E180"/>
  <c r="C180"/>
  <c r="AY179"/>
  <c r="AW179"/>
  <c r="AV179"/>
  <c r="AU179"/>
  <c r="AS179"/>
  <c r="AR179"/>
  <c r="AQ179"/>
  <c r="AO179"/>
  <c r="AN179"/>
  <c r="AM179"/>
  <c r="AL179"/>
  <c r="AK179"/>
  <c r="AJ179"/>
  <c r="AH179"/>
  <c r="AF179"/>
  <c r="AE179"/>
  <c r="AD179"/>
  <c r="AC179"/>
  <c r="AB179"/>
  <c r="AA179"/>
  <c r="Z179"/>
  <c r="Y179"/>
  <c r="X179"/>
  <c r="V179"/>
  <c r="U179"/>
  <c r="T179"/>
  <c r="R179"/>
  <c r="P179"/>
  <c r="O179"/>
  <c r="N179"/>
  <c r="L179"/>
  <c r="K179"/>
  <c r="J179"/>
  <c r="I179"/>
  <c r="H179"/>
  <c r="G179"/>
  <c r="F179"/>
  <c r="E179"/>
  <c r="D179"/>
  <c r="C179"/>
  <c r="B179"/>
  <c r="AY178"/>
  <c r="AW178"/>
  <c r="AV178"/>
  <c r="AV177" s="1"/>
  <c r="AU178"/>
  <c r="AS178"/>
  <c r="AR178"/>
  <c r="AQ178"/>
  <c r="AO178"/>
  <c r="AN178"/>
  <c r="AM178"/>
  <c r="AL178"/>
  <c r="AK178"/>
  <c r="AJ178"/>
  <c r="AH178"/>
  <c r="AF178"/>
  <c r="AF177" s="1"/>
  <c r="AE178"/>
  <c r="AD178"/>
  <c r="AD177" s="1"/>
  <c r="AC178"/>
  <c r="AB178"/>
  <c r="AB177" s="1"/>
  <c r="AA178"/>
  <c r="Z178"/>
  <c r="Z177" s="1"/>
  <c r="Y178"/>
  <c r="X178"/>
  <c r="X177" s="1"/>
  <c r="V178"/>
  <c r="V177" s="1"/>
  <c r="U178"/>
  <c r="T178"/>
  <c r="T177" s="1"/>
  <c r="R178"/>
  <c r="P178"/>
  <c r="O178"/>
  <c r="O177" s="1"/>
  <c r="N178"/>
  <c r="L178"/>
  <c r="K178"/>
  <c r="K177" s="1"/>
  <c r="J178"/>
  <c r="I178"/>
  <c r="I177" s="1"/>
  <c r="H178"/>
  <c r="G178"/>
  <c r="G177" s="1"/>
  <c r="F178"/>
  <c r="E178"/>
  <c r="E177" s="1"/>
  <c r="D178"/>
  <c r="C178"/>
  <c r="C177" s="1"/>
  <c r="B178"/>
  <c r="AY177"/>
  <c r="AW177"/>
  <c r="AU177"/>
  <c r="AS177"/>
  <c r="AQ177"/>
  <c r="AO177"/>
  <c r="AN177"/>
  <c r="AM177"/>
  <c r="AL177"/>
  <c r="AK177"/>
  <c r="AJ177"/>
  <c r="AE177"/>
  <c r="AC177"/>
  <c r="AA177"/>
  <c r="Y177"/>
  <c r="U177"/>
  <c r="R177"/>
  <c r="P177"/>
  <c r="N177"/>
  <c r="L177"/>
  <c r="J177"/>
  <c r="H177"/>
  <c r="F177"/>
  <c r="D177"/>
  <c r="B177"/>
  <c r="AY175"/>
  <c r="AY191" s="1"/>
  <c r="AW175"/>
  <c r="AW191" s="1"/>
  <c r="AV175"/>
  <c r="AV191" s="1"/>
  <c r="AU175"/>
  <c r="AU191" s="1"/>
  <c r="AS175"/>
  <c r="AS191" s="1"/>
  <c r="AR175"/>
  <c r="AR191" s="1"/>
  <c r="AQ175"/>
  <c r="AQ191" s="1"/>
  <c r="AO175"/>
  <c r="AO191" s="1"/>
  <c r="AN175"/>
  <c r="AN191" s="1"/>
  <c r="AM175"/>
  <c r="AM191" s="1"/>
  <c r="AL175"/>
  <c r="AL191" s="1"/>
  <c r="AK175"/>
  <c r="AK191" s="1"/>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R175"/>
  <c r="R191" s="1"/>
  <c r="P175"/>
  <c r="P191" s="1"/>
  <c r="O175"/>
  <c r="O191" s="1"/>
  <c r="N175"/>
  <c r="N191" s="1"/>
  <c r="L175"/>
  <c r="L191" s="1"/>
  <c r="K175"/>
  <c r="K191" s="1"/>
  <c r="J175"/>
  <c r="J191" s="1"/>
  <c r="I175"/>
  <c r="I191" s="1"/>
  <c r="H175"/>
  <c r="H191" s="1"/>
  <c r="G175"/>
  <c r="G191" s="1"/>
  <c r="F175"/>
  <c r="F191" s="1"/>
  <c r="E175"/>
  <c r="E191" s="1"/>
  <c r="D175"/>
  <c r="D191" s="1"/>
  <c r="C175"/>
  <c r="C191" s="1"/>
  <c r="B175"/>
  <c r="B191" s="1"/>
  <c r="AX172"/>
  <c r="BA172" s="1"/>
  <c r="AP172"/>
  <c r="AG172"/>
  <c r="W172"/>
  <c r="Q172"/>
  <c r="AI172" s="1"/>
  <c r="AT172" s="1"/>
  <c r="M172"/>
  <c r="AX171"/>
  <c r="BA171" s="1"/>
  <c r="AP171"/>
  <c r="AG171"/>
  <c r="W171"/>
  <c r="Q171"/>
  <c r="AI171" s="1"/>
  <c r="AT171" s="1"/>
  <c r="M171"/>
  <c r="AX170"/>
  <c r="BA170" s="1"/>
  <c r="AP170"/>
  <c r="AG170"/>
  <c r="W170"/>
  <c r="Q170"/>
  <c r="AI170" s="1"/>
  <c r="AT170" s="1"/>
  <c r="M170"/>
  <c r="AX169"/>
  <c r="BA169" s="1"/>
  <c r="AP169"/>
  <c r="AG169"/>
  <c r="W169"/>
  <c r="Q169"/>
  <c r="AI169" s="1"/>
  <c r="AT169" s="1"/>
  <c r="M169"/>
  <c r="AX168"/>
  <c r="BA168" s="1"/>
  <c r="AP168"/>
  <c r="AG168"/>
  <c r="W168"/>
  <c r="Q168"/>
  <c r="AI168" s="1"/>
  <c r="AT168" s="1"/>
  <c r="M168"/>
  <c r="AX167"/>
  <c r="BA167" s="1"/>
  <c r="AP167"/>
  <c r="AG167"/>
  <c r="W167"/>
  <c r="Q167"/>
  <c r="AI167" s="1"/>
  <c r="AT167" s="1"/>
  <c r="M167"/>
  <c r="AX166"/>
  <c r="BA166" s="1"/>
  <c r="AP166"/>
  <c r="AG166"/>
  <c r="W166"/>
  <c r="Q166"/>
  <c r="AI166" s="1"/>
  <c r="AT166" s="1"/>
  <c r="M166"/>
  <c r="AX165"/>
  <c r="BA165" s="1"/>
  <c r="AP165"/>
  <c r="AG165"/>
  <c r="W165"/>
  <c r="Q165"/>
  <c r="AI165" s="1"/>
  <c r="AT165" s="1"/>
  <c r="M165"/>
  <c r="AX164"/>
  <c r="BA164" s="1"/>
  <c r="AP164"/>
  <c r="AG164"/>
  <c r="W164"/>
  <c r="Q164"/>
  <c r="AI164" s="1"/>
  <c r="AT164" s="1"/>
  <c r="M164"/>
  <c r="AX163"/>
  <c r="BA163" s="1"/>
  <c r="AP163"/>
  <c r="AG163"/>
  <c r="W163"/>
  <c r="Q163"/>
  <c r="AI163" s="1"/>
  <c r="M163"/>
  <c r="AY162"/>
  <c r="AW162"/>
  <c r="AV162"/>
  <c r="AU162"/>
  <c r="AS162"/>
  <c r="AQ162"/>
  <c r="AP162"/>
  <c r="AO162"/>
  <c r="AN162"/>
  <c r="AM162"/>
  <c r="AL162"/>
  <c r="AK162"/>
  <c r="AJ162"/>
  <c r="AG162"/>
  <c r="AF162"/>
  <c r="AE162"/>
  <c r="AD162"/>
  <c r="AC162"/>
  <c r="AB162"/>
  <c r="AA162"/>
  <c r="Z162"/>
  <c r="Y162"/>
  <c r="X162"/>
  <c r="W162"/>
  <c r="V162"/>
  <c r="U162"/>
  <c r="T162"/>
  <c r="R162"/>
  <c r="P162"/>
  <c r="O162"/>
  <c r="N162"/>
  <c r="M162"/>
  <c r="L162"/>
  <c r="K162"/>
  <c r="J162"/>
  <c r="I162"/>
  <c r="H162"/>
  <c r="G162"/>
  <c r="F162"/>
  <c r="E162"/>
  <c r="D162"/>
  <c r="C162"/>
  <c r="B162"/>
  <c r="BA161"/>
  <c r="AX161"/>
  <c r="AP161"/>
  <c r="AG161"/>
  <c r="W161"/>
  <c r="M161"/>
  <c r="Q161" s="1"/>
  <c r="AI161" s="1"/>
  <c r="AT161" s="1"/>
  <c r="BA160"/>
  <c r="AX160"/>
  <c r="AP160"/>
  <c r="AG160"/>
  <c r="W160"/>
  <c r="W159" s="1"/>
  <c r="M160"/>
  <c r="Q160" s="1"/>
  <c r="BA159"/>
  <c r="AY159"/>
  <c r="AX159"/>
  <c r="AW159"/>
  <c r="AV159"/>
  <c r="AU159"/>
  <c r="AS159"/>
  <c r="AQ159"/>
  <c r="AP159"/>
  <c r="AO159"/>
  <c r="AN159"/>
  <c r="AM159"/>
  <c r="AL159"/>
  <c r="AK159"/>
  <c r="AJ159"/>
  <c r="AG159"/>
  <c r="AF159"/>
  <c r="AE159"/>
  <c r="AD159"/>
  <c r="AC159"/>
  <c r="AB159"/>
  <c r="AA159"/>
  <c r="Z159"/>
  <c r="Y159"/>
  <c r="X159"/>
  <c r="V159"/>
  <c r="U159"/>
  <c r="T159"/>
  <c r="R159"/>
  <c r="P159"/>
  <c r="O159"/>
  <c r="N159"/>
  <c r="M159"/>
  <c r="L159"/>
  <c r="K159"/>
  <c r="J159"/>
  <c r="I159"/>
  <c r="H159"/>
  <c r="G159"/>
  <c r="F159"/>
  <c r="E159"/>
  <c r="D159"/>
  <c r="C159"/>
  <c r="B159"/>
  <c r="AX157"/>
  <c r="BA157" s="1"/>
  <c r="AP157"/>
  <c r="AT157" s="1"/>
  <c r="BA156"/>
  <c r="BC156" s="1"/>
  <c r="AX156"/>
  <c r="AT156"/>
  <c r="AP156"/>
  <c r="AX155"/>
  <c r="BA155" s="1"/>
  <c r="AP155"/>
  <c r="AT155" s="1"/>
  <c r="BA154"/>
  <c r="BC154" s="1"/>
  <c r="AX154"/>
  <c r="AT154"/>
  <c r="AP154"/>
  <c r="AX153"/>
  <c r="BA153" s="1"/>
  <c r="AP153"/>
  <c r="AT153" s="1"/>
  <c r="BA152"/>
  <c r="BC152" s="1"/>
  <c r="AX152"/>
  <c r="AT152"/>
  <c r="AP152"/>
  <c r="AX151"/>
  <c r="BA151" s="1"/>
  <c r="AP151"/>
  <c r="AT151" s="1"/>
  <c r="BA150"/>
  <c r="BC150" s="1"/>
  <c r="AX150"/>
  <c r="AT150"/>
  <c r="AP150"/>
  <c r="AX149"/>
  <c r="BA149" s="1"/>
  <c r="AP149"/>
  <c r="AT149" s="1"/>
  <c r="BA148"/>
  <c r="BC148" s="1"/>
  <c r="AX148"/>
  <c r="AT148"/>
  <c r="AP148"/>
  <c r="AY147"/>
  <c r="AS147"/>
  <c r="AM147"/>
  <c r="AP147" s="1"/>
  <c r="AT147" s="1"/>
  <c r="BA146"/>
  <c r="BC146" s="1"/>
  <c r="AX146"/>
  <c r="AT146"/>
  <c r="AP146"/>
  <c r="AX145"/>
  <c r="BA145" s="1"/>
  <c r="AP145"/>
  <c r="AT145" s="1"/>
  <c r="AY144"/>
  <c r="AS144"/>
  <c r="AP144"/>
  <c r="AT144" s="1"/>
  <c r="AM144"/>
  <c r="AX142"/>
  <c r="BA142" s="1"/>
  <c r="AP142"/>
  <c r="AP190" s="1"/>
  <c r="AG142"/>
  <c r="AG190" s="1"/>
  <c r="W142"/>
  <c r="W190" s="1"/>
  <c r="Q142"/>
  <c r="AI142" s="1"/>
  <c r="M142"/>
  <c r="M190" s="1"/>
  <c r="AX141"/>
  <c r="AX189" s="1"/>
  <c r="AP141"/>
  <c r="AP189" s="1"/>
  <c r="AG141"/>
  <c r="AG189" s="1"/>
  <c r="W141"/>
  <c r="W189" s="1"/>
  <c r="Q141"/>
  <c r="Q189" s="1"/>
  <c r="M141"/>
  <c r="M189" s="1"/>
  <c r="AX140"/>
  <c r="BA140" s="1"/>
  <c r="AP140"/>
  <c r="AP188" s="1"/>
  <c r="AG140"/>
  <c r="AG188" s="1"/>
  <c r="W140"/>
  <c r="W188" s="1"/>
  <c r="Q140"/>
  <c r="AI140" s="1"/>
  <c r="M140"/>
  <c r="M188" s="1"/>
  <c r="AX139"/>
  <c r="AX187" s="1"/>
  <c r="AP139"/>
  <c r="AP187" s="1"/>
  <c r="AG139"/>
  <c r="AG187" s="1"/>
  <c r="W139"/>
  <c r="W187" s="1"/>
  <c r="Q139"/>
  <c r="Q187" s="1"/>
  <c r="M139"/>
  <c r="M187" s="1"/>
  <c r="AX138"/>
  <c r="BA138" s="1"/>
  <c r="AP138"/>
  <c r="AP186" s="1"/>
  <c r="AG138"/>
  <c r="AG186" s="1"/>
  <c r="W138"/>
  <c r="W186" s="1"/>
  <c r="Q138"/>
  <c r="AI138" s="1"/>
  <c r="M138"/>
  <c r="M186" s="1"/>
  <c r="AX137"/>
  <c r="AX185" s="1"/>
  <c r="AP137"/>
  <c r="AP185" s="1"/>
  <c r="AG137"/>
  <c r="AG185" s="1"/>
  <c r="W137"/>
  <c r="W185" s="1"/>
  <c r="Q137"/>
  <c r="Q185" s="1"/>
  <c r="M137"/>
  <c r="M185" s="1"/>
  <c r="AX136"/>
  <c r="BA136" s="1"/>
  <c r="AP136"/>
  <c r="AP184" s="1"/>
  <c r="AG136"/>
  <c r="AG184" s="1"/>
  <c r="W136"/>
  <c r="W184" s="1"/>
  <c r="Q136"/>
  <c r="AI136" s="1"/>
  <c r="M136"/>
  <c r="M184" s="1"/>
  <c r="AX135"/>
  <c r="AX183" s="1"/>
  <c r="AP135"/>
  <c r="AP183" s="1"/>
  <c r="AG135"/>
  <c r="AG183" s="1"/>
  <c r="W135"/>
  <c r="W183" s="1"/>
  <c r="Q135"/>
  <c r="Q183" s="1"/>
  <c r="M135"/>
  <c r="M183" s="1"/>
  <c r="AX134"/>
  <c r="BA134" s="1"/>
  <c r="AP134"/>
  <c r="AP182" s="1"/>
  <c r="AG134"/>
  <c r="AG182" s="1"/>
  <c r="W134"/>
  <c r="W182" s="1"/>
  <c r="Q134"/>
  <c r="AI134" s="1"/>
  <c r="M134"/>
  <c r="M182" s="1"/>
  <c r="AX133"/>
  <c r="AX181" s="1"/>
  <c r="AP133"/>
  <c r="AP181" s="1"/>
  <c r="AP180" s="1"/>
  <c r="AG133"/>
  <c r="AG181" s="1"/>
  <c r="AG180" s="1"/>
  <c r="W133"/>
  <c r="W181" s="1"/>
  <c r="W180" s="1"/>
  <c r="Q133"/>
  <c r="Q181" s="1"/>
  <c r="M133"/>
  <c r="M181" s="1"/>
  <c r="M180" s="1"/>
  <c r="AY132"/>
  <c r="AW132"/>
  <c r="AV132"/>
  <c r="AU132"/>
  <c r="AS132"/>
  <c r="AQ132"/>
  <c r="AP132"/>
  <c r="AO132"/>
  <c r="AN132"/>
  <c r="AM132"/>
  <c r="AL132"/>
  <c r="AK132"/>
  <c r="AJ132"/>
  <c r="AG132"/>
  <c r="AF132"/>
  <c r="AE132"/>
  <c r="AD132"/>
  <c r="AC132"/>
  <c r="AB132"/>
  <c r="AA132"/>
  <c r="Z132"/>
  <c r="Y132"/>
  <c r="X132"/>
  <c r="W132"/>
  <c r="V132"/>
  <c r="U132"/>
  <c r="T132"/>
  <c r="S132"/>
  <c r="R132"/>
  <c r="Q132"/>
  <c r="P132"/>
  <c r="O132"/>
  <c r="N132"/>
  <c r="M132"/>
  <c r="L132"/>
  <c r="K132"/>
  <c r="J132"/>
  <c r="I132"/>
  <c r="H132"/>
  <c r="G132"/>
  <c r="F132"/>
  <c r="E132"/>
  <c r="D132"/>
  <c r="C132"/>
  <c r="B132"/>
  <c r="AX131"/>
  <c r="AX179" s="1"/>
  <c r="AP131"/>
  <c r="AP179" s="1"/>
  <c r="AG131"/>
  <c r="AG179" s="1"/>
  <c r="W131"/>
  <c r="W179" s="1"/>
  <c r="Q131"/>
  <c r="Q179" s="1"/>
  <c r="M131"/>
  <c r="M179" s="1"/>
  <c r="AX130"/>
  <c r="BA130" s="1"/>
  <c r="AP130"/>
  <c r="AP178" s="1"/>
  <c r="AP177" s="1"/>
  <c r="AG130"/>
  <c r="AG178" s="1"/>
  <c r="AG177" s="1"/>
  <c r="W130"/>
  <c r="W178" s="1"/>
  <c r="W177" s="1"/>
  <c r="Q130"/>
  <c r="AI130" s="1"/>
  <c r="M130"/>
  <c r="M178" s="1"/>
  <c r="M177" s="1"/>
  <c r="AY129"/>
  <c r="AW129"/>
  <c r="AW144" s="1"/>
  <c r="AV129"/>
  <c r="AV147" s="1"/>
  <c r="AU129"/>
  <c r="AU144" s="1"/>
  <c r="AS129"/>
  <c r="AQ129"/>
  <c r="AP129"/>
  <c r="AO129"/>
  <c r="AN129"/>
  <c r="AM129"/>
  <c r="AL129"/>
  <c r="AK129"/>
  <c r="AJ129"/>
  <c r="AG129"/>
  <c r="AF129"/>
  <c r="AE129"/>
  <c r="AD129"/>
  <c r="AC129"/>
  <c r="AB129"/>
  <c r="AA129"/>
  <c r="Z129"/>
  <c r="Y129"/>
  <c r="X129"/>
  <c r="W129"/>
  <c r="V129"/>
  <c r="U129"/>
  <c r="T129"/>
  <c r="S129"/>
  <c r="R129"/>
  <c r="Q129"/>
  <c r="P129"/>
  <c r="O129"/>
  <c r="N129"/>
  <c r="M129"/>
  <c r="L129"/>
  <c r="K129"/>
  <c r="J129"/>
  <c r="I129"/>
  <c r="H129"/>
  <c r="G129"/>
  <c r="F129"/>
  <c r="E129"/>
  <c r="D129"/>
  <c r="C129"/>
  <c r="B129"/>
  <c r="BB125"/>
  <c r="AZ125"/>
  <c r="AR125"/>
  <c r="AH125"/>
  <c r="S125"/>
  <c r="AX124"/>
  <c r="BA124" s="1"/>
  <c r="AP124"/>
  <c r="AG124"/>
  <c r="W124"/>
  <c r="Q124"/>
  <c r="AI124" s="1"/>
  <c r="AT124" s="1"/>
  <c r="M124"/>
  <c r="AX123"/>
  <c r="BA123" s="1"/>
  <c r="AP123"/>
  <c r="AG123"/>
  <c r="W123"/>
  <c r="Q123"/>
  <c r="AI123" s="1"/>
  <c r="AT123" s="1"/>
  <c r="M123"/>
  <c r="AX122"/>
  <c r="BA122" s="1"/>
  <c r="AP122"/>
  <c r="AG122"/>
  <c r="W122"/>
  <c r="Q122"/>
  <c r="AI122" s="1"/>
  <c r="AT122" s="1"/>
  <c r="M122"/>
  <c r="AX121"/>
  <c r="BA121" s="1"/>
  <c r="AP121"/>
  <c r="AG121"/>
  <c r="W121"/>
  <c r="Q121"/>
  <c r="AI121" s="1"/>
  <c r="AT121" s="1"/>
  <c r="M121"/>
  <c r="AX120"/>
  <c r="BA120" s="1"/>
  <c r="AP120"/>
  <c r="AG120"/>
  <c r="W120"/>
  <c r="Q120"/>
  <c r="AI120" s="1"/>
  <c r="AT120" s="1"/>
  <c r="M120"/>
  <c r="AX119"/>
  <c r="BA119" s="1"/>
  <c r="AP119"/>
  <c r="AG119"/>
  <c r="W119"/>
  <c r="Q119"/>
  <c r="AI119" s="1"/>
  <c r="AT119" s="1"/>
  <c r="M119"/>
  <c r="AX118"/>
  <c r="BA118" s="1"/>
  <c r="AP118"/>
  <c r="AG118"/>
  <c r="W118"/>
  <c r="Q118"/>
  <c r="AI118" s="1"/>
  <c r="AT118" s="1"/>
  <c r="M118"/>
  <c r="AX117"/>
  <c r="BA117" s="1"/>
  <c r="AP117"/>
  <c r="AG117"/>
  <c r="W117"/>
  <c r="Q117"/>
  <c r="AI117" s="1"/>
  <c r="AT117" s="1"/>
  <c r="M117"/>
  <c r="AX116"/>
  <c r="BA116" s="1"/>
  <c r="AP116"/>
  <c r="AG116"/>
  <c r="W116"/>
  <c r="Q116"/>
  <c r="AI116" s="1"/>
  <c r="AT116" s="1"/>
  <c r="M116"/>
  <c r="AX115"/>
  <c r="BA115" s="1"/>
  <c r="AP115"/>
  <c r="AG115"/>
  <c r="W115"/>
  <c r="Q115"/>
  <c r="AI115" s="1"/>
  <c r="AT115" s="1"/>
  <c r="M115"/>
  <c r="AY114"/>
  <c r="AW114"/>
  <c r="AV114"/>
  <c r="AU114"/>
  <c r="AS114"/>
  <c r="AQ114"/>
  <c r="AO114"/>
  <c r="AN114"/>
  <c r="AM114"/>
  <c r="AL114"/>
  <c r="AK114"/>
  <c r="AJ114"/>
  <c r="AF114"/>
  <c r="AE114"/>
  <c r="AD114"/>
  <c r="AC114"/>
  <c r="AB114"/>
  <c r="AA114"/>
  <c r="Z114"/>
  <c r="Y114"/>
  <c r="X114"/>
  <c r="V114"/>
  <c r="U114"/>
  <c r="T114"/>
  <c r="R114"/>
  <c r="P114"/>
  <c r="O114"/>
  <c r="N114"/>
  <c r="L114"/>
  <c r="K114"/>
  <c r="J114"/>
  <c r="I114"/>
  <c r="H114"/>
  <c r="G114"/>
  <c r="F114"/>
  <c r="E114"/>
  <c r="D114"/>
  <c r="C114"/>
  <c r="B114"/>
  <c r="BA113"/>
  <c r="AX113"/>
  <c r="AP113"/>
  <c r="AG113"/>
  <c r="W113"/>
  <c r="M113"/>
  <c r="Q113" s="1"/>
  <c r="AI113" s="1"/>
  <c r="AT113" s="1"/>
  <c r="BA112"/>
  <c r="AX112"/>
  <c r="AP112"/>
  <c r="AG112"/>
  <c r="W112"/>
  <c r="M112"/>
  <c r="Q112" s="1"/>
  <c r="AI112" s="1"/>
  <c r="AT112" s="1"/>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R111"/>
  <c r="R125" s="1"/>
  <c r="P111"/>
  <c r="P125" s="1"/>
  <c r="O111"/>
  <c r="O125" s="1"/>
  <c r="N111"/>
  <c r="N125" s="1"/>
  <c r="L111"/>
  <c r="L125" s="1"/>
  <c r="K111"/>
  <c r="K125" s="1"/>
  <c r="J111"/>
  <c r="J125" s="1"/>
  <c r="I111"/>
  <c r="I125" s="1"/>
  <c r="H111"/>
  <c r="H125" s="1"/>
  <c r="G111"/>
  <c r="G125" s="1"/>
  <c r="F111"/>
  <c r="F125" s="1"/>
  <c r="E111"/>
  <c r="E125" s="1"/>
  <c r="D111"/>
  <c r="D125" s="1"/>
  <c r="C111"/>
  <c r="C125" s="1"/>
  <c r="B111"/>
  <c r="B125" s="1"/>
  <c r="F109"/>
  <c r="F108"/>
  <c r="F106"/>
  <c r="F105"/>
  <c r="F103"/>
  <c r="BA101"/>
  <c r="AX101"/>
  <c r="AP101"/>
  <c r="AG101"/>
  <c r="W101"/>
  <c r="M101"/>
  <c r="Q101" s="1"/>
  <c r="AI101" s="1"/>
  <c r="AT101" s="1"/>
  <c r="BA100"/>
  <c r="AX100"/>
  <c r="AP100"/>
  <c r="AG100"/>
  <c r="W100"/>
  <c r="M100"/>
  <c r="Q100" s="1"/>
  <c r="AI100" s="1"/>
  <c r="AT100" s="1"/>
  <c r="BA99"/>
  <c r="AX99"/>
  <c r="AP99"/>
  <c r="AG99"/>
  <c r="W99"/>
  <c r="M99"/>
  <c r="Q99" s="1"/>
  <c r="AI99" s="1"/>
  <c r="AT99" s="1"/>
  <c r="BA98"/>
  <c r="AX98"/>
  <c r="AP98"/>
  <c r="AG98"/>
  <c r="W98"/>
  <c r="M98"/>
  <c r="Q98" s="1"/>
  <c r="AI98" s="1"/>
  <c r="AT98" s="1"/>
  <c r="BA97"/>
  <c r="AX97"/>
  <c r="AP97"/>
  <c r="AG97"/>
  <c r="W97"/>
  <c r="M97"/>
  <c r="Q97" s="1"/>
  <c r="AI97" s="1"/>
  <c r="AT97" s="1"/>
  <c r="BA96"/>
  <c r="AX96"/>
  <c r="AP96"/>
  <c r="AG96"/>
  <c r="W96"/>
  <c r="M96"/>
  <c r="Q96" s="1"/>
  <c r="AI96" s="1"/>
  <c r="AT96" s="1"/>
  <c r="BA95"/>
  <c r="BA114" s="1"/>
  <c r="AX95"/>
  <c r="AX114" s="1"/>
  <c r="AP95"/>
  <c r="AP111" s="1"/>
  <c r="AP125" s="1"/>
  <c r="AG95"/>
  <c r="AG111" s="1"/>
  <c r="AG125" s="1"/>
  <c r="W95"/>
  <c r="W111" s="1"/>
  <c r="W125" s="1"/>
  <c r="M95"/>
  <c r="M114" s="1"/>
  <c r="BA93"/>
  <c r="AX93"/>
  <c r="AP93"/>
  <c r="AG93"/>
  <c r="W93"/>
  <c r="M93"/>
  <c r="Q93" s="1"/>
  <c r="AI93" s="1"/>
  <c r="AT93" s="1"/>
  <c r="BA92"/>
  <c r="AX92"/>
  <c r="AP92"/>
  <c r="AG92"/>
  <c r="W92"/>
  <c r="M92"/>
  <c r="Q92" s="1"/>
  <c r="AI92" s="1"/>
  <c r="AT92" s="1"/>
  <c r="BA91"/>
  <c r="AX91"/>
  <c r="AP91"/>
  <c r="AG91"/>
  <c r="W91"/>
  <c r="M91"/>
  <c r="Q91" s="1"/>
  <c r="AI91" s="1"/>
  <c r="AT91" s="1"/>
  <c r="BA90"/>
  <c r="AX90"/>
  <c r="AP90"/>
  <c r="AG90"/>
  <c r="W90"/>
  <c r="M90"/>
  <c r="Q90" s="1"/>
  <c r="AI90" s="1"/>
  <c r="AT90" s="1"/>
  <c r="BA89"/>
  <c r="AX89"/>
  <c r="AP89"/>
  <c r="AG89"/>
  <c r="W89"/>
  <c r="M89"/>
  <c r="Q89" s="1"/>
  <c r="AI89" s="1"/>
  <c r="AT89" s="1"/>
  <c r="BA88"/>
  <c r="AX88"/>
  <c r="AP88"/>
  <c r="AG88"/>
  <c r="W88"/>
  <c r="M88"/>
  <c r="Q88" s="1"/>
  <c r="AI88" s="1"/>
  <c r="AT88" s="1"/>
  <c r="BA87"/>
  <c r="AX87"/>
  <c r="AP87"/>
  <c r="AG87"/>
  <c r="W87"/>
  <c r="M87"/>
  <c r="Q87" s="1"/>
  <c r="AI87" s="1"/>
  <c r="AT87" s="1"/>
  <c r="BA85"/>
  <c r="AX85"/>
  <c r="AP85"/>
  <c r="AG85"/>
  <c r="W85"/>
  <c r="M85"/>
  <c r="Q85" s="1"/>
  <c r="AI85" s="1"/>
  <c r="AT85" s="1"/>
  <c r="BA84"/>
  <c r="AX84"/>
  <c r="AP84"/>
  <c r="AG84"/>
  <c r="W84"/>
  <c r="M84"/>
  <c r="Q84" s="1"/>
  <c r="AI84" s="1"/>
  <c r="AT84" s="1"/>
  <c r="BA83"/>
  <c r="AX83"/>
  <c r="AP83"/>
  <c r="AG83"/>
  <c r="W83"/>
  <c r="M83"/>
  <c r="Q83" s="1"/>
  <c r="AI83" s="1"/>
  <c r="AT83" s="1"/>
  <c r="BA82"/>
  <c r="AX82"/>
  <c r="AP82"/>
  <c r="AG82"/>
  <c r="W82"/>
  <c r="M82"/>
  <c r="Q82" s="1"/>
  <c r="AI82" s="1"/>
  <c r="AT82" s="1"/>
  <c r="BA81"/>
  <c r="AX81"/>
  <c r="AP81"/>
  <c r="AG81"/>
  <c r="W81"/>
  <c r="M81"/>
  <c r="Q81" s="1"/>
  <c r="AI81" s="1"/>
  <c r="AT81" s="1"/>
  <c r="BA80"/>
  <c r="AX80"/>
  <c r="AP80"/>
  <c r="AG80"/>
  <c r="W80"/>
  <c r="M80"/>
  <c r="Q80" s="1"/>
  <c r="AI80" s="1"/>
  <c r="AT80" s="1"/>
  <c r="BA79"/>
  <c r="AX79"/>
  <c r="AP79"/>
  <c r="AG79"/>
  <c r="W79"/>
  <c r="M79"/>
  <c r="Q79" s="1"/>
  <c r="AI79" s="1"/>
  <c r="AT79" s="1"/>
  <c r="BA77"/>
  <c r="AX77"/>
  <c r="AP77"/>
  <c r="AG77"/>
  <c r="W77"/>
  <c r="M77"/>
  <c r="BA76"/>
  <c r="AX76"/>
  <c r="AP76"/>
  <c r="AG76"/>
  <c r="W76"/>
  <c r="M76"/>
  <c r="Q76" s="1"/>
  <c r="BA75"/>
  <c r="AX75"/>
  <c r="AP75"/>
  <c r="AG75"/>
  <c r="W75"/>
  <c r="M75"/>
  <c r="BA74"/>
  <c r="AX74"/>
  <c r="AP74"/>
  <c r="AG74"/>
  <c r="W74"/>
  <c r="M74"/>
  <c r="Q74" s="1"/>
  <c r="BA73"/>
  <c r="AX73"/>
  <c r="AP73"/>
  <c r="AG73"/>
  <c r="W73"/>
  <c r="M73"/>
  <c r="BA72"/>
  <c r="AX72"/>
  <c r="AP72"/>
  <c r="AG72"/>
  <c r="W72"/>
  <c r="M72"/>
  <c r="Q72" s="1"/>
  <c r="BA71"/>
  <c r="AX71"/>
  <c r="AP71"/>
  <c r="AG71"/>
  <c r="W71"/>
  <c r="M71"/>
  <c r="BB67"/>
  <c r="AZ67"/>
  <c r="AR67"/>
  <c r="AH67"/>
  <c r="AX66"/>
  <c r="BA66" s="1"/>
  <c r="AP66"/>
  <c r="AG66"/>
  <c r="W66"/>
  <c r="Q66"/>
  <c r="AI66" s="1"/>
  <c r="AT66" s="1"/>
  <c r="M66"/>
  <c r="AX65"/>
  <c r="BA65" s="1"/>
  <c r="AP65"/>
  <c r="AG65"/>
  <c r="W65"/>
  <c r="Q65"/>
  <c r="AI65" s="1"/>
  <c r="AT65" s="1"/>
  <c r="M65"/>
  <c r="AX64"/>
  <c r="BA64" s="1"/>
  <c r="AP64"/>
  <c r="AG64"/>
  <c r="W64"/>
  <c r="Q64"/>
  <c r="AI64" s="1"/>
  <c r="AT64" s="1"/>
  <c r="M64"/>
  <c r="AX63"/>
  <c r="BA63" s="1"/>
  <c r="AP63"/>
  <c r="AG63"/>
  <c r="W63"/>
  <c r="Q63"/>
  <c r="AI63" s="1"/>
  <c r="AT63" s="1"/>
  <c r="M63"/>
  <c r="AX62"/>
  <c r="BA62" s="1"/>
  <c r="AP62"/>
  <c r="AG62"/>
  <c r="W62"/>
  <c r="Q62"/>
  <c r="AI62" s="1"/>
  <c r="AT62" s="1"/>
  <c r="M62"/>
  <c r="AX61"/>
  <c r="BA61" s="1"/>
  <c r="AP61"/>
  <c r="AG61"/>
  <c r="W61"/>
  <c r="Q61"/>
  <c r="AI61" s="1"/>
  <c r="AT61" s="1"/>
  <c r="M61"/>
  <c r="AX60"/>
  <c r="BA60" s="1"/>
  <c r="AP60"/>
  <c r="AG60"/>
  <c r="W60"/>
  <c r="Q60"/>
  <c r="AI60" s="1"/>
  <c r="AT60" s="1"/>
  <c r="M60"/>
  <c r="AX59"/>
  <c r="BA59" s="1"/>
  <c r="AP59"/>
  <c r="AG59"/>
  <c r="W59"/>
  <c r="Q59"/>
  <c r="AI59" s="1"/>
  <c r="AT59" s="1"/>
  <c r="M59"/>
  <c r="AX58"/>
  <c r="BA58" s="1"/>
  <c r="AP58"/>
  <c r="AG58"/>
  <c r="W58"/>
  <c r="Q58"/>
  <c r="AI58" s="1"/>
  <c r="AT58" s="1"/>
  <c r="M58"/>
  <c r="AX57"/>
  <c r="BA57" s="1"/>
  <c r="AP57"/>
  <c r="AG57"/>
  <c r="W57"/>
  <c r="Q57"/>
  <c r="AI57" s="1"/>
  <c r="AT57" s="1"/>
  <c r="M57"/>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C56"/>
  <c r="B56"/>
  <c r="BA55"/>
  <c r="BC55" s="1"/>
  <c r="AX55"/>
  <c r="AP55"/>
  <c r="AG55"/>
  <c r="W55"/>
  <c r="M55"/>
  <c r="Q55" s="1"/>
  <c r="AI55" s="1"/>
  <c r="AT55" s="1"/>
  <c r="BA54"/>
  <c r="BC54" s="1"/>
  <c r="AX54"/>
  <c r="AP54"/>
  <c r="AG54"/>
  <c r="W54"/>
  <c r="M54"/>
  <c r="Q54" s="1"/>
  <c r="AI54" s="1"/>
  <c r="AT54" s="1"/>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s="1"/>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C53"/>
  <c r="C67" s="1"/>
  <c r="B53"/>
  <c r="B67" s="1"/>
  <c r="AY51"/>
  <c r="AW51"/>
  <c r="AV51"/>
  <c r="AU51"/>
  <c r="AX51" s="1"/>
  <c r="BA51" s="1"/>
  <c r="AS51"/>
  <c r="AQ51"/>
  <c r="AO51"/>
  <c r="AN51"/>
  <c r="AM51"/>
  <c r="AL51"/>
  <c r="AK51"/>
  <c r="AJ51"/>
  <c r="AP51" s="1"/>
  <c r="AF51"/>
  <c r="AE51"/>
  <c r="AD51"/>
  <c r="AC51"/>
  <c r="AB51"/>
  <c r="AA51"/>
  <c r="Z51"/>
  <c r="Y51"/>
  <c r="AG51" s="1"/>
  <c r="X51"/>
  <c r="V51"/>
  <c r="U51"/>
  <c r="T51"/>
  <c r="R51"/>
  <c r="W51" s="1"/>
  <c r="P51"/>
  <c r="O51"/>
  <c r="N51"/>
  <c r="L51"/>
  <c r="K51"/>
  <c r="J51"/>
  <c r="I51"/>
  <c r="H51"/>
  <c r="G51"/>
  <c r="F51"/>
  <c r="E51"/>
  <c r="D51"/>
  <c r="C51"/>
  <c r="B51"/>
  <c r="AY50"/>
  <c r="AW50"/>
  <c r="AV50"/>
  <c r="AX50" s="1"/>
  <c r="BA50" s="1"/>
  <c r="AU50"/>
  <c r="AS50"/>
  <c r="AQ50"/>
  <c r="AO50"/>
  <c r="AN50"/>
  <c r="AM50"/>
  <c r="AL50"/>
  <c r="AK50"/>
  <c r="AJ50"/>
  <c r="AP50" s="1"/>
  <c r="AF50"/>
  <c r="AE50"/>
  <c r="AD50"/>
  <c r="AC50"/>
  <c r="AB50"/>
  <c r="AA50"/>
  <c r="Z50"/>
  <c r="Y50"/>
  <c r="X50"/>
  <c r="AG50" s="1"/>
  <c r="V50"/>
  <c r="U50"/>
  <c r="T50"/>
  <c r="R50"/>
  <c r="W50" s="1"/>
  <c r="P50"/>
  <c r="O50"/>
  <c r="N50"/>
  <c r="L50"/>
  <c r="K50"/>
  <c r="J50"/>
  <c r="I50"/>
  <c r="H50"/>
  <c r="G50"/>
  <c r="F50"/>
  <c r="E50"/>
  <c r="D50"/>
  <c r="C50"/>
  <c r="Q50" s="1"/>
  <c r="B50"/>
  <c r="AY49"/>
  <c r="AW49"/>
  <c r="AV49"/>
  <c r="AU49"/>
  <c r="AX49" s="1"/>
  <c r="BA49" s="1"/>
  <c r="AS49"/>
  <c r="AQ49"/>
  <c r="AO49"/>
  <c r="AN49"/>
  <c r="AM49"/>
  <c r="AL49"/>
  <c r="AK49"/>
  <c r="AJ49"/>
  <c r="AP49" s="1"/>
  <c r="AF49"/>
  <c r="AE49"/>
  <c r="AD49"/>
  <c r="AC49"/>
  <c r="AB49"/>
  <c r="AA49"/>
  <c r="Z49"/>
  <c r="Y49"/>
  <c r="AG49" s="1"/>
  <c r="X49"/>
  <c r="V49"/>
  <c r="U49"/>
  <c r="T49"/>
  <c r="R49"/>
  <c r="W49" s="1"/>
  <c r="P49"/>
  <c r="O49"/>
  <c r="N49"/>
  <c r="L49"/>
  <c r="K49"/>
  <c r="J49"/>
  <c r="I49"/>
  <c r="H49"/>
  <c r="G49"/>
  <c r="F49"/>
  <c r="E49"/>
  <c r="D49"/>
  <c r="C49"/>
  <c r="B49"/>
  <c r="AY48"/>
  <c r="AW48"/>
  <c r="AV48"/>
  <c r="AX48" s="1"/>
  <c r="BA48" s="1"/>
  <c r="AU48"/>
  <c r="AS48"/>
  <c r="AQ48"/>
  <c r="AO48"/>
  <c r="AN48"/>
  <c r="AM48"/>
  <c r="AL48"/>
  <c r="AK48"/>
  <c r="AJ48"/>
  <c r="AP48" s="1"/>
  <c r="AF48"/>
  <c r="AE48"/>
  <c r="AD48"/>
  <c r="AC48"/>
  <c r="AB48"/>
  <c r="AA48"/>
  <c r="Z48"/>
  <c r="Y48"/>
  <c r="X48"/>
  <c r="AG48" s="1"/>
  <c r="V48"/>
  <c r="U48"/>
  <c r="T48"/>
  <c r="R48"/>
  <c r="W48" s="1"/>
  <c r="P48"/>
  <c r="O48"/>
  <c r="N48"/>
  <c r="K48"/>
  <c r="J48"/>
  <c r="I48"/>
  <c r="H48"/>
  <c r="G48"/>
  <c r="F48"/>
  <c r="E48"/>
  <c r="D48"/>
  <c r="C48"/>
  <c r="Q48" s="1"/>
  <c r="B48"/>
  <c r="AY47"/>
  <c r="AW47"/>
  <c r="AV47"/>
  <c r="AU47"/>
  <c r="AX47" s="1"/>
  <c r="BA47" s="1"/>
  <c r="AS47"/>
  <c r="AQ47"/>
  <c r="AO47"/>
  <c r="AN47"/>
  <c r="AM47"/>
  <c r="AL47"/>
  <c r="AK47"/>
  <c r="AJ47"/>
  <c r="AP47" s="1"/>
  <c r="AF47"/>
  <c r="AE47"/>
  <c r="AD47"/>
  <c r="AC47"/>
  <c r="AB47"/>
  <c r="AA47"/>
  <c r="Z47"/>
  <c r="Y47"/>
  <c r="AG47" s="1"/>
  <c r="X47"/>
  <c r="V47"/>
  <c r="U47"/>
  <c r="T47"/>
  <c r="R47"/>
  <c r="W47" s="1"/>
  <c r="P47"/>
  <c r="O47"/>
  <c r="N47"/>
  <c r="L47"/>
  <c r="K47"/>
  <c r="J47"/>
  <c r="I47"/>
  <c r="H47"/>
  <c r="G47"/>
  <c r="E47"/>
  <c r="D47"/>
  <c r="C47"/>
  <c r="B47"/>
  <c r="AY46"/>
  <c r="AW46"/>
  <c r="AV46"/>
  <c r="AX46" s="1"/>
  <c r="BA46" s="1"/>
  <c r="AU46"/>
  <c r="AS46"/>
  <c r="AQ46"/>
  <c r="AO46"/>
  <c r="AN46"/>
  <c r="AM46"/>
  <c r="AL46"/>
  <c r="AK46"/>
  <c r="AJ46"/>
  <c r="AP46" s="1"/>
  <c r="AF46"/>
  <c r="AE46"/>
  <c r="AD46"/>
  <c r="AC46"/>
  <c r="AB46"/>
  <c r="AA46"/>
  <c r="Z46"/>
  <c r="Y46"/>
  <c r="X46"/>
  <c r="AG46" s="1"/>
  <c r="V46"/>
  <c r="U46"/>
  <c r="T46"/>
  <c r="R46"/>
  <c r="W46" s="1"/>
  <c r="P46"/>
  <c r="O46"/>
  <c r="N46"/>
  <c r="L46"/>
  <c r="K46"/>
  <c r="J46"/>
  <c r="I46"/>
  <c r="H46"/>
  <c r="G46"/>
  <c r="F46"/>
  <c r="E46"/>
  <c r="D46"/>
  <c r="C46"/>
  <c r="Q46" s="1"/>
  <c r="AY45"/>
  <c r="AW45"/>
  <c r="AV45"/>
  <c r="AU45"/>
  <c r="AX45" s="1"/>
  <c r="BA45" s="1"/>
  <c r="AS45"/>
  <c r="AQ45"/>
  <c r="AO45"/>
  <c r="AN45"/>
  <c r="AM45"/>
  <c r="AL45"/>
  <c r="AK45"/>
  <c r="AJ45"/>
  <c r="AP45" s="1"/>
  <c r="AF45"/>
  <c r="AE45"/>
  <c r="AD45"/>
  <c r="AC45"/>
  <c r="AB45"/>
  <c r="AA45"/>
  <c r="Z45"/>
  <c r="Y45"/>
  <c r="AG45" s="1"/>
  <c r="X45"/>
  <c r="V45"/>
  <c r="U45"/>
  <c r="T45"/>
  <c r="R45"/>
  <c r="W45" s="1"/>
  <c r="P45"/>
  <c r="O45"/>
  <c r="N45"/>
  <c r="L45"/>
  <c r="K45"/>
  <c r="J45"/>
  <c r="I45"/>
  <c r="H45"/>
  <c r="G45"/>
  <c r="F45"/>
  <c r="E45"/>
  <c r="D45"/>
  <c r="C45"/>
  <c r="B45"/>
  <c r="BA43"/>
  <c r="BC43" s="1"/>
  <c r="AX43"/>
  <c r="AP43"/>
  <c r="AG43"/>
  <c r="W43"/>
  <c r="M43"/>
  <c r="Q43" s="1"/>
  <c r="AI43" s="1"/>
  <c r="AT43" s="1"/>
  <c r="BA42"/>
  <c r="BC42" s="1"/>
  <c r="AX42"/>
  <c r="AP42"/>
  <c r="AG42"/>
  <c r="W42"/>
  <c r="M42"/>
  <c r="Q42" s="1"/>
  <c r="AI42" s="1"/>
  <c r="AT42" s="1"/>
  <c r="BA41"/>
  <c r="BC41" s="1"/>
  <c r="AX41"/>
  <c r="AP41"/>
  <c r="AG41"/>
  <c r="W41"/>
  <c r="M41"/>
  <c r="Q41" s="1"/>
  <c r="AI41" s="1"/>
  <c r="AT41" s="1"/>
  <c r="BA40"/>
  <c r="BC40" s="1"/>
  <c r="AX40"/>
  <c r="AP40"/>
  <c r="AG40"/>
  <c r="W40"/>
  <c r="M40"/>
  <c r="Q40" s="1"/>
  <c r="AI40" s="1"/>
  <c r="AT40" s="1"/>
  <c r="BA39"/>
  <c r="BC39" s="1"/>
  <c r="AX39"/>
  <c r="AP39"/>
  <c r="AG39"/>
  <c r="W39"/>
  <c r="M39"/>
  <c r="Q39" s="1"/>
  <c r="AI39" s="1"/>
  <c r="AT39" s="1"/>
  <c r="BA38"/>
  <c r="BC38" s="1"/>
  <c r="AX38"/>
  <c r="AP38"/>
  <c r="AG38"/>
  <c r="W38"/>
  <c r="M38"/>
  <c r="Q38" s="1"/>
  <c r="AI38" s="1"/>
  <c r="AT38" s="1"/>
  <c r="BA37"/>
  <c r="BA56" s="1"/>
  <c r="AX37"/>
  <c r="AX56" s="1"/>
  <c r="AP37"/>
  <c r="AP53" s="1"/>
  <c r="AP67" s="1"/>
  <c r="AG37"/>
  <c r="AG53" s="1"/>
  <c r="AG67" s="1"/>
  <c r="W37"/>
  <c r="W53" s="1"/>
  <c r="W67" s="1"/>
  <c r="M37"/>
  <c r="M56" s="1"/>
  <c r="BA35"/>
  <c r="BC35" s="1"/>
  <c r="AX35"/>
  <c r="AP35"/>
  <c r="AG35"/>
  <c r="W35"/>
  <c r="M35"/>
  <c r="Q35" s="1"/>
  <c r="AI35" s="1"/>
  <c r="AT35" s="1"/>
  <c r="BA34"/>
  <c r="BC34" s="1"/>
  <c r="AX34"/>
  <c r="AP34"/>
  <c r="AG34"/>
  <c r="W34"/>
  <c r="M34"/>
  <c r="Q34" s="1"/>
  <c r="AI34" s="1"/>
  <c r="AT34" s="1"/>
  <c r="BA33"/>
  <c r="BC33" s="1"/>
  <c r="AX33"/>
  <c r="AP33"/>
  <c r="AG33"/>
  <c r="W33"/>
  <c r="M33"/>
  <c r="Q33" s="1"/>
  <c r="AI33" s="1"/>
  <c r="AT33" s="1"/>
  <c r="BA32"/>
  <c r="BC32" s="1"/>
  <c r="AX32"/>
  <c r="AP32"/>
  <c r="AG32"/>
  <c r="W32"/>
  <c r="M32"/>
  <c r="Q32" s="1"/>
  <c r="AI32" s="1"/>
  <c r="AT32" s="1"/>
  <c r="BA31"/>
  <c r="BC31" s="1"/>
  <c r="AX31"/>
  <c r="AP31"/>
  <c r="AG31"/>
  <c r="W31"/>
  <c r="M31"/>
  <c r="Q31" s="1"/>
  <c r="AI31" s="1"/>
  <c r="AT31" s="1"/>
  <c r="BA30"/>
  <c r="BC30" s="1"/>
  <c r="AX30"/>
  <c r="AP30"/>
  <c r="AG30"/>
  <c r="W30"/>
  <c r="M30"/>
  <c r="Q30" s="1"/>
  <c r="AI30" s="1"/>
  <c r="AT30" s="1"/>
  <c r="BA29"/>
  <c r="BC29" s="1"/>
  <c r="AX29"/>
  <c r="AP29"/>
  <c r="AG29"/>
  <c r="W29"/>
  <c r="M29"/>
  <c r="Q29" s="1"/>
  <c r="AI29" s="1"/>
  <c r="AT29" s="1"/>
  <c r="BA27"/>
  <c r="BC27" s="1"/>
  <c r="AX27"/>
  <c r="AP27"/>
  <c r="AG27"/>
  <c r="W27"/>
  <c r="M27"/>
  <c r="Q27" s="1"/>
  <c r="AI27" s="1"/>
  <c r="AT27" s="1"/>
  <c r="BA26"/>
  <c r="BC26" s="1"/>
  <c r="AX26"/>
  <c r="AP26"/>
  <c r="AG26"/>
  <c r="W26"/>
  <c r="M26"/>
  <c r="Q26" s="1"/>
  <c r="AI26" s="1"/>
  <c r="AT26" s="1"/>
  <c r="BA25"/>
  <c r="BC25" s="1"/>
  <c r="AX25"/>
  <c r="AP25"/>
  <c r="AG25"/>
  <c r="W25"/>
  <c r="M25"/>
  <c r="Q25" s="1"/>
  <c r="AI25" s="1"/>
  <c r="AT25" s="1"/>
  <c r="BA24"/>
  <c r="BC24" s="1"/>
  <c r="AX24"/>
  <c r="AP24"/>
  <c r="AG24"/>
  <c r="W24"/>
  <c r="M24"/>
  <c r="Q24" s="1"/>
  <c r="AI24" s="1"/>
  <c r="AT24" s="1"/>
  <c r="BA23"/>
  <c r="AX23"/>
  <c r="AP23"/>
  <c r="AG23"/>
  <c r="W23"/>
  <c r="M23"/>
  <c r="Q23" s="1"/>
  <c r="AI23" s="1"/>
  <c r="AT23" s="1"/>
  <c r="BA22"/>
  <c r="AX22"/>
  <c r="AP22"/>
  <c r="AG22"/>
  <c r="W22"/>
  <c r="M22"/>
  <c r="Q22" s="1"/>
  <c r="AI22" s="1"/>
  <c r="AT22" s="1"/>
  <c r="BA21"/>
  <c r="AX21"/>
  <c r="AP21"/>
  <c r="AG21"/>
  <c r="W21"/>
  <c r="M21"/>
  <c r="Q21" s="1"/>
  <c r="AI21" s="1"/>
  <c r="AT21" s="1"/>
  <c r="BA19"/>
  <c r="AX19"/>
  <c r="AP19"/>
  <c r="AG19"/>
  <c r="W19"/>
  <c r="M19"/>
  <c r="Q19" s="1"/>
  <c r="AI19" s="1"/>
  <c r="AT19" s="1"/>
  <c r="BA18"/>
  <c r="AX18"/>
  <c r="AP18"/>
  <c r="AG18"/>
  <c r="W18"/>
  <c r="M18"/>
  <c r="Q18" s="1"/>
  <c r="AI18" s="1"/>
  <c r="AT18" s="1"/>
  <c r="BA17"/>
  <c r="AX17"/>
  <c r="AP17"/>
  <c r="AG17"/>
  <c r="W17"/>
  <c r="M17"/>
  <c r="Q17" s="1"/>
  <c r="AI17" s="1"/>
  <c r="AT17" s="1"/>
  <c r="BA16"/>
  <c r="AX16"/>
  <c r="AP16"/>
  <c r="AG16"/>
  <c r="W16"/>
  <c r="M16"/>
  <c r="Q16" s="1"/>
  <c r="AI16" s="1"/>
  <c r="AT16" s="1"/>
  <c r="BA15"/>
  <c r="AX15"/>
  <c r="AP15"/>
  <c r="AG15"/>
  <c r="W15"/>
  <c r="M15"/>
  <c r="Q15" s="1"/>
  <c r="AI15" s="1"/>
  <c r="AT15" s="1"/>
  <c r="BA14"/>
  <c r="AX14"/>
  <c r="AP14"/>
  <c r="AG14"/>
  <c r="W14"/>
  <c r="M14"/>
  <c r="Q14" s="1"/>
  <c r="AI14" s="1"/>
  <c r="AT14" s="1"/>
  <c r="BA13"/>
  <c r="AX13"/>
  <c r="AP13"/>
  <c r="AG13"/>
  <c r="W13"/>
  <c r="M13"/>
  <c r="Q13" s="1"/>
  <c r="AI13" s="1"/>
  <c r="AT13" s="1"/>
  <c r="A2"/>
  <c r="AX375" i="306"/>
  <c r="BA375" s="1"/>
  <c r="AP375"/>
  <c r="A375"/>
  <c r="BA374"/>
  <c r="AX374"/>
  <c r="AP374"/>
  <c r="A374"/>
  <c r="BA373"/>
  <c r="AX373"/>
  <c r="AP373"/>
  <c r="A373"/>
  <c r="BA372"/>
  <c r="AX372"/>
  <c r="AP372"/>
  <c r="A372"/>
  <c r="BA371"/>
  <c r="AX371"/>
  <c r="AP371"/>
  <c r="A371"/>
  <c r="BA370"/>
  <c r="AX370"/>
  <c r="AP370"/>
  <c r="A370"/>
  <c r="BA369"/>
  <c r="AX369"/>
  <c r="AP369"/>
  <c r="A369"/>
  <c r="BA368"/>
  <c r="AX368"/>
  <c r="AP368"/>
  <c r="A368"/>
  <c r="BA367"/>
  <c r="AX367"/>
  <c r="AP367"/>
  <c r="A367"/>
  <c r="BA366"/>
  <c r="AX366"/>
  <c r="AP366"/>
  <c r="A366"/>
  <c r="BA365"/>
  <c r="AX365"/>
  <c r="AP365"/>
  <c r="A365"/>
  <c r="BA364"/>
  <c r="AX364"/>
  <c r="AP364"/>
  <c r="A364"/>
  <c r="BA363"/>
  <c r="AX363"/>
  <c r="AP363"/>
  <c r="A363"/>
  <c r="BA362"/>
  <c r="AX362"/>
  <c r="AP362"/>
  <c r="A362"/>
  <c r="BA361"/>
  <c r="AX361"/>
  <c r="AP361"/>
  <c r="A361"/>
  <c r="BB358"/>
  <c r="AZ358"/>
  <c r="AR358"/>
  <c r="AH358"/>
  <c r="S358"/>
  <c r="BA357"/>
  <c r="AX357"/>
  <c r="AP357"/>
  <c r="AG357"/>
  <c r="W357"/>
  <c r="M357"/>
  <c r="Q357" s="1"/>
  <c r="AI357" s="1"/>
  <c r="AT357" s="1"/>
  <c r="A357"/>
  <c r="AX356"/>
  <c r="BA356" s="1"/>
  <c r="AP356"/>
  <c r="AG356"/>
  <c r="W356"/>
  <c r="Q356"/>
  <c r="AI356" s="1"/>
  <c r="AT356" s="1"/>
  <c r="M356"/>
  <c r="A356"/>
  <c r="BA355"/>
  <c r="AX355"/>
  <c r="AP355"/>
  <c r="AG355"/>
  <c r="W355"/>
  <c r="M355"/>
  <c r="Q355" s="1"/>
  <c r="AI355" s="1"/>
  <c r="AT355" s="1"/>
  <c r="A355"/>
  <c r="AX354"/>
  <c r="BA354" s="1"/>
  <c r="AP354"/>
  <c r="AG354"/>
  <c r="W354"/>
  <c r="Q354"/>
  <c r="AI354" s="1"/>
  <c r="AT354" s="1"/>
  <c r="M354"/>
  <c r="A354"/>
  <c r="BA353"/>
  <c r="AX353"/>
  <c r="AP353"/>
  <c r="AG353"/>
  <c r="W353"/>
  <c r="M353"/>
  <c r="Q353" s="1"/>
  <c r="AI353" s="1"/>
  <c r="AT353" s="1"/>
  <c r="A353"/>
  <c r="AX352"/>
  <c r="BA352" s="1"/>
  <c r="AP352"/>
  <c r="AG352"/>
  <c r="W352"/>
  <c r="Q352"/>
  <c r="AI352" s="1"/>
  <c r="AT352" s="1"/>
  <c r="M352"/>
  <c r="A352"/>
  <c r="BA351"/>
  <c r="AX351"/>
  <c r="AP351"/>
  <c r="AG351"/>
  <c r="W351"/>
  <c r="M351"/>
  <c r="Q351" s="1"/>
  <c r="AI351" s="1"/>
  <c r="AT351" s="1"/>
  <c r="A351"/>
  <c r="AX350"/>
  <c r="BA350" s="1"/>
  <c r="AP350"/>
  <c r="AG350"/>
  <c r="W350"/>
  <c r="Q350"/>
  <c r="AI350" s="1"/>
  <c r="AT350" s="1"/>
  <c r="M350"/>
  <c r="A350"/>
  <c r="BA349"/>
  <c r="AX349"/>
  <c r="AP349"/>
  <c r="AG349"/>
  <c r="W349"/>
  <c r="M349"/>
  <c r="Q349" s="1"/>
  <c r="AI349" s="1"/>
  <c r="AT349" s="1"/>
  <c r="A349"/>
  <c r="AX348"/>
  <c r="BA348" s="1"/>
  <c r="AP348"/>
  <c r="AG348"/>
  <c r="W348"/>
  <c r="Q348"/>
  <c r="AI348" s="1"/>
  <c r="AT348" s="1"/>
  <c r="M348"/>
  <c r="A348"/>
  <c r="BA347"/>
  <c r="AX347"/>
  <c r="AP347"/>
  <c r="AG347"/>
  <c r="W347"/>
  <c r="M347"/>
  <c r="Q347" s="1"/>
  <c r="AI347" s="1"/>
  <c r="AT347" s="1"/>
  <c r="A347"/>
  <c r="AX346"/>
  <c r="BA346" s="1"/>
  <c r="AP346"/>
  <c r="AG346"/>
  <c r="W346"/>
  <c r="Q346"/>
  <c r="AI346" s="1"/>
  <c r="AT346" s="1"/>
  <c r="M346"/>
  <c r="A346"/>
  <c r="BA345"/>
  <c r="AX345"/>
  <c r="AP345"/>
  <c r="AG345"/>
  <c r="W345"/>
  <c r="M345"/>
  <c r="Q345" s="1"/>
  <c r="AI345" s="1"/>
  <c r="AT345" s="1"/>
  <c r="A345"/>
  <c r="AX344"/>
  <c r="BA344" s="1"/>
  <c r="AP344"/>
  <c r="AG344"/>
  <c r="W344"/>
  <c r="Q344"/>
  <c r="AI344" s="1"/>
  <c r="AT344" s="1"/>
  <c r="M344"/>
  <c r="A344"/>
  <c r="BA343"/>
  <c r="AX343"/>
  <c r="AP343"/>
  <c r="AG343"/>
  <c r="W343"/>
  <c r="M343"/>
  <c r="Q343" s="1"/>
  <c r="AI343" s="1"/>
  <c r="AT343" s="1"/>
  <c r="A343"/>
  <c r="BB339"/>
  <c r="AZ339"/>
  <c r="AR339"/>
  <c r="AH339"/>
  <c r="S339"/>
  <c r="BA338"/>
  <c r="AX338"/>
  <c r="AP338"/>
  <c r="AG338"/>
  <c r="W338"/>
  <c r="M338"/>
  <c r="Q338" s="1"/>
  <c r="AI338" s="1"/>
  <c r="AT338" s="1"/>
  <c r="A338"/>
  <c r="AX337"/>
  <c r="BA337" s="1"/>
  <c r="AP337"/>
  <c r="AG337"/>
  <c r="W337"/>
  <c r="Q337"/>
  <c r="AI337" s="1"/>
  <c r="AT337" s="1"/>
  <c r="M337"/>
  <c r="A337"/>
  <c r="BA336"/>
  <c r="AX336"/>
  <c r="AP336"/>
  <c r="AG336"/>
  <c r="W336"/>
  <c r="M336"/>
  <c r="Q336" s="1"/>
  <c r="AI336" s="1"/>
  <c r="AT336" s="1"/>
  <c r="A336"/>
  <c r="AX335"/>
  <c r="BA335" s="1"/>
  <c r="AP335"/>
  <c r="AG335"/>
  <c r="W335"/>
  <c r="Q335"/>
  <c r="AI335" s="1"/>
  <c r="AT335" s="1"/>
  <c r="M335"/>
  <c r="A335"/>
  <c r="BA334"/>
  <c r="AX334"/>
  <c r="AP334"/>
  <c r="AG334"/>
  <c r="W334"/>
  <c r="M334"/>
  <c r="Q334" s="1"/>
  <c r="AI334" s="1"/>
  <c r="AT334" s="1"/>
  <c r="A334"/>
  <c r="AX333"/>
  <c r="BA333" s="1"/>
  <c r="AP333"/>
  <c r="AG333"/>
  <c r="W333"/>
  <c r="Q333"/>
  <c r="AI333" s="1"/>
  <c r="AT333" s="1"/>
  <c r="M333"/>
  <c r="A333"/>
  <c r="BA332"/>
  <c r="AX332"/>
  <c r="AP332"/>
  <c r="AG332"/>
  <c r="W332"/>
  <c r="M332"/>
  <c r="Q332" s="1"/>
  <c r="AI332" s="1"/>
  <c r="AT332" s="1"/>
  <c r="A332"/>
  <c r="AX331"/>
  <c r="BA331" s="1"/>
  <c r="AP331"/>
  <c r="AG331"/>
  <c r="W331"/>
  <c r="Q331"/>
  <c r="AI331" s="1"/>
  <c r="AT331" s="1"/>
  <c r="M331"/>
  <c r="A331"/>
  <c r="BA330"/>
  <c r="AX330"/>
  <c r="AP330"/>
  <c r="AG330"/>
  <c r="W330"/>
  <c r="M330"/>
  <c r="Q330" s="1"/>
  <c r="AI330" s="1"/>
  <c r="AT330" s="1"/>
  <c r="A330"/>
  <c r="AX329"/>
  <c r="BA329" s="1"/>
  <c r="AP329"/>
  <c r="AG329"/>
  <c r="W329"/>
  <c r="Q329"/>
  <c r="AI329" s="1"/>
  <c r="AT329" s="1"/>
  <c r="M329"/>
  <c r="A329"/>
  <c r="BA328"/>
  <c r="AX328"/>
  <c r="AP328"/>
  <c r="AG328"/>
  <c r="W328"/>
  <c r="M328"/>
  <c r="Q328" s="1"/>
  <c r="AI328" s="1"/>
  <c r="AT328" s="1"/>
  <c r="A328"/>
  <c r="AX327"/>
  <c r="BA327" s="1"/>
  <c r="AP327"/>
  <c r="AG327"/>
  <c r="W327"/>
  <c r="Q327"/>
  <c r="AI327" s="1"/>
  <c r="AT327" s="1"/>
  <c r="M327"/>
  <c r="A327"/>
  <c r="BA326"/>
  <c r="AX326"/>
  <c r="AP326"/>
  <c r="AG326"/>
  <c r="W326"/>
  <c r="M326"/>
  <c r="Q326" s="1"/>
  <c r="AI326" s="1"/>
  <c r="AT326" s="1"/>
  <c r="A326"/>
  <c r="AX325"/>
  <c r="BA325" s="1"/>
  <c r="AP325"/>
  <c r="AG325"/>
  <c r="W325"/>
  <c r="Q325"/>
  <c r="AI325" s="1"/>
  <c r="AT325" s="1"/>
  <c r="M325"/>
  <c r="A325"/>
  <c r="BA324"/>
  <c r="AX324"/>
  <c r="AP324"/>
  <c r="AG324"/>
  <c r="W324"/>
  <c r="M324"/>
  <c r="Q324" s="1"/>
  <c r="AI324" s="1"/>
  <c r="AT324" s="1"/>
  <c r="A324"/>
  <c r="BA322"/>
  <c r="AX322"/>
  <c r="AP322"/>
  <c r="AG322"/>
  <c r="W322"/>
  <c r="M322"/>
  <c r="Q322" s="1"/>
  <c r="BB302"/>
  <c r="AZ302"/>
  <c r="AR302"/>
  <c r="AH302"/>
  <c r="S302"/>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C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C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C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C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C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C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C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C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C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C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C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C289"/>
  <c r="B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C288"/>
  <c r="B288"/>
  <c r="AY287"/>
  <c r="AY302" s="1"/>
  <c r="AW287"/>
  <c r="AW302" s="1"/>
  <c r="AV287"/>
  <c r="AV302" s="1"/>
  <c r="AU287"/>
  <c r="AU302" s="1"/>
  <c r="AS287"/>
  <c r="AS302" s="1"/>
  <c r="AQ287"/>
  <c r="AQ302" s="1"/>
  <c r="AO287"/>
  <c r="AO302" s="1"/>
  <c r="AN287"/>
  <c r="AN302" s="1"/>
  <c r="AM287"/>
  <c r="AM302" s="1"/>
  <c r="AL287"/>
  <c r="AL302" s="1"/>
  <c r="AK287"/>
  <c r="AK302" s="1"/>
  <c r="AJ287"/>
  <c r="AJ302" s="1"/>
  <c r="AF287"/>
  <c r="AF302" s="1"/>
  <c r="AE287"/>
  <c r="AE302" s="1"/>
  <c r="AD287"/>
  <c r="AD302" s="1"/>
  <c r="AC287"/>
  <c r="AC302" s="1"/>
  <c r="AB287"/>
  <c r="AB302" s="1"/>
  <c r="AA287"/>
  <c r="AA302" s="1"/>
  <c r="Z287"/>
  <c r="Z302" s="1"/>
  <c r="Y287"/>
  <c r="Y302" s="1"/>
  <c r="X287"/>
  <c r="X302" s="1"/>
  <c r="V287"/>
  <c r="V302" s="1"/>
  <c r="U287"/>
  <c r="U302" s="1"/>
  <c r="T287"/>
  <c r="T302" s="1"/>
  <c r="R287"/>
  <c r="R302" s="1"/>
  <c r="P287"/>
  <c r="P302" s="1"/>
  <c r="O287"/>
  <c r="O302" s="1"/>
  <c r="N287"/>
  <c r="N302" s="1"/>
  <c r="L287"/>
  <c r="L302" s="1"/>
  <c r="K287"/>
  <c r="K302" s="1"/>
  <c r="J287"/>
  <c r="J302" s="1"/>
  <c r="I287"/>
  <c r="I302" s="1"/>
  <c r="H287"/>
  <c r="H302" s="1"/>
  <c r="G287"/>
  <c r="G302" s="1"/>
  <c r="F287"/>
  <c r="F302" s="1"/>
  <c r="E287"/>
  <c r="E302" s="1"/>
  <c r="D287"/>
  <c r="D302" s="1"/>
  <c r="C287"/>
  <c r="C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C285"/>
  <c r="B285"/>
  <c r="AX283"/>
  <c r="BA283" s="1"/>
  <c r="AP283"/>
  <c r="AG283"/>
  <c r="W283"/>
  <c r="Q283"/>
  <c r="AI283" s="1"/>
  <c r="AT283" s="1"/>
  <c r="M283"/>
  <c r="AX282"/>
  <c r="BA282" s="1"/>
  <c r="AP282"/>
  <c r="AG282"/>
  <c r="W282"/>
  <c r="Q282"/>
  <c r="AI282" s="1"/>
  <c r="AT282" s="1"/>
  <c r="M282"/>
  <c r="AX281"/>
  <c r="BA281" s="1"/>
  <c r="AP281"/>
  <c r="AG281"/>
  <c r="W281"/>
  <c r="Q281"/>
  <c r="AI281" s="1"/>
  <c r="AT281" s="1"/>
  <c r="M281"/>
  <c r="AX280"/>
  <c r="BA280" s="1"/>
  <c r="AP280"/>
  <c r="AG280"/>
  <c r="W280"/>
  <c r="Q280"/>
  <c r="AI280" s="1"/>
  <c r="AT280" s="1"/>
  <c r="M280"/>
  <c r="AX279"/>
  <c r="BA279" s="1"/>
  <c r="AP279"/>
  <c r="AG279"/>
  <c r="W279"/>
  <c r="Q279"/>
  <c r="AI279" s="1"/>
  <c r="AT279" s="1"/>
  <c r="M279"/>
  <c r="AX278"/>
  <c r="BA278" s="1"/>
  <c r="AP278"/>
  <c r="AG278"/>
  <c r="W278"/>
  <c r="Q278"/>
  <c r="AI278" s="1"/>
  <c r="AT278" s="1"/>
  <c r="M278"/>
  <c r="AX277"/>
  <c r="BA277" s="1"/>
  <c r="AP277"/>
  <c r="AG277"/>
  <c r="W277"/>
  <c r="Q277"/>
  <c r="AI277" s="1"/>
  <c r="AT277" s="1"/>
  <c r="M277"/>
  <c r="AX276"/>
  <c r="BA276" s="1"/>
  <c r="AP276"/>
  <c r="AG276"/>
  <c r="W276"/>
  <c r="Q276"/>
  <c r="AI276" s="1"/>
  <c r="AT276" s="1"/>
  <c r="M276"/>
  <c r="AX275"/>
  <c r="BA275" s="1"/>
  <c r="AP275"/>
  <c r="AG275"/>
  <c r="W275"/>
  <c r="Q275"/>
  <c r="AI275" s="1"/>
  <c r="AT275" s="1"/>
  <c r="M275"/>
  <c r="AX274"/>
  <c r="BA274" s="1"/>
  <c r="AP274"/>
  <c r="AG274"/>
  <c r="W274"/>
  <c r="Q274"/>
  <c r="AI274" s="1"/>
  <c r="M274"/>
  <c r="AY273"/>
  <c r="AW273"/>
  <c r="AV273"/>
  <c r="AU273"/>
  <c r="AS273"/>
  <c r="AQ273"/>
  <c r="AP273"/>
  <c r="AO273"/>
  <c r="AN273"/>
  <c r="AM273"/>
  <c r="AL273"/>
  <c r="AK273"/>
  <c r="AJ273"/>
  <c r="AG273"/>
  <c r="AF273"/>
  <c r="AE273"/>
  <c r="AD273"/>
  <c r="AC273"/>
  <c r="AB273"/>
  <c r="AA273"/>
  <c r="Z273"/>
  <c r="Y273"/>
  <c r="X273"/>
  <c r="W273"/>
  <c r="V273"/>
  <c r="U273"/>
  <c r="T273"/>
  <c r="R273"/>
  <c r="Q273"/>
  <c r="P273"/>
  <c r="O273"/>
  <c r="N273"/>
  <c r="M273"/>
  <c r="L273"/>
  <c r="K273"/>
  <c r="J273"/>
  <c r="I273"/>
  <c r="H273"/>
  <c r="G273"/>
  <c r="F273"/>
  <c r="E273"/>
  <c r="D273"/>
  <c r="C273"/>
  <c r="B273"/>
  <c r="BA272"/>
  <c r="BC272" s="1"/>
  <c r="AX272"/>
  <c r="AP272"/>
  <c r="AG272"/>
  <c r="W272"/>
  <c r="M272"/>
  <c r="Q272" s="1"/>
  <c r="AI272" s="1"/>
  <c r="AT272" s="1"/>
  <c r="BA271"/>
  <c r="AX271"/>
  <c r="AP271"/>
  <c r="AG271"/>
  <c r="W271"/>
  <c r="W270" s="1"/>
  <c r="M271"/>
  <c r="Q271" s="1"/>
  <c r="BA270"/>
  <c r="AY270"/>
  <c r="AX270"/>
  <c r="AW270"/>
  <c r="AV270"/>
  <c r="AU270"/>
  <c r="AS270"/>
  <c r="AQ270"/>
  <c r="AP270"/>
  <c r="AO270"/>
  <c r="AN270"/>
  <c r="AM270"/>
  <c r="AL270"/>
  <c r="AK270"/>
  <c r="AJ270"/>
  <c r="AG270"/>
  <c r="AF270"/>
  <c r="AE270"/>
  <c r="AD270"/>
  <c r="AC270"/>
  <c r="AB270"/>
  <c r="AA270"/>
  <c r="Z270"/>
  <c r="Y270"/>
  <c r="X270"/>
  <c r="V270"/>
  <c r="U270"/>
  <c r="T270"/>
  <c r="R270"/>
  <c r="P270"/>
  <c r="O270"/>
  <c r="N270"/>
  <c r="M270"/>
  <c r="L270"/>
  <c r="K270"/>
  <c r="J270"/>
  <c r="I270"/>
  <c r="H270"/>
  <c r="G270"/>
  <c r="F270"/>
  <c r="E270"/>
  <c r="D270"/>
  <c r="C270"/>
  <c r="B270"/>
  <c r="AX268"/>
  <c r="BA268" s="1"/>
  <c r="AP268"/>
  <c r="AG268"/>
  <c r="W268"/>
  <c r="Q268"/>
  <c r="AI268" s="1"/>
  <c r="AT268" s="1"/>
  <c r="M268"/>
  <c r="AX267"/>
  <c r="BA267" s="1"/>
  <c r="AP267"/>
  <c r="AG267"/>
  <c r="W267"/>
  <c r="Q267"/>
  <c r="AI267" s="1"/>
  <c r="AT267" s="1"/>
  <c r="M267"/>
  <c r="AX266"/>
  <c r="BA266" s="1"/>
  <c r="AP266"/>
  <c r="AG266"/>
  <c r="W266"/>
  <c r="Q266"/>
  <c r="AI266" s="1"/>
  <c r="AT266" s="1"/>
  <c r="M266"/>
  <c r="AX265"/>
  <c r="BA265" s="1"/>
  <c r="AP265"/>
  <c r="AG265"/>
  <c r="W265"/>
  <c r="Q265"/>
  <c r="AI265" s="1"/>
  <c r="AT265" s="1"/>
  <c r="M265"/>
  <c r="AX264"/>
  <c r="BA264" s="1"/>
  <c r="AP264"/>
  <c r="AG264"/>
  <c r="W264"/>
  <c r="Q264"/>
  <c r="AI264" s="1"/>
  <c r="AT264" s="1"/>
  <c r="M264"/>
  <c r="AX263"/>
  <c r="BA263" s="1"/>
  <c r="AP263"/>
  <c r="AG263"/>
  <c r="W263"/>
  <c r="Q263"/>
  <c r="AI263" s="1"/>
  <c r="AT263" s="1"/>
  <c r="M263"/>
  <c r="AX262"/>
  <c r="BA262" s="1"/>
  <c r="AP262"/>
  <c r="AG262"/>
  <c r="W262"/>
  <c r="Q262"/>
  <c r="AI262" s="1"/>
  <c r="AT262" s="1"/>
  <c r="M262"/>
  <c r="AX261"/>
  <c r="BA261" s="1"/>
  <c r="AP261"/>
  <c r="AG261"/>
  <c r="W261"/>
  <c r="Q261"/>
  <c r="AI261" s="1"/>
  <c r="AT261" s="1"/>
  <c r="M261"/>
  <c r="AX260"/>
  <c r="BA260" s="1"/>
  <c r="AP260"/>
  <c r="AP258" s="1"/>
  <c r="AG260"/>
  <c r="W260"/>
  <c r="Q260"/>
  <c r="AI260" s="1"/>
  <c r="M260"/>
  <c r="AX259"/>
  <c r="AP259"/>
  <c r="AG259"/>
  <c r="W259"/>
  <c r="Q259"/>
  <c r="M259"/>
  <c r="AY258"/>
  <c r="AW258"/>
  <c r="AV258"/>
  <c r="AU258"/>
  <c r="AS258"/>
  <c r="AQ258"/>
  <c r="AO258"/>
  <c r="AN258"/>
  <c r="AM258"/>
  <c r="AL258"/>
  <c r="AK258"/>
  <c r="AJ258"/>
  <c r="AG258"/>
  <c r="AF258"/>
  <c r="AE258"/>
  <c r="AD258"/>
  <c r="AC258"/>
  <c r="AB258"/>
  <c r="AA258"/>
  <c r="Z258"/>
  <c r="Y258"/>
  <c r="X258"/>
  <c r="W258"/>
  <c r="V258"/>
  <c r="U258"/>
  <c r="T258"/>
  <c r="R258"/>
  <c r="P258"/>
  <c r="O258"/>
  <c r="N258"/>
  <c r="M258"/>
  <c r="L258"/>
  <c r="K258"/>
  <c r="J258"/>
  <c r="I258"/>
  <c r="H258"/>
  <c r="G258"/>
  <c r="F258"/>
  <c r="E258"/>
  <c r="D258"/>
  <c r="C258"/>
  <c r="B258"/>
  <c r="BA257"/>
  <c r="AX257"/>
  <c r="AP257"/>
  <c r="AG257"/>
  <c r="W257"/>
  <c r="AI257" s="1"/>
  <c r="AT257" s="1"/>
  <c r="M257"/>
  <c r="Q257" s="1"/>
  <c r="BA256"/>
  <c r="AX256"/>
  <c r="AP256"/>
  <c r="AG256"/>
  <c r="W256"/>
  <c r="W255" s="1"/>
  <c r="M256"/>
  <c r="Q256" s="1"/>
  <c r="BA255"/>
  <c r="AY255"/>
  <c r="AX255"/>
  <c r="AW255"/>
  <c r="AV255"/>
  <c r="AU255"/>
  <c r="AS255"/>
  <c r="AQ255"/>
  <c r="AP255"/>
  <c r="AO255"/>
  <c r="AN255"/>
  <c r="AM255"/>
  <c r="AL255"/>
  <c r="AK255"/>
  <c r="AJ255"/>
  <c r="AG255"/>
  <c r="AF255"/>
  <c r="AE255"/>
  <c r="AD255"/>
  <c r="AC255"/>
  <c r="AB255"/>
  <c r="AA255"/>
  <c r="Z255"/>
  <c r="Y255"/>
  <c r="X255"/>
  <c r="V255"/>
  <c r="U255"/>
  <c r="T255"/>
  <c r="R255"/>
  <c r="Q255"/>
  <c r="P255"/>
  <c r="O255"/>
  <c r="N255"/>
  <c r="M255"/>
  <c r="L255"/>
  <c r="K255"/>
  <c r="J255"/>
  <c r="I255"/>
  <c r="H255"/>
  <c r="G255"/>
  <c r="F255"/>
  <c r="E255"/>
  <c r="D255"/>
  <c r="C255"/>
  <c r="B255"/>
  <c r="AX253"/>
  <c r="BA253" s="1"/>
  <c r="BC253" s="1"/>
  <c r="AP253"/>
  <c r="AG253"/>
  <c r="W253"/>
  <c r="Q253"/>
  <c r="AI253" s="1"/>
  <c r="AT253" s="1"/>
  <c r="M253"/>
  <c r="AX252"/>
  <c r="BA252" s="1"/>
  <c r="AP252"/>
  <c r="AG252"/>
  <c r="W252"/>
  <c r="Q252"/>
  <c r="AI252" s="1"/>
  <c r="M252"/>
  <c r="AX251"/>
  <c r="BA251" s="1"/>
  <c r="BC251" s="1"/>
  <c r="AP251"/>
  <c r="AG251"/>
  <c r="W251"/>
  <c r="Q251"/>
  <c r="AI251" s="1"/>
  <c r="AT251" s="1"/>
  <c r="M251"/>
  <c r="AX250"/>
  <c r="BA250" s="1"/>
  <c r="AP250"/>
  <c r="AG250"/>
  <c r="W250"/>
  <c r="Q250"/>
  <c r="AI250" s="1"/>
  <c r="M250"/>
  <c r="AX249"/>
  <c r="BA249" s="1"/>
  <c r="BC249" s="1"/>
  <c r="AP249"/>
  <c r="AG249"/>
  <c r="W249"/>
  <c r="Q249"/>
  <c r="AI249" s="1"/>
  <c r="AT249" s="1"/>
  <c r="M249"/>
  <c r="AX248"/>
  <c r="BA248" s="1"/>
  <c r="AP248"/>
  <c r="AG248"/>
  <c r="W248"/>
  <c r="Q248"/>
  <c r="AI248" s="1"/>
  <c r="M248"/>
  <c r="AX247"/>
  <c r="BA247" s="1"/>
  <c r="BC247" s="1"/>
  <c r="AP247"/>
  <c r="AG247"/>
  <c r="W247"/>
  <c r="Q247"/>
  <c r="AI247" s="1"/>
  <c r="AT247" s="1"/>
  <c r="M247"/>
  <c r="AX246"/>
  <c r="BA246" s="1"/>
  <c r="AP246"/>
  <c r="AG246"/>
  <c r="W246"/>
  <c r="Q246"/>
  <c r="AI246" s="1"/>
  <c r="M246"/>
  <c r="AX245"/>
  <c r="BA245" s="1"/>
  <c r="BC245" s="1"/>
  <c r="AP245"/>
  <c r="AG245"/>
  <c r="AG243" s="1"/>
  <c r="W245"/>
  <c r="Q245"/>
  <c r="AI245" s="1"/>
  <c r="AT245" s="1"/>
  <c r="M245"/>
  <c r="AX244"/>
  <c r="AP244"/>
  <c r="AG244"/>
  <c r="W244"/>
  <c r="Q244"/>
  <c r="M244"/>
  <c r="AY243"/>
  <c r="AW243"/>
  <c r="AV243"/>
  <c r="AU243"/>
  <c r="AS243"/>
  <c r="AQ243"/>
  <c r="AP243"/>
  <c r="AO243"/>
  <c r="AN243"/>
  <c r="AM243"/>
  <c r="AL243"/>
  <c r="AK243"/>
  <c r="AJ243"/>
  <c r="AF243"/>
  <c r="AE243"/>
  <c r="AD243"/>
  <c r="AC243"/>
  <c r="AB243"/>
  <c r="AA243"/>
  <c r="Z243"/>
  <c r="Y243"/>
  <c r="X243"/>
  <c r="W243"/>
  <c r="V243"/>
  <c r="U243"/>
  <c r="T243"/>
  <c r="R243"/>
  <c r="P243"/>
  <c r="O243"/>
  <c r="N243"/>
  <c r="M243"/>
  <c r="L243"/>
  <c r="K243"/>
  <c r="J243"/>
  <c r="I243"/>
  <c r="H243"/>
  <c r="G243"/>
  <c r="F243"/>
  <c r="E243"/>
  <c r="D243"/>
  <c r="C243"/>
  <c r="B243"/>
  <c r="BA242"/>
  <c r="AX242"/>
  <c r="AP242"/>
  <c r="AG242"/>
  <c r="W242"/>
  <c r="M242"/>
  <c r="Q242" s="1"/>
  <c r="AI242" s="1"/>
  <c r="AT242" s="1"/>
  <c r="BA241"/>
  <c r="AX241"/>
  <c r="AP241"/>
  <c r="AG241"/>
  <c r="W241"/>
  <c r="W240" s="1"/>
  <c r="M241"/>
  <c r="Q241" s="1"/>
  <c r="AI241" s="1"/>
  <c r="BA240"/>
  <c r="AY240"/>
  <c r="AX240"/>
  <c r="AW240"/>
  <c r="AV240"/>
  <c r="AU240"/>
  <c r="AS240"/>
  <c r="AQ240"/>
  <c r="AP240"/>
  <c r="AO240"/>
  <c r="AN240"/>
  <c r="AM240"/>
  <c r="AL240"/>
  <c r="AK240"/>
  <c r="AJ240"/>
  <c r="AG240"/>
  <c r="AF240"/>
  <c r="AE240"/>
  <c r="AD240"/>
  <c r="AC240"/>
  <c r="AB240"/>
  <c r="AA240"/>
  <c r="Z240"/>
  <c r="Y240"/>
  <c r="X240"/>
  <c r="V240"/>
  <c r="U240"/>
  <c r="T240"/>
  <c r="R240"/>
  <c r="Q240"/>
  <c r="P240"/>
  <c r="O240"/>
  <c r="N240"/>
  <c r="M240"/>
  <c r="L240"/>
  <c r="K240"/>
  <c r="J240"/>
  <c r="I240"/>
  <c r="H240"/>
  <c r="G240"/>
  <c r="F240"/>
  <c r="E240"/>
  <c r="D240"/>
  <c r="C240"/>
  <c r="B240"/>
  <c r="AX238"/>
  <c r="BA238" s="1"/>
  <c r="AP238"/>
  <c r="AG238"/>
  <c r="W238"/>
  <c r="Q238"/>
  <c r="AI238" s="1"/>
  <c r="M238"/>
  <c r="AX237"/>
  <c r="BA237" s="1"/>
  <c r="BC237" s="1"/>
  <c r="AP237"/>
  <c r="AG237"/>
  <c r="W237"/>
  <c r="Q237"/>
  <c r="AI237" s="1"/>
  <c r="AT237" s="1"/>
  <c r="M237"/>
  <c r="AX236"/>
  <c r="BA236" s="1"/>
  <c r="AP236"/>
  <c r="AG236"/>
  <c r="W236"/>
  <c r="Q236"/>
  <c r="AI236" s="1"/>
  <c r="M236"/>
  <c r="AX235"/>
  <c r="BA235" s="1"/>
  <c r="BC235" s="1"/>
  <c r="AP235"/>
  <c r="AG235"/>
  <c r="W235"/>
  <c r="Q235"/>
  <c r="AI235" s="1"/>
  <c r="AT235" s="1"/>
  <c r="M235"/>
  <c r="AX234"/>
  <c r="BA234" s="1"/>
  <c r="AP234"/>
  <c r="AG234"/>
  <c r="W234"/>
  <c r="Q234"/>
  <c r="AI234" s="1"/>
  <c r="M234"/>
  <c r="AX233"/>
  <c r="BA233" s="1"/>
  <c r="BC233" s="1"/>
  <c r="AP233"/>
  <c r="AG233"/>
  <c r="W233"/>
  <c r="Q233"/>
  <c r="AI233" s="1"/>
  <c r="AT233" s="1"/>
  <c r="M233"/>
  <c r="AX232"/>
  <c r="BA232" s="1"/>
  <c r="AP232"/>
  <c r="AG232"/>
  <c r="W232"/>
  <c r="Q232"/>
  <c r="AI232" s="1"/>
  <c r="M232"/>
  <c r="AX231"/>
  <c r="BA231" s="1"/>
  <c r="BC231" s="1"/>
  <c r="AP231"/>
  <c r="AG231"/>
  <c r="W231"/>
  <c r="Q231"/>
  <c r="AI231" s="1"/>
  <c r="AT231" s="1"/>
  <c r="M231"/>
  <c r="AX230"/>
  <c r="BA230" s="1"/>
  <c r="AP230"/>
  <c r="AP228" s="1"/>
  <c r="AG230"/>
  <c r="W230"/>
  <c r="Q230"/>
  <c r="AI230" s="1"/>
  <c r="M230"/>
  <c r="AX229"/>
  <c r="AP229"/>
  <c r="AG229"/>
  <c r="W229"/>
  <c r="Q229"/>
  <c r="M229"/>
  <c r="AY228"/>
  <c r="AW228"/>
  <c r="AV228"/>
  <c r="AU228"/>
  <c r="AS228"/>
  <c r="AQ228"/>
  <c r="AO228"/>
  <c r="AN228"/>
  <c r="AM228"/>
  <c r="AL228"/>
  <c r="AK228"/>
  <c r="AJ228"/>
  <c r="AG228"/>
  <c r="AF228"/>
  <c r="AE228"/>
  <c r="AD228"/>
  <c r="AC228"/>
  <c r="AB228"/>
  <c r="AA228"/>
  <c r="Z228"/>
  <c r="Y228"/>
  <c r="X228"/>
  <c r="W228"/>
  <c r="V228"/>
  <c r="U228"/>
  <c r="T228"/>
  <c r="R228"/>
  <c r="P228"/>
  <c r="O228"/>
  <c r="N228"/>
  <c r="M228"/>
  <c r="L228"/>
  <c r="K228"/>
  <c r="J228"/>
  <c r="I228"/>
  <c r="H228"/>
  <c r="G228"/>
  <c r="F228"/>
  <c r="E228"/>
  <c r="D228"/>
  <c r="C228"/>
  <c r="B228"/>
  <c r="BA227"/>
  <c r="AX227"/>
  <c r="AP227"/>
  <c r="AG227"/>
  <c r="W227"/>
  <c r="AI227" s="1"/>
  <c r="AT227" s="1"/>
  <c r="M227"/>
  <c r="Q227" s="1"/>
  <c r="BA226"/>
  <c r="AX226"/>
  <c r="AP226"/>
  <c r="AG226"/>
  <c r="W226"/>
  <c r="W225" s="1"/>
  <c r="M226"/>
  <c r="Q226" s="1"/>
  <c r="BA225"/>
  <c r="AY225"/>
  <c r="AX225"/>
  <c r="AW225"/>
  <c r="AV225"/>
  <c r="AU225"/>
  <c r="AS225"/>
  <c r="AQ225"/>
  <c r="AP225"/>
  <c r="AO225"/>
  <c r="AN225"/>
  <c r="AM225"/>
  <c r="AL225"/>
  <c r="AK225"/>
  <c r="AJ225"/>
  <c r="AG225"/>
  <c r="AF225"/>
  <c r="AE225"/>
  <c r="AD225"/>
  <c r="AC225"/>
  <c r="AB225"/>
  <c r="AA225"/>
  <c r="Z225"/>
  <c r="Y225"/>
  <c r="X225"/>
  <c r="V225"/>
  <c r="U225"/>
  <c r="T225"/>
  <c r="R225"/>
  <c r="Q225"/>
  <c r="P225"/>
  <c r="O225"/>
  <c r="N225"/>
  <c r="M225"/>
  <c r="L225"/>
  <c r="K225"/>
  <c r="J225"/>
  <c r="I225"/>
  <c r="H225"/>
  <c r="G225"/>
  <c r="F225"/>
  <c r="E225"/>
  <c r="D225"/>
  <c r="C225"/>
  <c r="B225"/>
  <c r="AX223"/>
  <c r="AP223"/>
  <c r="AP300" s="1"/>
  <c r="AG223"/>
  <c r="AG300" s="1"/>
  <c r="W223"/>
  <c r="W300" s="1"/>
  <c r="Q223"/>
  <c r="M223"/>
  <c r="M300" s="1"/>
  <c r="AX222"/>
  <c r="AP222"/>
  <c r="AP299" s="1"/>
  <c r="AG222"/>
  <c r="AG299" s="1"/>
  <c r="W222"/>
  <c r="W299" s="1"/>
  <c r="Q222"/>
  <c r="M222"/>
  <c r="M299" s="1"/>
  <c r="AX221"/>
  <c r="AP221"/>
  <c r="AP298" s="1"/>
  <c r="AG221"/>
  <c r="AG298" s="1"/>
  <c r="W221"/>
  <c r="W298" s="1"/>
  <c r="Q221"/>
  <c r="M221"/>
  <c r="M298" s="1"/>
  <c r="AX220"/>
  <c r="AP220"/>
  <c r="AP297" s="1"/>
  <c r="AG220"/>
  <c r="AG297" s="1"/>
  <c r="W220"/>
  <c r="W297" s="1"/>
  <c r="Q220"/>
  <c r="M220"/>
  <c r="M297" s="1"/>
  <c r="AX219"/>
  <c r="AP219"/>
  <c r="AP296" s="1"/>
  <c r="AG219"/>
  <c r="AG296" s="1"/>
  <c r="W219"/>
  <c r="W296" s="1"/>
  <c r="Q219"/>
  <c r="M219"/>
  <c r="M296" s="1"/>
  <c r="AX218"/>
  <c r="AP218"/>
  <c r="AP295" s="1"/>
  <c r="AG218"/>
  <c r="AG295" s="1"/>
  <c r="W218"/>
  <c r="W295" s="1"/>
  <c r="M218"/>
  <c r="M295" s="1"/>
  <c r="BA217"/>
  <c r="BA294" s="1"/>
  <c r="AX217"/>
  <c r="AX294" s="1"/>
  <c r="AP217"/>
  <c r="AP294" s="1"/>
  <c r="AG217"/>
  <c r="AG294" s="1"/>
  <c r="W217"/>
  <c r="W294" s="1"/>
  <c r="M217"/>
  <c r="M294" s="1"/>
  <c r="BA216"/>
  <c r="BA293" s="1"/>
  <c r="AX216"/>
  <c r="AX293" s="1"/>
  <c r="AP216"/>
  <c r="AP293" s="1"/>
  <c r="AG216"/>
  <c r="AG293" s="1"/>
  <c r="W216"/>
  <c r="W293" s="1"/>
  <c r="M216"/>
  <c r="M293" s="1"/>
  <c r="BA215"/>
  <c r="BA292" s="1"/>
  <c r="AX215"/>
  <c r="AX292" s="1"/>
  <c r="AP215"/>
  <c r="AP292" s="1"/>
  <c r="AG215"/>
  <c r="AG292" s="1"/>
  <c r="W215"/>
  <c r="W292" s="1"/>
  <c r="M215"/>
  <c r="M292" s="1"/>
  <c r="BA214"/>
  <c r="AX214"/>
  <c r="AX291" s="1"/>
  <c r="AP214"/>
  <c r="AP291" s="1"/>
  <c r="AG214"/>
  <c r="AG291" s="1"/>
  <c r="W214"/>
  <c r="W291" s="1"/>
  <c r="M214"/>
  <c r="M291" s="1"/>
  <c r="AY213"/>
  <c r="AX213"/>
  <c r="AW213"/>
  <c r="AV213"/>
  <c r="AU213"/>
  <c r="AS213"/>
  <c r="AQ213"/>
  <c r="AO213"/>
  <c r="AN213"/>
  <c r="AM213"/>
  <c r="AL213"/>
  <c r="AK213"/>
  <c r="AJ213"/>
  <c r="AG213"/>
  <c r="AF213"/>
  <c r="AE213"/>
  <c r="AD213"/>
  <c r="AC213"/>
  <c r="AB213"/>
  <c r="AA213"/>
  <c r="Z213"/>
  <c r="Y213"/>
  <c r="X213"/>
  <c r="V213"/>
  <c r="U213"/>
  <c r="T213"/>
  <c r="R213"/>
  <c r="P213"/>
  <c r="O213"/>
  <c r="N213"/>
  <c r="M213"/>
  <c r="L213"/>
  <c r="K213"/>
  <c r="J213"/>
  <c r="I213"/>
  <c r="H213"/>
  <c r="G213"/>
  <c r="F213"/>
  <c r="E213"/>
  <c r="D213"/>
  <c r="C213"/>
  <c r="B213"/>
  <c r="AX212"/>
  <c r="AX289" s="1"/>
  <c r="AP212"/>
  <c r="AP289" s="1"/>
  <c r="AG212"/>
  <c r="AG289" s="1"/>
  <c r="W212"/>
  <c r="W289" s="1"/>
  <c r="Q212"/>
  <c r="Q289" s="1"/>
  <c r="M212"/>
  <c r="M289" s="1"/>
  <c r="AX211"/>
  <c r="AX288" s="1"/>
  <c r="AX287" s="1"/>
  <c r="AP211"/>
  <c r="AP288" s="1"/>
  <c r="AP287" s="1"/>
  <c r="AG211"/>
  <c r="AG288" s="1"/>
  <c r="AG287" s="1"/>
  <c r="W211"/>
  <c r="W288" s="1"/>
  <c r="W287" s="1"/>
  <c r="Q211"/>
  <c r="Q288" s="1"/>
  <c r="Q287" s="1"/>
  <c r="M211"/>
  <c r="M288" s="1"/>
  <c r="M287" s="1"/>
  <c r="AY210"/>
  <c r="AW210"/>
  <c r="AV210"/>
  <c r="AU210"/>
  <c r="AS210"/>
  <c r="AQ210"/>
  <c r="AP210"/>
  <c r="AO210"/>
  <c r="AN210"/>
  <c r="AM210"/>
  <c r="AL210"/>
  <c r="AK210"/>
  <c r="AJ210"/>
  <c r="AG210"/>
  <c r="AF210"/>
  <c r="AE210"/>
  <c r="AD210"/>
  <c r="AC210"/>
  <c r="AB210"/>
  <c r="AA210"/>
  <c r="Z210"/>
  <c r="Y210"/>
  <c r="X210"/>
  <c r="W210"/>
  <c r="V210"/>
  <c r="U210"/>
  <c r="T210"/>
  <c r="R210"/>
  <c r="P210"/>
  <c r="O210"/>
  <c r="N210"/>
  <c r="M210"/>
  <c r="L210"/>
  <c r="K210"/>
  <c r="J210"/>
  <c r="I210"/>
  <c r="H210"/>
  <c r="G210"/>
  <c r="F210"/>
  <c r="E210"/>
  <c r="D210"/>
  <c r="C210"/>
  <c r="B210"/>
  <c r="BA208"/>
  <c r="AX208"/>
  <c r="AP208"/>
  <c r="AG208"/>
  <c r="W208"/>
  <c r="M208"/>
  <c r="Q208" s="1"/>
  <c r="AI208" s="1"/>
  <c r="AT208" s="1"/>
  <c r="BA207"/>
  <c r="AX207"/>
  <c r="AP207"/>
  <c r="AG207"/>
  <c r="W207"/>
  <c r="M207"/>
  <c r="Q207" s="1"/>
  <c r="AI207" s="1"/>
  <c r="AT207" s="1"/>
  <c r="BA206"/>
  <c r="AX206"/>
  <c r="AP206"/>
  <c r="AG206"/>
  <c r="W206"/>
  <c r="M206"/>
  <c r="Q206" s="1"/>
  <c r="AI206" s="1"/>
  <c r="AT206" s="1"/>
  <c r="BA205"/>
  <c r="AX205"/>
  <c r="AP205"/>
  <c r="AG205"/>
  <c r="W205"/>
  <c r="M205"/>
  <c r="Q205" s="1"/>
  <c r="AI205" s="1"/>
  <c r="AT205" s="1"/>
  <c r="BA204"/>
  <c r="AX204"/>
  <c r="AP204"/>
  <c r="AG204"/>
  <c r="W204"/>
  <c r="M204"/>
  <c r="Q204" s="1"/>
  <c r="AI204" s="1"/>
  <c r="AT204" s="1"/>
  <c r="BA203"/>
  <c r="AX203"/>
  <c r="AP203"/>
  <c r="AG203"/>
  <c r="W203"/>
  <c r="M203"/>
  <c r="Q203" s="1"/>
  <c r="AI203" s="1"/>
  <c r="AT203" s="1"/>
  <c r="BA202"/>
  <c r="AX202"/>
  <c r="AP202"/>
  <c r="AG202"/>
  <c r="W202"/>
  <c r="M202"/>
  <c r="Q202" s="1"/>
  <c r="AI202" s="1"/>
  <c r="AT202" s="1"/>
  <c r="BA201"/>
  <c r="AX201"/>
  <c r="AP201"/>
  <c r="AG201"/>
  <c r="W201"/>
  <c r="M201"/>
  <c r="Q201" s="1"/>
  <c r="AI201" s="1"/>
  <c r="AT201" s="1"/>
  <c r="BA200"/>
  <c r="AX200"/>
  <c r="AP200"/>
  <c r="AG200"/>
  <c r="W200"/>
  <c r="M200"/>
  <c r="Q200" s="1"/>
  <c r="AI200" s="1"/>
  <c r="AT200" s="1"/>
  <c r="BA199"/>
  <c r="AX199"/>
  <c r="AP199"/>
  <c r="AG199"/>
  <c r="W199"/>
  <c r="W198" s="1"/>
  <c r="M199"/>
  <c r="Q199" s="1"/>
  <c r="BA198"/>
  <c r="AY198"/>
  <c r="AX198"/>
  <c r="AW198"/>
  <c r="AV198"/>
  <c r="AU198"/>
  <c r="AS198"/>
  <c r="AQ198"/>
  <c r="AP198"/>
  <c r="AO198"/>
  <c r="AN198"/>
  <c r="AM198"/>
  <c r="AL198"/>
  <c r="AK198"/>
  <c r="AJ198"/>
  <c r="AG198"/>
  <c r="AF198"/>
  <c r="AE198"/>
  <c r="AD198"/>
  <c r="AC198"/>
  <c r="AB198"/>
  <c r="AA198"/>
  <c r="Z198"/>
  <c r="Y198"/>
  <c r="X198"/>
  <c r="V198"/>
  <c r="U198"/>
  <c r="T198"/>
  <c r="R198"/>
  <c r="P198"/>
  <c r="O198"/>
  <c r="N198"/>
  <c r="M198"/>
  <c r="L198"/>
  <c r="K198"/>
  <c r="J198"/>
  <c r="I198"/>
  <c r="H198"/>
  <c r="G198"/>
  <c r="F198"/>
  <c r="E198"/>
  <c r="D198"/>
  <c r="C198"/>
  <c r="B198"/>
  <c r="AX197"/>
  <c r="BA197" s="1"/>
  <c r="AP197"/>
  <c r="AG197"/>
  <c r="W197"/>
  <c r="Q197"/>
  <c r="AI197" s="1"/>
  <c r="AT197" s="1"/>
  <c r="M197"/>
  <c r="AX196"/>
  <c r="AX285" s="1"/>
  <c r="AP196"/>
  <c r="AP285" s="1"/>
  <c r="AG196"/>
  <c r="AG285" s="1"/>
  <c r="W196"/>
  <c r="W285" s="1"/>
  <c r="Q196"/>
  <c r="Q285" s="1"/>
  <c r="M196"/>
  <c r="M285" s="1"/>
  <c r="AY195"/>
  <c r="AW195"/>
  <c r="AV195"/>
  <c r="AU195"/>
  <c r="AS195"/>
  <c r="AQ195"/>
  <c r="AP195"/>
  <c r="AO195"/>
  <c r="AN195"/>
  <c r="AM195"/>
  <c r="AL195"/>
  <c r="AK195"/>
  <c r="AJ195"/>
  <c r="AG195"/>
  <c r="AF195"/>
  <c r="AE195"/>
  <c r="AD195"/>
  <c r="AC195"/>
  <c r="AB195"/>
  <c r="AA195"/>
  <c r="Z195"/>
  <c r="Y195"/>
  <c r="X195"/>
  <c r="W195"/>
  <c r="V195"/>
  <c r="U195"/>
  <c r="T195"/>
  <c r="R195"/>
  <c r="P195"/>
  <c r="O195"/>
  <c r="N195"/>
  <c r="M195"/>
  <c r="L195"/>
  <c r="K195"/>
  <c r="J195"/>
  <c r="I195"/>
  <c r="H195"/>
  <c r="G195"/>
  <c r="F195"/>
  <c r="E195"/>
  <c r="D195"/>
  <c r="C195"/>
  <c r="B195"/>
  <c r="BB191"/>
  <c r="AZ191"/>
  <c r="S191"/>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C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C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C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C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C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C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C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C183"/>
  <c r="B183"/>
  <c r="AY182"/>
  <c r="AW182"/>
  <c r="AV182"/>
  <c r="AU182"/>
  <c r="AS182"/>
  <c r="AR182"/>
  <c r="AQ182"/>
  <c r="AO182"/>
  <c r="AN182"/>
  <c r="AM182"/>
  <c r="AL182"/>
  <c r="AK182"/>
  <c r="AJ182"/>
  <c r="AH182"/>
  <c r="AF182"/>
  <c r="AE182"/>
  <c r="AD182"/>
  <c r="AC182"/>
  <c r="AB182"/>
  <c r="AA182"/>
  <c r="Z182"/>
  <c r="Y182"/>
  <c r="X182"/>
  <c r="V182"/>
  <c r="U182"/>
  <c r="T182"/>
  <c r="R182"/>
  <c r="P182"/>
  <c r="O182"/>
  <c r="N182"/>
  <c r="L182"/>
  <c r="K182"/>
  <c r="J182"/>
  <c r="I182"/>
  <c r="H182"/>
  <c r="G182"/>
  <c r="F182"/>
  <c r="E182"/>
  <c r="D182"/>
  <c r="C182"/>
  <c r="B182"/>
  <c r="AY181"/>
  <c r="AY180" s="1"/>
  <c r="AW181"/>
  <c r="AW180" s="1"/>
  <c r="AV181"/>
  <c r="AU181"/>
  <c r="AU180" s="1"/>
  <c r="AS181"/>
  <c r="AS180" s="1"/>
  <c r="AR181"/>
  <c r="AQ181"/>
  <c r="AO181"/>
  <c r="AN181"/>
  <c r="AM181"/>
  <c r="AL181"/>
  <c r="AK181"/>
  <c r="AJ181"/>
  <c r="AH181"/>
  <c r="AF181"/>
  <c r="AE181"/>
  <c r="AE180" s="1"/>
  <c r="AD181"/>
  <c r="AC181"/>
  <c r="AC180" s="1"/>
  <c r="AB181"/>
  <c r="AA181"/>
  <c r="AA180" s="1"/>
  <c r="Z181"/>
  <c r="Y181"/>
  <c r="Y180" s="1"/>
  <c r="X181"/>
  <c r="V181"/>
  <c r="U181"/>
  <c r="U180" s="1"/>
  <c r="T181"/>
  <c r="R181"/>
  <c r="R180" s="1"/>
  <c r="P181"/>
  <c r="P180" s="1"/>
  <c r="O181"/>
  <c r="N181"/>
  <c r="N180" s="1"/>
  <c r="L181"/>
  <c r="L180" s="1"/>
  <c r="K181"/>
  <c r="J181"/>
  <c r="J180" s="1"/>
  <c r="I181"/>
  <c r="H181"/>
  <c r="H180" s="1"/>
  <c r="G181"/>
  <c r="F181"/>
  <c r="F180" s="1"/>
  <c r="E181"/>
  <c r="D181"/>
  <c r="D180" s="1"/>
  <c r="C181"/>
  <c r="B181"/>
  <c r="B180" s="1"/>
  <c r="AV180"/>
  <c r="AQ180"/>
  <c r="AO180"/>
  <c r="AN180"/>
  <c r="AM180"/>
  <c r="AL180"/>
  <c r="AK180"/>
  <c r="AJ180"/>
  <c r="AF180"/>
  <c r="AD180"/>
  <c r="AB180"/>
  <c r="Z180"/>
  <c r="X180"/>
  <c r="V180"/>
  <c r="T180"/>
  <c r="O180"/>
  <c r="K180"/>
  <c r="I180"/>
  <c r="G180"/>
  <c r="E180"/>
  <c r="C180"/>
  <c r="AY179"/>
  <c r="AW179"/>
  <c r="AV179"/>
  <c r="AU179"/>
  <c r="AS179"/>
  <c r="AR179"/>
  <c r="AQ179"/>
  <c r="AO179"/>
  <c r="AN179"/>
  <c r="AM179"/>
  <c r="AL179"/>
  <c r="AK179"/>
  <c r="AJ179"/>
  <c r="AH179"/>
  <c r="AF179"/>
  <c r="AE179"/>
  <c r="AD179"/>
  <c r="AC179"/>
  <c r="AB179"/>
  <c r="AA179"/>
  <c r="Z179"/>
  <c r="Y179"/>
  <c r="X179"/>
  <c r="V179"/>
  <c r="U179"/>
  <c r="T179"/>
  <c r="R179"/>
  <c r="P179"/>
  <c r="O179"/>
  <c r="N179"/>
  <c r="L179"/>
  <c r="K179"/>
  <c r="J179"/>
  <c r="I179"/>
  <c r="H179"/>
  <c r="G179"/>
  <c r="F179"/>
  <c r="E179"/>
  <c r="D179"/>
  <c r="C179"/>
  <c r="B179"/>
  <c r="AY178"/>
  <c r="AW178"/>
  <c r="AV178"/>
  <c r="AV177" s="1"/>
  <c r="AU178"/>
  <c r="AS178"/>
  <c r="AR178"/>
  <c r="AQ178"/>
  <c r="AO178"/>
  <c r="AN178"/>
  <c r="AM178"/>
  <c r="AL178"/>
  <c r="AK178"/>
  <c r="AJ178"/>
  <c r="AH178"/>
  <c r="AF178"/>
  <c r="AF177" s="1"/>
  <c r="AE178"/>
  <c r="AD178"/>
  <c r="AD177" s="1"/>
  <c r="AC178"/>
  <c r="AB178"/>
  <c r="AB177" s="1"/>
  <c r="AA178"/>
  <c r="Z178"/>
  <c r="Z177" s="1"/>
  <c r="Y178"/>
  <c r="X178"/>
  <c r="X177" s="1"/>
  <c r="V178"/>
  <c r="V177" s="1"/>
  <c r="U178"/>
  <c r="T178"/>
  <c r="T177" s="1"/>
  <c r="R178"/>
  <c r="P178"/>
  <c r="O178"/>
  <c r="O177" s="1"/>
  <c r="N178"/>
  <c r="L178"/>
  <c r="K178"/>
  <c r="K177" s="1"/>
  <c r="J178"/>
  <c r="I178"/>
  <c r="I177" s="1"/>
  <c r="H178"/>
  <c r="G178"/>
  <c r="G177" s="1"/>
  <c r="F178"/>
  <c r="E178"/>
  <c r="E177" s="1"/>
  <c r="D178"/>
  <c r="C178"/>
  <c r="C177" s="1"/>
  <c r="B178"/>
  <c r="AY177"/>
  <c r="AW177"/>
  <c r="AU177"/>
  <c r="AS177"/>
  <c r="AQ177"/>
  <c r="AO177"/>
  <c r="AN177"/>
  <c r="AM177"/>
  <c r="AL177"/>
  <c r="AK177"/>
  <c r="AJ177"/>
  <c r="AE177"/>
  <c r="AC177"/>
  <c r="AA177"/>
  <c r="Y177"/>
  <c r="U177"/>
  <c r="R177"/>
  <c r="P177"/>
  <c r="N177"/>
  <c r="L177"/>
  <c r="J177"/>
  <c r="H177"/>
  <c r="F177"/>
  <c r="D177"/>
  <c r="B177"/>
  <c r="AY175"/>
  <c r="AY191" s="1"/>
  <c r="AW175"/>
  <c r="AW191" s="1"/>
  <c r="AV175"/>
  <c r="AV191" s="1"/>
  <c r="AU175"/>
  <c r="AU191" s="1"/>
  <c r="AS175"/>
  <c r="AS191" s="1"/>
  <c r="AR175"/>
  <c r="AR191" s="1"/>
  <c r="AQ175"/>
  <c r="AQ191" s="1"/>
  <c r="AO175"/>
  <c r="AO191" s="1"/>
  <c r="AN175"/>
  <c r="AN191" s="1"/>
  <c r="AM175"/>
  <c r="AM191" s="1"/>
  <c r="AL175"/>
  <c r="AL191" s="1"/>
  <c r="AK175"/>
  <c r="AK191" s="1"/>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R175"/>
  <c r="R191" s="1"/>
  <c r="P175"/>
  <c r="P191" s="1"/>
  <c r="O175"/>
  <c r="O191" s="1"/>
  <c r="N175"/>
  <c r="N191" s="1"/>
  <c r="L175"/>
  <c r="L191" s="1"/>
  <c r="K175"/>
  <c r="K191" s="1"/>
  <c r="J175"/>
  <c r="J191" s="1"/>
  <c r="I175"/>
  <c r="I191" s="1"/>
  <c r="H175"/>
  <c r="H191" s="1"/>
  <c r="G175"/>
  <c r="G191" s="1"/>
  <c r="F175"/>
  <c r="F191" s="1"/>
  <c r="E175"/>
  <c r="E191" s="1"/>
  <c r="D175"/>
  <c r="D191" s="1"/>
  <c r="C175"/>
  <c r="C191" s="1"/>
  <c r="B175"/>
  <c r="B191" s="1"/>
  <c r="AX172"/>
  <c r="BA172" s="1"/>
  <c r="AP172"/>
  <c r="AG172"/>
  <c r="W172"/>
  <c r="Q172"/>
  <c r="AI172" s="1"/>
  <c r="AT172" s="1"/>
  <c r="M172"/>
  <c r="AX171"/>
  <c r="BA171" s="1"/>
  <c r="AP171"/>
  <c r="AG171"/>
  <c r="W171"/>
  <c r="Q171"/>
  <c r="AI171" s="1"/>
  <c r="AT171" s="1"/>
  <c r="M171"/>
  <c r="AX170"/>
  <c r="BA170" s="1"/>
  <c r="AP170"/>
  <c r="AG170"/>
  <c r="W170"/>
  <c r="Q170"/>
  <c r="AI170" s="1"/>
  <c r="AT170" s="1"/>
  <c r="M170"/>
  <c r="AX169"/>
  <c r="BA169" s="1"/>
  <c r="AP169"/>
  <c r="AG169"/>
  <c r="W169"/>
  <c r="Q169"/>
  <c r="AI169" s="1"/>
  <c r="AT169" s="1"/>
  <c r="M169"/>
  <c r="AX168"/>
  <c r="BA168" s="1"/>
  <c r="AP168"/>
  <c r="AG168"/>
  <c r="W168"/>
  <c r="Q168"/>
  <c r="AI168" s="1"/>
  <c r="AT168" s="1"/>
  <c r="M168"/>
  <c r="AX167"/>
  <c r="BA167" s="1"/>
  <c r="AP167"/>
  <c r="AG167"/>
  <c r="W167"/>
  <c r="Q167"/>
  <c r="AI167" s="1"/>
  <c r="AT167" s="1"/>
  <c r="M167"/>
  <c r="AX166"/>
  <c r="BA166" s="1"/>
  <c r="AP166"/>
  <c r="AG166"/>
  <c r="W166"/>
  <c r="Q166"/>
  <c r="AI166" s="1"/>
  <c r="AT166" s="1"/>
  <c r="M166"/>
  <c r="AX165"/>
  <c r="BA165" s="1"/>
  <c r="AP165"/>
  <c r="AG165"/>
  <c r="W165"/>
  <c r="Q165"/>
  <c r="AI165" s="1"/>
  <c r="AT165" s="1"/>
  <c r="M165"/>
  <c r="AX164"/>
  <c r="BA164" s="1"/>
  <c r="AP164"/>
  <c r="AG164"/>
  <c r="W164"/>
  <c r="Q164"/>
  <c r="AI164" s="1"/>
  <c r="AT164" s="1"/>
  <c r="M164"/>
  <c r="AX163"/>
  <c r="BA163" s="1"/>
  <c r="AP163"/>
  <c r="AG163"/>
  <c r="W163"/>
  <c r="Q163"/>
  <c r="AI163" s="1"/>
  <c r="M163"/>
  <c r="AY162"/>
  <c r="AW162"/>
  <c r="AV162"/>
  <c r="AU162"/>
  <c r="AS162"/>
  <c r="AQ162"/>
  <c r="AP162"/>
  <c r="AO162"/>
  <c r="AN162"/>
  <c r="AM162"/>
  <c r="AL162"/>
  <c r="AK162"/>
  <c r="AJ162"/>
  <c r="AG162"/>
  <c r="AF162"/>
  <c r="AE162"/>
  <c r="AD162"/>
  <c r="AC162"/>
  <c r="AB162"/>
  <c r="AA162"/>
  <c r="Z162"/>
  <c r="Y162"/>
  <c r="X162"/>
  <c r="W162"/>
  <c r="V162"/>
  <c r="U162"/>
  <c r="T162"/>
  <c r="R162"/>
  <c r="P162"/>
  <c r="O162"/>
  <c r="N162"/>
  <c r="M162"/>
  <c r="L162"/>
  <c r="K162"/>
  <c r="J162"/>
  <c r="I162"/>
  <c r="H162"/>
  <c r="G162"/>
  <c r="F162"/>
  <c r="E162"/>
  <c r="D162"/>
  <c r="C162"/>
  <c r="B162"/>
  <c r="BA161"/>
  <c r="AX161"/>
  <c r="AP161"/>
  <c r="AG161"/>
  <c r="W161"/>
  <c r="M161"/>
  <c r="Q161" s="1"/>
  <c r="AI161" s="1"/>
  <c r="AT161" s="1"/>
  <c r="BA160"/>
  <c r="AX160"/>
  <c r="AP160"/>
  <c r="AG160"/>
  <c r="W160"/>
  <c r="W159" s="1"/>
  <c r="M160"/>
  <c r="Q160" s="1"/>
  <c r="BA159"/>
  <c r="AY159"/>
  <c r="AX159"/>
  <c r="AW159"/>
  <c r="AV159"/>
  <c r="AU159"/>
  <c r="AS159"/>
  <c r="AQ159"/>
  <c r="AP159"/>
  <c r="AO159"/>
  <c r="AN159"/>
  <c r="AM159"/>
  <c r="AL159"/>
  <c r="AK159"/>
  <c r="AJ159"/>
  <c r="AG159"/>
  <c r="AF159"/>
  <c r="AE159"/>
  <c r="AD159"/>
  <c r="AC159"/>
  <c r="AB159"/>
  <c r="AA159"/>
  <c r="Z159"/>
  <c r="Y159"/>
  <c r="X159"/>
  <c r="V159"/>
  <c r="U159"/>
  <c r="T159"/>
  <c r="R159"/>
  <c r="P159"/>
  <c r="O159"/>
  <c r="N159"/>
  <c r="M159"/>
  <c r="L159"/>
  <c r="K159"/>
  <c r="J159"/>
  <c r="I159"/>
  <c r="H159"/>
  <c r="G159"/>
  <c r="F159"/>
  <c r="E159"/>
  <c r="D159"/>
  <c r="C159"/>
  <c r="B159"/>
  <c r="AX157"/>
  <c r="BA157" s="1"/>
  <c r="AP157"/>
  <c r="AT157" s="1"/>
  <c r="BA156"/>
  <c r="BC156" s="1"/>
  <c r="AX156"/>
  <c r="AT156"/>
  <c r="AP156"/>
  <c r="AX155"/>
  <c r="BA155" s="1"/>
  <c r="AP155"/>
  <c r="AT155" s="1"/>
  <c r="BA154"/>
  <c r="BC154" s="1"/>
  <c r="AX154"/>
  <c r="AT154"/>
  <c r="AP154"/>
  <c r="AX153"/>
  <c r="BA153" s="1"/>
  <c r="AP153"/>
  <c r="AT153" s="1"/>
  <c r="BA152"/>
  <c r="BC152" s="1"/>
  <c r="AX152"/>
  <c r="AT152"/>
  <c r="AP152"/>
  <c r="AX151"/>
  <c r="BA151" s="1"/>
  <c r="AP151"/>
  <c r="AT151" s="1"/>
  <c r="BA150"/>
  <c r="BC150" s="1"/>
  <c r="AX150"/>
  <c r="AT150"/>
  <c r="AP150"/>
  <c r="AX149"/>
  <c r="BA149" s="1"/>
  <c r="AP149"/>
  <c r="AT149" s="1"/>
  <c r="BA148"/>
  <c r="BC148" s="1"/>
  <c r="AX148"/>
  <c r="AT148"/>
  <c r="AP148"/>
  <c r="AY147"/>
  <c r="AS147"/>
  <c r="AM147"/>
  <c r="AP147" s="1"/>
  <c r="AT147" s="1"/>
  <c r="BA146"/>
  <c r="BC146" s="1"/>
  <c r="AX146"/>
  <c r="AT146"/>
  <c r="AP146"/>
  <c r="AX145"/>
  <c r="BA145" s="1"/>
  <c r="AP145"/>
  <c r="AT145" s="1"/>
  <c r="AY144"/>
  <c r="AS144"/>
  <c r="AP144"/>
  <c r="AT144" s="1"/>
  <c r="AM144"/>
  <c r="AX142"/>
  <c r="AX190" s="1"/>
  <c r="AP142"/>
  <c r="AP190" s="1"/>
  <c r="AG142"/>
  <c r="AG190" s="1"/>
  <c r="W142"/>
  <c r="W190" s="1"/>
  <c r="Q142"/>
  <c r="Q190" s="1"/>
  <c r="M142"/>
  <c r="M190" s="1"/>
  <c r="AX141"/>
  <c r="AX189" s="1"/>
  <c r="AP141"/>
  <c r="AP189" s="1"/>
  <c r="AG141"/>
  <c r="AG189" s="1"/>
  <c r="W141"/>
  <c r="W189" s="1"/>
  <c r="Q141"/>
  <c r="Q189" s="1"/>
  <c r="M141"/>
  <c r="M189" s="1"/>
  <c r="AX140"/>
  <c r="AX188" s="1"/>
  <c r="AP140"/>
  <c r="AP188" s="1"/>
  <c r="AG140"/>
  <c r="AG188" s="1"/>
  <c r="W140"/>
  <c r="W188" s="1"/>
  <c r="Q140"/>
  <c r="Q188" s="1"/>
  <c r="M140"/>
  <c r="M188" s="1"/>
  <c r="AX139"/>
  <c r="AX187" s="1"/>
  <c r="AP139"/>
  <c r="AP187" s="1"/>
  <c r="AG139"/>
  <c r="AG187" s="1"/>
  <c r="W139"/>
  <c r="W187" s="1"/>
  <c r="Q139"/>
  <c r="Q187" s="1"/>
  <c r="M139"/>
  <c r="M187" s="1"/>
  <c r="AX138"/>
  <c r="AX186" s="1"/>
  <c r="AP138"/>
  <c r="AP186" s="1"/>
  <c r="AG138"/>
  <c r="AG186" s="1"/>
  <c r="W138"/>
  <c r="W186" s="1"/>
  <c r="Q138"/>
  <c r="Q186" s="1"/>
  <c r="M138"/>
  <c r="M186" s="1"/>
  <c r="AX137"/>
  <c r="AX185" s="1"/>
  <c r="AP137"/>
  <c r="AP185" s="1"/>
  <c r="AG137"/>
  <c r="AG185" s="1"/>
  <c r="W137"/>
  <c r="W185" s="1"/>
  <c r="Q137"/>
  <c r="Q185" s="1"/>
  <c r="M137"/>
  <c r="M185" s="1"/>
  <c r="AX136"/>
  <c r="AX184" s="1"/>
  <c r="AP136"/>
  <c r="AP184" s="1"/>
  <c r="AG136"/>
  <c r="AG184" s="1"/>
  <c r="W136"/>
  <c r="W184" s="1"/>
  <c r="Q136"/>
  <c r="Q184" s="1"/>
  <c r="M136"/>
  <c r="M184" s="1"/>
  <c r="AX135"/>
  <c r="AX183" s="1"/>
  <c r="AP135"/>
  <c r="AP183" s="1"/>
  <c r="AG135"/>
  <c r="AG183" s="1"/>
  <c r="W135"/>
  <c r="W183" s="1"/>
  <c r="Q135"/>
  <c r="Q183" s="1"/>
  <c r="M135"/>
  <c r="M183" s="1"/>
  <c r="AX134"/>
  <c r="AX182" s="1"/>
  <c r="AP134"/>
  <c r="AP182" s="1"/>
  <c r="AG134"/>
  <c r="AG182" s="1"/>
  <c r="W134"/>
  <c r="W182" s="1"/>
  <c r="Q134"/>
  <c r="Q182" s="1"/>
  <c r="M134"/>
  <c r="M182" s="1"/>
  <c r="AX133"/>
  <c r="AX181" s="1"/>
  <c r="AX180" s="1"/>
  <c r="AP133"/>
  <c r="AP181" s="1"/>
  <c r="AP180" s="1"/>
  <c r="AG133"/>
  <c r="AG181" s="1"/>
  <c r="AG180" s="1"/>
  <c r="W133"/>
  <c r="W181" s="1"/>
  <c r="W180" s="1"/>
  <c r="Q133"/>
  <c r="Q181" s="1"/>
  <c r="Q180" s="1"/>
  <c r="M133"/>
  <c r="M181" s="1"/>
  <c r="M180" s="1"/>
  <c r="AY132"/>
  <c r="AW132"/>
  <c r="AV132"/>
  <c r="AU132"/>
  <c r="AS132"/>
  <c r="AQ132"/>
  <c r="AP132"/>
  <c r="AO132"/>
  <c r="AN132"/>
  <c r="AM132"/>
  <c r="AL132"/>
  <c r="AK132"/>
  <c r="AJ132"/>
  <c r="AG132"/>
  <c r="AF132"/>
  <c r="AE132"/>
  <c r="AD132"/>
  <c r="AC132"/>
  <c r="AB132"/>
  <c r="AA132"/>
  <c r="Z132"/>
  <c r="Y132"/>
  <c r="X132"/>
  <c r="W132"/>
  <c r="V132"/>
  <c r="U132"/>
  <c r="T132"/>
  <c r="S132"/>
  <c r="R132"/>
  <c r="Q132"/>
  <c r="P132"/>
  <c r="O132"/>
  <c r="N132"/>
  <c r="M132"/>
  <c r="L132"/>
  <c r="K132"/>
  <c r="J132"/>
  <c r="I132"/>
  <c r="H132"/>
  <c r="G132"/>
  <c r="F132"/>
  <c r="E132"/>
  <c r="D132"/>
  <c r="C132"/>
  <c r="B132"/>
  <c r="AX131"/>
  <c r="AX179" s="1"/>
  <c r="AP131"/>
  <c r="AP179" s="1"/>
  <c r="AG131"/>
  <c r="AG179" s="1"/>
  <c r="W131"/>
  <c r="W179" s="1"/>
  <c r="Q131"/>
  <c r="Q179" s="1"/>
  <c r="M131"/>
  <c r="M179" s="1"/>
  <c r="AX130"/>
  <c r="AX178" s="1"/>
  <c r="AX177" s="1"/>
  <c r="AP130"/>
  <c r="AP178" s="1"/>
  <c r="AP177" s="1"/>
  <c r="AG130"/>
  <c r="AG178" s="1"/>
  <c r="AG177" s="1"/>
  <c r="W130"/>
  <c r="W178" s="1"/>
  <c r="W177" s="1"/>
  <c r="Q130"/>
  <c r="Q178" s="1"/>
  <c r="Q177" s="1"/>
  <c r="M130"/>
  <c r="M178" s="1"/>
  <c r="M177" s="1"/>
  <c r="AY129"/>
  <c r="AW129"/>
  <c r="AW147" s="1"/>
  <c r="AV129"/>
  <c r="AV144" s="1"/>
  <c r="AU129"/>
  <c r="AU147" s="1"/>
  <c r="AS129"/>
  <c r="AQ129"/>
  <c r="AP129"/>
  <c r="AO129"/>
  <c r="AN129"/>
  <c r="AM129"/>
  <c r="AL129"/>
  <c r="AK129"/>
  <c r="AJ129"/>
  <c r="AG129"/>
  <c r="AF129"/>
  <c r="AE129"/>
  <c r="AD129"/>
  <c r="AC129"/>
  <c r="AB129"/>
  <c r="AA129"/>
  <c r="Z129"/>
  <c r="Y129"/>
  <c r="X129"/>
  <c r="W129"/>
  <c r="V129"/>
  <c r="U129"/>
  <c r="T129"/>
  <c r="S129"/>
  <c r="R129"/>
  <c r="Q129"/>
  <c r="P129"/>
  <c r="O129"/>
  <c r="N129"/>
  <c r="M129"/>
  <c r="L129"/>
  <c r="K129"/>
  <c r="J129"/>
  <c r="I129"/>
  <c r="H129"/>
  <c r="G129"/>
  <c r="F129"/>
  <c r="E129"/>
  <c r="D129"/>
  <c r="C129"/>
  <c r="B129"/>
  <c r="BB125"/>
  <c r="AZ125"/>
  <c r="AR125"/>
  <c r="AH125"/>
  <c r="S125"/>
  <c r="AX124"/>
  <c r="BA124" s="1"/>
  <c r="AP124"/>
  <c r="AG124"/>
  <c r="W124"/>
  <c r="Q124"/>
  <c r="AI124" s="1"/>
  <c r="AT124" s="1"/>
  <c r="M124"/>
  <c r="AX123"/>
  <c r="BA123" s="1"/>
  <c r="AP123"/>
  <c r="AG123"/>
  <c r="W123"/>
  <c r="Q123"/>
  <c r="AI123" s="1"/>
  <c r="AT123" s="1"/>
  <c r="M123"/>
  <c r="AX122"/>
  <c r="BA122" s="1"/>
  <c r="AP122"/>
  <c r="AG122"/>
  <c r="W122"/>
  <c r="Q122"/>
  <c r="AI122" s="1"/>
  <c r="AT122" s="1"/>
  <c r="M122"/>
  <c r="AX121"/>
  <c r="BA121" s="1"/>
  <c r="AP121"/>
  <c r="AG121"/>
  <c r="W121"/>
  <c r="Q121"/>
  <c r="AI121" s="1"/>
  <c r="AT121" s="1"/>
  <c r="M121"/>
  <c r="AX120"/>
  <c r="BA120" s="1"/>
  <c r="AP120"/>
  <c r="AG120"/>
  <c r="W120"/>
  <c r="Q120"/>
  <c r="AI120" s="1"/>
  <c r="AT120" s="1"/>
  <c r="M120"/>
  <c r="AX119"/>
  <c r="BA119" s="1"/>
  <c r="AP119"/>
  <c r="AG119"/>
  <c r="W119"/>
  <c r="Q119"/>
  <c r="AI119" s="1"/>
  <c r="AT119" s="1"/>
  <c r="M119"/>
  <c r="AX118"/>
  <c r="BA118" s="1"/>
  <c r="AP118"/>
  <c r="AG118"/>
  <c r="W118"/>
  <c r="Q118"/>
  <c r="AI118" s="1"/>
  <c r="AT118" s="1"/>
  <c r="M118"/>
  <c r="AX117"/>
  <c r="BA117" s="1"/>
  <c r="AP117"/>
  <c r="AG117"/>
  <c r="W117"/>
  <c r="Q117"/>
  <c r="AI117" s="1"/>
  <c r="AT117" s="1"/>
  <c r="M117"/>
  <c r="AX116"/>
  <c r="BA116" s="1"/>
  <c r="AP116"/>
  <c r="AG116"/>
  <c r="W116"/>
  <c r="Q116"/>
  <c r="AI116" s="1"/>
  <c r="AT116" s="1"/>
  <c r="M116"/>
  <c r="AX115"/>
  <c r="BA115" s="1"/>
  <c r="AP115"/>
  <c r="AG115"/>
  <c r="W115"/>
  <c r="Q115"/>
  <c r="AI115" s="1"/>
  <c r="AT115" s="1"/>
  <c r="M115"/>
  <c r="AY114"/>
  <c r="AW114"/>
  <c r="AV114"/>
  <c r="AU114"/>
  <c r="AS114"/>
  <c r="AQ114"/>
  <c r="AO114"/>
  <c r="AN114"/>
  <c r="AM114"/>
  <c r="AL114"/>
  <c r="AK114"/>
  <c r="AJ114"/>
  <c r="AF114"/>
  <c r="AE114"/>
  <c r="AD114"/>
  <c r="AC114"/>
  <c r="AB114"/>
  <c r="AA114"/>
  <c r="Z114"/>
  <c r="Y114"/>
  <c r="X114"/>
  <c r="V114"/>
  <c r="U114"/>
  <c r="T114"/>
  <c r="R114"/>
  <c r="P114"/>
  <c r="O114"/>
  <c r="N114"/>
  <c r="L114"/>
  <c r="K114"/>
  <c r="J114"/>
  <c r="I114"/>
  <c r="H114"/>
  <c r="G114"/>
  <c r="F114"/>
  <c r="E114"/>
  <c r="D114"/>
  <c r="C114"/>
  <c r="B114"/>
  <c r="BA113"/>
  <c r="BC113" s="1"/>
  <c r="AX113"/>
  <c r="AP113"/>
  <c r="AG113"/>
  <c r="W113"/>
  <c r="M113"/>
  <c r="Q113" s="1"/>
  <c r="AI113" s="1"/>
  <c r="AT113" s="1"/>
  <c r="BA112"/>
  <c r="BC112" s="1"/>
  <c r="AX112"/>
  <c r="AP112"/>
  <c r="AG112"/>
  <c r="W112"/>
  <c r="M112"/>
  <c r="Q112" s="1"/>
  <c r="AI112" s="1"/>
  <c r="AT112" s="1"/>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R111"/>
  <c r="R125" s="1"/>
  <c r="P111"/>
  <c r="P125" s="1"/>
  <c r="O111"/>
  <c r="O125" s="1"/>
  <c r="N111"/>
  <c r="N125" s="1"/>
  <c r="L111"/>
  <c r="L125" s="1"/>
  <c r="K111"/>
  <c r="K125" s="1"/>
  <c r="J111"/>
  <c r="J125" s="1"/>
  <c r="I111"/>
  <c r="I125" s="1"/>
  <c r="H111"/>
  <c r="H125" s="1"/>
  <c r="G111"/>
  <c r="G125" s="1"/>
  <c r="F111"/>
  <c r="F125" s="1"/>
  <c r="E111"/>
  <c r="E125" s="1"/>
  <c r="D111"/>
  <c r="D125" s="1"/>
  <c r="C111"/>
  <c r="C125" s="1"/>
  <c r="B111"/>
  <c r="B125" s="1"/>
  <c r="F109"/>
  <c r="F108"/>
  <c r="F106"/>
  <c r="F105"/>
  <c r="F103"/>
  <c r="BA101"/>
  <c r="BC101" s="1"/>
  <c r="AX101"/>
  <c r="AP101"/>
  <c r="AG101"/>
  <c r="W101"/>
  <c r="M101"/>
  <c r="Q101" s="1"/>
  <c r="AI101" s="1"/>
  <c r="AT101" s="1"/>
  <c r="BA100"/>
  <c r="BC100" s="1"/>
  <c r="AX100"/>
  <c r="AP100"/>
  <c r="AG100"/>
  <c r="W100"/>
  <c r="M100"/>
  <c r="Q100" s="1"/>
  <c r="AI100" s="1"/>
  <c r="AT100" s="1"/>
  <c r="BA99"/>
  <c r="BC99" s="1"/>
  <c r="AX99"/>
  <c r="AP99"/>
  <c r="AG99"/>
  <c r="W99"/>
  <c r="M99"/>
  <c r="Q99" s="1"/>
  <c r="AI99" s="1"/>
  <c r="AT99" s="1"/>
  <c r="BA98"/>
  <c r="BC98" s="1"/>
  <c r="AX98"/>
  <c r="AP98"/>
  <c r="AG98"/>
  <c r="W98"/>
  <c r="M98"/>
  <c r="Q98" s="1"/>
  <c r="AI98" s="1"/>
  <c r="AT98" s="1"/>
  <c r="BA97"/>
  <c r="BC97" s="1"/>
  <c r="AX97"/>
  <c r="AP97"/>
  <c r="AG97"/>
  <c r="W97"/>
  <c r="M97"/>
  <c r="Q97" s="1"/>
  <c r="AI97" s="1"/>
  <c r="AT97" s="1"/>
  <c r="BA96"/>
  <c r="BC96" s="1"/>
  <c r="AX96"/>
  <c r="AP96"/>
  <c r="AG96"/>
  <c r="W96"/>
  <c r="M96"/>
  <c r="Q96" s="1"/>
  <c r="AI96" s="1"/>
  <c r="AT96" s="1"/>
  <c r="BA95"/>
  <c r="BA111" s="1"/>
  <c r="BA125" s="1"/>
  <c r="AX95"/>
  <c r="AX111" s="1"/>
  <c r="AX125" s="1"/>
  <c r="AP95"/>
  <c r="AP114" s="1"/>
  <c r="AG95"/>
  <c r="AG114" s="1"/>
  <c r="W95"/>
  <c r="W114" s="1"/>
  <c r="M95"/>
  <c r="M111" s="1"/>
  <c r="M125" s="1"/>
  <c r="BA93"/>
  <c r="AX93"/>
  <c r="AP93"/>
  <c r="AG93"/>
  <c r="W93"/>
  <c r="M93"/>
  <c r="Q93" s="1"/>
  <c r="AI93" s="1"/>
  <c r="AT93" s="1"/>
  <c r="BA92"/>
  <c r="AX92"/>
  <c r="AP92"/>
  <c r="AG92"/>
  <c r="W92"/>
  <c r="M92"/>
  <c r="Q92" s="1"/>
  <c r="AI92" s="1"/>
  <c r="AT92" s="1"/>
  <c r="BA91"/>
  <c r="AX91"/>
  <c r="AP91"/>
  <c r="AG91"/>
  <c r="W91"/>
  <c r="M91"/>
  <c r="Q91" s="1"/>
  <c r="AI91" s="1"/>
  <c r="AT91" s="1"/>
  <c r="BA90"/>
  <c r="AX90"/>
  <c r="AP90"/>
  <c r="AG90"/>
  <c r="W90"/>
  <c r="M90"/>
  <c r="Q90" s="1"/>
  <c r="AI90" s="1"/>
  <c r="AT90" s="1"/>
  <c r="BA89"/>
  <c r="AX89"/>
  <c r="AP89"/>
  <c r="AG89"/>
  <c r="W89"/>
  <c r="M89"/>
  <c r="Q89" s="1"/>
  <c r="AI89" s="1"/>
  <c r="AT89" s="1"/>
  <c r="BA88"/>
  <c r="AX88"/>
  <c r="AP88"/>
  <c r="AG88"/>
  <c r="W88"/>
  <c r="M88"/>
  <c r="Q88" s="1"/>
  <c r="AI88" s="1"/>
  <c r="AT88" s="1"/>
  <c r="BA87"/>
  <c r="AX87"/>
  <c r="AP87"/>
  <c r="AG87"/>
  <c r="W87"/>
  <c r="M87"/>
  <c r="Q87" s="1"/>
  <c r="AI87" s="1"/>
  <c r="AT87" s="1"/>
  <c r="BA85"/>
  <c r="AX85"/>
  <c r="AP85"/>
  <c r="AG85"/>
  <c r="W85"/>
  <c r="M85"/>
  <c r="Q85" s="1"/>
  <c r="AI85" s="1"/>
  <c r="AT85" s="1"/>
  <c r="BA84"/>
  <c r="AX84"/>
  <c r="AP84"/>
  <c r="AG84"/>
  <c r="W84"/>
  <c r="M84"/>
  <c r="Q84" s="1"/>
  <c r="AI84" s="1"/>
  <c r="AT84" s="1"/>
  <c r="BA83"/>
  <c r="AX83"/>
  <c r="AP83"/>
  <c r="AG83"/>
  <c r="W83"/>
  <c r="M83"/>
  <c r="Q83" s="1"/>
  <c r="AI83" s="1"/>
  <c r="AT83" s="1"/>
  <c r="BA82"/>
  <c r="AX82"/>
  <c r="AP82"/>
  <c r="AG82"/>
  <c r="W82"/>
  <c r="M82"/>
  <c r="Q82" s="1"/>
  <c r="AI82" s="1"/>
  <c r="AT82" s="1"/>
  <c r="BA81"/>
  <c r="AX81"/>
  <c r="AP81"/>
  <c r="AG81"/>
  <c r="W81"/>
  <c r="M81"/>
  <c r="Q81" s="1"/>
  <c r="AI81" s="1"/>
  <c r="AT81" s="1"/>
  <c r="BA80"/>
  <c r="AX80"/>
  <c r="AP80"/>
  <c r="AG80"/>
  <c r="W80"/>
  <c r="M80"/>
  <c r="Q80" s="1"/>
  <c r="AI80" s="1"/>
  <c r="AT80" s="1"/>
  <c r="BA79"/>
  <c r="AX79"/>
  <c r="AP79"/>
  <c r="AG79"/>
  <c r="W79"/>
  <c r="M79"/>
  <c r="Q79" s="1"/>
  <c r="AI79" s="1"/>
  <c r="AT79" s="1"/>
  <c r="BA77"/>
  <c r="AX77"/>
  <c r="AP77"/>
  <c r="AG77"/>
  <c r="W77"/>
  <c r="M77"/>
  <c r="BA76"/>
  <c r="AX76"/>
  <c r="AP76"/>
  <c r="AG76"/>
  <c r="W76"/>
  <c r="M76"/>
  <c r="BA75"/>
  <c r="AX75"/>
  <c r="AP75"/>
  <c r="AG75"/>
  <c r="W75"/>
  <c r="M75"/>
  <c r="BA74"/>
  <c r="AX74"/>
  <c r="AP74"/>
  <c r="AG74"/>
  <c r="W74"/>
  <c r="M74"/>
  <c r="BA73"/>
  <c r="AX73"/>
  <c r="AP73"/>
  <c r="AG73"/>
  <c r="W73"/>
  <c r="M73"/>
  <c r="BA72"/>
  <c r="AX72"/>
  <c r="AP72"/>
  <c r="AG72"/>
  <c r="W72"/>
  <c r="M72"/>
  <c r="BA71"/>
  <c r="AX71"/>
  <c r="AP71"/>
  <c r="AG71"/>
  <c r="W71"/>
  <c r="M71"/>
  <c r="BB67"/>
  <c r="AZ67"/>
  <c r="AR67"/>
  <c r="AH67"/>
  <c r="AX66"/>
  <c r="BA66" s="1"/>
  <c r="AP66"/>
  <c r="AG66"/>
  <c r="W66"/>
  <c r="Q66"/>
  <c r="AI66" s="1"/>
  <c r="AT66" s="1"/>
  <c r="M66"/>
  <c r="AX65"/>
  <c r="BA65" s="1"/>
  <c r="AP65"/>
  <c r="AG65"/>
  <c r="W65"/>
  <c r="Q65"/>
  <c r="AI65" s="1"/>
  <c r="AT65" s="1"/>
  <c r="M65"/>
  <c r="AX64"/>
  <c r="BA64" s="1"/>
  <c r="AP64"/>
  <c r="AG64"/>
  <c r="W64"/>
  <c r="Q64"/>
  <c r="AI64" s="1"/>
  <c r="AT64" s="1"/>
  <c r="M64"/>
  <c r="AX63"/>
  <c r="BA63" s="1"/>
  <c r="AP63"/>
  <c r="AG63"/>
  <c r="W63"/>
  <c r="Q63"/>
  <c r="AI63" s="1"/>
  <c r="AT63" s="1"/>
  <c r="M63"/>
  <c r="AX62"/>
  <c r="BA62" s="1"/>
  <c r="AP62"/>
  <c r="AG62"/>
  <c r="W62"/>
  <c r="Q62"/>
  <c r="AI62" s="1"/>
  <c r="AT62" s="1"/>
  <c r="M62"/>
  <c r="AX61"/>
  <c r="BA61" s="1"/>
  <c r="AP61"/>
  <c r="AG61"/>
  <c r="W61"/>
  <c r="Q61"/>
  <c r="AI61" s="1"/>
  <c r="AT61" s="1"/>
  <c r="M61"/>
  <c r="AX60"/>
  <c r="BA60" s="1"/>
  <c r="AP60"/>
  <c r="AG60"/>
  <c r="W60"/>
  <c r="Q60"/>
  <c r="AI60" s="1"/>
  <c r="AT60" s="1"/>
  <c r="M60"/>
  <c r="AX59"/>
  <c r="BA59" s="1"/>
  <c r="AP59"/>
  <c r="AG59"/>
  <c r="W59"/>
  <c r="Q59"/>
  <c r="AI59" s="1"/>
  <c r="AT59" s="1"/>
  <c r="M59"/>
  <c r="AX58"/>
  <c r="BA58" s="1"/>
  <c r="AP58"/>
  <c r="AG58"/>
  <c r="W58"/>
  <c r="Q58"/>
  <c r="AI58" s="1"/>
  <c r="AT58" s="1"/>
  <c r="M58"/>
  <c r="AX57"/>
  <c r="BA57" s="1"/>
  <c r="AP57"/>
  <c r="AG57"/>
  <c r="W57"/>
  <c r="Q57"/>
  <c r="AI57" s="1"/>
  <c r="AT57" s="1"/>
  <c r="M57"/>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C56"/>
  <c r="B56"/>
  <c r="BA55"/>
  <c r="BC55" s="1"/>
  <c r="AX55"/>
  <c r="AP55"/>
  <c r="AG55"/>
  <c r="W55"/>
  <c r="M55"/>
  <c r="Q55" s="1"/>
  <c r="AI55" s="1"/>
  <c r="AT55" s="1"/>
  <c r="BA54"/>
  <c r="BC54" s="1"/>
  <c r="AX54"/>
  <c r="AP54"/>
  <c r="AG54"/>
  <c r="W54"/>
  <c r="M54"/>
  <c r="Q54" s="1"/>
  <c r="AI54" s="1"/>
  <c r="AT54" s="1"/>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s="1"/>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C53"/>
  <c r="C67" s="1"/>
  <c r="B53"/>
  <c r="B67" s="1"/>
  <c r="AY51"/>
  <c r="AW51"/>
  <c r="AV51"/>
  <c r="AU51"/>
  <c r="AX51" s="1"/>
  <c r="BA51" s="1"/>
  <c r="AS51"/>
  <c r="AQ51"/>
  <c r="AO51"/>
  <c r="AN51"/>
  <c r="AM51"/>
  <c r="AL51"/>
  <c r="AK51"/>
  <c r="AJ51"/>
  <c r="AP51" s="1"/>
  <c r="AF51"/>
  <c r="AE51"/>
  <c r="AD51"/>
  <c r="AC51"/>
  <c r="AB51"/>
  <c r="AA51"/>
  <c r="Z51"/>
  <c r="Y51"/>
  <c r="AG51" s="1"/>
  <c r="X51"/>
  <c r="V51"/>
  <c r="U51"/>
  <c r="T51"/>
  <c r="R51"/>
  <c r="W51" s="1"/>
  <c r="P51"/>
  <c r="O51"/>
  <c r="N51"/>
  <c r="L51"/>
  <c r="K51"/>
  <c r="J51"/>
  <c r="I51"/>
  <c r="H51"/>
  <c r="G51"/>
  <c r="F51"/>
  <c r="E51"/>
  <c r="D51"/>
  <c r="C51"/>
  <c r="B51"/>
  <c r="AY50"/>
  <c r="AW50"/>
  <c r="AV50"/>
  <c r="AX50" s="1"/>
  <c r="BA50" s="1"/>
  <c r="AU50"/>
  <c r="AS50"/>
  <c r="AQ50"/>
  <c r="AO50"/>
  <c r="AN50"/>
  <c r="AM50"/>
  <c r="AL50"/>
  <c r="AK50"/>
  <c r="AJ50"/>
  <c r="AF50"/>
  <c r="AE50"/>
  <c r="AD50"/>
  <c r="AC50"/>
  <c r="AB50"/>
  <c r="AA50"/>
  <c r="Z50"/>
  <c r="Y50"/>
  <c r="X50"/>
  <c r="AG50" s="1"/>
  <c r="V50"/>
  <c r="U50"/>
  <c r="T50"/>
  <c r="R50"/>
  <c r="P50"/>
  <c r="O50"/>
  <c r="N50"/>
  <c r="L50"/>
  <c r="K50"/>
  <c r="J50"/>
  <c r="I50"/>
  <c r="H50"/>
  <c r="G50"/>
  <c r="F50"/>
  <c r="E50"/>
  <c r="D50"/>
  <c r="C50"/>
  <c r="Q50" s="1"/>
  <c r="B50"/>
  <c r="AY49"/>
  <c r="AW49"/>
  <c r="AV49"/>
  <c r="AU49"/>
  <c r="AX49" s="1"/>
  <c r="BA49" s="1"/>
  <c r="AS49"/>
  <c r="AQ49"/>
  <c r="AO49"/>
  <c r="AN49"/>
  <c r="AM49"/>
  <c r="AL49"/>
  <c r="AK49"/>
  <c r="AJ49"/>
  <c r="AP49" s="1"/>
  <c r="AF49"/>
  <c r="AE49"/>
  <c r="AD49"/>
  <c r="AC49"/>
  <c r="AB49"/>
  <c r="AA49"/>
  <c r="Z49"/>
  <c r="Y49"/>
  <c r="AG49" s="1"/>
  <c r="X49"/>
  <c r="V49"/>
  <c r="U49"/>
  <c r="T49"/>
  <c r="R49"/>
  <c r="W49" s="1"/>
  <c r="P49"/>
  <c r="O49"/>
  <c r="N49"/>
  <c r="L49"/>
  <c r="K49"/>
  <c r="J49"/>
  <c r="I49"/>
  <c r="H49"/>
  <c r="G49"/>
  <c r="F49"/>
  <c r="E49"/>
  <c r="D49"/>
  <c r="C49"/>
  <c r="B49"/>
  <c r="Q49" s="1"/>
  <c r="AI49" s="1"/>
  <c r="AT49" s="1"/>
  <c r="AY48"/>
  <c r="AW48"/>
  <c r="AV48"/>
  <c r="AX48" s="1"/>
  <c r="BA48" s="1"/>
  <c r="AU48"/>
  <c r="AS48"/>
  <c r="AQ48"/>
  <c r="AO48"/>
  <c r="AN48"/>
  <c r="AM48"/>
  <c r="AL48"/>
  <c r="AK48"/>
  <c r="AJ48"/>
  <c r="AP48" s="1"/>
  <c r="AF48"/>
  <c r="AE48"/>
  <c r="AD48"/>
  <c r="AC48"/>
  <c r="AB48"/>
  <c r="AA48"/>
  <c r="Z48"/>
  <c r="Y48"/>
  <c r="X48"/>
  <c r="AG48" s="1"/>
  <c r="V48"/>
  <c r="U48"/>
  <c r="T48"/>
  <c r="R48"/>
  <c r="W48" s="1"/>
  <c r="P48"/>
  <c r="O48"/>
  <c r="N48"/>
  <c r="K48"/>
  <c r="J48"/>
  <c r="I48"/>
  <c r="H48"/>
  <c r="G48"/>
  <c r="F48"/>
  <c r="E48"/>
  <c r="D48"/>
  <c r="C48"/>
  <c r="Q48" s="1"/>
  <c r="AI48" s="1"/>
  <c r="AT48" s="1"/>
  <c r="B48"/>
  <c r="AY47"/>
  <c r="AW47"/>
  <c r="AV47"/>
  <c r="AU47"/>
  <c r="AX47" s="1"/>
  <c r="BA47" s="1"/>
  <c r="AS47"/>
  <c r="AQ47"/>
  <c r="AO47"/>
  <c r="AN47"/>
  <c r="AM47"/>
  <c r="AL47"/>
  <c r="AK47"/>
  <c r="AJ47"/>
  <c r="AP47" s="1"/>
  <c r="AF47"/>
  <c r="AE47"/>
  <c r="AD47"/>
  <c r="AC47"/>
  <c r="AB47"/>
  <c r="AA47"/>
  <c r="Z47"/>
  <c r="Y47"/>
  <c r="AG47" s="1"/>
  <c r="X47"/>
  <c r="V47"/>
  <c r="U47"/>
  <c r="T47"/>
  <c r="R47"/>
  <c r="W47" s="1"/>
  <c r="P47"/>
  <c r="O47"/>
  <c r="N47"/>
  <c r="L47"/>
  <c r="K47"/>
  <c r="J47"/>
  <c r="I47"/>
  <c r="H47"/>
  <c r="G47"/>
  <c r="E47"/>
  <c r="D47"/>
  <c r="C47"/>
  <c r="B47"/>
  <c r="Q47" s="1"/>
  <c r="AI47" s="1"/>
  <c r="AT47" s="1"/>
  <c r="AY46"/>
  <c r="AW46"/>
  <c r="AV46"/>
  <c r="AX46" s="1"/>
  <c r="BA46" s="1"/>
  <c r="AU46"/>
  <c r="AS46"/>
  <c r="AQ46"/>
  <c r="AO46"/>
  <c r="AN46"/>
  <c r="AM46"/>
  <c r="AL46"/>
  <c r="AK46"/>
  <c r="AJ46"/>
  <c r="AP46" s="1"/>
  <c r="AF46"/>
  <c r="AE46"/>
  <c r="AD46"/>
  <c r="AC46"/>
  <c r="AB46"/>
  <c r="AA46"/>
  <c r="Z46"/>
  <c r="Y46"/>
  <c r="X46"/>
  <c r="AG46" s="1"/>
  <c r="V46"/>
  <c r="U46"/>
  <c r="T46"/>
  <c r="R46"/>
  <c r="W46" s="1"/>
  <c r="P46"/>
  <c r="O46"/>
  <c r="N46"/>
  <c r="L46"/>
  <c r="K46"/>
  <c r="J46"/>
  <c r="I46"/>
  <c r="H46"/>
  <c r="G46"/>
  <c r="F46"/>
  <c r="E46"/>
  <c r="D46"/>
  <c r="C46"/>
  <c r="Q46" s="1"/>
  <c r="AI46" s="1"/>
  <c r="AT46" s="1"/>
  <c r="AY45"/>
  <c r="AW45"/>
  <c r="AV45"/>
  <c r="AU45"/>
  <c r="AX45" s="1"/>
  <c r="BA45" s="1"/>
  <c r="AS45"/>
  <c r="AQ45"/>
  <c r="AO45"/>
  <c r="AN45"/>
  <c r="AM45"/>
  <c r="AL45"/>
  <c r="AK45"/>
  <c r="AJ45"/>
  <c r="AP45" s="1"/>
  <c r="AF45"/>
  <c r="AE45"/>
  <c r="AD45"/>
  <c r="AC45"/>
  <c r="AB45"/>
  <c r="AA45"/>
  <c r="Z45"/>
  <c r="Y45"/>
  <c r="AG45" s="1"/>
  <c r="X45"/>
  <c r="V45"/>
  <c r="U45"/>
  <c r="T45"/>
  <c r="R45"/>
  <c r="W45" s="1"/>
  <c r="P45"/>
  <c r="O45"/>
  <c r="N45"/>
  <c r="L45"/>
  <c r="K45"/>
  <c r="J45"/>
  <c r="I45"/>
  <c r="H45"/>
  <c r="G45"/>
  <c r="F45"/>
  <c r="E45"/>
  <c r="D45"/>
  <c r="C45"/>
  <c r="B45"/>
  <c r="Q45" s="1"/>
  <c r="AI45" s="1"/>
  <c r="AT45" s="1"/>
  <c r="BA43"/>
  <c r="AX43"/>
  <c r="AP43"/>
  <c r="AG43"/>
  <c r="W43"/>
  <c r="M43"/>
  <c r="Q43" s="1"/>
  <c r="AI43" s="1"/>
  <c r="AT43" s="1"/>
  <c r="BA42"/>
  <c r="AX42"/>
  <c r="AP42"/>
  <c r="AG42"/>
  <c r="W42"/>
  <c r="M42"/>
  <c r="Q42" s="1"/>
  <c r="AI42" s="1"/>
  <c r="AT42" s="1"/>
  <c r="BA41"/>
  <c r="AX41"/>
  <c r="AP41"/>
  <c r="AG41"/>
  <c r="W41"/>
  <c r="M41"/>
  <c r="Q41" s="1"/>
  <c r="AI41" s="1"/>
  <c r="AT41" s="1"/>
  <c r="BA40"/>
  <c r="AX40"/>
  <c r="AP40"/>
  <c r="AG40"/>
  <c r="W40"/>
  <c r="M40"/>
  <c r="Q40" s="1"/>
  <c r="AI40" s="1"/>
  <c r="AT40" s="1"/>
  <c r="BA39"/>
  <c r="AX39"/>
  <c r="AP39"/>
  <c r="AG39"/>
  <c r="W39"/>
  <c r="M39"/>
  <c r="Q39" s="1"/>
  <c r="AI39" s="1"/>
  <c r="AT39" s="1"/>
  <c r="BA38"/>
  <c r="AX38"/>
  <c r="AP38"/>
  <c r="AG38"/>
  <c r="W38"/>
  <c r="M38"/>
  <c r="Q38" s="1"/>
  <c r="AI38" s="1"/>
  <c r="AT38" s="1"/>
  <c r="BA37"/>
  <c r="AX37"/>
  <c r="AP37"/>
  <c r="AG37"/>
  <c r="W37"/>
  <c r="M37"/>
  <c r="BA35"/>
  <c r="AX35"/>
  <c r="AP35"/>
  <c r="AG35"/>
  <c r="W35"/>
  <c r="M35"/>
  <c r="Q35" s="1"/>
  <c r="AI35" s="1"/>
  <c r="AT35" s="1"/>
  <c r="BA34"/>
  <c r="AX34"/>
  <c r="AP34"/>
  <c r="AG34"/>
  <c r="W34"/>
  <c r="M34"/>
  <c r="Q34" s="1"/>
  <c r="AI34" s="1"/>
  <c r="AT34" s="1"/>
  <c r="BA33"/>
  <c r="AX33"/>
  <c r="AP33"/>
  <c r="AG33"/>
  <c r="W33"/>
  <c r="M33"/>
  <c r="Q33" s="1"/>
  <c r="AI33" s="1"/>
  <c r="AT33" s="1"/>
  <c r="BA32"/>
  <c r="AX32"/>
  <c r="AP32"/>
  <c r="AG32"/>
  <c r="W32"/>
  <c r="M32"/>
  <c r="Q32" s="1"/>
  <c r="AI32" s="1"/>
  <c r="AT32" s="1"/>
  <c r="BA31"/>
  <c r="AX31"/>
  <c r="AP31"/>
  <c r="AG31"/>
  <c r="W31"/>
  <c r="M31"/>
  <c r="Q31" s="1"/>
  <c r="AI31" s="1"/>
  <c r="AT31" s="1"/>
  <c r="BA30"/>
  <c r="AX30"/>
  <c r="AP30"/>
  <c r="AG30"/>
  <c r="W30"/>
  <c r="M30"/>
  <c r="Q30" s="1"/>
  <c r="AI30" s="1"/>
  <c r="AT30" s="1"/>
  <c r="BA29"/>
  <c r="AX29"/>
  <c r="AP29"/>
  <c r="AG29"/>
  <c r="W29"/>
  <c r="M29"/>
  <c r="Q29" s="1"/>
  <c r="AI29" s="1"/>
  <c r="AT29" s="1"/>
  <c r="BA27"/>
  <c r="AX27"/>
  <c r="AP27"/>
  <c r="AG27"/>
  <c r="W27"/>
  <c r="M27"/>
  <c r="Q27" s="1"/>
  <c r="AI27" s="1"/>
  <c r="AT27" s="1"/>
  <c r="BA26"/>
  <c r="AX26"/>
  <c r="AP26"/>
  <c r="AG26"/>
  <c r="W26"/>
  <c r="M26"/>
  <c r="Q26" s="1"/>
  <c r="AI26" s="1"/>
  <c r="AT26" s="1"/>
  <c r="BA25"/>
  <c r="AX25"/>
  <c r="AP25"/>
  <c r="AG25"/>
  <c r="W25"/>
  <c r="M25"/>
  <c r="Q25" s="1"/>
  <c r="AI25" s="1"/>
  <c r="AT25" s="1"/>
  <c r="BA24"/>
  <c r="AX24"/>
  <c r="AP24"/>
  <c r="AG24"/>
  <c r="W24"/>
  <c r="M24"/>
  <c r="Q24" s="1"/>
  <c r="AI24" s="1"/>
  <c r="AT24" s="1"/>
  <c r="BA23"/>
  <c r="AX23"/>
  <c r="AP23"/>
  <c r="AG23"/>
  <c r="W23"/>
  <c r="M23"/>
  <c r="Q23" s="1"/>
  <c r="AI23" s="1"/>
  <c r="AT23" s="1"/>
  <c r="BA22"/>
  <c r="AX22"/>
  <c r="AP22"/>
  <c r="AG22"/>
  <c r="W22"/>
  <c r="M22"/>
  <c r="Q22" s="1"/>
  <c r="AI22" s="1"/>
  <c r="AT22" s="1"/>
  <c r="BA21"/>
  <c r="AX21"/>
  <c r="AP21"/>
  <c r="AG21"/>
  <c r="W21"/>
  <c r="M21"/>
  <c r="Q21" s="1"/>
  <c r="AI21" s="1"/>
  <c r="AT21" s="1"/>
  <c r="BA19"/>
  <c r="AX19"/>
  <c r="AP19"/>
  <c r="AG19"/>
  <c r="W19"/>
  <c r="M19"/>
  <c r="Q19" s="1"/>
  <c r="AI19" s="1"/>
  <c r="AT19" s="1"/>
  <c r="BA18"/>
  <c r="AX18"/>
  <c r="AP18"/>
  <c r="AG18"/>
  <c r="W18"/>
  <c r="M18"/>
  <c r="Q18" s="1"/>
  <c r="AI18" s="1"/>
  <c r="AT18" s="1"/>
  <c r="BA17"/>
  <c r="AX17"/>
  <c r="AP17"/>
  <c r="AG17"/>
  <c r="W17"/>
  <c r="M17"/>
  <c r="Q17" s="1"/>
  <c r="AI17" s="1"/>
  <c r="AT17" s="1"/>
  <c r="BA16"/>
  <c r="AX16"/>
  <c r="AP16"/>
  <c r="AG16"/>
  <c r="W16"/>
  <c r="M16"/>
  <c r="Q16" s="1"/>
  <c r="AI16" s="1"/>
  <c r="AT16" s="1"/>
  <c r="BA15"/>
  <c r="AX15"/>
  <c r="AP15"/>
  <c r="AG15"/>
  <c r="W15"/>
  <c r="M15"/>
  <c r="Q15" s="1"/>
  <c r="AI15" s="1"/>
  <c r="AT15" s="1"/>
  <c r="BA14"/>
  <c r="AX14"/>
  <c r="AP14"/>
  <c r="AG14"/>
  <c r="W14"/>
  <c r="M14"/>
  <c r="Q14" s="1"/>
  <c r="AI14" s="1"/>
  <c r="AT14" s="1"/>
  <c r="BA13"/>
  <c r="AX13"/>
  <c r="AP13"/>
  <c r="AG13"/>
  <c r="W13"/>
  <c r="M13"/>
  <c r="Q13" s="1"/>
  <c r="AI13" s="1"/>
  <c r="AT13" s="1"/>
  <c r="A2"/>
  <c r="BA375" i="305"/>
  <c r="AX375"/>
  <c r="AP375"/>
  <c r="A375"/>
  <c r="BA374"/>
  <c r="AX374"/>
  <c r="AP374"/>
  <c r="A374"/>
  <c r="BA373"/>
  <c r="AX373"/>
  <c r="AP373"/>
  <c r="A373"/>
  <c r="BA372"/>
  <c r="AX372"/>
  <c r="AP372"/>
  <c r="A372"/>
  <c r="BA371"/>
  <c r="AX371"/>
  <c r="AP371"/>
  <c r="A371"/>
  <c r="BA370"/>
  <c r="AX370"/>
  <c r="AP370"/>
  <c r="A370"/>
  <c r="BA369"/>
  <c r="AX369"/>
  <c r="AP369"/>
  <c r="A369"/>
  <c r="BA368"/>
  <c r="AX368"/>
  <c r="AP368"/>
  <c r="A368"/>
  <c r="BA367"/>
  <c r="AX367"/>
  <c r="AP367"/>
  <c r="A367"/>
  <c r="BA366"/>
  <c r="AX366"/>
  <c r="AP366"/>
  <c r="A366"/>
  <c r="BA365"/>
  <c r="AX365"/>
  <c r="AP365"/>
  <c r="A365"/>
  <c r="BA364"/>
  <c r="AX364"/>
  <c r="AP364"/>
  <c r="A364"/>
  <c r="BA363"/>
  <c r="AX363"/>
  <c r="AP363"/>
  <c r="A363"/>
  <c r="BA362"/>
  <c r="AX362"/>
  <c r="AP362"/>
  <c r="A362"/>
  <c r="BA361"/>
  <c r="AX361"/>
  <c r="AP361"/>
  <c r="A361"/>
  <c r="BB358"/>
  <c r="AZ358"/>
  <c r="AR358"/>
  <c r="AH358"/>
  <c r="S358"/>
  <c r="BA357"/>
  <c r="AX357"/>
  <c r="AP357"/>
  <c r="AG357"/>
  <c r="W357"/>
  <c r="M357"/>
  <c r="Q357" s="1"/>
  <c r="AI357" s="1"/>
  <c r="AT357" s="1"/>
  <c r="A357"/>
  <c r="AX356"/>
  <c r="BA356" s="1"/>
  <c r="AP356"/>
  <c r="AG356"/>
  <c r="W356"/>
  <c r="Q356"/>
  <c r="AI356" s="1"/>
  <c r="M356"/>
  <c r="A356"/>
  <c r="BA355"/>
  <c r="AX355"/>
  <c r="AP355"/>
  <c r="AG355"/>
  <c r="W355"/>
  <c r="AI355" s="1"/>
  <c r="AT355" s="1"/>
  <c r="M355"/>
  <c r="Q355" s="1"/>
  <c r="A355"/>
  <c r="AX354"/>
  <c r="BA354" s="1"/>
  <c r="BC354" s="1"/>
  <c r="AP354"/>
  <c r="AG354"/>
  <c r="W354"/>
  <c r="Q354"/>
  <c r="AI354" s="1"/>
  <c r="AT354" s="1"/>
  <c r="M354"/>
  <c r="A354"/>
  <c r="BA353"/>
  <c r="AX353"/>
  <c r="AP353"/>
  <c r="AG353"/>
  <c r="W353"/>
  <c r="M353"/>
  <c r="Q353" s="1"/>
  <c r="AI353" s="1"/>
  <c r="AT353" s="1"/>
  <c r="A353"/>
  <c r="AX352"/>
  <c r="BA352" s="1"/>
  <c r="AP352"/>
  <c r="AG352"/>
  <c r="W352"/>
  <c r="Q352"/>
  <c r="AI352" s="1"/>
  <c r="M352"/>
  <c r="A352"/>
  <c r="BA351"/>
  <c r="AX351"/>
  <c r="AP351"/>
  <c r="AG351"/>
  <c r="W351"/>
  <c r="AI351" s="1"/>
  <c r="AT351" s="1"/>
  <c r="M351"/>
  <c r="Q351" s="1"/>
  <c r="A351"/>
  <c r="AX350"/>
  <c r="BA350" s="1"/>
  <c r="BC350" s="1"/>
  <c r="AP350"/>
  <c r="AG350"/>
  <c r="W350"/>
  <c r="Q350"/>
  <c r="AI350" s="1"/>
  <c r="AT350" s="1"/>
  <c r="M350"/>
  <c r="A350"/>
  <c r="BA349"/>
  <c r="AX349"/>
  <c r="AP349"/>
  <c r="AG349"/>
  <c r="W349"/>
  <c r="M349"/>
  <c r="Q349" s="1"/>
  <c r="AI349" s="1"/>
  <c r="AT349" s="1"/>
  <c r="A349"/>
  <c r="AX348"/>
  <c r="BA348" s="1"/>
  <c r="AP348"/>
  <c r="AG348"/>
  <c r="W348"/>
  <c r="Q348"/>
  <c r="AI348" s="1"/>
  <c r="M348"/>
  <c r="A348"/>
  <c r="BA347"/>
  <c r="AX347"/>
  <c r="AP347"/>
  <c r="AG347"/>
  <c r="W347"/>
  <c r="AI347" s="1"/>
  <c r="AT347" s="1"/>
  <c r="M347"/>
  <c r="Q347" s="1"/>
  <c r="A347"/>
  <c r="AX346"/>
  <c r="BA346" s="1"/>
  <c r="BC346" s="1"/>
  <c r="AP346"/>
  <c r="AG346"/>
  <c r="W346"/>
  <c r="Q346"/>
  <c r="AI346" s="1"/>
  <c r="AT346" s="1"/>
  <c r="M346"/>
  <c r="A346"/>
  <c r="BA345"/>
  <c r="AX345"/>
  <c r="AP345"/>
  <c r="AG345"/>
  <c r="W345"/>
  <c r="M345"/>
  <c r="Q345" s="1"/>
  <c r="AI345" s="1"/>
  <c r="AT345" s="1"/>
  <c r="A345"/>
  <c r="AX344"/>
  <c r="BA344" s="1"/>
  <c r="AP344"/>
  <c r="AG344"/>
  <c r="W344"/>
  <c r="Q344"/>
  <c r="AI344" s="1"/>
  <c r="M344"/>
  <c r="A344"/>
  <c r="BA343"/>
  <c r="AX343"/>
  <c r="AP343"/>
  <c r="AG343"/>
  <c r="W343"/>
  <c r="AI343" s="1"/>
  <c r="AT343" s="1"/>
  <c r="M343"/>
  <c r="Q343" s="1"/>
  <c r="A343"/>
  <c r="BB339"/>
  <c r="AZ339"/>
  <c r="AR339"/>
  <c r="AH339"/>
  <c r="S339"/>
  <c r="BA338"/>
  <c r="AX338"/>
  <c r="AP338"/>
  <c r="AG338"/>
  <c r="W338"/>
  <c r="AI338" s="1"/>
  <c r="AT338" s="1"/>
  <c r="M338"/>
  <c r="Q338" s="1"/>
  <c r="A338"/>
  <c r="AX337"/>
  <c r="BA337" s="1"/>
  <c r="BC337" s="1"/>
  <c r="AP337"/>
  <c r="AG337"/>
  <c r="W337"/>
  <c r="Q337"/>
  <c r="AI337" s="1"/>
  <c r="AT337" s="1"/>
  <c r="M337"/>
  <c r="A337"/>
  <c r="BA336"/>
  <c r="AX336"/>
  <c r="AP336"/>
  <c r="AG336"/>
  <c r="W336"/>
  <c r="M336"/>
  <c r="Q336" s="1"/>
  <c r="AI336" s="1"/>
  <c r="AT336" s="1"/>
  <c r="A336"/>
  <c r="AX335"/>
  <c r="BA335" s="1"/>
  <c r="AP335"/>
  <c r="AG335"/>
  <c r="W335"/>
  <c r="Q335"/>
  <c r="AI335" s="1"/>
  <c r="M335"/>
  <c r="A335"/>
  <c r="BA334"/>
  <c r="AX334"/>
  <c r="AP334"/>
  <c r="AG334"/>
  <c r="W334"/>
  <c r="AI334" s="1"/>
  <c r="AT334" s="1"/>
  <c r="M334"/>
  <c r="Q334" s="1"/>
  <c r="A334"/>
  <c r="AX333"/>
  <c r="BA333" s="1"/>
  <c r="BC333" s="1"/>
  <c r="AP333"/>
  <c r="AG333"/>
  <c r="W333"/>
  <c r="Q333"/>
  <c r="AI333" s="1"/>
  <c r="AT333" s="1"/>
  <c r="M333"/>
  <c r="A333"/>
  <c r="BA332"/>
  <c r="AX332"/>
  <c r="AP332"/>
  <c r="AG332"/>
  <c r="W332"/>
  <c r="M332"/>
  <c r="Q332" s="1"/>
  <c r="AI332" s="1"/>
  <c r="AT332" s="1"/>
  <c r="A332"/>
  <c r="AX331"/>
  <c r="BA331" s="1"/>
  <c r="AP331"/>
  <c r="AG331"/>
  <c r="W331"/>
  <c r="Q331"/>
  <c r="AI331" s="1"/>
  <c r="M331"/>
  <c r="A331"/>
  <c r="BA330"/>
  <c r="AX330"/>
  <c r="AP330"/>
  <c r="AG330"/>
  <c r="W330"/>
  <c r="AI330" s="1"/>
  <c r="AT330" s="1"/>
  <c r="M330"/>
  <c r="Q330" s="1"/>
  <c r="A330"/>
  <c r="AX329"/>
  <c r="BA329" s="1"/>
  <c r="BC329" s="1"/>
  <c r="AP329"/>
  <c r="AG329"/>
  <c r="W329"/>
  <c r="Q329"/>
  <c r="AI329" s="1"/>
  <c r="AT329" s="1"/>
  <c r="M329"/>
  <c r="A329"/>
  <c r="BA328"/>
  <c r="AX328"/>
  <c r="AP328"/>
  <c r="AG328"/>
  <c r="W328"/>
  <c r="M328"/>
  <c r="Q328" s="1"/>
  <c r="AI328" s="1"/>
  <c r="AT328" s="1"/>
  <c r="A328"/>
  <c r="AX327"/>
  <c r="BA327" s="1"/>
  <c r="AP327"/>
  <c r="AG327"/>
  <c r="W327"/>
  <c r="Q327"/>
  <c r="AI327" s="1"/>
  <c r="M327"/>
  <c r="A327"/>
  <c r="BA326"/>
  <c r="AX326"/>
  <c r="AP326"/>
  <c r="AG326"/>
  <c r="W326"/>
  <c r="AI326" s="1"/>
  <c r="AT326" s="1"/>
  <c r="M326"/>
  <c r="Q326" s="1"/>
  <c r="A326"/>
  <c r="AX325"/>
  <c r="BA325" s="1"/>
  <c r="BC325" s="1"/>
  <c r="AP325"/>
  <c r="AG325"/>
  <c r="W325"/>
  <c r="Q325"/>
  <c r="AI325" s="1"/>
  <c r="AT325" s="1"/>
  <c r="M325"/>
  <c r="A325"/>
  <c r="BA324"/>
  <c r="AX324"/>
  <c r="AP324"/>
  <c r="AG324"/>
  <c r="W324"/>
  <c r="M324"/>
  <c r="Q324" s="1"/>
  <c r="AI324" s="1"/>
  <c r="AT324" s="1"/>
  <c r="A324"/>
  <c r="BA322"/>
  <c r="AX322"/>
  <c r="AP322"/>
  <c r="AG322"/>
  <c r="W322"/>
  <c r="M322"/>
  <c r="Q322" s="1"/>
  <c r="AI322" s="1"/>
  <c r="BB302"/>
  <c r="AZ302"/>
  <c r="AR302"/>
  <c r="AH302"/>
  <c r="S302"/>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C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C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C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C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C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C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C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C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C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C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C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C289"/>
  <c r="B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C288"/>
  <c r="B288"/>
  <c r="AY287"/>
  <c r="AY302" s="1"/>
  <c r="AW287"/>
  <c r="AW302" s="1"/>
  <c r="AV287"/>
  <c r="AV302" s="1"/>
  <c r="AU287"/>
  <c r="AU302" s="1"/>
  <c r="AS287"/>
  <c r="AS302" s="1"/>
  <c r="AQ287"/>
  <c r="AQ302" s="1"/>
  <c r="AO287"/>
  <c r="AO302" s="1"/>
  <c r="AN287"/>
  <c r="AN302" s="1"/>
  <c r="AM287"/>
  <c r="AM302" s="1"/>
  <c r="AL287"/>
  <c r="AL302" s="1"/>
  <c r="AK287"/>
  <c r="AK302" s="1"/>
  <c r="AJ287"/>
  <c r="AJ302" s="1"/>
  <c r="AF287"/>
  <c r="AF302" s="1"/>
  <c r="AE287"/>
  <c r="AE302" s="1"/>
  <c r="AD287"/>
  <c r="AD302" s="1"/>
  <c r="AC287"/>
  <c r="AC302" s="1"/>
  <c r="AB287"/>
  <c r="AB302" s="1"/>
  <c r="AA287"/>
  <c r="AA302" s="1"/>
  <c r="Z287"/>
  <c r="Z302" s="1"/>
  <c r="Y287"/>
  <c r="Y302" s="1"/>
  <c r="X287"/>
  <c r="X302" s="1"/>
  <c r="V287"/>
  <c r="V302" s="1"/>
  <c r="U287"/>
  <c r="U302" s="1"/>
  <c r="T287"/>
  <c r="T302" s="1"/>
  <c r="R287"/>
  <c r="R302" s="1"/>
  <c r="P287"/>
  <c r="P302" s="1"/>
  <c r="O287"/>
  <c r="O302" s="1"/>
  <c r="N287"/>
  <c r="N302" s="1"/>
  <c r="L287"/>
  <c r="L302" s="1"/>
  <c r="K287"/>
  <c r="K302" s="1"/>
  <c r="J287"/>
  <c r="J302" s="1"/>
  <c r="I287"/>
  <c r="I302" s="1"/>
  <c r="H287"/>
  <c r="H302" s="1"/>
  <c r="G287"/>
  <c r="G302" s="1"/>
  <c r="F287"/>
  <c r="F302" s="1"/>
  <c r="E287"/>
  <c r="E302" s="1"/>
  <c r="D287"/>
  <c r="D302" s="1"/>
  <c r="C287"/>
  <c r="C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C285"/>
  <c r="B285"/>
  <c r="BA283"/>
  <c r="AX283"/>
  <c r="AP283"/>
  <c r="AG283"/>
  <c r="W283"/>
  <c r="M283"/>
  <c r="Q283" s="1"/>
  <c r="AI283" s="1"/>
  <c r="AT283" s="1"/>
  <c r="BA282"/>
  <c r="AX282"/>
  <c r="AP282"/>
  <c r="AG282"/>
  <c r="W282"/>
  <c r="M282"/>
  <c r="Q282" s="1"/>
  <c r="AI282" s="1"/>
  <c r="AT282" s="1"/>
  <c r="BA281"/>
  <c r="AX281"/>
  <c r="AP281"/>
  <c r="AG281"/>
  <c r="W281"/>
  <c r="M281"/>
  <c r="Q281" s="1"/>
  <c r="AI281" s="1"/>
  <c r="AT281" s="1"/>
  <c r="BA280"/>
  <c r="AX280"/>
  <c r="AP280"/>
  <c r="AG280"/>
  <c r="W280"/>
  <c r="M280"/>
  <c r="Q280" s="1"/>
  <c r="AI280" s="1"/>
  <c r="AT280" s="1"/>
  <c r="BA279"/>
  <c r="AX279"/>
  <c r="AP279"/>
  <c r="AG279"/>
  <c r="W279"/>
  <c r="M279"/>
  <c r="Q279" s="1"/>
  <c r="AI279" s="1"/>
  <c r="AT279" s="1"/>
  <c r="BA278"/>
  <c r="AX278"/>
  <c r="AP278"/>
  <c r="AG278"/>
  <c r="W278"/>
  <c r="M278"/>
  <c r="Q278" s="1"/>
  <c r="AI278" s="1"/>
  <c r="AT278" s="1"/>
  <c r="BA277"/>
  <c r="AX277"/>
  <c r="AP277"/>
  <c r="AG277"/>
  <c r="W277"/>
  <c r="M277"/>
  <c r="Q277" s="1"/>
  <c r="AI277" s="1"/>
  <c r="AT277" s="1"/>
  <c r="BA276"/>
  <c r="AX276"/>
  <c r="AP276"/>
  <c r="AG276"/>
  <c r="W276"/>
  <c r="M276"/>
  <c r="Q276" s="1"/>
  <c r="AI276" s="1"/>
  <c r="AT276" s="1"/>
  <c r="BA275"/>
  <c r="AX275"/>
  <c r="AP275"/>
  <c r="AG275"/>
  <c r="W275"/>
  <c r="M275"/>
  <c r="Q275" s="1"/>
  <c r="AI275" s="1"/>
  <c r="AT275" s="1"/>
  <c r="BA274"/>
  <c r="AX274"/>
  <c r="AP274"/>
  <c r="AG274"/>
  <c r="W274"/>
  <c r="M274"/>
  <c r="Q274" s="1"/>
  <c r="BA273"/>
  <c r="AY273"/>
  <c r="AX273"/>
  <c r="AW273"/>
  <c r="AV273"/>
  <c r="AU273"/>
  <c r="AS273"/>
  <c r="AQ273"/>
  <c r="AP273"/>
  <c r="AO273"/>
  <c r="AN273"/>
  <c r="AM273"/>
  <c r="AL273"/>
  <c r="AK273"/>
  <c r="AJ273"/>
  <c r="AG273"/>
  <c r="AF273"/>
  <c r="AE273"/>
  <c r="AD273"/>
  <c r="AC273"/>
  <c r="AB273"/>
  <c r="AA273"/>
  <c r="Z273"/>
  <c r="Y273"/>
  <c r="X273"/>
  <c r="W273"/>
  <c r="V273"/>
  <c r="U273"/>
  <c r="T273"/>
  <c r="R273"/>
  <c r="P273"/>
  <c r="O273"/>
  <c r="N273"/>
  <c r="M273"/>
  <c r="L273"/>
  <c r="K273"/>
  <c r="J273"/>
  <c r="I273"/>
  <c r="H273"/>
  <c r="G273"/>
  <c r="F273"/>
  <c r="E273"/>
  <c r="D273"/>
  <c r="C273"/>
  <c r="B273"/>
  <c r="AX272"/>
  <c r="BA272" s="1"/>
  <c r="AP272"/>
  <c r="AG272"/>
  <c r="W272"/>
  <c r="Q272"/>
  <c r="AI272" s="1"/>
  <c r="AT272" s="1"/>
  <c r="M272"/>
  <c r="AX271"/>
  <c r="BA271" s="1"/>
  <c r="AP271"/>
  <c r="AG271"/>
  <c r="W271"/>
  <c r="Q271"/>
  <c r="AI271" s="1"/>
  <c r="M271"/>
  <c r="AY270"/>
  <c r="AX270"/>
  <c r="AW270"/>
  <c r="AV270"/>
  <c r="AU270"/>
  <c r="AS270"/>
  <c r="AQ270"/>
  <c r="AP270"/>
  <c r="AO270"/>
  <c r="AN270"/>
  <c r="AM270"/>
  <c r="AL270"/>
  <c r="AK270"/>
  <c r="AJ270"/>
  <c r="AG270"/>
  <c r="AF270"/>
  <c r="AE270"/>
  <c r="AD270"/>
  <c r="AC270"/>
  <c r="AB270"/>
  <c r="AA270"/>
  <c r="Z270"/>
  <c r="Y270"/>
  <c r="X270"/>
  <c r="W270"/>
  <c r="V270"/>
  <c r="U270"/>
  <c r="T270"/>
  <c r="R270"/>
  <c r="Q270"/>
  <c r="P270"/>
  <c r="O270"/>
  <c r="N270"/>
  <c r="M270"/>
  <c r="L270"/>
  <c r="K270"/>
  <c r="J270"/>
  <c r="I270"/>
  <c r="H270"/>
  <c r="G270"/>
  <c r="F270"/>
  <c r="E270"/>
  <c r="D270"/>
  <c r="C270"/>
  <c r="B270"/>
  <c r="BA268"/>
  <c r="AX268"/>
  <c r="AP268"/>
  <c r="AG268"/>
  <c r="W268"/>
  <c r="M268"/>
  <c r="Q268" s="1"/>
  <c r="AI268" s="1"/>
  <c r="AT268" s="1"/>
  <c r="BA267"/>
  <c r="AX267"/>
  <c r="AP267"/>
  <c r="AG267"/>
  <c r="W267"/>
  <c r="M267"/>
  <c r="Q267" s="1"/>
  <c r="AI267" s="1"/>
  <c r="AT267" s="1"/>
  <c r="BA266"/>
  <c r="AX266"/>
  <c r="AP266"/>
  <c r="AG266"/>
  <c r="W266"/>
  <c r="M266"/>
  <c r="Q266" s="1"/>
  <c r="AI266" s="1"/>
  <c r="AT266" s="1"/>
  <c r="BA265"/>
  <c r="AX265"/>
  <c r="AP265"/>
  <c r="AG265"/>
  <c r="W265"/>
  <c r="M265"/>
  <c r="Q265" s="1"/>
  <c r="AI265" s="1"/>
  <c r="AT265" s="1"/>
  <c r="BA264"/>
  <c r="AX264"/>
  <c r="AP264"/>
  <c r="AG264"/>
  <c r="W264"/>
  <c r="M264"/>
  <c r="Q264" s="1"/>
  <c r="AI264" s="1"/>
  <c r="AT264" s="1"/>
  <c r="BA263"/>
  <c r="AX263"/>
  <c r="AP263"/>
  <c r="AG263"/>
  <c r="W263"/>
  <c r="M263"/>
  <c r="Q263" s="1"/>
  <c r="AI263" s="1"/>
  <c r="AT263" s="1"/>
  <c r="BA262"/>
  <c r="AX262"/>
  <c r="AP262"/>
  <c r="AG262"/>
  <c r="W262"/>
  <c r="M262"/>
  <c r="Q262" s="1"/>
  <c r="AI262" s="1"/>
  <c r="AT262" s="1"/>
  <c r="BA261"/>
  <c r="AX261"/>
  <c r="AP261"/>
  <c r="AG261"/>
  <c r="W261"/>
  <c r="M261"/>
  <c r="Q261" s="1"/>
  <c r="AI261" s="1"/>
  <c r="AT261" s="1"/>
  <c r="BA260"/>
  <c r="AX260"/>
  <c r="AP260"/>
  <c r="AG260"/>
  <c r="W260"/>
  <c r="M260"/>
  <c r="Q260" s="1"/>
  <c r="AI260" s="1"/>
  <c r="AT260" s="1"/>
  <c r="BA259"/>
  <c r="AX259"/>
  <c r="AP259"/>
  <c r="AG259"/>
  <c r="W259"/>
  <c r="M259"/>
  <c r="Q259" s="1"/>
  <c r="BA258"/>
  <c r="AY258"/>
  <c r="AX258"/>
  <c r="AW258"/>
  <c r="AV258"/>
  <c r="AU258"/>
  <c r="AS258"/>
  <c r="AQ258"/>
  <c r="AP258"/>
  <c r="AO258"/>
  <c r="AN258"/>
  <c r="AM258"/>
  <c r="AL258"/>
  <c r="AK258"/>
  <c r="AJ258"/>
  <c r="AG258"/>
  <c r="AF258"/>
  <c r="AE258"/>
  <c r="AD258"/>
  <c r="AC258"/>
  <c r="AB258"/>
  <c r="AA258"/>
  <c r="Z258"/>
  <c r="Y258"/>
  <c r="X258"/>
  <c r="W258"/>
  <c r="V258"/>
  <c r="U258"/>
  <c r="T258"/>
  <c r="R258"/>
  <c r="P258"/>
  <c r="O258"/>
  <c r="N258"/>
  <c r="M258"/>
  <c r="L258"/>
  <c r="K258"/>
  <c r="J258"/>
  <c r="I258"/>
  <c r="H258"/>
  <c r="G258"/>
  <c r="F258"/>
  <c r="E258"/>
  <c r="D258"/>
  <c r="C258"/>
  <c r="B258"/>
  <c r="AX257"/>
  <c r="BA257" s="1"/>
  <c r="AP257"/>
  <c r="AG257"/>
  <c r="W257"/>
  <c r="Q257"/>
  <c r="AI257" s="1"/>
  <c r="AT257" s="1"/>
  <c r="M257"/>
  <c r="AX256"/>
  <c r="BA256" s="1"/>
  <c r="AP256"/>
  <c r="AG256"/>
  <c r="W256"/>
  <c r="Q256"/>
  <c r="AI256" s="1"/>
  <c r="M256"/>
  <c r="AY255"/>
  <c r="AW255"/>
  <c r="AV255"/>
  <c r="AU255"/>
  <c r="AS255"/>
  <c r="AQ255"/>
  <c r="AP255"/>
  <c r="AO255"/>
  <c r="AN255"/>
  <c r="AM255"/>
  <c r="AL255"/>
  <c r="AK255"/>
  <c r="AJ255"/>
  <c r="AG255"/>
  <c r="AF255"/>
  <c r="AE255"/>
  <c r="AD255"/>
  <c r="AC255"/>
  <c r="AB255"/>
  <c r="AA255"/>
  <c r="Z255"/>
  <c r="Y255"/>
  <c r="X255"/>
  <c r="W255"/>
  <c r="V255"/>
  <c r="U255"/>
  <c r="T255"/>
  <c r="R255"/>
  <c r="Q255"/>
  <c r="P255"/>
  <c r="O255"/>
  <c r="N255"/>
  <c r="M255"/>
  <c r="L255"/>
  <c r="K255"/>
  <c r="J255"/>
  <c r="I255"/>
  <c r="H255"/>
  <c r="G255"/>
  <c r="F255"/>
  <c r="E255"/>
  <c r="D255"/>
  <c r="C255"/>
  <c r="B255"/>
  <c r="BA253"/>
  <c r="BC253" s="1"/>
  <c r="AX253"/>
  <c r="AP253"/>
  <c r="AG253"/>
  <c r="W253"/>
  <c r="M253"/>
  <c r="Q253" s="1"/>
  <c r="AI253" s="1"/>
  <c r="AT253" s="1"/>
  <c r="BA252"/>
  <c r="BC252" s="1"/>
  <c r="AX252"/>
  <c r="AP252"/>
  <c r="AG252"/>
  <c r="W252"/>
  <c r="M252"/>
  <c r="Q252" s="1"/>
  <c r="AI252" s="1"/>
  <c r="AT252" s="1"/>
  <c r="BA251"/>
  <c r="BC251" s="1"/>
  <c r="AX251"/>
  <c r="AP251"/>
  <c r="AG251"/>
  <c r="W251"/>
  <c r="M251"/>
  <c r="Q251" s="1"/>
  <c r="AI251" s="1"/>
  <c r="AT251" s="1"/>
  <c r="BA250"/>
  <c r="BC250" s="1"/>
  <c r="AX250"/>
  <c r="AP250"/>
  <c r="AG250"/>
  <c r="W250"/>
  <c r="M250"/>
  <c r="Q250" s="1"/>
  <c r="AI250" s="1"/>
  <c r="AT250" s="1"/>
  <c r="BA249"/>
  <c r="BC249" s="1"/>
  <c r="AX249"/>
  <c r="AP249"/>
  <c r="AG249"/>
  <c r="W249"/>
  <c r="M249"/>
  <c r="Q249" s="1"/>
  <c r="AI249" s="1"/>
  <c r="AT249" s="1"/>
  <c r="BA248"/>
  <c r="BC248" s="1"/>
  <c r="AX248"/>
  <c r="AP248"/>
  <c r="AG248"/>
  <c r="W248"/>
  <c r="M248"/>
  <c r="Q248" s="1"/>
  <c r="AI248" s="1"/>
  <c r="AT248" s="1"/>
  <c r="BA247"/>
  <c r="BC247" s="1"/>
  <c r="AX247"/>
  <c r="AP247"/>
  <c r="AG247"/>
  <c r="W247"/>
  <c r="M247"/>
  <c r="Q247" s="1"/>
  <c r="AI247" s="1"/>
  <c r="AT247" s="1"/>
  <c r="BA246"/>
  <c r="BC246" s="1"/>
  <c r="AX246"/>
  <c r="AP246"/>
  <c r="AG246"/>
  <c r="W246"/>
  <c r="M246"/>
  <c r="Q246" s="1"/>
  <c r="AI246" s="1"/>
  <c r="AT246" s="1"/>
  <c r="BA245"/>
  <c r="BC245" s="1"/>
  <c r="AX245"/>
  <c r="AP245"/>
  <c r="AG245"/>
  <c r="W245"/>
  <c r="M245"/>
  <c r="Q245" s="1"/>
  <c r="AI245" s="1"/>
  <c r="AT245" s="1"/>
  <c r="BA244"/>
  <c r="AX244"/>
  <c r="AP244"/>
  <c r="AG244"/>
  <c r="W244"/>
  <c r="M244"/>
  <c r="Q244" s="1"/>
  <c r="BA243"/>
  <c r="AY243"/>
  <c r="AX243"/>
  <c r="AW243"/>
  <c r="AV243"/>
  <c r="AU243"/>
  <c r="AS243"/>
  <c r="AQ243"/>
  <c r="AP243"/>
  <c r="AO243"/>
  <c r="AN243"/>
  <c r="AM243"/>
  <c r="AL243"/>
  <c r="AK243"/>
  <c r="AJ243"/>
  <c r="AG243"/>
  <c r="AF243"/>
  <c r="AE243"/>
  <c r="AD243"/>
  <c r="AC243"/>
  <c r="AB243"/>
  <c r="AA243"/>
  <c r="Z243"/>
  <c r="Y243"/>
  <c r="X243"/>
  <c r="W243"/>
  <c r="V243"/>
  <c r="U243"/>
  <c r="T243"/>
  <c r="R243"/>
  <c r="P243"/>
  <c r="O243"/>
  <c r="N243"/>
  <c r="M243"/>
  <c r="L243"/>
  <c r="K243"/>
  <c r="J243"/>
  <c r="I243"/>
  <c r="H243"/>
  <c r="G243"/>
  <c r="F243"/>
  <c r="E243"/>
  <c r="D243"/>
  <c r="C243"/>
  <c r="B243"/>
  <c r="AX242"/>
  <c r="BA242" s="1"/>
  <c r="AP242"/>
  <c r="AG242"/>
  <c r="W242"/>
  <c r="Q242"/>
  <c r="AI242" s="1"/>
  <c r="AT242" s="1"/>
  <c r="M242"/>
  <c r="AX241"/>
  <c r="BA241" s="1"/>
  <c r="AP241"/>
  <c r="AG241"/>
  <c r="W241"/>
  <c r="Q241"/>
  <c r="AI241" s="1"/>
  <c r="M241"/>
  <c r="AY240"/>
  <c r="AW240"/>
  <c r="AV240"/>
  <c r="AU240"/>
  <c r="AS240"/>
  <c r="AQ240"/>
  <c r="AP240"/>
  <c r="AO240"/>
  <c r="AN240"/>
  <c r="AM240"/>
  <c r="AL240"/>
  <c r="AK240"/>
  <c r="AJ240"/>
  <c r="AG240"/>
  <c r="AF240"/>
  <c r="AE240"/>
  <c r="AD240"/>
  <c r="AC240"/>
  <c r="AB240"/>
  <c r="AA240"/>
  <c r="Z240"/>
  <c r="Y240"/>
  <c r="X240"/>
  <c r="W240"/>
  <c r="V240"/>
  <c r="U240"/>
  <c r="T240"/>
  <c r="R240"/>
  <c r="Q240"/>
  <c r="P240"/>
  <c r="O240"/>
  <c r="N240"/>
  <c r="M240"/>
  <c r="L240"/>
  <c r="K240"/>
  <c r="J240"/>
  <c r="I240"/>
  <c r="H240"/>
  <c r="G240"/>
  <c r="F240"/>
  <c r="E240"/>
  <c r="D240"/>
  <c r="C240"/>
  <c r="B240"/>
  <c r="BA238"/>
  <c r="AX238"/>
  <c r="AP238"/>
  <c r="AG238"/>
  <c r="W238"/>
  <c r="M238"/>
  <c r="Q238" s="1"/>
  <c r="AI238" s="1"/>
  <c r="AT238" s="1"/>
  <c r="BA237"/>
  <c r="AX237"/>
  <c r="AP237"/>
  <c r="AG237"/>
  <c r="W237"/>
  <c r="M237"/>
  <c r="Q237" s="1"/>
  <c r="AI237" s="1"/>
  <c r="AT237" s="1"/>
  <c r="BA236"/>
  <c r="AX236"/>
  <c r="AP236"/>
  <c r="AG236"/>
  <c r="W236"/>
  <c r="M236"/>
  <c r="Q236" s="1"/>
  <c r="AI236" s="1"/>
  <c r="AT236" s="1"/>
  <c r="BA235"/>
  <c r="AX235"/>
  <c r="AP235"/>
  <c r="AG235"/>
  <c r="W235"/>
  <c r="M235"/>
  <c r="Q235" s="1"/>
  <c r="AI235" s="1"/>
  <c r="AT235" s="1"/>
  <c r="BA234"/>
  <c r="AX234"/>
  <c r="AP234"/>
  <c r="AG234"/>
  <c r="W234"/>
  <c r="M234"/>
  <c r="Q234" s="1"/>
  <c r="AI234" s="1"/>
  <c r="AT234" s="1"/>
  <c r="BA233"/>
  <c r="AX233"/>
  <c r="AP233"/>
  <c r="AG233"/>
  <c r="W233"/>
  <c r="M233"/>
  <c r="Q233" s="1"/>
  <c r="AI233" s="1"/>
  <c r="AT233" s="1"/>
  <c r="BA232"/>
  <c r="AX232"/>
  <c r="AP232"/>
  <c r="AG232"/>
  <c r="W232"/>
  <c r="M232"/>
  <c r="Q232" s="1"/>
  <c r="AI232" s="1"/>
  <c r="AT232" s="1"/>
  <c r="BA231"/>
  <c r="AX231"/>
  <c r="AP231"/>
  <c r="AG231"/>
  <c r="W231"/>
  <c r="M231"/>
  <c r="Q231" s="1"/>
  <c r="AI231" s="1"/>
  <c r="AT231" s="1"/>
  <c r="BA230"/>
  <c r="AX230"/>
  <c r="AP230"/>
  <c r="AG230"/>
  <c r="W230"/>
  <c r="M230"/>
  <c r="Q230" s="1"/>
  <c r="AI230" s="1"/>
  <c r="AT230" s="1"/>
  <c r="BA229"/>
  <c r="AX229"/>
  <c r="AP229"/>
  <c r="AG229"/>
  <c r="W229"/>
  <c r="M229"/>
  <c r="Q229" s="1"/>
  <c r="BA228"/>
  <c r="AY228"/>
  <c r="AX228"/>
  <c r="AW228"/>
  <c r="AV228"/>
  <c r="AU228"/>
  <c r="AS228"/>
  <c r="AQ228"/>
  <c r="AP228"/>
  <c r="AO228"/>
  <c r="AN228"/>
  <c r="AM228"/>
  <c r="AL228"/>
  <c r="AK228"/>
  <c r="AJ228"/>
  <c r="AG228"/>
  <c r="AF228"/>
  <c r="AE228"/>
  <c r="AD228"/>
  <c r="AC228"/>
  <c r="AB228"/>
  <c r="AA228"/>
  <c r="Z228"/>
  <c r="Y228"/>
  <c r="X228"/>
  <c r="W228"/>
  <c r="V228"/>
  <c r="U228"/>
  <c r="T228"/>
  <c r="R228"/>
  <c r="P228"/>
  <c r="O228"/>
  <c r="N228"/>
  <c r="M228"/>
  <c r="L228"/>
  <c r="K228"/>
  <c r="J228"/>
  <c r="I228"/>
  <c r="H228"/>
  <c r="G228"/>
  <c r="F228"/>
  <c r="E228"/>
  <c r="D228"/>
  <c r="C228"/>
  <c r="B228"/>
  <c r="AX227"/>
  <c r="BA227" s="1"/>
  <c r="AP227"/>
  <c r="AG227"/>
  <c r="W227"/>
  <c r="Q227"/>
  <c r="AI227" s="1"/>
  <c r="AT227" s="1"/>
  <c r="M227"/>
  <c r="AX226"/>
  <c r="BA226" s="1"/>
  <c r="AP226"/>
  <c r="AG226"/>
  <c r="W226"/>
  <c r="Q226"/>
  <c r="AI226" s="1"/>
  <c r="M226"/>
  <c r="AY225"/>
  <c r="AW225"/>
  <c r="AV225"/>
  <c r="AU225"/>
  <c r="AS225"/>
  <c r="AQ225"/>
  <c r="AP225"/>
  <c r="AO225"/>
  <c r="AN225"/>
  <c r="AM225"/>
  <c r="AL225"/>
  <c r="AK225"/>
  <c r="AJ225"/>
  <c r="AG225"/>
  <c r="AF225"/>
  <c r="AE225"/>
  <c r="AD225"/>
  <c r="AC225"/>
  <c r="AB225"/>
  <c r="AA225"/>
  <c r="Z225"/>
  <c r="Y225"/>
  <c r="X225"/>
  <c r="W225"/>
  <c r="V225"/>
  <c r="U225"/>
  <c r="T225"/>
  <c r="R225"/>
  <c r="Q225"/>
  <c r="P225"/>
  <c r="O225"/>
  <c r="N225"/>
  <c r="M225"/>
  <c r="L225"/>
  <c r="K225"/>
  <c r="J225"/>
  <c r="I225"/>
  <c r="H225"/>
  <c r="G225"/>
  <c r="F225"/>
  <c r="E225"/>
  <c r="D225"/>
  <c r="C225"/>
  <c r="B225"/>
  <c r="BA223"/>
  <c r="BA300" s="1"/>
  <c r="AX223"/>
  <c r="AX300" s="1"/>
  <c r="AP223"/>
  <c r="AP300" s="1"/>
  <c r="AG223"/>
  <c r="AG300" s="1"/>
  <c r="W223"/>
  <c r="W300" s="1"/>
  <c r="M223"/>
  <c r="BA222"/>
  <c r="AX222"/>
  <c r="AX299" s="1"/>
  <c r="AP222"/>
  <c r="AP299" s="1"/>
  <c r="AG222"/>
  <c r="AG299" s="1"/>
  <c r="W222"/>
  <c r="W299" s="1"/>
  <c r="M222"/>
  <c r="BA221"/>
  <c r="AX221"/>
  <c r="AX298" s="1"/>
  <c r="AP221"/>
  <c r="AP298" s="1"/>
  <c r="AG221"/>
  <c r="AG298" s="1"/>
  <c r="W221"/>
  <c r="W298" s="1"/>
  <c r="M221"/>
  <c r="BA220"/>
  <c r="AX220"/>
  <c r="AX297" s="1"/>
  <c r="AP220"/>
  <c r="AP297" s="1"/>
  <c r="AG220"/>
  <c r="AG297" s="1"/>
  <c r="W220"/>
  <c r="W297" s="1"/>
  <c r="M220"/>
  <c r="AX219"/>
  <c r="AX296" s="1"/>
  <c r="AP219"/>
  <c r="AP296" s="1"/>
  <c r="AG219"/>
  <c r="AG296" s="1"/>
  <c r="W219"/>
  <c r="W296" s="1"/>
  <c r="Q219"/>
  <c r="Q296" s="1"/>
  <c r="M219"/>
  <c r="M296" s="1"/>
  <c r="AX218"/>
  <c r="AX295" s="1"/>
  <c r="AP218"/>
  <c r="AP295" s="1"/>
  <c r="AG218"/>
  <c r="AG295" s="1"/>
  <c r="W218"/>
  <c r="W295" s="1"/>
  <c r="Q218"/>
  <c r="Q295" s="1"/>
  <c r="M218"/>
  <c r="M295" s="1"/>
  <c r="AX217"/>
  <c r="AX294" s="1"/>
  <c r="AP217"/>
  <c r="AP294" s="1"/>
  <c r="AG217"/>
  <c r="AG294" s="1"/>
  <c r="W217"/>
  <c r="W294" s="1"/>
  <c r="Q217"/>
  <c r="Q294" s="1"/>
  <c r="M217"/>
  <c r="M294" s="1"/>
  <c r="AX216"/>
  <c r="AX293" s="1"/>
  <c r="AP216"/>
  <c r="AP293" s="1"/>
  <c r="AG216"/>
  <c r="AG293" s="1"/>
  <c r="W216"/>
  <c r="W293" s="1"/>
  <c r="Q216"/>
  <c r="Q293" s="1"/>
  <c r="M216"/>
  <c r="M293" s="1"/>
  <c r="AX215"/>
  <c r="AX292" s="1"/>
  <c r="AP215"/>
  <c r="AP292" s="1"/>
  <c r="AG215"/>
  <c r="AG292" s="1"/>
  <c r="W215"/>
  <c r="W292" s="1"/>
  <c r="Q215"/>
  <c r="Q292" s="1"/>
  <c r="M215"/>
  <c r="M292" s="1"/>
  <c r="AX214"/>
  <c r="AX291" s="1"/>
  <c r="AP214"/>
  <c r="AP291" s="1"/>
  <c r="AG214"/>
  <c r="AG291" s="1"/>
  <c r="W214"/>
  <c r="W291" s="1"/>
  <c r="Q214"/>
  <c r="Q291" s="1"/>
  <c r="M214"/>
  <c r="M291" s="1"/>
  <c r="AY213"/>
  <c r="AW213"/>
  <c r="AV213"/>
  <c r="AU213"/>
  <c r="AS213"/>
  <c r="AQ213"/>
  <c r="AP213"/>
  <c r="AO213"/>
  <c r="AN213"/>
  <c r="AM213"/>
  <c r="AL213"/>
  <c r="AK213"/>
  <c r="AJ213"/>
  <c r="AG213"/>
  <c r="AF213"/>
  <c r="AE213"/>
  <c r="AD213"/>
  <c r="AC213"/>
  <c r="AB213"/>
  <c r="AA213"/>
  <c r="Z213"/>
  <c r="Y213"/>
  <c r="X213"/>
  <c r="W213"/>
  <c r="V213"/>
  <c r="U213"/>
  <c r="T213"/>
  <c r="R213"/>
  <c r="P213"/>
  <c r="O213"/>
  <c r="N213"/>
  <c r="M213"/>
  <c r="L213"/>
  <c r="K213"/>
  <c r="J213"/>
  <c r="I213"/>
  <c r="H213"/>
  <c r="G213"/>
  <c r="F213"/>
  <c r="E213"/>
  <c r="D213"/>
  <c r="C213"/>
  <c r="B213"/>
  <c r="BA212"/>
  <c r="BA289" s="1"/>
  <c r="AX212"/>
  <c r="AX289" s="1"/>
  <c r="AP212"/>
  <c r="AP289" s="1"/>
  <c r="AG212"/>
  <c r="AG289" s="1"/>
  <c r="W212"/>
  <c r="W289" s="1"/>
  <c r="M212"/>
  <c r="M289" s="1"/>
  <c r="BA211"/>
  <c r="BA288" s="1"/>
  <c r="BA287" s="1"/>
  <c r="AX211"/>
  <c r="AX288" s="1"/>
  <c r="AX287" s="1"/>
  <c r="AP211"/>
  <c r="AP288" s="1"/>
  <c r="AP287" s="1"/>
  <c r="AG211"/>
  <c r="AG288" s="1"/>
  <c r="AG287" s="1"/>
  <c r="W211"/>
  <c r="W288" s="1"/>
  <c r="W287" s="1"/>
  <c r="M211"/>
  <c r="M288" s="1"/>
  <c r="M287" s="1"/>
  <c r="BA210"/>
  <c r="AY210"/>
  <c r="AX210"/>
  <c r="AW210"/>
  <c r="AV210"/>
  <c r="AU210"/>
  <c r="AS210"/>
  <c r="AQ210"/>
  <c r="AP210"/>
  <c r="AO210"/>
  <c r="AN210"/>
  <c r="AM210"/>
  <c r="AL210"/>
  <c r="AK210"/>
  <c r="AJ210"/>
  <c r="AG210"/>
  <c r="AF210"/>
  <c r="AE210"/>
  <c r="AD210"/>
  <c r="AC210"/>
  <c r="AB210"/>
  <c r="AA210"/>
  <c r="Z210"/>
  <c r="Y210"/>
  <c r="X210"/>
  <c r="V210"/>
  <c r="U210"/>
  <c r="T210"/>
  <c r="R210"/>
  <c r="P210"/>
  <c r="O210"/>
  <c r="N210"/>
  <c r="M210"/>
  <c r="L210"/>
  <c r="K210"/>
  <c r="J210"/>
  <c r="I210"/>
  <c r="H210"/>
  <c r="G210"/>
  <c r="F210"/>
  <c r="E210"/>
  <c r="D210"/>
  <c r="C210"/>
  <c r="B210"/>
  <c r="AX208"/>
  <c r="BA208" s="1"/>
  <c r="AP208"/>
  <c r="AG208"/>
  <c r="W208"/>
  <c r="Q208"/>
  <c r="AI208" s="1"/>
  <c r="AT208" s="1"/>
  <c r="M208"/>
  <c r="AX207"/>
  <c r="BA207" s="1"/>
  <c r="AP207"/>
  <c r="AG207"/>
  <c r="W207"/>
  <c r="Q207"/>
  <c r="AI207" s="1"/>
  <c r="AT207" s="1"/>
  <c r="M207"/>
  <c r="AX206"/>
  <c r="BA206" s="1"/>
  <c r="AP206"/>
  <c r="AG206"/>
  <c r="W206"/>
  <c r="Q206"/>
  <c r="AI206" s="1"/>
  <c r="AT206" s="1"/>
  <c r="M206"/>
  <c r="AX205"/>
  <c r="BA205" s="1"/>
  <c r="AP205"/>
  <c r="AG205"/>
  <c r="W205"/>
  <c r="Q205"/>
  <c r="AI205" s="1"/>
  <c r="AT205" s="1"/>
  <c r="M205"/>
  <c r="AX204"/>
  <c r="BA204" s="1"/>
  <c r="AP204"/>
  <c r="AG204"/>
  <c r="W204"/>
  <c r="Q204"/>
  <c r="AI204" s="1"/>
  <c r="AT204" s="1"/>
  <c r="M204"/>
  <c r="AX203"/>
  <c r="BA203" s="1"/>
  <c r="AP203"/>
  <c r="AG203"/>
  <c r="W203"/>
  <c r="Q203"/>
  <c r="AI203" s="1"/>
  <c r="AT203" s="1"/>
  <c r="M203"/>
  <c r="AX202"/>
  <c r="BA202" s="1"/>
  <c r="AP202"/>
  <c r="AG202"/>
  <c r="W202"/>
  <c r="Q202"/>
  <c r="AI202" s="1"/>
  <c r="AT202" s="1"/>
  <c r="M202"/>
  <c r="AX201"/>
  <c r="BA201" s="1"/>
  <c r="AP201"/>
  <c r="AG201"/>
  <c r="W201"/>
  <c r="Q201"/>
  <c r="AI201" s="1"/>
  <c r="AT201" s="1"/>
  <c r="M201"/>
  <c r="AX200"/>
  <c r="BA200" s="1"/>
  <c r="AP200"/>
  <c r="AG200"/>
  <c r="W200"/>
  <c r="Q200"/>
  <c r="AI200" s="1"/>
  <c r="AT200" s="1"/>
  <c r="M200"/>
  <c r="AX199"/>
  <c r="BA199" s="1"/>
  <c r="AP199"/>
  <c r="AG199"/>
  <c r="W199"/>
  <c r="Q199"/>
  <c r="AI199" s="1"/>
  <c r="M199"/>
  <c r="AY198"/>
  <c r="AW198"/>
  <c r="AV198"/>
  <c r="AU198"/>
  <c r="AS198"/>
  <c r="AQ198"/>
  <c r="AP198"/>
  <c r="AO198"/>
  <c r="AN198"/>
  <c r="AM198"/>
  <c r="AL198"/>
  <c r="AK198"/>
  <c r="AJ198"/>
  <c r="AG198"/>
  <c r="AF198"/>
  <c r="AE198"/>
  <c r="AD198"/>
  <c r="AC198"/>
  <c r="AB198"/>
  <c r="AA198"/>
  <c r="Z198"/>
  <c r="Y198"/>
  <c r="X198"/>
  <c r="W198"/>
  <c r="V198"/>
  <c r="U198"/>
  <c r="T198"/>
  <c r="R198"/>
  <c r="P198"/>
  <c r="O198"/>
  <c r="N198"/>
  <c r="M198"/>
  <c r="L198"/>
  <c r="K198"/>
  <c r="J198"/>
  <c r="I198"/>
  <c r="H198"/>
  <c r="G198"/>
  <c r="F198"/>
  <c r="E198"/>
  <c r="D198"/>
  <c r="C198"/>
  <c r="B198"/>
  <c r="BA197"/>
  <c r="AX197"/>
  <c r="AP197"/>
  <c r="AG197"/>
  <c r="W197"/>
  <c r="M197"/>
  <c r="Q197" s="1"/>
  <c r="AI197" s="1"/>
  <c r="AT197" s="1"/>
  <c r="BA196"/>
  <c r="BA285" s="1"/>
  <c r="AX196"/>
  <c r="AX285" s="1"/>
  <c r="AP196"/>
  <c r="AP285" s="1"/>
  <c r="AG196"/>
  <c r="AG285" s="1"/>
  <c r="W196"/>
  <c r="W285" s="1"/>
  <c r="M196"/>
  <c r="M285" s="1"/>
  <c r="BA195"/>
  <c r="AY195"/>
  <c r="AX195"/>
  <c r="AW195"/>
  <c r="AV195"/>
  <c r="AU195"/>
  <c r="AS195"/>
  <c r="AQ195"/>
  <c r="AP195"/>
  <c r="AO195"/>
  <c r="AN195"/>
  <c r="AM195"/>
  <c r="AL195"/>
  <c r="AK195"/>
  <c r="AJ195"/>
  <c r="AG195"/>
  <c r="AF195"/>
  <c r="AE195"/>
  <c r="AD195"/>
  <c r="AC195"/>
  <c r="AB195"/>
  <c r="AA195"/>
  <c r="Z195"/>
  <c r="Y195"/>
  <c r="X195"/>
  <c r="V195"/>
  <c r="U195"/>
  <c r="T195"/>
  <c r="R195"/>
  <c r="P195"/>
  <c r="O195"/>
  <c r="N195"/>
  <c r="M195"/>
  <c r="L195"/>
  <c r="K195"/>
  <c r="J195"/>
  <c r="I195"/>
  <c r="H195"/>
  <c r="G195"/>
  <c r="F195"/>
  <c r="E195"/>
  <c r="D195"/>
  <c r="C195"/>
  <c r="B195"/>
  <c r="BB191"/>
  <c r="AZ191"/>
  <c r="S191"/>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C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C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C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C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C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C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C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C183"/>
  <c r="B183"/>
  <c r="AY182"/>
  <c r="AW182"/>
  <c r="AV182"/>
  <c r="AU182"/>
  <c r="AS182"/>
  <c r="AR182"/>
  <c r="AQ182"/>
  <c r="AQ180" s="1"/>
  <c r="AO182"/>
  <c r="AO180" s="1"/>
  <c r="AN182"/>
  <c r="AM182"/>
  <c r="AM180" s="1"/>
  <c r="AL182"/>
  <c r="AK182"/>
  <c r="AK180" s="1"/>
  <c r="AJ182"/>
  <c r="AH182"/>
  <c r="AF182"/>
  <c r="AE182"/>
  <c r="AD182"/>
  <c r="AC182"/>
  <c r="AB182"/>
  <c r="AA182"/>
  <c r="Z182"/>
  <c r="Y182"/>
  <c r="X182"/>
  <c r="V182"/>
  <c r="U182"/>
  <c r="T182"/>
  <c r="R182"/>
  <c r="P182"/>
  <c r="O182"/>
  <c r="N182"/>
  <c r="L182"/>
  <c r="K182"/>
  <c r="J182"/>
  <c r="I182"/>
  <c r="H182"/>
  <c r="G182"/>
  <c r="F182"/>
  <c r="E182"/>
  <c r="D182"/>
  <c r="C182"/>
  <c r="B182"/>
  <c r="AY181"/>
  <c r="AW181"/>
  <c r="AV181"/>
  <c r="AV180" s="1"/>
  <c r="AU181"/>
  <c r="AS181"/>
  <c r="AR181"/>
  <c r="AQ181"/>
  <c r="AO181"/>
  <c r="AN181"/>
  <c r="AM181"/>
  <c r="AL181"/>
  <c r="AK181"/>
  <c r="AJ181"/>
  <c r="AH181"/>
  <c r="AF181"/>
  <c r="AF180" s="1"/>
  <c r="AE181"/>
  <c r="AD181"/>
  <c r="AD180" s="1"/>
  <c r="AC181"/>
  <c r="AB181"/>
  <c r="AB180" s="1"/>
  <c r="AA181"/>
  <c r="Z181"/>
  <c r="Z180" s="1"/>
  <c r="Y181"/>
  <c r="X181"/>
  <c r="X180" s="1"/>
  <c r="V181"/>
  <c r="V180" s="1"/>
  <c r="U181"/>
  <c r="T181"/>
  <c r="T180" s="1"/>
  <c r="R181"/>
  <c r="P181"/>
  <c r="O181"/>
  <c r="O180" s="1"/>
  <c r="N181"/>
  <c r="L181"/>
  <c r="K181"/>
  <c r="K180" s="1"/>
  <c r="J181"/>
  <c r="I181"/>
  <c r="I180" s="1"/>
  <c r="H181"/>
  <c r="G181"/>
  <c r="G180" s="1"/>
  <c r="F181"/>
  <c r="E181"/>
  <c r="E180" s="1"/>
  <c r="D181"/>
  <c r="C181"/>
  <c r="C180" s="1"/>
  <c r="B181"/>
  <c r="AY180"/>
  <c r="AW180"/>
  <c r="AU180"/>
  <c r="AS180"/>
  <c r="AN180"/>
  <c r="AL180"/>
  <c r="AJ180"/>
  <c r="AE180"/>
  <c r="AC180"/>
  <c r="AA180"/>
  <c r="Y180"/>
  <c r="U180"/>
  <c r="R180"/>
  <c r="P180"/>
  <c r="N180"/>
  <c r="L180"/>
  <c r="J180"/>
  <c r="H180"/>
  <c r="F180"/>
  <c r="D180"/>
  <c r="B180"/>
  <c r="AY179"/>
  <c r="AW179"/>
  <c r="AV179"/>
  <c r="AU179"/>
  <c r="AS179"/>
  <c r="AR179"/>
  <c r="AQ179"/>
  <c r="AO179"/>
  <c r="AN179"/>
  <c r="AN177" s="1"/>
  <c r="AM179"/>
  <c r="AL179"/>
  <c r="AL177" s="1"/>
  <c r="AK179"/>
  <c r="AJ179"/>
  <c r="AJ177" s="1"/>
  <c r="AH179"/>
  <c r="AF179"/>
  <c r="AE179"/>
  <c r="AD179"/>
  <c r="AC179"/>
  <c r="AB179"/>
  <c r="AA179"/>
  <c r="Z179"/>
  <c r="Y179"/>
  <c r="X179"/>
  <c r="V179"/>
  <c r="U179"/>
  <c r="T179"/>
  <c r="R179"/>
  <c r="P179"/>
  <c r="O179"/>
  <c r="N179"/>
  <c r="L179"/>
  <c r="K179"/>
  <c r="J179"/>
  <c r="I179"/>
  <c r="H179"/>
  <c r="G179"/>
  <c r="F179"/>
  <c r="E179"/>
  <c r="D179"/>
  <c r="C179"/>
  <c r="B179"/>
  <c r="AY178"/>
  <c r="AY177" s="1"/>
  <c r="AW178"/>
  <c r="AW177" s="1"/>
  <c r="AV178"/>
  <c r="AU178"/>
  <c r="AU177" s="1"/>
  <c r="AS178"/>
  <c r="AS177" s="1"/>
  <c r="AR178"/>
  <c r="AQ178"/>
  <c r="AO178"/>
  <c r="AN178"/>
  <c r="AM178"/>
  <c r="AL178"/>
  <c r="AK178"/>
  <c r="AJ178"/>
  <c r="AH178"/>
  <c r="AF178"/>
  <c r="AE178"/>
  <c r="AE177" s="1"/>
  <c r="AD178"/>
  <c r="AC178"/>
  <c r="AC177" s="1"/>
  <c r="AB178"/>
  <c r="AA178"/>
  <c r="AA177" s="1"/>
  <c r="Z178"/>
  <c r="Y178"/>
  <c r="Y177" s="1"/>
  <c r="X178"/>
  <c r="V178"/>
  <c r="U178"/>
  <c r="U177" s="1"/>
  <c r="T178"/>
  <c r="R178"/>
  <c r="R177" s="1"/>
  <c r="P178"/>
  <c r="P177" s="1"/>
  <c r="O178"/>
  <c r="N178"/>
  <c r="N177" s="1"/>
  <c r="L178"/>
  <c r="L177" s="1"/>
  <c r="K178"/>
  <c r="J178"/>
  <c r="J177" s="1"/>
  <c r="I178"/>
  <c r="H178"/>
  <c r="H177" s="1"/>
  <c r="G178"/>
  <c r="F178"/>
  <c r="F177" s="1"/>
  <c r="E178"/>
  <c r="D178"/>
  <c r="D177" s="1"/>
  <c r="C178"/>
  <c r="B178"/>
  <c r="B177" s="1"/>
  <c r="AV177"/>
  <c r="AQ177"/>
  <c r="AO177"/>
  <c r="AM177"/>
  <c r="AK177"/>
  <c r="AF177"/>
  <c r="AD177"/>
  <c r="AB177"/>
  <c r="Z177"/>
  <c r="X177"/>
  <c r="V177"/>
  <c r="T177"/>
  <c r="O177"/>
  <c r="K177"/>
  <c r="I177"/>
  <c r="G177"/>
  <c r="E177"/>
  <c r="C177"/>
  <c r="AY175"/>
  <c r="AY191" s="1"/>
  <c r="AW175"/>
  <c r="AW191" s="1"/>
  <c r="AV175"/>
  <c r="AV191" s="1"/>
  <c r="AU175"/>
  <c r="AU191" s="1"/>
  <c r="AS175"/>
  <c r="AS191" s="1"/>
  <c r="AR175"/>
  <c r="AR191" s="1"/>
  <c r="AQ175"/>
  <c r="AQ191" s="1"/>
  <c r="AO175"/>
  <c r="AO191" s="1"/>
  <c r="AN175"/>
  <c r="AN191" s="1"/>
  <c r="AM175"/>
  <c r="AM191" s="1"/>
  <c r="AL175"/>
  <c r="AL191" s="1"/>
  <c r="AK175"/>
  <c r="AK191" s="1"/>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R175"/>
  <c r="R191" s="1"/>
  <c r="P175"/>
  <c r="P191" s="1"/>
  <c r="O175"/>
  <c r="O191" s="1"/>
  <c r="N175"/>
  <c r="N191" s="1"/>
  <c r="L175"/>
  <c r="L191" s="1"/>
  <c r="K175"/>
  <c r="K191" s="1"/>
  <c r="J175"/>
  <c r="J191" s="1"/>
  <c r="I175"/>
  <c r="I191" s="1"/>
  <c r="H175"/>
  <c r="H191" s="1"/>
  <c r="G175"/>
  <c r="G191" s="1"/>
  <c r="F175"/>
  <c r="F191" s="1"/>
  <c r="E175"/>
  <c r="E191" s="1"/>
  <c r="D175"/>
  <c r="D191" s="1"/>
  <c r="C175"/>
  <c r="C191" s="1"/>
  <c r="B175"/>
  <c r="B191" s="1"/>
  <c r="BA172"/>
  <c r="BC172" s="1"/>
  <c r="AX172"/>
  <c r="AP172"/>
  <c r="AG172"/>
  <c r="W172"/>
  <c r="M172"/>
  <c r="Q172" s="1"/>
  <c r="AI172" s="1"/>
  <c r="AT172" s="1"/>
  <c r="BA171"/>
  <c r="BC171" s="1"/>
  <c r="AX171"/>
  <c r="AP171"/>
  <c r="AG171"/>
  <c r="W171"/>
  <c r="M171"/>
  <c r="Q171" s="1"/>
  <c r="AI171" s="1"/>
  <c r="AT171" s="1"/>
  <c r="BA170"/>
  <c r="BC170" s="1"/>
  <c r="AX170"/>
  <c r="AP170"/>
  <c r="AG170"/>
  <c r="W170"/>
  <c r="M170"/>
  <c r="Q170" s="1"/>
  <c r="AI170" s="1"/>
  <c r="AT170" s="1"/>
  <c r="BA169"/>
  <c r="BC169" s="1"/>
  <c r="AX169"/>
  <c r="AP169"/>
  <c r="AG169"/>
  <c r="W169"/>
  <c r="M169"/>
  <c r="Q169" s="1"/>
  <c r="AI169" s="1"/>
  <c r="AT169" s="1"/>
  <c r="BA168"/>
  <c r="BC168" s="1"/>
  <c r="AX168"/>
  <c r="AP168"/>
  <c r="AG168"/>
  <c r="W168"/>
  <c r="M168"/>
  <c r="Q168" s="1"/>
  <c r="AI168" s="1"/>
  <c r="AT168" s="1"/>
  <c r="BA167"/>
  <c r="BC167" s="1"/>
  <c r="AX167"/>
  <c r="AP167"/>
  <c r="AG167"/>
  <c r="W167"/>
  <c r="M167"/>
  <c r="Q167" s="1"/>
  <c r="AI167" s="1"/>
  <c r="AT167" s="1"/>
  <c r="BA166"/>
  <c r="BC166" s="1"/>
  <c r="AX166"/>
  <c r="AP166"/>
  <c r="AG166"/>
  <c r="W166"/>
  <c r="M166"/>
  <c r="Q166" s="1"/>
  <c r="AI166" s="1"/>
  <c r="AT166" s="1"/>
  <c r="BA165"/>
  <c r="BC165" s="1"/>
  <c r="AX165"/>
  <c r="AP165"/>
  <c r="AG165"/>
  <c r="W165"/>
  <c r="M165"/>
  <c r="Q165" s="1"/>
  <c r="AI165" s="1"/>
  <c r="AT165" s="1"/>
  <c r="BA164"/>
  <c r="BC164" s="1"/>
  <c r="AX164"/>
  <c r="AP164"/>
  <c r="AG164"/>
  <c r="W164"/>
  <c r="M164"/>
  <c r="Q164" s="1"/>
  <c r="AI164" s="1"/>
  <c r="AT164" s="1"/>
  <c r="BA163"/>
  <c r="AX163"/>
  <c r="AP163"/>
  <c r="AG163"/>
  <c r="W163"/>
  <c r="W162" s="1"/>
  <c r="M163"/>
  <c r="Q163" s="1"/>
  <c r="BA162"/>
  <c r="AY162"/>
  <c r="AX162"/>
  <c r="AW162"/>
  <c r="AV162"/>
  <c r="AU162"/>
  <c r="AS162"/>
  <c r="AQ162"/>
  <c r="AP162"/>
  <c r="AO162"/>
  <c r="AN162"/>
  <c r="AM162"/>
  <c r="AL162"/>
  <c r="AK162"/>
  <c r="AJ162"/>
  <c r="AG162"/>
  <c r="AF162"/>
  <c r="AE162"/>
  <c r="AD162"/>
  <c r="AC162"/>
  <c r="AB162"/>
  <c r="AA162"/>
  <c r="Z162"/>
  <c r="Y162"/>
  <c r="X162"/>
  <c r="V162"/>
  <c r="U162"/>
  <c r="T162"/>
  <c r="R162"/>
  <c r="P162"/>
  <c r="O162"/>
  <c r="N162"/>
  <c r="M162"/>
  <c r="L162"/>
  <c r="K162"/>
  <c r="J162"/>
  <c r="I162"/>
  <c r="H162"/>
  <c r="G162"/>
  <c r="F162"/>
  <c r="E162"/>
  <c r="D162"/>
  <c r="C162"/>
  <c r="B162"/>
  <c r="AX161"/>
  <c r="BA161" s="1"/>
  <c r="AP161"/>
  <c r="AG161"/>
  <c r="W161"/>
  <c r="Q161"/>
  <c r="AI161" s="1"/>
  <c r="AT161" s="1"/>
  <c r="M161"/>
  <c r="AX160"/>
  <c r="BA160" s="1"/>
  <c r="AP160"/>
  <c r="AG160"/>
  <c r="W160"/>
  <c r="Q160"/>
  <c r="AI160" s="1"/>
  <c r="M160"/>
  <c r="AY159"/>
  <c r="AW159"/>
  <c r="AV159"/>
  <c r="AU159"/>
  <c r="AS159"/>
  <c r="AQ159"/>
  <c r="AP159"/>
  <c r="AO159"/>
  <c r="AN159"/>
  <c r="AM159"/>
  <c r="AL159"/>
  <c r="AK159"/>
  <c r="AJ159"/>
  <c r="AG159"/>
  <c r="AF159"/>
  <c r="AE159"/>
  <c r="AD159"/>
  <c r="AC159"/>
  <c r="AB159"/>
  <c r="AA159"/>
  <c r="Z159"/>
  <c r="Y159"/>
  <c r="X159"/>
  <c r="W159"/>
  <c r="V159"/>
  <c r="U159"/>
  <c r="T159"/>
  <c r="R159"/>
  <c r="P159"/>
  <c r="O159"/>
  <c r="N159"/>
  <c r="M159"/>
  <c r="L159"/>
  <c r="K159"/>
  <c r="J159"/>
  <c r="I159"/>
  <c r="H159"/>
  <c r="G159"/>
  <c r="F159"/>
  <c r="E159"/>
  <c r="D159"/>
  <c r="C159"/>
  <c r="B159"/>
  <c r="BA157"/>
  <c r="BC157" s="1"/>
  <c r="AX157"/>
  <c r="AT157"/>
  <c r="AP157"/>
  <c r="AX156"/>
  <c r="BA156" s="1"/>
  <c r="AP156"/>
  <c r="AT156" s="1"/>
  <c r="BA155"/>
  <c r="BC155" s="1"/>
  <c r="AX155"/>
  <c r="AT155"/>
  <c r="AP155"/>
  <c r="AX154"/>
  <c r="BA154" s="1"/>
  <c r="AP154"/>
  <c r="AT154" s="1"/>
  <c r="BA153"/>
  <c r="BC153" s="1"/>
  <c r="AX153"/>
  <c r="AT153"/>
  <c r="AP153"/>
  <c r="AX152"/>
  <c r="BA152" s="1"/>
  <c r="AP152"/>
  <c r="AT152" s="1"/>
  <c r="BA151"/>
  <c r="BC151" s="1"/>
  <c r="AX151"/>
  <c r="AT151"/>
  <c r="AP151"/>
  <c r="AX150"/>
  <c r="BA150" s="1"/>
  <c r="AP150"/>
  <c r="AT150" s="1"/>
  <c r="BA149"/>
  <c r="BC149" s="1"/>
  <c r="AX149"/>
  <c r="AT149"/>
  <c r="AP149"/>
  <c r="AX148"/>
  <c r="BA148" s="1"/>
  <c r="AP148"/>
  <c r="AT148" s="1"/>
  <c r="AY147"/>
  <c r="AS147"/>
  <c r="AP147"/>
  <c r="AT147" s="1"/>
  <c r="AM147"/>
  <c r="AX146"/>
  <c r="BA146" s="1"/>
  <c r="AP146"/>
  <c r="AT146" s="1"/>
  <c r="BA145"/>
  <c r="BC145" s="1"/>
  <c r="AX145"/>
  <c r="AT145"/>
  <c r="AP145"/>
  <c r="AY144"/>
  <c r="AS144"/>
  <c r="AM144"/>
  <c r="AP144" s="1"/>
  <c r="AT144" s="1"/>
  <c r="BA142"/>
  <c r="BA190" s="1"/>
  <c r="AX142"/>
  <c r="AX190" s="1"/>
  <c r="AP142"/>
  <c r="AP190" s="1"/>
  <c r="AG142"/>
  <c r="AG190" s="1"/>
  <c r="W142"/>
  <c r="W190" s="1"/>
  <c r="M142"/>
  <c r="M190" s="1"/>
  <c r="BA141"/>
  <c r="AX141"/>
  <c r="AX189" s="1"/>
  <c r="AP141"/>
  <c r="AP189" s="1"/>
  <c r="AG141"/>
  <c r="AG189" s="1"/>
  <c r="W141"/>
  <c r="W189" s="1"/>
  <c r="M141"/>
  <c r="Q141" s="1"/>
  <c r="BA140"/>
  <c r="BA188" s="1"/>
  <c r="AX140"/>
  <c r="AX188" s="1"/>
  <c r="AP140"/>
  <c r="AP188" s="1"/>
  <c r="AG140"/>
  <c r="AG188" s="1"/>
  <c r="W140"/>
  <c r="W188" s="1"/>
  <c r="M140"/>
  <c r="M188" s="1"/>
  <c r="BA139"/>
  <c r="AX139"/>
  <c r="AX187" s="1"/>
  <c r="AP139"/>
  <c r="AP187" s="1"/>
  <c r="AG139"/>
  <c r="AG187" s="1"/>
  <c r="W139"/>
  <c r="W187" s="1"/>
  <c r="M139"/>
  <c r="Q139" s="1"/>
  <c r="BA138"/>
  <c r="BA186" s="1"/>
  <c r="AX138"/>
  <c r="AX186" s="1"/>
  <c r="AP138"/>
  <c r="AP186" s="1"/>
  <c r="AG138"/>
  <c r="AG186" s="1"/>
  <c r="W138"/>
  <c r="W186" s="1"/>
  <c r="M138"/>
  <c r="M186" s="1"/>
  <c r="BA137"/>
  <c r="AX137"/>
  <c r="AX185" s="1"/>
  <c r="AP137"/>
  <c r="AP185" s="1"/>
  <c r="AG137"/>
  <c r="AG185" s="1"/>
  <c r="W137"/>
  <c r="W185" s="1"/>
  <c r="M137"/>
  <c r="Q137" s="1"/>
  <c r="BA136"/>
  <c r="BA184" s="1"/>
  <c r="AX136"/>
  <c r="AX184" s="1"/>
  <c r="AP136"/>
  <c r="AP184" s="1"/>
  <c r="AG136"/>
  <c r="AG184" s="1"/>
  <c r="W136"/>
  <c r="W184" s="1"/>
  <c r="M136"/>
  <c r="M184" s="1"/>
  <c r="BA135"/>
  <c r="AX135"/>
  <c r="AX183" s="1"/>
  <c r="AP135"/>
  <c r="AP183" s="1"/>
  <c r="AG135"/>
  <c r="AG183" s="1"/>
  <c r="W135"/>
  <c r="W183" s="1"/>
  <c r="M135"/>
  <c r="Q135" s="1"/>
  <c r="BA134"/>
  <c r="BA182" s="1"/>
  <c r="AX134"/>
  <c r="AX182" s="1"/>
  <c r="AP134"/>
  <c r="AP182" s="1"/>
  <c r="AG134"/>
  <c r="AG182" s="1"/>
  <c r="W134"/>
  <c r="W182" s="1"/>
  <c r="M134"/>
  <c r="M182" s="1"/>
  <c r="BA133"/>
  <c r="AX133"/>
  <c r="AX181" s="1"/>
  <c r="AX180" s="1"/>
  <c r="AP133"/>
  <c r="AP181" s="1"/>
  <c r="AP180" s="1"/>
  <c r="AG133"/>
  <c r="AG181" s="1"/>
  <c r="AG180" s="1"/>
  <c r="W133"/>
  <c r="W181" s="1"/>
  <c r="W180" s="1"/>
  <c r="M133"/>
  <c r="Q133" s="1"/>
  <c r="BA132"/>
  <c r="AY132"/>
  <c r="AX132"/>
  <c r="AW132"/>
  <c r="AV132"/>
  <c r="AU132"/>
  <c r="AS132"/>
  <c r="AQ132"/>
  <c r="AP132"/>
  <c r="AO132"/>
  <c r="AN132"/>
  <c r="AM132"/>
  <c r="AL132"/>
  <c r="AK132"/>
  <c r="AJ132"/>
  <c r="AG132"/>
  <c r="AF132"/>
  <c r="AE132"/>
  <c r="AD132"/>
  <c r="AC132"/>
  <c r="AB132"/>
  <c r="AA132"/>
  <c r="Z132"/>
  <c r="Y132"/>
  <c r="X132"/>
  <c r="V132"/>
  <c r="U132"/>
  <c r="T132"/>
  <c r="S132"/>
  <c r="R132"/>
  <c r="P132"/>
  <c r="O132"/>
  <c r="N132"/>
  <c r="L132"/>
  <c r="K132"/>
  <c r="J132"/>
  <c r="I132"/>
  <c r="H132"/>
  <c r="G132"/>
  <c r="F132"/>
  <c r="E132"/>
  <c r="D132"/>
  <c r="C132"/>
  <c r="B132"/>
  <c r="BA131"/>
  <c r="AX131"/>
  <c r="AX179" s="1"/>
  <c r="AP131"/>
  <c r="AP179" s="1"/>
  <c r="AG131"/>
  <c r="AG179" s="1"/>
  <c r="W131"/>
  <c r="W179" s="1"/>
  <c r="M131"/>
  <c r="Q131" s="1"/>
  <c r="BA130"/>
  <c r="BA178" s="1"/>
  <c r="AX130"/>
  <c r="AX178" s="1"/>
  <c r="AX177" s="1"/>
  <c r="AP130"/>
  <c r="AP178" s="1"/>
  <c r="AP177" s="1"/>
  <c r="AG130"/>
  <c r="AG178" s="1"/>
  <c r="AG177" s="1"/>
  <c r="W130"/>
  <c r="W129" s="1"/>
  <c r="M130"/>
  <c r="M178" s="1"/>
  <c r="BA129"/>
  <c r="AY129"/>
  <c r="AX129"/>
  <c r="AX144" s="1"/>
  <c r="AW129"/>
  <c r="AW147" s="1"/>
  <c r="AV129"/>
  <c r="AV144" s="1"/>
  <c r="AU129"/>
  <c r="AU147" s="1"/>
  <c r="AS129"/>
  <c r="AQ129"/>
  <c r="AP129"/>
  <c r="AO129"/>
  <c r="AN129"/>
  <c r="AM129"/>
  <c r="AL129"/>
  <c r="AK129"/>
  <c r="AJ129"/>
  <c r="AG129"/>
  <c r="AF129"/>
  <c r="AE129"/>
  <c r="AD129"/>
  <c r="AC129"/>
  <c r="AB129"/>
  <c r="AA129"/>
  <c r="Z129"/>
  <c r="Y129"/>
  <c r="X129"/>
  <c r="V129"/>
  <c r="U129"/>
  <c r="T129"/>
  <c r="S129"/>
  <c r="R129"/>
  <c r="P129"/>
  <c r="O129"/>
  <c r="N129"/>
  <c r="L129"/>
  <c r="K129"/>
  <c r="J129"/>
  <c r="I129"/>
  <c r="H129"/>
  <c r="G129"/>
  <c r="F129"/>
  <c r="E129"/>
  <c r="D129"/>
  <c r="C129"/>
  <c r="B129"/>
  <c r="BB125"/>
  <c r="AZ125"/>
  <c r="AR125"/>
  <c r="AH125"/>
  <c r="S125"/>
  <c r="BA124"/>
  <c r="AX124"/>
  <c r="AP124"/>
  <c r="AG124"/>
  <c r="W124"/>
  <c r="M124"/>
  <c r="Q124" s="1"/>
  <c r="AI124" s="1"/>
  <c r="AT124" s="1"/>
  <c r="BA123"/>
  <c r="AX123"/>
  <c r="AP123"/>
  <c r="AG123"/>
  <c r="W123"/>
  <c r="M123"/>
  <c r="Q123" s="1"/>
  <c r="AI123" s="1"/>
  <c r="AT123" s="1"/>
  <c r="BA122"/>
  <c r="AX122"/>
  <c r="AP122"/>
  <c r="AG122"/>
  <c r="W122"/>
  <c r="M122"/>
  <c r="Q122" s="1"/>
  <c r="AI122" s="1"/>
  <c r="AT122" s="1"/>
  <c r="BA121"/>
  <c r="AX121"/>
  <c r="AP121"/>
  <c r="AG121"/>
  <c r="W121"/>
  <c r="M121"/>
  <c r="Q121" s="1"/>
  <c r="AI121" s="1"/>
  <c r="AT121" s="1"/>
  <c r="BA120"/>
  <c r="AX120"/>
  <c r="AP120"/>
  <c r="AG120"/>
  <c r="W120"/>
  <c r="M120"/>
  <c r="Q120" s="1"/>
  <c r="AI120" s="1"/>
  <c r="AT120" s="1"/>
  <c r="BA119"/>
  <c r="AX119"/>
  <c r="AP119"/>
  <c r="AG119"/>
  <c r="W119"/>
  <c r="M119"/>
  <c r="Q119" s="1"/>
  <c r="AI119" s="1"/>
  <c r="AT119" s="1"/>
  <c r="BA118"/>
  <c r="AX118"/>
  <c r="AP118"/>
  <c r="AG118"/>
  <c r="W118"/>
  <c r="M118"/>
  <c r="Q118" s="1"/>
  <c r="AI118" s="1"/>
  <c r="AT118" s="1"/>
  <c r="BA117"/>
  <c r="AX117"/>
  <c r="AP117"/>
  <c r="AG117"/>
  <c r="W117"/>
  <c r="M117"/>
  <c r="Q117" s="1"/>
  <c r="AI117" s="1"/>
  <c r="AT117" s="1"/>
  <c r="BA116"/>
  <c r="AX116"/>
  <c r="AP116"/>
  <c r="AG116"/>
  <c r="W116"/>
  <c r="M116"/>
  <c r="Q116" s="1"/>
  <c r="AI116" s="1"/>
  <c r="AT116" s="1"/>
  <c r="BA115"/>
  <c r="AX115"/>
  <c r="AP115"/>
  <c r="AG115"/>
  <c r="W115"/>
  <c r="M115"/>
  <c r="Q115" s="1"/>
  <c r="AI115" s="1"/>
  <c r="AT115" s="1"/>
  <c r="AY114"/>
  <c r="AW114"/>
  <c r="AV114"/>
  <c r="AU114"/>
  <c r="AS114"/>
  <c r="AQ114"/>
  <c r="AO114"/>
  <c r="AN114"/>
  <c r="AM114"/>
  <c r="AL114"/>
  <c r="AK114"/>
  <c r="AJ114"/>
  <c r="AF114"/>
  <c r="AE114"/>
  <c r="AD114"/>
  <c r="AC114"/>
  <c r="AB114"/>
  <c r="AA114"/>
  <c r="Z114"/>
  <c r="Y114"/>
  <c r="X114"/>
  <c r="V114"/>
  <c r="U114"/>
  <c r="T114"/>
  <c r="R114"/>
  <c r="P114"/>
  <c r="O114"/>
  <c r="N114"/>
  <c r="L114"/>
  <c r="K114"/>
  <c r="J114"/>
  <c r="I114"/>
  <c r="H114"/>
  <c r="G114"/>
  <c r="F114"/>
  <c r="E114"/>
  <c r="D114"/>
  <c r="C114"/>
  <c r="B114"/>
  <c r="AX113"/>
  <c r="BA113" s="1"/>
  <c r="AP113"/>
  <c r="AG113"/>
  <c r="W113"/>
  <c r="Q113"/>
  <c r="AI113" s="1"/>
  <c r="AT113" s="1"/>
  <c r="M113"/>
  <c r="AX112"/>
  <c r="BA112" s="1"/>
  <c r="AP112"/>
  <c r="AG112"/>
  <c r="W112"/>
  <c r="Q112"/>
  <c r="AI112" s="1"/>
  <c r="AT112" s="1"/>
  <c r="M112"/>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R111"/>
  <c r="R125" s="1"/>
  <c r="P111"/>
  <c r="P125" s="1"/>
  <c r="O111"/>
  <c r="O125" s="1"/>
  <c r="N111"/>
  <c r="N125" s="1"/>
  <c r="L111"/>
  <c r="L125" s="1"/>
  <c r="K111"/>
  <c r="K125" s="1"/>
  <c r="J111"/>
  <c r="J125" s="1"/>
  <c r="I111"/>
  <c r="I125" s="1"/>
  <c r="H111"/>
  <c r="H125" s="1"/>
  <c r="G111"/>
  <c r="G125" s="1"/>
  <c r="F111"/>
  <c r="F125" s="1"/>
  <c r="E111"/>
  <c r="E125" s="1"/>
  <c r="D111"/>
  <c r="D125" s="1"/>
  <c r="C111"/>
  <c r="C125" s="1"/>
  <c r="B111"/>
  <c r="B125" s="1"/>
  <c r="F109"/>
  <c r="F108"/>
  <c r="F106"/>
  <c r="F105"/>
  <c r="F103"/>
  <c r="AX101"/>
  <c r="BA101" s="1"/>
  <c r="AP101"/>
  <c r="AG101"/>
  <c r="W101"/>
  <c r="Q101"/>
  <c r="AI101" s="1"/>
  <c r="AT101" s="1"/>
  <c r="M101"/>
  <c r="AX100"/>
  <c r="BA100" s="1"/>
  <c r="AP100"/>
  <c r="AG100"/>
  <c r="W100"/>
  <c r="Q100"/>
  <c r="AI100" s="1"/>
  <c r="AT100" s="1"/>
  <c r="M100"/>
  <c r="AX99"/>
  <c r="BA99" s="1"/>
  <c r="AP99"/>
  <c r="AG99"/>
  <c r="W99"/>
  <c r="Q99"/>
  <c r="AI99" s="1"/>
  <c r="AT99" s="1"/>
  <c r="M99"/>
  <c r="AX98"/>
  <c r="BA98" s="1"/>
  <c r="AP98"/>
  <c r="AG98"/>
  <c r="W98"/>
  <c r="Q98"/>
  <c r="AI98" s="1"/>
  <c r="AT98" s="1"/>
  <c r="M98"/>
  <c r="AX97"/>
  <c r="BA97" s="1"/>
  <c r="AP97"/>
  <c r="AG97"/>
  <c r="W97"/>
  <c r="Q97"/>
  <c r="AI97" s="1"/>
  <c r="AT97" s="1"/>
  <c r="M97"/>
  <c r="AX96"/>
  <c r="BA96" s="1"/>
  <c r="AP96"/>
  <c r="AG96"/>
  <c r="W96"/>
  <c r="Q96"/>
  <c r="AI96" s="1"/>
  <c r="AT96" s="1"/>
  <c r="M96"/>
  <c r="AX95"/>
  <c r="AX111" s="1"/>
  <c r="AX125" s="1"/>
  <c r="AP95"/>
  <c r="AP114" s="1"/>
  <c r="AG95"/>
  <c r="AG114" s="1"/>
  <c r="W95"/>
  <c r="W114" s="1"/>
  <c r="Q95"/>
  <c r="Q111" s="1"/>
  <c r="Q125" s="1"/>
  <c r="M95"/>
  <c r="M111" s="1"/>
  <c r="M125" s="1"/>
  <c r="AX93"/>
  <c r="BA93" s="1"/>
  <c r="AP93"/>
  <c r="AG93"/>
  <c r="W93"/>
  <c r="Q93"/>
  <c r="AI93" s="1"/>
  <c r="AT93" s="1"/>
  <c r="M93"/>
  <c r="AX92"/>
  <c r="BA92" s="1"/>
  <c r="AP92"/>
  <c r="AG92"/>
  <c r="W92"/>
  <c r="Q92"/>
  <c r="AI92" s="1"/>
  <c r="AT92" s="1"/>
  <c r="M92"/>
  <c r="AX91"/>
  <c r="BA91" s="1"/>
  <c r="AP91"/>
  <c r="AG91"/>
  <c r="W91"/>
  <c r="Q91"/>
  <c r="AI91" s="1"/>
  <c r="AT91" s="1"/>
  <c r="M91"/>
  <c r="AX90"/>
  <c r="BA90" s="1"/>
  <c r="AP90"/>
  <c r="AG90"/>
  <c r="W90"/>
  <c r="Q90"/>
  <c r="AI90" s="1"/>
  <c r="AT90" s="1"/>
  <c r="M90"/>
  <c r="AX89"/>
  <c r="BA89" s="1"/>
  <c r="AP89"/>
  <c r="AG89"/>
  <c r="W89"/>
  <c r="Q89"/>
  <c r="AI89" s="1"/>
  <c r="AT89" s="1"/>
  <c r="M89"/>
  <c r="AX88"/>
  <c r="BA88" s="1"/>
  <c r="AP88"/>
  <c r="AG88"/>
  <c r="W88"/>
  <c r="Q88"/>
  <c r="AI88" s="1"/>
  <c r="AT88" s="1"/>
  <c r="M88"/>
  <c r="AX87"/>
  <c r="BA87" s="1"/>
  <c r="AP87"/>
  <c r="AG87"/>
  <c r="W87"/>
  <c r="Q87"/>
  <c r="AI87" s="1"/>
  <c r="AT87" s="1"/>
  <c r="M87"/>
  <c r="AX85"/>
  <c r="BA85" s="1"/>
  <c r="AP85"/>
  <c r="AG85"/>
  <c r="W85"/>
  <c r="Q85"/>
  <c r="AI85" s="1"/>
  <c r="AT85" s="1"/>
  <c r="M85"/>
  <c r="AX84"/>
  <c r="BA84" s="1"/>
  <c r="AP84"/>
  <c r="AG84"/>
  <c r="W84"/>
  <c r="Q84"/>
  <c r="AI84" s="1"/>
  <c r="AT84" s="1"/>
  <c r="M84"/>
  <c r="AX83"/>
  <c r="BA83" s="1"/>
  <c r="AP83"/>
  <c r="AG83"/>
  <c r="W83"/>
  <c r="Q83"/>
  <c r="AI83" s="1"/>
  <c r="AT83" s="1"/>
  <c r="M83"/>
  <c r="AX82"/>
  <c r="BA82" s="1"/>
  <c r="AP82"/>
  <c r="AG82"/>
  <c r="W82"/>
  <c r="Q82"/>
  <c r="AI82" s="1"/>
  <c r="AT82" s="1"/>
  <c r="M82"/>
  <c r="AX81"/>
  <c r="BA81" s="1"/>
  <c r="AP81"/>
  <c r="AG81"/>
  <c r="W81"/>
  <c r="Q81"/>
  <c r="AI81" s="1"/>
  <c r="AT81" s="1"/>
  <c r="M81"/>
  <c r="AX80"/>
  <c r="BA80" s="1"/>
  <c r="AP80"/>
  <c r="AG80"/>
  <c r="W80"/>
  <c r="Q80"/>
  <c r="AI80" s="1"/>
  <c r="AT80" s="1"/>
  <c r="M80"/>
  <c r="AX79"/>
  <c r="BA79" s="1"/>
  <c r="AP79"/>
  <c r="AG79"/>
  <c r="W79"/>
  <c r="Q79"/>
  <c r="AI79" s="1"/>
  <c r="AT79" s="1"/>
  <c r="M79"/>
  <c r="AX77"/>
  <c r="BA77" s="1"/>
  <c r="AP77"/>
  <c r="AG77"/>
  <c r="W77"/>
  <c r="Q77"/>
  <c r="AI77" s="1"/>
  <c r="M77"/>
  <c r="AX76"/>
  <c r="BA76" s="1"/>
  <c r="AP76"/>
  <c r="AG76"/>
  <c r="W76"/>
  <c r="Q76"/>
  <c r="M76"/>
  <c r="AX75"/>
  <c r="BA75" s="1"/>
  <c r="AP75"/>
  <c r="AG75"/>
  <c r="W75"/>
  <c r="Q75"/>
  <c r="AI75" s="1"/>
  <c r="M75"/>
  <c r="AX74"/>
  <c r="BA74" s="1"/>
  <c r="AP74"/>
  <c r="AG74"/>
  <c r="W74"/>
  <c r="Q74"/>
  <c r="M74"/>
  <c r="AX73"/>
  <c r="BA73" s="1"/>
  <c r="AP73"/>
  <c r="AG73"/>
  <c r="W73"/>
  <c r="Q73"/>
  <c r="AI73" s="1"/>
  <c r="M73"/>
  <c r="AX72"/>
  <c r="BA72" s="1"/>
  <c r="AP72"/>
  <c r="AG72"/>
  <c r="W72"/>
  <c r="Q72"/>
  <c r="M72"/>
  <c r="AX71"/>
  <c r="BA71" s="1"/>
  <c r="AP71"/>
  <c r="AG71"/>
  <c r="W71"/>
  <c r="Q71"/>
  <c r="AI71" s="1"/>
  <c r="M71"/>
  <c r="BB67"/>
  <c r="AZ67"/>
  <c r="AR67"/>
  <c r="AH67"/>
  <c r="BA66"/>
  <c r="AX66"/>
  <c r="AP66"/>
  <c r="AG66"/>
  <c r="W66"/>
  <c r="M66"/>
  <c r="Q66" s="1"/>
  <c r="BA65"/>
  <c r="AX65"/>
  <c r="AP65"/>
  <c r="AG65"/>
  <c r="W65"/>
  <c r="AI65" s="1"/>
  <c r="AT65" s="1"/>
  <c r="M65"/>
  <c r="Q65" s="1"/>
  <c r="BA64"/>
  <c r="AX64"/>
  <c r="AP64"/>
  <c r="AG64"/>
  <c r="W64"/>
  <c r="AI64" s="1"/>
  <c r="AT64" s="1"/>
  <c r="M64"/>
  <c r="Q64" s="1"/>
  <c r="BA63"/>
  <c r="AX63"/>
  <c r="AP63"/>
  <c r="AG63"/>
  <c r="W63"/>
  <c r="AI63" s="1"/>
  <c r="AT63" s="1"/>
  <c r="M63"/>
  <c r="Q63" s="1"/>
  <c r="BA62"/>
  <c r="AX62"/>
  <c r="AP62"/>
  <c r="AG62"/>
  <c r="W62"/>
  <c r="AI62" s="1"/>
  <c r="AT62" s="1"/>
  <c r="M62"/>
  <c r="Q62" s="1"/>
  <c r="BA61"/>
  <c r="AX61"/>
  <c r="AP61"/>
  <c r="AG61"/>
  <c r="W61"/>
  <c r="AI61" s="1"/>
  <c r="AT61" s="1"/>
  <c r="M61"/>
  <c r="Q61" s="1"/>
  <c r="BA60"/>
  <c r="AX60"/>
  <c r="AP60"/>
  <c r="AG60"/>
  <c r="W60"/>
  <c r="AI60" s="1"/>
  <c r="AT60" s="1"/>
  <c r="M60"/>
  <c r="Q60" s="1"/>
  <c r="BA59"/>
  <c r="AX59"/>
  <c r="AP59"/>
  <c r="AG59"/>
  <c r="W59"/>
  <c r="AI59" s="1"/>
  <c r="AT59" s="1"/>
  <c r="M59"/>
  <c r="Q59" s="1"/>
  <c r="BA58"/>
  <c r="AX58"/>
  <c r="AP58"/>
  <c r="AG58"/>
  <c r="W58"/>
  <c r="AI58" s="1"/>
  <c r="AT58" s="1"/>
  <c r="M58"/>
  <c r="Q58" s="1"/>
  <c r="BA57"/>
  <c r="AX57"/>
  <c r="AP57"/>
  <c r="AG57"/>
  <c r="W57"/>
  <c r="AI57" s="1"/>
  <c r="AT57" s="1"/>
  <c r="M57"/>
  <c r="Q57" s="1"/>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C56"/>
  <c r="B56"/>
  <c r="BA55"/>
  <c r="AX55"/>
  <c r="AP55"/>
  <c r="AG55"/>
  <c r="W55"/>
  <c r="M55"/>
  <c r="Q55" s="1"/>
  <c r="AI55" s="1"/>
  <c r="AT55" s="1"/>
  <c r="BA54"/>
  <c r="AX54"/>
  <c r="AP54"/>
  <c r="AG54"/>
  <c r="W54"/>
  <c r="M54"/>
  <c r="Q54" s="1"/>
  <c r="AI54" s="1"/>
  <c r="AT54" s="1"/>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s="1"/>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C53"/>
  <c r="C67" s="1"/>
  <c r="B53"/>
  <c r="B67" s="1"/>
  <c r="AY51"/>
  <c r="AW51"/>
  <c r="AV51"/>
  <c r="AU51"/>
  <c r="AX51" s="1"/>
  <c r="BA51" s="1"/>
  <c r="AS51"/>
  <c r="AQ51"/>
  <c r="AO51"/>
  <c r="AN51"/>
  <c r="AM51"/>
  <c r="AL51"/>
  <c r="AK51"/>
  <c r="AJ51"/>
  <c r="AP51" s="1"/>
  <c r="AF51"/>
  <c r="AE51"/>
  <c r="AD51"/>
  <c r="AC51"/>
  <c r="AB51"/>
  <c r="AA51"/>
  <c r="Z51"/>
  <c r="Y51"/>
  <c r="AG51" s="1"/>
  <c r="X51"/>
  <c r="V51"/>
  <c r="U51"/>
  <c r="T51"/>
  <c r="R51"/>
  <c r="W51" s="1"/>
  <c r="P51"/>
  <c r="O51"/>
  <c r="N51"/>
  <c r="L51"/>
  <c r="K51"/>
  <c r="J51"/>
  <c r="I51"/>
  <c r="H51"/>
  <c r="G51"/>
  <c r="F51"/>
  <c r="E51"/>
  <c r="D51"/>
  <c r="C51"/>
  <c r="B51"/>
  <c r="Q51" s="1"/>
  <c r="AI51" s="1"/>
  <c r="AT51" s="1"/>
  <c r="AY50"/>
  <c r="AW50"/>
  <c r="AV50"/>
  <c r="AX50" s="1"/>
  <c r="BA50" s="1"/>
  <c r="AU50"/>
  <c r="AS50"/>
  <c r="AQ50"/>
  <c r="AO50"/>
  <c r="AN50"/>
  <c r="AM50"/>
  <c r="AL50"/>
  <c r="AK50"/>
  <c r="AJ50"/>
  <c r="AP50" s="1"/>
  <c r="AF50"/>
  <c r="AE50"/>
  <c r="AD50"/>
  <c r="AC50"/>
  <c r="AB50"/>
  <c r="AA50"/>
  <c r="Z50"/>
  <c r="Y50"/>
  <c r="X50"/>
  <c r="AG50" s="1"/>
  <c r="V50"/>
  <c r="U50"/>
  <c r="T50"/>
  <c r="R50"/>
  <c r="W50" s="1"/>
  <c r="P50"/>
  <c r="O50"/>
  <c r="N50"/>
  <c r="L50"/>
  <c r="K50"/>
  <c r="J50"/>
  <c r="I50"/>
  <c r="H50"/>
  <c r="G50"/>
  <c r="F50"/>
  <c r="E50"/>
  <c r="D50"/>
  <c r="C50"/>
  <c r="Q50" s="1"/>
  <c r="AI50" s="1"/>
  <c r="AT50" s="1"/>
  <c r="B50"/>
  <c r="AY49"/>
  <c r="AW49"/>
  <c r="AV49"/>
  <c r="AU49"/>
  <c r="AX49" s="1"/>
  <c r="BA49" s="1"/>
  <c r="AS49"/>
  <c r="AQ49"/>
  <c r="AO49"/>
  <c r="AN49"/>
  <c r="AM49"/>
  <c r="AL49"/>
  <c r="AK49"/>
  <c r="AJ49"/>
  <c r="AP49" s="1"/>
  <c r="AF49"/>
  <c r="AE49"/>
  <c r="AD49"/>
  <c r="AC49"/>
  <c r="AB49"/>
  <c r="AA49"/>
  <c r="Z49"/>
  <c r="Y49"/>
  <c r="AG49" s="1"/>
  <c r="X49"/>
  <c r="V49"/>
  <c r="U49"/>
  <c r="T49"/>
  <c r="R49"/>
  <c r="W49" s="1"/>
  <c r="P49"/>
  <c r="O49"/>
  <c r="N49"/>
  <c r="L49"/>
  <c r="K49"/>
  <c r="J49"/>
  <c r="I49"/>
  <c r="H49"/>
  <c r="G49"/>
  <c r="F49"/>
  <c r="E49"/>
  <c r="D49"/>
  <c r="C49"/>
  <c r="B49"/>
  <c r="Q49" s="1"/>
  <c r="AI49" s="1"/>
  <c r="AT49" s="1"/>
  <c r="AY48"/>
  <c r="AW48"/>
  <c r="AV48"/>
  <c r="AX48" s="1"/>
  <c r="BA48" s="1"/>
  <c r="AU48"/>
  <c r="AS48"/>
  <c r="AQ48"/>
  <c r="AO48"/>
  <c r="AN48"/>
  <c r="AM48"/>
  <c r="AL48"/>
  <c r="AK48"/>
  <c r="AJ48"/>
  <c r="AP48" s="1"/>
  <c r="AF48"/>
  <c r="AE48"/>
  <c r="AD48"/>
  <c r="AC48"/>
  <c r="AB48"/>
  <c r="AA48"/>
  <c r="Z48"/>
  <c r="Y48"/>
  <c r="X48"/>
  <c r="AG48" s="1"/>
  <c r="V48"/>
  <c r="U48"/>
  <c r="T48"/>
  <c r="R48"/>
  <c r="W48" s="1"/>
  <c r="P48"/>
  <c r="O48"/>
  <c r="N48"/>
  <c r="K48"/>
  <c r="J48"/>
  <c r="I48"/>
  <c r="H48"/>
  <c r="G48"/>
  <c r="F48"/>
  <c r="E48"/>
  <c r="D48"/>
  <c r="C48"/>
  <c r="Q48" s="1"/>
  <c r="AI48" s="1"/>
  <c r="AT48" s="1"/>
  <c r="B48"/>
  <c r="AY47"/>
  <c r="AW47"/>
  <c r="AV47"/>
  <c r="AU47"/>
  <c r="AX47" s="1"/>
  <c r="BA47" s="1"/>
  <c r="AS47"/>
  <c r="AQ47"/>
  <c r="AO47"/>
  <c r="AN47"/>
  <c r="AM47"/>
  <c r="AL47"/>
  <c r="AK47"/>
  <c r="AJ47"/>
  <c r="AP47" s="1"/>
  <c r="AF47"/>
  <c r="AE47"/>
  <c r="AD47"/>
  <c r="AC47"/>
  <c r="AB47"/>
  <c r="AA47"/>
  <c r="Z47"/>
  <c r="Y47"/>
  <c r="AG47" s="1"/>
  <c r="X47"/>
  <c r="V47"/>
  <c r="U47"/>
  <c r="T47"/>
  <c r="R47"/>
  <c r="W47" s="1"/>
  <c r="P47"/>
  <c r="O47"/>
  <c r="N47"/>
  <c r="L47"/>
  <c r="K47"/>
  <c r="J47"/>
  <c r="I47"/>
  <c r="H47"/>
  <c r="G47"/>
  <c r="E47"/>
  <c r="D47"/>
  <c r="C47"/>
  <c r="B47"/>
  <c r="Q47" s="1"/>
  <c r="AI47" s="1"/>
  <c r="AT47" s="1"/>
  <c r="AY46"/>
  <c r="AW46"/>
  <c r="AV46"/>
  <c r="AX46" s="1"/>
  <c r="BA46" s="1"/>
  <c r="AU46"/>
  <c r="AS46"/>
  <c r="AQ46"/>
  <c r="AO46"/>
  <c r="AN46"/>
  <c r="AM46"/>
  <c r="AL46"/>
  <c r="AK46"/>
  <c r="AJ46"/>
  <c r="AP46" s="1"/>
  <c r="AF46"/>
  <c r="AE46"/>
  <c r="AD46"/>
  <c r="AC46"/>
  <c r="AB46"/>
  <c r="AA46"/>
  <c r="Z46"/>
  <c r="Y46"/>
  <c r="X46"/>
  <c r="AG46" s="1"/>
  <c r="V46"/>
  <c r="U46"/>
  <c r="T46"/>
  <c r="R46"/>
  <c r="W46" s="1"/>
  <c r="P46"/>
  <c r="O46"/>
  <c r="N46"/>
  <c r="L46"/>
  <c r="K46"/>
  <c r="J46"/>
  <c r="I46"/>
  <c r="H46"/>
  <c r="G46"/>
  <c r="F46"/>
  <c r="E46"/>
  <c r="D46"/>
  <c r="C46"/>
  <c r="Q46" s="1"/>
  <c r="AI46" s="1"/>
  <c r="AT46" s="1"/>
  <c r="AY45"/>
  <c r="AW45"/>
  <c r="AV45"/>
  <c r="AU45"/>
  <c r="AX45" s="1"/>
  <c r="BA45" s="1"/>
  <c r="AS45"/>
  <c r="AQ45"/>
  <c r="AO45"/>
  <c r="AN45"/>
  <c r="AM45"/>
  <c r="AL45"/>
  <c r="AK45"/>
  <c r="AJ45"/>
  <c r="AP45" s="1"/>
  <c r="AF45"/>
  <c r="AE45"/>
  <c r="AD45"/>
  <c r="AC45"/>
  <c r="AB45"/>
  <c r="AA45"/>
  <c r="Z45"/>
  <c r="Y45"/>
  <c r="AG45" s="1"/>
  <c r="X45"/>
  <c r="V45"/>
  <c r="U45"/>
  <c r="T45"/>
  <c r="R45"/>
  <c r="W45" s="1"/>
  <c r="P45"/>
  <c r="O45"/>
  <c r="N45"/>
  <c r="L45"/>
  <c r="K45"/>
  <c r="J45"/>
  <c r="I45"/>
  <c r="H45"/>
  <c r="G45"/>
  <c r="F45"/>
  <c r="E45"/>
  <c r="D45"/>
  <c r="C45"/>
  <c r="B45"/>
  <c r="Q45" s="1"/>
  <c r="AI45" s="1"/>
  <c r="AT45" s="1"/>
  <c r="BA43"/>
  <c r="AX43"/>
  <c r="AP43"/>
  <c r="AG43"/>
  <c r="W43"/>
  <c r="M43"/>
  <c r="Q43" s="1"/>
  <c r="AI43" s="1"/>
  <c r="AT43" s="1"/>
  <c r="BA42"/>
  <c r="AX42"/>
  <c r="AP42"/>
  <c r="AG42"/>
  <c r="W42"/>
  <c r="M42"/>
  <c r="Q42" s="1"/>
  <c r="AI42" s="1"/>
  <c r="AT42" s="1"/>
  <c r="BA41"/>
  <c r="AX41"/>
  <c r="AP41"/>
  <c r="AG41"/>
  <c r="W41"/>
  <c r="M41"/>
  <c r="Q41" s="1"/>
  <c r="AI41" s="1"/>
  <c r="AT41" s="1"/>
  <c r="BA40"/>
  <c r="AX40"/>
  <c r="AP40"/>
  <c r="AG40"/>
  <c r="W40"/>
  <c r="M40"/>
  <c r="Q40" s="1"/>
  <c r="AI40" s="1"/>
  <c r="AT40" s="1"/>
  <c r="BA39"/>
  <c r="AX39"/>
  <c r="AP39"/>
  <c r="AG39"/>
  <c r="W39"/>
  <c r="M39"/>
  <c r="Q39" s="1"/>
  <c r="AI39" s="1"/>
  <c r="AT39" s="1"/>
  <c r="BA38"/>
  <c r="AX38"/>
  <c r="AP38"/>
  <c r="AG38"/>
  <c r="W38"/>
  <c r="M38"/>
  <c r="Q38" s="1"/>
  <c r="AI38" s="1"/>
  <c r="AT38" s="1"/>
  <c r="BA37"/>
  <c r="BA56" s="1"/>
  <c r="AX37"/>
  <c r="AX56" s="1"/>
  <c r="AP37"/>
  <c r="AP56" s="1"/>
  <c r="AG37"/>
  <c r="AG56" s="1"/>
  <c r="W37"/>
  <c r="W56" s="1"/>
  <c r="M37"/>
  <c r="M53" s="1"/>
  <c r="M67" s="1"/>
  <c r="BA35"/>
  <c r="AX35"/>
  <c r="AP35"/>
  <c r="AG35"/>
  <c r="W35"/>
  <c r="M35"/>
  <c r="Q35" s="1"/>
  <c r="AI35" s="1"/>
  <c r="AT35" s="1"/>
  <c r="BA34"/>
  <c r="AX34"/>
  <c r="AP34"/>
  <c r="AG34"/>
  <c r="W34"/>
  <c r="M34"/>
  <c r="Q34" s="1"/>
  <c r="AI34" s="1"/>
  <c r="AT34" s="1"/>
  <c r="BA33"/>
  <c r="AX33"/>
  <c r="AP33"/>
  <c r="AG33"/>
  <c r="W33"/>
  <c r="M33"/>
  <c r="Q33" s="1"/>
  <c r="AI33" s="1"/>
  <c r="AT33" s="1"/>
  <c r="BA32"/>
  <c r="AX32"/>
  <c r="AP32"/>
  <c r="AG32"/>
  <c r="W32"/>
  <c r="M32"/>
  <c r="Q32" s="1"/>
  <c r="AI32" s="1"/>
  <c r="AT32" s="1"/>
  <c r="BA31"/>
  <c r="AX31"/>
  <c r="AP31"/>
  <c r="AG31"/>
  <c r="W31"/>
  <c r="M31"/>
  <c r="Q31" s="1"/>
  <c r="AI31" s="1"/>
  <c r="AT31" s="1"/>
  <c r="BA30"/>
  <c r="AX30"/>
  <c r="AP30"/>
  <c r="AG30"/>
  <c r="W30"/>
  <c r="M30"/>
  <c r="Q30" s="1"/>
  <c r="AI30" s="1"/>
  <c r="AT30" s="1"/>
  <c r="BA29"/>
  <c r="AX29"/>
  <c r="AP29"/>
  <c r="AG29"/>
  <c r="W29"/>
  <c r="M29"/>
  <c r="Q29" s="1"/>
  <c r="AI29" s="1"/>
  <c r="AT29" s="1"/>
  <c r="BA27"/>
  <c r="AX27"/>
  <c r="AP27"/>
  <c r="AG27"/>
  <c r="W27"/>
  <c r="M27"/>
  <c r="Q27" s="1"/>
  <c r="AI27" s="1"/>
  <c r="AT27" s="1"/>
  <c r="BA26"/>
  <c r="AX26"/>
  <c r="AP26"/>
  <c r="AG26"/>
  <c r="W26"/>
  <c r="M26"/>
  <c r="Q26" s="1"/>
  <c r="AI26" s="1"/>
  <c r="AT26" s="1"/>
  <c r="BA25"/>
  <c r="AX25"/>
  <c r="AP25"/>
  <c r="AG25"/>
  <c r="W25"/>
  <c r="M25"/>
  <c r="Q25" s="1"/>
  <c r="AI25" s="1"/>
  <c r="AT25" s="1"/>
  <c r="BA24"/>
  <c r="AX24"/>
  <c r="AP24"/>
  <c r="AG24"/>
  <c r="W24"/>
  <c r="M24"/>
  <c r="Q24" s="1"/>
  <c r="AI24" s="1"/>
  <c r="AT24" s="1"/>
  <c r="BA23"/>
  <c r="AX23"/>
  <c r="AP23"/>
  <c r="AG23"/>
  <c r="W23"/>
  <c r="M23"/>
  <c r="Q23" s="1"/>
  <c r="AI23" s="1"/>
  <c r="AT23" s="1"/>
  <c r="BA22"/>
  <c r="AX22"/>
  <c r="AP22"/>
  <c r="AG22"/>
  <c r="W22"/>
  <c r="M22"/>
  <c r="Q22" s="1"/>
  <c r="AI22" s="1"/>
  <c r="AT22" s="1"/>
  <c r="BA21"/>
  <c r="AX21"/>
  <c r="AP21"/>
  <c r="AG21"/>
  <c r="W21"/>
  <c r="M21"/>
  <c r="Q21" s="1"/>
  <c r="AI21" s="1"/>
  <c r="AT21" s="1"/>
  <c r="BA19"/>
  <c r="AX19"/>
  <c r="AP19"/>
  <c r="AG19"/>
  <c r="W19"/>
  <c r="M19"/>
  <c r="Q19" s="1"/>
  <c r="AI19" s="1"/>
  <c r="AT19" s="1"/>
  <c r="BA18"/>
  <c r="AX18"/>
  <c r="AP18"/>
  <c r="AG18"/>
  <c r="W18"/>
  <c r="M18"/>
  <c r="Q18" s="1"/>
  <c r="AI18" s="1"/>
  <c r="AT18" s="1"/>
  <c r="BA17"/>
  <c r="AX17"/>
  <c r="AP17"/>
  <c r="AG17"/>
  <c r="W17"/>
  <c r="M17"/>
  <c r="Q17" s="1"/>
  <c r="AI17" s="1"/>
  <c r="AT17" s="1"/>
  <c r="BA16"/>
  <c r="AX16"/>
  <c r="AP16"/>
  <c r="AG16"/>
  <c r="W16"/>
  <c r="M16"/>
  <c r="Q16" s="1"/>
  <c r="AI16" s="1"/>
  <c r="AT16" s="1"/>
  <c r="BA15"/>
  <c r="AX15"/>
  <c r="AP15"/>
  <c r="AG15"/>
  <c r="W15"/>
  <c r="M15"/>
  <c r="Q15" s="1"/>
  <c r="AI15" s="1"/>
  <c r="AT15" s="1"/>
  <c r="BA14"/>
  <c r="AX14"/>
  <c r="AP14"/>
  <c r="AG14"/>
  <c r="W14"/>
  <c r="M14"/>
  <c r="Q14" s="1"/>
  <c r="AI14" s="1"/>
  <c r="AT14" s="1"/>
  <c r="BA13"/>
  <c r="AX13"/>
  <c r="AP13"/>
  <c r="AG13"/>
  <c r="W13"/>
  <c r="M13"/>
  <c r="Q13" s="1"/>
  <c r="AI13" s="1"/>
  <c r="AT13" s="1"/>
  <c r="A2"/>
  <c r="AX375" i="304"/>
  <c r="BA375" s="1"/>
  <c r="AP375"/>
  <c r="A375"/>
  <c r="BA374"/>
  <c r="AX374"/>
  <c r="AP374"/>
  <c r="A374"/>
  <c r="BA373"/>
  <c r="AX373"/>
  <c r="AP373"/>
  <c r="A373"/>
  <c r="BA372"/>
  <c r="AX372"/>
  <c r="AP372"/>
  <c r="A372"/>
  <c r="BA371"/>
  <c r="AX371"/>
  <c r="AP371"/>
  <c r="A371"/>
  <c r="BA370"/>
  <c r="AX370"/>
  <c r="AP370"/>
  <c r="A370"/>
  <c r="BA369"/>
  <c r="AX369"/>
  <c r="AP369"/>
  <c r="A369"/>
  <c r="BA368"/>
  <c r="AX368"/>
  <c r="AP368"/>
  <c r="A368"/>
  <c r="BA367"/>
  <c r="AX367"/>
  <c r="AP367"/>
  <c r="A367"/>
  <c r="BA366"/>
  <c r="AX366"/>
  <c r="AP366"/>
  <c r="A366"/>
  <c r="BA365"/>
  <c r="AX365"/>
  <c r="AP365"/>
  <c r="A365"/>
  <c r="BA364"/>
  <c r="AX364"/>
  <c r="AP364"/>
  <c r="A364"/>
  <c r="BA363"/>
  <c r="AX363"/>
  <c r="AP363"/>
  <c r="A363"/>
  <c r="BA362"/>
  <c r="AX362"/>
  <c r="AP362"/>
  <c r="A362"/>
  <c r="BA361"/>
  <c r="AX361"/>
  <c r="AP361"/>
  <c r="A361"/>
  <c r="BB358"/>
  <c r="AZ358"/>
  <c r="AR358"/>
  <c r="AH358"/>
  <c r="S358"/>
  <c r="BA357"/>
  <c r="AX357"/>
  <c r="AP357"/>
  <c r="AG357"/>
  <c r="W357"/>
  <c r="M357"/>
  <c r="Q357" s="1"/>
  <c r="AI357" s="1"/>
  <c r="AT357" s="1"/>
  <c r="A357"/>
  <c r="AX356"/>
  <c r="BA356" s="1"/>
  <c r="AP356"/>
  <c r="AG356"/>
  <c r="W356"/>
  <c r="Q356"/>
  <c r="AI356" s="1"/>
  <c r="AT356" s="1"/>
  <c r="M356"/>
  <c r="A356"/>
  <c r="BA355"/>
  <c r="AX355"/>
  <c r="AP355"/>
  <c r="AG355"/>
  <c r="W355"/>
  <c r="M355"/>
  <c r="Q355" s="1"/>
  <c r="AI355" s="1"/>
  <c r="AT355" s="1"/>
  <c r="A355"/>
  <c r="AX354"/>
  <c r="BA354" s="1"/>
  <c r="AP354"/>
  <c r="AG354"/>
  <c r="W354"/>
  <c r="Q354"/>
  <c r="AI354" s="1"/>
  <c r="AT354" s="1"/>
  <c r="M354"/>
  <c r="A354"/>
  <c r="BA353"/>
  <c r="AX353"/>
  <c r="AP353"/>
  <c r="AG353"/>
  <c r="W353"/>
  <c r="M353"/>
  <c r="Q353" s="1"/>
  <c r="AI353" s="1"/>
  <c r="AT353" s="1"/>
  <c r="A353"/>
  <c r="AX352"/>
  <c r="BA352" s="1"/>
  <c r="AP352"/>
  <c r="AG352"/>
  <c r="W352"/>
  <c r="Q352"/>
  <c r="AI352" s="1"/>
  <c r="AT352" s="1"/>
  <c r="M352"/>
  <c r="A352"/>
  <c r="BA351"/>
  <c r="AX351"/>
  <c r="AP351"/>
  <c r="AG351"/>
  <c r="W351"/>
  <c r="M351"/>
  <c r="Q351" s="1"/>
  <c r="AI351" s="1"/>
  <c r="AT351" s="1"/>
  <c r="A351"/>
  <c r="AX350"/>
  <c r="BA350" s="1"/>
  <c r="AP350"/>
  <c r="AG350"/>
  <c r="W350"/>
  <c r="Q350"/>
  <c r="AI350" s="1"/>
  <c r="AT350" s="1"/>
  <c r="M350"/>
  <c r="A350"/>
  <c r="BA349"/>
  <c r="AX349"/>
  <c r="AP349"/>
  <c r="AG349"/>
  <c r="W349"/>
  <c r="M349"/>
  <c r="Q349" s="1"/>
  <c r="AI349" s="1"/>
  <c r="AT349" s="1"/>
  <c r="A349"/>
  <c r="AX348"/>
  <c r="BA348" s="1"/>
  <c r="AP348"/>
  <c r="AG348"/>
  <c r="W348"/>
  <c r="Q348"/>
  <c r="AI348" s="1"/>
  <c r="AT348" s="1"/>
  <c r="M348"/>
  <c r="A348"/>
  <c r="BA347"/>
  <c r="AX347"/>
  <c r="AP347"/>
  <c r="AG347"/>
  <c r="W347"/>
  <c r="M347"/>
  <c r="Q347" s="1"/>
  <c r="AI347" s="1"/>
  <c r="AT347" s="1"/>
  <c r="A347"/>
  <c r="AX346"/>
  <c r="BA346" s="1"/>
  <c r="AP346"/>
  <c r="AG346"/>
  <c r="W346"/>
  <c r="Q346"/>
  <c r="AI346" s="1"/>
  <c r="AT346" s="1"/>
  <c r="M346"/>
  <c r="A346"/>
  <c r="BA345"/>
  <c r="AX345"/>
  <c r="AP345"/>
  <c r="AG345"/>
  <c r="W345"/>
  <c r="M345"/>
  <c r="Q345" s="1"/>
  <c r="AI345" s="1"/>
  <c r="AT345" s="1"/>
  <c r="A345"/>
  <c r="AX344"/>
  <c r="BA344" s="1"/>
  <c r="AP344"/>
  <c r="AG344"/>
  <c r="W344"/>
  <c r="Q344"/>
  <c r="AI344" s="1"/>
  <c r="AT344" s="1"/>
  <c r="M344"/>
  <c r="A344"/>
  <c r="BA343"/>
  <c r="AX343"/>
  <c r="AP343"/>
  <c r="AG343"/>
  <c r="W343"/>
  <c r="M343"/>
  <c r="Q343" s="1"/>
  <c r="AI343" s="1"/>
  <c r="AT343" s="1"/>
  <c r="A343"/>
  <c r="BB339"/>
  <c r="AZ339"/>
  <c r="AR339"/>
  <c r="AH339"/>
  <c r="S339"/>
  <c r="BA338"/>
  <c r="AX338"/>
  <c r="AP338"/>
  <c r="AG338"/>
  <c r="W338"/>
  <c r="M338"/>
  <c r="Q338" s="1"/>
  <c r="AI338" s="1"/>
  <c r="AT338" s="1"/>
  <c r="A338"/>
  <c r="AX337"/>
  <c r="BA337" s="1"/>
  <c r="AP337"/>
  <c r="AG337"/>
  <c r="W337"/>
  <c r="Q337"/>
  <c r="AI337" s="1"/>
  <c r="AT337" s="1"/>
  <c r="M337"/>
  <c r="A337"/>
  <c r="BA336"/>
  <c r="AX336"/>
  <c r="AP336"/>
  <c r="AG336"/>
  <c r="W336"/>
  <c r="M336"/>
  <c r="Q336" s="1"/>
  <c r="AI336" s="1"/>
  <c r="AT336" s="1"/>
  <c r="A336"/>
  <c r="AX335"/>
  <c r="BA335" s="1"/>
  <c r="AP335"/>
  <c r="AG335"/>
  <c r="W335"/>
  <c r="Q335"/>
  <c r="AI335" s="1"/>
  <c r="AT335" s="1"/>
  <c r="M335"/>
  <c r="A335"/>
  <c r="BA334"/>
  <c r="AX334"/>
  <c r="AP334"/>
  <c r="AG334"/>
  <c r="W334"/>
  <c r="M334"/>
  <c r="Q334" s="1"/>
  <c r="AI334" s="1"/>
  <c r="AT334" s="1"/>
  <c r="A334"/>
  <c r="AX333"/>
  <c r="BA333" s="1"/>
  <c r="AP333"/>
  <c r="AG333"/>
  <c r="W333"/>
  <c r="Q333"/>
  <c r="AI333" s="1"/>
  <c r="AT333" s="1"/>
  <c r="M333"/>
  <c r="A333"/>
  <c r="BA332"/>
  <c r="AX332"/>
  <c r="AP332"/>
  <c r="AG332"/>
  <c r="W332"/>
  <c r="M332"/>
  <c r="Q332" s="1"/>
  <c r="AI332" s="1"/>
  <c r="AT332" s="1"/>
  <c r="A332"/>
  <c r="AX331"/>
  <c r="BA331" s="1"/>
  <c r="AP331"/>
  <c r="AG331"/>
  <c r="W331"/>
  <c r="Q331"/>
  <c r="AI331" s="1"/>
  <c r="AT331" s="1"/>
  <c r="M331"/>
  <c r="A331"/>
  <c r="BA330"/>
  <c r="AX330"/>
  <c r="AP330"/>
  <c r="AG330"/>
  <c r="W330"/>
  <c r="M330"/>
  <c r="Q330" s="1"/>
  <c r="AI330" s="1"/>
  <c r="AT330" s="1"/>
  <c r="A330"/>
  <c r="AX329"/>
  <c r="BA329" s="1"/>
  <c r="AP329"/>
  <c r="AG329"/>
  <c r="W329"/>
  <c r="Q329"/>
  <c r="AI329" s="1"/>
  <c r="AT329" s="1"/>
  <c r="M329"/>
  <c r="A329"/>
  <c r="BA328"/>
  <c r="AX328"/>
  <c r="AP328"/>
  <c r="AG328"/>
  <c r="W328"/>
  <c r="M328"/>
  <c r="Q328" s="1"/>
  <c r="AI328" s="1"/>
  <c r="AT328" s="1"/>
  <c r="A328"/>
  <c r="AX327"/>
  <c r="BA327" s="1"/>
  <c r="AP327"/>
  <c r="AG327"/>
  <c r="W327"/>
  <c r="Q327"/>
  <c r="AI327" s="1"/>
  <c r="AT327" s="1"/>
  <c r="M327"/>
  <c r="A327"/>
  <c r="BA326"/>
  <c r="AX326"/>
  <c r="AP326"/>
  <c r="AG326"/>
  <c r="W326"/>
  <c r="M326"/>
  <c r="Q326" s="1"/>
  <c r="AI326" s="1"/>
  <c r="AT326" s="1"/>
  <c r="A326"/>
  <c r="AX325"/>
  <c r="BA325" s="1"/>
  <c r="AP325"/>
  <c r="AG325"/>
  <c r="W325"/>
  <c r="Q325"/>
  <c r="AI325" s="1"/>
  <c r="AT325" s="1"/>
  <c r="M325"/>
  <c r="A325"/>
  <c r="BA324"/>
  <c r="AX324"/>
  <c r="AP324"/>
  <c r="AG324"/>
  <c r="W324"/>
  <c r="M324"/>
  <c r="Q324" s="1"/>
  <c r="AI324" s="1"/>
  <c r="AT324" s="1"/>
  <c r="A324"/>
  <c r="BA322"/>
  <c r="AX322"/>
  <c r="AP322"/>
  <c r="AG322"/>
  <c r="W322"/>
  <c r="M322"/>
  <c r="Q322" s="1"/>
  <c r="BB302"/>
  <c r="AZ302"/>
  <c r="AR302"/>
  <c r="AH302"/>
  <c r="S302"/>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C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C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C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C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C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C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C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C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C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C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C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C289"/>
  <c r="B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C288"/>
  <c r="B288"/>
  <c r="AY287"/>
  <c r="AY302" s="1"/>
  <c r="AW287"/>
  <c r="AW302" s="1"/>
  <c r="AV287"/>
  <c r="AV302" s="1"/>
  <c r="AU287"/>
  <c r="AU302" s="1"/>
  <c r="AS287"/>
  <c r="AS302" s="1"/>
  <c r="AQ287"/>
  <c r="AQ302" s="1"/>
  <c r="AO287"/>
  <c r="AO302" s="1"/>
  <c r="AN287"/>
  <c r="AN302" s="1"/>
  <c r="AM287"/>
  <c r="AM302" s="1"/>
  <c r="AL287"/>
  <c r="AL302" s="1"/>
  <c r="AK287"/>
  <c r="AK302" s="1"/>
  <c r="AJ287"/>
  <c r="AJ302" s="1"/>
  <c r="AF287"/>
  <c r="AF302" s="1"/>
  <c r="AE287"/>
  <c r="AE302" s="1"/>
  <c r="AD287"/>
  <c r="AD302" s="1"/>
  <c r="AC287"/>
  <c r="AC302" s="1"/>
  <c r="AB287"/>
  <c r="AB302" s="1"/>
  <c r="AA287"/>
  <c r="AA302" s="1"/>
  <c r="Z287"/>
  <c r="Z302" s="1"/>
  <c r="Y287"/>
  <c r="Y302" s="1"/>
  <c r="X287"/>
  <c r="X302" s="1"/>
  <c r="V287"/>
  <c r="V302" s="1"/>
  <c r="U287"/>
  <c r="U302" s="1"/>
  <c r="T287"/>
  <c r="T302" s="1"/>
  <c r="R287"/>
  <c r="R302" s="1"/>
  <c r="P287"/>
  <c r="P302" s="1"/>
  <c r="O287"/>
  <c r="O302" s="1"/>
  <c r="N287"/>
  <c r="N302" s="1"/>
  <c r="L287"/>
  <c r="L302" s="1"/>
  <c r="K287"/>
  <c r="K302" s="1"/>
  <c r="J287"/>
  <c r="J302" s="1"/>
  <c r="I287"/>
  <c r="I302" s="1"/>
  <c r="H287"/>
  <c r="H302" s="1"/>
  <c r="G287"/>
  <c r="G302" s="1"/>
  <c r="F287"/>
  <c r="F302" s="1"/>
  <c r="E287"/>
  <c r="E302" s="1"/>
  <c r="D287"/>
  <c r="D302" s="1"/>
  <c r="C287"/>
  <c r="C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C285"/>
  <c r="B285"/>
  <c r="BA283"/>
  <c r="AX283"/>
  <c r="AP283"/>
  <c r="AG283"/>
  <c r="W283"/>
  <c r="M283"/>
  <c r="Q283" s="1"/>
  <c r="AI283" s="1"/>
  <c r="AT283" s="1"/>
  <c r="BA282"/>
  <c r="AX282"/>
  <c r="AP282"/>
  <c r="AG282"/>
  <c r="W282"/>
  <c r="M282"/>
  <c r="Q282" s="1"/>
  <c r="AI282" s="1"/>
  <c r="AT282" s="1"/>
  <c r="BA281"/>
  <c r="AX281"/>
  <c r="AP281"/>
  <c r="AG281"/>
  <c r="W281"/>
  <c r="M281"/>
  <c r="Q281" s="1"/>
  <c r="AI281" s="1"/>
  <c r="AT281" s="1"/>
  <c r="BA280"/>
  <c r="AX280"/>
  <c r="AP280"/>
  <c r="AG280"/>
  <c r="W280"/>
  <c r="M280"/>
  <c r="Q280" s="1"/>
  <c r="AI280" s="1"/>
  <c r="AT280" s="1"/>
  <c r="BA279"/>
  <c r="AX279"/>
  <c r="AP279"/>
  <c r="AG279"/>
  <c r="W279"/>
  <c r="M279"/>
  <c r="Q279" s="1"/>
  <c r="AI279" s="1"/>
  <c r="AT279" s="1"/>
  <c r="BA278"/>
  <c r="AX278"/>
  <c r="AP278"/>
  <c r="AG278"/>
  <c r="W278"/>
  <c r="M278"/>
  <c r="Q278" s="1"/>
  <c r="AI278" s="1"/>
  <c r="AT278" s="1"/>
  <c r="BA277"/>
  <c r="AX277"/>
  <c r="AP277"/>
  <c r="AG277"/>
  <c r="W277"/>
  <c r="M277"/>
  <c r="Q277" s="1"/>
  <c r="AI277" s="1"/>
  <c r="AT277" s="1"/>
  <c r="BA276"/>
  <c r="AX276"/>
  <c r="AP276"/>
  <c r="AG276"/>
  <c r="W276"/>
  <c r="M276"/>
  <c r="Q276" s="1"/>
  <c r="AI276" s="1"/>
  <c r="AT276" s="1"/>
  <c r="BA275"/>
  <c r="AX275"/>
  <c r="AP275"/>
  <c r="AG275"/>
  <c r="W275"/>
  <c r="M275"/>
  <c r="Q275" s="1"/>
  <c r="AI275" s="1"/>
  <c r="AT275" s="1"/>
  <c r="BA274"/>
  <c r="AX274"/>
  <c r="AP274"/>
  <c r="AG274"/>
  <c r="W274"/>
  <c r="M274"/>
  <c r="Q274" s="1"/>
  <c r="BA273"/>
  <c r="AY273"/>
  <c r="AX273"/>
  <c r="AW273"/>
  <c r="AV273"/>
  <c r="AU273"/>
  <c r="AS273"/>
  <c r="AQ273"/>
  <c r="AP273"/>
  <c r="AO273"/>
  <c r="AN273"/>
  <c r="AM273"/>
  <c r="AL273"/>
  <c r="AK273"/>
  <c r="AJ273"/>
  <c r="AG273"/>
  <c r="AF273"/>
  <c r="AE273"/>
  <c r="AD273"/>
  <c r="AC273"/>
  <c r="AB273"/>
  <c r="AA273"/>
  <c r="Z273"/>
  <c r="Y273"/>
  <c r="X273"/>
  <c r="W273"/>
  <c r="V273"/>
  <c r="U273"/>
  <c r="T273"/>
  <c r="R273"/>
  <c r="P273"/>
  <c r="O273"/>
  <c r="N273"/>
  <c r="M273"/>
  <c r="L273"/>
  <c r="K273"/>
  <c r="J273"/>
  <c r="I273"/>
  <c r="H273"/>
  <c r="G273"/>
  <c r="F273"/>
  <c r="E273"/>
  <c r="D273"/>
  <c r="C273"/>
  <c r="B273"/>
  <c r="AX272"/>
  <c r="BA272" s="1"/>
  <c r="AP272"/>
  <c r="AG272"/>
  <c r="W272"/>
  <c r="Q272"/>
  <c r="AI272" s="1"/>
  <c r="AT272" s="1"/>
  <c r="M272"/>
  <c r="AX271"/>
  <c r="BA271" s="1"/>
  <c r="AP271"/>
  <c r="AG271"/>
  <c r="W271"/>
  <c r="Q271"/>
  <c r="AI271" s="1"/>
  <c r="M271"/>
  <c r="AY270"/>
  <c r="AW270"/>
  <c r="AV270"/>
  <c r="AU270"/>
  <c r="AS270"/>
  <c r="AQ270"/>
  <c r="AP270"/>
  <c r="AO270"/>
  <c r="AN270"/>
  <c r="AM270"/>
  <c r="AL270"/>
  <c r="AK270"/>
  <c r="AJ270"/>
  <c r="AG270"/>
  <c r="AF270"/>
  <c r="AE270"/>
  <c r="AD270"/>
  <c r="AC270"/>
  <c r="AB270"/>
  <c r="AA270"/>
  <c r="Z270"/>
  <c r="Y270"/>
  <c r="X270"/>
  <c r="W270"/>
  <c r="V270"/>
  <c r="U270"/>
  <c r="T270"/>
  <c r="R270"/>
  <c r="Q270"/>
  <c r="P270"/>
  <c r="O270"/>
  <c r="N270"/>
  <c r="M270"/>
  <c r="L270"/>
  <c r="K270"/>
  <c r="J270"/>
  <c r="I270"/>
  <c r="H270"/>
  <c r="G270"/>
  <c r="F270"/>
  <c r="E270"/>
  <c r="D270"/>
  <c r="C270"/>
  <c r="B270"/>
  <c r="BA268"/>
  <c r="BC268" s="1"/>
  <c r="AX268"/>
  <c r="AP268"/>
  <c r="AG268"/>
  <c r="W268"/>
  <c r="M268"/>
  <c r="Q268" s="1"/>
  <c r="AI268" s="1"/>
  <c r="AT268" s="1"/>
  <c r="BA267"/>
  <c r="BC267" s="1"/>
  <c r="AX267"/>
  <c r="AP267"/>
  <c r="AG267"/>
  <c r="W267"/>
  <c r="M267"/>
  <c r="Q267" s="1"/>
  <c r="AI267" s="1"/>
  <c r="AT267" s="1"/>
  <c r="BA266"/>
  <c r="BC266" s="1"/>
  <c r="AX266"/>
  <c r="AP266"/>
  <c r="AG266"/>
  <c r="W266"/>
  <c r="M266"/>
  <c r="Q266" s="1"/>
  <c r="AI266" s="1"/>
  <c r="AT266" s="1"/>
  <c r="BA265"/>
  <c r="BC265" s="1"/>
  <c r="AX265"/>
  <c r="AP265"/>
  <c r="AG265"/>
  <c r="W265"/>
  <c r="M265"/>
  <c r="Q265" s="1"/>
  <c r="AI265" s="1"/>
  <c r="AT265" s="1"/>
  <c r="BA264"/>
  <c r="BC264" s="1"/>
  <c r="AX264"/>
  <c r="AP264"/>
  <c r="AG264"/>
  <c r="W264"/>
  <c r="M264"/>
  <c r="Q264" s="1"/>
  <c r="AI264" s="1"/>
  <c r="AT264" s="1"/>
  <c r="BA263"/>
  <c r="BC263" s="1"/>
  <c r="AX263"/>
  <c r="AP263"/>
  <c r="AG263"/>
  <c r="W263"/>
  <c r="M263"/>
  <c r="Q263" s="1"/>
  <c r="AI263" s="1"/>
  <c r="AT263" s="1"/>
  <c r="BA262"/>
  <c r="BC262" s="1"/>
  <c r="AX262"/>
  <c r="AP262"/>
  <c r="AG262"/>
  <c r="W262"/>
  <c r="M262"/>
  <c r="Q262" s="1"/>
  <c r="AI262" s="1"/>
  <c r="AT262" s="1"/>
  <c r="BA261"/>
  <c r="BC261" s="1"/>
  <c r="AX261"/>
  <c r="AP261"/>
  <c r="AG261"/>
  <c r="W261"/>
  <c r="M261"/>
  <c r="Q261" s="1"/>
  <c r="AI261" s="1"/>
  <c r="AT261" s="1"/>
  <c r="BA260"/>
  <c r="BC260" s="1"/>
  <c r="AX260"/>
  <c r="AP260"/>
  <c r="AG260"/>
  <c r="W260"/>
  <c r="M260"/>
  <c r="Q260" s="1"/>
  <c r="AI260" s="1"/>
  <c r="AT260" s="1"/>
  <c r="BA259"/>
  <c r="AX259"/>
  <c r="AP259"/>
  <c r="AG259"/>
  <c r="W259"/>
  <c r="M259"/>
  <c r="Q259" s="1"/>
  <c r="BA258"/>
  <c r="AY258"/>
  <c r="AX258"/>
  <c r="AW258"/>
  <c r="AV258"/>
  <c r="AU258"/>
  <c r="AS258"/>
  <c r="AQ258"/>
  <c r="AP258"/>
  <c r="AO258"/>
  <c r="AN258"/>
  <c r="AM258"/>
  <c r="AL258"/>
  <c r="AK258"/>
  <c r="AJ258"/>
  <c r="AG258"/>
  <c r="AF258"/>
  <c r="AE258"/>
  <c r="AD258"/>
  <c r="AC258"/>
  <c r="AB258"/>
  <c r="AA258"/>
  <c r="Z258"/>
  <c r="Y258"/>
  <c r="X258"/>
  <c r="W258"/>
  <c r="V258"/>
  <c r="U258"/>
  <c r="T258"/>
  <c r="R258"/>
  <c r="P258"/>
  <c r="O258"/>
  <c r="N258"/>
  <c r="M258"/>
  <c r="L258"/>
  <c r="K258"/>
  <c r="J258"/>
  <c r="I258"/>
  <c r="H258"/>
  <c r="G258"/>
  <c r="F258"/>
  <c r="E258"/>
  <c r="D258"/>
  <c r="C258"/>
  <c r="B258"/>
  <c r="AX257"/>
  <c r="BA257" s="1"/>
  <c r="AP257"/>
  <c r="AG257"/>
  <c r="W257"/>
  <c r="Q257"/>
  <c r="AI257" s="1"/>
  <c r="AT257" s="1"/>
  <c r="M257"/>
  <c r="AX256"/>
  <c r="BA256" s="1"/>
  <c r="AP256"/>
  <c r="AG256"/>
  <c r="W256"/>
  <c r="Q256"/>
  <c r="AI256" s="1"/>
  <c r="M256"/>
  <c r="AY255"/>
  <c r="AW255"/>
  <c r="AV255"/>
  <c r="AU255"/>
  <c r="AS255"/>
  <c r="AQ255"/>
  <c r="AP255"/>
  <c r="AO255"/>
  <c r="AN255"/>
  <c r="AM255"/>
  <c r="AL255"/>
  <c r="AK255"/>
  <c r="AJ255"/>
  <c r="AG255"/>
  <c r="AF255"/>
  <c r="AE255"/>
  <c r="AD255"/>
  <c r="AC255"/>
  <c r="AB255"/>
  <c r="AA255"/>
  <c r="Z255"/>
  <c r="Y255"/>
  <c r="X255"/>
  <c r="W255"/>
  <c r="V255"/>
  <c r="U255"/>
  <c r="T255"/>
  <c r="R255"/>
  <c r="Q255"/>
  <c r="P255"/>
  <c r="O255"/>
  <c r="N255"/>
  <c r="M255"/>
  <c r="L255"/>
  <c r="K255"/>
  <c r="J255"/>
  <c r="I255"/>
  <c r="H255"/>
  <c r="G255"/>
  <c r="F255"/>
  <c r="E255"/>
  <c r="D255"/>
  <c r="C255"/>
  <c r="B255"/>
  <c r="BA253"/>
  <c r="AX253"/>
  <c r="AP253"/>
  <c r="AG253"/>
  <c r="W253"/>
  <c r="M253"/>
  <c r="Q253" s="1"/>
  <c r="AI253" s="1"/>
  <c r="AT253" s="1"/>
  <c r="BA252"/>
  <c r="AX252"/>
  <c r="AP252"/>
  <c r="AG252"/>
  <c r="W252"/>
  <c r="M252"/>
  <c r="Q252" s="1"/>
  <c r="AI252" s="1"/>
  <c r="AT252" s="1"/>
  <c r="BA251"/>
  <c r="AX251"/>
  <c r="AP251"/>
  <c r="AG251"/>
  <c r="W251"/>
  <c r="M251"/>
  <c r="Q251" s="1"/>
  <c r="AI251" s="1"/>
  <c r="AT251" s="1"/>
  <c r="BA250"/>
  <c r="AX250"/>
  <c r="AP250"/>
  <c r="AG250"/>
  <c r="W250"/>
  <c r="M250"/>
  <c r="Q250" s="1"/>
  <c r="AI250" s="1"/>
  <c r="AT250" s="1"/>
  <c r="BA249"/>
  <c r="AX249"/>
  <c r="AP249"/>
  <c r="AG249"/>
  <c r="W249"/>
  <c r="M249"/>
  <c r="Q249" s="1"/>
  <c r="AI249" s="1"/>
  <c r="AT249" s="1"/>
  <c r="BA248"/>
  <c r="AX248"/>
  <c r="AP248"/>
  <c r="AG248"/>
  <c r="W248"/>
  <c r="M248"/>
  <c r="Q248" s="1"/>
  <c r="AI248" s="1"/>
  <c r="AT248" s="1"/>
  <c r="BA247"/>
  <c r="AX247"/>
  <c r="AP247"/>
  <c r="AG247"/>
  <c r="W247"/>
  <c r="M247"/>
  <c r="Q247" s="1"/>
  <c r="AI247" s="1"/>
  <c r="AT247" s="1"/>
  <c r="BA246"/>
  <c r="AX246"/>
  <c r="AP246"/>
  <c r="AG246"/>
  <c r="W246"/>
  <c r="M246"/>
  <c r="Q246" s="1"/>
  <c r="AI246" s="1"/>
  <c r="AT246" s="1"/>
  <c r="BA245"/>
  <c r="AX245"/>
  <c r="AP245"/>
  <c r="AG245"/>
  <c r="W245"/>
  <c r="M245"/>
  <c r="Q245" s="1"/>
  <c r="AI245" s="1"/>
  <c r="AT245" s="1"/>
  <c r="BA244"/>
  <c r="AX244"/>
  <c r="AP244"/>
  <c r="AG244"/>
  <c r="W244"/>
  <c r="M244"/>
  <c r="Q244" s="1"/>
  <c r="BA243"/>
  <c r="AY243"/>
  <c r="AX243"/>
  <c r="AW243"/>
  <c r="AV243"/>
  <c r="AU243"/>
  <c r="AS243"/>
  <c r="AQ243"/>
  <c r="AP243"/>
  <c r="AO243"/>
  <c r="AN243"/>
  <c r="AM243"/>
  <c r="AL243"/>
  <c r="AK243"/>
  <c r="AJ243"/>
  <c r="AG243"/>
  <c r="AF243"/>
  <c r="AE243"/>
  <c r="AD243"/>
  <c r="AC243"/>
  <c r="AB243"/>
  <c r="AA243"/>
  <c r="Z243"/>
  <c r="Y243"/>
  <c r="X243"/>
  <c r="W243"/>
  <c r="V243"/>
  <c r="U243"/>
  <c r="T243"/>
  <c r="R243"/>
  <c r="P243"/>
  <c r="O243"/>
  <c r="N243"/>
  <c r="M243"/>
  <c r="L243"/>
  <c r="K243"/>
  <c r="J243"/>
  <c r="I243"/>
  <c r="H243"/>
  <c r="G243"/>
  <c r="F243"/>
  <c r="E243"/>
  <c r="D243"/>
  <c r="C243"/>
  <c r="B243"/>
  <c r="AX242"/>
  <c r="BA242" s="1"/>
  <c r="AP242"/>
  <c r="AG242"/>
  <c r="W242"/>
  <c r="Q242"/>
  <c r="AI242" s="1"/>
  <c r="AT242" s="1"/>
  <c r="M242"/>
  <c r="AX241"/>
  <c r="BA241" s="1"/>
  <c r="AP241"/>
  <c r="AG241"/>
  <c r="W241"/>
  <c r="Q241"/>
  <c r="AI241" s="1"/>
  <c r="M241"/>
  <c r="AY240"/>
  <c r="AW240"/>
  <c r="AV240"/>
  <c r="AU240"/>
  <c r="AS240"/>
  <c r="AQ240"/>
  <c r="AP240"/>
  <c r="AO240"/>
  <c r="AN240"/>
  <c r="AM240"/>
  <c r="AL240"/>
  <c r="AK240"/>
  <c r="AJ240"/>
  <c r="AG240"/>
  <c r="AF240"/>
  <c r="AE240"/>
  <c r="AD240"/>
  <c r="AC240"/>
  <c r="AB240"/>
  <c r="AA240"/>
  <c r="Z240"/>
  <c r="Y240"/>
  <c r="X240"/>
  <c r="W240"/>
  <c r="V240"/>
  <c r="U240"/>
  <c r="T240"/>
  <c r="R240"/>
  <c r="P240"/>
  <c r="O240"/>
  <c r="N240"/>
  <c r="M240"/>
  <c r="L240"/>
  <c r="K240"/>
  <c r="J240"/>
  <c r="I240"/>
  <c r="H240"/>
  <c r="G240"/>
  <c r="F240"/>
  <c r="E240"/>
  <c r="D240"/>
  <c r="C240"/>
  <c r="B240"/>
  <c r="BA238"/>
  <c r="AX238"/>
  <c r="AP238"/>
  <c r="AG238"/>
  <c r="W238"/>
  <c r="M238"/>
  <c r="Q238" s="1"/>
  <c r="AI238" s="1"/>
  <c r="AT238" s="1"/>
  <c r="BA237"/>
  <c r="AX237"/>
  <c r="AP237"/>
  <c r="AG237"/>
  <c r="W237"/>
  <c r="M237"/>
  <c r="Q237" s="1"/>
  <c r="AI237" s="1"/>
  <c r="AT237" s="1"/>
  <c r="BA236"/>
  <c r="AX236"/>
  <c r="AP236"/>
  <c r="AG236"/>
  <c r="W236"/>
  <c r="M236"/>
  <c r="Q236" s="1"/>
  <c r="AI236" s="1"/>
  <c r="AT236" s="1"/>
  <c r="BA235"/>
  <c r="AX235"/>
  <c r="AP235"/>
  <c r="AG235"/>
  <c r="W235"/>
  <c r="M235"/>
  <c r="Q235" s="1"/>
  <c r="AI235" s="1"/>
  <c r="AT235" s="1"/>
  <c r="BA234"/>
  <c r="AX234"/>
  <c r="AP234"/>
  <c r="AG234"/>
  <c r="W234"/>
  <c r="M234"/>
  <c r="Q234" s="1"/>
  <c r="AI234" s="1"/>
  <c r="AT234" s="1"/>
  <c r="BA233"/>
  <c r="AX233"/>
  <c r="AP233"/>
  <c r="AG233"/>
  <c r="W233"/>
  <c r="M233"/>
  <c r="Q233" s="1"/>
  <c r="AI233" s="1"/>
  <c r="AT233" s="1"/>
  <c r="BA232"/>
  <c r="AX232"/>
  <c r="AP232"/>
  <c r="AG232"/>
  <c r="W232"/>
  <c r="M232"/>
  <c r="Q232" s="1"/>
  <c r="AI232" s="1"/>
  <c r="AT232" s="1"/>
  <c r="BA231"/>
  <c r="AX231"/>
  <c r="AP231"/>
  <c r="AG231"/>
  <c r="W231"/>
  <c r="M231"/>
  <c r="Q231" s="1"/>
  <c r="AI231" s="1"/>
  <c r="AT231" s="1"/>
  <c r="BA230"/>
  <c r="AX230"/>
  <c r="AP230"/>
  <c r="AG230"/>
  <c r="W230"/>
  <c r="M230"/>
  <c r="Q230" s="1"/>
  <c r="AI230" s="1"/>
  <c r="AT230" s="1"/>
  <c r="BA229"/>
  <c r="AX229"/>
  <c r="AP229"/>
  <c r="AG229"/>
  <c r="W229"/>
  <c r="M229"/>
  <c r="Q229" s="1"/>
  <c r="BA228"/>
  <c r="AY228"/>
  <c r="AX228"/>
  <c r="AW228"/>
  <c r="AV228"/>
  <c r="AU228"/>
  <c r="AS228"/>
  <c r="AQ228"/>
  <c r="AP228"/>
  <c r="AO228"/>
  <c r="AN228"/>
  <c r="AM228"/>
  <c r="AL228"/>
  <c r="AK228"/>
  <c r="AJ228"/>
  <c r="AG228"/>
  <c r="AF228"/>
  <c r="AE228"/>
  <c r="AD228"/>
  <c r="AC228"/>
  <c r="AB228"/>
  <c r="AA228"/>
  <c r="Z228"/>
  <c r="Y228"/>
  <c r="X228"/>
  <c r="W228"/>
  <c r="V228"/>
  <c r="U228"/>
  <c r="T228"/>
  <c r="R228"/>
  <c r="P228"/>
  <c r="O228"/>
  <c r="N228"/>
  <c r="M228"/>
  <c r="L228"/>
  <c r="K228"/>
  <c r="J228"/>
  <c r="I228"/>
  <c r="H228"/>
  <c r="G228"/>
  <c r="F228"/>
  <c r="E228"/>
  <c r="D228"/>
  <c r="C228"/>
  <c r="B228"/>
  <c r="AX227"/>
  <c r="BA227" s="1"/>
  <c r="AP227"/>
  <c r="AG227"/>
  <c r="W227"/>
  <c r="Q227"/>
  <c r="AI227" s="1"/>
  <c r="AT227" s="1"/>
  <c r="M227"/>
  <c r="AX226"/>
  <c r="BA226" s="1"/>
  <c r="AP226"/>
  <c r="AG226"/>
  <c r="W226"/>
  <c r="Q226"/>
  <c r="AI226" s="1"/>
  <c r="M226"/>
  <c r="AY225"/>
  <c r="AW225"/>
  <c r="AV225"/>
  <c r="AU225"/>
  <c r="AS225"/>
  <c r="AQ225"/>
  <c r="AP225"/>
  <c r="AO225"/>
  <c r="AN225"/>
  <c r="AM225"/>
  <c r="AL225"/>
  <c r="AK225"/>
  <c r="AJ225"/>
  <c r="AG225"/>
  <c r="AF225"/>
  <c r="AE225"/>
  <c r="AD225"/>
  <c r="AC225"/>
  <c r="AB225"/>
  <c r="AA225"/>
  <c r="Z225"/>
  <c r="Y225"/>
  <c r="X225"/>
  <c r="W225"/>
  <c r="V225"/>
  <c r="U225"/>
  <c r="T225"/>
  <c r="R225"/>
  <c r="P225"/>
  <c r="O225"/>
  <c r="N225"/>
  <c r="M225"/>
  <c r="L225"/>
  <c r="K225"/>
  <c r="J225"/>
  <c r="I225"/>
  <c r="H225"/>
  <c r="G225"/>
  <c r="F225"/>
  <c r="E225"/>
  <c r="D225"/>
  <c r="C225"/>
  <c r="B225"/>
  <c r="BA223"/>
  <c r="BA300" s="1"/>
  <c r="AX223"/>
  <c r="AX300" s="1"/>
  <c r="AP223"/>
  <c r="AP300" s="1"/>
  <c r="AG223"/>
  <c r="AG300" s="1"/>
  <c r="W223"/>
  <c r="W300" s="1"/>
  <c r="M223"/>
  <c r="M300" s="1"/>
  <c r="BA222"/>
  <c r="AX222"/>
  <c r="AX299" s="1"/>
  <c r="AP222"/>
  <c r="AP299" s="1"/>
  <c r="AG222"/>
  <c r="AG299" s="1"/>
  <c r="W222"/>
  <c r="W299" s="1"/>
  <c r="M222"/>
  <c r="Q222" s="1"/>
  <c r="BA221"/>
  <c r="BA298" s="1"/>
  <c r="AX221"/>
  <c r="AX298" s="1"/>
  <c r="AP221"/>
  <c r="AP298" s="1"/>
  <c r="AG221"/>
  <c r="AG298" s="1"/>
  <c r="W221"/>
  <c r="W298" s="1"/>
  <c r="M221"/>
  <c r="M298" s="1"/>
  <c r="BA220"/>
  <c r="AX220"/>
  <c r="AX297" s="1"/>
  <c r="AP220"/>
  <c r="AP297" s="1"/>
  <c r="AG220"/>
  <c r="AG297" s="1"/>
  <c r="W220"/>
  <c r="W297" s="1"/>
  <c r="M220"/>
  <c r="Q220" s="1"/>
  <c r="BA219"/>
  <c r="BA296" s="1"/>
  <c r="AX219"/>
  <c r="AX296" s="1"/>
  <c r="AP219"/>
  <c r="AP296" s="1"/>
  <c r="AG219"/>
  <c r="AG296" s="1"/>
  <c r="W219"/>
  <c r="W296" s="1"/>
  <c r="M219"/>
  <c r="M296" s="1"/>
  <c r="BA218"/>
  <c r="AX218"/>
  <c r="AX295" s="1"/>
  <c r="AP218"/>
  <c r="AP295" s="1"/>
  <c r="AG218"/>
  <c r="AG295" s="1"/>
  <c r="W218"/>
  <c r="W295" s="1"/>
  <c r="M218"/>
  <c r="Q218" s="1"/>
  <c r="BA217"/>
  <c r="BA294" s="1"/>
  <c r="AX217"/>
  <c r="AX294" s="1"/>
  <c r="AP217"/>
  <c r="AP294" s="1"/>
  <c r="AG217"/>
  <c r="AG294" s="1"/>
  <c r="W217"/>
  <c r="W294" s="1"/>
  <c r="M217"/>
  <c r="M294" s="1"/>
  <c r="BA216"/>
  <c r="AX216"/>
  <c r="AX293" s="1"/>
  <c r="AP216"/>
  <c r="AP293" s="1"/>
  <c r="AG216"/>
  <c r="AG293" s="1"/>
  <c r="W216"/>
  <c r="W293" s="1"/>
  <c r="M216"/>
  <c r="Q216" s="1"/>
  <c r="BA215"/>
  <c r="BA292" s="1"/>
  <c r="AX215"/>
  <c r="AX292" s="1"/>
  <c r="AP215"/>
  <c r="AP292" s="1"/>
  <c r="AG215"/>
  <c r="AG292" s="1"/>
  <c r="W215"/>
  <c r="W292" s="1"/>
  <c r="M215"/>
  <c r="M292" s="1"/>
  <c r="BA214"/>
  <c r="AX214"/>
  <c r="AX291" s="1"/>
  <c r="AP214"/>
  <c r="AP291" s="1"/>
  <c r="AG214"/>
  <c r="AG291" s="1"/>
  <c r="W214"/>
  <c r="W291" s="1"/>
  <c r="M214"/>
  <c r="Q214" s="1"/>
  <c r="BA213"/>
  <c r="AY213"/>
  <c r="AX213"/>
  <c r="AW213"/>
  <c r="AV213"/>
  <c r="AU213"/>
  <c r="AS213"/>
  <c r="AQ213"/>
  <c r="AP213"/>
  <c r="AO213"/>
  <c r="AN213"/>
  <c r="AM213"/>
  <c r="AL213"/>
  <c r="AK213"/>
  <c r="AJ213"/>
  <c r="AG213"/>
  <c r="AF213"/>
  <c r="AE213"/>
  <c r="AD213"/>
  <c r="AC213"/>
  <c r="AB213"/>
  <c r="AA213"/>
  <c r="Z213"/>
  <c r="Y213"/>
  <c r="X213"/>
  <c r="V213"/>
  <c r="U213"/>
  <c r="T213"/>
  <c r="R213"/>
  <c r="P213"/>
  <c r="O213"/>
  <c r="N213"/>
  <c r="M213"/>
  <c r="L213"/>
  <c r="K213"/>
  <c r="J213"/>
  <c r="I213"/>
  <c r="H213"/>
  <c r="G213"/>
  <c r="F213"/>
  <c r="E213"/>
  <c r="D213"/>
  <c r="C213"/>
  <c r="B213"/>
  <c r="AX212"/>
  <c r="BA212" s="1"/>
  <c r="AP212"/>
  <c r="AP289" s="1"/>
  <c r="AG212"/>
  <c r="AG289" s="1"/>
  <c r="W212"/>
  <c r="W289" s="1"/>
  <c r="Q212"/>
  <c r="AI212" s="1"/>
  <c r="M212"/>
  <c r="M289" s="1"/>
  <c r="AX211"/>
  <c r="AX288" s="1"/>
  <c r="AP211"/>
  <c r="AP288" s="1"/>
  <c r="AP287" s="1"/>
  <c r="AG211"/>
  <c r="AG288" s="1"/>
  <c r="AG287" s="1"/>
  <c r="W211"/>
  <c r="W288" s="1"/>
  <c r="W287" s="1"/>
  <c r="Q211"/>
  <c r="Q288" s="1"/>
  <c r="M211"/>
  <c r="M288" s="1"/>
  <c r="M287" s="1"/>
  <c r="AY210"/>
  <c r="AW210"/>
  <c r="AV210"/>
  <c r="AU210"/>
  <c r="AS210"/>
  <c r="AQ210"/>
  <c r="AP210"/>
  <c r="AO210"/>
  <c r="AN210"/>
  <c r="AM210"/>
  <c r="AL210"/>
  <c r="AK210"/>
  <c r="AJ210"/>
  <c r="AG210"/>
  <c r="AF210"/>
  <c r="AE210"/>
  <c r="AD210"/>
  <c r="AC210"/>
  <c r="AB210"/>
  <c r="AA210"/>
  <c r="Z210"/>
  <c r="Y210"/>
  <c r="X210"/>
  <c r="W210"/>
  <c r="V210"/>
  <c r="U210"/>
  <c r="T210"/>
  <c r="R210"/>
  <c r="P210"/>
  <c r="O210"/>
  <c r="N210"/>
  <c r="M210"/>
  <c r="L210"/>
  <c r="K210"/>
  <c r="J210"/>
  <c r="I210"/>
  <c r="H210"/>
  <c r="G210"/>
  <c r="F210"/>
  <c r="E210"/>
  <c r="D210"/>
  <c r="C210"/>
  <c r="B210"/>
  <c r="BA208"/>
  <c r="BC208" s="1"/>
  <c r="AX208"/>
  <c r="AP208"/>
  <c r="AG208"/>
  <c r="W208"/>
  <c r="M208"/>
  <c r="Q208" s="1"/>
  <c r="AI208" s="1"/>
  <c r="AT208" s="1"/>
  <c r="BA207"/>
  <c r="BC207" s="1"/>
  <c r="AX207"/>
  <c r="AP207"/>
  <c r="AG207"/>
  <c r="W207"/>
  <c r="M207"/>
  <c r="Q207" s="1"/>
  <c r="AI207" s="1"/>
  <c r="AT207" s="1"/>
  <c r="BA206"/>
  <c r="BC206" s="1"/>
  <c r="AX206"/>
  <c r="AP206"/>
  <c r="AG206"/>
  <c r="W206"/>
  <c r="M206"/>
  <c r="Q206" s="1"/>
  <c r="AI206" s="1"/>
  <c r="AT206" s="1"/>
  <c r="BA205"/>
  <c r="BC205" s="1"/>
  <c r="AX205"/>
  <c r="AP205"/>
  <c r="AG205"/>
  <c r="W205"/>
  <c r="M205"/>
  <c r="Q205" s="1"/>
  <c r="AI205" s="1"/>
  <c r="AT205" s="1"/>
  <c r="BA204"/>
  <c r="BC204" s="1"/>
  <c r="AX204"/>
  <c r="AP204"/>
  <c r="AG204"/>
  <c r="W204"/>
  <c r="M204"/>
  <c r="Q204" s="1"/>
  <c r="AI204" s="1"/>
  <c r="AT204" s="1"/>
  <c r="BA203"/>
  <c r="BC203" s="1"/>
  <c r="AX203"/>
  <c r="AP203"/>
  <c r="AG203"/>
  <c r="W203"/>
  <c r="M203"/>
  <c r="Q203" s="1"/>
  <c r="AI203" s="1"/>
  <c r="AT203" s="1"/>
  <c r="BA202"/>
  <c r="BC202" s="1"/>
  <c r="AX202"/>
  <c r="AP202"/>
  <c r="AG202"/>
  <c r="W202"/>
  <c r="M202"/>
  <c r="Q202" s="1"/>
  <c r="AI202" s="1"/>
  <c r="AT202" s="1"/>
  <c r="BA201"/>
  <c r="BC201" s="1"/>
  <c r="AX201"/>
  <c r="AP201"/>
  <c r="AG201"/>
  <c r="W201"/>
  <c r="M201"/>
  <c r="Q201" s="1"/>
  <c r="AI201" s="1"/>
  <c r="AT201" s="1"/>
  <c r="BA200"/>
  <c r="BC200" s="1"/>
  <c r="AX200"/>
  <c r="AP200"/>
  <c r="AG200"/>
  <c r="W200"/>
  <c r="M200"/>
  <c r="Q200" s="1"/>
  <c r="AI200" s="1"/>
  <c r="AT200" s="1"/>
  <c r="BA199"/>
  <c r="AX199"/>
  <c r="AP199"/>
  <c r="AG199"/>
  <c r="W199"/>
  <c r="W198" s="1"/>
  <c r="M199"/>
  <c r="Q199" s="1"/>
  <c r="BA198"/>
  <c r="AY198"/>
  <c r="AX198"/>
  <c r="AW198"/>
  <c r="AV198"/>
  <c r="AU198"/>
  <c r="AS198"/>
  <c r="AQ198"/>
  <c r="AP198"/>
  <c r="AO198"/>
  <c r="AN198"/>
  <c r="AM198"/>
  <c r="AL198"/>
  <c r="AK198"/>
  <c r="AJ198"/>
  <c r="AG198"/>
  <c r="AF198"/>
  <c r="AE198"/>
  <c r="AD198"/>
  <c r="AC198"/>
  <c r="AB198"/>
  <c r="AA198"/>
  <c r="Z198"/>
  <c r="Y198"/>
  <c r="X198"/>
  <c r="V198"/>
  <c r="U198"/>
  <c r="T198"/>
  <c r="R198"/>
  <c r="P198"/>
  <c r="O198"/>
  <c r="N198"/>
  <c r="M198"/>
  <c r="L198"/>
  <c r="K198"/>
  <c r="J198"/>
  <c r="I198"/>
  <c r="H198"/>
  <c r="G198"/>
  <c r="F198"/>
  <c r="E198"/>
  <c r="D198"/>
  <c r="C198"/>
  <c r="B198"/>
  <c r="AX197"/>
  <c r="BA197" s="1"/>
  <c r="AP197"/>
  <c r="AG197"/>
  <c r="W197"/>
  <c r="Q197"/>
  <c r="AI197" s="1"/>
  <c r="AT197" s="1"/>
  <c r="M197"/>
  <c r="AX196"/>
  <c r="AX285" s="1"/>
  <c r="AP196"/>
  <c r="AP285" s="1"/>
  <c r="AG196"/>
  <c r="AG285" s="1"/>
  <c r="W196"/>
  <c r="W285" s="1"/>
  <c r="Q196"/>
  <c r="Q285" s="1"/>
  <c r="M196"/>
  <c r="M285" s="1"/>
  <c r="AY195"/>
  <c r="AW195"/>
  <c r="AV195"/>
  <c r="AU195"/>
  <c r="AS195"/>
  <c r="AQ195"/>
  <c r="AP195"/>
  <c r="AO195"/>
  <c r="AN195"/>
  <c r="AM195"/>
  <c r="AL195"/>
  <c r="AK195"/>
  <c r="AJ195"/>
  <c r="AG195"/>
  <c r="AF195"/>
  <c r="AE195"/>
  <c r="AD195"/>
  <c r="AC195"/>
  <c r="AB195"/>
  <c r="AA195"/>
  <c r="Z195"/>
  <c r="Y195"/>
  <c r="X195"/>
  <c r="W195"/>
  <c r="V195"/>
  <c r="U195"/>
  <c r="T195"/>
  <c r="R195"/>
  <c r="P195"/>
  <c r="O195"/>
  <c r="N195"/>
  <c r="M195"/>
  <c r="L195"/>
  <c r="K195"/>
  <c r="J195"/>
  <c r="I195"/>
  <c r="H195"/>
  <c r="G195"/>
  <c r="F195"/>
  <c r="E195"/>
  <c r="D195"/>
  <c r="C195"/>
  <c r="B195"/>
  <c r="BB191"/>
  <c r="AZ191"/>
  <c r="S191"/>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C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C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C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C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C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C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C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C183"/>
  <c r="B183"/>
  <c r="AY182"/>
  <c r="AW182"/>
  <c r="AV182"/>
  <c r="AU182"/>
  <c r="AS182"/>
  <c r="AR182"/>
  <c r="AQ182"/>
  <c r="AO182"/>
  <c r="AN182"/>
  <c r="AM182"/>
  <c r="AL182"/>
  <c r="AK182"/>
  <c r="AJ182"/>
  <c r="AH182"/>
  <c r="AF182"/>
  <c r="AE182"/>
  <c r="AD182"/>
  <c r="AC182"/>
  <c r="AB182"/>
  <c r="AA182"/>
  <c r="Z182"/>
  <c r="Y182"/>
  <c r="X182"/>
  <c r="V182"/>
  <c r="U182"/>
  <c r="T182"/>
  <c r="R182"/>
  <c r="P182"/>
  <c r="O182"/>
  <c r="N182"/>
  <c r="L182"/>
  <c r="K182"/>
  <c r="J182"/>
  <c r="I182"/>
  <c r="H182"/>
  <c r="G182"/>
  <c r="F182"/>
  <c r="E182"/>
  <c r="D182"/>
  <c r="C182"/>
  <c r="B182"/>
  <c r="AY181"/>
  <c r="AW181"/>
  <c r="AV181"/>
  <c r="AV180" s="1"/>
  <c r="AU181"/>
  <c r="AS181"/>
  <c r="AR181"/>
  <c r="AQ181"/>
  <c r="AO181"/>
  <c r="AN181"/>
  <c r="AM181"/>
  <c r="AL181"/>
  <c r="AK181"/>
  <c r="AJ181"/>
  <c r="AH181"/>
  <c r="AF181"/>
  <c r="AF180" s="1"/>
  <c r="AE181"/>
  <c r="AD181"/>
  <c r="AD180" s="1"/>
  <c r="AC181"/>
  <c r="AB181"/>
  <c r="AB180" s="1"/>
  <c r="AA181"/>
  <c r="Z181"/>
  <c r="Z180" s="1"/>
  <c r="Y181"/>
  <c r="X181"/>
  <c r="X180" s="1"/>
  <c r="V181"/>
  <c r="V180" s="1"/>
  <c r="U181"/>
  <c r="T181"/>
  <c r="T180" s="1"/>
  <c r="R181"/>
  <c r="P181"/>
  <c r="O181"/>
  <c r="O180" s="1"/>
  <c r="N181"/>
  <c r="L181"/>
  <c r="K181"/>
  <c r="K180" s="1"/>
  <c r="J181"/>
  <c r="I181"/>
  <c r="I180" s="1"/>
  <c r="H181"/>
  <c r="G181"/>
  <c r="G180" s="1"/>
  <c r="F181"/>
  <c r="E181"/>
  <c r="E180" s="1"/>
  <c r="D181"/>
  <c r="C181"/>
  <c r="C180" s="1"/>
  <c r="B181"/>
  <c r="AY180"/>
  <c r="AW180"/>
  <c r="AU180"/>
  <c r="AS180"/>
  <c r="AQ180"/>
  <c r="AO180"/>
  <c r="AN180"/>
  <c r="AM180"/>
  <c r="AL180"/>
  <c r="AK180"/>
  <c r="AJ180"/>
  <c r="AE180"/>
  <c r="AC180"/>
  <c r="AA180"/>
  <c r="Y180"/>
  <c r="U180"/>
  <c r="R180"/>
  <c r="P180"/>
  <c r="N180"/>
  <c r="L180"/>
  <c r="J180"/>
  <c r="H180"/>
  <c r="F180"/>
  <c r="D180"/>
  <c r="B180"/>
  <c r="AY179"/>
  <c r="AW179"/>
  <c r="AV179"/>
  <c r="AU179"/>
  <c r="AS179"/>
  <c r="AR179"/>
  <c r="AQ179"/>
  <c r="AO179"/>
  <c r="AN179"/>
  <c r="AM179"/>
  <c r="AL179"/>
  <c r="AK179"/>
  <c r="AJ179"/>
  <c r="AH179"/>
  <c r="AF179"/>
  <c r="AE179"/>
  <c r="AD179"/>
  <c r="AC179"/>
  <c r="AB179"/>
  <c r="AA179"/>
  <c r="Z179"/>
  <c r="Y179"/>
  <c r="X179"/>
  <c r="V179"/>
  <c r="U179"/>
  <c r="T179"/>
  <c r="R179"/>
  <c r="P179"/>
  <c r="O179"/>
  <c r="N179"/>
  <c r="L179"/>
  <c r="K179"/>
  <c r="J179"/>
  <c r="I179"/>
  <c r="H179"/>
  <c r="G179"/>
  <c r="F179"/>
  <c r="E179"/>
  <c r="D179"/>
  <c r="C179"/>
  <c r="B179"/>
  <c r="AY178"/>
  <c r="AY177" s="1"/>
  <c r="AW178"/>
  <c r="AW177" s="1"/>
  <c r="AV178"/>
  <c r="AU178"/>
  <c r="AU177" s="1"/>
  <c r="AS178"/>
  <c r="AS177" s="1"/>
  <c r="AR178"/>
  <c r="AQ178"/>
  <c r="AO178"/>
  <c r="AN178"/>
  <c r="AM178"/>
  <c r="AL178"/>
  <c r="AK178"/>
  <c r="AJ178"/>
  <c r="AH178"/>
  <c r="AF178"/>
  <c r="AE178"/>
  <c r="AE177" s="1"/>
  <c r="AD178"/>
  <c r="AC178"/>
  <c r="AC177" s="1"/>
  <c r="AB178"/>
  <c r="AA178"/>
  <c r="AA177" s="1"/>
  <c r="Z178"/>
  <c r="Y178"/>
  <c r="Y177" s="1"/>
  <c r="X178"/>
  <c r="V178"/>
  <c r="U178"/>
  <c r="U177" s="1"/>
  <c r="T178"/>
  <c r="R178"/>
  <c r="R177" s="1"/>
  <c r="P178"/>
  <c r="P177" s="1"/>
  <c r="O178"/>
  <c r="N178"/>
  <c r="N177" s="1"/>
  <c r="L178"/>
  <c r="L177" s="1"/>
  <c r="K178"/>
  <c r="J178"/>
  <c r="J177" s="1"/>
  <c r="I178"/>
  <c r="H178"/>
  <c r="H177" s="1"/>
  <c r="G178"/>
  <c r="F178"/>
  <c r="F177" s="1"/>
  <c r="E178"/>
  <c r="D178"/>
  <c r="D177" s="1"/>
  <c r="C178"/>
  <c r="B178"/>
  <c r="B177" s="1"/>
  <c r="AV177"/>
  <c r="AQ177"/>
  <c r="AO177"/>
  <c r="AN177"/>
  <c r="AM177"/>
  <c r="AL177"/>
  <c r="AK177"/>
  <c r="AJ177"/>
  <c r="AF177"/>
  <c r="AD177"/>
  <c r="AB177"/>
  <c r="Z177"/>
  <c r="X177"/>
  <c r="V177"/>
  <c r="T177"/>
  <c r="O177"/>
  <c r="K177"/>
  <c r="I177"/>
  <c r="G177"/>
  <c r="E177"/>
  <c r="C177"/>
  <c r="AY175"/>
  <c r="AY191" s="1"/>
  <c r="AW175"/>
  <c r="AW191" s="1"/>
  <c r="AV175"/>
  <c r="AV191" s="1"/>
  <c r="AU175"/>
  <c r="AU191" s="1"/>
  <c r="AS175"/>
  <c r="AS191" s="1"/>
  <c r="AR175"/>
  <c r="AR191" s="1"/>
  <c r="AQ175"/>
  <c r="AQ191" s="1"/>
  <c r="AO175"/>
  <c r="AO191" s="1"/>
  <c r="AN175"/>
  <c r="AN191" s="1"/>
  <c r="AM175"/>
  <c r="AM191" s="1"/>
  <c r="AL175"/>
  <c r="AL191" s="1"/>
  <c r="AK175"/>
  <c r="AK191" s="1"/>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R175"/>
  <c r="R191" s="1"/>
  <c r="P175"/>
  <c r="P191" s="1"/>
  <c r="O175"/>
  <c r="O191" s="1"/>
  <c r="N175"/>
  <c r="N191" s="1"/>
  <c r="L175"/>
  <c r="L191" s="1"/>
  <c r="K175"/>
  <c r="K191" s="1"/>
  <c r="J175"/>
  <c r="J191" s="1"/>
  <c r="I175"/>
  <c r="I191" s="1"/>
  <c r="H175"/>
  <c r="H191" s="1"/>
  <c r="G175"/>
  <c r="G191" s="1"/>
  <c r="F175"/>
  <c r="F191" s="1"/>
  <c r="E175"/>
  <c r="E191" s="1"/>
  <c r="D175"/>
  <c r="D191" s="1"/>
  <c r="C175"/>
  <c r="C191" s="1"/>
  <c r="B175"/>
  <c r="B191" s="1"/>
  <c r="BA172"/>
  <c r="AX172"/>
  <c r="AP172"/>
  <c r="AG172"/>
  <c r="W172"/>
  <c r="M172"/>
  <c r="Q172" s="1"/>
  <c r="AI172" s="1"/>
  <c r="AT172" s="1"/>
  <c r="BA171"/>
  <c r="AX171"/>
  <c r="AP171"/>
  <c r="AG171"/>
  <c r="W171"/>
  <c r="M171"/>
  <c r="Q171" s="1"/>
  <c r="AI171" s="1"/>
  <c r="AT171" s="1"/>
  <c r="BA170"/>
  <c r="AX170"/>
  <c r="AP170"/>
  <c r="AG170"/>
  <c r="W170"/>
  <c r="M170"/>
  <c r="Q170" s="1"/>
  <c r="AI170" s="1"/>
  <c r="AT170" s="1"/>
  <c r="BA169"/>
  <c r="AX169"/>
  <c r="AP169"/>
  <c r="AG169"/>
  <c r="W169"/>
  <c r="M169"/>
  <c r="Q169" s="1"/>
  <c r="AI169" s="1"/>
  <c r="AT169" s="1"/>
  <c r="BA168"/>
  <c r="AX168"/>
  <c r="AP168"/>
  <c r="AG168"/>
  <c r="W168"/>
  <c r="M168"/>
  <c r="Q168" s="1"/>
  <c r="AI168" s="1"/>
  <c r="AT168" s="1"/>
  <c r="BA167"/>
  <c r="AX167"/>
  <c r="AP167"/>
  <c r="AG167"/>
  <c r="W167"/>
  <c r="M167"/>
  <c r="Q167" s="1"/>
  <c r="AI167" s="1"/>
  <c r="AT167" s="1"/>
  <c r="BA166"/>
  <c r="AX166"/>
  <c r="AP166"/>
  <c r="AG166"/>
  <c r="W166"/>
  <c r="M166"/>
  <c r="Q166" s="1"/>
  <c r="AI166" s="1"/>
  <c r="AT166" s="1"/>
  <c r="BA165"/>
  <c r="AX165"/>
  <c r="AP165"/>
  <c r="AG165"/>
  <c r="W165"/>
  <c r="M165"/>
  <c r="Q165" s="1"/>
  <c r="AI165" s="1"/>
  <c r="AT165" s="1"/>
  <c r="BA164"/>
  <c r="AX164"/>
  <c r="AP164"/>
  <c r="AG164"/>
  <c r="W164"/>
  <c r="M164"/>
  <c r="Q164" s="1"/>
  <c r="AI164" s="1"/>
  <c r="AT164" s="1"/>
  <c r="BA163"/>
  <c r="AX163"/>
  <c r="AP163"/>
  <c r="AG163"/>
  <c r="W163"/>
  <c r="W162" s="1"/>
  <c r="M163"/>
  <c r="Q163" s="1"/>
  <c r="BA162"/>
  <c r="AY162"/>
  <c r="AX162"/>
  <c r="AW162"/>
  <c r="AV162"/>
  <c r="AU162"/>
  <c r="AS162"/>
  <c r="AQ162"/>
  <c r="AP162"/>
  <c r="AO162"/>
  <c r="AN162"/>
  <c r="AM162"/>
  <c r="AL162"/>
  <c r="AK162"/>
  <c r="AJ162"/>
  <c r="AG162"/>
  <c r="AF162"/>
  <c r="AE162"/>
  <c r="AD162"/>
  <c r="AC162"/>
  <c r="AB162"/>
  <c r="AA162"/>
  <c r="Z162"/>
  <c r="Y162"/>
  <c r="X162"/>
  <c r="V162"/>
  <c r="U162"/>
  <c r="T162"/>
  <c r="R162"/>
  <c r="P162"/>
  <c r="O162"/>
  <c r="N162"/>
  <c r="M162"/>
  <c r="L162"/>
  <c r="K162"/>
  <c r="J162"/>
  <c r="I162"/>
  <c r="H162"/>
  <c r="G162"/>
  <c r="F162"/>
  <c r="E162"/>
  <c r="D162"/>
  <c r="C162"/>
  <c r="B162"/>
  <c r="AX161"/>
  <c r="BA161" s="1"/>
  <c r="AP161"/>
  <c r="AG161"/>
  <c r="W161"/>
  <c r="Q161"/>
  <c r="AI161" s="1"/>
  <c r="AT161" s="1"/>
  <c r="M161"/>
  <c r="AX160"/>
  <c r="BA160" s="1"/>
  <c r="AP160"/>
  <c r="AG160"/>
  <c r="W160"/>
  <c r="Q160"/>
  <c r="AI160" s="1"/>
  <c r="M160"/>
  <c r="AY159"/>
  <c r="AW159"/>
  <c r="AV159"/>
  <c r="AU159"/>
  <c r="AS159"/>
  <c r="AQ159"/>
  <c r="AP159"/>
  <c r="AO159"/>
  <c r="AN159"/>
  <c r="AM159"/>
  <c r="AL159"/>
  <c r="AK159"/>
  <c r="AJ159"/>
  <c r="AG159"/>
  <c r="AF159"/>
  <c r="AE159"/>
  <c r="AD159"/>
  <c r="AC159"/>
  <c r="AB159"/>
  <c r="AA159"/>
  <c r="Z159"/>
  <c r="Y159"/>
  <c r="X159"/>
  <c r="W159"/>
  <c r="V159"/>
  <c r="U159"/>
  <c r="T159"/>
  <c r="R159"/>
  <c r="P159"/>
  <c r="O159"/>
  <c r="N159"/>
  <c r="M159"/>
  <c r="L159"/>
  <c r="K159"/>
  <c r="J159"/>
  <c r="I159"/>
  <c r="H159"/>
  <c r="G159"/>
  <c r="F159"/>
  <c r="E159"/>
  <c r="D159"/>
  <c r="C159"/>
  <c r="B159"/>
  <c r="BA157"/>
  <c r="BC157" s="1"/>
  <c r="AX157"/>
  <c r="AT157"/>
  <c r="AP157"/>
  <c r="AX156"/>
  <c r="BA156" s="1"/>
  <c r="BC156" s="1"/>
  <c r="AP156"/>
  <c r="AT156" s="1"/>
  <c r="BA155"/>
  <c r="BC155" s="1"/>
  <c r="AX155"/>
  <c r="AT155"/>
  <c r="AP155"/>
  <c r="AX154"/>
  <c r="BA154" s="1"/>
  <c r="BC154" s="1"/>
  <c r="AP154"/>
  <c r="AT154" s="1"/>
  <c r="BA153"/>
  <c r="BC153" s="1"/>
  <c r="AX153"/>
  <c r="AT153"/>
  <c r="AP153"/>
  <c r="AX152"/>
  <c r="BA152" s="1"/>
  <c r="BC152" s="1"/>
  <c r="AP152"/>
  <c r="AT152" s="1"/>
  <c r="BA151"/>
  <c r="BC151" s="1"/>
  <c r="AX151"/>
  <c r="AT151"/>
  <c r="AP151"/>
  <c r="AX150"/>
  <c r="BA150" s="1"/>
  <c r="BC150" s="1"/>
  <c r="AP150"/>
  <c r="AT150" s="1"/>
  <c r="BA149"/>
  <c r="BC149" s="1"/>
  <c r="AX149"/>
  <c r="AT149"/>
  <c r="AP149"/>
  <c r="AX148"/>
  <c r="BA148" s="1"/>
  <c r="AP148"/>
  <c r="AT148" s="1"/>
  <c r="AY147"/>
  <c r="AS147"/>
  <c r="AP147"/>
  <c r="AT147" s="1"/>
  <c r="AM147"/>
  <c r="AX146"/>
  <c r="BA146" s="1"/>
  <c r="BC146" s="1"/>
  <c r="AP146"/>
  <c r="AT146" s="1"/>
  <c r="BA145"/>
  <c r="BC145" s="1"/>
  <c r="BC144" s="1"/>
  <c r="AX145"/>
  <c r="AT145"/>
  <c r="AP145"/>
  <c r="AY144"/>
  <c r="AS144"/>
  <c r="AM144"/>
  <c r="AP144" s="1"/>
  <c r="AT144" s="1"/>
  <c r="BA142"/>
  <c r="BA190" s="1"/>
  <c r="AX142"/>
  <c r="AX190" s="1"/>
  <c r="AP142"/>
  <c r="AP190" s="1"/>
  <c r="AG142"/>
  <c r="AG190" s="1"/>
  <c r="W142"/>
  <c r="W190" s="1"/>
  <c r="M142"/>
  <c r="M190" s="1"/>
  <c r="BA141"/>
  <c r="AX141"/>
  <c r="AX189" s="1"/>
  <c r="AP141"/>
  <c r="AP189" s="1"/>
  <c r="AG141"/>
  <c r="AG189" s="1"/>
  <c r="W141"/>
  <c r="W189" s="1"/>
  <c r="M141"/>
  <c r="Q141" s="1"/>
  <c r="BA140"/>
  <c r="BA188" s="1"/>
  <c r="AX140"/>
  <c r="AX188" s="1"/>
  <c r="AP140"/>
  <c r="AP188" s="1"/>
  <c r="AG140"/>
  <c r="AG188" s="1"/>
  <c r="W140"/>
  <c r="W188" s="1"/>
  <c r="M140"/>
  <c r="M188" s="1"/>
  <c r="BA139"/>
  <c r="AX139"/>
  <c r="AX187" s="1"/>
  <c r="AP139"/>
  <c r="AP187" s="1"/>
  <c r="AG139"/>
  <c r="AG187" s="1"/>
  <c r="W139"/>
  <c r="W187" s="1"/>
  <c r="M139"/>
  <c r="Q139" s="1"/>
  <c r="BA138"/>
  <c r="BA186" s="1"/>
  <c r="AX138"/>
  <c r="AX186" s="1"/>
  <c r="AP138"/>
  <c r="AP186" s="1"/>
  <c r="AG138"/>
  <c r="AG186" s="1"/>
  <c r="W138"/>
  <c r="W186" s="1"/>
  <c r="M138"/>
  <c r="M186" s="1"/>
  <c r="BA137"/>
  <c r="AX137"/>
  <c r="AX185" s="1"/>
  <c r="AP137"/>
  <c r="AP185" s="1"/>
  <c r="AG137"/>
  <c r="AG185" s="1"/>
  <c r="W137"/>
  <c r="W185" s="1"/>
  <c r="M137"/>
  <c r="Q137" s="1"/>
  <c r="BA136"/>
  <c r="BA184" s="1"/>
  <c r="AX136"/>
  <c r="AX184" s="1"/>
  <c r="AP136"/>
  <c r="AP184" s="1"/>
  <c r="AG136"/>
  <c r="AG184" s="1"/>
  <c r="W136"/>
  <c r="W184" s="1"/>
  <c r="M136"/>
  <c r="M184" s="1"/>
  <c r="BA135"/>
  <c r="AX135"/>
  <c r="AX183" s="1"/>
  <c r="AP135"/>
  <c r="AP183" s="1"/>
  <c r="AG135"/>
  <c r="AG183" s="1"/>
  <c r="W135"/>
  <c r="W183" s="1"/>
  <c r="M135"/>
  <c r="Q135" s="1"/>
  <c r="BA134"/>
  <c r="BA182" s="1"/>
  <c r="AX134"/>
  <c r="AX182" s="1"/>
  <c r="AP134"/>
  <c r="AP182" s="1"/>
  <c r="AG134"/>
  <c r="AG182" s="1"/>
  <c r="W134"/>
  <c r="W182" s="1"/>
  <c r="M134"/>
  <c r="M182" s="1"/>
  <c r="BA133"/>
  <c r="AX133"/>
  <c r="AX181" s="1"/>
  <c r="AX180" s="1"/>
  <c r="AP133"/>
  <c r="AP181" s="1"/>
  <c r="AP180" s="1"/>
  <c r="AG133"/>
  <c r="AG181" s="1"/>
  <c r="AG180" s="1"/>
  <c r="W133"/>
  <c r="W181" s="1"/>
  <c r="W180" s="1"/>
  <c r="M133"/>
  <c r="Q133" s="1"/>
  <c r="BA132"/>
  <c r="AY132"/>
  <c r="AX132"/>
  <c r="AW132"/>
  <c r="AV132"/>
  <c r="AU132"/>
  <c r="AS132"/>
  <c r="AQ132"/>
  <c r="AP132"/>
  <c r="AO132"/>
  <c r="AN132"/>
  <c r="AM132"/>
  <c r="AL132"/>
  <c r="AK132"/>
  <c r="AJ132"/>
  <c r="AG132"/>
  <c r="AF132"/>
  <c r="AE132"/>
  <c r="AD132"/>
  <c r="AC132"/>
  <c r="AB132"/>
  <c r="AA132"/>
  <c r="Z132"/>
  <c r="Y132"/>
  <c r="X132"/>
  <c r="V132"/>
  <c r="U132"/>
  <c r="T132"/>
  <c r="S132"/>
  <c r="R132"/>
  <c r="P132"/>
  <c r="O132"/>
  <c r="N132"/>
  <c r="L132"/>
  <c r="K132"/>
  <c r="J132"/>
  <c r="I132"/>
  <c r="H132"/>
  <c r="G132"/>
  <c r="F132"/>
  <c r="E132"/>
  <c r="D132"/>
  <c r="C132"/>
  <c r="B132"/>
  <c r="BA131"/>
  <c r="AX131"/>
  <c r="AX179" s="1"/>
  <c r="AP131"/>
  <c r="AP179" s="1"/>
  <c r="AG131"/>
  <c r="AG179" s="1"/>
  <c r="W131"/>
  <c r="W179" s="1"/>
  <c r="M131"/>
  <c r="Q131" s="1"/>
  <c r="BA130"/>
  <c r="BA178" s="1"/>
  <c r="AX130"/>
  <c r="AX178" s="1"/>
  <c r="AX177" s="1"/>
  <c r="AP130"/>
  <c r="AP178" s="1"/>
  <c r="AP177" s="1"/>
  <c r="AG130"/>
  <c r="AG178" s="1"/>
  <c r="AG177" s="1"/>
  <c r="W130"/>
  <c r="W129" s="1"/>
  <c r="M130"/>
  <c r="M178" s="1"/>
  <c r="BA129"/>
  <c r="AY129"/>
  <c r="AX129"/>
  <c r="AX144" s="1"/>
  <c r="AW129"/>
  <c r="AW147" s="1"/>
  <c r="AV129"/>
  <c r="AV144" s="1"/>
  <c r="AU129"/>
  <c r="AU147" s="1"/>
  <c r="AS129"/>
  <c r="AQ129"/>
  <c r="AP129"/>
  <c r="AO129"/>
  <c r="AN129"/>
  <c r="AM129"/>
  <c r="AL129"/>
  <c r="AK129"/>
  <c r="AJ129"/>
  <c r="AG129"/>
  <c r="AF129"/>
  <c r="AE129"/>
  <c r="AD129"/>
  <c r="AC129"/>
  <c r="AB129"/>
  <c r="AA129"/>
  <c r="Z129"/>
  <c r="Y129"/>
  <c r="X129"/>
  <c r="V129"/>
  <c r="U129"/>
  <c r="T129"/>
  <c r="S129"/>
  <c r="R129"/>
  <c r="P129"/>
  <c r="O129"/>
  <c r="N129"/>
  <c r="L129"/>
  <c r="K129"/>
  <c r="J129"/>
  <c r="I129"/>
  <c r="H129"/>
  <c r="G129"/>
  <c r="F129"/>
  <c r="E129"/>
  <c r="D129"/>
  <c r="C129"/>
  <c r="B129"/>
  <c r="BB125"/>
  <c r="AZ125"/>
  <c r="AR125"/>
  <c r="AH125"/>
  <c r="S125"/>
  <c r="BA124"/>
  <c r="BC124" s="1"/>
  <c r="AX124"/>
  <c r="AP124"/>
  <c r="AG124"/>
  <c r="W124"/>
  <c r="M124"/>
  <c r="Q124" s="1"/>
  <c r="AI124" s="1"/>
  <c r="AT124" s="1"/>
  <c r="BA123"/>
  <c r="BC123" s="1"/>
  <c r="AX123"/>
  <c r="AP123"/>
  <c r="AG123"/>
  <c r="W123"/>
  <c r="M123"/>
  <c r="Q123" s="1"/>
  <c r="AI123" s="1"/>
  <c r="AT123" s="1"/>
  <c r="BA122"/>
  <c r="BC122" s="1"/>
  <c r="AX122"/>
  <c r="AP122"/>
  <c r="AG122"/>
  <c r="W122"/>
  <c r="M122"/>
  <c r="Q122" s="1"/>
  <c r="AI122" s="1"/>
  <c r="AT122" s="1"/>
  <c r="BA121"/>
  <c r="BC121" s="1"/>
  <c r="AX121"/>
  <c r="AP121"/>
  <c r="AG121"/>
  <c r="W121"/>
  <c r="M121"/>
  <c r="Q121" s="1"/>
  <c r="AI121" s="1"/>
  <c r="AT121" s="1"/>
  <c r="BA120"/>
  <c r="BC120" s="1"/>
  <c r="AX120"/>
  <c r="AP120"/>
  <c r="AG120"/>
  <c r="W120"/>
  <c r="M120"/>
  <c r="Q120" s="1"/>
  <c r="AI120" s="1"/>
  <c r="AT120" s="1"/>
  <c r="BA119"/>
  <c r="BC119" s="1"/>
  <c r="AX119"/>
  <c r="AP119"/>
  <c r="AG119"/>
  <c r="W119"/>
  <c r="M119"/>
  <c r="Q119" s="1"/>
  <c r="AI119" s="1"/>
  <c r="AT119" s="1"/>
  <c r="BA118"/>
  <c r="BC118" s="1"/>
  <c r="AX118"/>
  <c r="AP118"/>
  <c r="AG118"/>
  <c r="W118"/>
  <c r="M118"/>
  <c r="Q118" s="1"/>
  <c r="AI118" s="1"/>
  <c r="AT118" s="1"/>
  <c r="BA117"/>
  <c r="BC117" s="1"/>
  <c r="AX117"/>
  <c r="AP117"/>
  <c r="AG117"/>
  <c r="W117"/>
  <c r="M117"/>
  <c r="Q117" s="1"/>
  <c r="AI117" s="1"/>
  <c r="AT117" s="1"/>
  <c r="BA116"/>
  <c r="BC116" s="1"/>
  <c r="AX116"/>
  <c r="AP116"/>
  <c r="AG116"/>
  <c r="W116"/>
  <c r="M116"/>
  <c r="Q116" s="1"/>
  <c r="AI116" s="1"/>
  <c r="AT116" s="1"/>
  <c r="BA115"/>
  <c r="BC115" s="1"/>
  <c r="AX115"/>
  <c r="AP115"/>
  <c r="AG115"/>
  <c r="W115"/>
  <c r="M115"/>
  <c r="Q115" s="1"/>
  <c r="AI115" s="1"/>
  <c r="AT115" s="1"/>
  <c r="AY114"/>
  <c r="AW114"/>
  <c r="AV114"/>
  <c r="AU114"/>
  <c r="AS114"/>
  <c r="AQ114"/>
  <c r="AO114"/>
  <c r="AN114"/>
  <c r="AM114"/>
  <c r="AL114"/>
  <c r="AK114"/>
  <c r="AJ114"/>
  <c r="AF114"/>
  <c r="AE114"/>
  <c r="AD114"/>
  <c r="AC114"/>
  <c r="AB114"/>
  <c r="AA114"/>
  <c r="Z114"/>
  <c r="Y114"/>
  <c r="X114"/>
  <c r="V114"/>
  <c r="U114"/>
  <c r="T114"/>
  <c r="R114"/>
  <c r="P114"/>
  <c r="O114"/>
  <c r="N114"/>
  <c r="L114"/>
  <c r="K114"/>
  <c r="J114"/>
  <c r="I114"/>
  <c r="H114"/>
  <c r="G114"/>
  <c r="F114"/>
  <c r="E114"/>
  <c r="D114"/>
  <c r="C114"/>
  <c r="B114"/>
  <c r="AX113"/>
  <c r="BA113" s="1"/>
  <c r="AP113"/>
  <c r="AG113"/>
  <c r="W113"/>
  <c r="Q113"/>
  <c r="AI113" s="1"/>
  <c r="AT113" s="1"/>
  <c r="M113"/>
  <c r="AX112"/>
  <c r="BA112" s="1"/>
  <c r="AP112"/>
  <c r="AG112"/>
  <c r="W112"/>
  <c r="Q112"/>
  <c r="AI112" s="1"/>
  <c r="AT112" s="1"/>
  <c r="M112"/>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R111"/>
  <c r="R125" s="1"/>
  <c r="P111"/>
  <c r="P125" s="1"/>
  <c r="O111"/>
  <c r="O125" s="1"/>
  <c r="N111"/>
  <c r="N125" s="1"/>
  <c r="L111"/>
  <c r="L125" s="1"/>
  <c r="K111"/>
  <c r="K125" s="1"/>
  <c r="J111"/>
  <c r="J125" s="1"/>
  <c r="I111"/>
  <c r="I125" s="1"/>
  <c r="H111"/>
  <c r="H125" s="1"/>
  <c r="G111"/>
  <c r="G125" s="1"/>
  <c r="F111"/>
  <c r="F125" s="1"/>
  <c r="E111"/>
  <c r="E125" s="1"/>
  <c r="D111"/>
  <c r="D125" s="1"/>
  <c r="C111"/>
  <c r="C125" s="1"/>
  <c r="B111"/>
  <c r="B125" s="1"/>
  <c r="F109"/>
  <c r="F108"/>
  <c r="F106"/>
  <c r="F105"/>
  <c r="F103"/>
  <c r="AX101"/>
  <c r="BA101" s="1"/>
  <c r="AP101"/>
  <c r="AG101"/>
  <c r="W101"/>
  <c r="Q101"/>
  <c r="AI101" s="1"/>
  <c r="AT101" s="1"/>
  <c r="M101"/>
  <c r="AX100"/>
  <c r="BA100" s="1"/>
  <c r="AP100"/>
  <c r="AG100"/>
  <c r="W100"/>
  <c r="Q100"/>
  <c r="AI100" s="1"/>
  <c r="AT100" s="1"/>
  <c r="M100"/>
  <c r="AX99"/>
  <c r="BA99" s="1"/>
  <c r="AP99"/>
  <c r="AG99"/>
  <c r="W99"/>
  <c r="Q99"/>
  <c r="AI99" s="1"/>
  <c r="AT99" s="1"/>
  <c r="M99"/>
  <c r="AX98"/>
  <c r="BA98" s="1"/>
  <c r="AP98"/>
  <c r="AG98"/>
  <c r="W98"/>
  <c r="Q98"/>
  <c r="AI98" s="1"/>
  <c r="AT98" s="1"/>
  <c r="M98"/>
  <c r="AX97"/>
  <c r="BA97" s="1"/>
  <c r="AP97"/>
  <c r="AG97"/>
  <c r="W97"/>
  <c r="Q97"/>
  <c r="AI97" s="1"/>
  <c r="AT97" s="1"/>
  <c r="M97"/>
  <c r="AX96"/>
  <c r="BA96" s="1"/>
  <c r="AP96"/>
  <c r="AG96"/>
  <c r="W96"/>
  <c r="Q96"/>
  <c r="AI96" s="1"/>
  <c r="AT96" s="1"/>
  <c r="M96"/>
  <c r="AX95"/>
  <c r="AX111" s="1"/>
  <c r="AX125" s="1"/>
  <c r="AP95"/>
  <c r="AP114" s="1"/>
  <c r="AG95"/>
  <c r="AG114" s="1"/>
  <c r="W95"/>
  <c r="W114" s="1"/>
  <c r="Q95"/>
  <c r="Q111" s="1"/>
  <c r="Q125" s="1"/>
  <c r="M95"/>
  <c r="M111" s="1"/>
  <c r="M125" s="1"/>
  <c r="AX93"/>
  <c r="BA93" s="1"/>
  <c r="AP93"/>
  <c r="AG93"/>
  <c r="W93"/>
  <c r="Q93"/>
  <c r="AI93" s="1"/>
  <c r="AT93" s="1"/>
  <c r="M93"/>
  <c r="AX92"/>
  <c r="BA92" s="1"/>
  <c r="AP92"/>
  <c r="AG92"/>
  <c r="W92"/>
  <c r="Q92"/>
  <c r="AI92" s="1"/>
  <c r="AT92" s="1"/>
  <c r="M92"/>
  <c r="AX91"/>
  <c r="BA91" s="1"/>
  <c r="AP91"/>
  <c r="AG91"/>
  <c r="W91"/>
  <c r="Q91"/>
  <c r="AI91" s="1"/>
  <c r="AT91" s="1"/>
  <c r="M91"/>
  <c r="AX90"/>
  <c r="BA90" s="1"/>
  <c r="AP90"/>
  <c r="AG90"/>
  <c r="W90"/>
  <c r="Q90"/>
  <c r="AI90" s="1"/>
  <c r="AT90" s="1"/>
  <c r="M90"/>
  <c r="AX89"/>
  <c r="BA89" s="1"/>
  <c r="AP89"/>
  <c r="AG89"/>
  <c r="W89"/>
  <c r="Q89"/>
  <c r="AI89" s="1"/>
  <c r="AT89" s="1"/>
  <c r="M89"/>
  <c r="AX88"/>
  <c r="BA88" s="1"/>
  <c r="AP88"/>
  <c r="AG88"/>
  <c r="W88"/>
  <c r="Q88"/>
  <c r="AI88" s="1"/>
  <c r="AT88" s="1"/>
  <c r="M88"/>
  <c r="AX87"/>
  <c r="BA87" s="1"/>
  <c r="AP87"/>
  <c r="AG87"/>
  <c r="W87"/>
  <c r="Q87"/>
  <c r="AI87" s="1"/>
  <c r="AT87" s="1"/>
  <c r="M87"/>
  <c r="AX85"/>
  <c r="BA85" s="1"/>
  <c r="AP85"/>
  <c r="AG85"/>
  <c r="W85"/>
  <c r="Q85"/>
  <c r="AI85" s="1"/>
  <c r="AT85" s="1"/>
  <c r="M85"/>
  <c r="AX84"/>
  <c r="BA84" s="1"/>
  <c r="AP84"/>
  <c r="AG84"/>
  <c r="W84"/>
  <c r="Q84"/>
  <c r="AI84" s="1"/>
  <c r="AT84" s="1"/>
  <c r="M84"/>
  <c r="AX83"/>
  <c r="BA83" s="1"/>
  <c r="AP83"/>
  <c r="AG83"/>
  <c r="W83"/>
  <c r="Q83"/>
  <c r="AI83" s="1"/>
  <c r="AT83" s="1"/>
  <c r="M83"/>
  <c r="AX82"/>
  <c r="BA82" s="1"/>
  <c r="AP82"/>
  <c r="AG82"/>
  <c r="W82"/>
  <c r="Q82"/>
  <c r="AI82" s="1"/>
  <c r="AT82" s="1"/>
  <c r="M82"/>
  <c r="AX81"/>
  <c r="BA81" s="1"/>
  <c r="AP81"/>
  <c r="AG81"/>
  <c r="W81"/>
  <c r="Q81"/>
  <c r="AI81" s="1"/>
  <c r="AT81" s="1"/>
  <c r="M81"/>
  <c r="AX80"/>
  <c r="BA80" s="1"/>
  <c r="AP80"/>
  <c r="AG80"/>
  <c r="W80"/>
  <c r="Q80"/>
  <c r="AI80" s="1"/>
  <c r="AT80" s="1"/>
  <c r="M80"/>
  <c r="AX79"/>
  <c r="BA79" s="1"/>
  <c r="AP79"/>
  <c r="AG79"/>
  <c r="W79"/>
  <c r="Q79"/>
  <c r="AI79" s="1"/>
  <c r="AT79" s="1"/>
  <c r="M79"/>
  <c r="AX77"/>
  <c r="BA77" s="1"/>
  <c r="AP77"/>
  <c r="AG77"/>
  <c r="W77"/>
  <c r="Q77"/>
  <c r="AI77" s="1"/>
  <c r="M77"/>
  <c r="AX76"/>
  <c r="BA76" s="1"/>
  <c r="AP76"/>
  <c r="AG76"/>
  <c r="W76"/>
  <c r="Q76"/>
  <c r="M76"/>
  <c r="AX75"/>
  <c r="BA75" s="1"/>
  <c r="AP75"/>
  <c r="AG75"/>
  <c r="W75"/>
  <c r="Q75"/>
  <c r="AI75" s="1"/>
  <c r="M75"/>
  <c r="AX74"/>
  <c r="BA74" s="1"/>
  <c r="AP74"/>
  <c r="AG74"/>
  <c r="W74"/>
  <c r="Q74"/>
  <c r="M74"/>
  <c r="AX73"/>
  <c r="BA73" s="1"/>
  <c r="AP73"/>
  <c r="AG73"/>
  <c r="W73"/>
  <c r="Q73"/>
  <c r="AI73" s="1"/>
  <c r="M73"/>
  <c r="AX72"/>
  <c r="BA72" s="1"/>
  <c r="AP72"/>
  <c r="AG72"/>
  <c r="W72"/>
  <c r="Q72"/>
  <c r="M72"/>
  <c r="AX71"/>
  <c r="BA71" s="1"/>
  <c r="AP71"/>
  <c r="AG71"/>
  <c r="W71"/>
  <c r="Q71"/>
  <c r="AI71" s="1"/>
  <c r="M71"/>
  <c r="BB67"/>
  <c r="AZ67"/>
  <c r="AR67"/>
  <c r="AH67"/>
  <c r="BA66"/>
  <c r="BC66" s="1"/>
  <c r="AX66"/>
  <c r="AP66"/>
  <c r="AG66"/>
  <c r="W66"/>
  <c r="M66"/>
  <c r="Q66" s="1"/>
  <c r="AI66" s="1"/>
  <c r="AT66" s="1"/>
  <c r="BA65"/>
  <c r="BC65" s="1"/>
  <c r="AX65"/>
  <c r="AP65"/>
  <c r="AG65"/>
  <c r="W65"/>
  <c r="M65"/>
  <c r="Q65" s="1"/>
  <c r="AI65" s="1"/>
  <c r="AT65" s="1"/>
  <c r="BA64"/>
  <c r="BC64" s="1"/>
  <c r="AX64"/>
  <c r="AP64"/>
  <c r="AG64"/>
  <c r="W64"/>
  <c r="M64"/>
  <c r="Q64" s="1"/>
  <c r="AI64" s="1"/>
  <c r="AT64" s="1"/>
  <c r="BA63"/>
  <c r="BC63" s="1"/>
  <c r="AX63"/>
  <c r="AP63"/>
  <c r="AG63"/>
  <c r="W63"/>
  <c r="M63"/>
  <c r="Q63" s="1"/>
  <c r="AI63" s="1"/>
  <c r="AT63" s="1"/>
  <c r="BA62"/>
  <c r="BC62" s="1"/>
  <c r="AX62"/>
  <c r="AP62"/>
  <c r="AG62"/>
  <c r="W62"/>
  <c r="M62"/>
  <c r="Q62" s="1"/>
  <c r="AI62" s="1"/>
  <c r="AT62" s="1"/>
  <c r="BA61"/>
  <c r="BC61" s="1"/>
  <c r="AX61"/>
  <c r="AP61"/>
  <c r="AG61"/>
  <c r="W61"/>
  <c r="M61"/>
  <c r="Q61" s="1"/>
  <c r="AI61" s="1"/>
  <c r="AT61" s="1"/>
  <c r="BA60"/>
  <c r="BC60" s="1"/>
  <c r="AX60"/>
  <c r="AP60"/>
  <c r="AG60"/>
  <c r="W60"/>
  <c r="M60"/>
  <c r="Q60" s="1"/>
  <c r="AI60" s="1"/>
  <c r="AT60" s="1"/>
  <c r="BA59"/>
  <c r="BC59" s="1"/>
  <c r="AX59"/>
  <c r="AP59"/>
  <c r="AG59"/>
  <c r="W59"/>
  <c r="M59"/>
  <c r="Q59" s="1"/>
  <c r="AI59" s="1"/>
  <c r="AT59" s="1"/>
  <c r="BA58"/>
  <c r="BC58" s="1"/>
  <c r="AX58"/>
  <c r="AP58"/>
  <c r="AG58"/>
  <c r="W58"/>
  <c r="M58"/>
  <c r="Q58" s="1"/>
  <c r="AI58" s="1"/>
  <c r="AT58" s="1"/>
  <c r="BA57"/>
  <c r="BC57" s="1"/>
  <c r="AX57"/>
  <c r="AP57"/>
  <c r="AG57"/>
  <c r="W57"/>
  <c r="M57"/>
  <c r="Q57" s="1"/>
  <c r="AI57" s="1"/>
  <c r="AT57" s="1"/>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C56"/>
  <c r="B56"/>
  <c r="AX55"/>
  <c r="BA55" s="1"/>
  <c r="AP55"/>
  <c r="AG55"/>
  <c r="W55"/>
  <c r="Q55"/>
  <c r="AI55" s="1"/>
  <c r="AT55" s="1"/>
  <c r="M55"/>
  <c r="AX54"/>
  <c r="BA54" s="1"/>
  <c r="AP54"/>
  <c r="AG54"/>
  <c r="W54"/>
  <c r="Q54"/>
  <c r="AI54" s="1"/>
  <c r="AT54" s="1"/>
  <c r="M54"/>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s="1"/>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C53"/>
  <c r="C67" s="1"/>
  <c r="B53"/>
  <c r="B67" s="1"/>
  <c r="AY51"/>
  <c r="AW51"/>
  <c r="AV51"/>
  <c r="AX51" s="1"/>
  <c r="BA51" s="1"/>
  <c r="AU51"/>
  <c r="AS51"/>
  <c r="AQ51"/>
  <c r="AO51"/>
  <c r="AN51"/>
  <c r="AM51"/>
  <c r="AL51"/>
  <c r="AK51"/>
  <c r="AJ51"/>
  <c r="AP51" s="1"/>
  <c r="AF51"/>
  <c r="AE51"/>
  <c r="AD51"/>
  <c r="AC51"/>
  <c r="AB51"/>
  <c r="AA51"/>
  <c r="Z51"/>
  <c r="Y51"/>
  <c r="X51"/>
  <c r="AG51" s="1"/>
  <c r="V51"/>
  <c r="U51"/>
  <c r="T51"/>
  <c r="R51"/>
  <c r="W51" s="1"/>
  <c r="P51"/>
  <c r="O51"/>
  <c r="N51"/>
  <c r="L51"/>
  <c r="K51"/>
  <c r="J51"/>
  <c r="I51"/>
  <c r="H51"/>
  <c r="G51"/>
  <c r="F51"/>
  <c r="E51"/>
  <c r="D51"/>
  <c r="C51"/>
  <c r="Q51" s="1"/>
  <c r="B51"/>
  <c r="AY50"/>
  <c r="AW50"/>
  <c r="AV50"/>
  <c r="AU50"/>
  <c r="AX50" s="1"/>
  <c r="BA50" s="1"/>
  <c r="AS50"/>
  <c r="AQ50"/>
  <c r="AO50"/>
  <c r="AN50"/>
  <c r="AM50"/>
  <c r="AL50"/>
  <c r="AK50"/>
  <c r="AJ50"/>
  <c r="AP50" s="1"/>
  <c r="AF50"/>
  <c r="AE50"/>
  <c r="AD50"/>
  <c r="AC50"/>
  <c r="AB50"/>
  <c r="AA50"/>
  <c r="Z50"/>
  <c r="Y50"/>
  <c r="AG50" s="1"/>
  <c r="X50"/>
  <c r="V50"/>
  <c r="U50"/>
  <c r="T50"/>
  <c r="R50"/>
  <c r="W50" s="1"/>
  <c r="P50"/>
  <c r="O50"/>
  <c r="N50"/>
  <c r="L50"/>
  <c r="K50"/>
  <c r="J50"/>
  <c r="I50"/>
  <c r="H50"/>
  <c r="G50"/>
  <c r="F50"/>
  <c r="E50"/>
  <c r="D50"/>
  <c r="C50"/>
  <c r="B50"/>
  <c r="AY49"/>
  <c r="AW49"/>
  <c r="AV49"/>
  <c r="AX49" s="1"/>
  <c r="BA49" s="1"/>
  <c r="AU49"/>
  <c r="AS49"/>
  <c r="AQ49"/>
  <c r="AO49"/>
  <c r="AN49"/>
  <c r="AM49"/>
  <c r="AL49"/>
  <c r="AK49"/>
  <c r="AJ49"/>
  <c r="AP49" s="1"/>
  <c r="AF49"/>
  <c r="AE49"/>
  <c r="AD49"/>
  <c r="AC49"/>
  <c r="AB49"/>
  <c r="AA49"/>
  <c r="Z49"/>
  <c r="Y49"/>
  <c r="X49"/>
  <c r="AG49" s="1"/>
  <c r="V49"/>
  <c r="U49"/>
  <c r="T49"/>
  <c r="R49"/>
  <c r="W49" s="1"/>
  <c r="P49"/>
  <c r="O49"/>
  <c r="N49"/>
  <c r="L49"/>
  <c r="K49"/>
  <c r="J49"/>
  <c r="I49"/>
  <c r="H49"/>
  <c r="G49"/>
  <c r="F49"/>
  <c r="E49"/>
  <c r="D49"/>
  <c r="C49"/>
  <c r="Q49" s="1"/>
  <c r="B49"/>
  <c r="AY48"/>
  <c r="AW48"/>
  <c r="AV48"/>
  <c r="AU48"/>
  <c r="AX48" s="1"/>
  <c r="BA48" s="1"/>
  <c r="AS48"/>
  <c r="AQ48"/>
  <c r="AO48"/>
  <c r="AN48"/>
  <c r="AM48"/>
  <c r="AL48"/>
  <c r="AK48"/>
  <c r="AJ48"/>
  <c r="AP48" s="1"/>
  <c r="AF48"/>
  <c r="AE48"/>
  <c r="AD48"/>
  <c r="AC48"/>
  <c r="AB48"/>
  <c r="AA48"/>
  <c r="Z48"/>
  <c r="Y48"/>
  <c r="AG48" s="1"/>
  <c r="X48"/>
  <c r="V48"/>
  <c r="U48"/>
  <c r="T48"/>
  <c r="R48"/>
  <c r="W48" s="1"/>
  <c r="P48"/>
  <c r="O48"/>
  <c r="N48"/>
  <c r="K48"/>
  <c r="J48"/>
  <c r="I48"/>
  <c r="H48"/>
  <c r="G48"/>
  <c r="F48"/>
  <c r="E48"/>
  <c r="D48"/>
  <c r="C48"/>
  <c r="B48"/>
  <c r="AY47"/>
  <c r="AW47"/>
  <c r="AV47"/>
  <c r="AX47" s="1"/>
  <c r="BA47" s="1"/>
  <c r="AU47"/>
  <c r="AS47"/>
  <c r="AQ47"/>
  <c r="AO47"/>
  <c r="AN47"/>
  <c r="AM47"/>
  <c r="AL47"/>
  <c r="AK47"/>
  <c r="AJ47"/>
  <c r="AP47" s="1"/>
  <c r="AF47"/>
  <c r="AE47"/>
  <c r="AD47"/>
  <c r="AC47"/>
  <c r="AB47"/>
  <c r="AA47"/>
  <c r="Z47"/>
  <c r="Y47"/>
  <c r="X47"/>
  <c r="AG47" s="1"/>
  <c r="V47"/>
  <c r="U47"/>
  <c r="T47"/>
  <c r="R47"/>
  <c r="W47" s="1"/>
  <c r="P47"/>
  <c r="O47"/>
  <c r="N47"/>
  <c r="L47"/>
  <c r="K47"/>
  <c r="J47"/>
  <c r="I47"/>
  <c r="H47"/>
  <c r="G47"/>
  <c r="E47"/>
  <c r="D47"/>
  <c r="C47"/>
  <c r="Q47" s="1"/>
  <c r="B47"/>
  <c r="AY46"/>
  <c r="AW46"/>
  <c r="AV46"/>
  <c r="AU46"/>
  <c r="AX46" s="1"/>
  <c r="BA46" s="1"/>
  <c r="AS46"/>
  <c r="AQ46"/>
  <c r="AO46"/>
  <c r="AN46"/>
  <c r="AM46"/>
  <c r="AL46"/>
  <c r="AK46"/>
  <c r="AJ46"/>
  <c r="AP46" s="1"/>
  <c r="AF46"/>
  <c r="AE46"/>
  <c r="AD46"/>
  <c r="AC46"/>
  <c r="AB46"/>
  <c r="AA46"/>
  <c r="Z46"/>
  <c r="Y46"/>
  <c r="AG46" s="1"/>
  <c r="X46"/>
  <c r="V46"/>
  <c r="U46"/>
  <c r="T46"/>
  <c r="R46"/>
  <c r="W46" s="1"/>
  <c r="P46"/>
  <c r="O46"/>
  <c r="N46"/>
  <c r="L46"/>
  <c r="K46"/>
  <c r="J46"/>
  <c r="I46"/>
  <c r="H46"/>
  <c r="G46"/>
  <c r="F46"/>
  <c r="E46"/>
  <c r="D46"/>
  <c r="C46"/>
  <c r="AY45"/>
  <c r="AW45"/>
  <c r="AV45"/>
  <c r="AX45" s="1"/>
  <c r="BA45" s="1"/>
  <c r="AU45"/>
  <c r="AS45"/>
  <c r="AQ45"/>
  <c r="AO45"/>
  <c r="AN45"/>
  <c r="AM45"/>
  <c r="AL45"/>
  <c r="AK45"/>
  <c r="AJ45"/>
  <c r="AP45" s="1"/>
  <c r="AF45"/>
  <c r="AE45"/>
  <c r="AD45"/>
  <c r="AC45"/>
  <c r="AB45"/>
  <c r="AA45"/>
  <c r="Z45"/>
  <c r="Y45"/>
  <c r="X45"/>
  <c r="AG45" s="1"/>
  <c r="V45"/>
  <c r="U45"/>
  <c r="T45"/>
  <c r="R45"/>
  <c r="W45" s="1"/>
  <c r="P45"/>
  <c r="O45"/>
  <c r="N45"/>
  <c r="L45"/>
  <c r="K45"/>
  <c r="J45"/>
  <c r="I45"/>
  <c r="H45"/>
  <c r="G45"/>
  <c r="F45"/>
  <c r="E45"/>
  <c r="D45"/>
  <c r="C45"/>
  <c r="Q45" s="1"/>
  <c r="B45"/>
  <c r="AX43"/>
  <c r="BA43" s="1"/>
  <c r="AP43"/>
  <c r="AG43"/>
  <c r="W43"/>
  <c r="Q43"/>
  <c r="AI43" s="1"/>
  <c r="AT43" s="1"/>
  <c r="M43"/>
  <c r="AX42"/>
  <c r="BA42" s="1"/>
  <c r="AP42"/>
  <c r="AG42"/>
  <c r="W42"/>
  <c r="Q42"/>
  <c r="AI42" s="1"/>
  <c r="AT42" s="1"/>
  <c r="M42"/>
  <c r="AX41"/>
  <c r="BA41" s="1"/>
  <c r="AP41"/>
  <c r="AG41"/>
  <c r="W41"/>
  <c r="Q41"/>
  <c r="AI41" s="1"/>
  <c r="AT41" s="1"/>
  <c r="M41"/>
  <c r="AX40"/>
  <c r="BA40" s="1"/>
  <c r="AP40"/>
  <c r="AG40"/>
  <c r="W40"/>
  <c r="Q40"/>
  <c r="AI40" s="1"/>
  <c r="AT40" s="1"/>
  <c r="M40"/>
  <c r="AX39"/>
  <c r="BA39" s="1"/>
  <c r="AP39"/>
  <c r="AG39"/>
  <c r="W39"/>
  <c r="Q39"/>
  <c r="AI39" s="1"/>
  <c r="AT39" s="1"/>
  <c r="M39"/>
  <c r="AX38"/>
  <c r="BA38" s="1"/>
  <c r="AP38"/>
  <c r="AG38"/>
  <c r="W38"/>
  <c r="Q38"/>
  <c r="AI38" s="1"/>
  <c r="AT38" s="1"/>
  <c r="M38"/>
  <c r="AX37"/>
  <c r="AX53" s="1"/>
  <c r="AX67" s="1"/>
  <c r="AP37"/>
  <c r="AP56" s="1"/>
  <c r="AG37"/>
  <c r="AG56" s="1"/>
  <c r="W37"/>
  <c r="W56" s="1"/>
  <c r="Q37"/>
  <c r="Q53" s="1"/>
  <c r="Q67" s="1"/>
  <c r="M37"/>
  <c r="M53" s="1"/>
  <c r="M67" s="1"/>
  <c r="AX35"/>
  <c r="BA35" s="1"/>
  <c r="AP35"/>
  <c r="AG35"/>
  <c r="W35"/>
  <c r="Q35"/>
  <c r="AI35" s="1"/>
  <c r="AT35" s="1"/>
  <c r="M35"/>
  <c r="AX34"/>
  <c r="BA34" s="1"/>
  <c r="AP34"/>
  <c r="AG34"/>
  <c r="W34"/>
  <c r="Q34"/>
  <c r="AI34" s="1"/>
  <c r="AT34" s="1"/>
  <c r="M34"/>
  <c r="AX33"/>
  <c r="BA33" s="1"/>
  <c r="AP33"/>
  <c r="AG33"/>
  <c r="W33"/>
  <c r="Q33"/>
  <c r="AI33" s="1"/>
  <c r="AT33" s="1"/>
  <c r="M33"/>
  <c r="AX32"/>
  <c r="BA32" s="1"/>
  <c r="AP32"/>
  <c r="AG32"/>
  <c r="W32"/>
  <c r="Q32"/>
  <c r="AI32" s="1"/>
  <c r="AT32" s="1"/>
  <c r="M32"/>
  <c r="AX31"/>
  <c r="BA31" s="1"/>
  <c r="AP31"/>
  <c r="AG31"/>
  <c r="W31"/>
  <c r="Q31"/>
  <c r="AI31" s="1"/>
  <c r="AT31" s="1"/>
  <c r="M31"/>
  <c r="AX30"/>
  <c r="BA30" s="1"/>
  <c r="AP30"/>
  <c r="AG30"/>
  <c r="W30"/>
  <c r="Q30"/>
  <c r="AI30" s="1"/>
  <c r="AT30" s="1"/>
  <c r="M30"/>
  <c r="AX29"/>
  <c r="BA29" s="1"/>
  <c r="AP29"/>
  <c r="AG29"/>
  <c r="W29"/>
  <c r="Q29"/>
  <c r="AI29" s="1"/>
  <c r="AT29" s="1"/>
  <c r="M29"/>
  <c r="AX27"/>
  <c r="BA27" s="1"/>
  <c r="AP27"/>
  <c r="AG27"/>
  <c r="W27"/>
  <c r="Q27"/>
  <c r="AI27" s="1"/>
  <c r="AT27" s="1"/>
  <c r="M27"/>
  <c r="AX26"/>
  <c r="BA26" s="1"/>
  <c r="AP26"/>
  <c r="AG26"/>
  <c r="W26"/>
  <c r="Q26"/>
  <c r="AI26" s="1"/>
  <c r="AT26" s="1"/>
  <c r="M26"/>
  <c r="AX25"/>
  <c r="BA25" s="1"/>
  <c r="AP25"/>
  <c r="AG25"/>
  <c r="W25"/>
  <c r="Q25"/>
  <c r="AI25" s="1"/>
  <c r="AT25" s="1"/>
  <c r="M25"/>
  <c r="AX24"/>
  <c r="BA24" s="1"/>
  <c r="AP24"/>
  <c r="AG24"/>
  <c r="W24"/>
  <c r="Q24"/>
  <c r="AI24" s="1"/>
  <c r="AT24" s="1"/>
  <c r="M24"/>
  <c r="AX23"/>
  <c r="BA23" s="1"/>
  <c r="AP23"/>
  <c r="AG23"/>
  <c r="W23"/>
  <c r="Q23"/>
  <c r="AI23" s="1"/>
  <c r="AT23" s="1"/>
  <c r="M23"/>
  <c r="AX22"/>
  <c r="BA22" s="1"/>
  <c r="AP22"/>
  <c r="AG22"/>
  <c r="W22"/>
  <c r="Q22"/>
  <c r="AI22" s="1"/>
  <c r="AT22" s="1"/>
  <c r="M22"/>
  <c r="AX21"/>
  <c r="BA21" s="1"/>
  <c r="AP21"/>
  <c r="AG21"/>
  <c r="W21"/>
  <c r="Q21"/>
  <c r="AI21" s="1"/>
  <c r="AT21" s="1"/>
  <c r="M21"/>
  <c r="AX19"/>
  <c r="BA19" s="1"/>
  <c r="AP19"/>
  <c r="AG19"/>
  <c r="W19"/>
  <c r="Q19"/>
  <c r="AI19" s="1"/>
  <c r="AT19" s="1"/>
  <c r="M19"/>
  <c r="AX18"/>
  <c r="BA18" s="1"/>
  <c r="AP18"/>
  <c r="AG18"/>
  <c r="W18"/>
  <c r="Q18"/>
  <c r="AI18" s="1"/>
  <c r="AT18" s="1"/>
  <c r="M18"/>
  <c r="AX17"/>
  <c r="BA17" s="1"/>
  <c r="AP17"/>
  <c r="AG17"/>
  <c r="W17"/>
  <c r="Q17"/>
  <c r="AI17" s="1"/>
  <c r="AT17" s="1"/>
  <c r="M17"/>
  <c r="AX16"/>
  <c r="BA16" s="1"/>
  <c r="AP16"/>
  <c r="AG16"/>
  <c r="W16"/>
  <c r="Q16"/>
  <c r="AI16" s="1"/>
  <c r="AT16" s="1"/>
  <c r="M16"/>
  <c r="AX15"/>
  <c r="BA15" s="1"/>
  <c r="AP15"/>
  <c r="AG15"/>
  <c r="W15"/>
  <c r="Q15"/>
  <c r="AI15" s="1"/>
  <c r="AT15" s="1"/>
  <c r="M15"/>
  <c r="AX14"/>
  <c r="BA14" s="1"/>
  <c r="AP14"/>
  <c r="AG14"/>
  <c r="W14"/>
  <c r="Q14"/>
  <c r="AI14" s="1"/>
  <c r="AT14" s="1"/>
  <c r="M14"/>
  <c r="AX13"/>
  <c r="BA13" s="1"/>
  <c r="AP13"/>
  <c r="AG13"/>
  <c r="W13"/>
  <c r="Q13"/>
  <c r="AI13" s="1"/>
  <c r="AT13" s="1"/>
  <c r="M13"/>
  <c r="A3"/>
  <c r="A2"/>
  <c r="AX375" i="302"/>
  <c r="BA375" s="1"/>
  <c r="AP375"/>
  <c r="A375"/>
  <c r="BA374"/>
  <c r="AX374"/>
  <c r="AP374"/>
  <c r="A374"/>
  <c r="BA373"/>
  <c r="AX373"/>
  <c r="AP373"/>
  <c r="A373"/>
  <c r="BA372"/>
  <c r="AX372"/>
  <c r="AP372"/>
  <c r="A372"/>
  <c r="BA371"/>
  <c r="AX371"/>
  <c r="AP371"/>
  <c r="A371"/>
  <c r="BA370"/>
  <c r="AX370"/>
  <c r="AP370"/>
  <c r="A370"/>
  <c r="BA369"/>
  <c r="AX369"/>
  <c r="AP369"/>
  <c r="A369"/>
  <c r="BA368"/>
  <c r="AX368"/>
  <c r="AP368"/>
  <c r="A368"/>
  <c r="BA367"/>
  <c r="AX367"/>
  <c r="AP367"/>
  <c r="A367"/>
  <c r="BA366"/>
  <c r="AX366"/>
  <c r="AP366"/>
  <c r="A366"/>
  <c r="BA365"/>
  <c r="AX365"/>
  <c r="AP365"/>
  <c r="A365"/>
  <c r="BA364"/>
  <c r="AX364"/>
  <c r="AP364"/>
  <c r="A364"/>
  <c r="BA363"/>
  <c r="AX363"/>
  <c r="AP363"/>
  <c r="A363"/>
  <c r="BA362"/>
  <c r="AX362"/>
  <c r="AP362"/>
  <c r="A362"/>
  <c r="BA361"/>
  <c r="AX361"/>
  <c r="AP361"/>
  <c r="A361"/>
  <c r="BB358"/>
  <c r="AZ358"/>
  <c r="AR358"/>
  <c r="AH358"/>
  <c r="S358"/>
  <c r="BA357"/>
  <c r="AX357"/>
  <c r="AP357"/>
  <c r="AG357"/>
  <c r="W357"/>
  <c r="M357"/>
  <c r="Q357" s="1"/>
  <c r="AI357" s="1"/>
  <c r="AT357" s="1"/>
  <c r="A357"/>
  <c r="AX356"/>
  <c r="BA356" s="1"/>
  <c r="AP356"/>
  <c r="AG356"/>
  <c r="W356"/>
  <c r="Q356"/>
  <c r="AI356" s="1"/>
  <c r="AT356" s="1"/>
  <c r="M356"/>
  <c r="A356"/>
  <c r="BA355"/>
  <c r="AX355"/>
  <c r="AP355"/>
  <c r="AG355"/>
  <c r="W355"/>
  <c r="M355"/>
  <c r="Q355" s="1"/>
  <c r="AI355" s="1"/>
  <c r="AT355" s="1"/>
  <c r="A355"/>
  <c r="AX354"/>
  <c r="BA354" s="1"/>
  <c r="AP354"/>
  <c r="AG354"/>
  <c r="W354"/>
  <c r="Q354"/>
  <c r="AI354" s="1"/>
  <c r="AT354" s="1"/>
  <c r="M354"/>
  <c r="A354"/>
  <c r="BA353"/>
  <c r="AX353"/>
  <c r="AP353"/>
  <c r="AG353"/>
  <c r="W353"/>
  <c r="M353"/>
  <c r="Q353" s="1"/>
  <c r="AI353" s="1"/>
  <c r="AT353" s="1"/>
  <c r="A353"/>
  <c r="AX352"/>
  <c r="BA352" s="1"/>
  <c r="AP352"/>
  <c r="AG352"/>
  <c r="W352"/>
  <c r="Q352"/>
  <c r="AI352" s="1"/>
  <c r="AT352" s="1"/>
  <c r="M352"/>
  <c r="A352"/>
  <c r="BA351"/>
  <c r="AX351"/>
  <c r="AP351"/>
  <c r="AG351"/>
  <c r="W351"/>
  <c r="M351"/>
  <c r="Q351" s="1"/>
  <c r="AI351" s="1"/>
  <c r="AT351" s="1"/>
  <c r="A351"/>
  <c r="AX350"/>
  <c r="BA350" s="1"/>
  <c r="AP350"/>
  <c r="AG350"/>
  <c r="W350"/>
  <c r="Q350"/>
  <c r="AI350" s="1"/>
  <c r="AT350" s="1"/>
  <c r="M350"/>
  <c r="A350"/>
  <c r="BA349"/>
  <c r="AX349"/>
  <c r="AP349"/>
  <c r="AG349"/>
  <c r="W349"/>
  <c r="M349"/>
  <c r="Q349" s="1"/>
  <c r="AI349" s="1"/>
  <c r="AT349" s="1"/>
  <c r="A349"/>
  <c r="AX348"/>
  <c r="BA348" s="1"/>
  <c r="AP348"/>
  <c r="AG348"/>
  <c r="W348"/>
  <c r="Q348"/>
  <c r="AI348" s="1"/>
  <c r="AT348" s="1"/>
  <c r="M348"/>
  <c r="A348"/>
  <c r="BA347"/>
  <c r="AX347"/>
  <c r="AP347"/>
  <c r="AG347"/>
  <c r="W347"/>
  <c r="M347"/>
  <c r="Q347" s="1"/>
  <c r="AI347" s="1"/>
  <c r="AT347" s="1"/>
  <c r="A347"/>
  <c r="AX346"/>
  <c r="BA346" s="1"/>
  <c r="AP346"/>
  <c r="AG346"/>
  <c r="W346"/>
  <c r="Q346"/>
  <c r="AI346" s="1"/>
  <c r="AT346" s="1"/>
  <c r="M346"/>
  <c r="A346"/>
  <c r="BA345"/>
  <c r="AX345"/>
  <c r="AP345"/>
  <c r="AG345"/>
  <c r="W345"/>
  <c r="M345"/>
  <c r="Q345" s="1"/>
  <c r="AI345" s="1"/>
  <c r="AT345" s="1"/>
  <c r="A345"/>
  <c r="AX344"/>
  <c r="BA344" s="1"/>
  <c r="AP344"/>
  <c r="AG344"/>
  <c r="W344"/>
  <c r="Q344"/>
  <c r="AI344" s="1"/>
  <c r="AT344" s="1"/>
  <c r="M344"/>
  <c r="A344"/>
  <c r="BA343"/>
  <c r="AX343"/>
  <c r="AP343"/>
  <c r="AG343"/>
  <c r="W343"/>
  <c r="M343"/>
  <c r="Q343" s="1"/>
  <c r="AI343" s="1"/>
  <c r="AT343" s="1"/>
  <c r="A343"/>
  <c r="BB339"/>
  <c r="AZ339"/>
  <c r="AR339"/>
  <c r="AH339"/>
  <c r="S339"/>
  <c r="BA338"/>
  <c r="AX338"/>
  <c r="AP338"/>
  <c r="AG338"/>
  <c r="W338"/>
  <c r="M338"/>
  <c r="Q338" s="1"/>
  <c r="AI338" s="1"/>
  <c r="AT338" s="1"/>
  <c r="A338"/>
  <c r="AX337"/>
  <c r="BA337" s="1"/>
  <c r="AP337"/>
  <c r="AG337"/>
  <c r="W337"/>
  <c r="Q337"/>
  <c r="AI337" s="1"/>
  <c r="AT337" s="1"/>
  <c r="M337"/>
  <c r="A337"/>
  <c r="BA336"/>
  <c r="AX336"/>
  <c r="AP336"/>
  <c r="AG336"/>
  <c r="W336"/>
  <c r="M336"/>
  <c r="Q336" s="1"/>
  <c r="AI336" s="1"/>
  <c r="AT336" s="1"/>
  <c r="A336"/>
  <c r="AX335"/>
  <c r="BA335" s="1"/>
  <c r="AP335"/>
  <c r="AG335"/>
  <c r="W335"/>
  <c r="Q335"/>
  <c r="AI335" s="1"/>
  <c r="AT335" s="1"/>
  <c r="M335"/>
  <c r="A335"/>
  <c r="BA334"/>
  <c r="AX334"/>
  <c r="AP334"/>
  <c r="AG334"/>
  <c r="W334"/>
  <c r="M334"/>
  <c r="Q334" s="1"/>
  <c r="AI334" s="1"/>
  <c r="AT334" s="1"/>
  <c r="A334"/>
  <c r="AX333"/>
  <c r="BA333" s="1"/>
  <c r="AP333"/>
  <c r="AG333"/>
  <c r="W333"/>
  <c r="Q333"/>
  <c r="AI333" s="1"/>
  <c r="AT333" s="1"/>
  <c r="M333"/>
  <c r="A333"/>
  <c r="BA332"/>
  <c r="AX332"/>
  <c r="AP332"/>
  <c r="AG332"/>
  <c r="W332"/>
  <c r="M332"/>
  <c r="Q332" s="1"/>
  <c r="AI332" s="1"/>
  <c r="AT332" s="1"/>
  <c r="A332"/>
  <c r="AX331"/>
  <c r="BA331" s="1"/>
  <c r="AP331"/>
  <c r="AG331"/>
  <c r="W331"/>
  <c r="Q331"/>
  <c r="AI331" s="1"/>
  <c r="AT331" s="1"/>
  <c r="M331"/>
  <c r="A331"/>
  <c r="BA330"/>
  <c r="AX330"/>
  <c r="AP330"/>
  <c r="AG330"/>
  <c r="W330"/>
  <c r="M330"/>
  <c r="Q330" s="1"/>
  <c r="AI330" s="1"/>
  <c r="AT330" s="1"/>
  <c r="A330"/>
  <c r="AX329"/>
  <c r="BA329" s="1"/>
  <c r="AP329"/>
  <c r="AG329"/>
  <c r="W329"/>
  <c r="Q329"/>
  <c r="AI329" s="1"/>
  <c r="AT329" s="1"/>
  <c r="M329"/>
  <c r="A329"/>
  <c r="BA328"/>
  <c r="AX328"/>
  <c r="AP328"/>
  <c r="AG328"/>
  <c r="W328"/>
  <c r="M328"/>
  <c r="Q328" s="1"/>
  <c r="AI328" s="1"/>
  <c r="AT328" s="1"/>
  <c r="A328"/>
  <c r="AX327"/>
  <c r="BA327" s="1"/>
  <c r="AP327"/>
  <c r="AG327"/>
  <c r="W327"/>
  <c r="Q327"/>
  <c r="AI327" s="1"/>
  <c r="AT327" s="1"/>
  <c r="M327"/>
  <c r="A327"/>
  <c r="BA326"/>
  <c r="AX326"/>
  <c r="AP326"/>
  <c r="AG326"/>
  <c r="W326"/>
  <c r="M326"/>
  <c r="Q326" s="1"/>
  <c r="AI326" s="1"/>
  <c r="AT326" s="1"/>
  <c r="A326"/>
  <c r="AX325"/>
  <c r="BA325" s="1"/>
  <c r="AP325"/>
  <c r="AG325"/>
  <c r="W325"/>
  <c r="Q325"/>
  <c r="AI325" s="1"/>
  <c r="AT325" s="1"/>
  <c r="M325"/>
  <c r="A325"/>
  <c r="BA324"/>
  <c r="AX324"/>
  <c r="AP324"/>
  <c r="AG324"/>
  <c r="W324"/>
  <c r="M324"/>
  <c r="Q324" s="1"/>
  <c r="AI324" s="1"/>
  <c r="AT324" s="1"/>
  <c r="A324"/>
  <c r="BA322"/>
  <c r="AX322"/>
  <c r="AP322"/>
  <c r="AG322"/>
  <c r="W322"/>
  <c r="M322"/>
  <c r="Q322" s="1"/>
  <c r="BB302"/>
  <c r="AZ302"/>
  <c r="AR302"/>
  <c r="AH302"/>
  <c r="S302"/>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C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C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C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C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C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C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C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C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C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C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C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C289"/>
  <c r="B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C288"/>
  <c r="B288"/>
  <c r="AY287"/>
  <c r="AY302" s="1"/>
  <c r="AW287"/>
  <c r="AW302" s="1"/>
  <c r="AV287"/>
  <c r="AV302" s="1"/>
  <c r="AU287"/>
  <c r="AU302" s="1"/>
  <c r="AS287"/>
  <c r="AS302" s="1"/>
  <c r="AQ287"/>
  <c r="AQ302" s="1"/>
  <c r="AO287"/>
  <c r="AO302" s="1"/>
  <c r="AN287"/>
  <c r="AN302" s="1"/>
  <c r="AM287"/>
  <c r="AM302" s="1"/>
  <c r="AL287"/>
  <c r="AL302" s="1"/>
  <c r="AK287"/>
  <c r="AK302" s="1"/>
  <c r="AJ287"/>
  <c r="AJ302" s="1"/>
  <c r="AF287"/>
  <c r="AF302" s="1"/>
  <c r="AE287"/>
  <c r="AE302" s="1"/>
  <c r="AD287"/>
  <c r="AD302" s="1"/>
  <c r="AC287"/>
  <c r="AC302" s="1"/>
  <c r="AB287"/>
  <c r="AB302" s="1"/>
  <c r="AA287"/>
  <c r="AA302" s="1"/>
  <c r="Z287"/>
  <c r="Z302" s="1"/>
  <c r="Y287"/>
  <c r="Y302" s="1"/>
  <c r="X287"/>
  <c r="X302" s="1"/>
  <c r="V287"/>
  <c r="V302" s="1"/>
  <c r="U287"/>
  <c r="U302" s="1"/>
  <c r="T287"/>
  <c r="T302" s="1"/>
  <c r="R287"/>
  <c r="R302" s="1"/>
  <c r="P287"/>
  <c r="P302" s="1"/>
  <c r="O287"/>
  <c r="O302" s="1"/>
  <c r="N287"/>
  <c r="N302" s="1"/>
  <c r="L287"/>
  <c r="L302" s="1"/>
  <c r="K287"/>
  <c r="K302" s="1"/>
  <c r="J287"/>
  <c r="J302" s="1"/>
  <c r="I287"/>
  <c r="I302" s="1"/>
  <c r="H287"/>
  <c r="H302" s="1"/>
  <c r="G287"/>
  <c r="G302" s="1"/>
  <c r="F287"/>
  <c r="F302" s="1"/>
  <c r="E287"/>
  <c r="E302" s="1"/>
  <c r="D287"/>
  <c r="D302" s="1"/>
  <c r="C287"/>
  <c r="C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C285"/>
  <c r="B285"/>
  <c r="AX283"/>
  <c r="BA283" s="1"/>
  <c r="AP283"/>
  <c r="AG283"/>
  <c r="W283"/>
  <c r="Q283"/>
  <c r="AI283" s="1"/>
  <c r="AT283" s="1"/>
  <c r="M283"/>
  <c r="AX282"/>
  <c r="BA282" s="1"/>
  <c r="AP282"/>
  <c r="AG282"/>
  <c r="W282"/>
  <c r="Q282"/>
  <c r="AI282" s="1"/>
  <c r="AT282" s="1"/>
  <c r="M282"/>
  <c r="AX281"/>
  <c r="BA281" s="1"/>
  <c r="AP281"/>
  <c r="AG281"/>
  <c r="W281"/>
  <c r="Q281"/>
  <c r="AI281" s="1"/>
  <c r="AT281" s="1"/>
  <c r="M281"/>
  <c r="AX280"/>
  <c r="BA280" s="1"/>
  <c r="AP280"/>
  <c r="AG280"/>
  <c r="W280"/>
  <c r="Q280"/>
  <c r="AI280" s="1"/>
  <c r="AT280" s="1"/>
  <c r="M280"/>
  <c r="AX279"/>
  <c r="BA279" s="1"/>
  <c r="AP279"/>
  <c r="AG279"/>
  <c r="W279"/>
  <c r="Q279"/>
  <c r="AI279" s="1"/>
  <c r="AT279" s="1"/>
  <c r="M279"/>
  <c r="AX278"/>
  <c r="BA278" s="1"/>
  <c r="AP278"/>
  <c r="AG278"/>
  <c r="W278"/>
  <c r="Q278"/>
  <c r="AI278" s="1"/>
  <c r="AT278" s="1"/>
  <c r="M278"/>
  <c r="AX277"/>
  <c r="BA277" s="1"/>
  <c r="AP277"/>
  <c r="AG277"/>
  <c r="W277"/>
  <c r="Q277"/>
  <c r="AI277" s="1"/>
  <c r="AT277" s="1"/>
  <c r="M277"/>
  <c r="AX276"/>
  <c r="BA276" s="1"/>
  <c r="AP276"/>
  <c r="AG276"/>
  <c r="W276"/>
  <c r="Q276"/>
  <c r="AI276" s="1"/>
  <c r="AT276" s="1"/>
  <c r="M276"/>
  <c r="AX275"/>
  <c r="BA275" s="1"/>
  <c r="AP275"/>
  <c r="AG275"/>
  <c r="W275"/>
  <c r="Q275"/>
  <c r="AI275" s="1"/>
  <c r="AT275" s="1"/>
  <c r="M275"/>
  <c r="AX274"/>
  <c r="BA274" s="1"/>
  <c r="AP274"/>
  <c r="AG274"/>
  <c r="W274"/>
  <c r="Q274"/>
  <c r="AI274" s="1"/>
  <c r="M274"/>
  <c r="AY273"/>
  <c r="AW273"/>
  <c r="AV273"/>
  <c r="AU273"/>
  <c r="AS273"/>
  <c r="AQ273"/>
  <c r="AP273"/>
  <c r="AO273"/>
  <c r="AN273"/>
  <c r="AM273"/>
  <c r="AL273"/>
  <c r="AK273"/>
  <c r="AJ273"/>
  <c r="AG273"/>
  <c r="AF273"/>
  <c r="AE273"/>
  <c r="AD273"/>
  <c r="AC273"/>
  <c r="AB273"/>
  <c r="AA273"/>
  <c r="Z273"/>
  <c r="Y273"/>
  <c r="X273"/>
  <c r="W273"/>
  <c r="V273"/>
  <c r="U273"/>
  <c r="T273"/>
  <c r="R273"/>
  <c r="P273"/>
  <c r="O273"/>
  <c r="N273"/>
  <c r="M273"/>
  <c r="L273"/>
  <c r="K273"/>
  <c r="J273"/>
  <c r="I273"/>
  <c r="H273"/>
  <c r="G273"/>
  <c r="F273"/>
  <c r="E273"/>
  <c r="D273"/>
  <c r="C273"/>
  <c r="B273"/>
  <c r="BA272"/>
  <c r="AX272"/>
  <c r="AP272"/>
  <c r="AG272"/>
  <c r="W272"/>
  <c r="M272"/>
  <c r="Q272" s="1"/>
  <c r="AI272" s="1"/>
  <c r="AT272" s="1"/>
  <c r="BA271"/>
  <c r="AX271"/>
  <c r="AP271"/>
  <c r="AG271"/>
  <c r="W271"/>
  <c r="W270" s="1"/>
  <c r="M271"/>
  <c r="Q271" s="1"/>
  <c r="BA270"/>
  <c r="AY270"/>
  <c r="AX270"/>
  <c r="AW270"/>
  <c r="AV270"/>
  <c r="AU270"/>
  <c r="AS270"/>
  <c r="AQ270"/>
  <c r="AP270"/>
  <c r="AO270"/>
  <c r="AN270"/>
  <c r="AM270"/>
  <c r="AL270"/>
  <c r="AK270"/>
  <c r="AJ270"/>
  <c r="AG270"/>
  <c r="AF270"/>
  <c r="AE270"/>
  <c r="AD270"/>
  <c r="AC270"/>
  <c r="AB270"/>
  <c r="AA270"/>
  <c r="Z270"/>
  <c r="Y270"/>
  <c r="X270"/>
  <c r="V270"/>
  <c r="U270"/>
  <c r="T270"/>
  <c r="R270"/>
  <c r="P270"/>
  <c r="O270"/>
  <c r="N270"/>
  <c r="M270"/>
  <c r="L270"/>
  <c r="K270"/>
  <c r="J270"/>
  <c r="I270"/>
  <c r="H270"/>
  <c r="G270"/>
  <c r="F270"/>
  <c r="E270"/>
  <c r="D270"/>
  <c r="C270"/>
  <c r="B270"/>
  <c r="AX268"/>
  <c r="BA268" s="1"/>
  <c r="AP268"/>
  <c r="AG268"/>
  <c r="W268"/>
  <c r="Q268"/>
  <c r="AI268" s="1"/>
  <c r="AT268" s="1"/>
  <c r="M268"/>
  <c r="AX267"/>
  <c r="BA267" s="1"/>
  <c r="AP267"/>
  <c r="AG267"/>
  <c r="W267"/>
  <c r="Q267"/>
  <c r="AI267" s="1"/>
  <c r="AT267" s="1"/>
  <c r="M267"/>
  <c r="AX266"/>
  <c r="BA266" s="1"/>
  <c r="AP266"/>
  <c r="AG266"/>
  <c r="W266"/>
  <c r="Q266"/>
  <c r="AI266" s="1"/>
  <c r="AT266" s="1"/>
  <c r="M266"/>
  <c r="AX265"/>
  <c r="BA265" s="1"/>
  <c r="AP265"/>
  <c r="AG265"/>
  <c r="W265"/>
  <c r="Q265"/>
  <c r="AI265" s="1"/>
  <c r="AT265" s="1"/>
  <c r="M265"/>
  <c r="AX264"/>
  <c r="BA264" s="1"/>
  <c r="AP264"/>
  <c r="AG264"/>
  <c r="W264"/>
  <c r="Q264"/>
  <c r="AI264" s="1"/>
  <c r="AT264" s="1"/>
  <c r="M264"/>
  <c r="AX263"/>
  <c r="BA263" s="1"/>
  <c r="AP263"/>
  <c r="AG263"/>
  <c r="W263"/>
  <c r="Q263"/>
  <c r="AI263" s="1"/>
  <c r="AT263" s="1"/>
  <c r="M263"/>
  <c r="AX262"/>
  <c r="BA262" s="1"/>
  <c r="AP262"/>
  <c r="AG262"/>
  <c r="W262"/>
  <c r="Q262"/>
  <c r="AI262" s="1"/>
  <c r="AT262" s="1"/>
  <c r="M262"/>
  <c r="AX261"/>
  <c r="BA261" s="1"/>
  <c r="AP261"/>
  <c r="AG261"/>
  <c r="W261"/>
  <c r="Q261"/>
  <c r="AI261" s="1"/>
  <c r="AT261" s="1"/>
  <c r="M261"/>
  <c r="AX260"/>
  <c r="BA260" s="1"/>
  <c r="AP260"/>
  <c r="AG260"/>
  <c r="W260"/>
  <c r="Q260"/>
  <c r="AI260" s="1"/>
  <c r="AT260" s="1"/>
  <c r="M260"/>
  <c r="AX259"/>
  <c r="BA259" s="1"/>
  <c r="AP259"/>
  <c r="AG259"/>
  <c r="W259"/>
  <c r="Q259"/>
  <c r="AI259" s="1"/>
  <c r="M259"/>
  <c r="AY258"/>
  <c r="AW258"/>
  <c r="AV258"/>
  <c r="AU258"/>
  <c r="AS258"/>
  <c r="AQ258"/>
  <c r="AP258"/>
  <c r="AO258"/>
  <c r="AN258"/>
  <c r="AM258"/>
  <c r="AL258"/>
  <c r="AK258"/>
  <c r="AJ258"/>
  <c r="AG258"/>
  <c r="AF258"/>
  <c r="AE258"/>
  <c r="AD258"/>
  <c r="AC258"/>
  <c r="AB258"/>
  <c r="AA258"/>
  <c r="Z258"/>
  <c r="Y258"/>
  <c r="X258"/>
  <c r="W258"/>
  <c r="V258"/>
  <c r="U258"/>
  <c r="T258"/>
  <c r="R258"/>
  <c r="P258"/>
  <c r="O258"/>
  <c r="N258"/>
  <c r="M258"/>
  <c r="L258"/>
  <c r="K258"/>
  <c r="J258"/>
  <c r="I258"/>
  <c r="H258"/>
  <c r="G258"/>
  <c r="F258"/>
  <c r="E258"/>
  <c r="D258"/>
  <c r="C258"/>
  <c r="B258"/>
  <c r="BA257"/>
  <c r="AX257"/>
  <c r="AP257"/>
  <c r="AG257"/>
  <c r="W257"/>
  <c r="M257"/>
  <c r="Q257" s="1"/>
  <c r="AI257" s="1"/>
  <c r="AT257" s="1"/>
  <c r="BA256"/>
  <c r="AX256"/>
  <c r="AP256"/>
  <c r="AG256"/>
  <c r="W256"/>
  <c r="W255" s="1"/>
  <c r="M256"/>
  <c r="Q256" s="1"/>
  <c r="BA255"/>
  <c r="AY255"/>
  <c r="AX255"/>
  <c r="AW255"/>
  <c r="AV255"/>
  <c r="AU255"/>
  <c r="AS255"/>
  <c r="AQ255"/>
  <c r="AP255"/>
  <c r="AO255"/>
  <c r="AN255"/>
  <c r="AM255"/>
  <c r="AL255"/>
  <c r="AK255"/>
  <c r="AJ255"/>
  <c r="AG255"/>
  <c r="AF255"/>
  <c r="AE255"/>
  <c r="AD255"/>
  <c r="AC255"/>
  <c r="AB255"/>
  <c r="AA255"/>
  <c r="Z255"/>
  <c r="Y255"/>
  <c r="X255"/>
  <c r="V255"/>
  <c r="U255"/>
  <c r="T255"/>
  <c r="R255"/>
  <c r="P255"/>
  <c r="O255"/>
  <c r="N255"/>
  <c r="M255"/>
  <c r="L255"/>
  <c r="K255"/>
  <c r="J255"/>
  <c r="I255"/>
  <c r="H255"/>
  <c r="G255"/>
  <c r="F255"/>
  <c r="E255"/>
  <c r="D255"/>
  <c r="C255"/>
  <c r="B255"/>
  <c r="AX253"/>
  <c r="BA253" s="1"/>
  <c r="AP253"/>
  <c r="AG253"/>
  <c r="W253"/>
  <c r="Q253"/>
  <c r="AI253" s="1"/>
  <c r="AT253" s="1"/>
  <c r="M253"/>
  <c r="AX252"/>
  <c r="BA252" s="1"/>
  <c r="AP252"/>
  <c r="AG252"/>
  <c r="W252"/>
  <c r="Q252"/>
  <c r="AI252" s="1"/>
  <c r="AT252" s="1"/>
  <c r="M252"/>
  <c r="AX251"/>
  <c r="BA251" s="1"/>
  <c r="AP251"/>
  <c r="AG251"/>
  <c r="W251"/>
  <c r="Q251"/>
  <c r="AI251" s="1"/>
  <c r="AT251" s="1"/>
  <c r="M251"/>
  <c r="AX250"/>
  <c r="BA250" s="1"/>
  <c r="AP250"/>
  <c r="AG250"/>
  <c r="W250"/>
  <c r="Q250"/>
  <c r="AI250" s="1"/>
  <c r="AT250" s="1"/>
  <c r="M250"/>
  <c r="AX249"/>
  <c r="BA249" s="1"/>
  <c r="AP249"/>
  <c r="AG249"/>
  <c r="W249"/>
  <c r="Q249"/>
  <c r="AI249" s="1"/>
  <c r="AT249" s="1"/>
  <c r="M249"/>
  <c r="AX248"/>
  <c r="BA248" s="1"/>
  <c r="AP248"/>
  <c r="AG248"/>
  <c r="W248"/>
  <c r="Q248"/>
  <c r="AI248" s="1"/>
  <c r="AT248" s="1"/>
  <c r="M248"/>
  <c r="AX247"/>
  <c r="BA247" s="1"/>
  <c r="AP247"/>
  <c r="AG247"/>
  <c r="W247"/>
  <c r="Q247"/>
  <c r="AI247" s="1"/>
  <c r="AT247" s="1"/>
  <c r="M247"/>
  <c r="AX246"/>
  <c r="BA246" s="1"/>
  <c r="AP246"/>
  <c r="AG246"/>
  <c r="W246"/>
  <c r="Q246"/>
  <c r="AI246" s="1"/>
  <c r="AT246" s="1"/>
  <c r="M246"/>
  <c r="AX245"/>
  <c r="BA245" s="1"/>
  <c r="AP245"/>
  <c r="AG245"/>
  <c r="W245"/>
  <c r="Q245"/>
  <c r="AI245" s="1"/>
  <c r="AT245" s="1"/>
  <c r="M245"/>
  <c r="AX244"/>
  <c r="BA244" s="1"/>
  <c r="AP244"/>
  <c r="AG244"/>
  <c r="W244"/>
  <c r="Q244"/>
  <c r="AI244" s="1"/>
  <c r="M244"/>
  <c r="AY243"/>
  <c r="AW243"/>
  <c r="AV243"/>
  <c r="AU243"/>
  <c r="AS243"/>
  <c r="AQ243"/>
  <c r="AP243"/>
  <c r="AO243"/>
  <c r="AN243"/>
  <c r="AM243"/>
  <c r="AL243"/>
  <c r="AK243"/>
  <c r="AJ243"/>
  <c r="AG243"/>
  <c r="AF243"/>
  <c r="AE243"/>
  <c r="AD243"/>
  <c r="AC243"/>
  <c r="AB243"/>
  <c r="AA243"/>
  <c r="Z243"/>
  <c r="Y243"/>
  <c r="X243"/>
  <c r="W243"/>
  <c r="V243"/>
  <c r="U243"/>
  <c r="T243"/>
  <c r="R243"/>
  <c r="P243"/>
  <c r="O243"/>
  <c r="N243"/>
  <c r="M243"/>
  <c r="L243"/>
  <c r="K243"/>
  <c r="J243"/>
  <c r="I243"/>
  <c r="H243"/>
  <c r="G243"/>
  <c r="F243"/>
  <c r="E243"/>
  <c r="D243"/>
  <c r="C243"/>
  <c r="B243"/>
  <c r="BA242"/>
  <c r="AX242"/>
  <c r="AP242"/>
  <c r="AG242"/>
  <c r="W242"/>
  <c r="M242"/>
  <c r="Q242" s="1"/>
  <c r="AI242" s="1"/>
  <c r="AT242" s="1"/>
  <c r="BA241"/>
  <c r="AX241"/>
  <c r="AP241"/>
  <c r="AG241"/>
  <c r="W241"/>
  <c r="W240" s="1"/>
  <c r="M241"/>
  <c r="Q241" s="1"/>
  <c r="BA240"/>
  <c r="AY240"/>
  <c r="AX240"/>
  <c r="AW240"/>
  <c r="AV240"/>
  <c r="AU240"/>
  <c r="AS240"/>
  <c r="AQ240"/>
  <c r="AP240"/>
  <c r="AO240"/>
  <c r="AN240"/>
  <c r="AM240"/>
  <c r="AL240"/>
  <c r="AK240"/>
  <c r="AJ240"/>
  <c r="AG240"/>
  <c r="AF240"/>
  <c r="AE240"/>
  <c r="AD240"/>
  <c r="AC240"/>
  <c r="AB240"/>
  <c r="AA240"/>
  <c r="Z240"/>
  <c r="Y240"/>
  <c r="X240"/>
  <c r="V240"/>
  <c r="U240"/>
  <c r="T240"/>
  <c r="R240"/>
  <c r="P240"/>
  <c r="O240"/>
  <c r="N240"/>
  <c r="M240"/>
  <c r="L240"/>
  <c r="K240"/>
  <c r="J240"/>
  <c r="I240"/>
  <c r="H240"/>
  <c r="G240"/>
  <c r="F240"/>
  <c r="E240"/>
  <c r="D240"/>
  <c r="C240"/>
  <c r="B240"/>
  <c r="AX238"/>
  <c r="BA238" s="1"/>
  <c r="AP238"/>
  <c r="AG238"/>
  <c r="W238"/>
  <c r="Q238"/>
  <c r="AI238" s="1"/>
  <c r="AT238" s="1"/>
  <c r="M238"/>
  <c r="AX237"/>
  <c r="BA237" s="1"/>
  <c r="AP237"/>
  <c r="AG237"/>
  <c r="W237"/>
  <c r="Q237"/>
  <c r="AI237" s="1"/>
  <c r="AT237" s="1"/>
  <c r="M237"/>
  <c r="AX236"/>
  <c r="BA236" s="1"/>
  <c r="AP236"/>
  <c r="AG236"/>
  <c r="W236"/>
  <c r="Q236"/>
  <c r="AI236" s="1"/>
  <c r="AT236" s="1"/>
  <c r="M236"/>
  <c r="AX235"/>
  <c r="BA235" s="1"/>
  <c r="AP235"/>
  <c r="AG235"/>
  <c r="W235"/>
  <c r="Q235"/>
  <c r="AI235" s="1"/>
  <c r="AT235" s="1"/>
  <c r="M235"/>
  <c r="AX234"/>
  <c r="BA234" s="1"/>
  <c r="AP234"/>
  <c r="AG234"/>
  <c r="W234"/>
  <c r="Q234"/>
  <c r="AI234" s="1"/>
  <c r="AT234" s="1"/>
  <c r="M234"/>
  <c r="AX233"/>
  <c r="BA233" s="1"/>
  <c r="AP233"/>
  <c r="AG233"/>
  <c r="W233"/>
  <c r="Q233"/>
  <c r="AI233" s="1"/>
  <c r="AT233" s="1"/>
  <c r="M233"/>
  <c r="AX232"/>
  <c r="BA232" s="1"/>
  <c r="AP232"/>
  <c r="AG232"/>
  <c r="W232"/>
  <c r="Q232"/>
  <c r="AI232" s="1"/>
  <c r="AT232" s="1"/>
  <c r="M232"/>
  <c r="AX231"/>
  <c r="BA231" s="1"/>
  <c r="AP231"/>
  <c r="AG231"/>
  <c r="W231"/>
  <c r="Q231"/>
  <c r="AI231" s="1"/>
  <c r="AT231" s="1"/>
  <c r="M231"/>
  <c r="AX230"/>
  <c r="BA230" s="1"/>
  <c r="AP230"/>
  <c r="AG230"/>
  <c r="W230"/>
  <c r="Q230"/>
  <c r="AI230" s="1"/>
  <c r="AT230" s="1"/>
  <c r="M230"/>
  <c r="AX229"/>
  <c r="BA229" s="1"/>
  <c r="AP229"/>
  <c r="AG229"/>
  <c r="W229"/>
  <c r="Q229"/>
  <c r="AI229" s="1"/>
  <c r="M229"/>
  <c r="AY228"/>
  <c r="AW228"/>
  <c r="AV228"/>
  <c r="AU228"/>
  <c r="AS228"/>
  <c r="AQ228"/>
  <c r="AP228"/>
  <c r="AO228"/>
  <c r="AN228"/>
  <c r="AM228"/>
  <c r="AL228"/>
  <c r="AK228"/>
  <c r="AJ228"/>
  <c r="AG228"/>
  <c r="AF228"/>
  <c r="AE228"/>
  <c r="AD228"/>
  <c r="AC228"/>
  <c r="AB228"/>
  <c r="AA228"/>
  <c r="Z228"/>
  <c r="Y228"/>
  <c r="X228"/>
  <c r="W228"/>
  <c r="V228"/>
  <c r="U228"/>
  <c r="T228"/>
  <c r="R228"/>
  <c r="P228"/>
  <c r="O228"/>
  <c r="N228"/>
  <c r="M228"/>
  <c r="L228"/>
  <c r="K228"/>
  <c r="J228"/>
  <c r="I228"/>
  <c r="H228"/>
  <c r="G228"/>
  <c r="F228"/>
  <c r="E228"/>
  <c r="D228"/>
  <c r="C228"/>
  <c r="B228"/>
  <c r="BA227"/>
  <c r="AX227"/>
  <c r="AP227"/>
  <c r="AG227"/>
  <c r="W227"/>
  <c r="M227"/>
  <c r="Q227" s="1"/>
  <c r="AI227" s="1"/>
  <c r="AT227" s="1"/>
  <c r="BA226"/>
  <c r="AX226"/>
  <c r="AP226"/>
  <c r="AG226"/>
  <c r="W226"/>
  <c r="W225" s="1"/>
  <c r="M226"/>
  <c r="Q226" s="1"/>
  <c r="AI226" s="1"/>
  <c r="BA225"/>
  <c r="AY225"/>
  <c r="AX225"/>
  <c r="AW225"/>
  <c r="AV225"/>
  <c r="AU225"/>
  <c r="AS225"/>
  <c r="AQ225"/>
  <c r="AP225"/>
  <c r="AO225"/>
  <c r="AN225"/>
  <c r="AM225"/>
  <c r="AL225"/>
  <c r="AK225"/>
  <c r="AJ225"/>
  <c r="AG225"/>
  <c r="AF225"/>
  <c r="AE225"/>
  <c r="AD225"/>
  <c r="AC225"/>
  <c r="AB225"/>
  <c r="AA225"/>
  <c r="Z225"/>
  <c r="Y225"/>
  <c r="X225"/>
  <c r="V225"/>
  <c r="U225"/>
  <c r="T225"/>
  <c r="R225"/>
  <c r="Q225"/>
  <c r="P225"/>
  <c r="O225"/>
  <c r="N225"/>
  <c r="M225"/>
  <c r="L225"/>
  <c r="K225"/>
  <c r="J225"/>
  <c r="I225"/>
  <c r="H225"/>
  <c r="G225"/>
  <c r="F225"/>
  <c r="E225"/>
  <c r="D225"/>
  <c r="C225"/>
  <c r="B225"/>
  <c r="AX223"/>
  <c r="AP223"/>
  <c r="AP300" s="1"/>
  <c r="AG223"/>
  <c r="AG300" s="1"/>
  <c r="W223"/>
  <c r="W300" s="1"/>
  <c r="Q223"/>
  <c r="M223"/>
  <c r="M300" s="1"/>
  <c r="AX222"/>
  <c r="AP222"/>
  <c r="AP299" s="1"/>
  <c r="AG222"/>
  <c r="AG299" s="1"/>
  <c r="W222"/>
  <c r="W299" s="1"/>
  <c r="Q222"/>
  <c r="M222"/>
  <c r="M299" s="1"/>
  <c r="AX221"/>
  <c r="AP221"/>
  <c r="AP298" s="1"/>
  <c r="AG221"/>
  <c r="AG298" s="1"/>
  <c r="W221"/>
  <c r="W298" s="1"/>
  <c r="Q221"/>
  <c r="M221"/>
  <c r="M298" s="1"/>
  <c r="AX220"/>
  <c r="AP220"/>
  <c r="AP297" s="1"/>
  <c r="AG220"/>
  <c r="AG297" s="1"/>
  <c r="W220"/>
  <c r="W297" s="1"/>
  <c r="Q220"/>
  <c r="M220"/>
  <c r="M297" s="1"/>
  <c r="AX219"/>
  <c r="AP219"/>
  <c r="AP296" s="1"/>
  <c r="AG219"/>
  <c r="AG296" s="1"/>
  <c r="W219"/>
  <c r="W296" s="1"/>
  <c r="Q219"/>
  <c r="M219"/>
  <c r="M296" s="1"/>
  <c r="AX218"/>
  <c r="AP218"/>
  <c r="AP295" s="1"/>
  <c r="AG218"/>
  <c r="AG295" s="1"/>
  <c r="W218"/>
  <c r="W295" s="1"/>
  <c r="Q218"/>
  <c r="M218"/>
  <c r="M295" s="1"/>
  <c r="AX217"/>
  <c r="AP217"/>
  <c r="AP294" s="1"/>
  <c r="AG217"/>
  <c r="AG294" s="1"/>
  <c r="W217"/>
  <c r="W294" s="1"/>
  <c r="Q217"/>
  <c r="Q294" s="1"/>
  <c r="M217"/>
  <c r="M294" s="1"/>
  <c r="AX216"/>
  <c r="AX293" s="1"/>
  <c r="AP216"/>
  <c r="AP293" s="1"/>
  <c r="AG216"/>
  <c r="AG293" s="1"/>
  <c r="W216"/>
  <c r="W293" s="1"/>
  <c r="Q216"/>
  <c r="Q293" s="1"/>
  <c r="M216"/>
  <c r="M293" s="1"/>
  <c r="AX215"/>
  <c r="AX292" s="1"/>
  <c r="AP215"/>
  <c r="AP292" s="1"/>
  <c r="AG215"/>
  <c r="AG292" s="1"/>
  <c r="W215"/>
  <c r="W292" s="1"/>
  <c r="Q215"/>
  <c r="Q292" s="1"/>
  <c r="M215"/>
  <c r="M292" s="1"/>
  <c r="AX214"/>
  <c r="AX291" s="1"/>
  <c r="AP214"/>
  <c r="AP291" s="1"/>
  <c r="AG214"/>
  <c r="AG291" s="1"/>
  <c r="W214"/>
  <c r="W291" s="1"/>
  <c r="Q214"/>
  <c r="Q291" s="1"/>
  <c r="M214"/>
  <c r="M291" s="1"/>
  <c r="AY213"/>
  <c r="AW213"/>
  <c r="AV213"/>
  <c r="AU213"/>
  <c r="AS213"/>
  <c r="AQ213"/>
  <c r="AP213"/>
  <c r="AO213"/>
  <c r="AN213"/>
  <c r="AM213"/>
  <c r="AL213"/>
  <c r="AK213"/>
  <c r="AJ213"/>
  <c r="AG213"/>
  <c r="AF213"/>
  <c r="AE213"/>
  <c r="AD213"/>
  <c r="AC213"/>
  <c r="AB213"/>
  <c r="AA213"/>
  <c r="Z213"/>
  <c r="Y213"/>
  <c r="X213"/>
  <c r="W213"/>
  <c r="V213"/>
  <c r="U213"/>
  <c r="T213"/>
  <c r="R213"/>
  <c r="P213"/>
  <c r="O213"/>
  <c r="N213"/>
  <c r="M213"/>
  <c r="L213"/>
  <c r="K213"/>
  <c r="J213"/>
  <c r="I213"/>
  <c r="H213"/>
  <c r="G213"/>
  <c r="F213"/>
  <c r="E213"/>
  <c r="D213"/>
  <c r="C213"/>
  <c r="B213"/>
  <c r="BA212"/>
  <c r="BA289" s="1"/>
  <c r="AX212"/>
  <c r="AX289" s="1"/>
  <c r="AP212"/>
  <c r="AP289" s="1"/>
  <c r="AG212"/>
  <c r="AG289" s="1"/>
  <c r="W212"/>
  <c r="W289" s="1"/>
  <c r="M212"/>
  <c r="M289" s="1"/>
  <c r="BA211"/>
  <c r="BA288" s="1"/>
  <c r="BA287" s="1"/>
  <c r="AX211"/>
  <c r="AX288" s="1"/>
  <c r="AX287" s="1"/>
  <c r="AP211"/>
  <c r="AP288" s="1"/>
  <c r="AP287" s="1"/>
  <c r="AG211"/>
  <c r="AG288" s="1"/>
  <c r="AG287" s="1"/>
  <c r="W211"/>
  <c r="W288" s="1"/>
  <c r="W287" s="1"/>
  <c r="M211"/>
  <c r="M288" s="1"/>
  <c r="M287" s="1"/>
  <c r="BA210"/>
  <c r="AY210"/>
  <c r="AX210"/>
  <c r="AW210"/>
  <c r="AV210"/>
  <c r="AU210"/>
  <c r="AS210"/>
  <c r="AQ210"/>
  <c r="AP210"/>
  <c r="AO210"/>
  <c r="AN210"/>
  <c r="AM210"/>
  <c r="AL210"/>
  <c r="AK210"/>
  <c r="AJ210"/>
  <c r="AG210"/>
  <c r="AF210"/>
  <c r="AE210"/>
  <c r="AD210"/>
  <c r="AC210"/>
  <c r="AB210"/>
  <c r="AA210"/>
  <c r="Z210"/>
  <c r="Y210"/>
  <c r="X210"/>
  <c r="V210"/>
  <c r="U210"/>
  <c r="T210"/>
  <c r="R210"/>
  <c r="P210"/>
  <c r="O210"/>
  <c r="N210"/>
  <c r="M210"/>
  <c r="L210"/>
  <c r="K210"/>
  <c r="J210"/>
  <c r="I210"/>
  <c r="H210"/>
  <c r="G210"/>
  <c r="F210"/>
  <c r="E210"/>
  <c r="D210"/>
  <c r="C210"/>
  <c r="B210"/>
  <c r="AX208"/>
  <c r="BA208" s="1"/>
  <c r="AP208"/>
  <c r="AG208"/>
  <c r="W208"/>
  <c r="Q208"/>
  <c r="AI208" s="1"/>
  <c r="AT208" s="1"/>
  <c r="M208"/>
  <c r="AX207"/>
  <c r="BA207" s="1"/>
  <c r="AP207"/>
  <c r="AG207"/>
  <c r="W207"/>
  <c r="Q207"/>
  <c r="AI207" s="1"/>
  <c r="AT207" s="1"/>
  <c r="M207"/>
  <c r="AX206"/>
  <c r="BA206" s="1"/>
  <c r="AP206"/>
  <c r="AG206"/>
  <c r="W206"/>
  <c r="Q206"/>
  <c r="AI206" s="1"/>
  <c r="AT206" s="1"/>
  <c r="M206"/>
  <c r="AX205"/>
  <c r="BA205" s="1"/>
  <c r="AP205"/>
  <c r="AG205"/>
  <c r="W205"/>
  <c r="Q205"/>
  <c r="AI205" s="1"/>
  <c r="AT205" s="1"/>
  <c r="M205"/>
  <c r="AX204"/>
  <c r="BA204" s="1"/>
  <c r="AP204"/>
  <c r="AG204"/>
  <c r="W204"/>
  <c r="Q204"/>
  <c r="AI204" s="1"/>
  <c r="AT204" s="1"/>
  <c r="M204"/>
  <c r="AX203"/>
  <c r="BA203" s="1"/>
  <c r="AP203"/>
  <c r="AG203"/>
  <c r="W203"/>
  <c r="Q203"/>
  <c r="AI203" s="1"/>
  <c r="AT203" s="1"/>
  <c r="M203"/>
  <c r="AX202"/>
  <c r="BA202" s="1"/>
  <c r="AP202"/>
  <c r="AG202"/>
  <c r="W202"/>
  <c r="Q202"/>
  <c r="AI202" s="1"/>
  <c r="AT202" s="1"/>
  <c r="M202"/>
  <c r="AX201"/>
  <c r="BA201" s="1"/>
  <c r="AP201"/>
  <c r="AG201"/>
  <c r="W201"/>
  <c r="Q201"/>
  <c r="AI201" s="1"/>
  <c r="AT201" s="1"/>
  <c r="M201"/>
  <c r="AX200"/>
  <c r="BA200" s="1"/>
  <c r="AP200"/>
  <c r="AG200"/>
  <c r="W200"/>
  <c r="Q200"/>
  <c r="AI200" s="1"/>
  <c r="AT200" s="1"/>
  <c r="M200"/>
  <c r="AX199"/>
  <c r="BA199" s="1"/>
  <c r="AP199"/>
  <c r="AG199"/>
  <c r="W199"/>
  <c r="Q199"/>
  <c r="AI199" s="1"/>
  <c r="M199"/>
  <c r="AY198"/>
  <c r="AW198"/>
  <c r="AV198"/>
  <c r="AU198"/>
  <c r="AS198"/>
  <c r="AQ198"/>
  <c r="AP198"/>
  <c r="AO198"/>
  <c r="AN198"/>
  <c r="AM198"/>
  <c r="AL198"/>
  <c r="AK198"/>
  <c r="AJ198"/>
  <c r="AG198"/>
  <c r="AF198"/>
  <c r="AE198"/>
  <c r="AD198"/>
  <c r="AC198"/>
  <c r="AB198"/>
  <c r="AA198"/>
  <c r="Z198"/>
  <c r="Y198"/>
  <c r="X198"/>
  <c r="W198"/>
  <c r="V198"/>
  <c r="U198"/>
  <c r="T198"/>
  <c r="R198"/>
  <c r="P198"/>
  <c r="O198"/>
  <c r="N198"/>
  <c r="M198"/>
  <c r="L198"/>
  <c r="K198"/>
  <c r="J198"/>
  <c r="I198"/>
  <c r="H198"/>
  <c r="G198"/>
  <c r="F198"/>
  <c r="E198"/>
  <c r="D198"/>
  <c r="C198"/>
  <c r="B198"/>
  <c r="BA197"/>
  <c r="AX197"/>
  <c r="AP197"/>
  <c r="AG197"/>
  <c r="W197"/>
  <c r="M197"/>
  <c r="Q197" s="1"/>
  <c r="AI197" s="1"/>
  <c r="AT197" s="1"/>
  <c r="BA196"/>
  <c r="BA285" s="1"/>
  <c r="AX196"/>
  <c r="AX285" s="1"/>
  <c r="AP196"/>
  <c r="AP285" s="1"/>
  <c r="AG196"/>
  <c r="AG285" s="1"/>
  <c r="W196"/>
  <c r="W285" s="1"/>
  <c r="M196"/>
  <c r="M285" s="1"/>
  <c r="BA195"/>
  <c r="AY195"/>
  <c r="AX195"/>
  <c r="AW195"/>
  <c r="AV195"/>
  <c r="AU195"/>
  <c r="AS195"/>
  <c r="AQ195"/>
  <c r="AP195"/>
  <c r="AO195"/>
  <c r="AN195"/>
  <c r="AM195"/>
  <c r="AL195"/>
  <c r="AK195"/>
  <c r="AJ195"/>
  <c r="AG195"/>
  <c r="AF195"/>
  <c r="AE195"/>
  <c r="AD195"/>
  <c r="AC195"/>
  <c r="AB195"/>
  <c r="AA195"/>
  <c r="Z195"/>
  <c r="Y195"/>
  <c r="X195"/>
  <c r="V195"/>
  <c r="U195"/>
  <c r="T195"/>
  <c r="R195"/>
  <c r="P195"/>
  <c r="O195"/>
  <c r="N195"/>
  <c r="M195"/>
  <c r="L195"/>
  <c r="K195"/>
  <c r="J195"/>
  <c r="I195"/>
  <c r="H195"/>
  <c r="G195"/>
  <c r="F195"/>
  <c r="E195"/>
  <c r="D195"/>
  <c r="C195"/>
  <c r="B195"/>
  <c r="BB191"/>
  <c r="AZ191"/>
  <c r="S191"/>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C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C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C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C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C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C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C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C183"/>
  <c r="B183"/>
  <c r="AY182"/>
  <c r="AW182"/>
  <c r="AV182"/>
  <c r="AU182"/>
  <c r="AS182"/>
  <c r="AR182"/>
  <c r="AQ182"/>
  <c r="AO182"/>
  <c r="AN182"/>
  <c r="AM182"/>
  <c r="AL182"/>
  <c r="AK182"/>
  <c r="AJ182"/>
  <c r="AH182"/>
  <c r="AF182"/>
  <c r="AE182"/>
  <c r="AD182"/>
  <c r="AC182"/>
  <c r="AB182"/>
  <c r="AA182"/>
  <c r="Z182"/>
  <c r="Y182"/>
  <c r="X182"/>
  <c r="V182"/>
  <c r="U182"/>
  <c r="T182"/>
  <c r="R182"/>
  <c r="P182"/>
  <c r="O182"/>
  <c r="N182"/>
  <c r="L182"/>
  <c r="K182"/>
  <c r="J182"/>
  <c r="I182"/>
  <c r="H182"/>
  <c r="G182"/>
  <c r="F182"/>
  <c r="E182"/>
  <c r="D182"/>
  <c r="C182"/>
  <c r="B182"/>
  <c r="AY181"/>
  <c r="AW181"/>
  <c r="AV181"/>
  <c r="AU181"/>
  <c r="AS181"/>
  <c r="AR181"/>
  <c r="AQ181"/>
  <c r="AO181"/>
  <c r="AN181"/>
  <c r="AM181"/>
  <c r="AL181"/>
  <c r="AK181"/>
  <c r="AJ181"/>
  <c r="AH181"/>
  <c r="AF181"/>
  <c r="AE181"/>
  <c r="AD181"/>
  <c r="AC181"/>
  <c r="AB181"/>
  <c r="AA181"/>
  <c r="Z181"/>
  <c r="Y181"/>
  <c r="X181"/>
  <c r="V181"/>
  <c r="U181"/>
  <c r="T181"/>
  <c r="R181"/>
  <c r="P181"/>
  <c r="O181"/>
  <c r="N181"/>
  <c r="L181"/>
  <c r="K181"/>
  <c r="J181"/>
  <c r="I181"/>
  <c r="H181"/>
  <c r="G181"/>
  <c r="F181"/>
  <c r="E181"/>
  <c r="D181"/>
  <c r="C181"/>
  <c r="B181"/>
  <c r="AY180"/>
  <c r="AW180"/>
  <c r="AV180"/>
  <c r="AU180"/>
  <c r="AS180"/>
  <c r="AQ180"/>
  <c r="AO180"/>
  <c r="AN180"/>
  <c r="AM180"/>
  <c r="AL180"/>
  <c r="AK180"/>
  <c r="AJ180"/>
  <c r="AF180"/>
  <c r="AE180"/>
  <c r="AD180"/>
  <c r="AC180"/>
  <c r="AB180"/>
  <c r="AA180"/>
  <c r="Z180"/>
  <c r="Y180"/>
  <c r="X180"/>
  <c r="V180"/>
  <c r="U180"/>
  <c r="T180"/>
  <c r="R180"/>
  <c r="P180"/>
  <c r="O180"/>
  <c r="N180"/>
  <c r="L180"/>
  <c r="K180"/>
  <c r="J180"/>
  <c r="I180"/>
  <c r="H180"/>
  <c r="G180"/>
  <c r="F180"/>
  <c r="E180"/>
  <c r="D180"/>
  <c r="C180"/>
  <c r="B180"/>
  <c r="AY179"/>
  <c r="AW179"/>
  <c r="AV179"/>
  <c r="AU179"/>
  <c r="AS179"/>
  <c r="AR179"/>
  <c r="AQ179"/>
  <c r="AO179"/>
  <c r="AN179"/>
  <c r="AM179"/>
  <c r="AL179"/>
  <c r="AK179"/>
  <c r="AJ179"/>
  <c r="AH179"/>
  <c r="AF179"/>
  <c r="AE179"/>
  <c r="AD179"/>
  <c r="AC179"/>
  <c r="AB179"/>
  <c r="AA179"/>
  <c r="Z179"/>
  <c r="Y179"/>
  <c r="X179"/>
  <c r="V179"/>
  <c r="U179"/>
  <c r="T179"/>
  <c r="R179"/>
  <c r="P179"/>
  <c r="O179"/>
  <c r="N179"/>
  <c r="L179"/>
  <c r="K179"/>
  <c r="J179"/>
  <c r="I179"/>
  <c r="H179"/>
  <c r="G179"/>
  <c r="F179"/>
  <c r="E179"/>
  <c r="D179"/>
  <c r="C179"/>
  <c r="B179"/>
  <c r="AY178"/>
  <c r="AW178"/>
  <c r="AV178"/>
  <c r="AU178"/>
  <c r="AS178"/>
  <c r="AR178"/>
  <c r="AQ178"/>
  <c r="AO178"/>
  <c r="AN178"/>
  <c r="AM178"/>
  <c r="AL178"/>
  <c r="AK178"/>
  <c r="AJ178"/>
  <c r="AH178"/>
  <c r="AF178"/>
  <c r="AE178"/>
  <c r="AD178"/>
  <c r="AC178"/>
  <c r="AB178"/>
  <c r="AA178"/>
  <c r="Z178"/>
  <c r="Y178"/>
  <c r="X178"/>
  <c r="V178"/>
  <c r="U178"/>
  <c r="T178"/>
  <c r="R178"/>
  <c r="P178"/>
  <c r="O178"/>
  <c r="N178"/>
  <c r="L178"/>
  <c r="K178"/>
  <c r="J178"/>
  <c r="I178"/>
  <c r="H178"/>
  <c r="G178"/>
  <c r="F178"/>
  <c r="E178"/>
  <c r="D178"/>
  <c r="C178"/>
  <c r="B178"/>
  <c r="AY177"/>
  <c r="AW177"/>
  <c r="AV177"/>
  <c r="AU177"/>
  <c r="AS177"/>
  <c r="AQ177"/>
  <c r="AO177"/>
  <c r="AN177"/>
  <c r="AM177"/>
  <c r="AL177"/>
  <c r="AK177"/>
  <c r="AJ177"/>
  <c r="AF177"/>
  <c r="AE177"/>
  <c r="AD177"/>
  <c r="AC177"/>
  <c r="AB177"/>
  <c r="AA177"/>
  <c r="Z177"/>
  <c r="Y177"/>
  <c r="X177"/>
  <c r="V177"/>
  <c r="U177"/>
  <c r="T177"/>
  <c r="R177"/>
  <c r="P177"/>
  <c r="O177"/>
  <c r="N177"/>
  <c r="L177"/>
  <c r="K177"/>
  <c r="J177"/>
  <c r="I177"/>
  <c r="H177"/>
  <c r="G177"/>
  <c r="F177"/>
  <c r="E177"/>
  <c r="D177"/>
  <c r="C177"/>
  <c r="B177"/>
  <c r="AY175"/>
  <c r="AY191" s="1"/>
  <c r="AW175"/>
  <c r="AW191" s="1"/>
  <c r="AV175"/>
  <c r="AV191" s="1"/>
  <c r="AU175"/>
  <c r="AU191" s="1"/>
  <c r="AS175"/>
  <c r="AS191" s="1"/>
  <c r="AR175"/>
  <c r="AR191" s="1"/>
  <c r="AQ175"/>
  <c r="AQ191" s="1"/>
  <c r="AO175"/>
  <c r="AO191" s="1"/>
  <c r="AN175"/>
  <c r="AN191" s="1"/>
  <c r="AM175"/>
  <c r="AM191" s="1"/>
  <c r="AL175"/>
  <c r="AL191" s="1"/>
  <c r="AK175"/>
  <c r="AK191" s="1"/>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R175"/>
  <c r="R191" s="1"/>
  <c r="P175"/>
  <c r="P191" s="1"/>
  <c r="O175"/>
  <c r="O191" s="1"/>
  <c r="N175"/>
  <c r="N191" s="1"/>
  <c r="L175"/>
  <c r="L191" s="1"/>
  <c r="K175"/>
  <c r="K191" s="1"/>
  <c r="J175"/>
  <c r="J191" s="1"/>
  <c r="I175"/>
  <c r="I191" s="1"/>
  <c r="H175"/>
  <c r="H191" s="1"/>
  <c r="G175"/>
  <c r="G191" s="1"/>
  <c r="F175"/>
  <c r="F191" s="1"/>
  <c r="E175"/>
  <c r="E191" s="1"/>
  <c r="D175"/>
  <c r="D191" s="1"/>
  <c r="C175"/>
  <c r="C191" s="1"/>
  <c r="B175"/>
  <c r="B191" s="1"/>
  <c r="AX172"/>
  <c r="BA172" s="1"/>
  <c r="AP172"/>
  <c r="AG172"/>
  <c r="W172"/>
  <c r="M172"/>
  <c r="Q172" s="1"/>
  <c r="AI172" s="1"/>
  <c r="AT172" s="1"/>
  <c r="BA171"/>
  <c r="BC171" s="1"/>
  <c r="AX171"/>
  <c r="AP171"/>
  <c r="AG171"/>
  <c r="W171"/>
  <c r="M171"/>
  <c r="Q171" s="1"/>
  <c r="AI171" s="1"/>
  <c r="AT171" s="1"/>
  <c r="BA170"/>
  <c r="BC170" s="1"/>
  <c r="AX170"/>
  <c r="AP170"/>
  <c r="AG170"/>
  <c r="W170"/>
  <c r="M170"/>
  <c r="Q170" s="1"/>
  <c r="AI170" s="1"/>
  <c r="AT170" s="1"/>
  <c r="BA169"/>
  <c r="BC169" s="1"/>
  <c r="AX169"/>
  <c r="AP169"/>
  <c r="AG169"/>
  <c r="W169"/>
  <c r="M169"/>
  <c r="Q169" s="1"/>
  <c r="AI169" s="1"/>
  <c r="AT169" s="1"/>
  <c r="BA168"/>
  <c r="BC168" s="1"/>
  <c r="AX168"/>
  <c r="AP168"/>
  <c r="AG168"/>
  <c r="W168"/>
  <c r="M168"/>
  <c r="Q168" s="1"/>
  <c r="AI168" s="1"/>
  <c r="AT168" s="1"/>
  <c r="BA167"/>
  <c r="BC167" s="1"/>
  <c r="AX167"/>
  <c r="AP167"/>
  <c r="AG167"/>
  <c r="W167"/>
  <c r="M167"/>
  <c r="Q167" s="1"/>
  <c r="AI167" s="1"/>
  <c r="AT167" s="1"/>
  <c r="BA166"/>
  <c r="BC166" s="1"/>
  <c r="AX166"/>
  <c r="AP166"/>
  <c r="AG166"/>
  <c r="W166"/>
  <c r="M166"/>
  <c r="Q166" s="1"/>
  <c r="AI166" s="1"/>
  <c r="AT166" s="1"/>
  <c r="BA165"/>
  <c r="BC165" s="1"/>
  <c r="AX165"/>
  <c r="AP165"/>
  <c r="AG165"/>
  <c r="W165"/>
  <c r="M165"/>
  <c r="Q165" s="1"/>
  <c r="AI165" s="1"/>
  <c r="AT165" s="1"/>
  <c r="BA164"/>
  <c r="BC164" s="1"/>
  <c r="AX164"/>
  <c r="AP164"/>
  <c r="AG164"/>
  <c r="W164"/>
  <c r="M164"/>
  <c r="Q164" s="1"/>
  <c r="AI164" s="1"/>
  <c r="AT164" s="1"/>
  <c r="BA163"/>
  <c r="AX163"/>
  <c r="AP163"/>
  <c r="AG163"/>
  <c r="W163"/>
  <c r="M163"/>
  <c r="Q163" s="1"/>
  <c r="AY162"/>
  <c r="AX162"/>
  <c r="AW162"/>
  <c r="AV162"/>
  <c r="AU162"/>
  <c r="AS162"/>
  <c r="AQ162"/>
  <c r="AP162"/>
  <c r="AO162"/>
  <c r="AN162"/>
  <c r="AM162"/>
  <c r="AL162"/>
  <c r="AK162"/>
  <c r="AJ162"/>
  <c r="AG162"/>
  <c r="AF162"/>
  <c r="AE162"/>
  <c r="AD162"/>
  <c r="AC162"/>
  <c r="AB162"/>
  <c r="AA162"/>
  <c r="Z162"/>
  <c r="Y162"/>
  <c r="X162"/>
  <c r="W162"/>
  <c r="V162"/>
  <c r="U162"/>
  <c r="T162"/>
  <c r="R162"/>
  <c r="P162"/>
  <c r="O162"/>
  <c r="N162"/>
  <c r="M162"/>
  <c r="L162"/>
  <c r="K162"/>
  <c r="J162"/>
  <c r="I162"/>
  <c r="H162"/>
  <c r="G162"/>
  <c r="F162"/>
  <c r="E162"/>
  <c r="D162"/>
  <c r="C162"/>
  <c r="B162"/>
  <c r="AX161"/>
  <c r="BA161" s="1"/>
  <c r="AP161"/>
  <c r="AG161"/>
  <c r="W161"/>
  <c r="Q161"/>
  <c r="AI161" s="1"/>
  <c r="AT161" s="1"/>
  <c r="M161"/>
  <c r="AX160"/>
  <c r="BA160" s="1"/>
  <c r="AP160"/>
  <c r="AG160"/>
  <c r="W160"/>
  <c r="Q160"/>
  <c r="AI160" s="1"/>
  <c r="M160"/>
  <c r="AY159"/>
  <c r="AX159"/>
  <c r="AW159"/>
  <c r="AV159"/>
  <c r="AU159"/>
  <c r="AS159"/>
  <c r="AQ159"/>
  <c r="AP159"/>
  <c r="AO159"/>
  <c r="AN159"/>
  <c r="AM159"/>
  <c r="AL159"/>
  <c r="AK159"/>
  <c r="AJ159"/>
  <c r="AG159"/>
  <c r="AF159"/>
  <c r="AE159"/>
  <c r="AD159"/>
  <c r="AC159"/>
  <c r="AB159"/>
  <c r="AA159"/>
  <c r="Z159"/>
  <c r="Y159"/>
  <c r="X159"/>
  <c r="W159"/>
  <c r="V159"/>
  <c r="U159"/>
  <c r="T159"/>
  <c r="R159"/>
  <c r="Q159"/>
  <c r="P159"/>
  <c r="O159"/>
  <c r="N159"/>
  <c r="M159"/>
  <c r="L159"/>
  <c r="K159"/>
  <c r="J159"/>
  <c r="I159"/>
  <c r="H159"/>
  <c r="G159"/>
  <c r="F159"/>
  <c r="E159"/>
  <c r="D159"/>
  <c r="C159"/>
  <c r="B159"/>
  <c r="BA157"/>
  <c r="BC157" s="1"/>
  <c r="AX157"/>
  <c r="AT157"/>
  <c r="AP157"/>
  <c r="AX156"/>
  <c r="BA156" s="1"/>
  <c r="AP156"/>
  <c r="AT156" s="1"/>
  <c r="BA155"/>
  <c r="BC155" s="1"/>
  <c r="AX155"/>
  <c r="AT155"/>
  <c r="AP155"/>
  <c r="AX154"/>
  <c r="BA154" s="1"/>
  <c r="AP154"/>
  <c r="AT154" s="1"/>
  <c r="BA153"/>
  <c r="BC153" s="1"/>
  <c r="AX153"/>
  <c r="AT153"/>
  <c r="AP153"/>
  <c r="AX152"/>
  <c r="BA152" s="1"/>
  <c r="AP152"/>
  <c r="AT152" s="1"/>
  <c r="BA151"/>
  <c r="BC151" s="1"/>
  <c r="AX151"/>
  <c r="AT151"/>
  <c r="AP151"/>
  <c r="AX150"/>
  <c r="BA150" s="1"/>
  <c r="AP150"/>
  <c r="AT150" s="1"/>
  <c r="BA149"/>
  <c r="BC149" s="1"/>
  <c r="AX149"/>
  <c r="AT149"/>
  <c r="AP149"/>
  <c r="AX148"/>
  <c r="BA148" s="1"/>
  <c r="AP148"/>
  <c r="AT148" s="1"/>
  <c r="AY147"/>
  <c r="AS147"/>
  <c r="AP147"/>
  <c r="AT147" s="1"/>
  <c r="AM147"/>
  <c r="AX146"/>
  <c r="BA146" s="1"/>
  <c r="AP146"/>
  <c r="AT146" s="1"/>
  <c r="BA145"/>
  <c r="BC145" s="1"/>
  <c r="AX145"/>
  <c r="AT145"/>
  <c r="AP145"/>
  <c r="AY144"/>
  <c r="AS144"/>
  <c r="AM144"/>
  <c r="AP144" s="1"/>
  <c r="AT144" s="1"/>
  <c r="BA142"/>
  <c r="BA190" s="1"/>
  <c r="AX142"/>
  <c r="AX190" s="1"/>
  <c r="AP142"/>
  <c r="AP190" s="1"/>
  <c r="AG142"/>
  <c r="AG190" s="1"/>
  <c r="W142"/>
  <c r="W190" s="1"/>
  <c r="M142"/>
  <c r="M190" s="1"/>
  <c r="BA141"/>
  <c r="BA189" s="1"/>
  <c r="AX141"/>
  <c r="AX189" s="1"/>
  <c r="AP141"/>
  <c r="AP189" s="1"/>
  <c r="AG141"/>
  <c r="AG189" s="1"/>
  <c r="W141"/>
  <c r="W189" s="1"/>
  <c r="M141"/>
  <c r="M189" s="1"/>
  <c r="BA140"/>
  <c r="BA188" s="1"/>
  <c r="AX140"/>
  <c r="AX188" s="1"/>
  <c r="AP140"/>
  <c r="AP188" s="1"/>
  <c r="AG140"/>
  <c r="AG188" s="1"/>
  <c r="W140"/>
  <c r="W188" s="1"/>
  <c r="M140"/>
  <c r="M188" s="1"/>
  <c r="BA139"/>
  <c r="BA187" s="1"/>
  <c r="AX139"/>
  <c r="AX187" s="1"/>
  <c r="AP139"/>
  <c r="AP187" s="1"/>
  <c r="AG139"/>
  <c r="AG187" s="1"/>
  <c r="W139"/>
  <c r="W187" s="1"/>
  <c r="M139"/>
  <c r="M187" s="1"/>
  <c r="BA138"/>
  <c r="BA186" s="1"/>
  <c r="AX138"/>
  <c r="AX186" s="1"/>
  <c r="AP138"/>
  <c r="AP186" s="1"/>
  <c r="AG138"/>
  <c r="AG186" s="1"/>
  <c r="W138"/>
  <c r="W186" s="1"/>
  <c r="M138"/>
  <c r="M186" s="1"/>
  <c r="BA137"/>
  <c r="BA185" s="1"/>
  <c r="AX137"/>
  <c r="AX185" s="1"/>
  <c r="AP137"/>
  <c r="AP185" s="1"/>
  <c r="AG137"/>
  <c r="AG185" s="1"/>
  <c r="W137"/>
  <c r="W185" s="1"/>
  <c r="M137"/>
  <c r="M185" s="1"/>
  <c r="BA136"/>
  <c r="BA184" s="1"/>
  <c r="AX136"/>
  <c r="AX184" s="1"/>
  <c r="AP136"/>
  <c r="AP184" s="1"/>
  <c r="AG136"/>
  <c r="AG184" s="1"/>
  <c r="W136"/>
  <c r="W184" s="1"/>
  <c r="M136"/>
  <c r="M184" s="1"/>
  <c r="BA135"/>
  <c r="BA183" s="1"/>
  <c r="AX135"/>
  <c r="AX183" s="1"/>
  <c r="AP135"/>
  <c r="AP183" s="1"/>
  <c r="AG135"/>
  <c r="AG183" s="1"/>
  <c r="W135"/>
  <c r="W183" s="1"/>
  <c r="M135"/>
  <c r="M183" s="1"/>
  <c r="BA134"/>
  <c r="BA182" s="1"/>
  <c r="AX134"/>
  <c r="AX182" s="1"/>
  <c r="AP134"/>
  <c r="AP182" s="1"/>
  <c r="AG134"/>
  <c r="AG182" s="1"/>
  <c r="W134"/>
  <c r="W182" s="1"/>
  <c r="M134"/>
  <c r="M182" s="1"/>
  <c r="BA133"/>
  <c r="BA181" s="1"/>
  <c r="BA180" s="1"/>
  <c r="AX133"/>
  <c r="AX181" s="1"/>
  <c r="AX180" s="1"/>
  <c r="AP133"/>
  <c r="AP181" s="1"/>
  <c r="AP180" s="1"/>
  <c r="AG133"/>
  <c r="AG181" s="1"/>
  <c r="AG180" s="1"/>
  <c r="W133"/>
  <c r="W181" s="1"/>
  <c r="W180" s="1"/>
  <c r="M133"/>
  <c r="M181" s="1"/>
  <c r="M180" s="1"/>
  <c r="BA132"/>
  <c r="AY132"/>
  <c r="AX132"/>
  <c r="AW132"/>
  <c r="AV132"/>
  <c r="AU132"/>
  <c r="AS132"/>
  <c r="AQ132"/>
  <c r="AP132"/>
  <c r="AO132"/>
  <c r="AN132"/>
  <c r="AM132"/>
  <c r="AL132"/>
  <c r="AK132"/>
  <c r="AJ132"/>
  <c r="AG132"/>
  <c r="AF132"/>
  <c r="AE132"/>
  <c r="AD132"/>
  <c r="AC132"/>
  <c r="AB132"/>
  <c r="AA132"/>
  <c r="Z132"/>
  <c r="Y132"/>
  <c r="X132"/>
  <c r="V132"/>
  <c r="U132"/>
  <c r="T132"/>
  <c r="S132"/>
  <c r="R132"/>
  <c r="P132"/>
  <c r="O132"/>
  <c r="N132"/>
  <c r="M132"/>
  <c r="L132"/>
  <c r="K132"/>
  <c r="J132"/>
  <c r="I132"/>
  <c r="H132"/>
  <c r="G132"/>
  <c r="F132"/>
  <c r="E132"/>
  <c r="D132"/>
  <c r="C132"/>
  <c r="B132"/>
  <c r="BA131"/>
  <c r="BA179" s="1"/>
  <c r="AX131"/>
  <c r="AX179" s="1"/>
  <c r="AP131"/>
  <c r="AP179" s="1"/>
  <c r="AG131"/>
  <c r="AG179" s="1"/>
  <c r="W131"/>
  <c r="W179" s="1"/>
  <c r="M131"/>
  <c r="M179" s="1"/>
  <c r="BA130"/>
  <c r="BA178" s="1"/>
  <c r="BA177" s="1"/>
  <c r="AX130"/>
  <c r="AX178" s="1"/>
  <c r="AX177" s="1"/>
  <c r="AP130"/>
  <c r="AP178" s="1"/>
  <c r="AP177" s="1"/>
  <c r="AG130"/>
  <c r="AG178" s="1"/>
  <c r="AG177" s="1"/>
  <c r="W130"/>
  <c r="W178" s="1"/>
  <c r="W177" s="1"/>
  <c r="M130"/>
  <c r="M178" s="1"/>
  <c r="M177" s="1"/>
  <c r="BA129"/>
  <c r="AY129"/>
  <c r="AX129"/>
  <c r="AX147" s="1"/>
  <c r="AW129"/>
  <c r="AW144" s="1"/>
  <c r="AV129"/>
  <c r="AV147" s="1"/>
  <c r="AU129"/>
  <c r="AU144" s="1"/>
  <c r="AS129"/>
  <c r="AQ129"/>
  <c r="AP129"/>
  <c r="AO129"/>
  <c r="AN129"/>
  <c r="AM129"/>
  <c r="AL129"/>
  <c r="AK129"/>
  <c r="AJ129"/>
  <c r="AG129"/>
  <c r="AF129"/>
  <c r="AE129"/>
  <c r="AD129"/>
  <c r="AC129"/>
  <c r="AB129"/>
  <c r="AA129"/>
  <c r="Z129"/>
  <c r="Y129"/>
  <c r="X129"/>
  <c r="V129"/>
  <c r="U129"/>
  <c r="T129"/>
  <c r="S129"/>
  <c r="R129"/>
  <c r="P129"/>
  <c r="O129"/>
  <c r="N129"/>
  <c r="L129"/>
  <c r="K129"/>
  <c r="J129"/>
  <c r="I129"/>
  <c r="H129"/>
  <c r="G129"/>
  <c r="F129"/>
  <c r="E129"/>
  <c r="D129"/>
  <c r="C129"/>
  <c r="B129"/>
  <c r="BB125"/>
  <c r="AZ125"/>
  <c r="AR125"/>
  <c r="AH125"/>
  <c r="S125"/>
  <c r="BA124"/>
  <c r="AX124"/>
  <c r="AP124"/>
  <c r="AG124"/>
  <c r="W124"/>
  <c r="M124"/>
  <c r="Q124" s="1"/>
  <c r="AI124" s="1"/>
  <c r="AT124" s="1"/>
  <c r="BA123"/>
  <c r="AX123"/>
  <c r="AP123"/>
  <c r="AG123"/>
  <c r="W123"/>
  <c r="M123"/>
  <c r="Q123" s="1"/>
  <c r="AI123" s="1"/>
  <c r="AT123" s="1"/>
  <c r="BA122"/>
  <c r="AX122"/>
  <c r="AP122"/>
  <c r="AG122"/>
  <c r="W122"/>
  <c r="M122"/>
  <c r="Q122" s="1"/>
  <c r="AI122" s="1"/>
  <c r="AT122" s="1"/>
  <c r="BA121"/>
  <c r="AX121"/>
  <c r="AP121"/>
  <c r="AG121"/>
  <c r="W121"/>
  <c r="M121"/>
  <c r="Q121" s="1"/>
  <c r="AI121" s="1"/>
  <c r="AT121" s="1"/>
  <c r="BA120"/>
  <c r="AX120"/>
  <c r="AP120"/>
  <c r="AG120"/>
  <c r="W120"/>
  <c r="M120"/>
  <c r="Q120" s="1"/>
  <c r="AI120" s="1"/>
  <c r="AT120" s="1"/>
  <c r="BA119"/>
  <c r="AX119"/>
  <c r="AP119"/>
  <c r="AG119"/>
  <c r="W119"/>
  <c r="M119"/>
  <c r="Q119" s="1"/>
  <c r="AI119" s="1"/>
  <c r="AT119" s="1"/>
  <c r="BA118"/>
  <c r="AX118"/>
  <c r="AP118"/>
  <c r="AG118"/>
  <c r="W118"/>
  <c r="M118"/>
  <c r="Q118" s="1"/>
  <c r="AI118" s="1"/>
  <c r="AT118" s="1"/>
  <c r="BA117"/>
  <c r="AX117"/>
  <c r="AP117"/>
  <c r="AG117"/>
  <c r="W117"/>
  <c r="M117"/>
  <c r="Q117" s="1"/>
  <c r="AI117" s="1"/>
  <c r="AT117" s="1"/>
  <c r="BA116"/>
  <c r="AX116"/>
  <c r="AP116"/>
  <c r="AG116"/>
  <c r="W116"/>
  <c r="M116"/>
  <c r="Q116" s="1"/>
  <c r="AI116" s="1"/>
  <c r="AT116" s="1"/>
  <c r="BA115"/>
  <c r="AX115"/>
  <c r="AP115"/>
  <c r="AG115"/>
  <c r="W115"/>
  <c r="M115"/>
  <c r="Q115" s="1"/>
  <c r="AI115" s="1"/>
  <c r="AT115" s="1"/>
  <c r="AY114"/>
  <c r="AW114"/>
  <c r="AV114"/>
  <c r="AU114"/>
  <c r="AS114"/>
  <c r="AQ114"/>
  <c r="AO114"/>
  <c r="AN114"/>
  <c r="AM114"/>
  <c r="AL114"/>
  <c r="AK114"/>
  <c r="AJ114"/>
  <c r="AF114"/>
  <c r="AE114"/>
  <c r="AD114"/>
  <c r="AC114"/>
  <c r="AB114"/>
  <c r="AA114"/>
  <c r="Z114"/>
  <c r="Y114"/>
  <c r="X114"/>
  <c r="V114"/>
  <c r="U114"/>
  <c r="T114"/>
  <c r="R114"/>
  <c r="P114"/>
  <c r="O114"/>
  <c r="N114"/>
  <c r="L114"/>
  <c r="K114"/>
  <c r="J114"/>
  <c r="I114"/>
  <c r="H114"/>
  <c r="G114"/>
  <c r="F114"/>
  <c r="E114"/>
  <c r="D114"/>
  <c r="C114"/>
  <c r="B114"/>
  <c r="AX113"/>
  <c r="BA113" s="1"/>
  <c r="AP113"/>
  <c r="AG113"/>
  <c r="W113"/>
  <c r="Q113"/>
  <c r="AI113" s="1"/>
  <c r="AT113" s="1"/>
  <c r="M113"/>
  <c r="AX112"/>
  <c r="BA112" s="1"/>
  <c r="AP112"/>
  <c r="AG112"/>
  <c r="W112"/>
  <c r="Q112"/>
  <c r="AI112" s="1"/>
  <c r="AT112" s="1"/>
  <c r="M112"/>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R111"/>
  <c r="R125" s="1"/>
  <c r="P111"/>
  <c r="P125" s="1"/>
  <c r="O111"/>
  <c r="O125" s="1"/>
  <c r="N111"/>
  <c r="N125" s="1"/>
  <c r="L111"/>
  <c r="L125" s="1"/>
  <c r="K111"/>
  <c r="K125" s="1"/>
  <c r="J111"/>
  <c r="J125" s="1"/>
  <c r="I111"/>
  <c r="I125" s="1"/>
  <c r="H111"/>
  <c r="H125" s="1"/>
  <c r="G111"/>
  <c r="G125" s="1"/>
  <c r="F111"/>
  <c r="F125" s="1"/>
  <c r="E111"/>
  <c r="E125" s="1"/>
  <c r="D111"/>
  <c r="D125" s="1"/>
  <c r="C111"/>
  <c r="C125" s="1"/>
  <c r="B111"/>
  <c r="B125" s="1"/>
  <c r="F109"/>
  <c r="F108"/>
  <c r="F106"/>
  <c r="F105"/>
  <c r="F103"/>
  <c r="AX101"/>
  <c r="BA101" s="1"/>
  <c r="AP101"/>
  <c r="AG101"/>
  <c r="W101"/>
  <c r="M101"/>
  <c r="Q101" s="1"/>
  <c r="AI101" s="1"/>
  <c r="AT101" s="1"/>
  <c r="AX100"/>
  <c r="BA100" s="1"/>
  <c r="AP100"/>
  <c r="AG100"/>
  <c r="W100"/>
  <c r="M100"/>
  <c r="Q100" s="1"/>
  <c r="AI100" s="1"/>
  <c r="AT100" s="1"/>
  <c r="AX99"/>
  <c r="BA99" s="1"/>
  <c r="AP99"/>
  <c r="AG99"/>
  <c r="W99"/>
  <c r="M99"/>
  <c r="Q99" s="1"/>
  <c r="AI99" s="1"/>
  <c r="AT99" s="1"/>
  <c r="AX98"/>
  <c r="BA98" s="1"/>
  <c r="AP98"/>
  <c r="AG98"/>
  <c r="W98"/>
  <c r="M98"/>
  <c r="Q98" s="1"/>
  <c r="AI98" s="1"/>
  <c r="AT98" s="1"/>
  <c r="AX97"/>
  <c r="BA97" s="1"/>
  <c r="AP97"/>
  <c r="AG97"/>
  <c r="W97"/>
  <c r="M97"/>
  <c r="Q97" s="1"/>
  <c r="AI97" s="1"/>
  <c r="AT97" s="1"/>
  <c r="AX96"/>
  <c r="BA96" s="1"/>
  <c r="AP96"/>
  <c r="AG96"/>
  <c r="W96"/>
  <c r="Q96"/>
  <c r="AI96" s="1"/>
  <c r="AT96" s="1"/>
  <c r="M96"/>
  <c r="AX95"/>
  <c r="AX114" s="1"/>
  <c r="AP95"/>
  <c r="AP111" s="1"/>
  <c r="AP125" s="1"/>
  <c r="AG95"/>
  <c r="AG111" s="1"/>
  <c r="AG125" s="1"/>
  <c r="W95"/>
  <c r="W111" s="1"/>
  <c r="W125" s="1"/>
  <c r="Q95"/>
  <c r="M95"/>
  <c r="M114" s="1"/>
  <c r="AX93"/>
  <c r="BA93" s="1"/>
  <c r="AP93"/>
  <c r="AG93"/>
  <c r="W93"/>
  <c r="Q93"/>
  <c r="AI93" s="1"/>
  <c r="AT93" s="1"/>
  <c r="M93"/>
  <c r="AX92"/>
  <c r="BA92" s="1"/>
  <c r="AP92"/>
  <c r="AG92"/>
  <c r="W92"/>
  <c r="Q92"/>
  <c r="AI92" s="1"/>
  <c r="AT92" s="1"/>
  <c r="M92"/>
  <c r="AX91"/>
  <c r="BA91" s="1"/>
  <c r="AP91"/>
  <c r="AG91"/>
  <c r="W91"/>
  <c r="Q91"/>
  <c r="AI91" s="1"/>
  <c r="AT91" s="1"/>
  <c r="M91"/>
  <c r="AX90"/>
  <c r="BA90" s="1"/>
  <c r="AP90"/>
  <c r="AG90"/>
  <c r="W90"/>
  <c r="Q90"/>
  <c r="AI90" s="1"/>
  <c r="AT90" s="1"/>
  <c r="M90"/>
  <c r="AX89"/>
  <c r="BA89" s="1"/>
  <c r="AP89"/>
  <c r="AG89"/>
  <c r="W89"/>
  <c r="M89"/>
  <c r="Q89" s="1"/>
  <c r="AI89" s="1"/>
  <c r="AT89" s="1"/>
  <c r="AX88"/>
  <c r="BA88" s="1"/>
  <c r="AP88"/>
  <c r="AG88"/>
  <c r="W88"/>
  <c r="M88"/>
  <c r="Q88" s="1"/>
  <c r="AI88" s="1"/>
  <c r="AT88" s="1"/>
  <c r="AX87"/>
  <c r="BA87" s="1"/>
  <c r="AP87"/>
  <c r="AG87"/>
  <c r="W87"/>
  <c r="M87"/>
  <c r="Q87" s="1"/>
  <c r="AI87" s="1"/>
  <c r="AT87" s="1"/>
  <c r="AX85"/>
  <c r="BA85" s="1"/>
  <c r="AP85"/>
  <c r="AG85"/>
  <c r="W85"/>
  <c r="Q85"/>
  <c r="AI85" s="1"/>
  <c r="AT85" s="1"/>
  <c r="M85"/>
  <c r="AX84"/>
  <c r="BA84" s="1"/>
  <c r="AP84"/>
  <c r="AG84"/>
  <c r="W84"/>
  <c r="Q84"/>
  <c r="AI84" s="1"/>
  <c r="AT84" s="1"/>
  <c r="M84"/>
  <c r="AX83"/>
  <c r="BA83" s="1"/>
  <c r="AP83"/>
  <c r="AG83"/>
  <c r="W83"/>
  <c r="Q83"/>
  <c r="AI83" s="1"/>
  <c r="AT83" s="1"/>
  <c r="M83"/>
  <c r="AX82"/>
  <c r="BA82" s="1"/>
  <c r="AP82"/>
  <c r="AG82"/>
  <c r="W82"/>
  <c r="Q82"/>
  <c r="AI82" s="1"/>
  <c r="AT82" s="1"/>
  <c r="M82"/>
  <c r="AX81"/>
  <c r="BA81" s="1"/>
  <c r="AP81"/>
  <c r="AG81"/>
  <c r="W81"/>
  <c r="Q81"/>
  <c r="AI81" s="1"/>
  <c r="AT81" s="1"/>
  <c r="M81"/>
  <c r="AX80"/>
  <c r="BA80" s="1"/>
  <c r="AP80"/>
  <c r="AG80"/>
  <c r="W80"/>
  <c r="Q80"/>
  <c r="AI80" s="1"/>
  <c r="AT80" s="1"/>
  <c r="M80"/>
  <c r="AX79"/>
  <c r="BA79" s="1"/>
  <c r="AP79"/>
  <c r="AG79"/>
  <c r="W79"/>
  <c r="Q79"/>
  <c r="AI79" s="1"/>
  <c r="AT79" s="1"/>
  <c r="M79"/>
  <c r="AX77"/>
  <c r="BA77" s="1"/>
  <c r="AP77"/>
  <c r="AG77"/>
  <c r="W77"/>
  <c r="M77"/>
  <c r="BA76"/>
  <c r="AX76"/>
  <c r="AP76"/>
  <c r="AG76"/>
  <c r="W76"/>
  <c r="M76"/>
  <c r="BA75"/>
  <c r="AX75"/>
  <c r="AP75"/>
  <c r="AG75"/>
  <c r="W75"/>
  <c r="M75"/>
  <c r="BA74"/>
  <c r="AX74"/>
  <c r="AP74"/>
  <c r="AG74"/>
  <c r="W74"/>
  <c r="M74"/>
  <c r="BA73"/>
  <c r="AX73"/>
  <c r="AP73"/>
  <c r="AG73"/>
  <c r="W73"/>
  <c r="M73"/>
  <c r="BA72"/>
  <c r="AX72"/>
  <c r="AP72"/>
  <c r="AG72"/>
  <c r="W72"/>
  <c r="M72"/>
  <c r="BA71"/>
  <c r="AX71"/>
  <c r="AP71"/>
  <c r="AG71"/>
  <c r="W71"/>
  <c r="M71"/>
  <c r="BB67"/>
  <c r="AZ67"/>
  <c r="AR67"/>
  <c r="AH67"/>
  <c r="AX66"/>
  <c r="BA66" s="1"/>
  <c r="AP66"/>
  <c r="AG66"/>
  <c r="W66"/>
  <c r="Q66"/>
  <c r="AI66" s="1"/>
  <c r="AT66" s="1"/>
  <c r="M66"/>
  <c r="AX65"/>
  <c r="BA65" s="1"/>
  <c r="AP65"/>
  <c r="AG65"/>
  <c r="W65"/>
  <c r="Q65"/>
  <c r="AI65" s="1"/>
  <c r="AT65" s="1"/>
  <c r="M65"/>
  <c r="AX64"/>
  <c r="BA64" s="1"/>
  <c r="AP64"/>
  <c r="AG64"/>
  <c r="W64"/>
  <c r="Q64"/>
  <c r="AI64" s="1"/>
  <c r="AT64" s="1"/>
  <c r="M64"/>
  <c r="AX63"/>
  <c r="BA63" s="1"/>
  <c r="AP63"/>
  <c r="AG63"/>
  <c r="W63"/>
  <c r="Q63"/>
  <c r="AI63" s="1"/>
  <c r="AT63" s="1"/>
  <c r="M63"/>
  <c r="AX62"/>
  <c r="BA62" s="1"/>
  <c r="AP62"/>
  <c r="AG62"/>
  <c r="W62"/>
  <c r="Q62"/>
  <c r="AI62" s="1"/>
  <c r="AT62" s="1"/>
  <c r="M62"/>
  <c r="AX61"/>
  <c r="BA61" s="1"/>
  <c r="AP61"/>
  <c r="AG61"/>
  <c r="W61"/>
  <c r="Q61"/>
  <c r="AI61" s="1"/>
  <c r="AT61" s="1"/>
  <c r="M61"/>
  <c r="AX60"/>
  <c r="BA60" s="1"/>
  <c r="AP60"/>
  <c r="AG60"/>
  <c r="W60"/>
  <c r="Q60"/>
  <c r="AI60" s="1"/>
  <c r="AT60" s="1"/>
  <c r="M60"/>
  <c r="AX59"/>
  <c r="BA59" s="1"/>
  <c r="AP59"/>
  <c r="AG59"/>
  <c r="W59"/>
  <c r="Q59"/>
  <c r="AI59" s="1"/>
  <c r="AT59" s="1"/>
  <c r="M59"/>
  <c r="AX58"/>
  <c r="BA58" s="1"/>
  <c r="AP58"/>
  <c r="AG58"/>
  <c r="W58"/>
  <c r="Q58"/>
  <c r="AI58" s="1"/>
  <c r="AT58" s="1"/>
  <c r="M58"/>
  <c r="AX57"/>
  <c r="BA57" s="1"/>
  <c r="AP57"/>
  <c r="AG57"/>
  <c r="W57"/>
  <c r="Q57"/>
  <c r="AI57" s="1"/>
  <c r="AT57" s="1"/>
  <c r="M57"/>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C56"/>
  <c r="B56"/>
  <c r="BA55"/>
  <c r="AX55"/>
  <c r="AP55"/>
  <c r="AG55"/>
  <c r="W55"/>
  <c r="M55"/>
  <c r="Q55" s="1"/>
  <c r="AI55" s="1"/>
  <c r="AT55" s="1"/>
  <c r="BA54"/>
  <c r="AX54"/>
  <c r="AP54"/>
  <c r="AG54"/>
  <c r="W54"/>
  <c r="M54"/>
  <c r="Q54" s="1"/>
  <c r="AI54" s="1"/>
  <c r="AT54" s="1"/>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s="1"/>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C53"/>
  <c r="C67" s="1"/>
  <c r="B53"/>
  <c r="B67" s="1"/>
  <c r="AY51"/>
  <c r="AW51"/>
  <c r="AV51"/>
  <c r="AU51"/>
  <c r="AX51" s="1"/>
  <c r="BA51" s="1"/>
  <c r="AS51"/>
  <c r="AQ51"/>
  <c r="AO51"/>
  <c r="AN51"/>
  <c r="AM51"/>
  <c r="AL51"/>
  <c r="AK51"/>
  <c r="AJ51"/>
  <c r="AP51" s="1"/>
  <c r="AF51"/>
  <c r="AE51"/>
  <c r="AD51"/>
  <c r="AC51"/>
  <c r="AB51"/>
  <c r="AA51"/>
  <c r="Z51"/>
  <c r="Y51"/>
  <c r="AG51" s="1"/>
  <c r="X51"/>
  <c r="V51"/>
  <c r="U51"/>
  <c r="T51"/>
  <c r="R51"/>
  <c r="W51" s="1"/>
  <c r="P51"/>
  <c r="O51"/>
  <c r="N51"/>
  <c r="L51"/>
  <c r="K51"/>
  <c r="J51"/>
  <c r="I51"/>
  <c r="H51"/>
  <c r="G51"/>
  <c r="F51"/>
  <c r="E51"/>
  <c r="D51"/>
  <c r="C51"/>
  <c r="B51"/>
  <c r="Q51" s="1"/>
  <c r="AI51" s="1"/>
  <c r="AT51" s="1"/>
  <c r="AY50"/>
  <c r="AW50"/>
  <c r="AV50"/>
  <c r="AX50" s="1"/>
  <c r="BA50" s="1"/>
  <c r="AU50"/>
  <c r="AS50"/>
  <c r="AQ50"/>
  <c r="AO50"/>
  <c r="AN50"/>
  <c r="AM50"/>
  <c r="AL50"/>
  <c r="AK50"/>
  <c r="AJ50"/>
  <c r="AP50" s="1"/>
  <c r="AF50"/>
  <c r="AE50"/>
  <c r="AD50"/>
  <c r="AC50"/>
  <c r="AB50"/>
  <c r="AA50"/>
  <c r="Z50"/>
  <c r="Y50"/>
  <c r="X50"/>
  <c r="AG50" s="1"/>
  <c r="V50"/>
  <c r="U50"/>
  <c r="T50"/>
  <c r="R50"/>
  <c r="W50" s="1"/>
  <c r="P50"/>
  <c r="O50"/>
  <c r="N50"/>
  <c r="L50"/>
  <c r="K50"/>
  <c r="J50"/>
  <c r="I50"/>
  <c r="H50"/>
  <c r="G50"/>
  <c r="F50"/>
  <c r="E50"/>
  <c r="D50"/>
  <c r="C50"/>
  <c r="Q50" s="1"/>
  <c r="AI50" s="1"/>
  <c r="AT50" s="1"/>
  <c r="B50"/>
  <c r="AY49"/>
  <c r="AW49"/>
  <c r="AV49"/>
  <c r="AU49"/>
  <c r="AX49" s="1"/>
  <c r="BA49" s="1"/>
  <c r="AS49"/>
  <c r="AQ49"/>
  <c r="AO49"/>
  <c r="AN49"/>
  <c r="AM49"/>
  <c r="AL49"/>
  <c r="AK49"/>
  <c r="AJ49"/>
  <c r="AP49" s="1"/>
  <c r="AF49"/>
  <c r="AE49"/>
  <c r="AD49"/>
  <c r="AC49"/>
  <c r="AB49"/>
  <c r="AA49"/>
  <c r="Z49"/>
  <c r="Y49"/>
  <c r="AG49" s="1"/>
  <c r="X49"/>
  <c r="V49"/>
  <c r="U49"/>
  <c r="T49"/>
  <c r="R49"/>
  <c r="W49" s="1"/>
  <c r="P49"/>
  <c r="O49"/>
  <c r="N49"/>
  <c r="L49"/>
  <c r="K49"/>
  <c r="J49"/>
  <c r="I49"/>
  <c r="H49"/>
  <c r="G49"/>
  <c r="F49"/>
  <c r="E49"/>
  <c r="D49"/>
  <c r="C49"/>
  <c r="B49"/>
  <c r="Q49" s="1"/>
  <c r="AI49" s="1"/>
  <c r="AT49" s="1"/>
  <c r="AY48"/>
  <c r="AW48"/>
  <c r="AV48"/>
  <c r="AX48" s="1"/>
  <c r="BA48" s="1"/>
  <c r="AU48"/>
  <c r="AS48"/>
  <c r="AQ48"/>
  <c r="AO48"/>
  <c r="AN48"/>
  <c r="AM48"/>
  <c r="AL48"/>
  <c r="AK48"/>
  <c r="AJ48"/>
  <c r="AP48" s="1"/>
  <c r="AF48"/>
  <c r="AE48"/>
  <c r="AD48"/>
  <c r="AC48"/>
  <c r="AB48"/>
  <c r="AA48"/>
  <c r="Z48"/>
  <c r="Y48"/>
  <c r="X48"/>
  <c r="AG48" s="1"/>
  <c r="V48"/>
  <c r="U48"/>
  <c r="T48"/>
  <c r="R48"/>
  <c r="W48" s="1"/>
  <c r="P48"/>
  <c r="O48"/>
  <c r="N48"/>
  <c r="K48"/>
  <c r="J48"/>
  <c r="I48"/>
  <c r="H48"/>
  <c r="G48"/>
  <c r="F48"/>
  <c r="E48"/>
  <c r="D48"/>
  <c r="C48"/>
  <c r="Q48" s="1"/>
  <c r="AI48" s="1"/>
  <c r="AT48" s="1"/>
  <c r="B48"/>
  <c r="AY47"/>
  <c r="AW47"/>
  <c r="AV47"/>
  <c r="AU47"/>
  <c r="AX47" s="1"/>
  <c r="BA47" s="1"/>
  <c r="AS47"/>
  <c r="AQ47"/>
  <c r="AO47"/>
  <c r="AN47"/>
  <c r="AM47"/>
  <c r="AL47"/>
  <c r="AK47"/>
  <c r="AJ47"/>
  <c r="AP47" s="1"/>
  <c r="AF47"/>
  <c r="AE47"/>
  <c r="AD47"/>
  <c r="AC47"/>
  <c r="AB47"/>
  <c r="AA47"/>
  <c r="Z47"/>
  <c r="Y47"/>
  <c r="AG47" s="1"/>
  <c r="X47"/>
  <c r="V47"/>
  <c r="U47"/>
  <c r="T47"/>
  <c r="R47"/>
  <c r="W47" s="1"/>
  <c r="P47"/>
  <c r="O47"/>
  <c r="N47"/>
  <c r="L47"/>
  <c r="K47"/>
  <c r="J47"/>
  <c r="I47"/>
  <c r="H47"/>
  <c r="G47"/>
  <c r="E47"/>
  <c r="D47"/>
  <c r="C47"/>
  <c r="B47"/>
  <c r="Q47" s="1"/>
  <c r="AI47" s="1"/>
  <c r="AT47" s="1"/>
  <c r="AY46"/>
  <c r="AW46"/>
  <c r="AV46"/>
  <c r="AX46" s="1"/>
  <c r="BA46" s="1"/>
  <c r="AU46"/>
  <c r="AS46"/>
  <c r="AQ46"/>
  <c r="AO46"/>
  <c r="AN46"/>
  <c r="AM46"/>
  <c r="AL46"/>
  <c r="AK46"/>
  <c r="AJ46"/>
  <c r="AP46" s="1"/>
  <c r="AF46"/>
  <c r="AE46"/>
  <c r="AD46"/>
  <c r="AC46"/>
  <c r="AB46"/>
  <c r="AA46"/>
  <c r="Z46"/>
  <c r="Y46"/>
  <c r="X46"/>
  <c r="AG46" s="1"/>
  <c r="V46"/>
  <c r="U46"/>
  <c r="T46"/>
  <c r="R46"/>
  <c r="W46" s="1"/>
  <c r="P46"/>
  <c r="O46"/>
  <c r="N46"/>
  <c r="L46"/>
  <c r="K46"/>
  <c r="J46"/>
  <c r="I46"/>
  <c r="H46"/>
  <c r="G46"/>
  <c r="F46"/>
  <c r="E46"/>
  <c r="D46"/>
  <c r="C46"/>
  <c r="Q46" s="1"/>
  <c r="AI46" s="1"/>
  <c r="AT46" s="1"/>
  <c r="AY45"/>
  <c r="AW45"/>
  <c r="AV45"/>
  <c r="AU45"/>
  <c r="AX45" s="1"/>
  <c r="BA45" s="1"/>
  <c r="AS45"/>
  <c r="AQ45"/>
  <c r="AO45"/>
  <c r="AN45"/>
  <c r="AM45"/>
  <c r="AL45"/>
  <c r="AK45"/>
  <c r="AJ45"/>
  <c r="AP45" s="1"/>
  <c r="AF45"/>
  <c r="AE45"/>
  <c r="AD45"/>
  <c r="AC45"/>
  <c r="AB45"/>
  <c r="AA45"/>
  <c r="Z45"/>
  <c r="Y45"/>
  <c r="AG45" s="1"/>
  <c r="X45"/>
  <c r="V45"/>
  <c r="U45"/>
  <c r="T45"/>
  <c r="R45"/>
  <c r="W45" s="1"/>
  <c r="P45"/>
  <c r="O45"/>
  <c r="N45"/>
  <c r="L45"/>
  <c r="K45"/>
  <c r="J45"/>
  <c r="I45"/>
  <c r="H45"/>
  <c r="G45"/>
  <c r="F45"/>
  <c r="E45"/>
  <c r="D45"/>
  <c r="C45"/>
  <c r="B45"/>
  <c r="Q45" s="1"/>
  <c r="AI45" s="1"/>
  <c r="AT45" s="1"/>
  <c r="BA43"/>
  <c r="AX43"/>
  <c r="AP43"/>
  <c r="AG43"/>
  <c r="W43"/>
  <c r="M43"/>
  <c r="Q43" s="1"/>
  <c r="AI43" s="1"/>
  <c r="AT43" s="1"/>
  <c r="BA42"/>
  <c r="AX42"/>
  <c r="AP42"/>
  <c r="AG42"/>
  <c r="W42"/>
  <c r="M42"/>
  <c r="Q42" s="1"/>
  <c r="AI42" s="1"/>
  <c r="AT42" s="1"/>
  <c r="BA41"/>
  <c r="AX41"/>
  <c r="AP41"/>
  <c r="AG41"/>
  <c r="W41"/>
  <c r="M41"/>
  <c r="Q41" s="1"/>
  <c r="AI41" s="1"/>
  <c r="AT41" s="1"/>
  <c r="BA40"/>
  <c r="AX40"/>
  <c r="AP40"/>
  <c r="AG40"/>
  <c r="W40"/>
  <c r="M40"/>
  <c r="Q40" s="1"/>
  <c r="AI40" s="1"/>
  <c r="AT40" s="1"/>
  <c r="BA39"/>
  <c r="AX39"/>
  <c r="AP39"/>
  <c r="AG39"/>
  <c r="W39"/>
  <c r="M39"/>
  <c r="Q39" s="1"/>
  <c r="AI39" s="1"/>
  <c r="AT39" s="1"/>
  <c r="BA38"/>
  <c r="AX38"/>
  <c r="AP38"/>
  <c r="AG38"/>
  <c r="W38"/>
  <c r="M38"/>
  <c r="Q38" s="1"/>
  <c r="AI38" s="1"/>
  <c r="AT38" s="1"/>
  <c r="BA37"/>
  <c r="BA56" s="1"/>
  <c r="AX37"/>
  <c r="AX56" s="1"/>
  <c r="AP37"/>
  <c r="AP53" s="1"/>
  <c r="AP67" s="1"/>
  <c r="AG37"/>
  <c r="AG53" s="1"/>
  <c r="AG67" s="1"/>
  <c r="W37"/>
  <c r="W53" s="1"/>
  <c r="W67" s="1"/>
  <c r="M37"/>
  <c r="M56" s="1"/>
  <c r="BA35"/>
  <c r="AX35"/>
  <c r="AP35"/>
  <c r="AG35"/>
  <c r="W35"/>
  <c r="M35"/>
  <c r="Q35" s="1"/>
  <c r="AI35" s="1"/>
  <c r="AT35" s="1"/>
  <c r="BA34"/>
  <c r="AX34"/>
  <c r="AP34"/>
  <c r="AG34"/>
  <c r="W34"/>
  <c r="M34"/>
  <c r="Q34" s="1"/>
  <c r="AI34" s="1"/>
  <c r="AT34" s="1"/>
  <c r="BA33"/>
  <c r="AX33"/>
  <c r="AP33"/>
  <c r="AG33"/>
  <c r="W33"/>
  <c r="M33"/>
  <c r="Q33" s="1"/>
  <c r="AI33" s="1"/>
  <c r="AT33" s="1"/>
  <c r="BA32"/>
  <c r="AX32"/>
  <c r="AP32"/>
  <c r="AG32"/>
  <c r="W32"/>
  <c r="M32"/>
  <c r="Q32" s="1"/>
  <c r="AI32" s="1"/>
  <c r="AT32" s="1"/>
  <c r="BA31"/>
  <c r="AX31"/>
  <c r="AP31"/>
  <c r="AG31"/>
  <c r="W31"/>
  <c r="M31"/>
  <c r="Q31" s="1"/>
  <c r="AI31" s="1"/>
  <c r="AT31" s="1"/>
  <c r="BA30"/>
  <c r="AX30"/>
  <c r="AP30"/>
  <c r="AG30"/>
  <c r="W30"/>
  <c r="M30"/>
  <c r="Q30" s="1"/>
  <c r="AI30" s="1"/>
  <c r="AT30" s="1"/>
  <c r="BA29"/>
  <c r="AX29"/>
  <c r="AP29"/>
  <c r="AG29"/>
  <c r="W29"/>
  <c r="M29"/>
  <c r="Q29" s="1"/>
  <c r="AI29" s="1"/>
  <c r="AT29" s="1"/>
  <c r="BA27"/>
  <c r="AX27"/>
  <c r="AP27"/>
  <c r="AG27"/>
  <c r="W27"/>
  <c r="M27"/>
  <c r="Q27" s="1"/>
  <c r="AI27" s="1"/>
  <c r="AT27" s="1"/>
  <c r="BA26"/>
  <c r="AX26"/>
  <c r="AP26"/>
  <c r="AG26"/>
  <c r="W26"/>
  <c r="M26"/>
  <c r="Q26" s="1"/>
  <c r="AI26" s="1"/>
  <c r="AT26" s="1"/>
  <c r="BA25"/>
  <c r="AX25"/>
  <c r="AP25"/>
  <c r="AG25"/>
  <c r="W25"/>
  <c r="M25"/>
  <c r="Q25" s="1"/>
  <c r="AI25" s="1"/>
  <c r="AT25" s="1"/>
  <c r="BA24"/>
  <c r="AX24"/>
  <c r="AP24"/>
  <c r="AG24"/>
  <c r="W24"/>
  <c r="M24"/>
  <c r="Q24" s="1"/>
  <c r="AI24" s="1"/>
  <c r="AT24" s="1"/>
  <c r="BA23"/>
  <c r="AX23"/>
  <c r="AP23"/>
  <c r="AG23"/>
  <c r="W23"/>
  <c r="M23"/>
  <c r="Q23" s="1"/>
  <c r="AI23" s="1"/>
  <c r="AT23" s="1"/>
  <c r="BA22"/>
  <c r="AX22"/>
  <c r="AP22"/>
  <c r="AG22"/>
  <c r="W22"/>
  <c r="M22"/>
  <c r="Q22" s="1"/>
  <c r="AI22" s="1"/>
  <c r="AT22" s="1"/>
  <c r="BA21"/>
  <c r="AX21"/>
  <c r="AP21"/>
  <c r="AG21"/>
  <c r="W21"/>
  <c r="M21"/>
  <c r="Q21" s="1"/>
  <c r="AI21" s="1"/>
  <c r="AT21" s="1"/>
  <c r="BA19"/>
  <c r="AX19"/>
  <c r="AP19"/>
  <c r="AG19"/>
  <c r="W19"/>
  <c r="M19"/>
  <c r="Q19" s="1"/>
  <c r="AI19" s="1"/>
  <c r="AT19" s="1"/>
  <c r="BA18"/>
  <c r="AX18"/>
  <c r="AP18"/>
  <c r="AG18"/>
  <c r="W18"/>
  <c r="M18"/>
  <c r="Q18" s="1"/>
  <c r="AI18" s="1"/>
  <c r="AT18" s="1"/>
  <c r="BA17"/>
  <c r="AX17"/>
  <c r="AP17"/>
  <c r="AG17"/>
  <c r="W17"/>
  <c r="M17"/>
  <c r="Q17" s="1"/>
  <c r="AI17" s="1"/>
  <c r="AT17" s="1"/>
  <c r="BA16"/>
  <c r="AX16"/>
  <c r="AP16"/>
  <c r="AG16"/>
  <c r="W16"/>
  <c r="M16"/>
  <c r="Q16" s="1"/>
  <c r="AI16" s="1"/>
  <c r="AT16" s="1"/>
  <c r="BA15"/>
  <c r="AX15"/>
  <c r="AP15"/>
  <c r="AG15"/>
  <c r="W15"/>
  <c r="M15"/>
  <c r="Q15" s="1"/>
  <c r="AI15" s="1"/>
  <c r="AT15" s="1"/>
  <c r="BA14"/>
  <c r="AX14"/>
  <c r="AP14"/>
  <c r="AG14"/>
  <c r="W14"/>
  <c r="M14"/>
  <c r="Q14" s="1"/>
  <c r="AI14" s="1"/>
  <c r="AT14" s="1"/>
  <c r="BA13"/>
  <c r="AX13"/>
  <c r="AP13"/>
  <c r="AG13"/>
  <c r="W13"/>
  <c r="M13"/>
  <c r="Q13" s="1"/>
  <c r="AI13" s="1"/>
  <c r="AT13" s="1"/>
  <c r="A2"/>
  <c r="H52" i="120"/>
  <c r="I98" i="215" s="1"/>
  <c r="H42" i="120"/>
  <c r="H48" s="1"/>
  <c r="H47"/>
  <c r="H40"/>
  <c r="H46" s="1"/>
  <c r="H29"/>
  <c r="H19" s="1"/>
  <c r="H10"/>
  <c r="L114" i="216"/>
  <c r="L111"/>
  <c r="L73" i="301"/>
  <c r="I79"/>
  <c r="L71"/>
  <c r="L98" i="215" l="1"/>
  <c r="H49" i="120"/>
  <c r="H51" s="1"/>
  <c r="AI182" i="307"/>
  <c r="AT134"/>
  <c r="AT182" s="1"/>
  <c r="BA182"/>
  <c r="BC134"/>
  <c r="AI184"/>
  <c r="AT136"/>
  <c r="AT184" s="1"/>
  <c r="BA184"/>
  <c r="BC136"/>
  <c r="AI186"/>
  <c r="AT138"/>
  <c r="AT186" s="1"/>
  <c r="BA186"/>
  <c r="BC138"/>
  <c r="AI188"/>
  <c r="AT140"/>
  <c r="AT188" s="1"/>
  <c r="BA188"/>
  <c r="BC140"/>
  <c r="AI190"/>
  <c r="AT142"/>
  <c r="AT190" s="1"/>
  <c r="BA190"/>
  <c r="BC142"/>
  <c r="BC145"/>
  <c r="BC144" s="1"/>
  <c r="BA144"/>
  <c r="AI160"/>
  <c r="Q159"/>
  <c r="AT163"/>
  <c r="AT162" s="1"/>
  <c r="AI162"/>
  <c r="BA162"/>
  <c r="BC163"/>
  <c r="Q45"/>
  <c r="AI45" s="1"/>
  <c r="AT45" s="1"/>
  <c r="AI46"/>
  <c r="AT46" s="1"/>
  <c r="Q47"/>
  <c r="AI47" s="1"/>
  <c r="AT47" s="1"/>
  <c r="AI48"/>
  <c r="AT48" s="1"/>
  <c r="Q49"/>
  <c r="AI49" s="1"/>
  <c r="AT49" s="1"/>
  <c r="BC49" s="1"/>
  <c r="AI50"/>
  <c r="AT50" s="1"/>
  <c r="Q51"/>
  <c r="AI51" s="1"/>
  <c r="AT51" s="1"/>
  <c r="BC51" s="1"/>
  <c r="BC57"/>
  <c r="BC58"/>
  <c r="BC59"/>
  <c r="BC60"/>
  <c r="BC61"/>
  <c r="BC62"/>
  <c r="BC63"/>
  <c r="BC64"/>
  <c r="BC65"/>
  <c r="BC66"/>
  <c r="BC79"/>
  <c r="BC80"/>
  <c r="BC81"/>
  <c r="BC82"/>
  <c r="BC83"/>
  <c r="BC84"/>
  <c r="BC85"/>
  <c r="BC87"/>
  <c r="BC88"/>
  <c r="BC89"/>
  <c r="BC90"/>
  <c r="BC91"/>
  <c r="BC92"/>
  <c r="BC93"/>
  <c r="BC96"/>
  <c r="BC97"/>
  <c r="BC98"/>
  <c r="BC99"/>
  <c r="BC100"/>
  <c r="BC101"/>
  <c r="BC112"/>
  <c r="BC113"/>
  <c r="BC164"/>
  <c r="BC165"/>
  <c r="BC166"/>
  <c r="BC167"/>
  <c r="BC168"/>
  <c r="BC169"/>
  <c r="BC170"/>
  <c r="BC171"/>
  <c r="BC172"/>
  <c r="AI72"/>
  <c r="AI74"/>
  <c r="AI76"/>
  <c r="AI178"/>
  <c r="AT130"/>
  <c r="BC130" s="1"/>
  <c r="BA178"/>
  <c r="BC13"/>
  <c r="BC14"/>
  <c r="BC15"/>
  <c r="BC16"/>
  <c r="BC17"/>
  <c r="BC18"/>
  <c r="BC19"/>
  <c r="BC21"/>
  <c r="BC22"/>
  <c r="BC23"/>
  <c r="BC45"/>
  <c r="BC46"/>
  <c r="BC47"/>
  <c r="BC48"/>
  <c r="BC50"/>
  <c r="BC115"/>
  <c r="BC116"/>
  <c r="BC117"/>
  <c r="BC118"/>
  <c r="BC119"/>
  <c r="BC120"/>
  <c r="BC121"/>
  <c r="BC122"/>
  <c r="BC123"/>
  <c r="BC124"/>
  <c r="BC149"/>
  <c r="BC147" s="1"/>
  <c r="BC151"/>
  <c r="BC153"/>
  <c r="BC155"/>
  <c r="BC157"/>
  <c r="BC161"/>
  <c r="AI199"/>
  <c r="Q198"/>
  <c r="AT212"/>
  <c r="AT289" s="1"/>
  <c r="AI289"/>
  <c r="BA289"/>
  <c r="BC212"/>
  <c r="W307"/>
  <c r="W290"/>
  <c r="AP307"/>
  <c r="AP290"/>
  <c r="AI229"/>
  <c r="Q228"/>
  <c r="AT241"/>
  <c r="AT240" s="1"/>
  <c r="AI240"/>
  <c r="BA240"/>
  <c r="BC241"/>
  <c r="AI244"/>
  <c r="Q243"/>
  <c r="AT271"/>
  <c r="AT270" s="1"/>
  <c r="AI270"/>
  <c r="BA270"/>
  <c r="BC271"/>
  <c r="AI274"/>
  <c r="Q273"/>
  <c r="M53"/>
  <c r="M67" s="1"/>
  <c r="AX53"/>
  <c r="AX67" s="1"/>
  <c r="BA53"/>
  <c r="BA67" s="1"/>
  <c r="W56"/>
  <c r="AG56"/>
  <c r="AP56"/>
  <c r="M111"/>
  <c r="M125" s="1"/>
  <c r="AX111"/>
  <c r="AX125" s="1"/>
  <c r="BA111"/>
  <c r="BA125" s="1"/>
  <c r="W114"/>
  <c r="AG114"/>
  <c r="AP114"/>
  <c r="AV144"/>
  <c r="AU147"/>
  <c r="AW147"/>
  <c r="M175"/>
  <c r="M191" s="1"/>
  <c r="Q175"/>
  <c r="Q191" s="1"/>
  <c r="AP175"/>
  <c r="AP191" s="1"/>
  <c r="AX175"/>
  <c r="AX191" s="1"/>
  <c r="Q178"/>
  <c r="Q177" s="1"/>
  <c r="AX178"/>
  <c r="AX177" s="1"/>
  <c r="Q182"/>
  <c r="Q180" s="1"/>
  <c r="AX182"/>
  <c r="AX180" s="1"/>
  <c r="Q184"/>
  <c r="AX184"/>
  <c r="Q186"/>
  <c r="AX186"/>
  <c r="Q188"/>
  <c r="AX188"/>
  <c r="Q190"/>
  <c r="AX190"/>
  <c r="AG323"/>
  <c r="W308"/>
  <c r="AP308"/>
  <c r="BA308"/>
  <c r="W309"/>
  <c r="AP309"/>
  <c r="W310"/>
  <c r="AP310"/>
  <c r="BA310"/>
  <c r="W311"/>
  <c r="AP311"/>
  <c r="W312"/>
  <c r="AP312"/>
  <c r="BA312"/>
  <c r="W313"/>
  <c r="AP313"/>
  <c r="W314"/>
  <c r="AP314"/>
  <c r="BA314"/>
  <c r="W315"/>
  <c r="W342" s="1"/>
  <c r="W358" s="1"/>
  <c r="AP315"/>
  <c r="AP342" s="1"/>
  <c r="AP358" s="1"/>
  <c r="W316"/>
  <c r="AP316"/>
  <c r="BC242"/>
  <c r="BC272"/>
  <c r="N307"/>
  <c r="P307"/>
  <c r="Y307"/>
  <c r="AA307"/>
  <c r="AC307"/>
  <c r="AE307"/>
  <c r="AJ307"/>
  <c r="AL307"/>
  <c r="AN307"/>
  <c r="AU307"/>
  <c r="AW307"/>
  <c r="O308"/>
  <c r="Q285"/>
  <c r="AI196"/>
  <c r="Q195"/>
  <c r="Q291"/>
  <c r="AI214"/>
  <c r="AG307"/>
  <c r="AG290"/>
  <c r="AG302" s="1"/>
  <c r="AX307"/>
  <c r="AX290"/>
  <c r="Q293"/>
  <c r="Q309" s="1"/>
  <c r="AI216"/>
  <c r="Q295"/>
  <c r="Q311" s="1"/>
  <c r="AI218"/>
  <c r="Q297"/>
  <c r="Q313" s="1"/>
  <c r="AI220"/>
  <c r="Q299"/>
  <c r="Q315" s="1"/>
  <c r="Q342" s="1"/>
  <c r="Q358" s="1"/>
  <c r="AI222"/>
  <c r="AT226"/>
  <c r="AT225" s="1"/>
  <c r="AI225"/>
  <c r="BA225"/>
  <c r="AT256"/>
  <c r="AT255" s="1"/>
  <c r="AI255"/>
  <c r="BA255"/>
  <c r="AI259"/>
  <c r="Q258"/>
  <c r="Q37"/>
  <c r="Q71"/>
  <c r="Q73"/>
  <c r="Q75"/>
  <c r="Q77"/>
  <c r="Q95"/>
  <c r="AX129"/>
  <c r="AI131"/>
  <c r="AI175" s="1"/>
  <c r="BA131"/>
  <c r="AX132"/>
  <c r="AI133"/>
  <c r="BA133"/>
  <c r="AI135"/>
  <c r="BA135"/>
  <c r="AI137"/>
  <c r="BA137"/>
  <c r="AI139"/>
  <c r="BA139"/>
  <c r="AI141"/>
  <c r="BA141"/>
  <c r="BA147"/>
  <c r="Q162"/>
  <c r="AX162"/>
  <c r="W175"/>
  <c r="W191" s="1"/>
  <c r="AG175"/>
  <c r="AG191" s="1"/>
  <c r="BC197"/>
  <c r="BC200"/>
  <c r="BC201"/>
  <c r="BC202"/>
  <c r="BC203"/>
  <c r="BC204"/>
  <c r="BC205"/>
  <c r="BC206"/>
  <c r="BC207"/>
  <c r="BC208"/>
  <c r="W302"/>
  <c r="AP302"/>
  <c r="M323"/>
  <c r="M339" s="1"/>
  <c r="W323"/>
  <c r="W339" s="1"/>
  <c r="AP323"/>
  <c r="M308"/>
  <c r="AG308"/>
  <c r="AX308"/>
  <c r="AG309"/>
  <c r="AX309"/>
  <c r="M310"/>
  <c r="AG310"/>
  <c r="AX310"/>
  <c r="AG311"/>
  <c r="AX311"/>
  <c r="M312"/>
  <c r="AG312"/>
  <c r="AX312"/>
  <c r="AG313"/>
  <c r="AX313"/>
  <c r="M314"/>
  <c r="AG314"/>
  <c r="AX314"/>
  <c r="AG315"/>
  <c r="AG342" s="1"/>
  <c r="AG358" s="1"/>
  <c r="AX315"/>
  <c r="AX342" s="1"/>
  <c r="AX358" s="1"/>
  <c r="M316"/>
  <c r="AG316"/>
  <c r="BC227"/>
  <c r="BC230"/>
  <c r="BC231"/>
  <c r="BC232"/>
  <c r="BC233"/>
  <c r="BC234"/>
  <c r="BC235"/>
  <c r="BC236"/>
  <c r="BC237"/>
  <c r="BC238"/>
  <c r="BC245"/>
  <c r="BC246"/>
  <c r="BC247"/>
  <c r="BC248"/>
  <c r="BC249"/>
  <c r="BC250"/>
  <c r="BC251"/>
  <c r="BC252"/>
  <c r="BC253"/>
  <c r="BC257"/>
  <c r="BC275"/>
  <c r="BC276"/>
  <c r="BC277"/>
  <c r="BC278"/>
  <c r="BC279"/>
  <c r="BC280"/>
  <c r="BC281"/>
  <c r="BC282"/>
  <c r="BC283"/>
  <c r="B307"/>
  <c r="D307"/>
  <c r="F307"/>
  <c r="H307"/>
  <c r="J307"/>
  <c r="L307"/>
  <c r="R307"/>
  <c r="U307"/>
  <c r="AS307"/>
  <c r="AY307"/>
  <c r="C308"/>
  <c r="E308"/>
  <c r="G308"/>
  <c r="I308"/>
  <c r="K308"/>
  <c r="BA316"/>
  <c r="C323"/>
  <c r="E323"/>
  <c r="G323"/>
  <c r="I323"/>
  <c r="K323"/>
  <c r="O323"/>
  <c r="Q289"/>
  <c r="Q323" s="1"/>
  <c r="T323"/>
  <c r="V323"/>
  <c r="X323"/>
  <c r="Z323"/>
  <c r="AB323"/>
  <c r="AD323"/>
  <c r="AF323"/>
  <c r="AK323"/>
  <c r="AM323"/>
  <c r="AO323"/>
  <c r="AQ323"/>
  <c r="AV323"/>
  <c r="AX289"/>
  <c r="AX323" s="1"/>
  <c r="C307"/>
  <c r="E307"/>
  <c r="G307"/>
  <c r="I307"/>
  <c r="K307"/>
  <c r="M291"/>
  <c r="O307"/>
  <c r="T307"/>
  <c r="V307"/>
  <c r="X307"/>
  <c r="Z307"/>
  <c r="AB307"/>
  <c r="AD307"/>
  <c r="AF307"/>
  <c r="AK307"/>
  <c r="AM307"/>
  <c r="AO307"/>
  <c r="AQ307"/>
  <c r="AV307"/>
  <c r="BA291"/>
  <c r="B308"/>
  <c r="D308"/>
  <c r="F308"/>
  <c r="H308"/>
  <c r="J308"/>
  <c r="L308"/>
  <c r="N308"/>
  <c r="P308"/>
  <c r="R308"/>
  <c r="U308"/>
  <c r="Y308"/>
  <c r="AA308"/>
  <c r="AC308"/>
  <c r="AE308"/>
  <c r="AJ308"/>
  <c r="AL308"/>
  <c r="AN308"/>
  <c r="AS308"/>
  <c r="AU308"/>
  <c r="AW308"/>
  <c r="AY308"/>
  <c r="C309"/>
  <c r="E309"/>
  <c r="G309"/>
  <c r="I309"/>
  <c r="K309"/>
  <c r="M293"/>
  <c r="M309" s="1"/>
  <c r="O309"/>
  <c r="T309"/>
  <c r="V309"/>
  <c r="X309"/>
  <c r="Z309"/>
  <c r="AB309"/>
  <c r="AD309"/>
  <c r="AF309"/>
  <c r="AK309"/>
  <c r="AM309"/>
  <c r="AO309"/>
  <c r="AQ309"/>
  <c r="AV309"/>
  <c r="BA293"/>
  <c r="B310"/>
  <c r="D310"/>
  <c r="F310"/>
  <c r="H310"/>
  <c r="J310"/>
  <c r="L310"/>
  <c r="N310"/>
  <c r="P310"/>
  <c r="R310"/>
  <c r="U310"/>
  <c r="Y310"/>
  <c r="AA310"/>
  <c r="AC310"/>
  <c r="AE310"/>
  <c r="AJ310"/>
  <c r="AL310"/>
  <c r="AN310"/>
  <c r="AS310"/>
  <c r="AU310"/>
  <c r="AW310"/>
  <c r="AY310"/>
  <c r="C311"/>
  <c r="E311"/>
  <c r="G311"/>
  <c r="I311"/>
  <c r="K311"/>
  <c r="M295"/>
  <c r="M311" s="1"/>
  <c r="O311"/>
  <c r="T311"/>
  <c r="V311"/>
  <c r="X311"/>
  <c r="Z311"/>
  <c r="AB311"/>
  <c r="AD311"/>
  <c r="AF311"/>
  <c r="AK311"/>
  <c r="AM311"/>
  <c r="AO311"/>
  <c r="AQ311"/>
  <c r="AV311"/>
  <c r="BA295"/>
  <c r="B312"/>
  <c r="D312"/>
  <c r="F312"/>
  <c r="H312"/>
  <c r="J312"/>
  <c r="L312"/>
  <c r="N312"/>
  <c r="P312"/>
  <c r="R312"/>
  <c r="U312"/>
  <c r="Y312"/>
  <c r="AA312"/>
  <c r="AC312"/>
  <c r="AE312"/>
  <c r="AJ312"/>
  <c r="AL312"/>
  <c r="AN312"/>
  <c r="AS312"/>
  <c r="AU312"/>
  <c r="AW312"/>
  <c r="AY312"/>
  <c r="C313"/>
  <c r="E313"/>
  <c r="G313"/>
  <c r="I313"/>
  <c r="K313"/>
  <c r="M297"/>
  <c r="M313" s="1"/>
  <c r="O313"/>
  <c r="T313"/>
  <c r="V313"/>
  <c r="X313"/>
  <c r="Z313"/>
  <c r="AB313"/>
  <c r="AD313"/>
  <c r="AF313"/>
  <c r="AK313"/>
  <c r="AM313"/>
  <c r="AO313"/>
  <c r="AQ313"/>
  <c r="AV313"/>
  <c r="BA297"/>
  <c r="B314"/>
  <c r="D314"/>
  <c r="F314"/>
  <c r="H314"/>
  <c r="J314"/>
  <c r="L314"/>
  <c r="N314"/>
  <c r="P314"/>
  <c r="R314"/>
  <c r="U314"/>
  <c r="Y314"/>
  <c r="AA314"/>
  <c r="AC314"/>
  <c r="AE314"/>
  <c r="AJ314"/>
  <c r="AL314"/>
  <c r="AN314"/>
  <c r="AS314"/>
  <c r="AU314"/>
  <c r="AW314"/>
  <c r="AY314"/>
  <c r="C315"/>
  <c r="C342" s="1"/>
  <c r="C358" s="1"/>
  <c r="E315"/>
  <c r="E342" s="1"/>
  <c r="E358" s="1"/>
  <c r="G315"/>
  <c r="G342" s="1"/>
  <c r="G358" s="1"/>
  <c r="I315"/>
  <c r="I342" s="1"/>
  <c r="I358" s="1"/>
  <c r="K315"/>
  <c r="K342" s="1"/>
  <c r="K358" s="1"/>
  <c r="M299"/>
  <c r="M315" s="1"/>
  <c r="M342" s="1"/>
  <c r="M358" s="1"/>
  <c r="O315"/>
  <c r="O342" s="1"/>
  <c r="O358" s="1"/>
  <c r="T315"/>
  <c r="T342" s="1"/>
  <c r="T358" s="1"/>
  <c r="V315"/>
  <c r="V342" s="1"/>
  <c r="V358" s="1"/>
  <c r="X315"/>
  <c r="X342" s="1"/>
  <c r="X358" s="1"/>
  <c r="Z315"/>
  <c r="Z342" s="1"/>
  <c r="Z358" s="1"/>
  <c r="AB315"/>
  <c r="AB342" s="1"/>
  <c r="AB358" s="1"/>
  <c r="AD315"/>
  <c r="AD342" s="1"/>
  <c r="AD358" s="1"/>
  <c r="AF315"/>
  <c r="AF342" s="1"/>
  <c r="AF358" s="1"/>
  <c r="AK315"/>
  <c r="AK342" s="1"/>
  <c r="AK358" s="1"/>
  <c r="AM315"/>
  <c r="AM342" s="1"/>
  <c r="AM358" s="1"/>
  <c r="AO315"/>
  <c r="AO342" s="1"/>
  <c r="AO358" s="1"/>
  <c r="AQ315"/>
  <c r="AQ342" s="1"/>
  <c r="AQ358" s="1"/>
  <c r="AV315"/>
  <c r="AV342" s="1"/>
  <c r="AV358" s="1"/>
  <c r="BA299"/>
  <c r="B316"/>
  <c r="D316"/>
  <c r="F316"/>
  <c r="H316"/>
  <c r="J316"/>
  <c r="L316"/>
  <c r="N316"/>
  <c r="P316"/>
  <c r="R316"/>
  <c r="U316"/>
  <c r="Y316"/>
  <c r="AA316"/>
  <c r="AC316"/>
  <c r="AE316"/>
  <c r="AK316"/>
  <c r="AM316"/>
  <c r="AO316"/>
  <c r="AQ316"/>
  <c r="AU316"/>
  <c r="AW316"/>
  <c r="AX195"/>
  <c r="BA196"/>
  <c r="Q210"/>
  <c r="AX210"/>
  <c r="AI211"/>
  <c r="BA211"/>
  <c r="W213"/>
  <c r="Q215"/>
  <c r="Q217"/>
  <c r="Q219"/>
  <c r="Q221"/>
  <c r="Q223"/>
  <c r="AX316"/>
  <c r="Q225"/>
  <c r="AX225"/>
  <c r="Q240"/>
  <c r="AX240"/>
  <c r="AX255"/>
  <c r="AX270"/>
  <c r="B323"/>
  <c r="D323"/>
  <c r="F323"/>
  <c r="H323"/>
  <c r="J323"/>
  <c r="L323"/>
  <c r="N323"/>
  <c r="P323"/>
  <c r="R323"/>
  <c r="U323"/>
  <c r="Y323"/>
  <c r="AA323"/>
  <c r="AC323"/>
  <c r="AE323"/>
  <c r="AJ323"/>
  <c r="AL323"/>
  <c r="AN323"/>
  <c r="AS323"/>
  <c r="AU323"/>
  <c r="AW323"/>
  <c r="AY323"/>
  <c r="T308"/>
  <c r="V308"/>
  <c r="X308"/>
  <c r="Z308"/>
  <c r="AB308"/>
  <c r="AD308"/>
  <c r="AF308"/>
  <c r="AK308"/>
  <c r="AM308"/>
  <c r="AO308"/>
  <c r="AQ308"/>
  <c r="AV308"/>
  <c r="B309"/>
  <c r="D309"/>
  <c r="F309"/>
  <c r="H309"/>
  <c r="J309"/>
  <c r="L309"/>
  <c r="N309"/>
  <c r="P309"/>
  <c r="R309"/>
  <c r="U309"/>
  <c r="Y309"/>
  <c r="AA309"/>
  <c r="AC309"/>
  <c r="AE309"/>
  <c r="AJ309"/>
  <c r="AL309"/>
  <c r="AN309"/>
  <c r="AS309"/>
  <c r="AU309"/>
  <c r="AW309"/>
  <c r="AY309"/>
  <c r="C310"/>
  <c r="E310"/>
  <c r="G310"/>
  <c r="I310"/>
  <c r="K310"/>
  <c r="O310"/>
  <c r="T310"/>
  <c r="V310"/>
  <c r="X310"/>
  <c r="Z310"/>
  <c r="AB310"/>
  <c r="AD310"/>
  <c r="AF310"/>
  <c r="AK310"/>
  <c r="AM310"/>
  <c r="AO310"/>
  <c r="AQ310"/>
  <c r="AV310"/>
  <c r="B311"/>
  <c r="D311"/>
  <c r="F311"/>
  <c r="H311"/>
  <c r="J311"/>
  <c r="L311"/>
  <c r="N311"/>
  <c r="P311"/>
  <c r="R311"/>
  <c r="U311"/>
  <c r="Y311"/>
  <c r="AA311"/>
  <c r="AC311"/>
  <c r="AE311"/>
  <c r="AJ311"/>
  <c r="AL311"/>
  <c r="AN311"/>
  <c r="AS311"/>
  <c r="AU311"/>
  <c r="AW311"/>
  <c r="AY311"/>
  <c r="C312"/>
  <c r="E312"/>
  <c r="G312"/>
  <c r="I312"/>
  <c r="K312"/>
  <c r="O312"/>
  <c r="T312"/>
  <c r="V312"/>
  <c r="X312"/>
  <c r="Z312"/>
  <c r="AB312"/>
  <c r="AD312"/>
  <c r="AF312"/>
  <c r="AK312"/>
  <c r="AM312"/>
  <c r="AO312"/>
  <c r="AQ312"/>
  <c r="AV312"/>
  <c r="B313"/>
  <c r="D313"/>
  <c r="F313"/>
  <c r="H313"/>
  <c r="J313"/>
  <c r="L313"/>
  <c r="N313"/>
  <c r="P313"/>
  <c r="R313"/>
  <c r="U313"/>
  <c r="Y313"/>
  <c r="AA313"/>
  <c r="AC313"/>
  <c r="AE313"/>
  <c r="AJ313"/>
  <c r="AL313"/>
  <c r="AN313"/>
  <c r="AS313"/>
  <c r="AU313"/>
  <c r="AW313"/>
  <c r="AY313"/>
  <c r="C314"/>
  <c r="E314"/>
  <c r="G314"/>
  <c r="I314"/>
  <c r="K314"/>
  <c r="O314"/>
  <c r="T314"/>
  <c r="V314"/>
  <c r="X314"/>
  <c r="Z314"/>
  <c r="AB314"/>
  <c r="AD314"/>
  <c r="AF314"/>
  <c r="AK314"/>
  <c r="AM314"/>
  <c r="AO314"/>
  <c r="AQ314"/>
  <c r="AV314"/>
  <c r="B315"/>
  <c r="B342" s="1"/>
  <c r="B358" s="1"/>
  <c r="D315"/>
  <c r="D342" s="1"/>
  <c r="D358" s="1"/>
  <c r="F315"/>
  <c r="F342" s="1"/>
  <c r="F358" s="1"/>
  <c r="H315"/>
  <c r="H342" s="1"/>
  <c r="H358" s="1"/>
  <c r="J315"/>
  <c r="J342" s="1"/>
  <c r="J358" s="1"/>
  <c r="L315"/>
  <c r="L342" s="1"/>
  <c r="L358" s="1"/>
  <c r="N315"/>
  <c r="N342" s="1"/>
  <c r="N358" s="1"/>
  <c r="P315"/>
  <c r="P342" s="1"/>
  <c r="P358" s="1"/>
  <c r="R315"/>
  <c r="R342" s="1"/>
  <c r="R358" s="1"/>
  <c r="U315"/>
  <c r="U342" s="1"/>
  <c r="U358" s="1"/>
  <c r="Y315"/>
  <c r="Y342" s="1"/>
  <c r="Y358" s="1"/>
  <c r="AA315"/>
  <c r="AA342" s="1"/>
  <c r="AA358" s="1"/>
  <c r="AC315"/>
  <c r="AC342" s="1"/>
  <c r="AC358" s="1"/>
  <c r="AE315"/>
  <c r="AE342" s="1"/>
  <c r="AE358" s="1"/>
  <c r="AJ315"/>
  <c r="AJ342" s="1"/>
  <c r="AJ358" s="1"/>
  <c r="AL315"/>
  <c r="AL342" s="1"/>
  <c r="AL358" s="1"/>
  <c r="AN315"/>
  <c r="AN342" s="1"/>
  <c r="AN358" s="1"/>
  <c r="AS315"/>
  <c r="AS342" s="1"/>
  <c r="AS358" s="1"/>
  <c r="AU315"/>
  <c r="AU342" s="1"/>
  <c r="AU358" s="1"/>
  <c r="AW315"/>
  <c r="AW342" s="1"/>
  <c r="AW358" s="1"/>
  <c r="AY315"/>
  <c r="AY342" s="1"/>
  <c r="AY358" s="1"/>
  <c r="C316"/>
  <c r="E316"/>
  <c r="G316"/>
  <c r="I316"/>
  <c r="K316"/>
  <c r="O316"/>
  <c r="T316"/>
  <c r="V316"/>
  <c r="X316"/>
  <c r="Z316"/>
  <c r="AB316"/>
  <c r="AD316"/>
  <c r="AF316"/>
  <c r="AJ316"/>
  <c r="AL316"/>
  <c r="AN316"/>
  <c r="AS316"/>
  <c r="AV316"/>
  <c r="AY316"/>
  <c r="W321"/>
  <c r="AI322"/>
  <c r="BC325"/>
  <c r="BC327"/>
  <c r="BC329"/>
  <c r="BC331"/>
  <c r="BC333"/>
  <c r="BC335"/>
  <c r="BC337"/>
  <c r="BC344"/>
  <c r="BC346"/>
  <c r="BC348"/>
  <c r="BC350"/>
  <c r="BC352"/>
  <c r="BC354"/>
  <c r="BC356"/>
  <c r="BC324"/>
  <c r="BC326"/>
  <c r="BC328"/>
  <c r="BC330"/>
  <c r="BC332"/>
  <c r="BC334"/>
  <c r="BC336"/>
  <c r="BC338"/>
  <c r="BC343"/>
  <c r="BC345"/>
  <c r="BC347"/>
  <c r="BC349"/>
  <c r="BC351"/>
  <c r="BC353"/>
  <c r="BC355"/>
  <c r="BC357"/>
  <c r="BC13" i="306"/>
  <c r="BC14"/>
  <c r="BC15"/>
  <c r="BC16"/>
  <c r="BC17"/>
  <c r="BC18"/>
  <c r="BC19"/>
  <c r="BC21"/>
  <c r="BC22"/>
  <c r="BC23"/>
  <c r="BC24"/>
  <c r="BC25"/>
  <c r="BC26"/>
  <c r="BC27"/>
  <c r="BC29"/>
  <c r="BC30"/>
  <c r="BC31"/>
  <c r="BC32"/>
  <c r="BC33"/>
  <c r="BC34"/>
  <c r="BC35"/>
  <c r="BC38"/>
  <c r="BC39"/>
  <c r="BC40"/>
  <c r="BC41"/>
  <c r="BC42"/>
  <c r="BC43"/>
  <c r="BC45"/>
  <c r="BC46"/>
  <c r="BC47"/>
  <c r="BC48"/>
  <c r="BC49"/>
  <c r="M53"/>
  <c r="M67" s="1"/>
  <c r="M56"/>
  <c r="W56"/>
  <c r="W53"/>
  <c r="W67" s="1"/>
  <c r="BA53"/>
  <c r="BA67" s="1"/>
  <c r="BA56"/>
  <c r="BC115"/>
  <c r="BC116"/>
  <c r="BC117"/>
  <c r="BC118"/>
  <c r="BC119"/>
  <c r="BC120"/>
  <c r="BC121"/>
  <c r="BC122"/>
  <c r="BC123"/>
  <c r="BC124"/>
  <c r="BC149"/>
  <c r="BC151"/>
  <c r="BC147" s="1"/>
  <c r="BC153"/>
  <c r="BC155"/>
  <c r="BC157"/>
  <c r="BC161"/>
  <c r="BC197"/>
  <c r="BC200"/>
  <c r="BC201"/>
  <c r="BC202"/>
  <c r="BC203"/>
  <c r="BC204"/>
  <c r="BC205"/>
  <c r="BC206"/>
  <c r="BC207"/>
  <c r="BC208"/>
  <c r="AG56"/>
  <c r="AG53"/>
  <c r="AG67" s="1"/>
  <c r="AP56"/>
  <c r="AP53"/>
  <c r="AP67" s="1"/>
  <c r="AX53"/>
  <c r="AX67" s="1"/>
  <c r="AX56"/>
  <c r="BC145"/>
  <c r="BC144" s="1"/>
  <c r="BA144"/>
  <c r="AI160"/>
  <c r="Q159"/>
  <c r="AT163"/>
  <c r="AT162" s="1"/>
  <c r="AI162"/>
  <c r="BC163"/>
  <c r="BA162"/>
  <c r="AI199"/>
  <c r="Q198"/>
  <c r="AT241"/>
  <c r="AT240" s="1"/>
  <c r="AI240"/>
  <c r="Q37"/>
  <c r="W50"/>
  <c r="AI50" s="1"/>
  <c r="AT50" s="1"/>
  <c r="BC50" s="1"/>
  <c r="AP50"/>
  <c r="Q51"/>
  <c r="AI51" s="1"/>
  <c r="AT51" s="1"/>
  <c r="BC51" s="1"/>
  <c r="BC57"/>
  <c r="BC58"/>
  <c r="BC59"/>
  <c r="BC60"/>
  <c r="BC61"/>
  <c r="BC62"/>
  <c r="BC63"/>
  <c r="BC64"/>
  <c r="BC65"/>
  <c r="BC66"/>
  <c r="BC79"/>
  <c r="BC80"/>
  <c r="BC81"/>
  <c r="BC82"/>
  <c r="BC83"/>
  <c r="BC84"/>
  <c r="BC85"/>
  <c r="BC87"/>
  <c r="BC88"/>
  <c r="BC89"/>
  <c r="BC90"/>
  <c r="BC91"/>
  <c r="BC92"/>
  <c r="BC93"/>
  <c r="BC164"/>
  <c r="BC165"/>
  <c r="BC166"/>
  <c r="BC167"/>
  <c r="BC168"/>
  <c r="BC169"/>
  <c r="BC170"/>
  <c r="BC171"/>
  <c r="BC172"/>
  <c r="AG307"/>
  <c r="AG290"/>
  <c r="AP307"/>
  <c r="AP290"/>
  <c r="AX307"/>
  <c r="AX295"/>
  <c r="AX311" s="1"/>
  <c r="BA218"/>
  <c r="Q297"/>
  <c r="Q313" s="1"/>
  <c r="AI220"/>
  <c r="AX297"/>
  <c r="AX313" s="1"/>
  <c r="BA220"/>
  <c r="Q299"/>
  <c r="Q315" s="1"/>
  <c r="Q342" s="1"/>
  <c r="Q358" s="1"/>
  <c r="AI222"/>
  <c r="AX299"/>
  <c r="AX315" s="1"/>
  <c r="AX342" s="1"/>
  <c r="AX358" s="1"/>
  <c r="BA222"/>
  <c r="AI244"/>
  <c r="Q243"/>
  <c r="BA244"/>
  <c r="AX243"/>
  <c r="AI271"/>
  <c r="Q270"/>
  <c r="Q71"/>
  <c r="Q72"/>
  <c r="Q73"/>
  <c r="Q74"/>
  <c r="Q75"/>
  <c r="Q76"/>
  <c r="Q77"/>
  <c r="Q95"/>
  <c r="W111"/>
  <c r="W125" s="1"/>
  <c r="AG111"/>
  <c r="AG125" s="1"/>
  <c r="AP111"/>
  <c r="AP125" s="1"/>
  <c r="M114"/>
  <c r="AX114"/>
  <c r="BA114"/>
  <c r="AX129"/>
  <c r="AI130"/>
  <c r="BA130"/>
  <c r="AI131"/>
  <c r="BA131"/>
  <c r="AX132"/>
  <c r="AI133"/>
  <c r="BA133"/>
  <c r="AI134"/>
  <c r="BA134"/>
  <c r="AI135"/>
  <c r="BA135"/>
  <c r="AI136"/>
  <c r="BA136"/>
  <c r="AI137"/>
  <c r="BA137"/>
  <c r="AI138"/>
  <c r="BA138"/>
  <c r="AI139"/>
  <c r="BA139"/>
  <c r="AI140"/>
  <c r="BA140"/>
  <c r="AI141"/>
  <c r="BA141"/>
  <c r="AI142"/>
  <c r="BA142"/>
  <c r="AU144"/>
  <c r="AW144"/>
  <c r="AV147"/>
  <c r="BA147"/>
  <c r="Q162"/>
  <c r="AX162"/>
  <c r="W175"/>
  <c r="W191" s="1"/>
  <c r="AG175"/>
  <c r="AG191" s="1"/>
  <c r="Q195"/>
  <c r="AX195"/>
  <c r="AI196"/>
  <c r="BA196"/>
  <c r="Q210"/>
  <c r="AX210"/>
  <c r="AI211"/>
  <c r="BA211"/>
  <c r="M323"/>
  <c r="M339" s="1"/>
  <c r="W323"/>
  <c r="W339" s="1"/>
  <c r="AI212"/>
  <c r="BA212"/>
  <c r="W213"/>
  <c r="AP213"/>
  <c r="Q214"/>
  <c r="Q215"/>
  <c r="AG308"/>
  <c r="AP308"/>
  <c r="AX308"/>
  <c r="Q216"/>
  <c r="AG309"/>
  <c r="AP309"/>
  <c r="AX309"/>
  <c r="Q217"/>
  <c r="AG310"/>
  <c r="AP310"/>
  <c r="AX310"/>
  <c r="Q218"/>
  <c r="AG311"/>
  <c r="M312"/>
  <c r="W312"/>
  <c r="AP312"/>
  <c r="AG313"/>
  <c r="M314"/>
  <c r="W314"/>
  <c r="AP314"/>
  <c r="AG315"/>
  <c r="AG342" s="1"/>
  <c r="AG358" s="1"/>
  <c r="M316"/>
  <c r="W316"/>
  <c r="AP316"/>
  <c r="AT230"/>
  <c r="BC230" s="1"/>
  <c r="AT232"/>
  <c r="BC232" s="1"/>
  <c r="AT234"/>
  <c r="BC234" s="1"/>
  <c r="AT236"/>
  <c r="BC236" s="1"/>
  <c r="AT238"/>
  <c r="BC238" s="1"/>
  <c r="BC241"/>
  <c r="BC242"/>
  <c r="AT246"/>
  <c r="BC246" s="1"/>
  <c r="AT248"/>
  <c r="BC248" s="1"/>
  <c r="AT250"/>
  <c r="BC250" s="1"/>
  <c r="AT252"/>
  <c r="BC252" s="1"/>
  <c r="AT260"/>
  <c r="BC260" s="1"/>
  <c r="N307"/>
  <c r="P307"/>
  <c r="Y307"/>
  <c r="AA307"/>
  <c r="AC307"/>
  <c r="AE307"/>
  <c r="AJ307"/>
  <c r="AL307"/>
  <c r="AN307"/>
  <c r="AU307"/>
  <c r="AW307"/>
  <c r="O308"/>
  <c r="X308"/>
  <c r="Z308"/>
  <c r="AB308"/>
  <c r="AD308"/>
  <c r="AF308"/>
  <c r="AK308"/>
  <c r="AM308"/>
  <c r="M307"/>
  <c r="M290"/>
  <c r="M302" s="1"/>
  <c r="W307"/>
  <c r="W290"/>
  <c r="W302" s="1"/>
  <c r="Q296"/>
  <c r="Q312" s="1"/>
  <c r="AI219"/>
  <c r="AX296"/>
  <c r="AX312" s="1"/>
  <c r="BA219"/>
  <c r="Q298"/>
  <c r="Q314" s="1"/>
  <c r="AI221"/>
  <c r="AX298"/>
  <c r="AX314" s="1"/>
  <c r="BA221"/>
  <c r="Q300"/>
  <c r="Q316" s="1"/>
  <c r="AI223"/>
  <c r="AX300"/>
  <c r="AX316" s="1"/>
  <c r="BA223"/>
  <c r="AI229"/>
  <c r="Q228"/>
  <c r="BA229"/>
  <c r="AX228"/>
  <c r="AI259"/>
  <c r="Q258"/>
  <c r="BA259"/>
  <c r="AX258"/>
  <c r="AT274"/>
  <c r="AT273" s="1"/>
  <c r="AI273"/>
  <c r="BC274"/>
  <c r="BA273"/>
  <c r="M175"/>
  <c r="M191" s="1"/>
  <c r="Q175"/>
  <c r="Q191" s="1"/>
  <c r="AP175"/>
  <c r="AP191" s="1"/>
  <c r="AX175"/>
  <c r="AX191" s="1"/>
  <c r="AG302"/>
  <c r="AP302"/>
  <c r="Q323"/>
  <c r="AG323"/>
  <c r="AP323"/>
  <c r="AX323"/>
  <c r="BA291"/>
  <c r="M308"/>
  <c r="W308"/>
  <c r="M309"/>
  <c r="W309"/>
  <c r="M310"/>
  <c r="W310"/>
  <c r="M311"/>
  <c r="W311"/>
  <c r="AP311"/>
  <c r="AG312"/>
  <c r="M313"/>
  <c r="W313"/>
  <c r="AP313"/>
  <c r="AG314"/>
  <c r="M315"/>
  <c r="M342" s="1"/>
  <c r="M358" s="1"/>
  <c r="W315"/>
  <c r="W342" s="1"/>
  <c r="W358" s="1"/>
  <c r="AP315"/>
  <c r="AP342" s="1"/>
  <c r="AP358" s="1"/>
  <c r="AG316"/>
  <c r="AI226"/>
  <c r="BC227"/>
  <c r="AI256"/>
  <c r="BC257"/>
  <c r="BC261"/>
  <c r="BC262"/>
  <c r="BC263"/>
  <c r="BC264"/>
  <c r="BC265"/>
  <c r="BC266"/>
  <c r="BC267"/>
  <c r="BC268"/>
  <c r="BC275"/>
  <c r="BC276"/>
  <c r="BC277"/>
  <c r="BC278"/>
  <c r="BC279"/>
  <c r="BC280"/>
  <c r="BC281"/>
  <c r="BC282"/>
  <c r="BC283"/>
  <c r="B307"/>
  <c r="D307"/>
  <c r="F307"/>
  <c r="H307"/>
  <c r="J307"/>
  <c r="L307"/>
  <c r="R307"/>
  <c r="U307"/>
  <c r="AS307"/>
  <c r="AY307"/>
  <c r="C308"/>
  <c r="E308"/>
  <c r="G308"/>
  <c r="I308"/>
  <c r="K308"/>
  <c r="T308"/>
  <c r="V308"/>
  <c r="AX273"/>
  <c r="C323"/>
  <c r="E323"/>
  <c r="G323"/>
  <c r="I323"/>
  <c r="K323"/>
  <c r="O323"/>
  <c r="T323"/>
  <c r="V323"/>
  <c r="X323"/>
  <c r="Z323"/>
  <c r="AB323"/>
  <c r="AD323"/>
  <c r="AF323"/>
  <c r="AK323"/>
  <c r="AM323"/>
  <c r="AO323"/>
  <c r="AQ323"/>
  <c r="AV323"/>
  <c r="C307"/>
  <c r="E307"/>
  <c r="G307"/>
  <c r="I307"/>
  <c r="K307"/>
  <c r="O307"/>
  <c r="T307"/>
  <c r="V307"/>
  <c r="X307"/>
  <c r="Z307"/>
  <c r="AB307"/>
  <c r="AD307"/>
  <c r="AF307"/>
  <c r="AK307"/>
  <c r="AM307"/>
  <c r="AO307"/>
  <c r="AQ307"/>
  <c r="AV307"/>
  <c r="B308"/>
  <c r="D308"/>
  <c r="F308"/>
  <c r="H308"/>
  <c r="J308"/>
  <c r="L308"/>
  <c r="N308"/>
  <c r="P308"/>
  <c r="R308"/>
  <c r="U308"/>
  <c r="Y308"/>
  <c r="AA308"/>
  <c r="AC308"/>
  <c r="AE308"/>
  <c r="AJ308"/>
  <c r="AL308"/>
  <c r="AN308"/>
  <c r="AS308"/>
  <c r="AU308"/>
  <c r="AW308"/>
  <c r="AY308"/>
  <c r="C309"/>
  <c r="E309"/>
  <c r="G309"/>
  <c r="I309"/>
  <c r="K309"/>
  <c r="O309"/>
  <c r="T309"/>
  <c r="V309"/>
  <c r="X309"/>
  <c r="Z309"/>
  <c r="AB309"/>
  <c r="AD309"/>
  <c r="AF309"/>
  <c r="AK309"/>
  <c r="AM309"/>
  <c r="AO309"/>
  <c r="AQ309"/>
  <c r="AV309"/>
  <c r="B310"/>
  <c r="D310"/>
  <c r="F310"/>
  <c r="H310"/>
  <c r="J310"/>
  <c r="L310"/>
  <c r="N310"/>
  <c r="P310"/>
  <c r="R310"/>
  <c r="U310"/>
  <c r="Y310"/>
  <c r="AA310"/>
  <c r="AC310"/>
  <c r="AE310"/>
  <c r="AJ310"/>
  <c r="AL310"/>
  <c r="AN310"/>
  <c r="AS310"/>
  <c r="AU310"/>
  <c r="AW310"/>
  <c r="AY310"/>
  <c r="C311"/>
  <c r="E311"/>
  <c r="G311"/>
  <c r="I311"/>
  <c r="K311"/>
  <c r="O311"/>
  <c r="T311"/>
  <c r="V311"/>
  <c r="X311"/>
  <c r="Z311"/>
  <c r="AB311"/>
  <c r="AD311"/>
  <c r="AF311"/>
  <c r="AK311"/>
  <c r="AM311"/>
  <c r="AO311"/>
  <c r="AQ311"/>
  <c r="AV311"/>
  <c r="B312"/>
  <c r="D312"/>
  <c r="F312"/>
  <c r="H312"/>
  <c r="J312"/>
  <c r="L312"/>
  <c r="N312"/>
  <c r="P312"/>
  <c r="R312"/>
  <c r="U312"/>
  <c r="Y312"/>
  <c r="AA312"/>
  <c r="AC312"/>
  <c r="AE312"/>
  <c r="AJ312"/>
  <c r="AL312"/>
  <c r="AN312"/>
  <c r="AS312"/>
  <c r="AU312"/>
  <c r="AW312"/>
  <c r="AY312"/>
  <c r="C313"/>
  <c r="E313"/>
  <c r="G313"/>
  <c r="I313"/>
  <c r="K313"/>
  <c r="O313"/>
  <c r="T313"/>
  <c r="V313"/>
  <c r="X313"/>
  <c r="Z313"/>
  <c r="AB313"/>
  <c r="AD313"/>
  <c r="AF313"/>
  <c r="AK313"/>
  <c r="AM313"/>
  <c r="AO313"/>
  <c r="AQ313"/>
  <c r="AV313"/>
  <c r="B314"/>
  <c r="D314"/>
  <c r="F314"/>
  <c r="H314"/>
  <c r="J314"/>
  <c r="L314"/>
  <c r="N314"/>
  <c r="P314"/>
  <c r="R314"/>
  <c r="U314"/>
  <c r="Y314"/>
  <c r="AA314"/>
  <c r="AC314"/>
  <c r="AE314"/>
  <c r="AJ314"/>
  <c r="AL314"/>
  <c r="AN314"/>
  <c r="AS314"/>
  <c r="AU314"/>
  <c r="AW314"/>
  <c r="AY314"/>
  <c r="C315"/>
  <c r="C342" s="1"/>
  <c r="C358" s="1"/>
  <c r="E315"/>
  <c r="E342" s="1"/>
  <c r="E358" s="1"/>
  <c r="G315"/>
  <c r="G342" s="1"/>
  <c r="G358" s="1"/>
  <c r="I315"/>
  <c r="I342" s="1"/>
  <c r="I358" s="1"/>
  <c r="K315"/>
  <c r="K342" s="1"/>
  <c r="K358" s="1"/>
  <c r="O315"/>
  <c r="O342" s="1"/>
  <c r="O358" s="1"/>
  <c r="T315"/>
  <c r="T342" s="1"/>
  <c r="T358" s="1"/>
  <c r="V315"/>
  <c r="V342" s="1"/>
  <c r="V358" s="1"/>
  <c r="X315"/>
  <c r="X342" s="1"/>
  <c r="X358" s="1"/>
  <c r="Z315"/>
  <c r="Z342" s="1"/>
  <c r="Z358" s="1"/>
  <c r="AB315"/>
  <c r="AB342" s="1"/>
  <c r="AB358" s="1"/>
  <c r="AD315"/>
  <c r="AD342" s="1"/>
  <c r="AD358" s="1"/>
  <c r="AF315"/>
  <c r="AF342" s="1"/>
  <c r="AF358" s="1"/>
  <c r="AK315"/>
  <c r="AK342" s="1"/>
  <c r="AK358" s="1"/>
  <c r="AM315"/>
  <c r="AM342" s="1"/>
  <c r="AM358" s="1"/>
  <c r="AO315"/>
  <c r="AO342" s="1"/>
  <c r="AO358" s="1"/>
  <c r="AQ315"/>
  <c r="AQ342" s="1"/>
  <c r="AQ358" s="1"/>
  <c r="AV315"/>
  <c r="AV342" s="1"/>
  <c r="AV358" s="1"/>
  <c r="B316"/>
  <c r="D316"/>
  <c r="F316"/>
  <c r="H316"/>
  <c r="J316"/>
  <c r="L316"/>
  <c r="N316"/>
  <c r="P316"/>
  <c r="R316"/>
  <c r="U316"/>
  <c r="Y316"/>
  <c r="AA316"/>
  <c r="AC316"/>
  <c r="AE316"/>
  <c r="AJ316"/>
  <c r="AL316"/>
  <c r="AN316"/>
  <c r="AS316"/>
  <c r="AV316"/>
  <c r="AY316"/>
  <c r="B323"/>
  <c r="D323"/>
  <c r="F323"/>
  <c r="H323"/>
  <c r="J323"/>
  <c r="L323"/>
  <c r="N323"/>
  <c r="P323"/>
  <c r="R323"/>
  <c r="U323"/>
  <c r="Y323"/>
  <c r="AA323"/>
  <c r="AC323"/>
  <c r="AE323"/>
  <c r="AJ323"/>
  <c r="AL323"/>
  <c r="AN323"/>
  <c r="AS323"/>
  <c r="AU323"/>
  <c r="AW323"/>
  <c r="AY323"/>
  <c r="AO308"/>
  <c r="AQ308"/>
  <c r="AV308"/>
  <c r="B309"/>
  <c r="D309"/>
  <c r="F309"/>
  <c r="H309"/>
  <c r="J309"/>
  <c r="L309"/>
  <c r="N309"/>
  <c r="P309"/>
  <c r="R309"/>
  <c r="U309"/>
  <c r="Y309"/>
  <c r="AA309"/>
  <c r="AC309"/>
  <c r="AE309"/>
  <c r="AJ309"/>
  <c r="AL309"/>
  <c r="AN309"/>
  <c r="AS309"/>
  <c r="AU309"/>
  <c r="AW309"/>
  <c r="AY309"/>
  <c r="C310"/>
  <c r="E310"/>
  <c r="G310"/>
  <c r="I310"/>
  <c r="K310"/>
  <c r="O310"/>
  <c r="T310"/>
  <c r="V310"/>
  <c r="X310"/>
  <c r="Z310"/>
  <c r="AB310"/>
  <c r="AD310"/>
  <c r="AF310"/>
  <c r="AK310"/>
  <c r="AM310"/>
  <c r="AO310"/>
  <c r="AQ310"/>
  <c r="AV310"/>
  <c r="B311"/>
  <c r="D311"/>
  <c r="F311"/>
  <c r="H311"/>
  <c r="J311"/>
  <c r="L311"/>
  <c r="N311"/>
  <c r="P311"/>
  <c r="R311"/>
  <c r="U311"/>
  <c r="Y311"/>
  <c r="AA311"/>
  <c r="AC311"/>
  <c r="AE311"/>
  <c r="AJ311"/>
  <c r="AL311"/>
  <c r="AN311"/>
  <c r="AS311"/>
  <c r="AU311"/>
  <c r="AW311"/>
  <c r="AY311"/>
  <c r="C312"/>
  <c r="E312"/>
  <c r="G312"/>
  <c r="I312"/>
  <c r="K312"/>
  <c r="O312"/>
  <c r="T312"/>
  <c r="V312"/>
  <c r="X312"/>
  <c r="Z312"/>
  <c r="AB312"/>
  <c r="AD312"/>
  <c r="AF312"/>
  <c r="AK312"/>
  <c r="AM312"/>
  <c r="AO312"/>
  <c r="AQ312"/>
  <c r="AV312"/>
  <c r="B313"/>
  <c r="D313"/>
  <c r="F313"/>
  <c r="H313"/>
  <c r="J313"/>
  <c r="L313"/>
  <c r="N313"/>
  <c r="P313"/>
  <c r="R313"/>
  <c r="U313"/>
  <c r="Y313"/>
  <c r="AA313"/>
  <c r="AC313"/>
  <c r="AE313"/>
  <c r="AJ313"/>
  <c r="AL313"/>
  <c r="AN313"/>
  <c r="AS313"/>
  <c r="AU313"/>
  <c r="AW313"/>
  <c r="AY313"/>
  <c r="C314"/>
  <c r="E314"/>
  <c r="G314"/>
  <c r="I314"/>
  <c r="K314"/>
  <c r="O314"/>
  <c r="T314"/>
  <c r="V314"/>
  <c r="X314"/>
  <c r="Z314"/>
  <c r="AB314"/>
  <c r="AD314"/>
  <c r="AF314"/>
  <c r="AK314"/>
  <c r="AM314"/>
  <c r="AO314"/>
  <c r="AQ314"/>
  <c r="AV314"/>
  <c r="B315"/>
  <c r="B342" s="1"/>
  <c r="B358" s="1"/>
  <c r="D315"/>
  <c r="D342" s="1"/>
  <c r="D358" s="1"/>
  <c r="F315"/>
  <c r="F342" s="1"/>
  <c r="F358" s="1"/>
  <c r="H315"/>
  <c r="H342" s="1"/>
  <c r="H358" s="1"/>
  <c r="J315"/>
  <c r="J342" s="1"/>
  <c r="J358" s="1"/>
  <c r="L315"/>
  <c r="L342" s="1"/>
  <c r="L358" s="1"/>
  <c r="N315"/>
  <c r="N342" s="1"/>
  <c r="N358" s="1"/>
  <c r="P315"/>
  <c r="P342" s="1"/>
  <c r="P358" s="1"/>
  <c r="R315"/>
  <c r="R342" s="1"/>
  <c r="R358" s="1"/>
  <c r="U315"/>
  <c r="U342" s="1"/>
  <c r="U358" s="1"/>
  <c r="Y315"/>
  <c r="Y342" s="1"/>
  <c r="Y358" s="1"/>
  <c r="AA315"/>
  <c r="AA342" s="1"/>
  <c r="AA358" s="1"/>
  <c r="AC315"/>
  <c r="AC342" s="1"/>
  <c r="AC358" s="1"/>
  <c r="AE315"/>
  <c r="AE342" s="1"/>
  <c r="AE358" s="1"/>
  <c r="AJ315"/>
  <c r="AJ342" s="1"/>
  <c r="AJ358" s="1"/>
  <c r="AL315"/>
  <c r="AL342" s="1"/>
  <c r="AL358" s="1"/>
  <c r="AN315"/>
  <c r="AN342" s="1"/>
  <c r="AN358" s="1"/>
  <c r="AS315"/>
  <c r="AS342" s="1"/>
  <c r="AS358" s="1"/>
  <c r="AU315"/>
  <c r="AU342" s="1"/>
  <c r="AU358" s="1"/>
  <c r="AW315"/>
  <c r="AW342" s="1"/>
  <c r="AW358" s="1"/>
  <c r="AY315"/>
  <c r="AY342" s="1"/>
  <c r="AY358" s="1"/>
  <c r="C316"/>
  <c r="E316"/>
  <c r="G316"/>
  <c r="I316"/>
  <c r="K316"/>
  <c r="O316"/>
  <c r="T316"/>
  <c r="V316"/>
  <c r="X316"/>
  <c r="Z316"/>
  <c r="AB316"/>
  <c r="AD316"/>
  <c r="AF316"/>
  <c r="AK316"/>
  <c r="AM316"/>
  <c r="AO316"/>
  <c r="AQ316"/>
  <c r="AU316"/>
  <c r="AW316"/>
  <c r="W321"/>
  <c r="AI322"/>
  <c r="BC325"/>
  <c r="BC327"/>
  <c r="BC329"/>
  <c r="BC331"/>
  <c r="BC333"/>
  <c r="BC335"/>
  <c r="BC337"/>
  <c r="BC344"/>
  <c r="BC346"/>
  <c r="BC348"/>
  <c r="BC350"/>
  <c r="BC352"/>
  <c r="BC354"/>
  <c r="BC356"/>
  <c r="BC324"/>
  <c r="BC326"/>
  <c r="BC328"/>
  <c r="BC330"/>
  <c r="BC332"/>
  <c r="BC334"/>
  <c r="BC336"/>
  <c r="BC338"/>
  <c r="BC343"/>
  <c r="BC345"/>
  <c r="BC347"/>
  <c r="BC349"/>
  <c r="BC351"/>
  <c r="BC353"/>
  <c r="BC355"/>
  <c r="BC357"/>
  <c r="BC13" i="305"/>
  <c r="BC14"/>
  <c r="BC15"/>
  <c r="BC16"/>
  <c r="BC17"/>
  <c r="BC18"/>
  <c r="BC19"/>
  <c r="BC21"/>
  <c r="BC22"/>
  <c r="BC23"/>
  <c r="BC24"/>
  <c r="BC25"/>
  <c r="BC26"/>
  <c r="BC27"/>
  <c r="BC29"/>
  <c r="BC30"/>
  <c r="BC31"/>
  <c r="BC32"/>
  <c r="BC33"/>
  <c r="BC34"/>
  <c r="BC35"/>
  <c r="BC38"/>
  <c r="BC39"/>
  <c r="BC40"/>
  <c r="BC41"/>
  <c r="BC42"/>
  <c r="BC43"/>
  <c r="BC45"/>
  <c r="BC46"/>
  <c r="BC47"/>
  <c r="BC48"/>
  <c r="BC49"/>
  <c r="BC50"/>
  <c r="BC51"/>
  <c r="BC54"/>
  <c r="BC55"/>
  <c r="Q179"/>
  <c r="AI131"/>
  <c r="Q181"/>
  <c r="AI133"/>
  <c r="Q183"/>
  <c r="AI135"/>
  <c r="Q185"/>
  <c r="AI137"/>
  <c r="Q187"/>
  <c r="AI139"/>
  <c r="Q189"/>
  <c r="AI141"/>
  <c r="BC148"/>
  <c r="BA147"/>
  <c r="AI163"/>
  <c r="Q162"/>
  <c r="Q37"/>
  <c r="W53"/>
  <c r="W67" s="1"/>
  <c r="AG53"/>
  <c r="AG67" s="1"/>
  <c r="AP53"/>
  <c r="AP67" s="1"/>
  <c r="M56"/>
  <c r="AI66"/>
  <c r="AT66" s="1"/>
  <c r="BC115"/>
  <c r="BC116"/>
  <c r="BC117"/>
  <c r="BC118"/>
  <c r="BC119"/>
  <c r="BC120"/>
  <c r="BC121"/>
  <c r="BC122"/>
  <c r="BC123"/>
  <c r="BC124"/>
  <c r="BC144"/>
  <c r="BC146"/>
  <c r="BC150"/>
  <c r="BC152"/>
  <c r="BC154"/>
  <c r="BC156"/>
  <c r="BC197"/>
  <c r="AT71"/>
  <c r="AT73"/>
  <c r="AT75"/>
  <c r="AT77"/>
  <c r="AT160"/>
  <c r="AT159" s="1"/>
  <c r="AI159"/>
  <c r="BA159"/>
  <c r="BC160"/>
  <c r="AT199"/>
  <c r="AT198" s="1"/>
  <c r="AI198"/>
  <c r="BA198"/>
  <c r="BC199"/>
  <c r="AX53"/>
  <c r="AX67" s="1"/>
  <c r="BA53"/>
  <c r="BA67" s="1"/>
  <c r="BC57"/>
  <c r="BC58"/>
  <c r="BC59"/>
  <c r="BC60"/>
  <c r="BC61"/>
  <c r="BC62"/>
  <c r="BC63"/>
  <c r="BC64"/>
  <c r="BC65"/>
  <c r="BC66"/>
  <c r="BC71"/>
  <c r="BC73"/>
  <c r="BC75"/>
  <c r="BC77"/>
  <c r="BC79"/>
  <c r="BC80"/>
  <c r="BC81"/>
  <c r="BC82"/>
  <c r="BC83"/>
  <c r="BC84"/>
  <c r="BC85"/>
  <c r="BC87"/>
  <c r="BC88"/>
  <c r="BC89"/>
  <c r="BC90"/>
  <c r="BC91"/>
  <c r="BC92"/>
  <c r="BC93"/>
  <c r="BC96"/>
  <c r="BC97"/>
  <c r="BC98"/>
  <c r="BC99"/>
  <c r="BC100"/>
  <c r="BC101"/>
  <c r="BC112"/>
  <c r="BC113"/>
  <c r="BC161"/>
  <c r="BC200"/>
  <c r="BC201"/>
  <c r="BC202"/>
  <c r="BC203"/>
  <c r="BC204"/>
  <c r="BC205"/>
  <c r="BC206"/>
  <c r="BC207"/>
  <c r="BC208"/>
  <c r="Q307"/>
  <c r="AG307"/>
  <c r="AG290"/>
  <c r="AP307"/>
  <c r="AP290"/>
  <c r="AX307"/>
  <c r="AX290"/>
  <c r="BA297"/>
  <c r="BA298"/>
  <c r="BA314" s="1"/>
  <c r="BA299"/>
  <c r="AT226"/>
  <c r="AT225" s="1"/>
  <c r="AI225"/>
  <c r="BA225"/>
  <c r="BC226"/>
  <c r="AI229"/>
  <c r="Q228"/>
  <c r="AT256"/>
  <c r="AT255" s="1"/>
  <c r="AI255"/>
  <c r="BA255"/>
  <c r="BC256"/>
  <c r="AI259"/>
  <c r="Q258"/>
  <c r="AT271"/>
  <c r="AT270" s="1"/>
  <c r="AI270"/>
  <c r="BA270"/>
  <c r="BC271"/>
  <c r="AI274"/>
  <c r="Q273"/>
  <c r="W111"/>
  <c r="W125" s="1"/>
  <c r="AG111"/>
  <c r="AG125" s="1"/>
  <c r="AP111"/>
  <c r="AP125" s="1"/>
  <c r="M114"/>
  <c r="Q114"/>
  <c r="AX114"/>
  <c r="AU144"/>
  <c r="AW144"/>
  <c r="AV147"/>
  <c r="AX147"/>
  <c r="W175"/>
  <c r="W191" s="1"/>
  <c r="AG175"/>
  <c r="AG191" s="1"/>
  <c r="W178"/>
  <c r="W177" s="1"/>
  <c r="M179"/>
  <c r="M177" s="1"/>
  <c r="BA179"/>
  <c r="BA177" s="1"/>
  <c r="M181"/>
  <c r="BA181"/>
  <c r="M183"/>
  <c r="BA183"/>
  <c r="M185"/>
  <c r="BA185"/>
  <c r="M187"/>
  <c r="BA187"/>
  <c r="M189"/>
  <c r="BA189"/>
  <c r="M323"/>
  <c r="M339" s="1"/>
  <c r="W323"/>
  <c r="W339" s="1"/>
  <c r="BA323"/>
  <c r="AG308"/>
  <c r="AP308"/>
  <c r="AX308"/>
  <c r="Q309"/>
  <c r="AG309"/>
  <c r="AP309"/>
  <c r="AX309"/>
  <c r="AG310"/>
  <c r="AP310"/>
  <c r="AX310"/>
  <c r="Q311"/>
  <c r="AG311"/>
  <c r="AP311"/>
  <c r="AX311"/>
  <c r="AG312"/>
  <c r="AP312"/>
  <c r="AX312"/>
  <c r="W313"/>
  <c r="W314"/>
  <c r="W315"/>
  <c r="W342" s="1"/>
  <c r="W358" s="1"/>
  <c r="W316"/>
  <c r="AP316"/>
  <c r="BA316"/>
  <c r="BC227"/>
  <c r="BC257"/>
  <c r="BC272"/>
  <c r="C307"/>
  <c r="E307"/>
  <c r="G307"/>
  <c r="I307"/>
  <c r="K307"/>
  <c r="N307"/>
  <c r="P307"/>
  <c r="T307"/>
  <c r="V307"/>
  <c r="Y307"/>
  <c r="AA307"/>
  <c r="AC307"/>
  <c r="AE307"/>
  <c r="AJ307"/>
  <c r="AL307"/>
  <c r="AN307"/>
  <c r="AQ307"/>
  <c r="AU307"/>
  <c r="AW307"/>
  <c r="B308"/>
  <c r="D308"/>
  <c r="F308"/>
  <c r="H308"/>
  <c r="J308"/>
  <c r="L308"/>
  <c r="O308"/>
  <c r="R308"/>
  <c r="U308"/>
  <c r="X308"/>
  <c r="Z308"/>
  <c r="AB308"/>
  <c r="AD308"/>
  <c r="AF308"/>
  <c r="AK308"/>
  <c r="AM308"/>
  <c r="AO308"/>
  <c r="AS308"/>
  <c r="AV308"/>
  <c r="AY308"/>
  <c r="C309"/>
  <c r="E309"/>
  <c r="G309"/>
  <c r="I309"/>
  <c r="K309"/>
  <c r="N309"/>
  <c r="P309"/>
  <c r="T309"/>
  <c r="V309"/>
  <c r="Y309"/>
  <c r="AA309"/>
  <c r="AC309"/>
  <c r="AE309"/>
  <c r="AJ309"/>
  <c r="AL309"/>
  <c r="AN309"/>
  <c r="AQ309"/>
  <c r="AU309"/>
  <c r="AW309"/>
  <c r="B310"/>
  <c r="D310"/>
  <c r="F310"/>
  <c r="H310"/>
  <c r="J310"/>
  <c r="L310"/>
  <c r="O310"/>
  <c r="R310"/>
  <c r="U310"/>
  <c r="X310"/>
  <c r="Z310"/>
  <c r="AB310"/>
  <c r="AD310"/>
  <c r="AF310"/>
  <c r="AK310"/>
  <c r="AM310"/>
  <c r="AS310"/>
  <c r="AY310"/>
  <c r="C311"/>
  <c r="E311"/>
  <c r="G311"/>
  <c r="I311"/>
  <c r="K311"/>
  <c r="T311"/>
  <c r="V311"/>
  <c r="AQ311"/>
  <c r="B312"/>
  <c r="D312"/>
  <c r="F312"/>
  <c r="H312"/>
  <c r="M307"/>
  <c r="W307"/>
  <c r="W290"/>
  <c r="W302" s="1"/>
  <c r="Q220"/>
  <c r="M297"/>
  <c r="M313" s="1"/>
  <c r="M298"/>
  <c r="M314" s="1"/>
  <c r="Q221"/>
  <c r="Q222"/>
  <c r="M299"/>
  <c r="M315" s="1"/>
  <c r="M342" s="1"/>
  <c r="M358" s="1"/>
  <c r="M300"/>
  <c r="M316" s="1"/>
  <c r="Q223"/>
  <c r="AT241"/>
  <c r="AT240" s="1"/>
  <c r="AI240"/>
  <c r="BA240"/>
  <c r="AI244"/>
  <c r="Q243"/>
  <c r="AI72"/>
  <c r="AI74"/>
  <c r="AI76"/>
  <c r="AI95"/>
  <c r="BA95"/>
  <c r="M129"/>
  <c r="Q130"/>
  <c r="M132"/>
  <c r="W132"/>
  <c r="Q134"/>
  <c r="Q136"/>
  <c r="Q138"/>
  <c r="Q140"/>
  <c r="Q142"/>
  <c r="BA144"/>
  <c r="Q159"/>
  <c r="AX159"/>
  <c r="M175"/>
  <c r="M191" s="1"/>
  <c r="AP175"/>
  <c r="AP191" s="1"/>
  <c r="AX175"/>
  <c r="AX191" s="1"/>
  <c r="BA175"/>
  <c r="BA191" s="1"/>
  <c r="W195"/>
  <c r="Q196"/>
  <c r="Q198"/>
  <c r="AX198"/>
  <c r="W210"/>
  <c r="Q211"/>
  <c r="AG302"/>
  <c r="AP302"/>
  <c r="AX302"/>
  <c r="Q212"/>
  <c r="AG323"/>
  <c r="AP323"/>
  <c r="AX323"/>
  <c r="Q213"/>
  <c r="AX213"/>
  <c r="AI214"/>
  <c r="BA214"/>
  <c r="M308"/>
  <c r="W308"/>
  <c r="AI215"/>
  <c r="BA215"/>
  <c r="M309"/>
  <c r="W309"/>
  <c r="AI216"/>
  <c r="BA216"/>
  <c r="M310"/>
  <c r="W310"/>
  <c r="AI217"/>
  <c r="BA217"/>
  <c r="M311"/>
  <c r="W311"/>
  <c r="AI218"/>
  <c r="BA218"/>
  <c r="M312"/>
  <c r="W312"/>
  <c r="AI219"/>
  <c r="BA219"/>
  <c r="AG313"/>
  <c r="AP313"/>
  <c r="AX313"/>
  <c r="AG314"/>
  <c r="AP314"/>
  <c r="AX314"/>
  <c r="AG315"/>
  <c r="AG342" s="1"/>
  <c r="AG358" s="1"/>
  <c r="AP315"/>
  <c r="AP342" s="1"/>
  <c r="AP358" s="1"/>
  <c r="AX315"/>
  <c r="AX342" s="1"/>
  <c r="AX358" s="1"/>
  <c r="AG316"/>
  <c r="AX316"/>
  <c r="BC230"/>
  <c r="BC231"/>
  <c r="BC232"/>
  <c r="BC233"/>
  <c r="BC234"/>
  <c r="BC235"/>
  <c r="BC236"/>
  <c r="BC237"/>
  <c r="BC238"/>
  <c r="BC242"/>
  <c r="BC260"/>
  <c r="BC261"/>
  <c r="BC262"/>
  <c r="BC263"/>
  <c r="BC264"/>
  <c r="BC265"/>
  <c r="BC266"/>
  <c r="BC267"/>
  <c r="BC268"/>
  <c r="BC275"/>
  <c r="BC276"/>
  <c r="BC277"/>
  <c r="BC278"/>
  <c r="BC279"/>
  <c r="BC280"/>
  <c r="BC281"/>
  <c r="BC282"/>
  <c r="BC283"/>
  <c r="B307"/>
  <c r="D307"/>
  <c r="F307"/>
  <c r="H307"/>
  <c r="J307"/>
  <c r="L307"/>
  <c r="O307"/>
  <c r="R307"/>
  <c r="U307"/>
  <c r="X307"/>
  <c r="Z307"/>
  <c r="AB307"/>
  <c r="AD307"/>
  <c r="AF307"/>
  <c r="AK307"/>
  <c r="AM307"/>
  <c r="AO307"/>
  <c r="AS307"/>
  <c r="AV307"/>
  <c r="AY307"/>
  <c r="C308"/>
  <c r="E308"/>
  <c r="G308"/>
  <c r="I308"/>
  <c r="K308"/>
  <c r="N308"/>
  <c r="P308"/>
  <c r="T308"/>
  <c r="V308"/>
  <c r="Y308"/>
  <c r="AA308"/>
  <c r="AC308"/>
  <c r="AE308"/>
  <c r="AJ308"/>
  <c r="AL308"/>
  <c r="AN308"/>
  <c r="AQ308"/>
  <c r="AU308"/>
  <c r="AW308"/>
  <c r="B309"/>
  <c r="D309"/>
  <c r="F309"/>
  <c r="H309"/>
  <c r="J309"/>
  <c r="L309"/>
  <c r="O309"/>
  <c r="R309"/>
  <c r="U309"/>
  <c r="X309"/>
  <c r="Z309"/>
  <c r="AB309"/>
  <c r="AD309"/>
  <c r="AF309"/>
  <c r="AK309"/>
  <c r="AM309"/>
  <c r="AO309"/>
  <c r="AS309"/>
  <c r="AV309"/>
  <c r="AY309"/>
  <c r="C310"/>
  <c r="E310"/>
  <c r="G310"/>
  <c r="I310"/>
  <c r="K310"/>
  <c r="N310"/>
  <c r="P310"/>
  <c r="T310"/>
  <c r="V310"/>
  <c r="Y310"/>
  <c r="AA310"/>
  <c r="AC310"/>
  <c r="AE310"/>
  <c r="AJ310"/>
  <c r="AL310"/>
  <c r="AN310"/>
  <c r="AU310"/>
  <c r="AW310"/>
  <c r="O311"/>
  <c r="X311"/>
  <c r="Z311"/>
  <c r="AB311"/>
  <c r="AD311"/>
  <c r="AF311"/>
  <c r="AK311"/>
  <c r="AM311"/>
  <c r="AO311"/>
  <c r="AV311"/>
  <c r="C323"/>
  <c r="E323"/>
  <c r="G323"/>
  <c r="I323"/>
  <c r="K323"/>
  <c r="O323"/>
  <c r="T323"/>
  <c r="V323"/>
  <c r="X323"/>
  <c r="Z323"/>
  <c r="AB323"/>
  <c r="AD323"/>
  <c r="AF323"/>
  <c r="AK323"/>
  <c r="AM323"/>
  <c r="AO323"/>
  <c r="AQ323"/>
  <c r="AV323"/>
  <c r="J312"/>
  <c r="L312"/>
  <c r="N312"/>
  <c r="P312"/>
  <c r="R312"/>
  <c r="U312"/>
  <c r="Y312"/>
  <c r="AA312"/>
  <c r="AC312"/>
  <c r="AE312"/>
  <c r="AJ312"/>
  <c r="AL312"/>
  <c r="AN312"/>
  <c r="AS312"/>
  <c r="AU312"/>
  <c r="AW312"/>
  <c r="AY312"/>
  <c r="C313"/>
  <c r="E313"/>
  <c r="G313"/>
  <c r="I313"/>
  <c r="K313"/>
  <c r="O313"/>
  <c r="T313"/>
  <c r="V313"/>
  <c r="X313"/>
  <c r="Z313"/>
  <c r="AB313"/>
  <c r="AD313"/>
  <c r="AF313"/>
  <c r="AK313"/>
  <c r="AM313"/>
  <c r="AO313"/>
  <c r="AQ313"/>
  <c r="AV313"/>
  <c r="B314"/>
  <c r="D314"/>
  <c r="F314"/>
  <c r="H314"/>
  <c r="J314"/>
  <c r="L314"/>
  <c r="N314"/>
  <c r="P314"/>
  <c r="R314"/>
  <c r="U314"/>
  <c r="Y314"/>
  <c r="AA314"/>
  <c r="AC314"/>
  <c r="AE314"/>
  <c r="AJ314"/>
  <c r="AL314"/>
  <c r="AN314"/>
  <c r="AS314"/>
  <c r="AU314"/>
  <c r="AW314"/>
  <c r="AY314"/>
  <c r="C315"/>
  <c r="C342" s="1"/>
  <c r="C358" s="1"/>
  <c r="E315"/>
  <c r="E342" s="1"/>
  <c r="E358" s="1"/>
  <c r="G315"/>
  <c r="G342" s="1"/>
  <c r="G358" s="1"/>
  <c r="I315"/>
  <c r="I342" s="1"/>
  <c r="I358" s="1"/>
  <c r="K315"/>
  <c r="K342" s="1"/>
  <c r="K358" s="1"/>
  <c r="O315"/>
  <c r="O342" s="1"/>
  <c r="O358" s="1"/>
  <c r="T315"/>
  <c r="T342" s="1"/>
  <c r="T358" s="1"/>
  <c r="V315"/>
  <c r="V342" s="1"/>
  <c r="V358" s="1"/>
  <c r="X315"/>
  <c r="X342" s="1"/>
  <c r="X358" s="1"/>
  <c r="Z315"/>
  <c r="Z342" s="1"/>
  <c r="Z358" s="1"/>
  <c r="AB315"/>
  <c r="AB342" s="1"/>
  <c r="AB358" s="1"/>
  <c r="AD315"/>
  <c r="AD342" s="1"/>
  <c r="AD358" s="1"/>
  <c r="AF315"/>
  <c r="AF342" s="1"/>
  <c r="AF358" s="1"/>
  <c r="AK315"/>
  <c r="AK342" s="1"/>
  <c r="AK358" s="1"/>
  <c r="AM315"/>
  <c r="AM342" s="1"/>
  <c r="AM358" s="1"/>
  <c r="AO315"/>
  <c r="AO342" s="1"/>
  <c r="AO358" s="1"/>
  <c r="AQ315"/>
  <c r="AQ342" s="1"/>
  <c r="AQ358" s="1"/>
  <c r="AV315"/>
  <c r="AV342" s="1"/>
  <c r="AV358" s="1"/>
  <c r="B316"/>
  <c r="D316"/>
  <c r="F316"/>
  <c r="H316"/>
  <c r="J316"/>
  <c r="L316"/>
  <c r="N316"/>
  <c r="P316"/>
  <c r="R316"/>
  <c r="U316"/>
  <c r="Y316"/>
  <c r="AA316"/>
  <c r="AC316"/>
  <c r="AE316"/>
  <c r="AJ316"/>
  <c r="AL316"/>
  <c r="AN316"/>
  <c r="AS316"/>
  <c r="AU316"/>
  <c r="AW316"/>
  <c r="AY316"/>
  <c r="AT322"/>
  <c r="AX225"/>
  <c r="AX240"/>
  <c r="AX255"/>
  <c r="B323"/>
  <c r="D323"/>
  <c r="F323"/>
  <c r="H323"/>
  <c r="J323"/>
  <c r="L323"/>
  <c r="N323"/>
  <c r="P323"/>
  <c r="R323"/>
  <c r="U323"/>
  <c r="Y323"/>
  <c r="AA323"/>
  <c r="AC323"/>
  <c r="AE323"/>
  <c r="AJ323"/>
  <c r="AL323"/>
  <c r="AN323"/>
  <c r="AS323"/>
  <c r="AU323"/>
  <c r="AW323"/>
  <c r="AY323"/>
  <c r="AO310"/>
  <c r="AQ310"/>
  <c r="AV310"/>
  <c r="B311"/>
  <c r="D311"/>
  <c r="F311"/>
  <c r="H311"/>
  <c r="J311"/>
  <c r="L311"/>
  <c r="N311"/>
  <c r="P311"/>
  <c r="R311"/>
  <c r="U311"/>
  <c r="Y311"/>
  <c r="AA311"/>
  <c r="AC311"/>
  <c r="AE311"/>
  <c r="AJ311"/>
  <c r="AL311"/>
  <c r="AN311"/>
  <c r="AS311"/>
  <c r="AU311"/>
  <c r="AW311"/>
  <c r="AY311"/>
  <c r="C312"/>
  <c r="E312"/>
  <c r="G312"/>
  <c r="I312"/>
  <c r="K312"/>
  <c r="O312"/>
  <c r="T312"/>
  <c r="V312"/>
  <c r="X312"/>
  <c r="Z312"/>
  <c r="AB312"/>
  <c r="AD312"/>
  <c r="AF312"/>
  <c r="AK312"/>
  <c r="AM312"/>
  <c r="AO312"/>
  <c r="AQ312"/>
  <c r="AV312"/>
  <c r="B313"/>
  <c r="D313"/>
  <c r="F313"/>
  <c r="H313"/>
  <c r="J313"/>
  <c r="L313"/>
  <c r="N313"/>
  <c r="P313"/>
  <c r="R313"/>
  <c r="U313"/>
  <c r="Y313"/>
  <c r="AA313"/>
  <c r="AC313"/>
  <c r="AE313"/>
  <c r="AJ313"/>
  <c r="AL313"/>
  <c r="AN313"/>
  <c r="AS313"/>
  <c r="AU313"/>
  <c r="AW313"/>
  <c r="AY313"/>
  <c r="C314"/>
  <c r="E314"/>
  <c r="G314"/>
  <c r="I314"/>
  <c r="K314"/>
  <c r="O314"/>
  <c r="T314"/>
  <c r="V314"/>
  <c r="X314"/>
  <c r="Z314"/>
  <c r="AB314"/>
  <c r="AD314"/>
  <c r="AF314"/>
  <c r="AK314"/>
  <c r="AM314"/>
  <c r="AO314"/>
  <c r="AQ314"/>
  <c r="AV314"/>
  <c r="B315"/>
  <c r="B342" s="1"/>
  <c r="B358" s="1"/>
  <c r="D315"/>
  <c r="D342" s="1"/>
  <c r="D358" s="1"/>
  <c r="F315"/>
  <c r="F342" s="1"/>
  <c r="F358" s="1"/>
  <c r="H315"/>
  <c r="H342" s="1"/>
  <c r="H358" s="1"/>
  <c r="J315"/>
  <c r="J342" s="1"/>
  <c r="J358" s="1"/>
  <c r="L315"/>
  <c r="L342" s="1"/>
  <c r="L358" s="1"/>
  <c r="N315"/>
  <c r="N342" s="1"/>
  <c r="N358" s="1"/>
  <c r="P315"/>
  <c r="P342" s="1"/>
  <c r="P358" s="1"/>
  <c r="R315"/>
  <c r="R342" s="1"/>
  <c r="R358" s="1"/>
  <c r="U315"/>
  <c r="U342" s="1"/>
  <c r="U358" s="1"/>
  <c r="Y315"/>
  <c r="Y342" s="1"/>
  <c r="Y358" s="1"/>
  <c r="AA315"/>
  <c r="AA342" s="1"/>
  <c r="AA358" s="1"/>
  <c r="AC315"/>
  <c r="AC342" s="1"/>
  <c r="AC358" s="1"/>
  <c r="AE315"/>
  <c r="AE342" s="1"/>
  <c r="AE358" s="1"/>
  <c r="AJ315"/>
  <c r="AJ342" s="1"/>
  <c r="AJ358" s="1"/>
  <c r="AL315"/>
  <c r="AL342" s="1"/>
  <c r="AL358" s="1"/>
  <c r="AN315"/>
  <c r="AN342" s="1"/>
  <c r="AN358" s="1"/>
  <c r="AS315"/>
  <c r="AS342" s="1"/>
  <c r="AS358" s="1"/>
  <c r="AU315"/>
  <c r="AU342" s="1"/>
  <c r="AU358" s="1"/>
  <c r="AW315"/>
  <c r="AW342" s="1"/>
  <c r="AW358" s="1"/>
  <c r="AY315"/>
  <c r="AY342" s="1"/>
  <c r="AY358" s="1"/>
  <c r="C316"/>
  <c r="E316"/>
  <c r="G316"/>
  <c r="I316"/>
  <c r="K316"/>
  <c r="O316"/>
  <c r="T316"/>
  <c r="V316"/>
  <c r="X316"/>
  <c r="Z316"/>
  <c r="AB316"/>
  <c r="AD316"/>
  <c r="AF316"/>
  <c r="AK316"/>
  <c r="AM316"/>
  <c r="AO316"/>
  <c r="AQ316"/>
  <c r="AV316"/>
  <c r="BC326"/>
  <c r="BC330"/>
  <c r="BC334"/>
  <c r="BC338"/>
  <c r="BC343"/>
  <c r="BC347"/>
  <c r="BC351"/>
  <c r="BC355"/>
  <c r="W321"/>
  <c r="BC322"/>
  <c r="BC324"/>
  <c r="AT327"/>
  <c r="BC327" s="1"/>
  <c r="BC328"/>
  <c r="AT331"/>
  <c r="BC331" s="1"/>
  <c r="BC332"/>
  <c r="AT335"/>
  <c r="BC335" s="1"/>
  <c r="BC336"/>
  <c r="AT344"/>
  <c r="BC344" s="1"/>
  <c r="BC345"/>
  <c r="AT348"/>
  <c r="BC348" s="1"/>
  <c r="BC349"/>
  <c r="AT352"/>
  <c r="BC352" s="1"/>
  <c r="BC353"/>
  <c r="AT356"/>
  <c r="BC356" s="1"/>
  <c r="BC357"/>
  <c r="Q179" i="304"/>
  <c r="AI131"/>
  <c r="Q181"/>
  <c r="AI133"/>
  <c r="Q183"/>
  <c r="AI135"/>
  <c r="Q185"/>
  <c r="AI137"/>
  <c r="Q187"/>
  <c r="AI139"/>
  <c r="Q189"/>
  <c r="AI141"/>
  <c r="BC148"/>
  <c r="BC147" s="1"/>
  <c r="BA147"/>
  <c r="AI163"/>
  <c r="Q162"/>
  <c r="BC13"/>
  <c r="BC14"/>
  <c r="BC15"/>
  <c r="BC16"/>
  <c r="BC17"/>
  <c r="BC18"/>
  <c r="BC19"/>
  <c r="BC21"/>
  <c r="BC22"/>
  <c r="BC23"/>
  <c r="BC24"/>
  <c r="BC25"/>
  <c r="BC26"/>
  <c r="BC27"/>
  <c r="BC29"/>
  <c r="BC30"/>
  <c r="BC31"/>
  <c r="BC32"/>
  <c r="BC33"/>
  <c r="BC34"/>
  <c r="BC35"/>
  <c r="BC38"/>
  <c r="BC39"/>
  <c r="BC40"/>
  <c r="BC41"/>
  <c r="BC42"/>
  <c r="BC43"/>
  <c r="AI45"/>
  <c r="AT45" s="1"/>
  <c r="Q46"/>
  <c r="AI46" s="1"/>
  <c r="AT46" s="1"/>
  <c r="AI47"/>
  <c r="AT47" s="1"/>
  <c r="Q48"/>
  <c r="AI48" s="1"/>
  <c r="AT48" s="1"/>
  <c r="AI49"/>
  <c r="AT49" s="1"/>
  <c r="Q50"/>
  <c r="AI50" s="1"/>
  <c r="AT50" s="1"/>
  <c r="AI51"/>
  <c r="AT51" s="1"/>
  <c r="BC54"/>
  <c r="BC55"/>
  <c r="AT71"/>
  <c r="AT73"/>
  <c r="AT75"/>
  <c r="AT77"/>
  <c r="AT160"/>
  <c r="AT159" s="1"/>
  <c r="AI159"/>
  <c r="BA159"/>
  <c r="BC45"/>
  <c r="BC46"/>
  <c r="BC47"/>
  <c r="BC48"/>
  <c r="BC49"/>
  <c r="BC50"/>
  <c r="BC51"/>
  <c r="BC71"/>
  <c r="BC73"/>
  <c r="BC75"/>
  <c r="BC77"/>
  <c r="BC79"/>
  <c r="BC80"/>
  <c r="BC81"/>
  <c r="BC82"/>
  <c r="BC83"/>
  <c r="BC84"/>
  <c r="BC85"/>
  <c r="BC87"/>
  <c r="BC88"/>
  <c r="BC89"/>
  <c r="BC90"/>
  <c r="BC91"/>
  <c r="BC92"/>
  <c r="BC93"/>
  <c r="BC96"/>
  <c r="BC97"/>
  <c r="BC98"/>
  <c r="BC99"/>
  <c r="BC100"/>
  <c r="BC101"/>
  <c r="BC112"/>
  <c r="BC113"/>
  <c r="BC161"/>
  <c r="BC164"/>
  <c r="BC165"/>
  <c r="BC166"/>
  <c r="BC167"/>
  <c r="BC168"/>
  <c r="BC169"/>
  <c r="BC170"/>
  <c r="BC171"/>
  <c r="BC172"/>
  <c r="Q291"/>
  <c r="AI214"/>
  <c r="AG307"/>
  <c r="AG290"/>
  <c r="AX307"/>
  <c r="AX290"/>
  <c r="Q293"/>
  <c r="Q309" s="1"/>
  <c r="AI216"/>
  <c r="Q295"/>
  <c r="Q311" s="1"/>
  <c r="AI218"/>
  <c r="Q297"/>
  <c r="Q313" s="1"/>
  <c r="AI220"/>
  <c r="Q299"/>
  <c r="Q315" s="1"/>
  <c r="Q342" s="1"/>
  <c r="Q358" s="1"/>
  <c r="AI222"/>
  <c r="AT226"/>
  <c r="AT225" s="1"/>
  <c r="AI225"/>
  <c r="BA225"/>
  <c r="AI229"/>
  <c r="Q228"/>
  <c r="AT241"/>
  <c r="AT240" s="1"/>
  <c r="AI240"/>
  <c r="BA240"/>
  <c r="AI244"/>
  <c r="Q243"/>
  <c r="AT271"/>
  <c r="AT270" s="1"/>
  <c r="AI270"/>
  <c r="BA270"/>
  <c r="AI274"/>
  <c r="Q273"/>
  <c r="W53"/>
  <c r="W67" s="1"/>
  <c r="AG53"/>
  <c r="AG67" s="1"/>
  <c r="AP53"/>
  <c r="AP67" s="1"/>
  <c r="M56"/>
  <c r="Q56"/>
  <c r="AX56"/>
  <c r="W111"/>
  <c r="W125" s="1"/>
  <c r="AG111"/>
  <c r="AG125" s="1"/>
  <c r="AP111"/>
  <c r="AP125" s="1"/>
  <c r="M114"/>
  <c r="Q114"/>
  <c r="AX114"/>
  <c r="AU144"/>
  <c r="AW144"/>
  <c r="AV147"/>
  <c r="AX147"/>
  <c r="W175"/>
  <c r="W191" s="1"/>
  <c r="AG175"/>
  <c r="AG191" s="1"/>
  <c r="W178"/>
  <c r="W177" s="1"/>
  <c r="M179"/>
  <c r="M177" s="1"/>
  <c r="BA179"/>
  <c r="BA177" s="1"/>
  <c r="M181"/>
  <c r="BA181"/>
  <c r="M183"/>
  <c r="BA183"/>
  <c r="M185"/>
  <c r="BA185"/>
  <c r="M187"/>
  <c r="BA187"/>
  <c r="M189"/>
  <c r="BA189"/>
  <c r="BC197"/>
  <c r="M323"/>
  <c r="M339" s="1"/>
  <c r="W323"/>
  <c r="W339" s="1"/>
  <c r="AP323"/>
  <c r="M308"/>
  <c r="AG308"/>
  <c r="AX308"/>
  <c r="AG309"/>
  <c r="AX309"/>
  <c r="M310"/>
  <c r="AG310"/>
  <c r="AX310"/>
  <c r="AG311"/>
  <c r="AX311"/>
  <c r="M312"/>
  <c r="AG312"/>
  <c r="AX312"/>
  <c r="AG313"/>
  <c r="AX313"/>
  <c r="M314"/>
  <c r="AG314"/>
  <c r="AX314"/>
  <c r="AG315"/>
  <c r="AG342" s="1"/>
  <c r="AG358" s="1"/>
  <c r="AX315"/>
  <c r="AX342" s="1"/>
  <c r="AX358" s="1"/>
  <c r="M316"/>
  <c r="AG316"/>
  <c r="BC227"/>
  <c r="BC242"/>
  <c r="BC272"/>
  <c r="N307"/>
  <c r="P307"/>
  <c r="Y307"/>
  <c r="AA307"/>
  <c r="AC307"/>
  <c r="AE307"/>
  <c r="AJ307"/>
  <c r="AL307"/>
  <c r="AN307"/>
  <c r="AU307"/>
  <c r="AW307"/>
  <c r="O308"/>
  <c r="X308"/>
  <c r="Z308"/>
  <c r="AB308"/>
  <c r="AI199"/>
  <c r="Q198"/>
  <c r="AT212"/>
  <c r="AT289" s="1"/>
  <c r="AI289"/>
  <c r="BA289"/>
  <c r="BA323" s="1"/>
  <c r="W307"/>
  <c r="W290"/>
  <c r="W302" s="1"/>
  <c r="AP307"/>
  <c r="AP290"/>
  <c r="AP302" s="1"/>
  <c r="AT256"/>
  <c r="AT255" s="1"/>
  <c r="AI255"/>
  <c r="BA255"/>
  <c r="AI259"/>
  <c r="Q258"/>
  <c r="AI37"/>
  <c r="BA37"/>
  <c r="AI72"/>
  <c r="AI74"/>
  <c r="AI76"/>
  <c r="AI95"/>
  <c r="BA95"/>
  <c r="M129"/>
  <c r="Q130"/>
  <c r="M132"/>
  <c r="W132"/>
  <c r="Q134"/>
  <c r="Q132" s="1"/>
  <c r="Q136"/>
  <c r="Q138"/>
  <c r="Q140"/>
  <c r="Q142"/>
  <c r="BA144"/>
  <c r="Q159"/>
  <c r="AX159"/>
  <c r="M175"/>
  <c r="M191" s="1"/>
  <c r="AP175"/>
  <c r="AP191" s="1"/>
  <c r="AX175"/>
  <c r="AX191" s="1"/>
  <c r="BA175"/>
  <c r="BA191" s="1"/>
  <c r="AG302"/>
  <c r="AG323"/>
  <c r="W308"/>
  <c r="AP308"/>
  <c r="BA308"/>
  <c r="W309"/>
  <c r="AP309"/>
  <c r="W310"/>
  <c r="AP310"/>
  <c r="BA310"/>
  <c r="W311"/>
  <c r="AP311"/>
  <c r="W312"/>
  <c r="AP312"/>
  <c r="BA312"/>
  <c r="W313"/>
  <c r="AP313"/>
  <c r="W314"/>
  <c r="AP314"/>
  <c r="BA314"/>
  <c r="W315"/>
  <c r="W342" s="1"/>
  <c r="W358" s="1"/>
  <c r="AP315"/>
  <c r="AP342" s="1"/>
  <c r="AP358" s="1"/>
  <c r="W316"/>
  <c r="AP316"/>
  <c r="BC230"/>
  <c r="BC231"/>
  <c r="BC232"/>
  <c r="BC233"/>
  <c r="BC234"/>
  <c r="BC235"/>
  <c r="BC236"/>
  <c r="BC237"/>
  <c r="BC238"/>
  <c r="BC245"/>
  <c r="BC246"/>
  <c r="BC247"/>
  <c r="BC248"/>
  <c r="BC249"/>
  <c r="BC250"/>
  <c r="BC251"/>
  <c r="BC252"/>
  <c r="BC253"/>
  <c r="BC257"/>
  <c r="BC275"/>
  <c r="BC276"/>
  <c r="BC277"/>
  <c r="BC278"/>
  <c r="BC279"/>
  <c r="BC280"/>
  <c r="BC281"/>
  <c r="BC282"/>
  <c r="BC283"/>
  <c r="B307"/>
  <c r="D307"/>
  <c r="F307"/>
  <c r="H307"/>
  <c r="J307"/>
  <c r="L307"/>
  <c r="R307"/>
  <c r="U307"/>
  <c r="AS307"/>
  <c r="AY307"/>
  <c r="C308"/>
  <c r="E308"/>
  <c r="G308"/>
  <c r="I308"/>
  <c r="K308"/>
  <c r="T308"/>
  <c r="V308"/>
  <c r="BA316"/>
  <c r="C323"/>
  <c r="E323"/>
  <c r="G323"/>
  <c r="I323"/>
  <c r="K323"/>
  <c r="O323"/>
  <c r="Q289"/>
  <c r="Q323" s="1"/>
  <c r="T323"/>
  <c r="V323"/>
  <c r="X323"/>
  <c r="Z323"/>
  <c r="AB323"/>
  <c r="AD323"/>
  <c r="AF323"/>
  <c r="AK323"/>
  <c r="AM323"/>
  <c r="AO323"/>
  <c r="AQ323"/>
  <c r="AV323"/>
  <c r="AX289"/>
  <c r="AX323" s="1"/>
  <c r="C307"/>
  <c r="E307"/>
  <c r="G307"/>
  <c r="I307"/>
  <c r="K307"/>
  <c r="M291"/>
  <c r="O307"/>
  <c r="T307"/>
  <c r="V307"/>
  <c r="X307"/>
  <c r="Z307"/>
  <c r="AB307"/>
  <c r="AD307"/>
  <c r="AF307"/>
  <c r="AK307"/>
  <c r="AM307"/>
  <c r="AO307"/>
  <c r="AQ307"/>
  <c r="AV307"/>
  <c r="BA291"/>
  <c r="B308"/>
  <c r="D308"/>
  <c r="F308"/>
  <c r="H308"/>
  <c r="J308"/>
  <c r="L308"/>
  <c r="N308"/>
  <c r="P308"/>
  <c r="R308"/>
  <c r="U308"/>
  <c r="Y308"/>
  <c r="AA308"/>
  <c r="AC308"/>
  <c r="AE308"/>
  <c r="AJ308"/>
  <c r="AL308"/>
  <c r="AN308"/>
  <c r="AS308"/>
  <c r="AU308"/>
  <c r="AW308"/>
  <c r="AY308"/>
  <c r="C309"/>
  <c r="E309"/>
  <c r="G309"/>
  <c r="I309"/>
  <c r="K309"/>
  <c r="M293"/>
  <c r="M309" s="1"/>
  <c r="O309"/>
  <c r="T309"/>
  <c r="V309"/>
  <c r="X309"/>
  <c r="Z309"/>
  <c r="AB309"/>
  <c r="AD309"/>
  <c r="AF309"/>
  <c r="AK309"/>
  <c r="AM309"/>
  <c r="AO309"/>
  <c r="AQ309"/>
  <c r="AV309"/>
  <c r="BA293"/>
  <c r="BA309" s="1"/>
  <c r="B310"/>
  <c r="D310"/>
  <c r="F310"/>
  <c r="H310"/>
  <c r="J310"/>
  <c r="L310"/>
  <c r="N310"/>
  <c r="P310"/>
  <c r="R310"/>
  <c r="U310"/>
  <c r="Y310"/>
  <c r="AA310"/>
  <c r="AC310"/>
  <c r="AE310"/>
  <c r="AJ310"/>
  <c r="AL310"/>
  <c r="AN310"/>
  <c r="AS310"/>
  <c r="AU310"/>
  <c r="AW310"/>
  <c r="AY310"/>
  <c r="C311"/>
  <c r="E311"/>
  <c r="G311"/>
  <c r="I311"/>
  <c r="K311"/>
  <c r="M295"/>
  <c r="M311" s="1"/>
  <c r="O311"/>
  <c r="T311"/>
  <c r="V311"/>
  <c r="X311"/>
  <c r="Z311"/>
  <c r="AB311"/>
  <c r="AD311"/>
  <c r="AF311"/>
  <c r="AK311"/>
  <c r="AM311"/>
  <c r="AO311"/>
  <c r="AQ311"/>
  <c r="AV311"/>
  <c r="BA295"/>
  <c r="BA311" s="1"/>
  <c r="B312"/>
  <c r="D312"/>
  <c r="F312"/>
  <c r="H312"/>
  <c r="J312"/>
  <c r="L312"/>
  <c r="N312"/>
  <c r="P312"/>
  <c r="R312"/>
  <c r="U312"/>
  <c r="Y312"/>
  <c r="AA312"/>
  <c r="AC312"/>
  <c r="AE312"/>
  <c r="AJ312"/>
  <c r="AL312"/>
  <c r="AN312"/>
  <c r="AS312"/>
  <c r="AU312"/>
  <c r="AW312"/>
  <c r="AY312"/>
  <c r="C313"/>
  <c r="E313"/>
  <c r="G313"/>
  <c r="I313"/>
  <c r="K313"/>
  <c r="M297"/>
  <c r="M313" s="1"/>
  <c r="O313"/>
  <c r="T313"/>
  <c r="V313"/>
  <c r="X313"/>
  <c r="Z313"/>
  <c r="AB313"/>
  <c r="AD313"/>
  <c r="AF313"/>
  <c r="AK313"/>
  <c r="AM313"/>
  <c r="AO313"/>
  <c r="AQ313"/>
  <c r="AV313"/>
  <c r="BA297"/>
  <c r="BA313" s="1"/>
  <c r="B314"/>
  <c r="D314"/>
  <c r="F314"/>
  <c r="H314"/>
  <c r="J314"/>
  <c r="L314"/>
  <c r="N314"/>
  <c r="P314"/>
  <c r="R314"/>
  <c r="U314"/>
  <c r="Y314"/>
  <c r="AA314"/>
  <c r="AC314"/>
  <c r="AE314"/>
  <c r="AJ314"/>
  <c r="AL314"/>
  <c r="AN314"/>
  <c r="AS314"/>
  <c r="AU314"/>
  <c r="AW314"/>
  <c r="AY314"/>
  <c r="C315"/>
  <c r="C342" s="1"/>
  <c r="C358" s="1"/>
  <c r="E315"/>
  <c r="E342" s="1"/>
  <c r="E358" s="1"/>
  <c r="G315"/>
  <c r="G342" s="1"/>
  <c r="G358" s="1"/>
  <c r="I315"/>
  <c r="I342" s="1"/>
  <c r="I358" s="1"/>
  <c r="K315"/>
  <c r="K342" s="1"/>
  <c r="K358" s="1"/>
  <c r="M299"/>
  <c r="M315" s="1"/>
  <c r="M342" s="1"/>
  <c r="M358" s="1"/>
  <c r="O315"/>
  <c r="O342" s="1"/>
  <c r="O358" s="1"/>
  <c r="T315"/>
  <c r="T342" s="1"/>
  <c r="T358" s="1"/>
  <c r="V315"/>
  <c r="V342" s="1"/>
  <c r="V358" s="1"/>
  <c r="X315"/>
  <c r="X342" s="1"/>
  <c r="X358" s="1"/>
  <c r="Z315"/>
  <c r="Z342" s="1"/>
  <c r="Z358" s="1"/>
  <c r="AB315"/>
  <c r="AB342" s="1"/>
  <c r="AB358" s="1"/>
  <c r="AD315"/>
  <c r="AD342" s="1"/>
  <c r="AD358" s="1"/>
  <c r="AF315"/>
  <c r="AF342" s="1"/>
  <c r="AF358" s="1"/>
  <c r="AK315"/>
  <c r="AK342" s="1"/>
  <c r="AK358" s="1"/>
  <c r="AM315"/>
  <c r="AM342" s="1"/>
  <c r="AM358" s="1"/>
  <c r="AO315"/>
  <c r="AO342" s="1"/>
  <c r="AO358" s="1"/>
  <c r="AQ315"/>
  <c r="AQ342" s="1"/>
  <c r="AQ358" s="1"/>
  <c r="AV315"/>
  <c r="AV342" s="1"/>
  <c r="AV358" s="1"/>
  <c r="BA299"/>
  <c r="BA315" s="1"/>
  <c r="BA342" s="1"/>
  <c r="BA358" s="1"/>
  <c r="B316"/>
  <c r="D316"/>
  <c r="F316"/>
  <c r="H316"/>
  <c r="J316"/>
  <c r="L316"/>
  <c r="N316"/>
  <c r="P316"/>
  <c r="R316"/>
  <c r="U316"/>
  <c r="Y316"/>
  <c r="AA316"/>
  <c r="AC316"/>
  <c r="AE316"/>
  <c r="AJ316"/>
  <c r="AL316"/>
  <c r="AN316"/>
  <c r="AS316"/>
  <c r="AU316"/>
  <c r="AW316"/>
  <c r="Q195"/>
  <c r="AX195"/>
  <c r="AI196"/>
  <c r="BA196"/>
  <c r="Q210"/>
  <c r="AX210"/>
  <c r="AI211"/>
  <c r="BA211"/>
  <c r="W213"/>
  <c r="Q215"/>
  <c r="Q213" s="1"/>
  <c r="Q217"/>
  <c r="Q219"/>
  <c r="Q221"/>
  <c r="Q223"/>
  <c r="AX316"/>
  <c r="Q225"/>
  <c r="AX225"/>
  <c r="Q240"/>
  <c r="AX240"/>
  <c r="AX255"/>
  <c r="AX270"/>
  <c r="B323"/>
  <c r="D323"/>
  <c r="F323"/>
  <c r="H323"/>
  <c r="J323"/>
  <c r="L323"/>
  <c r="N323"/>
  <c r="P323"/>
  <c r="R323"/>
  <c r="U323"/>
  <c r="Y323"/>
  <c r="AA323"/>
  <c r="AC323"/>
  <c r="AE323"/>
  <c r="AJ323"/>
  <c r="AL323"/>
  <c r="AN323"/>
  <c r="AS323"/>
  <c r="AU323"/>
  <c r="AW323"/>
  <c r="AY323"/>
  <c r="AD308"/>
  <c r="AF308"/>
  <c r="AK308"/>
  <c r="AM308"/>
  <c r="AO308"/>
  <c r="AQ308"/>
  <c r="AV308"/>
  <c r="B309"/>
  <c r="D309"/>
  <c r="F309"/>
  <c r="H309"/>
  <c r="J309"/>
  <c r="L309"/>
  <c r="N309"/>
  <c r="P309"/>
  <c r="R309"/>
  <c r="U309"/>
  <c r="Y309"/>
  <c r="AA309"/>
  <c r="AC309"/>
  <c r="AE309"/>
  <c r="AJ309"/>
  <c r="AL309"/>
  <c r="AN309"/>
  <c r="AS309"/>
  <c r="AU309"/>
  <c r="AW309"/>
  <c r="AY309"/>
  <c r="C310"/>
  <c r="E310"/>
  <c r="G310"/>
  <c r="I310"/>
  <c r="K310"/>
  <c r="O310"/>
  <c r="T310"/>
  <c r="V310"/>
  <c r="X310"/>
  <c r="Z310"/>
  <c r="AB310"/>
  <c r="AD310"/>
  <c r="AF310"/>
  <c r="AK310"/>
  <c r="AM310"/>
  <c r="AO310"/>
  <c r="AQ310"/>
  <c r="AV310"/>
  <c r="B311"/>
  <c r="D311"/>
  <c r="F311"/>
  <c r="H311"/>
  <c r="J311"/>
  <c r="L311"/>
  <c r="N311"/>
  <c r="P311"/>
  <c r="R311"/>
  <c r="U311"/>
  <c r="Y311"/>
  <c r="AA311"/>
  <c r="AC311"/>
  <c r="AE311"/>
  <c r="AJ311"/>
  <c r="AL311"/>
  <c r="AN311"/>
  <c r="AS311"/>
  <c r="AU311"/>
  <c r="AW311"/>
  <c r="AY311"/>
  <c r="C312"/>
  <c r="E312"/>
  <c r="G312"/>
  <c r="I312"/>
  <c r="K312"/>
  <c r="O312"/>
  <c r="T312"/>
  <c r="V312"/>
  <c r="X312"/>
  <c r="Z312"/>
  <c r="AB312"/>
  <c r="AD312"/>
  <c r="AF312"/>
  <c r="AK312"/>
  <c r="AM312"/>
  <c r="AO312"/>
  <c r="AQ312"/>
  <c r="AV312"/>
  <c r="B313"/>
  <c r="D313"/>
  <c r="F313"/>
  <c r="H313"/>
  <c r="J313"/>
  <c r="L313"/>
  <c r="N313"/>
  <c r="P313"/>
  <c r="R313"/>
  <c r="U313"/>
  <c r="Y313"/>
  <c r="AA313"/>
  <c r="AC313"/>
  <c r="AE313"/>
  <c r="AJ313"/>
  <c r="AL313"/>
  <c r="AN313"/>
  <c r="AS313"/>
  <c r="AU313"/>
  <c r="AW313"/>
  <c r="AY313"/>
  <c r="C314"/>
  <c r="E314"/>
  <c r="G314"/>
  <c r="I314"/>
  <c r="K314"/>
  <c r="O314"/>
  <c r="T314"/>
  <c r="V314"/>
  <c r="X314"/>
  <c r="Z314"/>
  <c r="AB314"/>
  <c r="AD314"/>
  <c r="AF314"/>
  <c r="AK314"/>
  <c r="AM314"/>
  <c r="AO314"/>
  <c r="AQ314"/>
  <c r="AV314"/>
  <c r="B315"/>
  <c r="B342" s="1"/>
  <c r="B358" s="1"/>
  <c r="D315"/>
  <c r="D342" s="1"/>
  <c r="D358" s="1"/>
  <c r="F315"/>
  <c r="F342" s="1"/>
  <c r="F358" s="1"/>
  <c r="H315"/>
  <c r="H342" s="1"/>
  <c r="H358" s="1"/>
  <c r="J315"/>
  <c r="J342" s="1"/>
  <c r="J358" s="1"/>
  <c r="L315"/>
  <c r="L342" s="1"/>
  <c r="L358" s="1"/>
  <c r="N315"/>
  <c r="N342" s="1"/>
  <c r="N358" s="1"/>
  <c r="P315"/>
  <c r="P342" s="1"/>
  <c r="P358" s="1"/>
  <c r="R315"/>
  <c r="R342" s="1"/>
  <c r="R358" s="1"/>
  <c r="U315"/>
  <c r="U342" s="1"/>
  <c r="U358" s="1"/>
  <c r="Y315"/>
  <c r="Y342" s="1"/>
  <c r="Y358" s="1"/>
  <c r="AA315"/>
  <c r="AA342" s="1"/>
  <c r="AA358" s="1"/>
  <c r="AC315"/>
  <c r="AC342" s="1"/>
  <c r="AC358" s="1"/>
  <c r="AE315"/>
  <c r="AE342" s="1"/>
  <c r="AE358" s="1"/>
  <c r="AJ315"/>
  <c r="AJ342" s="1"/>
  <c r="AJ358" s="1"/>
  <c r="AL315"/>
  <c r="AL342" s="1"/>
  <c r="AL358" s="1"/>
  <c r="AN315"/>
  <c r="AN342" s="1"/>
  <c r="AN358" s="1"/>
  <c r="AS315"/>
  <c r="AS342" s="1"/>
  <c r="AS358" s="1"/>
  <c r="AU315"/>
  <c r="AU342" s="1"/>
  <c r="AU358" s="1"/>
  <c r="AW315"/>
  <c r="AW342" s="1"/>
  <c r="AW358" s="1"/>
  <c r="AY315"/>
  <c r="AY342" s="1"/>
  <c r="AY358" s="1"/>
  <c r="C316"/>
  <c r="E316"/>
  <c r="G316"/>
  <c r="I316"/>
  <c r="K316"/>
  <c r="O316"/>
  <c r="T316"/>
  <c r="V316"/>
  <c r="X316"/>
  <c r="Z316"/>
  <c r="AB316"/>
  <c r="AD316"/>
  <c r="AF316"/>
  <c r="AK316"/>
  <c r="AM316"/>
  <c r="AO316"/>
  <c r="AQ316"/>
  <c r="AV316"/>
  <c r="AY316"/>
  <c r="W321"/>
  <c r="AI322"/>
  <c r="BC325"/>
  <c r="BC327"/>
  <c r="BC329"/>
  <c r="BC331"/>
  <c r="BC333"/>
  <c r="BC335"/>
  <c r="BC337"/>
  <c r="BC344"/>
  <c r="BC346"/>
  <c r="BC348"/>
  <c r="BC350"/>
  <c r="BC352"/>
  <c r="BC354"/>
  <c r="BC356"/>
  <c r="BC324"/>
  <c r="BC326"/>
  <c r="BC328"/>
  <c r="BC330"/>
  <c r="BC332"/>
  <c r="BC334"/>
  <c r="BC336"/>
  <c r="BC338"/>
  <c r="BC343"/>
  <c r="BC345"/>
  <c r="BC347"/>
  <c r="BC349"/>
  <c r="BC351"/>
  <c r="BC353"/>
  <c r="BC355"/>
  <c r="BC357"/>
  <c r="BC13" i="302"/>
  <c r="BC14"/>
  <c r="BC15"/>
  <c r="BC16"/>
  <c r="BC17"/>
  <c r="BC18"/>
  <c r="BC19"/>
  <c r="BC21"/>
  <c r="BC22"/>
  <c r="BC23"/>
  <c r="BC24"/>
  <c r="BC25"/>
  <c r="BC26"/>
  <c r="BC27"/>
  <c r="BC29"/>
  <c r="BC30"/>
  <c r="BC31"/>
  <c r="BC32"/>
  <c r="BC33"/>
  <c r="BC34"/>
  <c r="BC35"/>
  <c r="BC38"/>
  <c r="BC39"/>
  <c r="BC40"/>
  <c r="BC41"/>
  <c r="BC42"/>
  <c r="BC43"/>
  <c r="BC45"/>
  <c r="BC46"/>
  <c r="BC47"/>
  <c r="BC48"/>
  <c r="BC49"/>
  <c r="BC50"/>
  <c r="BC51"/>
  <c r="BC54"/>
  <c r="BC55"/>
  <c r="BC57"/>
  <c r="BC58"/>
  <c r="BC59"/>
  <c r="BC60"/>
  <c r="BC61"/>
  <c r="BC62"/>
  <c r="BC63"/>
  <c r="BC64"/>
  <c r="BC65"/>
  <c r="BC66"/>
  <c r="BC148"/>
  <c r="BA147"/>
  <c r="AI163"/>
  <c r="Q162"/>
  <c r="BA162"/>
  <c r="BC172"/>
  <c r="AT226"/>
  <c r="AT225" s="1"/>
  <c r="AI225"/>
  <c r="M53"/>
  <c r="M67" s="1"/>
  <c r="AX53"/>
  <c r="AX67" s="1"/>
  <c r="BA53"/>
  <c r="BA67" s="1"/>
  <c r="W56"/>
  <c r="AG56"/>
  <c r="AP56"/>
  <c r="BC79"/>
  <c r="BC80"/>
  <c r="BC81"/>
  <c r="BC82"/>
  <c r="BC83"/>
  <c r="BC84"/>
  <c r="BC85"/>
  <c r="BC88"/>
  <c r="BC97"/>
  <c r="BC99"/>
  <c r="BC101"/>
  <c r="BC112"/>
  <c r="BC113"/>
  <c r="BC146"/>
  <c r="BC144" s="1"/>
  <c r="BC150"/>
  <c r="BC152"/>
  <c r="BC154"/>
  <c r="BC156"/>
  <c r="BC197"/>
  <c r="AT160"/>
  <c r="AT159" s="1"/>
  <c r="AI159"/>
  <c r="BC160"/>
  <c r="BA159"/>
  <c r="AT199"/>
  <c r="AT198" s="1"/>
  <c r="AI198"/>
  <c r="BC199"/>
  <c r="BA198"/>
  <c r="Q37"/>
  <c r="Q71"/>
  <c r="Q72"/>
  <c r="Q73"/>
  <c r="Q74"/>
  <c r="Q75"/>
  <c r="Q76"/>
  <c r="Q77"/>
  <c r="BC87"/>
  <c r="BC89"/>
  <c r="BC90"/>
  <c r="BC91"/>
  <c r="BC92"/>
  <c r="BC93"/>
  <c r="Q114"/>
  <c r="BC96"/>
  <c r="BC98"/>
  <c r="BC100"/>
  <c r="BC115"/>
  <c r="BC116"/>
  <c r="BC117"/>
  <c r="BC118"/>
  <c r="BC119"/>
  <c r="BC120"/>
  <c r="BC121"/>
  <c r="BC122"/>
  <c r="BC123"/>
  <c r="BC124"/>
  <c r="BC161"/>
  <c r="BC200"/>
  <c r="BC201"/>
  <c r="BC202"/>
  <c r="BC203"/>
  <c r="BC204"/>
  <c r="BC205"/>
  <c r="BC206"/>
  <c r="BC207"/>
  <c r="BC208"/>
  <c r="M307"/>
  <c r="M290"/>
  <c r="W307"/>
  <c r="W290"/>
  <c r="Q295"/>
  <c r="AI218"/>
  <c r="AX295"/>
  <c r="AX311" s="1"/>
  <c r="BA218"/>
  <c r="Q297"/>
  <c r="AI220"/>
  <c r="AX297"/>
  <c r="AX313" s="1"/>
  <c r="BA220"/>
  <c r="Q299"/>
  <c r="AI222"/>
  <c r="AX299"/>
  <c r="AX315" s="1"/>
  <c r="AX342" s="1"/>
  <c r="AX358" s="1"/>
  <c r="BA222"/>
  <c r="AT229"/>
  <c r="AT228" s="1"/>
  <c r="AI228"/>
  <c r="BA228"/>
  <c r="AI256"/>
  <c r="Q255"/>
  <c r="AT259"/>
  <c r="AT258" s="1"/>
  <c r="AI258"/>
  <c r="BA258"/>
  <c r="AI95"/>
  <c r="BA95"/>
  <c r="M111"/>
  <c r="M125" s="1"/>
  <c r="Q111"/>
  <c r="Q125" s="1"/>
  <c r="AX111"/>
  <c r="AX125" s="1"/>
  <c r="W114"/>
  <c r="AG114"/>
  <c r="AP114"/>
  <c r="M129"/>
  <c r="W129"/>
  <c r="Q130"/>
  <c r="Q131"/>
  <c r="W132"/>
  <c r="Q133"/>
  <c r="Q134"/>
  <c r="Q135"/>
  <c r="Q136"/>
  <c r="Q137"/>
  <c r="Q138"/>
  <c r="Q139"/>
  <c r="Q140"/>
  <c r="Q141"/>
  <c r="Q142"/>
  <c r="AV144"/>
  <c r="AX144"/>
  <c r="BA144"/>
  <c r="AU147"/>
  <c r="AW147"/>
  <c r="M175"/>
  <c r="M191" s="1"/>
  <c r="AP175"/>
  <c r="AP191" s="1"/>
  <c r="AX175"/>
  <c r="AX191" s="1"/>
  <c r="BA175"/>
  <c r="BA191" s="1"/>
  <c r="W195"/>
  <c r="Q196"/>
  <c r="Q198"/>
  <c r="AX198"/>
  <c r="W210"/>
  <c r="Q211"/>
  <c r="Q212"/>
  <c r="AG323"/>
  <c r="AP323"/>
  <c r="AX323"/>
  <c r="Q213"/>
  <c r="AX213"/>
  <c r="AI214"/>
  <c r="BA214"/>
  <c r="M308"/>
  <c r="W308"/>
  <c r="AI215"/>
  <c r="BA215"/>
  <c r="M309"/>
  <c r="W309"/>
  <c r="AI216"/>
  <c r="BA216"/>
  <c r="M310"/>
  <c r="W310"/>
  <c r="AI217"/>
  <c r="AG311"/>
  <c r="M312"/>
  <c r="W312"/>
  <c r="AP312"/>
  <c r="AG313"/>
  <c r="M314"/>
  <c r="W314"/>
  <c r="AP314"/>
  <c r="AG315"/>
  <c r="AG342" s="1"/>
  <c r="AG358" s="1"/>
  <c r="M316"/>
  <c r="W316"/>
  <c r="AP316"/>
  <c r="BC230"/>
  <c r="BC231"/>
  <c r="BC232"/>
  <c r="BC233"/>
  <c r="BC234"/>
  <c r="BC235"/>
  <c r="BC236"/>
  <c r="BC237"/>
  <c r="BC238"/>
  <c r="BC242"/>
  <c r="BC260"/>
  <c r="BC261"/>
  <c r="BC262"/>
  <c r="BC263"/>
  <c r="BC264"/>
  <c r="BC265"/>
  <c r="BC266"/>
  <c r="BC267"/>
  <c r="BC268"/>
  <c r="BC272"/>
  <c r="N307"/>
  <c r="P307"/>
  <c r="Y307"/>
  <c r="AA307"/>
  <c r="AC307"/>
  <c r="AE307"/>
  <c r="AJ307"/>
  <c r="AL307"/>
  <c r="AN307"/>
  <c r="AU307"/>
  <c r="AW307"/>
  <c r="O308"/>
  <c r="X308"/>
  <c r="Z308"/>
  <c r="AG290"/>
  <c r="AG302" s="1"/>
  <c r="AG307"/>
  <c r="AP290"/>
  <c r="AP302" s="1"/>
  <c r="AP307"/>
  <c r="AX307"/>
  <c r="BA217"/>
  <c r="AX294"/>
  <c r="AX310" s="1"/>
  <c r="AI219"/>
  <c r="Q296"/>
  <c r="BA219"/>
  <c r="AX296"/>
  <c r="AX312" s="1"/>
  <c r="AI221"/>
  <c r="Q298"/>
  <c r="BA221"/>
  <c r="AX298"/>
  <c r="AX314" s="1"/>
  <c r="AI223"/>
  <c r="Q300"/>
  <c r="AX300"/>
  <c r="AX316" s="1"/>
  <c r="BA223"/>
  <c r="AI241"/>
  <c r="Q240"/>
  <c r="AT244"/>
  <c r="AT243" s="1"/>
  <c r="AI243"/>
  <c r="BA243"/>
  <c r="BC244"/>
  <c r="AI271"/>
  <c r="Q270"/>
  <c r="AT274"/>
  <c r="AT273" s="1"/>
  <c r="AI273"/>
  <c r="BA273"/>
  <c r="BC274"/>
  <c r="W175"/>
  <c r="W191" s="1"/>
  <c r="AG175"/>
  <c r="AG191" s="1"/>
  <c r="M302"/>
  <c r="W302"/>
  <c r="M323"/>
  <c r="M339" s="1"/>
  <c r="W323"/>
  <c r="W339" s="1"/>
  <c r="BA323"/>
  <c r="AG308"/>
  <c r="AP308"/>
  <c r="AX308"/>
  <c r="AG309"/>
  <c r="AP309"/>
  <c r="AX309"/>
  <c r="AG310"/>
  <c r="AP310"/>
  <c r="M311"/>
  <c r="W311"/>
  <c r="AP311"/>
  <c r="AG312"/>
  <c r="M313"/>
  <c r="W313"/>
  <c r="AP313"/>
  <c r="AG314"/>
  <c r="M315"/>
  <c r="M342" s="1"/>
  <c r="M358" s="1"/>
  <c r="W315"/>
  <c r="W342" s="1"/>
  <c r="W358" s="1"/>
  <c r="AP315"/>
  <c r="AP342" s="1"/>
  <c r="AP358" s="1"/>
  <c r="AG316"/>
  <c r="BC226"/>
  <c r="BC225" s="1"/>
  <c r="BC227"/>
  <c r="BC245"/>
  <c r="BC246"/>
  <c r="BC247"/>
  <c r="BC248"/>
  <c r="BC249"/>
  <c r="BC250"/>
  <c r="BC251"/>
  <c r="BC252"/>
  <c r="BC253"/>
  <c r="BC257"/>
  <c r="BC275"/>
  <c r="BC276"/>
  <c r="BC277"/>
  <c r="BC278"/>
  <c r="BC279"/>
  <c r="BC280"/>
  <c r="BC281"/>
  <c r="BC282"/>
  <c r="BC283"/>
  <c r="B307"/>
  <c r="D307"/>
  <c r="F307"/>
  <c r="H307"/>
  <c r="J307"/>
  <c r="L307"/>
  <c r="R307"/>
  <c r="U307"/>
  <c r="AS307"/>
  <c r="AY307"/>
  <c r="C308"/>
  <c r="E308"/>
  <c r="G308"/>
  <c r="I308"/>
  <c r="K308"/>
  <c r="T308"/>
  <c r="V308"/>
  <c r="B323"/>
  <c r="D323"/>
  <c r="F323"/>
  <c r="H323"/>
  <c r="J323"/>
  <c r="L323"/>
  <c r="N323"/>
  <c r="P323"/>
  <c r="R323"/>
  <c r="U323"/>
  <c r="Y323"/>
  <c r="AA323"/>
  <c r="AC323"/>
  <c r="AE323"/>
  <c r="AJ323"/>
  <c r="AL323"/>
  <c r="AN323"/>
  <c r="AS323"/>
  <c r="AU323"/>
  <c r="AW323"/>
  <c r="AY323"/>
  <c r="AB308"/>
  <c r="AD308"/>
  <c r="AF308"/>
  <c r="AK308"/>
  <c r="AM308"/>
  <c r="AO308"/>
  <c r="AQ308"/>
  <c r="AV308"/>
  <c r="B309"/>
  <c r="D309"/>
  <c r="F309"/>
  <c r="H309"/>
  <c r="J309"/>
  <c r="L309"/>
  <c r="N309"/>
  <c r="P309"/>
  <c r="R309"/>
  <c r="U309"/>
  <c r="Y309"/>
  <c r="AA309"/>
  <c r="AC309"/>
  <c r="AE309"/>
  <c r="AJ309"/>
  <c r="AL309"/>
  <c r="AN309"/>
  <c r="AS309"/>
  <c r="AU309"/>
  <c r="AW309"/>
  <c r="AY309"/>
  <c r="C310"/>
  <c r="E310"/>
  <c r="G310"/>
  <c r="I310"/>
  <c r="K310"/>
  <c r="O310"/>
  <c r="T310"/>
  <c r="V310"/>
  <c r="X310"/>
  <c r="Z310"/>
  <c r="AB310"/>
  <c r="AD310"/>
  <c r="AF310"/>
  <c r="AK310"/>
  <c r="AM310"/>
  <c r="AO310"/>
  <c r="AQ310"/>
  <c r="AV310"/>
  <c r="B311"/>
  <c r="D311"/>
  <c r="F311"/>
  <c r="H311"/>
  <c r="J311"/>
  <c r="L311"/>
  <c r="N311"/>
  <c r="P311"/>
  <c r="R311"/>
  <c r="U311"/>
  <c r="Y311"/>
  <c r="AA311"/>
  <c r="AC311"/>
  <c r="AE311"/>
  <c r="AJ311"/>
  <c r="AL311"/>
  <c r="AN311"/>
  <c r="AS311"/>
  <c r="AU311"/>
  <c r="AW311"/>
  <c r="AY311"/>
  <c r="C312"/>
  <c r="E312"/>
  <c r="G312"/>
  <c r="I312"/>
  <c r="K312"/>
  <c r="O312"/>
  <c r="T312"/>
  <c r="V312"/>
  <c r="X312"/>
  <c r="Z312"/>
  <c r="AB312"/>
  <c r="AD312"/>
  <c r="AF312"/>
  <c r="AK312"/>
  <c r="AM312"/>
  <c r="AO312"/>
  <c r="AQ312"/>
  <c r="AV312"/>
  <c r="B313"/>
  <c r="D313"/>
  <c r="F313"/>
  <c r="H313"/>
  <c r="J313"/>
  <c r="L313"/>
  <c r="N313"/>
  <c r="P313"/>
  <c r="R313"/>
  <c r="U313"/>
  <c r="Y313"/>
  <c r="AA313"/>
  <c r="AC313"/>
  <c r="AE313"/>
  <c r="AJ313"/>
  <c r="AL313"/>
  <c r="AN313"/>
  <c r="AS313"/>
  <c r="AU313"/>
  <c r="AW313"/>
  <c r="AY313"/>
  <c r="C314"/>
  <c r="E314"/>
  <c r="G314"/>
  <c r="I314"/>
  <c r="K314"/>
  <c r="O314"/>
  <c r="T314"/>
  <c r="V314"/>
  <c r="X314"/>
  <c r="Z314"/>
  <c r="AB314"/>
  <c r="AD314"/>
  <c r="AF314"/>
  <c r="AK314"/>
  <c r="AM314"/>
  <c r="AO314"/>
  <c r="AQ314"/>
  <c r="AV314"/>
  <c r="B315"/>
  <c r="B342" s="1"/>
  <c r="B358" s="1"/>
  <c r="D315"/>
  <c r="D342" s="1"/>
  <c r="D358" s="1"/>
  <c r="F315"/>
  <c r="F342" s="1"/>
  <c r="F358" s="1"/>
  <c r="H315"/>
  <c r="H342" s="1"/>
  <c r="H358" s="1"/>
  <c r="J315"/>
  <c r="J342" s="1"/>
  <c r="J358" s="1"/>
  <c r="L315"/>
  <c r="L342" s="1"/>
  <c r="L358" s="1"/>
  <c r="N315"/>
  <c r="N342" s="1"/>
  <c r="N358" s="1"/>
  <c r="P315"/>
  <c r="P342" s="1"/>
  <c r="P358" s="1"/>
  <c r="R315"/>
  <c r="R342" s="1"/>
  <c r="R358" s="1"/>
  <c r="U315"/>
  <c r="U342" s="1"/>
  <c r="U358" s="1"/>
  <c r="Y315"/>
  <c r="Y342" s="1"/>
  <c r="Y358" s="1"/>
  <c r="AA315"/>
  <c r="AA342" s="1"/>
  <c r="AA358" s="1"/>
  <c r="AC315"/>
  <c r="AC342" s="1"/>
  <c r="AC358" s="1"/>
  <c r="AE315"/>
  <c r="AE342" s="1"/>
  <c r="AE358" s="1"/>
  <c r="AJ315"/>
  <c r="AJ342" s="1"/>
  <c r="AJ358" s="1"/>
  <c r="AL315"/>
  <c r="AL342" s="1"/>
  <c r="AL358" s="1"/>
  <c r="AN315"/>
  <c r="AN342" s="1"/>
  <c r="AN358" s="1"/>
  <c r="AS315"/>
  <c r="AS342" s="1"/>
  <c r="AS358" s="1"/>
  <c r="AU315"/>
  <c r="AU342" s="1"/>
  <c r="AU358" s="1"/>
  <c r="AW315"/>
  <c r="AW342" s="1"/>
  <c r="AW358" s="1"/>
  <c r="AY315"/>
  <c r="AY342" s="1"/>
  <c r="AY358" s="1"/>
  <c r="C316"/>
  <c r="E316"/>
  <c r="G316"/>
  <c r="I316"/>
  <c r="K316"/>
  <c r="O316"/>
  <c r="T316"/>
  <c r="V316"/>
  <c r="X316"/>
  <c r="Z316"/>
  <c r="AB316"/>
  <c r="AD316"/>
  <c r="AF316"/>
  <c r="AJ316"/>
  <c r="AL316"/>
  <c r="AN316"/>
  <c r="AS316"/>
  <c r="AV316"/>
  <c r="AY316"/>
  <c r="Q228"/>
  <c r="AX228"/>
  <c r="Q243"/>
  <c r="AX243"/>
  <c r="Q258"/>
  <c r="AX258"/>
  <c r="Q273"/>
  <c r="AX273"/>
  <c r="C323"/>
  <c r="E323"/>
  <c r="G323"/>
  <c r="I323"/>
  <c r="K323"/>
  <c r="O323"/>
  <c r="T323"/>
  <c r="V323"/>
  <c r="X323"/>
  <c r="Z323"/>
  <c r="AB323"/>
  <c r="AD323"/>
  <c r="AF323"/>
  <c r="AK323"/>
  <c r="AM323"/>
  <c r="AO323"/>
  <c r="AQ323"/>
  <c r="AV323"/>
  <c r="C307"/>
  <c r="E307"/>
  <c r="G307"/>
  <c r="I307"/>
  <c r="K307"/>
  <c r="O307"/>
  <c r="T307"/>
  <c r="V307"/>
  <c r="X307"/>
  <c r="Z307"/>
  <c r="AB307"/>
  <c r="AD307"/>
  <c r="AF307"/>
  <c r="AK307"/>
  <c r="AM307"/>
  <c r="AO307"/>
  <c r="AQ307"/>
  <c r="AV307"/>
  <c r="B308"/>
  <c r="D308"/>
  <c r="F308"/>
  <c r="H308"/>
  <c r="J308"/>
  <c r="L308"/>
  <c r="N308"/>
  <c r="P308"/>
  <c r="R308"/>
  <c r="U308"/>
  <c r="Y308"/>
  <c r="AA308"/>
  <c r="AC308"/>
  <c r="AE308"/>
  <c r="AJ308"/>
  <c r="AL308"/>
  <c r="AN308"/>
  <c r="AS308"/>
  <c r="AU308"/>
  <c r="AW308"/>
  <c r="AY308"/>
  <c r="C309"/>
  <c r="E309"/>
  <c r="G309"/>
  <c r="I309"/>
  <c r="K309"/>
  <c r="O309"/>
  <c r="T309"/>
  <c r="V309"/>
  <c r="X309"/>
  <c r="Z309"/>
  <c r="AB309"/>
  <c r="AD309"/>
  <c r="AF309"/>
  <c r="AK309"/>
  <c r="AM309"/>
  <c r="AO309"/>
  <c r="AQ309"/>
  <c r="AV309"/>
  <c r="B310"/>
  <c r="D310"/>
  <c r="F310"/>
  <c r="H310"/>
  <c r="J310"/>
  <c r="L310"/>
  <c r="N310"/>
  <c r="P310"/>
  <c r="R310"/>
  <c r="U310"/>
  <c r="Y310"/>
  <c r="AA310"/>
  <c r="AC310"/>
  <c r="AE310"/>
  <c r="AJ310"/>
  <c r="AL310"/>
  <c r="AN310"/>
  <c r="AS310"/>
  <c r="AU310"/>
  <c r="AW310"/>
  <c r="AY310"/>
  <c r="C311"/>
  <c r="E311"/>
  <c r="G311"/>
  <c r="I311"/>
  <c r="K311"/>
  <c r="O311"/>
  <c r="T311"/>
  <c r="V311"/>
  <c r="X311"/>
  <c r="Z311"/>
  <c r="AB311"/>
  <c r="AD311"/>
  <c r="AF311"/>
  <c r="AK311"/>
  <c r="AM311"/>
  <c r="AO311"/>
  <c r="AQ311"/>
  <c r="AV311"/>
  <c r="B312"/>
  <c r="D312"/>
  <c r="F312"/>
  <c r="H312"/>
  <c r="J312"/>
  <c r="L312"/>
  <c r="N312"/>
  <c r="P312"/>
  <c r="R312"/>
  <c r="U312"/>
  <c r="Y312"/>
  <c r="AA312"/>
  <c r="AC312"/>
  <c r="AE312"/>
  <c r="AJ312"/>
  <c r="AL312"/>
  <c r="AN312"/>
  <c r="AS312"/>
  <c r="AU312"/>
  <c r="AW312"/>
  <c r="AY312"/>
  <c r="C313"/>
  <c r="E313"/>
  <c r="G313"/>
  <c r="I313"/>
  <c r="K313"/>
  <c r="O313"/>
  <c r="T313"/>
  <c r="V313"/>
  <c r="X313"/>
  <c r="Z313"/>
  <c r="AB313"/>
  <c r="AD313"/>
  <c r="AF313"/>
  <c r="AK313"/>
  <c r="AM313"/>
  <c r="AO313"/>
  <c r="AQ313"/>
  <c r="AV313"/>
  <c r="B314"/>
  <c r="D314"/>
  <c r="F314"/>
  <c r="H314"/>
  <c r="J314"/>
  <c r="L314"/>
  <c r="N314"/>
  <c r="P314"/>
  <c r="R314"/>
  <c r="U314"/>
  <c r="Y314"/>
  <c r="AA314"/>
  <c r="AC314"/>
  <c r="AE314"/>
  <c r="AJ314"/>
  <c r="AL314"/>
  <c r="AN314"/>
  <c r="AS314"/>
  <c r="AU314"/>
  <c r="AW314"/>
  <c r="AY314"/>
  <c r="C315"/>
  <c r="C342" s="1"/>
  <c r="C358" s="1"/>
  <c r="E315"/>
  <c r="E342" s="1"/>
  <c r="E358" s="1"/>
  <c r="G315"/>
  <c r="G342" s="1"/>
  <c r="G358" s="1"/>
  <c r="I315"/>
  <c r="I342" s="1"/>
  <c r="I358" s="1"/>
  <c r="K315"/>
  <c r="K342" s="1"/>
  <c r="K358" s="1"/>
  <c r="O315"/>
  <c r="O342" s="1"/>
  <c r="O358" s="1"/>
  <c r="T315"/>
  <c r="T342" s="1"/>
  <c r="T358" s="1"/>
  <c r="V315"/>
  <c r="V342" s="1"/>
  <c r="V358" s="1"/>
  <c r="X315"/>
  <c r="X342" s="1"/>
  <c r="X358" s="1"/>
  <c r="Z315"/>
  <c r="Z342" s="1"/>
  <c r="Z358" s="1"/>
  <c r="AB315"/>
  <c r="AB342" s="1"/>
  <c r="AB358" s="1"/>
  <c r="AD315"/>
  <c r="AD342" s="1"/>
  <c r="AD358" s="1"/>
  <c r="AF315"/>
  <c r="AF342" s="1"/>
  <c r="AF358" s="1"/>
  <c r="AK315"/>
  <c r="AK342" s="1"/>
  <c r="AK358" s="1"/>
  <c r="AM315"/>
  <c r="AM342" s="1"/>
  <c r="AM358" s="1"/>
  <c r="AO315"/>
  <c r="AO342" s="1"/>
  <c r="AO358" s="1"/>
  <c r="AQ315"/>
  <c r="AQ342" s="1"/>
  <c r="AQ358" s="1"/>
  <c r="AV315"/>
  <c r="AV342" s="1"/>
  <c r="AV358" s="1"/>
  <c r="B316"/>
  <c r="D316"/>
  <c r="F316"/>
  <c r="H316"/>
  <c r="J316"/>
  <c r="L316"/>
  <c r="N316"/>
  <c r="P316"/>
  <c r="R316"/>
  <c r="U316"/>
  <c r="Y316"/>
  <c r="AA316"/>
  <c r="AC316"/>
  <c r="AE316"/>
  <c r="AK316"/>
  <c r="AM316"/>
  <c r="AO316"/>
  <c r="AQ316"/>
  <c r="AU316"/>
  <c r="AW316"/>
  <c r="W321"/>
  <c r="AI322"/>
  <c r="BC325"/>
  <c r="BC327"/>
  <c r="BC329"/>
  <c r="BC331"/>
  <c r="BC333"/>
  <c r="BC335"/>
  <c r="BC337"/>
  <c r="BC344"/>
  <c r="BC346"/>
  <c r="BC348"/>
  <c r="BC350"/>
  <c r="BC352"/>
  <c r="BC354"/>
  <c r="BC356"/>
  <c r="BC324"/>
  <c r="BC326"/>
  <c r="BC328"/>
  <c r="BC330"/>
  <c r="BC332"/>
  <c r="BC334"/>
  <c r="BC336"/>
  <c r="BC338"/>
  <c r="BC343"/>
  <c r="BC345"/>
  <c r="BC347"/>
  <c r="BC349"/>
  <c r="BC351"/>
  <c r="BC353"/>
  <c r="BC355"/>
  <c r="BC357"/>
  <c r="H20" i="120" l="1"/>
  <c r="H23" s="1"/>
  <c r="H24" s="1"/>
  <c r="H62" s="1"/>
  <c r="AY339" i="307"/>
  <c r="AY321"/>
  <c r="AU339"/>
  <c r="AU321"/>
  <c r="AN321"/>
  <c r="AN339"/>
  <c r="AJ321"/>
  <c r="AJ339"/>
  <c r="AC339"/>
  <c r="AC321"/>
  <c r="Y339"/>
  <c r="Y321"/>
  <c r="R339"/>
  <c r="R321"/>
  <c r="N339"/>
  <c r="N321"/>
  <c r="J339"/>
  <c r="J321"/>
  <c r="F339"/>
  <c r="F321"/>
  <c r="B339"/>
  <c r="B321"/>
  <c r="AI288"/>
  <c r="AI287" s="1"/>
  <c r="AT211"/>
  <c r="AI210"/>
  <c r="AV339"/>
  <c r="AV321"/>
  <c r="AO339"/>
  <c r="AO321"/>
  <c r="AK339"/>
  <c r="AK321"/>
  <c r="AD339"/>
  <c r="AD321"/>
  <c r="Z339"/>
  <c r="Z321"/>
  <c r="V339"/>
  <c r="V321"/>
  <c r="Q339"/>
  <c r="Q321"/>
  <c r="K339"/>
  <c r="K321"/>
  <c r="G339"/>
  <c r="G321"/>
  <c r="C339"/>
  <c r="C321"/>
  <c r="AT141"/>
  <c r="AT189" s="1"/>
  <c r="AI189"/>
  <c r="AT139"/>
  <c r="AT187" s="1"/>
  <c r="AI187"/>
  <c r="AT137"/>
  <c r="AT185" s="1"/>
  <c r="AI185"/>
  <c r="AT135"/>
  <c r="AT183" s="1"/>
  <c r="AI183"/>
  <c r="AT133"/>
  <c r="AI132"/>
  <c r="AI181"/>
  <c r="AI180" s="1"/>
  <c r="BA179"/>
  <c r="AX147"/>
  <c r="AX144"/>
  <c r="Q114"/>
  <c r="Q111"/>
  <c r="Q125" s="1"/>
  <c r="AI95"/>
  <c r="AI75"/>
  <c r="AI71"/>
  <c r="Q56"/>
  <c r="Q53"/>
  <c r="Q67" s="1"/>
  <c r="AI37"/>
  <c r="AT259"/>
  <c r="AI258"/>
  <c r="AI291"/>
  <c r="AT214"/>
  <c r="AT274"/>
  <c r="AI273"/>
  <c r="AT244"/>
  <c r="AI243"/>
  <c r="AT229"/>
  <c r="AI228"/>
  <c r="AT199"/>
  <c r="AI198"/>
  <c r="AT76"/>
  <c r="BC76" s="1"/>
  <c r="AT74"/>
  <c r="BC74" s="1"/>
  <c r="AT72"/>
  <c r="BC72" s="1"/>
  <c r="AT160"/>
  <c r="AI159"/>
  <c r="AV306"/>
  <c r="AO306"/>
  <c r="AK306"/>
  <c r="AD306"/>
  <c r="Z306"/>
  <c r="V306"/>
  <c r="O306"/>
  <c r="K306"/>
  <c r="G306"/>
  <c r="C306"/>
  <c r="AS306"/>
  <c r="R306"/>
  <c r="J306"/>
  <c r="F306"/>
  <c r="B306"/>
  <c r="AX306"/>
  <c r="AG306"/>
  <c r="AW306"/>
  <c r="AN306"/>
  <c r="AJ306"/>
  <c r="AC306"/>
  <c r="Y306"/>
  <c r="N306"/>
  <c r="AX287"/>
  <c r="AX302" s="1"/>
  <c r="Q287"/>
  <c r="AP306"/>
  <c r="W306"/>
  <c r="BA323"/>
  <c r="BA177"/>
  <c r="AI129"/>
  <c r="AT322"/>
  <c r="AW339"/>
  <c r="AW321"/>
  <c r="AS339"/>
  <c r="AS321"/>
  <c r="AL321"/>
  <c r="AL339"/>
  <c r="AE339"/>
  <c r="AE321"/>
  <c r="AA339"/>
  <c r="AA321"/>
  <c r="U339"/>
  <c r="U321"/>
  <c r="P339"/>
  <c r="P321"/>
  <c r="L339"/>
  <c r="L321"/>
  <c r="H339"/>
  <c r="H321"/>
  <c r="D339"/>
  <c r="D321"/>
  <c r="Q300"/>
  <c r="Q316" s="1"/>
  <c r="AI223"/>
  <c r="Q298"/>
  <c r="Q314" s="1"/>
  <c r="AI221"/>
  <c r="Q296"/>
  <c r="Q312" s="1"/>
  <c r="AI219"/>
  <c r="Q294"/>
  <c r="Q310" s="1"/>
  <c r="AI217"/>
  <c r="Q292"/>
  <c r="Q308" s="1"/>
  <c r="AI215"/>
  <c r="BA288"/>
  <c r="BA287" s="1"/>
  <c r="BA302" s="1"/>
  <c r="BA210"/>
  <c r="BC211"/>
  <c r="BA285"/>
  <c r="BA195"/>
  <c r="BA290"/>
  <c r="M307"/>
  <c r="M306" s="1"/>
  <c r="M290"/>
  <c r="M302" s="1"/>
  <c r="AX339"/>
  <c r="AX321"/>
  <c r="AQ339"/>
  <c r="AQ321"/>
  <c r="AM339"/>
  <c r="AM321"/>
  <c r="AF339"/>
  <c r="AF321"/>
  <c r="AB339"/>
  <c r="AB321"/>
  <c r="X339"/>
  <c r="X321"/>
  <c r="T339"/>
  <c r="T321"/>
  <c r="O339"/>
  <c r="O321"/>
  <c r="I339"/>
  <c r="I321"/>
  <c r="E339"/>
  <c r="E321"/>
  <c r="M321" s="1"/>
  <c r="AP321"/>
  <c r="AP339"/>
  <c r="BA189"/>
  <c r="BC141"/>
  <c r="BC189" s="1"/>
  <c r="BA187"/>
  <c r="BA313" s="1"/>
  <c r="BC139"/>
  <c r="BC187" s="1"/>
  <c r="BA185"/>
  <c r="BC137"/>
  <c r="BC185" s="1"/>
  <c r="BA183"/>
  <c r="BA309" s="1"/>
  <c r="BC135"/>
  <c r="BC183" s="1"/>
  <c r="BA181"/>
  <c r="BA180" s="1"/>
  <c r="BA132"/>
  <c r="BC133"/>
  <c r="AT131"/>
  <c r="AT179" s="1"/>
  <c r="AT323" s="1"/>
  <c r="AT339" s="1"/>
  <c r="AI179"/>
  <c r="AI191" s="1"/>
  <c r="AI77"/>
  <c r="AI73"/>
  <c r="AI299"/>
  <c r="AI315" s="1"/>
  <c r="AI342" s="1"/>
  <c r="AI358" s="1"/>
  <c r="AT222"/>
  <c r="AI297"/>
  <c r="AI313" s="1"/>
  <c r="AT220"/>
  <c r="AI295"/>
  <c r="AI311" s="1"/>
  <c r="AT218"/>
  <c r="AI293"/>
  <c r="AI309" s="1"/>
  <c r="AT216"/>
  <c r="Q307"/>
  <c r="Q306" s="1"/>
  <c r="Q290"/>
  <c r="AI285"/>
  <c r="AT196"/>
  <c r="BC196" s="1"/>
  <c r="AI195"/>
  <c r="AG339"/>
  <c r="AG321"/>
  <c r="AT129"/>
  <c r="AT178"/>
  <c r="AT177" s="1"/>
  <c r="AT175"/>
  <c r="AT191" s="1"/>
  <c r="BA315"/>
  <c r="BA342" s="1"/>
  <c r="BA358" s="1"/>
  <c r="BA311"/>
  <c r="AQ306"/>
  <c r="AM306"/>
  <c r="AF306"/>
  <c r="AB306"/>
  <c r="X306"/>
  <c r="T306"/>
  <c r="I306"/>
  <c r="E306"/>
  <c r="AY306"/>
  <c r="U306"/>
  <c r="L306"/>
  <c r="H306"/>
  <c r="D306"/>
  <c r="BC256"/>
  <c r="BC255" s="1"/>
  <c r="BC226"/>
  <c r="BC225" s="1"/>
  <c r="Q213"/>
  <c r="AU306"/>
  <c r="AL306"/>
  <c r="AE306"/>
  <c r="AA306"/>
  <c r="P306"/>
  <c r="BC270"/>
  <c r="BC240"/>
  <c r="BC289"/>
  <c r="AI323"/>
  <c r="AI339" s="1"/>
  <c r="BA175"/>
  <c r="BA191" s="1"/>
  <c r="BA129"/>
  <c r="AI177"/>
  <c r="BC162"/>
  <c r="BC190"/>
  <c r="BC188"/>
  <c r="BC186"/>
  <c r="BC184"/>
  <c r="BC182"/>
  <c r="AW339" i="306"/>
  <c r="AW321"/>
  <c r="AS339"/>
  <c r="AS321"/>
  <c r="AL321"/>
  <c r="AL339"/>
  <c r="AE339"/>
  <c r="AE321"/>
  <c r="AA339"/>
  <c r="AA321"/>
  <c r="U339"/>
  <c r="U321"/>
  <c r="P339"/>
  <c r="P321"/>
  <c r="L339"/>
  <c r="L321"/>
  <c r="H339"/>
  <c r="H321"/>
  <c r="D339"/>
  <c r="D321"/>
  <c r="AV339"/>
  <c r="AV321"/>
  <c r="AO339"/>
  <c r="AO321"/>
  <c r="AK339"/>
  <c r="AK321"/>
  <c r="AD339"/>
  <c r="AD321"/>
  <c r="Z339"/>
  <c r="Z321"/>
  <c r="V339"/>
  <c r="V321"/>
  <c r="O339"/>
  <c r="O321"/>
  <c r="I339"/>
  <c r="I321"/>
  <c r="E339"/>
  <c r="E321"/>
  <c r="AT256"/>
  <c r="AI255"/>
  <c r="AX339"/>
  <c r="AX321"/>
  <c r="AG339"/>
  <c r="AG321"/>
  <c r="BA300"/>
  <c r="AI300"/>
  <c r="AT223"/>
  <c r="AT300" s="1"/>
  <c r="BA298"/>
  <c r="AI298"/>
  <c r="AT221"/>
  <c r="AT298" s="1"/>
  <c r="BA296"/>
  <c r="AI296"/>
  <c r="AT219"/>
  <c r="AT296" s="1"/>
  <c r="Q294"/>
  <c r="Q310" s="1"/>
  <c r="AI217"/>
  <c r="Q292"/>
  <c r="Q308" s="1"/>
  <c r="AI215"/>
  <c r="BA289"/>
  <c r="BA288"/>
  <c r="BA287" s="1"/>
  <c r="BA210"/>
  <c r="BA285"/>
  <c r="BA195"/>
  <c r="BA190"/>
  <c r="BA189"/>
  <c r="BA188"/>
  <c r="BA187"/>
  <c r="BA186"/>
  <c r="BA185"/>
  <c r="BA184"/>
  <c r="BA310" s="1"/>
  <c r="BA183"/>
  <c r="BA309" s="1"/>
  <c r="BA182"/>
  <c r="BA308" s="1"/>
  <c r="BA181"/>
  <c r="BA132"/>
  <c r="AI179"/>
  <c r="AT131"/>
  <c r="AT179" s="1"/>
  <c r="AI178"/>
  <c r="AI177" s="1"/>
  <c r="AI175"/>
  <c r="AI191" s="1"/>
  <c r="AT130"/>
  <c r="AI129"/>
  <c r="AI77"/>
  <c r="AI75"/>
  <c r="AI73"/>
  <c r="AI71"/>
  <c r="AT271"/>
  <c r="AI270"/>
  <c r="BA243"/>
  <c r="BC244"/>
  <c r="BC243" s="1"/>
  <c r="AT244"/>
  <c r="AT243" s="1"/>
  <c r="AI243"/>
  <c r="Q53"/>
  <c r="Q67" s="1"/>
  <c r="Q56"/>
  <c r="AI37"/>
  <c r="AT199"/>
  <c r="AI198"/>
  <c r="AT160"/>
  <c r="AI159"/>
  <c r="AV306"/>
  <c r="AO306"/>
  <c r="AK306"/>
  <c r="AD306"/>
  <c r="Z306"/>
  <c r="V306"/>
  <c r="O306"/>
  <c r="I306"/>
  <c r="E306"/>
  <c r="AY306"/>
  <c r="U306"/>
  <c r="L306"/>
  <c r="H306"/>
  <c r="D306"/>
  <c r="AW306"/>
  <c r="AN306"/>
  <c r="AJ306"/>
  <c r="AC306"/>
  <c r="Y306"/>
  <c r="N306"/>
  <c r="AX306"/>
  <c r="AP306"/>
  <c r="AG306"/>
  <c r="BC162"/>
  <c r="AT322"/>
  <c r="AY339"/>
  <c r="AY321"/>
  <c r="AU339"/>
  <c r="AU321"/>
  <c r="AN321"/>
  <c r="AN339"/>
  <c r="AJ321"/>
  <c r="AJ339"/>
  <c r="AC339"/>
  <c r="AC321"/>
  <c r="Y339"/>
  <c r="Y321"/>
  <c r="R339"/>
  <c r="R321"/>
  <c r="N339"/>
  <c r="N321"/>
  <c r="J339"/>
  <c r="J321"/>
  <c r="F339"/>
  <c r="F321"/>
  <c r="B339"/>
  <c r="B321"/>
  <c r="AQ339"/>
  <c r="AQ321"/>
  <c r="AM339"/>
  <c r="AM321"/>
  <c r="AF339"/>
  <c r="AF321"/>
  <c r="AB339"/>
  <c r="AB321"/>
  <c r="X339"/>
  <c r="X321"/>
  <c r="T339"/>
  <c r="T321"/>
  <c r="K339"/>
  <c r="K321"/>
  <c r="G339"/>
  <c r="G321"/>
  <c r="C339"/>
  <c r="C321"/>
  <c r="AT226"/>
  <c r="AI225"/>
  <c r="BA307"/>
  <c r="AP321"/>
  <c r="AP339"/>
  <c r="Q339"/>
  <c r="Q321"/>
  <c r="BA258"/>
  <c r="AT259"/>
  <c r="AT258" s="1"/>
  <c r="AI258"/>
  <c r="BA228"/>
  <c r="AT229"/>
  <c r="AT228" s="1"/>
  <c r="AI228"/>
  <c r="Q295"/>
  <c r="Q311" s="1"/>
  <c r="AI218"/>
  <c r="Q293"/>
  <c r="Q309" s="1"/>
  <c r="AI216"/>
  <c r="Q291"/>
  <c r="AI214"/>
  <c r="Q213"/>
  <c r="AI289"/>
  <c r="AI323" s="1"/>
  <c r="AI339" s="1"/>
  <c r="AT212"/>
  <c r="AT289" s="1"/>
  <c r="AT323" s="1"/>
  <c r="AT339" s="1"/>
  <c r="AI288"/>
  <c r="AI287" s="1"/>
  <c r="AT211"/>
  <c r="AI210"/>
  <c r="AI285"/>
  <c r="AT196"/>
  <c r="BC196" s="1"/>
  <c r="AI195"/>
  <c r="AI190"/>
  <c r="AT142"/>
  <c r="AT190" s="1"/>
  <c r="AI189"/>
  <c r="AT141"/>
  <c r="AT189" s="1"/>
  <c r="AI188"/>
  <c r="AT140"/>
  <c r="AT188" s="1"/>
  <c r="AI187"/>
  <c r="AT139"/>
  <c r="AT187" s="1"/>
  <c r="AI186"/>
  <c r="AT138"/>
  <c r="AT186" s="1"/>
  <c r="AI185"/>
  <c r="AT137"/>
  <c r="AT185" s="1"/>
  <c r="AI184"/>
  <c r="AT136"/>
  <c r="AT184" s="1"/>
  <c r="AI183"/>
  <c r="AT135"/>
  <c r="AT183" s="1"/>
  <c r="AI182"/>
  <c r="AT134"/>
  <c r="AT182" s="1"/>
  <c r="AI181"/>
  <c r="AI180" s="1"/>
  <c r="AT133"/>
  <c r="AI132"/>
  <c r="BC131"/>
  <c r="BC179" s="1"/>
  <c r="BA179"/>
  <c r="BA178"/>
  <c r="BA177" s="1"/>
  <c r="BA175"/>
  <c r="BA191" s="1"/>
  <c r="BC130"/>
  <c r="BA129"/>
  <c r="AX144"/>
  <c r="AX147"/>
  <c r="Q111"/>
  <c r="Q125" s="1"/>
  <c r="AI95"/>
  <c r="Q114"/>
  <c r="AI76"/>
  <c r="AI74"/>
  <c r="AI72"/>
  <c r="BA299"/>
  <c r="BA315" s="1"/>
  <c r="BA342" s="1"/>
  <c r="BA358" s="1"/>
  <c r="AI299"/>
  <c r="AI315" s="1"/>
  <c r="AI342" s="1"/>
  <c r="AI358" s="1"/>
  <c r="AT222"/>
  <c r="AT299" s="1"/>
  <c r="AT315" s="1"/>
  <c r="AT342" s="1"/>
  <c r="AT358" s="1"/>
  <c r="BA297"/>
  <c r="BA313" s="1"/>
  <c r="AI297"/>
  <c r="AI313" s="1"/>
  <c r="AT220"/>
  <c r="AT297" s="1"/>
  <c r="AT313" s="1"/>
  <c r="BA295"/>
  <c r="BA311" s="1"/>
  <c r="BA213"/>
  <c r="AQ306"/>
  <c r="AM306"/>
  <c r="AF306"/>
  <c r="AB306"/>
  <c r="X306"/>
  <c r="T306"/>
  <c r="K306"/>
  <c r="G306"/>
  <c r="C306"/>
  <c r="AS306"/>
  <c r="R306"/>
  <c r="J306"/>
  <c r="F306"/>
  <c r="B306"/>
  <c r="BC273"/>
  <c r="W306"/>
  <c r="M306"/>
  <c r="AU306"/>
  <c r="AL306"/>
  <c r="AE306"/>
  <c r="AA306"/>
  <c r="P306"/>
  <c r="BC240"/>
  <c r="AX290"/>
  <c r="AX302" s="1"/>
  <c r="AW339" i="305"/>
  <c r="AW321"/>
  <c r="AS339"/>
  <c r="AS321"/>
  <c r="AL321"/>
  <c r="AL339"/>
  <c r="AE339"/>
  <c r="AE321"/>
  <c r="AA339"/>
  <c r="AA321"/>
  <c r="U339"/>
  <c r="U321"/>
  <c r="P321"/>
  <c r="P339"/>
  <c r="L321"/>
  <c r="L339"/>
  <c r="H321"/>
  <c r="H339"/>
  <c r="D321"/>
  <c r="D339"/>
  <c r="AQ339"/>
  <c r="AQ321"/>
  <c r="AM339"/>
  <c r="AM321"/>
  <c r="AF339"/>
  <c r="AF321"/>
  <c r="AB339"/>
  <c r="AB321"/>
  <c r="X339"/>
  <c r="X321"/>
  <c r="T339"/>
  <c r="T321"/>
  <c r="K339"/>
  <c r="K321"/>
  <c r="G339"/>
  <c r="G321"/>
  <c r="C339"/>
  <c r="C321"/>
  <c r="BA296"/>
  <c r="BA312" s="1"/>
  <c r="BA295"/>
  <c r="BA311" s="1"/>
  <c r="BA294"/>
  <c r="BA310" s="1"/>
  <c r="BA293"/>
  <c r="BA309" s="1"/>
  <c r="BA292"/>
  <c r="BA308" s="1"/>
  <c r="BA291"/>
  <c r="BA213"/>
  <c r="AP321"/>
  <c r="AP339"/>
  <c r="Q289"/>
  <c r="Q323" s="1"/>
  <c r="AI212"/>
  <c r="Q285"/>
  <c r="AI196"/>
  <c r="Q195"/>
  <c r="Q190"/>
  <c r="AI142"/>
  <c r="Q188"/>
  <c r="AI140"/>
  <c r="Q186"/>
  <c r="Q312" s="1"/>
  <c r="AI138"/>
  <c r="Q184"/>
  <c r="Q310" s="1"/>
  <c r="AI136"/>
  <c r="Q182"/>
  <c r="Q308" s="1"/>
  <c r="AI134"/>
  <c r="Q178"/>
  <c r="Q177" s="1"/>
  <c r="Q175"/>
  <c r="Q191" s="1"/>
  <c r="Q129"/>
  <c r="AI130"/>
  <c r="BA111"/>
  <c r="BA125" s="1"/>
  <c r="BA114"/>
  <c r="AT76"/>
  <c r="BC76" s="1"/>
  <c r="AT72"/>
  <c r="BC72" s="1"/>
  <c r="AT244"/>
  <c r="AI243"/>
  <c r="Q299"/>
  <c r="Q315" s="1"/>
  <c r="Q342" s="1"/>
  <c r="Q358" s="1"/>
  <c r="AI222"/>
  <c r="Q297"/>
  <c r="AI220"/>
  <c r="AI189"/>
  <c r="AT141"/>
  <c r="AI187"/>
  <c r="AT139"/>
  <c r="AI185"/>
  <c r="AT137"/>
  <c r="AI183"/>
  <c r="AT135"/>
  <c r="AI181"/>
  <c r="AT133"/>
  <c r="AI132"/>
  <c r="AY306"/>
  <c r="AS306"/>
  <c r="AM306"/>
  <c r="AF306"/>
  <c r="AB306"/>
  <c r="X306"/>
  <c r="R306"/>
  <c r="L306"/>
  <c r="H306"/>
  <c r="D306"/>
  <c r="W306"/>
  <c r="M306"/>
  <c r="AW306"/>
  <c r="AQ306"/>
  <c r="AL306"/>
  <c r="AE306"/>
  <c r="AA306"/>
  <c r="V306"/>
  <c r="P306"/>
  <c r="K306"/>
  <c r="G306"/>
  <c r="C306"/>
  <c r="M180"/>
  <c r="BC270"/>
  <c r="BC255"/>
  <c r="BC225"/>
  <c r="BA315"/>
  <c r="BA342" s="1"/>
  <c r="BA358" s="1"/>
  <c r="BA313"/>
  <c r="BC198"/>
  <c r="BC159"/>
  <c r="Q132"/>
  <c r="AY339"/>
  <c r="AY321"/>
  <c r="AU339"/>
  <c r="AU321"/>
  <c r="AN321"/>
  <c r="AN339"/>
  <c r="AJ321"/>
  <c r="AJ339"/>
  <c r="AC339"/>
  <c r="AC321"/>
  <c r="Y339"/>
  <c r="Y321"/>
  <c r="R339"/>
  <c r="R321"/>
  <c r="N339"/>
  <c r="N321"/>
  <c r="J339"/>
  <c r="J321"/>
  <c r="F339"/>
  <c r="F321"/>
  <c r="B339"/>
  <c r="B321"/>
  <c r="AV339"/>
  <c r="AV321"/>
  <c r="AO339"/>
  <c r="AO321"/>
  <c r="AK339"/>
  <c r="AK321"/>
  <c r="AD321"/>
  <c r="AD339"/>
  <c r="Z321"/>
  <c r="Z339"/>
  <c r="V321"/>
  <c r="V339"/>
  <c r="O339"/>
  <c r="O321"/>
  <c r="I339"/>
  <c r="I321"/>
  <c r="E339"/>
  <c r="E321"/>
  <c r="M321" s="1"/>
  <c r="AI296"/>
  <c r="AT219"/>
  <c r="AT296" s="1"/>
  <c r="AI295"/>
  <c r="AI311" s="1"/>
  <c r="AT218"/>
  <c r="AT295" s="1"/>
  <c r="AI294"/>
  <c r="AT217"/>
  <c r="AT294" s="1"/>
  <c r="AI293"/>
  <c r="AI309" s="1"/>
  <c r="AT216"/>
  <c r="AT293" s="1"/>
  <c r="AI292"/>
  <c r="AT215"/>
  <c r="AT292" s="1"/>
  <c r="AI291"/>
  <c r="AT214"/>
  <c r="BC214" s="1"/>
  <c r="AX339"/>
  <c r="AX321"/>
  <c r="AG339"/>
  <c r="AG321"/>
  <c r="Q288"/>
  <c r="Q287" s="1"/>
  <c r="AI211"/>
  <c r="Q210"/>
  <c r="AI111"/>
  <c r="AI125" s="1"/>
  <c r="AT95"/>
  <c r="BC95" s="1"/>
  <c r="AI114"/>
  <c r="AT74"/>
  <c r="BC74" s="1"/>
  <c r="Q300"/>
  <c r="Q316" s="1"/>
  <c r="AI223"/>
  <c r="Q298"/>
  <c r="Q314" s="1"/>
  <c r="AI221"/>
  <c r="BA339"/>
  <c r="BA321"/>
  <c r="AT274"/>
  <c r="AI273"/>
  <c r="AT259"/>
  <c r="AI258"/>
  <c r="AT229"/>
  <c r="AI228"/>
  <c r="Q53"/>
  <c r="Q67" s="1"/>
  <c r="AI37"/>
  <c r="Q56"/>
  <c r="AT163"/>
  <c r="AI162"/>
  <c r="AI179"/>
  <c r="AT131"/>
  <c r="AV306"/>
  <c r="AO306"/>
  <c r="AK306"/>
  <c r="AD306"/>
  <c r="Z306"/>
  <c r="U306"/>
  <c r="O306"/>
  <c r="J306"/>
  <c r="F306"/>
  <c r="B306"/>
  <c r="BC241"/>
  <c r="BC240" s="1"/>
  <c r="M290"/>
  <c r="M302" s="1"/>
  <c r="AU306"/>
  <c r="AN306"/>
  <c r="AJ306"/>
  <c r="AC306"/>
  <c r="Y306"/>
  <c r="T306"/>
  <c r="N306"/>
  <c r="I306"/>
  <c r="E306"/>
  <c r="BA180"/>
  <c r="AX306"/>
  <c r="AP306"/>
  <c r="AG306"/>
  <c r="BC147"/>
  <c r="Q180"/>
  <c r="AT322" i="304"/>
  <c r="AY339"/>
  <c r="AY321"/>
  <c r="AU339"/>
  <c r="AU321"/>
  <c r="AN321"/>
  <c r="AN339"/>
  <c r="AJ321"/>
  <c r="AJ339"/>
  <c r="AC339"/>
  <c r="AC321"/>
  <c r="Y339"/>
  <c r="Y321"/>
  <c r="R339"/>
  <c r="R321"/>
  <c r="N339"/>
  <c r="N321"/>
  <c r="J339"/>
  <c r="J321"/>
  <c r="F339"/>
  <c r="F321"/>
  <c r="B339"/>
  <c r="B321"/>
  <c r="AI288"/>
  <c r="AI287" s="1"/>
  <c r="AT211"/>
  <c r="AI210"/>
  <c r="AI285"/>
  <c r="AT196"/>
  <c r="AI195"/>
  <c r="AV339"/>
  <c r="AV321"/>
  <c r="AO339"/>
  <c r="AO321"/>
  <c r="AK339"/>
  <c r="AK321"/>
  <c r="AD339"/>
  <c r="AD321"/>
  <c r="Z339"/>
  <c r="Z321"/>
  <c r="V339"/>
  <c r="V321"/>
  <c r="Q339"/>
  <c r="Q321"/>
  <c r="K339"/>
  <c r="K321"/>
  <c r="G339"/>
  <c r="G321"/>
  <c r="C339"/>
  <c r="C321"/>
  <c r="AI111"/>
  <c r="AI125" s="1"/>
  <c r="AT95"/>
  <c r="AI114"/>
  <c r="AT74"/>
  <c r="BC74" s="1"/>
  <c r="BA53"/>
  <c r="BA67" s="1"/>
  <c r="BA56"/>
  <c r="AI299"/>
  <c r="AT222"/>
  <c r="AI297"/>
  <c r="AT220"/>
  <c r="AI295"/>
  <c r="AT218"/>
  <c r="AI293"/>
  <c r="AT216"/>
  <c r="Q307"/>
  <c r="AI189"/>
  <c r="AT141"/>
  <c r="AI187"/>
  <c r="AT139"/>
  <c r="AI185"/>
  <c r="AT137"/>
  <c r="AI183"/>
  <c r="AT135"/>
  <c r="AI181"/>
  <c r="AT133"/>
  <c r="AV306"/>
  <c r="AO306"/>
  <c r="AK306"/>
  <c r="AD306"/>
  <c r="Z306"/>
  <c r="V306"/>
  <c r="O306"/>
  <c r="K306"/>
  <c r="G306"/>
  <c r="C306"/>
  <c r="AS306"/>
  <c r="R306"/>
  <c r="J306"/>
  <c r="F306"/>
  <c r="B306"/>
  <c r="AX287"/>
  <c r="AX302" s="1"/>
  <c r="Q287"/>
  <c r="BC256"/>
  <c r="BC255" s="1"/>
  <c r="BC212"/>
  <c r="BC289" s="1"/>
  <c r="AW306"/>
  <c r="AN306"/>
  <c r="AJ306"/>
  <c r="AC306"/>
  <c r="Y306"/>
  <c r="N306"/>
  <c r="M180"/>
  <c r="BC271"/>
  <c r="BC270" s="1"/>
  <c r="BC241"/>
  <c r="BC240" s="1"/>
  <c r="BC226"/>
  <c r="BC225" s="1"/>
  <c r="BC160"/>
  <c r="BC159" s="1"/>
  <c r="AW339"/>
  <c r="AW321"/>
  <c r="AS339"/>
  <c r="AS321"/>
  <c r="AL321"/>
  <c r="AL339"/>
  <c r="AE339"/>
  <c r="AE321"/>
  <c r="AA339"/>
  <c r="AA321"/>
  <c r="U339"/>
  <c r="U321"/>
  <c r="P339"/>
  <c r="P321"/>
  <c r="L339"/>
  <c r="L321"/>
  <c r="H339"/>
  <c r="H321"/>
  <c r="D339"/>
  <c r="D321"/>
  <c r="Q300"/>
  <c r="AI223"/>
  <c r="Q298"/>
  <c r="AI221"/>
  <c r="Q296"/>
  <c r="AI219"/>
  <c r="Q294"/>
  <c r="AI217"/>
  <c r="Q292"/>
  <c r="AI215"/>
  <c r="BA288"/>
  <c r="BA287" s="1"/>
  <c r="BA210"/>
  <c r="BC211"/>
  <c r="BA285"/>
  <c r="BA195"/>
  <c r="BC196"/>
  <c r="BA307"/>
  <c r="BA306" s="1"/>
  <c r="BA290"/>
  <c r="M307"/>
  <c r="M306" s="1"/>
  <c r="M290"/>
  <c r="M302" s="1"/>
  <c r="AX339"/>
  <c r="AX321"/>
  <c r="AQ339"/>
  <c r="AQ321"/>
  <c r="AM339"/>
  <c r="AM321"/>
  <c r="AF339"/>
  <c r="AF321"/>
  <c r="AB339"/>
  <c r="AB321"/>
  <c r="X339"/>
  <c r="X321"/>
  <c r="T339"/>
  <c r="T321"/>
  <c r="O339"/>
  <c r="O321"/>
  <c r="I339"/>
  <c r="I321"/>
  <c r="E339"/>
  <c r="E321"/>
  <c r="M321" s="1"/>
  <c r="AG339"/>
  <c r="AG321"/>
  <c r="Q190"/>
  <c r="AI142"/>
  <c r="Q188"/>
  <c r="AI140"/>
  <c r="Q186"/>
  <c r="AI138"/>
  <c r="Q184"/>
  <c r="AI136"/>
  <c r="Q182"/>
  <c r="AI134"/>
  <c r="Q178"/>
  <c r="Q177" s="1"/>
  <c r="Q175"/>
  <c r="Q191" s="1"/>
  <c r="Q129"/>
  <c r="AI130"/>
  <c r="BA111"/>
  <c r="BA125" s="1"/>
  <c r="BA114"/>
  <c r="BC95"/>
  <c r="AT76"/>
  <c r="BC76" s="1"/>
  <c r="AT72"/>
  <c r="BC72" s="1"/>
  <c r="AI53"/>
  <c r="AI67" s="1"/>
  <c r="AT37"/>
  <c r="AI56"/>
  <c r="AT259"/>
  <c r="AI258"/>
  <c r="BA339"/>
  <c r="BA321"/>
  <c r="AT199"/>
  <c r="AI198"/>
  <c r="AP321"/>
  <c r="AP339"/>
  <c r="AT274"/>
  <c r="AI273"/>
  <c r="AT244"/>
  <c r="AI243"/>
  <c r="AT229"/>
  <c r="AI228"/>
  <c r="AI291"/>
  <c r="AT214"/>
  <c r="AI213"/>
  <c r="AT163"/>
  <c r="AI162"/>
  <c r="AI179"/>
  <c r="AI323" s="1"/>
  <c r="AT131"/>
  <c r="AQ306"/>
  <c r="AM306"/>
  <c r="AF306"/>
  <c r="AB306"/>
  <c r="X306"/>
  <c r="T306"/>
  <c r="I306"/>
  <c r="E306"/>
  <c r="AY306"/>
  <c r="U306"/>
  <c r="L306"/>
  <c r="H306"/>
  <c r="D306"/>
  <c r="AP306"/>
  <c r="W306"/>
  <c r="AU306"/>
  <c r="AL306"/>
  <c r="AE306"/>
  <c r="AA306"/>
  <c r="P306"/>
  <c r="BA180"/>
  <c r="AX306"/>
  <c r="AG306"/>
  <c r="Q180"/>
  <c r="AT322" i="302"/>
  <c r="AV339"/>
  <c r="AV321"/>
  <c r="AO339"/>
  <c r="AO321"/>
  <c r="AK339"/>
  <c r="AK321"/>
  <c r="AD339"/>
  <c r="AD321"/>
  <c r="Z339"/>
  <c r="Z321"/>
  <c r="V339"/>
  <c r="V321"/>
  <c r="O339"/>
  <c r="O321"/>
  <c r="I339"/>
  <c r="I321"/>
  <c r="E339"/>
  <c r="E321"/>
  <c r="AW339"/>
  <c r="AW321"/>
  <c r="AS339"/>
  <c r="AS321"/>
  <c r="AL321"/>
  <c r="AL339"/>
  <c r="AE339"/>
  <c r="AE321"/>
  <c r="AA339"/>
  <c r="AA321"/>
  <c r="U339"/>
  <c r="U321"/>
  <c r="P339"/>
  <c r="P321"/>
  <c r="L339"/>
  <c r="L321"/>
  <c r="H339"/>
  <c r="H321"/>
  <c r="D339"/>
  <c r="D321"/>
  <c r="BA339"/>
  <c r="BA321"/>
  <c r="BA300"/>
  <c r="BA316" s="1"/>
  <c r="AI294"/>
  <c r="AT217"/>
  <c r="AT294" s="1"/>
  <c r="AI293"/>
  <c r="AT216"/>
  <c r="AT293" s="1"/>
  <c r="AI292"/>
  <c r="AT215"/>
  <c r="AT292" s="1"/>
  <c r="AI291"/>
  <c r="AT214"/>
  <c r="AI213"/>
  <c r="AX339"/>
  <c r="AX321"/>
  <c r="AG339"/>
  <c r="AG321"/>
  <c r="Q288"/>
  <c r="AI211"/>
  <c r="Q210"/>
  <c r="Q179"/>
  <c r="AI131"/>
  <c r="AI130"/>
  <c r="Q178"/>
  <c r="Q175"/>
  <c r="Q191" s="1"/>
  <c r="Q129"/>
  <c r="AI114"/>
  <c r="AI111"/>
  <c r="AI125" s="1"/>
  <c r="AT95"/>
  <c r="AT256"/>
  <c r="AI255"/>
  <c r="AI77"/>
  <c r="AI76"/>
  <c r="AI75"/>
  <c r="AI74"/>
  <c r="AI73"/>
  <c r="AI72"/>
  <c r="AI71"/>
  <c r="Q56"/>
  <c r="Q53"/>
  <c r="Q67" s="1"/>
  <c r="AI37"/>
  <c r="AT163"/>
  <c r="AI162"/>
  <c r="AV306"/>
  <c r="AO306"/>
  <c r="AK306"/>
  <c r="AD306"/>
  <c r="Z306"/>
  <c r="V306"/>
  <c r="O306"/>
  <c r="I306"/>
  <c r="E306"/>
  <c r="AS306"/>
  <c r="R306"/>
  <c r="J306"/>
  <c r="F306"/>
  <c r="B306"/>
  <c r="BC273"/>
  <c r="BC243"/>
  <c r="AX290"/>
  <c r="AX302" s="1"/>
  <c r="AP306"/>
  <c r="AG306"/>
  <c r="Q290"/>
  <c r="AU306"/>
  <c r="AL306"/>
  <c r="AE306"/>
  <c r="AA306"/>
  <c r="P306"/>
  <c r="W306"/>
  <c r="M306"/>
  <c r="BC198"/>
  <c r="BC159"/>
  <c r="BC147"/>
  <c r="AQ339"/>
  <c r="AQ321"/>
  <c r="AM339"/>
  <c r="AM321"/>
  <c r="AF339"/>
  <c r="AF321"/>
  <c r="AB339"/>
  <c r="AB321"/>
  <c r="X339"/>
  <c r="X321"/>
  <c r="T339"/>
  <c r="T321"/>
  <c r="K339"/>
  <c r="K321"/>
  <c r="G339"/>
  <c r="G321"/>
  <c r="C339"/>
  <c r="C321"/>
  <c r="AY339"/>
  <c r="AY321"/>
  <c r="AU339"/>
  <c r="AU321"/>
  <c r="AN321"/>
  <c r="AN339"/>
  <c r="AJ321"/>
  <c r="AJ339"/>
  <c r="AC339"/>
  <c r="AC321"/>
  <c r="Y339"/>
  <c r="Y321"/>
  <c r="R339"/>
  <c r="R321"/>
  <c r="N339"/>
  <c r="N321"/>
  <c r="J339"/>
  <c r="J321"/>
  <c r="F339"/>
  <c r="F321"/>
  <c r="B339"/>
  <c r="B321"/>
  <c r="AT271"/>
  <c r="AI270"/>
  <c r="AT241"/>
  <c r="AI240"/>
  <c r="AI300"/>
  <c r="AT223"/>
  <c r="AT300" s="1"/>
  <c r="BA298"/>
  <c r="BA314" s="1"/>
  <c r="AT221"/>
  <c r="AT298" s="1"/>
  <c r="AI298"/>
  <c r="BA296"/>
  <c r="BA312" s="1"/>
  <c r="AT219"/>
  <c r="AT296" s="1"/>
  <c r="AI296"/>
  <c r="BA294"/>
  <c r="BA310" s="1"/>
  <c r="BC217"/>
  <c r="BC294" s="1"/>
  <c r="BA293"/>
  <c r="BA309" s="1"/>
  <c r="BC216"/>
  <c r="BC293" s="1"/>
  <c r="BA292"/>
  <c r="BA308" s="1"/>
  <c r="BC215"/>
  <c r="BC292" s="1"/>
  <c r="BA291"/>
  <c r="BC214"/>
  <c r="BA213"/>
  <c r="AP321"/>
  <c r="AP339"/>
  <c r="Q289"/>
  <c r="Q323" s="1"/>
  <c r="AI212"/>
  <c r="Q285"/>
  <c r="AI196"/>
  <c r="Q195"/>
  <c r="AI142"/>
  <c r="Q190"/>
  <c r="Q316" s="1"/>
  <c r="Q189"/>
  <c r="Q315" s="1"/>
  <c r="Q342" s="1"/>
  <c r="Q358" s="1"/>
  <c r="AI141"/>
  <c r="AI140"/>
  <c r="Q188"/>
  <c r="Q314" s="1"/>
  <c r="Q187"/>
  <c r="Q313" s="1"/>
  <c r="AI139"/>
  <c r="AI138"/>
  <c r="Q186"/>
  <c r="Q312" s="1"/>
  <c r="Q185"/>
  <c r="Q311" s="1"/>
  <c r="AI137"/>
  <c r="AI136"/>
  <c r="Q184"/>
  <c r="Q310" s="1"/>
  <c r="Q183"/>
  <c r="Q309" s="1"/>
  <c r="AI135"/>
  <c r="AI134"/>
  <c r="Q182"/>
  <c r="Q308" s="1"/>
  <c r="Q181"/>
  <c r="AI133"/>
  <c r="Q132"/>
  <c r="BA114"/>
  <c r="BC95"/>
  <c r="BA111"/>
  <c r="BA125" s="1"/>
  <c r="BA299"/>
  <c r="BA315" s="1"/>
  <c r="BA342" s="1"/>
  <c r="BA358" s="1"/>
  <c r="AI299"/>
  <c r="AT222"/>
  <c r="AT299" s="1"/>
  <c r="BA297"/>
  <c r="BA313" s="1"/>
  <c r="AI297"/>
  <c r="AT220"/>
  <c r="AT297" s="1"/>
  <c r="BA295"/>
  <c r="BA311" s="1"/>
  <c r="AI295"/>
  <c r="AT218"/>
  <c r="AT295" s="1"/>
  <c r="AQ306"/>
  <c r="AM306"/>
  <c r="AF306"/>
  <c r="AB306"/>
  <c r="X306"/>
  <c r="T306"/>
  <c r="K306"/>
  <c r="G306"/>
  <c r="C306"/>
  <c r="AY306"/>
  <c r="U306"/>
  <c r="L306"/>
  <c r="H306"/>
  <c r="D306"/>
  <c r="AX306"/>
  <c r="AW306"/>
  <c r="AN306"/>
  <c r="AJ306"/>
  <c r="AC306"/>
  <c r="Y306"/>
  <c r="N306"/>
  <c r="BC259"/>
  <c r="BC258" s="1"/>
  <c r="BC229"/>
  <c r="BC228" s="1"/>
  <c r="BC285" i="307" l="1"/>
  <c r="BC195"/>
  <c r="AI292"/>
  <c r="AI308" s="1"/>
  <c r="AT215"/>
  <c r="AI294"/>
  <c r="AI310" s="1"/>
  <c r="AT217"/>
  <c r="AI296"/>
  <c r="AI312" s="1"/>
  <c r="AT219"/>
  <c r="AI298"/>
  <c r="AI314" s="1"/>
  <c r="AT221"/>
  <c r="AI300"/>
  <c r="AI316" s="1"/>
  <c r="AT223"/>
  <c r="AT159"/>
  <c r="BC160"/>
  <c r="AT198"/>
  <c r="BC199"/>
  <c r="BC198" s="1"/>
  <c r="AT228"/>
  <c r="BC229"/>
  <c r="BC228" s="1"/>
  <c r="AT243"/>
  <c r="BC244"/>
  <c r="BC243" s="1"/>
  <c r="AT273"/>
  <c r="BC274"/>
  <c r="BC273" s="1"/>
  <c r="AT291"/>
  <c r="AT213"/>
  <c r="BC214"/>
  <c r="AI56"/>
  <c r="AI53"/>
  <c r="AI67" s="1"/>
  <c r="AT37"/>
  <c r="AT181"/>
  <c r="AT180" s="1"/>
  <c r="AT132"/>
  <c r="AT288"/>
  <c r="AT287" s="1"/>
  <c r="AT210"/>
  <c r="AI321"/>
  <c r="Q302"/>
  <c r="BC131"/>
  <c r="AT285"/>
  <c r="AT195"/>
  <c r="AT293"/>
  <c r="AT309" s="1"/>
  <c r="BC216"/>
  <c r="BC293" s="1"/>
  <c r="BC309" s="1"/>
  <c r="AT295"/>
  <c r="AT311" s="1"/>
  <c r="BC218"/>
  <c r="BC295" s="1"/>
  <c r="BC311" s="1"/>
  <c r="AT297"/>
  <c r="AT313" s="1"/>
  <c r="BC220"/>
  <c r="BC297" s="1"/>
  <c r="BC313" s="1"/>
  <c r="AT299"/>
  <c r="AT315" s="1"/>
  <c r="AT342" s="1"/>
  <c r="AT358" s="1"/>
  <c r="BC222"/>
  <c r="BC299" s="1"/>
  <c r="BC315" s="1"/>
  <c r="BC342" s="1"/>
  <c r="BC358" s="1"/>
  <c r="AT73"/>
  <c r="BC73" s="1"/>
  <c r="AT77"/>
  <c r="BC77" s="1"/>
  <c r="BC181"/>
  <c r="BC180" s="1"/>
  <c r="BC132"/>
  <c r="BC288"/>
  <c r="BC287" s="1"/>
  <c r="BC210"/>
  <c r="AT321"/>
  <c r="BC322"/>
  <c r="BA339"/>
  <c r="BA321"/>
  <c r="AI307"/>
  <c r="AI306" s="1"/>
  <c r="AI290"/>
  <c r="AT258"/>
  <c r="BC259"/>
  <c r="BC258" s="1"/>
  <c r="AT71"/>
  <c r="BC71" s="1"/>
  <c r="AT75"/>
  <c r="BC75" s="1"/>
  <c r="AI114"/>
  <c r="AI111"/>
  <c r="AI125" s="1"/>
  <c r="AT95"/>
  <c r="BA307"/>
  <c r="BA306" s="1"/>
  <c r="AI213"/>
  <c r="AI302"/>
  <c r="BC195" i="306"/>
  <c r="AT72"/>
  <c r="BC72" s="1"/>
  <c r="AT74"/>
  <c r="BC74" s="1"/>
  <c r="AT76"/>
  <c r="BC76" s="1"/>
  <c r="BC129"/>
  <c r="AT181"/>
  <c r="AT180" s="1"/>
  <c r="AT132"/>
  <c r="AT288"/>
  <c r="AT287" s="1"/>
  <c r="AT210"/>
  <c r="Q307"/>
  <c r="Q306" s="1"/>
  <c r="Q290"/>
  <c r="Q302" s="1"/>
  <c r="AT225"/>
  <c r="BC226"/>
  <c r="BC225" s="1"/>
  <c r="AT321"/>
  <c r="BC322"/>
  <c r="AT159"/>
  <c r="BC160"/>
  <c r="BC159" s="1"/>
  <c r="AT198"/>
  <c r="BC199"/>
  <c r="BC198" s="1"/>
  <c r="AT255"/>
  <c r="BC256"/>
  <c r="BC255" s="1"/>
  <c r="BC220"/>
  <c r="BC297" s="1"/>
  <c r="BC222"/>
  <c r="BC299" s="1"/>
  <c r="BC133"/>
  <c r="BC135"/>
  <c r="BC183" s="1"/>
  <c r="BC137"/>
  <c r="BC185" s="1"/>
  <c r="BC139"/>
  <c r="BC187" s="1"/>
  <c r="BC141"/>
  <c r="BC189" s="1"/>
  <c r="BA323"/>
  <c r="AI312"/>
  <c r="BA312"/>
  <c r="BA306" s="1"/>
  <c r="AI314"/>
  <c r="BA314"/>
  <c r="AI316"/>
  <c r="BA316"/>
  <c r="AI111"/>
  <c r="AI125" s="1"/>
  <c r="AT95"/>
  <c r="AI114"/>
  <c r="AT285"/>
  <c r="AT195"/>
  <c r="AI291"/>
  <c r="AT214"/>
  <c r="AI213"/>
  <c r="AI293"/>
  <c r="AI309" s="1"/>
  <c r="AT216"/>
  <c r="AI295"/>
  <c r="AI311" s="1"/>
  <c r="AT218"/>
  <c r="AI53"/>
  <c r="AI67" s="1"/>
  <c r="AI56"/>
  <c r="AT37"/>
  <c r="AT270"/>
  <c r="BC271"/>
  <c r="BC270" s="1"/>
  <c r="AT71"/>
  <c r="BC71" s="1"/>
  <c r="AT73"/>
  <c r="BC73" s="1"/>
  <c r="AT75"/>
  <c r="BC75" s="1"/>
  <c r="AT77"/>
  <c r="BC77" s="1"/>
  <c r="AT178"/>
  <c r="AT177" s="1"/>
  <c r="AT175"/>
  <c r="AT191" s="1"/>
  <c r="AT129"/>
  <c r="AI292"/>
  <c r="AI308" s="1"/>
  <c r="AT215"/>
  <c r="AI294"/>
  <c r="AI310" s="1"/>
  <c r="AT217"/>
  <c r="BC229"/>
  <c r="BC228" s="1"/>
  <c r="BC259"/>
  <c r="BC258" s="1"/>
  <c r="BA290"/>
  <c r="BA302" s="1"/>
  <c r="AI321"/>
  <c r="BA180"/>
  <c r="BC134"/>
  <c r="BC182" s="1"/>
  <c r="BC136"/>
  <c r="BC184" s="1"/>
  <c r="BC138"/>
  <c r="BC186" s="1"/>
  <c r="BC140"/>
  <c r="BC188" s="1"/>
  <c r="BC142"/>
  <c r="BC190" s="1"/>
  <c r="BC211"/>
  <c r="BC285" s="1"/>
  <c r="BC212"/>
  <c r="BC289" s="1"/>
  <c r="BC323" s="1"/>
  <c r="BC339" s="1"/>
  <c r="AT312"/>
  <c r="BC219"/>
  <c r="BC296" s="1"/>
  <c r="BC312" s="1"/>
  <c r="AT314"/>
  <c r="BC221"/>
  <c r="BC298" s="1"/>
  <c r="BC314" s="1"/>
  <c r="AT316"/>
  <c r="BC223"/>
  <c r="BC300" s="1"/>
  <c r="BC316" s="1"/>
  <c r="M321"/>
  <c r="BC114" i="305"/>
  <c r="BC111"/>
  <c r="BC125" s="1"/>
  <c r="AT162"/>
  <c r="BC163"/>
  <c r="BC162" s="1"/>
  <c r="AI53"/>
  <c r="AI67" s="1"/>
  <c r="AT37"/>
  <c r="AI56"/>
  <c r="AI298"/>
  <c r="AT221"/>
  <c r="AI300"/>
  <c r="AT223"/>
  <c r="AI288"/>
  <c r="AT211"/>
  <c r="AI210"/>
  <c r="AI307"/>
  <c r="AT181"/>
  <c r="BC133"/>
  <c r="AT183"/>
  <c r="BC135"/>
  <c r="BC183" s="1"/>
  <c r="AT185"/>
  <c r="BC137"/>
  <c r="BC185" s="1"/>
  <c r="AT187"/>
  <c r="BC139"/>
  <c r="BC187" s="1"/>
  <c r="AT189"/>
  <c r="BC141"/>
  <c r="BC189" s="1"/>
  <c r="AI297"/>
  <c r="AI313" s="1"/>
  <c r="AT220"/>
  <c r="AI299"/>
  <c r="AI315" s="1"/>
  <c r="AI342" s="1"/>
  <c r="AI358" s="1"/>
  <c r="AT222"/>
  <c r="AI285"/>
  <c r="AT196"/>
  <c r="AI195"/>
  <c r="AI289"/>
  <c r="AI323" s="1"/>
  <c r="AT212"/>
  <c r="BA307"/>
  <c r="BA306" s="1"/>
  <c r="BA290"/>
  <c r="BA302" s="1"/>
  <c r="AI213"/>
  <c r="AT179"/>
  <c r="BC131"/>
  <c r="BC179" s="1"/>
  <c r="AT228"/>
  <c r="BC229"/>
  <c r="BC228" s="1"/>
  <c r="AT258"/>
  <c r="BC259"/>
  <c r="BC258" s="1"/>
  <c r="AT273"/>
  <c r="BC274"/>
  <c r="BC273" s="1"/>
  <c r="AT111"/>
  <c r="AT125" s="1"/>
  <c r="AT114"/>
  <c r="AT291"/>
  <c r="AT213"/>
  <c r="Q313"/>
  <c r="Q306" s="1"/>
  <c r="Q290"/>
  <c r="AT243"/>
  <c r="BC244"/>
  <c r="BC243" s="1"/>
  <c r="AI178"/>
  <c r="AI177" s="1"/>
  <c r="AI175"/>
  <c r="AI191" s="1"/>
  <c r="AT130"/>
  <c r="AI129"/>
  <c r="AI182"/>
  <c r="AI308" s="1"/>
  <c r="AT134"/>
  <c r="AT132" s="1"/>
  <c r="AI184"/>
  <c r="AI310" s="1"/>
  <c r="AT136"/>
  <c r="AI186"/>
  <c r="AI312" s="1"/>
  <c r="AT138"/>
  <c r="AI188"/>
  <c r="AT140"/>
  <c r="AI190"/>
  <c r="AT142"/>
  <c r="Q339"/>
  <c r="Q321"/>
  <c r="Q302"/>
  <c r="AT309"/>
  <c r="AT311"/>
  <c r="AI180"/>
  <c r="BC215"/>
  <c r="BC292" s="1"/>
  <c r="BC216"/>
  <c r="BC293" s="1"/>
  <c r="BC309" s="1"/>
  <c r="BC217"/>
  <c r="BC294" s="1"/>
  <c r="BC218"/>
  <c r="BC295" s="1"/>
  <c r="BC311" s="1"/>
  <c r="BC219"/>
  <c r="BC296" s="1"/>
  <c r="AI339" i="304"/>
  <c r="AI321"/>
  <c r="AT162"/>
  <c r="BC163"/>
  <c r="BC162" s="1"/>
  <c r="AT291"/>
  <c r="BC214"/>
  <c r="AI178"/>
  <c r="AI177" s="1"/>
  <c r="AI175"/>
  <c r="AI191" s="1"/>
  <c r="AT130"/>
  <c r="AI129"/>
  <c r="AI182"/>
  <c r="AT134"/>
  <c r="AI184"/>
  <c r="AT136"/>
  <c r="AI186"/>
  <c r="AT138"/>
  <c r="AI188"/>
  <c r="AT140"/>
  <c r="AI190"/>
  <c r="AT142"/>
  <c r="BC285"/>
  <c r="BC195"/>
  <c r="AI292"/>
  <c r="AI308" s="1"/>
  <c r="AT215"/>
  <c r="AI294"/>
  <c r="AI310" s="1"/>
  <c r="AT217"/>
  <c r="AI296"/>
  <c r="AI312" s="1"/>
  <c r="AT219"/>
  <c r="AI298"/>
  <c r="AI314" s="1"/>
  <c r="AT221"/>
  <c r="AI300"/>
  <c r="AI316" s="1"/>
  <c r="AT223"/>
  <c r="AT285"/>
  <c r="AT195"/>
  <c r="BC322"/>
  <c r="AI132"/>
  <c r="AI180"/>
  <c r="AI309"/>
  <c r="AI311"/>
  <c r="AI313"/>
  <c r="AI315"/>
  <c r="AI342" s="1"/>
  <c r="AI358" s="1"/>
  <c r="AT179"/>
  <c r="AT323" s="1"/>
  <c r="AT339" s="1"/>
  <c r="BC131"/>
  <c r="BC179" s="1"/>
  <c r="AI307"/>
  <c r="AI306" s="1"/>
  <c r="AI290"/>
  <c r="AI302" s="1"/>
  <c r="AT228"/>
  <c r="BC229"/>
  <c r="BC228" s="1"/>
  <c r="AT243"/>
  <c r="BC244"/>
  <c r="BC243" s="1"/>
  <c r="AT273"/>
  <c r="BC274"/>
  <c r="BC273" s="1"/>
  <c r="AT198"/>
  <c r="BC199"/>
  <c r="BC198" s="1"/>
  <c r="AT258"/>
  <c r="BC259"/>
  <c r="BC258" s="1"/>
  <c r="AT53"/>
  <c r="AT67" s="1"/>
  <c r="AT56"/>
  <c r="BC114"/>
  <c r="BC111"/>
  <c r="BC125" s="1"/>
  <c r="BC288"/>
  <c r="BC287" s="1"/>
  <c r="BC210"/>
  <c r="AT181"/>
  <c r="AT132"/>
  <c r="BC133"/>
  <c r="AT183"/>
  <c r="BC135"/>
  <c r="BC183" s="1"/>
  <c r="AT185"/>
  <c r="BC137"/>
  <c r="BC185" s="1"/>
  <c r="AT187"/>
  <c r="BC139"/>
  <c r="BC187" s="1"/>
  <c r="AT189"/>
  <c r="BC141"/>
  <c r="BC189" s="1"/>
  <c r="AT293"/>
  <c r="AT309" s="1"/>
  <c r="BC216"/>
  <c r="BC293" s="1"/>
  <c r="BC309" s="1"/>
  <c r="AT295"/>
  <c r="AT311" s="1"/>
  <c r="BC218"/>
  <c r="BC295" s="1"/>
  <c r="BC311" s="1"/>
  <c r="AT297"/>
  <c r="AT313" s="1"/>
  <c r="BC220"/>
  <c r="BC297" s="1"/>
  <c r="BC313" s="1"/>
  <c r="AT299"/>
  <c r="AT315" s="1"/>
  <c r="AT342" s="1"/>
  <c r="AT358" s="1"/>
  <c r="BC222"/>
  <c r="BC299" s="1"/>
  <c r="BC315" s="1"/>
  <c r="BC342" s="1"/>
  <c r="BC358" s="1"/>
  <c r="AT111"/>
  <c r="AT125" s="1"/>
  <c r="AT114"/>
  <c r="AT288"/>
  <c r="AT287" s="1"/>
  <c r="AT210"/>
  <c r="BA302"/>
  <c r="Q308"/>
  <c r="Q306" s="1"/>
  <c r="Q310"/>
  <c r="Q312"/>
  <c r="Q314"/>
  <c r="Q316"/>
  <c r="BC323"/>
  <c r="BC339" s="1"/>
  <c r="Q290"/>
  <c r="Q302" s="1"/>
  <c r="BC37"/>
  <c r="BC111" i="302"/>
  <c r="BC125" s="1"/>
  <c r="BC114"/>
  <c r="Q180"/>
  <c r="Q307"/>
  <c r="Q306" s="1"/>
  <c r="AI182"/>
  <c r="AT134"/>
  <c r="AI184"/>
  <c r="AT136"/>
  <c r="AI186"/>
  <c r="AT138"/>
  <c r="AI188"/>
  <c r="AT140"/>
  <c r="AI190"/>
  <c r="AT142"/>
  <c r="AI285"/>
  <c r="AT196"/>
  <c r="AI195"/>
  <c r="AI289"/>
  <c r="AT212"/>
  <c r="BA307"/>
  <c r="BA306" s="1"/>
  <c r="BA290"/>
  <c r="BA302" s="1"/>
  <c r="AT240"/>
  <c r="BC241"/>
  <c r="BC240" s="1"/>
  <c r="AT270"/>
  <c r="BC271"/>
  <c r="BC270" s="1"/>
  <c r="AT162"/>
  <c r="BC163"/>
  <c r="BC162" s="1"/>
  <c r="AT71"/>
  <c r="BC71" s="1"/>
  <c r="AT72"/>
  <c r="BC72" s="1"/>
  <c r="AT73"/>
  <c r="BC73" s="1"/>
  <c r="AT74"/>
  <c r="BC74" s="1"/>
  <c r="AT75"/>
  <c r="BC75" s="1"/>
  <c r="AT76"/>
  <c r="BC76" s="1"/>
  <c r="AT77"/>
  <c r="BC77" s="1"/>
  <c r="AT114"/>
  <c r="AT111"/>
  <c r="AT125" s="1"/>
  <c r="AI178"/>
  <c r="AI175"/>
  <c r="AT130"/>
  <c r="AI129"/>
  <c r="AI288"/>
  <c r="AI287" s="1"/>
  <c r="AT211"/>
  <c r="AI210"/>
  <c r="AI290"/>
  <c r="BC322"/>
  <c r="AI316"/>
  <c r="AI308"/>
  <c r="AI310"/>
  <c r="AT133"/>
  <c r="AI132"/>
  <c r="AI181"/>
  <c r="AI307" s="1"/>
  <c r="AT135"/>
  <c r="AI183"/>
  <c r="AI309" s="1"/>
  <c r="AT137"/>
  <c r="AI185"/>
  <c r="AT139"/>
  <c r="AI187"/>
  <c r="AI313" s="1"/>
  <c r="AT141"/>
  <c r="AI189"/>
  <c r="AI315" s="1"/>
  <c r="AI342" s="1"/>
  <c r="AI358" s="1"/>
  <c r="Q339"/>
  <c r="Q321"/>
  <c r="BC291"/>
  <c r="AI56"/>
  <c r="AI53"/>
  <c r="AI67" s="1"/>
  <c r="AT37"/>
  <c r="AT255"/>
  <c r="BC256"/>
  <c r="BC255" s="1"/>
  <c r="AT131"/>
  <c r="AI179"/>
  <c r="AT291"/>
  <c r="AT213"/>
  <c r="AI311"/>
  <c r="BC218"/>
  <c r="BC295" s="1"/>
  <c r="BC220"/>
  <c r="BC297" s="1"/>
  <c r="BC222"/>
  <c r="BC299" s="1"/>
  <c r="AI312"/>
  <c r="BC219"/>
  <c r="BC296" s="1"/>
  <c r="AI314"/>
  <c r="BC221"/>
  <c r="BC298" s="1"/>
  <c r="Q177"/>
  <c r="Q287"/>
  <c r="Q302" s="1"/>
  <c r="BC223"/>
  <c r="BC300" s="1"/>
  <c r="M321"/>
  <c r="AT114" i="307" l="1"/>
  <c r="AT111"/>
  <c r="AT125" s="1"/>
  <c r="BC95"/>
  <c r="BC291"/>
  <c r="AT307"/>
  <c r="BC179"/>
  <c r="BC323" s="1"/>
  <c r="BC339" s="1"/>
  <c r="BC175"/>
  <c r="BC191" s="1"/>
  <c r="BC129"/>
  <c r="AT56"/>
  <c r="AT53"/>
  <c r="AT67" s="1"/>
  <c r="BC37"/>
  <c r="BC159"/>
  <c r="BC178"/>
  <c r="BC177" s="1"/>
  <c r="AT300"/>
  <c r="AT316" s="1"/>
  <c r="BC223"/>
  <c r="BC300" s="1"/>
  <c r="BC316" s="1"/>
  <c r="AT298"/>
  <c r="AT314" s="1"/>
  <c r="BC221"/>
  <c r="BC298" s="1"/>
  <c r="BC314" s="1"/>
  <c r="AT296"/>
  <c r="AT312" s="1"/>
  <c r="BC219"/>
  <c r="BC296" s="1"/>
  <c r="BC312" s="1"/>
  <c r="AT294"/>
  <c r="AT310" s="1"/>
  <c r="BC217"/>
  <c r="BC294" s="1"/>
  <c r="BC310" s="1"/>
  <c r="AT292"/>
  <c r="AT308" s="1"/>
  <c r="BC215"/>
  <c r="BC292" s="1"/>
  <c r="BC308" s="1"/>
  <c r="BC321"/>
  <c r="AT53" i="306"/>
  <c r="AT67" s="1"/>
  <c r="AT56"/>
  <c r="BC37"/>
  <c r="AT291"/>
  <c r="AT213"/>
  <c r="BC214"/>
  <c r="BC315"/>
  <c r="BC342" s="1"/>
  <c r="BC358" s="1"/>
  <c r="BC178"/>
  <c r="BC177" s="1"/>
  <c r="BC288"/>
  <c r="BC287" s="1"/>
  <c r="BC210"/>
  <c r="AT294"/>
  <c r="AT310" s="1"/>
  <c r="BC217"/>
  <c r="BC294" s="1"/>
  <c r="BC310" s="1"/>
  <c r="AT292"/>
  <c r="AT308" s="1"/>
  <c r="BC215"/>
  <c r="BC292" s="1"/>
  <c r="BC308" s="1"/>
  <c r="AT295"/>
  <c r="AT311" s="1"/>
  <c r="BC218"/>
  <c r="BC295" s="1"/>
  <c r="BC311" s="1"/>
  <c r="AT293"/>
  <c r="AT309" s="1"/>
  <c r="BC216"/>
  <c r="BC293" s="1"/>
  <c r="BC309" s="1"/>
  <c r="AI307"/>
  <c r="AI306" s="1"/>
  <c r="AI290"/>
  <c r="AI302" s="1"/>
  <c r="AT111"/>
  <c r="AT125" s="1"/>
  <c r="AT114"/>
  <c r="BC95"/>
  <c r="BA339"/>
  <c r="BA321"/>
  <c r="BC181"/>
  <c r="BC180" s="1"/>
  <c r="BC132"/>
  <c r="BC313"/>
  <c r="BC321"/>
  <c r="BC175"/>
  <c r="BC191" s="1"/>
  <c r="AT178" i="305"/>
  <c r="AT177" s="1"/>
  <c r="AT175"/>
  <c r="AT191" s="1"/>
  <c r="AT129"/>
  <c r="BC130"/>
  <c r="AT289"/>
  <c r="AT323" s="1"/>
  <c r="BC212"/>
  <c r="BC289" s="1"/>
  <c r="BC323" s="1"/>
  <c r="AT288"/>
  <c r="AT287" s="1"/>
  <c r="AT210"/>
  <c r="BC211"/>
  <c r="AT300"/>
  <c r="BC223"/>
  <c r="BC300" s="1"/>
  <c r="AT298"/>
  <c r="AT314" s="1"/>
  <c r="BC221"/>
  <c r="BC298" s="1"/>
  <c r="BC291"/>
  <c r="AT190"/>
  <c r="BC142"/>
  <c r="BC190" s="1"/>
  <c r="AT188"/>
  <c r="BC140"/>
  <c r="BC188" s="1"/>
  <c r="AT186"/>
  <c r="AT312" s="1"/>
  <c r="BC138"/>
  <c r="BC186" s="1"/>
  <c r="BC312" s="1"/>
  <c r="AT184"/>
  <c r="AT310" s="1"/>
  <c r="BC136"/>
  <c r="BC184" s="1"/>
  <c r="BC310" s="1"/>
  <c r="AT182"/>
  <c r="AT308" s="1"/>
  <c r="BC134"/>
  <c r="BC182" s="1"/>
  <c r="BC308" s="1"/>
  <c r="AT307"/>
  <c r="AI339"/>
  <c r="AI321"/>
  <c r="AT285"/>
  <c r="AT195"/>
  <c r="BC196"/>
  <c r="AT299"/>
  <c r="AT315" s="1"/>
  <c r="AT342" s="1"/>
  <c r="AT358" s="1"/>
  <c r="BC222"/>
  <c r="BC299" s="1"/>
  <c r="BC315" s="1"/>
  <c r="BC342" s="1"/>
  <c r="BC358" s="1"/>
  <c r="AT297"/>
  <c r="AT313" s="1"/>
  <c r="BC220"/>
  <c r="BC297" s="1"/>
  <c r="BC313" s="1"/>
  <c r="BC181"/>
  <c r="BC180" s="1"/>
  <c r="BC132"/>
  <c r="AT56"/>
  <c r="AT53"/>
  <c r="AT67" s="1"/>
  <c r="BC37"/>
  <c r="AT180"/>
  <c r="AI290"/>
  <c r="AI287"/>
  <c r="AI302" s="1"/>
  <c r="AI316"/>
  <c r="AI314"/>
  <c r="AI306" s="1"/>
  <c r="BC213"/>
  <c r="BC56" i="304"/>
  <c r="BC53"/>
  <c r="BC67" s="1"/>
  <c r="BC181"/>
  <c r="AT300"/>
  <c r="BC223"/>
  <c r="BC300" s="1"/>
  <c r="AT298"/>
  <c r="BC221"/>
  <c r="BC298" s="1"/>
  <c r="AT296"/>
  <c r="BC219"/>
  <c r="BC296" s="1"/>
  <c r="AT294"/>
  <c r="BC217"/>
  <c r="BC294" s="1"/>
  <c r="AT292"/>
  <c r="BC215"/>
  <c r="BC292" s="1"/>
  <c r="AT190"/>
  <c r="BC142"/>
  <c r="BC190" s="1"/>
  <c r="AT188"/>
  <c r="BC140"/>
  <c r="BC188" s="1"/>
  <c r="AT186"/>
  <c r="BC138"/>
  <c r="BC186" s="1"/>
  <c r="AT184"/>
  <c r="BC136"/>
  <c r="BC184" s="1"/>
  <c r="AT182"/>
  <c r="BC134"/>
  <c r="BC182" s="1"/>
  <c r="BC291"/>
  <c r="BC213"/>
  <c r="AT307"/>
  <c r="AT290"/>
  <c r="AT180"/>
  <c r="BC321"/>
  <c r="AT178"/>
  <c r="AT177" s="1"/>
  <c r="AT175"/>
  <c r="AT191" s="1"/>
  <c r="AT129"/>
  <c r="BC130"/>
  <c r="AT302"/>
  <c r="AT321"/>
  <c r="AT213"/>
  <c r="AI306" i="302"/>
  <c r="AT56"/>
  <c r="AT53"/>
  <c r="AT67" s="1"/>
  <c r="BC37"/>
  <c r="BC290"/>
  <c r="AT189"/>
  <c r="AT315" s="1"/>
  <c r="AT342" s="1"/>
  <c r="AT358" s="1"/>
  <c r="BC141"/>
  <c r="BC189" s="1"/>
  <c r="AT187"/>
  <c r="AT313" s="1"/>
  <c r="BC139"/>
  <c r="BC187" s="1"/>
  <c r="AT185"/>
  <c r="AT311" s="1"/>
  <c r="BC137"/>
  <c r="BC185" s="1"/>
  <c r="AT183"/>
  <c r="AT309" s="1"/>
  <c r="BC135"/>
  <c r="BC183" s="1"/>
  <c r="BC309" s="1"/>
  <c r="AT288"/>
  <c r="AT287" s="1"/>
  <c r="AT210"/>
  <c r="BC211"/>
  <c r="AT289"/>
  <c r="BC212"/>
  <c r="BC289" s="1"/>
  <c r="AI191"/>
  <c r="AT290"/>
  <c r="AT179"/>
  <c r="BC131"/>
  <c r="BC179" s="1"/>
  <c r="AT181"/>
  <c r="AT132"/>
  <c r="BC133"/>
  <c r="AT129"/>
  <c r="AT178"/>
  <c r="AT177" s="1"/>
  <c r="AT175"/>
  <c r="AT191" s="1"/>
  <c r="BC130"/>
  <c r="AT285"/>
  <c r="AT195"/>
  <c r="BC196"/>
  <c r="AT190"/>
  <c r="AT316" s="1"/>
  <c r="BC142"/>
  <c r="BC190" s="1"/>
  <c r="AT188"/>
  <c r="AT314" s="1"/>
  <c r="BC140"/>
  <c r="BC188" s="1"/>
  <c r="BC314" s="1"/>
  <c r="AT186"/>
  <c r="AT312" s="1"/>
  <c r="BC138"/>
  <c r="BC186" s="1"/>
  <c r="BC312" s="1"/>
  <c r="AT184"/>
  <c r="AT310" s="1"/>
  <c r="BC136"/>
  <c r="BC184" s="1"/>
  <c r="BC310" s="1"/>
  <c r="AT182"/>
  <c r="AT308" s="1"/>
  <c r="BC134"/>
  <c r="BC182" s="1"/>
  <c r="BC308" s="1"/>
  <c r="BC316"/>
  <c r="BC315"/>
  <c r="BC342" s="1"/>
  <c r="BC358" s="1"/>
  <c r="BC313"/>
  <c r="BC311"/>
  <c r="BC213"/>
  <c r="AI180"/>
  <c r="AI302"/>
  <c r="AI177"/>
  <c r="AI323"/>
  <c r="BC53" i="307" l="1"/>
  <c r="BC67" s="1"/>
  <c r="BC56"/>
  <c r="BC307"/>
  <c r="BC306" s="1"/>
  <c r="BC290"/>
  <c r="BC302" s="1"/>
  <c r="AT306"/>
  <c r="BC111"/>
  <c r="BC125" s="1"/>
  <c r="BC114"/>
  <c r="AT290"/>
  <c r="AT302" s="1"/>
  <c r="BC213"/>
  <c r="BC114" i="306"/>
  <c r="BC111"/>
  <c r="BC125" s="1"/>
  <c r="BC56"/>
  <c r="BC53"/>
  <c r="BC67" s="1"/>
  <c r="BC291"/>
  <c r="BC213"/>
  <c r="AT307"/>
  <c r="AT306" s="1"/>
  <c r="AT290"/>
  <c r="AT302" s="1"/>
  <c r="BC56" i="305"/>
  <c r="BC53"/>
  <c r="BC67" s="1"/>
  <c r="BC307"/>
  <c r="BC290"/>
  <c r="BC339"/>
  <c r="BC321"/>
  <c r="BC129"/>
  <c r="BC178"/>
  <c r="BC177" s="1"/>
  <c r="BC175"/>
  <c r="BC191" s="1"/>
  <c r="AT290"/>
  <c r="AT316"/>
  <c r="BC285"/>
  <c r="BC195"/>
  <c r="BC288"/>
  <c r="BC287" s="1"/>
  <c r="BC302" s="1"/>
  <c r="BC210"/>
  <c r="AT339"/>
  <c r="AT321"/>
  <c r="AT306"/>
  <c r="BC314"/>
  <c r="BC316"/>
  <c r="AT302"/>
  <c r="BC129" i="304"/>
  <c r="BC178"/>
  <c r="BC177" s="1"/>
  <c r="BC175"/>
  <c r="BC191" s="1"/>
  <c r="BC308"/>
  <c r="BC310"/>
  <c r="BC312"/>
  <c r="BC314"/>
  <c r="BC316"/>
  <c r="BC132"/>
  <c r="BC307"/>
  <c r="BC306" s="1"/>
  <c r="BC290"/>
  <c r="BC302" s="1"/>
  <c r="AT308"/>
  <c r="AT306" s="1"/>
  <c r="AT310"/>
  <c r="AT312"/>
  <c r="AT314"/>
  <c r="AT316"/>
  <c r="BC180"/>
  <c r="BC178" i="302"/>
  <c r="BC177" s="1"/>
  <c r="BC175"/>
  <c r="BC191" s="1"/>
  <c r="BC129"/>
  <c r="BC181"/>
  <c r="BC132"/>
  <c r="BC288"/>
  <c r="BC287" s="1"/>
  <c r="BC302" s="1"/>
  <c r="BC210"/>
  <c r="AT180"/>
  <c r="AT307"/>
  <c r="AT306" s="1"/>
  <c r="BC323"/>
  <c r="AT302"/>
  <c r="AI339"/>
  <c r="AI321"/>
  <c r="BC285"/>
  <c r="BC195"/>
  <c r="BC53"/>
  <c r="BC67" s="1"/>
  <c r="BC56"/>
  <c r="AT323"/>
  <c r="BC307" i="306" l="1"/>
  <c r="BC306" s="1"/>
  <c r="BC290"/>
  <c r="BC302" s="1"/>
  <c r="BC306" i="305"/>
  <c r="AT339" i="302"/>
  <c r="AT321"/>
  <c r="BC339"/>
  <c r="BC321"/>
  <c r="BC180"/>
  <c r="BC307"/>
  <c r="BC306" s="1"/>
  <c r="H22" i="187" l="1"/>
  <c r="H23"/>
  <c r="H12"/>
  <c r="H13"/>
  <c r="H14"/>
  <c r="H15"/>
  <c r="H16"/>
  <c r="H17"/>
  <c r="H18"/>
  <c r="H19"/>
  <c r="H20"/>
  <c r="H6"/>
  <c r="H7"/>
  <c r="H8"/>
  <c r="H23" i="117"/>
  <c r="H24"/>
  <c r="H13"/>
  <c r="H14"/>
  <c r="H15"/>
  <c r="H16"/>
  <c r="H17"/>
  <c r="H18"/>
  <c r="H19"/>
  <c r="H20"/>
  <c r="H21"/>
  <c r="H6"/>
  <c r="H7"/>
  <c r="H21" i="187" l="1"/>
  <c r="H22" i="117"/>
  <c r="K79" i="301"/>
  <c r="J79"/>
  <c r="H79"/>
  <c r="G79"/>
  <c r="L79" s="1"/>
  <c r="F79"/>
  <c r="L78"/>
  <c r="L77"/>
  <c r="L76"/>
  <c r="L75"/>
  <c r="L74"/>
  <c r="L72"/>
  <c r="L70"/>
  <c r="L69"/>
  <c r="L68"/>
  <c r="L67"/>
  <c r="L66"/>
  <c r="L65"/>
  <c r="L64"/>
  <c r="L63"/>
  <c r="L62"/>
  <c r="L61"/>
  <c r="L60"/>
  <c r="L59"/>
  <c r="L58"/>
  <c r="L57"/>
  <c r="L56"/>
  <c r="K53"/>
  <c r="J53"/>
  <c r="I53"/>
  <c r="H53"/>
  <c r="H14" s="1"/>
  <c r="G53"/>
  <c r="L53" s="1"/>
  <c r="F53"/>
  <c r="F14" s="1"/>
  <c r="F20" s="1"/>
  <c r="L52"/>
  <c r="L51"/>
  <c r="L50"/>
  <c r="L49"/>
  <c r="L48"/>
  <c r="L47"/>
  <c r="L46"/>
  <c r="L45"/>
  <c r="L44"/>
  <c r="L43"/>
  <c r="L42"/>
  <c r="L41"/>
  <c r="L40"/>
  <c r="L39"/>
  <c r="L38"/>
  <c r="L37"/>
  <c r="L36"/>
  <c r="L35"/>
  <c r="L34"/>
  <c r="L33"/>
  <c r="L32"/>
  <c r="L31"/>
  <c r="L30"/>
  <c r="L22"/>
  <c r="K21"/>
  <c r="J21"/>
  <c r="I21"/>
  <c r="H21"/>
  <c r="F21"/>
  <c r="L19"/>
  <c r="L18"/>
  <c r="L17"/>
  <c r="L16"/>
  <c r="L15"/>
  <c r="K14"/>
  <c r="J14"/>
  <c r="I14"/>
  <c r="G14"/>
  <c r="L13"/>
  <c r="L12"/>
  <c r="L11"/>
  <c r="L10"/>
  <c r="L9"/>
  <c r="L8"/>
  <c r="L7"/>
  <c r="L6"/>
  <c r="A3"/>
  <c r="A2"/>
  <c r="H24" i="187" l="1"/>
  <c r="H27"/>
  <c r="G20" i="301"/>
  <c r="L23" i="215"/>
  <c r="J20" i="301"/>
  <c r="J23" s="1"/>
  <c r="L245" i="215"/>
  <c r="H20" i="301"/>
  <c r="H23" s="1"/>
  <c r="L97" i="215"/>
  <c r="I20" i="301"/>
  <c r="I23" s="1"/>
  <c r="L171" i="215"/>
  <c r="K20" i="301"/>
  <c r="K23" s="1"/>
  <c r="L319" i="215"/>
  <c r="G21" i="301"/>
  <c r="L21" s="1"/>
  <c r="G23"/>
  <c r="F23"/>
  <c r="L14"/>
  <c r="L20" l="1"/>
  <c r="L23"/>
  <c r="AK121" i="292" l="1"/>
  <c r="V136" l="1"/>
  <c r="AK79"/>
  <c r="V139" l="1"/>
  <c r="AK38"/>
  <c r="AH38" l="1"/>
  <c r="J22"/>
  <c r="J20"/>
  <c r="N6"/>
  <c r="O6"/>
  <c r="P6"/>
  <c r="Q6"/>
  <c r="R6"/>
  <c r="S6"/>
  <c r="N7"/>
  <c r="O7"/>
  <c r="P7"/>
  <c r="Q7"/>
  <c r="R7"/>
  <c r="S7"/>
  <c r="N8"/>
  <c r="O8"/>
  <c r="P8"/>
  <c r="Q8"/>
  <c r="R8"/>
  <c r="S8"/>
  <c r="N9"/>
  <c r="O9"/>
  <c r="P9"/>
  <c r="Q9"/>
  <c r="R9"/>
  <c r="S9"/>
  <c r="N10"/>
  <c r="O10"/>
  <c r="P10"/>
  <c r="Q10"/>
  <c r="R10"/>
  <c r="S10"/>
  <c r="N11"/>
  <c r="O11"/>
  <c r="P11"/>
  <c r="Q11"/>
  <c r="R11"/>
  <c r="S11"/>
  <c r="N12"/>
  <c r="O12"/>
  <c r="P12"/>
  <c r="Q12"/>
  <c r="R12"/>
  <c r="S12"/>
  <c r="T12" s="1"/>
  <c r="N13"/>
  <c r="O13"/>
  <c r="P13"/>
  <c r="Q13"/>
  <c r="R13"/>
  <c r="S13"/>
  <c r="N14"/>
  <c r="O14"/>
  <c r="P14"/>
  <c r="Q14"/>
  <c r="R14"/>
  <c r="S14"/>
  <c r="T14" s="1"/>
  <c r="N15"/>
  <c r="O15"/>
  <c r="P15"/>
  <c r="Q15"/>
  <c r="R15"/>
  <c r="S15"/>
  <c r="T15" s="1"/>
  <c r="N16"/>
  <c r="O16"/>
  <c r="P16"/>
  <c r="Q16"/>
  <c r="R16"/>
  <c r="S16"/>
  <c r="N17"/>
  <c r="O17"/>
  <c r="P17"/>
  <c r="Q17"/>
  <c r="R17"/>
  <c r="S17"/>
  <c r="T17" s="1"/>
  <c r="N18"/>
  <c r="O18"/>
  <c r="P18"/>
  <c r="Q18"/>
  <c r="R18"/>
  <c r="S18"/>
  <c r="N19"/>
  <c r="O19"/>
  <c r="P19"/>
  <c r="Q19"/>
  <c r="R19"/>
  <c r="S19"/>
  <c r="N20"/>
  <c r="O20"/>
  <c r="P20"/>
  <c r="Q20"/>
  <c r="R20"/>
  <c r="S20"/>
  <c r="T20" s="1"/>
  <c r="N21"/>
  <c r="O21"/>
  <c r="P21"/>
  <c r="Q21"/>
  <c r="R21"/>
  <c r="S21"/>
  <c r="N22"/>
  <c r="O22"/>
  <c r="P22"/>
  <c r="Q22"/>
  <c r="R22"/>
  <c r="S22"/>
  <c r="T22" s="1"/>
  <c r="N23"/>
  <c r="O23"/>
  <c r="P23"/>
  <c r="Q23"/>
  <c r="R23"/>
  <c r="S23"/>
  <c r="T23" s="1"/>
  <c r="N24"/>
  <c r="O24"/>
  <c r="P24"/>
  <c r="Q24"/>
  <c r="R24"/>
  <c r="S24"/>
  <c r="T24" s="1"/>
  <c r="N25"/>
  <c r="O25"/>
  <c r="P25"/>
  <c r="Q25"/>
  <c r="R25"/>
  <c r="S25"/>
  <c r="T25" s="1"/>
  <c r="N26"/>
  <c r="O26"/>
  <c r="P26"/>
  <c r="Q26"/>
  <c r="R26"/>
  <c r="S26"/>
  <c r="T26" s="1"/>
  <c r="N27"/>
  <c r="O27"/>
  <c r="P27"/>
  <c r="Q27"/>
  <c r="R27"/>
  <c r="S27"/>
  <c r="T27" s="1"/>
  <c r="N28"/>
  <c r="O28"/>
  <c r="P28"/>
  <c r="Q28"/>
  <c r="R28"/>
  <c r="S28"/>
  <c r="N29"/>
  <c r="O29"/>
  <c r="P29"/>
  <c r="Q29"/>
  <c r="R29"/>
  <c r="S29"/>
  <c r="T29" s="1"/>
  <c r="N30"/>
  <c r="O30"/>
  <c r="P30"/>
  <c r="Q30"/>
  <c r="R30"/>
  <c r="S30"/>
  <c r="N31"/>
  <c r="O31"/>
  <c r="P31"/>
  <c r="Q31"/>
  <c r="R31"/>
  <c r="S31"/>
  <c r="T31" s="1"/>
  <c r="N32"/>
  <c r="O32"/>
  <c r="P32"/>
  <c r="Q32"/>
  <c r="R32"/>
  <c r="S32"/>
  <c r="T32" s="1"/>
  <c r="N33"/>
  <c r="O33"/>
  <c r="P33"/>
  <c r="Q33"/>
  <c r="R33"/>
  <c r="G25"/>
  <c r="H25"/>
  <c r="I25"/>
  <c r="J25"/>
  <c r="K25"/>
  <c r="F25"/>
  <c r="G20"/>
  <c r="H20"/>
  <c r="I20"/>
  <c r="K20"/>
  <c r="F20"/>
  <c r="G13"/>
  <c r="H13"/>
  <c r="I13"/>
  <c r="J13"/>
  <c r="K13"/>
  <c r="F13"/>
  <c r="G8"/>
  <c r="H8"/>
  <c r="I8"/>
  <c r="J8"/>
  <c r="K8"/>
  <c r="F8"/>
  <c r="F7"/>
  <c r="G7"/>
  <c r="H7"/>
  <c r="I7"/>
  <c r="J7"/>
  <c r="K7"/>
  <c r="F9"/>
  <c r="G9"/>
  <c r="H9"/>
  <c r="I9"/>
  <c r="J9"/>
  <c r="K9"/>
  <c r="F10"/>
  <c r="G10"/>
  <c r="H10"/>
  <c r="I10"/>
  <c r="J10"/>
  <c r="K10"/>
  <c r="F11"/>
  <c r="G11"/>
  <c r="H11"/>
  <c r="I11"/>
  <c r="J11"/>
  <c r="K11"/>
  <c r="F12"/>
  <c r="G12"/>
  <c r="H12"/>
  <c r="I12"/>
  <c r="J12"/>
  <c r="K12"/>
  <c r="F14"/>
  <c r="G14"/>
  <c r="H14"/>
  <c r="I14"/>
  <c r="J14"/>
  <c r="K14"/>
  <c r="F15"/>
  <c r="G15"/>
  <c r="H15"/>
  <c r="I15"/>
  <c r="J15"/>
  <c r="K15"/>
  <c r="F16"/>
  <c r="G16"/>
  <c r="H16"/>
  <c r="I16"/>
  <c r="J16"/>
  <c r="K16"/>
  <c r="F17"/>
  <c r="G17"/>
  <c r="H17"/>
  <c r="I17"/>
  <c r="J17"/>
  <c r="K17"/>
  <c r="F18"/>
  <c r="G18"/>
  <c r="H18"/>
  <c r="I18"/>
  <c r="J18"/>
  <c r="K18"/>
  <c r="F19"/>
  <c r="G19"/>
  <c r="H19"/>
  <c r="I19"/>
  <c r="J19"/>
  <c r="K19"/>
  <c r="F21"/>
  <c r="G21"/>
  <c r="H21"/>
  <c r="I21"/>
  <c r="J21"/>
  <c r="K21"/>
  <c r="F22"/>
  <c r="G22"/>
  <c r="H22"/>
  <c r="I22"/>
  <c r="K22"/>
  <c r="F23"/>
  <c r="G23"/>
  <c r="H23"/>
  <c r="I23"/>
  <c r="J23"/>
  <c r="K23"/>
  <c r="F24"/>
  <c r="G24"/>
  <c r="H24"/>
  <c r="I24"/>
  <c r="J24"/>
  <c r="K24"/>
  <c r="F26"/>
  <c r="G26"/>
  <c r="H26"/>
  <c r="I26"/>
  <c r="J26"/>
  <c r="K26"/>
  <c r="F27"/>
  <c r="G27"/>
  <c r="H27"/>
  <c r="I27"/>
  <c r="J27"/>
  <c r="K27"/>
  <c r="F28"/>
  <c r="G28"/>
  <c r="H28"/>
  <c r="I28"/>
  <c r="J28"/>
  <c r="K28"/>
  <c r="F29"/>
  <c r="G29"/>
  <c r="H29"/>
  <c r="I29"/>
  <c r="J29"/>
  <c r="K29"/>
  <c r="F30"/>
  <c r="G30"/>
  <c r="H30"/>
  <c r="I30"/>
  <c r="J30"/>
  <c r="K30"/>
  <c r="F31"/>
  <c r="G31"/>
  <c r="H31"/>
  <c r="I31"/>
  <c r="J31"/>
  <c r="K31"/>
  <c r="F32"/>
  <c r="G32"/>
  <c r="H32"/>
  <c r="I32"/>
  <c r="J32"/>
  <c r="K32"/>
  <c r="G6"/>
  <c r="H6"/>
  <c r="I6"/>
  <c r="J6"/>
  <c r="K6"/>
  <c r="F6"/>
  <c r="AB138"/>
  <c r="T138"/>
  <c r="AB137"/>
  <c r="T137"/>
  <c r="AA136"/>
  <c r="Z136"/>
  <c r="Y136"/>
  <c r="X136"/>
  <c r="W136"/>
  <c r="S136"/>
  <c r="R136"/>
  <c r="Q136"/>
  <c r="P136"/>
  <c r="O136"/>
  <c r="G6" i="143" s="1"/>
  <c r="N136" i="292"/>
  <c r="AB135"/>
  <c r="T135"/>
  <c r="AB134"/>
  <c r="T134"/>
  <c r="AB133"/>
  <c r="T133"/>
  <c r="AB132"/>
  <c r="T132"/>
  <c r="AB131"/>
  <c r="T131"/>
  <c r="AB130"/>
  <c r="T130"/>
  <c r="AB129"/>
  <c r="T129"/>
  <c r="AB128"/>
  <c r="T128"/>
  <c r="AB127"/>
  <c r="T127"/>
  <c r="S124"/>
  <c r="R124"/>
  <c r="Q124"/>
  <c r="P124"/>
  <c r="O124"/>
  <c r="N124"/>
  <c r="K124"/>
  <c r="AI124" s="1"/>
  <c r="J124"/>
  <c r="AH124" s="1"/>
  <c r="I124"/>
  <c r="AG124" s="1"/>
  <c r="H124"/>
  <c r="AF124" s="1"/>
  <c r="G124"/>
  <c r="AD124"/>
  <c r="AM123"/>
  <c r="AL123"/>
  <c r="AK123"/>
  <c r="AI123"/>
  <c r="AH123"/>
  <c r="AG123"/>
  <c r="AF123"/>
  <c r="AE123"/>
  <c r="AD123"/>
  <c r="T123"/>
  <c r="L123"/>
  <c r="AM122"/>
  <c r="AL122"/>
  <c r="AK122"/>
  <c r="AI122"/>
  <c r="AH122"/>
  <c r="AG122"/>
  <c r="AF122"/>
  <c r="AE122"/>
  <c r="AD122"/>
  <c r="T122"/>
  <c r="L122"/>
  <c r="AM121"/>
  <c r="AL121"/>
  <c r="AI121"/>
  <c r="AH121"/>
  <c r="AG121"/>
  <c r="AF121"/>
  <c r="AE121"/>
  <c r="AD121"/>
  <c r="T121"/>
  <c r="L121"/>
  <c r="AM120"/>
  <c r="AL120"/>
  <c r="AK120"/>
  <c r="AH120"/>
  <c r="AG120"/>
  <c r="AF120"/>
  <c r="AE120"/>
  <c r="AD120"/>
  <c r="T120"/>
  <c r="T124" s="1"/>
  <c r="L120"/>
  <c r="AI117"/>
  <c r="AH117"/>
  <c r="AG117"/>
  <c r="AF117"/>
  <c r="AD117"/>
  <c r="AM116"/>
  <c r="AL116"/>
  <c r="AK116"/>
  <c r="AI116"/>
  <c r="AH116"/>
  <c r="AG116"/>
  <c r="AF116"/>
  <c r="AE116"/>
  <c r="AD116"/>
  <c r="T116"/>
  <c r="AM115"/>
  <c r="AL115"/>
  <c r="AK115"/>
  <c r="AI115"/>
  <c r="AH115"/>
  <c r="AG115"/>
  <c r="AF115"/>
  <c r="AE115"/>
  <c r="AD115"/>
  <c r="T115"/>
  <c r="L115"/>
  <c r="AM114"/>
  <c r="AL114"/>
  <c r="AK114"/>
  <c r="AI114"/>
  <c r="AH114"/>
  <c r="AG114"/>
  <c r="AF114"/>
  <c r="AE114"/>
  <c r="AD114"/>
  <c r="T114"/>
  <c r="L114"/>
  <c r="AM113"/>
  <c r="AK113"/>
  <c r="AI113"/>
  <c r="AH113"/>
  <c r="AG113"/>
  <c r="AF113"/>
  <c r="AE113"/>
  <c r="AD113"/>
  <c r="T113"/>
  <c r="L113"/>
  <c r="AM112"/>
  <c r="AL112"/>
  <c r="AK112"/>
  <c r="AI112"/>
  <c r="AH112"/>
  <c r="AG112"/>
  <c r="AF112"/>
  <c r="AE112"/>
  <c r="AD112"/>
  <c r="T112"/>
  <c r="T117" s="1"/>
  <c r="L112"/>
  <c r="AA106"/>
  <c r="Z106"/>
  <c r="Y106"/>
  <c r="X106"/>
  <c r="W106"/>
  <c r="V141"/>
  <c r="S106"/>
  <c r="R106"/>
  <c r="Q106"/>
  <c r="P106"/>
  <c r="O106"/>
  <c r="N106"/>
  <c r="K106"/>
  <c r="J106"/>
  <c r="I106"/>
  <c r="H106"/>
  <c r="G106"/>
  <c r="F106"/>
  <c r="AM105"/>
  <c r="AL105"/>
  <c r="AK105"/>
  <c r="AI105"/>
  <c r="AH105"/>
  <c r="AG105"/>
  <c r="AF105"/>
  <c r="AE105"/>
  <c r="AD105"/>
  <c r="AB105"/>
  <c r="T105"/>
  <c r="L105"/>
  <c r="AM104"/>
  <c r="AL104"/>
  <c r="AK104"/>
  <c r="AI104"/>
  <c r="AH104"/>
  <c r="AG104"/>
  <c r="AF104"/>
  <c r="AE104"/>
  <c r="AD104"/>
  <c r="AB104"/>
  <c r="T104"/>
  <c r="L104"/>
  <c r="AM103"/>
  <c r="AL103"/>
  <c r="AK103"/>
  <c r="AI103"/>
  <c r="AH103"/>
  <c r="AG103"/>
  <c r="AF103"/>
  <c r="AE103"/>
  <c r="AD103"/>
  <c r="AB103"/>
  <c r="T103"/>
  <c r="L103"/>
  <c r="AM102"/>
  <c r="AL102"/>
  <c r="AK102"/>
  <c r="AI102"/>
  <c r="AH102"/>
  <c r="AG102"/>
  <c r="AF102"/>
  <c r="AE102"/>
  <c r="AD102"/>
  <c r="AB102"/>
  <c r="T102"/>
  <c r="L102"/>
  <c r="AM101"/>
  <c r="AL101"/>
  <c r="AK101"/>
  <c r="AI101"/>
  <c r="AH101"/>
  <c r="AG101"/>
  <c r="AF101"/>
  <c r="AE101"/>
  <c r="AD101"/>
  <c r="AB101"/>
  <c r="T101"/>
  <c r="L101"/>
  <c r="AM100"/>
  <c r="AL100"/>
  <c r="AK100"/>
  <c r="AI100"/>
  <c r="AH100"/>
  <c r="AG100"/>
  <c r="AF100"/>
  <c r="AE100"/>
  <c r="AD100"/>
  <c r="AB100"/>
  <c r="T100"/>
  <c r="L100"/>
  <c r="AM99"/>
  <c r="AL99"/>
  <c r="AK99"/>
  <c r="AI99"/>
  <c r="AH99"/>
  <c r="AG99"/>
  <c r="AF99"/>
  <c r="AE99"/>
  <c r="AD99"/>
  <c r="AB99"/>
  <c r="T99"/>
  <c r="L99"/>
  <c r="AM97"/>
  <c r="AL97"/>
  <c r="AK97"/>
  <c r="AI97"/>
  <c r="AH97"/>
  <c r="AG97"/>
  <c r="AF97"/>
  <c r="AE97"/>
  <c r="AD97"/>
  <c r="AB97"/>
  <c r="T97"/>
  <c r="L97"/>
  <c r="AM96"/>
  <c r="AL96"/>
  <c r="AK96"/>
  <c r="AI96"/>
  <c r="AH96"/>
  <c r="AG96"/>
  <c r="AF96"/>
  <c r="AE96"/>
  <c r="AD96"/>
  <c r="AB96"/>
  <c r="T96"/>
  <c r="L96"/>
  <c r="AM95"/>
  <c r="AL95"/>
  <c r="AK95"/>
  <c r="AI95"/>
  <c r="AH95"/>
  <c r="AG95"/>
  <c r="AF95"/>
  <c r="AE95"/>
  <c r="AD95"/>
  <c r="AB95"/>
  <c r="T95"/>
  <c r="L95"/>
  <c r="AM94"/>
  <c r="AL94"/>
  <c r="AK94"/>
  <c r="AI94"/>
  <c r="AH94"/>
  <c r="AG94"/>
  <c r="AF94"/>
  <c r="AE94"/>
  <c r="AD94"/>
  <c r="AB94"/>
  <c r="T94"/>
  <c r="L94"/>
  <c r="AM92"/>
  <c r="AL92"/>
  <c r="AK92"/>
  <c r="AI92"/>
  <c r="AH92"/>
  <c r="AG92"/>
  <c r="AF92"/>
  <c r="AE92"/>
  <c r="AD92"/>
  <c r="AB92"/>
  <c r="T92"/>
  <c r="L92"/>
  <c r="AM91"/>
  <c r="AL91"/>
  <c r="AK91"/>
  <c r="AI91"/>
  <c r="AH91"/>
  <c r="AG91"/>
  <c r="AF91"/>
  <c r="AE91"/>
  <c r="AD91"/>
  <c r="AB91"/>
  <c r="T91"/>
  <c r="L91"/>
  <c r="AM90"/>
  <c r="AL90"/>
  <c r="AK90"/>
  <c r="AI90"/>
  <c r="AH90"/>
  <c r="AG90"/>
  <c r="AF90"/>
  <c r="AE90"/>
  <c r="AD90"/>
  <c r="AB90"/>
  <c r="T90"/>
  <c r="L90"/>
  <c r="AM89"/>
  <c r="AL89"/>
  <c r="AK89"/>
  <c r="AI89"/>
  <c r="AH89"/>
  <c r="AG89"/>
  <c r="AF89"/>
  <c r="AE89"/>
  <c r="AD89"/>
  <c r="AB89"/>
  <c r="T89"/>
  <c r="L89"/>
  <c r="AM88"/>
  <c r="AL88"/>
  <c r="AK88"/>
  <c r="AI88"/>
  <c r="AH88"/>
  <c r="AG88"/>
  <c r="AF88"/>
  <c r="AE88"/>
  <c r="AD88"/>
  <c r="AB88"/>
  <c r="T88"/>
  <c r="L88"/>
  <c r="AM87"/>
  <c r="AL87"/>
  <c r="AK87"/>
  <c r="AI87"/>
  <c r="AH87"/>
  <c r="AG87"/>
  <c r="AF87"/>
  <c r="AE87"/>
  <c r="AD87"/>
  <c r="AB87"/>
  <c r="T87"/>
  <c r="L87"/>
  <c r="AM85"/>
  <c r="AL85"/>
  <c r="AK85"/>
  <c r="AI85"/>
  <c r="AH85"/>
  <c r="AG85"/>
  <c r="AF85"/>
  <c r="AE85"/>
  <c r="AD85"/>
  <c r="AB85"/>
  <c r="T85"/>
  <c r="L85"/>
  <c r="AM84"/>
  <c r="AL84"/>
  <c r="AI84"/>
  <c r="AH84"/>
  <c r="AG84"/>
  <c r="AF84"/>
  <c r="AE84"/>
  <c r="AD84"/>
  <c r="AB84"/>
  <c r="T84"/>
  <c r="L84"/>
  <c r="AM83"/>
  <c r="AL83"/>
  <c r="AK83"/>
  <c r="AI83"/>
  <c r="AH83"/>
  <c r="AG83"/>
  <c r="AF83"/>
  <c r="AE83"/>
  <c r="AD83"/>
  <c r="AB83"/>
  <c r="T83"/>
  <c r="L83"/>
  <c r="AM82"/>
  <c r="AL82"/>
  <c r="AK82"/>
  <c r="AI82"/>
  <c r="AH82"/>
  <c r="AG82"/>
  <c r="AF82"/>
  <c r="AE82"/>
  <c r="AD82"/>
  <c r="AB82"/>
  <c r="T82"/>
  <c r="L82"/>
  <c r="AM80"/>
  <c r="AL80"/>
  <c r="AK80"/>
  <c r="AI80"/>
  <c r="AH80"/>
  <c r="AG80"/>
  <c r="AF80"/>
  <c r="AE80"/>
  <c r="AD80"/>
  <c r="AB80"/>
  <c r="L80"/>
  <c r="AM79"/>
  <c r="AI79"/>
  <c r="AH79"/>
  <c r="AG79"/>
  <c r="AF79"/>
  <c r="AE79"/>
  <c r="AD79"/>
  <c r="AB79"/>
  <c r="T79"/>
  <c r="L79"/>
  <c r="S73"/>
  <c r="R73"/>
  <c r="Q73"/>
  <c r="P73"/>
  <c r="O73"/>
  <c r="N73"/>
  <c r="K73"/>
  <c r="AI73" s="1"/>
  <c r="J73"/>
  <c r="AH73" s="1"/>
  <c r="I73"/>
  <c r="AG73" s="1"/>
  <c r="H73"/>
  <c r="AF73" s="1"/>
  <c r="G73"/>
  <c r="AN73" s="1"/>
  <c r="F73"/>
  <c r="AD73" s="1"/>
  <c r="AM72"/>
  <c r="AL72"/>
  <c r="AK72"/>
  <c r="AI72"/>
  <c r="AH72"/>
  <c r="AG72"/>
  <c r="AF72"/>
  <c r="AE72"/>
  <c r="AD72"/>
  <c r="T72"/>
  <c r="L72"/>
  <c r="AM71"/>
  <c r="AL71"/>
  <c r="AK71"/>
  <c r="AI71"/>
  <c r="AH71"/>
  <c r="AG71"/>
  <c r="AF71"/>
  <c r="AE71"/>
  <c r="AD71"/>
  <c r="T71"/>
  <c r="L71"/>
  <c r="AM70"/>
  <c r="AL70"/>
  <c r="AK70"/>
  <c r="AI70"/>
  <c r="AH70"/>
  <c r="AG70"/>
  <c r="AF70"/>
  <c r="AE70"/>
  <c r="AD70"/>
  <c r="T70"/>
  <c r="L70"/>
  <c r="AM69"/>
  <c r="AL69"/>
  <c r="AK69"/>
  <c r="AI69"/>
  <c r="AH69"/>
  <c r="AG69"/>
  <c r="AF69"/>
  <c r="AE69"/>
  <c r="AD69"/>
  <c r="T69"/>
  <c r="L69"/>
  <c r="AM68"/>
  <c r="AL68"/>
  <c r="AK68"/>
  <c r="AI68"/>
  <c r="AH68"/>
  <c r="AG68"/>
  <c r="AF68"/>
  <c r="AE68"/>
  <c r="AD68"/>
  <c r="T68"/>
  <c r="L68"/>
  <c r="AM67"/>
  <c r="AL67"/>
  <c r="AK67"/>
  <c r="AI67"/>
  <c r="AH67"/>
  <c r="AG67"/>
  <c r="AF67"/>
  <c r="AE67"/>
  <c r="AD67"/>
  <c r="T67"/>
  <c r="L67"/>
  <c r="AM66"/>
  <c r="AL66"/>
  <c r="AK66"/>
  <c r="AI66"/>
  <c r="AH66"/>
  <c r="AG66"/>
  <c r="AF66"/>
  <c r="AE66"/>
  <c r="AD66"/>
  <c r="T66"/>
  <c r="L66"/>
  <c r="AM64"/>
  <c r="AL64"/>
  <c r="AK64"/>
  <c r="AI64"/>
  <c r="AH64"/>
  <c r="AG64"/>
  <c r="AF64"/>
  <c r="AE64"/>
  <c r="AD64"/>
  <c r="T64"/>
  <c r="L64"/>
  <c r="AM63"/>
  <c r="AL63"/>
  <c r="AK63"/>
  <c r="AI63"/>
  <c r="AH63"/>
  <c r="AG63"/>
  <c r="AF63"/>
  <c r="AE63"/>
  <c r="AD63"/>
  <c r="T63"/>
  <c r="L63"/>
  <c r="AM62"/>
  <c r="AL62"/>
  <c r="AK62"/>
  <c r="AI62"/>
  <c r="AH62"/>
  <c r="AG62"/>
  <c r="AF62"/>
  <c r="AE62"/>
  <c r="AD62"/>
  <c r="T62"/>
  <c r="L62"/>
  <c r="AM61"/>
  <c r="AL61"/>
  <c r="AK61"/>
  <c r="AI61"/>
  <c r="AH61"/>
  <c r="AG61"/>
  <c r="AF61"/>
  <c r="AE61"/>
  <c r="AD61"/>
  <c r="T61"/>
  <c r="L61"/>
  <c r="AM59"/>
  <c r="AL59"/>
  <c r="AK59"/>
  <c r="AI59"/>
  <c r="AH59"/>
  <c r="AG59"/>
  <c r="AF59"/>
  <c r="AE59"/>
  <c r="AD59"/>
  <c r="T59"/>
  <c r="L59"/>
  <c r="AM58"/>
  <c r="AL58"/>
  <c r="AK58"/>
  <c r="AI58"/>
  <c r="AH58"/>
  <c r="AG58"/>
  <c r="AF58"/>
  <c r="AE58"/>
  <c r="AD58"/>
  <c r="T58"/>
  <c r="L58"/>
  <c r="AM57"/>
  <c r="AL57"/>
  <c r="AK57"/>
  <c r="AI57"/>
  <c r="AH57"/>
  <c r="AG57"/>
  <c r="AF57"/>
  <c r="AE57"/>
  <c r="AD57"/>
  <c r="T57"/>
  <c r="L57"/>
  <c r="AM56"/>
  <c r="AL56"/>
  <c r="AK56"/>
  <c r="AI56"/>
  <c r="AH56"/>
  <c r="AG56"/>
  <c r="AF56"/>
  <c r="AE56"/>
  <c r="AD56"/>
  <c r="T56"/>
  <c r="L56"/>
  <c r="AM55"/>
  <c r="AL55"/>
  <c r="AK55"/>
  <c r="AI55"/>
  <c r="AH55"/>
  <c r="AG55"/>
  <c r="AF55"/>
  <c r="AE55"/>
  <c r="AD55"/>
  <c r="T55"/>
  <c r="L55"/>
  <c r="AM54"/>
  <c r="AL54"/>
  <c r="AK54"/>
  <c r="AI54"/>
  <c r="AH54"/>
  <c r="AG54"/>
  <c r="AF54"/>
  <c r="AE54"/>
  <c r="AD54"/>
  <c r="T54"/>
  <c r="L54"/>
  <c r="AM52"/>
  <c r="AL52"/>
  <c r="AK52"/>
  <c r="AI52"/>
  <c r="AH52"/>
  <c r="AG52"/>
  <c r="AF52"/>
  <c r="AE52"/>
  <c r="AD52"/>
  <c r="T52"/>
  <c r="L52"/>
  <c r="AM51"/>
  <c r="AL51"/>
  <c r="AK51"/>
  <c r="AI51"/>
  <c r="AH51"/>
  <c r="AG51"/>
  <c r="AF51"/>
  <c r="AE51"/>
  <c r="AD51"/>
  <c r="T51"/>
  <c r="L51"/>
  <c r="AM50"/>
  <c r="AL50"/>
  <c r="AK50"/>
  <c r="AI50"/>
  <c r="AH50"/>
  <c r="AG50"/>
  <c r="AF50"/>
  <c r="AE50"/>
  <c r="AD50"/>
  <c r="T50"/>
  <c r="L50"/>
  <c r="AM49"/>
  <c r="AL49"/>
  <c r="AK49"/>
  <c r="AI49"/>
  <c r="AH49"/>
  <c r="AG49"/>
  <c r="AF49"/>
  <c r="AE49"/>
  <c r="AD49"/>
  <c r="T49"/>
  <c r="L49"/>
  <c r="AM47"/>
  <c r="AL47"/>
  <c r="AK47"/>
  <c r="AI47"/>
  <c r="AH47"/>
  <c r="AG47"/>
  <c r="AF47"/>
  <c r="AE47"/>
  <c r="AD47"/>
  <c r="T47"/>
  <c r="L47"/>
  <c r="AM46"/>
  <c r="AL46"/>
  <c r="AK46"/>
  <c r="AI46"/>
  <c r="AH46"/>
  <c r="AG46"/>
  <c r="AF46"/>
  <c r="AE46"/>
  <c r="AD46"/>
  <c r="T46"/>
  <c r="L46"/>
  <c r="S42"/>
  <c r="R42"/>
  <c r="Q42"/>
  <c r="P42"/>
  <c r="O42"/>
  <c r="O141" s="1"/>
  <c r="N42"/>
  <c r="K42"/>
  <c r="AI42" s="1"/>
  <c r="J42"/>
  <c r="AH42" s="1"/>
  <c r="I42"/>
  <c r="AG42" s="1"/>
  <c r="H42"/>
  <c r="AF42" s="1"/>
  <c r="G42"/>
  <c r="AN42" s="1"/>
  <c r="AD42"/>
  <c r="AM41"/>
  <c r="AL41"/>
  <c r="AK41"/>
  <c r="AI41"/>
  <c r="AH41"/>
  <c r="AG41"/>
  <c r="AF41"/>
  <c r="AE41"/>
  <c r="AD41"/>
  <c r="T41"/>
  <c r="L41"/>
  <c r="AM40"/>
  <c r="AL40"/>
  <c r="AK40"/>
  <c r="AI40"/>
  <c r="AH40"/>
  <c r="AG40"/>
  <c r="AF40"/>
  <c r="AE40"/>
  <c r="AD40"/>
  <c r="T40"/>
  <c r="L40"/>
  <c r="AM39"/>
  <c r="AL39"/>
  <c r="AK39"/>
  <c r="AI39"/>
  <c r="AH39"/>
  <c r="AG39"/>
  <c r="AF39"/>
  <c r="AE39"/>
  <c r="AD39"/>
  <c r="T39"/>
  <c r="L39"/>
  <c r="AM38"/>
  <c r="AL38"/>
  <c r="AI38"/>
  <c r="AG38"/>
  <c r="AF38"/>
  <c r="AE38"/>
  <c r="T38"/>
  <c r="L38"/>
  <c r="L42" s="1"/>
  <c r="L20"/>
  <c r="L23"/>
  <c r="L24"/>
  <c r="L25"/>
  <c r="L26"/>
  <c r="L27"/>
  <c r="L28"/>
  <c r="L29"/>
  <c r="L30"/>
  <c r="L31"/>
  <c r="L32"/>
  <c r="L13"/>
  <c r="F33"/>
  <c r="AQ106" l="1"/>
  <c r="AN106"/>
  <c r="AZ106"/>
  <c r="AA141"/>
  <c r="AM124"/>
  <c r="AN124"/>
  <c r="T11"/>
  <c r="AW106"/>
  <c r="AX106"/>
  <c r="AY106"/>
  <c r="AD106"/>
  <c r="AP106"/>
  <c r="AF106"/>
  <c r="AR106"/>
  <c r="AH106"/>
  <c r="AT106"/>
  <c r="S141"/>
  <c r="AG106"/>
  <c r="AS106"/>
  <c r="AI106"/>
  <c r="AU106"/>
  <c r="AM42"/>
  <c r="AB106"/>
  <c r="AM117"/>
  <c r="T30"/>
  <c r="T28"/>
  <c r="AM73"/>
  <c r="F6" i="143"/>
  <c r="N141" i="292"/>
  <c r="T73"/>
  <c r="W141"/>
  <c r="Y141"/>
  <c r="T9"/>
  <c r="X141"/>
  <c r="Z141"/>
  <c r="P139"/>
  <c r="H6" i="143"/>
  <c r="P141" i="292"/>
  <c r="R139"/>
  <c r="J6" i="143"/>
  <c r="R141" i="292"/>
  <c r="W139"/>
  <c r="Y139"/>
  <c r="AA139"/>
  <c r="AM106"/>
  <c r="T106"/>
  <c r="L21"/>
  <c r="T21"/>
  <c r="T16"/>
  <c r="T13"/>
  <c r="T8"/>
  <c r="T7"/>
  <c r="S33"/>
  <c r="T33" s="1"/>
  <c r="T6"/>
  <c r="Q139"/>
  <c r="I6" i="143"/>
  <c r="Q141" i="292"/>
  <c r="S139"/>
  <c r="K6" i="143"/>
  <c r="L6" s="1"/>
  <c r="X139" i="292"/>
  <c r="Z139"/>
  <c r="T19"/>
  <c r="T18"/>
  <c r="T10"/>
  <c r="T42"/>
  <c r="T136"/>
  <c r="T139" s="1"/>
  <c r="N139"/>
  <c r="AE42"/>
  <c r="AL42"/>
  <c r="AE73"/>
  <c r="AL73"/>
  <c r="L106"/>
  <c r="AE106"/>
  <c r="AL106"/>
  <c r="AE117"/>
  <c r="AL117"/>
  <c r="AE124"/>
  <c r="AL124"/>
  <c r="AB136"/>
  <c r="O139"/>
  <c r="AK42"/>
  <c r="L73"/>
  <c r="AK73"/>
  <c r="AK106"/>
  <c r="AK117"/>
  <c r="L124"/>
  <c r="AK124"/>
  <c r="L22"/>
  <c r="K33"/>
  <c r="I33"/>
  <c r="L6"/>
  <c r="J33"/>
  <c r="H33"/>
  <c r="G33"/>
  <c r="L33" l="1"/>
  <c r="AB139"/>
  <c r="V29" i="299"/>
  <c r="V175" s="1"/>
  <c r="BB176" i="300"/>
  <c r="AZ176"/>
  <c r="AY176"/>
  <c r="AW176"/>
  <c r="AV176"/>
  <c r="AU176"/>
  <c r="AS176"/>
  <c r="AR176"/>
  <c r="AQ176"/>
  <c r="AO176"/>
  <c r="AN176"/>
  <c r="AM176"/>
  <c r="AL176"/>
  <c r="AK176"/>
  <c r="AJ176"/>
  <c r="AH176"/>
  <c r="AF176"/>
  <c r="AE176"/>
  <c r="AD176"/>
  <c r="AC176"/>
  <c r="AB176"/>
  <c r="AA176"/>
  <c r="Z176"/>
  <c r="Y176"/>
  <c r="X176"/>
  <c r="W176"/>
  <c r="V176"/>
  <c r="U176"/>
  <c r="T176"/>
  <c r="S176"/>
  <c r="R176"/>
  <c r="Q176"/>
  <c r="P176"/>
  <c r="O176"/>
  <c r="N176"/>
  <c r="M176"/>
  <c r="L176"/>
  <c r="K176"/>
  <c r="J176"/>
  <c r="I176"/>
  <c r="H176"/>
  <c r="G176"/>
  <c r="F176"/>
  <c r="E176"/>
  <c r="D176"/>
  <c r="C176"/>
  <c r="B176"/>
  <c r="BB175"/>
  <c r="AX164"/>
  <c r="BA164" s="1"/>
  <c r="AP164"/>
  <c r="AG164"/>
  <c r="W164"/>
  <c r="M164"/>
  <c r="Q164" s="1"/>
  <c r="AI164" s="1"/>
  <c r="AT164" s="1"/>
  <c r="A164"/>
  <c r="AX163"/>
  <c r="BA163" s="1"/>
  <c r="AP163"/>
  <c r="AG163"/>
  <c r="W163"/>
  <c r="M163"/>
  <c r="Q163" s="1"/>
  <c r="A163"/>
  <c r="AX162"/>
  <c r="BA162" s="1"/>
  <c r="AP162"/>
  <c r="AG162"/>
  <c r="W162"/>
  <c r="M162"/>
  <c r="Q162" s="1"/>
  <c r="AI162" s="1"/>
  <c r="AT162" s="1"/>
  <c r="A162"/>
  <c r="BA161"/>
  <c r="AX161"/>
  <c r="AP161"/>
  <c r="AG161"/>
  <c r="W161"/>
  <c r="M161"/>
  <c r="Q161" s="1"/>
  <c r="A161"/>
  <c r="AX160"/>
  <c r="BA160" s="1"/>
  <c r="AP160"/>
  <c r="AG160"/>
  <c r="W160"/>
  <c r="M160"/>
  <c r="Q160" s="1"/>
  <c r="A160"/>
  <c r="AX159"/>
  <c r="BA159" s="1"/>
  <c r="AP159"/>
  <c r="AG159"/>
  <c r="W159"/>
  <c r="M159"/>
  <c r="Q159" s="1"/>
  <c r="A159"/>
  <c r="AX158"/>
  <c r="BA158" s="1"/>
  <c r="AP158"/>
  <c r="AG158"/>
  <c r="W158"/>
  <c r="M158"/>
  <c r="Q158" s="1"/>
  <c r="AI158" s="1"/>
  <c r="AT158" s="1"/>
  <c r="A158"/>
  <c r="BA157"/>
  <c r="AX157"/>
  <c r="AP157"/>
  <c r="AG157"/>
  <c r="W157"/>
  <c r="M157"/>
  <c r="Q157" s="1"/>
  <c r="A157"/>
  <c r="AX156"/>
  <c r="BA156" s="1"/>
  <c r="AP156"/>
  <c r="AG156"/>
  <c r="W156"/>
  <c r="M156"/>
  <c r="Q156" s="1"/>
  <c r="A156"/>
  <c r="AX155"/>
  <c r="BA155" s="1"/>
  <c r="AP155"/>
  <c r="AG155"/>
  <c r="W155"/>
  <c r="M155"/>
  <c r="Q155" s="1"/>
  <c r="A155"/>
  <c r="AX154"/>
  <c r="BA154" s="1"/>
  <c r="AP154"/>
  <c r="AG154"/>
  <c r="W154"/>
  <c r="M154"/>
  <c r="Q154" s="1"/>
  <c r="A154"/>
  <c r="AX153"/>
  <c r="BA153" s="1"/>
  <c r="AP153"/>
  <c r="AG153"/>
  <c r="W153"/>
  <c r="M153"/>
  <c r="Q153" s="1"/>
  <c r="AI153" s="1"/>
  <c r="AT153" s="1"/>
  <c r="A153"/>
  <c r="BA152"/>
  <c r="AX152"/>
  <c r="AP152"/>
  <c r="AG152"/>
  <c r="W152"/>
  <c r="M152"/>
  <c r="Q152" s="1"/>
  <c r="A152"/>
  <c r="AX151"/>
  <c r="BA151" s="1"/>
  <c r="AP151"/>
  <c r="AG151"/>
  <c r="W151"/>
  <c r="M151"/>
  <c r="Q151" s="1"/>
  <c r="A151"/>
  <c r="AX150"/>
  <c r="BA150" s="1"/>
  <c r="AP150"/>
  <c r="AG150"/>
  <c r="W150"/>
  <c r="M150"/>
  <c r="Q150" s="1"/>
  <c r="A150"/>
  <c r="BB149"/>
  <c r="AZ149"/>
  <c r="AY149"/>
  <c r="AW149"/>
  <c r="AV149"/>
  <c r="AU149"/>
  <c r="AS149"/>
  <c r="AR149"/>
  <c r="AQ149"/>
  <c r="AP149"/>
  <c r="AO149"/>
  <c r="AN149"/>
  <c r="AM149"/>
  <c r="AL149"/>
  <c r="AK149"/>
  <c r="AJ149"/>
  <c r="AH149"/>
  <c r="AG149"/>
  <c r="AF149"/>
  <c r="AE149"/>
  <c r="AD149"/>
  <c r="AC149"/>
  <c r="AB149"/>
  <c r="AA149"/>
  <c r="Z149"/>
  <c r="Y149"/>
  <c r="X149"/>
  <c r="W149"/>
  <c r="V149"/>
  <c r="U149"/>
  <c r="T149"/>
  <c r="S149"/>
  <c r="R149"/>
  <c r="P149"/>
  <c r="O149"/>
  <c r="N149"/>
  <c r="M149"/>
  <c r="L149"/>
  <c r="K149"/>
  <c r="J149"/>
  <c r="I149"/>
  <c r="H149"/>
  <c r="G149"/>
  <c r="F149"/>
  <c r="E149"/>
  <c r="D149"/>
  <c r="C149"/>
  <c r="B149"/>
  <c r="AP148"/>
  <c r="AG148"/>
  <c r="W148"/>
  <c r="M148"/>
  <c r="Q148" s="1"/>
  <c r="AI148" s="1"/>
  <c r="AQ136"/>
  <c r="AO136"/>
  <c r="AN136"/>
  <c r="AM136"/>
  <c r="AL136"/>
  <c r="AK136"/>
  <c r="AJ136"/>
  <c r="AF136"/>
  <c r="AE136"/>
  <c r="AD136"/>
  <c r="AC136"/>
  <c r="AB136"/>
  <c r="AA136"/>
  <c r="Z136"/>
  <c r="Y136"/>
  <c r="X136"/>
  <c r="AG136" s="1"/>
  <c r="D136"/>
  <c r="C136"/>
  <c r="B136"/>
  <c r="AP135"/>
  <c r="AG135"/>
  <c r="AI135" s="1"/>
  <c r="AP134"/>
  <c r="AG134"/>
  <c r="AI134" s="1"/>
  <c r="AP133"/>
  <c r="AG133"/>
  <c r="AI133" s="1"/>
  <c r="AT133" s="1"/>
  <c r="BC133" s="1"/>
  <c r="BD133" s="1"/>
  <c r="AP132"/>
  <c r="AG132"/>
  <c r="AI132" s="1"/>
  <c r="AT132" s="1"/>
  <c r="BC132" s="1"/>
  <c r="BD132" s="1"/>
  <c r="AP131"/>
  <c r="AI131"/>
  <c r="AT131" s="1"/>
  <c r="BC131" s="1"/>
  <c r="BD131" s="1"/>
  <c r="AG131"/>
  <c r="AP130"/>
  <c r="AP136" s="1"/>
  <c r="AG130"/>
  <c r="AI130" s="1"/>
  <c r="AT127"/>
  <c r="BB123"/>
  <c r="AY123"/>
  <c r="AX123"/>
  <c r="AS123"/>
  <c r="AQ123"/>
  <c r="AO123"/>
  <c r="AN123"/>
  <c r="AM123"/>
  <c r="AL123"/>
  <c r="AK123"/>
  <c r="AJ123"/>
  <c r="AF123"/>
  <c r="AE123"/>
  <c r="AD123"/>
  <c r="AC123"/>
  <c r="AB123"/>
  <c r="AA123"/>
  <c r="Z123"/>
  <c r="Y123"/>
  <c r="X123"/>
  <c r="AX122"/>
  <c r="BA122" s="1"/>
  <c r="AP122"/>
  <c r="AG122"/>
  <c r="AI122" s="1"/>
  <c r="AX121"/>
  <c r="BA121" s="1"/>
  <c r="AP121"/>
  <c r="AG121"/>
  <c r="AI121" s="1"/>
  <c r="AT121" s="1"/>
  <c r="AX120"/>
  <c r="BA120" s="1"/>
  <c r="AP120"/>
  <c r="AG120"/>
  <c r="AI120" s="1"/>
  <c r="AX119"/>
  <c r="BA119" s="1"/>
  <c r="AP119"/>
  <c r="AG119"/>
  <c r="AI119" s="1"/>
  <c r="AT119" s="1"/>
  <c r="AX118"/>
  <c r="BA118" s="1"/>
  <c r="AP118"/>
  <c r="AG118"/>
  <c r="AI118" s="1"/>
  <c r="AX117"/>
  <c r="BA117" s="1"/>
  <c r="AP117"/>
  <c r="AG117"/>
  <c r="AI117" s="1"/>
  <c r="AT117" s="1"/>
  <c r="AW115"/>
  <c r="AV115"/>
  <c r="AU115"/>
  <c r="AQ115"/>
  <c r="I307" i="215" s="1"/>
  <c r="AO115" i="300"/>
  <c r="AN115"/>
  <c r="AM115"/>
  <c r="AL115"/>
  <c r="AK115"/>
  <c r="AJ115"/>
  <c r="AP115" s="1"/>
  <c r="AF115"/>
  <c r="AE115"/>
  <c r="AD115"/>
  <c r="AC115"/>
  <c r="AB115"/>
  <c r="AA115"/>
  <c r="Z115"/>
  <c r="Y115"/>
  <c r="X115"/>
  <c r="AX114"/>
  <c r="BA114" s="1"/>
  <c r="AP114"/>
  <c r="AG114"/>
  <c r="AI114" s="1"/>
  <c r="AT114" s="1"/>
  <c r="AX113"/>
  <c r="BA113" s="1"/>
  <c r="AP113"/>
  <c r="AG113"/>
  <c r="AI113" s="1"/>
  <c r="AX112"/>
  <c r="BA112" s="1"/>
  <c r="AP112"/>
  <c r="AI112"/>
  <c r="AT112" s="1"/>
  <c r="AG112"/>
  <c r="BA111"/>
  <c r="AX111"/>
  <c r="AP111"/>
  <c r="AG111"/>
  <c r="AI111" s="1"/>
  <c r="AX110"/>
  <c r="AX176" s="1"/>
  <c r="AP110"/>
  <c r="AI110"/>
  <c r="AG110"/>
  <c r="BA109"/>
  <c r="AX109"/>
  <c r="AP109"/>
  <c r="AG109"/>
  <c r="AI109" s="1"/>
  <c r="AG107"/>
  <c r="W107"/>
  <c r="M107"/>
  <c r="Q107" s="1"/>
  <c r="W106"/>
  <c r="M106"/>
  <c r="Q106" s="1"/>
  <c r="AX101"/>
  <c r="BA101" s="1"/>
  <c r="AP101"/>
  <c r="AG101"/>
  <c r="W101"/>
  <c r="M101"/>
  <c r="Q101" s="1"/>
  <c r="A101"/>
  <c r="AX100"/>
  <c r="BA100" s="1"/>
  <c r="AP100"/>
  <c r="AG100"/>
  <c r="W100"/>
  <c r="M100"/>
  <c r="Q100" s="1"/>
  <c r="A100"/>
  <c r="AX99"/>
  <c r="BA99" s="1"/>
  <c r="AP99"/>
  <c r="AG99"/>
  <c r="W99"/>
  <c r="M99"/>
  <c r="Q99" s="1"/>
  <c r="A99"/>
  <c r="AX98"/>
  <c r="BA98" s="1"/>
  <c r="AP98"/>
  <c r="AG98"/>
  <c r="W98"/>
  <c r="M98"/>
  <c r="Q98" s="1"/>
  <c r="A98"/>
  <c r="AX97"/>
  <c r="BA97" s="1"/>
  <c r="AP97"/>
  <c r="AG97"/>
  <c r="W97"/>
  <c r="M97"/>
  <c r="Q97" s="1"/>
  <c r="A97"/>
  <c r="AX96"/>
  <c r="BA96" s="1"/>
  <c r="AP96"/>
  <c r="AG96"/>
  <c r="W96"/>
  <c r="M96"/>
  <c r="Q96" s="1"/>
  <c r="A96"/>
  <c r="AX95"/>
  <c r="BA95" s="1"/>
  <c r="AP95"/>
  <c r="AG95"/>
  <c r="W95"/>
  <c r="M95"/>
  <c r="Q95" s="1"/>
  <c r="A95"/>
  <c r="AX94"/>
  <c r="BA94" s="1"/>
  <c r="AP94"/>
  <c r="AG94"/>
  <c r="W94"/>
  <c r="M94"/>
  <c r="Q94" s="1"/>
  <c r="A94"/>
  <c r="AX93"/>
  <c r="BA93" s="1"/>
  <c r="AP93"/>
  <c r="AG93"/>
  <c r="W93"/>
  <c r="M93"/>
  <c r="Q93" s="1"/>
  <c r="AI93" s="1"/>
  <c r="AT93" s="1"/>
  <c r="A93"/>
  <c r="AX92"/>
  <c r="BA92" s="1"/>
  <c r="AP92"/>
  <c r="AG92"/>
  <c r="W92"/>
  <c r="Q92"/>
  <c r="AI92" s="1"/>
  <c r="AT92" s="1"/>
  <c r="M92"/>
  <c r="A92"/>
  <c r="AX91"/>
  <c r="BA91" s="1"/>
  <c r="AP91"/>
  <c r="AG91"/>
  <c r="W91"/>
  <c r="M91"/>
  <c r="Q91" s="1"/>
  <c r="A91"/>
  <c r="AX90"/>
  <c r="BA90" s="1"/>
  <c r="AP90"/>
  <c r="AG90"/>
  <c r="W90"/>
  <c r="M90"/>
  <c r="Q90" s="1"/>
  <c r="A90"/>
  <c r="AX89"/>
  <c r="BA89" s="1"/>
  <c r="AP89"/>
  <c r="AG89"/>
  <c r="W89"/>
  <c r="M89"/>
  <c r="Q89" s="1"/>
  <c r="A89"/>
  <c r="AX88"/>
  <c r="BA88" s="1"/>
  <c r="AP88"/>
  <c r="AG88"/>
  <c r="W88"/>
  <c r="M88"/>
  <c r="Q88" s="1"/>
  <c r="AI88" s="1"/>
  <c r="AT88" s="1"/>
  <c r="A88"/>
  <c r="AX87"/>
  <c r="BA87" s="1"/>
  <c r="AP87"/>
  <c r="AG87"/>
  <c r="W87"/>
  <c r="M87"/>
  <c r="Q87" s="1"/>
  <c r="A87"/>
  <c r="BB86"/>
  <c r="BB103" s="1"/>
  <c r="BB125" s="1"/>
  <c r="AZ86"/>
  <c r="AZ103" s="1"/>
  <c r="AZ125" s="1"/>
  <c r="AY86"/>
  <c r="AY103" s="1"/>
  <c r="AY125" s="1"/>
  <c r="AW86"/>
  <c r="AW103" s="1"/>
  <c r="AW125" s="1"/>
  <c r="AV86"/>
  <c r="AV103" s="1"/>
  <c r="AV125" s="1"/>
  <c r="AU86"/>
  <c r="AU103" s="1"/>
  <c r="AS86"/>
  <c r="AS103" s="1"/>
  <c r="AS125" s="1"/>
  <c r="AR86"/>
  <c r="AR103" s="1"/>
  <c r="AR125" s="1"/>
  <c r="AQ86"/>
  <c r="AQ103" s="1"/>
  <c r="AQ125" s="1"/>
  <c r="AP86"/>
  <c r="AO86"/>
  <c r="AO103" s="1"/>
  <c r="AO125" s="1"/>
  <c r="AN86"/>
  <c r="AN103" s="1"/>
  <c r="AN125" s="1"/>
  <c r="AM86"/>
  <c r="AM103" s="1"/>
  <c r="AM125" s="1"/>
  <c r="AL86"/>
  <c r="AL103" s="1"/>
  <c r="AL125" s="1"/>
  <c r="AK86"/>
  <c r="AK103" s="1"/>
  <c r="AK125" s="1"/>
  <c r="AJ86"/>
  <c r="AJ103" s="1"/>
  <c r="AJ125" s="1"/>
  <c r="AH86"/>
  <c r="AH103" s="1"/>
  <c r="AH125" s="1"/>
  <c r="AG86"/>
  <c r="AF86"/>
  <c r="AF103" s="1"/>
  <c r="AF125" s="1"/>
  <c r="AE86"/>
  <c r="AE103" s="1"/>
  <c r="AE125" s="1"/>
  <c r="AD86"/>
  <c r="AD103" s="1"/>
  <c r="AD125" s="1"/>
  <c r="AC86"/>
  <c r="AC103" s="1"/>
  <c r="AC125" s="1"/>
  <c r="AB86"/>
  <c r="AB103" s="1"/>
  <c r="AB125" s="1"/>
  <c r="AA86"/>
  <c r="AA103" s="1"/>
  <c r="AA125" s="1"/>
  <c r="Z86"/>
  <c r="Z103" s="1"/>
  <c r="Z125" s="1"/>
  <c r="X86"/>
  <c r="X103" s="1"/>
  <c r="X125" s="1"/>
  <c r="W86"/>
  <c r="V86"/>
  <c r="V103" s="1"/>
  <c r="V125" s="1"/>
  <c r="U86"/>
  <c r="U103" s="1"/>
  <c r="U125" s="1"/>
  <c r="T86"/>
  <c r="T103" s="1"/>
  <c r="T125" s="1"/>
  <c r="S86"/>
  <c r="S103" s="1"/>
  <c r="S125" s="1"/>
  <c r="R86"/>
  <c r="R103" s="1"/>
  <c r="R125" s="1"/>
  <c r="P86"/>
  <c r="P103" s="1"/>
  <c r="P125" s="1"/>
  <c r="O86"/>
  <c r="O103" s="1"/>
  <c r="O125" s="1"/>
  <c r="N86"/>
  <c r="N103" s="1"/>
  <c r="N125" s="1"/>
  <c r="M86"/>
  <c r="L86"/>
  <c r="L103" s="1"/>
  <c r="L125" s="1"/>
  <c r="K86"/>
  <c r="K103" s="1"/>
  <c r="K125" s="1"/>
  <c r="J86"/>
  <c r="J103" s="1"/>
  <c r="J125" s="1"/>
  <c r="I86"/>
  <c r="I103" s="1"/>
  <c r="I125" s="1"/>
  <c r="H86"/>
  <c r="H103" s="1"/>
  <c r="H125" s="1"/>
  <c r="G86"/>
  <c r="G103" s="1"/>
  <c r="G125" s="1"/>
  <c r="F86"/>
  <c r="F103" s="1"/>
  <c r="F125" s="1"/>
  <c r="E86"/>
  <c r="E103" s="1"/>
  <c r="D86"/>
  <c r="D103" s="1"/>
  <c r="D125" s="1"/>
  <c r="C86"/>
  <c r="C103" s="1"/>
  <c r="C125" s="1"/>
  <c r="B86"/>
  <c r="B103" s="1"/>
  <c r="B125" s="1"/>
  <c r="AX85"/>
  <c r="BA85" s="1"/>
  <c r="AP85"/>
  <c r="AP103" s="1"/>
  <c r="AG85"/>
  <c r="AG103" s="1"/>
  <c r="W85"/>
  <c r="W103" s="1"/>
  <c r="W125" s="1"/>
  <c r="M85"/>
  <c r="M103" s="1"/>
  <c r="M125" s="1"/>
  <c r="AX80"/>
  <c r="BA80" s="1"/>
  <c r="AP80"/>
  <c r="AG80"/>
  <c r="W80"/>
  <c r="M80"/>
  <c r="Q80" s="1"/>
  <c r="AX79"/>
  <c r="BA79" s="1"/>
  <c r="AP79"/>
  <c r="AG79"/>
  <c r="W79"/>
  <c r="M79"/>
  <c r="Q79" s="1"/>
  <c r="AX75"/>
  <c r="BA75" s="1"/>
  <c r="AP75"/>
  <c r="CL399" i="295" s="1"/>
  <c r="AG75" i="300"/>
  <c r="CK399" i="295" s="1"/>
  <c r="W75" i="300"/>
  <c r="M75"/>
  <c r="Q75" s="1"/>
  <c r="A75"/>
  <c r="AX74"/>
  <c r="AP74"/>
  <c r="CL371" i="295" s="1"/>
  <c r="AG74" i="300"/>
  <c r="CK371" i="295" s="1"/>
  <c r="W74" i="300"/>
  <c r="M74"/>
  <c r="Q74" s="1"/>
  <c r="A74"/>
  <c r="BA73"/>
  <c r="AX73"/>
  <c r="AP73"/>
  <c r="CL343" i="295" s="1"/>
  <c r="AG73" i="300"/>
  <c r="CK343" i="295" s="1"/>
  <c r="W73" i="300"/>
  <c r="CI343" i="295" s="1"/>
  <c r="M73" i="300"/>
  <c r="Q73" s="1"/>
  <c r="A73"/>
  <c r="BA72"/>
  <c r="AP72"/>
  <c r="CL315" i="295" s="1"/>
  <c r="AG72" i="300"/>
  <c r="CK315" i="295" s="1"/>
  <c r="W72" i="300"/>
  <c r="M72"/>
  <c r="Q72" s="1"/>
  <c r="A72"/>
  <c r="AX71"/>
  <c r="BA71" s="1"/>
  <c r="AP71"/>
  <c r="CL287" i="295" s="1"/>
  <c r="AG71" i="300"/>
  <c r="CK287" i="295" s="1"/>
  <c r="W71" i="300"/>
  <c r="M71"/>
  <c r="Q71" s="1"/>
  <c r="A71"/>
  <c r="AX70"/>
  <c r="BA70" s="1"/>
  <c r="AP70"/>
  <c r="CL259" i="295" s="1"/>
  <c r="AG70" i="300"/>
  <c r="CK259" i="295" s="1"/>
  <c r="W70" i="300"/>
  <c r="M70"/>
  <c r="Q70" s="1"/>
  <c r="A70"/>
  <c r="AX69"/>
  <c r="BA69" s="1"/>
  <c r="AP69"/>
  <c r="CL231" i="295" s="1"/>
  <c r="AG69" i="300"/>
  <c r="CK231" i="295" s="1"/>
  <c r="W69" i="300"/>
  <c r="M69"/>
  <c r="Q69" s="1"/>
  <c r="A69"/>
  <c r="AX68"/>
  <c r="BA68" s="1"/>
  <c r="AP68"/>
  <c r="CL203" i="295" s="1"/>
  <c r="AG68" i="300"/>
  <c r="CK203" i="295" s="1"/>
  <c r="W68" i="300"/>
  <c r="M68"/>
  <c r="Q68" s="1"/>
  <c r="A68"/>
  <c r="AX67"/>
  <c r="BA67" s="1"/>
  <c r="AP67"/>
  <c r="CL175" i="295" s="1"/>
  <c r="AG67" i="300"/>
  <c r="CK175" i="295" s="1"/>
  <c r="W67" i="300"/>
  <c r="M67"/>
  <c r="Q67" s="1"/>
  <c r="A67"/>
  <c r="AX66"/>
  <c r="BA66" s="1"/>
  <c r="AP66"/>
  <c r="CL147" i="295" s="1"/>
  <c r="AG66" i="300"/>
  <c r="CK147" i="295" s="1"/>
  <c r="W66" i="300"/>
  <c r="M66"/>
  <c r="Q66" s="1"/>
  <c r="A66"/>
  <c r="AX65"/>
  <c r="BA65" s="1"/>
  <c r="AP65"/>
  <c r="CL119" i="295" s="1"/>
  <c r="AG65" i="300"/>
  <c r="CK119" i="295" s="1"/>
  <c r="W65" i="300"/>
  <c r="M65"/>
  <c r="Q65" s="1"/>
  <c r="A65"/>
  <c r="AX64"/>
  <c r="AP64"/>
  <c r="CL91" i="295" s="1"/>
  <c r="AG64" i="300"/>
  <c r="CK91" i="295" s="1"/>
  <c r="W64" i="300"/>
  <c r="M64"/>
  <c r="Q64" s="1"/>
  <c r="A64"/>
  <c r="AX63"/>
  <c r="BA63" s="1"/>
  <c r="AP63"/>
  <c r="CL63" i="295" s="1"/>
  <c r="AG63" i="300"/>
  <c r="CK63" i="295" s="1"/>
  <c r="W63" i="300"/>
  <c r="M63"/>
  <c r="Q63" s="1"/>
  <c r="A63"/>
  <c r="AX62"/>
  <c r="BA62" s="1"/>
  <c r="AP62"/>
  <c r="CL35" i="295" s="1"/>
  <c r="AG62" i="300"/>
  <c r="CK35" i="295" s="1"/>
  <c r="W62" i="300"/>
  <c r="M62"/>
  <c r="Q62" s="1"/>
  <c r="AT62" s="1"/>
  <c r="A62"/>
  <c r="AX61"/>
  <c r="AP61"/>
  <c r="CL7" i="295" s="1"/>
  <c r="AG61" i="300"/>
  <c r="W61"/>
  <c r="M61"/>
  <c r="Q61" s="1"/>
  <c r="A61"/>
  <c r="BB77"/>
  <c r="J221" i="201"/>
  <c r="J229" s="1"/>
  <c r="J220"/>
  <c r="J228" s="1"/>
  <c r="J219"/>
  <c r="J227" s="1"/>
  <c r="J218"/>
  <c r="J226" s="1"/>
  <c r="J217"/>
  <c r="J225" s="1"/>
  <c r="AX58" i="300"/>
  <c r="BA58" s="1"/>
  <c r="AP58"/>
  <c r="AG58"/>
  <c r="W58"/>
  <c r="M58"/>
  <c r="Q58" s="1"/>
  <c r="AI58" s="1"/>
  <c r="AT58" s="1"/>
  <c r="AX56"/>
  <c r="BA56" s="1"/>
  <c r="AP56"/>
  <c r="AG56"/>
  <c r="W56"/>
  <c r="M56"/>
  <c r="Q56" s="1"/>
  <c r="AX54"/>
  <c r="BA54" s="1"/>
  <c r="AP54"/>
  <c r="AG54"/>
  <c r="W54"/>
  <c r="C310" i="215" s="1"/>
  <c r="M54" i="300"/>
  <c r="Q54" s="1"/>
  <c r="AX52"/>
  <c r="BA52" s="1"/>
  <c r="AP52"/>
  <c r="AG52"/>
  <c r="W52"/>
  <c r="M52"/>
  <c r="Q52" s="1"/>
  <c r="AX50"/>
  <c r="BA50" s="1"/>
  <c r="AP50"/>
  <c r="AG50"/>
  <c r="W50"/>
  <c r="M50"/>
  <c r="Q50" s="1"/>
  <c r="AI50" s="1"/>
  <c r="AT50" s="1"/>
  <c r="AX48"/>
  <c r="BA48" s="1"/>
  <c r="AP48"/>
  <c r="AG48"/>
  <c r="W48"/>
  <c r="M48"/>
  <c r="Q48" s="1"/>
  <c r="AX46"/>
  <c r="BA46" s="1"/>
  <c r="AP46"/>
  <c r="AG46"/>
  <c r="W46"/>
  <c r="M46"/>
  <c r="Q46" s="1"/>
  <c r="AI46" s="1"/>
  <c r="AT46" s="1"/>
  <c r="A46"/>
  <c r="AX45"/>
  <c r="BA45" s="1"/>
  <c r="AP45"/>
  <c r="AG45"/>
  <c r="W45"/>
  <c r="M45"/>
  <c r="Q45" s="1"/>
  <c r="A45"/>
  <c r="AX44"/>
  <c r="BA44" s="1"/>
  <c r="AP44"/>
  <c r="AG44"/>
  <c r="W44"/>
  <c r="M44"/>
  <c r="Q44" s="1"/>
  <c r="A44"/>
  <c r="AX43"/>
  <c r="BA43" s="1"/>
  <c r="AP43"/>
  <c r="AG43"/>
  <c r="W43"/>
  <c r="M43"/>
  <c r="Q43" s="1"/>
  <c r="A43"/>
  <c r="AX42"/>
  <c r="BA42" s="1"/>
  <c r="AP42"/>
  <c r="AG42"/>
  <c r="W42"/>
  <c r="M42"/>
  <c r="Q42" s="1"/>
  <c r="A42"/>
  <c r="AX41"/>
  <c r="BA41" s="1"/>
  <c r="AP41"/>
  <c r="AG41"/>
  <c r="W41"/>
  <c r="M41"/>
  <c r="Q41" s="1"/>
  <c r="A41"/>
  <c r="AX40"/>
  <c r="BA40" s="1"/>
  <c r="AP40"/>
  <c r="AG40"/>
  <c r="W40"/>
  <c r="M40"/>
  <c r="Q40" s="1"/>
  <c r="A40"/>
  <c r="AX39"/>
  <c r="BA39" s="1"/>
  <c r="AP39"/>
  <c r="AG39"/>
  <c r="W39"/>
  <c r="M39"/>
  <c r="Q39" s="1"/>
  <c r="A39"/>
  <c r="AX38"/>
  <c r="BA38" s="1"/>
  <c r="AP38"/>
  <c r="AG38"/>
  <c r="W38"/>
  <c r="M38"/>
  <c r="Q38" s="1"/>
  <c r="A38"/>
  <c r="AX37"/>
  <c r="BA37" s="1"/>
  <c r="AP37"/>
  <c r="AG37"/>
  <c r="W37"/>
  <c r="M37"/>
  <c r="Q37" s="1"/>
  <c r="A37"/>
  <c r="AX36"/>
  <c r="BA36" s="1"/>
  <c r="AP36"/>
  <c r="AG36"/>
  <c r="W36"/>
  <c r="M36"/>
  <c r="Q36" s="1"/>
  <c r="A36"/>
  <c r="AX35"/>
  <c r="BA35" s="1"/>
  <c r="AP35"/>
  <c r="AG35"/>
  <c r="W35"/>
  <c r="M35"/>
  <c r="Q35" s="1"/>
  <c r="A35"/>
  <c r="AX34"/>
  <c r="BA34" s="1"/>
  <c r="AP34"/>
  <c r="AG34"/>
  <c r="W34"/>
  <c r="M34"/>
  <c r="Q34" s="1"/>
  <c r="A34"/>
  <c r="AX33"/>
  <c r="BA33" s="1"/>
  <c r="AP33"/>
  <c r="AG33"/>
  <c r="W33"/>
  <c r="M33"/>
  <c r="Q33" s="1"/>
  <c r="A33"/>
  <c r="AX32"/>
  <c r="AP32"/>
  <c r="AP31" s="1"/>
  <c r="AG32"/>
  <c r="W32"/>
  <c r="W31" s="1"/>
  <c r="M32"/>
  <c r="A32"/>
  <c r="AZ29"/>
  <c r="AZ175" s="1"/>
  <c r="AW29"/>
  <c r="AW175" s="1"/>
  <c r="AU29"/>
  <c r="AU175" s="1"/>
  <c r="AR29"/>
  <c r="AO29"/>
  <c r="AO175" s="1"/>
  <c r="AM29"/>
  <c r="AM175" s="1"/>
  <c r="AK29"/>
  <c r="AK175" s="1"/>
  <c r="AH29"/>
  <c r="AF29"/>
  <c r="AF175" s="1"/>
  <c r="AE29"/>
  <c r="AE175" s="1"/>
  <c r="AD29"/>
  <c r="AD175" s="1"/>
  <c r="AC29"/>
  <c r="AC175" s="1"/>
  <c r="AB29"/>
  <c r="AB175" s="1"/>
  <c r="AA29"/>
  <c r="AA175" s="1"/>
  <c r="Z29"/>
  <c r="Z175" s="1"/>
  <c r="Y29"/>
  <c r="Y175" s="1"/>
  <c r="X29"/>
  <c r="X175" s="1"/>
  <c r="T29"/>
  <c r="T175" s="1"/>
  <c r="S29"/>
  <c r="S175" s="1"/>
  <c r="R29"/>
  <c r="R175" s="1"/>
  <c r="O29"/>
  <c r="O175" s="1"/>
  <c r="N29"/>
  <c r="N175" s="1"/>
  <c r="L29"/>
  <c r="L175" s="1"/>
  <c r="J29"/>
  <c r="J175" s="1"/>
  <c r="I29"/>
  <c r="I175" s="1"/>
  <c r="H29"/>
  <c r="H175" s="1"/>
  <c r="F29"/>
  <c r="F175" s="1"/>
  <c r="E29"/>
  <c r="E175" s="1"/>
  <c r="D29"/>
  <c r="D175" s="1"/>
  <c r="B29"/>
  <c r="B175" s="1"/>
  <c r="AX30"/>
  <c r="BA30" s="1"/>
  <c r="AP30"/>
  <c r="AG30"/>
  <c r="W30"/>
  <c r="W29" s="1"/>
  <c r="M30"/>
  <c r="Q30" s="1"/>
  <c r="AY29"/>
  <c r="AY175" s="1"/>
  <c r="AV29"/>
  <c r="AV175" s="1"/>
  <c r="AS29"/>
  <c r="AS175" s="1"/>
  <c r="AQ29"/>
  <c r="AN29"/>
  <c r="AN175" s="1"/>
  <c r="AL29"/>
  <c r="AL175" s="1"/>
  <c r="AJ29"/>
  <c r="AJ175" s="1"/>
  <c r="V29"/>
  <c r="V175" s="1"/>
  <c r="U29"/>
  <c r="U175" s="1"/>
  <c r="P29"/>
  <c r="P175" s="1"/>
  <c r="K29"/>
  <c r="K175" s="1"/>
  <c r="G29"/>
  <c r="G175" s="1"/>
  <c r="C29"/>
  <c r="C175" s="1"/>
  <c r="AX27"/>
  <c r="BA27" s="1"/>
  <c r="AP27"/>
  <c r="AG27"/>
  <c r="W27"/>
  <c r="M27"/>
  <c r="Q27" s="1"/>
  <c r="A27"/>
  <c r="AX26"/>
  <c r="BA26" s="1"/>
  <c r="AP26"/>
  <c r="AG26"/>
  <c r="W26"/>
  <c r="M26"/>
  <c r="Q26" s="1"/>
  <c r="A26"/>
  <c r="AX25"/>
  <c r="BA25" s="1"/>
  <c r="AP25"/>
  <c r="AG25"/>
  <c r="W25"/>
  <c r="M25"/>
  <c r="Q25" s="1"/>
  <c r="A25"/>
  <c r="AX24"/>
  <c r="BA24" s="1"/>
  <c r="AP24"/>
  <c r="AG24"/>
  <c r="W24"/>
  <c r="M24"/>
  <c r="Q24" s="1"/>
  <c r="A24"/>
  <c r="AX23"/>
  <c r="BA23" s="1"/>
  <c r="AP23"/>
  <c r="AG23"/>
  <c r="W23"/>
  <c r="M23"/>
  <c r="Q23" s="1"/>
  <c r="A23"/>
  <c r="AX22"/>
  <c r="BA22" s="1"/>
  <c r="AP22"/>
  <c r="AG22"/>
  <c r="W22"/>
  <c r="M22"/>
  <c r="Q22" s="1"/>
  <c r="A22"/>
  <c r="AX21"/>
  <c r="BA21" s="1"/>
  <c r="AP21"/>
  <c r="AG21"/>
  <c r="W21"/>
  <c r="M21"/>
  <c r="Q21" s="1"/>
  <c r="A21"/>
  <c r="AX20"/>
  <c r="BA20" s="1"/>
  <c r="AP20"/>
  <c r="AG20"/>
  <c r="W20"/>
  <c r="M20"/>
  <c r="Q20" s="1"/>
  <c r="A20"/>
  <c r="AX19"/>
  <c r="BA19" s="1"/>
  <c r="AP19"/>
  <c r="AG19"/>
  <c r="W19"/>
  <c r="M19"/>
  <c r="Q19" s="1"/>
  <c r="A19"/>
  <c r="AX18"/>
  <c r="BA18" s="1"/>
  <c r="AP18"/>
  <c r="AG18"/>
  <c r="W18"/>
  <c r="M18"/>
  <c r="Q18" s="1"/>
  <c r="A18"/>
  <c r="AX17"/>
  <c r="BA17" s="1"/>
  <c r="AP17"/>
  <c r="AG17"/>
  <c r="W17"/>
  <c r="M17"/>
  <c r="Q17" s="1"/>
  <c r="A17"/>
  <c r="AX16"/>
  <c r="BA16" s="1"/>
  <c r="AP16"/>
  <c r="AG16"/>
  <c r="W16"/>
  <c r="M16"/>
  <c r="Q16" s="1"/>
  <c r="A16"/>
  <c r="AX15"/>
  <c r="BA15" s="1"/>
  <c r="AP15"/>
  <c r="AG15"/>
  <c r="W15"/>
  <c r="M15"/>
  <c r="Q15" s="1"/>
  <c r="A15"/>
  <c r="AX14"/>
  <c r="BA14" s="1"/>
  <c r="AP14"/>
  <c r="AG14"/>
  <c r="W14"/>
  <c r="M14"/>
  <c r="Q14" s="1"/>
  <c r="A14"/>
  <c r="AX13"/>
  <c r="AP13"/>
  <c r="AP12" s="1"/>
  <c r="AG13"/>
  <c r="AG12" s="1"/>
  <c r="W13"/>
  <c r="W12" s="1"/>
  <c r="M13"/>
  <c r="A13"/>
  <c r="AZ10"/>
  <c r="AW10"/>
  <c r="AV10"/>
  <c r="AV77" s="1"/>
  <c r="AV82" s="1"/>
  <c r="AV104" s="1"/>
  <c r="AS10"/>
  <c r="AR10"/>
  <c r="AQ10"/>
  <c r="AO10"/>
  <c r="AN10"/>
  <c r="AL10"/>
  <c r="AK10"/>
  <c r="AJ10"/>
  <c r="AH10"/>
  <c r="AF10"/>
  <c r="AD10"/>
  <c r="AC10"/>
  <c r="AB10"/>
  <c r="Z10"/>
  <c r="Y10"/>
  <c r="Y104" s="1"/>
  <c r="X10"/>
  <c r="V10"/>
  <c r="U10"/>
  <c r="U77" s="1"/>
  <c r="S47" i="318" s="1"/>
  <c r="H162" i="201" s="1"/>
  <c r="T10" i="300"/>
  <c r="S10"/>
  <c r="R10"/>
  <c r="P10"/>
  <c r="N10"/>
  <c r="L10"/>
  <c r="K10"/>
  <c r="K77" s="1"/>
  <c r="K47" i="175" s="1"/>
  <c r="J10" i="300"/>
  <c r="I10"/>
  <c r="H10"/>
  <c r="G10"/>
  <c r="F10"/>
  <c r="E10"/>
  <c r="D10"/>
  <c r="C10"/>
  <c r="C77" s="1"/>
  <c r="C82" s="1"/>
  <c r="C104" s="1"/>
  <c r="B10"/>
  <c r="AX11"/>
  <c r="BA11" s="1"/>
  <c r="AP11"/>
  <c r="AG11"/>
  <c r="W11"/>
  <c r="M11"/>
  <c r="Q11" s="1"/>
  <c r="AY10"/>
  <c r="AU10"/>
  <c r="AM10"/>
  <c r="AE10"/>
  <c r="AA10"/>
  <c r="O10"/>
  <c r="A2"/>
  <c r="BB176" i="299"/>
  <c r="AZ176"/>
  <c r="AY176"/>
  <c r="AW176"/>
  <c r="AV176"/>
  <c r="AU176"/>
  <c r="AS176"/>
  <c r="AR176"/>
  <c r="AQ176"/>
  <c r="AO176"/>
  <c r="AN176"/>
  <c r="AM176"/>
  <c r="AL176"/>
  <c r="AK176"/>
  <c r="AJ176"/>
  <c r="AH176"/>
  <c r="AF176"/>
  <c r="AE176"/>
  <c r="AD176"/>
  <c r="AC176"/>
  <c r="AB176"/>
  <c r="AA176"/>
  <c r="Z176"/>
  <c r="Y176"/>
  <c r="X176"/>
  <c r="W176"/>
  <c r="V176"/>
  <c r="U176"/>
  <c r="T176"/>
  <c r="S176"/>
  <c r="R176"/>
  <c r="Q176"/>
  <c r="P176"/>
  <c r="O176"/>
  <c r="N176"/>
  <c r="M176"/>
  <c r="L176"/>
  <c r="K176"/>
  <c r="J176"/>
  <c r="I176"/>
  <c r="H176"/>
  <c r="G176"/>
  <c r="F176"/>
  <c r="E176"/>
  <c r="D176"/>
  <c r="C176"/>
  <c r="B176"/>
  <c r="BB175"/>
  <c r="AX164"/>
  <c r="BA164" s="1"/>
  <c r="AP164"/>
  <c r="AG164"/>
  <c r="W164"/>
  <c r="Q164"/>
  <c r="AI164" s="1"/>
  <c r="AT164" s="1"/>
  <c r="M164"/>
  <c r="A164"/>
  <c r="AX163"/>
  <c r="BA163" s="1"/>
  <c r="AP163"/>
  <c r="AG163"/>
  <c r="W163"/>
  <c r="M163"/>
  <c r="Q163" s="1"/>
  <c r="A163"/>
  <c r="AX162"/>
  <c r="BA162" s="1"/>
  <c r="AP162"/>
  <c r="AG162"/>
  <c r="W162"/>
  <c r="M162"/>
  <c r="Q162" s="1"/>
  <c r="AI162" s="1"/>
  <c r="AT162" s="1"/>
  <c r="A162"/>
  <c r="AX161"/>
  <c r="BA161" s="1"/>
  <c r="AP161"/>
  <c r="AG161"/>
  <c r="W161"/>
  <c r="M161"/>
  <c r="Q161" s="1"/>
  <c r="AI161" s="1"/>
  <c r="AT161" s="1"/>
  <c r="A161"/>
  <c r="AX160"/>
  <c r="BA160" s="1"/>
  <c r="AP160"/>
  <c r="AG160"/>
  <c r="W160"/>
  <c r="Q160"/>
  <c r="AI160" s="1"/>
  <c r="AT160" s="1"/>
  <c r="M160"/>
  <c r="A160"/>
  <c r="AX159"/>
  <c r="BA159" s="1"/>
  <c r="AP159"/>
  <c r="AG159"/>
  <c r="W159"/>
  <c r="M159"/>
  <c r="Q159" s="1"/>
  <c r="A159"/>
  <c r="AX158"/>
  <c r="BA158" s="1"/>
  <c r="AP158"/>
  <c r="AG158"/>
  <c r="W158"/>
  <c r="M158"/>
  <c r="Q158" s="1"/>
  <c r="A158"/>
  <c r="AX157"/>
  <c r="BA157" s="1"/>
  <c r="AP157"/>
  <c r="AG157"/>
  <c r="W157"/>
  <c r="M157"/>
  <c r="Q157" s="1"/>
  <c r="AI157" s="1"/>
  <c r="AT157" s="1"/>
  <c r="A157"/>
  <c r="AX156"/>
  <c r="BA156" s="1"/>
  <c r="AP156"/>
  <c r="AG156"/>
  <c r="W156"/>
  <c r="Q156"/>
  <c r="AI156" s="1"/>
  <c r="AT156" s="1"/>
  <c r="M156"/>
  <c r="A156"/>
  <c r="AX155"/>
  <c r="BA155" s="1"/>
  <c r="AP155"/>
  <c r="AG155"/>
  <c r="W155"/>
  <c r="M155"/>
  <c r="Q155" s="1"/>
  <c r="A155"/>
  <c r="AX154"/>
  <c r="BA154" s="1"/>
  <c r="AP154"/>
  <c r="AG154"/>
  <c r="W154"/>
  <c r="M154"/>
  <c r="Q154" s="1"/>
  <c r="A154"/>
  <c r="AX153"/>
  <c r="BA153" s="1"/>
  <c r="AP153"/>
  <c r="AG153"/>
  <c r="W153"/>
  <c r="M153"/>
  <c r="Q153" s="1"/>
  <c r="A153"/>
  <c r="AX152"/>
  <c r="BA152" s="1"/>
  <c r="AP152"/>
  <c r="AG152"/>
  <c r="W152"/>
  <c r="M152"/>
  <c r="Q152" s="1"/>
  <c r="AI152" s="1"/>
  <c r="AT152" s="1"/>
  <c r="A152"/>
  <c r="AX151"/>
  <c r="BA151" s="1"/>
  <c r="AP151"/>
  <c r="AG151"/>
  <c r="AG149" s="1"/>
  <c r="W151"/>
  <c r="M151"/>
  <c r="Q151" s="1"/>
  <c r="AI151" s="1"/>
  <c r="AT151" s="1"/>
  <c r="A151"/>
  <c r="BA150"/>
  <c r="AX150"/>
  <c r="AP150"/>
  <c r="AP149" s="1"/>
  <c r="AG150"/>
  <c r="W150"/>
  <c r="W149" s="1"/>
  <c r="M150"/>
  <c r="Q150" s="1"/>
  <c r="A150"/>
  <c r="BB149"/>
  <c r="AZ149"/>
  <c r="AY149"/>
  <c r="AX149"/>
  <c r="BA149" s="1"/>
  <c r="AW149"/>
  <c r="AV149"/>
  <c r="AU149"/>
  <c r="AS149"/>
  <c r="AR149"/>
  <c r="AQ149"/>
  <c r="AO149"/>
  <c r="AN149"/>
  <c r="AM149"/>
  <c r="AL149"/>
  <c r="AK149"/>
  <c r="AJ149"/>
  <c r="AH149"/>
  <c r="AF149"/>
  <c r="AE149"/>
  <c r="AD149"/>
  <c r="AC149"/>
  <c r="AB149"/>
  <c r="AA149"/>
  <c r="Z149"/>
  <c r="Y149"/>
  <c r="X149"/>
  <c r="V149"/>
  <c r="U149"/>
  <c r="T149"/>
  <c r="S149"/>
  <c r="R149"/>
  <c r="P149"/>
  <c r="O149"/>
  <c r="N149"/>
  <c r="M149"/>
  <c r="L149"/>
  <c r="K149"/>
  <c r="J149"/>
  <c r="I149"/>
  <c r="H149"/>
  <c r="G149"/>
  <c r="F149"/>
  <c r="E149"/>
  <c r="D149"/>
  <c r="C149"/>
  <c r="B149"/>
  <c r="AP148"/>
  <c r="AG148"/>
  <c r="W148"/>
  <c r="M148"/>
  <c r="Q148" s="1"/>
  <c r="AQ136"/>
  <c r="AO136"/>
  <c r="AN136"/>
  <c r="AM136"/>
  <c r="AL136"/>
  <c r="AK136"/>
  <c r="AJ136"/>
  <c r="AF136"/>
  <c r="AE136"/>
  <c r="AD136"/>
  <c r="AC136"/>
  <c r="AB136"/>
  <c r="AA136"/>
  <c r="Z136"/>
  <c r="Y136"/>
  <c r="X136"/>
  <c r="D136"/>
  <c r="C136"/>
  <c r="B136"/>
  <c r="AP135"/>
  <c r="AG135"/>
  <c r="AI135" s="1"/>
  <c r="AT135" s="1"/>
  <c r="BC135" s="1"/>
  <c r="BD135" s="1"/>
  <c r="AP134"/>
  <c r="AG134"/>
  <c r="AI134" s="1"/>
  <c r="AT134" s="1"/>
  <c r="BC134" s="1"/>
  <c r="BD134" s="1"/>
  <c r="AP133"/>
  <c r="AI133"/>
  <c r="AT133" s="1"/>
  <c r="BC133" s="1"/>
  <c r="BD133" s="1"/>
  <c r="AG133"/>
  <c r="AP132"/>
  <c r="AG132"/>
  <c r="AI132" s="1"/>
  <c r="AP131"/>
  <c r="AG131"/>
  <c r="AI131" s="1"/>
  <c r="AP130"/>
  <c r="AG130"/>
  <c r="AI130" s="1"/>
  <c r="AT127"/>
  <c r="BB123"/>
  <c r="AY123"/>
  <c r="AX123"/>
  <c r="AS123"/>
  <c r="AQ123"/>
  <c r="AO123"/>
  <c r="AN123"/>
  <c r="AM123"/>
  <c r="AL123"/>
  <c r="AK123"/>
  <c r="AJ123"/>
  <c r="AF123"/>
  <c r="AE123"/>
  <c r="AD123"/>
  <c r="AC123"/>
  <c r="AB123"/>
  <c r="AA123"/>
  <c r="Z123"/>
  <c r="Y123"/>
  <c r="X123"/>
  <c r="AX122"/>
  <c r="BA122" s="1"/>
  <c r="AP122"/>
  <c r="AG122"/>
  <c r="AI122" s="1"/>
  <c r="AX121"/>
  <c r="BA121" s="1"/>
  <c r="AP121"/>
  <c r="AG121"/>
  <c r="AI121" s="1"/>
  <c r="AT121" s="1"/>
  <c r="AX120"/>
  <c r="BA120" s="1"/>
  <c r="AP120"/>
  <c r="AG120"/>
  <c r="AI120" s="1"/>
  <c r="AX119"/>
  <c r="BA119" s="1"/>
  <c r="AP119"/>
  <c r="AG119"/>
  <c r="AI119" s="1"/>
  <c r="AT119" s="1"/>
  <c r="AX118"/>
  <c r="BA118" s="1"/>
  <c r="AP118"/>
  <c r="AG118"/>
  <c r="AI118" s="1"/>
  <c r="AX117"/>
  <c r="BA117" s="1"/>
  <c r="AP117"/>
  <c r="AG117"/>
  <c r="AI117" s="1"/>
  <c r="AT117" s="1"/>
  <c r="AW115"/>
  <c r="AV115"/>
  <c r="AU115"/>
  <c r="AQ115"/>
  <c r="AO115"/>
  <c r="AN115"/>
  <c r="AM115"/>
  <c r="AL115"/>
  <c r="AK115"/>
  <c r="AJ115"/>
  <c r="AF115"/>
  <c r="AE115"/>
  <c r="AD115"/>
  <c r="AC115"/>
  <c r="AB115"/>
  <c r="AA115"/>
  <c r="Z115"/>
  <c r="Y115"/>
  <c r="X115"/>
  <c r="AX114"/>
  <c r="BA114" s="1"/>
  <c r="AP114"/>
  <c r="AG114"/>
  <c r="AI114" s="1"/>
  <c r="AX113"/>
  <c r="BA113" s="1"/>
  <c r="AP113"/>
  <c r="AG113"/>
  <c r="AI113" s="1"/>
  <c r="AX112"/>
  <c r="BA112" s="1"/>
  <c r="AP112"/>
  <c r="AG112"/>
  <c r="AI112" s="1"/>
  <c r="AX111"/>
  <c r="BA111" s="1"/>
  <c r="AP111"/>
  <c r="AG111"/>
  <c r="AI111" s="1"/>
  <c r="AX110"/>
  <c r="AX176" s="1"/>
  <c r="AP110"/>
  <c r="AP176" s="1"/>
  <c r="AG110"/>
  <c r="AX109"/>
  <c r="BA109" s="1"/>
  <c r="AP109"/>
  <c r="AG109"/>
  <c r="AI109" s="1"/>
  <c r="AG107"/>
  <c r="W107"/>
  <c r="M107"/>
  <c r="Q107" s="1"/>
  <c r="W106"/>
  <c r="M106"/>
  <c r="Q106" s="1"/>
  <c r="AI106" s="1"/>
  <c r="BC106" s="1"/>
  <c r="AX101"/>
  <c r="BA101" s="1"/>
  <c r="AP101"/>
  <c r="AG101"/>
  <c r="W101"/>
  <c r="M101"/>
  <c r="Q101" s="1"/>
  <c r="A101"/>
  <c r="AX100"/>
  <c r="BA100" s="1"/>
  <c r="AP100"/>
  <c r="AG100"/>
  <c r="W100"/>
  <c r="M100"/>
  <c r="Q100" s="1"/>
  <c r="A100"/>
  <c r="AX99"/>
  <c r="BA99" s="1"/>
  <c r="AP99"/>
  <c r="AG99"/>
  <c r="W99"/>
  <c r="M99"/>
  <c r="Q99" s="1"/>
  <c r="A99"/>
  <c r="AX98"/>
  <c r="BA98" s="1"/>
  <c r="AP98"/>
  <c r="AG98"/>
  <c r="W98"/>
  <c r="M98"/>
  <c r="Q98" s="1"/>
  <c r="A98"/>
  <c r="AX97"/>
  <c r="BA97" s="1"/>
  <c r="AP97"/>
  <c r="AG97"/>
  <c r="W97"/>
  <c r="M97"/>
  <c r="Q97" s="1"/>
  <c r="A97"/>
  <c r="AX96"/>
  <c r="BA96" s="1"/>
  <c r="AP96"/>
  <c r="AG96"/>
  <c r="W96"/>
  <c r="M96"/>
  <c r="Q96" s="1"/>
  <c r="A96"/>
  <c r="AX95"/>
  <c r="BA95" s="1"/>
  <c r="AP95"/>
  <c r="AG95"/>
  <c r="W95"/>
  <c r="M95"/>
  <c r="Q95" s="1"/>
  <c r="A95"/>
  <c r="AX94"/>
  <c r="BA94" s="1"/>
  <c r="AP94"/>
  <c r="AG94"/>
  <c r="W94"/>
  <c r="M94"/>
  <c r="Q94" s="1"/>
  <c r="A94"/>
  <c r="AX93"/>
  <c r="BA93" s="1"/>
  <c r="AP93"/>
  <c r="AG93"/>
  <c r="W93"/>
  <c r="M93"/>
  <c r="Q93" s="1"/>
  <c r="A93"/>
  <c r="AX92"/>
  <c r="BA92" s="1"/>
  <c r="AP92"/>
  <c r="AG92"/>
  <c r="W92"/>
  <c r="M92"/>
  <c r="Q92" s="1"/>
  <c r="A92"/>
  <c r="AX91"/>
  <c r="BA91" s="1"/>
  <c r="AP91"/>
  <c r="AG91"/>
  <c r="W91"/>
  <c r="M91"/>
  <c r="Q91" s="1"/>
  <c r="A91"/>
  <c r="AX90"/>
  <c r="BA90" s="1"/>
  <c r="AP90"/>
  <c r="AG90"/>
  <c r="W90"/>
  <c r="M90"/>
  <c r="Q90" s="1"/>
  <c r="A90"/>
  <c r="AX89"/>
  <c r="BA89" s="1"/>
  <c r="AP89"/>
  <c r="AG89"/>
  <c r="W89"/>
  <c r="M89"/>
  <c r="Q89" s="1"/>
  <c r="A89"/>
  <c r="AX88"/>
  <c r="BA88" s="1"/>
  <c r="AP88"/>
  <c r="AG88"/>
  <c r="AG86" s="1"/>
  <c r="W88"/>
  <c r="M88"/>
  <c r="Q88" s="1"/>
  <c r="AI88" s="1"/>
  <c r="AT88" s="1"/>
  <c r="A88"/>
  <c r="BA87"/>
  <c r="AX87"/>
  <c r="AP87"/>
  <c r="AG87"/>
  <c r="W87"/>
  <c r="W86" s="1"/>
  <c r="M87"/>
  <c r="Q87" s="1"/>
  <c r="A87"/>
  <c r="BB86"/>
  <c r="BB103" s="1"/>
  <c r="BB125" s="1"/>
  <c r="AZ86"/>
  <c r="AZ103" s="1"/>
  <c r="AZ125" s="1"/>
  <c r="AY86"/>
  <c r="AY103" s="1"/>
  <c r="AY125" s="1"/>
  <c r="AW86"/>
  <c r="AW103" s="1"/>
  <c r="AW125" s="1"/>
  <c r="AV86"/>
  <c r="AV103" s="1"/>
  <c r="AV125" s="1"/>
  <c r="AU86"/>
  <c r="AU103" s="1"/>
  <c r="AS86"/>
  <c r="AS103" s="1"/>
  <c r="AS125" s="1"/>
  <c r="AR86"/>
  <c r="AR103" s="1"/>
  <c r="AR125" s="1"/>
  <c r="AQ86"/>
  <c r="AQ103" s="1"/>
  <c r="AQ125" s="1"/>
  <c r="AO86"/>
  <c r="AO103" s="1"/>
  <c r="AO125" s="1"/>
  <c r="AN86"/>
  <c r="AN103" s="1"/>
  <c r="AN125" s="1"/>
  <c r="AM86"/>
  <c r="AM103" s="1"/>
  <c r="AM125" s="1"/>
  <c r="AL86"/>
  <c r="AL103" s="1"/>
  <c r="AL125" s="1"/>
  <c r="AK86"/>
  <c r="AK103" s="1"/>
  <c r="AK125" s="1"/>
  <c r="AJ86"/>
  <c r="AJ103" s="1"/>
  <c r="AJ125" s="1"/>
  <c r="AH86"/>
  <c r="AH103" s="1"/>
  <c r="AH125" s="1"/>
  <c r="AF86"/>
  <c r="AF103" s="1"/>
  <c r="AF125" s="1"/>
  <c r="AE86"/>
  <c r="AE103" s="1"/>
  <c r="AE125" s="1"/>
  <c r="AD86"/>
  <c r="AD103" s="1"/>
  <c r="AD125" s="1"/>
  <c r="AC86"/>
  <c r="AC103" s="1"/>
  <c r="AC125" s="1"/>
  <c r="AB86"/>
  <c r="AB103" s="1"/>
  <c r="AB125" s="1"/>
  <c r="AA86"/>
  <c r="AA103" s="1"/>
  <c r="AA125" s="1"/>
  <c r="Z86"/>
  <c r="Z103" s="1"/>
  <c r="Z125" s="1"/>
  <c r="X86"/>
  <c r="X103" s="1"/>
  <c r="X125" s="1"/>
  <c r="V86"/>
  <c r="V103" s="1"/>
  <c r="V125" s="1"/>
  <c r="U86"/>
  <c r="U103" s="1"/>
  <c r="U125" s="1"/>
  <c r="T86"/>
  <c r="T103" s="1"/>
  <c r="T125" s="1"/>
  <c r="S86"/>
  <c r="S103" s="1"/>
  <c r="S125" s="1"/>
  <c r="R86"/>
  <c r="R103" s="1"/>
  <c r="R125" s="1"/>
  <c r="P86"/>
  <c r="P103" s="1"/>
  <c r="P125" s="1"/>
  <c r="O86"/>
  <c r="O103" s="1"/>
  <c r="O125" s="1"/>
  <c r="N86"/>
  <c r="N103" s="1"/>
  <c r="N125" s="1"/>
  <c r="M86"/>
  <c r="L86"/>
  <c r="L103" s="1"/>
  <c r="L125" s="1"/>
  <c r="K86"/>
  <c r="K103" s="1"/>
  <c r="K125" s="1"/>
  <c r="J86"/>
  <c r="J103" s="1"/>
  <c r="J125" s="1"/>
  <c r="I86"/>
  <c r="I103" s="1"/>
  <c r="I125" s="1"/>
  <c r="H86"/>
  <c r="H103" s="1"/>
  <c r="H125" s="1"/>
  <c r="G86"/>
  <c r="G103" s="1"/>
  <c r="G125" s="1"/>
  <c r="F86"/>
  <c r="F103" s="1"/>
  <c r="F125" s="1"/>
  <c r="E86"/>
  <c r="E103" s="1"/>
  <c r="D86"/>
  <c r="D103" s="1"/>
  <c r="D125" s="1"/>
  <c r="C86"/>
  <c r="C103" s="1"/>
  <c r="C125" s="1"/>
  <c r="B86"/>
  <c r="B103" s="1"/>
  <c r="B125" s="1"/>
  <c r="AX85"/>
  <c r="BA85" s="1"/>
  <c r="AP85"/>
  <c r="AG85"/>
  <c r="W85"/>
  <c r="M85"/>
  <c r="Q85" s="1"/>
  <c r="AX80"/>
  <c r="BA80" s="1"/>
  <c r="AP80"/>
  <c r="AG80"/>
  <c r="W80"/>
  <c r="M80"/>
  <c r="Q80" s="1"/>
  <c r="AX79"/>
  <c r="BA79" s="1"/>
  <c r="AP79"/>
  <c r="AG79"/>
  <c r="D235" i="215" s="1"/>
  <c r="W79" i="299"/>
  <c r="M79"/>
  <c r="Q79" s="1"/>
  <c r="AX75"/>
  <c r="BA75" s="1"/>
  <c r="AP75"/>
  <c r="BT399" i="295" s="1"/>
  <c r="AG75" i="299"/>
  <c r="BS399" i="295" s="1"/>
  <c r="W75" i="299"/>
  <c r="M75"/>
  <c r="Q75" s="1"/>
  <c r="A75"/>
  <c r="AX74"/>
  <c r="AP74"/>
  <c r="BT371" i="295" s="1"/>
  <c r="AG74" i="299"/>
  <c r="BS371" i="295" s="1"/>
  <c r="W74" i="299"/>
  <c r="M74"/>
  <c r="Q74" s="1"/>
  <c r="A74"/>
  <c r="AX73"/>
  <c r="BA73" s="1"/>
  <c r="AP73"/>
  <c r="BT343" i="295" s="1"/>
  <c r="AG73" i="299"/>
  <c r="BS343" i="295" s="1"/>
  <c r="W73" i="299"/>
  <c r="M73"/>
  <c r="Q73" s="1"/>
  <c r="A73"/>
  <c r="BA72"/>
  <c r="AP72"/>
  <c r="BT315" i="295" s="1"/>
  <c r="AG72" i="299"/>
  <c r="BS315" i="295" s="1"/>
  <c r="W72" i="299"/>
  <c r="M72"/>
  <c r="Q72" s="1"/>
  <c r="A72"/>
  <c r="AX71"/>
  <c r="BA71" s="1"/>
  <c r="AP71"/>
  <c r="BT287" i="295" s="1"/>
  <c r="AG71" i="299"/>
  <c r="BS287" i="295" s="1"/>
  <c r="W71" i="299"/>
  <c r="M71"/>
  <c r="Q71" s="1"/>
  <c r="A71"/>
  <c r="AX70"/>
  <c r="BA70" s="1"/>
  <c r="AP70"/>
  <c r="BT259" i="295" s="1"/>
  <c r="AG70" i="299"/>
  <c r="BS259" i="295" s="1"/>
  <c r="W70" i="299"/>
  <c r="M70"/>
  <c r="Q70" s="1"/>
  <c r="A70"/>
  <c r="AX69"/>
  <c r="BA69" s="1"/>
  <c r="AP69"/>
  <c r="BT231" i="295" s="1"/>
  <c r="AG69" i="299"/>
  <c r="BS231" i="295" s="1"/>
  <c r="W69" i="299"/>
  <c r="M69"/>
  <c r="Q69" s="1"/>
  <c r="A69"/>
  <c r="AX68"/>
  <c r="BA68" s="1"/>
  <c r="AP68"/>
  <c r="BT203" i="295" s="1"/>
  <c r="AG68" i="299"/>
  <c r="BS203" i="295" s="1"/>
  <c r="W68" i="299"/>
  <c r="M68"/>
  <c r="Q68" s="1"/>
  <c r="A68"/>
  <c r="AX67"/>
  <c r="BA67" s="1"/>
  <c r="AP67"/>
  <c r="BT175" i="295" s="1"/>
  <c r="AG67" i="299"/>
  <c r="BS175" i="295" s="1"/>
  <c r="W67" i="299"/>
  <c r="M67"/>
  <c r="Q67" s="1"/>
  <c r="AT67" s="1"/>
  <c r="BC67" s="1"/>
  <c r="A67"/>
  <c r="AX66"/>
  <c r="BA66" s="1"/>
  <c r="AP66"/>
  <c r="BT147" i="295" s="1"/>
  <c r="AG66" i="299"/>
  <c r="BS147" i="295" s="1"/>
  <c r="W66" i="299"/>
  <c r="M66"/>
  <c r="Q66" s="1"/>
  <c r="AT66" s="1"/>
  <c r="A66"/>
  <c r="AX65"/>
  <c r="BA65" s="1"/>
  <c r="AP65"/>
  <c r="BT119" i="295" s="1"/>
  <c r="AG65" i="299"/>
  <c r="BS119" i="295" s="1"/>
  <c r="W65" i="299"/>
  <c r="M65"/>
  <c r="Q65" s="1"/>
  <c r="AT65" s="1"/>
  <c r="A65"/>
  <c r="AX64"/>
  <c r="AP64"/>
  <c r="BT91" i="295" s="1"/>
  <c r="AG64" i="299"/>
  <c r="BS91" i="295" s="1"/>
  <c r="W64" i="299"/>
  <c r="M64"/>
  <c r="Q64" s="1"/>
  <c r="AT64" s="1"/>
  <c r="A64"/>
  <c r="AX63"/>
  <c r="BA63" s="1"/>
  <c r="AP63"/>
  <c r="BT63" i="295" s="1"/>
  <c r="AG63" i="299"/>
  <c r="BS63" i="295" s="1"/>
  <c r="W63" i="299"/>
  <c r="M63"/>
  <c r="Q63" s="1"/>
  <c r="AT63" s="1"/>
  <c r="A63"/>
  <c r="AX62"/>
  <c r="BA62" s="1"/>
  <c r="AP62"/>
  <c r="BT35" i="295" s="1"/>
  <c r="AG62" i="299"/>
  <c r="BS35" i="295" s="1"/>
  <c r="W62" i="299"/>
  <c r="M62"/>
  <c r="Q62" s="1"/>
  <c r="AT62" s="1"/>
  <c r="A62"/>
  <c r="AX61"/>
  <c r="AP61"/>
  <c r="BT7" i="295" s="1"/>
  <c r="AG61" i="299"/>
  <c r="W61"/>
  <c r="M61"/>
  <c r="Q61" s="1"/>
  <c r="A61"/>
  <c r="BB77"/>
  <c r="I222" i="201"/>
  <c r="I230" s="1"/>
  <c r="I221"/>
  <c r="I229" s="1"/>
  <c r="I219"/>
  <c r="I227" s="1"/>
  <c r="I218"/>
  <c r="I226" s="1"/>
  <c r="I217"/>
  <c r="I225" s="1"/>
  <c r="AX58" i="299"/>
  <c r="BA58" s="1"/>
  <c r="AP58"/>
  <c r="AG58"/>
  <c r="W58"/>
  <c r="M58"/>
  <c r="Q58" s="1"/>
  <c r="AX56"/>
  <c r="BA56" s="1"/>
  <c r="AP56"/>
  <c r="AG56"/>
  <c r="W56"/>
  <c r="M56"/>
  <c r="Q56" s="1"/>
  <c r="AI56" s="1"/>
  <c r="AT56" s="1"/>
  <c r="AX54"/>
  <c r="BA54" s="1"/>
  <c r="AP54"/>
  <c r="AG54"/>
  <c r="W54"/>
  <c r="C236" i="215" s="1"/>
  <c r="M54" i="299"/>
  <c r="Q54" s="1"/>
  <c r="AX52"/>
  <c r="BA52" s="1"/>
  <c r="AP52"/>
  <c r="AG52"/>
  <c r="W52"/>
  <c r="M52"/>
  <c r="Q52" s="1"/>
  <c r="AI52" s="1"/>
  <c r="AT52" s="1"/>
  <c r="AX50"/>
  <c r="BA50" s="1"/>
  <c r="AP50"/>
  <c r="AG50"/>
  <c r="W50"/>
  <c r="M50"/>
  <c r="Q50" s="1"/>
  <c r="AX48"/>
  <c r="BA48" s="1"/>
  <c r="AP48"/>
  <c r="AG48"/>
  <c r="W48"/>
  <c r="M48"/>
  <c r="Q48" s="1"/>
  <c r="AI48" s="1"/>
  <c r="AT48" s="1"/>
  <c r="AX46"/>
  <c r="BA46" s="1"/>
  <c r="AP46"/>
  <c r="AG46"/>
  <c r="W46"/>
  <c r="M46"/>
  <c r="Q46" s="1"/>
  <c r="A46"/>
  <c r="AX45"/>
  <c r="BA45" s="1"/>
  <c r="AP45"/>
  <c r="AG45"/>
  <c r="W45"/>
  <c r="M45"/>
  <c r="Q45" s="1"/>
  <c r="A45"/>
  <c r="AX44"/>
  <c r="BA44" s="1"/>
  <c r="AP44"/>
  <c r="AG44"/>
  <c r="W44"/>
  <c r="M44"/>
  <c r="Q44" s="1"/>
  <c r="A44"/>
  <c r="AX43"/>
  <c r="BA43" s="1"/>
  <c r="AP43"/>
  <c r="AG43"/>
  <c r="W43"/>
  <c r="M43"/>
  <c r="Q43" s="1"/>
  <c r="A43"/>
  <c r="AX42"/>
  <c r="BA42" s="1"/>
  <c r="AP42"/>
  <c r="AG42"/>
  <c r="W42"/>
  <c r="M42"/>
  <c r="Q42" s="1"/>
  <c r="A42"/>
  <c r="AX41"/>
  <c r="BA41" s="1"/>
  <c r="AP41"/>
  <c r="AG41"/>
  <c r="W41"/>
  <c r="M41"/>
  <c r="Q41" s="1"/>
  <c r="A41"/>
  <c r="AX40"/>
  <c r="BA40" s="1"/>
  <c r="AP40"/>
  <c r="AG40"/>
  <c r="W40"/>
  <c r="M40"/>
  <c r="Q40" s="1"/>
  <c r="A40"/>
  <c r="AX39"/>
  <c r="BA39" s="1"/>
  <c r="AP39"/>
  <c r="AG39"/>
  <c r="W39"/>
  <c r="M39"/>
  <c r="Q39" s="1"/>
  <c r="A39"/>
  <c r="AX38"/>
  <c r="BA38" s="1"/>
  <c r="AP38"/>
  <c r="AG38"/>
  <c r="W38"/>
  <c r="M38"/>
  <c r="Q38" s="1"/>
  <c r="A38"/>
  <c r="AX37"/>
  <c r="BA37" s="1"/>
  <c r="AP37"/>
  <c r="AG37"/>
  <c r="W37"/>
  <c r="M37"/>
  <c r="Q37" s="1"/>
  <c r="A37"/>
  <c r="AX36"/>
  <c r="BA36" s="1"/>
  <c r="AP36"/>
  <c r="AG36"/>
  <c r="W36"/>
  <c r="M36"/>
  <c r="Q36" s="1"/>
  <c r="A36"/>
  <c r="AX35"/>
  <c r="BA35" s="1"/>
  <c r="AP35"/>
  <c r="AG35"/>
  <c r="W35"/>
  <c r="M35"/>
  <c r="Q35" s="1"/>
  <c r="A35"/>
  <c r="AX34"/>
  <c r="BA34" s="1"/>
  <c r="AP34"/>
  <c r="AG34"/>
  <c r="W34"/>
  <c r="M34"/>
  <c r="Q34" s="1"/>
  <c r="A34"/>
  <c r="AX33"/>
  <c r="BA33" s="1"/>
  <c r="AP33"/>
  <c r="AG33"/>
  <c r="W33"/>
  <c r="M33"/>
  <c r="Q33" s="1"/>
  <c r="A33"/>
  <c r="AX32"/>
  <c r="BA32" s="1"/>
  <c r="AP32"/>
  <c r="AG32"/>
  <c r="W32"/>
  <c r="M32"/>
  <c r="Q32" s="1"/>
  <c r="A32"/>
  <c r="AZ29"/>
  <c r="AZ175" s="1"/>
  <c r="AW29"/>
  <c r="AW175" s="1"/>
  <c r="AU29"/>
  <c r="AU175" s="1"/>
  <c r="AR29"/>
  <c r="AO29"/>
  <c r="AO175" s="1"/>
  <c r="AM29"/>
  <c r="AM175" s="1"/>
  <c r="AK29"/>
  <c r="AK175" s="1"/>
  <c r="AH29"/>
  <c r="AE29"/>
  <c r="AE175" s="1"/>
  <c r="AD29"/>
  <c r="AD175" s="1"/>
  <c r="AC29"/>
  <c r="AC175" s="1"/>
  <c r="AA29"/>
  <c r="AA175" s="1"/>
  <c r="Z29"/>
  <c r="Z175" s="1"/>
  <c r="Y29"/>
  <c r="Y175" s="1"/>
  <c r="U29"/>
  <c r="U175" s="1"/>
  <c r="S29"/>
  <c r="S175" s="1"/>
  <c r="P29"/>
  <c r="P175" s="1"/>
  <c r="N29"/>
  <c r="N175" s="1"/>
  <c r="L29"/>
  <c r="L175" s="1"/>
  <c r="K29"/>
  <c r="K175" s="1"/>
  <c r="J29"/>
  <c r="J175" s="1"/>
  <c r="H29"/>
  <c r="H175" s="1"/>
  <c r="G29"/>
  <c r="G175" s="1"/>
  <c r="F29"/>
  <c r="F175" s="1"/>
  <c r="E29"/>
  <c r="E175" s="1"/>
  <c r="D29"/>
  <c r="D175" s="1"/>
  <c r="C29"/>
  <c r="C175" s="1"/>
  <c r="B29"/>
  <c r="B175" s="1"/>
  <c r="AX30"/>
  <c r="BA30" s="1"/>
  <c r="AP30"/>
  <c r="AG30"/>
  <c r="W30"/>
  <c r="M30"/>
  <c r="Q30" s="1"/>
  <c r="AY29"/>
  <c r="AY175" s="1"/>
  <c r="AV29"/>
  <c r="AV175" s="1"/>
  <c r="AS29"/>
  <c r="AS175" s="1"/>
  <c r="AQ29"/>
  <c r="AN29"/>
  <c r="AN175" s="1"/>
  <c r="AL29"/>
  <c r="AL175" s="1"/>
  <c r="AJ29"/>
  <c r="AJ175" s="1"/>
  <c r="AF29"/>
  <c r="AF175" s="1"/>
  <c r="AB29"/>
  <c r="AB175" s="1"/>
  <c r="X29"/>
  <c r="X175" s="1"/>
  <c r="T29"/>
  <c r="T175" s="1"/>
  <c r="R29"/>
  <c r="R175" s="1"/>
  <c r="O29"/>
  <c r="O175" s="1"/>
  <c r="I29"/>
  <c r="I175" s="1"/>
  <c r="AX27"/>
  <c r="BA27" s="1"/>
  <c r="AP27"/>
  <c r="AG27"/>
  <c r="W27"/>
  <c r="M27"/>
  <c r="Q27" s="1"/>
  <c r="A27"/>
  <c r="AX26"/>
  <c r="BA26" s="1"/>
  <c r="AP26"/>
  <c r="AG26"/>
  <c r="W26"/>
  <c r="M26"/>
  <c r="Q26" s="1"/>
  <c r="AI26" s="1"/>
  <c r="AT26" s="1"/>
  <c r="A26"/>
  <c r="AX25"/>
  <c r="BA25" s="1"/>
  <c r="AP25"/>
  <c r="AG25"/>
  <c r="W25"/>
  <c r="M25"/>
  <c r="Q25" s="1"/>
  <c r="A25"/>
  <c r="AX24"/>
  <c r="BA24" s="1"/>
  <c r="AP24"/>
  <c r="AG24"/>
  <c r="W24"/>
  <c r="M24"/>
  <c r="Q24" s="1"/>
  <c r="A24"/>
  <c r="AX23"/>
  <c r="BA23" s="1"/>
  <c r="AP23"/>
  <c r="AG23"/>
  <c r="W23"/>
  <c r="M23"/>
  <c r="Q23" s="1"/>
  <c r="A23"/>
  <c r="AX22"/>
  <c r="BA22" s="1"/>
  <c r="AP22"/>
  <c r="AG22"/>
  <c r="W22"/>
  <c r="M22"/>
  <c r="Q22" s="1"/>
  <c r="AI22" s="1"/>
  <c r="AT22" s="1"/>
  <c r="A22"/>
  <c r="AX21"/>
  <c r="BA21" s="1"/>
  <c r="AP21"/>
  <c r="AG21"/>
  <c r="W21"/>
  <c r="M21"/>
  <c r="Q21" s="1"/>
  <c r="A21"/>
  <c r="AX20"/>
  <c r="BA20" s="1"/>
  <c r="AP20"/>
  <c r="AG20"/>
  <c r="W20"/>
  <c r="M20"/>
  <c r="Q20" s="1"/>
  <c r="AI20" s="1"/>
  <c r="AT20" s="1"/>
  <c r="A20"/>
  <c r="AX19"/>
  <c r="BA19" s="1"/>
  <c r="AP19"/>
  <c r="AG19"/>
  <c r="W19"/>
  <c r="M19"/>
  <c r="Q19" s="1"/>
  <c r="AI19" s="1"/>
  <c r="AT19" s="1"/>
  <c r="A19"/>
  <c r="AX18"/>
  <c r="BA18" s="1"/>
  <c r="AP18"/>
  <c r="AG18"/>
  <c r="W18"/>
  <c r="Q18"/>
  <c r="AI18" s="1"/>
  <c r="M18"/>
  <c r="A18"/>
  <c r="AX17"/>
  <c r="BA17" s="1"/>
  <c r="AP17"/>
  <c r="AG17"/>
  <c r="W17"/>
  <c r="M17"/>
  <c r="Q17" s="1"/>
  <c r="A17"/>
  <c r="AX16"/>
  <c r="BA16" s="1"/>
  <c r="AP16"/>
  <c r="AG16"/>
  <c r="W16"/>
  <c r="M16"/>
  <c r="Q16" s="1"/>
  <c r="A16"/>
  <c r="AX15"/>
  <c r="BA15" s="1"/>
  <c r="AP15"/>
  <c r="AG15"/>
  <c r="W15"/>
  <c r="M15"/>
  <c r="Q15" s="1"/>
  <c r="A15"/>
  <c r="AX14"/>
  <c r="BA14" s="1"/>
  <c r="AP14"/>
  <c r="AG14"/>
  <c r="W14"/>
  <c r="M14"/>
  <c r="Q14" s="1"/>
  <c r="A14"/>
  <c r="AX13"/>
  <c r="BA13" s="1"/>
  <c r="AP13"/>
  <c r="AG13"/>
  <c r="W13"/>
  <c r="M13"/>
  <c r="Q13" s="1"/>
  <c r="A13"/>
  <c r="AZ10"/>
  <c r="AY10"/>
  <c r="AW10"/>
  <c r="AW77" s="1"/>
  <c r="AW82" s="1"/>
  <c r="AW104" s="1"/>
  <c r="AU10"/>
  <c r="AS10"/>
  <c r="AS77" s="1"/>
  <c r="AS82" s="1"/>
  <c r="AS104" s="1"/>
  <c r="AR10"/>
  <c r="AR77" s="1"/>
  <c r="AO10"/>
  <c r="AM10"/>
  <c r="AK10"/>
  <c r="AH10"/>
  <c r="AE10"/>
  <c r="AC10"/>
  <c r="AA10"/>
  <c r="Y10"/>
  <c r="V10"/>
  <c r="U10"/>
  <c r="T10"/>
  <c r="T77" s="1"/>
  <c r="R111" i="317" s="1"/>
  <c r="G159" i="201" s="1"/>
  <c r="S10" i="299"/>
  <c r="P10"/>
  <c r="O10"/>
  <c r="O77" s="1"/>
  <c r="N10"/>
  <c r="L10"/>
  <c r="J10"/>
  <c r="H10"/>
  <c r="F10"/>
  <c r="D10"/>
  <c r="B10"/>
  <c r="AX11"/>
  <c r="BA11" s="1"/>
  <c r="AP11"/>
  <c r="AG11"/>
  <c r="W11"/>
  <c r="M11"/>
  <c r="Q11" s="1"/>
  <c r="AV10"/>
  <c r="AV77" s="1"/>
  <c r="AV82" s="1"/>
  <c r="AV104" s="1"/>
  <c r="AQ10"/>
  <c r="AQ77" s="1"/>
  <c r="AN10"/>
  <c r="AN77" s="1"/>
  <c r="AL10"/>
  <c r="AL77" s="1"/>
  <c r="AL82" s="1"/>
  <c r="AL104" s="1"/>
  <c r="AJ10"/>
  <c r="AJ77" s="1"/>
  <c r="AJ82" s="1"/>
  <c r="AJ104" s="1"/>
  <c r="AF10"/>
  <c r="AF77" s="1"/>
  <c r="AF82" s="1"/>
  <c r="AF104" s="1"/>
  <c r="AD10"/>
  <c r="AB10"/>
  <c r="AB77" s="1"/>
  <c r="Z10"/>
  <c r="X10"/>
  <c r="X77" s="1"/>
  <c r="R10"/>
  <c r="R77" s="1"/>
  <c r="K10"/>
  <c r="I10"/>
  <c r="I77" s="1"/>
  <c r="J45" i="175" s="1"/>
  <c r="G10" i="299"/>
  <c r="E10"/>
  <c r="C10"/>
  <c r="A2"/>
  <c r="BB176" i="298"/>
  <c r="AZ176"/>
  <c r="AY176"/>
  <c r="AW176"/>
  <c r="AV176"/>
  <c r="AU176"/>
  <c r="AS176"/>
  <c r="AR176"/>
  <c r="AQ176"/>
  <c r="AO176"/>
  <c r="AN176"/>
  <c r="AM176"/>
  <c r="AL176"/>
  <c r="AK176"/>
  <c r="AJ176"/>
  <c r="AH176"/>
  <c r="AF176"/>
  <c r="AE176"/>
  <c r="AD176"/>
  <c r="AC176"/>
  <c r="AB176"/>
  <c r="AA176"/>
  <c r="Z176"/>
  <c r="Y176"/>
  <c r="X176"/>
  <c r="W176"/>
  <c r="V176"/>
  <c r="U176"/>
  <c r="T176"/>
  <c r="S176"/>
  <c r="R176"/>
  <c r="Q176"/>
  <c r="P176"/>
  <c r="O176"/>
  <c r="N176"/>
  <c r="M176"/>
  <c r="L176"/>
  <c r="K176"/>
  <c r="J176"/>
  <c r="I176"/>
  <c r="H176"/>
  <c r="G176"/>
  <c r="F176"/>
  <c r="E176"/>
  <c r="D176"/>
  <c r="C176"/>
  <c r="B176"/>
  <c r="BB175"/>
  <c r="AX164"/>
  <c r="BA164" s="1"/>
  <c r="AP164"/>
  <c r="AG164"/>
  <c r="W164"/>
  <c r="M164"/>
  <c r="Q164" s="1"/>
  <c r="AI164" s="1"/>
  <c r="AT164" s="1"/>
  <c r="A164"/>
  <c r="BA163"/>
  <c r="AX163"/>
  <c r="AP163"/>
  <c r="AG163"/>
  <c r="W163"/>
  <c r="M163"/>
  <c r="Q163" s="1"/>
  <c r="A163"/>
  <c r="AX162"/>
  <c r="BA162" s="1"/>
  <c r="AP162"/>
  <c r="AG162"/>
  <c r="W162"/>
  <c r="M162"/>
  <c r="Q162" s="1"/>
  <c r="AI162" s="1"/>
  <c r="AT162" s="1"/>
  <c r="A162"/>
  <c r="BA161"/>
  <c r="AX161"/>
  <c r="AP161"/>
  <c r="AG161"/>
  <c r="W161"/>
  <c r="M161"/>
  <c r="Q161" s="1"/>
  <c r="A161"/>
  <c r="AX160"/>
  <c r="BA160" s="1"/>
  <c r="AP160"/>
  <c r="AG160"/>
  <c r="W160"/>
  <c r="M160"/>
  <c r="Q160" s="1"/>
  <c r="AI160" s="1"/>
  <c r="AT160" s="1"/>
  <c r="A160"/>
  <c r="AX159"/>
  <c r="BA159" s="1"/>
  <c r="AP159"/>
  <c r="AG159"/>
  <c r="W159"/>
  <c r="M159"/>
  <c r="Q159" s="1"/>
  <c r="A159"/>
  <c r="AX158"/>
  <c r="BA158" s="1"/>
  <c r="AP158"/>
  <c r="AG158"/>
  <c r="W158"/>
  <c r="Q158"/>
  <c r="AI158" s="1"/>
  <c r="AT158" s="1"/>
  <c r="M158"/>
  <c r="A158"/>
  <c r="AX157"/>
  <c r="BA157" s="1"/>
  <c r="AP157"/>
  <c r="AG157"/>
  <c r="W157"/>
  <c r="M157"/>
  <c r="Q157" s="1"/>
  <c r="A157"/>
  <c r="AX156"/>
  <c r="BA156" s="1"/>
  <c r="AP156"/>
  <c r="AG156"/>
  <c r="W156"/>
  <c r="M156"/>
  <c r="Q156" s="1"/>
  <c r="AI156" s="1"/>
  <c r="AT156" s="1"/>
  <c r="A156"/>
  <c r="AX155"/>
  <c r="BA155" s="1"/>
  <c r="AP155"/>
  <c r="AG155"/>
  <c r="W155"/>
  <c r="M155"/>
  <c r="Q155" s="1"/>
  <c r="AI155" s="1"/>
  <c r="AT155" s="1"/>
  <c r="A155"/>
  <c r="AX154"/>
  <c r="BA154" s="1"/>
  <c r="AP154"/>
  <c r="AG154"/>
  <c r="W154"/>
  <c r="Q154"/>
  <c r="AI154" s="1"/>
  <c r="AT154" s="1"/>
  <c r="M154"/>
  <c r="A154"/>
  <c r="AX153"/>
  <c r="BA153" s="1"/>
  <c r="AP153"/>
  <c r="AG153"/>
  <c r="W153"/>
  <c r="M153"/>
  <c r="Q153" s="1"/>
  <c r="A153"/>
  <c r="AX152"/>
  <c r="BA152" s="1"/>
  <c r="AP152"/>
  <c r="AG152"/>
  <c r="W152"/>
  <c r="M152"/>
  <c r="Q152" s="1"/>
  <c r="A152"/>
  <c r="AX151"/>
  <c r="BA151" s="1"/>
  <c r="AP151"/>
  <c r="AG151"/>
  <c r="W151"/>
  <c r="M151"/>
  <c r="Q151" s="1"/>
  <c r="A151"/>
  <c r="AX150"/>
  <c r="BA150" s="1"/>
  <c r="AP150"/>
  <c r="AG150"/>
  <c r="W150"/>
  <c r="M150"/>
  <c r="Q150" s="1"/>
  <c r="A150"/>
  <c r="BB149"/>
  <c r="AZ149"/>
  <c r="AY149"/>
  <c r="AW149"/>
  <c r="AV149"/>
  <c r="AU149"/>
  <c r="AS149"/>
  <c r="AR149"/>
  <c r="AQ149"/>
  <c r="AP149"/>
  <c r="AO149"/>
  <c r="AN149"/>
  <c r="AM149"/>
  <c r="AL149"/>
  <c r="AK149"/>
  <c r="AJ149"/>
  <c r="AH149"/>
  <c r="AG149"/>
  <c r="AF149"/>
  <c r="AE149"/>
  <c r="AD149"/>
  <c r="AC149"/>
  <c r="AB149"/>
  <c r="AA149"/>
  <c r="Z149"/>
  <c r="Y149"/>
  <c r="X149"/>
  <c r="W149"/>
  <c r="V149"/>
  <c r="U149"/>
  <c r="T149"/>
  <c r="S149"/>
  <c r="R149"/>
  <c r="P149"/>
  <c r="O149"/>
  <c r="N149"/>
  <c r="L149"/>
  <c r="K149"/>
  <c r="J149"/>
  <c r="I149"/>
  <c r="H149"/>
  <c r="G149"/>
  <c r="F149"/>
  <c r="E149"/>
  <c r="D149"/>
  <c r="C149"/>
  <c r="B149"/>
  <c r="AP148"/>
  <c r="AG148"/>
  <c r="W148"/>
  <c r="M148"/>
  <c r="Q148" s="1"/>
  <c r="AQ136"/>
  <c r="AO136"/>
  <c r="AN136"/>
  <c r="AM136"/>
  <c r="AL136"/>
  <c r="AK136"/>
  <c r="AJ136"/>
  <c r="AF136"/>
  <c r="AE136"/>
  <c r="AD136"/>
  <c r="AC136"/>
  <c r="AB136"/>
  <c r="AA136"/>
  <c r="Z136"/>
  <c r="Y136"/>
  <c r="X136"/>
  <c r="D136"/>
  <c r="C136"/>
  <c r="B136"/>
  <c r="AP135"/>
  <c r="AG135"/>
  <c r="AI135" s="1"/>
  <c r="AT135" s="1"/>
  <c r="BC135" s="1"/>
  <c r="BD135" s="1"/>
  <c r="AP134"/>
  <c r="AI134"/>
  <c r="AT134" s="1"/>
  <c r="BC134" s="1"/>
  <c r="BD134" s="1"/>
  <c r="AG134"/>
  <c r="AP133"/>
  <c r="AG133"/>
  <c r="AI133" s="1"/>
  <c r="AP132"/>
  <c r="AG132"/>
  <c r="AI132" s="1"/>
  <c r="AP131"/>
  <c r="AG131"/>
  <c r="AI131" s="1"/>
  <c r="AP130"/>
  <c r="AG130"/>
  <c r="AI130" s="1"/>
  <c r="AT130" s="1"/>
  <c r="BC130" s="1"/>
  <c r="BD130" s="1"/>
  <c r="AT127"/>
  <c r="BB123"/>
  <c r="AY123"/>
  <c r="AX123"/>
  <c r="AS123"/>
  <c r="AQ123"/>
  <c r="AO123"/>
  <c r="AN123"/>
  <c r="AM123"/>
  <c r="AL123"/>
  <c r="AK123"/>
  <c r="AJ123"/>
  <c r="AF123"/>
  <c r="AE123"/>
  <c r="AD123"/>
  <c r="AC123"/>
  <c r="AB123"/>
  <c r="AA123"/>
  <c r="Z123"/>
  <c r="Y123"/>
  <c r="X123"/>
  <c r="AX122"/>
  <c r="BA122" s="1"/>
  <c r="AP122"/>
  <c r="AG122"/>
  <c r="AI122" s="1"/>
  <c r="AT122" s="1"/>
  <c r="AX121"/>
  <c r="BA121" s="1"/>
  <c r="AP121"/>
  <c r="AG121"/>
  <c r="AI121" s="1"/>
  <c r="AX120"/>
  <c r="BA120" s="1"/>
  <c r="AP120"/>
  <c r="AG120"/>
  <c r="AI120" s="1"/>
  <c r="AT120" s="1"/>
  <c r="AX119"/>
  <c r="BA119" s="1"/>
  <c r="AP119"/>
  <c r="AG119"/>
  <c r="AI119" s="1"/>
  <c r="AX118"/>
  <c r="BA118" s="1"/>
  <c r="AP118"/>
  <c r="AG118"/>
  <c r="AI118" s="1"/>
  <c r="AT118" s="1"/>
  <c r="AX117"/>
  <c r="BA117" s="1"/>
  <c r="AP117"/>
  <c r="AG117"/>
  <c r="AI117" s="1"/>
  <c r="AW115"/>
  <c r="AV115"/>
  <c r="AU115"/>
  <c r="AQ115"/>
  <c r="I159" i="215" s="1"/>
  <c r="AO115" i="298"/>
  <c r="AN115"/>
  <c r="AM115"/>
  <c r="AL115"/>
  <c r="AK115"/>
  <c r="AJ115"/>
  <c r="AP115" s="1"/>
  <c r="AF115"/>
  <c r="AE115"/>
  <c r="AD115"/>
  <c r="AC115"/>
  <c r="AB115"/>
  <c r="AA115"/>
  <c r="Z115"/>
  <c r="Y115"/>
  <c r="X115"/>
  <c r="AX114"/>
  <c r="BA114" s="1"/>
  <c r="AP114"/>
  <c r="AG114"/>
  <c r="AI114" s="1"/>
  <c r="AT114" s="1"/>
  <c r="AX113"/>
  <c r="BA113" s="1"/>
  <c r="AP113"/>
  <c r="AG113"/>
  <c r="AI113" s="1"/>
  <c r="AX112"/>
  <c r="BA112" s="1"/>
  <c r="AP112"/>
  <c r="AG112"/>
  <c r="AI112" s="1"/>
  <c r="AT112" s="1"/>
  <c r="AX111"/>
  <c r="BA111" s="1"/>
  <c r="AP111"/>
  <c r="AG111"/>
  <c r="AI111" s="1"/>
  <c r="AX110"/>
  <c r="AX176" s="1"/>
  <c r="AP110"/>
  <c r="AG110"/>
  <c r="AG176" s="1"/>
  <c r="AX109"/>
  <c r="BA109" s="1"/>
  <c r="AP109"/>
  <c r="AG109"/>
  <c r="AI109" s="1"/>
  <c r="AG107"/>
  <c r="W107"/>
  <c r="M107"/>
  <c r="Q107" s="1"/>
  <c r="AI107" s="1"/>
  <c r="AT107" s="1"/>
  <c r="BC107" s="1"/>
  <c r="W106"/>
  <c r="Q106"/>
  <c r="AI106" s="1"/>
  <c r="BC106" s="1"/>
  <c r="M106"/>
  <c r="AX101"/>
  <c r="BA101" s="1"/>
  <c r="AP101"/>
  <c r="AG101"/>
  <c r="W101"/>
  <c r="Q101"/>
  <c r="AI101" s="1"/>
  <c r="AT101" s="1"/>
  <c r="M101"/>
  <c r="A101"/>
  <c r="AX100"/>
  <c r="BA100" s="1"/>
  <c r="AP100"/>
  <c r="AG100"/>
  <c r="W100"/>
  <c r="M100"/>
  <c r="Q100" s="1"/>
  <c r="A100"/>
  <c r="AX99"/>
  <c r="BA99" s="1"/>
  <c r="AP99"/>
  <c r="AG99"/>
  <c r="W99"/>
  <c r="M99"/>
  <c r="Q99" s="1"/>
  <c r="A99"/>
  <c r="AX98"/>
  <c r="BA98" s="1"/>
  <c r="AP98"/>
  <c r="AG98"/>
  <c r="W98"/>
  <c r="M98"/>
  <c r="Q98" s="1"/>
  <c r="A98"/>
  <c r="AX97"/>
  <c r="BA97" s="1"/>
  <c r="AP97"/>
  <c r="AG97"/>
  <c r="W97"/>
  <c r="M97"/>
  <c r="Q97" s="1"/>
  <c r="AI97" s="1"/>
  <c r="AT97" s="1"/>
  <c r="A97"/>
  <c r="AX96"/>
  <c r="BA96" s="1"/>
  <c r="AP96"/>
  <c r="AG96"/>
  <c r="W96"/>
  <c r="M96"/>
  <c r="Q96" s="1"/>
  <c r="A96"/>
  <c r="AX95"/>
  <c r="BA95" s="1"/>
  <c r="AP95"/>
  <c r="AG95"/>
  <c r="W95"/>
  <c r="M95"/>
  <c r="Q95" s="1"/>
  <c r="AI95" s="1"/>
  <c r="AT95" s="1"/>
  <c r="A95"/>
  <c r="AX94"/>
  <c r="BA94" s="1"/>
  <c r="AP94"/>
  <c r="AG94"/>
  <c r="W94"/>
  <c r="M94"/>
  <c r="Q94" s="1"/>
  <c r="AI94" s="1"/>
  <c r="AT94" s="1"/>
  <c r="A94"/>
  <c r="AX93"/>
  <c r="BA93" s="1"/>
  <c r="AP93"/>
  <c r="AG93"/>
  <c r="W93"/>
  <c r="Q93"/>
  <c r="AI93" s="1"/>
  <c r="AT93" s="1"/>
  <c r="M93"/>
  <c r="A93"/>
  <c r="AX92"/>
  <c r="BA92" s="1"/>
  <c r="AP92"/>
  <c r="AG92"/>
  <c r="W92"/>
  <c r="M92"/>
  <c r="Q92" s="1"/>
  <c r="A92"/>
  <c r="AX91"/>
  <c r="BA91" s="1"/>
  <c r="AP91"/>
  <c r="AG91"/>
  <c r="W91"/>
  <c r="M91"/>
  <c r="Q91" s="1"/>
  <c r="A91"/>
  <c r="AX90"/>
  <c r="BA90" s="1"/>
  <c r="AP90"/>
  <c r="AG90"/>
  <c r="W90"/>
  <c r="M90"/>
  <c r="Q90" s="1"/>
  <c r="A90"/>
  <c r="AX89"/>
  <c r="BA89" s="1"/>
  <c r="AP89"/>
  <c r="AG89"/>
  <c r="W89"/>
  <c r="M89"/>
  <c r="Q89" s="1"/>
  <c r="AI89" s="1"/>
  <c r="AT89" s="1"/>
  <c r="A89"/>
  <c r="AX88"/>
  <c r="BA88" s="1"/>
  <c r="AP88"/>
  <c r="AG88"/>
  <c r="W88"/>
  <c r="M88"/>
  <c r="Q88" s="1"/>
  <c r="A88"/>
  <c r="AX87"/>
  <c r="BA87" s="1"/>
  <c r="AP87"/>
  <c r="AG87"/>
  <c r="W87"/>
  <c r="W86" s="1"/>
  <c r="M87"/>
  <c r="Q87" s="1"/>
  <c r="AI87" s="1"/>
  <c r="A87"/>
  <c r="BB86"/>
  <c r="BB103" s="1"/>
  <c r="BB125" s="1"/>
  <c r="AZ86"/>
  <c r="AZ103" s="1"/>
  <c r="AZ125" s="1"/>
  <c r="AY86"/>
  <c r="AY103" s="1"/>
  <c r="AY125" s="1"/>
  <c r="AW86"/>
  <c r="AW103" s="1"/>
  <c r="AW125" s="1"/>
  <c r="AV86"/>
  <c r="AV103" s="1"/>
  <c r="AV125" s="1"/>
  <c r="AU86"/>
  <c r="AU103" s="1"/>
  <c r="AS86"/>
  <c r="AS103" s="1"/>
  <c r="AS125" s="1"/>
  <c r="AR86"/>
  <c r="AR103" s="1"/>
  <c r="AR125" s="1"/>
  <c r="AQ86"/>
  <c r="AQ103" s="1"/>
  <c r="AQ125" s="1"/>
  <c r="AP86"/>
  <c r="AO86"/>
  <c r="AO103" s="1"/>
  <c r="AO125" s="1"/>
  <c r="AN86"/>
  <c r="AN103" s="1"/>
  <c r="AM86"/>
  <c r="AM103" s="1"/>
  <c r="AM125" s="1"/>
  <c r="AL86"/>
  <c r="AL103" s="1"/>
  <c r="AL125" s="1"/>
  <c r="AK86"/>
  <c r="AK103" s="1"/>
  <c r="AK125" s="1"/>
  <c r="AJ86"/>
  <c r="AJ103" s="1"/>
  <c r="AJ125" s="1"/>
  <c r="AH86"/>
  <c r="AH103" s="1"/>
  <c r="AH125" s="1"/>
  <c r="AF86"/>
  <c r="AF103" s="1"/>
  <c r="AF125" s="1"/>
  <c r="AE86"/>
  <c r="AE103" s="1"/>
  <c r="AE125" s="1"/>
  <c r="AD86"/>
  <c r="AD103" s="1"/>
  <c r="AD125" s="1"/>
  <c r="AC86"/>
  <c r="AC103" s="1"/>
  <c r="AC125" s="1"/>
  <c r="AB86"/>
  <c r="AB103" s="1"/>
  <c r="AB125" s="1"/>
  <c r="AA86"/>
  <c r="AA103" s="1"/>
  <c r="AA125" s="1"/>
  <c r="Z86"/>
  <c r="Z103" s="1"/>
  <c r="Z125" s="1"/>
  <c r="X86"/>
  <c r="X103" s="1"/>
  <c r="X125" s="1"/>
  <c r="V86"/>
  <c r="V103" s="1"/>
  <c r="V125" s="1"/>
  <c r="U86"/>
  <c r="U103" s="1"/>
  <c r="U125" s="1"/>
  <c r="T86"/>
  <c r="T103" s="1"/>
  <c r="T125" s="1"/>
  <c r="S86"/>
  <c r="S103" s="1"/>
  <c r="S125" s="1"/>
  <c r="R86"/>
  <c r="R103" s="1"/>
  <c r="R125" s="1"/>
  <c r="P86"/>
  <c r="P103" s="1"/>
  <c r="P125" s="1"/>
  <c r="O86"/>
  <c r="O103" s="1"/>
  <c r="O125" s="1"/>
  <c r="N86"/>
  <c r="N103" s="1"/>
  <c r="N125" s="1"/>
  <c r="L86"/>
  <c r="L103" s="1"/>
  <c r="L125" s="1"/>
  <c r="K86"/>
  <c r="K103" s="1"/>
  <c r="K125" s="1"/>
  <c r="J86"/>
  <c r="J103" s="1"/>
  <c r="J125" s="1"/>
  <c r="I86"/>
  <c r="I103" s="1"/>
  <c r="I125" s="1"/>
  <c r="H86"/>
  <c r="H103" s="1"/>
  <c r="H125" s="1"/>
  <c r="G86"/>
  <c r="G103" s="1"/>
  <c r="G125" s="1"/>
  <c r="F86"/>
  <c r="F103" s="1"/>
  <c r="F125" s="1"/>
  <c r="E86"/>
  <c r="E103" s="1"/>
  <c r="D86"/>
  <c r="D103" s="1"/>
  <c r="D125" s="1"/>
  <c r="C86"/>
  <c r="C103" s="1"/>
  <c r="C125" s="1"/>
  <c r="B86"/>
  <c r="B103" s="1"/>
  <c r="B125" s="1"/>
  <c r="AX85"/>
  <c r="BA85" s="1"/>
  <c r="AP85"/>
  <c r="AP103" s="1"/>
  <c r="AG85"/>
  <c r="W85"/>
  <c r="M85"/>
  <c r="Q85" s="1"/>
  <c r="AX80"/>
  <c r="BA80" s="1"/>
  <c r="AP80"/>
  <c r="AG80"/>
  <c r="W80"/>
  <c r="M80"/>
  <c r="Q80" s="1"/>
  <c r="AI80" s="1"/>
  <c r="AT80" s="1"/>
  <c r="AX79"/>
  <c r="BA79" s="1"/>
  <c r="AP79"/>
  <c r="H161" i="215" s="1"/>
  <c r="L161" s="1"/>
  <c r="AG79" i="298"/>
  <c r="W79"/>
  <c r="C161" i="215" s="1"/>
  <c r="M79" i="298"/>
  <c r="Q79" s="1"/>
  <c r="AX75"/>
  <c r="BA75" s="1"/>
  <c r="AP75"/>
  <c r="BB399" i="295" s="1"/>
  <c r="AG75" i="298"/>
  <c r="BA399" i="295" s="1"/>
  <c r="W75" i="298"/>
  <c r="Q75"/>
  <c r="AT75" s="1"/>
  <c r="M75"/>
  <c r="A75"/>
  <c r="AX74"/>
  <c r="AP74"/>
  <c r="BB371" i="295" s="1"/>
  <c r="AG74" i="298"/>
  <c r="BA371" i="295" s="1"/>
  <c r="W74" i="298"/>
  <c r="M74"/>
  <c r="Q74" s="1"/>
  <c r="A74"/>
  <c r="AX73"/>
  <c r="BA73" s="1"/>
  <c r="AP73"/>
  <c r="BB343" i="295" s="1"/>
  <c r="AG73" i="298"/>
  <c r="BA343" i="295" s="1"/>
  <c r="W73" i="298"/>
  <c r="M73"/>
  <c r="Q73" s="1"/>
  <c r="AT73" s="1"/>
  <c r="A73"/>
  <c r="BA72"/>
  <c r="AP72"/>
  <c r="BB315" i="295" s="1"/>
  <c r="AG72" i="298"/>
  <c r="BA315" i="295" s="1"/>
  <c r="W72" i="298"/>
  <c r="M72"/>
  <c r="Q72" s="1"/>
  <c r="A72"/>
  <c r="AX71"/>
  <c r="BA71" s="1"/>
  <c r="AP71"/>
  <c r="BB287" i="295" s="1"/>
  <c r="AG71" i="298"/>
  <c r="BA287" i="295" s="1"/>
  <c r="W71" i="298"/>
  <c r="M71"/>
  <c r="Q71" s="1"/>
  <c r="A71"/>
  <c r="AX70"/>
  <c r="BA70" s="1"/>
  <c r="AP70"/>
  <c r="BB259" i="295" s="1"/>
  <c r="AG70" i="298"/>
  <c r="BA259" i="295" s="1"/>
  <c r="W70" i="298"/>
  <c r="M70"/>
  <c r="Q70" s="1"/>
  <c r="A70"/>
  <c r="AX69"/>
  <c r="BA69" s="1"/>
  <c r="AP69"/>
  <c r="BB231" i="295" s="1"/>
  <c r="AG69" i="298"/>
  <c r="BA231" i="295" s="1"/>
  <c r="W69" i="298"/>
  <c r="M69"/>
  <c r="Q69" s="1"/>
  <c r="A69"/>
  <c r="AX68"/>
  <c r="BA68" s="1"/>
  <c r="AP68"/>
  <c r="BB203" i="295" s="1"/>
  <c r="AG68" i="298"/>
  <c r="BA203" i="295" s="1"/>
  <c r="W68" i="298"/>
  <c r="M68"/>
  <c r="Q68" s="1"/>
  <c r="A68"/>
  <c r="AX67"/>
  <c r="BA67" s="1"/>
  <c r="AP67"/>
  <c r="BB175" i="295" s="1"/>
  <c r="AG67" i="298"/>
  <c r="BA175" i="295" s="1"/>
  <c r="W67" i="298"/>
  <c r="M67"/>
  <c r="Q67" s="1"/>
  <c r="A67"/>
  <c r="AX66"/>
  <c r="BA66" s="1"/>
  <c r="AP66"/>
  <c r="BB147" i="295" s="1"/>
  <c r="AG66" i="298"/>
  <c r="BA147" i="295" s="1"/>
  <c r="W66" i="298"/>
  <c r="M66"/>
  <c r="Q66" s="1"/>
  <c r="A66"/>
  <c r="AX65"/>
  <c r="BA65" s="1"/>
  <c r="AP65"/>
  <c r="BB119" i="295" s="1"/>
  <c r="AG65" i="298"/>
  <c r="BA119" i="295" s="1"/>
  <c r="W65" i="298"/>
  <c r="M65"/>
  <c r="Q65" s="1"/>
  <c r="A65"/>
  <c r="AX64"/>
  <c r="AP64"/>
  <c r="BB91" i="295" s="1"/>
  <c r="AG64" i="298"/>
  <c r="BA91" i="295" s="1"/>
  <c r="W64" i="298"/>
  <c r="M64"/>
  <c r="Q64" s="1"/>
  <c r="A64"/>
  <c r="AX63"/>
  <c r="BA63" s="1"/>
  <c r="AP63"/>
  <c r="BB63" i="295" s="1"/>
  <c r="AG63" i="298"/>
  <c r="BA63" i="295" s="1"/>
  <c r="W63" i="298"/>
  <c r="M63"/>
  <c r="Q63" s="1"/>
  <c r="AT63" s="1"/>
  <c r="A63"/>
  <c r="AX62"/>
  <c r="BA62" s="1"/>
  <c r="AP62"/>
  <c r="BB35" i="295" s="1"/>
  <c r="AG62" i="298"/>
  <c r="BA35" i="295" s="1"/>
  <c r="W62" i="298"/>
  <c r="M62"/>
  <c r="Q62" s="1"/>
  <c r="AT62" s="1"/>
  <c r="A62"/>
  <c r="AX61"/>
  <c r="AP61"/>
  <c r="BB7" i="295" s="1"/>
  <c r="AG61" i="298"/>
  <c r="BA7" i="295" s="1"/>
  <c r="W61" i="298"/>
  <c r="M61"/>
  <c r="Q61" s="1"/>
  <c r="A61"/>
  <c r="BB77"/>
  <c r="H222" i="201"/>
  <c r="H230" s="1"/>
  <c r="H220"/>
  <c r="H228" s="1"/>
  <c r="H219"/>
  <c r="H227" s="1"/>
  <c r="H218"/>
  <c r="H226" s="1"/>
  <c r="H217"/>
  <c r="H225" s="1"/>
  <c r="AX58" i="298"/>
  <c r="BA58" s="1"/>
  <c r="AP58"/>
  <c r="AG58"/>
  <c r="W58"/>
  <c r="M58"/>
  <c r="Q58" s="1"/>
  <c r="AX56"/>
  <c r="BA56" s="1"/>
  <c r="AP56"/>
  <c r="AG56"/>
  <c r="W56"/>
  <c r="M56"/>
  <c r="Q56" s="1"/>
  <c r="AX54"/>
  <c r="BA54" s="1"/>
  <c r="AP54"/>
  <c r="AG54"/>
  <c r="W54"/>
  <c r="C162" i="215" s="1"/>
  <c r="M54" i="298"/>
  <c r="Q54" s="1"/>
  <c r="AX52"/>
  <c r="BA52" s="1"/>
  <c r="AP52"/>
  <c r="AG52"/>
  <c r="W52"/>
  <c r="M52"/>
  <c r="Q52" s="1"/>
  <c r="AX50"/>
  <c r="BA50" s="1"/>
  <c r="AP50"/>
  <c r="AG50"/>
  <c r="W50"/>
  <c r="M50"/>
  <c r="Q50" s="1"/>
  <c r="AX48"/>
  <c r="BA48" s="1"/>
  <c r="AP48"/>
  <c r="AG48"/>
  <c r="W48"/>
  <c r="M48"/>
  <c r="Q48" s="1"/>
  <c r="AX46"/>
  <c r="BA46" s="1"/>
  <c r="AP46"/>
  <c r="AG46"/>
  <c r="W46"/>
  <c r="M46"/>
  <c r="Q46" s="1"/>
  <c r="A46"/>
  <c r="AX45"/>
  <c r="BA45" s="1"/>
  <c r="AP45"/>
  <c r="AG45"/>
  <c r="W45"/>
  <c r="M45"/>
  <c r="Q45" s="1"/>
  <c r="A45"/>
  <c r="AX44"/>
  <c r="BA44" s="1"/>
  <c r="AP44"/>
  <c r="AG44"/>
  <c r="W44"/>
  <c r="M44"/>
  <c r="Q44" s="1"/>
  <c r="A44"/>
  <c r="AX43"/>
  <c r="BA43" s="1"/>
  <c r="AP43"/>
  <c r="AG43"/>
  <c r="W43"/>
  <c r="M43"/>
  <c r="Q43" s="1"/>
  <c r="AI43" s="1"/>
  <c r="AT43" s="1"/>
  <c r="A43"/>
  <c r="BA42"/>
  <c r="AX42"/>
  <c r="AP42"/>
  <c r="AG42"/>
  <c r="W42"/>
  <c r="M42"/>
  <c r="Q42" s="1"/>
  <c r="A42"/>
  <c r="AX41"/>
  <c r="BA41" s="1"/>
  <c r="AP41"/>
  <c r="AG41"/>
  <c r="W41"/>
  <c r="M41"/>
  <c r="Q41" s="1"/>
  <c r="A41"/>
  <c r="AX40"/>
  <c r="BA40" s="1"/>
  <c r="AP40"/>
  <c r="AG40"/>
  <c r="W40"/>
  <c r="M40"/>
  <c r="Q40" s="1"/>
  <c r="A40"/>
  <c r="AX39"/>
  <c r="BA39" s="1"/>
  <c r="AP39"/>
  <c r="AG39"/>
  <c r="W39"/>
  <c r="M39"/>
  <c r="Q39" s="1"/>
  <c r="A39"/>
  <c r="AX38"/>
  <c r="BA38" s="1"/>
  <c r="AP38"/>
  <c r="AG38"/>
  <c r="W38"/>
  <c r="M38"/>
  <c r="Q38" s="1"/>
  <c r="A38"/>
  <c r="AX37"/>
  <c r="BA37" s="1"/>
  <c r="AP37"/>
  <c r="AG37"/>
  <c r="W37"/>
  <c r="M37"/>
  <c r="Q37" s="1"/>
  <c r="A37"/>
  <c r="AX36"/>
  <c r="BA36" s="1"/>
  <c r="AP36"/>
  <c r="AG36"/>
  <c r="W36"/>
  <c r="M36"/>
  <c r="Q36" s="1"/>
  <c r="A36"/>
  <c r="AX35"/>
  <c r="BA35" s="1"/>
  <c r="AP35"/>
  <c r="AG35"/>
  <c r="W35"/>
  <c r="M35"/>
  <c r="Q35" s="1"/>
  <c r="A35"/>
  <c r="AX34"/>
  <c r="BA34" s="1"/>
  <c r="AP34"/>
  <c r="AG34"/>
  <c r="W34"/>
  <c r="M34"/>
  <c r="Q34" s="1"/>
  <c r="A34"/>
  <c r="AX33"/>
  <c r="BA33" s="1"/>
  <c r="AP33"/>
  <c r="AG33"/>
  <c r="W33"/>
  <c r="M33"/>
  <c r="Q33" s="1"/>
  <c r="A33"/>
  <c r="AX32"/>
  <c r="BA32" s="1"/>
  <c r="AP32"/>
  <c r="AG32"/>
  <c r="W32"/>
  <c r="M32"/>
  <c r="Q32" s="1"/>
  <c r="A32"/>
  <c r="AZ29"/>
  <c r="AZ175" s="1"/>
  <c r="AV29"/>
  <c r="AV175" s="1"/>
  <c r="AS29"/>
  <c r="AS175" s="1"/>
  <c r="AQ29"/>
  <c r="AN29"/>
  <c r="AN175" s="1"/>
  <c r="AL29"/>
  <c r="AL175" s="1"/>
  <c r="AJ29"/>
  <c r="AJ175" s="1"/>
  <c r="AF29"/>
  <c r="AF175" s="1"/>
  <c r="AD29"/>
  <c r="AD175" s="1"/>
  <c r="AB29"/>
  <c r="AB175" s="1"/>
  <c r="Z29"/>
  <c r="Z175" s="1"/>
  <c r="X29"/>
  <c r="X175" s="1"/>
  <c r="U29"/>
  <c r="U175" s="1"/>
  <c r="S29"/>
  <c r="S175" s="1"/>
  <c r="P29"/>
  <c r="P175" s="1"/>
  <c r="N29"/>
  <c r="N175" s="1"/>
  <c r="K29"/>
  <c r="K175" s="1"/>
  <c r="I29"/>
  <c r="I175" s="1"/>
  <c r="G29"/>
  <c r="G175" s="1"/>
  <c r="E29"/>
  <c r="E175" s="1"/>
  <c r="C29"/>
  <c r="C175" s="1"/>
  <c r="AX30"/>
  <c r="BA30" s="1"/>
  <c r="AP30"/>
  <c r="AG30"/>
  <c r="W30"/>
  <c r="M30"/>
  <c r="Q30" s="1"/>
  <c r="AY29"/>
  <c r="AY175" s="1"/>
  <c r="AW29"/>
  <c r="AW175" s="1"/>
  <c r="AU29"/>
  <c r="AU175" s="1"/>
  <c r="AR29"/>
  <c r="AO29"/>
  <c r="AO175" s="1"/>
  <c r="AM29"/>
  <c r="AM175" s="1"/>
  <c r="AK29"/>
  <c r="AK175" s="1"/>
  <c r="AH29"/>
  <c r="AE29"/>
  <c r="AE175" s="1"/>
  <c r="AC29"/>
  <c r="AC175" s="1"/>
  <c r="AA29"/>
  <c r="AA175" s="1"/>
  <c r="Y29"/>
  <c r="Y175" s="1"/>
  <c r="V29"/>
  <c r="V175" s="1"/>
  <c r="T29"/>
  <c r="T175" s="1"/>
  <c r="R29"/>
  <c r="R175" s="1"/>
  <c r="O29"/>
  <c r="O175" s="1"/>
  <c r="L29"/>
  <c r="L175" s="1"/>
  <c r="J29"/>
  <c r="J175" s="1"/>
  <c r="H29"/>
  <c r="H175" s="1"/>
  <c r="F29"/>
  <c r="F175" s="1"/>
  <c r="D29"/>
  <c r="D175" s="1"/>
  <c r="B29"/>
  <c r="B175" s="1"/>
  <c r="AX27"/>
  <c r="BA27" s="1"/>
  <c r="AP27"/>
  <c r="AG27"/>
  <c r="W27"/>
  <c r="M27"/>
  <c r="Q27" s="1"/>
  <c r="A27"/>
  <c r="AX26"/>
  <c r="BA26" s="1"/>
  <c r="AP26"/>
  <c r="AG26"/>
  <c r="W26"/>
  <c r="M26"/>
  <c r="Q26" s="1"/>
  <c r="A26"/>
  <c r="AX25"/>
  <c r="BA25" s="1"/>
  <c r="AP25"/>
  <c r="AG25"/>
  <c r="W25"/>
  <c r="M25"/>
  <c r="Q25" s="1"/>
  <c r="A25"/>
  <c r="AX24"/>
  <c r="BA24" s="1"/>
  <c r="AP24"/>
  <c r="AG24"/>
  <c r="W24"/>
  <c r="M24"/>
  <c r="Q24" s="1"/>
  <c r="A24"/>
  <c r="AX23"/>
  <c r="BA23" s="1"/>
  <c r="AP23"/>
  <c r="AG23"/>
  <c r="W23"/>
  <c r="M23"/>
  <c r="Q23" s="1"/>
  <c r="A23"/>
  <c r="AX22"/>
  <c r="BA22" s="1"/>
  <c r="AP22"/>
  <c r="AG22"/>
  <c r="W22"/>
  <c r="M22"/>
  <c r="Q22" s="1"/>
  <c r="A22"/>
  <c r="AX21"/>
  <c r="BA21" s="1"/>
  <c r="AP21"/>
  <c r="AG21"/>
  <c r="W21"/>
  <c r="M21"/>
  <c r="Q21" s="1"/>
  <c r="A21"/>
  <c r="AX20"/>
  <c r="BA20" s="1"/>
  <c r="AP20"/>
  <c r="AG20"/>
  <c r="W20"/>
  <c r="M20"/>
  <c r="Q20" s="1"/>
  <c r="AI20" s="1"/>
  <c r="AT20" s="1"/>
  <c r="A20"/>
  <c r="BA19"/>
  <c r="AX19"/>
  <c r="AP19"/>
  <c r="AG19"/>
  <c r="W19"/>
  <c r="M19"/>
  <c r="Q19" s="1"/>
  <c r="A19"/>
  <c r="AX18"/>
  <c r="BA18" s="1"/>
  <c r="AP18"/>
  <c r="AG18"/>
  <c r="W18"/>
  <c r="M18"/>
  <c r="Q18" s="1"/>
  <c r="A18"/>
  <c r="AX17"/>
  <c r="BA17" s="1"/>
  <c r="AP17"/>
  <c r="AG17"/>
  <c r="W17"/>
  <c r="M17"/>
  <c r="Q17" s="1"/>
  <c r="A17"/>
  <c r="AX16"/>
  <c r="BA16" s="1"/>
  <c r="AP16"/>
  <c r="AG16"/>
  <c r="W16"/>
  <c r="M16"/>
  <c r="Q16" s="1"/>
  <c r="A16"/>
  <c r="AX15"/>
  <c r="BA15" s="1"/>
  <c r="AP15"/>
  <c r="AG15"/>
  <c r="W15"/>
  <c r="M15"/>
  <c r="Q15" s="1"/>
  <c r="A15"/>
  <c r="AX14"/>
  <c r="BA14" s="1"/>
  <c r="AP14"/>
  <c r="AG14"/>
  <c r="W14"/>
  <c r="M14"/>
  <c r="Q14" s="1"/>
  <c r="A14"/>
  <c r="AX13"/>
  <c r="BA13" s="1"/>
  <c r="AP13"/>
  <c r="AG13"/>
  <c r="W13"/>
  <c r="M13"/>
  <c r="Q13" s="1"/>
  <c r="A13"/>
  <c r="AZ10"/>
  <c r="AW10"/>
  <c r="AW77" s="1"/>
  <c r="AW82" s="1"/>
  <c r="AW104" s="1"/>
  <c r="AV10"/>
  <c r="AU10"/>
  <c r="AU77" s="1"/>
  <c r="AU82" s="1"/>
  <c r="AR10"/>
  <c r="AR77" s="1"/>
  <c r="AN10"/>
  <c r="AL10"/>
  <c r="AJ10"/>
  <c r="AH10"/>
  <c r="AF10"/>
  <c r="AD10"/>
  <c r="AB10"/>
  <c r="Z10"/>
  <c r="X10"/>
  <c r="V10"/>
  <c r="U10"/>
  <c r="T10"/>
  <c r="S10"/>
  <c r="R10"/>
  <c r="P10"/>
  <c r="N10"/>
  <c r="L10"/>
  <c r="K10"/>
  <c r="J10"/>
  <c r="J77" s="1"/>
  <c r="I46" i="175" s="1"/>
  <c r="I10" i="298"/>
  <c r="H10"/>
  <c r="H77" s="1"/>
  <c r="G10"/>
  <c r="F10"/>
  <c r="F77" s="1"/>
  <c r="I42" i="175" s="1"/>
  <c r="E10" i="298"/>
  <c r="E77" s="1"/>
  <c r="I41" i="175" s="1"/>
  <c r="D10" i="298"/>
  <c r="D77" s="1"/>
  <c r="D82" s="1"/>
  <c r="D104" s="1"/>
  <c r="C10"/>
  <c r="B10"/>
  <c r="B77" s="1"/>
  <c r="BA11"/>
  <c r="AX11"/>
  <c r="AP11"/>
  <c r="AG11"/>
  <c r="W11"/>
  <c r="M11"/>
  <c r="Q11" s="1"/>
  <c r="AY10"/>
  <c r="AS10"/>
  <c r="AQ10"/>
  <c r="AO10"/>
  <c r="AM10"/>
  <c r="AM77" s="1"/>
  <c r="AK10"/>
  <c r="AE10"/>
  <c r="AE77" s="1"/>
  <c r="AE82" s="1"/>
  <c r="AC10"/>
  <c r="AC77" s="1"/>
  <c r="AC82" s="1"/>
  <c r="AC104" s="1"/>
  <c r="AA10"/>
  <c r="AA77" s="1"/>
  <c r="AA82" s="1"/>
  <c r="AA104" s="1"/>
  <c r="Y10"/>
  <c r="Y104" s="1"/>
  <c r="O10"/>
  <c r="O77" s="1"/>
  <c r="A2"/>
  <c r="Q136" i="2" l="1"/>
  <c r="F135" i="201" s="1"/>
  <c r="I44" i="175"/>
  <c r="Q13" i="300"/>
  <c r="Q12" s="1"/>
  <c r="M12"/>
  <c r="BA13"/>
  <c r="AX12"/>
  <c r="BA12" s="1"/>
  <c r="AQ77"/>
  <c r="Q32"/>
  <c r="Q31" s="1"/>
  <c r="M31"/>
  <c r="AG31"/>
  <c r="AG29" s="1"/>
  <c r="BA32"/>
  <c r="AX31"/>
  <c r="BA31" s="1"/>
  <c r="AY77" i="298"/>
  <c r="AY82" s="1"/>
  <c r="AY104" s="1"/>
  <c r="AU77" i="299"/>
  <c r="AU82" s="1"/>
  <c r="AY77" i="300"/>
  <c r="AY82" s="1"/>
  <c r="AY104" s="1"/>
  <c r="I77" i="298"/>
  <c r="I45" i="175" s="1"/>
  <c r="N77" i="298"/>
  <c r="S77"/>
  <c r="S82" s="1"/>
  <c r="S104" s="1"/>
  <c r="X77"/>
  <c r="AB77"/>
  <c r="AF77"/>
  <c r="AF82" s="1"/>
  <c r="AF104" s="1"/>
  <c r="AI16"/>
  <c r="AT16" s="1"/>
  <c r="AI25"/>
  <c r="AT25" s="1"/>
  <c r="AX29"/>
  <c r="AX175" s="1"/>
  <c r="AI38"/>
  <c r="AT38" s="1"/>
  <c r="AI52"/>
  <c r="AT52" s="1"/>
  <c r="AI56"/>
  <c r="AT56" s="1"/>
  <c r="AY119" i="295"/>
  <c r="AY147"/>
  <c r="BJ147" s="1"/>
  <c r="BJ171" s="1"/>
  <c r="AY175"/>
  <c r="AY203"/>
  <c r="BJ203" s="1"/>
  <c r="BJ227" s="1"/>
  <c r="AY231"/>
  <c r="AY259"/>
  <c r="BJ259" s="1"/>
  <c r="BJ283" s="1"/>
  <c r="AY287"/>
  <c r="AY315"/>
  <c r="BJ315" s="1"/>
  <c r="BJ339" s="1"/>
  <c r="AI90" i="298"/>
  <c r="AT90" s="1"/>
  <c r="AI91"/>
  <c r="AT91" s="1"/>
  <c r="AI98"/>
  <c r="AT98" s="1"/>
  <c r="AI99"/>
  <c r="AT99" s="1"/>
  <c r="AQ77"/>
  <c r="C77"/>
  <c r="C82" s="1"/>
  <c r="C104" s="1"/>
  <c r="G77"/>
  <c r="K77"/>
  <c r="P77"/>
  <c r="U77"/>
  <c r="Q47" i="318" s="1"/>
  <c r="F162" i="201" s="1"/>
  <c r="Z77" i="298"/>
  <c r="AD77"/>
  <c r="AD82" s="1"/>
  <c r="AD104" s="1"/>
  <c r="AJ77"/>
  <c r="AJ82" s="1"/>
  <c r="AJ104" s="1"/>
  <c r="AL77"/>
  <c r="AL82" s="1"/>
  <c r="AL104" s="1"/>
  <c r="AN77"/>
  <c r="AT117"/>
  <c r="AT119"/>
  <c r="AT121"/>
  <c r="AG123"/>
  <c r="AI123" s="1"/>
  <c r="AT131"/>
  <c r="BC131" s="1"/>
  <c r="BD131" s="1"/>
  <c r="AT132"/>
  <c r="BC132" s="1"/>
  <c r="BD132" s="1"/>
  <c r="AI34" i="299"/>
  <c r="AT34" s="1"/>
  <c r="AI42"/>
  <c r="AT42" s="1"/>
  <c r="C235" i="215"/>
  <c r="H235"/>
  <c r="L235" s="1"/>
  <c r="AI80" i="299"/>
  <c r="AT80" s="1"/>
  <c r="AI96"/>
  <c r="AT96" s="1"/>
  <c r="AI158"/>
  <c r="AT158" s="1"/>
  <c r="AI14"/>
  <c r="AT14" s="1"/>
  <c r="AI27"/>
  <c r="AT27" s="1"/>
  <c r="AI43"/>
  <c r="AT43" s="1"/>
  <c r="AI44"/>
  <c r="AT44" s="1"/>
  <c r="AI46"/>
  <c r="AT46" s="1"/>
  <c r="AI50"/>
  <c r="AT50" s="1"/>
  <c r="AI58"/>
  <c r="AT58" s="1"/>
  <c r="AI92"/>
  <c r="AT92" s="1"/>
  <c r="AI100"/>
  <c r="AT100" s="1"/>
  <c r="AT109"/>
  <c r="AT111"/>
  <c r="AT113"/>
  <c r="AG115"/>
  <c r="AX115"/>
  <c r="BA115" s="1"/>
  <c r="AP123"/>
  <c r="BA123"/>
  <c r="AT130"/>
  <c r="BC130" s="1"/>
  <c r="BD130" s="1"/>
  <c r="AT131"/>
  <c r="BC131" s="1"/>
  <c r="BD131" s="1"/>
  <c r="BQ175" i="295"/>
  <c r="BQ199" s="1"/>
  <c r="BQ203"/>
  <c r="BQ231"/>
  <c r="BQ255" s="1"/>
  <c r="BQ259"/>
  <c r="BQ287"/>
  <c r="BQ311" s="1"/>
  <c r="BQ315"/>
  <c r="BQ343"/>
  <c r="BQ367" s="1"/>
  <c r="BQ371"/>
  <c r="BQ399"/>
  <c r="BQ423" s="1"/>
  <c r="G77" i="300"/>
  <c r="P77"/>
  <c r="AS77"/>
  <c r="AS82" s="1"/>
  <c r="AS104" s="1"/>
  <c r="AC77"/>
  <c r="AC82" s="1"/>
  <c r="AC104" s="1"/>
  <c r="AI14"/>
  <c r="AT14" s="1"/>
  <c r="AA77"/>
  <c r="AA82" s="1"/>
  <c r="AA104" s="1"/>
  <c r="AE77"/>
  <c r="AE82" s="1"/>
  <c r="V77"/>
  <c r="K70" i="70" s="1"/>
  <c r="H73" i="201" s="1"/>
  <c r="AI48" i="300"/>
  <c r="AT48" s="1"/>
  <c r="AI52"/>
  <c r="AT52" s="1"/>
  <c r="AI56"/>
  <c r="AT56" s="1"/>
  <c r="I77"/>
  <c r="K45" i="175" s="1"/>
  <c r="AM77" i="300"/>
  <c r="AU77"/>
  <c r="AU82" s="1"/>
  <c r="E77"/>
  <c r="K41" i="175" s="1"/>
  <c r="N77" i="300"/>
  <c r="S77"/>
  <c r="S82" s="1"/>
  <c r="S104" s="1"/>
  <c r="X77"/>
  <c r="Z77"/>
  <c r="AB77"/>
  <c r="AD77"/>
  <c r="AD82" s="1"/>
  <c r="AD104" s="1"/>
  <c r="AF77"/>
  <c r="AF82" s="1"/>
  <c r="AF104" s="1"/>
  <c r="AK77"/>
  <c r="AK82" s="1"/>
  <c r="AK104" s="1"/>
  <c r="AO77"/>
  <c r="AW77"/>
  <c r="AW82" s="1"/>
  <c r="AW104" s="1"/>
  <c r="AH77"/>
  <c r="AZ77"/>
  <c r="AZ82" s="1"/>
  <c r="AZ104" s="1"/>
  <c r="AI22"/>
  <c r="AT22" s="1"/>
  <c r="AP29"/>
  <c r="N104" i="312"/>
  <c r="D104"/>
  <c r="F104"/>
  <c r="H104"/>
  <c r="J104"/>
  <c r="L104"/>
  <c r="P104"/>
  <c r="S104"/>
  <c r="U104"/>
  <c r="W104"/>
  <c r="Y104"/>
  <c r="AA104"/>
  <c r="AC104"/>
  <c r="AE104"/>
  <c r="AG104"/>
  <c r="AL104"/>
  <c r="AN104"/>
  <c r="AP104"/>
  <c r="AR104"/>
  <c r="AT104"/>
  <c r="AW104"/>
  <c r="AZ104"/>
  <c r="BC104"/>
  <c r="X104"/>
  <c r="C104"/>
  <c r="E104"/>
  <c r="G104"/>
  <c r="I104"/>
  <c r="K104"/>
  <c r="M104"/>
  <c r="O104"/>
  <c r="Q104"/>
  <c r="T104"/>
  <c r="V104"/>
  <c r="Z104"/>
  <c r="AB104"/>
  <c r="AD104"/>
  <c r="AF104"/>
  <c r="AK104"/>
  <c r="AM104"/>
  <c r="AO104"/>
  <c r="AX104"/>
  <c r="AI32" i="300"/>
  <c r="AI34"/>
  <c r="AT34" s="1"/>
  <c r="AI38"/>
  <c r="AT38" s="1"/>
  <c r="AI159"/>
  <c r="AT159" s="1"/>
  <c r="AI160"/>
  <c r="AT160" s="1"/>
  <c r="CI399" i="295"/>
  <c r="C309" i="215"/>
  <c r="H309"/>
  <c r="L309" s="1"/>
  <c r="AI80" i="300"/>
  <c r="AT80" s="1"/>
  <c r="AI89"/>
  <c r="AT89" s="1"/>
  <c r="AI90"/>
  <c r="AT90" s="1"/>
  <c r="AI99"/>
  <c r="AT99" s="1"/>
  <c r="AT118"/>
  <c r="AT120"/>
  <c r="AT122"/>
  <c r="AI18"/>
  <c r="AT18" s="1"/>
  <c r="AI26"/>
  <c r="AT26" s="1"/>
  <c r="AI39"/>
  <c r="AT39" s="1"/>
  <c r="AI40"/>
  <c r="AT40" s="1"/>
  <c r="AI42"/>
  <c r="AT42" s="1"/>
  <c r="CI35" i="295"/>
  <c r="CT35" s="1"/>
  <c r="CT59" s="1"/>
  <c r="CI63"/>
  <c r="CI91"/>
  <c r="CT91" s="1"/>
  <c r="CT115" s="1"/>
  <c r="CI119"/>
  <c r="CI147"/>
  <c r="CT147" s="1"/>
  <c r="CT171" s="1"/>
  <c r="CI175"/>
  <c r="CI203"/>
  <c r="CT203" s="1"/>
  <c r="CT227" s="1"/>
  <c r="CI231"/>
  <c r="CI259"/>
  <c r="CT259" s="1"/>
  <c r="CT283" s="1"/>
  <c r="CI287"/>
  <c r="CI315"/>
  <c r="CT315" s="1"/>
  <c r="CT339" s="1"/>
  <c r="G82" i="300"/>
  <c r="S66" i="246" s="1"/>
  <c r="H133" i="201" s="1"/>
  <c r="K82" i="300"/>
  <c r="K104" s="1"/>
  <c r="H40" i="201"/>
  <c r="E82" i="300"/>
  <c r="E104" s="1"/>
  <c r="H34" i="201"/>
  <c r="I82" i="300"/>
  <c r="I104" s="1"/>
  <c r="J203" i="201"/>
  <c r="H38"/>
  <c r="U82" i="300"/>
  <c r="S48" i="318" s="1"/>
  <c r="H163" i="201" s="1"/>
  <c r="AE104" i="300"/>
  <c r="J200" i="201"/>
  <c r="AM82" i="300"/>
  <c r="AM104" s="1"/>
  <c r="J202" i="201"/>
  <c r="AQ82" i="300"/>
  <c r="AQ104" s="1"/>
  <c r="I306" i="215"/>
  <c r="N82" i="300"/>
  <c r="N104" s="1"/>
  <c r="P82"/>
  <c r="P104" s="1"/>
  <c r="X82"/>
  <c r="X104" s="1"/>
  <c r="J197" i="201"/>
  <c r="Z82" i="300"/>
  <c r="Z104" s="1"/>
  <c r="J198" i="201"/>
  <c r="AB82" i="300"/>
  <c r="AB104" s="1"/>
  <c r="J199" i="201"/>
  <c r="W175" i="300"/>
  <c r="C308" i="215"/>
  <c r="C334" s="1"/>
  <c r="AP175" i="300"/>
  <c r="H308" i="215"/>
  <c r="AR175" i="300"/>
  <c r="K308" i="215"/>
  <c r="K334" s="1"/>
  <c r="AI54" i="300"/>
  <c r="AT54" s="1"/>
  <c r="B310" i="215"/>
  <c r="F310" s="1"/>
  <c r="J310" s="1"/>
  <c r="CK7" i="295"/>
  <c r="CV35"/>
  <c r="CV59" s="1"/>
  <c r="CK59"/>
  <c r="CV63"/>
  <c r="CV87" s="1"/>
  <c r="CK87"/>
  <c r="CV91"/>
  <c r="CV115" s="1"/>
  <c r="CK115"/>
  <c r="CV119"/>
  <c r="CV143" s="1"/>
  <c r="CK143"/>
  <c r="CV147"/>
  <c r="CV171" s="1"/>
  <c r="CK171"/>
  <c r="CV175"/>
  <c r="CV199" s="1"/>
  <c r="CK199"/>
  <c r="CV203"/>
  <c r="CV227" s="1"/>
  <c r="CK227"/>
  <c r="CV231"/>
  <c r="CV255" s="1"/>
  <c r="CK255"/>
  <c r="CV259"/>
  <c r="CV283" s="1"/>
  <c r="CK283"/>
  <c r="CV287"/>
  <c r="CV311" s="1"/>
  <c r="CK311"/>
  <c r="CV315"/>
  <c r="CV339" s="1"/>
  <c r="CK339"/>
  <c r="CV343"/>
  <c r="CV367" s="1"/>
  <c r="CK367"/>
  <c r="CW371"/>
  <c r="CW395" s="1"/>
  <c r="CL395"/>
  <c r="CV399"/>
  <c r="CV423" s="1"/>
  <c r="CK423"/>
  <c r="AI79" i="300"/>
  <c r="AT79" s="1"/>
  <c r="B309" i="215"/>
  <c r="AI104" i="312"/>
  <c r="AH318" i="307"/>
  <c r="AT63" i="300"/>
  <c r="AT64"/>
  <c r="AT65"/>
  <c r="AT66"/>
  <c r="AT67"/>
  <c r="BC67" s="1"/>
  <c r="AT68"/>
  <c r="AT69"/>
  <c r="AT70"/>
  <c r="AT71"/>
  <c r="AT72"/>
  <c r="BC72" s="1"/>
  <c r="AT73"/>
  <c r="CI371" i="295"/>
  <c r="D309" i="215"/>
  <c r="AI91" i="300"/>
  <c r="AT91" s="1"/>
  <c r="BC91" s="1"/>
  <c r="AI96"/>
  <c r="AT96" s="1"/>
  <c r="BC96" s="1"/>
  <c r="AT109"/>
  <c r="AG176"/>
  <c r="AP176"/>
  <c r="AT111"/>
  <c r="AT113"/>
  <c r="AP123"/>
  <c r="BA123"/>
  <c r="AT130"/>
  <c r="BC130" s="1"/>
  <c r="BD130" s="1"/>
  <c r="AT134"/>
  <c r="BC134" s="1"/>
  <c r="BD134" s="1"/>
  <c r="AX149"/>
  <c r="BA149" s="1"/>
  <c r="AI151"/>
  <c r="AT151" s="1"/>
  <c r="BC151" s="1"/>
  <c r="AI155"/>
  <c r="AT155" s="1"/>
  <c r="AO82"/>
  <c r="AO104" s="1"/>
  <c r="J201" i="201"/>
  <c r="AH82" i="300"/>
  <c r="AH104" s="1"/>
  <c r="E306" i="215"/>
  <c r="AH175" i="300"/>
  <c r="E308" i="215"/>
  <c r="E334" s="1"/>
  <c r="AQ175" i="300"/>
  <c r="I308" i="215"/>
  <c r="I334" s="1"/>
  <c r="CW7" i="295"/>
  <c r="CW31" s="1"/>
  <c r="CL31"/>
  <c r="CI59"/>
  <c r="CW35"/>
  <c r="CW59" s="1"/>
  <c r="CL59"/>
  <c r="CT63"/>
  <c r="CT87" s="1"/>
  <c r="CI87"/>
  <c r="CW63"/>
  <c r="CW87" s="1"/>
  <c r="CL87"/>
  <c r="CW91"/>
  <c r="CW115" s="1"/>
  <c r="CL115"/>
  <c r="CT119"/>
  <c r="CT143" s="1"/>
  <c r="CI143"/>
  <c r="CW119"/>
  <c r="CW143" s="1"/>
  <c r="CL143"/>
  <c r="CW147"/>
  <c r="CW171" s="1"/>
  <c r="CL171"/>
  <c r="CT175"/>
  <c r="CT199" s="1"/>
  <c r="CI199"/>
  <c r="CW175"/>
  <c r="CW199" s="1"/>
  <c r="CL199"/>
  <c r="CW203"/>
  <c r="CW227" s="1"/>
  <c r="CL227"/>
  <c r="CT231"/>
  <c r="CT255" s="1"/>
  <c r="CI255"/>
  <c r="CW231"/>
  <c r="CW255" s="1"/>
  <c r="CL255"/>
  <c r="CI283"/>
  <c r="CW259"/>
  <c r="CW283" s="1"/>
  <c r="CL283"/>
  <c r="CT287"/>
  <c r="CT311" s="1"/>
  <c r="CI311"/>
  <c r="CW287"/>
  <c r="CW311" s="1"/>
  <c r="CL311"/>
  <c r="CW315"/>
  <c r="CW339" s="1"/>
  <c r="CL339"/>
  <c r="CT343"/>
  <c r="CT367" s="1"/>
  <c r="CI367"/>
  <c r="CW343"/>
  <c r="CW367" s="1"/>
  <c r="CL367"/>
  <c r="CV371"/>
  <c r="CV395" s="1"/>
  <c r="CK395"/>
  <c r="CT399"/>
  <c r="CT423" s="1"/>
  <c r="CI423"/>
  <c r="CW399"/>
  <c r="CW423" s="1"/>
  <c r="CL423"/>
  <c r="AS104" i="312"/>
  <c r="AR318" i="307"/>
  <c r="BA104" i="312"/>
  <c r="BC318" i="307"/>
  <c r="AZ318"/>
  <c r="AI16" i="300"/>
  <c r="AT16" s="1"/>
  <c r="AI20"/>
  <c r="AT20" s="1"/>
  <c r="AI24"/>
  <c r="AT24" s="1"/>
  <c r="AI35"/>
  <c r="AT35" s="1"/>
  <c r="AI36"/>
  <c r="AT36" s="1"/>
  <c r="AI43"/>
  <c r="AT43" s="1"/>
  <c r="AI44"/>
  <c r="AT44" s="1"/>
  <c r="CI7" i="295"/>
  <c r="AP125" i="300"/>
  <c r="AP170" s="1"/>
  <c r="BC89"/>
  <c r="BC93"/>
  <c r="BC99"/>
  <c r="AI176"/>
  <c r="H307" i="215"/>
  <c r="L307" s="1"/>
  <c r="AI54" i="299"/>
  <c r="AT54" s="1"/>
  <c r="B236" i="215"/>
  <c r="F236" s="1"/>
  <c r="J236" s="1"/>
  <c r="AI79" i="299"/>
  <c r="AT79" s="1"/>
  <c r="B235" i="215"/>
  <c r="F235" s="1"/>
  <c r="CE7" i="295"/>
  <c r="CE31" s="1"/>
  <c r="BT31"/>
  <c r="CE35"/>
  <c r="CE59" s="1"/>
  <c r="BT59"/>
  <c r="CE63"/>
  <c r="CE87" s="1"/>
  <c r="BT87"/>
  <c r="CE91"/>
  <c r="CE115" s="1"/>
  <c r="BT115"/>
  <c r="CE119"/>
  <c r="CE143" s="1"/>
  <c r="BT143"/>
  <c r="CE147"/>
  <c r="CE171" s="1"/>
  <c r="BT171"/>
  <c r="CB175"/>
  <c r="CB199" s="1"/>
  <c r="CE175"/>
  <c r="CE199" s="1"/>
  <c r="BT199"/>
  <c r="CB203"/>
  <c r="CB227" s="1"/>
  <c r="BQ227"/>
  <c r="CE203"/>
  <c r="CE227" s="1"/>
  <c r="BT227"/>
  <c r="CE231"/>
  <c r="CE255" s="1"/>
  <c r="BT255"/>
  <c r="CB259"/>
  <c r="CB283" s="1"/>
  <c r="BQ283"/>
  <c r="CE259"/>
  <c r="CE283" s="1"/>
  <c r="BT283"/>
  <c r="CB287"/>
  <c r="CB311" s="1"/>
  <c r="CE287"/>
  <c r="CE311" s="1"/>
  <c r="BT311"/>
  <c r="CB315"/>
  <c r="CB339" s="1"/>
  <c r="BQ339"/>
  <c r="CE315"/>
  <c r="CE339" s="1"/>
  <c r="BT339"/>
  <c r="CE343"/>
  <c r="CE367" s="1"/>
  <c r="BT367"/>
  <c r="CB371"/>
  <c r="CB395" s="1"/>
  <c r="BQ395"/>
  <c r="CE371"/>
  <c r="CE395" s="1"/>
  <c r="BT395"/>
  <c r="CB399"/>
  <c r="CB423" s="1"/>
  <c r="CE399"/>
  <c r="CE423" s="1"/>
  <c r="BT423"/>
  <c r="C11" i="312"/>
  <c r="C26" s="1"/>
  <c r="C104" i="311"/>
  <c r="E11" i="312"/>
  <c r="E26" s="1"/>
  <c r="E29" s="1"/>
  <c r="E104" i="311"/>
  <c r="G11" i="312"/>
  <c r="G26" s="1"/>
  <c r="G29" s="1"/>
  <c r="G104" i="311"/>
  <c r="I11" i="312"/>
  <c r="I26" s="1"/>
  <c r="I29" s="1"/>
  <c r="I104" i="311"/>
  <c r="K11" i="312"/>
  <c r="K26" s="1"/>
  <c r="K29" s="1"/>
  <c r="K104" i="311"/>
  <c r="M11" i="312"/>
  <c r="M26" s="1"/>
  <c r="M29" s="1"/>
  <c r="M104" i="311"/>
  <c r="O11" i="312"/>
  <c r="O26" s="1"/>
  <c r="O29" s="1"/>
  <c r="O104" i="311"/>
  <c r="Q11" i="312"/>
  <c r="Q26" s="1"/>
  <c r="Q29" s="1"/>
  <c r="Q104" i="311"/>
  <c r="T11" i="312"/>
  <c r="T26" s="1"/>
  <c r="T29" s="1"/>
  <c r="T104" i="311"/>
  <c r="V11" i="312"/>
  <c r="V26" s="1"/>
  <c r="V29" s="1"/>
  <c r="V104" i="311"/>
  <c r="Y11" i="312"/>
  <c r="Y26" s="1"/>
  <c r="Y104" i="311"/>
  <c r="AA11" i="312"/>
  <c r="AA26" s="1"/>
  <c r="AA29" s="1"/>
  <c r="AA104" i="311"/>
  <c r="AC11" i="312"/>
  <c r="AC26" s="1"/>
  <c r="AC29" s="1"/>
  <c r="AC104" i="311"/>
  <c r="AE11" i="312"/>
  <c r="AE26" s="1"/>
  <c r="AE29" s="1"/>
  <c r="AE104" i="311"/>
  <c r="AG11" i="312"/>
  <c r="AG26" s="1"/>
  <c r="AG29" s="1"/>
  <c r="AG104" i="311"/>
  <c r="AI11" i="312"/>
  <c r="AI26" s="1"/>
  <c r="AI29" s="1"/>
  <c r="AI104" i="311"/>
  <c r="AH318" i="306"/>
  <c r="AL11" i="312"/>
  <c r="AL26" s="1"/>
  <c r="AL29" s="1"/>
  <c r="AL104" i="311"/>
  <c r="AN11" i="312"/>
  <c r="AN26" s="1"/>
  <c r="AN29" s="1"/>
  <c r="AN104" i="311"/>
  <c r="AP11" i="312"/>
  <c r="AP26" s="1"/>
  <c r="AP29" s="1"/>
  <c r="AP104" i="311"/>
  <c r="AS11" i="312"/>
  <c r="AS26" s="1"/>
  <c r="AS29" s="1"/>
  <c r="AS104" i="311"/>
  <c r="AR318" i="306"/>
  <c r="AX11" i="312"/>
  <c r="AX26" s="1"/>
  <c r="AX29" s="1"/>
  <c r="AX104" i="311"/>
  <c r="BA11" i="312"/>
  <c r="BA26" s="1"/>
  <c r="BA29" s="1"/>
  <c r="BA104" i="311"/>
  <c r="BC318" i="306"/>
  <c r="AZ318"/>
  <c r="AI115" i="299"/>
  <c r="AP10"/>
  <c r="M10"/>
  <c r="W10"/>
  <c r="AI15"/>
  <c r="AT15" s="1"/>
  <c r="AI16"/>
  <c r="AT16" s="1"/>
  <c r="AI23"/>
  <c r="AT23" s="1"/>
  <c r="AI24"/>
  <c r="AT24" s="1"/>
  <c r="AI35"/>
  <c r="AT35" s="1"/>
  <c r="AI36"/>
  <c r="AT36" s="1"/>
  <c r="AI38"/>
  <c r="AT38" s="1"/>
  <c r="I220" i="201"/>
  <c r="I228" s="1"/>
  <c r="BQ7" i="295"/>
  <c r="BQ35"/>
  <c r="BQ63"/>
  <c r="BQ91"/>
  <c r="BQ119"/>
  <c r="BQ147"/>
  <c r="I82" i="299"/>
  <c r="I104" s="1"/>
  <c r="I203" i="201"/>
  <c r="G38"/>
  <c r="O82" i="299"/>
  <c r="O104" s="1"/>
  <c r="J40" i="192"/>
  <c r="G32" i="201" s="1"/>
  <c r="X82" i="299"/>
  <c r="X104" s="1"/>
  <c r="I197" i="201"/>
  <c r="AB82" i="299"/>
  <c r="AB104" s="1"/>
  <c r="I199" i="201"/>
  <c r="AN82" i="299"/>
  <c r="AN104" s="1"/>
  <c r="I205" i="201"/>
  <c r="AQ82" i="299"/>
  <c r="AQ104" s="1"/>
  <c r="I232" i="215"/>
  <c r="AR82" i="299"/>
  <c r="AR104" s="1"/>
  <c r="K232" i="215"/>
  <c r="AQ175" i="299"/>
  <c r="I234" i="215"/>
  <c r="I260" s="1"/>
  <c r="AH175" i="299"/>
  <c r="E234" i="215"/>
  <c r="E260" s="1"/>
  <c r="AR175" i="299"/>
  <c r="K234" i="215"/>
  <c r="K260" s="1"/>
  <c r="BS7" i="295"/>
  <c r="CD35"/>
  <c r="CD59" s="1"/>
  <c r="BS59"/>
  <c r="CD63"/>
  <c r="CD87" s="1"/>
  <c r="BS87"/>
  <c r="CD91"/>
  <c r="CD115" s="1"/>
  <c r="BS115"/>
  <c r="CD119"/>
  <c r="CD143" s="1"/>
  <c r="BS143"/>
  <c r="CD147"/>
  <c r="CD171" s="1"/>
  <c r="BS171"/>
  <c r="CD175"/>
  <c r="CD199" s="1"/>
  <c r="BS199"/>
  <c r="CD203"/>
  <c r="CD227" s="1"/>
  <c r="BS227"/>
  <c r="CD231"/>
  <c r="CD255" s="1"/>
  <c r="BS255"/>
  <c r="CD259"/>
  <c r="CD283" s="1"/>
  <c r="BS283"/>
  <c r="CD287"/>
  <c r="CD311" s="1"/>
  <c r="BS311"/>
  <c r="CD315"/>
  <c r="CD339" s="1"/>
  <c r="BS339"/>
  <c r="CD343"/>
  <c r="CD367" s="1"/>
  <c r="BS367"/>
  <c r="CD371"/>
  <c r="CD395" s="1"/>
  <c r="BS395"/>
  <c r="CD399"/>
  <c r="CD423" s="1"/>
  <c r="BS423"/>
  <c r="D11" i="312"/>
  <c r="D26" s="1"/>
  <c r="D29" s="1"/>
  <c r="D104" i="311"/>
  <c r="F11" i="312"/>
  <c r="F26" s="1"/>
  <c r="F104" i="311"/>
  <c r="H11" i="312"/>
  <c r="H26" s="1"/>
  <c r="H29" s="1"/>
  <c r="H104" i="311"/>
  <c r="J11" i="312"/>
  <c r="J26" s="1"/>
  <c r="J29" s="1"/>
  <c r="J104" i="311"/>
  <c r="L11" i="312"/>
  <c r="L26" s="1"/>
  <c r="L29" s="1"/>
  <c r="L104" i="311"/>
  <c r="P11" i="312"/>
  <c r="P26" s="1"/>
  <c r="P29" s="1"/>
  <c r="P104" i="311"/>
  <c r="S11" i="312"/>
  <c r="S26" s="1"/>
  <c r="S104" i="311"/>
  <c r="U11" i="312"/>
  <c r="U26" s="1"/>
  <c r="U29" s="1"/>
  <c r="U104" i="311"/>
  <c r="W11" i="312"/>
  <c r="W26" s="1"/>
  <c r="W29" s="1"/>
  <c r="W104" i="311"/>
  <c r="Z11" i="312"/>
  <c r="Z26" s="1"/>
  <c r="Z29" s="1"/>
  <c r="Z104" i="311"/>
  <c r="AB11" i="312"/>
  <c r="AB26" s="1"/>
  <c r="AB29" s="1"/>
  <c r="AB104" i="311"/>
  <c r="AD11" i="312"/>
  <c r="AD26" s="1"/>
  <c r="AD29" s="1"/>
  <c r="AD104" i="311"/>
  <c r="AF11" i="312"/>
  <c r="AF26" s="1"/>
  <c r="AF29" s="1"/>
  <c r="AF104" i="311"/>
  <c r="AK11" i="312"/>
  <c r="AK26" s="1"/>
  <c r="AK104" i="311"/>
  <c r="AM11" i="312"/>
  <c r="AM26" s="1"/>
  <c r="AM29" s="1"/>
  <c r="AM104" i="311"/>
  <c r="AO11" i="312"/>
  <c r="AO26" s="1"/>
  <c r="AO29" s="1"/>
  <c r="AO104" i="311"/>
  <c r="AR11" i="312"/>
  <c r="AR26" s="1"/>
  <c r="AR29" s="1"/>
  <c r="AR104" i="311"/>
  <c r="AT11" i="312"/>
  <c r="AT26" s="1"/>
  <c r="AT29" s="1"/>
  <c r="AT104" i="311"/>
  <c r="AW11" i="312"/>
  <c r="AW26" s="1"/>
  <c r="AW29" s="1"/>
  <c r="AW104" i="311"/>
  <c r="AZ11" i="312"/>
  <c r="AZ26" s="1"/>
  <c r="AZ29" s="1"/>
  <c r="AZ104" i="311"/>
  <c r="BC11" i="312"/>
  <c r="BC26" s="1"/>
  <c r="BC29" s="1"/>
  <c r="BC104" i="311"/>
  <c r="E77" i="299"/>
  <c r="J41" i="175" s="1"/>
  <c r="AT68" i="299"/>
  <c r="BC68" s="1"/>
  <c r="AT69"/>
  <c r="BC69" s="1"/>
  <c r="AT70"/>
  <c r="BC70" s="1"/>
  <c r="AT71"/>
  <c r="BC71" s="1"/>
  <c r="AT72"/>
  <c r="BC72" s="1"/>
  <c r="AT73"/>
  <c r="BC73" s="1"/>
  <c r="BC74"/>
  <c r="AT75"/>
  <c r="BC75" s="1"/>
  <c r="AG103"/>
  <c r="AI90"/>
  <c r="AT90" s="1"/>
  <c r="AI94"/>
  <c r="AT94" s="1"/>
  <c r="BC94" s="1"/>
  <c r="AI98"/>
  <c r="AT98" s="1"/>
  <c r="AI107"/>
  <c r="AT107" s="1"/>
  <c r="BC107" s="1"/>
  <c r="I233" i="215"/>
  <c r="AT118" i="299"/>
  <c r="AT120"/>
  <c r="AT122"/>
  <c r="AP136"/>
  <c r="AT132"/>
  <c r="BC132" s="1"/>
  <c r="BD132" s="1"/>
  <c r="AI154"/>
  <c r="AT154" s="1"/>
  <c r="AI155"/>
  <c r="AT155" s="1"/>
  <c r="AI159"/>
  <c r="AT159" s="1"/>
  <c r="AI163"/>
  <c r="AT163" s="1"/>
  <c r="I82" i="298"/>
  <c r="I104" s="1"/>
  <c r="H203" i="201"/>
  <c r="F38"/>
  <c r="O82" i="298"/>
  <c r="O104" s="1"/>
  <c r="I40" i="192"/>
  <c r="F32" i="201" s="1"/>
  <c r="Z82" i="298"/>
  <c r="Z104" s="1"/>
  <c r="H198" i="201"/>
  <c r="AE104" i="298"/>
  <c r="H200" i="201"/>
  <c r="AM82" i="298"/>
  <c r="AM104" s="1"/>
  <c r="H202" i="201"/>
  <c r="AQ82" i="298"/>
  <c r="AQ104" s="1"/>
  <c r="I158" i="215"/>
  <c r="F82" i="298"/>
  <c r="F104" s="1"/>
  <c r="I65" i="6"/>
  <c r="F44" i="201" s="1"/>
  <c r="F35"/>
  <c r="H82" i="298"/>
  <c r="Q137" i="2" s="1"/>
  <c r="F136" i="201" s="1"/>
  <c r="F37"/>
  <c r="J82" i="298"/>
  <c r="J104" s="1"/>
  <c r="F39" i="201"/>
  <c r="AH175" i="298"/>
  <c r="E160" i="215"/>
  <c r="E186" s="1"/>
  <c r="AR175" i="298"/>
  <c r="K160" i="215"/>
  <c r="K186" s="1"/>
  <c r="AI54" i="298"/>
  <c r="AT54" s="1"/>
  <c r="B162" i="215"/>
  <c r="F162" s="1"/>
  <c r="J162" s="1"/>
  <c r="BM7" i="295"/>
  <c r="BM31" s="1"/>
  <c r="BB31"/>
  <c r="BM35"/>
  <c r="BM59" s="1"/>
  <c r="BB59"/>
  <c r="BM63"/>
  <c r="BM87" s="1"/>
  <c r="BB87"/>
  <c r="BM91"/>
  <c r="BM115" s="1"/>
  <c r="BB115"/>
  <c r="BL119"/>
  <c r="BL143" s="1"/>
  <c r="BA143"/>
  <c r="BL147"/>
  <c r="BL171" s="1"/>
  <c r="BA171"/>
  <c r="BL175"/>
  <c r="BL199" s="1"/>
  <c r="BA199"/>
  <c r="BL203"/>
  <c r="BL227" s="1"/>
  <c r="BA227"/>
  <c r="BL231"/>
  <c r="BL255" s="1"/>
  <c r="BA255"/>
  <c r="BL259"/>
  <c r="BL283" s="1"/>
  <c r="BA283"/>
  <c r="BL287"/>
  <c r="BL311" s="1"/>
  <c r="BA311"/>
  <c r="BL315"/>
  <c r="BL339" s="1"/>
  <c r="BA339"/>
  <c r="BM343"/>
  <c r="BM367" s="1"/>
  <c r="BB367"/>
  <c r="BL371"/>
  <c r="BL395" s="1"/>
  <c r="BA395"/>
  <c r="BM399"/>
  <c r="BM423" s="1"/>
  <c r="BB423"/>
  <c r="AI79" i="298"/>
  <c r="AT79" s="1"/>
  <c r="B161" i="215"/>
  <c r="D11" i="311"/>
  <c r="D26" s="1"/>
  <c r="D29" s="1"/>
  <c r="D104" i="310"/>
  <c r="F11" i="311"/>
  <c r="F26" s="1"/>
  <c r="F104" i="310"/>
  <c r="H11" i="311"/>
  <c r="H26" s="1"/>
  <c r="H29" s="1"/>
  <c r="H104" i="310"/>
  <c r="J11" i="311"/>
  <c r="J26" s="1"/>
  <c r="J29" s="1"/>
  <c r="J104" i="310"/>
  <c r="L11" i="311"/>
  <c r="L26" s="1"/>
  <c r="L29" s="1"/>
  <c r="L104" i="310"/>
  <c r="O11" i="311"/>
  <c r="O26" s="1"/>
  <c r="O29" s="1"/>
  <c r="O104" i="310"/>
  <c r="Q11" i="311"/>
  <c r="Q26" s="1"/>
  <c r="Q29" s="1"/>
  <c r="Q104" i="310"/>
  <c r="T11" i="311"/>
  <c r="T26" s="1"/>
  <c r="T29" s="1"/>
  <c r="T104" i="310"/>
  <c r="V11" i="311"/>
  <c r="V26" s="1"/>
  <c r="V29" s="1"/>
  <c r="V104" i="310"/>
  <c r="Z11" i="311"/>
  <c r="Z26" s="1"/>
  <c r="Z29" s="1"/>
  <c r="Z104" i="310"/>
  <c r="AB11" i="311"/>
  <c r="AB26" s="1"/>
  <c r="AB29" s="1"/>
  <c r="AB104" i="310"/>
  <c r="AD11" i="311"/>
  <c r="AD26" s="1"/>
  <c r="AD29" s="1"/>
  <c r="AD104" i="310"/>
  <c r="AF11" i="311"/>
  <c r="AF26" s="1"/>
  <c r="AF29" s="1"/>
  <c r="AF104" i="310"/>
  <c r="AI11" i="311"/>
  <c r="AI26" s="1"/>
  <c r="AI29" s="1"/>
  <c r="AI104" i="310"/>
  <c r="AH318" i="305"/>
  <c r="AL11" i="311"/>
  <c r="AL26" s="1"/>
  <c r="AL29" s="1"/>
  <c r="AL104" i="310"/>
  <c r="AN11" i="311"/>
  <c r="AN26" s="1"/>
  <c r="AN29" s="1"/>
  <c r="AN104" i="310"/>
  <c r="AP11" i="311"/>
  <c r="AP26" s="1"/>
  <c r="AP29" s="1"/>
  <c r="AP104" i="310"/>
  <c r="AR11" i="311"/>
  <c r="AR26" s="1"/>
  <c r="AR29" s="1"/>
  <c r="AR104" i="310"/>
  <c r="AT11" i="311"/>
  <c r="AT26" s="1"/>
  <c r="AT29" s="1"/>
  <c r="AT104" i="310"/>
  <c r="AW11" i="311"/>
  <c r="AW26" s="1"/>
  <c r="AW29" s="1"/>
  <c r="AW104" i="310"/>
  <c r="BA11" i="311"/>
  <c r="BA26" s="1"/>
  <c r="BA29" s="1"/>
  <c r="BA104" i="310"/>
  <c r="BC318" i="305"/>
  <c r="AZ318"/>
  <c r="I6" i="192"/>
  <c r="I30" s="1"/>
  <c r="AI14" i="298"/>
  <c r="AT14" s="1"/>
  <c r="AI18"/>
  <c r="AI22"/>
  <c r="AT22" s="1"/>
  <c r="AI23"/>
  <c r="AT23" s="1"/>
  <c r="AI30"/>
  <c r="AG29"/>
  <c r="M29"/>
  <c r="M175" s="1"/>
  <c r="AI35"/>
  <c r="AT35" s="1"/>
  <c r="AI41"/>
  <c r="AT41" s="1"/>
  <c r="AI46"/>
  <c r="AT46" s="1"/>
  <c r="AI50"/>
  <c r="AT50" s="1"/>
  <c r="AI58"/>
  <c r="AT58" s="1"/>
  <c r="AY7" i="295"/>
  <c r="AY35"/>
  <c r="AY63"/>
  <c r="AY91"/>
  <c r="AT66" i="298"/>
  <c r="AT68"/>
  <c r="AT69"/>
  <c r="AT70"/>
  <c r="AT72"/>
  <c r="BC72" s="1"/>
  <c r="AY343" i="295"/>
  <c r="AY399"/>
  <c r="D161" i="215"/>
  <c r="AX86" i="298"/>
  <c r="BA86" s="1"/>
  <c r="AG86"/>
  <c r="AG103" s="1"/>
  <c r="AI88"/>
  <c r="AT88" s="1"/>
  <c r="AI92"/>
  <c r="AT92" s="1"/>
  <c r="AI96"/>
  <c r="AT96" s="1"/>
  <c r="AI100"/>
  <c r="AT100" s="1"/>
  <c r="AP176"/>
  <c r="AT133"/>
  <c r="BC133" s="1"/>
  <c r="BD133" s="1"/>
  <c r="AI152"/>
  <c r="AT152" s="1"/>
  <c r="AI153"/>
  <c r="AT153" s="1"/>
  <c r="AI157"/>
  <c r="AT157" s="1"/>
  <c r="AI161"/>
  <c r="AT161" s="1"/>
  <c r="E82"/>
  <c r="E104" s="1"/>
  <c r="F34" i="201"/>
  <c r="N82" i="298"/>
  <c r="N104" s="1"/>
  <c r="P82"/>
  <c r="P104" s="1"/>
  <c r="X82"/>
  <c r="X104" s="1"/>
  <c r="H197" i="201"/>
  <c r="AB82" i="298"/>
  <c r="AB104" s="1"/>
  <c r="H199" i="201"/>
  <c r="AN82" i="298"/>
  <c r="AN104" s="1"/>
  <c r="H205" i="201"/>
  <c r="AR82" i="298"/>
  <c r="AR104" s="1"/>
  <c r="K158" i="215"/>
  <c r="K163" s="1"/>
  <c r="AQ175" i="298"/>
  <c r="I160" i="215"/>
  <c r="I186" s="1"/>
  <c r="BL7" i="295"/>
  <c r="BL31" s="1"/>
  <c r="BA31"/>
  <c r="BL35"/>
  <c r="BL59" s="1"/>
  <c r="BA59"/>
  <c r="BL63"/>
  <c r="BL87" s="1"/>
  <c r="BA87"/>
  <c r="BL91"/>
  <c r="BL115" s="1"/>
  <c r="BA115"/>
  <c r="BJ119"/>
  <c r="BJ143" s="1"/>
  <c r="AY143"/>
  <c r="BM119"/>
  <c r="BM143" s="1"/>
  <c r="BB143"/>
  <c r="AY171"/>
  <c r="BM147"/>
  <c r="BM171" s="1"/>
  <c r="BB171"/>
  <c r="BJ175"/>
  <c r="BJ199" s="1"/>
  <c r="AY199"/>
  <c r="BM175"/>
  <c r="BM199" s="1"/>
  <c r="BB199"/>
  <c r="AY227"/>
  <c r="BM203"/>
  <c r="BM227" s="1"/>
  <c r="BB227"/>
  <c r="BJ231"/>
  <c r="BJ255" s="1"/>
  <c r="AY255"/>
  <c r="BM231"/>
  <c r="BM255" s="1"/>
  <c r="BB255"/>
  <c r="AY283"/>
  <c r="BM259"/>
  <c r="BM283" s="1"/>
  <c r="BB283"/>
  <c r="BJ287"/>
  <c r="BJ311" s="1"/>
  <c r="AY311"/>
  <c r="BM287"/>
  <c r="BM311" s="1"/>
  <c r="BB311"/>
  <c r="AY339"/>
  <c r="BM315"/>
  <c r="BM339" s="1"/>
  <c r="BB339"/>
  <c r="BL343"/>
  <c r="BL367" s="1"/>
  <c r="BA367"/>
  <c r="BM371"/>
  <c r="BM395" s="1"/>
  <c r="BB395"/>
  <c r="BL399"/>
  <c r="BL423" s="1"/>
  <c r="BA423"/>
  <c r="C11" i="311"/>
  <c r="C26" s="1"/>
  <c r="C29" s="1"/>
  <c r="C104" i="310"/>
  <c r="E11" i="311"/>
  <c r="E26" s="1"/>
  <c r="E29" s="1"/>
  <c r="E104" i="310"/>
  <c r="G11" i="311"/>
  <c r="G26" s="1"/>
  <c r="G29" s="1"/>
  <c r="G104" i="310"/>
  <c r="I11" i="311"/>
  <c r="I26" s="1"/>
  <c r="I29" s="1"/>
  <c r="I104" i="310"/>
  <c r="K11" i="311"/>
  <c r="K26" s="1"/>
  <c r="K29" s="1"/>
  <c r="K104" i="310"/>
  <c r="M11" i="311"/>
  <c r="M26" s="1"/>
  <c r="M29" s="1"/>
  <c r="M104" i="310"/>
  <c r="P11" i="311"/>
  <c r="P26" s="1"/>
  <c r="P29" s="1"/>
  <c r="P104" i="310"/>
  <c r="S11" i="311"/>
  <c r="S26" s="1"/>
  <c r="S104" i="310"/>
  <c r="U11" i="311"/>
  <c r="U26" s="1"/>
  <c r="U29" s="1"/>
  <c r="U104" i="310"/>
  <c r="W11" i="311"/>
  <c r="W26" s="1"/>
  <c r="W29" s="1"/>
  <c r="W104" i="310"/>
  <c r="Y11" i="311"/>
  <c r="Y26" s="1"/>
  <c r="Y104" i="310"/>
  <c r="AA11" i="311"/>
  <c r="AA26" s="1"/>
  <c r="AA29" s="1"/>
  <c r="AA104" i="310"/>
  <c r="AC11" i="311"/>
  <c r="AC26" s="1"/>
  <c r="AC29" s="1"/>
  <c r="AC104" i="310"/>
  <c r="AE11" i="311"/>
  <c r="AE26" s="1"/>
  <c r="AE29" s="1"/>
  <c r="AE104" i="310"/>
  <c r="AG11" i="311"/>
  <c r="AG26" s="1"/>
  <c r="AG29" s="1"/>
  <c r="AG104" i="310"/>
  <c r="AK11" i="311"/>
  <c r="AK26" s="1"/>
  <c r="AK104" i="310"/>
  <c r="AM11" i="311"/>
  <c r="AM26" s="1"/>
  <c r="AM29" s="1"/>
  <c r="AM104" i="310"/>
  <c r="AS11" i="311"/>
  <c r="AS26" s="1"/>
  <c r="AS29" s="1"/>
  <c r="AS104" i="310"/>
  <c r="AR318" i="305"/>
  <c r="AX11" i="311"/>
  <c r="AX26" s="1"/>
  <c r="AX29" s="1"/>
  <c r="AX104" i="310"/>
  <c r="AZ11" i="311"/>
  <c r="AZ26" s="1"/>
  <c r="AZ29" s="1"/>
  <c r="AZ104" i="310"/>
  <c r="BC11" i="311"/>
  <c r="BC26" s="1"/>
  <c r="BC29" s="1"/>
  <c r="BC104" i="310"/>
  <c r="AY371" i="295"/>
  <c r="AI159" i="298"/>
  <c r="AT159" s="1"/>
  <c r="R82" i="299"/>
  <c r="R142" i="292"/>
  <c r="G165" i="201" s="1"/>
  <c r="T82" i="299"/>
  <c r="R112" i="317" s="1"/>
  <c r="G160" i="201" s="1"/>
  <c r="AI30" i="299"/>
  <c r="AI32"/>
  <c r="AI39"/>
  <c r="AT39" s="1"/>
  <c r="AI40"/>
  <c r="AT40" s="1"/>
  <c r="BC40" s="1"/>
  <c r="V77"/>
  <c r="BB82"/>
  <c r="BB104" s="1"/>
  <c r="J64" i="120"/>
  <c r="G118" i="201" s="1"/>
  <c r="BB82" i="300"/>
  <c r="BB104" s="1"/>
  <c r="K64" i="120"/>
  <c r="H118" i="201" s="1"/>
  <c r="BB82" i="298"/>
  <c r="BB104" s="1"/>
  <c r="I64" i="120"/>
  <c r="F118" i="201" s="1"/>
  <c r="G82" i="298"/>
  <c r="Q66" i="246" s="1"/>
  <c r="F133" i="201" s="1"/>
  <c r="Q65" i="246"/>
  <c r="F132" i="201" s="1"/>
  <c r="U82" i="298"/>
  <c r="Q48" i="318" s="1"/>
  <c r="F163" i="201" s="1"/>
  <c r="AI33" i="298"/>
  <c r="AT33" s="1"/>
  <c r="K82"/>
  <c r="W29"/>
  <c r="AP29"/>
  <c r="AI36"/>
  <c r="AT36" s="1"/>
  <c r="AP10"/>
  <c r="AP77" s="1"/>
  <c r="AK77"/>
  <c r="AK82" s="1"/>
  <c r="AK104" s="1"/>
  <c r="AO77"/>
  <c r="AS77"/>
  <c r="AS82" s="1"/>
  <c r="AS104" s="1"/>
  <c r="R77"/>
  <c r="T77"/>
  <c r="Q111" i="317" s="1"/>
  <c r="F159" i="201" s="1"/>
  <c r="V77" i="298"/>
  <c r="I70" i="70" s="1"/>
  <c r="F73" i="201" s="1"/>
  <c r="AH77" i="298"/>
  <c r="AV77"/>
  <c r="AV82" s="1"/>
  <c r="AV104" s="1"/>
  <c r="AZ77"/>
  <c r="AZ82" s="1"/>
  <c r="AZ104" s="1"/>
  <c r="AG10"/>
  <c r="AG77" s="1"/>
  <c r="AI15"/>
  <c r="AT15" s="1"/>
  <c r="AI17"/>
  <c r="AT17" s="1"/>
  <c r="AI19"/>
  <c r="AT19" s="1"/>
  <c r="AI21"/>
  <c r="AT21" s="1"/>
  <c r="AI24"/>
  <c r="AT24" s="1"/>
  <c r="AI26"/>
  <c r="AT26" s="1"/>
  <c r="AI27"/>
  <c r="AT27" s="1"/>
  <c r="BC27" s="1"/>
  <c r="AI34"/>
  <c r="AT34" s="1"/>
  <c r="AI37"/>
  <c r="AT37" s="1"/>
  <c r="AI39"/>
  <c r="AT39" s="1"/>
  <c r="AI40"/>
  <c r="AT40" s="1"/>
  <c r="AI42"/>
  <c r="AT42" s="1"/>
  <c r="BC42" s="1"/>
  <c r="AI44"/>
  <c r="AT44" s="1"/>
  <c r="AI45"/>
  <c r="AT45" s="1"/>
  <c r="BC45" s="1"/>
  <c r="AI48"/>
  <c r="AT48" s="1"/>
  <c r="H221" i="201"/>
  <c r="H229" s="1"/>
  <c r="AT64" i="298"/>
  <c r="BC64" s="1"/>
  <c r="AT65"/>
  <c r="AT67"/>
  <c r="BC67" s="1"/>
  <c r="AT71"/>
  <c r="W103"/>
  <c r="W125" s="1"/>
  <c r="M86"/>
  <c r="AN125"/>
  <c r="AT109"/>
  <c r="AT111"/>
  <c r="AT113"/>
  <c r="AG115"/>
  <c r="AX115"/>
  <c r="BA115" s="1"/>
  <c r="AP123"/>
  <c r="AP125" s="1"/>
  <c r="AP170" s="1"/>
  <c r="BA123"/>
  <c r="AP136"/>
  <c r="AG136"/>
  <c r="AI136" s="1"/>
  <c r="AI148"/>
  <c r="M149"/>
  <c r="AX149"/>
  <c r="BA149" s="1"/>
  <c r="AI151"/>
  <c r="AT151" s="1"/>
  <c r="W10"/>
  <c r="W77" s="1"/>
  <c r="C158" i="215" s="1"/>
  <c r="BC24" i="298"/>
  <c r="BC34"/>
  <c r="BC37"/>
  <c r="BC40"/>
  <c r="BC117"/>
  <c r="BD117" s="1"/>
  <c r="BC119"/>
  <c r="BD119" s="1"/>
  <c r="BC121"/>
  <c r="BD121" s="1"/>
  <c r="BC151"/>
  <c r="AI163"/>
  <c r="AT163" s="1"/>
  <c r="BC163" s="1"/>
  <c r="L77"/>
  <c r="L82" s="1"/>
  <c r="L104" s="1"/>
  <c r="J222" i="201"/>
  <c r="J230" s="1"/>
  <c r="B77" i="300"/>
  <c r="D77"/>
  <c r="D82" s="1"/>
  <c r="D104" s="1"/>
  <c r="F77"/>
  <c r="H77"/>
  <c r="J77"/>
  <c r="K46" i="175" s="1"/>
  <c r="L77" i="300"/>
  <c r="L82" s="1"/>
  <c r="L104" s="1"/>
  <c r="R77"/>
  <c r="T77"/>
  <c r="S111" i="317" s="1"/>
  <c r="H159" i="201" s="1"/>
  <c r="AG10" i="300"/>
  <c r="AI15"/>
  <c r="AT15" s="1"/>
  <c r="BC15" s="1"/>
  <c r="AI17"/>
  <c r="AT17" s="1"/>
  <c r="AI19"/>
  <c r="AT19" s="1"/>
  <c r="BC19" s="1"/>
  <c r="AI21"/>
  <c r="AT21" s="1"/>
  <c r="AI23"/>
  <c r="AT23" s="1"/>
  <c r="BC23" s="1"/>
  <c r="AI25"/>
  <c r="AT25" s="1"/>
  <c r="AI27"/>
  <c r="AT27" s="1"/>
  <c r="BC27" s="1"/>
  <c r="AI30"/>
  <c r="AI37"/>
  <c r="AT37" s="1"/>
  <c r="BC37" s="1"/>
  <c r="AI41"/>
  <c r="AT41" s="1"/>
  <c r="AI45"/>
  <c r="AT45" s="1"/>
  <c r="BC45" s="1"/>
  <c r="BC109"/>
  <c r="BD109" s="1"/>
  <c r="BC111"/>
  <c r="BD111" s="1"/>
  <c r="BC117"/>
  <c r="BD117" s="1"/>
  <c r="BC119"/>
  <c r="BD119" s="1"/>
  <c r="BC121"/>
  <c r="BD121" s="1"/>
  <c r="AT135"/>
  <c r="BC135" s="1"/>
  <c r="BD135" s="1"/>
  <c r="AI154"/>
  <c r="AT154" s="1"/>
  <c r="AI156"/>
  <c r="AT156" s="1"/>
  <c r="BC156" s="1"/>
  <c r="AI157"/>
  <c r="AT157" s="1"/>
  <c r="O77"/>
  <c r="AP10"/>
  <c r="W10"/>
  <c r="W77" s="1"/>
  <c r="AT75"/>
  <c r="BC75" s="1"/>
  <c r="Q85"/>
  <c r="AX86"/>
  <c r="BA86" s="1"/>
  <c r="AI94"/>
  <c r="AT94" s="1"/>
  <c r="AI95"/>
  <c r="AT95" s="1"/>
  <c r="BC95" s="1"/>
  <c r="AI97"/>
  <c r="AT97" s="1"/>
  <c r="AI98"/>
  <c r="AT98" s="1"/>
  <c r="BC98" s="1"/>
  <c r="AI100"/>
  <c r="AT100" s="1"/>
  <c r="AI101"/>
  <c r="AT101" s="1"/>
  <c r="BC101" s="1"/>
  <c r="AI106"/>
  <c r="BC106" s="1"/>
  <c r="AI107"/>
  <c r="AT107" s="1"/>
  <c r="BC107" s="1"/>
  <c r="BA110"/>
  <c r="AG115"/>
  <c r="AX115"/>
  <c r="BA115" s="1"/>
  <c r="AG123"/>
  <c r="AI123" s="1"/>
  <c r="AT123" s="1"/>
  <c r="BC123" s="1"/>
  <c r="BD123" s="1"/>
  <c r="AI136"/>
  <c r="AI152"/>
  <c r="AT152" s="1"/>
  <c r="BC152" s="1"/>
  <c r="BC154"/>
  <c r="BC157"/>
  <c r="AI161"/>
  <c r="AT161" s="1"/>
  <c r="AI163"/>
  <c r="AT163" s="1"/>
  <c r="BC163" s="1"/>
  <c r="AH77" i="299"/>
  <c r="AK77"/>
  <c r="AK82" s="1"/>
  <c r="AK104" s="1"/>
  <c r="AM77"/>
  <c r="AO77"/>
  <c r="AG10"/>
  <c r="AI17"/>
  <c r="AT17" s="1"/>
  <c r="BC17" s="1"/>
  <c r="AI21"/>
  <c r="AT21" s="1"/>
  <c r="BC21" s="1"/>
  <c r="AI25"/>
  <c r="AT25" s="1"/>
  <c r="BC25" s="1"/>
  <c r="W29"/>
  <c r="AI37"/>
  <c r="AT37" s="1"/>
  <c r="AI41"/>
  <c r="AT41" s="1"/>
  <c r="AI45"/>
  <c r="AT45" s="1"/>
  <c r="M103"/>
  <c r="M125" s="1"/>
  <c r="W103"/>
  <c r="W125" s="1"/>
  <c r="AI89"/>
  <c r="AT89" s="1"/>
  <c r="AI91"/>
  <c r="AT91" s="1"/>
  <c r="AI93"/>
  <c r="AT93" s="1"/>
  <c r="AI95"/>
  <c r="AT95" s="1"/>
  <c r="AI97"/>
  <c r="AT97" s="1"/>
  <c r="AI99"/>
  <c r="AT99" s="1"/>
  <c r="AI101"/>
  <c r="AT101" s="1"/>
  <c r="BC101" s="1"/>
  <c r="AG176"/>
  <c r="AT112"/>
  <c r="BC112" s="1"/>
  <c r="BD112" s="1"/>
  <c r="AT114"/>
  <c r="AP115"/>
  <c r="H233" i="215" s="1"/>
  <c r="AG123" i="299"/>
  <c r="AI123" s="1"/>
  <c r="AG136"/>
  <c r="AI136" s="1"/>
  <c r="AT136" s="1"/>
  <c r="BC136" s="1"/>
  <c r="BD136" s="1"/>
  <c r="AI148"/>
  <c r="AI153"/>
  <c r="AT153" s="1"/>
  <c r="BC153" s="1"/>
  <c r="C77"/>
  <c r="C82" s="1"/>
  <c r="C104" s="1"/>
  <c r="G77"/>
  <c r="K77"/>
  <c r="Z77"/>
  <c r="AD77"/>
  <c r="AD82" s="1"/>
  <c r="AD104" s="1"/>
  <c r="AZ77"/>
  <c r="AZ82" s="1"/>
  <c r="AZ104" s="1"/>
  <c r="BC15"/>
  <c r="BC19"/>
  <c r="BC23"/>
  <c r="BC27"/>
  <c r="AP86"/>
  <c r="AP103" s="1"/>
  <c r="AP125" s="1"/>
  <c r="AP170" s="1"/>
  <c r="BC118"/>
  <c r="BD118" s="1"/>
  <c r="BC120"/>
  <c r="BD120" s="1"/>
  <c r="BC122"/>
  <c r="BD122" s="1"/>
  <c r="B77"/>
  <c r="D77"/>
  <c r="D82" s="1"/>
  <c r="D104" s="1"/>
  <c r="F77"/>
  <c r="H77"/>
  <c r="J77"/>
  <c r="J46" i="175" s="1"/>
  <c r="N77" i="299"/>
  <c r="N82" s="1"/>
  <c r="N104" s="1"/>
  <c r="P77"/>
  <c r="S77"/>
  <c r="S82" s="1"/>
  <c r="S104" s="1"/>
  <c r="U77"/>
  <c r="R47" i="318" s="1"/>
  <c r="G162" i="201" s="1"/>
  <c r="Y104" i="299"/>
  <c r="AA77"/>
  <c r="AA82" s="1"/>
  <c r="AA104" s="1"/>
  <c r="AC77"/>
  <c r="AC82" s="1"/>
  <c r="AC104" s="1"/>
  <c r="AE77"/>
  <c r="AE82" s="1"/>
  <c r="AY77"/>
  <c r="AY82" s="1"/>
  <c r="AY104" s="1"/>
  <c r="AG29"/>
  <c r="M29"/>
  <c r="M175" s="1"/>
  <c r="AP29"/>
  <c r="L77"/>
  <c r="L82" s="1"/>
  <c r="L104" s="1"/>
  <c r="AJ77" i="300"/>
  <c r="AJ82" s="1"/>
  <c r="AJ104" s="1"/>
  <c r="AL77"/>
  <c r="AL82" s="1"/>
  <c r="AL104" s="1"/>
  <c r="AN77"/>
  <c r="AP77"/>
  <c r="AR77"/>
  <c r="M29"/>
  <c r="M175" s="1"/>
  <c r="AX29"/>
  <c r="AX175" s="1"/>
  <c r="V82"/>
  <c r="AI11"/>
  <c r="BA10"/>
  <c r="AI13"/>
  <c r="AI12" s="1"/>
  <c r="AT12" s="1"/>
  <c r="Q10"/>
  <c r="BC14"/>
  <c r="AT30"/>
  <c r="BC30" s="1"/>
  <c r="M174"/>
  <c r="W174"/>
  <c r="W177" s="1"/>
  <c r="B174"/>
  <c r="B177" s="1"/>
  <c r="D174"/>
  <c r="D177" s="1"/>
  <c r="F174"/>
  <c r="F177" s="1"/>
  <c r="H174"/>
  <c r="H177" s="1"/>
  <c r="J174"/>
  <c r="J177" s="1"/>
  <c r="L174"/>
  <c r="L177" s="1"/>
  <c r="N174"/>
  <c r="N177" s="1"/>
  <c r="P174"/>
  <c r="P177" s="1"/>
  <c r="S174"/>
  <c r="S177" s="1"/>
  <c r="U174"/>
  <c r="U177" s="1"/>
  <c r="Y174"/>
  <c r="Y177" s="1"/>
  <c r="AA174"/>
  <c r="AA177" s="1"/>
  <c r="AC174"/>
  <c r="AC177" s="1"/>
  <c r="AE174"/>
  <c r="AE177" s="1"/>
  <c r="AJ174"/>
  <c r="AJ177" s="1"/>
  <c r="AL174"/>
  <c r="AL177" s="1"/>
  <c r="AI87"/>
  <c r="Q86"/>
  <c r="Q103" s="1"/>
  <c r="Q125" s="1"/>
  <c r="AX10"/>
  <c r="M10"/>
  <c r="BC17"/>
  <c r="BC21"/>
  <c r="BC25"/>
  <c r="BC35"/>
  <c r="BC39"/>
  <c r="BC41"/>
  <c r="BC43"/>
  <c r="BC62"/>
  <c r="BC63"/>
  <c r="BC64"/>
  <c r="BC65"/>
  <c r="BC66"/>
  <c r="BC68"/>
  <c r="BC69"/>
  <c r="BC70"/>
  <c r="BC71"/>
  <c r="BC73"/>
  <c r="BC74"/>
  <c r="BC88"/>
  <c r="BC90"/>
  <c r="BC92"/>
  <c r="AU104"/>
  <c r="AX82"/>
  <c r="AT32"/>
  <c r="BC32" s="1"/>
  <c r="AI33"/>
  <c r="AT33" s="1"/>
  <c r="BC33" s="1"/>
  <c r="Q29"/>
  <c r="C174"/>
  <c r="C177" s="1"/>
  <c r="E174"/>
  <c r="E177" s="1"/>
  <c r="G174"/>
  <c r="G177" s="1"/>
  <c r="I174"/>
  <c r="I177" s="1"/>
  <c r="K174"/>
  <c r="K177" s="1"/>
  <c r="O174"/>
  <c r="O177" s="1"/>
  <c r="R174"/>
  <c r="R177" s="1"/>
  <c r="T174"/>
  <c r="T177" s="1"/>
  <c r="V177"/>
  <c r="X174"/>
  <c r="X177" s="1"/>
  <c r="Z174"/>
  <c r="Z177" s="1"/>
  <c r="AB174"/>
  <c r="AB177" s="1"/>
  <c r="AD174"/>
  <c r="AD177" s="1"/>
  <c r="AF174"/>
  <c r="AF177" s="1"/>
  <c r="AH174"/>
  <c r="AH177" s="1"/>
  <c r="BC16"/>
  <c r="BC18"/>
  <c r="BC20"/>
  <c r="BC22"/>
  <c r="BC24"/>
  <c r="BC26"/>
  <c r="BC34"/>
  <c r="BC36"/>
  <c r="BC38"/>
  <c r="BC40"/>
  <c r="BC42"/>
  <c r="BC44"/>
  <c r="BC46"/>
  <c r="BC48"/>
  <c r="BC50"/>
  <c r="BC52"/>
  <c r="BC54"/>
  <c r="BC56"/>
  <c r="BC58"/>
  <c r="BC79"/>
  <c r="BC80"/>
  <c r="BC94"/>
  <c r="BC97"/>
  <c r="BC100"/>
  <c r="AP174"/>
  <c r="AP177" s="1"/>
  <c r="AK174"/>
  <c r="AK177" s="1"/>
  <c r="AM174"/>
  <c r="AM177" s="1"/>
  <c r="AO174"/>
  <c r="AO177" s="1"/>
  <c r="AQ174"/>
  <c r="AQ177" s="1"/>
  <c r="AS174"/>
  <c r="AS177" s="1"/>
  <c r="AU125"/>
  <c r="AX103"/>
  <c r="AW174"/>
  <c r="AW177" s="1"/>
  <c r="AY174"/>
  <c r="AY177" s="1"/>
  <c r="BC114"/>
  <c r="BD114" s="1"/>
  <c r="BC122"/>
  <c r="BD122" s="1"/>
  <c r="BC153"/>
  <c r="BC155"/>
  <c r="BC159"/>
  <c r="BC161"/>
  <c r="AN174"/>
  <c r="AN177" s="1"/>
  <c r="AR174"/>
  <c r="AR177" s="1"/>
  <c r="AV174"/>
  <c r="AV177" s="1"/>
  <c r="AZ174"/>
  <c r="AZ177" s="1"/>
  <c r="BB174"/>
  <c r="BB177" s="1"/>
  <c r="AI150"/>
  <c r="Q149"/>
  <c r="AI85"/>
  <c r="BC112"/>
  <c r="BD112" s="1"/>
  <c r="BC113"/>
  <c r="BD113" s="1"/>
  <c r="BC118"/>
  <c r="BD118" s="1"/>
  <c r="BC120"/>
  <c r="BD120" s="1"/>
  <c r="AT136"/>
  <c r="BC136" s="1"/>
  <c r="BD136" s="1"/>
  <c r="BC158"/>
  <c r="BC160"/>
  <c r="BC162"/>
  <c r="BC164"/>
  <c r="AT110"/>
  <c r="AT176" s="1"/>
  <c r="BA176"/>
  <c r="AI13" i="299"/>
  <c r="Q10"/>
  <c r="AT30"/>
  <c r="BC30" s="1"/>
  <c r="M174"/>
  <c r="W174"/>
  <c r="B174"/>
  <c r="B177" s="1"/>
  <c r="D174"/>
  <c r="D177" s="1"/>
  <c r="F174"/>
  <c r="F177" s="1"/>
  <c r="H174"/>
  <c r="H177" s="1"/>
  <c r="J174"/>
  <c r="J177" s="1"/>
  <c r="L174"/>
  <c r="L177" s="1"/>
  <c r="N174"/>
  <c r="N177" s="1"/>
  <c r="P174"/>
  <c r="P177" s="1"/>
  <c r="S174"/>
  <c r="S177" s="1"/>
  <c r="U174"/>
  <c r="U177" s="1"/>
  <c r="Y174"/>
  <c r="Y177" s="1"/>
  <c r="AA174"/>
  <c r="AA177" s="1"/>
  <c r="AC174"/>
  <c r="AC177" s="1"/>
  <c r="AE174"/>
  <c r="AE177" s="1"/>
  <c r="AJ174"/>
  <c r="AJ177" s="1"/>
  <c r="AL174"/>
  <c r="AL177" s="1"/>
  <c r="AN174"/>
  <c r="AN177" s="1"/>
  <c r="AQ174"/>
  <c r="AQ177" s="1"/>
  <c r="AS174"/>
  <c r="AS177" s="1"/>
  <c r="AV174"/>
  <c r="AV177" s="1"/>
  <c r="AY174"/>
  <c r="AY177" s="1"/>
  <c r="BB174"/>
  <c r="BB177" s="1"/>
  <c r="AI87"/>
  <c r="Q86"/>
  <c r="BC14"/>
  <c r="BC16"/>
  <c r="BC18"/>
  <c r="BC20"/>
  <c r="BC22"/>
  <c r="BC24"/>
  <c r="BC26"/>
  <c r="BC35"/>
  <c r="BC37"/>
  <c r="BC39"/>
  <c r="BC41"/>
  <c r="BC43"/>
  <c r="BC45"/>
  <c r="BC62"/>
  <c r="BC63"/>
  <c r="BC64"/>
  <c r="BC65"/>
  <c r="BC66"/>
  <c r="BC88"/>
  <c r="BC90"/>
  <c r="BC92"/>
  <c r="BC96"/>
  <c r="BC98"/>
  <c r="BC100"/>
  <c r="AU104"/>
  <c r="AX82"/>
  <c r="AI11"/>
  <c r="AT32"/>
  <c r="BC32" s="1"/>
  <c r="AI33"/>
  <c r="AT33" s="1"/>
  <c r="BC33" s="1"/>
  <c r="Q29"/>
  <c r="C174"/>
  <c r="C177" s="1"/>
  <c r="E174"/>
  <c r="E177" s="1"/>
  <c r="G174"/>
  <c r="G177" s="1"/>
  <c r="I174"/>
  <c r="I177" s="1"/>
  <c r="K174"/>
  <c r="K177" s="1"/>
  <c r="O174"/>
  <c r="O177" s="1"/>
  <c r="R174"/>
  <c r="R177" s="1"/>
  <c r="T174"/>
  <c r="T177" s="1"/>
  <c r="V177"/>
  <c r="X174"/>
  <c r="X177" s="1"/>
  <c r="Z174"/>
  <c r="Z177" s="1"/>
  <c r="AB174"/>
  <c r="AB177" s="1"/>
  <c r="AD174"/>
  <c r="AD177" s="1"/>
  <c r="AF174"/>
  <c r="AF177" s="1"/>
  <c r="AH174"/>
  <c r="AH177" s="1"/>
  <c r="AK174"/>
  <c r="AK177" s="1"/>
  <c r="AM174"/>
  <c r="AM177" s="1"/>
  <c r="AO174"/>
  <c r="AO177" s="1"/>
  <c r="AR174"/>
  <c r="AR177" s="1"/>
  <c r="AU125"/>
  <c r="AX103"/>
  <c r="AW174"/>
  <c r="AW177" s="1"/>
  <c r="AZ174"/>
  <c r="AZ177" s="1"/>
  <c r="BC34"/>
  <c r="BC36"/>
  <c r="BC38"/>
  <c r="BC42"/>
  <c r="BC44"/>
  <c r="BC46"/>
  <c r="BC48"/>
  <c r="BC50"/>
  <c r="BC52"/>
  <c r="BC54"/>
  <c r="BC56"/>
  <c r="BC58"/>
  <c r="BC79"/>
  <c r="BC80"/>
  <c r="Q103"/>
  <c r="Q125" s="1"/>
  <c r="BC89"/>
  <c r="BC91"/>
  <c r="BC93"/>
  <c r="BC95"/>
  <c r="BC97"/>
  <c r="BC99"/>
  <c r="AI150"/>
  <c r="Q149"/>
  <c r="AI85"/>
  <c r="AX86"/>
  <c r="BA86" s="1"/>
  <c r="BC114"/>
  <c r="BD114" s="1"/>
  <c r="BC117"/>
  <c r="BD117" s="1"/>
  <c r="BC119"/>
  <c r="BD119" s="1"/>
  <c r="BC121"/>
  <c r="BD121" s="1"/>
  <c r="AT123"/>
  <c r="BC152"/>
  <c r="BC155"/>
  <c r="BC157"/>
  <c r="BC159"/>
  <c r="BC161"/>
  <c r="BC163"/>
  <c r="BC109"/>
  <c r="BD109" s="1"/>
  <c r="BC111"/>
  <c r="BD111" s="1"/>
  <c r="BC113"/>
  <c r="BD113" s="1"/>
  <c r="BC123"/>
  <c r="BD123" s="1"/>
  <c r="BC151"/>
  <c r="BC154"/>
  <c r="BC156"/>
  <c r="BC158"/>
  <c r="BC160"/>
  <c r="BC162"/>
  <c r="BC164"/>
  <c r="AI110"/>
  <c r="BA110"/>
  <c r="AI11" i="298"/>
  <c r="BC15"/>
  <c r="BC17"/>
  <c r="BC19"/>
  <c r="B82"/>
  <c r="BA10"/>
  <c r="Q10"/>
  <c r="AI13"/>
  <c r="BC14"/>
  <c r="BC16"/>
  <c r="BC18"/>
  <c r="BC20"/>
  <c r="AU104"/>
  <c r="AX82"/>
  <c r="AT30"/>
  <c r="BC30" s="1"/>
  <c r="BA29"/>
  <c r="BA175" s="1"/>
  <c r="Q29"/>
  <c r="AI32"/>
  <c r="BC63"/>
  <c r="AI85"/>
  <c r="B174"/>
  <c r="B177" s="1"/>
  <c r="D174"/>
  <c r="D177" s="1"/>
  <c r="F174"/>
  <c r="F177" s="1"/>
  <c r="H174"/>
  <c r="H177" s="1"/>
  <c r="J174"/>
  <c r="J177" s="1"/>
  <c r="L174"/>
  <c r="L177" s="1"/>
  <c r="N174"/>
  <c r="N177" s="1"/>
  <c r="P174"/>
  <c r="P177" s="1"/>
  <c r="S174"/>
  <c r="S177" s="1"/>
  <c r="U174"/>
  <c r="U177" s="1"/>
  <c r="Y174"/>
  <c r="Y177" s="1"/>
  <c r="AA174"/>
  <c r="AA177" s="1"/>
  <c r="AC174"/>
  <c r="AC177" s="1"/>
  <c r="AE174"/>
  <c r="AE177" s="1"/>
  <c r="AH174"/>
  <c r="AH177" s="1"/>
  <c r="AK174"/>
  <c r="AK177" s="1"/>
  <c r="AM174"/>
  <c r="AM177" s="1"/>
  <c r="AO174"/>
  <c r="AO177" s="1"/>
  <c r="AQ174"/>
  <c r="AQ177" s="1"/>
  <c r="AS174"/>
  <c r="AS177" s="1"/>
  <c r="AV174"/>
  <c r="AV177" s="1"/>
  <c r="AZ174"/>
  <c r="AZ177" s="1"/>
  <c r="AT87"/>
  <c r="BC87" s="1"/>
  <c r="AI86"/>
  <c r="AT86" s="1"/>
  <c r="BC21"/>
  <c r="BC22"/>
  <c r="BC35"/>
  <c r="BC46"/>
  <c r="BC66"/>
  <c r="BC70"/>
  <c r="BC73"/>
  <c r="BC74"/>
  <c r="BC75"/>
  <c r="BC86"/>
  <c r="BC89"/>
  <c r="BC91"/>
  <c r="BC93"/>
  <c r="BC95"/>
  <c r="BC97"/>
  <c r="BC99"/>
  <c r="BC101"/>
  <c r="W174"/>
  <c r="C174"/>
  <c r="C177" s="1"/>
  <c r="E174"/>
  <c r="E177" s="1"/>
  <c r="G174"/>
  <c r="G177" s="1"/>
  <c r="I174"/>
  <c r="I177" s="1"/>
  <c r="K174"/>
  <c r="K177" s="1"/>
  <c r="O174"/>
  <c r="O177" s="1"/>
  <c r="R174"/>
  <c r="R177" s="1"/>
  <c r="T174"/>
  <c r="T177" s="1"/>
  <c r="V177"/>
  <c r="X174"/>
  <c r="X177" s="1"/>
  <c r="Z174"/>
  <c r="Z177" s="1"/>
  <c r="AB174"/>
  <c r="AB177" s="1"/>
  <c r="AD174"/>
  <c r="AD177" s="1"/>
  <c r="AF174"/>
  <c r="AF177" s="1"/>
  <c r="AJ174"/>
  <c r="AJ177" s="1"/>
  <c r="AL174"/>
  <c r="AL177" s="1"/>
  <c r="AN174"/>
  <c r="AN177" s="1"/>
  <c r="AR174"/>
  <c r="AR177" s="1"/>
  <c r="AU125"/>
  <c r="AX103"/>
  <c r="AW174"/>
  <c r="AW177" s="1"/>
  <c r="AY174"/>
  <c r="AY177" s="1"/>
  <c r="BB174"/>
  <c r="BB177" s="1"/>
  <c r="AX10"/>
  <c r="AX77" s="1"/>
  <c r="M10"/>
  <c r="M77" s="1"/>
  <c r="M82" s="1"/>
  <c r="BC23"/>
  <c r="BC25"/>
  <c r="BC26"/>
  <c r="BC33"/>
  <c r="BC36"/>
  <c r="BC38"/>
  <c r="BC39"/>
  <c r="BC41"/>
  <c r="BC43"/>
  <c r="BC44"/>
  <c r="BC48"/>
  <c r="BC50"/>
  <c r="BC52"/>
  <c r="BC54"/>
  <c r="BC56"/>
  <c r="BC58"/>
  <c r="BC62"/>
  <c r="BC65"/>
  <c r="BC68"/>
  <c r="BC69"/>
  <c r="BC71"/>
  <c r="BC79"/>
  <c r="BC80"/>
  <c r="BC88"/>
  <c r="BC90"/>
  <c r="BC92"/>
  <c r="BC94"/>
  <c r="BC96"/>
  <c r="BC98"/>
  <c r="BC100"/>
  <c r="AI150"/>
  <c r="Q149"/>
  <c r="M103"/>
  <c r="M125" s="1"/>
  <c r="BC112"/>
  <c r="BD112" s="1"/>
  <c r="BC114"/>
  <c r="BD114" s="1"/>
  <c r="BC152"/>
  <c r="BC154"/>
  <c r="BC156"/>
  <c r="BC158"/>
  <c r="BC160"/>
  <c r="BC162"/>
  <c r="Q86"/>
  <c r="Q103" s="1"/>
  <c r="Q125" s="1"/>
  <c r="BC109"/>
  <c r="BD109" s="1"/>
  <c r="BC111"/>
  <c r="BD111" s="1"/>
  <c r="BC113"/>
  <c r="BD113" s="1"/>
  <c r="BC118"/>
  <c r="BD118" s="1"/>
  <c r="BC120"/>
  <c r="BD120" s="1"/>
  <c r="BC122"/>
  <c r="BD122" s="1"/>
  <c r="AT136"/>
  <c r="BC136" s="1"/>
  <c r="BD136" s="1"/>
  <c r="BC153"/>
  <c r="BC155"/>
  <c r="BC157"/>
  <c r="BC159"/>
  <c r="BC161"/>
  <c r="BC164"/>
  <c r="AI110"/>
  <c r="BA110"/>
  <c r="L52" i="70"/>
  <c r="L53"/>
  <c r="L51"/>
  <c r="S136" i="2" l="1"/>
  <c r="H135" i="201" s="1"/>
  <c r="K44" i="175"/>
  <c r="V104" i="300"/>
  <c r="K71" i="70"/>
  <c r="H74" i="201" s="1"/>
  <c r="S65" i="246"/>
  <c r="H132" i="201" s="1"/>
  <c r="K43" i="175"/>
  <c r="H36" i="201" s="1"/>
  <c r="J42" i="175"/>
  <c r="K42"/>
  <c r="J47"/>
  <c r="G40" i="201" s="1"/>
  <c r="V82" i="299"/>
  <c r="J70" i="70"/>
  <c r="G73" i="201" s="1"/>
  <c r="R136" i="2"/>
  <c r="G135" i="201" s="1"/>
  <c r="J44" i="175"/>
  <c r="J43"/>
  <c r="G36" i="201" s="1"/>
  <c r="I43" i="175"/>
  <c r="F36" i="201" s="1"/>
  <c r="I47" i="175"/>
  <c r="F40" i="201" s="1"/>
  <c r="CB343" i="295"/>
  <c r="CB367" s="1"/>
  <c r="CB231"/>
  <c r="CB255" s="1"/>
  <c r="CI171"/>
  <c r="AS102" i="311"/>
  <c r="AS106" s="1"/>
  <c r="AM102"/>
  <c r="AG102"/>
  <c r="AE102"/>
  <c r="AC102"/>
  <c r="AA102"/>
  <c r="W102"/>
  <c r="U102"/>
  <c r="P102"/>
  <c r="M102"/>
  <c r="K102"/>
  <c r="I102"/>
  <c r="G102"/>
  <c r="E102"/>
  <c r="BA102"/>
  <c r="BA106" s="1"/>
  <c r="AW102"/>
  <c r="AW106" s="1"/>
  <c r="AT102"/>
  <c r="AT106" s="1"/>
  <c r="AR102"/>
  <c r="AR106" s="1"/>
  <c r="AP102"/>
  <c r="AP106" s="1"/>
  <c r="AN102"/>
  <c r="AN106" s="1"/>
  <c r="AL102"/>
  <c r="AL106" s="1"/>
  <c r="BC102" i="312"/>
  <c r="BC106" s="1"/>
  <c r="AZ102"/>
  <c r="AZ106" s="1"/>
  <c r="AW102"/>
  <c r="AW106" s="1"/>
  <c r="AT102"/>
  <c r="AT106" s="1"/>
  <c r="AR102"/>
  <c r="AR106" s="1"/>
  <c r="AO102"/>
  <c r="AO106" s="1"/>
  <c r="AM102"/>
  <c r="AM106" s="1"/>
  <c r="AF102"/>
  <c r="AF106" s="1"/>
  <c r="AD102"/>
  <c r="AD106" s="1"/>
  <c r="AB102"/>
  <c r="AB106" s="1"/>
  <c r="Z102"/>
  <c r="Z106" s="1"/>
  <c r="W102"/>
  <c r="W106" s="1"/>
  <c r="U102"/>
  <c r="U106" s="1"/>
  <c r="P102"/>
  <c r="P106" s="1"/>
  <c r="L102"/>
  <c r="L106" s="1"/>
  <c r="J102"/>
  <c r="J106" s="1"/>
  <c r="H102"/>
  <c r="H106" s="1"/>
  <c r="D102"/>
  <c r="D106" s="1"/>
  <c r="BA102"/>
  <c r="BA106" s="1"/>
  <c r="AX102"/>
  <c r="AX106" s="1"/>
  <c r="AI102"/>
  <c r="AI106" s="1"/>
  <c r="AG102"/>
  <c r="AG106" s="1"/>
  <c r="AE102"/>
  <c r="AE106" s="1"/>
  <c r="AC102"/>
  <c r="AC106" s="1"/>
  <c r="AA102"/>
  <c r="AA106" s="1"/>
  <c r="V102"/>
  <c r="V106" s="1"/>
  <c r="T102"/>
  <c r="T106" s="1"/>
  <c r="Q102"/>
  <c r="Q106" s="1"/>
  <c r="O102"/>
  <c r="O106" s="1"/>
  <c r="M102"/>
  <c r="M106" s="1"/>
  <c r="K102"/>
  <c r="K106" s="1"/>
  <c r="I102"/>
  <c r="I106" s="1"/>
  <c r="G102"/>
  <c r="G106" s="1"/>
  <c r="E102"/>
  <c r="E106" s="1"/>
  <c r="BC102" i="311"/>
  <c r="BC106" s="1"/>
  <c r="BC108" s="1"/>
  <c r="AZ102"/>
  <c r="AZ106" s="1"/>
  <c r="AZ108" s="1"/>
  <c r="AX102"/>
  <c r="AX106" s="1"/>
  <c r="AX108" s="1"/>
  <c r="AI102"/>
  <c r="AF102"/>
  <c r="AD102"/>
  <c r="AB102"/>
  <c r="Z102"/>
  <c r="V102"/>
  <c r="T102"/>
  <c r="Q102"/>
  <c r="O102"/>
  <c r="L102"/>
  <c r="J102"/>
  <c r="H102"/>
  <c r="D102"/>
  <c r="AS102" i="312"/>
  <c r="AP102"/>
  <c r="AP106" s="1"/>
  <c r="AP108" s="1"/>
  <c r="AN102"/>
  <c r="AN106" s="1"/>
  <c r="AN108" s="1"/>
  <c r="AL102"/>
  <c r="BC12" i="300"/>
  <c r="AG175"/>
  <c r="D308" i="215"/>
  <c r="D334" s="1"/>
  <c r="AI31" i="300"/>
  <c r="AT31" s="1"/>
  <c r="AG77"/>
  <c r="AS106" i="312"/>
  <c r="AL106"/>
  <c r="CI339" i="295"/>
  <c r="CI227"/>
  <c r="CI115"/>
  <c r="K6" i="192"/>
  <c r="K30" s="1"/>
  <c r="AG125" i="298"/>
  <c r="J6" i="192"/>
  <c r="J30" s="1"/>
  <c r="AG125" i="299"/>
  <c r="AG174"/>
  <c r="W77"/>
  <c r="B82"/>
  <c r="AT115"/>
  <c r="BC115" s="1"/>
  <c r="BD115" s="1"/>
  <c r="BA29" i="300"/>
  <c r="BA175" s="1"/>
  <c r="R104" i="312"/>
  <c r="AQ104"/>
  <c r="AV104"/>
  <c r="AX77" i="300"/>
  <c r="L233" i="215"/>
  <c r="AM106" i="311"/>
  <c r="AG106"/>
  <c r="AE106"/>
  <c r="AC106"/>
  <c r="AA106"/>
  <c r="W106"/>
  <c r="U106"/>
  <c r="P106"/>
  <c r="M106"/>
  <c r="K106"/>
  <c r="I106"/>
  <c r="G106"/>
  <c r="E106"/>
  <c r="AI106"/>
  <c r="AI108" s="1"/>
  <c r="AF106"/>
  <c r="AD106"/>
  <c r="AD108" s="1"/>
  <c r="AB106"/>
  <c r="Z106"/>
  <c r="Z108" s="1"/>
  <c r="V106"/>
  <c r="T106"/>
  <c r="T108" s="1"/>
  <c r="Q106"/>
  <c r="O106"/>
  <c r="O108" s="1"/>
  <c r="L106"/>
  <c r="J106"/>
  <c r="J108" s="1"/>
  <c r="H106"/>
  <c r="D106"/>
  <c r="D108" s="1"/>
  <c r="W82" i="300"/>
  <c r="W104" s="1"/>
  <c r="C306" i="215"/>
  <c r="C311" s="1"/>
  <c r="AR82" i="300"/>
  <c r="AR104" s="1"/>
  <c r="K306" i="215"/>
  <c r="K311" s="1"/>
  <c r="AN82" i="300"/>
  <c r="AN104" s="1"/>
  <c r="J205" i="201"/>
  <c r="AI115" i="300"/>
  <c r="AT115" s="1"/>
  <c r="BC115" s="1"/>
  <c r="BD115" s="1"/>
  <c r="D307" i="215"/>
  <c r="F307" s="1"/>
  <c r="O82" i="300"/>
  <c r="O104" s="1"/>
  <c r="K40" i="192"/>
  <c r="H32" i="201" s="1"/>
  <c r="R82" i="300"/>
  <c r="S142" i="292"/>
  <c r="H165" i="201" s="1"/>
  <c r="J82" i="300"/>
  <c r="J104" s="1"/>
  <c r="H39" i="201"/>
  <c r="F82" i="300"/>
  <c r="F104" s="1"/>
  <c r="K65" i="6"/>
  <c r="H44" i="201" s="1"/>
  <c r="U104" i="300"/>
  <c r="G104"/>
  <c r="CW425" i="295"/>
  <c r="Q175" i="300"/>
  <c r="B308" i="215"/>
  <c r="AP82" i="300"/>
  <c r="AP104" s="1"/>
  <c r="H306" i="215"/>
  <c r="AG82" i="300"/>
  <c r="AG104" s="1"/>
  <c r="D306" i="215"/>
  <c r="T82" i="300"/>
  <c r="S112" i="317" s="1"/>
  <c r="H160" i="201" s="1"/>
  <c r="H82" i="300"/>
  <c r="S137" i="2" s="1"/>
  <c r="H136" i="201" s="1"/>
  <c r="H37"/>
  <c r="CT7" i="295"/>
  <c r="CT31" s="1"/>
  <c r="CI31"/>
  <c r="CT371"/>
  <c r="CT395" s="1"/>
  <c r="CI395"/>
  <c r="CV7"/>
  <c r="CK31"/>
  <c r="L310" i="215"/>
  <c r="J311"/>
  <c r="J342" s="1"/>
  <c r="L308"/>
  <c r="L334" s="1"/>
  <c r="H334"/>
  <c r="B82" i="300"/>
  <c r="E311" i="215"/>
  <c r="F309"/>
  <c r="I311"/>
  <c r="W82" i="299"/>
  <c r="W104" s="1"/>
  <c r="C232" i="215"/>
  <c r="R11" i="312"/>
  <c r="R104" i="311"/>
  <c r="AV11" i="312"/>
  <c r="AV26" s="1"/>
  <c r="AV104" i="311"/>
  <c r="Q175" i="299"/>
  <c r="B234" i="215"/>
  <c r="AP175" i="299"/>
  <c r="H234" i="215"/>
  <c r="AG175" i="299"/>
  <c r="D234" i="215"/>
  <c r="D260" s="1"/>
  <c r="AE104" i="299"/>
  <c r="I200" i="201"/>
  <c r="H82" i="299"/>
  <c r="R137" i="2" s="1"/>
  <c r="G136" i="201" s="1"/>
  <c r="G37"/>
  <c r="AH11" i="312"/>
  <c r="AH104" i="311"/>
  <c r="X11" i="312"/>
  <c r="X104" i="311"/>
  <c r="AM82" i="299"/>
  <c r="AM104" s="1"/>
  <c r="I202" i="201"/>
  <c r="AH82" i="299"/>
  <c r="AH104" s="1"/>
  <c r="E232" i="215"/>
  <c r="E237" s="1"/>
  <c r="CD7" i="295"/>
  <c r="BS31"/>
  <c r="CB119"/>
  <c r="CB143" s="1"/>
  <c r="BQ143"/>
  <c r="CB63"/>
  <c r="CB87" s="1"/>
  <c r="BQ87"/>
  <c r="CB7"/>
  <c r="CB31" s="1"/>
  <c r="BQ31"/>
  <c r="Y29" i="312"/>
  <c r="AH26"/>
  <c r="C29"/>
  <c r="M177" i="299"/>
  <c r="K237" i="215"/>
  <c r="I237"/>
  <c r="CE425" i="295"/>
  <c r="P82" i="299"/>
  <c r="P104" s="1"/>
  <c r="J82"/>
  <c r="J104" s="1"/>
  <c r="G39" i="201"/>
  <c r="F82" i="299"/>
  <c r="F104" s="1"/>
  <c r="J65" i="6"/>
  <c r="G44" i="201" s="1"/>
  <c r="G35"/>
  <c r="H35"/>
  <c r="AQ11" i="312"/>
  <c r="AQ104" i="311"/>
  <c r="Z82" i="299"/>
  <c r="Z104" s="1"/>
  <c r="I198" i="201"/>
  <c r="N11" i="312"/>
  <c r="N104" i="311"/>
  <c r="W175" i="299"/>
  <c r="W177" s="1"/>
  <c r="C234" i="215"/>
  <c r="C260" s="1"/>
  <c r="AO82" i="299"/>
  <c r="AO104" s="1"/>
  <c r="I201" i="201"/>
  <c r="E82" i="299"/>
  <c r="E104" s="1"/>
  <c r="G34" i="201"/>
  <c r="AQ26" i="312"/>
  <c r="AK29"/>
  <c r="S29"/>
  <c r="X26"/>
  <c r="F29"/>
  <c r="N26"/>
  <c r="R26" s="1"/>
  <c r="AJ26" s="1"/>
  <c r="AU26" s="1"/>
  <c r="CB147" i="295"/>
  <c r="CB171" s="1"/>
  <c r="BQ171"/>
  <c r="CB91"/>
  <c r="CB115" s="1"/>
  <c r="BQ115"/>
  <c r="CB35"/>
  <c r="CB59" s="1"/>
  <c r="BQ59"/>
  <c r="J237" i="215"/>
  <c r="J268" s="1"/>
  <c r="L236"/>
  <c r="AG177" i="299"/>
  <c r="D233" i="215"/>
  <c r="F233" s="1"/>
  <c r="AH11" i="311"/>
  <c r="AH104" i="310"/>
  <c r="AG174" i="298"/>
  <c r="R11" i="311"/>
  <c r="R104" i="310"/>
  <c r="AV11" i="311"/>
  <c r="AV26" s="1"/>
  <c r="AV104" i="310"/>
  <c r="AQ11" i="311"/>
  <c r="AQ104" i="310"/>
  <c r="AI115" i="298"/>
  <c r="AT115" s="1"/>
  <c r="BC115" s="1"/>
  <c r="BD115" s="1"/>
  <c r="D159" i="215"/>
  <c r="F159" s="1"/>
  <c r="AO11" i="311"/>
  <c r="AO26" s="1"/>
  <c r="AO29" s="1"/>
  <c r="AO104" i="310"/>
  <c r="X11" i="311"/>
  <c r="X104" i="310"/>
  <c r="AG82" i="298"/>
  <c r="AG104" s="1"/>
  <c r="D158" i="215"/>
  <c r="AH82" i="298"/>
  <c r="AH104" s="1"/>
  <c r="E158" i="215"/>
  <c r="E163" s="1"/>
  <c r="W175" i="298"/>
  <c r="W177" s="1"/>
  <c r="C160" i="215"/>
  <c r="C186" s="1"/>
  <c r="AQ26" i="311"/>
  <c r="AK29"/>
  <c r="AH26"/>
  <c r="Y29"/>
  <c r="X26"/>
  <c r="S29"/>
  <c r="C102"/>
  <c r="C106" s="1"/>
  <c r="C108" s="1"/>
  <c r="BJ343" i="295"/>
  <c r="BJ367" s="1"/>
  <c r="AY367"/>
  <c r="BJ91"/>
  <c r="BJ115" s="1"/>
  <c r="AY115"/>
  <c r="BJ35"/>
  <c r="BJ59" s="1"/>
  <c r="AY59"/>
  <c r="J163" i="215"/>
  <c r="J194" s="1"/>
  <c r="L162"/>
  <c r="H104" i="298"/>
  <c r="H159" i="215"/>
  <c r="L159" s="1"/>
  <c r="BL425" i="295"/>
  <c r="F161" i="215"/>
  <c r="I163"/>
  <c r="N11" i="311"/>
  <c r="N104" i="310"/>
  <c r="Q175" i="298"/>
  <c r="B160" i="215"/>
  <c r="AO82" i="298"/>
  <c r="AO104" s="1"/>
  <c r="H201" i="201"/>
  <c r="AP82" i="298"/>
  <c r="AP104" s="1"/>
  <c r="H158" i="215"/>
  <c r="AP175" i="298"/>
  <c r="H160" i="215"/>
  <c r="BJ371" i="295"/>
  <c r="BJ395" s="1"/>
  <c r="AY395"/>
  <c r="BJ399"/>
  <c r="BJ423" s="1"/>
  <c r="AY423"/>
  <c r="BJ63"/>
  <c r="BJ87" s="1"/>
  <c r="AY87"/>
  <c r="BJ7"/>
  <c r="AY31"/>
  <c r="AG175" i="298"/>
  <c r="D160" i="215"/>
  <c r="D186" s="1"/>
  <c r="F29" i="311"/>
  <c r="N26"/>
  <c r="R26" s="1"/>
  <c r="AT123" i="298"/>
  <c r="BC123" s="1"/>
  <c r="BD123" s="1"/>
  <c r="BM425" i="295"/>
  <c r="K82" i="299"/>
  <c r="T104"/>
  <c r="R104"/>
  <c r="R143" i="292"/>
  <c r="G166" i="201" s="1"/>
  <c r="U82" i="299"/>
  <c r="R48" i="318" s="1"/>
  <c r="G163" i="201" s="1"/>
  <c r="G82" i="299"/>
  <c r="R66" i="246" s="1"/>
  <c r="G133" i="201" s="1"/>
  <c r="R65" i="246"/>
  <c r="G132" i="201" s="1"/>
  <c r="R82" i="298"/>
  <c r="Q142" i="292"/>
  <c r="F165" i="201" s="1"/>
  <c r="U104" i="298"/>
  <c r="G104"/>
  <c r="T82"/>
  <c r="Q112" i="317" s="1"/>
  <c r="F160" i="201" s="1"/>
  <c r="K104" i="298"/>
  <c r="AP174"/>
  <c r="AP177" s="1"/>
  <c r="V82"/>
  <c r="W82"/>
  <c r="AG125" i="300"/>
  <c r="AP174" i="299"/>
  <c r="AP177" s="1"/>
  <c r="BA10"/>
  <c r="AX10"/>
  <c r="M77"/>
  <c r="AG77"/>
  <c r="AP77"/>
  <c r="BC31" i="300"/>
  <c r="M177"/>
  <c r="BC29"/>
  <c r="BC175" s="1"/>
  <c r="M77"/>
  <c r="M82" s="1"/>
  <c r="M104" s="1"/>
  <c r="AT85"/>
  <c r="BC85" s="1"/>
  <c r="AT150"/>
  <c r="BC150" s="1"/>
  <c r="AI149"/>
  <c r="AT149" s="1"/>
  <c r="BC149" s="1"/>
  <c r="AU174"/>
  <c r="AU177" s="1"/>
  <c r="AT61"/>
  <c r="AT60" s="1"/>
  <c r="AT13"/>
  <c r="BC13" s="1"/>
  <c r="B104"/>
  <c r="AT11"/>
  <c r="AI10"/>
  <c r="AX125"/>
  <c r="BA103"/>
  <c r="Q174"/>
  <c r="Q177" s="1"/>
  <c r="AX104"/>
  <c r="BA82"/>
  <c r="AT87"/>
  <c r="BC87" s="1"/>
  <c r="AI86"/>
  <c r="AT86" s="1"/>
  <c r="BC86" s="1"/>
  <c r="BC110"/>
  <c r="AT29"/>
  <c r="AT175" s="1"/>
  <c r="BA77"/>
  <c r="Q77"/>
  <c r="B306" i="215" s="1"/>
  <c r="BA176" i="299"/>
  <c r="AT85"/>
  <c r="BC85" s="1"/>
  <c r="Q174"/>
  <c r="Q177" s="1"/>
  <c r="AX125"/>
  <c r="BA103"/>
  <c r="AX104"/>
  <c r="BA82"/>
  <c r="B104"/>
  <c r="AT87"/>
  <c r="BC87" s="1"/>
  <c r="AI86"/>
  <c r="AT86" s="1"/>
  <c r="BC86" s="1"/>
  <c r="AT13"/>
  <c r="BC13" s="1"/>
  <c r="AI176"/>
  <c r="AT110"/>
  <c r="AT176" s="1"/>
  <c r="AX29"/>
  <c r="AT150"/>
  <c r="BC150" s="1"/>
  <c r="AI149"/>
  <c r="AT149" s="1"/>
  <c r="BC149" s="1"/>
  <c r="AU174"/>
  <c r="AU177" s="1"/>
  <c r="AT61"/>
  <c r="AT60" s="1"/>
  <c r="AT11"/>
  <c r="Q174" i="298"/>
  <c r="Q177" s="1"/>
  <c r="AI176"/>
  <c r="AT110"/>
  <c r="AT176" s="1"/>
  <c r="AU174"/>
  <c r="AU177" s="1"/>
  <c r="AI103"/>
  <c r="AT85"/>
  <c r="BC85" s="1"/>
  <c r="AT32"/>
  <c r="BC32" s="1"/>
  <c r="AX104"/>
  <c r="BA82"/>
  <c r="AT13"/>
  <c r="BC13" s="1"/>
  <c r="B104"/>
  <c r="Q82"/>
  <c r="BC110"/>
  <c r="BA176"/>
  <c r="M174"/>
  <c r="M177" s="1"/>
  <c r="AT150"/>
  <c r="BC150" s="1"/>
  <c r="AI149"/>
  <c r="AT149" s="1"/>
  <c r="BC149" s="1"/>
  <c r="AX125"/>
  <c r="BA103"/>
  <c r="AT61"/>
  <c r="AT60" s="1"/>
  <c r="AT11"/>
  <c r="AI10"/>
  <c r="M104"/>
  <c r="BA77"/>
  <c r="Q77"/>
  <c r="B158" i="215" s="1"/>
  <c r="K15" i="70"/>
  <c r="CD425" i="295" l="1"/>
  <c r="CD31"/>
  <c r="CV425"/>
  <c r="CV31"/>
  <c r="BJ425"/>
  <c r="BJ31"/>
  <c r="V104" i="299"/>
  <c r="J71" i="70"/>
  <c r="G74" i="201" s="1"/>
  <c r="V104" i="298"/>
  <c r="I71" i="70"/>
  <c r="F74" i="201" s="1"/>
  <c r="AO102" i="311"/>
  <c r="AO106" s="1"/>
  <c r="AL108" i="312"/>
  <c r="AL10" i="201" s="1"/>
  <c r="AS108" i="312"/>
  <c r="AS10" i="201" s="1"/>
  <c r="H108" i="311"/>
  <c r="H9" i="201" s="1"/>
  <c r="L108" i="311"/>
  <c r="L9" i="201" s="1"/>
  <c r="Q108" i="311"/>
  <c r="Q9" i="201" s="1"/>
  <c r="V108" i="311"/>
  <c r="V9" i="201" s="1"/>
  <c r="AB108" i="311"/>
  <c r="AB9" i="201" s="1"/>
  <c r="AF108" i="311"/>
  <c r="AF9" i="201" s="1"/>
  <c r="C102" i="312"/>
  <c r="C106" s="1"/>
  <c r="C9" i="201"/>
  <c r="D9"/>
  <c r="J9"/>
  <c r="O9"/>
  <c r="T9"/>
  <c r="Z9"/>
  <c r="AD9"/>
  <c r="AI9"/>
  <c r="AP10"/>
  <c r="AN10"/>
  <c r="AX9"/>
  <c r="AZ9"/>
  <c r="BC9"/>
  <c r="E108" i="312"/>
  <c r="E10" i="201" s="1"/>
  <c r="G108" i="312"/>
  <c r="G10" i="201" s="1"/>
  <c r="I108" i="312"/>
  <c r="I10" i="201" s="1"/>
  <c r="K108" i="312"/>
  <c r="K10" i="201" s="1"/>
  <c r="M108" i="312"/>
  <c r="M10" i="201" s="1"/>
  <c r="O108" i="312"/>
  <c r="O10" i="201" s="1"/>
  <c r="Q108" i="312"/>
  <c r="Q10" i="201" s="1"/>
  <c r="T108" i="312"/>
  <c r="T10" i="201" s="1"/>
  <c r="V108" i="312"/>
  <c r="V10" i="201" s="1"/>
  <c r="AA108" i="312"/>
  <c r="AA10" i="201" s="1"/>
  <c r="AC108" i="312"/>
  <c r="AC10" i="201" s="1"/>
  <c r="AE108" i="312"/>
  <c r="AE10" i="201" s="1"/>
  <c r="AG108" i="312"/>
  <c r="AG10" i="201" s="1"/>
  <c r="AI108" i="312"/>
  <c r="AI10" i="201" s="1"/>
  <c r="AX108" i="312"/>
  <c r="AX10" i="201" s="1"/>
  <c r="BA108" i="312"/>
  <c r="BA10" i="201" s="1"/>
  <c r="D108" i="312"/>
  <c r="D10" i="201" s="1"/>
  <c r="H108" i="312"/>
  <c r="H10" i="201" s="1"/>
  <c r="J108" i="312"/>
  <c r="J10" i="201" s="1"/>
  <c r="L108" i="312"/>
  <c r="L10" i="201" s="1"/>
  <c r="P108" i="312"/>
  <c r="P10" i="201" s="1"/>
  <c r="U108" i="312"/>
  <c r="U10" i="201" s="1"/>
  <c r="W108" i="312"/>
  <c r="W10" i="201" s="1"/>
  <c r="Z108" i="312"/>
  <c r="Z10" i="201" s="1"/>
  <c r="AB108" i="312"/>
  <c r="AB10" i="201" s="1"/>
  <c r="AD108" i="312"/>
  <c r="AD10" i="201" s="1"/>
  <c r="AF108" i="312"/>
  <c r="AF10" i="201" s="1"/>
  <c r="AM108" i="312"/>
  <c r="AM10" i="201" s="1"/>
  <c r="AO108" i="312"/>
  <c r="AO10" i="201" s="1"/>
  <c r="AR108" i="312"/>
  <c r="AR10" i="201" s="1"/>
  <c r="AT108" i="312"/>
  <c r="AT10" i="201" s="1"/>
  <c r="AW108" i="312"/>
  <c r="AW10" i="201" s="1"/>
  <c r="AZ108" i="312"/>
  <c r="AZ10" i="201" s="1"/>
  <c r="BC108" i="312"/>
  <c r="BC10" i="201" s="1"/>
  <c r="AL108" i="311"/>
  <c r="AL9" i="201" s="1"/>
  <c r="AN108" i="311"/>
  <c r="AN9" i="201" s="1"/>
  <c r="AP108" i="311"/>
  <c r="AP9" i="201" s="1"/>
  <c r="AR108" i="311"/>
  <c r="AR9" i="201" s="1"/>
  <c r="AT108" i="311"/>
  <c r="AT9" i="201" s="1"/>
  <c r="AW108" i="311"/>
  <c r="AW9" i="201" s="1"/>
  <c r="BA108" i="311"/>
  <c r="BA9" i="201" s="1"/>
  <c r="E108" i="311"/>
  <c r="E9" i="201" s="1"/>
  <c r="G108" i="311"/>
  <c r="G9" i="201" s="1"/>
  <c r="I108" i="311"/>
  <c r="I9" i="201" s="1"/>
  <c r="K108" i="311"/>
  <c r="K9" i="201" s="1"/>
  <c r="M108" i="311"/>
  <c r="M9" i="201" s="1"/>
  <c r="P108" i="311"/>
  <c r="P9" i="201" s="1"/>
  <c r="U108" i="311"/>
  <c r="U9" i="201" s="1"/>
  <c r="W108" i="311"/>
  <c r="W9" i="201" s="1"/>
  <c r="AA108" i="311"/>
  <c r="AA9" i="201" s="1"/>
  <c r="AC108" i="311"/>
  <c r="AC9" i="201" s="1"/>
  <c r="AE108" i="311"/>
  <c r="AE9" i="201" s="1"/>
  <c r="AG108" i="311"/>
  <c r="AG9" i="201" s="1"/>
  <c r="AM108" i="311"/>
  <c r="AM9" i="201" s="1"/>
  <c r="AS108" i="311"/>
  <c r="AS9" i="201" s="1"/>
  <c r="Q82" i="300"/>
  <c r="AJ26" i="311"/>
  <c r="AU26" s="1"/>
  <c r="AI10" i="299"/>
  <c r="AH104" i="312"/>
  <c r="AY104"/>
  <c r="C163" i="215"/>
  <c r="AI29" i="300"/>
  <c r="AI175" s="1"/>
  <c r="D311" i="215"/>
  <c r="B311"/>
  <c r="F306"/>
  <c r="H311"/>
  <c r="L311" s="1"/>
  <c r="L306"/>
  <c r="B334"/>
  <c r="F308"/>
  <c r="F334" s="1"/>
  <c r="R104" i="300"/>
  <c r="S143" i="292"/>
  <c r="H166" i="201" s="1"/>
  <c r="CT425" i="295"/>
  <c r="H104" i="300"/>
  <c r="T104"/>
  <c r="AP82" i="299"/>
  <c r="AP104" s="1"/>
  <c r="H232" i="215"/>
  <c r="N29" i="312"/>
  <c r="R29" s="1"/>
  <c r="F102"/>
  <c r="S102"/>
  <c r="X29"/>
  <c r="H104" i="299"/>
  <c r="AV29" i="312"/>
  <c r="AY26"/>
  <c r="BB26" s="1"/>
  <c r="BD26" s="1"/>
  <c r="AY11"/>
  <c r="AY104" i="311"/>
  <c r="AG82" i="299"/>
  <c r="AG104" s="1"/>
  <c r="D232" i="215"/>
  <c r="D237" s="1"/>
  <c r="AK102" i="312"/>
  <c r="AQ29"/>
  <c r="AQ108" s="1"/>
  <c r="AQ10" i="201" s="1"/>
  <c r="Y102" i="312"/>
  <c r="AH29"/>
  <c r="L234" i="215"/>
  <c r="L260" s="1"/>
  <c r="H260"/>
  <c r="B260"/>
  <c r="F234"/>
  <c r="F260" s="1"/>
  <c r="CB425" i="295"/>
  <c r="C237" i="215"/>
  <c r="N29" i="311"/>
  <c r="R29" s="1"/>
  <c r="F102"/>
  <c r="AY26"/>
  <c r="BB26" s="1"/>
  <c r="AV29"/>
  <c r="F158" i="215"/>
  <c r="B163"/>
  <c r="AY11" i="311"/>
  <c r="AY104" i="310"/>
  <c r="L160" i="215"/>
  <c r="L186" s="1"/>
  <c r="H186"/>
  <c r="H163"/>
  <c r="L163" s="1"/>
  <c r="L158"/>
  <c r="B186"/>
  <c r="F160"/>
  <c r="F186" s="1"/>
  <c r="X29" i="311"/>
  <c r="S102"/>
  <c r="AH29"/>
  <c r="Y102"/>
  <c r="AQ29"/>
  <c r="AQ108" s="1"/>
  <c r="AQ9" i="201" s="1"/>
  <c r="AK102" i="311"/>
  <c r="BD26"/>
  <c r="D163" i="215"/>
  <c r="AG177" i="298"/>
  <c r="G104" i="299"/>
  <c r="U104"/>
  <c r="K104"/>
  <c r="T104" i="298"/>
  <c r="R104"/>
  <c r="Q143" i="292"/>
  <c r="F166" i="201" s="1"/>
  <c r="K10" i="143"/>
  <c r="W104" i="298"/>
  <c r="AG174" i="300"/>
  <c r="AG177" s="1"/>
  <c r="M82" i="299"/>
  <c r="Q77"/>
  <c r="B232" i="215" s="1"/>
  <c r="AI77" i="300"/>
  <c r="BA104"/>
  <c r="BA125"/>
  <c r="AT10"/>
  <c r="BC11"/>
  <c r="BC10" s="1"/>
  <c r="BC61"/>
  <c r="BC60" s="1"/>
  <c r="AI103"/>
  <c r="BC176"/>
  <c r="BD110"/>
  <c r="AX174"/>
  <c r="AX177" s="1"/>
  <c r="Q104"/>
  <c r="AI82"/>
  <c r="AT10" i="299"/>
  <c r="BC11"/>
  <c r="BC10" s="1"/>
  <c r="BC61"/>
  <c r="BC60" s="1"/>
  <c r="BA29"/>
  <c r="AX174"/>
  <c r="AI103"/>
  <c r="BC110"/>
  <c r="AT29"/>
  <c r="AT175" s="1"/>
  <c r="AI29"/>
  <c r="AI175" s="1"/>
  <c r="AX175"/>
  <c r="AX77"/>
  <c r="BA104"/>
  <c r="BA125"/>
  <c r="AT10" i="298"/>
  <c r="BC11"/>
  <c r="BC10" s="1"/>
  <c r="BC61"/>
  <c r="BC60" s="1"/>
  <c r="AX174"/>
  <c r="AX177" s="1"/>
  <c r="BC176"/>
  <c r="BD110"/>
  <c r="AI29"/>
  <c r="AI175" s="1"/>
  <c r="AI125"/>
  <c r="AT103"/>
  <c r="AT125" s="1"/>
  <c r="AT170" s="1"/>
  <c r="BA125"/>
  <c r="BC103"/>
  <c r="BC125" s="1"/>
  <c r="BC170" s="1"/>
  <c r="Q104"/>
  <c r="AI82"/>
  <c r="BA104"/>
  <c r="L7" i="278"/>
  <c r="L8"/>
  <c r="L9"/>
  <c r="L11"/>
  <c r="L12"/>
  <c r="L13"/>
  <c r="L17"/>
  <c r="L18"/>
  <c r="L6"/>
  <c r="G18"/>
  <c r="I18"/>
  <c r="J18"/>
  <c r="F18"/>
  <c r="G15"/>
  <c r="H15"/>
  <c r="I15"/>
  <c r="K15"/>
  <c r="H24" i="55"/>
  <c r="L18"/>
  <c r="L14"/>
  <c r="L9"/>
  <c r="J9"/>
  <c r="F26"/>
  <c r="F24"/>
  <c r="C108" i="312" l="1"/>
  <c r="C10" i="201" s="1"/>
  <c r="AO108" i="311"/>
  <c r="AO9" i="201" s="1"/>
  <c r="AI77" i="299"/>
  <c r="BB104" i="312"/>
  <c r="F338" i="215"/>
  <c r="F353" s="1"/>
  <c r="F354" s="1"/>
  <c r="F336"/>
  <c r="G336" s="1"/>
  <c r="L336" s="1"/>
  <c r="L353" s="1"/>
  <c r="L354" s="1"/>
  <c r="F311"/>
  <c r="BB11" i="312"/>
  <c r="BB104" i="311"/>
  <c r="F264" i="215"/>
  <c r="F279" s="1"/>
  <c r="F280" s="1"/>
  <c r="F262"/>
  <c r="G262" s="1"/>
  <c r="L262" s="1"/>
  <c r="L279" s="1"/>
  <c r="L280" s="1"/>
  <c r="F106" i="312"/>
  <c r="N102"/>
  <c r="R102" s="1"/>
  <c r="H237" i="215"/>
  <c r="L237" s="1"/>
  <c r="L232"/>
  <c r="B237"/>
  <c r="F232"/>
  <c r="F237" s="1"/>
  <c r="Y106" i="312"/>
  <c r="AH102"/>
  <c r="AK106"/>
  <c r="AQ102"/>
  <c r="AY29"/>
  <c r="BB29" s="1"/>
  <c r="AV102"/>
  <c r="S106"/>
  <c r="X102"/>
  <c r="R108"/>
  <c r="R10" i="201" s="1"/>
  <c r="AJ29" i="312"/>
  <c r="AU29" s="1"/>
  <c r="AU11" i="311"/>
  <c r="AU104" i="310"/>
  <c r="R108" i="311"/>
  <c r="R9" i="201" s="1"/>
  <c r="AJ29" i="311"/>
  <c r="AU29" s="1"/>
  <c r="F163" i="215"/>
  <c r="BD11" i="311"/>
  <c r="BD104" i="310"/>
  <c r="BB11" i="311"/>
  <c r="BB104" i="310"/>
  <c r="AJ11" i="311"/>
  <c r="AJ104" i="310"/>
  <c r="AQ102" i="311"/>
  <c r="AK106"/>
  <c r="AH102"/>
  <c r="Y106"/>
  <c r="X102"/>
  <c r="S106"/>
  <c r="F188" i="215"/>
  <c r="G188" s="1"/>
  <c r="L188" s="1"/>
  <c r="L205" s="1"/>
  <c r="L206" s="1"/>
  <c r="F190"/>
  <c r="F205" s="1"/>
  <c r="F206" s="1"/>
  <c r="AY29" i="311"/>
  <c r="BB29" s="1"/>
  <c r="AV102"/>
  <c r="N102"/>
  <c r="R102" s="1"/>
  <c r="AJ102" s="1"/>
  <c r="AU102" s="1"/>
  <c r="F106"/>
  <c r="M104" i="299"/>
  <c r="Q82"/>
  <c r="AI104" i="300"/>
  <c r="AT82"/>
  <c r="AI125"/>
  <c r="AT103"/>
  <c r="AT77"/>
  <c r="BA174"/>
  <c r="BA177" s="1"/>
  <c r="BC77"/>
  <c r="BA174" i="299"/>
  <c r="AI125"/>
  <c r="AT103"/>
  <c r="AX177"/>
  <c r="BC31"/>
  <c r="BC29" s="1"/>
  <c r="BC175" s="1"/>
  <c r="AT77"/>
  <c r="BC176"/>
  <c r="BD110"/>
  <c r="BA175"/>
  <c r="BA77"/>
  <c r="BC77"/>
  <c r="BA174" i="298"/>
  <c r="BA177" s="1"/>
  <c r="AI174"/>
  <c r="AI177" s="1"/>
  <c r="BC31"/>
  <c r="BC29" s="1"/>
  <c r="BC175" s="1"/>
  <c r="AT29"/>
  <c r="AT175" s="1"/>
  <c r="AI77"/>
  <c r="AI104"/>
  <c r="AT82"/>
  <c r="BC174"/>
  <c r="AT174"/>
  <c r="BC77"/>
  <c r="K20" i="240"/>
  <c r="J20"/>
  <c r="I20"/>
  <c r="H20"/>
  <c r="G20"/>
  <c r="L20" s="1"/>
  <c r="F20"/>
  <c r="L19"/>
  <c r="L18"/>
  <c r="L17"/>
  <c r="L16"/>
  <c r="F108" i="311" l="1"/>
  <c r="F9" i="201" s="1"/>
  <c r="S108" i="311"/>
  <c r="S9" i="201" s="1"/>
  <c r="Y108" i="311"/>
  <c r="Y9" i="201" s="1"/>
  <c r="AK108" i="311"/>
  <c r="AK9" i="201" s="1"/>
  <c r="S108" i="312"/>
  <c r="S10" i="201" s="1"/>
  <c r="AK108" i="312"/>
  <c r="AK10" i="201" s="1"/>
  <c r="Y108" i="312"/>
  <c r="Y10" i="201" s="1"/>
  <c r="F108" i="312"/>
  <c r="F10" i="201" s="1"/>
  <c r="BC177" i="298"/>
  <c r="AT77"/>
  <c r="AJ104" i="312"/>
  <c r="AJ11"/>
  <c r="AJ104" i="311"/>
  <c r="AU108" i="312"/>
  <c r="AU10" i="201" s="1"/>
  <c r="BD29" i="312"/>
  <c r="AY102"/>
  <c r="BB102" s="1"/>
  <c r="AV106"/>
  <c r="AJ102"/>
  <c r="AU102" s="1"/>
  <c r="BD102" s="1"/>
  <c r="AY102" i="311"/>
  <c r="BB102" s="1"/>
  <c r="AV106"/>
  <c r="AU108"/>
  <c r="AU9" i="201" s="1"/>
  <c r="BD29" i="311"/>
  <c r="AT177" i="298"/>
  <c r="BD102" i="311"/>
  <c r="Q104" i="299"/>
  <c r="AI82"/>
  <c r="AI174" i="300"/>
  <c r="AI177" s="1"/>
  <c r="AT125"/>
  <c r="AT170" s="1"/>
  <c r="BC103"/>
  <c r="BC125" s="1"/>
  <c r="BC170" s="1"/>
  <c r="AT104"/>
  <c r="BC82"/>
  <c r="BC104" s="1"/>
  <c r="AI174" i="299"/>
  <c r="AI177" s="1"/>
  <c r="BA177"/>
  <c r="AT125"/>
  <c r="AT170" s="1"/>
  <c r="BC103"/>
  <c r="BC125" s="1"/>
  <c r="BC170" s="1"/>
  <c r="AT104" i="298"/>
  <c r="BC82"/>
  <c r="BC104" s="1"/>
  <c r="AV108" i="312" l="1"/>
  <c r="AV10" i="201" s="1"/>
  <c r="AV108" i="311"/>
  <c r="AV9" i="201" s="1"/>
  <c r="AU104" i="312"/>
  <c r="BD104"/>
  <c r="BD11"/>
  <c r="BD104" i="311"/>
  <c r="AU11" i="312"/>
  <c r="AU104" i="311"/>
  <c r="AI104" i="299"/>
  <c r="AT82"/>
  <c r="AT174" i="300"/>
  <c r="AT177" s="1"/>
  <c r="BC174"/>
  <c r="BC177" s="1"/>
  <c r="AT174" i="299"/>
  <c r="AT177" s="1"/>
  <c r="BC174"/>
  <c r="BC177" s="1"/>
  <c r="BC82" l="1"/>
  <c r="BC104" s="1"/>
  <c r="AT104"/>
  <c r="H6" i="144"/>
  <c r="I6"/>
  <c r="J6"/>
  <c r="K6"/>
  <c r="H7"/>
  <c r="I7"/>
  <c r="J7"/>
  <c r="K7"/>
  <c r="H8"/>
  <c r="I8"/>
  <c r="J8"/>
  <c r="K8"/>
  <c r="H9"/>
  <c r="I9"/>
  <c r="J9"/>
  <c r="K9"/>
  <c r="H10"/>
  <c r="I10"/>
  <c r="J10"/>
  <c r="K10"/>
  <c r="H11"/>
  <c r="I11"/>
  <c r="J11"/>
  <c r="K11"/>
  <c r="H12"/>
  <c r="I12"/>
  <c r="J12"/>
  <c r="K12"/>
  <c r="H13"/>
  <c r="I13"/>
  <c r="J13"/>
  <c r="K13"/>
  <c r="H14"/>
  <c r="I14"/>
  <c r="J14"/>
  <c r="K14"/>
  <c r="H15"/>
  <c r="I15"/>
  <c r="J15"/>
  <c r="K15"/>
  <c r="H16"/>
  <c r="I16"/>
  <c r="J16"/>
  <c r="K16"/>
  <c r="H19"/>
  <c r="I19"/>
  <c r="J19"/>
  <c r="K19"/>
  <c r="H20"/>
  <c r="I20"/>
  <c r="J20"/>
  <c r="K20"/>
  <c r="H21"/>
  <c r="I21"/>
  <c r="J21"/>
  <c r="K21"/>
  <c r="H22"/>
  <c r="I22"/>
  <c r="J22"/>
  <c r="K22"/>
  <c r="H25"/>
  <c r="I25"/>
  <c r="J25"/>
  <c r="K25"/>
  <c r="H26"/>
  <c r="I26"/>
  <c r="J26"/>
  <c r="K26"/>
  <c r="H27"/>
  <c r="I27"/>
  <c r="J27"/>
  <c r="K27"/>
  <c r="H28"/>
  <c r="I28"/>
  <c r="J28"/>
  <c r="K28"/>
  <c r="H29"/>
  <c r="I29"/>
  <c r="J29"/>
  <c r="K29"/>
  <c r="H30"/>
  <c r="I30"/>
  <c r="J30"/>
  <c r="K30"/>
  <c r="H31"/>
  <c r="I31"/>
  <c r="J31"/>
  <c r="K31"/>
  <c r="H32"/>
  <c r="I32"/>
  <c r="J32"/>
  <c r="K32"/>
  <c r="H33"/>
  <c r="I33"/>
  <c r="J33"/>
  <c r="K33"/>
  <c r="H34"/>
  <c r="I34"/>
  <c r="I69" s="1"/>
  <c r="F75" i="201" s="1"/>
  <c r="J34" i="144"/>
  <c r="J69" s="1"/>
  <c r="G75" i="201" s="1"/>
  <c r="K34" i="144"/>
  <c r="K69" s="1"/>
  <c r="H75" i="201" s="1"/>
  <c r="H35" i="144"/>
  <c r="I35"/>
  <c r="J35"/>
  <c r="K35"/>
  <c r="H36"/>
  <c r="I36"/>
  <c r="J36"/>
  <c r="J37" s="1"/>
  <c r="J70" s="1"/>
  <c r="G76" i="201" s="1"/>
  <c r="K36" i="144"/>
  <c r="H37"/>
  <c r="I37"/>
  <c r="I70" s="1"/>
  <c r="F76" i="201" s="1"/>
  <c r="K37" i="144"/>
  <c r="K70" s="1"/>
  <c r="H76" i="201" s="1"/>
  <c r="H40" i="144"/>
  <c r="I40"/>
  <c r="J40"/>
  <c r="K40"/>
  <c r="H41"/>
  <c r="I41"/>
  <c r="J41"/>
  <c r="K41"/>
  <c r="H42"/>
  <c r="I42"/>
  <c r="J42"/>
  <c r="K42"/>
  <c r="H43"/>
  <c r="I43"/>
  <c r="J43"/>
  <c r="K43"/>
  <c r="H44"/>
  <c r="I44"/>
  <c r="J44"/>
  <c r="K44"/>
  <c r="H45"/>
  <c r="I45"/>
  <c r="J45"/>
  <c r="K45"/>
  <c r="H46"/>
  <c r="I46"/>
  <c r="J46"/>
  <c r="K46"/>
  <c r="H47"/>
  <c r="I47"/>
  <c r="J47"/>
  <c r="K47"/>
  <c r="H48"/>
  <c r="I48"/>
  <c r="J48"/>
  <c r="K48"/>
  <c r="H49"/>
  <c r="I49"/>
  <c r="J49"/>
  <c r="K49"/>
  <c r="H50"/>
  <c r="I50"/>
  <c r="J50"/>
  <c r="K50"/>
  <c r="H51"/>
  <c r="I51"/>
  <c r="J51"/>
  <c r="K51"/>
  <c r="H52"/>
  <c r="I52"/>
  <c r="J52"/>
  <c r="K52"/>
  <c r="H55"/>
  <c r="I55"/>
  <c r="J55"/>
  <c r="K55"/>
  <c r="H56"/>
  <c r="I56"/>
  <c r="J56"/>
  <c r="K56"/>
  <c r="H57"/>
  <c r="I57"/>
  <c r="J57"/>
  <c r="K57"/>
  <c r="H58"/>
  <c r="I58"/>
  <c r="J58"/>
  <c r="K58"/>
  <c r="H59"/>
  <c r="I59"/>
  <c r="J59"/>
  <c r="K59"/>
  <c r="H60"/>
  <c r="I60"/>
  <c r="J60"/>
  <c r="K60"/>
  <c r="H61"/>
  <c r="I61"/>
  <c r="J61"/>
  <c r="K61"/>
  <c r="H62"/>
  <c r="I62"/>
  <c r="J62"/>
  <c r="K62"/>
  <c r="H63"/>
  <c r="I63"/>
  <c r="J63"/>
  <c r="K63"/>
  <c r="H64"/>
  <c r="I64"/>
  <c r="J64"/>
  <c r="K64"/>
  <c r="H65"/>
  <c r="I65"/>
  <c r="J65"/>
  <c r="K65"/>
  <c r="H66"/>
  <c r="I66"/>
  <c r="J66"/>
  <c r="K66"/>
  <c r="H67"/>
  <c r="I67"/>
  <c r="J67"/>
  <c r="K67"/>
  <c r="I179" i="21"/>
  <c r="J179"/>
  <c r="K179"/>
  <c r="I55" i="147"/>
  <c r="J55"/>
  <c r="K55"/>
  <c r="H63" i="148"/>
  <c r="I63"/>
  <c r="J63"/>
  <c r="K63"/>
  <c r="I58" i="193"/>
  <c r="J58"/>
  <c r="K58"/>
  <c r="H58"/>
  <c r="BB176" i="297" l="1"/>
  <c r="AZ176"/>
  <c r="AY176"/>
  <c r="AW176"/>
  <c r="AV176"/>
  <c r="AU176"/>
  <c r="AS176"/>
  <c r="AR176"/>
  <c r="AQ176"/>
  <c r="AO176"/>
  <c r="AN176"/>
  <c r="AM176"/>
  <c r="AL176"/>
  <c r="AK176"/>
  <c r="AJ176"/>
  <c r="AH176"/>
  <c r="AF176"/>
  <c r="AE176"/>
  <c r="AD176"/>
  <c r="AC176"/>
  <c r="AB176"/>
  <c r="AA176"/>
  <c r="Z176"/>
  <c r="Y176"/>
  <c r="X176"/>
  <c r="W176"/>
  <c r="V176"/>
  <c r="U176"/>
  <c r="T176"/>
  <c r="S176"/>
  <c r="R176"/>
  <c r="Q176"/>
  <c r="P176"/>
  <c r="O176"/>
  <c r="N176"/>
  <c r="M176"/>
  <c r="L176"/>
  <c r="K176"/>
  <c r="J176"/>
  <c r="I176"/>
  <c r="H176"/>
  <c r="G176"/>
  <c r="F176"/>
  <c r="E176"/>
  <c r="D176"/>
  <c r="C176"/>
  <c r="B176"/>
  <c r="BB175"/>
  <c r="AX164"/>
  <c r="BA164" s="1"/>
  <c r="AP164"/>
  <c r="AG164"/>
  <c r="W164"/>
  <c r="M164"/>
  <c r="Q164" s="1"/>
  <c r="AI164" s="1"/>
  <c r="AT164" s="1"/>
  <c r="A164"/>
  <c r="BA163"/>
  <c r="AX163"/>
  <c r="AP163"/>
  <c r="AG163"/>
  <c r="W163"/>
  <c r="M163"/>
  <c r="Q163" s="1"/>
  <c r="A163"/>
  <c r="AX162"/>
  <c r="BA162" s="1"/>
  <c r="AP162"/>
  <c r="AG162"/>
  <c r="W162"/>
  <c r="M162"/>
  <c r="Q162" s="1"/>
  <c r="A162"/>
  <c r="AX161"/>
  <c r="BA161" s="1"/>
  <c r="AP161"/>
  <c r="AG161"/>
  <c r="W161"/>
  <c r="M161"/>
  <c r="Q161" s="1"/>
  <c r="A161"/>
  <c r="AX160"/>
  <c r="BA160" s="1"/>
  <c r="AP160"/>
  <c r="AG160"/>
  <c r="W160"/>
  <c r="Q160"/>
  <c r="AI160" s="1"/>
  <c r="AT160" s="1"/>
  <c r="M160"/>
  <c r="A160"/>
  <c r="AX159"/>
  <c r="BA159" s="1"/>
  <c r="AP159"/>
  <c r="AG159"/>
  <c r="W159"/>
  <c r="M159"/>
  <c r="Q159" s="1"/>
  <c r="A159"/>
  <c r="AX158"/>
  <c r="BA158" s="1"/>
  <c r="AP158"/>
  <c r="AG158"/>
  <c r="W158"/>
  <c r="M158"/>
  <c r="Q158" s="1"/>
  <c r="AI158" s="1"/>
  <c r="AT158" s="1"/>
  <c r="A158"/>
  <c r="AX157"/>
  <c r="BA157" s="1"/>
  <c r="AP157"/>
  <c r="AG157"/>
  <c r="W157"/>
  <c r="M157"/>
  <c r="Q157" s="1"/>
  <c r="AI157" s="1"/>
  <c r="AT157" s="1"/>
  <c r="A157"/>
  <c r="AX156"/>
  <c r="BA156" s="1"/>
  <c r="AP156"/>
  <c r="AG156"/>
  <c r="W156"/>
  <c r="Q156"/>
  <c r="AI156" s="1"/>
  <c r="AT156" s="1"/>
  <c r="M156"/>
  <c r="A156"/>
  <c r="AX155"/>
  <c r="BA155" s="1"/>
  <c r="AP155"/>
  <c r="AG155"/>
  <c r="W155"/>
  <c r="M155"/>
  <c r="Q155" s="1"/>
  <c r="A155"/>
  <c r="AX154"/>
  <c r="BA154" s="1"/>
  <c r="AP154"/>
  <c r="AG154"/>
  <c r="W154"/>
  <c r="M154"/>
  <c r="Q154" s="1"/>
  <c r="A154"/>
  <c r="AX153"/>
  <c r="BA153" s="1"/>
  <c r="AP153"/>
  <c r="AG153"/>
  <c r="W153"/>
  <c r="M153"/>
  <c r="Q153" s="1"/>
  <c r="A153"/>
  <c r="AX152"/>
  <c r="BA152" s="1"/>
  <c r="AP152"/>
  <c r="AG152"/>
  <c r="W152"/>
  <c r="M152"/>
  <c r="Q152" s="1"/>
  <c r="AI152" s="1"/>
  <c r="AT152" s="1"/>
  <c r="A152"/>
  <c r="AX151"/>
  <c r="BA151" s="1"/>
  <c r="AP151"/>
  <c r="AG151"/>
  <c r="W151"/>
  <c r="M151"/>
  <c r="Q151" s="1"/>
  <c r="A151"/>
  <c r="AX150"/>
  <c r="BA150" s="1"/>
  <c r="AP150"/>
  <c r="AG150"/>
  <c r="AG149" s="1"/>
  <c r="W150"/>
  <c r="M150"/>
  <c r="Q150" s="1"/>
  <c r="AI150" s="1"/>
  <c r="A150"/>
  <c r="AZ149"/>
  <c r="AY149"/>
  <c r="AX149"/>
  <c r="AW149"/>
  <c r="AV149"/>
  <c r="AU149"/>
  <c r="AS149"/>
  <c r="AR149"/>
  <c r="AQ149"/>
  <c r="AP149"/>
  <c r="AO149"/>
  <c r="AN149"/>
  <c r="AM149"/>
  <c r="AL149"/>
  <c r="AK149"/>
  <c r="AJ149"/>
  <c r="AH149"/>
  <c r="AF149"/>
  <c r="AE149"/>
  <c r="AD149"/>
  <c r="AC149"/>
  <c r="AB149"/>
  <c r="AA149"/>
  <c r="Z149"/>
  <c r="Y149"/>
  <c r="X149"/>
  <c r="W149"/>
  <c r="V149"/>
  <c r="U149"/>
  <c r="T149"/>
  <c r="S149"/>
  <c r="R149"/>
  <c r="P149"/>
  <c r="O149"/>
  <c r="N149"/>
  <c r="L149"/>
  <c r="K149"/>
  <c r="J149"/>
  <c r="I149"/>
  <c r="H149"/>
  <c r="G149"/>
  <c r="F149"/>
  <c r="E149"/>
  <c r="D149"/>
  <c r="C149"/>
  <c r="B149"/>
  <c r="AP148"/>
  <c r="AG148"/>
  <c r="W148"/>
  <c r="M148"/>
  <c r="Q148" s="1"/>
  <c r="AI148" s="1"/>
  <c r="AQ136"/>
  <c r="AO136"/>
  <c r="AN136"/>
  <c r="AM136"/>
  <c r="AL136"/>
  <c r="AK136"/>
  <c r="AJ136"/>
  <c r="AF136"/>
  <c r="AE136"/>
  <c r="AD136"/>
  <c r="AC136"/>
  <c r="AB136"/>
  <c r="AA136"/>
  <c r="Z136"/>
  <c r="Y136"/>
  <c r="X136"/>
  <c r="AG136" s="1"/>
  <c r="D136"/>
  <c r="C136"/>
  <c r="B136"/>
  <c r="AP135"/>
  <c r="AG135"/>
  <c r="AI135" s="1"/>
  <c r="AP134"/>
  <c r="AG134"/>
  <c r="AI134" s="1"/>
  <c r="AP133"/>
  <c r="AG133"/>
  <c r="AI133" s="1"/>
  <c r="AP132"/>
  <c r="AG132"/>
  <c r="AI132" s="1"/>
  <c r="AP131"/>
  <c r="AG131"/>
  <c r="AI131" s="1"/>
  <c r="AP130"/>
  <c r="AG130"/>
  <c r="AI130" s="1"/>
  <c r="AT127"/>
  <c r="BB123"/>
  <c r="AY123"/>
  <c r="AX123"/>
  <c r="AS123"/>
  <c r="AQ123"/>
  <c r="AO123"/>
  <c r="AN123"/>
  <c r="AM123"/>
  <c r="AL123"/>
  <c r="AK123"/>
  <c r="AJ123"/>
  <c r="AF123"/>
  <c r="AE123"/>
  <c r="AD123"/>
  <c r="AC123"/>
  <c r="AB123"/>
  <c r="AA123"/>
  <c r="Z123"/>
  <c r="Y123"/>
  <c r="X123"/>
  <c r="AX122"/>
  <c r="BA122" s="1"/>
  <c r="AP122"/>
  <c r="AG122"/>
  <c r="AI122" s="1"/>
  <c r="AX121"/>
  <c r="BA121" s="1"/>
  <c r="AP121"/>
  <c r="AG121"/>
  <c r="AI121" s="1"/>
  <c r="AX120"/>
  <c r="BA120" s="1"/>
  <c r="AP120"/>
  <c r="AG120"/>
  <c r="AI120" s="1"/>
  <c r="AX119"/>
  <c r="BA119" s="1"/>
  <c r="AP119"/>
  <c r="AG119"/>
  <c r="AI119" s="1"/>
  <c r="AX118"/>
  <c r="BA118" s="1"/>
  <c r="AP118"/>
  <c r="AG118"/>
  <c r="AX117"/>
  <c r="BA117" s="1"/>
  <c r="AP117"/>
  <c r="AG117"/>
  <c r="AI117" s="1"/>
  <c r="AT117" s="1"/>
  <c r="AW115"/>
  <c r="AV115"/>
  <c r="AU115"/>
  <c r="AQ115"/>
  <c r="AO115"/>
  <c r="AN115"/>
  <c r="AM115"/>
  <c r="AL115"/>
  <c r="AK115"/>
  <c r="AJ115"/>
  <c r="AP115" s="1"/>
  <c r="AF115"/>
  <c r="AE115"/>
  <c r="AD115"/>
  <c r="AC115"/>
  <c r="AB115"/>
  <c r="AA115"/>
  <c r="Z115"/>
  <c r="Y115"/>
  <c r="X115"/>
  <c r="AX114"/>
  <c r="BA114" s="1"/>
  <c r="AP114"/>
  <c r="AG114"/>
  <c r="AI114" s="1"/>
  <c r="AT114" s="1"/>
  <c r="AX113"/>
  <c r="BA113" s="1"/>
  <c r="AP113"/>
  <c r="AG113"/>
  <c r="AI113" s="1"/>
  <c r="AX112"/>
  <c r="BA112" s="1"/>
  <c r="AP112"/>
  <c r="AG112"/>
  <c r="AI112" s="1"/>
  <c r="AT112" s="1"/>
  <c r="AX111"/>
  <c r="BA111" s="1"/>
  <c r="AP111"/>
  <c r="AG111"/>
  <c r="AI111" s="1"/>
  <c r="AX110"/>
  <c r="AP110"/>
  <c r="AG110"/>
  <c r="AX109"/>
  <c r="BA109" s="1"/>
  <c r="AP109"/>
  <c r="AG109"/>
  <c r="AI109" s="1"/>
  <c r="AG107"/>
  <c r="W107"/>
  <c r="Q107"/>
  <c r="AI107" s="1"/>
  <c r="AT107" s="1"/>
  <c r="BC107" s="1"/>
  <c r="M107"/>
  <c r="W106"/>
  <c r="M106"/>
  <c r="Q106" s="1"/>
  <c r="AX101"/>
  <c r="BA101" s="1"/>
  <c r="AP101"/>
  <c r="AG101"/>
  <c r="W101"/>
  <c r="M101"/>
  <c r="Q101" s="1"/>
  <c r="AI101" s="1"/>
  <c r="AT101" s="1"/>
  <c r="A101"/>
  <c r="AX100"/>
  <c r="BA100" s="1"/>
  <c r="AP100"/>
  <c r="AG100"/>
  <c r="W100"/>
  <c r="Q100"/>
  <c r="AI100" s="1"/>
  <c r="AT100" s="1"/>
  <c r="M100"/>
  <c r="A100"/>
  <c r="AX99"/>
  <c r="BA99" s="1"/>
  <c r="AP99"/>
  <c r="AG99"/>
  <c r="W99"/>
  <c r="M99"/>
  <c r="Q99" s="1"/>
  <c r="A99"/>
  <c r="AX98"/>
  <c r="BA98" s="1"/>
  <c r="AP98"/>
  <c r="AG98"/>
  <c r="W98"/>
  <c r="M98"/>
  <c r="Q98" s="1"/>
  <c r="A98"/>
  <c r="AX97"/>
  <c r="BA97" s="1"/>
  <c r="AP97"/>
  <c r="AG97"/>
  <c r="W97"/>
  <c r="M97"/>
  <c r="Q97" s="1"/>
  <c r="A97"/>
  <c r="AX96"/>
  <c r="BA96" s="1"/>
  <c r="AP96"/>
  <c r="AG96"/>
  <c r="W96"/>
  <c r="M96"/>
  <c r="Q96" s="1"/>
  <c r="A96"/>
  <c r="AX95"/>
  <c r="BA95" s="1"/>
  <c r="AP95"/>
  <c r="AG95"/>
  <c r="W95"/>
  <c r="M95"/>
  <c r="Q95" s="1"/>
  <c r="A95"/>
  <c r="AX94"/>
  <c r="BA94" s="1"/>
  <c r="AP94"/>
  <c r="AG94"/>
  <c r="W94"/>
  <c r="M94"/>
  <c r="Q94" s="1"/>
  <c r="AI94" s="1"/>
  <c r="AT94" s="1"/>
  <c r="A94"/>
  <c r="AX93"/>
  <c r="BA93" s="1"/>
  <c r="AP93"/>
  <c r="AG93"/>
  <c r="W93"/>
  <c r="M93"/>
  <c r="Q93" s="1"/>
  <c r="AI93" s="1"/>
  <c r="AT93" s="1"/>
  <c r="A93"/>
  <c r="AX92"/>
  <c r="BA92" s="1"/>
  <c r="AP92"/>
  <c r="AG92"/>
  <c r="W92"/>
  <c r="Q92"/>
  <c r="AI92" s="1"/>
  <c r="AT92" s="1"/>
  <c r="M92"/>
  <c r="A92"/>
  <c r="AX91"/>
  <c r="BA91" s="1"/>
  <c r="AP91"/>
  <c r="AG91"/>
  <c r="W91"/>
  <c r="M91"/>
  <c r="Q91" s="1"/>
  <c r="A91"/>
  <c r="AX90"/>
  <c r="BA90" s="1"/>
  <c r="AP90"/>
  <c r="AG90"/>
  <c r="W90"/>
  <c r="M90"/>
  <c r="Q90" s="1"/>
  <c r="A90"/>
  <c r="AX89"/>
  <c r="BA89" s="1"/>
  <c r="AP89"/>
  <c r="AG89"/>
  <c r="W89"/>
  <c r="M89"/>
  <c r="Q89" s="1"/>
  <c r="A89"/>
  <c r="AX88"/>
  <c r="BA88" s="1"/>
  <c r="AP88"/>
  <c r="AG88"/>
  <c r="W88"/>
  <c r="M88"/>
  <c r="Q88" s="1"/>
  <c r="A88"/>
  <c r="AX87"/>
  <c r="BA87" s="1"/>
  <c r="AP87"/>
  <c r="AG87"/>
  <c r="W87"/>
  <c r="M87"/>
  <c r="Q87" s="1"/>
  <c r="A87"/>
  <c r="BB86"/>
  <c r="BB103" s="1"/>
  <c r="BB125" s="1"/>
  <c r="AZ86"/>
  <c r="AZ103" s="1"/>
  <c r="AZ125" s="1"/>
  <c r="AY86"/>
  <c r="AY103" s="1"/>
  <c r="AY125" s="1"/>
  <c r="AW86"/>
  <c r="AW103" s="1"/>
  <c r="AW125" s="1"/>
  <c r="AV86"/>
  <c r="AV103" s="1"/>
  <c r="AV125" s="1"/>
  <c r="AU86"/>
  <c r="AU103" s="1"/>
  <c r="AS86"/>
  <c r="AS103" s="1"/>
  <c r="AS125" s="1"/>
  <c r="AR86"/>
  <c r="AR103" s="1"/>
  <c r="AR125" s="1"/>
  <c r="AQ86"/>
  <c r="AQ103" s="1"/>
  <c r="AQ125" s="1"/>
  <c r="AO86"/>
  <c r="AO103" s="1"/>
  <c r="AO125" s="1"/>
  <c r="AN86"/>
  <c r="AN103" s="1"/>
  <c r="AN125" s="1"/>
  <c r="AM86"/>
  <c r="AM103" s="1"/>
  <c r="AM125" s="1"/>
  <c r="AL86"/>
  <c r="AL103" s="1"/>
  <c r="AL125" s="1"/>
  <c r="AK86"/>
  <c r="AK103" s="1"/>
  <c r="AK125" s="1"/>
  <c r="AJ86"/>
  <c r="AJ103" s="1"/>
  <c r="AJ125" s="1"/>
  <c r="AH86"/>
  <c r="AH103" s="1"/>
  <c r="AH125" s="1"/>
  <c r="AF86"/>
  <c r="AF103" s="1"/>
  <c r="AF125" s="1"/>
  <c r="AE86"/>
  <c r="AE103" s="1"/>
  <c r="AE125" s="1"/>
  <c r="AD86"/>
  <c r="AD103" s="1"/>
  <c r="AD125" s="1"/>
  <c r="AC86"/>
  <c r="AC103" s="1"/>
  <c r="AC125" s="1"/>
  <c r="AB86"/>
  <c r="AB103" s="1"/>
  <c r="AB125" s="1"/>
  <c r="AA86"/>
  <c r="AA103" s="1"/>
  <c r="AA125" s="1"/>
  <c r="Z86"/>
  <c r="Z103" s="1"/>
  <c r="Z125" s="1"/>
  <c r="X86"/>
  <c r="X103" s="1"/>
  <c r="X125" s="1"/>
  <c r="V86"/>
  <c r="V103" s="1"/>
  <c r="V125" s="1"/>
  <c r="U86"/>
  <c r="U103" s="1"/>
  <c r="U125" s="1"/>
  <c r="T86"/>
  <c r="T103" s="1"/>
  <c r="T125" s="1"/>
  <c r="S86"/>
  <c r="S103" s="1"/>
  <c r="S125" s="1"/>
  <c r="R86"/>
  <c r="R103" s="1"/>
  <c r="R125" s="1"/>
  <c r="P86"/>
  <c r="P103" s="1"/>
  <c r="P125" s="1"/>
  <c r="O86"/>
  <c r="O103" s="1"/>
  <c r="O125" s="1"/>
  <c r="N86"/>
  <c r="N103" s="1"/>
  <c r="N125" s="1"/>
  <c r="L86"/>
  <c r="L103" s="1"/>
  <c r="L125" s="1"/>
  <c r="K86"/>
  <c r="K103" s="1"/>
  <c r="K125" s="1"/>
  <c r="J86"/>
  <c r="J103" s="1"/>
  <c r="J125" s="1"/>
  <c r="I86"/>
  <c r="I103" s="1"/>
  <c r="I125" s="1"/>
  <c r="H86"/>
  <c r="H103" s="1"/>
  <c r="H125" s="1"/>
  <c r="G86"/>
  <c r="G103" s="1"/>
  <c r="G125" s="1"/>
  <c r="F86"/>
  <c r="F103" s="1"/>
  <c r="F125" s="1"/>
  <c r="E86"/>
  <c r="E103" s="1"/>
  <c r="D86"/>
  <c r="D103" s="1"/>
  <c r="D125" s="1"/>
  <c r="C86"/>
  <c r="C103" s="1"/>
  <c r="C125" s="1"/>
  <c r="B86"/>
  <c r="B103" s="1"/>
  <c r="B125" s="1"/>
  <c r="AX85"/>
  <c r="BA85" s="1"/>
  <c r="AP85"/>
  <c r="AG85"/>
  <c r="W85"/>
  <c r="M85"/>
  <c r="AX80"/>
  <c r="BA80" s="1"/>
  <c r="AP80"/>
  <c r="AG80"/>
  <c r="W80"/>
  <c r="M80"/>
  <c r="Q80" s="1"/>
  <c r="AX79"/>
  <c r="BA79" s="1"/>
  <c r="AP79"/>
  <c r="H87" i="215" s="1"/>
  <c r="L87" s="1"/>
  <c r="AG79" i="297"/>
  <c r="D87" i="215" s="1"/>
  <c r="W79" i="297"/>
  <c r="C87" i="215" s="1"/>
  <c r="M79" i="297"/>
  <c r="Q79" s="1"/>
  <c r="B87" i="215" s="1"/>
  <c r="AX75" i="297"/>
  <c r="BA75" s="1"/>
  <c r="AP75"/>
  <c r="AJ399" i="295" s="1"/>
  <c r="AG75" i="297"/>
  <c r="AI399" i="295" s="1"/>
  <c r="W75" i="297"/>
  <c r="M75"/>
  <c r="Q75" s="1"/>
  <c r="A75"/>
  <c r="AX74"/>
  <c r="AP74"/>
  <c r="AJ371" i="295" s="1"/>
  <c r="AG74" i="297"/>
  <c r="AI371" i="295" s="1"/>
  <c r="W74" i="297"/>
  <c r="M74"/>
  <c r="Q74" s="1"/>
  <c r="A74"/>
  <c r="AX73"/>
  <c r="BA73" s="1"/>
  <c r="AP73"/>
  <c r="AJ343" i="295" s="1"/>
  <c r="AG73" i="297"/>
  <c r="AI343" i="295" s="1"/>
  <c r="W73" i="297"/>
  <c r="M73"/>
  <c r="Q73" s="1"/>
  <c r="A73"/>
  <c r="BA72"/>
  <c r="AP72"/>
  <c r="AJ315" i="295" s="1"/>
  <c r="AG72" i="297"/>
  <c r="AI315" i="295" s="1"/>
  <c r="W72" i="297"/>
  <c r="M72"/>
  <c r="Q72" s="1"/>
  <c r="A72"/>
  <c r="AX71"/>
  <c r="BA71" s="1"/>
  <c r="AP71"/>
  <c r="AJ287" i="295" s="1"/>
  <c r="AG71" i="297"/>
  <c r="AI287" i="295" s="1"/>
  <c r="W71" i="297"/>
  <c r="M71"/>
  <c r="Q71" s="1"/>
  <c r="A71"/>
  <c r="AX70"/>
  <c r="BA70" s="1"/>
  <c r="AP70"/>
  <c r="AJ259" i="295" s="1"/>
  <c r="AG70" i="297"/>
  <c r="AI259" i="295" s="1"/>
  <c r="W70" i="297"/>
  <c r="M70"/>
  <c r="Q70" s="1"/>
  <c r="A70"/>
  <c r="AX69"/>
  <c r="BA69" s="1"/>
  <c r="AP69"/>
  <c r="AJ231" i="295" s="1"/>
  <c r="AG69" i="297"/>
  <c r="AI231" i="295" s="1"/>
  <c r="W69" i="297"/>
  <c r="M69"/>
  <c r="Q69" s="1"/>
  <c r="A69"/>
  <c r="AX68"/>
  <c r="BA68" s="1"/>
  <c r="AP68"/>
  <c r="AJ203" i="295" s="1"/>
  <c r="AG68" i="297"/>
  <c r="AI203" i="295" s="1"/>
  <c r="W68" i="297"/>
  <c r="M68"/>
  <c r="Q68" s="1"/>
  <c r="A68"/>
  <c r="AX67"/>
  <c r="BA67" s="1"/>
  <c r="AP67"/>
  <c r="AJ175" i="295" s="1"/>
  <c r="AG67" i="297"/>
  <c r="AI175" i="295" s="1"/>
  <c r="W67" i="297"/>
  <c r="M67"/>
  <c r="Q67" s="1"/>
  <c r="A67"/>
  <c r="AX66"/>
  <c r="BA66" s="1"/>
  <c r="AP66"/>
  <c r="AJ147" i="295" s="1"/>
  <c r="AG66" i="297"/>
  <c r="AI147" i="295" s="1"/>
  <c r="W66" i="297"/>
  <c r="M66"/>
  <c r="Q66" s="1"/>
  <c r="A66"/>
  <c r="AX65"/>
  <c r="BA65" s="1"/>
  <c r="AP65"/>
  <c r="AJ119" i="295" s="1"/>
  <c r="AG65" i="297"/>
  <c r="AI119" i="295" s="1"/>
  <c r="W65" i="297"/>
  <c r="M65"/>
  <c r="Q65" s="1"/>
  <c r="A65"/>
  <c r="AX64"/>
  <c r="AP64"/>
  <c r="AJ91" i="295" s="1"/>
  <c r="AG64" i="297"/>
  <c r="AI91" i="295" s="1"/>
  <c r="W64" i="297"/>
  <c r="M64"/>
  <c r="Q64" s="1"/>
  <c r="A64"/>
  <c r="AX63"/>
  <c r="BA63" s="1"/>
  <c r="AP63"/>
  <c r="AJ63" i="295" s="1"/>
  <c r="AG63" i="297"/>
  <c r="AI63" i="295" s="1"/>
  <c r="W63" i="297"/>
  <c r="M63"/>
  <c r="Q63" s="1"/>
  <c r="A63"/>
  <c r="AX62"/>
  <c r="BA62" s="1"/>
  <c r="AP62"/>
  <c r="AJ35" i="295" s="1"/>
  <c r="AG62" i="297"/>
  <c r="AI35" i="295" s="1"/>
  <c r="W62" i="297"/>
  <c r="M62"/>
  <c r="Q62" s="1"/>
  <c r="A62"/>
  <c r="AX61"/>
  <c r="AP61"/>
  <c r="AJ7" i="295" s="1"/>
  <c r="AG61" i="297"/>
  <c r="W61"/>
  <c r="M61"/>
  <c r="Q61" s="1"/>
  <c r="A61"/>
  <c r="BB77"/>
  <c r="G221" i="201"/>
  <c r="G229" s="1"/>
  <c r="G220"/>
  <c r="G228" s="1"/>
  <c r="G219"/>
  <c r="G227" s="1"/>
  <c r="G218"/>
  <c r="G226" s="1"/>
  <c r="G217"/>
  <c r="G225" s="1"/>
  <c r="AX58" i="297"/>
  <c r="BA58" s="1"/>
  <c r="AP58"/>
  <c r="AG58"/>
  <c r="W58"/>
  <c r="M58"/>
  <c r="Q58" s="1"/>
  <c r="AI58" s="1"/>
  <c r="AT58" s="1"/>
  <c r="AX56"/>
  <c r="BA56" s="1"/>
  <c r="AP56"/>
  <c r="AG56"/>
  <c r="W56"/>
  <c r="M56"/>
  <c r="Q56" s="1"/>
  <c r="AX54"/>
  <c r="BA54" s="1"/>
  <c r="AP54"/>
  <c r="AG54"/>
  <c r="W54"/>
  <c r="C88" i="215" s="1"/>
  <c r="M54" i="297"/>
  <c r="Q54" s="1"/>
  <c r="B88" i="215" s="1"/>
  <c r="AX52" i="297"/>
  <c r="BA52" s="1"/>
  <c r="AP52"/>
  <c r="AG52"/>
  <c r="W52"/>
  <c r="M52"/>
  <c r="AX50"/>
  <c r="BA50" s="1"/>
  <c r="AP50"/>
  <c r="AG50"/>
  <c r="W50"/>
  <c r="M50"/>
  <c r="Q50" s="1"/>
  <c r="AI50" s="1"/>
  <c r="AT50" s="1"/>
  <c r="AX48"/>
  <c r="BA48" s="1"/>
  <c r="AP48"/>
  <c r="AG48"/>
  <c r="W48"/>
  <c r="M48"/>
  <c r="Q48" s="1"/>
  <c r="AX46"/>
  <c r="BA46" s="1"/>
  <c r="AP46"/>
  <c r="AG46"/>
  <c r="W46"/>
  <c r="M46"/>
  <c r="Q46" s="1"/>
  <c r="A46"/>
  <c r="AX45"/>
  <c r="BA45" s="1"/>
  <c r="AP45"/>
  <c r="AG45"/>
  <c r="W45"/>
  <c r="M45"/>
  <c r="Q45" s="1"/>
  <c r="A45"/>
  <c r="AX44"/>
  <c r="BA44" s="1"/>
  <c r="AP44"/>
  <c r="AG44"/>
  <c r="W44"/>
  <c r="M44"/>
  <c r="Q44" s="1"/>
  <c r="A44"/>
  <c r="AX43"/>
  <c r="BA43" s="1"/>
  <c r="AP43"/>
  <c r="AG43"/>
  <c r="W43"/>
  <c r="M43"/>
  <c r="Q43" s="1"/>
  <c r="A43"/>
  <c r="AX42"/>
  <c r="BA42" s="1"/>
  <c r="AP42"/>
  <c r="AG42"/>
  <c r="W42"/>
  <c r="M42"/>
  <c r="Q42" s="1"/>
  <c r="A42"/>
  <c r="AX41"/>
  <c r="BA41" s="1"/>
  <c r="AP41"/>
  <c r="AG41"/>
  <c r="W41"/>
  <c r="M41"/>
  <c r="Q41" s="1"/>
  <c r="A41"/>
  <c r="AX40"/>
  <c r="BA40" s="1"/>
  <c r="AP40"/>
  <c r="AG40"/>
  <c r="W40"/>
  <c r="M40"/>
  <c r="Q40" s="1"/>
  <c r="A40"/>
  <c r="AX39"/>
  <c r="BA39" s="1"/>
  <c r="AP39"/>
  <c r="AG39"/>
  <c r="W39"/>
  <c r="M39"/>
  <c r="Q39" s="1"/>
  <c r="A39"/>
  <c r="AX38"/>
  <c r="BA38" s="1"/>
  <c r="AP38"/>
  <c r="AG38"/>
  <c r="W38"/>
  <c r="M38"/>
  <c r="Q38" s="1"/>
  <c r="A38"/>
  <c r="AX37"/>
  <c r="BA37" s="1"/>
  <c r="AP37"/>
  <c r="AG37"/>
  <c r="W37"/>
  <c r="M37"/>
  <c r="Q37" s="1"/>
  <c r="A37"/>
  <c r="AX36"/>
  <c r="BA36" s="1"/>
  <c r="AP36"/>
  <c r="AG36"/>
  <c r="W36"/>
  <c r="M36"/>
  <c r="Q36" s="1"/>
  <c r="A36"/>
  <c r="AX35"/>
  <c r="BA35" s="1"/>
  <c r="AP35"/>
  <c r="AG35"/>
  <c r="W35"/>
  <c r="M35"/>
  <c r="Q35" s="1"/>
  <c r="A35"/>
  <c r="AX34"/>
  <c r="BA34" s="1"/>
  <c r="AP34"/>
  <c r="AG34"/>
  <c r="W34"/>
  <c r="M34"/>
  <c r="Q34" s="1"/>
  <c r="A34"/>
  <c r="AX33"/>
  <c r="BA33" s="1"/>
  <c r="AP33"/>
  <c r="AG33"/>
  <c r="W33"/>
  <c r="M33"/>
  <c r="Q33" s="1"/>
  <c r="A33"/>
  <c r="AX32"/>
  <c r="AP32"/>
  <c r="AG32"/>
  <c r="AG31" s="1"/>
  <c r="W32"/>
  <c r="M32"/>
  <c r="A32"/>
  <c r="AY29"/>
  <c r="AW29"/>
  <c r="AU29"/>
  <c r="AS29"/>
  <c r="AQ29"/>
  <c r="AO29"/>
  <c r="AO175" s="1"/>
  <c r="AN29"/>
  <c r="AN175" s="1"/>
  <c r="AM29"/>
  <c r="AM175" s="1"/>
  <c r="AK29"/>
  <c r="AK175" s="1"/>
  <c r="AJ29"/>
  <c r="AJ175" s="1"/>
  <c r="AH29"/>
  <c r="AF29"/>
  <c r="AF175" s="1"/>
  <c r="AE29"/>
  <c r="AE175" s="1"/>
  <c r="AD29"/>
  <c r="AD175" s="1"/>
  <c r="AC29"/>
  <c r="AC175" s="1"/>
  <c r="AB29"/>
  <c r="AB175" s="1"/>
  <c r="AA29"/>
  <c r="AA175" s="1"/>
  <c r="Z29"/>
  <c r="Z175" s="1"/>
  <c r="Y29"/>
  <c r="Y175" s="1"/>
  <c r="X29"/>
  <c r="X175" s="1"/>
  <c r="V29"/>
  <c r="V175" s="1"/>
  <c r="U29"/>
  <c r="T29"/>
  <c r="S29"/>
  <c r="S175" s="1"/>
  <c r="P29"/>
  <c r="O29"/>
  <c r="N29"/>
  <c r="L29"/>
  <c r="K29"/>
  <c r="K175" s="1"/>
  <c r="I29"/>
  <c r="I175" s="1"/>
  <c r="H29"/>
  <c r="G29"/>
  <c r="G175" s="1"/>
  <c r="E29"/>
  <c r="E175" s="1"/>
  <c r="D29"/>
  <c r="D175" s="1"/>
  <c r="C29"/>
  <c r="C175" s="1"/>
  <c r="AX30"/>
  <c r="BA30" s="1"/>
  <c r="AP30"/>
  <c r="AG30"/>
  <c r="W30"/>
  <c r="M30"/>
  <c r="Q30" s="1"/>
  <c r="AZ29"/>
  <c r="AV29"/>
  <c r="AV175" s="1"/>
  <c r="AR29"/>
  <c r="AL29"/>
  <c r="AL175" s="1"/>
  <c r="R29"/>
  <c r="J29"/>
  <c r="J175" s="1"/>
  <c r="F29"/>
  <c r="F175" s="1"/>
  <c r="B29"/>
  <c r="AX27"/>
  <c r="BA27" s="1"/>
  <c r="AP27"/>
  <c r="AG27"/>
  <c r="W27"/>
  <c r="M27"/>
  <c r="Q27" s="1"/>
  <c r="A27"/>
  <c r="AX26"/>
  <c r="BA26" s="1"/>
  <c r="AP26"/>
  <c r="AG26"/>
  <c r="W26"/>
  <c r="M26"/>
  <c r="Q26" s="1"/>
  <c r="A26"/>
  <c r="AX25"/>
  <c r="BA25" s="1"/>
  <c r="AP25"/>
  <c r="AG25"/>
  <c r="W25"/>
  <c r="M25"/>
  <c r="Q25" s="1"/>
  <c r="A25"/>
  <c r="AX24"/>
  <c r="BA24" s="1"/>
  <c r="AP24"/>
  <c r="AG24"/>
  <c r="W24"/>
  <c r="M24"/>
  <c r="Q24" s="1"/>
  <c r="A24"/>
  <c r="AX23"/>
  <c r="BA23" s="1"/>
  <c r="AP23"/>
  <c r="AG23"/>
  <c r="W23"/>
  <c r="M23"/>
  <c r="Q23" s="1"/>
  <c r="A23"/>
  <c r="AX22"/>
  <c r="BA22" s="1"/>
  <c r="AP22"/>
  <c r="AG22"/>
  <c r="W22"/>
  <c r="M22"/>
  <c r="Q22" s="1"/>
  <c r="A22"/>
  <c r="AX21"/>
  <c r="BA21" s="1"/>
  <c r="AP21"/>
  <c r="AG21"/>
  <c r="W21"/>
  <c r="M21"/>
  <c r="Q21" s="1"/>
  <c r="A21"/>
  <c r="AX20"/>
  <c r="BA20" s="1"/>
  <c r="AP20"/>
  <c r="AG20"/>
  <c r="W20"/>
  <c r="M20"/>
  <c r="Q20" s="1"/>
  <c r="AI20" s="1"/>
  <c r="AT20" s="1"/>
  <c r="A20"/>
  <c r="AX19"/>
  <c r="BA19" s="1"/>
  <c r="AP19"/>
  <c r="AG19"/>
  <c r="W19"/>
  <c r="M19"/>
  <c r="Q19" s="1"/>
  <c r="A19"/>
  <c r="AX18"/>
  <c r="BA18" s="1"/>
  <c r="AP18"/>
  <c r="AG18"/>
  <c r="W18"/>
  <c r="M18"/>
  <c r="Q18" s="1"/>
  <c r="A18"/>
  <c r="AX17"/>
  <c r="BA17" s="1"/>
  <c r="AP17"/>
  <c r="AG17"/>
  <c r="W17"/>
  <c r="M17"/>
  <c r="Q17" s="1"/>
  <c r="A17"/>
  <c r="AX16"/>
  <c r="BA16" s="1"/>
  <c r="AP16"/>
  <c r="AG16"/>
  <c r="W16"/>
  <c r="M16"/>
  <c r="Q16" s="1"/>
  <c r="AI16" s="1"/>
  <c r="AT16" s="1"/>
  <c r="A16"/>
  <c r="AX15"/>
  <c r="BA15" s="1"/>
  <c r="AP15"/>
  <c r="AG15"/>
  <c r="W15"/>
  <c r="M15"/>
  <c r="Q15" s="1"/>
  <c r="A15"/>
  <c r="AX14"/>
  <c r="BA14" s="1"/>
  <c r="AP14"/>
  <c r="AG14"/>
  <c r="W14"/>
  <c r="M14"/>
  <c r="Q14" s="1"/>
  <c r="AI14" s="1"/>
  <c r="AT14" s="1"/>
  <c r="A14"/>
  <c r="AX13"/>
  <c r="AP13"/>
  <c r="AP12" s="1"/>
  <c r="AG13"/>
  <c r="AG12" s="1"/>
  <c r="W13"/>
  <c r="W12" s="1"/>
  <c r="M13"/>
  <c r="A13"/>
  <c r="AZ10"/>
  <c r="AZ77" s="1"/>
  <c r="AZ82" s="1"/>
  <c r="AZ104" s="1"/>
  <c r="AV10"/>
  <c r="AV77" s="1"/>
  <c r="AV82" s="1"/>
  <c r="AV104" s="1"/>
  <c r="AS10"/>
  <c r="AS77" s="1"/>
  <c r="AS82" s="1"/>
  <c r="AS104" s="1"/>
  <c r="AR10"/>
  <c r="AQ10"/>
  <c r="AQ77" s="1"/>
  <c r="AN10"/>
  <c r="AM10"/>
  <c r="AM77" s="1"/>
  <c r="G202" i="201" s="1"/>
  <c r="AL10" i="297"/>
  <c r="AK10"/>
  <c r="AK77" s="1"/>
  <c r="AJ10"/>
  <c r="AH10"/>
  <c r="AF10"/>
  <c r="AE10"/>
  <c r="AE77" s="1"/>
  <c r="AD10"/>
  <c r="AB10"/>
  <c r="AA10"/>
  <c r="Z10"/>
  <c r="Y10"/>
  <c r="X10"/>
  <c r="V10"/>
  <c r="T10"/>
  <c r="R10"/>
  <c r="P10"/>
  <c r="O10"/>
  <c r="O77" s="1"/>
  <c r="N10"/>
  <c r="L10"/>
  <c r="J10"/>
  <c r="H10"/>
  <c r="F10"/>
  <c r="F77" s="1"/>
  <c r="H42" i="175" s="1"/>
  <c r="D10" i="297"/>
  <c r="B10"/>
  <c r="B77" s="1"/>
  <c r="AX11"/>
  <c r="BA11" s="1"/>
  <c r="AP11"/>
  <c r="AG11"/>
  <c r="W11"/>
  <c r="M11"/>
  <c r="Q11" s="1"/>
  <c r="AY10"/>
  <c r="AY77" s="1"/>
  <c r="AY82" s="1"/>
  <c r="AY104" s="1"/>
  <c r="AW10"/>
  <c r="AW77" s="1"/>
  <c r="AW82" s="1"/>
  <c r="AW104" s="1"/>
  <c r="AU10"/>
  <c r="AU77" s="1"/>
  <c r="AU82" s="1"/>
  <c r="AO10"/>
  <c r="AO77" s="1"/>
  <c r="G201" i="201" s="1"/>
  <c r="AC10" i="297"/>
  <c r="AC77" s="1"/>
  <c r="U10"/>
  <c r="U77" s="1"/>
  <c r="P47" i="318" s="1"/>
  <c r="E162" i="201" s="1"/>
  <c r="S10" i="297"/>
  <c r="S77" s="1"/>
  <c r="S82" s="1"/>
  <c r="S104" s="1"/>
  <c r="K10"/>
  <c r="I10"/>
  <c r="I77" s="1"/>
  <c r="H45" i="175" s="1"/>
  <c r="G10" i="297"/>
  <c r="G77" s="1"/>
  <c r="E10"/>
  <c r="E77" s="1"/>
  <c r="C10"/>
  <c r="A3"/>
  <c r="A2"/>
  <c r="H41" i="175" l="1"/>
  <c r="E34" i="201" s="1"/>
  <c r="H43" i="175"/>
  <c r="E36" i="201" s="1"/>
  <c r="Q32" i="297"/>
  <c r="Q31" s="1"/>
  <c r="Q29" s="1"/>
  <c r="B86" i="215" s="1"/>
  <c r="B112" s="1"/>
  <c r="M31" i="297"/>
  <c r="BA32"/>
  <c r="AX31"/>
  <c r="BA31" s="1"/>
  <c r="AI30"/>
  <c r="AT30" s="1"/>
  <c r="BC30" s="1"/>
  <c r="W31"/>
  <c r="AP31"/>
  <c r="AP29" s="1"/>
  <c r="AP175" s="1"/>
  <c r="AI46"/>
  <c r="AT46" s="1"/>
  <c r="C77"/>
  <c r="C82" s="1"/>
  <c r="C104" s="1"/>
  <c r="K77"/>
  <c r="R77"/>
  <c r="R82" s="1"/>
  <c r="AA77"/>
  <c r="H9" i="279" s="1"/>
  <c r="Q13" i="297"/>
  <c r="Q12" s="1"/>
  <c r="M12"/>
  <c r="BA13"/>
  <c r="AX12"/>
  <c r="BA12" s="1"/>
  <c r="J77"/>
  <c r="AT130"/>
  <c r="BC130" s="1"/>
  <c r="BD130" s="1"/>
  <c r="F87" i="215"/>
  <c r="F88"/>
  <c r="J88" s="1"/>
  <c r="N175" i="297"/>
  <c r="H28" i="217"/>
  <c r="I82" i="297"/>
  <c r="G203" i="201"/>
  <c r="E38"/>
  <c r="H27" i="55"/>
  <c r="E48" i="201" s="1"/>
  <c r="F82" i="297"/>
  <c r="F104" s="1"/>
  <c r="H65" i="6"/>
  <c r="E44" i="201" s="1"/>
  <c r="E35"/>
  <c r="O82" i="297"/>
  <c r="O104" s="1"/>
  <c r="H40" i="192"/>
  <c r="E32" i="201" s="1"/>
  <c r="AR175" i="297"/>
  <c r="H37" i="217"/>
  <c r="H80" s="1"/>
  <c r="K86" i="215"/>
  <c r="K112" s="1"/>
  <c r="AZ175" i="297"/>
  <c r="H52" i="217"/>
  <c r="H175" i="297"/>
  <c r="H26" i="217"/>
  <c r="L175" i="297"/>
  <c r="H31" i="217"/>
  <c r="O175" i="297"/>
  <c r="H29" i="217"/>
  <c r="T175" i="297"/>
  <c r="H34" i="217"/>
  <c r="H67" s="1"/>
  <c r="AH175" i="297"/>
  <c r="H35" i="217"/>
  <c r="H79" s="1"/>
  <c r="E86" i="215"/>
  <c r="E112" s="1"/>
  <c r="AU175" i="297"/>
  <c r="AW175"/>
  <c r="H44" i="217"/>
  <c r="Q52" i="297"/>
  <c r="H73" i="217"/>
  <c r="AU7" i="295"/>
  <c r="AU31" s="1"/>
  <c r="AJ31"/>
  <c r="AG35"/>
  <c r="AJ59"/>
  <c r="AU35"/>
  <c r="AU59" s="1"/>
  <c r="AU63"/>
  <c r="AU87" s="1"/>
  <c r="AJ87"/>
  <c r="AJ115"/>
  <c r="AU91"/>
  <c r="AU115" s="1"/>
  <c r="AU119"/>
  <c r="AU143" s="1"/>
  <c r="AJ143"/>
  <c r="AJ171"/>
  <c r="AU147"/>
  <c r="AU171" s="1"/>
  <c r="AU175"/>
  <c r="AU199" s="1"/>
  <c r="AJ199"/>
  <c r="AJ227"/>
  <c r="AU203"/>
  <c r="AU227" s="1"/>
  <c r="AU231"/>
  <c r="AU255" s="1"/>
  <c r="AJ255"/>
  <c r="AJ283"/>
  <c r="AU259"/>
  <c r="AU283" s="1"/>
  <c r="AU287"/>
  <c r="AU311" s="1"/>
  <c r="AJ311"/>
  <c r="AJ339"/>
  <c r="AU315"/>
  <c r="AU339" s="1"/>
  <c r="AU343"/>
  <c r="AU367" s="1"/>
  <c r="AJ367"/>
  <c r="AJ395"/>
  <c r="AU371"/>
  <c r="AU395" s="1"/>
  <c r="AU399"/>
  <c r="AU423" s="1"/>
  <c r="AJ423"/>
  <c r="D11" i="310"/>
  <c r="D26" s="1"/>
  <c r="D29" s="1"/>
  <c r="D104" i="309"/>
  <c r="F11" i="310"/>
  <c r="F26" s="1"/>
  <c r="F104" i="309"/>
  <c r="H11" i="310"/>
  <c r="H26" s="1"/>
  <c r="H29" s="1"/>
  <c r="H104" i="309"/>
  <c r="J11" i="310"/>
  <c r="J26" s="1"/>
  <c r="J29" s="1"/>
  <c r="J104" i="309"/>
  <c r="L11" i="310"/>
  <c r="L26" s="1"/>
  <c r="L29" s="1"/>
  <c r="L104" i="309"/>
  <c r="O104"/>
  <c r="O11" i="310"/>
  <c r="O26" s="1"/>
  <c r="O29" s="1"/>
  <c r="Q104" i="309"/>
  <c r="Q11" i="310"/>
  <c r="Q26" s="1"/>
  <c r="Q29" s="1"/>
  <c r="T11"/>
  <c r="T26" s="1"/>
  <c r="T29" s="1"/>
  <c r="T104" i="309"/>
  <c r="V11" i="310"/>
  <c r="V26" s="1"/>
  <c r="V29" s="1"/>
  <c r="V104" i="309"/>
  <c r="AW11" i="310"/>
  <c r="AW26" s="1"/>
  <c r="AW29" s="1"/>
  <c r="AW104" i="309"/>
  <c r="AI21" i="297"/>
  <c r="AT21" s="1"/>
  <c r="AI22"/>
  <c r="AT22" s="1"/>
  <c r="AI24"/>
  <c r="AT24" s="1"/>
  <c r="AI38"/>
  <c r="AT38" s="1"/>
  <c r="AG7" i="295"/>
  <c r="AG63"/>
  <c r="AG91"/>
  <c r="AG119"/>
  <c r="AG147"/>
  <c r="AG175"/>
  <c r="AG203"/>
  <c r="AG231"/>
  <c r="AG259"/>
  <c r="AG287"/>
  <c r="AG315"/>
  <c r="AG343"/>
  <c r="AG371"/>
  <c r="AG399"/>
  <c r="AI88" i="297"/>
  <c r="AT88" s="1"/>
  <c r="AT131"/>
  <c r="BC131" s="1"/>
  <c r="BD131" s="1"/>
  <c r="AT132"/>
  <c r="BC132" s="1"/>
  <c r="BD132" s="1"/>
  <c r="AT134"/>
  <c r="BC134" s="1"/>
  <c r="BD134" s="1"/>
  <c r="AI153"/>
  <c r="AT153" s="1"/>
  <c r="H70" i="144"/>
  <c r="E76" i="201" s="1"/>
  <c r="I84" i="215"/>
  <c r="H28" i="108"/>
  <c r="E120" i="201" s="1"/>
  <c r="B175" i="297"/>
  <c r="H25" i="217"/>
  <c r="H62" s="1"/>
  <c r="R175" i="297"/>
  <c r="H32" i="217"/>
  <c r="H65" s="1"/>
  <c r="P175" i="297"/>
  <c r="H30" i="217"/>
  <c r="U175" i="297"/>
  <c r="H33" i="217"/>
  <c r="H66" s="1"/>
  <c r="AQ175" i="297"/>
  <c r="H39" i="217"/>
  <c r="I86" i="215"/>
  <c r="I112" s="1"/>
  <c r="AS175" i="297"/>
  <c r="H43" i="217"/>
  <c r="H78" s="1"/>
  <c r="AY175" i="297"/>
  <c r="H46" i="217"/>
  <c r="L88" i="215"/>
  <c r="J89"/>
  <c r="J120" s="1"/>
  <c r="AI7" i="295"/>
  <c r="AT35"/>
  <c r="AT59" s="1"/>
  <c r="AI59"/>
  <c r="AT63"/>
  <c r="AT87" s="1"/>
  <c r="AI87"/>
  <c r="AT91"/>
  <c r="AT115" s="1"/>
  <c r="AI115"/>
  <c r="AT119"/>
  <c r="AT143" s="1"/>
  <c r="AI143"/>
  <c r="AT147"/>
  <c r="AT171" s="1"/>
  <c r="AI171"/>
  <c r="AT175"/>
  <c r="AT199" s="1"/>
  <c r="AI199"/>
  <c r="AT203"/>
  <c r="AT227" s="1"/>
  <c r="AI227"/>
  <c r="AT231"/>
  <c r="AT255" s="1"/>
  <c r="AI255"/>
  <c r="AT259"/>
  <c r="AT283" s="1"/>
  <c r="AI283"/>
  <c r="AT287"/>
  <c r="AT311" s="1"/>
  <c r="AI311"/>
  <c r="AT315"/>
  <c r="AT339" s="1"/>
  <c r="AI339"/>
  <c r="AT343"/>
  <c r="AT367" s="1"/>
  <c r="AI367"/>
  <c r="AT371"/>
  <c r="AT395" s="1"/>
  <c r="AI395"/>
  <c r="AT399"/>
  <c r="AT423" s="1"/>
  <c r="AI423"/>
  <c r="C104" i="309"/>
  <c r="C11" i="310"/>
  <c r="C26" s="1"/>
  <c r="C29" s="1"/>
  <c r="E104" i="309"/>
  <c r="E11" i="310"/>
  <c r="E26" s="1"/>
  <c r="E29" s="1"/>
  <c r="G104" i="309"/>
  <c r="G11" i="310"/>
  <c r="G26" s="1"/>
  <c r="G29" s="1"/>
  <c r="H63" i="217"/>
  <c r="I104" i="309"/>
  <c r="I11" i="310"/>
  <c r="I26" s="1"/>
  <c r="I29" s="1"/>
  <c r="K104" i="309"/>
  <c r="K11" i="310"/>
  <c r="K26" s="1"/>
  <c r="K29" s="1"/>
  <c r="M104" i="309"/>
  <c r="M11" i="310"/>
  <c r="M26" s="1"/>
  <c r="M29" s="1"/>
  <c r="P11"/>
  <c r="P26" s="1"/>
  <c r="P29" s="1"/>
  <c r="P104" i="309"/>
  <c r="S104"/>
  <c r="S11" i="310"/>
  <c r="S26" s="1"/>
  <c r="U104" i="309"/>
  <c r="U11" i="310"/>
  <c r="U26" s="1"/>
  <c r="U29" s="1"/>
  <c r="W104" i="309"/>
  <c r="W11" i="310"/>
  <c r="W26" s="1"/>
  <c r="W29" s="1"/>
  <c r="AI104" i="309"/>
  <c r="AI11" i="310"/>
  <c r="AI26" s="1"/>
  <c r="AI29" s="1"/>
  <c r="AH318" i="304"/>
  <c r="AS11" i="310"/>
  <c r="AS26" s="1"/>
  <c r="AS29" s="1"/>
  <c r="AS104" i="309"/>
  <c r="AR318" i="304"/>
  <c r="H8" i="217"/>
  <c r="AX104" i="309"/>
  <c r="AX11" i="310"/>
  <c r="AX26" s="1"/>
  <c r="AX29" s="1"/>
  <c r="H16" i="217"/>
  <c r="BA104" i="309"/>
  <c r="BA11" i="310"/>
  <c r="BA26" s="1"/>
  <c r="BA29" s="1"/>
  <c r="BC318" i="304"/>
  <c r="AZ318"/>
  <c r="AI96" i="297"/>
  <c r="AT96" s="1"/>
  <c r="I85" i="215"/>
  <c r="I89" s="1"/>
  <c r="H69" i="144"/>
  <c r="E75" i="201" s="1"/>
  <c r="Y11" i="310"/>
  <c r="Y26" s="1"/>
  <c r="Y104" i="309"/>
  <c r="AA11" i="310"/>
  <c r="AA26" s="1"/>
  <c r="AA29" s="1"/>
  <c r="AA104" i="309"/>
  <c r="AC11" i="310"/>
  <c r="AC26" s="1"/>
  <c r="AC29" s="1"/>
  <c r="AC104" i="309"/>
  <c r="AE11" i="310"/>
  <c r="AE26" s="1"/>
  <c r="AE29" s="1"/>
  <c r="AE104" i="309"/>
  <c r="AG11" i="310"/>
  <c r="AG26" s="1"/>
  <c r="AG29" s="1"/>
  <c r="AG104" i="309"/>
  <c r="AK11" i="310"/>
  <c r="AK26" s="1"/>
  <c r="AK104" i="309"/>
  <c r="AM11" i="310"/>
  <c r="AM26" s="1"/>
  <c r="AM29" s="1"/>
  <c r="AM104" i="309"/>
  <c r="AO11" i="310"/>
  <c r="AO26" s="1"/>
  <c r="AO29" s="1"/>
  <c r="AO104" i="309"/>
  <c r="H68" i="217"/>
  <c r="AR11" i="310"/>
  <c r="AR26" s="1"/>
  <c r="AR29" s="1"/>
  <c r="AR104" i="309"/>
  <c r="H7" i="217"/>
  <c r="AT11" i="310"/>
  <c r="AT26" s="1"/>
  <c r="AT29" s="1"/>
  <c r="AT104" i="309"/>
  <c r="AZ11" i="310"/>
  <c r="AZ26" s="1"/>
  <c r="AZ104" i="309"/>
  <c r="H77" i="217"/>
  <c r="BC11" i="310"/>
  <c r="BC26" s="1"/>
  <c r="BC29" s="1"/>
  <c r="BC104" i="309"/>
  <c r="AT119" i="297"/>
  <c r="BC119" s="1"/>
  <c r="BD119" s="1"/>
  <c r="AT121"/>
  <c r="Z11" i="310"/>
  <c r="Z26" s="1"/>
  <c r="Z29" s="1"/>
  <c r="Z104" i="309"/>
  <c r="AB11" i="310"/>
  <c r="AB26" s="1"/>
  <c r="AB29" s="1"/>
  <c r="AB104" i="309"/>
  <c r="AD11" i="310"/>
  <c r="AD26" s="1"/>
  <c r="AD29" s="1"/>
  <c r="AD104" i="309"/>
  <c r="AF11" i="310"/>
  <c r="AF26" s="1"/>
  <c r="AF29" s="1"/>
  <c r="AF104" i="309"/>
  <c r="AL11" i="310"/>
  <c r="AL26" s="1"/>
  <c r="AL29" s="1"/>
  <c r="AL104" i="309"/>
  <c r="AN11" i="310"/>
  <c r="AN26" s="1"/>
  <c r="AN29" s="1"/>
  <c r="AN104" i="309"/>
  <c r="AP11" i="310"/>
  <c r="AP26" s="1"/>
  <c r="AP29" s="1"/>
  <c r="AP104" i="309"/>
  <c r="AI118" i="297"/>
  <c r="BB82"/>
  <c r="BB104" s="1"/>
  <c r="H64" i="120"/>
  <c r="E118" i="201" s="1"/>
  <c r="E82" i="297"/>
  <c r="P40" i="245"/>
  <c r="E129" i="201" s="1"/>
  <c r="AC82" i="297"/>
  <c r="H11" i="279"/>
  <c r="P142" i="292"/>
  <c r="E165" i="201" s="1"/>
  <c r="H7" i="279"/>
  <c r="AA82" i="297"/>
  <c r="AE82"/>
  <c r="G200" i="201" s="1"/>
  <c r="H13" i="279"/>
  <c r="AK82" i="297"/>
  <c r="H16" i="279"/>
  <c r="AM82" i="297"/>
  <c r="H18" i="279"/>
  <c r="G82" i="297"/>
  <c r="P66" i="246" s="1"/>
  <c r="E133" i="201" s="1"/>
  <c r="P65" i="246"/>
  <c r="E132" i="201" s="1"/>
  <c r="U82" i="297"/>
  <c r="P48" i="318" s="1"/>
  <c r="E163" i="201" s="1"/>
  <c r="AO82" i="297"/>
  <c r="H20" i="279"/>
  <c r="P77" i="297"/>
  <c r="BA149"/>
  <c r="AI154"/>
  <c r="AT154" s="1"/>
  <c r="AI159"/>
  <c r="AT159" s="1"/>
  <c r="AI162"/>
  <c r="AT162" s="1"/>
  <c r="D77"/>
  <c r="D82" s="1"/>
  <c r="D104" s="1"/>
  <c r="H77"/>
  <c r="AH77"/>
  <c r="AI17"/>
  <c r="AT17" s="1"/>
  <c r="BC17" s="1"/>
  <c r="AI18"/>
  <c r="AT18" s="1"/>
  <c r="AI25"/>
  <c r="AT25" s="1"/>
  <c r="BC25" s="1"/>
  <c r="AI26"/>
  <c r="AT26" s="1"/>
  <c r="AG29"/>
  <c r="AG175" s="1"/>
  <c r="M29"/>
  <c r="M175" s="1"/>
  <c r="W29"/>
  <c r="C86" i="215" s="1"/>
  <c r="C112" s="1"/>
  <c r="AI34" i="297"/>
  <c r="AT34" s="1"/>
  <c r="BC34" s="1"/>
  <c r="AI42"/>
  <c r="AT42" s="1"/>
  <c r="G222" i="201"/>
  <c r="G230" s="1"/>
  <c r="AI80" i="297"/>
  <c r="AT80" s="1"/>
  <c r="W86"/>
  <c r="W103" s="1"/>
  <c r="W125" s="1"/>
  <c r="AG86"/>
  <c r="AI89"/>
  <c r="AT89" s="1"/>
  <c r="BC89" s="1"/>
  <c r="AI90"/>
  <c r="AT90" s="1"/>
  <c r="AI97"/>
  <c r="AT97" s="1"/>
  <c r="BC97" s="1"/>
  <c r="AI98"/>
  <c r="AT98" s="1"/>
  <c r="AT118"/>
  <c r="BC118" s="1"/>
  <c r="BD118" s="1"/>
  <c r="AT120"/>
  <c r="AT122"/>
  <c r="BC122" s="1"/>
  <c r="BD122" s="1"/>
  <c r="AT135"/>
  <c r="BC135" s="1"/>
  <c r="BD135" s="1"/>
  <c r="V77"/>
  <c r="AJ77"/>
  <c r="AN77"/>
  <c r="G205" i="201" s="1"/>
  <c r="AI15" i="297"/>
  <c r="AT15" s="1"/>
  <c r="BC15" s="1"/>
  <c r="AI19"/>
  <c r="AT19" s="1"/>
  <c r="BC19" s="1"/>
  <c r="AI23"/>
  <c r="AT23" s="1"/>
  <c r="BC23" s="1"/>
  <c r="AI27"/>
  <c r="AT27" s="1"/>
  <c r="BC27" s="1"/>
  <c r="AI36"/>
  <c r="AT36" s="1"/>
  <c r="BC36" s="1"/>
  <c r="AI40"/>
  <c r="AT40" s="1"/>
  <c r="BC40" s="1"/>
  <c r="AI44"/>
  <c r="AT44" s="1"/>
  <c r="AI48"/>
  <c r="AT48" s="1"/>
  <c r="BC48" s="1"/>
  <c r="AI52"/>
  <c r="AT52" s="1"/>
  <c r="AI56"/>
  <c r="AT56" s="1"/>
  <c r="BC56" s="1"/>
  <c r="AI91"/>
  <c r="AT91" s="1"/>
  <c r="AI95"/>
  <c r="AT95" s="1"/>
  <c r="BC95" s="1"/>
  <c r="AI99"/>
  <c r="AT99" s="1"/>
  <c r="AI106"/>
  <c r="BC106" s="1"/>
  <c r="AP176"/>
  <c r="AT133"/>
  <c r="BC133" s="1"/>
  <c r="BD133" s="1"/>
  <c r="AI155"/>
  <c r="AT155" s="1"/>
  <c r="L77"/>
  <c r="BC21"/>
  <c r="AI161"/>
  <c r="AT161" s="1"/>
  <c r="AI79"/>
  <c r="AT79" s="1"/>
  <c r="BC79" s="1"/>
  <c r="AQ82"/>
  <c r="AI54"/>
  <c r="AT54" s="1"/>
  <c r="BC54" s="1"/>
  <c r="BC112"/>
  <c r="BD112" s="1"/>
  <c r="BC117"/>
  <c r="BD117" s="1"/>
  <c r="BC121"/>
  <c r="BD121" s="1"/>
  <c r="AI136"/>
  <c r="AI163"/>
  <c r="AT163" s="1"/>
  <c r="BC163" s="1"/>
  <c r="T77"/>
  <c r="P111" i="317" s="1"/>
  <c r="E159" i="201" s="1"/>
  <c r="AG10" i="297"/>
  <c r="N77"/>
  <c r="X77"/>
  <c r="G197" i="201" s="1"/>
  <c r="Z77" i="297"/>
  <c r="G198" i="201" s="1"/>
  <c r="AB77" i="297"/>
  <c r="G199" i="201" s="1"/>
  <c r="AD77" i="297"/>
  <c r="AF77"/>
  <c r="AL77"/>
  <c r="AP10"/>
  <c r="AR77"/>
  <c r="K84" i="215" s="1"/>
  <c r="K89" s="1"/>
  <c r="W10" i="297"/>
  <c r="AI35"/>
  <c r="AT35" s="1"/>
  <c r="AI37"/>
  <c r="AT37" s="1"/>
  <c r="BC37" s="1"/>
  <c r="AI39"/>
  <c r="AT39" s="1"/>
  <c r="AI41"/>
  <c r="AT41" s="1"/>
  <c r="BC41" s="1"/>
  <c r="AI43"/>
  <c r="AT43" s="1"/>
  <c r="AI45"/>
  <c r="AT45" s="1"/>
  <c r="BC45" s="1"/>
  <c r="AT62"/>
  <c r="AT63"/>
  <c r="BC63" s="1"/>
  <c r="AT64"/>
  <c r="AT65"/>
  <c r="BC65" s="1"/>
  <c r="AT66"/>
  <c r="BC66" s="1"/>
  <c r="AT67"/>
  <c r="BC67" s="1"/>
  <c r="AT68"/>
  <c r="BC68" s="1"/>
  <c r="AT69"/>
  <c r="BC69" s="1"/>
  <c r="AT70"/>
  <c r="BC70" s="1"/>
  <c r="AT71"/>
  <c r="BC71" s="1"/>
  <c r="AT72"/>
  <c r="BC72" s="1"/>
  <c r="AT73"/>
  <c r="BC73" s="1"/>
  <c r="BC74"/>
  <c r="AT75"/>
  <c r="BC75" s="1"/>
  <c r="Q85"/>
  <c r="AG103"/>
  <c r="M86"/>
  <c r="M103" s="1"/>
  <c r="M125" s="1"/>
  <c r="AP86"/>
  <c r="AP103" s="1"/>
  <c r="AT109"/>
  <c r="BC109" s="1"/>
  <c r="BD109" s="1"/>
  <c r="AT111"/>
  <c r="BC111" s="1"/>
  <c r="BD111" s="1"/>
  <c r="AT113"/>
  <c r="BC113" s="1"/>
  <c r="BD113" s="1"/>
  <c r="AG115"/>
  <c r="AX115"/>
  <c r="BA115" s="1"/>
  <c r="AG123"/>
  <c r="AP123"/>
  <c r="H85" i="215" s="1"/>
  <c r="BA123" i="297"/>
  <c r="AP136"/>
  <c r="M149"/>
  <c r="AU104"/>
  <c r="AX82"/>
  <c r="AI33"/>
  <c r="AT33" s="1"/>
  <c r="BC33" s="1"/>
  <c r="C174"/>
  <c r="C177" s="1"/>
  <c r="E174"/>
  <c r="E177" s="1"/>
  <c r="G174"/>
  <c r="G177" s="1"/>
  <c r="I174"/>
  <c r="I177" s="1"/>
  <c r="K174"/>
  <c r="K177" s="1"/>
  <c r="O174"/>
  <c r="R174"/>
  <c r="R177" s="1"/>
  <c r="T174"/>
  <c r="V177"/>
  <c r="X174"/>
  <c r="X177" s="1"/>
  <c r="Z174"/>
  <c r="Z177" s="1"/>
  <c r="AB174"/>
  <c r="AB177" s="1"/>
  <c r="AD174"/>
  <c r="AD177" s="1"/>
  <c r="AF174"/>
  <c r="AF177" s="1"/>
  <c r="AH174"/>
  <c r="AH177" s="1"/>
  <c r="AK174"/>
  <c r="AK177" s="1"/>
  <c r="AM174"/>
  <c r="AM177" s="1"/>
  <c r="AO174"/>
  <c r="AO177" s="1"/>
  <c r="AR174"/>
  <c r="AR177" s="1"/>
  <c r="AU125"/>
  <c r="AX103"/>
  <c r="AW174"/>
  <c r="AW177" s="1"/>
  <c r="AZ174"/>
  <c r="AZ177" s="1"/>
  <c r="BC38"/>
  <c r="BC42"/>
  <c r="BC44"/>
  <c r="BC46"/>
  <c r="BC50"/>
  <c r="BC52"/>
  <c r="BC58"/>
  <c r="BC80"/>
  <c r="BC91"/>
  <c r="BC93"/>
  <c r="BC99"/>
  <c r="BC101"/>
  <c r="AI11"/>
  <c r="B82"/>
  <c r="BA10"/>
  <c r="AI13"/>
  <c r="AI12" s="1"/>
  <c r="AT12" s="1"/>
  <c r="Q10"/>
  <c r="B174"/>
  <c r="B177" s="1"/>
  <c r="D174"/>
  <c r="D177" s="1"/>
  <c r="F174"/>
  <c r="F177" s="1"/>
  <c r="H174"/>
  <c r="J174"/>
  <c r="J177" s="1"/>
  <c r="L174"/>
  <c r="N174"/>
  <c r="N177" s="1"/>
  <c r="P174"/>
  <c r="P177" s="1"/>
  <c r="S174"/>
  <c r="S177" s="1"/>
  <c r="U174"/>
  <c r="U177" s="1"/>
  <c r="Y174"/>
  <c r="Y177" s="1"/>
  <c r="AA174"/>
  <c r="AA177" s="1"/>
  <c r="AC174"/>
  <c r="AC177" s="1"/>
  <c r="AE174"/>
  <c r="AE177" s="1"/>
  <c r="AJ174"/>
  <c r="AJ177" s="1"/>
  <c r="AL174"/>
  <c r="AL177" s="1"/>
  <c r="AN174"/>
  <c r="AN177" s="1"/>
  <c r="AQ174"/>
  <c r="AQ177" s="1"/>
  <c r="AS174"/>
  <c r="AS177" s="1"/>
  <c r="AV174"/>
  <c r="AV177" s="1"/>
  <c r="AY174"/>
  <c r="AY177" s="1"/>
  <c r="BB174"/>
  <c r="BB177" s="1"/>
  <c r="AI87"/>
  <c r="Q86"/>
  <c r="BC14"/>
  <c r="BC16"/>
  <c r="BC18"/>
  <c r="BC20"/>
  <c r="BC22"/>
  <c r="BC24"/>
  <c r="BC26"/>
  <c r="BC35"/>
  <c r="BC39"/>
  <c r="BC43"/>
  <c r="BC62"/>
  <c r="BC64"/>
  <c r="BC88"/>
  <c r="BC90"/>
  <c r="BC92"/>
  <c r="BC94"/>
  <c r="BC96"/>
  <c r="BC98"/>
  <c r="BC100"/>
  <c r="AX10"/>
  <c r="M10"/>
  <c r="M77" s="1"/>
  <c r="M82" s="1"/>
  <c r="AI85"/>
  <c r="AX86"/>
  <c r="BA86" s="1"/>
  <c r="BC120"/>
  <c r="BD120" s="1"/>
  <c r="BC153"/>
  <c r="BC155"/>
  <c r="BC157"/>
  <c r="BC159"/>
  <c r="BC161"/>
  <c r="AG176"/>
  <c r="AI110"/>
  <c r="AX176"/>
  <c r="BA110"/>
  <c r="AT150"/>
  <c r="AI151"/>
  <c r="AT151" s="1"/>
  <c r="BC151" s="1"/>
  <c r="Q149"/>
  <c r="BC114"/>
  <c r="BD114" s="1"/>
  <c r="BC150"/>
  <c r="BC152"/>
  <c r="BC154"/>
  <c r="BC156"/>
  <c r="BC158"/>
  <c r="BC160"/>
  <c r="BC162"/>
  <c r="BC164"/>
  <c r="AX375" i="216"/>
  <c r="BA375" s="1"/>
  <c r="AP375"/>
  <c r="BA374"/>
  <c r="AX374"/>
  <c r="AP374"/>
  <c r="AX373"/>
  <c r="BA373" s="1"/>
  <c r="AP373"/>
  <c r="BA372"/>
  <c r="AX372"/>
  <c r="AP372"/>
  <c r="AX371"/>
  <c r="BA371" s="1"/>
  <c r="AP371"/>
  <c r="BA370"/>
  <c r="AX370"/>
  <c r="AP370"/>
  <c r="AX369"/>
  <c r="BA369" s="1"/>
  <c r="AP369"/>
  <c r="BA368"/>
  <c r="AX368"/>
  <c r="AP368"/>
  <c r="AX367"/>
  <c r="BA367" s="1"/>
  <c r="AP367"/>
  <c r="BA366"/>
  <c r="AX366"/>
  <c r="AP366"/>
  <c r="AX365"/>
  <c r="BA365" s="1"/>
  <c r="AP365"/>
  <c r="BA364"/>
  <c r="AX364"/>
  <c r="AP364"/>
  <c r="AX363"/>
  <c r="BA363" s="1"/>
  <c r="AP363"/>
  <c r="BA362"/>
  <c r="AX362"/>
  <c r="AP362"/>
  <c r="V82" i="297" l="1"/>
  <c r="H70" i="70"/>
  <c r="E73" i="201" s="1"/>
  <c r="H47" i="175"/>
  <c r="E40" i="201" s="1"/>
  <c r="P136" i="2"/>
  <c r="E135" i="201" s="1"/>
  <c r="H44" i="175"/>
  <c r="J82" i="297"/>
  <c r="J104" s="1"/>
  <c r="H46" i="175"/>
  <c r="E39" i="201" s="1"/>
  <c r="AR102" i="310"/>
  <c r="AR106" s="1"/>
  <c r="AX102"/>
  <c r="AX106" s="1"/>
  <c r="P102"/>
  <c r="P106" s="1"/>
  <c r="G102"/>
  <c r="G106" s="1"/>
  <c r="E102"/>
  <c r="E106" s="1"/>
  <c r="AW102"/>
  <c r="AW106" s="1"/>
  <c r="V102"/>
  <c r="V106" s="1"/>
  <c r="T102"/>
  <c r="T106" s="1"/>
  <c r="L102"/>
  <c r="L106" s="1"/>
  <c r="J102"/>
  <c r="J106" s="1"/>
  <c r="H102"/>
  <c r="H106" s="1"/>
  <c r="D102"/>
  <c r="D106" s="1"/>
  <c r="AP102"/>
  <c r="AP106" s="1"/>
  <c r="AP108" s="1"/>
  <c r="AN102"/>
  <c r="AN106" s="1"/>
  <c r="AN108" s="1"/>
  <c r="AL102"/>
  <c r="AL106" s="1"/>
  <c r="AL108" s="1"/>
  <c r="AF102"/>
  <c r="AF106" s="1"/>
  <c r="AF108" s="1"/>
  <c r="AD102"/>
  <c r="AD106" s="1"/>
  <c r="AD108" s="1"/>
  <c r="AB102"/>
  <c r="AB106" s="1"/>
  <c r="AB108" s="1"/>
  <c r="Z102"/>
  <c r="Z106" s="1"/>
  <c r="Z108" s="1"/>
  <c r="BC102"/>
  <c r="BC106" s="1"/>
  <c r="BC108" s="1"/>
  <c r="AT102"/>
  <c r="AT106" s="1"/>
  <c r="AT108" s="1"/>
  <c r="AO102"/>
  <c r="AO106" s="1"/>
  <c r="AO108" s="1"/>
  <c r="AM102"/>
  <c r="AM106" s="1"/>
  <c r="AM108" s="1"/>
  <c r="AG102"/>
  <c r="AG106" s="1"/>
  <c r="AG108" s="1"/>
  <c r="AE102"/>
  <c r="AE106" s="1"/>
  <c r="AE108" s="1"/>
  <c r="AC102"/>
  <c r="AC106" s="1"/>
  <c r="AC108" s="1"/>
  <c r="AA102"/>
  <c r="AA106" s="1"/>
  <c r="AA108" s="1"/>
  <c r="BA102"/>
  <c r="BA106" s="1"/>
  <c r="BA108" s="1"/>
  <c r="AS102"/>
  <c r="AS106" s="1"/>
  <c r="AS108" s="1"/>
  <c r="AI102"/>
  <c r="AI106" s="1"/>
  <c r="AI108" s="1"/>
  <c r="W102"/>
  <c r="W106" s="1"/>
  <c r="W108" s="1"/>
  <c r="U102"/>
  <c r="U106" s="1"/>
  <c r="U108" s="1"/>
  <c r="M102"/>
  <c r="M106" s="1"/>
  <c r="M108" s="1"/>
  <c r="K102"/>
  <c r="K106" s="1"/>
  <c r="K108" s="1"/>
  <c r="I102"/>
  <c r="I106" s="1"/>
  <c r="I108" s="1"/>
  <c r="Q102"/>
  <c r="Q106" s="1"/>
  <c r="Q108" s="1"/>
  <c r="O102"/>
  <c r="O106" s="1"/>
  <c r="O108" s="1"/>
  <c r="AI32" i="297"/>
  <c r="L177"/>
  <c r="H177"/>
  <c r="T177"/>
  <c r="O177"/>
  <c r="K82"/>
  <c r="BC12"/>
  <c r="X11" i="310"/>
  <c r="X104" i="309"/>
  <c r="W174" i="297"/>
  <c r="H9" i="217"/>
  <c r="AV104" i="309"/>
  <c r="AV11" i="310"/>
  <c r="AV26" s="1"/>
  <c r="H82" i="297"/>
  <c r="P137" i="2" s="1"/>
  <c r="E136" i="201" s="1"/>
  <c r="E37"/>
  <c r="P82" i="297"/>
  <c r="P104" s="1"/>
  <c r="C102" i="310"/>
  <c r="AT7" i="295"/>
  <c r="AI31"/>
  <c r="AR371"/>
  <c r="AR395" s="1"/>
  <c r="AG395"/>
  <c r="AR315"/>
  <c r="AR339" s="1"/>
  <c r="AG339"/>
  <c r="AR259"/>
  <c r="AR283" s="1"/>
  <c r="AG283"/>
  <c r="AR203"/>
  <c r="AR227" s="1"/>
  <c r="AG227"/>
  <c r="AR147"/>
  <c r="AR171" s="1"/>
  <c r="AG171"/>
  <c r="AR91"/>
  <c r="AR115" s="1"/>
  <c r="AG115"/>
  <c r="AR7"/>
  <c r="AR31" s="1"/>
  <c r="AG31"/>
  <c r="AR35"/>
  <c r="AR59" s="1"/>
  <c r="AG59"/>
  <c r="I104" i="297"/>
  <c r="H28" i="55"/>
  <c r="E49" i="201" s="1"/>
  <c r="Q103" i="297"/>
  <c r="Q125" s="1"/>
  <c r="AP77"/>
  <c r="H84" i="215" s="1"/>
  <c r="L84" s="1"/>
  <c r="AG77" i="297"/>
  <c r="D84" i="215" s="1"/>
  <c r="H40" i="217"/>
  <c r="H86" i="215"/>
  <c r="L86" s="1"/>
  <c r="L112" s="1"/>
  <c r="N11" i="310"/>
  <c r="N104" i="309"/>
  <c r="AH82" i="297"/>
  <c r="AH104" s="1"/>
  <c r="E84" i="215"/>
  <c r="E89" s="1"/>
  <c r="X26" i="310"/>
  <c r="S29"/>
  <c r="AR399" i="295"/>
  <c r="AR423" s="1"/>
  <c r="AG423"/>
  <c r="AR343"/>
  <c r="AR367" s="1"/>
  <c r="AG367"/>
  <c r="AR287"/>
  <c r="AR311" s="1"/>
  <c r="AG311"/>
  <c r="AR231"/>
  <c r="AR255" s="1"/>
  <c r="AG255"/>
  <c r="AR175"/>
  <c r="AR199" s="1"/>
  <c r="AG199"/>
  <c r="AR119"/>
  <c r="AR143" s="1"/>
  <c r="AG143"/>
  <c r="AR63"/>
  <c r="AR87" s="1"/>
  <c r="AG87"/>
  <c r="N26" i="310"/>
  <c r="R26" s="1"/>
  <c r="F29"/>
  <c r="D86" i="215"/>
  <c r="D112" s="1"/>
  <c r="H41" i="217"/>
  <c r="H6" i="192"/>
  <c r="H30" s="1"/>
  <c r="AU425" i="295"/>
  <c r="H27" i="217"/>
  <c r="H38" s="1"/>
  <c r="AI123" i="297"/>
  <c r="D85" i="215"/>
  <c r="AK29" i="310"/>
  <c r="AQ26"/>
  <c r="Y29"/>
  <c r="AH26"/>
  <c r="AJ26" s="1"/>
  <c r="AU26" s="1"/>
  <c r="L85" i="215"/>
  <c r="AZ29" i="310"/>
  <c r="W175" i="297"/>
  <c r="W177" s="1"/>
  <c r="W77"/>
  <c r="C84" i="215" s="1"/>
  <c r="C89" s="1"/>
  <c r="AF82" i="297"/>
  <c r="H14" i="279"/>
  <c r="AB82" i="297"/>
  <c r="H10" i="279"/>
  <c r="X82" i="297"/>
  <c r="H6" i="279"/>
  <c r="AQ104" i="297"/>
  <c r="H29" i="108"/>
  <c r="E121" i="201" s="1"/>
  <c r="L82" i="297"/>
  <c r="J45" i="242"/>
  <c r="E152" i="201" s="1"/>
  <c r="AJ82" i="297"/>
  <c r="H15" i="279"/>
  <c r="AO104" i="297"/>
  <c r="H38" i="279"/>
  <c r="U104" i="297"/>
  <c r="K104"/>
  <c r="G104"/>
  <c r="AM104"/>
  <c r="H36" i="279"/>
  <c r="AK104" i="297"/>
  <c r="H34" i="279"/>
  <c r="AE104" i="297"/>
  <c r="H31" i="279"/>
  <c r="AA104" i="297"/>
  <c r="H27" i="279"/>
  <c r="Y104" i="297"/>
  <c r="H25" i="279"/>
  <c r="R104" i="297"/>
  <c r="P143" i="292"/>
  <c r="E166" i="201" s="1"/>
  <c r="AC104" i="297"/>
  <c r="H29" i="279"/>
  <c r="E104" i="297"/>
  <c r="P41" i="245"/>
  <c r="E130" i="201" s="1"/>
  <c r="AL82" i="297"/>
  <c r="H25" i="301"/>
  <c r="E125" i="201" s="1"/>
  <c r="H17" i="279"/>
  <c r="AD82" i="297"/>
  <c r="H12" i="279"/>
  <c r="Z82" i="297"/>
  <c r="H8" i="279"/>
  <c r="N82" i="297"/>
  <c r="N104" s="1"/>
  <c r="H28" i="117"/>
  <c r="E55" i="201" s="1"/>
  <c r="T82" i="297"/>
  <c r="P112" i="317" s="1"/>
  <c r="E160" i="201" s="1"/>
  <c r="AN82" i="297"/>
  <c r="H19" i="279"/>
  <c r="AP125" i="297"/>
  <c r="AG125"/>
  <c r="M174"/>
  <c r="M177" s="1"/>
  <c r="Q175"/>
  <c r="W82"/>
  <c r="AP82"/>
  <c r="AP104" s="1"/>
  <c r="AT136"/>
  <c r="BC136" s="1"/>
  <c r="BD136" s="1"/>
  <c r="AI115"/>
  <c r="AT115" s="1"/>
  <c r="BC115" s="1"/>
  <c r="BD115" s="1"/>
  <c r="AR82"/>
  <c r="AR104" s="1"/>
  <c r="AI149"/>
  <c r="AT149" s="1"/>
  <c r="BC149" s="1"/>
  <c r="M104"/>
  <c r="AT123"/>
  <c r="BC123" s="1"/>
  <c r="BD123" s="1"/>
  <c r="Q174"/>
  <c r="Q177" s="1"/>
  <c r="BA176"/>
  <c r="AI176"/>
  <c r="AT110"/>
  <c r="AT176" s="1"/>
  <c r="AX29"/>
  <c r="AX175" s="1"/>
  <c r="AT87"/>
  <c r="BC87" s="1"/>
  <c r="AI86"/>
  <c r="AT86" s="1"/>
  <c r="BC86" s="1"/>
  <c r="AT13"/>
  <c r="BC13" s="1"/>
  <c r="AU174"/>
  <c r="AU177" s="1"/>
  <c r="AT61"/>
  <c r="AT60" s="1"/>
  <c r="Q77"/>
  <c r="B84" i="215" s="1"/>
  <c r="AT85" i="297"/>
  <c r="BC85" s="1"/>
  <c r="B104"/>
  <c r="Q82"/>
  <c r="AT11"/>
  <c r="AX125"/>
  <c r="BA103"/>
  <c r="AX104"/>
  <c r="BA82"/>
  <c r="AX77"/>
  <c r="AT425" i="295" l="1"/>
  <c r="AT31"/>
  <c r="V104" i="297"/>
  <c r="H71" i="70"/>
  <c r="E74" i="201" s="1"/>
  <c r="AP170" i="297"/>
  <c r="H61" i="279"/>
  <c r="E124" i="201" s="1"/>
  <c r="O8"/>
  <c r="Q8"/>
  <c r="I8"/>
  <c r="K8"/>
  <c r="M8"/>
  <c r="U8"/>
  <c r="W8"/>
  <c r="AI8"/>
  <c r="AS8"/>
  <c r="BA8"/>
  <c r="AA8"/>
  <c r="AC8"/>
  <c r="AE8"/>
  <c r="AG8"/>
  <c r="AM8"/>
  <c r="AO8"/>
  <c r="AT8"/>
  <c r="BC8"/>
  <c r="Z8"/>
  <c r="AB8"/>
  <c r="AD8"/>
  <c r="AF8"/>
  <c r="AL8"/>
  <c r="AN8"/>
  <c r="AP8"/>
  <c r="D108" i="310"/>
  <c r="D8" i="201" s="1"/>
  <c r="H108" i="310"/>
  <c r="H8" i="201" s="1"/>
  <c r="J108" i="310"/>
  <c r="J8" i="201" s="1"/>
  <c r="L108" i="310"/>
  <c r="L8" i="201" s="1"/>
  <c r="T108" i="310"/>
  <c r="T8" i="201" s="1"/>
  <c r="V108" i="310"/>
  <c r="V8" i="201" s="1"/>
  <c r="AW108" i="310"/>
  <c r="AW8" i="201" s="1"/>
  <c r="E108" i="310"/>
  <c r="E8" i="201" s="1"/>
  <c r="G108" i="310"/>
  <c r="G8" i="201" s="1"/>
  <c r="P108" i="310"/>
  <c r="P8" i="201" s="1"/>
  <c r="AX108" i="310"/>
  <c r="AX8" i="201" s="1"/>
  <c r="AR108" i="310"/>
  <c r="AR8" i="201" s="1"/>
  <c r="AT32" i="297"/>
  <c r="BC32" s="1"/>
  <c r="AI31"/>
  <c r="AT31" s="1"/>
  <c r="H112" i="215"/>
  <c r="AG82" i="297"/>
  <c r="AG104" s="1"/>
  <c r="H42" i="217"/>
  <c r="F86" i="215"/>
  <c r="F112" s="1"/>
  <c r="H89"/>
  <c r="L89" s="1"/>
  <c r="H70" i="217"/>
  <c r="R11" i="310"/>
  <c r="R104" i="309"/>
  <c r="AY26" i="310"/>
  <c r="BB26" s="1"/>
  <c r="AV29"/>
  <c r="BD26"/>
  <c r="AR425" i="295"/>
  <c r="AY11" i="310"/>
  <c r="AY104" i="309"/>
  <c r="F84" i="215"/>
  <c r="B89"/>
  <c r="N29" i="310"/>
  <c r="R29" s="1"/>
  <c r="R108" s="1"/>
  <c r="R8" i="201" s="1"/>
  <c r="F102" i="310"/>
  <c r="X29"/>
  <c r="S102"/>
  <c r="C106"/>
  <c r="H104" i="297"/>
  <c r="AI10"/>
  <c r="AP174"/>
  <c r="AP177" s="1"/>
  <c r="H64" i="217"/>
  <c r="AH11" i="310"/>
  <c r="AH104" i="309"/>
  <c r="Y102" i="310"/>
  <c r="AH29"/>
  <c r="AJ29" s="1"/>
  <c r="AK102"/>
  <c r="AQ29"/>
  <c r="AQ108" s="1"/>
  <c r="AQ8" i="201" s="1"/>
  <c r="AQ11" i="310"/>
  <c r="AQ104" i="309"/>
  <c r="AZ102" i="310"/>
  <c r="F114" i="215"/>
  <c r="G114" s="1"/>
  <c r="L114" s="1"/>
  <c r="L131" s="1"/>
  <c r="L132" s="1"/>
  <c r="F116"/>
  <c r="F131" s="1"/>
  <c r="F132" s="1"/>
  <c r="D89"/>
  <c r="F85"/>
  <c r="H69" i="217"/>
  <c r="AL104" i="297"/>
  <c r="H26" i="301"/>
  <c r="E126" i="201" s="1"/>
  <c r="H35" i="279"/>
  <c r="AJ104" i="297"/>
  <c r="H33" i="279"/>
  <c r="L104" i="297"/>
  <c r="J46" i="242"/>
  <c r="E153" i="201" s="1"/>
  <c r="X104" i="297"/>
  <c r="H24" i="279"/>
  <c r="AB104" i="297"/>
  <c r="H28" i="279"/>
  <c r="AF104" i="297"/>
  <c r="H32" i="279"/>
  <c r="AN104" i="297"/>
  <c r="H37" i="279"/>
  <c r="T104" i="297"/>
  <c r="Z104"/>
  <c r="H26" i="279"/>
  <c r="AD104" i="297"/>
  <c r="H30" i="279"/>
  <c r="H21"/>
  <c r="H59" s="1"/>
  <c r="E122" i="201" s="1"/>
  <c r="W104" i="297"/>
  <c r="AG174"/>
  <c r="AG177" s="1"/>
  <c r="AI103"/>
  <c r="BA104"/>
  <c r="BA125"/>
  <c r="Q104"/>
  <c r="AI82"/>
  <c r="AT29"/>
  <c r="AT175" s="1"/>
  <c r="AI29"/>
  <c r="AI175" s="1"/>
  <c r="BC61"/>
  <c r="BC60" s="1"/>
  <c r="BA29"/>
  <c r="AI77"/>
  <c r="AX174"/>
  <c r="AX177" s="1"/>
  <c r="AT10"/>
  <c r="BC11"/>
  <c r="BC10" s="1"/>
  <c r="AI125"/>
  <c r="AT103"/>
  <c r="AT125" s="1"/>
  <c r="AT170" s="1"/>
  <c r="BC110"/>
  <c r="K422" i="295"/>
  <c r="J422"/>
  <c r="I422"/>
  <c r="H422"/>
  <c r="G422"/>
  <c r="F422"/>
  <c r="L421"/>
  <c r="L420"/>
  <c r="K419"/>
  <c r="J419"/>
  <c r="I419"/>
  <c r="H419"/>
  <c r="G419"/>
  <c r="F419"/>
  <c r="L418"/>
  <c r="L417"/>
  <c r="K416"/>
  <c r="J416"/>
  <c r="I416"/>
  <c r="H416"/>
  <c r="G416"/>
  <c r="F416"/>
  <c r="L415"/>
  <c r="L414"/>
  <c r="K413"/>
  <c r="J413"/>
  <c r="I413"/>
  <c r="H413"/>
  <c r="G413"/>
  <c r="F413"/>
  <c r="L412"/>
  <c r="L411"/>
  <c r="K410"/>
  <c r="J410"/>
  <c r="I410"/>
  <c r="H410"/>
  <c r="G410"/>
  <c r="F410"/>
  <c r="L409"/>
  <c r="L408"/>
  <c r="K407"/>
  <c r="J407"/>
  <c r="I407"/>
  <c r="H407"/>
  <c r="G407"/>
  <c r="F407"/>
  <c r="L406"/>
  <c r="L405"/>
  <c r="K404"/>
  <c r="J404"/>
  <c r="I404"/>
  <c r="H404"/>
  <c r="G404"/>
  <c r="F404"/>
  <c r="L403"/>
  <c r="L402"/>
  <c r="AC401"/>
  <c r="AB401"/>
  <c r="AA401"/>
  <c r="Z401"/>
  <c r="L401"/>
  <c r="K394"/>
  <c r="J394"/>
  <c r="I394"/>
  <c r="H394"/>
  <c r="G394"/>
  <c r="F394"/>
  <c r="L393"/>
  <c r="L394" s="1"/>
  <c r="L392"/>
  <c r="K391"/>
  <c r="J391"/>
  <c r="I391"/>
  <c r="H391"/>
  <c r="G391"/>
  <c r="F391"/>
  <c r="L390"/>
  <c r="L389"/>
  <c r="K388"/>
  <c r="J388"/>
  <c r="I388"/>
  <c r="H388"/>
  <c r="G388"/>
  <c r="F388"/>
  <c r="L387"/>
  <c r="L386"/>
  <c r="K385"/>
  <c r="J385"/>
  <c r="I385"/>
  <c r="H385"/>
  <c r="G385"/>
  <c r="F385"/>
  <c r="L384"/>
  <c r="L383"/>
  <c r="K382"/>
  <c r="J382"/>
  <c r="I382"/>
  <c r="H382"/>
  <c r="G382"/>
  <c r="F382"/>
  <c r="L381"/>
  <c r="L380"/>
  <c r="K379"/>
  <c r="J379"/>
  <c r="I379"/>
  <c r="H379"/>
  <c r="G379"/>
  <c r="F379"/>
  <c r="L378"/>
  <c r="L377"/>
  <c r="K376"/>
  <c r="J376"/>
  <c r="I376"/>
  <c r="H376"/>
  <c r="G376"/>
  <c r="F376"/>
  <c r="L375"/>
  <c r="L374"/>
  <c r="AC373"/>
  <c r="AB373"/>
  <c r="AA373"/>
  <c r="Z373"/>
  <c r="L373"/>
  <c r="K366"/>
  <c r="J366"/>
  <c r="I366"/>
  <c r="H366"/>
  <c r="G366"/>
  <c r="F366"/>
  <c r="L365"/>
  <c r="L364"/>
  <c r="K363"/>
  <c r="J363"/>
  <c r="I363"/>
  <c r="H363"/>
  <c r="G363"/>
  <c r="F363"/>
  <c r="L362"/>
  <c r="L361"/>
  <c r="L363" s="1"/>
  <c r="K360"/>
  <c r="J360"/>
  <c r="I360"/>
  <c r="H360"/>
  <c r="G360"/>
  <c r="F360"/>
  <c r="L359"/>
  <c r="L358"/>
  <c r="K357"/>
  <c r="J357"/>
  <c r="I357"/>
  <c r="H357"/>
  <c r="G357"/>
  <c r="F357"/>
  <c r="L356"/>
  <c r="L355"/>
  <c r="L357" s="1"/>
  <c r="K354"/>
  <c r="J354"/>
  <c r="I354"/>
  <c r="H354"/>
  <c r="G354"/>
  <c r="F354"/>
  <c r="L353"/>
  <c r="L352"/>
  <c r="K351"/>
  <c r="J351"/>
  <c r="I351"/>
  <c r="H351"/>
  <c r="G351"/>
  <c r="F351"/>
  <c r="L350"/>
  <c r="L349"/>
  <c r="K348"/>
  <c r="J348"/>
  <c r="I348"/>
  <c r="H348"/>
  <c r="G348"/>
  <c r="F348"/>
  <c r="L347"/>
  <c r="L346"/>
  <c r="AC345"/>
  <c r="AB345"/>
  <c r="AA345"/>
  <c r="Z345"/>
  <c r="L345"/>
  <c r="K338"/>
  <c r="J338"/>
  <c r="I338"/>
  <c r="H338"/>
  <c r="G338"/>
  <c r="F338"/>
  <c r="L337"/>
  <c r="L336"/>
  <c r="K335"/>
  <c r="J335"/>
  <c r="I335"/>
  <c r="H335"/>
  <c r="G335"/>
  <c r="F335"/>
  <c r="L334"/>
  <c r="L335" s="1"/>
  <c r="L333"/>
  <c r="K332"/>
  <c r="J332"/>
  <c r="I332"/>
  <c r="H332"/>
  <c r="G332"/>
  <c r="F332"/>
  <c r="L331"/>
  <c r="L332" s="1"/>
  <c r="L330"/>
  <c r="K329"/>
  <c r="J329"/>
  <c r="I329"/>
  <c r="H329"/>
  <c r="G329"/>
  <c r="F329"/>
  <c r="L328"/>
  <c r="L329" s="1"/>
  <c r="L327"/>
  <c r="K326"/>
  <c r="J326"/>
  <c r="I326"/>
  <c r="H326"/>
  <c r="G326"/>
  <c r="F326"/>
  <c r="L325"/>
  <c r="L326" s="1"/>
  <c r="L324"/>
  <c r="K323"/>
  <c r="J323"/>
  <c r="I323"/>
  <c r="H323"/>
  <c r="G323"/>
  <c r="F323"/>
  <c r="L322"/>
  <c r="L323" s="1"/>
  <c r="L321"/>
  <c r="K320"/>
  <c r="J320"/>
  <c r="I320"/>
  <c r="H320"/>
  <c r="G320"/>
  <c r="F320"/>
  <c r="L319"/>
  <c r="L320" s="1"/>
  <c r="L318"/>
  <c r="AC317"/>
  <c r="AB317"/>
  <c r="AA317"/>
  <c r="Z317"/>
  <c r="L317"/>
  <c r="K310"/>
  <c r="J310"/>
  <c r="I310"/>
  <c r="H310"/>
  <c r="G310"/>
  <c r="F310"/>
  <c r="L309"/>
  <c r="L308"/>
  <c r="K307"/>
  <c r="J307"/>
  <c r="I307"/>
  <c r="H307"/>
  <c r="G307"/>
  <c r="F307"/>
  <c r="L306"/>
  <c r="L305"/>
  <c r="K304"/>
  <c r="J304"/>
  <c r="I304"/>
  <c r="H304"/>
  <c r="G304"/>
  <c r="F304"/>
  <c r="L303"/>
  <c r="L302"/>
  <c r="K301"/>
  <c r="J301"/>
  <c r="I301"/>
  <c r="H301"/>
  <c r="G301"/>
  <c r="F301"/>
  <c r="L300"/>
  <c r="L299"/>
  <c r="K298"/>
  <c r="J298"/>
  <c r="I298"/>
  <c r="H298"/>
  <c r="G298"/>
  <c r="F298"/>
  <c r="L297"/>
  <c r="L296"/>
  <c r="K295"/>
  <c r="J295"/>
  <c r="I295"/>
  <c r="H295"/>
  <c r="G295"/>
  <c r="F295"/>
  <c r="L294"/>
  <c r="L293"/>
  <c r="K292"/>
  <c r="J292"/>
  <c r="I292"/>
  <c r="H292"/>
  <c r="G292"/>
  <c r="F292"/>
  <c r="L291"/>
  <c r="L290"/>
  <c r="AC289"/>
  <c r="AB289"/>
  <c r="AA289"/>
  <c r="Z289"/>
  <c r="L289"/>
  <c r="K282"/>
  <c r="J282"/>
  <c r="I282"/>
  <c r="H282"/>
  <c r="G282"/>
  <c r="F282"/>
  <c r="L281"/>
  <c r="L282" s="1"/>
  <c r="L280"/>
  <c r="K279"/>
  <c r="J279"/>
  <c r="I279"/>
  <c r="H279"/>
  <c r="G279"/>
  <c r="F279"/>
  <c r="L278"/>
  <c r="L279" s="1"/>
  <c r="L277"/>
  <c r="K276"/>
  <c r="J276"/>
  <c r="I276"/>
  <c r="H276"/>
  <c r="G276"/>
  <c r="F276"/>
  <c r="L275"/>
  <c r="L276" s="1"/>
  <c r="L274"/>
  <c r="K273"/>
  <c r="J273"/>
  <c r="I273"/>
  <c r="H273"/>
  <c r="G273"/>
  <c r="F273"/>
  <c r="L272"/>
  <c r="L271"/>
  <c r="K270"/>
  <c r="J270"/>
  <c r="I270"/>
  <c r="H270"/>
  <c r="G270"/>
  <c r="F270"/>
  <c r="L269"/>
  <c r="L270" s="1"/>
  <c r="L268"/>
  <c r="K267"/>
  <c r="J267"/>
  <c r="I267"/>
  <c r="H267"/>
  <c r="G267"/>
  <c r="F267"/>
  <c r="L266"/>
  <c r="L267" s="1"/>
  <c r="L265"/>
  <c r="K264"/>
  <c r="J264"/>
  <c r="I264"/>
  <c r="H264"/>
  <c r="G264"/>
  <c r="F264"/>
  <c r="L263"/>
  <c r="L264" s="1"/>
  <c r="L262"/>
  <c r="AC261"/>
  <c r="AB261"/>
  <c r="AA261"/>
  <c r="Z261"/>
  <c r="L261"/>
  <c r="K254"/>
  <c r="J254"/>
  <c r="I254"/>
  <c r="H254"/>
  <c r="G254"/>
  <c r="F254"/>
  <c r="L253"/>
  <c r="L252"/>
  <c r="K251"/>
  <c r="J251"/>
  <c r="I251"/>
  <c r="H251"/>
  <c r="G251"/>
  <c r="F251"/>
  <c r="L250"/>
  <c r="L249"/>
  <c r="K248"/>
  <c r="J248"/>
  <c r="I248"/>
  <c r="H248"/>
  <c r="G248"/>
  <c r="F248"/>
  <c r="L247"/>
  <c r="L246"/>
  <c r="K245"/>
  <c r="J245"/>
  <c r="I245"/>
  <c r="H245"/>
  <c r="G245"/>
  <c r="F245"/>
  <c r="L244"/>
  <c r="L243"/>
  <c r="K242"/>
  <c r="J242"/>
  <c r="I242"/>
  <c r="H242"/>
  <c r="G242"/>
  <c r="F242"/>
  <c r="L241"/>
  <c r="L240"/>
  <c r="K239"/>
  <c r="J239"/>
  <c r="I239"/>
  <c r="H239"/>
  <c r="G239"/>
  <c r="F239"/>
  <c r="L238"/>
  <c r="L237"/>
  <c r="K236"/>
  <c r="J236"/>
  <c r="I236"/>
  <c r="H236"/>
  <c r="G236"/>
  <c r="F236"/>
  <c r="L235"/>
  <c r="L234"/>
  <c r="AC233"/>
  <c r="AB233"/>
  <c r="AA233"/>
  <c r="Z233"/>
  <c r="L233"/>
  <c r="K226"/>
  <c r="J226"/>
  <c r="I226"/>
  <c r="H226"/>
  <c r="G226"/>
  <c r="F226"/>
  <c r="L225"/>
  <c r="L224"/>
  <c r="K223"/>
  <c r="J223"/>
  <c r="I223"/>
  <c r="H223"/>
  <c r="G223"/>
  <c r="F223"/>
  <c r="L222"/>
  <c r="L221"/>
  <c r="K220"/>
  <c r="J220"/>
  <c r="I220"/>
  <c r="H220"/>
  <c r="G220"/>
  <c r="F220"/>
  <c r="L219"/>
  <c r="L220" s="1"/>
  <c r="L218"/>
  <c r="K217"/>
  <c r="J217"/>
  <c r="I217"/>
  <c r="H217"/>
  <c r="G217"/>
  <c r="F217"/>
  <c r="L216"/>
  <c r="L217" s="1"/>
  <c r="L215"/>
  <c r="K214"/>
  <c r="J214"/>
  <c r="I214"/>
  <c r="H214"/>
  <c r="G214"/>
  <c r="F214"/>
  <c r="L213"/>
  <c r="L214" s="1"/>
  <c r="L212"/>
  <c r="K211"/>
  <c r="J211"/>
  <c r="I211"/>
  <c r="H211"/>
  <c r="G211"/>
  <c r="F211"/>
  <c r="L210"/>
  <c r="L211" s="1"/>
  <c r="L209"/>
  <c r="K208"/>
  <c r="J208"/>
  <c r="I208"/>
  <c r="H208"/>
  <c r="G208"/>
  <c r="F208"/>
  <c r="L207"/>
  <c r="L208" s="1"/>
  <c r="L206"/>
  <c r="AC205"/>
  <c r="AB205"/>
  <c r="AA205"/>
  <c r="Z205"/>
  <c r="L205"/>
  <c r="K198"/>
  <c r="J198"/>
  <c r="I198"/>
  <c r="H198"/>
  <c r="G198"/>
  <c r="F198"/>
  <c r="L197"/>
  <c r="L196"/>
  <c r="K195"/>
  <c r="J195"/>
  <c r="I195"/>
  <c r="H195"/>
  <c r="G195"/>
  <c r="F195"/>
  <c r="L194"/>
  <c r="L193"/>
  <c r="K192"/>
  <c r="J192"/>
  <c r="I192"/>
  <c r="H192"/>
  <c r="G192"/>
  <c r="F192"/>
  <c r="L191"/>
  <c r="L190"/>
  <c r="K189"/>
  <c r="J189"/>
  <c r="I189"/>
  <c r="H189"/>
  <c r="G189"/>
  <c r="F189"/>
  <c r="L188"/>
  <c r="L187"/>
  <c r="K186"/>
  <c r="J186"/>
  <c r="I186"/>
  <c r="H186"/>
  <c r="G186"/>
  <c r="F186"/>
  <c r="L185"/>
  <c r="L184"/>
  <c r="K183"/>
  <c r="J183"/>
  <c r="I183"/>
  <c r="H183"/>
  <c r="G183"/>
  <c r="F183"/>
  <c r="L182"/>
  <c r="L181"/>
  <c r="K180"/>
  <c r="J180"/>
  <c r="I180"/>
  <c r="H180"/>
  <c r="G180"/>
  <c r="F180"/>
  <c r="L179"/>
  <c r="L178"/>
  <c r="AC177"/>
  <c r="AB177"/>
  <c r="AA177"/>
  <c r="Z177"/>
  <c r="L177"/>
  <c r="K170"/>
  <c r="J170"/>
  <c r="I170"/>
  <c r="H170"/>
  <c r="G170"/>
  <c r="F170"/>
  <c r="L169"/>
  <c r="L170" s="1"/>
  <c r="L168"/>
  <c r="K167"/>
  <c r="J167"/>
  <c r="I167"/>
  <c r="H167"/>
  <c r="G167"/>
  <c r="F167"/>
  <c r="L166"/>
  <c r="L167" s="1"/>
  <c r="L165"/>
  <c r="K164"/>
  <c r="J164"/>
  <c r="I164"/>
  <c r="H164"/>
  <c r="G164"/>
  <c r="F164"/>
  <c r="L163"/>
  <c r="L164" s="1"/>
  <c r="L162"/>
  <c r="K161"/>
  <c r="J161"/>
  <c r="I161"/>
  <c r="H161"/>
  <c r="G161"/>
  <c r="F161"/>
  <c r="L160"/>
  <c r="L161" s="1"/>
  <c r="L159"/>
  <c r="K158"/>
  <c r="J158"/>
  <c r="I158"/>
  <c r="H158"/>
  <c r="G158"/>
  <c r="F158"/>
  <c r="L157"/>
  <c r="L158" s="1"/>
  <c r="L156"/>
  <c r="K155"/>
  <c r="J155"/>
  <c r="I155"/>
  <c r="H155"/>
  <c r="G155"/>
  <c r="F155"/>
  <c r="L154"/>
  <c r="L155" s="1"/>
  <c r="L153"/>
  <c r="K152"/>
  <c r="J152"/>
  <c r="I152"/>
  <c r="H152"/>
  <c r="G152"/>
  <c r="F152"/>
  <c r="L151"/>
  <c r="L152" s="1"/>
  <c r="L150"/>
  <c r="AC149"/>
  <c r="AB149"/>
  <c r="AA149"/>
  <c r="Z149"/>
  <c r="L149"/>
  <c r="K142"/>
  <c r="J142"/>
  <c r="I142"/>
  <c r="H142"/>
  <c r="G142"/>
  <c r="F142"/>
  <c r="L141"/>
  <c r="L140"/>
  <c r="K139"/>
  <c r="J139"/>
  <c r="I139"/>
  <c r="H139"/>
  <c r="G139"/>
  <c r="F139"/>
  <c r="L138"/>
  <c r="L137"/>
  <c r="K136"/>
  <c r="J136"/>
  <c r="I136"/>
  <c r="H136"/>
  <c r="G136"/>
  <c r="F136"/>
  <c r="L135"/>
  <c r="L134"/>
  <c r="K133"/>
  <c r="J133"/>
  <c r="I133"/>
  <c r="H133"/>
  <c r="G133"/>
  <c r="F133"/>
  <c r="L132"/>
  <c r="L131"/>
  <c r="K130"/>
  <c r="J130"/>
  <c r="I130"/>
  <c r="H130"/>
  <c r="G130"/>
  <c r="F130"/>
  <c r="L129"/>
  <c r="L128"/>
  <c r="K127"/>
  <c r="J127"/>
  <c r="I127"/>
  <c r="H127"/>
  <c r="G127"/>
  <c r="F127"/>
  <c r="L126"/>
  <c r="L125"/>
  <c r="K124"/>
  <c r="J124"/>
  <c r="I124"/>
  <c r="H124"/>
  <c r="G124"/>
  <c r="F124"/>
  <c r="L123"/>
  <c r="L122"/>
  <c r="AC121"/>
  <c r="AB121"/>
  <c r="AA121"/>
  <c r="Z121"/>
  <c r="L121"/>
  <c r="K114"/>
  <c r="J114"/>
  <c r="I114"/>
  <c r="H114"/>
  <c r="G114"/>
  <c r="F114"/>
  <c r="L113"/>
  <c r="L112"/>
  <c r="K111"/>
  <c r="J111"/>
  <c r="I111"/>
  <c r="H111"/>
  <c r="G111"/>
  <c r="F111"/>
  <c r="L110"/>
  <c r="L109"/>
  <c r="K108"/>
  <c r="J108"/>
  <c r="I108"/>
  <c r="H108"/>
  <c r="G108"/>
  <c r="F108"/>
  <c r="L107"/>
  <c r="L108" s="1"/>
  <c r="L106"/>
  <c r="K105"/>
  <c r="J105"/>
  <c r="I105"/>
  <c r="H105"/>
  <c r="G105"/>
  <c r="F105"/>
  <c r="L104"/>
  <c r="L105" s="1"/>
  <c r="L103"/>
  <c r="K102"/>
  <c r="J102"/>
  <c r="I102"/>
  <c r="H102"/>
  <c r="G102"/>
  <c r="F102"/>
  <c r="L101"/>
  <c r="L102" s="1"/>
  <c r="L100"/>
  <c r="K99"/>
  <c r="J99"/>
  <c r="I99"/>
  <c r="H99"/>
  <c r="G99"/>
  <c r="F99"/>
  <c r="L98"/>
  <c r="L99" s="1"/>
  <c r="L97"/>
  <c r="K96"/>
  <c r="J96"/>
  <c r="I96"/>
  <c r="H96"/>
  <c r="G96"/>
  <c r="F96"/>
  <c r="L95"/>
  <c r="L96" s="1"/>
  <c r="L94"/>
  <c r="AC93"/>
  <c r="AB93"/>
  <c r="AA93"/>
  <c r="Z93"/>
  <c r="L93"/>
  <c r="K86"/>
  <c r="J86"/>
  <c r="I86"/>
  <c r="H86"/>
  <c r="G86"/>
  <c r="F86"/>
  <c r="L85"/>
  <c r="L84"/>
  <c r="K83"/>
  <c r="J83"/>
  <c r="I83"/>
  <c r="H83"/>
  <c r="G83"/>
  <c r="F83"/>
  <c r="L82"/>
  <c r="L81"/>
  <c r="K80"/>
  <c r="J80"/>
  <c r="I80"/>
  <c r="H80"/>
  <c r="G80"/>
  <c r="F80"/>
  <c r="L79"/>
  <c r="L78"/>
  <c r="K77"/>
  <c r="J77"/>
  <c r="I77"/>
  <c r="H77"/>
  <c r="G77"/>
  <c r="F77"/>
  <c r="L76"/>
  <c r="L75"/>
  <c r="K74"/>
  <c r="J74"/>
  <c r="I74"/>
  <c r="H74"/>
  <c r="G74"/>
  <c r="F74"/>
  <c r="L73"/>
  <c r="L72"/>
  <c r="K71"/>
  <c r="J71"/>
  <c r="I71"/>
  <c r="H71"/>
  <c r="G71"/>
  <c r="F71"/>
  <c r="L70"/>
  <c r="L69"/>
  <c r="K68"/>
  <c r="J68"/>
  <c r="I68"/>
  <c r="H68"/>
  <c r="G68"/>
  <c r="F68"/>
  <c r="L67"/>
  <c r="L66"/>
  <c r="AC65"/>
  <c r="AB65"/>
  <c r="AA65"/>
  <c r="Z65"/>
  <c r="L65"/>
  <c r="K58"/>
  <c r="J58"/>
  <c r="I58"/>
  <c r="H58"/>
  <c r="G58"/>
  <c r="F58"/>
  <c r="L57"/>
  <c r="L56"/>
  <c r="K55"/>
  <c r="J55"/>
  <c r="I55"/>
  <c r="H55"/>
  <c r="G55"/>
  <c r="F55"/>
  <c r="L54"/>
  <c r="L53"/>
  <c r="K52"/>
  <c r="J52"/>
  <c r="I52"/>
  <c r="H52"/>
  <c r="G52"/>
  <c r="F52"/>
  <c r="L51"/>
  <c r="L52" s="1"/>
  <c r="L50"/>
  <c r="K49"/>
  <c r="J49"/>
  <c r="I49"/>
  <c r="H49"/>
  <c r="G49"/>
  <c r="F49"/>
  <c r="L48"/>
  <c r="L49" s="1"/>
  <c r="L47"/>
  <c r="K46"/>
  <c r="J46"/>
  <c r="I46"/>
  <c r="H46"/>
  <c r="G46"/>
  <c r="F46"/>
  <c r="L45"/>
  <c r="L46" s="1"/>
  <c r="L44"/>
  <c r="K43"/>
  <c r="J43"/>
  <c r="I43"/>
  <c r="H43"/>
  <c r="G43"/>
  <c r="F43"/>
  <c r="L42"/>
  <c r="L43" s="1"/>
  <c r="L41"/>
  <c r="K40"/>
  <c r="J40"/>
  <c r="I40"/>
  <c r="H40"/>
  <c r="G40"/>
  <c r="F40"/>
  <c r="L39"/>
  <c r="L40" s="1"/>
  <c r="L38"/>
  <c r="AC37"/>
  <c r="AB37"/>
  <c r="AA37"/>
  <c r="Z37"/>
  <c r="L37"/>
  <c r="AC9"/>
  <c r="AB9"/>
  <c r="Z9"/>
  <c r="L9"/>
  <c r="C108" i="310" l="1"/>
  <c r="C8" i="201" s="1"/>
  <c r="F89" i="215"/>
  <c r="S106" i="310"/>
  <c r="X102"/>
  <c r="N102"/>
  <c r="R102" s="1"/>
  <c r="F106"/>
  <c r="AY29"/>
  <c r="BB29" s="1"/>
  <c r="AV102"/>
  <c r="BC31" i="297"/>
  <c r="BC29" s="1"/>
  <c r="BC175" s="1"/>
  <c r="H6" i="217"/>
  <c r="AJ11" i="310"/>
  <c r="AJ104" i="309"/>
  <c r="BB11" i="310"/>
  <c r="BB104" i="309"/>
  <c r="AZ106" i="310"/>
  <c r="AQ102"/>
  <c r="AK106"/>
  <c r="AH102"/>
  <c r="Y106"/>
  <c r="AU11"/>
  <c r="AU104" i="309"/>
  <c r="AU29" i="310"/>
  <c r="L273" i="295"/>
  <c r="L68"/>
  <c r="L71"/>
  <c r="L74"/>
  <c r="L77"/>
  <c r="L80"/>
  <c r="L83"/>
  <c r="L86"/>
  <c r="L124"/>
  <c r="L127"/>
  <c r="L130"/>
  <c r="L133"/>
  <c r="L136"/>
  <c r="L139"/>
  <c r="L180"/>
  <c r="L183"/>
  <c r="L186"/>
  <c r="L189"/>
  <c r="L236"/>
  <c r="L239"/>
  <c r="L242"/>
  <c r="L245"/>
  <c r="L295"/>
  <c r="L298"/>
  <c r="L301"/>
  <c r="L304"/>
  <c r="L307"/>
  <c r="L348"/>
  <c r="L351"/>
  <c r="L379"/>
  <c r="L385"/>
  <c r="L404"/>
  <c r="L410"/>
  <c r="L416"/>
  <c r="L419"/>
  <c r="L422"/>
  <c r="L142"/>
  <c r="L192"/>
  <c r="L195"/>
  <c r="L198"/>
  <c r="L248"/>
  <c r="L251"/>
  <c r="L254"/>
  <c r="L292"/>
  <c r="L310"/>
  <c r="L354"/>
  <c r="L360"/>
  <c r="L366"/>
  <c r="L391"/>
  <c r="L55"/>
  <c r="L58"/>
  <c r="L111"/>
  <c r="L114"/>
  <c r="L223"/>
  <c r="L226"/>
  <c r="L338"/>
  <c r="L376"/>
  <c r="L382"/>
  <c r="L388"/>
  <c r="L407"/>
  <c r="L413"/>
  <c r="AT77" i="297"/>
  <c r="AT174"/>
  <c r="AT177" s="1"/>
  <c r="BA174"/>
  <c r="BC176"/>
  <c r="BD110"/>
  <c r="AI174"/>
  <c r="AI177" s="1"/>
  <c r="BA175"/>
  <c r="BA77"/>
  <c r="AI104"/>
  <c r="AT82"/>
  <c r="BC103"/>
  <c r="BC125" s="1"/>
  <c r="BC170" s="1"/>
  <c r="A419" i="295"/>
  <c r="A418"/>
  <c r="A416"/>
  <c r="A415"/>
  <c r="A413"/>
  <c r="A412"/>
  <c r="A410"/>
  <c r="A409"/>
  <c r="A407"/>
  <c r="A406"/>
  <c r="A404"/>
  <c r="A403"/>
  <c r="A391"/>
  <c r="A390"/>
  <c r="A388"/>
  <c r="A387"/>
  <c r="A385"/>
  <c r="A384"/>
  <c r="A382"/>
  <c r="A381"/>
  <c r="A379"/>
  <c r="A378"/>
  <c r="A376"/>
  <c r="A375"/>
  <c r="A363"/>
  <c r="A362"/>
  <c r="A360"/>
  <c r="A359"/>
  <c r="A357"/>
  <c r="A356"/>
  <c r="A354"/>
  <c r="A353"/>
  <c r="A351"/>
  <c r="A350"/>
  <c r="A348"/>
  <c r="A347"/>
  <c r="A335"/>
  <c r="A334"/>
  <c r="A332"/>
  <c r="A331"/>
  <c r="A329"/>
  <c r="A328"/>
  <c r="A326"/>
  <c r="A325"/>
  <c r="A323"/>
  <c r="A322"/>
  <c r="A320"/>
  <c r="A319"/>
  <c r="A307"/>
  <c r="A306"/>
  <c r="A304"/>
  <c r="A303"/>
  <c r="A301"/>
  <c r="A300"/>
  <c r="A298"/>
  <c r="A297"/>
  <c r="A295"/>
  <c r="A294"/>
  <c r="A292"/>
  <c r="A291"/>
  <c r="A279"/>
  <c r="A278"/>
  <c r="A276"/>
  <c r="A275"/>
  <c r="A273"/>
  <c r="A272"/>
  <c r="A270"/>
  <c r="A269"/>
  <c r="A267"/>
  <c r="A266"/>
  <c r="A264"/>
  <c r="A263"/>
  <c r="A251"/>
  <c r="A250"/>
  <c r="A248"/>
  <c r="A247"/>
  <c r="A245"/>
  <c r="A244"/>
  <c r="A242"/>
  <c r="A241"/>
  <c r="A239"/>
  <c r="A238"/>
  <c r="A236"/>
  <c r="A235"/>
  <c r="A223"/>
  <c r="A222"/>
  <c r="A220"/>
  <c r="A219"/>
  <c r="A217"/>
  <c r="A216"/>
  <c r="A214"/>
  <c r="A213"/>
  <c r="A211"/>
  <c r="A210"/>
  <c r="A208"/>
  <c r="A207"/>
  <c r="A195"/>
  <c r="A194"/>
  <c r="A192"/>
  <c r="A191"/>
  <c r="A189"/>
  <c r="A188"/>
  <c r="A186"/>
  <c r="A185"/>
  <c r="A183"/>
  <c r="A182"/>
  <c r="A180"/>
  <c r="A179"/>
  <c r="A167"/>
  <c r="A166"/>
  <c r="A164"/>
  <c r="A163"/>
  <c r="A161"/>
  <c r="A160"/>
  <c r="A158"/>
  <c r="A157"/>
  <c r="A155"/>
  <c r="A154"/>
  <c r="A152"/>
  <c r="A151"/>
  <c r="A139"/>
  <c r="A138"/>
  <c r="A136"/>
  <c r="A135"/>
  <c r="A133"/>
  <c r="A132"/>
  <c r="A130"/>
  <c r="A129"/>
  <c r="A127"/>
  <c r="A126"/>
  <c r="A124"/>
  <c r="A123"/>
  <c r="A111"/>
  <c r="A110"/>
  <c r="A108"/>
  <c r="A107"/>
  <c r="A105"/>
  <c r="A104"/>
  <c r="A102"/>
  <c r="A101"/>
  <c r="A99"/>
  <c r="A98"/>
  <c r="A96"/>
  <c r="A95"/>
  <c r="A83"/>
  <c r="A82"/>
  <c r="A80"/>
  <c r="A79"/>
  <c r="A77"/>
  <c r="A76"/>
  <c r="A74"/>
  <c r="A73"/>
  <c r="A71"/>
  <c r="A70"/>
  <c r="A68"/>
  <c r="A67"/>
  <c r="A55"/>
  <c r="A54"/>
  <c r="A52"/>
  <c r="A51"/>
  <c r="A49"/>
  <c r="A48"/>
  <c r="A46"/>
  <c r="A45"/>
  <c r="A43"/>
  <c r="A42"/>
  <c r="A40"/>
  <c r="A39"/>
  <c r="A26"/>
  <c r="A24"/>
  <c r="A23"/>
  <c r="A21"/>
  <c r="A20"/>
  <c r="A18"/>
  <c r="A17"/>
  <c r="A15"/>
  <c r="A14"/>
  <c r="A12"/>
  <c r="A11"/>
  <c r="G31"/>
  <c r="P399"/>
  <c r="P371"/>
  <c r="P395" s="1"/>
  <c r="P343"/>
  <c r="P315"/>
  <c r="P339" s="1"/>
  <c r="P287"/>
  <c r="P259"/>
  <c r="P283" s="1"/>
  <c r="P231"/>
  <c r="P203"/>
  <c r="P227" s="1"/>
  <c r="P175"/>
  <c r="P147"/>
  <c r="P171" s="1"/>
  <c r="P119"/>
  <c r="P91"/>
  <c r="P115" s="1"/>
  <c r="P63"/>
  <c r="P35"/>
  <c r="P59" s="1"/>
  <c r="P31"/>
  <c r="A2"/>
  <c r="W423"/>
  <c r="V423"/>
  <c r="U423"/>
  <c r="T423"/>
  <c r="P423"/>
  <c r="K423"/>
  <c r="CX399" s="1"/>
  <c r="J423"/>
  <c r="CF399" s="1"/>
  <c r="I423"/>
  <c r="BN399" s="1"/>
  <c r="H423"/>
  <c r="AV399" s="1"/>
  <c r="G423"/>
  <c r="AD399" s="1"/>
  <c r="F423"/>
  <c r="K400"/>
  <c r="J400"/>
  <c r="I400"/>
  <c r="H400"/>
  <c r="G400"/>
  <c r="F400"/>
  <c r="AA399"/>
  <c r="AA423" s="1"/>
  <c r="L399"/>
  <c r="L398"/>
  <c r="W395"/>
  <c r="V395"/>
  <c r="U395"/>
  <c r="T395"/>
  <c r="K395"/>
  <c r="CX371" s="1"/>
  <c r="J395"/>
  <c r="CF371" s="1"/>
  <c r="I395"/>
  <c r="BN371" s="1"/>
  <c r="H395"/>
  <c r="AV371" s="1"/>
  <c r="G395"/>
  <c r="AD371" s="1"/>
  <c r="F395"/>
  <c r="K372"/>
  <c r="J372"/>
  <c r="I372"/>
  <c r="H372"/>
  <c r="G372"/>
  <c r="F372"/>
  <c r="L371"/>
  <c r="L370"/>
  <c r="W367"/>
  <c r="V367"/>
  <c r="U367"/>
  <c r="T367"/>
  <c r="P367"/>
  <c r="K367"/>
  <c r="CX343" s="1"/>
  <c r="J367"/>
  <c r="CF343" s="1"/>
  <c r="I367"/>
  <c r="BN343" s="1"/>
  <c r="H367"/>
  <c r="AV343" s="1"/>
  <c r="G367"/>
  <c r="AD343" s="1"/>
  <c r="F367"/>
  <c r="K344"/>
  <c r="J344"/>
  <c r="I344"/>
  <c r="H344"/>
  <c r="G344"/>
  <c r="F344"/>
  <c r="AA343"/>
  <c r="AA367" s="1"/>
  <c r="L343"/>
  <c r="L342"/>
  <c r="W339"/>
  <c r="V339"/>
  <c r="U339"/>
  <c r="T339"/>
  <c r="K339"/>
  <c r="CX315" s="1"/>
  <c r="J339"/>
  <c r="CF315" s="1"/>
  <c r="I339"/>
  <c r="BN315" s="1"/>
  <c r="H339"/>
  <c r="AV315" s="1"/>
  <c r="G339"/>
  <c r="AD315" s="1"/>
  <c r="F339"/>
  <c r="K316"/>
  <c r="J316"/>
  <c r="I316"/>
  <c r="H316"/>
  <c r="G316"/>
  <c r="F316"/>
  <c r="AA315"/>
  <c r="AA339" s="1"/>
  <c r="L315"/>
  <c r="L314"/>
  <c r="W311"/>
  <c r="V311"/>
  <c r="U311"/>
  <c r="T311"/>
  <c r="P311"/>
  <c r="K311"/>
  <c r="CX287" s="1"/>
  <c r="J311"/>
  <c r="CF287" s="1"/>
  <c r="I311"/>
  <c r="BN287" s="1"/>
  <c r="H311"/>
  <c r="AV287" s="1"/>
  <c r="G311"/>
  <c r="AD287" s="1"/>
  <c r="F311"/>
  <c r="K288"/>
  <c r="J288"/>
  <c r="I288"/>
  <c r="H288"/>
  <c r="G288"/>
  <c r="F288"/>
  <c r="AA287"/>
  <c r="AA311" s="1"/>
  <c r="L287"/>
  <c r="L286"/>
  <c r="W283"/>
  <c r="V283"/>
  <c r="U283"/>
  <c r="T283"/>
  <c r="K283"/>
  <c r="CX259" s="1"/>
  <c r="J283"/>
  <c r="CF259" s="1"/>
  <c r="I283"/>
  <c r="BN259" s="1"/>
  <c r="H283"/>
  <c r="AV259" s="1"/>
  <c r="G283"/>
  <c r="AD259" s="1"/>
  <c r="F283"/>
  <c r="K260"/>
  <c r="J260"/>
  <c r="I260"/>
  <c r="H260"/>
  <c r="G260"/>
  <c r="F260"/>
  <c r="L259"/>
  <c r="L258"/>
  <c r="W255"/>
  <c r="V255"/>
  <c r="U255"/>
  <c r="T255"/>
  <c r="P255"/>
  <c r="K255"/>
  <c r="CX231" s="1"/>
  <c r="J255"/>
  <c r="CF231" s="1"/>
  <c r="I255"/>
  <c r="BN231" s="1"/>
  <c r="H255"/>
  <c r="AV231" s="1"/>
  <c r="G255"/>
  <c r="AD231" s="1"/>
  <c r="K232"/>
  <c r="J232"/>
  <c r="I232"/>
  <c r="H232"/>
  <c r="G232"/>
  <c r="F232"/>
  <c r="AA231"/>
  <c r="AA255" s="1"/>
  <c r="L231"/>
  <c r="L230"/>
  <c r="W227"/>
  <c r="V227"/>
  <c r="U227"/>
  <c r="T227"/>
  <c r="K227"/>
  <c r="CX203" s="1"/>
  <c r="J227"/>
  <c r="CF203" s="1"/>
  <c r="I227"/>
  <c r="BN203" s="1"/>
  <c r="H227"/>
  <c r="AV203" s="1"/>
  <c r="G227"/>
  <c r="AD203" s="1"/>
  <c r="K204"/>
  <c r="J204"/>
  <c r="I204"/>
  <c r="H204"/>
  <c r="G204"/>
  <c r="F204"/>
  <c r="AA203"/>
  <c r="AA227" s="1"/>
  <c r="L203"/>
  <c r="L202"/>
  <c r="W199"/>
  <c r="V199"/>
  <c r="U199"/>
  <c r="T199"/>
  <c r="P199"/>
  <c r="K199"/>
  <c r="CX175" s="1"/>
  <c r="J199"/>
  <c r="CF175" s="1"/>
  <c r="I199"/>
  <c r="BN175" s="1"/>
  <c r="H199"/>
  <c r="AV175" s="1"/>
  <c r="G199"/>
  <c r="AD175" s="1"/>
  <c r="K176"/>
  <c r="J176"/>
  <c r="I176"/>
  <c r="H176"/>
  <c r="G176"/>
  <c r="F176"/>
  <c r="AA175"/>
  <c r="AA199" s="1"/>
  <c r="L175"/>
  <c r="L174"/>
  <c r="W171"/>
  <c r="V171"/>
  <c r="U171"/>
  <c r="T171"/>
  <c r="K171"/>
  <c r="CX147" s="1"/>
  <c r="J171"/>
  <c r="CF147" s="1"/>
  <c r="I171"/>
  <c r="BN147" s="1"/>
  <c r="H171"/>
  <c r="AV147" s="1"/>
  <c r="G171"/>
  <c r="AD147" s="1"/>
  <c r="F171"/>
  <c r="K148"/>
  <c r="J148"/>
  <c r="I148"/>
  <c r="H148"/>
  <c r="G148"/>
  <c r="F148"/>
  <c r="AA147"/>
  <c r="AA171" s="1"/>
  <c r="L147"/>
  <c r="L146"/>
  <c r="W143"/>
  <c r="V143"/>
  <c r="U143"/>
  <c r="T143"/>
  <c r="P143"/>
  <c r="CX119"/>
  <c r="CF119"/>
  <c r="BN119"/>
  <c r="AV119"/>
  <c r="AD119"/>
  <c r="K120"/>
  <c r="J120"/>
  <c r="I120"/>
  <c r="H120"/>
  <c r="G120"/>
  <c r="F120"/>
  <c r="AA119"/>
  <c r="AA143" s="1"/>
  <c r="L119"/>
  <c r="L118"/>
  <c r="W115"/>
  <c r="V115"/>
  <c r="U115"/>
  <c r="T115"/>
  <c r="K115"/>
  <c r="CX91" s="1"/>
  <c r="J115"/>
  <c r="CF91" s="1"/>
  <c r="I115"/>
  <c r="BN91" s="1"/>
  <c r="H115"/>
  <c r="AV91" s="1"/>
  <c r="G115"/>
  <c r="AD91" s="1"/>
  <c r="K92"/>
  <c r="J92"/>
  <c r="I92"/>
  <c r="H92"/>
  <c r="G92"/>
  <c r="F92"/>
  <c r="L91"/>
  <c r="L90"/>
  <c r="W87"/>
  <c r="V87"/>
  <c r="U87"/>
  <c r="T87"/>
  <c r="P87"/>
  <c r="K87"/>
  <c r="CX63" s="1"/>
  <c r="J87"/>
  <c r="CF63" s="1"/>
  <c r="I87"/>
  <c r="BN63" s="1"/>
  <c r="H87"/>
  <c r="AV63" s="1"/>
  <c r="G87"/>
  <c r="AD63" s="1"/>
  <c r="K64"/>
  <c r="J64"/>
  <c r="I64"/>
  <c r="H64"/>
  <c r="G64"/>
  <c r="F64"/>
  <c r="AA63"/>
  <c r="AA87" s="1"/>
  <c r="L63"/>
  <c r="L62"/>
  <c r="W59"/>
  <c r="V59"/>
  <c r="U59"/>
  <c r="T59"/>
  <c r="K59"/>
  <c r="CX35" s="1"/>
  <c r="J59"/>
  <c r="CF35" s="1"/>
  <c r="I59"/>
  <c r="BN35" s="1"/>
  <c r="H59"/>
  <c r="AV35" s="1"/>
  <c r="G59"/>
  <c r="AD35" s="1"/>
  <c r="K36"/>
  <c r="J36"/>
  <c r="I36"/>
  <c r="H36"/>
  <c r="G36"/>
  <c r="F36"/>
  <c r="AA35"/>
  <c r="AA59" s="1"/>
  <c r="L35"/>
  <c r="L34"/>
  <c r="K31"/>
  <c r="CX7" s="1"/>
  <c r="J31"/>
  <c r="CF7" s="1"/>
  <c r="I31"/>
  <c r="BN7" s="1"/>
  <c r="H31"/>
  <c r="AV7" s="1"/>
  <c r="K30"/>
  <c r="J30"/>
  <c r="I30"/>
  <c r="H30"/>
  <c r="G30"/>
  <c r="F30"/>
  <c r="L29"/>
  <c r="L28"/>
  <c r="K27"/>
  <c r="J27"/>
  <c r="I27"/>
  <c r="H27"/>
  <c r="G27"/>
  <c r="F27"/>
  <c r="L26"/>
  <c r="L27" s="1"/>
  <c r="L25"/>
  <c r="K24"/>
  <c r="J24"/>
  <c r="I24"/>
  <c r="H24"/>
  <c r="G24"/>
  <c r="F24"/>
  <c r="L23"/>
  <c r="L24" s="1"/>
  <c r="L22"/>
  <c r="K21"/>
  <c r="J21"/>
  <c r="I21"/>
  <c r="H21"/>
  <c r="G21"/>
  <c r="F21"/>
  <c r="L20"/>
  <c r="L21" s="1"/>
  <c r="L19"/>
  <c r="K18"/>
  <c r="J18"/>
  <c r="I18"/>
  <c r="H18"/>
  <c r="G18"/>
  <c r="F18"/>
  <c r="L17"/>
  <c r="L18" s="1"/>
  <c r="L16"/>
  <c r="K15"/>
  <c r="J15"/>
  <c r="I15"/>
  <c r="H15"/>
  <c r="G15"/>
  <c r="F15"/>
  <c r="L14"/>
  <c r="L15" s="1"/>
  <c r="L13"/>
  <c r="K12"/>
  <c r="J12"/>
  <c r="I12"/>
  <c r="H12"/>
  <c r="G12"/>
  <c r="F12"/>
  <c r="L11"/>
  <c r="L12" s="1"/>
  <c r="L10"/>
  <c r="K8"/>
  <c r="J8"/>
  <c r="I8"/>
  <c r="H8"/>
  <c r="G8"/>
  <c r="F8"/>
  <c r="AA7"/>
  <c r="AA31" s="1"/>
  <c r="L7"/>
  <c r="L6"/>
  <c r="M23" i="214"/>
  <c r="Q23" s="1"/>
  <c r="W23"/>
  <c r="AG23"/>
  <c r="AP23"/>
  <c r="AX23"/>
  <c r="BA23" s="1"/>
  <c r="M24"/>
  <c r="Q24" s="1"/>
  <c r="W24"/>
  <c r="AG24"/>
  <c r="AP24"/>
  <c r="AX24"/>
  <c r="BA24" s="1"/>
  <c r="M25"/>
  <c r="Q25" s="1"/>
  <c r="W25"/>
  <c r="AG25"/>
  <c r="AP25"/>
  <c r="AX25"/>
  <c r="BA25" s="1"/>
  <c r="M26"/>
  <c r="Q26"/>
  <c r="W26"/>
  <c r="AG26"/>
  <c r="AP26"/>
  <c r="AX26"/>
  <c r="BA26" s="1"/>
  <c r="M27"/>
  <c r="Q27"/>
  <c r="W27"/>
  <c r="AG27"/>
  <c r="AP27"/>
  <c r="AX27"/>
  <c r="BA27" s="1"/>
  <c r="M160"/>
  <c r="Q160" s="1"/>
  <c r="W160"/>
  <c r="AG160"/>
  <c r="AP160"/>
  <c r="AX160"/>
  <c r="BA160" s="1"/>
  <c r="M161"/>
  <c r="Q161" s="1"/>
  <c r="W161"/>
  <c r="AG161"/>
  <c r="AP161"/>
  <c r="AX161"/>
  <c r="BA161" s="1"/>
  <c r="M162"/>
  <c r="Q162" s="1"/>
  <c r="W162"/>
  <c r="AG162"/>
  <c r="AP162"/>
  <c r="AX162"/>
  <c r="BA162" s="1"/>
  <c r="M163"/>
  <c r="Q163" s="1"/>
  <c r="W163"/>
  <c r="AG163"/>
  <c r="AP163"/>
  <c r="AX163"/>
  <c r="BA163" s="1"/>
  <c r="M164"/>
  <c r="Q164" s="1"/>
  <c r="W164"/>
  <c r="AG164"/>
  <c r="AP164"/>
  <c r="AX164"/>
  <c r="BA164" s="1"/>
  <c r="M97"/>
  <c r="Q97" s="1"/>
  <c r="W97"/>
  <c r="AG97"/>
  <c r="AP97"/>
  <c r="AX97"/>
  <c r="BA97" s="1"/>
  <c r="M98"/>
  <c r="Q98"/>
  <c r="W98"/>
  <c r="AG98"/>
  <c r="AP98"/>
  <c r="AX98"/>
  <c r="BA98" s="1"/>
  <c r="M99"/>
  <c r="Q99"/>
  <c r="W99"/>
  <c r="AG99"/>
  <c r="AP99"/>
  <c r="AX99"/>
  <c r="BA99" s="1"/>
  <c r="M100"/>
  <c r="Q100"/>
  <c r="W100"/>
  <c r="AG100"/>
  <c r="AP100"/>
  <c r="AX100"/>
  <c r="BA100" s="1"/>
  <c r="M101"/>
  <c r="Q101"/>
  <c r="W101"/>
  <c r="AG101"/>
  <c r="AP101"/>
  <c r="AX101"/>
  <c r="BA101" s="1"/>
  <c r="M71"/>
  <c r="Q71" s="1"/>
  <c r="W71"/>
  <c r="AG71"/>
  <c r="Q287" i="295" s="1"/>
  <c r="AP71" i="214"/>
  <c r="R287" i="295" s="1"/>
  <c r="AX71" i="214"/>
  <c r="BA71" s="1"/>
  <c r="M72"/>
  <c r="Q72" s="1"/>
  <c r="W72"/>
  <c r="AG72"/>
  <c r="Q315" i="295" s="1"/>
  <c r="AP72" i="214"/>
  <c r="R315" i="295" s="1"/>
  <c r="BA72" i="214"/>
  <c r="M73"/>
  <c r="Q73" s="1"/>
  <c r="W73"/>
  <c r="AG73"/>
  <c r="Q343" i="295" s="1"/>
  <c r="AP73" i="214"/>
  <c r="R343" i="295" s="1"/>
  <c r="AX73" i="214"/>
  <c r="BA73" s="1"/>
  <c r="M74"/>
  <c r="Q74" s="1"/>
  <c r="W74"/>
  <c r="AG74"/>
  <c r="Q371" i="295" s="1"/>
  <c r="AP74" i="214"/>
  <c r="R371" i="295" s="1"/>
  <c r="AX74" i="214"/>
  <c r="M75"/>
  <c r="Q75" s="1"/>
  <c r="W75"/>
  <c r="AG75"/>
  <c r="Q399" i="295" s="1"/>
  <c r="AP75" i="214"/>
  <c r="R399" i="295" s="1"/>
  <c r="AX75" i="214"/>
  <c r="BA75" s="1"/>
  <c r="M42"/>
  <c r="Q42" s="1"/>
  <c r="W42"/>
  <c r="AG42"/>
  <c r="AP42"/>
  <c r="AX42"/>
  <c r="BA42" s="1"/>
  <c r="M43"/>
  <c r="Q43" s="1"/>
  <c r="W43"/>
  <c r="AG43"/>
  <c r="AP43"/>
  <c r="AX43"/>
  <c r="BA43" s="1"/>
  <c r="M44"/>
  <c r="Q44" s="1"/>
  <c r="W44"/>
  <c r="AG44"/>
  <c r="AP44"/>
  <c r="AX44"/>
  <c r="BA44" s="1"/>
  <c r="M45"/>
  <c r="Q45" s="1"/>
  <c r="W45"/>
  <c r="AG45"/>
  <c r="AP45"/>
  <c r="AX45"/>
  <c r="BA45" s="1"/>
  <c r="M46"/>
  <c r="Q46" s="1"/>
  <c r="W46"/>
  <c r="AG46"/>
  <c r="AP46"/>
  <c r="AX46"/>
  <c r="BA46" s="1"/>
  <c r="BB176"/>
  <c r="AZ176"/>
  <c r="AY176"/>
  <c r="AW176"/>
  <c r="AV176"/>
  <c r="AU176"/>
  <c r="AS176"/>
  <c r="AR176"/>
  <c r="AQ176"/>
  <c r="AO176"/>
  <c r="AN176"/>
  <c r="AM176"/>
  <c r="AL176"/>
  <c r="AK176"/>
  <c r="AJ176"/>
  <c r="AH176"/>
  <c r="AF176"/>
  <c r="AE176"/>
  <c r="AD176"/>
  <c r="AC176"/>
  <c r="AB176"/>
  <c r="AA176"/>
  <c r="Z176"/>
  <c r="Y176"/>
  <c r="X176"/>
  <c r="W176"/>
  <c r="U176"/>
  <c r="T176"/>
  <c r="S176"/>
  <c r="R176"/>
  <c r="Q176"/>
  <c r="P176"/>
  <c r="O176"/>
  <c r="N176"/>
  <c r="M176"/>
  <c r="L176"/>
  <c r="K176"/>
  <c r="J176"/>
  <c r="I176"/>
  <c r="H176"/>
  <c r="G176"/>
  <c r="F176"/>
  <c r="E176"/>
  <c r="D176"/>
  <c r="C176"/>
  <c r="B176"/>
  <c r="BB175"/>
  <c r="AX159"/>
  <c r="BA159" s="1"/>
  <c r="AP159"/>
  <c r="AG159"/>
  <c r="W159"/>
  <c r="M159"/>
  <c r="Q159" s="1"/>
  <c r="AX158"/>
  <c r="BA158" s="1"/>
  <c r="AP158"/>
  <c r="AG158"/>
  <c r="W158"/>
  <c r="M158"/>
  <c r="Q158" s="1"/>
  <c r="AX157"/>
  <c r="BA157" s="1"/>
  <c r="AP157"/>
  <c r="AG157"/>
  <c r="W157"/>
  <c r="M157"/>
  <c r="Q157" s="1"/>
  <c r="AX156"/>
  <c r="BA156" s="1"/>
  <c r="AP156"/>
  <c r="AG156"/>
  <c r="W156"/>
  <c r="M156"/>
  <c r="Q156" s="1"/>
  <c r="AX155"/>
  <c r="BA155" s="1"/>
  <c r="AP155"/>
  <c r="AG155"/>
  <c r="W155"/>
  <c r="M155"/>
  <c r="Q155" s="1"/>
  <c r="AX154"/>
  <c r="BA154" s="1"/>
  <c r="AP154"/>
  <c r="AG154"/>
  <c r="W154"/>
  <c r="M154"/>
  <c r="Q154" s="1"/>
  <c r="AX153"/>
  <c r="BA153" s="1"/>
  <c r="AP153"/>
  <c r="AG153"/>
  <c r="W153"/>
  <c r="M153"/>
  <c r="Q153" s="1"/>
  <c r="AX152"/>
  <c r="BA152" s="1"/>
  <c r="AP152"/>
  <c r="AG152"/>
  <c r="W152"/>
  <c r="M152"/>
  <c r="Q152" s="1"/>
  <c r="AX151"/>
  <c r="BA151" s="1"/>
  <c r="AP151"/>
  <c r="AG151"/>
  <c r="W151"/>
  <c r="M151"/>
  <c r="Q151" s="1"/>
  <c r="AX150"/>
  <c r="BA150" s="1"/>
  <c r="AP150"/>
  <c r="AG150"/>
  <c r="AG149" s="1"/>
  <c r="W150"/>
  <c r="M150"/>
  <c r="Q150" s="1"/>
  <c r="BB149"/>
  <c r="AZ149"/>
  <c r="AY149"/>
  <c r="AX149"/>
  <c r="AW149"/>
  <c r="AV149"/>
  <c r="AU149"/>
  <c r="AS149"/>
  <c r="AR149"/>
  <c r="AQ149"/>
  <c r="AO149"/>
  <c r="AN149"/>
  <c r="AM149"/>
  <c r="AL149"/>
  <c r="AK149"/>
  <c r="AJ149"/>
  <c r="AH149"/>
  <c r="AF149"/>
  <c r="AE149"/>
  <c r="AD149"/>
  <c r="AC149"/>
  <c r="AB149"/>
  <c r="AA149"/>
  <c r="Z149"/>
  <c r="Y149"/>
  <c r="X149"/>
  <c r="V149"/>
  <c r="U149"/>
  <c r="T149"/>
  <c r="S149"/>
  <c r="R149"/>
  <c r="P149"/>
  <c r="O149"/>
  <c r="N149"/>
  <c r="L149"/>
  <c r="K149"/>
  <c r="J149"/>
  <c r="I149"/>
  <c r="H149"/>
  <c r="G149"/>
  <c r="F149"/>
  <c r="E149"/>
  <c r="D149"/>
  <c r="C149"/>
  <c r="AP148"/>
  <c r="AG148"/>
  <c r="W148"/>
  <c r="M148"/>
  <c r="Q148" s="1"/>
  <c r="AQ136"/>
  <c r="AO136"/>
  <c r="AN136"/>
  <c r="AM136"/>
  <c r="AL136"/>
  <c r="AK136"/>
  <c r="AJ136"/>
  <c r="AF136"/>
  <c r="AE136"/>
  <c r="AD136"/>
  <c r="AC136"/>
  <c r="AB136"/>
  <c r="AA136"/>
  <c r="Z136"/>
  <c r="Y136"/>
  <c r="X136"/>
  <c r="D136"/>
  <c r="C136"/>
  <c r="B136"/>
  <c r="AP135"/>
  <c r="AG135"/>
  <c r="AI135" s="1"/>
  <c r="AP134"/>
  <c r="AG134"/>
  <c r="AI134" s="1"/>
  <c r="AP133"/>
  <c r="AG133"/>
  <c r="AI133" s="1"/>
  <c r="AT133" s="1"/>
  <c r="BC133" s="1"/>
  <c r="AP132"/>
  <c r="AG132"/>
  <c r="AI132" s="1"/>
  <c r="AP131"/>
  <c r="AG131"/>
  <c r="AI131" s="1"/>
  <c r="AP130"/>
  <c r="AG130"/>
  <c r="AI130" s="1"/>
  <c r="AT127"/>
  <c r="BB123"/>
  <c r="AY123"/>
  <c r="AX123"/>
  <c r="AS123"/>
  <c r="AQ123"/>
  <c r="AO123"/>
  <c r="AN123"/>
  <c r="AM123"/>
  <c r="AL123"/>
  <c r="AK123"/>
  <c r="AJ123"/>
  <c r="AF123"/>
  <c r="AE123"/>
  <c r="AD123"/>
  <c r="AC123"/>
  <c r="AB123"/>
  <c r="AA123"/>
  <c r="Z123"/>
  <c r="Y123"/>
  <c r="X123"/>
  <c r="AX122"/>
  <c r="BA122" s="1"/>
  <c r="AP122"/>
  <c r="AG122"/>
  <c r="AI122" s="1"/>
  <c r="AX121"/>
  <c r="BA121" s="1"/>
  <c r="AP121"/>
  <c r="AG121"/>
  <c r="AI121" s="1"/>
  <c r="AX120"/>
  <c r="BA120" s="1"/>
  <c r="AP120"/>
  <c r="AG120"/>
  <c r="AI120" s="1"/>
  <c r="AX119"/>
  <c r="BA119" s="1"/>
  <c r="AP119"/>
  <c r="AG119"/>
  <c r="AI119" s="1"/>
  <c r="AX118"/>
  <c r="BA118" s="1"/>
  <c r="AP118"/>
  <c r="AG118"/>
  <c r="AI118" s="1"/>
  <c r="AX117"/>
  <c r="BA117" s="1"/>
  <c r="AP117"/>
  <c r="AG117"/>
  <c r="AI117" s="1"/>
  <c r="AW115"/>
  <c r="AV115"/>
  <c r="AU115"/>
  <c r="AQ115"/>
  <c r="I11" i="215" s="1"/>
  <c r="AO115" i="214"/>
  <c r="AN115"/>
  <c r="AM115"/>
  <c r="AL115"/>
  <c r="AK115"/>
  <c r="AJ115"/>
  <c r="AF115"/>
  <c r="AE115"/>
  <c r="AD115"/>
  <c r="AC115"/>
  <c r="AB115"/>
  <c r="AA115"/>
  <c r="Z115"/>
  <c r="Y115"/>
  <c r="X115"/>
  <c r="AX114"/>
  <c r="BA114" s="1"/>
  <c r="AP114"/>
  <c r="AG114"/>
  <c r="AI114" s="1"/>
  <c r="AX113"/>
  <c r="BA113" s="1"/>
  <c r="AP113"/>
  <c r="AG113"/>
  <c r="AI113" s="1"/>
  <c r="AX112"/>
  <c r="BA112" s="1"/>
  <c r="AP112"/>
  <c r="AG112"/>
  <c r="AI112" s="1"/>
  <c r="AX111"/>
  <c r="BA111" s="1"/>
  <c r="AP111"/>
  <c r="AG111"/>
  <c r="AI111" s="1"/>
  <c r="AX110"/>
  <c r="AP110"/>
  <c r="AP176" s="1"/>
  <c r="AG110"/>
  <c r="AI110" s="1"/>
  <c r="AX109"/>
  <c r="BA109" s="1"/>
  <c r="AP109"/>
  <c r="AG109"/>
  <c r="AI109" s="1"/>
  <c r="AG107"/>
  <c r="W107"/>
  <c r="M107"/>
  <c r="Q107" s="1"/>
  <c r="W106"/>
  <c r="M106"/>
  <c r="Q106" s="1"/>
  <c r="AX96"/>
  <c r="BA96" s="1"/>
  <c r="AP96"/>
  <c r="AG96"/>
  <c r="W96"/>
  <c r="M96"/>
  <c r="Q96" s="1"/>
  <c r="AX95"/>
  <c r="BA95" s="1"/>
  <c r="AP95"/>
  <c r="AG95"/>
  <c r="W95"/>
  <c r="M95"/>
  <c r="Q95" s="1"/>
  <c r="AX94"/>
  <c r="BA94" s="1"/>
  <c r="AP94"/>
  <c r="AG94"/>
  <c r="W94"/>
  <c r="M94"/>
  <c r="Q94" s="1"/>
  <c r="AX93"/>
  <c r="BA93" s="1"/>
  <c r="AP93"/>
  <c r="AG93"/>
  <c r="W93"/>
  <c r="M93"/>
  <c r="Q93" s="1"/>
  <c r="AX92"/>
  <c r="BA92" s="1"/>
  <c r="AP92"/>
  <c r="AG92"/>
  <c r="W92"/>
  <c r="M92"/>
  <c r="Q92" s="1"/>
  <c r="AX91"/>
  <c r="BA91" s="1"/>
  <c r="AP91"/>
  <c r="AG91"/>
  <c r="W91"/>
  <c r="M91"/>
  <c r="Q91" s="1"/>
  <c r="AX90"/>
  <c r="BA90" s="1"/>
  <c r="AP90"/>
  <c r="AG90"/>
  <c r="W90"/>
  <c r="M90"/>
  <c r="Q90" s="1"/>
  <c r="AX89"/>
  <c r="BA89" s="1"/>
  <c r="AP89"/>
  <c r="AG89"/>
  <c r="W89"/>
  <c r="M89"/>
  <c r="Q89" s="1"/>
  <c r="AX88"/>
  <c r="BA88" s="1"/>
  <c r="AP88"/>
  <c r="AG88"/>
  <c r="W88"/>
  <c r="M88"/>
  <c r="Q88" s="1"/>
  <c r="AI88" s="1"/>
  <c r="AT88" s="1"/>
  <c r="AX87"/>
  <c r="BA87" s="1"/>
  <c r="AP87"/>
  <c r="AG87"/>
  <c r="W87"/>
  <c r="M87"/>
  <c r="Q87" s="1"/>
  <c r="BB86"/>
  <c r="BB103" s="1"/>
  <c r="BB125" s="1"/>
  <c r="AZ86"/>
  <c r="AZ103" s="1"/>
  <c r="AZ125" s="1"/>
  <c r="AY86"/>
  <c r="AY103" s="1"/>
  <c r="AY125" s="1"/>
  <c r="AW86"/>
  <c r="AW103" s="1"/>
  <c r="AW125" s="1"/>
  <c r="AV86"/>
  <c r="AV103" s="1"/>
  <c r="AV125" s="1"/>
  <c r="AU86"/>
  <c r="AU103" s="1"/>
  <c r="AS86"/>
  <c r="AS103" s="1"/>
  <c r="AS125" s="1"/>
  <c r="AR86"/>
  <c r="AR103" s="1"/>
  <c r="AR125" s="1"/>
  <c r="AQ86"/>
  <c r="AQ103" s="1"/>
  <c r="AQ125" s="1"/>
  <c r="AO86"/>
  <c r="AO103" s="1"/>
  <c r="AO125" s="1"/>
  <c r="G56" i="279" s="1"/>
  <c r="L56" s="1"/>
  <c r="AN86" i="214"/>
  <c r="AN103" s="1"/>
  <c r="AN125" s="1"/>
  <c r="G55" i="279" s="1"/>
  <c r="L55" s="1"/>
  <c r="AM86" i="214"/>
  <c r="AM103" s="1"/>
  <c r="AM125" s="1"/>
  <c r="G54" i="279" s="1"/>
  <c r="L54" s="1"/>
  <c r="AL86" i="214"/>
  <c r="AL103" s="1"/>
  <c r="AL125" s="1"/>
  <c r="G53" i="279" s="1"/>
  <c r="L53" s="1"/>
  <c r="AK86" i="214"/>
  <c r="AK103" s="1"/>
  <c r="AK125" s="1"/>
  <c r="G52" i="279" s="1"/>
  <c r="L52" s="1"/>
  <c r="AJ86" i="214"/>
  <c r="AJ103" s="1"/>
  <c r="AJ125" s="1"/>
  <c r="G51" i="279" s="1"/>
  <c r="L51" s="1"/>
  <c r="AH86" i="214"/>
  <c r="AH103" s="1"/>
  <c r="AH125" s="1"/>
  <c r="AG86"/>
  <c r="AF86"/>
  <c r="AF103" s="1"/>
  <c r="AF125" s="1"/>
  <c r="G50" i="279" s="1"/>
  <c r="L50" s="1"/>
  <c r="AE86" i="214"/>
  <c r="AE103" s="1"/>
  <c r="AE125" s="1"/>
  <c r="G49" i="279" s="1"/>
  <c r="L49" s="1"/>
  <c r="AD86" i="214"/>
  <c r="AD103" s="1"/>
  <c r="AD125" s="1"/>
  <c r="G48" i="279" s="1"/>
  <c r="L48" s="1"/>
  <c r="AC86" i="214"/>
  <c r="AC103" s="1"/>
  <c r="AC125" s="1"/>
  <c r="G47" i="279" s="1"/>
  <c r="L47" s="1"/>
  <c r="AB86" i="214"/>
  <c r="AB103" s="1"/>
  <c r="AB125" s="1"/>
  <c r="G46" i="279" s="1"/>
  <c r="L46" s="1"/>
  <c r="AA86" i="214"/>
  <c r="AA103" s="1"/>
  <c r="AA125" s="1"/>
  <c r="G45" i="279" s="1"/>
  <c r="L45" s="1"/>
  <c r="Z86" i="214"/>
  <c r="Z103" s="1"/>
  <c r="Z125" s="1"/>
  <c r="G44" i="279" s="1"/>
  <c r="L44" s="1"/>
  <c r="G43"/>
  <c r="L43" s="1"/>
  <c r="X86" i="214"/>
  <c r="X103" s="1"/>
  <c r="X125" s="1"/>
  <c r="G42" i="279" s="1"/>
  <c r="W86" i="214"/>
  <c r="V86"/>
  <c r="V103" s="1"/>
  <c r="V125" s="1"/>
  <c r="U86"/>
  <c r="U103" s="1"/>
  <c r="U125" s="1"/>
  <c r="T86"/>
  <c r="T103" s="1"/>
  <c r="T125" s="1"/>
  <c r="S86"/>
  <c r="S103" s="1"/>
  <c r="S125" s="1"/>
  <c r="R86"/>
  <c r="R103" s="1"/>
  <c r="R125" s="1"/>
  <c r="P86"/>
  <c r="P103" s="1"/>
  <c r="P125" s="1"/>
  <c r="O86"/>
  <c r="O103" s="1"/>
  <c r="O125" s="1"/>
  <c r="N86"/>
  <c r="N103" s="1"/>
  <c r="N125" s="1"/>
  <c r="M86"/>
  <c r="L86"/>
  <c r="L103" s="1"/>
  <c r="L125" s="1"/>
  <c r="K86"/>
  <c r="K103" s="1"/>
  <c r="K125" s="1"/>
  <c r="J86"/>
  <c r="J103" s="1"/>
  <c r="J125" s="1"/>
  <c r="I86"/>
  <c r="I103" s="1"/>
  <c r="I125" s="1"/>
  <c r="H86"/>
  <c r="H103" s="1"/>
  <c r="H125" s="1"/>
  <c r="G86"/>
  <c r="G103" s="1"/>
  <c r="G125" s="1"/>
  <c r="F86"/>
  <c r="F103" s="1"/>
  <c r="F125" s="1"/>
  <c r="E86"/>
  <c r="E103" s="1"/>
  <c r="D86"/>
  <c r="D103" s="1"/>
  <c r="D125" s="1"/>
  <c r="C86"/>
  <c r="C103" s="1"/>
  <c r="C125" s="1"/>
  <c r="B86"/>
  <c r="AX85"/>
  <c r="BA85" s="1"/>
  <c r="AP85"/>
  <c r="AG85"/>
  <c r="AG103" s="1"/>
  <c r="W85"/>
  <c r="M85"/>
  <c r="Q85" s="1"/>
  <c r="AX80"/>
  <c r="BA80" s="1"/>
  <c r="AP80"/>
  <c r="AG80"/>
  <c r="W80"/>
  <c r="M80"/>
  <c r="Q80" s="1"/>
  <c r="AI80" s="1"/>
  <c r="AT80" s="1"/>
  <c r="AX79"/>
  <c r="BA79" s="1"/>
  <c r="AP79"/>
  <c r="H13" i="215" s="1"/>
  <c r="L13" s="1"/>
  <c r="AG79" i="214"/>
  <c r="D13" i="215" s="1"/>
  <c r="W79" i="214"/>
  <c r="C13" i="215" s="1"/>
  <c r="M79" i="214"/>
  <c r="Q79" s="1"/>
  <c r="AX70"/>
  <c r="BA70" s="1"/>
  <c r="AP70"/>
  <c r="R259" i="295" s="1"/>
  <c r="AG70" i="214"/>
  <c r="Q259" i="295" s="1"/>
  <c r="W70" i="214"/>
  <c r="M70"/>
  <c r="Q70" s="1"/>
  <c r="AT70" s="1"/>
  <c r="AX69"/>
  <c r="BA69" s="1"/>
  <c r="AP69"/>
  <c r="R231" i="295" s="1"/>
  <c r="AG69" i="214"/>
  <c r="Q231" i="295" s="1"/>
  <c r="W69" i="214"/>
  <c r="M69"/>
  <c r="Q69" s="1"/>
  <c r="AX68"/>
  <c r="BA68" s="1"/>
  <c r="AP68"/>
  <c r="R203" i="295" s="1"/>
  <c r="AG68" i="214"/>
  <c r="Q203" i="295" s="1"/>
  <c r="W68" i="214"/>
  <c r="M68"/>
  <c r="Q68" s="1"/>
  <c r="AT68" s="1"/>
  <c r="AX67"/>
  <c r="BA67" s="1"/>
  <c r="AP67"/>
  <c r="R175" i="295" s="1"/>
  <c r="AG67" i="214"/>
  <c r="Q175" i="295" s="1"/>
  <c r="W67" i="214"/>
  <c r="M67"/>
  <c r="Q67" s="1"/>
  <c r="AX66"/>
  <c r="BA66" s="1"/>
  <c r="AP66"/>
  <c r="R147" i="295" s="1"/>
  <c r="AG66" i="214"/>
  <c r="Q147" i="295" s="1"/>
  <c r="W66" i="214"/>
  <c r="M66"/>
  <c r="Q66" s="1"/>
  <c r="AT66" s="1"/>
  <c r="AX65"/>
  <c r="BA65" s="1"/>
  <c r="AP65"/>
  <c r="R119" i="295" s="1"/>
  <c r="AG65" i="214"/>
  <c r="Q119" i="295" s="1"/>
  <c r="W65" i="214"/>
  <c r="M65"/>
  <c r="Q65" s="1"/>
  <c r="AX64"/>
  <c r="AP64"/>
  <c r="R91" i="295" s="1"/>
  <c r="AG64" i="214"/>
  <c r="Q91" i="295" s="1"/>
  <c r="W64" i="214"/>
  <c r="M64"/>
  <c r="Q64" s="1"/>
  <c r="AT64" s="1"/>
  <c r="AX63"/>
  <c r="BA63" s="1"/>
  <c r="AP63"/>
  <c r="R63" i="295" s="1"/>
  <c r="AG63" i="214"/>
  <c r="Q63" i="295" s="1"/>
  <c r="W63" i="214"/>
  <c r="M63"/>
  <c r="Q63" s="1"/>
  <c r="AX62"/>
  <c r="BA62" s="1"/>
  <c r="AP62"/>
  <c r="R35" i="295" s="1"/>
  <c r="AG62" i="214"/>
  <c r="Q35" i="295" s="1"/>
  <c r="W62" i="214"/>
  <c r="M62"/>
  <c r="Q62" s="1"/>
  <c r="AT62" s="1"/>
  <c r="AX61"/>
  <c r="AP61"/>
  <c r="R7" i="295" s="1"/>
  <c r="R31" s="1"/>
  <c r="AG61" i="214"/>
  <c r="Q7" i="295" s="1"/>
  <c r="Q31" s="1"/>
  <c r="W61" i="214"/>
  <c r="M61"/>
  <c r="Q61" s="1"/>
  <c r="BB77"/>
  <c r="BB82" s="1"/>
  <c r="BB104" s="1"/>
  <c r="F222" i="201"/>
  <c r="F230" s="1"/>
  <c r="F221"/>
  <c r="F229" s="1"/>
  <c r="F220"/>
  <c r="F228" s="1"/>
  <c r="F219"/>
  <c r="F227" s="1"/>
  <c r="F218"/>
  <c r="F226" s="1"/>
  <c r="F217"/>
  <c r="F225" s="1"/>
  <c r="AX58" i="214"/>
  <c r="BA58" s="1"/>
  <c r="AP58"/>
  <c r="AG58"/>
  <c r="W58"/>
  <c r="M58"/>
  <c r="Q58" s="1"/>
  <c r="AX56"/>
  <c r="BA56" s="1"/>
  <c r="AP56"/>
  <c r="AG56"/>
  <c r="W56"/>
  <c r="M56"/>
  <c r="Q56" s="1"/>
  <c r="AI56" s="1"/>
  <c r="AT56" s="1"/>
  <c r="AX54"/>
  <c r="BA54" s="1"/>
  <c r="AP54"/>
  <c r="AG54"/>
  <c r="W54"/>
  <c r="C14" i="215" s="1"/>
  <c r="M54" i="214"/>
  <c r="Q54" s="1"/>
  <c r="AX52"/>
  <c r="BA52" s="1"/>
  <c r="AP52"/>
  <c r="AG52"/>
  <c r="W52"/>
  <c r="M52"/>
  <c r="G73" i="217" s="1"/>
  <c r="AX50" i="214"/>
  <c r="BA50" s="1"/>
  <c r="AP50"/>
  <c r="AG50"/>
  <c r="W50"/>
  <c r="M50"/>
  <c r="Q50" s="1"/>
  <c r="AX48"/>
  <c r="BA48" s="1"/>
  <c r="AP48"/>
  <c r="AG48"/>
  <c r="W48"/>
  <c r="M48"/>
  <c r="Q48" s="1"/>
  <c r="AI48" s="1"/>
  <c r="AT48" s="1"/>
  <c r="AX41"/>
  <c r="BA41" s="1"/>
  <c r="AP41"/>
  <c r="AG41"/>
  <c r="W41"/>
  <c r="M41"/>
  <c r="Q41" s="1"/>
  <c r="AX40"/>
  <c r="BA40" s="1"/>
  <c r="AP40"/>
  <c r="AG40"/>
  <c r="W40"/>
  <c r="Q40"/>
  <c r="AI40" s="1"/>
  <c r="AT40" s="1"/>
  <c r="M40"/>
  <c r="AX39"/>
  <c r="BA39" s="1"/>
  <c r="AP39"/>
  <c r="AG39"/>
  <c r="W39"/>
  <c r="Q39"/>
  <c r="AI39" s="1"/>
  <c r="AT39" s="1"/>
  <c r="M39"/>
  <c r="AX38"/>
  <c r="BA38" s="1"/>
  <c r="AP38"/>
  <c r="AG38"/>
  <c r="W38"/>
  <c r="Q38"/>
  <c r="AI38" s="1"/>
  <c r="AT38" s="1"/>
  <c r="M38"/>
  <c r="AX37"/>
  <c r="BA37" s="1"/>
  <c r="AP37"/>
  <c r="AG37"/>
  <c r="W37"/>
  <c r="Q37"/>
  <c r="AI37" s="1"/>
  <c r="AT37" s="1"/>
  <c r="M37"/>
  <c r="AX36"/>
  <c r="BA36" s="1"/>
  <c r="AP36"/>
  <c r="AG36"/>
  <c r="W36"/>
  <c r="Q36"/>
  <c r="AI36" s="1"/>
  <c r="AT36" s="1"/>
  <c r="M36"/>
  <c r="AX35"/>
  <c r="BA35" s="1"/>
  <c r="AP35"/>
  <c r="AG35"/>
  <c r="W35"/>
  <c r="Q35"/>
  <c r="AI35" s="1"/>
  <c r="AT35" s="1"/>
  <c r="M35"/>
  <c r="AX34"/>
  <c r="BA34" s="1"/>
  <c r="AP34"/>
  <c r="AG34"/>
  <c r="W34"/>
  <c r="Q34"/>
  <c r="AI34" s="1"/>
  <c r="AT34" s="1"/>
  <c r="M34"/>
  <c r="AX33"/>
  <c r="BA33" s="1"/>
  <c r="AP33"/>
  <c r="AG33"/>
  <c r="W33"/>
  <c r="Q33"/>
  <c r="AI33" s="1"/>
  <c r="AT33" s="1"/>
  <c r="M33"/>
  <c r="AX32"/>
  <c r="AP32"/>
  <c r="AP31" s="1"/>
  <c r="AG32"/>
  <c r="AG31" s="1"/>
  <c r="W32"/>
  <c r="W31" s="1"/>
  <c r="Q32"/>
  <c r="M32"/>
  <c r="M31" s="1"/>
  <c r="AV29"/>
  <c r="AV175" s="1"/>
  <c r="AS29"/>
  <c r="AQ29"/>
  <c r="AO29"/>
  <c r="AO175" s="1"/>
  <c r="AM29"/>
  <c r="AM175" s="1"/>
  <c r="AK29"/>
  <c r="AK175" s="1"/>
  <c r="AH29"/>
  <c r="AE29"/>
  <c r="AE175" s="1"/>
  <c r="AC29"/>
  <c r="AC175" s="1"/>
  <c r="AA29"/>
  <c r="AA175" s="1"/>
  <c r="Y29"/>
  <c r="Y175" s="1"/>
  <c r="U29"/>
  <c r="S29"/>
  <c r="S175" s="1"/>
  <c r="P29"/>
  <c r="N29"/>
  <c r="L29"/>
  <c r="J29"/>
  <c r="J175" s="1"/>
  <c r="H29"/>
  <c r="F29"/>
  <c r="F175" s="1"/>
  <c r="D29"/>
  <c r="D175" s="1"/>
  <c r="B29"/>
  <c r="AX30"/>
  <c r="BA30" s="1"/>
  <c r="AP30"/>
  <c r="AG30"/>
  <c r="W30"/>
  <c r="M30"/>
  <c r="Q30" s="1"/>
  <c r="AY29"/>
  <c r="AY175" s="1"/>
  <c r="AW29"/>
  <c r="AU29"/>
  <c r="AR29"/>
  <c r="AP29"/>
  <c r="AN29"/>
  <c r="AN175" s="1"/>
  <c r="AL29"/>
  <c r="AL175" s="1"/>
  <c r="AJ29"/>
  <c r="AJ175" s="1"/>
  <c r="AF29"/>
  <c r="AF175" s="1"/>
  <c r="AD29"/>
  <c r="AD175" s="1"/>
  <c r="AB29"/>
  <c r="AB175" s="1"/>
  <c r="Z29"/>
  <c r="Z175" s="1"/>
  <c r="X29"/>
  <c r="X175" s="1"/>
  <c r="V29"/>
  <c r="T29"/>
  <c r="R29"/>
  <c r="O29"/>
  <c r="M29"/>
  <c r="M175" s="1"/>
  <c r="K29"/>
  <c r="K175" s="1"/>
  <c r="I29"/>
  <c r="I175" s="1"/>
  <c r="G29"/>
  <c r="G175" s="1"/>
  <c r="E29"/>
  <c r="E175" s="1"/>
  <c r="C29"/>
  <c r="C175" s="1"/>
  <c r="AX22"/>
  <c r="BA22" s="1"/>
  <c r="AP22"/>
  <c r="AG22"/>
  <c r="W22"/>
  <c r="M22"/>
  <c r="Q22" s="1"/>
  <c r="AX21"/>
  <c r="BA21" s="1"/>
  <c r="AP21"/>
  <c r="AG21"/>
  <c r="W21"/>
  <c r="M21"/>
  <c r="Q21" s="1"/>
  <c r="AI21" s="1"/>
  <c r="AT21" s="1"/>
  <c r="AX20"/>
  <c r="BA20" s="1"/>
  <c r="AP20"/>
  <c r="AG20"/>
  <c r="W20"/>
  <c r="M20"/>
  <c r="Q20" s="1"/>
  <c r="AX19"/>
  <c r="BA19" s="1"/>
  <c r="AP19"/>
  <c r="AG19"/>
  <c r="W19"/>
  <c r="M19"/>
  <c r="Q19" s="1"/>
  <c r="AI19" s="1"/>
  <c r="AT19" s="1"/>
  <c r="AX18"/>
  <c r="BA18" s="1"/>
  <c r="AP18"/>
  <c r="AG18"/>
  <c r="W18"/>
  <c r="M18"/>
  <c r="Q18" s="1"/>
  <c r="AX17"/>
  <c r="BA17" s="1"/>
  <c r="AP17"/>
  <c r="AG17"/>
  <c r="W17"/>
  <c r="M17"/>
  <c r="Q17" s="1"/>
  <c r="AI17" s="1"/>
  <c r="AT17" s="1"/>
  <c r="AX16"/>
  <c r="BA16" s="1"/>
  <c r="AP16"/>
  <c r="AG16"/>
  <c r="W16"/>
  <c r="M16"/>
  <c r="Q16" s="1"/>
  <c r="AX15"/>
  <c r="BA15" s="1"/>
  <c r="AP15"/>
  <c r="AG15"/>
  <c r="W15"/>
  <c r="M15"/>
  <c r="Q15" s="1"/>
  <c r="AI15" s="1"/>
  <c r="AT15" s="1"/>
  <c r="AX14"/>
  <c r="BA14" s="1"/>
  <c r="AP14"/>
  <c r="AG14"/>
  <c r="W14"/>
  <c r="M14"/>
  <c r="Q14" s="1"/>
  <c r="AX13"/>
  <c r="AP13"/>
  <c r="AG13"/>
  <c r="AG12" s="1"/>
  <c r="W13"/>
  <c r="M13"/>
  <c r="AZ10"/>
  <c r="AY10"/>
  <c r="AY77" s="1"/>
  <c r="AY82" s="1"/>
  <c r="AY104" s="1"/>
  <c r="AV10"/>
  <c r="AU10"/>
  <c r="AS10"/>
  <c r="AQ10"/>
  <c r="AO10"/>
  <c r="AN10"/>
  <c r="AM10"/>
  <c r="AL10"/>
  <c r="AK10"/>
  <c r="AJ10"/>
  <c r="AH10"/>
  <c r="AF10"/>
  <c r="AE10"/>
  <c r="AD10"/>
  <c r="AC10"/>
  <c r="AB10"/>
  <c r="AA10"/>
  <c r="Z10"/>
  <c r="Y10"/>
  <c r="Y77" s="1"/>
  <c r="Y82" s="1"/>
  <c r="X10"/>
  <c r="V10"/>
  <c r="U10"/>
  <c r="T10"/>
  <c r="S10"/>
  <c r="P10"/>
  <c r="O10"/>
  <c r="N10"/>
  <c r="L10"/>
  <c r="K10"/>
  <c r="J10"/>
  <c r="I10"/>
  <c r="I77" s="1"/>
  <c r="H10"/>
  <c r="G10"/>
  <c r="F10"/>
  <c r="E10"/>
  <c r="E77" s="1"/>
  <c r="D10"/>
  <c r="C10"/>
  <c r="B10"/>
  <c r="AX11"/>
  <c r="BA11" s="1"/>
  <c r="AP11"/>
  <c r="AG11"/>
  <c r="W11"/>
  <c r="M11"/>
  <c r="Q11" s="1"/>
  <c r="AW10"/>
  <c r="AW77" s="1"/>
  <c r="AW82" s="1"/>
  <c r="AW104" s="1"/>
  <c r="AR10"/>
  <c r="AR77" s="1"/>
  <c r="R10"/>
  <c r="W12" l="1"/>
  <c r="AP12"/>
  <c r="AJ102" i="310"/>
  <c r="AU102" s="1"/>
  <c r="Y108"/>
  <c r="Y8" i="201" s="1"/>
  <c r="AK108" i="310"/>
  <c r="AK8" i="201" s="1"/>
  <c r="AZ108" i="310"/>
  <c r="AZ8" i="201" s="1"/>
  <c r="S108" i="310"/>
  <c r="S8" i="201" s="1"/>
  <c r="F108" i="310"/>
  <c r="F8" i="201" s="1"/>
  <c r="AI32" i="214"/>
  <c r="Q31"/>
  <c r="BA32"/>
  <c r="AX31"/>
  <c r="BA31" s="1"/>
  <c r="Q13"/>
  <c r="M12"/>
  <c r="BA13"/>
  <c r="AX12"/>
  <c r="BA12" s="1"/>
  <c r="R77"/>
  <c r="Z77"/>
  <c r="F198" i="201" s="1"/>
  <c r="AD77" i="214"/>
  <c r="AJ77"/>
  <c r="AN77"/>
  <c r="F205" i="201" s="1"/>
  <c r="G57" i="279"/>
  <c r="L42"/>
  <c r="AT117" i="214"/>
  <c r="B103"/>
  <c r="E11" i="309"/>
  <c r="E26" s="1"/>
  <c r="E29" s="1"/>
  <c r="G11"/>
  <c r="G26" s="1"/>
  <c r="G29" s="1"/>
  <c r="K11"/>
  <c r="K26" s="1"/>
  <c r="K29" s="1"/>
  <c r="M11"/>
  <c r="M26" s="1"/>
  <c r="M29" s="1"/>
  <c r="O11"/>
  <c r="O26" s="1"/>
  <c r="O29" s="1"/>
  <c r="Q11"/>
  <c r="Q26" s="1"/>
  <c r="Q29" s="1"/>
  <c r="T11"/>
  <c r="T26" s="1"/>
  <c r="T29" s="1"/>
  <c r="V11"/>
  <c r="V26" s="1"/>
  <c r="V29" s="1"/>
  <c r="Z11"/>
  <c r="Z26" s="1"/>
  <c r="Z29" s="1"/>
  <c r="AB11"/>
  <c r="AB26" s="1"/>
  <c r="AB29" s="1"/>
  <c r="AD11"/>
  <c r="AD26" s="1"/>
  <c r="AD29" s="1"/>
  <c r="AF11"/>
  <c r="AF26" s="1"/>
  <c r="AF29" s="1"/>
  <c r="AK11"/>
  <c r="AK26" s="1"/>
  <c r="AM11"/>
  <c r="AM26" s="1"/>
  <c r="AM29" s="1"/>
  <c r="AO11"/>
  <c r="AO26" s="1"/>
  <c r="AO29" s="1"/>
  <c r="AR11"/>
  <c r="AR26" s="1"/>
  <c r="AR29" s="1"/>
  <c r="AT11"/>
  <c r="AT26" s="1"/>
  <c r="AT29" s="1"/>
  <c r="AW11"/>
  <c r="AW26" s="1"/>
  <c r="AW29" s="1"/>
  <c r="AZ11"/>
  <c r="AZ26" s="1"/>
  <c r="AZ29" s="1"/>
  <c r="D11"/>
  <c r="D26" s="1"/>
  <c r="D29" s="1"/>
  <c r="F11"/>
  <c r="F26" s="1"/>
  <c r="F29" s="1"/>
  <c r="H11"/>
  <c r="H26" s="1"/>
  <c r="H29" s="1"/>
  <c r="J11"/>
  <c r="J26" s="1"/>
  <c r="J29" s="1"/>
  <c r="L11"/>
  <c r="L26" s="1"/>
  <c r="L29" s="1"/>
  <c r="P11"/>
  <c r="P26" s="1"/>
  <c r="P29" s="1"/>
  <c r="S11"/>
  <c r="S26" s="1"/>
  <c r="S29" s="1"/>
  <c r="U11"/>
  <c r="U26" s="1"/>
  <c r="U29" s="1"/>
  <c r="W11"/>
  <c r="W26" s="1"/>
  <c r="W29" s="1"/>
  <c r="Y11"/>
  <c r="Y26" s="1"/>
  <c r="Y29" s="1"/>
  <c r="AA11"/>
  <c r="AA26" s="1"/>
  <c r="AA29" s="1"/>
  <c r="AC11"/>
  <c r="AC26" s="1"/>
  <c r="AC29" s="1"/>
  <c r="AE11"/>
  <c r="AE26" s="1"/>
  <c r="AE29" s="1"/>
  <c r="AG11"/>
  <c r="AG26" s="1"/>
  <c r="AG29" s="1"/>
  <c r="AL11"/>
  <c r="AL26" s="1"/>
  <c r="AL29" s="1"/>
  <c r="AN11"/>
  <c r="AN26" s="1"/>
  <c r="AN29" s="1"/>
  <c r="AP11"/>
  <c r="AP26" s="1"/>
  <c r="AP29" s="1"/>
  <c r="AX11"/>
  <c r="AX26" s="1"/>
  <c r="AX29" s="1"/>
  <c r="AI87" i="214"/>
  <c r="AT87" s="1"/>
  <c r="BC87" s="1"/>
  <c r="AT119"/>
  <c r="AP149"/>
  <c r="AI41"/>
  <c r="AT41" s="1"/>
  <c r="AI50"/>
  <c r="AT50" s="1"/>
  <c r="AI58"/>
  <c r="AT58" s="1"/>
  <c r="AT134"/>
  <c r="BC134" s="1"/>
  <c r="AT135"/>
  <c r="BC135" s="1"/>
  <c r="AA91" i="295"/>
  <c r="AA115" s="1"/>
  <c r="AA259"/>
  <c r="AA283" s="1"/>
  <c r="AA371"/>
  <c r="AA395" s="1"/>
  <c r="BC77" i="297"/>
  <c r="AV106" i="310"/>
  <c r="AY102"/>
  <c r="BB102" s="1"/>
  <c r="BD102" s="1"/>
  <c r="BD11"/>
  <c r="BD104" i="309"/>
  <c r="BD29" i="310"/>
  <c r="AU108"/>
  <c r="AU8" i="201" s="1"/>
  <c r="AI54" i="214"/>
  <c r="AT54" s="1"/>
  <c r="B14" i="215"/>
  <c r="F14" s="1"/>
  <c r="J14" s="1"/>
  <c r="I82" i="214"/>
  <c r="F203" i="201"/>
  <c r="G27" i="55"/>
  <c r="D48" i="201" s="1"/>
  <c r="AR82" i="214"/>
  <c r="AR104" s="1"/>
  <c r="K10" i="215"/>
  <c r="R175" i="214"/>
  <c r="G32" i="217"/>
  <c r="G65" s="1"/>
  <c r="AR175" i="214"/>
  <c r="G37" i="217"/>
  <c r="G80" s="1"/>
  <c r="K12" i="215"/>
  <c r="K38" s="1"/>
  <c r="AW175" i="214"/>
  <c r="G44" i="217"/>
  <c r="I11" i="309"/>
  <c r="I26" s="1"/>
  <c r="I29" s="1"/>
  <c r="BC11"/>
  <c r="BC26" s="1"/>
  <c r="BC29" s="1"/>
  <c r="G77" i="217"/>
  <c r="M10" i="214"/>
  <c r="M77" s="1"/>
  <c r="AI90"/>
  <c r="AT90" s="1"/>
  <c r="AI92"/>
  <c r="AT92" s="1"/>
  <c r="BC92" s="1"/>
  <c r="AT109"/>
  <c r="W149"/>
  <c r="O175"/>
  <c r="G29" i="217"/>
  <c r="T175" i="214"/>
  <c r="G34" i="217"/>
  <c r="G67" s="1"/>
  <c r="AP175" i="214"/>
  <c r="G41" i="217"/>
  <c r="H12" i="215"/>
  <c r="H38" s="1"/>
  <c r="AU175" i="214"/>
  <c r="B175"/>
  <c r="G25" i="217"/>
  <c r="H175" i="214"/>
  <c r="G26" i="217"/>
  <c r="G63" s="1"/>
  <c r="L175" i="214"/>
  <c r="G31" i="217"/>
  <c r="N175" i="214"/>
  <c r="G28" i="217"/>
  <c r="P175" i="214"/>
  <c r="G30" i="217"/>
  <c r="U175" i="214"/>
  <c r="G33" i="217"/>
  <c r="G66" s="1"/>
  <c r="AH175" i="214"/>
  <c r="G35" i="217"/>
  <c r="G79" s="1"/>
  <c r="E12" i="215"/>
  <c r="E38" s="1"/>
  <c r="AQ175" i="214"/>
  <c r="G39" i="217"/>
  <c r="G68" s="1"/>
  <c r="I12" i="215"/>
  <c r="AS175" i="214"/>
  <c r="G43" i="217"/>
  <c r="G78" s="1"/>
  <c r="AZ29" i="214"/>
  <c r="G52" i="217" s="1"/>
  <c r="AI79" i="214"/>
  <c r="AT79" s="1"/>
  <c r="B13" i="215"/>
  <c r="F13" s="1"/>
  <c r="AI11" i="309"/>
  <c r="AI26" s="1"/>
  <c r="AI29" s="1"/>
  <c r="AH318" i="302"/>
  <c r="AS11" i="309"/>
  <c r="AS26" s="1"/>
  <c r="AS29" s="1"/>
  <c r="AR318" i="302"/>
  <c r="BA11" i="309"/>
  <c r="BA26" s="1"/>
  <c r="BA29" s="1"/>
  <c r="AZ318" i="302"/>
  <c r="BC318"/>
  <c r="AP10" i="214"/>
  <c r="Q52"/>
  <c r="AI52" s="1"/>
  <c r="AT52" s="1"/>
  <c r="AT63"/>
  <c r="BC63" s="1"/>
  <c r="AT65"/>
  <c r="AT67"/>
  <c r="BC67" s="1"/>
  <c r="AT69"/>
  <c r="BJ426" i="295"/>
  <c r="BJ427" s="1"/>
  <c r="B166" i="215" s="1"/>
  <c r="BL426" i="295"/>
  <c r="BL427" s="1"/>
  <c r="D166" i="215" s="1"/>
  <c r="CT426" i="295"/>
  <c r="CT427" s="1"/>
  <c r="B314" i="215" s="1"/>
  <c r="CW426" i="295"/>
  <c r="CW427" s="1"/>
  <c r="L8"/>
  <c r="L36"/>
  <c r="L64"/>
  <c r="L92"/>
  <c r="L120"/>
  <c r="L148"/>
  <c r="L176"/>
  <c r="L204"/>
  <c r="L232"/>
  <c r="L260"/>
  <c r="L288"/>
  <c r="L344"/>
  <c r="L400"/>
  <c r="AT121" i="214"/>
  <c r="BC121" s="1"/>
  <c r="AK29" i="309"/>
  <c r="R82" i="214"/>
  <c r="O142" i="292"/>
  <c r="D165" i="201" s="1"/>
  <c r="AD82" i="214"/>
  <c r="G12" i="279"/>
  <c r="AN82" i="214"/>
  <c r="G19" i="279"/>
  <c r="Z82" i="214"/>
  <c r="G8" i="279"/>
  <c r="AJ82" i="214"/>
  <c r="G15" i="279"/>
  <c r="L15" s="1"/>
  <c r="E82" i="214"/>
  <c r="O40" i="245"/>
  <c r="D129" i="201" s="1"/>
  <c r="C77" i="214"/>
  <c r="C82" s="1"/>
  <c r="C104" s="1"/>
  <c r="G77"/>
  <c r="G82" s="1"/>
  <c r="K77"/>
  <c r="O77"/>
  <c r="O82" s="1"/>
  <c r="O104" s="1"/>
  <c r="T77"/>
  <c r="O111" i="317" s="1"/>
  <c r="D159" i="201" s="1"/>
  <c r="BD63" i="214"/>
  <c r="BD65"/>
  <c r="BD67"/>
  <c r="BD69"/>
  <c r="BD71"/>
  <c r="BD73"/>
  <c r="BD75"/>
  <c r="BD61"/>
  <c r="BD62"/>
  <c r="BD64"/>
  <c r="BD66"/>
  <c r="BD68"/>
  <c r="BD70"/>
  <c r="BD72"/>
  <c r="BD74"/>
  <c r="AI91"/>
  <c r="AT91" s="1"/>
  <c r="BC91" s="1"/>
  <c r="AT113"/>
  <c r="BC113" s="1"/>
  <c r="AT118"/>
  <c r="BC118" s="1"/>
  <c r="AT120"/>
  <c r="BC120" s="1"/>
  <c r="AT122"/>
  <c r="BC122" s="1"/>
  <c r="AI148"/>
  <c r="X77"/>
  <c r="F197" i="201" s="1"/>
  <c r="AB77" i="214"/>
  <c r="F199" i="201" s="1"/>
  <c r="AF77" i="214"/>
  <c r="AL77"/>
  <c r="AU77"/>
  <c r="AU82" s="1"/>
  <c r="AU104" s="1"/>
  <c r="AI14"/>
  <c r="AT14" s="1"/>
  <c r="AI16"/>
  <c r="AT16" s="1"/>
  <c r="AI18"/>
  <c r="AI89"/>
  <c r="AT89" s="1"/>
  <c r="Q86"/>
  <c r="Q103" s="1"/>
  <c r="Q125" s="1"/>
  <c r="W29"/>
  <c r="BC119"/>
  <c r="AG123"/>
  <c r="AI123" s="1"/>
  <c r="AP123"/>
  <c r="BA123"/>
  <c r="AT130"/>
  <c r="BC130" s="1"/>
  <c r="AT131"/>
  <c r="BC131" s="1"/>
  <c r="B77"/>
  <c r="B82" s="1"/>
  <c r="D77"/>
  <c r="D82" s="1"/>
  <c r="D104" s="1"/>
  <c r="F77"/>
  <c r="F82" s="1"/>
  <c r="F104" s="1"/>
  <c r="H77"/>
  <c r="J77"/>
  <c r="J82" s="1"/>
  <c r="J104" s="1"/>
  <c r="L77"/>
  <c r="N77"/>
  <c r="N82" s="1"/>
  <c r="N104" s="1"/>
  <c r="P77"/>
  <c r="P82" s="1"/>
  <c r="P104" s="1"/>
  <c r="S77"/>
  <c r="S82" s="1"/>
  <c r="U77"/>
  <c r="O47" i="318" s="1"/>
  <c r="D162" i="201" s="1"/>
  <c r="AA77" i="214"/>
  <c r="AC77"/>
  <c r="AE77"/>
  <c r="AH77"/>
  <c r="AK77"/>
  <c r="AM77"/>
  <c r="F202" i="201" s="1"/>
  <c r="AO77" i="214"/>
  <c r="AQ77"/>
  <c r="AS77"/>
  <c r="AS82" s="1"/>
  <c r="AS104" s="1"/>
  <c r="AV77"/>
  <c r="AV82" s="1"/>
  <c r="AV104" s="1"/>
  <c r="AG10"/>
  <c r="AI20"/>
  <c r="AT20" s="1"/>
  <c r="AI22"/>
  <c r="AT22" s="1"/>
  <c r="BC22" s="1"/>
  <c r="AT111"/>
  <c r="BC117"/>
  <c r="W10"/>
  <c r="W77" s="1"/>
  <c r="V77"/>
  <c r="G70" i="70" s="1"/>
  <c r="D73" i="201" s="1"/>
  <c r="AT72" i="214"/>
  <c r="BC72" s="1"/>
  <c r="AT71"/>
  <c r="BC71" s="1"/>
  <c r="AI101"/>
  <c r="AT101" s="1"/>
  <c r="BC101" s="1"/>
  <c r="AI100"/>
  <c r="AT100" s="1"/>
  <c r="BC100" s="1"/>
  <c r="AI99"/>
  <c r="AT99" s="1"/>
  <c r="BC99" s="1"/>
  <c r="AI98"/>
  <c r="AT98" s="1"/>
  <c r="BC98" s="1"/>
  <c r="AI97"/>
  <c r="AT97" s="1"/>
  <c r="BC97" s="1"/>
  <c r="AI164"/>
  <c r="AT164" s="1"/>
  <c r="BC164" s="1"/>
  <c r="AI163"/>
  <c r="AT163" s="1"/>
  <c r="BC163" s="1"/>
  <c r="AI162"/>
  <c r="AT162" s="1"/>
  <c r="BC162" s="1"/>
  <c r="AI161"/>
  <c r="AT161" s="1"/>
  <c r="BC161" s="1"/>
  <c r="AI160"/>
  <c r="AT160" s="1"/>
  <c r="BC160" s="1"/>
  <c r="AI27"/>
  <c r="AT27" s="1"/>
  <c r="BC27" s="1"/>
  <c r="AI26"/>
  <c r="AT26" s="1"/>
  <c r="BC26" s="1"/>
  <c r="AI25"/>
  <c r="AT25" s="1"/>
  <c r="BC25" s="1"/>
  <c r="AI24"/>
  <c r="AT24" s="1"/>
  <c r="BC24" s="1"/>
  <c r="AI23"/>
  <c r="AT23" s="1"/>
  <c r="BC23" s="1"/>
  <c r="AG29"/>
  <c r="AX29"/>
  <c r="AX175" s="1"/>
  <c r="AP86"/>
  <c r="AP103" s="1"/>
  <c r="AI93"/>
  <c r="AT93" s="1"/>
  <c r="BC93" s="1"/>
  <c r="AI94"/>
  <c r="AT94" s="1"/>
  <c r="BC94" s="1"/>
  <c r="AI95"/>
  <c r="AT95" s="1"/>
  <c r="BC95" s="1"/>
  <c r="AI96"/>
  <c r="AT96" s="1"/>
  <c r="BC96" s="1"/>
  <c r="AI106"/>
  <c r="BC106" s="1"/>
  <c r="BC125" s="1"/>
  <c r="BC170" s="1"/>
  <c r="AI107"/>
  <c r="AT107" s="1"/>
  <c r="BC107" s="1"/>
  <c r="AX176"/>
  <c r="AT112"/>
  <c r="AT114"/>
  <c r="BC114" s="1"/>
  <c r="AG115"/>
  <c r="AP115"/>
  <c r="AX115"/>
  <c r="BA115" s="1"/>
  <c r="AP136"/>
  <c r="AT132"/>
  <c r="BC132" s="1"/>
  <c r="AG136"/>
  <c r="AI136" s="1"/>
  <c r="BA149"/>
  <c r="AI151"/>
  <c r="AT151" s="1"/>
  <c r="BC151" s="1"/>
  <c r="AI152"/>
  <c r="AT152" s="1"/>
  <c r="BC152" s="1"/>
  <c r="AI153"/>
  <c r="AT153" s="1"/>
  <c r="BC153" s="1"/>
  <c r="AI154"/>
  <c r="AT154" s="1"/>
  <c r="BC154" s="1"/>
  <c r="AI155"/>
  <c r="AT155" s="1"/>
  <c r="BC155" s="1"/>
  <c r="AI156"/>
  <c r="AT156" s="1"/>
  <c r="BC156" s="1"/>
  <c r="AI157"/>
  <c r="AT157" s="1"/>
  <c r="BC157" s="1"/>
  <c r="AI158"/>
  <c r="AT158" s="1"/>
  <c r="BC158" s="1"/>
  <c r="AI159"/>
  <c r="AT159" s="1"/>
  <c r="BC159" s="1"/>
  <c r="AI46"/>
  <c r="AT46" s="1"/>
  <c r="AI45"/>
  <c r="AT45" s="1"/>
  <c r="BC45" s="1"/>
  <c r="O399" i="295"/>
  <c r="Z399" s="1"/>
  <c r="Z423" s="1"/>
  <c r="O343"/>
  <c r="O367" s="1"/>
  <c r="O315"/>
  <c r="O339" s="1"/>
  <c r="O287"/>
  <c r="O311" s="1"/>
  <c r="BC174" i="297"/>
  <c r="BC177" s="1"/>
  <c r="BA177"/>
  <c r="AT104"/>
  <c r="BC82"/>
  <c r="BC104" s="1"/>
  <c r="L316" i="295"/>
  <c r="L372"/>
  <c r="L30"/>
  <c r="A27"/>
  <c r="AT61" i="214"/>
  <c r="BC14"/>
  <c r="BC17"/>
  <c r="BC19"/>
  <c r="BC20"/>
  <c r="BC21"/>
  <c r="BC34"/>
  <c r="BC35"/>
  <c r="BC36"/>
  <c r="BC37"/>
  <c r="BC38"/>
  <c r="BC39"/>
  <c r="BC40"/>
  <c r="BC41"/>
  <c r="BC48"/>
  <c r="BC50"/>
  <c r="BC52"/>
  <c r="BC54"/>
  <c r="BC56"/>
  <c r="BC58"/>
  <c r="BC62"/>
  <c r="BC64"/>
  <c r="BC65"/>
  <c r="BC66"/>
  <c r="BC68"/>
  <c r="BC69"/>
  <c r="BC70"/>
  <c r="BC88"/>
  <c r="BC89"/>
  <c r="BC90"/>
  <c r="AI11"/>
  <c r="BA10"/>
  <c r="AI30"/>
  <c r="BA29"/>
  <c r="BA175" s="1"/>
  <c r="AT32"/>
  <c r="BC32" s="1"/>
  <c r="D174"/>
  <c r="D177" s="1"/>
  <c r="F174"/>
  <c r="F177" s="1"/>
  <c r="H174"/>
  <c r="H177" s="1"/>
  <c r="BC15"/>
  <c r="BC16"/>
  <c r="BC33"/>
  <c r="J174"/>
  <c r="J177" s="1"/>
  <c r="L174"/>
  <c r="L177" s="1"/>
  <c r="N174"/>
  <c r="N177" s="1"/>
  <c r="P174"/>
  <c r="P177" s="1"/>
  <c r="R174"/>
  <c r="R177" s="1"/>
  <c r="T174"/>
  <c r="T177" s="1"/>
  <c r="X174"/>
  <c r="X177" s="1"/>
  <c r="Z174"/>
  <c r="Z177" s="1"/>
  <c r="AB174"/>
  <c r="AB177" s="1"/>
  <c r="AD174"/>
  <c r="AD177" s="1"/>
  <c r="AF174"/>
  <c r="AF177" s="1"/>
  <c r="AH174"/>
  <c r="AH177" s="1"/>
  <c r="AJ174"/>
  <c r="AJ177" s="1"/>
  <c r="AL174"/>
  <c r="AL177" s="1"/>
  <c r="AN174"/>
  <c r="AN177" s="1"/>
  <c r="AR174"/>
  <c r="AR177" s="1"/>
  <c r="AV174"/>
  <c r="AV177" s="1"/>
  <c r="AZ174"/>
  <c r="BB174"/>
  <c r="BB177" s="1"/>
  <c r="Q29"/>
  <c r="O7" i="295"/>
  <c r="O31" s="1"/>
  <c r="O35"/>
  <c r="O63"/>
  <c r="O91"/>
  <c r="O119"/>
  <c r="O147"/>
  <c r="O175"/>
  <c r="O203"/>
  <c r="O231"/>
  <c r="O259"/>
  <c r="M103" i="214"/>
  <c r="M125" s="1"/>
  <c r="W103"/>
  <c r="W125" s="1"/>
  <c r="AI85"/>
  <c r="AX86"/>
  <c r="BA86" s="1"/>
  <c r="BC109"/>
  <c r="BC111"/>
  <c r="BC46"/>
  <c r="AB7" i="295"/>
  <c r="AB31" s="1"/>
  <c r="AC7"/>
  <c r="AC31" s="1"/>
  <c r="Q59"/>
  <c r="AB35"/>
  <c r="AB59" s="1"/>
  <c r="AC35"/>
  <c r="AC59" s="1"/>
  <c r="R59"/>
  <c r="AB63"/>
  <c r="AB87" s="1"/>
  <c r="Q87"/>
  <c r="R87"/>
  <c r="AC63"/>
  <c r="AC87" s="1"/>
  <c r="Q115"/>
  <c r="AB91"/>
  <c r="AB115" s="1"/>
  <c r="AC91"/>
  <c r="AC115" s="1"/>
  <c r="R115"/>
  <c r="AB119"/>
  <c r="AB143" s="1"/>
  <c r="Q143"/>
  <c r="R143"/>
  <c r="AC119"/>
  <c r="AC143" s="1"/>
  <c r="Q171"/>
  <c r="AB147"/>
  <c r="AB171" s="1"/>
  <c r="R171"/>
  <c r="AC147"/>
  <c r="AC171" s="1"/>
  <c r="Q199"/>
  <c r="AB175"/>
  <c r="AB199" s="1"/>
  <c r="AC175"/>
  <c r="AC199" s="1"/>
  <c r="R199"/>
  <c r="AB203"/>
  <c r="AB227" s="1"/>
  <c r="Q227"/>
  <c r="R227"/>
  <c r="AC203"/>
  <c r="AC227" s="1"/>
  <c r="Q255"/>
  <c r="AB231"/>
  <c r="AB255" s="1"/>
  <c r="AC231"/>
  <c r="AC255" s="1"/>
  <c r="R255"/>
  <c r="AB259"/>
  <c r="AB283" s="1"/>
  <c r="Q283"/>
  <c r="R283"/>
  <c r="AC259"/>
  <c r="AC283" s="1"/>
  <c r="C174" i="214"/>
  <c r="C177" s="1"/>
  <c r="E174"/>
  <c r="E177" s="1"/>
  <c r="G174"/>
  <c r="G177" s="1"/>
  <c r="I174"/>
  <c r="I177" s="1"/>
  <c r="K174"/>
  <c r="K177" s="1"/>
  <c r="O174"/>
  <c r="O177" s="1"/>
  <c r="S174"/>
  <c r="S177" s="1"/>
  <c r="U174"/>
  <c r="U177" s="1"/>
  <c r="Y174"/>
  <c r="Y177" s="1"/>
  <c r="AA174"/>
  <c r="AA177" s="1"/>
  <c r="AC174"/>
  <c r="AC177" s="1"/>
  <c r="AE174"/>
  <c r="AE177" s="1"/>
  <c r="AK174"/>
  <c r="AK177" s="1"/>
  <c r="AM174"/>
  <c r="AM177" s="1"/>
  <c r="AO174"/>
  <c r="AO177" s="1"/>
  <c r="AQ174"/>
  <c r="AQ177" s="1"/>
  <c r="AS174"/>
  <c r="AS177" s="1"/>
  <c r="AU125"/>
  <c r="AX103"/>
  <c r="AW174"/>
  <c r="AW177" s="1"/>
  <c r="AY174"/>
  <c r="AY177" s="1"/>
  <c r="AT110"/>
  <c r="AT176" s="1"/>
  <c r="AI176"/>
  <c r="Q149"/>
  <c r="AI150"/>
  <c r="BC112"/>
  <c r="AT136"/>
  <c r="BC136" s="1"/>
  <c r="AC399" i="295"/>
  <c r="AC423" s="1"/>
  <c r="R423"/>
  <c r="AB371"/>
  <c r="AB395" s="1"/>
  <c r="Q395"/>
  <c r="AC343"/>
  <c r="AC367" s="1"/>
  <c r="R367"/>
  <c r="AB315"/>
  <c r="AB339" s="1"/>
  <c r="Q339"/>
  <c r="Q311"/>
  <c r="AB287"/>
  <c r="AB311" s="1"/>
  <c r="AG176" i="214"/>
  <c r="AI44"/>
  <c r="AT44" s="1"/>
  <c r="BC44" s="1"/>
  <c r="AI42"/>
  <c r="AT42" s="1"/>
  <c r="BC42" s="1"/>
  <c r="BC74"/>
  <c r="Q423" i="295"/>
  <c r="AB399"/>
  <c r="AB423" s="1"/>
  <c r="R395"/>
  <c r="AC371"/>
  <c r="AC395" s="1"/>
  <c r="Q367"/>
  <c r="AB343"/>
  <c r="AB367" s="1"/>
  <c r="R339"/>
  <c r="AC315"/>
  <c r="AC339" s="1"/>
  <c r="AC287"/>
  <c r="AC311" s="1"/>
  <c r="R311"/>
  <c r="BA110" i="214"/>
  <c r="M149"/>
  <c r="AI43"/>
  <c r="AT43" s="1"/>
  <c r="BC43" s="1"/>
  <c r="AT75"/>
  <c r="BC75" s="1"/>
  <c r="O371" i="295"/>
  <c r="AT73" i="214"/>
  <c r="BC73" s="1"/>
  <c r="A164"/>
  <c r="A163"/>
  <c r="A162"/>
  <c r="A161"/>
  <c r="A160"/>
  <c r="A159"/>
  <c r="A158"/>
  <c r="A157"/>
  <c r="A156"/>
  <c r="A155"/>
  <c r="A154"/>
  <c r="A153"/>
  <c r="A152"/>
  <c r="A151"/>
  <c r="A150"/>
  <c r="A101"/>
  <c r="A100"/>
  <c r="A99"/>
  <c r="A98"/>
  <c r="A97"/>
  <c r="A96"/>
  <c r="A95"/>
  <c r="A94"/>
  <c r="A93"/>
  <c r="A92"/>
  <c r="A91"/>
  <c r="A90"/>
  <c r="A89"/>
  <c r="A88"/>
  <c r="A87"/>
  <c r="A75"/>
  <c r="A74"/>
  <c r="A73"/>
  <c r="A72"/>
  <c r="A71"/>
  <c r="A70"/>
  <c r="A69"/>
  <c r="A68"/>
  <c r="A67"/>
  <c r="A66"/>
  <c r="A65"/>
  <c r="A64"/>
  <c r="A63"/>
  <c r="A62"/>
  <c r="A61"/>
  <c r="A46"/>
  <c r="A45"/>
  <c r="A44"/>
  <c r="A43"/>
  <c r="A42"/>
  <c r="A41"/>
  <c r="A40"/>
  <c r="A39"/>
  <c r="A38"/>
  <c r="A37"/>
  <c r="A36"/>
  <c r="A35"/>
  <c r="A34"/>
  <c r="A33"/>
  <c r="A32"/>
  <c r="A27"/>
  <c r="A26"/>
  <c r="A25"/>
  <c r="A24"/>
  <c r="A23"/>
  <c r="A22"/>
  <c r="A21"/>
  <c r="A20"/>
  <c r="A19"/>
  <c r="A18"/>
  <c r="A17"/>
  <c r="A16"/>
  <c r="A15"/>
  <c r="A14"/>
  <c r="A13"/>
  <c r="AT60" l="1"/>
  <c r="G104"/>
  <c r="O66" i="246"/>
  <c r="D133" i="201" s="1"/>
  <c r="BA102" i="309"/>
  <c r="BA106" s="1"/>
  <c r="AI102"/>
  <c r="AI106" s="1"/>
  <c r="BC102"/>
  <c r="BC106" s="1"/>
  <c r="AV108" i="310"/>
  <c r="AV8" i="201" s="1"/>
  <c r="AP102" i="309"/>
  <c r="AP106" s="1"/>
  <c r="AL102"/>
  <c r="AL106" s="1"/>
  <c r="AE102"/>
  <c r="AE106" s="1"/>
  <c r="AA102"/>
  <c r="AA106" s="1"/>
  <c r="W102"/>
  <c r="W106" s="1"/>
  <c r="L102"/>
  <c r="L106" s="1"/>
  <c r="H102"/>
  <c r="H106" s="1"/>
  <c r="D102"/>
  <c r="D106" s="1"/>
  <c r="AW102"/>
  <c r="AW106" s="1"/>
  <c r="AR102"/>
  <c r="AR106" s="1"/>
  <c r="AM102"/>
  <c r="AM106" s="1"/>
  <c r="AF102"/>
  <c r="AF106" s="1"/>
  <c r="AB102"/>
  <c r="AB106" s="1"/>
  <c r="V102"/>
  <c r="V106" s="1"/>
  <c r="Q102"/>
  <c r="Q106" s="1"/>
  <c r="M102"/>
  <c r="M106" s="1"/>
  <c r="G102"/>
  <c r="G106" s="1"/>
  <c r="H314" i="215"/>
  <c r="H342" s="1"/>
  <c r="AS102" i="309"/>
  <c r="AS106" s="1"/>
  <c r="I102"/>
  <c r="I106" s="1"/>
  <c r="AX102"/>
  <c r="AX106" s="1"/>
  <c r="AN102"/>
  <c r="AN106" s="1"/>
  <c r="AG102"/>
  <c r="AG106" s="1"/>
  <c r="AC102"/>
  <c r="AC106" s="1"/>
  <c r="U102"/>
  <c r="U106" s="1"/>
  <c r="P102"/>
  <c r="P106" s="1"/>
  <c r="J102"/>
  <c r="J106" s="1"/>
  <c r="AZ102"/>
  <c r="AZ106" s="1"/>
  <c r="AT102"/>
  <c r="AT106" s="1"/>
  <c r="AO102"/>
  <c r="AO106" s="1"/>
  <c r="AD102"/>
  <c r="AD106" s="1"/>
  <c r="Z102"/>
  <c r="Z106" s="1"/>
  <c r="T102"/>
  <c r="T106" s="1"/>
  <c r="O102"/>
  <c r="O106" s="1"/>
  <c r="K102"/>
  <c r="K106" s="1"/>
  <c r="E102"/>
  <c r="E106" s="1"/>
  <c r="AI31" i="214"/>
  <c r="AT31" s="1"/>
  <c r="BC31" s="1"/>
  <c r="AI13"/>
  <c r="Q12"/>
  <c r="Q10" s="1"/>
  <c r="AT18"/>
  <c r="BC18" s="1"/>
  <c r="F201" i="201"/>
  <c r="AO82" i="214"/>
  <c r="O423" i="295"/>
  <c r="Z315"/>
  <c r="Z339" s="1"/>
  <c r="H11" i="215"/>
  <c r="L11" s="1"/>
  <c r="L57" i="279"/>
  <c r="AX82" i="214"/>
  <c r="AX104" s="1"/>
  <c r="B104"/>
  <c r="B125"/>
  <c r="CU426" i="295"/>
  <c r="CU427" s="1"/>
  <c r="I314" i="215" s="1"/>
  <c r="I342" s="1"/>
  <c r="BM426" i="295"/>
  <c r="BM427" s="1"/>
  <c r="BK426"/>
  <c r="BK427" s="1"/>
  <c r="I166" i="215" s="1"/>
  <c r="I194" s="1"/>
  <c r="AI86" i="214"/>
  <c r="AT86" s="1"/>
  <c r="AH26" i="309"/>
  <c r="X26"/>
  <c r="N26"/>
  <c r="M82" i="214"/>
  <c r="Q77"/>
  <c r="B10" i="215" s="1"/>
  <c r="X11" i="309"/>
  <c r="R11"/>
  <c r="AV11"/>
  <c r="AV26" s="1"/>
  <c r="Z287" i="295"/>
  <c r="Z311" s="1"/>
  <c r="AP125" i="214"/>
  <c r="AP170" s="1"/>
  <c r="Q174"/>
  <c r="AP77"/>
  <c r="AP82" s="1"/>
  <c r="AP104" s="1"/>
  <c r="AX10"/>
  <c r="AX77" s="1"/>
  <c r="AZ77"/>
  <c r="AZ82" s="1"/>
  <c r="AZ104" s="1"/>
  <c r="AQ26" i="309"/>
  <c r="AZ175" i="214"/>
  <c r="AZ177" s="1"/>
  <c r="Z343" i="295"/>
  <c r="Z367" s="1"/>
  <c r="AA425"/>
  <c r="CV426"/>
  <c r="CV427" s="1"/>
  <c r="D314" i="215" s="1"/>
  <c r="K15"/>
  <c r="Q175" i="214"/>
  <c r="B12" i="215"/>
  <c r="AI115" i="214"/>
  <c r="D11" i="215"/>
  <c r="F11" s="1"/>
  <c r="W82" i="214"/>
  <c r="C10" i="215"/>
  <c r="U82" i="214"/>
  <c r="O48" i="318" s="1"/>
  <c r="D163" i="201" s="1"/>
  <c r="H82" i="214"/>
  <c r="F102" i="309"/>
  <c r="N29"/>
  <c r="I104" i="214"/>
  <c r="G28" i="55"/>
  <c r="D49" i="201" s="1"/>
  <c r="G70" i="217"/>
  <c r="N11" i="309"/>
  <c r="AG175" i="214"/>
  <c r="G40" i="217"/>
  <c r="D12" i="215"/>
  <c r="D38" s="1"/>
  <c r="AQ82" i="214"/>
  <c r="I10" i="215"/>
  <c r="I15" s="1"/>
  <c r="AH82" i="214"/>
  <c r="AH104" s="1"/>
  <c r="E10" i="215"/>
  <c r="E15" s="1"/>
  <c r="W175" i="214"/>
  <c r="C12" i="215"/>
  <c r="C38" s="1"/>
  <c r="S102" i="309"/>
  <c r="X29"/>
  <c r="L12" i="215"/>
  <c r="L38" s="1"/>
  <c r="I38"/>
  <c r="L14"/>
  <c r="J15"/>
  <c r="J46" s="1"/>
  <c r="G27" i="217"/>
  <c r="G64" s="1"/>
  <c r="CE426" i="295"/>
  <c r="CE427" s="1"/>
  <c r="CC426"/>
  <c r="CC427" s="1"/>
  <c r="I240" i="215" s="1"/>
  <c r="I268" s="1"/>
  <c r="AR426" i="295"/>
  <c r="AR427" s="1"/>
  <c r="B92" i="215" s="1"/>
  <c r="AU426" i="295"/>
  <c r="AU427" s="1"/>
  <c r="H92" i="215" s="1"/>
  <c r="CD426" i="295"/>
  <c r="CD427" s="1"/>
  <c r="D240" i="215" s="1"/>
  <c r="CB426" i="295"/>
  <c r="CB427" s="1"/>
  <c r="B240" i="215" s="1"/>
  <c r="AS426" i="295"/>
  <c r="AS427" s="1"/>
  <c r="I92" i="215" s="1"/>
  <c r="I120" s="1"/>
  <c r="AT426" i="295"/>
  <c r="AT427" s="1"/>
  <c r="D92" i="215" s="1"/>
  <c r="AY26" i="309"/>
  <c r="BB26" s="1"/>
  <c r="AV29"/>
  <c r="AH29"/>
  <c r="Y102"/>
  <c r="AQ29"/>
  <c r="AQ108" s="1"/>
  <c r="AQ7" i="201" s="1"/>
  <c r="AK102" i="309"/>
  <c r="G20" i="279"/>
  <c r="AK82" i="214"/>
  <c r="G16" i="279"/>
  <c r="AE82" i="214"/>
  <c r="F200" i="201" s="1"/>
  <c r="G13" i="279"/>
  <c r="AA82" i="214"/>
  <c r="G9" i="279"/>
  <c r="L82" i="214"/>
  <c r="I45" i="242"/>
  <c r="D152" i="201" s="1"/>
  <c r="AL82" i="214"/>
  <c r="G25" i="301"/>
  <c r="D125" i="201" s="1"/>
  <c r="G17" i="279"/>
  <c r="AB82" i="214"/>
  <c r="G10" i="279"/>
  <c r="T82" i="214"/>
  <c r="O112" i="317" s="1"/>
  <c r="D160" i="201" s="1"/>
  <c r="K82" i="214"/>
  <c r="E104"/>
  <c r="O41" i="245"/>
  <c r="D130" i="201" s="1"/>
  <c r="AJ104" i="214"/>
  <c r="G33" i="279"/>
  <c r="Z104" i="214"/>
  <c r="G26" i="279"/>
  <c r="AN104" i="214"/>
  <c r="G37" i="279"/>
  <c r="AD104" i="214"/>
  <c r="G30" i="279"/>
  <c r="R104" i="214"/>
  <c r="O143" i="292"/>
  <c r="D166" i="201" s="1"/>
  <c r="AM82" i="214"/>
  <c r="G18" i="279"/>
  <c r="AC82" i="214"/>
  <c r="G11" i="279"/>
  <c r="L11" s="1"/>
  <c r="G7"/>
  <c r="AF82" i="214"/>
  <c r="G14" i="279"/>
  <c r="X82" i="214"/>
  <c r="G6" i="279"/>
  <c r="AF374" i="216"/>
  <c r="AD374"/>
  <c r="AB374"/>
  <c r="Z374"/>
  <c r="X374"/>
  <c r="U374"/>
  <c r="R374"/>
  <c r="O374"/>
  <c r="L374"/>
  <c r="J374"/>
  <c r="H374"/>
  <c r="F374"/>
  <c r="D374"/>
  <c r="B374"/>
  <c r="AE374"/>
  <c r="AC374"/>
  <c r="AA374"/>
  <c r="Y374"/>
  <c r="V374"/>
  <c r="T374"/>
  <c r="P374"/>
  <c r="N374"/>
  <c r="K374"/>
  <c r="I374"/>
  <c r="G374"/>
  <c r="E374"/>
  <c r="C374"/>
  <c r="AF374" i="302"/>
  <c r="AD374"/>
  <c r="AB374"/>
  <c r="Z374"/>
  <c r="X374"/>
  <c r="U374"/>
  <c r="R374"/>
  <c r="O374"/>
  <c r="L374"/>
  <c r="J374"/>
  <c r="H374"/>
  <c r="F374"/>
  <c r="D374"/>
  <c r="B374"/>
  <c r="AE374"/>
  <c r="AC374"/>
  <c r="AA374"/>
  <c r="Y374"/>
  <c r="V374"/>
  <c r="T374"/>
  <c r="P374"/>
  <c r="N374"/>
  <c r="K374"/>
  <c r="I374"/>
  <c r="G374"/>
  <c r="E374"/>
  <c r="C374"/>
  <c r="AE374" i="306"/>
  <c r="AC374"/>
  <c r="AA374"/>
  <c r="Y374"/>
  <c r="V374"/>
  <c r="T374"/>
  <c r="P374"/>
  <c r="N374"/>
  <c r="K374"/>
  <c r="I374"/>
  <c r="G374"/>
  <c r="E374"/>
  <c r="C374"/>
  <c r="AF374"/>
  <c r="AD374"/>
  <c r="AB374"/>
  <c r="Z374"/>
  <c r="X374"/>
  <c r="U374"/>
  <c r="R374"/>
  <c r="O374"/>
  <c r="L374"/>
  <c r="J374"/>
  <c r="H374"/>
  <c r="F374"/>
  <c r="D374"/>
  <c r="B374"/>
  <c r="AE374" i="307"/>
  <c r="AC374"/>
  <c r="AA374"/>
  <c r="Y374"/>
  <c r="V374"/>
  <c r="T374"/>
  <c r="P374"/>
  <c r="N374"/>
  <c r="K374"/>
  <c r="I374"/>
  <c r="G374"/>
  <c r="E374"/>
  <c r="C374"/>
  <c r="AF374"/>
  <c r="AD374"/>
  <c r="AB374"/>
  <c r="Z374"/>
  <c r="X374"/>
  <c r="U374"/>
  <c r="R374"/>
  <c r="O374"/>
  <c r="L374"/>
  <c r="J374"/>
  <c r="H374"/>
  <c r="F374"/>
  <c r="D374"/>
  <c r="B374"/>
  <c r="AF372" i="304"/>
  <c r="AD372"/>
  <c r="AB372"/>
  <c r="Z372"/>
  <c r="X372"/>
  <c r="U372"/>
  <c r="R372"/>
  <c r="O372"/>
  <c r="L372"/>
  <c r="J372"/>
  <c r="H372"/>
  <c r="F372"/>
  <c r="D372"/>
  <c r="B372"/>
  <c r="AE372"/>
  <c r="AC372"/>
  <c r="AA372"/>
  <c r="Y372"/>
  <c r="V372"/>
  <c r="T372"/>
  <c r="P372"/>
  <c r="N372"/>
  <c r="K372"/>
  <c r="I372"/>
  <c r="G372"/>
  <c r="E372"/>
  <c r="C372"/>
  <c r="AE372" i="305"/>
  <c r="AC372"/>
  <c r="AA372"/>
  <c r="Y372"/>
  <c r="V372"/>
  <c r="T372"/>
  <c r="P372"/>
  <c r="N372"/>
  <c r="K372"/>
  <c r="I372"/>
  <c r="G372"/>
  <c r="E372"/>
  <c r="C372"/>
  <c r="AF372"/>
  <c r="AD372"/>
  <c r="AB372"/>
  <c r="Z372"/>
  <c r="X372"/>
  <c r="U372"/>
  <c r="R372"/>
  <c r="O372"/>
  <c r="L372"/>
  <c r="J372"/>
  <c r="H372"/>
  <c r="F372"/>
  <c r="D372"/>
  <c r="B372"/>
  <c r="AF370" i="216"/>
  <c r="AD370"/>
  <c r="AB370"/>
  <c r="Z370"/>
  <c r="X370"/>
  <c r="U370"/>
  <c r="R370"/>
  <c r="O370"/>
  <c r="L370"/>
  <c r="J370"/>
  <c r="H370"/>
  <c r="F370"/>
  <c r="D370"/>
  <c r="B370"/>
  <c r="AE370"/>
  <c r="AC370"/>
  <c r="AA370"/>
  <c r="Y370"/>
  <c r="V370"/>
  <c r="T370"/>
  <c r="P370"/>
  <c r="N370"/>
  <c r="K370"/>
  <c r="I370"/>
  <c r="G370"/>
  <c r="E370"/>
  <c r="C370"/>
  <c r="AF370" i="302"/>
  <c r="AD370"/>
  <c r="AB370"/>
  <c r="Z370"/>
  <c r="X370"/>
  <c r="U370"/>
  <c r="R370"/>
  <c r="O370"/>
  <c r="L370"/>
  <c r="J370"/>
  <c r="H370"/>
  <c r="F370"/>
  <c r="D370"/>
  <c r="B370"/>
  <c r="AE370"/>
  <c r="AC370"/>
  <c r="AA370"/>
  <c r="Y370"/>
  <c r="V370"/>
  <c r="T370"/>
  <c r="P370"/>
  <c r="N370"/>
  <c r="K370"/>
  <c r="I370"/>
  <c r="G370"/>
  <c r="E370"/>
  <c r="C370"/>
  <c r="AE370" i="306"/>
  <c r="AC370"/>
  <c r="AA370"/>
  <c r="Y370"/>
  <c r="V370"/>
  <c r="T370"/>
  <c r="P370"/>
  <c r="N370"/>
  <c r="K370"/>
  <c r="I370"/>
  <c r="G370"/>
  <c r="E370"/>
  <c r="C370"/>
  <c r="AF370"/>
  <c r="AD370"/>
  <c r="AB370"/>
  <c r="Z370"/>
  <c r="X370"/>
  <c r="U370"/>
  <c r="R370"/>
  <c r="O370"/>
  <c r="L370"/>
  <c r="J370"/>
  <c r="H370"/>
  <c r="F370"/>
  <c r="D370"/>
  <c r="B370"/>
  <c r="AF370" i="307"/>
  <c r="AD370"/>
  <c r="AB370"/>
  <c r="Z370"/>
  <c r="X370"/>
  <c r="U370"/>
  <c r="R370"/>
  <c r="O370"/>
  <c r="L370"/>
  <c r="J370"/>
  <c r="H370"/>
  <c r="F370"/>
  <c r="D370"/>
  <c r="B370"/>
  <c r="AE370"/>
  <c r="AC370"/>
  <c r="AA370"/>
  <c r="Y370"/>
  <c r="V370"/>
  <c r="T370"/>
  <c r="P370"/>
  <c r="N370"/>
  <c r="K370"/>
  <c r="I370"/>
  <c r="G370"/>
  <c r="E370"/>
  <c r="C370"/>
  <c r="AF368" i="304"/>
  <c r="AD368"/>
  <c r="AB368"/>
  <c r="Z368"/>
  <c r="X368"/>
  <c r="U368"/>
  <c r="R368"/>
  <c r="O368"/>
  <c r="L368"/>
  <c r="J368"/>
  <c r="H368"/>
  <c r="F368"/>
  <c r="D368"/>
  <c r="B368"/>
  <c r="AE368"/>
  <c r="AC368"/>
  <c r="AA368"/>
  <c r="Y368"/>
  <c r="V368"/>
  <c r="T368"/>
  <c r="P368"/>
  <c r="N368"/>
  <c r="K368"/>
  <c r="I368"/>
  <c r="G368"/>
  <c r="E368"/>
  <c r="C368"/>
  <c r="AE368" i="305"/>
  <c r="AC368"/>
  <c r="AA368"/>
  <c r="Y368"/>
  <c r="V368"/>
  <c r="T368"/>
  <c r="P368"/>
  <c r="N368"/>
  <c r="K368"/>
  <c r="I368"/>
  <c r="G368"/>
  <c r="E368"/>
  <c r="C368"/>
  <c r="AF368"/>
  <c r="AD368"/>
  <c r="AB368"/>
  <c r="Z368"/>
  <c r="X368"/>
  <c r="U368"/>
  <c r="R368"/>
  <c r="O368"/>
  <c r="L368"/>
  <c r="J368"/>
  <c r="H368"/>
  <c r="F368"/>
  <c r="D368"/>
  <c r="B368"/>
  <c r="AF366" i="216"/>
  <c r="AD366"/>
  <c r="AB366"/>
  <c r="Z366"/>
  <c r="X366"/>
  <c r="U366"/>
  <c r="R366"/>
  <c r="O366"/>
  <c r="L366"/>
  <c r="J366"/>
  <c r="H366"/>
  <c r="F366"/>
  <c r="D366"/>
  <c r="B366"/>
  <c r="AE366"/>
  <c r="AC366"/>
  <c r="AA366"/>
  <c r="Y366"/>
  <c r="V366"/>
  <c r="T366"/>
  <c r="P366"/>
  <c r="N366"/>
  <c r="K366"/>
  <c r="I366"/>
  <c r="G366"/>
  <c r="E366"/>
  <c r="C366"/>
  <c r="AF366" i="302"/>
  <c r="AD366"/>
  <c r="AB366"/>
  <c r="Z366"/>
  <c r="X366"/>
  <c r="U366"/>
  <c r="R366"/>
  <c r="O366"/>
  <c r="L366"/>
  <c r="J366"/>
  <c r="H366"/>
  <c r="F366"/>
  <c r="D366"/>
  <c r="B366"/>
  <c r="AE366"/>
  <c r="AC366"/>
  <c r="AA366"/>
  <c r="Y366"/>
  <c r="V366"/>
  <c r="T366"/>
  <c r="P366"/>
  <c r="N366"/>
  <c r="K366"/>
  <c r="I366"/>
  <c r="G366"/>
  <c r="E366"/>
  <c r="C366"/>
  <c r="AF366" i="306"/>
  <c r="AD366"/>
  <c r="AB366"/>
  <c r="Z366"/>
  <c r="X366"/>
  <c r="U366"/>
  <c r="R366"/>
  <c r="O366"/>
  <c r="L366"/>
  <c r="J366"/>
  <c r="H366"/>
  <c r="F366"/>
  <c r="D366"/>
  <c r="B366"/>
  <c r="AE366"/>
  <c r="AC366"/>
  <c r="AA366"/>
  <c r="Y366"/>
  <c r="V366"/>
  <c r="T366"/>
  <c r="P366"/>
  <c r="N366"/>
  <c r="K366"/>
  <c r="I366"/>
  <c r="G366"/>
  <c r="E366"/>
  <c r="C366"/>
  <c r="AF366" i="307"/>
  <c r="AD366"/>
  <c r="AB366"/>
  <c r="Z366"/>
  <c r="X366"/>
  <c r="U366"/>
  <c r="R366"/>
  <c r="O366"/>
  <c r="L366"/>
  <c r="J366"/>
  <c r="H366"/>
  <c r="F366"/>
  <c r="D366"/>
  <c r="B366"/>
  <c r="AE366"/>
  <c r="AC366"/>
  <c r="AA366"/>
  <c r="Y366"/>
  <c r="V366"/>
  <c r="T366"/>
  <c r="P366"/>
  <c r="N366"/>
  <c r="K366"/>
  <c r="I366"/>
  <c r="G366"/>
  <c r="E366"/>
  <c r="C366"/>
  <c r="AF364" i="304"/>
  <c r="AD364"/>
  <c r="AB364"/>
  <c r="Z364"/>
  <c r="X364"/>
  <c r="U364"/>
  <c r="R364"/>
  <c r="O364"/>
  <c r="L364"/>
  <c r="J364"/>
  <c r="H364"/>
  <c r="F364"/>
  <c r="D364"/>
  <c r="B364"/>
  <c r="AE364"/>
  <c r="AC364"/>
  <c r="AA364"/>
  <c r="Y364"/>
  <c r="V364"/>
  <c r="T364"/>
  <c r="P364"/>
  <c r="N364"/>
  <c r="K364"/>
  <c r="I364"/>
  <c r="G364"/>
  <c r="E364"/>
  <c r="C364"/>
  <c r="AE364" i="305"/>
  <c r="AC364"/>
  <c r="AA364"/>
  <c r="Y364"/>
  <c r="V364"/>
  <c r="T364"/>
  <c r="P364"/>
  <c r="N364"/>
  <c r="K364"/>
  <c r="I364"/>
  <c r="G364"/>
  <c r="E364"/>
  <c r="C364"/>
  <c r="AF364"/>
  <c r="AD364"/>
  <c r="AB364"/>
  <c r="Z364"/>
  <c r="X364"/>
  <c r="U364"/>
  <c r="R364"/>
  <c r="O364"/>
  <c r="L364"/>
  <c r="J364"/>
  <c r="H364"/>
  <c r="F364"/>
  <c r="D364"/>
  <c r="B364"/>
  <c r="AF362" i="216"/>
  <c r="AD362"/>
  <c r="AB362"/>
  <c r="Z362"/>
  <c r="X362"/>
  <c r="U362"/>
  <c r="R362"/>
  <c r="O362"/>
  <c r="L362"/>
  <c r="J362"/>
  <c r="H362"/>
  <c r="F362"/>
  <c r="D362"/>
  <c r="B362"/>
  <c r="AE362"/>
  <c r="AC362"/>
  <c r="AA362"/>
  <c r="Y362"/>
  <c r="V362"/>
  <c r="T362"/>
  <c r="P362"/>
  <c r="N362"/>
  <c r="K362"/>
  <c r="I362"/>
  <c r="G362"/>
  <c r="E362"/>
  <c r="C362"/>
  <c r="AF362" i="302"/>
  <c r="AD362"/>
  <c r="AB362"/>
  <c r="Z362"/>
  <c r="X362"/>
  <c r="U362"/>
  <c r="R362"/>
  <c r="O362"/>
  <c r="L362"/>
  <c r="J362"/>
  <c r="H362"/>
  <c r="F362"/>
  <c r="D362"/>
  <c r="B362"/>
  <c r="AE362"/>
  <c r="AC362"/>
  <c r="AA362"/>
  <c r="Y362"/>
  <c r="V362"/>
  <c r="T362"/>
  <c r="P362"/>
  <c r="N362"/>
  <c r="K362"/>
  <c r="I362"/>
  <c r="G362"/>
  <c r="E362"/>
  <c r="C362"/>
  <c r="AE362" i="305"/>
  <c r="AC362"/>
  <c r="AA362"/>
  <c r="Y362"/>
  <c r="V362"/>
  <c r="T362"/>
  <c r="P362"/>
  <c r="N362"/>
  <c r="K362"/>
  <c r="I362"/>
  <c r="G362"/>
  <c r="E362"/>
  <c r="C362"/>
  <c r="AF362"/>
  <c r="AD362"/>
  <c r="AB362"/>
  <c r="Z362"/>
  <c r="X362"/>
  <c r="U362"/>
  <c r="R362"/>
  <c r="O362"/>
  <c r="L362"/>
  <c r="J362"/>
  <c r="H362"/>
  <c r="F362"/>
  <c r="D362"/>
  <c r="B362"/>
  <c r="AF362" i="307"/>
  <c r="AD362"/>
  <c r="AB362"/>
  <c r="Z362"/>
  <c r="X362"/>
  <c r="U362"/>
  <c r="R362"/>
  <c r="O362"/>
  <c r="L362"/>
  <c r="J362"/>
  <c r="H362"/>
  <c r="F362"/>
  <c r="D362"/>
  <c r="B362"/>
  <c r="AE362"/>
  <c r="AC362"/>
  <c r="AA362"/>
  <c r="Y362"/>
  <c r="V362"/>
  <c r="T362"/>
  <c r="P362"/>
  <c r="N362"/>
  <c r="K362"/>
  <c r="I362"/>
  <c r="G362"/>
  <c r="E362"/>
  <c r="C362"/>
  <c r="AE361"/>
  <c r="AC361"/>
  <c r="AA361"/>
  <c r="Y361"/>
  <c r="V361"/>
  <c r="T361"/>
  <c r="P361"/>
  <c r="N361"/>
  <c r="K361"/>
  <c r="I361"/>
  <c r="G361"/>
  <c r="E361"/>
  <c r="C361"/>
  <c r="AF361"/>
  <c r="AD361"/>
  <c r="AB361"/>
  <c r="Z361"/>
  <c r="X361"/>
  <c r="U361"/>
  <c r="R361"/>
  <c r="O361"/>
  <c r="L361"/>
  <c r="J361"/>
  <c r="H361"/>
  <c r="F361"/>
  <c r="D361"/>
  <c r="B361"/>
  <c r="AE361" i="306"/>
  <c r="AC361"/>
  <c r="AA361"/>
  <c r="Y361"/>
  <c r="V361"/>
  <c r="T361"/>
  <c r="P361"/>
  <c r="N361"/>
  <c r="K361"/>
  <c r="I361"/>
  <c r="G361"/>
  <c r="E361"/>
  <c r="C361"/>
  <c r="AF361"/>
  <c r="AD361"/>
  <c r="AB361"/>
  <c r="Z361"/>
  <c r="X361"/>
  <c r="U361"/>
  <c r="R361"/>
  <c r="O361"/>
  <c r="L361"/>
  <c r="J361"/>
  <c r="H361"/>
  <c r="F361"/>
  <c r="D361"/>
  <c r="B361"/>
  <c r="AE375" i="216"/>
  <c r="AC375"/>
  <c r="AA375"/>
  <c r="Y375"/>
  <c r="V375"/>
  <c r="T375"/>
  <c r="P375"/>
  <c r="N375"/>
  <c r="K375"/>
  <c r="I375"/>
  <c r="G375"/>
  <c r="E375"/>
  <c r="C375"/>
  <c r="AF375"/>
  <c r="AD375"/>
  <c r="AB375"/>
  <c r="Z375"/>
  <c r="X375"/>
  <c r="U375"/>
  <c r="R375"/>
  <c r="O375"/>
  <c r="L375"/>
  <c r="J375"/>
  <c r="H375"/>
  <c r="F375"/>
  <c r="D375"/>
  <c r="B375"/>
  <c r="AE375" i="302"/>
  <c r="AC375"/>
  <c r="AA375"/>
  <c r="Y375"/>
  <c r="V375"/>
  <c r="T375"/>
  <c r="P375"/>
  <c r="N375"/>
  <c r="K375"/>
  <c r="I375"/>
  <c r="G375"/>
  <c r="E375"/>
  <c r="C375"/>
  <c r="AF375"/>
  <c r="AD375"/>
  <c r="AB375"/>
  <c r="Z375"/>
  <c r="X375"/>
  <c r="U375"/>
  <c r="R375"/>
  <c r="O375"/>
  <c r="L375"/>
  <c r="J375"/>
  <c r="H375"/>
  <c r="F375"/>
  <c r="D375"/>
  <c r="B375"/>
  <c r="AF375" i="305"/>
  <c r="AD375"/>
  <c r="AB375"/>
  <c r="Z375"/>
  <c r="X375"/>
  <c r="U375"/>
  <c r="R375"/>
  <c r="O375"/>
  <c r="L375"/>
  <c r="J375"/>
  <c r="H375"/>
  <c r="F375"/>
  <c r="D375"/>
  <c r="B375"/>
  <c r="AE375"/>
  <c r="AC375"/>
  <c r="AA375"/>
  <c r="Y375"/>
  <c r="V375"/>
  <c r="T375"/>
  <c r="P375"/>
  <c r="N375"/>
  <c r="K375"/>
  <c r="I375"/>
  <c r="G375"/>
  <c r="E375"/>
  <c r="C375"/>
  <c r="AF375" i="307"/>
  <c r="AD375"/>
  <c r="AB375"/>
  <c r="Z375"/>
  <c r="X375"/>
  <c r="U375"/>
  <c r="R375"/>
  <c r="O375"/>
  <c r="L375"/>
  <c r="J375"/>
  <c r="H375"/>
  <c r="F375"/>
  <c r="D375"/>
  <c r="B375"/>
  <c r="AE375"/>
  <c r="AC375"/>
  <c r="AA375"/>
  <c r="Y375"/>
  <c r="V375"/>
  <c r="T375"/>
  <c r="P375"/>
  <c r="N375"/>
  <c r="K375"/>
  <c r="I375"/>
  <c r="G375"/>
  <c r="E375"/>
  <c r="C375"/>
  <c r="AE373" i="304"/>
  <c r="AC373"/>
  <c r="AA373"/>
  <c r="Y373"/>
  <c r="V373"/>
  <c r="T373"/>
  <c r="P373"/>
  <c r="N373"/>
  <c r="K373"/>
  <c r="I373"/>
  <c r="G373"/>
  <c r="E373"/>
  <c r="C373"/>
  <c r="AF373"/>
  <c r="AD373"/>
  <c r="AB373"/>
  <c r="Z373"/>
  <c r="X373"/>
  <c r="U373"/>
  <c r="R373"/>
  <c r="O373"/>
  <c r="L373"/>
  <c r="J373"/>
  <c r="H373"/>
  <c r="F373"/>
  <c r="D373"/>
  <c r="B373"/>
  <c r="AF373" i="306"/>
  <c r="AD373"/>
  <c r="AB373"/>
  <c r="Z373"/>
  <c r="X373"/>
  <c r="U373"/>
  <c r="R373"/>
  <c r="O373"/>
  <c r="L373"/>
  <c r="J373"/>
  <c r="H373"/>
  <c r="F373"/>
  <c r="D373"/>
  <c r="B373"/>
  <c r="AE373"/>
  <c r="AC373"/>
  <c r="AA373"/>
  <c r="Y373"/>
  <c r="V373"/>
  <c r="T373"/>
  <c r="P373"/>
  <c r="N373"/>
  <c r="K373"/>
  <c r="I373"/>
  <c r="G373"/>
  <c r="E373"/>
  <c r="C373"/>
  <c r="AE371" i="216"/>
  <c r="AC371"/>
  <c r="AA371"/>
  <c r="Y371"/>
  <c r="V371"/>
  <c r="T371"/>
  <c r="P371"/>
  <c r="N371"/>
  <c r="K371"/>
  <c r="I371"/>
  <c r="G371"/>
  <c r="E371"/>
  <c r="C371"/>
  <c r="AF371"/>
  <c r="AD371"/>
  <c r="AB371"/>
  <c r="Z371"/>
  <c r="X371"/>
  <c r="U371"/>
  <c r="R371"/>
  <c r="O371"/>
  <c r="L371"/>
  <c r="J371"/>
  <c r="H371"/>
  <c r="F371"/>
  <c r="D371"/>
  <c r="B371"/>
  <c r="AE371" i="302"/>
  <c r="AC371"/>
  <c r="AA371"/>
  <c r="Y371"/>
  <c r="V371"/>
  <c r="T371"/>
  <c r="P371"/>
  <c r="N371"/>
  <c r="K371"/>
  <c r="I371"/>
  <c r="G371"/>
  <c r="E371"/>
  <c r="C371"/>
  <c r="AF371"/>
  <c r="AD371"/>
  <c r="AB371"/>
  <c r="Z371"/>
  <c r="X371"/>
  <c r="U371"/>
  <c r="R371"/>
  <c r="O371"/>
  <c r="L371"/>
  <c r="J371"/>
  <c r="H371"/>
  <c r="F371"/>
  <c r="D371"/>
  <c r="B371"/>
  <c r="AF371" i="305"/>
  <c r="AD371"/>
  <c r="AB371"/>
  <c r="Z371"/>
  <c r="X371"/>
  <c r="U371"/>
  <c r="R371"/>
  <c r="O371"/>
  <c r="L371"/>
  <c r="J371"/>
  <c r="H371"/>
  <c r="F371"/>
  <c r="D371"/>
  <c r="B371"/>
  <c r="AE371"/>
  <c r="AC371"/>
  <c r="AA371"/>
  <c r="Y371"/>
  <c r="V371"/>
  <c r="T371"/>
  <c r="P371"/>
  <c r="N371"/>
  <c r="K371"/>
  <c r="I371"/>
  <c r="G371"/>
  <c r="E371"/>
  <c r="C371"/>
  <c r="AF371" i="306"/>
  <c r="AD371"/>
  <c r="AB371"/>
  <c r="Z371"/>
  <c r="X371"/>
  <c r="U371"/>
  <c r="R371"/>
  <c r="O371"/>
  <c r="L371"/>
  <c r="J371"/>
  <c r="H371"/>
  <c r="F371"/>
  <c r="D371"/>
  <c r="B371"/>
  <c r="AE371"/>
  <c r="AC371"/>
  <c r="AA371"/>
  <c r="Y371"/>
  <c r="V371"/>
  <c r="T371"/>
  <c r="P371"/>
  <c r="N371"/>
  <c r="K371"/>
  <c r="I371"/>
  <c r="G371"/>
  <c r="E371"/>
  <c r="C371"/>
  <c r="AE369" i="304"/>
  <c r="AC369"/>
  <c r="AA369"/>
  <c r="Y369"/>
  <c r="V369"/>
  <c r="T369"/>
  <c r="P369"/>
  <c r="N369"/>
  <c r="K369"/>
  <c r="I369"/>
  <c r="G369"/>
  <c r="E369"/>
  <c r="C369"/>
  <c r="AF369"/>
  <c r="AD369"/>
  <c r="AB369"/>
  <c r="Z369"/>
  <c r="X369"/>
  <c r="U369"/>
  <c r="R369"/>
  <c r="O369"/>
  <c r="L369"/>
  <c r="J369"/>
  <c r="H369"/>
  <c r="F369"/>
  <c r="D369"/>
  <c r="B369"/>
  <c r="AE369" i="307"/>
  <c r="AC369"/>
  <c r="AA369"/>
  <c r="Y369"/>
  <c r="V369"/>
  <c r="T369"/>
  <c r="P369"/>
  <c r="N369"/>
  <c r="K369"/>
  <c r="I369"/>
  <c r="G369"/>
  <c r="E369"/>
  <c r="C369"/>
  <c r="AF369"/>
  <c r="AD369"/>
  <c r="AB369"/>
  <c r="Z369"/>
  <c r="X369"/>
  <c r="U369"/>
  <c r="R369"/>
  <c r="O369"/>
  <c r="L369"/>
  <c r="J369"/>
  <c r="H369"/>
  <c r="F369"/>
  <c r="D369"/>
  <c r="B369"/>
  <c r="AE367" i="216"/>
  <c r="AC367"/>
  <c r="AA367"/>
  <c r="Y367"/>
  <c r="V367"/>
  <c r="T367"/>
  <c r="P367"/>
  <c r="N367"/>
  <c r="K367"/>
  <c r="I367"/>
  <c r="G367"/>
  <c r="E367"/>
  <c r="C367"/>
  <c r="AF367"/>
  <c r="AD367"/>
  <c r="AB367"/>
  <c r="Z367"/>
  <c r="X367"/>
  <c r="U367"/>
  <c r="R367"/>
  <c r="O367"/>
  <c r="L367"/>
  <c r="J367"/>
  <c r="H367"/>
  <c r="F367"/>
  <c r="D367"/>
  <c r="B367"/>
  <c r="AE367" i="302"/>
  <c r="AC367"/>
  <c r="AA367"/>
  <c r="Y367"/>
  <c r="V367"/>
  <c r="T367"/>
  <c r="P367"/>
  <c r="N367"/>
  <c r="K367"/>
  <c r="I367"/>
  <c r="G367"/>
  <c r="E367"/>
  <c r="C367"/>
  <c r="AF367"/>
  <c r="AD367"/>
  <c r="AB367"/>
  <c r="Z367"/>
  <c r="X367"/>
  <c r="U367"/>
  <c r="R367"/>
  <c r="O367"/>
  <c r="L367"/>
  <c r="J367"/>
  <c r="H367"/>
  <c r="F367"/>
  <c r="D367"/>
  <c r="B367"/>
  <c r="AF367" i="305"/>
  <c r="AD367"/>
  <c r="AB367"/>
  <c r="Z367"/>
  <c r="X367"/>
  <c r="U367"/>
  <c r="R367"/>
  <c r="O367"/>
  <c r="L367"/>
  <c r="J367"/>
  <c r="H367"/>
  <c r="F367"/>
  <c r="D367"/>
  <c r="B367"/>
  <c r="AE367"/>
  <c r="AC367"/>
  <c r="AA367"/>
  <c r="Y367"/>
  <c r="V367"/>
  <c r="T367"/>
  <c r="P367"/>
  <c r="N367"/>
  <c r="K367"/>
  <c r="I367"/>
  <c r="G367"/>
  <c r="E367"/>
  <c r="C367"/>
  <c r="AE367" i="306"/>
  <c r="AC367"/>
  <c r="AA367"/>
  <c r="Y367"/>
  <c r="V367"/>
  <c r="T367"/>
  <c r="P367"/>
  <c r="N367"/>
  <c r="K367"/>
  <c r="I367"/>
  <c r="G367"/>
  <c r="E367"/>
  <c r="C367"/>
  <c r="AF367"/>
  <c r="AD367"/>
  <c r="AB367"/>
  <c r="Z367"/>
  <c r="X367"/>
  <c r="U367"/>
  <c r="R367"/>
  <c r="O367"/>
  <c r="L367"/>
  <c r="J367"/>
  <c r="H367"/>
  <c r="F367"/>
  <c r="D367"/>
  <c r="B367"/>
  <c r="AE365" i="304"/>
  <c r="AC365"/>
  <c r="AA365"/>
  <c r="Y365"/>
  <c r="V365"/>
  <c r="T365"/>
  <c r="P365"/>
  <c r="N365"/>
  <c r="K365"/>
  <c r="I365"/>
  <c r="G365"/>
  <c r="E365"/>
  <c r="C365"/>
  <c r="AF365"/>
  <c r="AD365"/>
  <c r="AB365"/>
  <c r="Z365"/>
  <c r="X365"/>
  <c r="U365"/>
  <c r="R365"/>
  <c r="O365"/>
  <c r="L365"/>
  <c r="J365"/>
  <c r="H365"/>
  <c r="F365"/>
  <c r="D365"/>
  <c r="B365"/>
  <c r="AE365" i="307"/>
  <c r="AC365"/>
  <c r="AA365"/>
  <c r="Y365"/>
  <c r="V365"/>
  <c r="T365"/>
  <c r="P365"/>
  <c r="N365"/>
  <c r="K365"/>
  <c r="I365"/>
  <c r="G365"/>
  <c r="E365"/>
  <c r="C365"/>
  <c r="AF365"/>
  <c r="AD365"/>
  <c r="AB365"/>
  <c r="Z365"/>
  <c r="X365"/>
  <c r="U365"/>
  <c r="R365"/>
  <c r="O365"/>
  <c r="L365"/>
  <c r="J365"/>
  <c r="H365"/>
  <c r="F365"/>
  <c r="D365"/>
  <c r="B365"/>
  <c r="AE363" i="216"/>
  <c r="AC363"/>
  <c r="AA363"/>
  <c r="Y363"/>
  <c r="V363"/>
  <c r="T363"/>
  <c r="P363"/>
  <c r="N363"/>
  <c r="K363"/>
  <c r="I363"/>
  <c r="G363"/>
  <c r="E363"/>
  <c r="C363"/>
  <c r="AF363"/>
  <c r="AD363"/>
  <c r="AB363"/>
  <c r="Z363"/>
  <c r="X363"/>
  <c r="U363"/>
  <c r="R363"/>
  <c r="O363"/>
  <c r="L363"/>
  <c r="J363"/>
  <c r="H363"/>
  <c r="F363"/>
  <c r="D363"/>
  <c r="B363"/>
  <c r="AE363" i="302"/>
  <c r="AC363"/>
  <c r="AA363"/>
  <c r="Y363"/>
  <c r="V363"/>
  <c r="T363"/>
  <c r="P363"/>
  <c r="N363"/>
  <c r="K363"/>
  <c r="I363"/>
  <c r="G363"/>
  <c r="E363"/>
  <c r="C363"/>
  <c r="AF363"/>
  <c r="AD363"/>
  <c r="AB363"/>
  <c r="Z363"/>
  <c r="X363"/>
  <c r="U363"/>
  <c r="R363"/>
  <c r="O363"/>
  <c r="L363"/>
  <c r="J363"/>
  <c r="H363"/>
  <c r="F363"/>
  <c r="D363"/>
  <c r="B363"/>
  <c r="AE363" i="307"/>
  <c r="AC363"/>
  <c r="AA363"/>
  <c r="Y363"/>
  <c r="V363"/>
  <c r="T363"/>
  <c r="P363"/>
  <c r="N363"/>
  <c r="K363"/>
  <c r="I363"/>
  <c r="G363"/>
  <c r="E363"/>
  <c r="C363"/>
  <c r="AF363"/>
  <c r="AD363"/>
  <c r="AB363"/>
  <c r="Z363"/>
  <c r="X363"/>
  <c r="U363"/>
  <c r="R363"/>
  <c r="O363"/>
  <c r="L363"/>
  <c r="J363"/>
  <c r="H363"/>
  <c r="F363"/>
  <c r="D363"/>
  <c r="B363"/>
  <c r="AE363" i="306"/>
  <c r="AC363"/>
  <c r="AA363"/>
  <c r="Y363"/>
  <c r="V363"/>
  <c r="T363"/>
  <c r="P363"/>
  <c r="N363"/>
  <c r="K363"/>
  <c r="I363"/>
  <c r="G363"/>
  <c r="E363"/>
  <c r="C363"/>
  <c r="AF363"/>
  <c r="AD363"/>
  <c r="AB363"/>
  <c r="Z363"/>
  <c r="X363"/>
  <c r="U363"/>
  <c r="R363"/>
  <c r="O363"/>
  <c r="L363"/>
  <c r="J363"/>
  <c r="H363"/>
  <c r="F363"/>
  <c r="D363"/>
  <c r="B363"/>
  <c r="AF374" i="304"/>
  <c r="AD374"/>
  <c r="AB374"/>
  <c r="Z374"/>
  <c r="X374"/>
  <c r="U374"/>
  <c r="R374"/>
  <c r="O374"/>
  <c r="L374"/>
  <c r="J374"/>
  <c r="H374"/>
  <c r="F374"/>
  <c r="D374"/>
  <c r="B374"/>
  <c r="AE374"/>
  <c r="AC374"/>
  <c r="AA374"/>
  <c r="Y374"/>
  <c r="V374"/>
  <c r="T374"/>
  <c r="P374"/>
  <c r="N374"/>
  <c r="K374"/>
  <c r="I374"/>
  <c r="G374"/>
  <c r="E374"/>
  <c r="C374"/>
  <c r="AE374" i="305"/>
  <c r="AC374"/>
  <c r="AA374"/>
  <c r="Y374"/>
  <c r="V374"/>
  <c r="T374"/>
  <c r="P374"/>
  <c r="N374"/>
  <c r="K374"/>
  <c r="I374"/>
  <c r="G374"/>
  <c r="E374"/>
  <c r="C374"/>
  <c r="AF374"/>
  <c r="AD374"/>
  <c r="AB374"/>
  <c r="Z374"/>
  <c r="X374"/>
  <c r="U374"/>
  <c r="R374"/>
  <c r="O374"/>
  <c r="L374"/>
  <c r="J374"/>
  <c r="H374"/>
  <c r="F374"/>
  <c r="D374"/>
  <c r="B374"/>
  <c r="AF372" i="216"/>
  <c r="AD372"/>
  <c r="AB372"/>
  <c r="Z372"/>
  <c r="X372"/>
  <c r="U372"/>
  <c r="R372"/>
  <c r="O372"/>
  <c r="L372"/>
  <c r="J372"/>
  <c r="H372"/>
  <c r="F372"/>
  <c r="D372"/>
  <c r="B372"/>
  <c r="AE372"/>
  <c r="AC372"/>
  <c r="AA372"/>
  <c r="Y372"/>
  <c r="V372"/>
  <c r="T372"/>
  <c r="P372"/>
  <c r="N372"/>
  <c r="K372"/>
  <c r="I372"/>
  <c r="G372"/>
  <c r="E372"/>
  <c r="C372"/>
  <c r="AF372" i="302"/>
  <c r="AD372"/>
  <c r="AB372"/>
  <c r="Z372"/>
  <c r="X372"/>
  <c r="U372"/>
  <c r="R372"/>
  <c r="O372"/>
  <c r="L372"/>
  <c r="J372"/>
  <c r="H372"/>
  <c r="F372"/>
  <c r="D372"/>
  <c r="B372"/>
  <c r="AE372"/>
  <c r="AC372"/>
  <c r="AA372"/>
  <c r="Y372"/>
  <c r="V372"/>
  <c r="T372"/>
  <c r="P372"/>
  <c r="N372"/>
  <c r="K372"/>
  <c r="I372"/>
  <c r="G372"/>
  <c r="E372"/>
  <c r="C372"/>
  <c r="AE372" i="306"/>
  <c r="AC372"/>
  <c r="AA372"/>
  <c r="Y372"/>
  <c r="V372"/>
  <c r="T372"/>
  <c r="P372"/>
  <c r="N372"/>
  <c r="K372"/>
  <c r="I372"/>
  <c r="G372"/>
  <c r="E372"/>
  <c r="C372"/>
  <c r="AF372"/>
  <c r="AD372"/>
  <c r="AB372"/>
  <c r="Z372"/>
  <c r="X372"/>
  <c r="U372"/>
  <c r="R372"/>
  <c r="O372"/>
  <c r="L372"/>
  <c r="J372"/>
  <c r="H372"/>
  <c r="F372"/>
  <c r="D372"/>
  <c r="B372"/>
  <c r="AE372" i="307"/>
  <c r="AC372"/>
  <c r="AA372"/>
  <c r="Y372"/>
  <c r="V372"/>
  <c r="T372"/>
  <c r="P372"/>
  <c r="N372"/>
  <c r="K372"/>
  <c r="I372"/>
  <c r="G372"/>
  <c r="E372"/>
  <c r="AF372"/>
  <c r="AD372"/>
  <c r="AB372"/>
  <c r="Z372"/>
  <c r="X372"/>
  <c r="U372"/>
  <c r="R372"/>
  <c r="O372"/>
  <c r="L372"/>
  <c r="J372"/>
  <c r="H372"/>
  <c r="F372"/>
  <c r="D372"/>
  <c r="B372"/>
  <c r="C372"/>
  <c r="AF370" i="304"/>
  <c r="AD370"/>
  <c r="AB370"/>
  <c r="Z370"/>
  <c r="X370"/>
  <c r="U370"/>
  <c r="R370"/>
  <c r="O370"/>
  <c r="L370"/>
  <c r="J370"/>
  <c r="H370"/>
  <c r="F370"/>
  <c r="D370"/>
  <c r="B370"/>
  <c r="AE370"/>
  <c r="AC370"/>
  <c r="AA370"/>
  <c r="Y370"/>
  <c r="V370"/>
  <c r="T370"/>
  <c r="P370"/>
  <c r="N370"/>
  <c r="K370"/>
  <c r="I370"/>
  <c r="G370"/>
  <c r="E370"/>
  <c r="C370"/>
  <c r="AE370" i="305"/>
  <c r="AC370"/>
  <c r="AA370"/>
  <c r="Y370"/>
  <c r="V370"/>
  <c r="T370"/>
  <c r="P370"/>
  <c r="N370"/>
  <c r="K370"/>
  <c r="I370"/>
  <c r="G370"/>
  <c r="E370"/>
  <c r="C370"/>
  <c r="AF370"/>
  <c r="AD370"/>
  <c r="AB370"/>
  <c r="Z370"/>
  <c r="X370"/>
  <c r="U370"/>
  <c r="R370"/>
  <c r="O370"/>
  <c r="L370"/>
  <c r="J370"/>
  <c r="H370"/>
  <c r="F370"/>
  <c r="D370"/>
  <c r="B370"/>
  <c r="AF368" i="216"/>
  <c r="AD368"/>
  <c r="AB368"/>
  <c r="Z368"/>
  <c r="X368"/>
  <c r="U368"/>
  <c r="R368"/>
  <c r="O368"/>
  <c r="L368"/>
  <c r="J368"/>
  <c r="H368"/>
  <c r="F368"/>
  <c r="D368"/>
  <c r="B368"/>
  <c r="AE368"/>
  <c r="AC368"/>
  <c r="AA368"/>
  <c r="Y368"/>
  <c r="V368"/>
  <c r="T368"/>
  <c r="P368"/>
  <c r="N368"/>
  <c r="K368"/>
  <c r="I368"/>
  <c r="G368"/>
  <c r="E368"/>
  <c r="C368"/>
  <c r="AF368" i="302"/>
  <c r="AD368"/>
  <c r="AB368"/>
  <c r="Z368"/>
  <c r="X368"/>
  <c r="U368"/>
  <c r="R368"/>
  <c r="O368"/>
  <c r="L368"/>
  <c r="J368"/>
  <c r="H368"/>
  <c r="F368"/>
  <c r="D368"/>
  <c r="B368"/>
  <c r="AE368"/>
  <c r="AC368"/>
  <c r="AA368"/>
  <c r="Y368"/>
  <c r="V368"/>
  <c r="T368"/>
  <c r="P368"/>
  <c r="N368"/>
  <c r="K368"/>
  <c r="I368"/>
  <c r="G368"/>
  <c r="E368"/>
  <c r="C368"/>
  <c r="AE368" i="306"/>
  <c r="AC368"/>
  <c r="AA368"/>
  <c r="Y368"/>
  <c r="V368"/>
  <c r="T368"/>
  <c r="P368"/>
  <c r="N368"/>
  <c r="K368"/>
  <c r="I368"/>
  <c r="G368"/>
  <c r="E368"/>
  <c r="AF368"/>
  <c r="AD368"/>
  <c r="AB368"/>
  <c r="Z368"/>
  <c r="X368"/>
  <c r="U368"/>
  <c r="R368"/>
  <c r="O368"/>
  <c r="L368"/>
  <c r="J368"/>
  <c r="H368"/>
  <c r="F368"/>
  <c r="D368"/>
  <c r="B368"/>
  <c r="C368"/>
  <c r="AF368" i="307"/>
  <c r="AD368"/>
  <c r="AB368"/>
  <c r="Z368"/>
  <c r="X368"/>
  <c r="U368"/>
  <c r="R368"/>
  <c r="O368"/>
  <c r="L368"/>
  <c r="J368"/>
  <c r="H368"/>
  <c r="F368"/>
  <c r="D368"/>
  <c r="B368"/>
  <c r="AE368"/>
  <c r="AC368"/>
  <c r="AA368"/>
  <c r="Y368"/>
  <c r="V368"/>
  <c r="T368"/>
  <c r="P368"/>
  <c r="N368"/>
  <c r="K368"/>
  <c r="I368"/>
  <c r="G368"/>
  <c r="E368"/>
  <c r="C368"/>
  <c r="AF366" i="304"/>
  <c r="AD366"/>
  <c r="AB366"/>
  <c r="Z366"/>
  <c r="X366"/>
  <c r="U366"/>
  <c r="R366"/>
  <c r="O366"/>
  <c r="L366"/>
  <c r="J366"/>
  <c r="H366"/>
  <c r="F366"/>
  <c r="D366"/>
  <c r="B366"/>
  <c r="AE366"/>
  <c r="AC366"/>
  <c r="AA366"/>
  <c r="Y366"/>
  <c r="V366"/>
  <c r="T366"/>
  <c r="P366"/>
  <c r="N366"/>
  <c r="K366"/>
  <c r="I366"/>
  <c r="G366"/>
  <c r="E366"/>
  <c r="C366"/>
  <c r="AE366" i="305"/>
  <c r="AC366"/>
  <c r="AA366"/>
  <c r="Y366"/>
  <c r="V366"/>
  <c r="T366"/>
  <c r="P366"/>
  <c r="N366"/>
  <c r="K366"/>
  <c r="I366"/>
  <c r="G366"/>
  <c r="E366"/>
  <c r="C366"/>
  <c r="AF366"/>
  <c r="AD366"/>
  <c r="AB366"/>
  <c r="Z366"/>
  <c r="X366"/>
  <c r="U366"/>
  <c r="R366"/>
  <c r="O366"/>
  <c r="L366"/>
  <c r="J366"/>
  <c r="H366"/>
  <c r="F366"/>
  <c r="D366"/>
  <c r="B366"/>
  <c r="AF364" i="216"/>
  <c r="AD364"/>
  <c r="AB364"/>
  <c r="Z364"/>
  <c r="X364"/>
  <c r="U364"/>
  <c r="R364"/>
  <c r="O364"/>
  <c r="L364"/>
  <c r="J364"/>
  <c r="H364"/>
  <c r="F364"/>
  <c r="D364"/>
  <c r="B364"/>
  <c r="AE364"/>
  <c r="AC364"/>
  <c r="AA364"/>
  <c r="Y364"/>
  <c r="V364"/>
  <c r="T364"/>
  <c r="P364"/>
  <c r="N364"/>
  <c r="K364"/>
  <c r="I364"/>
  <c r="G364"/>
  <c r="E364"/>
  <c r="C364"/>
  <c r="AF364" i="302"/>
  <c r="AD364"/>
  <c r="AB364"/>
  <c r="Z364"/>
  <c r="X364"/>
  <c r="U364"/>
  <c r="R364"/>
  <c r="O364"/>
  <c r="L364"/>
  <c r="J364"/>
  <c r="H364"/>
  <c r="F364"/>
  <c r="D364"/>
  <c r="B364"/>
  <c r="AE364"/>
  <c r="AC364"/>
  <c r="AA364"/>
  <c r="Y364"/>
  <c r="V364"/>
  <c r="T364"/>
  <c r="P364"/>
  <c r="N364"/>
  <c r="K364"/>
  <c r="I364"/>
  <c r="G364"/>
  <c r="E364"/>
  <c r="C364"/>
  <c r="AF364" i="306"/>
  <c r="AD364"/>
  <c r="AB364"/>
  <c r="Z364"/>
  <c r="X364"/>
  <c r="U364"/>
  <c r="R364"/>
  <c r="O364"/>
  <c r="L364"/>
  <c r="J364"/>
  <c r="H364"/>
  <c r="F364"/>
  <c r="D364"/>
  <c r="B364"/>
  <c r="AE364"/>
  <c r="AC364"/>
  <c r="AA364"/>
  <c r="Y364"/>
  <c r="V364"/>
  <c r="T364"/>
  <c r="P364"/>
  <c r="N364"/>
  <c r="K364"/>
  <c r="I364"/>
  <c r="G364"/>
  <c r="E364"/>
  <c r="C364"/>
  <c r="AF364" i="307"/>
  <c r="AD364"/>
  <c r="AB364"/>
  <c r="Z364"/>
  <c r="X364"/>
  <c r="U364"/>
  <c r="R364"/>
  <c r="O364"/>
  <c r="L364"/>
  <c r="J364"/>
  <c r="H364"/>
  <c r="F364"/>
  <c r="D364"/>
  <c r="B364"/>
  <c r="AE364"/>
  <c r="AC364"/>
  <c r="AA364"/>
  <c r="Y364"/>
  <c r="V364"/>
  <c r="T364"/>
  <c r="P364"/>
  <c r="N364"/>
  <c r="K364"/>
  <c r="I364"/>
  <c r="G364"/>
  <c r="E364"/>
  <c r="C364"/>
  <c r="AF362" i="304"/>
  <c r="AD362"/>
  <c r="AB362"/>
  <c r="Z362"/>
  <c r="X362"/>
  <c r="U362"/>
  <c r="R362"/>
  <c r="O362"/>
  <c r="L362"/>
  <c r="J362"/>
  <c r="H362"/>
  <c r="F362"/>
  <c r="D362"/>
  <c r="B362"/>
  <c r="AE362"/>
  <c r="AC362"/>
  <c r="AA362"/>
  <c r="Y362"/>
  <c r="V362"/>
  <c r="T362"/>
  <c r="P362"/>
  <c r="N362"/>
  <c r="K362"/>
  <c r="I362"/>
  <c r="G362"/>
  <c r="E362"/>
  <c r="C362"/>
  <c r="AF362" i="306"/>
  <c r="AD362"/>
  <c r="AB362"/>
  <c r="Z362"/>
  <c r="X362"/>
  <c r="U362"/>
  <c r="R362"/>
  <c r="O362"/>
  <c r="L362"/>
  <c r="J362"/>
  <c r="H362"/>
  <c r="F362"/>
  <c r="D362"/>
  <c r="B362"/>
  <c r="AE362"/>
  <c r="AC362"/>
  <c r="AA362"/>
  <c r="Y362"/>
  <c r="V362"/>
  <c r="T362"/>
  <c r="P362"/>
  <c r="N362"/>
  <c r="K362"/>
  <c r="I362"/>
  <c r="G362"/>
  <c r="E362"/>
  <c r="C362"/>
  <c r="AE361" i="304"/>
  <c r="AC361"/>
  <c r="AA361"/>
  <c r="Y361"/>
  <c r="V361"/>
  <c r="T361"/>
  <c r="P361"/>
  <c r="N361"/>
  <c r="K361"/>
  <c r="I361"/>
  <c r="G361"/>
  <c r="E361"/>
  <c r="C361"/>
  <c r="AF361"/>
  <c r="AD361"/>
  <c r="AB361"/>
  <c r="Z361"/>
  <c r="X361"/>
  <c r="U361"/>
  <c r="R361"/>
  <c r="O361"/>
  <c r="L361"/>
  <c r="J361"/>
  <c r="H361"/>
  <c r="F361"/>
  <c r="D361"/>
  <c r="B361"/>
  <c r="AF361" i="305"/>
  <c r="AD361"/>
  <c r="AB361"/>
  <c r="Z361"/>
  <c r="X361"/>
  <c r="U361"/>
  <c r="R361"/>
  <c r="O361"/>
  <c r="L361"/>
  <c r="J361"/>
  <c r="H361"/>
  <c r="F361"/>
  <c r="D361"/>
  <c r="B361"/>
  <c r="AE361"/>
  <c r="AC361"/>
  <c r="AA361"/>
  <c r="Y361"/>
  <c r="V361"/>
  <c r="T361"/>
  <c r="P361"/>
  <c r="N361"/>
  <c r="K361"/>
  <c r="I361"/>
  <c r="G361"/>
  <c r="E361"/>
  <c r="C361"/>
  <c r="AE361" i="216"/>
  <c r="AC361"/>
  <c r="AA361"/>
  <c r="Y361"/>
  <c r="V361"/>
  <c r="T361"/>
  <c r="P361"/>
  <c r="N361"/>
  <c r="K361"/>
  <c r="I361"/>
  <c r="G361"/>
  <c r="E361"/>
  <c r="C361"/>
  <c r="AF361"/>
  <c r="AD361"/>
  <c r="AB361"/>
  <c r="Z361"/>
  <c r="X361"/>
  <c r="U361"/>
  <c r="R361"/>
  <c r="O361"/>
  <c r="L361"/>
  <c r="J361"/>
  <c r="H361"/>
  <c r="F361"/>
  <c r="D361"/>
  <c r="B361"/>
  <c r="AE361" i="302"/>
  <c r="AC361"/>
  <c r="AA361"/>
  <c r="Y361"/>
  <c r="V361"/>
  <c r="T361"/>
  <c r="P361"/>
  <c r="N361"/>
  <c r="K361"/>
  <c r="I361"/>
  <c r="G361"/>
  <c r="E361"/>
  <c r="C361"/>
  <c r="AF361"/>
  <c r="AD361"/>
  <c r="AB361"/>
  <c r="Z361"/>
  <c r="X361"/>
  <c r="U361"/>
  <c r="R361"/>
  <c r="O361"/>
  <c r="L361"/>
  <c r="J361"/>
  <c r="H361"/>
  <c r="F361"/>
  <c r="D361"/>
  <c r="B361"/>
  <c r="AE375" i="304"/>
  <c r="AC375"/>
  <c r="AA375"/>
  <c r="Y375"/>
  <c r="V375"/>
  <c r="T375"/>
  <c r="P375"/>
  <c r="N375"/>
  <c r="K375"/>
  <c r="I375"/>
  <c r="G375"/>
  <c r="E375"/>
  <c r="C375"/>
  <c r="AF375"/>
  <c r="AD375"/>
  <c r="AB375"/>
  <c r="Z375"/>
  <c r="X375"/>
  <c r="U375"/>
  <c r="R375"/>
  <c r="O375"/>
  <c r="L375"/>
  <c r="J375"/>
  <c r="H375"/>
  <c r="F375"/>
  <c r="D375"/>
  <c r="B375"/>
  <c r="AF375" i="306"/>
  <c r="AD375"/>
  <c r="AB375"/>
  <c r="Z375"/>
  <c r="X375"/>
  <c r="U375"/>
  <c r="R375"/>
  <c r="O375"/>
  <c r="L375"/>
  <c r="J375"/>
  <c r="H375"/>
  <c r="F375"/>
  <c r="D375"/>
  <c r="B375"/>
  <c r="AE375"/>
  <c r="AC375"/>
  <c r="AA375"/>
  <c r="Y375"/>
  <c r="V375"/>
  <c r="T375"/>
  <c r="P375"/>
  <c r="N375"/>
  <c r="K375"/>
  <c r="I375"/>
  <c r="G375"/>
  <c r="E375"/>
  <c r="C375"/>
  <c r="AE373" i="216"/>
  <c r="AC373"/>
  <c r="AA373"/>
  <c r="Y373"/>
  <c r="V373"/>
  <c r="T373"/>
  <c r="P373"/>
  <c r="N373"/>
  <c r="K373"/>
  <c r="I373"/>
  <c r="G373"/>
  <c r="E373"/>
  <c r="C373"/>
  <c r="AF373"/>
  <c r="AD373"/>
  <c r="AB373"/>
  <c r="Z373"/>
  <c r="X373"/>
  <c r="U373"/>
  <c r="R373"/>
  <c r="O373"/>
  <c r="L373"/>
  <c r="J373"/>
  <c r="H373"/>
  <c r="F373"/>
  <c r="D373"/>
  <c r="B373"/>
  <c r="AE373" i="302"/>
  <c r="AC373"/>
  <c r="AA373"/>
  <c r="Y373"/>
  <c r="V373"/>
  <c r="T373"/>
  <c r="P373"/>
  <c r="N373"/>
  <c r="K373"/>
  <c r="I373"/>
  <c r="G373"/>
  <c r="E373"/>
  <c r="C373"/>
  <c r="AF373"/>
  <c r="AD373"/>
  <c r="AB373"/>
  <c r="Z373"/>
  <c r="X373"/>
  <c r="U373"/>
  <c r="R373"/>
  <c r="O373"/>
  <c r="L373"/>
  <c r="J373"/>
  <c r="H373"/>
  <c r="F373"/>
  <c r="D373"/>
  <c r="B373"/>
  <c r="AF373" i="305"/>
  <c r="AD373"/>
  <c r="AB373"/>
  <c r="Z373"/>
  <c r="X373"/>
  <c r="U373"/>
  <c r="R373"/>
  <c r="O373"/>
  <c r="L373"/>
  <c r="J373"/>
  <c r="H373"/>
  <c r="F373"/>
  <c r="D373"/>
  <c r="B373"/>
  <c r="AE373"/>
  <c r="AC373"/>
  <c r="AA373"/>
  <c r="Y373"/>
  <c r="V373"/>
  <c r="T373"/>
  <c r="P373"/>
  <c r="N373"/>
  <c r="K373"/>
  <c r="I373"/>
  <c r="G373"/>
  <c r="E373"/>
  <c r="C373"/>
  <c r="AF373" i="307"/>
  <c r="AD373"/>
  <c r="AB373"/>
  <c r="Z373"/>
  <c r="X373"/>
  <c r="U373"/>
  <c r="R373"/>
  <c r="O373"/>
  <c r="L373"/>
  <c r="J373"/>
  <c r="H373"/>
  <c r="F373"/>
  <c r="D373"/>
  <c r="B373"/>
  <c r="AE373"/>
  <c r="AC373"/>
  <c r="AA373"/>
  <c r="Y373"/>
  <c r="V373"/>
  <c r="T373"/>
  <c r="P373"/>
  <c r="N373"/>
  <c r="K373"/>
  <c r="I373"/>
  <c r="G373"/>
  <c r="E373"/>
  <c r="C373"/>
  <c r="AE371" i="304"/>
  <c r="AC371"/>
  <c r="AA371"/>
  <c r="Y371"/>
  <c r="V371"/>
  <c r="T371"/>
  <c r="P371"/>
  <c r="N371"/>
  <c r="K371"/>
  <c r="I371"/>
  <c r="G371"/>
  <c r="E371"/>
  <c r="C371"/>
  <c r="AF371"/>
  <c r="AD371"/>
  <c r="AB371"/>
  <c r="Z371"/>
  <c r="X371"/>
  <c r="U371"/>
  <c r="R371"/>
  <c r="O371"/>
  <c r="L371"/>
  <c r="J371"/>
  <c r="H371"/>
  <c r="F371"/>
  <c r="D371"/>
  <c r="B371"/>
  <c r="AE371" i="307"/>
  <c r="AC371"/>
  <c r="AA371"/>
  <c r="Y371"/>
  <c r="V371"/>
  <c r="T371"/>
  <c r="P371"/>
  <c r="N371"/>
  <c r="K371"/>
  <c r="I371"/>
  <c r="G371"/>
  <c r="E371"/>
  <c r="C371"/>
  <c r="AF371"/>
  <c r="AD371"/>
  <c r="AB371"/>
  <c r="Z371"/>
  <c r="X371"/>
  <c r="U371"/>
  <c r="R371"/>
  <c r="O371"/>
  <c r="L371"/>
  <c r="J371"/>
  <c r="H371"/>
  <c r="F371"/>
  <c r="D371"/>
  <c r="B371"/>
  <c r="AE369" i="216"/>
  <c r="AC369"/>
  <c r="AA369"/>
  <c r="Y369"/>
  <c r="V369"/>
  <c r="T369"/>
  <c r="P369"/>
  <c r="N369"/>
  <c r="K369"/>
  <c r="I369"/>
  <c r="G369"/>
  <c r="E369"/>
  <c r="C369"/>
  <c r="AF369"/>
  <c r="AD369"/>
  <c r="AB369"/>
  <c r="Z369"/>
  <c r="X369"/>
  <c r="U369"/>
  <c r="R369"/>
  <c r="O369"/>
  <c r="L369"/>
  <c r="J369"/>
  <c r="H369"/>
  <c r="F369"/>
  <c r="D369"/>
  <c r="B369"/>
  <c r="AE369" i="302"/>
  <c r="AC369"/>
  <c r="AA369"/>
  <c r="Y369"/>
  <c r="V369"/>
  <c r="T369"/>
  <c r="P369"/>
  <c r="N369"/>
  <c r="K369"/>
  <c r="I369"/>
  <c r="G369"/>
  <c r="E369"/>
  <c r="C369"/>
  <c r="AF369"/>
  <c r="AD369"/>
  <c r="AB369"/>
  <c r="Z369"/>
  <c r="X369"/>
  <c r="U369"/>
  <c r="R369"/>
  <c r="O369"/>
  <c r="L369"/>
  <c r="J369"/>
  <c r="H369"/>
  <c r="F369"/>
  <c r="D369"/>
  <c r="B369"/>
  <c r="AF369" i="305"/>
  <c r="AD369"/>
  <c r="AB369"/>
  <c r="Z369"/>
  <c r="X369"/>
  <c r="U369"/>
  <c r="R369"/>
  <c r="O369"/>
  <c r="L369"/>
  <c r="J369"/>
  <c r="H369"/>
  <c r="F369"/>
  <c r="D369"/>
  <c r="B369"/>
  <c r="AE369"/>
  <c r="AC369"/>
  <c r="AA369"/>
  <c r="Y369"/>
  <c r="V369"/>
  <c r="T369"/>
  <c r="P369"/>
  <c r="N369"/>
  <c r="K369"/>
  <c r="I369"/>
  <c r="G369"/>
  <c r="E369"/>
  <c r="C369"/>
  <c r="AF369" i="306"/>
  <c r="AD369"/>
  <c r="AB369"/>
  <c r="Z369"/>
  <c r="X369"/>
  <c r="U369"/>
  <c r="R369"/>
  <c r="O369"/>
  <c r="L369"/>
  <c r="J369"/>
  <c r="H369"/>
  <c r="F369"/>
  <c r="D369"/>
  <c r="B369"/>
  <c r="AE369"/>
  <c r="AC369"/>
  <c r="AA369"/>
  <c r="Y369"/>
  <c r="V369"/>
  <c r="T369"/>
  <c r="P369"/>
  <c r="N369"/>
  <c r="K369"/>
  <c r="I369"/>
  <c r="G369"/>
  <c r="E369"/>
  <c r="C369"/>
  <c r="AE367" i="304"/>
  <c r="AC367"/>
  <c r="AA367"/>
  <c r="Y367"/>
  <c r="V367"/>
  <c r="T367"/>
  <c r="P367"/>
  <c r="N367"/>
  <c r="K367"/>
  <c r="I367"/>
  <c r="G367"/>
  <c r="E367"/>
  <c r="C367"/>
  <c r="AF367"/>
  <c r="AD367"/>
  <c r="AB367"/>
  <c r="Z367"/>
  <c r="X367"/>
  <c r="U367"/>
  <c r="R367"/>
  <c r="O367"/>
  <c r="L367"/>
  <c r="J367"/>
  <c r="H367"/>
  <c r="F367"/>
  <c r="D367"/>
  <c r="B367"/>
  <c r="AE367" i="307"/>
  <c r="AC367"/>
  <c r="AA367"/>
  <c r="Y367"/>
  <c r="V367"/>
  <c r="T367"/>
  <c r="P367"/>
  <c r="N367"/>
  <c r="K367"/>
  <c r="I367"/>
  <c r="G367"/>
  <c r="E367"/>
  <c r="C367"/>
  <c r="AF367"/>
  <c r="AD367"/>
  <c r="AB367"/>
  <c r="Z367"/>
  <c r="X367"/>
  <c r="U367"/>
  <c r="R367"/>
  <c r="O367"/>
  <c r="L367"/>
  <c r="J367"/>
  <c r="H367"/>
  <c r="F367"/>
  <c r="D367"/>
  <c r="B367"/>
  <c r="AE365" i="216"/>
  <c r="AC365"/>
  <c r="AA365"/>
  <c r="Y365"/>
  <c r="V365"/>
  <c r="T365"/>
  <c r="P365"/>
  <c r="N365"/>
  <c r="K365"/>
  <c r="I365"/>
  <c r="G365"/>
  <c r="E365"/>
  <c r="C365"/>
  <c r="AF365"/>
  <c r="AD365"/>
  <c r="AB365"/>
  <c r="Z365"/>
  <c r="X365"/>
  <c r="U365"/>
  <c r="R365"/>
  <c r="O365"/>
  <c r="L365"/>
  <c r="J365"/>
  <c r="H365"/>
  <c r="F365"/>
  <c r="D365"/>
  <c r="B365"/>
  <c r="AE365" i="302"/>
  <c r="AC365"/>
  <c r="AA365"/>
  <c r="Y365"/>
  <c r="V365"/>
  <c r="T365"/>
  <c r="P365"/>
  <c r="N365"/>
  <c r="K365"/>
  <c r="I365"/>
  <c r="G365"/>
  <c r="E365"/>
  <c r="C365"/>
  <c r="AF365"/>
  <c r="AD365"/>
  <c r="AB365"/>
  <c r="Z365"/>
  <c r="X365"/>
  <c r="U365"/>
  <c r="R365"/>
  <c r="O365"/>
  <c r="L365"/>
  <c r="J365"/>
  <c r="H365"/>
  <c r="F365"/>
  <c r="D365"/>
  <c r="B365"/>
  <c r="AF365" i="305"/>
  <c r="AD365"/>
  <c r="AB365"/>
  <c r="Z365"/>
  <c r="X365"/>
  <c r="U365"/>
  <c r="R365"/>
  <c r="O365"/>
  <c r="L365"/>
  <c r="J365"/>
  <c r="H365"/>
  <c r="F365"/>
  <c r="D365"/>
  <c r="B365"/>
  <c r="AE365"/>
  <c r="AC365"/>
  <c r="AA365"/>
  <c r="Y365"/>
  <c r="V365"/>
  <c r="T365"/>
  <c r="P365"/>
  <c r="N365"/>
  <c r="K365"/>
  <c r="I365"/>
  <c r="G365"/>
  <c r="E365"/>
  <c r="C365"/>
  <c r="AE365" i="306"/>
  <c r="AC365"/>
  <c r="AA365"/>
  <c r="Y365"/>
  <c r="V365"/>
  <c r="T365"/>
  <c r="P365"/>
  <c r="N365"/>
  <c r="K365"/>
  <c r="I365"/>
  <c r="G365"/>
  <c r="E365"/>
  <c r="C365"/>
  <c r="AF365"/>
  <c r="AD365"/>
  <c r="AB365"/>
  <c r="Z365"/>
  <c r="X365"/>
  <c r="U365"/>
  <c r="R365"/>
  <c r="O365"/>
  <c r="L365"/>
  <c r="J365"/>
  <c r="H365"/>
  <c r="F365"/>
  <c r="D365"/>
  <c r="B365"/>
  <c r="AE363" i="304"/>
  <c r="AC363"/>
  <c r="AA363"/>
  <c r="Y363"/>
  <c r="V363"/>
  <c r="T363"/>
  <c r="P363"/>
  <c r="N363"/>
  <c r="K363"/>
  <c r="I363"/>
  <c r="G363"/>
  <c r="E363"/>
  <c r="C363"/>
  <c r="AF363"/>
  <c r="AD363"/>
  <c r="AB363"/>
  <c r="Z363"/>
  <c r="X363"/>
  <c r="U363"/>
  <c r="R363"/>
  <c r="O363"/>
  <c r="L363"/>
  <c r="J363"/>
  <c r="H363"/>
  <c r="F363"/>
  <c r="D363"/>
  <c r="B363"/>
  <c r="AF363" i="305"/>
  <c r="AD363"/>
  <c r="AB363"/>
  <c r="Z363"/>
  <c r="X363"/>
  <c r="U363"/>
  <c r="R363"/>
  <c r="O363"/>
  <c r="L363"/>
  <c r="J363"/>
  <c r="H363"/>
  <c r="F363"/>
  <c r="D363"/>
  <c r="B363"/>
  <c r="AE363"/>
  <c r="AC363"/>
  <c r="AA363"/>
  <c r="Y363"/>
  <c r="V363"/>
  <c r="T363"/>
  <c r="P363"/>
  <c r="N363"/>
  <c r="K363"/>
  <c r="I363"/>
  <c r="G363"/>
  <c r="E363"/>
  <c r="C363"/>
  <c r="AT123" i="214"/>
  <c r="BC123" s="1"/>
  <c r="AT115"/>
  <c r="BC115" s="1"/>
  <c r="S104"/>
  <c r="V82"/>
  <c r="AG77"/>
  <c r="AG125"/>
  <c r="G61" i="279" s="1"/>
  <c r="D124" i="201" s="1"/>
  <c r="AC426" i="295"/>
  <c r="AA426"/>
  <c r="AA427" s="1"/>
  <c r="I18" i="215" s="1"/>
  <c r="AB426" i="295"/>
  <c r="Z371"/>
  <c r="Z395" s="1"/>
  <c r="O395"/>
  <c r="BA176" i="214"/>
  <c r="BC110"/>
  <c r="BC176" s="1"/>
  <c r="AI149"/>
  <c r="AT149" s="1"/>
  <c r="BC149" s="1"/>
  <c r="AT150"/>
  <c r="BC150" s="1"/>
  <c r="AX125"/>
  <c r="BA103"/>
  <c r="AI103"/>
  <c r="AT85"/>
  <c r="M174"/>
  <c r="M177" s="1"/>
  <c r="O255" i="295"/>
  <c r="Z231"/>
  <c r="Z255" s="1"/>
  <c r="O199"/>
  <c r="Z175"/>
  <c r="Z199" s="1"/>
  <c r="Z119"/>
  <c r="Z143" s="1"/>
  <c r="O143"/>
  <c r="Z63"/>
  <c r="Z87" s="1"/>
  <c r="O87"/>
  <c r="Z7"/>
  <c r="Z31" s="1"/>
  <c r="Q82" i="214"/>
  <c r="AC425" i="295"/>
  <c r="AB425"/>
  <c r="W104" i="214"/>
  <c r="BA77"/>
  <c r="BC61"/>
  <c r="BC60" s="1"/>
  <c r="AP174"/>
  <c r="AP177" s="1"/>
  <c r="AU174"/>
  <c r="AU177" s="1"/>
  <c r="W174"/>
  <c r="W177" s="1"/>
  <c r="Z259" i="295"/>
  <c r="Z283" s="1"/>
  <c r="O283"/>
  <c r="Z203"/>
  <c r="Z227" s="1"/>
  <c r="O227"/>
  <c r="O171"/>
  <c r="Z147"/>
  <c r="Z171" s="1"/>
  <c r="O115"/>
  <c r="Z91"/>
  <c r="Z115" s="1"/>
  <c r="O59"/>
  <c r="Z35"/>
  <c r="Z59" s="1"/>
  <c r="AT30" i="214"/>
  <c r="AI29"/>
  <c r="AI175" s="1"/>
  <c r="AT11"/>
  <c r="BA82"/>
  <c r="Q177"/>
  <c r="M104"/>
  <c r="H10" i="215" l="1"/>
  <c r="V104" i="214"/>
  <c r="G71" i="70"/>
  <c r="D74" i="201" s="1"/>
  <c r="H240" i="215"/>
  <c r="H268" s="1"/>
  <c r="H166"/>
  <c r="H194" s="1"/>
  <c r="E108" i="309"/>
  <c r="E7" i="201" s="1"/>
  <c r="K108" i="309"/>
  <c r="K7" i="201" s="1"/>
  <c r="O108" i="309"/>
  <c r="O7" i="201" s="1"/>
  <c r="T108" i="309"/>
  <c r="T7" i="201" s="1"/>
  <c r="Z108" i="309"/>
  <c r="Z7" i="201" s="1"/>
  <c r="AD108" i="309"/>
  <c r="AD7" i="201" s="1"/>
  <c r="AO108" i="309"/>
  <c r="AO7" i="201" s="1"/>
  <c r="AT108" i="309"/>
  <c r="AT7" i="201" s="1"/>
  <c r="AZ108" i="309"/>
  <c r="AZ7" i="201" s="1"/>
  <c r="J108" i="309"/>
  <c r="J7" i="201" s="1"/>
  <c r="P108" i="309"/>
  <c r="P7" i="201" s="1"/>
  <c r="U108" i="309"/>
  <c r="U7" i="201" s="1"/>
  <c r="AC108" i="309"/>
  <c r="AC7" i="201" s="1"/>
  <c r="AG108" i="309"/>
  <c r="AG7" i="201" s="1"/>
  <c r="AN108" i="309"/>
  <c r="AN7" i="201" s="1"/>
  <c r="AX108" i="309"/>
  <c r="AX7" i="201" s="1"/>
  <c r="I108" i="309"/>
  <c r="I7" i="201" s="1"/>
  <c r="AS108" i="309"/>
  <c r="AS7" i="201" s="1"/>
  <c r="G108" i="309"/>
  <c r="G7" i="201" s="1"/>
  <c r="M108" i="309"/>
  <c r="M7" i="201" s="1"/>
  <c r="Q108" i="309"/>
  <c r="Q7" i="201" s="1"/>
  <c r="V108" i="309"/>
  <c r="V7" i="201" s="1"/>
  <c r="AB108" i="309"/>
  <c r="AB7" i="201" s="1"/>
  <c r="AF108" i="309"/>
  <c r="AF7" i="201" s="1"/>
  <c r="AM108" i="309"/>
  <c r="AM7" i="201" s="1"/>
  <c r="AR108" i="309"/>
  <c r="AR7" i="201" s="1"/>
  <c r="AW108" i="309"/>
  <c r="AW7" i="201" s="1"/>
  <c r="D108" i="309"/>
  <c r="D7" i="201" s="1"/>
  <c r="H108" i="309"/>
  <c r="H7" i="201" s="1"/>
  <c r="L108" i="309"/>
  <c r="L7" i="201" s="1"/>
  <c r="W108" i="309"/>
  <c r="W7" i="201" s="1"/>
  <c r="AA108" i="309"/>
  <c r="AA7" i="201" s="1"/>
  <c r="AE108" i="309"/>
  <c r="AE7" i="201" s="1"/>
  <c r="AL108" i="309"/>
  <c r="AL7" i="201" s="1"/>
  <c r="AP108" i="309"/>
  <c r="AP7" i="201" s="1"/>
  <c r="BC108" i="309"/>
  <c r="BC7" i="201" s="1"/>
  <c r="AI108" i="309"/>
  <c r="AI7" i="201" s="1"/>
  <c r="BA108" i="309"/>
  <c r="BA7" i="201" s="1"/>
  <c r="B15" i="215"/>
  <c r="AI12" i="214"/>
  <c r="AT13"/>
  <c r="BC13" s="1"/>
  <c r="AG367" i="304"/>
  <c r="H104" i="214"/>
  <c r="C11" i="309"/>
  <c r="C26" s="1"/>
  <c r="C104" i="218"/>
  <c r="B174" i="214"/>
  <c r="B177" s="1"/>
  <c r="G62" i="217"/>
  <c r="AQ11" i="309"/>
  <c r="AY11"/>
  <c r="AH11"/>
  <c r="AG82" i="214"/>
  <c r="AG104" s="1"/>
  <c r="D10" i="215"/>
  <c r="S106" i="309"/>
  <c r="X102"/>
  <c r="AQ104" i="214"/>
  <c r="G29" i="108"/>
  <c r="D121" i="201" s="1"/>
  <c r="H15" i="215"/>
  <c r="L15" s="1"/>
  <c r="L10"/>
  <c r="N102" i="309"/>
  <c r="F106"/>
  <c r="U104" i="214"/>
  <c r="G69" i="217"/>
  <c r="B38" i="215"/>
  <c r="F12"/>
  <c r="F38" s="1"/>
  <c r="C15"/>
  <c r="D376" i="302"/>
  <c r="H376"/>
  <c r="L376"/>
  <c r="R376"/>
  <c r="X376"/>
  <c r="AB376"/>
  <c r="AF376"/>
  <c r="E376"/>
  <c r="I376"/>
  <c r="N376"/>
  <c r="T376"/>
  <c r="Y376"/>
  <c r="AC376"/>
  <c r="E376" i="305"/>
  <c r="I376"/>
  <c r="N376"/>
  <c r="T376"/>
  <c r="Y376"/>
  <c r="AC376"/>
  <c r="B376"/>
  <c r="F376"/>
  <c r="J376"/>
  <c r="O376"/>
  <c r="U376"/>
  <c r="Z376"/>
  <c r="AD376"/>
  <c r="B376" i="304"/>
  <c r="F376"/>
  <c r="J376"/>
  <c r="O376"/>
  <c r="U376"/>
  <c r="Z376"/>
  <c r="AD376"/>
  <c r="C376"/>
  <c r="G376"/>
  <c r="K376"/>
  <c r="P376"/>
  <c r="V376"/>
  <c r="AA376"/>
  <c r="AE376"/>
  <c r="D376" i="306"/>
  <c r="H376"/>
  <c r="L376"/>
  <c r="R376"/>
  <c r="X376"/>
  <c r="AB376"/>
  <c r="AF376"/>
  <c r="E376"/>
  <c r="I376"/>
  <c r="N376"/>
  <c r="T376"/>
  <c r="Y376"/>
  <c r="AC376"/>
  <c r="B376" i="307"/>
  <c r="F376"/>
  <c r="J376"/>
  <c r="O376"/>
  <c r="U376"/>
  <c r="Z376"/>
  <c r="AD376"/>
  <c r="C376"/>
  <c r="G376"/>
  <c r="K376"/>
  <c r="P376"/>
  <c r="V376"/>
  <c r="AA376"/>
  <c r="AE376"/>
  <c r="AG364" i="304"/>
  <c r="B376" i="302"/>
  <c r="F376"/>
  <c r="J376"/>
  <c r="O376"/>
  <c r="U376"/>
  <c r="Z376"/>
  <c r="AD376"/>
  <c r="C376"/>
  <c r="G376"/>
  <c r="K376"/>
  <c r="P376"/>
  <c r="V376"/>
  <c r="AA376"/>
  <c r="AE376"/>
  <c r="C376" i="305"/>
  <c r="G376"/>
  <c r="K376"/>
  <c r="P376"/>
  <c r="V376"/>
  <c r="AA376"/>
  <c r="AE376"/>
  <c r="D376"/>
  <c r="H376"/>
  <c r="L376"/>
  <c r="R376"/>
  <c r="X376"/>
  <c r="AB376"/>
  <c r="AF376"/>
  <c r="D376" i="304"/>
  <c r="H376"/>
  <c r="L376"/>
  <c r="R376"/>
  <c r="X376"/>
  <c r="AB376"/>
  <c r="AF376"/>
  <c r="E376"/>
  <c r="I376"/>
  <c r="N376"/>
  <c r="T376"/>
  <c r="Y376"/>
  <c r="AC376"/>
  <c r="B376" i="306"/>
  <c r="F376"/>
  <c r="J376"/>
  <c r="O376"/>
  <c r="U376"/>
  <c r="Z376"/>
  <c r="AD376"/>
  <c r="C376"/>
  <c r="G376"/>
  <c r="K376"/>
  <c r="P376"/>
  <c r="V376"/>
  <c r="AA376"/>
  <c r="AE376"/>
  <c r="D376" i="307"/>
  <c r="H376"/>
  <c r="L376"/>
  <c r="R376"/>
  <c r="X376"/>
  <c r="AB376"/>
  <c r="AF376"/>
  <c r="E376"/>
  <c r="I376"/>
  <c r="N376"/>
  <c r="T376"/>
  <c r="Y376"/>
  <c r="AC376"/>
  <c r="AB427" i="295"/>
  <c r="D18" i="215" s="1"/>
  <c r="AK106" i="309"/>
  <c r="AQ102"/>
  <c r="Y106"/>
  <c r="AH102"/>
  <c r="AY29"/>
  <c r="BB29" s="1"/>
  <c r="AV102"/>
  <c r="W363" i="304"/>
  <c r="AG363"/>
  <c r="M365" i="305"/>
  <c r="Q365" s="1"/>
  <c r="W365" i="216"/>
  <c r="AG365"/>
  <c r="W367" i="304"/>
  <c r="M369" i="305"/>
  <c r="Q369" s="1"/>
  <c r="W369" i="216"/>
  <c r="AG369"/>
  <c r="W371" i="304"/>
  <c r="AG371"/>
  <c r="M373" i="305"/>
  <c r="Q373" s="1"/>
  <c r="W373" i="216"/>
  <c r="AG373"/>
  <c r="W375" i="304"/>
  <c r="AG375"/>
  <c r="W361" i="216"/>
  <c r="AG361"/>
  <c r="M362" i="304"/>
  <c r="Q362" s="1"/>
  <c r="M364" i="306"/>
  <c r="M364" i="216"/>
  <c r="Q364" s="1"/>
  <c r="M366" i="304"/>
  <c r="M368" i="216"/>
  <c r="Q368" s="1"/>
  <c r="M370" i="304"/>
  <c r="W372" i="307"/>
  <c r="AG372"/>
  <c r="W372" i="306"/>
  <c r="AG372"/>
  <c r="M372" i="216"/>
  <c r="Q372" s="1"/>
  <c r="M374" i="304"/>
  <c r="W363" i="307"/>
  <c r="AG363"/>
  <c r="W363" i="216"/>
  <c r="AG363"/>
  <c r="W365" i="304"/>
  <c r="AG365"/>
  <c r="M367" i="305"/>
  <c r="W367" i="216"/>
  <c r="AG367"/>
  <c r="W369" i="304"/>
  <c r="AG369"/>
  <c r="M371" i="305"/>
  <c r="Q371" s="1"/>
  <c r="W371" i="216"/>
  <c r="AG371"/>
  <c r="W373" i="304"/>
  <c r="AG373"/>
  <c r="M375" i="305"/>
  <c r="Q375" s="1"/>
  <c r="W375" i="216"/>
  <c r="AG375"/>
  <c r="W362" i="305"/>
  <c r="AG362"/>
  <c r="M362" i="216"/>
  <c r="Q362" s="1"/>
  <c r="M364" i="304"/>
  <c r="Q364" s="1"/>
  <c r="M366" i="306"/>
  <c r="M366" i="216"/>
  <c r="Q366" s="1"/>
  <c r="M368" i="304"/>
  <c r="Q368" s="1"/>
  <c r="W370" i="306"/>
  <c r="AG370"/>
  <c r="M370" i="216"/>
  <c r="Q370" s="1"/>
  <c r="M372" i="304"/>
  <c r="W374" i="306"/>
  <c r="AG374"/>
  <c r="AL104" i="214"/>
  <c r="G26" i="301"/>
  <c r="D126" i="201" s="1"/>
  <c r="G35" i="279"/>
  <c r="L35" s="1"/>
  <c r="L104" i="214"/>
  <c r="I46" i="242"/>
  <c r="D153" i="201" s="1"/>
  <c r="AA104" i="214"/>
  <c r="G27" i="279"/>
  <c r="AE104" i="214"/>
  <c r="G31" i="279"/>
  <c r="AK104" i="214"/>
  <c r="G34" i="279"/>
  <c r="AO104" i="214"/>
  <c r="G38" i="279"/>
  <c r="X104" i="214"/>
  <c r="G24" i="279"/>
  <c r="AF104" i="214"/>
  <c r="G32" i="279"/>
  <c r="Y104" i="214"/>
  <c r="G25" i="279"/>
  <c r="AC104" i="214"/>
  <c r="G29" i="279"/>
  <c r="L29" s="1"/>
  <c r="AM104" i="214"/>
  <c r="G36" i="279"/>
  <c r="K104" i="214"/>
  <c r="T104"/>
  <c r="AB104"/>
  <c r="G28" i="279"/>
  <c r="W361" i="302"/>
  <c r="AG361"/>
  <c r="M361"/>
  <c r="M361" i="305"/>
  <c r="W361" i="306"/>
  <c r="AG361"/>
  <c r="M361"/>
  <c r="Q361" s="1"/>
  <c r="W363" i="305"/>
  <c r="AC427" i="295"/>
  <c r="H18" i="215" s="1"/>
  <c r="M363" i="305"/>
  <c r="Q363" s="1"/>
  <c r="W365" i="306"/>
  <c r="AG365"/>
  <c r="M365"/>
  <c r="Q365" s="1"/>
  <c r="W365" i="305"/>
  <c r="AG365"/>
  <c r="W365" i="302"/>
  <c r="AG365"/>
  <c r="M365"/>
  <c r="W367" i="307"/>
  <c r="AG367"/>
  <c r="M367"/>
  <c r="Q367" s="1"/>
  <c r="M369" i="306"/>
  <c r="Q369" s="1"/>
  <c r="W369" i="305"/>
  <c r="AG369"/>
  <c r="W369" i="302"/>
  <c r="AG369"/>
  <c r="M369"/>
  <c r="Q369" s="1"/>
  <c r="W371" i="307"/>
  <c r="AG371"/>
  <c r="M371"/>
  <c r="Q371" s="1"/>
  <c r="M373"/>
  <c r="Q373" s="1"/>
  <c r="W373" i="305"/>
  <c r="AG373"/>
  <c r="W373" i="302"/>
  <c r="AG373"/>
  <c r="M373"/>
  <c r="M375" i="306"/>
  <c r="Q375" s="1"/>
  <c r="M362"/>
  <c r="Q362" s="1"/>
  <c r="W362" i="304"/>
  <c r="AG362"/>
  <c r="M364" i="307"/>
  <c r="Q364" s="1"/>
  <c r="W364" i="306"/>
  <c r="AG364"/>
  <c r="M364" i="302"/>
  <c r="Q364" s="1"/>
  <c r="W364" i="216"/>
  <c r="AG364"/>
  <c r="W366" i="305"/>
  <c r="AG366"/>
  <c r="M366"/>
  <c r="Q366" s="1"/>
  <c r="W366" i="304"/>
  <c r="AG366"/>
  <c r="M368" i="307"/>
  <c r="Q368" s="1"/>
  <c r="W368" i="306"/>
  <c r="AG368"/>
  <c r="M368" i="302"/>
  <c r="W368" i="216"/>
  <c r="AG368"/>
  <c r="W370" i="305"/>
  <c r="AG370"/>
  <c r="M370"/>
  <c r="Q370" s="1"/>
  <c r="W370" i="304"/>
  <c r="AG370"/>
  <c r="M372" i="307"/>
  <c r="Q372" s="1"/>
  <c r="AI372" s="1"/>
  <c r="AT372" s="1"/>
  <c r="BC372" s="1"/>
  <c r="M372" i="302"/>
  <c r="W372" i="216"/>
  <c r="AG372"/>
  <c r="W374" i="305"/>
  <c r="AG374"/>
  <c r="M374"/>
  <c r="Q374" s="1"/>
  <c r="AI374" s="1"/>
  <c r="AT374" s="1"/>
  <c r="BC374" s="1"/>
  <c r="W374" i="304"/>
  <c r="AG374"/>
  <c r="W363" i="306"/>
  <c r="AG363"/>
  <c r="M363"/>
  <c r="W363" i="302"/>
  <c r="AG363"/>
  <c r="M363"/>
  <c r="Q363" s="1"/>
  <c r="W365" i="307"/>
  <c r="AG365"/>
  <c r="M365"/>
  <c r="W367" i="306"/>
  <c r="AG367"/>
  <c r="M367"/>
  <c r="Q367" s="1"/>
  <c r="W367" i="305"/>
  <c r="AG367"/>
  <c r="W367" i="302"/>
  <c r="AG367"/>
  <c r="M367"/>
  <c r="W369" i="307"/>
  <c r="AG369"/>
  <c r="M369"/>
  <c r="Q369" s="1"/>
  <c r="M371" i="306"/>
  <c r="Q371" s="1"/>
  <c r="W371" i="305"/>
  <c r="AG371"/>
  <c r="W371" i="302"/>
  <c r="AG371"/>
  <c r="M371"/>
  <c r="Q371" s="1"/>
  <c r="AI371" s="1"/>
  <c r="AT371" s="1"/>
  <c r="BC371" s="1"/>
  <c r="M373" i="306"/>
  <c r="Q373" s="1"/>
  <c r="M375" i="307"/>
  <c r="Q375" s="1"/>
  <c r="W375" i="305"/>
  <c r="AG375"/>
  <c r="W375" i="302"/>
  <c r="AG375"/>
  <c r="M375"/>
  <c r="M362" i="307"/>
  <c r="Q362" s="1"/>
  <c r="M362" i="302"/>
  <c r="Q362" s="1"/>
  <c r="W362" i="216"/>
  <c r="AG362"/>
  <c r="W364" i="305"/>
  <c r="AG364"/>
  <c r="M364"/>
  <c r="Q364" s="1"/>
  <c r="W364" i="304"/>
  <c r="M366" i="307"/>
  <c r="Q366" s="1"/>
  <c r="W366" i="306"/>
  <c r="AG366"/>
  <c r="M366" i="302"/>
  <c r="Q366" s="1"/>
  <c r="W366" i="216"/>
  <c r="AG366"/>
  <c r="W368" i="305"/>
  <c r="AG368"/>
  <c r="M368"/>
  <c r="Q368" s="1"/>
  <c r="W368" i="304"/>
  <c r="AG368"/>
  <c r="M370" i="307"/>
  <c r="Q370" s="1"/>
  <c r="M370" i="302"/>
  <c r="Q370" s="1"/>
  <c r="W370" i="216"/>
  <c r="AG370"/>
  <c r="W372" i="305"/>
  <c r="AG372"/>
  <c r="M372"/>
  <c r="Q372" s="1"/>
  <c r="W372" i="304"/>
  <c r="AG372"/>
  <c r="W374" i="307"/>
  <c r="AG374"/>
  <c r="M374"/>
  <c r="Q374" s="1"/>
  <c r="M374" i="302"/>
  <c r="W374" i="216"/>
  <c r="AG374"/>
  <c r="W361" i="305"/>
  <c r="AG361"/>
  <c r="W361" i="304"/>
  <c r="W376" s="1"/>
  <c r="AG361"/>
  <c r="M361"/>
  <c r="W361" i="307"/>
  <c r="AG361"/>
  <c r="M361"/>
  <c r="AG363" i="305"/>
  <c r="M363" i="304"/>
  <c r="Q363" s="1"/>
  <c r="Q365" i="302"/>
  <c r="M365" i="216"/>
  <c r="Q365" s="1"/>
  <c r="M367" i="304"/>
  <c r="Q367" s="1"/>
  <c r="W369" i="306"/>
  <c r="AG369"/>
  <c r="M369" i="216"/>
  <c r="Q369" s="1"/>
  <c r="M371" i="304"/>
  <c r="Q371" s="1"/>
  <c r="W373" i="307"/>
  <c r="AG373"/>
  <c r="Q373" i="302"/>
  <c r="AI373" s="1"/>
  <c r="AT373" s="1"/>
  <c r="BC373" s="1"/>
  <c r="M373" i="216"/>
  <c r="Q373" s="1"/>
  <c r="W375" i="306"/>
  <c r="AG375"/>
  <c r="M375" i="304"/>
  <c r="Q375" s="1"/>
  <c r="AI375" s="1"/>
  <c r="AT375" s="1"/>
  <c r="BC375" s="1"/>
  <c r="M361" i="216"/>
  <c r="Q361" s="1"/>
  <c r="W362" i="306"/>
  <c r="AG362"/>
  <c r="W364" i="307"/>
  <c r="AG364"/>
  <c r="Q364" i="306"/>
  <c r="AI364" s="1"/>
  <c r="AT364" s="1"/>
  <c r="BC364" s="1"/>
  <c r="W364" i="302"/>
  <c r="AG364"/>
  <c r="Q366" i="304"/>
  <c r="W368" i="307"/>
  <c r="AG368"/>
  <c r="M368" i="306"/>
  <c r="Q368" s="1"/>
  <c r="Q368" i="302"/>
  <c r="W368"/>
  <c r="AG368"/>
  <c r="Q370" i="304"/>
  <c r="AI370" s="1"/>
  <c r="AT370" s="1"/>
  <c r="BC370" s="1"/>
  <c r="M372" i="306"/>
  <c r="Q372" s="1"/>
  <c r="Q372" i="302"/>
  <c r="W372"/>
  <c r="AG372"/>
  <c r="Q374" i="304"/>
  <c r="Q363" i="306"/>
  <c r="M363" i="307"/>
  <c r="Q363" s="1"/>
  <c r="M363" i="216"/>
  <c r="Q363" s="1"/>
  <c r="Q365" i="307"/>
  <c r="M365" i="304"/>
  <c r="Q365" s="1"/>
  <c r="AI365" s="1"/>
  <c r="Q367" i="305"/>
  <c r="Q367" i="302"/>
  <c r="M367" i="216"/>
  <c r="Q367" s="1"/>
  <c r="M369" i="304"/>
  <c r="Q369" s="1"/>
  <c r="AI369" s="1"/>
  <c r="AT369" s="1"/>
  <c r="BC369" s="1"/>
  <c r="W371" i="306"/>
  <c r="AG371"/>
  <c r="M371" i="216"/>
  <c r="Q371" s="1"/>
  <c r="W373" i="306"/>
  <c r="AG373"/>
  <c r="M373" i="304"/>
  <c r="Q373" s="1"/>
  <c r="W375" i="307"/>
  <c r="AG375"/>
  <c r="Q375" i="302"/>
  <c r="AI375" s="1"/>
  <c r="AT375" s="1"/>
  <c r="BC375" s="1"/>
  <c r="M375" i="216"/>
  <c r="Q375" s="1"/>
  <c r="W362" i="307"/>
  <c r="AG362"/>
  <c r="M362" i="305"/>
  <c r="Q362" s="1"/>
  <c r="W362" i="302"/>
  <c r="AG362"/>
  <c r="W366" i="307"/>
  <c r="AG366"/>
  <c r="Q366" i="306"/>
  <c r="AI366" s="1"/>
  <c r="AT366" s="1"/>
  <c r="BC366" s="1"/>
  <c r="W366" i="302"/>
  <c r="AG366"/>
  <c r="W370" i="307"/>
  <c r="AG370"/>
  <c r="M370" i="306"/>
  <c r="Q370" s="1"/>
  <c r="W370" i="302"/>
  <c r="AG370"/>
  <c r="Q372" i="304"/>
  <c r="AI372" s="1"/>
  <c r="AT372" s="1"/>
  <c r="BC372" s="1"/>
  <c r="M374" i="306"/>
  <c r="Q374" s="1"/>
  <c r="Q374" i="302"/>
  <c r="W374"/>
  <c r="AG374"/>
  <c r="M374" i="216"/>
  <c r="Q374" s="1"/>
  <c r="AG174" i="214"/>
  <c r="AG177" s="1"/>
  <c r="Z426" i="295"/>
  <c r="BA104" i="214"/>
  <c r="AI125"/>
  <c r="AT103"/>
  <c r="AT125" s="1"/>
  <c r="AT170" s="1"/>
  <c r="AX174"/>
  <c r="AX177" s="1"/>
  <c r="BC11"/>
  <c r="AT29"/>
  <c r="AT175" s="1"/>
  <c r="BC30"/>
  <c r="BC29" s="1"/>
  <c r="BC175" s="1"/>
  <c r="Q104"/>
  <c r="AI82"/>
  <c r="AT82" s="1"/>
  <c r="BC82" s="1"/>
  <c r="BC104" s="1"/>
  <c r="BA125"/>
  <c r="Z425" i="295"/>
  <c r="AI363" i="302" l="1"/>
  <c r="AT363" s="1"/>
  <c r="BC363" s="1"/>
  <c r="AI368" i="216"/>
  <c r="AT368" s="1"/>
  <c r="BC368" s="1"/>
  <c r="AI366" i="305"/>
  <c r="AT366" s="1"/>
  <c r="BC366" s="1"/>
  <c r="AI368" i="304"/>
  <c r="AT368" s="1"/>
  <c r="BC368" s="1"/>
  <c r="AI362" i="216"/>
  <c r="AT362" s="1"/>
  <c r="BC362" s="1"/>
  <c r="AI374"/>
  <c r="AT374" s="1"/>
  <c r="BC374" s="1"/>
  <c r="AI374" i="306"/>
  <c r="AT374" s="1"/>
  <c r="BC374" s="1"/>
  <c r="AI373" i="304"/>
  <c r="AT373" s="1"/>
  <c r="BC373" s="1"/>
  <c r="AI367" i="216"/>
  <c r="AT367" s="1"/>
  <c r="BC367" s="1"/>
  <c r="AI365" i="307"/>
  <c r="AT365" s="1"/>
  <c r="BC365" s="1"/>
  <c r="AI363" i="306"/>
  <c r="AT363" s="1"/>
  <c r="BC363" s="1"/>
  <c r="AI368"/>
  <c r="AT368" s="1"/>
  <c r="BC368" s="1"/>
  <c r="AI365" i="302"/>
  <c r="AT365" s="1"/>
  <c r="BC365" s="1"/>
  <c r="Y108" i="309"/>
  <c r="Y7" i="201" s="1"/>
  <c r="AK108" i="309"/>
  <c r="AK7" i="201" s="1"/>
  <c r="S108" i="309"/>
  <c r="S7" i="201" s="1"/>
  <c r="F108" i="309"/>
  <c r="F7" i="201" s="1"/>
  <c r="AT12" i="214"/>
  <c r="AI10"/>
  <c r="AI77" s="1"/>
  <c r="C29" i="309"/>
  <c r="R26"/>
  <c r="AJ26" s="1"/>
  <c r="AU26" s="1"/>
  <c r="BD26" s="1"/>
  <c r="W376" i="305"/>
  <c r="BB11" i="309"/>
  <c r="AJ11"/>
  <c r="BD11"/>
  <c r="AU11"/>
  <c r="F42" i="215"/>
  <c r="F57" s="1"/>
  <c r="F58" s="1"/>
  <c r="F40"/>
  <c r="G40" s="1"/>
  <c r="L40" s="1"/>
  <c r="L57" s="1"/>
  <c r="L58" s="1"/>
  <c r="D15"/>
  <c r="F10"/>
  <c r="F15" s="1"/>
  <c r="AG376" i="304"/>
  <c r="M376" i="307"/>
  <c r="W376"/>
  <c r="M376" i="304"/>
  <c r="M376" i="306"/>
  <c r="W376"/>
  <c r="M376" i="305"/>
  <c r="AG376" i="302"/>
  <c r="Q361"/>
  <c r="Q376" s="1"/>
  <c r="M376"/>
  <c r="AG376" i="307"/>
  <c r="Q376" i="306"/>
  <c r="AG376" i="305"/>
  <c r="AI370"/>
  <c r="AT370" s="1"/>
  <c r="BC370" s="1"/>
  <c r="AG376" i="306"/>
  <c r="Q361" i="305"/>
  <c r="Q376" s="1"/>
  <c r="W376" i="302"/>
  <c r="AI369" i="216"/>
  <c r="AT369" s="1"/>
  <c r="BC369" s="1"/>
  <c r="AI367" i="304"/>
  <c r="AT367" s="1"/>
  <c r="BC367" s="1"/>
  <c r="H120" i="215"/>
  <c r="AI374" i="307"/>
  <c r="AT374" s="1"/>
  <c r="BC374" s="1"/>
  <c r="AI369"/>
  <c r="AT369" s="1"/>
  <c r="BC369" s="1"/>
  <c r="AI370" i="216"/>
  <c r="AT370" s="1"/>
  <c r="BC370" s="1"/>
  <c r="AI366"/>
  <c r="AT366" s="1"/>
  <c r="BC366" s="1"/>
  <c r="AI364" i="304"/>
  <c r="AT364" s="1"/>
  <c r="BC364" s="1"/>
  <c r="AI372" i="216"/>
  <c r="AT372" s="1"/>
  <c r="BC372" s="1"/>
  <c r="AI364"/>
  <c r="AT364" s="1"/>
  <c r="BC364" s="1"/>
  <c r="AI362" i="304"/>
  <c r="AT362" s="1"/>
  <c r="BC362" s="1"/>
  <c r="AI369" i="302"/>
  <c r="AT369" s="1"/>
  <c r="BC369" s="1"/>
  <c r="AV106" i="309"/>
  <c r="AY102"/>
  <c r="BB102" s="1"/>
  <c r="AI370" i="302"/>
  <c r="AT370" s="1"/>
  <c r="BC370" s="1"/>
  <c r="AI366"/>
  <c r="AT366" s="1"/>
  <c r="BC366" s="1"/>
  <c r="AI368" i="307"/>
  <c r="AT368" s="1"/>
  <c r="BC368" s="1"/>
  <c r="AI370" i="306"/>
  <c r="AT370" s="1"/>
  <c r="BC370" s="1"/>
  <c r="AI362" i="305"/>
  <c r="AT362" s="1"/>
  <c r="BC362" s="1"/>
  <c r="AI375" i="216"/>
  <c r="AT375" s="1"/>
  <c r="BC375" s="1"/>
  <c r="AI371"/>
  <c r="AT371" s="1"/>
  <c r="BC371" s="1"/>
  <c r="AI367" i="302"/>
  <c r="AT367" s="1"/>
  <c r="BC367" s="1"/>
  <c r="AT365" i="304"/>
  <c r="BC365" s="1"/>
  <c r="AI363" i="216"/>
  <c r="AT363" s="1"/>
  <c r="BC363" s="1"/>
  <c r="AI363" i="307"/>
  <c r="AT363" s="1"/>
  <c r="BC363" s="1"/>
  <c r="AI374" i="304"/>
  <c r="AT374" s="1"/>
  <c r="BC374" s="1"/>
  <c r="AI372" i="306"/>
  <c r="AT372" s="1"/>
  <c r="BC372" s="1"/>
  <c r="AI366" i="304"/>
  <c r="AT366" s="1"/>
  <c r="BC366" s="1"/>
  <c r="AI373" i="216"/>
  <c r="AT373" s="1"/>
  <c r="BC373" s="1"/>
  <c r="AI371" i="304"/>
  <c r="AT371" s="1"/>
  <c r="BC371" s="1"/>
  <c r="AI365" i="216"/>
  <c r="AT365" s="1"/>
  <c r="BC365" s="1"/>
  <c r="AI363" i="304"/>
  <c r="AT363" s="1"/>
  <c r="BC363" s="1"/>
  <c r="AI368" i="305"/>
  <c r="AT368" s="1"/>
  <c r="BC368" s="1"/>
  <c r="AI366" i="307"/>
  <c r="AT366" s="1"/>
  <c r="BC366" s="1"/>
  <c r="AI362"/>
  <c r="AT362" s="1"/>
  <c r="BC362" s="1"/>
  <c r="AI373" i="306"/>
  <c r="AT373" s="1"/>
  <c r="BC373" s="1"/>
  <c r="AI373" i="305"/>
  <c r="AT373" s="1"/>
  <c r="BC373" s="1"/>
  <c r="AI365" i="306"/>
  <c r="AT365" s="1"/>
  <c r="BC365" s="1"/>
  <c r="AI374" i="302"/>
  <c r="AT374" s="1"/>
  <c r="BC374" s="1"/>
  <c r="AI372"/>
  <c r="AT372" s="1"/>
  <c r="BC372" s="1"/>
  <c r="AI372" i="305"/>
  <c r="AT372" s="1"/>
  <c r="BC372" s="1"/>
  <c r="AI364"/>
  <c r="AT364" s="1"/>
  <c r="BC364" s="1"/>
  <c r="AI375"/>
  <c r="AT375" s="1"/>
  <c r="BC375" s="1"/>
  <c r="AI371" i="306"/>
  <c r="AT371" s="1"/>
  <c r="BC371" s="1"/>
  <c r="AI367"/>
  <c r="AT367" s="1"/>
  <c r="BC367" s="1"/>
  <c r="AI373" i="307"/>
  <c r="AT373" s="1"/>
  <c r="BC373" s="1"/>
  <c r="AI371"/>
  <c r="AT371" s="1"/>
  <c r="BC371" s="1"/>
  <c r="AI369" i="305"/>
  <c r="AT369" s="1"/>
  <c r="BC369" s="1"/>
  <c r="AI367" i="307"/>
  <c r="AT367" s="1"/>
  <c r="BC367" s="1"/>
  <c r="AI365" i="305"/>
  <c r="AT365" s="1"/>
  <c r="BC365" s="1"/>
  <c r="AI363"/>
  <c r="AT363" s="1"/>
  <c r="BC363" s="1"/>
  <c r="AI361" i="306"/>
  <c r="AI361" i="305"/>
  <c r="AI368" i="302"/>
  <c r="AT368" s="1"/>
  <c r="BC368" s="1"/>
  <c r="AI370" i="307"/>
  <c r="AT370" s="1"/>
  <c r="BC370" s="1"/>
  <c r="AI362" i="302"/>
  <c r="AT362" s="1"/>
  <c r="BC362" s="1"/>
  <c r="AI375" i="307"/>
  <c r="AT375" s="1"/>
  <c r="BC375" s="1"/>
  <c r="AI371" i="305"/>
  <c r="AT371" s="1"/>
  <c r="BC371" s="1"/>
  <c r="AI367"/>
  <c r="AT367" s="1"/>
  <c r="BC367" s="1"/>
  <c r="AI364" i="302"/>
  <c r="AT364" s="1"/>
  <c r="BC364" s="1"/>
  <c r="AI364" i="307"/>
  <c r="AT364" s="1"/>
  <c r="BC364" s="1"/>
  <c r="AI362" i="306"/>
  <c r="AT362" s="1"/>
  <c r="BC362" s="1"/>
  <c r="AI375"/>
  <c r="AT375" s="1"/>
  <c r="BC375" s="1"/>
  <c r="AI369"/>
  <c r="AT369" s="1"/>
  <c r="BC369" s="1"/>
  <c r="Q361" i="307"/>
  <c r="Q376" s="1"/>
  <c r="Q361" i="304"/>
  <c r="Q376" s="1"/>
  <c r="Z427" i="295"/>
  <c r="B18" i="215" s="1"/>
  <c r="BC174" i="214"/>
  <c r="BC177" s="1"/>
  <c r="AI174"/>
  <c r="AI177" s="1"/>
  <c r="BA174"/>
  <c r="BA177" s="1"/>
  <c r="AI104"/>
  <c r="AT174"/>
  <c r="AT177" s="1"/>
  <c r="DK18" i="243"/>
  <c r="G71" i="21"/>
  <c r="F71"/>
  <c r="AV108" i="309" l="1"/>
  <c r="AV7" i="201" s="1"/>
  <c r="BC12" i="214"/>
  <c r="BC10" s="1"/>
  <c r="BC77" s="1"/>
  <c r="AT10"/>
  <c r="AT77" s="1"/>
  <c r="C102" i="309"/>
  <c r="R29"/>
  <c r="AI361" i="302"/>
  <c r="AI376" s="1"/>
  <c r="H46" i="215"/>
  <c r="AI376" i="305"/>
  <c r="E166" i="215" s="1"/>
  <c r="F166" s="1"/>
  <c r="F180" s="1"/>
  <c r="AI376" i="306"/>
  <c r="E240" i="215" s="1"/>
  <c r="F240" s="1"/>
  <c r="F254" s="1"/>
  <c r="AI361" i="304"/>
  <c r="AI376" s="1"/>
  <c r="E92" i="215" s="1"/>
  <c r="AI361" i="307"/>
  <c r="AI376" s="1"/>
  <c r="E314" i="215" s="1"/>
  <c r="F314" s="1"/>
  <c r="F328" s="1"/>
  <c r="AT361" i="305"/>
  <c r="AT376" s="1"/>
  <c r="K166" i="215" s="1"/>
  <c r="AT361" i="302"/>
  <c r="AT376" s="1"/>
  <c r="K18" i="215" s="1"/>
  <c r="AT361" i="306"/>
  <c r="AT376" s="1"/>
  <c r="K240" i="215" s="1"/>
  <c r="AT104" i="214"/>
  <c r="F20" i="277"/>
  <c r="C65" i="201" s="1"/>
  <c r="F43" i="277"/>
  <c r="F40"/>
  <c r="F46"/>
  <c r="G31"/>
  <c r="H31"/>
  <c r="I31"/>
  <c r="J31"/>
  <c r="K31"/>
  <c r="F31"/>
  <c r="C66" i="201" s="1"/>
  <c r="C106" i="309" l="1"/>
  <c r="R102"/>
  <c r="AJ102" s="1"/>
  <c r="AU102" s="1"/>
  <c r="BD102" s="1"/>
  <c r="R108"/>
  <c r="R7" i="201" s="1"/>
  <c r="AJ29" i="309"/>
  <c r="AU29" s="1"/>
  <c r="K268" i="215"/>
  <c r="F330"/>
  <c r="G330" s="1"/>
  <c r="F332"/>
  <c r="F256"/>
  <c r="G256" s="1"/>
  <c r="F258"/>
  <c r="E18"/>
  <c r="F18" s="1"/>
  <c r="K194"/>
  <c r="L166"/>
  <c r="L180" s="1"/>
  <c r="F182"/>
  <c r="G182" s="1"/>
  <c r="F184"/>
  <c r="BC361" i="306"/>
  <c r="BC376" s="1"/>
  <c r="BC361" i="302"/>
  <c r="BC376" s="1"/>
  <c r="AT361" i="307"/>
  <c r="AT376" s="1"/>
  <c r="K314" i="215" s="1"/>
  <c r="AT361" i="304"/>
  <c r="AT376" s="1"/>
  <c r="K92" i="215" s="1"/>
  <c r="BC361" i="305"/>
  <c r="BC376" s="1"/>
  <c r="C108" i="309" l="1"/>
  <c r="C7" i="201" s="1"/>
  <c r="L240" i="215"/>
  <c r="L254" s="1"/>
  <c r="BD29" i="309"/>
  <c r="AU108"/>
  <c r="AU7" i="201" s="1"/>
  <c r="K342" i="215"/>
  <c r="L314"/>
  <c r="L328" s="1"/>
  <c r="F201"/>
  <c r="F202" s="1"/>
  <c r="F192"/>
  <c r="G268"/>
  <c r="L268" s="1"/>
  <c r="L272" s="1"/>
  <c r="L256"/>
  <c r="L275" s="1"/>
  <c r="L276" s="1"/>
  <c r="L330"/>
  <c r="G342"/>
  <c r="L182"/>
  <c r="L201" s="1"/>
  <c r="L202" s="1"/>
  <c r="G194"/>
  <c r="L194" s="1"/>
  <c r="L198" s="1"/>
  <c r="F275"/>
  <c r="F276" s="1"/>
  <c r="F266"/>
  <c r="F349"/>
  <c r="F350" s="1"/>
  <c r="F340"/>
  <c r="K46"/>
  <c r="L18"/>
  <c r="BC361" i="304"/>
  <c r="BC376" s="1"/>
  <c r="BC361" i="307"/>
  <c r="BC376" s="1"/>
  <c r="I61" i="6"/>
  <c r="C358" i="216"/>
  <c r="D358"/>
  <c r="E358"/>
  <c r="F358"/>
  <c r="G358"/>
  <c r="H358"/>
  <c r="I358"/>
  <c r="J358"/>
  <c r="K358"/>
  <c r="L358"/>
  <c r="N358"/>
  <c r="O358"/>
  <c r="P358"/>
  <c r="R358"/>
  <c r="S358"/>
  <c r="T358"/>
  <c r="U358"/>
  <c r="V358"/>
  <c r="X358"/>
  <c r="Y358"/>
  <c r="Z358"/>
  <c r="AA358"/>
  <c r="AB358"/>
  <c r="AC358"/>
  <c r="AD358"/>
  <c r="AE358"/>
  <c r="AF358"/>
  <c r="AH358"/>
  <c r="AJ358"/>
  <c r="AK358"/>
  <c r="AL358"/>
  <c r="AM358"/>
  <c r="AN358"/>
  <c r="AO358"/>
  <c r="AQ358"/>
  <c r="AR358"/>
  <c r="AS358"/>
  <c r="AU358"/>
  <c r="AV358"/>
  <c r="AW358"/>
  <c r="AY358"/>
  <c r="AZ358"/>
  <c r="BB358"/>
  <c r="AX357"/>
  <c r="BA357" s="1"/>
  <c r="AP357"/>
  <c r="AG357"/>
  <c r="W357"/>
  <c r="M357"/>
  <c r="Q357" s="1"/>
  <c r="AI357" s="1"/>
  <c r="AT357" s="1"/>
  <c r="AX356"/>
  <c r="BA356" s="1"/>
  <c r="AP356"/>
  <c r="AG356"/>
  <c r="W356"/>
  <c r="M356"/>
  <c r="Q356" s="1"/>
  <c r="AI356" s="1"/>
  <c r="AT356" s="1"/>
  <c r="AX355"/>
  <c r="BA355" s="1"/>
  <c r="AP355"/>
  <c r="AG355"/>
  <c r="W355"/>
  <c r="M355"/>
  <c r="Q355" s="1"/>
  <c r="AI355" s="1"/>
  <c r="AT355" s="1"/>
  <c r="AX354"/>
  <c r="BA354" s="1"/>
  <c r="AP354"/>
  <c r="AG354"/>
  <c r="W354"/>
  <c r="M354"/>
  <c r="Q354" s="1"/>
  <c r="AI354" s="1"/>
  <c r="AT354" s="1"/>
  <c r="AX353"/>
  <c r="BA353" s="1"/>
  <c r="AP353"/>
  <c r="AG353"/>
  <c r="W353"/>
  <c r="M353"/>
  <c r="Q353" s="1"/>
  <c r="AI353" s="1"/>
  <c r="AT353" s="1"/>
  <c r="AX352"/>
  <c r="BA352" s="1"/>
  <c r="AP352"/>
  <c r="AG352"/>
  <c r="W352"/>
  <c r="M352"/>
  <c r="Q352" s="1"/>
  <c r="AI352" s="1"/>
  <c r="AT352" s="1"/>
  <c r="AX351"/>
  <c r="BA351" s="1"/>
  <c r="AP351"/>
  <c r="AG351"/>
  <c r="W351"/>
  <c r="M351"/>
  <c r="Q351" s="1"/>
  <c r="AI351" s="1"/>
  <c r="AT351" s="1"/>
  <c r="AX350"/>
  <c r="BA350" s="1"/>
  <c r="AP350"/>
  <c r="AG350"/>
  <c r="W350"/>
  <c r="M350"/>
  <c r="Q350" s="1"/>
  <c r="AI350" s="1"/>
  <c r="AT350" s="1"/>
  <c r="AX349"/>
  <c r="BA349" s="1"/>
  <c r="AP349"/>
  <c r="AG349"/>
  <c r="W349"/>
  <c r="M349"/>
  <c r="Q349" s="1"/>
  <c r="AI349" s="1"/>
  <c r="AT349" s="1"/>
  <c r="AX348"/>
  <c r="BA348" s="1"/>
  <c r="AP348"/>
  <c r="AG348"/>
  <c r="W348"/>
  <c r="M348"/>
  <c r="Q348" s="1"/>
  <c r="AI348" s="1"/>
  <c r="AT348" s="1"/>
  <c r="AX347"/>
  <c r="BA347" s="1"/>
  <c r="AP347"/>
  <c r="AG347"/>
  <c r="W347"/>
  <c r="Q347"/>
  <c r="AI347" s="1"/>
  <c r="AT347" s="1"/>
  <c r="M347"/>
  <c r="AX346"/>
  <c r="BA346" s="1"/>
  <c r="AP346"/>
  <c r="AG346"/>
  <c r="W346"/>
  <c r="Q346"/>
  <c r="AI346" s="1"/>
  <c r="AT346" s="1"/>
  <c r="M346"/>
  <c r="AX345"/>
  <c r="BA345" s="1"/>
  <c r="AP345"/>
  <c r="AG345"/>
  <c r="W345"/>
  <c r="Q345"/>
  <c r="AI345" s="1"/>
  <c r="AT345" s="1"/>
  <c r="M345"/>
  <c r="AX344"/>
  <c r="BA344" s="1"/>
  <c r="AP344"/>
  <c r="AG344"/>
  <c r="W344"/>
  <c r="Q344"/>
  <c r="AI344" s="1"/>
  <c r="AT344" s="1"/>
  <c r="M344"/>
  <c r="AX343"/>
  <c r="BA343" s="1"/>
  <c r="BA358" s="1"/>
  <c r="AP343"/>
  <c r="AP358" s="1"/>
  <c r="AG343"/>
  <c r="AG358" s="1"/>
  <c r="W343"/>
  <c r="W358" s="1"/>
  <c r="Q343"/>
  <c r="AI343" s="1"/>
  <c r="AT343" s="1"/>
  <c r="M343"/>
  <c r="M358" s="1"/>
  <c r="BC335"/>
  <c r="BC336"/>
  <c r="BC338"/>
  <c r="BA334"/>
  <c r="BA335"/>
  <c r="BA336"/>
  <c r="BA337"/>
  <c r="BA338"/>
  <c r="AX334"/>
  <c r="AX335"/>
  <c r="AX336"/>
  <c r="AX337"/>
  <c r="AX338"/>
  <c r="AT335"/>
  <c r="AT336"/>
  <c r="AT338"/>
  <c r="AP334"/>
  <c r="AP335"/>
  <c r="AP336"/>
  <c r="AP337"/>
  <c r="AP338"/>
  <c r="AI335"/>
  <c r="AI336"/>
  <c r="AI338"/>
  <c r="AG334"/>
  <c r="AG335"/>
  <c r="AG336"/>
  <c r="AG337"/>
  <c r="AG338"/>
  <c r="W334"/>
  <c r="W335"/>
  <c r="W336"/>
  <c r="W337"/>
  <c r="W338"/>
  <c r="Q334"/>
  <c r="AI334" s="1"/>
  <c r="AT334" s="1"/>
  <c r="BC334" s="1"/>
  <c r="Q335"/>
  <c r="Q336"/>
  <c r="Q337"/>
  <c r="AI337" s="1"/>
  <c r="Q338"/>
  <c r="M334"/>
  <c r="M335"/>
  <c r="M336"/>
  <c r="M337"/>
  <c r="M338"/>
  <c r="C339"/>
  <c r="D339"/>
  <c r="E339"/>
  <c r="F339"/>
  <c r="G339"/>
  <c r="H339"/>
  <c r="I339"/>
  <c r="J339"/>
  <c r="K339"/>
  <c r="L339"/>
  <c r="M339"/>
  <c r="N339"/>
  <c r="O339"/>
  <c r="P339"/>
  <c r="Q339"/>
  <c r="R339"/>
  <c r="S339"/>
  <c r="T339"/>
  <c r="U339"/>
  <c r="V339"/>
  <c r="W339"/>
  <c r="X339"/>
  <c r="Y339"/>
  <c r="Z339"/>
  <c r="AA339"/>
  <c r="AB339"/>
  <c r="AC339"/>
  <c r="AD339"/>
  <c r="AE339"/>
  <c r="AF339"/>
  <c r="AG339"/>
  <c r="AH339"/>
  <c r="AJ339"/>
  <c r="AK339"/>
  <c r="AL339"/>
  <c r="AM339"/>
  <c r="AN339"/>
  <c r="AO339"/>
  <c r="AP339"/>
  <c r="AQ339"/>
  <c r="AR339"/>
  <c r="AS339"/>
  <c r="AU339"/>
  <c r="AV339"/>
  <c r="AW339"/>
  <c r="AX339"/>
  <c r="AY339"/>
  <c r="AZ339"/>
  <c r="BA339"/>
  <c r="BB339"/>
  <c r="B339"/>
  <c r="A362"/>
  <c r="A363"/>
  <c r="A364"/>
  <c r="A365"/>
  <c r="A366"/>
  <c r="A367"/>
  <c r="A368"/>
  <c r="A369"/>
  <c r="A370"/>
  <c r="A371"/>
  <c r="A372"/>
  <c r="A373"/>
  <c r="A374"/>
  <c r="A375"/>
  <c r="A361"/>
  <c r="A344"/>
  <c r="A345"/>
  <c r="A346"/>
  <c r="A347"/>
  <c r="A348"/>
  <c r="A349"/>
  <c r="A350"/>
  <c r="A351"/>
  <c r="A352"/>
  <c r="A353"/>
  <c r="A354"/>
  <c r="A355"/>
  <c r="A356"/>
  <c r="A357"/>
  <c r="A343"/>
  <c r="A325"/>
  <c r="A326"/>
  <c r="A327"/>
  <c r="A328"/>
  <c r="A329"/>
  <c r="A330"/>
  <c r="A331"/>
  <c r="A332"/>
  <c r="A333"/>
  <c r="A334"/>
  <c r="A335"/>
  <c r="A336"/>
  <c r="A337"/>
  <c r="A338"/>
  <c r="A324"/>
  <c r="A3" i="296"/>
  <c r="A2"/>
  <c r="A3" i="294"/>
  <c r="A2"/>
  <c r="AS376" i="216"/>
  <c r="AL376"/>
  <c r="AN376"/>
  <c r="L342" i="215" l="1"/>
  <c r="L346" s="1"/>
  <c r="L349"/>
  <c r="L350" s="1"/>
  <c r="K5"/>
  <c r="F346"/>
  <c r="F272"/>
  <c r="J5"/>
  <c r="F198"/>
  <c r="I5"/>
  <c r="AT337" i="216"/>
  <c r="AI339"/>
  <c r="AX358"/>
  <c r="BC343"/>
  <c r="BC344"/>
  <c r="BC345"/>
  <c r="BC346"/>
  <c r="BC347"/>
  <c r="BC348"/>
  <c r="BC349"/>
  <c r="BC350"/>
  <c r="BC351"/>
  <c r="BC352"/>
  <c r="BC353"/>
  <c r="BC354"/>
  <c r="BC355"/>
  <c r="BC356"/>
  <c r="BC357"/>
  <c r="B289"/>
  <c r="BC122" i="284"/>
  <c r="AX120"/>
  <c r="BA120" s="1"/>
  <c r="AP120"/>
  <c r="AG120"/>
  <c r="W120"/>
  <c r="M120"/>
  <c r="Q120" s="1"/>
  <c r="AI120" s="1"/>
  <c r="AT120" s="1"/>
  <c r="AX119"/>
  <c r="BA119" s="1"/>
  <c r="AP119"/>
  <c r="AG119"/>
  <c r="W119"/>
  <c r="M119"/>
  <c r="Q119" s="1"/>
  <c r="AX118"/>
  <c r="BA118" s="1"/>
  <c r="AP118"/>
  <c r="AG118"/>
  <c r="W118"/>
  <c r="M118"/>
  <c r="Q118" s="1"/>
  <c r="AI118" s="1"/>
  <c r="AT118" s="1"/>
  <c r="AX117"/>
  <c r="BA117" s="1"/>
  <c r="AP117"/>
  <c r="AG117"/>
  <c r="W117"/>
  <c r="M117"/>
  <c r="Q117" s="1"/>
  <c r="AX116"/>
  <c r="BA116" s="1"/>
  <c r="AP116"/>
  <c r="AG116"/>
  <c r="W116"/>
  <c r="M116"/>
  <c r="Q116" s="1"/>
  <c r="AI116" s="1"/>
  <c r="AT116" s="1"/>
  <c r="AX115"/>
  <c r="BA115" s="1"/>
  <c r="AP115"/>
  <c r="AG115"/>
  <c r="W115"/>
  <c r="M115"/>
  <c r="Q115" s="1"/>
  <c r="AX114"/>
  <c r="BA114" s="1"/>
  <c r="AP114"/>
  <c r="AG114"/>
  <c r="W114"/>
  <c r="M114"/>
  <c r="Q114" s="1"/>
  <c r="AX113"/>
  <c r="BA113" s="1"/>
  <c r="AP113"/>
  <c r="AG113"/>
  <c r="W113"/>
  <c r="M113"/>
  <c r="Q113" s="1"/>
  <c r="AX112"/>
  <c r="BA112" s="1"/>
  <c r="AP112"/>
  <c r="AG112"/>
  <c r="W112"/>
  <c r="M112"/>
  <c r="Q112" s="1"/>
  <c r="AX111"/>
  <c r="BA111" s="1"/>
  <c r="AP111"/>
  <c r="AG111"/>
  <c r="AG110" s="1"/>
  <c r="W111"/>
  <c r="M111"/>
  <c r="Q111" s="1"/>
  <c r="BB110"/>
  <c r="AZ110"/>
  <c r="AY110"/>
  <c r="AX110"/>
  <c r="BA110" s="1"/>
  <c r="AW110"/>
  <c r="AV110"/>
  <c r="AU110"/>
  <c r="AS110"/>
  <c r="AR110"/>
  <c r="AQ110"/>
  <c r="AO110"/>
  <c r="AN110"/>
  <c r="AM110"/>
  <c r="AL110"/>
  <c r="AK110"/>
  <c r="AJ110"/>
  <c r="AH110"/>
  <c r="AF110"/>
  <c r="AE110"/>
  <c r="AD110"/>
  <c r="AC110"/>
  <c r="AB110"/>
  <c r="AA110"/>
  <c r="Z110"/>
  <c r="Y110"/>
  <c r="X110"/>
  <c r="V110"/>
  <c r="U110"/>
  <c r="T110"/>
  <c r="S110"/>
  <c r="R110"/>
  <c r="P110"/>
  <c r="O110"/>
  <c r="N110"/>
  <c r="M110"/>
  <c r="L110"/>
  <c r="K110"/>
  <c r="J110"/>
  <c r="I110"/>
  <c r="H110"/>
  <c r="G110"/>
  <c r="F110"/>
  <c r="E110"/>
  <c r="D110"/>
  <c r="C110"/>
  <c r="B110"/>
  <c r="AX109"/>
  <c r="BA109" s="1"/>
  <c r="AP109"/>
  <c r="AG109"/>
  <c r="W109"/>
  <c r="Q109"/>
  <c r="AI109" s="1"/>
  <c r="AT109" s="1"/>
  <c r="M109"/>
  <c r="AQ106"/>
  <c r="AO106"/>
  <c r="AN106"/>
  <c r="AM106"/>
  <c r="AL106"/>
  <c r="AK106"/>
  <c r="AJ106"/>
  <c r="AF106"/>
  <c r="AE106"/>
  <c r="AD106"/>
  <c r="AC106"/>
  <c r="AB106"/>
  <c r="AA106"/>
  <c r="Z106"/>
  <c r="Y106"/>
  <c r="X106"/>
  <c r="D106"/>
  <c r="C106"/>
  <c r="B106"/>
  <c r="AP105"/>
  <c r="AG105"/>
  <c r="AI105" s="1"/>
  <c r="AT105" s="1"/>
  <c r="BC105" s="1"/>
  <c r="AP104"/>
  <c r="AI104"/>
  <c r="AT104" s="1"/>
  <c r="BC104" s="1"/>
  <c r="AG104"/>
  <c r="AP103"/>
  <c r="AG103"/>
  <c r="AI103" s="1"/>
  <c r="AP102"/>
  <c r="AG102"/>
  <c r="AI102" s="1"/>
  <c r="AP101"/>
  <c r="AG101"/>
  <c r="AI101" s="1"/>
  <c r="AP100"/>
  <c r="AG100"/>
  <c r="AI100" s="1"/>
  <c r="AT97"/>
  <c r="BB93"/>
  <c r="AY93"/>
  <c r="AX93"/>
  <c r="AS93"/>
  <c r="AQ93"/>
  <c r="AO93"/>
  <c r="AN93"/>
  <c r="AM93"/>
  <c r="AL93"/>
  <c r="AK93"/>
  <c r="AJ93"/>
  <c r="AF93"/>
  <c r="AE93"/>
  <c r="AD93"/>
  <c r="AC93"/>
  <c r="AB93"/>
  <c r="AA93"/>
  <c r="Z93"/>
  <c r="Y93"/>
  <c r="X93"/>
  <c r="AG93" s="1"/>
  <c r="AI93" s="1"/>
  <c r="AX92"/>
  <c r="BA92" s="1"/>
  <c r="AP92"/>
  <c r="AG92"/>
  <c r="AI92" s="1"/>
  <c r="AT92" s="1"/>
  <c r="AX91"/>
  <c r="BA91" s="1"/>
  <c r="AP91"/>
  <c r="AG91"/>
  <c r="AI91" s="1"/>
  <c r="AT91" s="1"/>
  <c r="AX90"/>
  <c r="BA90" s="1"/>
  <c r="AP90"/>
  <c r="AG90"/>
  <c r="AI90" s="1"/>
  <c r="AT90" s="1"/>
  <c r="AX89"/>
  <c r="BA89" s="1"/>
  <c r="AP89"/>
  <c r="AG89"/>
  <c r="AI89" s="1"/>
  <c r="AT89" s="1"/>
  <c r="AX88"/>
  <c r="BA88" s="1"/>
  <c r="AP88"/>
  <c r="AG88"/>
  <c r="AI88" s="1"/>
  <c r="AT88" s="1"/>
  <c r="AX87"/>
  <c r="BA87" s="1"/>
  <c r="AP87"/>
  <c r="AG87"/>
  <c r="AI87" s="1"/>
  <c r="AT87" s="1"/>
  <c r="AW85"/>
  <c r="AV85"/>
  <c r="AU85"/>
  <c r="AQ85"/>
  <c r="AO85"/>
  <c r="AN85"/>
  <c r="AM85"/>
  <c r="AL85"/>
  <c r="AK85"/>
  <c r="AJ85"/>
  <c r="AF85"/>
  <c r="AE85"/>
  <c r="AD85"/>
  <c r="AC85"/>
  <c r="AB85"/>
  <c r="AA85"/>
  <c r="Z85"/>
  <c r="Y85"/>
  <c r="X85"/>
  <c r="BA84"/>
  <c r="AX84"/>
  <c r="AP84"/>
  <c r="AG84"/>
  <c r="AI84" s="1"/>
  <c r="AT84" s="1"/>
  <c r="AX83"/>
  <c r="BA83" s="1"/>
  <c r="AP83"/>
  <c r="AG83"/>
  <c r="AI83" s="1"/>
  <c r="AX82"/>
  <c r="BA82" s="1"/>
  <c r="AP82"/>
  <c r="AG82"/>
  <c r="AI82" s="1"/>
  <c r="AT82" s="1"/>
  <c r="AX81"/>
  <c r="BA81" s="1"/>
  <c r="AP81"/>
  <c r="AG81"/>
  <c r="AI81" s="1"/>
  <c r="AX80"/>
  <c r="BA80" s="1"/>
  <c r="AP80"/>
  <c r="AG80"/>
  <c r="AI80" s="1"/>
  <c r="AT80" s="1"/>
  <c r="AX79"/>
  <c r="BA79" s="1"/>
  <c r="AP79"/>
  <c r="AG79"/>
  <c r="AI79" s="1"/>
  <c r="W76"/>
  <c r="M76"/>
  <c r="Q76" s="1"/>
  <c r="AX71"/>
  <c r="BA71" s="1"/>
  <c r="AP71"/>
  <c r="AG71"/>
  <c r="W71"/>
  <c r="M71"/>
  <c r="Q71" s="1"/>
  <c r="AX70"/>
  <c r="BA70" s="1"/>
  <c r="AP70"/>
  <c r="AG70"/>
  <c r="W70"/>
  <c r="M70"/>
  <c r="Q70" s="1"/>
  <c r="AX69"/>
  <c r="BA69" s="1"/>
  <c r="AP69"/>
  <c r="AG69"/>
  <c r="W69"/>
  <c r="M69"/>
  <c r="Q69" s="1"/>
  <c r="AX68"/>
  <c r="BA68" s="1"/>
  <c r="AP68"/>
  <c r="AG68"/>
  <c r="W68"/>
  <c r="M68"/>
  <c r="Q68" s="1"/>
  <c r="AX67"/>
  <c r="BA67" s="1"/>
  <c r="AP67"/>
  <c r="AG67"/>
  <c r="W67"/>
  <c r="M67"/>
  <c r="Q67" s="1"/>
  <c r="AX66"/>
  <c r="BA66" s="1"/>
  <c r="AP66"/>
  <c r="AG66"/>
  <c r="W66"/>
  <c r="M66"/>
  <c r="Q66" s="1"/>
  <c r="AX65"/>
  <c r="BA65" s="1"/>
  <c r="AP65"/>
  <c r="AG65"/>
  <c r="W65"/>
  <c r="M65"/>
  <c r="Q65" s="1"/>
  <c r="AX64"/>
  <c r="BA64" s="1"/>
  <c r="AP64"/>
  <c r="AG64"/>
  <c r="W64"/>
  <c r="M64"/>
  <c r="Q64" s="1"/>
  <c r="AX63"/>
  <c r="BA63" s="1"/>
  <c r="AP63"/>
  <c r="AP61" s="1"/>
  <c r="AG63"/>
  <c r="W63"/>
  <c r="W61" s="1"/>
  <c r="M63"/>
  <c r="Q63" s="1"/>
  <c r="AX62"/>
  <c r="BA62" s="1"/>
  <c r="AP62"/>
  <c r="AG62"/>
  <c r="AG61" s="1"/>
  <c r="W62"/>
  <c r="M62"/>
  <c r="Q62" s="1"/>
  <c r="BB73"/>
  <c r="BB95" s="1"/>
  <c r="BB124" s="1"/>
  <c r="AZ61"/>
  <c r="AZ73" s="1"/>
  <c r="AZ95" s="1"/>
  <c r="AZ124" s="1"/>
  <c r="AY61"/>
  <c r="AY73" s="1"/>
  <c r="AY95" s="1"/>
  <c r="AY124" s="1"/>
  <c r="AX61"/>
  <c r="AW61"/>
  <c r="AW73" s="1"/>
  <c r="AW95" s="1"/>
  <c r="AW124" s="1"/>
  <c r="AV61"/>
  <c r="AV73" s="1"/>
  <c r="AV95" s="1"/>
  <c r="AV124" s="1"/>
  <c r="AU61"/>
  <c r="AU73" s="1"/>
  <c r="AS61"/>
  <c r="AS73" s="1"/>
  <c r="AS95" s="1"/>
  <c r="AS124" s="1"/>
  <c r="AR61"/>
  <c r="AR73" s="1"/>
  <c r="AR95" s="1"/>
  <c r="AR124" s="1"/>
  <c r="AQ61"/>
  <c r="AQ73" s="1"/>
  <c r="AQ95" s="1"/>
  <c r="AQ124" s="1"/>
  <c r="AO61"/>
  <c r="AO73" s="1"/>
  <c r="AO95" s="1"/>
  <c r="AO124" s="1"/>
  <c r="AN61"/>
  <c r="AN73" s="1"/>
  <c r="AN95" s="1"/>
  <c r="AN124" s="1"/>
  <c r="AM61"/>
  <c r="AM73" s="1"/>
  <c r="AM95" s="1"/>
  <c r="AM124" s="1"/>
  <c r="AL61"/>
  <c r="AL73" s="1"/>
  <c r="AL95" s="1"/>
  <c r="AL124" s="1"/>
  <c r="AK61"/>
  <c r="AK73" s="1"/>
  <c r="AK95" s="1"/>
  <c r="AK124" s="1"/>
  <c r="AJ61"/>
  <c r="AJ73" s="1"/>
  <c r="AJ95" s="1"/>
  <c r="AJ124" s="1"/>
  <c r="AH61"/>
  <c r="AH73" s="1"/>
  <c r="AH95" s="1"/>
  <c r="AH124" s="1"/>
  <c r="AF61"/>
  <c r="AF73" s="1"/>
  <c r="AF95" s="1"/>
  <c r="AF124" s="1"/>
  <c r="AE61"/>
  <c r="AE73" s="1"/>
  <c r="AE95" s="1"/>
  <c r="AE124" s="1"/>
  <c r="AD61"/>
  <c r="AD73" s="1"/>
  <c r="AD95" s="1"/>
  <c r="AD124" s="1"/>
  <c r="AC61"/>
  <c r="AC73" s="1"/>
  <c r="AC95" s="1"/>
  <c r="AC124" s="1"/>
  <c r="AB61"/>
  <c r="AB73" s="1"/>
  <c r="AB95" s="1"/>
  <c r="AB124" s="1"/>
  <c r="AA61"/>
  <c r="AA73" s="1"/>
  <c r="AA95" s="1"/>
  <c r="AA124" s="1"/>
  <c r="Z61"/>
  <c r="Z73" s="1"/>
  <c r="Z95" s="1"/>
  <c r="Z124" s="1"/>
  <c r="Y61"/>
  <c r="Y73" s="1"/>
  <c r="Y95" s="1"/>
  <c r="Y124" s="1"/>
  <c r="X61"/>
  <c r="X73" s="1"/>
  <c r="X95" s="1"/>
  <c r="X124" s="1"/>
  <c r="V61"/>
  <c r="V73" s="1"/>
  <c r="V95" s="1"/>
  <c r="V124" s="1"/>
  <c r="U61"/>
  <c r="U73" s="1"/>
  <c r="U95" s="1"/>
  <c r="U124" s="1"/>
  <c r="T61"/>
  <c r="T73" s="1"/>
  <c r="T95" s="1"/>
  <c r="T124" s="1"/>
  <c r="S61"/>
  <c r="S73" s="1"/>
  <c r="S95" s="1"/>
  <c r="S124" s="1"/>
  <c r="R61"/>
  <c r="P61"/>
  <c r="P73" s="1"/>
  <c r="P95" s="1"/>
  <c r="P124" s="1"/>
  <c r="O61"/>
  <c r="O73" s="1"/>
  <c r="O95" s="1"/>
  <c r="O124" s="1"/>
  <c r="N61"/>
  <c r="N73" s="1"/>
  <c r="N95" s="1"/>
  <c r="N124" s="1"/>
  <c r="M61"/>
  <c r="L61"/>
  <c r="L73" s="1"/>
  <c r="L95" s="1"/>
  <c r="L124" s="1"/>
  <c r="K61"/>
  <c r="K73" s="1"/>
  <c r="K95" s="1"/>
  <c r="K124" s="1"/>
  <c r="J61"/>
  <c r="J73" s="1"/>
  <c r="J95" s="1"/>
  <c r="J124" s="1"/>
  <c r="I61"/>
  <c r="I73" s="1"/>
  <c r="I95" s="1"/>
  <c r="I124" s="1"/>
  <c r="H61"/>
  <c r="H73" s="1"/>
  <c r="H95" s="1"/>
  <c r="H124" s="1"/>
  <c r="G61"/>
  <c r="G73" s="1"/>
  <c r="G95" s="1"/>
  <c r="G124" s="1"/>
  <c r="F61"/>
  <c r="F73" s="1"/>
  <c r="F95" s="1"/>
  <c r="F124" s="1"/>
  <c r="E61"/>
  <c r="E73" s="1"/>
  <c r="E95" s="1"/>
  <c r="E124" s="1"/>
  <c r="D61"/>
  <c r="D73" s="1"/>
  <c r="D95" s="1"/>
  <c r="D124" s="1"/>
  <c r="C61"/>
  <c r="C73" s="1"/>
  <c r="C95" s="1"/>
  <c r="C124" s="1"/>
  <c r="B61"/>
  <c r="B73" s="1"/>
  <c r="B95" s="1"/>
  <c r="AX60"/>
  <c r="BA60" s="1"/>
  <c r="AP60"/>
  <c r="AG60"/>
  <c r="W60"/>
  <c r="M60"/>
  <c r="M73" s="1"/>
  <c r="M95" s="1"/>
  <c r="M124" s="1"/>
  <c r="AX55"/>
  <c r="BA55" s="1"/>
  <c r="AP55"/>
  <c r="AG55"/>
  <c r="W55"/>
  <c r="M55"/>
  <c r="Q55" s="1"/>
  <c r="AI55" s="1"/>
  <c r="AT55" s="1"/>
  <c r="AX54"/>
  <c r="BA54" s="1"/>
  <c r="AP54"/>
  <c r="AG54"/>
  <c r="W54"/>
  <c r="M54"/>
  <c r="Q54" s="1"/>
  <c r="AI54" s="1"/>
  <c r="AT54" s="1"/>
  <c r="BB74"/>
  <c r="BA50"/>
  <c r="AX50"/>
  <c r="AP50"/>
  <c r="AG50"/>
  <c r="W50"/>
  <c r="M50"/>
  <c r="Q50" s="1"/>
  <c r="BA48"/>
  <c r="AX48"/>
  <c r="AP48"/>
  <c r="AG48"/>
  <c r="W48"/>
  <c r="M48"/>
  <c r="Q48" s="1"/>
  <c r="BA46"/>
  <c r="AX46"/>
  <c r="AP46"/>
  <c r="AG46"/>
  <c r="W46"/>
  <c r="M46"/>
  <c r="Q46" s="1"/>
  <c r="BA44"/>
  <c r="AX44"/>
  <c r="AP44"/>
  <c r="AG44"/>
  <c r="W44"/>
  <c r="M44"/>
  <c r="Q44" s="1"/>
  <c r="BA42"/>
  <c r="AX42"/>
  <c r="AP42"/>
  <c r="AG42"/>
  <c r="W42"/>
  <c r="M42"/>
  <c r="Q42" s="1"/>
  <c r="BA40"/>
  <c r="AX40"/>
  <c r="AP40"/>
  <c r="AG40"/>
  <c r="W40"/>
  <c r="M40"/>
  <c r="BA38"/>
  <c r="AX38"/>
  <c r="AP38"/>
  <c r="AG38"/>
  <c r="W38"/>
  <c r="M38"/>
  <c r="Q38" s="1"/>
  <c r="AX36"/>
  <c r="BA36" s="1"/>
  <c r="AP36"/>
  <c r="AG36"/>
  <c r="W36"/>
  <c r="M36"/>
  <c r="Q36" s="1"/>
  <c r="AX35"/>
  <c r="BA35" s="1"/>
  <c r="AP35"/>
  <c r="AG35"/>
  <c r="W35"/>
  <c r="M35"/>
  <c r="Q35" s="1"/>
  <c r="AX34"/>
  <c r="BA34" s="1"/>
  <c r="AP34"/>
  <c r="AG34"/>
  <c r="W34"/>
  <c r="M34"/>
  <c r="Q34" s="1"/>
  <c r="AX33"/>
  <c r="BA33" s="1"/>
  <c r="AP33"/>
  <c r="AG33"/>
  <c r="W33"/>
  <c r="M33"/>
  <c r="Q33" s="1"/>
  <c r="AX32"/>
  <c r="BA32" s="1"/>
  <c r="AP32"/>
  <c r="AG32"/>
  <c r="W32"/>
  <c r="M32"/>
  <c r="Q32" s="1"/>
  <c r="AX31"/>
  <c r="BA31" s="1"/>
  <c r="AP31"/>
  <c r="AG31"/>
  <c r="W31"/>
  <c r="M31"/>
  <c r="Q31" s="1"/>
  <c r="AI31" s="1"/>
  <c r="AT31" s="1"/>
  <c r="AX30"/>
  <c r="BA30" s="1"/>
  <c r="AP30"/>
  <c r="AG30"/>
  <c r="W30"/>
  <c r="M30"/>
  <c r="Q30" s="1"/>
  <c r="AX29"/>
  <c r="BA29" s="1"/>
  <c r="AP29"/>
  <c r="AG29"/>
  <c r="W29"/>
  <c r="M29"/>
  <c r="Q29" s="1"/>
  <c r="AI29" s="1"/>
  <c r="AT29" s="1"/>
  <c r="AX28"/>
  <c r="BA28" s="1"/>
  <c r="AP28"/>
  <c r="AP26" s="1"/>
  <c r="AG28"/>
  <c r="W28"/>
  <c r="W26" s="1"/>
  <c r="M28"/>
  <c r="Q28" s="1"/>
  <c r="AX27"/>
  <c r="BA27" s="1"/>
  <c r="AP27"/>
  <c r="AG27"/>
  <c r="AG26" s="1"/>
  <c r="W27"/>
  <c r="M27"/>
  <c r="Q27" s="1"/>
  <c r="AZ26"/>
  <c r="AY26"/>
  <c r="AW26"/>
  <c r="AV26"/>
  <c r="AU26"/>
  <c r="AS26"/>
  <c r="AR26"/>
  <c r="AQ26"/>
  <c r="AO26"/>
  <c r="AN26"/>
  <c r="AM26"/>
  <c r="AL26"/>
  <c r="AK26"/>
  <c r="AJ26"/>
  <c r="AH26"/>
  <c r="AF26"/>
  <c r="AE26"/>
  <c r="AD26"/>
  <c r="AC26"/>
  <c r="AB26"/>
  <c r="AA26"/>
  <c r="Z26"/>
  <c r="Y26"/>
  <c r="X26"/>
  <c r="V26"/>
  <c r="U26"/>
  <c r="T26"/>
  <c r="S26"/>
  <c r="R26"/>
  <c r="P26"/>
  <c r="O26"/>
  <c r="N26"/>
  <c r="L26"/>
  <c r="K26"/>
  <c r="J26"/>
  <c r="I26"/>
  <c r="H26"/>
  <c r="G26"/>
  <c r="F26"/>
  <c r="E26"/>
  <c r="D26"/>
  <c r="C26"/>
  <c r="B26"/>
  <c r="AX25"/>
  <c r="BA25" s="1"/>
  <c r="AP25"/>
  <c r="AG25"/>
  <c r="W25"/>
  <c r="M25"/>
  <c r="Q25" s="1"/>
  <c r="AZ24"/>
  <c r="AY24"/>
  <c r="AW24"/>
  <c r="AV24"/>
  <c r="AU24"/>
  <c r="AS24"/>
  <c r="AR24"/>
  <c r="AQ24"/>
  <c r="AO24"/>
  <c r="AN24"/>
  <c r="AM24"/>
  <c r="AL24"/>
  <c r="AK24"/>
  <c r="AJ24"/>
  <c r="AH24"/>
  <c r="AF24"/>
  <c r="AE24"/>
  <c r="AD24"/>
  <c r="AC24"/>
  <c r="AB24"/>
  <c r="AA24"/>
  <c r="Z24"/>
  <c r="Y24"/>
  <c r="X24"/>
  <c r="V24"/>
  <c r="U24"/>
  <c r="T24"/>
  <c r="S24"/>
  <c r="R24"/>
  <c r="P24"/>
  <c r="O24"/>
  <c r="N24"/>
  <c r="L24"/>
  <c r="K24"/>
  <c r="J24"/>
  <c r="I24"/>
  <c r="H24"/>
  <c r="G24"/>
  <c r="F24"/>
  <c r="E24"/>
  <c r="D24"/>
  <c r="C24"/>
  <c r="B24"/>
  <c r="AX22"/>
  <c r="BA22" s="1"/>
  <c r="AP22"/>
  <c r="AG22"/>
  <c r="W22"/>
  <c r="M22"/>
  <c r="Q22" s="1"/>
  <c r="AI22" s="1"/>
  <c r="AT22" s="1"/>
  <c r="AX21"/>
  <c r="BA21" s="1"/>
  <c r="AP21"/>
  <c r="AG21"/>
  <c r="W21"/>
  <c r="M21"/>
  <c r="Q21" s="1"/>
  <c r="AX20"/>
  <c r="BA20" s="1"/>
  <c r="AP20"/>
  <c r="AG20"/>
  <c r="W20"/>
  <c r="M20"/>
  <c r="Q20" s="1"/>
  <c r="AI20" s="1"/>
  <c r="AT20" s="1"/>
  <c r="AX19"/>
  <c r="BA19" s="1"/>
  <c r="AP19"/>
  <c r="AG19"/>
  <c r="W19"/>
  <c r="M19"/>
  <c r="Q19" s="1"/>
  <c r="AX18"/>
  <c r="BA18" s="1"/>
  <c r="AP18"/>
  <c r="AG18"/>
  <c r="W18"/>
  <c r="M18"/>
  <c r="Q18" s="1"/>
  <c r="AI18" s="1"/>
  <c r="AT18" s="1"/>
  <c r="AX17"/>
  <c r="BA17" s="1"/>
  <c r="AP17"/>
  <c r="AG17"/>
  <c r="W17"/>
  <c r="M17"/>
  <c r="Q17" s="1"/>
  <c r="AX16"/>
  <c r="BA16" s="1"/>
  <c r="AP16"/>
  <c r="AG16"/>
  <c r="W16"/>
  <c r="M16"/>
  <c r="Q16" s="1"/>
  <c r="AI16" s="1"/>
  <c r="AT16" s="1"/>
  <c r="AX15"/>
  <c r="BA15" s="1"/>
  <c r="AP15"/>
  <c r="AG15"/>
  <c r="W15"/>
  <c r="M15"/>
  <c r="Q15" s="1"/>
  <c r="AX14"/>
  <c r="BA14" s="1"/>
  <c r="AP14"/>
  <c r="AG14"/>
  <c r="W14"/>
  <c r="M14"/>
  <c r="Q14" s="1"/>
  <c r="AI14" s="1"/>
  <c r="AT14" s="1"/>
  <c r="AX13"/>
  <c r="BA13" s="1"/>
  <c r="AP13"/>
  <c r="AG13"/>
  <c r="W13"/>
  <c r="M13"/>
  <c r="Q13" s="1"/>
  <c r="AZ12"/>
  <c r="AY12"/>
  <c r="AW12"/>
  <c r="AV12"/>
  <c r="AU12"/>
  <c r="AS12"/>
  <c r="AR12"/>
  <c r="AQ12"/>
  <c r="AP12"/>
  <c r="AO12"/>
  <c r="AN12"/>
  <c r="AM12"/>
  <c r="AL12"/>
  <c r="AK12"/>
  <c r="AJ12"/>
  <c r="AH12"/>
  <c r="AG12"/>
  <c r="AF12"/>
  <c r="AE12"/>
  <c r="AD12"/>
  <c r="AC12"/>
  <c r="AB12"/>
  <c r="AA12"/>
  <c r="Z12"/>
  <c r="Y12"/>
  <c r="X12"/>
  <c r="W12"/>
  <c r="V12"/>
  <c r="U12"/>
  <c r="T12"/>
  <c r="S12"/>
  <c r="R12"/>
  <c r="P12"/>
  <c r="O12"/>
  <c r="N12"/>
  <c r="L12"/>
  <c r="K12"/>
  <c r="J12"/>
  <c r="I12"/>
  <c r="H12"/>
  <c r="G12"/>
  <c r="F12"/>
  <c r="E12"/>
  <c r="D12"/>
  <c r="C12"/>
  <c r="B12"/>
  <c r="AX11"/>
  <c r="BA11" s="1"/>
  <c r="AP11"/>
  <c r="AG11"/>
  <c r="W11"/>
  <c r="M11"/>
  <c r="Q11" s="1"/>
  <c r="AI11" s="1"/>
  <c r="AZ10"/>
  <c r="AZ52" s="1"/>
  <c r="AZ57" s="1"/>
  <c r="AZ74" s="1"/>
  <c r="AY10"/>
  <c r="AY52" s="1"/>
  <c r="AY57" s="1"/>
  <c r="AY74" s="1"/>
  <c r="AW10"/>
  <c r="AW52" s="1"/>
  <c r="AW57" s="1"/>
  <c r="AW74" s="1"/>
  <c r="AV10"/>
  <c r="AV52" s="1"/>
  <c r="AV57" s="1"/>
  <c r="AU10"/>
  <c r="AU52" s="1"/>
  <c r="AU57" s="1"/>
  <c r="AS10"/>
  <c r="AS52" s="1"/>
  <c r="AS57" s="1"/>
  <c r="AR10"/>
  <c r="AR52" s="1"/>
  <c r="AR57" s="1"/>
  <c r="AR74" s="1"/>
  <c r="AQ10"/>
  <c r="AQ52" s="1"/>
  <c r="AQ57" s="1"/>
  <c r="AP10"/>
  <c r="AO10"/>
  <c r="AO52" s="1"/>
  <c r="AN10"/>
  <c r="AN52" s="1"/>
  <c r="AM10"/>
  <c r="AM52" s="1"/>
  <c r="AL10"/>
  <c r="AL52" s="1"/>
  <c r="AK10"/>
  <c r="AK52" s="1"/>
  <c r="AK57" s="1"/>
  <c r="AJ10"/>
  <c r="AJ52" s="1"/>
  <c r="AJ57" s="1"/>
  <c r="AJ74" s="1"/>
  <c r="AH10"/>
  <c r="AH52" s="1"/>
  <c r="AH57" s="1"/>
  <c r="AG10"/>
  <c r="AF10"/>
  <c r="AF52" s="1"/>
  <c r="AF57" s="1"/>
  <c r="AE10"/>
  <c r="AE52" s="1"/>
  <c r="AE57" s="1"/>
  <c r="AD10"/>
  <c r="AD52" s="1"/>
  <c r="AD57" s="1"/>
  <c r="AC10"/>
  <c r="AC52" s="1"/>
  <c r="AC57" s="1"/>
  <c r="AC74" s="1"/>
  <c r="AB10"/>
  <c r="AB52" s="1"/>
  <c r="AA10"/>
  <c r="AA52" s="1"/>
  <c r="Z10"/>
  <c r="Z52" s="1"/>
  <c r="E198" i="201" s="1"/>
  <c r="Y10" i="284"/>
  <c r="Y52" s="1"/>
  <c r="X10"/>
  <c r="X52" s="1"/>
  <c r="E197" i="201" s="1"/>
  <c r="W10" i="284"/>
  <c r="V10"/>
  <c r="V52" s="1"/>
  <c r="F70" i="70" s="1"/>
  <c r="C73" i="201" s="1"/>
  <c r="U10" i="284"/>
  <c r="U52" s="1"/>
  <c r="N47" i="318" s="1"/>
  <c r="C162" i="201" s="1"/>
  <c r="T10" i="284"/>
  <c r="T52" s="1"/>
  <c r="S10"/>
  <c r="S52" s="1"/>
  <c r="S57" s="1"/>
  <c r="S74" s="1"/>
  <c r="R10"/>
  <c r="R52" s="1"/>
  <c r="P10"/>
  <c r="P52" s="1"/>
  <c r="P57" s="1"/>
  <c r="P74" s="1"/>
  <c r="O10"/>
  <c r="O52" s="1"/>
  <c r="O57" s="1"/>
  <c r="N10"/>
  <c r="N52" s="1"/>
  <c r="N57" s="1"/>
  <c r="N74" s="1"/>
  <c r="L10"/>
  <c r="L52" s="1"/>
  <c r="K10"/>
  <c r="K52" s="1"/>
  <c r="J10"/>
  <c r="J52" s="1"/>
  <c r="J57" s="1"/>
  <c r="J74" s="1"/>
  <c r="I10"/>
  <c r="I52" s="1"/>
  <c r="H10"/>
  <c r="H52" s="1"/>
  <c r="G10"/>
  <c r="G52" s="1"/>
  <c r="F10"/>
  <c r="F52" s="1"/>
  <c r="F57" s="1"/>
  <c r="F74" s="1"/>
  <c r="E10"/>
  <c r="E52" s="1"/>
  <c r="D10"/>
  <c r="D52" s="1"/>
  <c r="D57" s="1"/>
  <c r="D74" s="1"/>
  <c r="C10"/>
  <c r="C52" s="1"/>
  <c r="C57" s="1"/>
  <c r="C74" s="1"/>
  <c r="B10"/>
  <c r="B52" s="1"/>
  <c r="L13" i="63"/>
  <c r="L15"/>
  <c r="G15"/>
  <c r="J28" i="277"/>
  <c r="M10" i="228"/>
  <c r="M13" s="1"/>
  <c r="T57" i="284" l="1"/>
  <c r="N112" i="317" s="1"/>
  <c r="C160" i="201" s="1"/>
  <c r="N111" i="317"/>
  <c r="C159" i="201" s="1"/>
  <c r="G57" i="284"/>
  <c r="N65" i="246"/>
  <c r="C132" i="201" s="1"/>
  <c r="F45" i="217"/>
  <c r="Q10" i="228"/>
  <c r="Q13" s="1"/>
  <c r="AB57" i="284"/>
  <c r="E199" i="201"/>
  <c r="AM57" i="284"/>
  <c r="E202" i="201"/>
  <c r="AO57" i="284"/>
  <c r="E201" i="201"/>
  <c r="W24" i="284"/>
  <c r="F27" i="55"/>
  <c r="C48" i="201" s="1"/>
  <c r="E203"/>
  <c r="U57" i="284"/>
  <c r="N48" i="318" s="1"/>
  <c r="C163" i="201" s="1"/>
  <c r="AE74" i="284"/>
  <c r="E200" i="201"/>
  <c r="AN57" i="284"/>
  <c r="AN74" s="1"/>
  <c r="E205" i="201"/>
  <c r="AG73" i="284"/>
  <c r="O74"/>
  <c r="T74"/>
  <c r="AB74"/>
  <c r="AD74"/>
  <c r="AF74"/>
  <c r="AH74"/>
  <c r="AK74"/>
  <c r="AM74"/>
  <c r="AO74"/>
  <c r="AQ74"/>
  <c r="AS74"/>
  <c r="AV74"/>
  <c r="W73"/>
  <c r="W95" s="1"/>
  <c r="W52"/>
  <c r="BC54"/>
  <c r="BC55"/>
  <c r="B124"/>
  <c r="C11" i="218"/>
  <c r="E57" i="284"/>
  <c r="N40" i="245"/>
  <c r="C129" i="201" s="1"/>
  <c r="K57" i="284"/>
  <c r="L57"/>
  <c r="H45" i="242"/>
  <c r="C152" i="201" s="1"/>
  <c r="AG24" i="284"/>
  <c r="AP24"/>
  <c r="AP52" s="1"/>
  <c r="AT100"/>
  <c r="BC100" s="1"/>
  <c r="AI15"/>
  <c r="AT15" s="1"/>
  <c r="AI17"/>
  <c r="AT17" s="1"/>
  <c r="AI19"/>
  <c r="AT19" s="1"/>
  <c r="AI21"/>
  <c r="AT21" s="1"/>
  <c r="R57"/>
  <c r="N143" i="292" s="1"/>
  <c r="C166" i="201" s="1"/>
  <c r="N142" i="292"/>
  <c r="C165" i="201" s="1"/>
  <c r="AL57" i="284"/>
  <c r="F25" i="301"/>
  <c r="C125" i="201" s="1"/>
  <c r="AG52" i="284"/>
  <c r="AG57" s="1"/>
  <c r="AG74" s="1"/>
  <c r="AI25"/>
  <c r="AI28"/>
  <c r="AT28" s="1"/>
  <c r="AI30"/>
  <c r="AT30" s="1"/>
  <c r="W110"/>
  <c r="AP110"/>
  <c r="AI113"/>
  <c r="AT113" s="1"/>
  <c r="AI115"/>
  <c r="AT115" s="1"/>
  <c r="AI117"/>
  <c r="AT117" s="1"/>
  <c r="AI119"/>
  <c r="AT119" s="1"/>
  <c r="AT101"/>
  <c r="BC101" s="1"/>
  <c r="AT102"/>
  <c r="BC102" s="1"/>
  <c r="R73"/>
  <c r="BC337" i="216"/>
  <c r="BC339" s="1"/>
  <c r="AT339"/>
  <c r="W57" i="284"/>
  <c r="W74" s="1"/>
  <c r="AA57"/>
  <c r="AA74" s="1"/>
  <c r="I57"/>
  <c r="F28" i="55" s="1"/>
  <c r="C49" i="201" s="1"/>
  <c r="V57" i="284"/>
  <c r="X57"/>
  <c r="X74" s="1"/>
  <c r="Z57"/>
  <c r="Z74" s="1"/>
  <c r="M12"/>
  <c r="M10" s="1"/>
  <c r="AX12"/>
  <c r="AX10" s="1"/>
  <c r="M26"/>
  <c r="M24" s="1"/>
  <c r="AX26"/>
  <c r="BC80"/>
  <c r="BC82"/>
  <c r="BC84"/>
  <c r="H57"/>
  <c r="Y57"/>
  <c r="Y74" s="1"/>
  <c r="BA12"/>
  <c r="AI32"/>
  <c r="AT32" s="1"/>
  <c r="AI33"/>
  <c r="AT33" s="1"/>
  <c r="AI34"/>
  <c r="AT34" s="1"/>
  <c r="AI35"/>
  <c r="AT35" s="1"/>
  <c r="AI36"/>
  <c r="AT36" s="1"/>
  <c r="AI38"/>
  <c r="AT38" s="1"/>
  <c r="AI42"/>
  <c r="AT42" s="1"/>
  <c r="AI44"/>
  <c r="AT44" s="1"/>
  <c r="AI46"/>
  <c r="AT46" s="1"/>
  <c r="AI48"/>
  <c r="AT48" s="1"/>
  <c r="AI50"/>
  <c r="AT50" s="1"/>
  <c r="W124"/>
  <c r="BA61"/>
  <c r="AI63"/>
  <c r="AT63" s="1"/>
  <c r="AI64"/>
  <c r="AT64" s="1"/>
  <c r="AI65"/>
  <c r="AT65" s="1"/>
  <c r="AI66"/>
  <c r="AT66" s="1"/>
  <c r="AI67"/>
  <c r="AT67" s="1"/>
  <c r="BC67" s="1"/>
  <c r="AI68"/>
  <c r="AT68" s="1"/>
  <c r="BC68" s="1"/>
  <c r="AI69"/>
  <c r="AT69" s="1"/>
  <c r="BC69" s="1"/>
  <c r="AI70"/>
  <c r="AT70" s="1"/>
  <c r="BC70" s="1"/>
  <c r="AI71"/>
  <c r="AT71" s="1"/>
  <c r="BC71" s="1"/>
  <c r="BC76"/>
  <c r="AT79"/>
  <c r="AT81"/>
  <c r="AT83"/>
  <c r="AG85"/>
  <c r="AI85" s="1"/>
  <c r="AX85"/>
  <c r="BA85" s="1"/>
  <c r="AP93"/>
  <c r="AT93" s="1"/>
  <c r="BA93"/>
  <c r="AP106"/>
  <c r="AT103"/>
  <c r="BC103" s="1"/>
  <c r="AG106"/>
  <c r="AI106" s="1"/>
  <c r="AI112"/>
  <c r="AT112" s="1"/>
  <c r="AI114"/>
  <c r="AT114" s="1"/>
  <c r="Q40"/>
  <c r="AI40" s="1"/>
  <c r="AT40" s="1"/>
  <c r="BC40" s="1"/>
  <c r="AT11"/>
  <c r="BC11" s="1"/>
  <c r="BA10"/>
  <c r="AT25"/>
  <c r="BC25" s="1"/>
  <c r="BC14"/>
  <c r="BC15"/>
  <c r="BC16"/>
  <c r="BC17"/>
  <c r="BC18"/>
  <c r="BC19"/>
  <c r="BC20"/>
  <c r="BC21"/>
  <c r="BC22"/>
  <c r="BC28"/>
  <c r="BC29"/>
  <c r="BC30"/>
  <c r="BC31"/>
  <c r="BC32"/>
  <c r="BC33"/>
  <c r="BC34"/>
  <c r="BC35"/>
  <c r="BC36"/>
  <c r="BC38"/>
  <c r="BC42"/>
  <c r="BC44"/>
  <c r="BC46"/>
  <c r="BC48"/>
  <c r="BC50"/>
  <c r="B57"/>
  <c r="AI13"/>
  <c r="Q12"/>
  <c r="Q10" s="1"/>
  <c r="AI27"/>
  <c r="Q26"/>
  <c r="Q24" s="1"/>
  <c r="AX57"/>
  <c r="AU74"/>
  <c r="AX73"/>
  <c r="AU95"/>
  <c r="AU124" s="1"/>
  <c r="Q110"/>
  <c r="AI111"/>
  <c r="BC63"/>
  <c r="BC64"/>
  <c r="BC65"/>
  <c r="BC66"/>
  <c r="BC87"/>
  <c r="BC89"/>
  <c r="BC91"/>
  <c r="BC109"/>
  <c r="BC113"/>
  <c r="AI62"/>
  <c r="Q61"/>
  <c r="BC79"/>
  <c r="BC81"/>
  <c r="BC83"/>
  <c r="AT85"/>
  <c r="BC85" s="1"/>
  <c r="BC88"/>
  <c r="BC90"/>
  <c r="BC92"/>
  <c r="AT106"/>
  <c r="BC106" s="1"/>
  <c r="BC112"/>
  <c r="BC114"/>
  <c r="BC115"/>
  <c r="BC116"/>
  <c r="BC117"/>
  <c r="BC118"/>
  <c r="BC119"/>
  <c r="BC120"/>
  <c r="Q60"/>
  <c r="AX24" l="1"/>
  <c r="BA26"/>
  <c r="V74"/>
  <c r="F71" i="70"/>
  <c r="C74" i="201" s="1"/>
  <c r="AP57" i="284"/>
  <c r="AP74" s="1"/>
  <c r="G74"/>
  <c r="N66" i="246"/>
  <c r="C133" i="201" s="1"/>
  <c r="U74" i="284"/>
  <c r="BA24"/>
  <c r="BA52" s="1"/>
  <c r="R74"/>
  <c r="C26" i="218"/>
  <c r="C29" s="1"/>
  <c r="L74" i="284"/>
  <c r="H46" i="242"/>
  <c r="C153" i="201" s="1"/>
  <c r="K74" i="284"/>
  <c r="E74"/>
  <c r="N41" i="245"/>
  <c r="C130" i="201" s="1"/>
  <c r="BC93" i="284"/>
  <c r="AL74"/>
  <c r="F26" i="301"/>
  <c r="C126" i="201" s="1"/>
  <c r="R95" i="284"/>
  <c r="R124" s="1"/>
  <c r="H74"/>
  <c r="M52"/>
  <c r="I74"/>
  <c r="AP95"/>
  <c r="AG95"/>
  <c r="AG124" s="1"/>
  <c r="AX52"/>
  <c r="C376" i="216"/>
  <c r="B376"/>
  <c r="H376"/>
  <c r="D376"/>
  <c r="AI110" i="284"/>
  <c r="AT110" s="1"/>
  <c r="BC110" s="1"/>
  <c r="AT111"/>
  <c r="BC111" s="1"/>
  <c r="AI60"/>
  <c r="Q73"/>
  <c r="Q95" s="1"/>
  <c r="Q124" s="1"/>
  <c r="AT62"/>
  <c r="BC62" s="1"/>
  <c r="AI61"/>
  <c r="AT61" s="1"/>
  <c r="BC61" s="1"/>
  <c r="AX95"/>
  <c r="BA73"/>
  <c r="AX74"/>
  <c r="BA57"/>
  <c r="AT27"/>
  <c r="BC27" s="1"/>
  <c r="AI26"/>
  <c r="AT13"/>
  <c r="BC13" s="1"/>
  <c r="AI12"/>
  <c r="B74"/>
  <c r="AP124" l="1"/>
  <c r="F61" i="279"/>
  <c r="C124" i="201" s="1"/>
  <c r="C102" i="218"/>
  <c r="C106" s="1"/>
  <c r="C108" s="1"/>
  <c r="M57" i="284"/>
  <c r="Q52"/>
  <c r="AX124"/>
  <c r="BA95"/>
  <c r="AT60"/>
  <c r="BC60" s="1"/>
  <c r="AI73"/>
  <c r="AT12"/>
  <c r="AI10"/>
  <c r="AT26"/>
  <c r="AI24"/>
  <c r="BA74"/>
  <c r="M74" l="1"/>
  <c r="Q57"/>
  <c r="BC26"/>
  <c r="BC24" s="1"/>
  <c r="AT24"/>
  <c r="BC12"/>
  <c r="BC10" s="1"/>
  <c r="AT10"/>
  <c r="AT52" s="1"/>
  <c r="AT73"/>
  <c r="BC73" s="1"/>
  <c r="AI95"/>
  <c r="BA124"/>
  <c r="AI52"/>
  <c r="BC52" l="1"/>
  <c r="AI57"/>
  <c r="Q74"/>
  <c r="AT95"/>
  <c r="AI124"/>
  <c r="AI74" l="1"/>
  <c r="AT57"/>
  <c r="AT124"/>
  <c r="BC95"/>
  <c r="BC124" s="1"/>
  <c r="L25" i="285"/>
  <c r="L33"/>
  <c r="L27" i="287"/>
  <c r="L33"/>
  <c r="L12" i="286"/>
  <c r="L20"/>
  <c r="L25"/>
  <c r="L33"/>
  <c r="K134" i="234"/>
  <c r="J134"/>
  <c r="I134"/>
  <c r="H134"/>
  <c r="G134"/>
  <c r="K133"/>
  <c r="J133"/>
  <c r="I133"/>
  <c r="H133"/>
  <c r="G133"/>
  <c r="F133"/>
  <c r="K132"/>
  <c r="J132"/>
  <c r="I132"/>
  <c r="H132"/>
  <c r="G132"/>
  <c r="F132"/>
  <c r="K131"/>
  <c r="J131"/>
  <c r="I131"/>
  <c r="H131"/>
  <c r="G131"/>
  <c r="F131"/>
  <c r="G112"/>
  <c r="N111"/>
  <c r="H112"/>
  <c r="T129" i="2"/>
  <c r="T128"/>
  <c r="W10" i="228"/>
  <c r="W13" s="1"/>
  <c r="J33" i="143" l="1"/>
  <c r="G69" i="201" s="1"/>
  <c r="J32" i="143"/>
  <c r="G68" i="201" s="1"/>
  <c r="BC57" i="284"/>
  <c r="BC74" s="1"/>
  <c r="AT74"/>
  <c r="X10" i="228" l="1"/>
  <c r="X13" s="1"/>
  <c r="H38" i="193"/>
  <c r="J41"/>
  <c r="F53"/>
  <c r="K53"/>
  <c r="L41"/>
  <c r="L38"/>
  <c r="L26"/>
  <c r="L23"/>
  <c r="L19"/>
  <c r="L8"/>
  <c r="L11"/>
  <c r="L9"/>
  <c r="L10"/>
  <c r="K11"/>
  <c r="J26"/>
  <c r="F23"/>
  <c r="G38"/>
  <c r="G58"/>
  <c r="F63" i="148"/>
  <c r="G63"/>
  <c r="G58"/>
  <c r="L54"/>
  <c r="H46"/>
  <c r="G43"/>
  <c r="L46"/>
  <c r="L43"/>
  <c r="L40"/>
  <c r="I31"/>
  <c r="F31"/>
  <c r="L31"/>
  <c r="L28"/>
  <c r="L23"/>
  <c r="F28"/>
  <c r="J28"/>
  <c r="L9"/>
  <c r="F51" i="184"/>
  <c r="L46"/>
  <c r="L34"/>
  <c r="G36"/>
  <c r="J21"/>
  <c r="J24" s="1"/>
  <c r="J9"/>
  <c r="J56" s="1"/>
  <c r="G79" i="201" s="1"/>
  <c r="F9" i="184"/>
  <c r="L7"/>
  <c r="L6"/>
  <c r="J23" i="147"/>
  <c r="K38"/>
  <c r="F35"/>
  <c r="L35"/>
  <c r="I50"/>
  <c r="I38"/>
  <c r="L26"/>
  <c r="L22"/>
  <c r="L20"/>
  <c r="L23"/>
  <c r="G23"/>
  <c r="G20"/>
  <c r="G8"/>
  <c r="J8"/>
  <c r="L8"/>
  <c r="L7"/>
  <c r="L6"/>
  <c r="H185" i="21"/>
  <c r="F185"/>
  <c r="L185"/>
  <c r="L184"/>
  <c r="L182"/>
  <c r="L177"/>
  <c r="L174"/>
  <c r="G177"/>
  <c r="I174"/>
  <c r="G169"/>
  <c r="H150"/>
  <c r="F162"/>
  <c r="L162"/>
  <c r="L159"/>
  <c r="J159"/>
  <c r="I156"/>
  <c r="L147"/>
  <c r="L145"/>
  <c r="L144"/>
  <c r="K147"/>
  <c r="G147"/>
  <c r="G144"/>
  <c r="J144"/>
  <c r="J142"/>
  <c r="J130"/>
  <c r="I132"/>
  <c r="H131"/>
  <c r="I129"/>
  <c r="L129"/>
  <c r="L130"/>
  <c r="L127"/>
  <c r="L124"/>
  <c r="L115"/>
  <c r="L114"/>
  <c r="L117"/>
  <c r="K117"/>
  <c r="G117"/>
  <c r="F114"/>
  <c r="J114"/>
  <c r="L111"/>
  <c r="L102"/>
  <c r="F102"/>
  <c r="J102"/>
  <c r="I99"/>
  <c r="F99"/>
  <c r="L99"/>
  <c r="L97"/>
  <c r="L94"/>
  <c r="L91"/>
  <c r="L85"/>
  <c r="L87"/>
  <c r="J87"/>
  <c r="H87"/>
  <c r="F84"/>
  <c r="L84"/>
  <c r="L83"/>
  <c r="L81"/>
  <c r="L77"/>
  <c r="L75"/>
  <c r="L72"/>
  <c r="G72"/>
  <c r="J72"/>
  <c r="L69"/>
  <c r="J69"/>
  <c r="G69"/>
  <c r="G64"/>
  <c r="H67"/>
  <c r="J61"/>
  <c r="L60"/>
  <c r="L55"/>
  <c r="L57"/>
  <c r="L54"/>
  <c r="J54"/>
  <c r="L53"/>
  <c r="L45"/>
  <c r="L42"/>
  <c r="H42"/>
  <c r="J39"/>
  <c r="L39"/>
  <c r="L30"/>
  <c r="L27"/>
  <c r="I27"/>
  <c r="H24"/>
  <c r="L24"/>
  <c r="L16"/>
  <c r="F12"/>
  <c r="J12"/>
  <c r="L12"/>
  <c r="L6"/>
  <c r="F6" i="144"/>
  <c r="L58" i="120" l="1"/>
  <c r="L56"/>
  <c r="L50"/>
  <c r="L44"/>
  <c r="L43"/>
  <c r="L38"/>
  <c r="L37"/>
  <c r="L36"/>
  <c r="L34"/>
  <c r="L28"/>
  <c r="L22"/>
  <c r="L9"/>
  <c r="L8"/>
  <c r="L7"/>
  <c r="L6"/>
  <c r="K10" i="117"/>
  <c r="J10"/>
  <c r="I10"/>
  <c r="F54" i="21" l="1"/>
  <c r="F42"/>
  <c r="AP212" i="216" l="1"/>
  <c r="AP211"/>
  <c r="AP210" l="1"/>
  <c r="N18" i="247" l="1"/>
  <c r="O18"/>
  <c r="G36" i="175"/>
  <c r="F36"/>
  <c r="H71" i="21"/>
  <c r="I71"/>
  <c r="J71"/>
  <c r="K71"/>
  <c r="F70"/>
  <c r="F40" i="120"/>
  <c r="F46" s="1"/>
  <c r="F42"/>
  <c r="F48" s="1"/>
  <c r="F41"/>
  <c r="F47" s="1"/>
  <c r="L28" i="143"/>
  <c r="L27"/>
  <c r="L18"/>
  <c r="L19"/>
  <c r="L20"/>
  <c r="L21"/>
  <c r="L22"/>
  <c r="L23"/>
  <c r="T114" i="2"/>
  <c r="L114"/>
  <c r="T113"/>
  <c r="L113"/>
  <c r="I133" i="250"/>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132"/>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6"/>
  <c r="L19" i="292"/>
  <c r="L18"/>
  <c r="L16"/>
  <c r="L15"/>
  <c r="L14"/>
  <c r="L12"/>
  <c r="L9"/>
  <c r="L8"/>
  <c r="A3"/>
  <c r="A2"/>
  <c r="L7"/>
  <c r="L17"/>
  <c r="L7" i="285"/>
  <c r="L8"/>
  <c r="L9"/>
  <c r="L10"/>
  <c r="L11"/>
  <c r="L12"/>
  <c r="L13"/>
  <c r="L14"/>
  <c r="L15"/>
  <c r="L16"/>
  <c r="L17"/>
  <c r="L18"/>
  <c r="L19"/>
  <c r="L20"/>
  <c r="L21"/>
  <c r="L22"/>
  <c r="L23"/>
  <c r="L24"/>
  <c r="L26"/>
  <c r="L27"/>
  <c r="L28"/>
  <c r="L29"/>
  <c r="L30"/>
  <c r="L31"/>
  <c r="L32"/>
  <c r="L6"/>
  <c r="L7" i="287"/>
  <c r="L8"/>
  <c r="L9"/>
  <c r="L10"/>
  <c r="L11"/>
  <c r="L12"/>
  <c r="L13"/>
  <c r="L14"/>
  <c r="L15"/>
  <c r="L16"/>
  <c r="L17"/>
  <c r="L18"/>
  <c r="L19"/>
  <c r="L20"/>
  <c r="L21"/>
  <c r="L22"/>
  <c r="L23"/>
  <c r="L24"/>
  <c r="L25"/>
  <c r="L26"/>
  <c r="L28"/>
  <c r="L29"/>
  <c r="L30"/>
  <c r="L31"/>
  <c r="L32"/>
  <c r="L6"/>
  <c r="L7" i="286"/>
  <c r="L8"/>
  <c r="L9"/>
  <c r="L10"/>
  <c r="L11"/>
  <c r="L13"/>
  <c r="L14"/>
  <c r="L15"/>
  <c r="L16"/>
  <c r="L17"/>
  <c r="L18"/>
  <c r="L19"/>
  <c r="L21"/>
  <c r="L22"/>
  <c r="L23"/>
  <c r="L24"/>
  <c r="L26"/>
  <c r="L27"/>
  <c r="L28"/>
  <c r="L29"/>
  <c r="L30"/>
  <c r="L31"/>
  <c r="L32"/>
  <c r="L6"/>
  <c r="A3" i="289"/>
  <c r="A2"/>
  <c r="L18"/>
  <c r="L17"/>
  <c r="L16"/>
  <c r="L13"/>
  <c r="L12"/>
  <c r="L11"/>
  <c r="L8"/>
  <c r="L7"/>
  <c r="L6"/>
  <c r="L127" i="234"/>
  <c r="L130"/>
  <c r="L129"/>
  <c r="L128"/>
  <c r="L21" i="283"/>
  <c r="L22"/>
  <c r="L23"/>
  <c r="L24"/>
  <c r="L25"/>
  <c r="L26"/>
  <c r="L27"/>
  <c r="A3" i="200"/>
  <c r="A2"/>
  <c r="F12" i="6"/>
  <c r="G12"/>
  <c r="H12"/>
  <c r="I12"/>
  <c r="J12"/>
  <c r="K12"/>
  <c r="L12"/>
  <c r="F11"/>
  <c r="L72" i="246"/>
  <c r="L71"/>
  <c r="L70"/>
  <c r="L69"/>
  <c r="V19" i="248"/>
  <c r="W19"/>
  <c r="X19"/>
  <c r="Y19"/>
  <c r="Z19"/>
  <c r="AA19"/>
  <c r="V10"/>
  <c r="W10"/>
  <c r="X10"/>
  <c r="Y10"/>
  <c r="Z10"/>
  <c r="AA10"/>
  <c r="V11"/>
  <c r="W11"/>
  <c r="X11"/>
  <c r="Y11"/>
  <c r="Z11"/>
  <c r="AA11"/>
  <c r="V12"/>
  <c r="W12"/>
  <c r="X12"/>
  <c r="Y12"/>
  <c r="Z12"/>
  <c r="AA12"/>
  <c r="AA9"/>
  <c r="V9"/>
  <c r="J21" i="192"/>
  <c r="A3" i="249"/>
  <c r="H17" i="242"/>
  <c r="N13"/>
  <c r="M50"/>
  <c r="N19" i="247"/>
  <c r="N34" i="245"/>
  <c r="N37"/>
  <c r="G13" i="257"/>
  <c r="E263" i="250"/>
  <c r="N41" i="240"/>
  <c r="T40"/>
  <c r="T39"/>
  <c r="S41"/>
  <c r="R41"/>
  <c r="Q41"/>
  <c r="P41"/>
  <c r="O41"/>
  <c r="T41"/>
  <c r="A3" i="288"/>
  <c r="A2"/>
  <c r="V105" i="2"/>
  <c r="O105" i="234"/>
  <c r="P105"/>
  <c r="Q105"/>
  <c r="R105"/>
  <c r="S105"/>
  <c r="P106"/>
  <c r="Q106"/>
  <c r="R106"/>
  <c r="S106"/>
  <c r="AZ302" i="216"/>
  <c r="AR302"/>
  <c r="AH302"/>
  <c r="AZ125"/>
  <c r="AR125"/>
  <c r="AH125"/>
  <c r="AZ67"/>
  <c r="AR67"/>
  <c r="AH67"/>
  <c r="A3" i="201"/>
  <c r="A2"/>
  <c r="L18" i="248"/>
  <c r="T18"/>
  <c r="T19"/>
  <c r="T12"/>
  <c r="L132" i="234"/>
  <c r="Z90" i="290"/>
  <c r="AV89"/>
  <c r="AV90"/>
  <c r="AV88"/>
  <c r="AV63"/>
  <c r="AV64"/>
  <c r="AV65"/>
  <c r="AV66"/>
  <c r="AV67"/>
  <c r="AV68"/>
  <c r="AV69"/>
  <c r="AV70"/>
  <c r="AV71"/>
  <c r="AV72"/>
  <c r="AV73"/>
  <c r="AV74"/>
  <c r="AV75"/>
  <c r="AV76"/>
  <c r="AV77"/>
  <c r="AV78"/>
  <c r="AV79"/>
  <c r="AV80"/>
  <c r="AV81"/>
  <c r="AV82"/>
  <c r="AV83"/>
  <c r="AV62"/>
  <c r="AV37"/>
  <c r="AV38"/>
  <c r="AV39"/>
  <c r="AV40"/>
  <c r="AV41"/>
  <c r="AV42"/>
  <c r="AV43"/>
  <c r="AV44"/>
  <c r="AV45"/>
  <c r="AV46"/>
  <c r="AV47"/>
  <c r="AV48"/>
  <c r="AV49"/>
  <c r="AV50"/>
  <c r="AV51"/>
  <c r="AV52"/>
  <c r="AV53"/>
  <c r="AV54"/>
  <c r="AV55"/>
  <c r="AV56"/>
  <c r="AV57"/>
  <c r="AV36"/>
  <c r="AV22"/>
  <c r="AV23"/>
  <c r="AV24"/>
  <c r="AV25"/>
  <c r="AV26"/>
  <c r="AV27"/>
  <c r="AV28"/>
  <c r="AV29"/>
  <c r="AV30"/>
  <c r="AV31"/>
  <c r="AV21"/>
  <c r="AV7"/>
  <c r="AV8"/>
  <c r="AV9"/>
  <c r="AV10"/>
  <c r="AV11"/>
  <c r="AV12"/>
  <c r="AV13"/>
  <c r="AV14"/>
  <c r="AV15"/>
  <c r="AV16"/>
  <c r="AV6"/>
  <c r="Z6"/>
  <c r="AU17"/>
  <c r="AT17"/>
  <c r="AS17"/>
  <c r="AR17"/>
  <c r="AQ17"/>
  <c r="AP17"/>
  <c r="AO17"/>
  <c r="AN17"/>
  <c r="AM17"/>
  <c r="AL17"/>
  <c r="AK17"/>
  <c r="AJ17"/>
  <c r="AI17"/>
  <c r="AH17"/>
  <c r="AG17"/>
  <c r="AF17"/>
  <c r="AE17"/>
  <c r="AD17"/>
  <c r="AC17"/>
  <c r="AB17"/>
  <c r="AV17"/>
  <c r="AU32"/>
  <c r="AT32"/>
  <c r="AS32"/>
  <c r="AR32"/>
  <c r="AQ32"/>
  <c r="AP32"/>
  <c r="AO32"/>
  <c r="AN32"/>
  <c r="AM32"/>
  <c r="AL32"/>
  <c r="AK32"/>
  <c r="AJ32"/>
  <c r="AI32"/>
  <c r="AH32"/>
  <c r="AG32"/>
  <c r="AF32"/>
  <c r="AE32"/>
  <c r="AD32"/>
  <c r="AC32"/>
  <c r="AB32"/>
  <c r="AV32" s="1"/>
  <c r="AU58"/>
  <c r="AT58"/>
  <c r="AS58"/>
  <c r="AR58"/>
  <c r="AQ58"/>
  <c r="AP58"/>
  <c r="AO58"/>
  <c r="AN58"/>
  <c r="AM58"/>
  <c r="AL58"/>
  <c r="AK58"/>
  <c r="AJ58"/>
  <c r="AI58"/>
  <c r="AH58"/>
  <c r="AG58"/>
  <c r="AF58"/>
  <c r="AE58"/>
  <c r="AD58"/>
  <c r="AC58"/>
  <c r="AB58"/>
  <c r="AV58"/>
  <c r="AU84"/>
  <c r="AT84"/>
  <c r="AS84"/>
  <c r="AR84"/>
  <c r="AQ84"/>
  <c r="AP84"/>
  <c r="AO84"/>
  <c r="AN84"/>
  <c r="AM84"/>
  <c r="AL84"/>
  <c r="AK84"/>
  <c r="AJ84"/>
  <c r="AI84"/>
  <c r="AH84"/>
  <c r="AG84"/>
  <c r="AF84"/>
  <c r="AE84"/>
  <c r="AD84"/>
  <c r="AC84"/>
  <c r="AB84"/>
  <c r="AV84" s="1"/>
  <c r="AU91"/>
  <c r="AT91"/>
  <c r="AS91"/>
  <c r="AR91"/>
  <c r="AQ91"/>
  <c r="AP91"/>
  <c r="AO91"/>
  <c r="AN91"/>
  <c r="AM91"/>
  <c r="AL91"/>
  <c r="AK91"/>
  <c r="AJ91"/>
  <c r="AI91"/>
  <c r="AH91"/>
  <c r="AG91"/>
  <c r="AF91"/>
  <c r="AE91"/>
  <c r="AD91"/>
  <c r="AC91"/>
  <c r="AB91"/>
  <c r="AV91"/>
  <c r="G91"/>
  <c r="H91"/>
  <c r="I91"/>
  <c r="J91"/>
  <c r="K91"/>
  <c r="L91"/>
  <c r="M91"/>
  <c r="N91"/>
  <c r="O91"/>
  <c r="P91"/>
  <c r="Q91"/>
  <c r="R91"/>
  <c r="S91"/>
  <c r="T91"/>
  <c r="U91"/>
  <c r="V91"/>
  <c r="W91"/>
  <c r="X91"/>
  <c r="Y91"/>
  <c r="F91"/>
  <c r="Z91" s="1"/>
  <c r="G84"/>
  <c r="H84"/>
  <c r="I84"/>
  <c r="J84"/>
  <c r="K84"/>
  <c r="L84"/>
  <c r="M84"/>
  <c r="N84"/>
  <c r="O84"/>
  <c r="P84"/>
  <c r="Q84"/>
  <c r="R84"/>
  <c r="S84"/>
  <c r="T84"/>
  <c r="U84"/>
  <c r="V84"/>
  <c r="W84"/>
  <c r="X84"/>
  <c r="Y84"/>
  <c r="G58"/>
  <c r="H58"/>
  <c r="I58"/>
  <c r="J58"/>
  <c r="K58"/>
  <c r="L58"/>
  <c r="M58"/>
  <c r="N58"/>
  <c r="O58"/>
  <c r="P58"/>
  <c r="Q58"/>
  <c r="Z58" s="1"/>
  <c r="R58"/>
  <c r="S58"/>
  <c r="T58"/>
  <c r="U58"/>
  <c r="V58"/>
  <c r="W58"/>
  <c r="X58"/>
  <c r="Y58"/>
  <c r="F58"/>
  <c r="F17"/>
  <c r="F32"/>
  <c r="F84"/>
  <c r="Z84" s="1"/>
  <c r="Z89"/>
  <c r="Z88"/>
  <c r="Z83"/>
  <c r="Z82"/>
  <c r="Z81"/>
  <c r="Z80"/>
  <c r="Z79"/>
  <c r="Z78"/>
  <c r="Z77"/>
  <c r="Z76"/>
  <c r="Z75"/>
  <c r="Z74"/>
  <c r="Z73"/>
  <c r="Z72"/>
  <c r="Z71"/>
  <c r="Z70"/>
  <c r="Z69"/>
  <c r="Z68"/>
  <c r="Z67"/>
  <c r="Z66"/>
  <c r="Z65"/>
  <c r="Z64"/>
  <c r="Z63"/>
  <c r="Z62"/>
  <c r="Z57"/>
  <c r="Z56"/>
  <c r="Z55"/>
  <c r="Z54"/>
  <c r="Z53"/>
  <c r="Z52"/>
  <c r="Z51"/>
  <c r="Z50"/>
  <c r="Z49"/>
  <c r="Z48"/>
  <c r="Z47"/>
  <c r="Z46"/>
  <c r="Z45"/>
  <c r="Z44"/>
  <c r="Z43"/>
  <c r="Z42"/>
  <c r="Z41"/>
  <c r="Z40"/>
  <c r="Z39"/>
  <c r="Z38"/>
  <c r="Z37"/>
  <c r="Z36"/>
  <c r="Y32"/>
  <c r="X32"/>
  <c r="W32"/>
  <c r="V32"/>
  <c r="U32"/>
  <c r="T32"/>
  <c r="S32"/>
  <c r="R32"/>
  <c r="Q32"/>
  <c r="P32"/>
  <c r="O32"/>
  <c r="N32"/>
  <c r="M32"/>
  <c r="L32"/>
  <c r="K32"/>
  <c r="J32"/>
  <c r="I32"/>
  <c r="H32"/>
  <c r="G32"/>
  <c r="Z32" s="1"/>
  <c r="Z31"/>
  <c r="Z30"/>
  <c r="Z29"/>
  <c r="Z28"/>
  <c r="Z27"/>
  <c r="Z26"/>
  <c r="Z25"/>
  <c r="Z24"/>
  <c r="Z23"/>
  <c r="Z22"/>
  <c r="Z21"/>
  <c r="Y17"/>
  <c r="X17"/>
  <c r="W17"/>
  <c r="V17"/>
  <c r="U17"/>
  <c r="T17"/>
  <c r="S17"/>
  <c r="R17"/>
  <c r="Q17"/>
  <c r="P17"/>
  <c r="O17"/>
  <c r="N17"/>
  <c r="M17"/>
  <c r="L17"/>
  <c r="K17"/>
  <c r="J17"/>
  <c r="I17"/>
  <c r="H17"/>
  <c r="G17"/>
  <c r="Z17"/>
  <c r="Z16"/>
  <c r="Z15"/>
  <c r="Z14"/>
  <c r="Z13"/>
  <c r="Z12"/>
  <c r="Z11"/>
  <c r="Z10"/>
  <c r="Z9"/>
  <c r="Z8"/>
  <c r="Z7"/>
  <c r="C288" i="216"/>
  <c r="C289"/>
  <c r="C291"/>
  <c r="C292"/>
  <c r="C293"/>
  <c r="C294"/>
  <c r="C295"/>
  <c r="C296"/>
  <c r="C297"/>
  <c r="C298"/>
  <c r="C299"/>
  <c r="C300"/>
  <c r="C285"/>
  <c r="C273"/>
  <c r="C270"/>
  <c r="C258"/>
  <c r="C255"/>
  <c r="C243"/>
  <c r="C240"/>
  <c r="C228"/>
  <c r="C225"/>
  <c r="C213"/>
  <c r="C210"/>
  <c r="C198"/>
  <c r="C195"/>
  <c r="C178"/>
  <c r="C179"/>
  <c r="C181"/>
  <c r="C182"/>
  <c r="C308" s="1"/>
  <c r="C183"/>
  <c r="C309" s="1"/>
  <c r="C184"/>
  <c r="C310" s="1"/>
  <c r="C185"/>
  <c r="C311" s="1"/>
  <c r="C186"/>
  <c r="C312" s="1"/>
  <c r="C187"/>
  <c r="C313" s="1"/>
  <c r="C188"/>
  <c r="C314" s="1"/>
  <c r="C189"/>
  <c r="C315" s="1"/>
  <c r="C190"/>
  <c r="C177"/>
  <c r="C175"/>
  <c r="C191" s="1"/>
  <c r="C162"/>
  <c r="C159"/>
  <c r="C132"/>
  <c r="C129"/>
  <c r="C114"/>
  <c r="C111"/>
  <c r="C125" s="1"/>
  <c r="C56"/>
  <c r="C53"/>
  <c r="C67" s="1"/>
  <c r="C45"/>
  <c r="C46"/>
  <c r="C47"/>
  <c r="C48"/>
  <c r="C49"/>
  <c r="C50"/>
  <c r="C51"/>
  <c r="C180"/>
  <c r="C290"/>
  <c r="C302" s="1"/>
  <c r="C287"/>
  <c r="C307"/>
  <c r="G7" i="117"/>
  <c r="L7" s="1"/>
  <c r="F7"/>
  <c r="G6"/>
  <c r="F6"/>
  <c r="A3" i="290"/>
  <c r="A2"/>
  <c r="L20" i="248"/>
  <c r="P18" i="247"/>
  <c r="P19" s="1"/>
  <c r="Q18"/>
  <c r="Q19" s="1"/>
  <c r="R18"/>
  <c r="R19" s="1"/>
  <c r="S18"/>
  <c r="S19" s="1"/>
  <c r="O19"/>
  <c r="G23" i="114"/>
  <c r="G22"/>
  <c r="G13"/>
  <c r="G14"/>
  <c r="G15"/>
  <c r="G16"/>
  <c r="G17"/>
  <c r="G18"/>
  <c r="G19"/>
  <c r="G20"/>
  <c r="F23"/>
  <c r="F22"/>
  <c r="F24" s="1"/>
  <c r="F28" s="1"/>
  <c r="C59" i="201" s="1"/>
  <c r="F13" i="114"/>
  <c r="F14"/>
  <c r="F15"/>
  <c r="F16"/>
  <c r="F17"/>
  <c r="F18"/>
  <c r="F19"/>
  <c r="F20"/>
  <c r="G12"/>
  <c r="F12"/>
  <c r="F21" s="1"/>
  <c r="F27" s="1"/>
  <c r="C58" i="201" s="1"/>
  <c r="K38" i="289"/>
  <c r="J38"/>
  <c r="I38"/>
  <c r="H38"/>
  <c r="G38"/>
  <c r="F38"/>
  <c r="L37"/>
  <c r="L36"/>
  <c r="L35"/>
  <c r="K31"/>
  <c r="J31"/>
  <c r="I31"/>
  <c r="H31"/>
  <c r="G31"/>
  <c r="L31"/>
  <c r="F31"/>
  <c r="L30"/>
  <c r="L29"/>
  <c r="L28"/>
  <c r="K27"/>
  <c r="J27"/>
  <c r="I27"/>
  <c r="H27"/>
  <c r="G27"/>
  <c r="F27"/>
  <c r="L26"/>
  <c r="L25"/>
  <c r="L24"/>
  <c r="K23"/>
  <c r="K32" s="1"/>
  <c r="L32" s="1"/>
  <c r="J23"/>
  <c r="J32"/>
  <c r="I23"/>
  <c r="I32"/>
  <c r="H23"/>
  <c r="H32"/>
  <c r="G23"/>
  <c r="G32"/>
  <c r="F23"/>
  <c r="F32"/>
  <c r="L22"/>
  <c r="L21"/>
  <c r="T60" i="288"/>
  <c r="T59"/>
  <c r="S58"/>
  <c r="S61"/>
  <c r="R58"/>
  <c r="R61"/>
  <c r="Q58"/>
  <c r="Q61"/>
  <c r="P58"/>
  <c r="P61"/>
  <c r="O58"/>
  <c r="N58"/>
  <c r="T57"/>
  <c r="T56"/>
  <c r="T55"/>
  <c r="T54"/>
  <c r="T53"/>
  <c r="T52"/>
  <c r="T51"/>
  <c r="T50"/>
  <c r="T49"/>
  <c r="S45"/>
  <c r="R45"/>
  <c r="Q45"/>
  <c r="P45"/>
  <c r="O45"/>
  <c r="N45"/>
  <c r="AE44"/>
  <c r="AD44"/>
  <c r="AC44"/>
  <c r="W44"/>
  <c r="V44"/>
  <c r="T44"/>
  <c r="L44"/>
  <c r="AE43"/>
  <c r="AD43"/>
  <c r="AC43"/>
  <c r="W43"/>
  <c r="V43"/>
  <c r="T43"/>
  <c r="L43"/>
  <c r="AE42"/>
  <c r="AD42"/>
  <c r="AC42"/>
  <c r="W42"/>
  <c r="V42"/>
  <c r="T42"/>
  <c r="L42"/>
  <c r="AE41"/>
  <c r="AD41"/>
  <c r="AC41"/>
  <c r="W41"/>
  <c r="V41"/>
  <c r="T41"/>
  <c r="L41"/>
  <c r="AE40"/>
  <c r="AD40"/>
  <c r="AC40"/>
  <c r="W40"/>
  <c r="V40"/>
  <c r="T40"/>
  <c r="L40"/>
  <c r="AE39"/>
  <c r="AD39"/>
  <c r="AC39"/>
  <c r="W39"/>
  <c r="V39"/>
  <c r="T39"/>
  <c r="L39"/>
  <c r="AE38"/>
  <c r="AD38"/>
  <c r="AC38"/>
  <c r="W38"/>
  <c r="V38"/>
  <c r="T38"/>
  <c r="L38"/>
  <c r="W37"/>
  <c r="V37"/>
  <c r="T37"/>
  <c r="L37"/>
  <c r="AE36"/>
  <c r="AD36"/>
  <c r="AC36"/>
  <c r="W36"/>
  <c r="V36"/>
  <c r="T36"/>
  <c r="L36"/>
  <c r="AE35"/>
  <c r="AD35"/>
  <c r="AC35"/>
  <c r="W35"/>
  <c r="V35"/>
  <c r="T35"/>
  <c r="L35"/>
  <c r="AE34"/>
  <c r="AD34"/>
  <c r="AC34"/>
  <c r="W34"/>
  <c r="V34"/>
  <c r="T34"/>
  <c r="L34"/>
  <c r="AE33"/>
  <c r="AD33"/>
  <c r="AC33"/>
  <c r="W33"/>
  <c r="V33"/>
  <c r="T33"/>
  <c r="L33"/>
  <c r="AE32"/>
  <c r="AD32"/>
  <c r="AC32"/>
  <c r="W32"/>
  <c r="V32"/>
  <c r="T32"/>
  <c r="L32"/>
  <c r="AE31"/>
  <c r="AD31"/>
  <c r="AC31"/>
  <c r="W31"/>
  <c r="V31"/>
  <c r="T31"/>
  <c r="L31"/>
  <c r="AE30"/>
  <c r="AD30"/>
  <c r="AC30"/>
  <c r="W30"/>
  <c r="V30"/>
  <c r="T30"/>
  <c r="AF30"/>
  <c r="L30"/>
  <c r="AE29"/>
  <c r="AD29"/>
  <c r="AC29"/>
  <c r="W29"/>
  <c r="V29"/>
  <c r="T29"/>
  <c r="L29"/>
  <c r="AE28"/>
  <c r="AD28"/>
  <c r="AC28"/>
  <c r="W28"/>
  <c r="V28"/>
  <c r="T28"/>
  <c r="L28"/>
  <c r="AE27"/>
  <c r="AD27"/>
  <c r="AC27"/>
  <c r="W27"/>
  <c r="V27"/>
  <c r="T27"/>
  <c r="L27"/>
  <c r="AE26"/>
  <c r="AD26"/>
  <c r="AC26"/>
  <c r="W26"/>
  <c r="V26"/>
  <c r="T26"/>
  <c r="L26"/>
  <c r="AE25"/>
  <c r="AD25"/>
  <c r="AC25"/>
  <c r="W25"/>
  <c r="V25"/>
  <c r="T25"/>
  <c r="L25"/>
  <c r="AE24"/>
  <c r="AD24"/>
  <c r="AC24"/>
  <c r="W24"/>
  <c r="V24"/>
  <c r="T24"/>
  <c r="L24"/>
  <c r="AE23"/>
  <c r="AD23"/>
  <c r="AC23"/>
  <c r="W23"/>
  <c r="V23"/>
  <c r="T23"/>
  <c r="L23"/>
  <c r="AE22"/>
  <c r="AD22"/>
  <c r="AC22"/>
  <c r="W22"/>
  <c r="V22"/>
  <c r="T22"/>
  <c r="L22"/>
  <c r="AE21"/>
  <c r="AD21"/>
  <c r="AC21"/>
  <c r="W21"/>
  <c r="V21"/>
  <c r="T21"/>
  <c r="L21"/>
  <c r="AE20"/>
  <c r="AD20"/>
  <c r="AC20"/>
  <c r="W20"/>
  <c r="V20"/>
  <c r="T20"/>
  <c r="L20"/>
  <c r="AE19"/>
  <c r="AD19"/>
  <c r="AC19"/>
  <c r="W19"/>
  <c r="V19"/>
  <c r="T19"/>
  <c r="L19"/>
  <c r="AE18"/>
  <c r="AD18"/>
  <c r="AC18"/>
  <c r="W18"/>
  <c r="V18"/>
  <c r="T18"/>
  <c r="L18"/>
  <c r="AE17"/>
  <c r="AD17"/>
  <c r="AC17"/>
  <c r="W17"/>
  <c r="V17"/>
  <c r="T17"/>
  <c r="L17"/>
  <c r="AE16"/>
  <c r="AD16"/>
  <c r="AC16"/>
  <c r="W16"/>
  <c r="V16"/>
  <c r="T16"/>
  <c r="L16"/>
  <c r="AE15"/>
  <c r="AD15"/>
  <c r="AC15"/>
  <c r="W15"/>
  <c r="V15"/>
  <c r="T15"/>
  <c r="L15"/>
  <c r="AE14"/>
  <c r="AD14"/>
  <c r="AC14"/>
  <c r="W14"/>
  <c r="V14"/>
  <c r="T14"/>
  <c r="L14"/>
  <c r="W13"/>
  <c r="V13"/>
  <c r="T13"/>
  <c r="L13"/>
  <c r="AE12"/>
  <c r="AD12"/>
  <c r="AC12"/>
  <c r="W12"/>
  <c r="V12"/>
  <c r="T12"/>
  <c r="L12"/>
  <c r="W11"/>
  <c r="V11"/>
  <c r="T11"/>
  <c r="L11"/>
  <c r="AE10"/>
  <c r="AD10"/>
  <c r="AC10"/>
  <c r="W10"/>
  <c r="V10"/>
  <c r="T10"/>
  <c r="L10"/>
  <c r="AE9"/>
  <c r="AD9"/>
  <c r="AC9"/>
  <c r="W9"/>
  <c r="V9"/>
  <c r="T9"/>
  <c r="L9"/>
  <c r="AE8"/>
  <c r="AD8"/>
  <c r="AC8"/>
  <c r="W8"/>
  <c r="V8"/>
  <c r="T8"/>
  <c r="L8"/>
  <c r="AE7"/>
  <c r="AD7"/>
  <c r="AC7"/>
  <c r="W7"/>
  <c r="V7"/>
  <c r="T7"/>
  <c r="L7"/>
  <c r="AE6"/>
  <c r="AD6"/>
  <c r="AC6"/>
  <c r="W6"/>
  <c r="V6"/>
  <c r="T6"/>
  <c r="T45" s="1"/>
  <c r="L6"/>
  <c r="L27" i="289"/>
  <c r="AF13" i="288"/>
  <c r="AF32"/>
  <c r="AF34"/>
  <c r="L38" i="289"/>
  <c r="AF17" i="288"/>
  <c r="AF14"/>
  <c r="AF26"/>
  <c r="AF36"/>
  <c r="F16" i="175"/>
  <c r="O61" i="288"/>
  <c r="T61"/>
  <c r="O63"/>
  <c r="AF7"/>
  <c r="AF9"/>
  <c r="AF11"/>
  <c r="AF12"/>
  <c r="AF15"/>
  <c r="AF19"/>
  <c r="AF21"/>
  <c r="AF23"/>
  <c r="AF25"/>
  <c r="AF27"/>
  <c r="AF29"/>
  <c r="AF31"/>
  <c r="AF33"/>
  <c r="AF35"/>
  <c r="AF37"/>
  <c r="AF38"/>
  <c r="AF40"/>
  <c r="AF42"/>
  <c r="AF44"/>
  <c r="G16" i="175"/>
  <c r="L16" s="1"/>
  <c r="N61" i="288"/>
  <c r="N63"/>
  <c r="AF8"/>
  <c r="AF10"/>
  <c r="AF16"/>
  <c r="AF18"/>
  <c r="AF20"/>
  <c r="AF22"/>
  <c r="AF24"/>
  <c r="AF28"/>
  <c r="AF39"/>
  <c r="AF41"/>
  <c r="AF43"/>
  <c r="L23" i="289"/>
  <c r="AF6" i="288"/>
  <c r="T58"/>
  <c r="N348" i="2"/>
  <c r="O348"/>
  <c r="P348"/>
  <c r="Q348"/>
  <c r="R348"/>
  <c r="S348"/>
  <c r="T348"/>
  <c r="N452"/>
  <c r="O452"/>
  <c r="P452"/>
  <c r="Q452"/>
  <c r="R452"/>
  <c r="S452"/>
  <c r="T452" s="1"/>
  <c r="AF11" i="248"/>
  <c r="L12"/>
  <c r="AF12" s="1"/>
  <c r="L12" i="257"/>
  <c r="L11"/>
  <c r="L21"/>
  <c r="L20"/>
  <c r="I22"/>
  <c r="G22"/>
  <c r="J13"/>
  <c r="H13"/>
  <c r="P39" i="248"/>
  <c r="N36"/>
  <c r="N41" s="1"/>
  <c r="C157" i="201" s="1"/>
  <c r="O36" i="248"/>
  <c r="T33"/>
  <c r="T10"/>
  <c r="F34" i="192"/>
  <c r="F41" s="1"/>
  <c r="C33" i="201" s="1"/>
  <c r="K15" i="240"/>
  <c r="J15"/>
  <c r="I15"/>
  <c r="H15"/>
  <c r="L15" s="1"/>
  <c r="G15"/>
  <c r="F15"/>
  <c r="G10"/>
  <c r="K10"/>
  <c r="J10"/>
  <c r="I10"/>
  <c r="H10"/>
  <c r="F10"/>
  <c r="L14"/>
  <c r="L13"/>
  <c r="L12"/>
  <c r="L11"/>
  <c r="L9"/>
  <c r="L8"/>
  <c r="L7"/>
  <c r="L6"/>
  <c r="S38"/>
  <c r="R38"/>
  <c r="Q38"/>
  <c r="P38"/>
  <c r="O38"/>
  <c r="N38"/>
  <c r="T37"/>
  <c r="T36"/>
  <c r="T35"/>
  <c r="T34"/>
  <c r="T33"/>
  <c r="T32"/>
  <c r="T31"/>
  <c r="T30"/>
  <c r="T29"/>
  <c r="L183" i="21"/>
  <c r="F120"/>
  <c r="F60"/>
  <c r="G40" i="144"/>
  <c r="G41"/>
  <c r="L41" s="1"/>
  <c r="G42"/>
  <c r="L42" s="1"/>
  <c r="G43"/>
  <c r="L43" s="1"/>
  <c r="G44"/>
  <c r="L44" s="1"/>
  <c r="G45"/>
  <c r="L45" s="1"/>
  <c r="G46"/>
  <c r="L46" s="1"/>
  <c r="G47"/>
  <c r="L47" s="1"/>
  <c r="G48"/>
  <c r="L48" s="1"/>
  <c r="G50"/>
  <c r="L50" s="1"/>
  <c r="G51"/>
  <c r="L51" s="1"/>
  <c r="F51"/>
  <c r="F50"/>
  <c r="F41"/>
  <c r="F42"/>
  <c r="F43"/>
  <c r="F44"/>
  <c r="F45"/>
  <c r="F46"/>
  <c r="F47"/>
  <c r="F48"/>
  <c r="F40"/>
  <c r="F150" i="21"/>
  <c r="K131"/>
  <c r="J131"/>
  <c r="I131"/>
  <c r="G131"/>
  <c r="F131"/>
  <c r="K130"/>
  <c r="I130"/>
  <c r="H130"/>
  <c r="G130"/>
  <c r="F130"/>
  <c r="G120"/>
  <c r="H120"/>
  <c r="I120"/>
  <c r="J120"/>
  <c r="K120"/>
  <c r="G121"/>
  <c r="H121"/>
  <c r="I121"/>
  <c r="J121"/>
  <c r="K121"/>
  <c r="G122"/>
  <c r="H122"/>
  <c r="I122"/>
  <c r="J122"/>
  <c r="K122"/>
  <c r="G123"/>
  <c r="H123"/>
  <c r="I123"/>
  <c r="J123"/>
  <c r="K123"/>
  <c r="G124"/>
  <c r="H124"/>
  <c r="I124"/>
  <c r="J124"/>
  <c r="K124"/>
  <c r="G125"/>
  <c r="H125"/>
  <c r="I125"/>
  <c r="J125"/>
  <c r="K125"/>
  <c r="G126"/>
  <c r="H126"/>
  <c r="I126"/>
  <c r="J126"/>
  <c r="K126"/>
  <c r="G127"/>
  <c r="H127"/>
  <c r="I127"/>
  <c r="J127"/>
  <c r="K127"/>
  <c r="G128"/>
  <c r="H128"/>
  <c r="I128"/>
  <c r="J128"/>
  <c r="K128"/>
  <c r="F121"/>
  <c r="F122"/>
  <c r="F123"/>
  <c r="F124"/>
  <c r="F125"/>
  <c r="F126"/>
  <c r="F127"/>
  <c r="F128"/>
  <c r="F146"/>
  <c r="G146"/>
  <c r="H146"/>
  <c r="I146"/>
  <c r="J146"/>
  <c r="K146"/>
  <c r="K145"/>
  <c r="J145"/>
  <c r="I145"/>
  <c r="H145"/>
  <c r="G145"/>
  <c r="F145"/>
  <c r="G135"/>
  <c r="H135"/>
  <c r="I135"/>
  <c r="J135"/>
  <c r="K135"/>
  <c r="G136"/>
  <c r="H136"/>
  <c r="I136"/>
  <c r="J136"/>
  <c r="K136"/>
  <c r="G137"/>
  <c r="H137"/>
  <c r="I137"/>
  <c r="J137"/>
  <c r="K137"/>
  <c r="G138"/>
  <c r="H138"/>
  <c r="I138"/>
  <c r="J138"/>
  <c r="K138"/>
  <c r="G139"/>
  <c r="H139"/>
  <c r="I139"/>
  <c r="J139"/>
  <c r="K139"/>
  <c r="G140"/>
  <c r="H140"/>
  <c r="I140"/>
  <c r="J140"/>
  <c r="K140"/>
  <c r="G141"/>
  <c r="H141"/>
  <c r="I141"/>
  <c r="J141"/>
  <c r="K141"/>
  <c r="G142"/>
  <c r="H142"/>
  <c r="I142"/>
  <c r="K142"/>
  <c r="G143"/>
  <c r="H143"/>
  <c r="I143"/>
  <c r="J143"/>
  <c r="K143"/>
  <c r="F136"/>
  <c r="F137"/>
  <c r="F138"/>
  <c r="F139"/>
  <c r="F140"/>
  <c r="F141"/>
  <c r="F142"/>
  <c r="F143"/>
  <c r="K161"/>
  <c r="J161"/>
  <c r="I161"/>
  <c r="H161"/>
  <c r="G161"/>
  <c r="F161"/>
  <c r="K160"/>
  <c r="J160"/>
  <c r="I160"/>
  <c r="H160"/>
  <c r="G160"/>
  <c r="F160"/>
  <c r="G150"/>
  <c r="I150"/>
  <c r="J150"/>
  <c r="K150"/>
  <c r="G151"/>
  <c r="H151"/>
  <c r="I151"/>
  <c r="J151"/>
  <c r="K151"/>
  <c r="G152"/>
  <c r="H152"/>
  <c r="I152"/>
  <c r="J152"/>
  <c r="K152"/>
  <c r="G153"/>
  <c r="H153"/>
  <c r="I153"/>
  <c r="J153"/>
  <c r="K153"/>
  <c r="G154"/>
  <c r="H154"/>
  <c r="I154"/>
  <c r="J154"/>
  <c r="K154"/>
  <c r="G155"/>
  <c r="H155"/>
  <c r="I155"/>
  <c r="J155"/>
  <c r="K155"/>
  <c r="G156"/>
  <c r="H156"/>
  <c r="J156"/>
  <c r="K156"/>
  <c r="G157"/>
  <c r="H157"/>
  <c r="I157"/>
  <c r="J157"/>
  <c r="K157"/>
  <c r="G158"/>
  <c r="H158"/>
  <c r="I158"/>
  <c r="J158"/>
  <c r="K158"/>
  <c r="F151"/>
  <c r="F152"/>
  <c r="F153"/>
  <c r="F154"/>
  <c r="F155"/>
  <c r="F156"/>
  <c r="F157"/>
  <c r="F158"/>
  <c r="G165"/>
  <c r="H165"/>
  <c r="I165"/>
  <c r="J165"/>
  <c r="K165"/>
  <c r="G166"/>
  <c r="H166"/>
  <c r="I166"/>
  <c r="J166"/>
  <c r="K166"/>
  <c r="G167"/>
  <c r="H167"/>
  <c r="I167"/>
  <c r="J167"/>
  <c r="K167"/>
  <c r="G168"/>
  <c r="H168"/>
  <c r="I168"/>
  <c r="J168"/>
  <c r="K168"/>
  <c r="H169"/>
  <c r="I169"/>
  <c r="J169"/>
  <c r="K169"/>
  <c r="G170"/>
  <c r="H170"/>
  <c r="I170"/>
  <c r="J170"/>
  <c r="K170"/>
  <c r="G171"/>
  <c r="H171"/>
  <c r="I171"/>
  <c r="J171"/>
  <c r="K171"/>
  <c r="G172"/>
  <c r="H172"/>
  <c r="I172"/>
  <c r="J172"/>
  <c r="K172"/>
  <c r="G173"/>
  <c r="H173"/>
  <c r="I173"/>
  <c r="J173"/>
  <c r="K173"/>
  <c r="G175"/>
  <c r="H175"/>
  <c r="I175"/>
  <c r="J175"/>
  <c r="K175"/>
  <c r="G176"/>
  <c r="H176"/>
  <c r="I176"/>
  <c r="J176"/>
  <c r="K176"/>
  <c r="F176"/>
  <c r="F175"/>
  <c r="F166"/>
  <c r="F167"/>
  <c r="F168"/>
  <c r="F169"/>
  <c r="F170"/>
  <c r="F171"/>
  <c r="F172"/>
  <c r="F173"/>
  <c r="F135"/>
  <c r="I185"/>
  <c r="J185"/>
  <c r="G185"/>
  <c r="L176"/>
  <c r="L175"/>
  <c r="K174"/>
  <c r="K177"/>
  <c r="J174"/>
  <c r="J177" s="1"/>
  <c r="I177"/>
  <c r="H174"/>
  <c r="H177" s="1"/>
  <c r="G174"/>
  <c r="L173"/>
  <c r="L172"/>
  <c r="L171"/>
  <c r="L170"/>
  <c r="L169"/>
  <c r="L168"/>
  <c r="L167"/>
  <c r="L166"/>
  <c r="L165"/>
  <c r="L161"/>
  <c r="L160"/>
  <c r="K159"/>
  <c r="K162" s="1"/>
  <c r="J162"/>
  <c r="I159"/>
  <c r="I162" s="1"/>
  <c r="H159"/>
  <c r="H162" s="1"/>
  <c r="G159"/>
  <c r="G162" s="1"/>
  <c r="F159"/>
  <c r="L158"/>
  <c r="L157"/>
  <c r="L156"/>
  <c r="L155"/>
  <c r="L154"/>
  <c r="L153"/>
  <c r="L152"/>
  <c r="L151"/>
  <c r="L150"/>
  <c r="L146"/>
  <c r="K144"/>
  <c r="J147"/>
  <c r="I144"/>
  <c r="I147" s="1"/>
  <c r="H144"/>
  <c r="H147" s="1"/>
  <c r="F144"/>
  <c r="F147" s="1"/>
  <c r="L143"/>
  <c r="L142"/>
  <c r="L141"/>
  <c r="L140"/>
  <c r="L139"/>
  <c r="L138"/>
  <c r="L137"/>
  <c r="L136"/>
  <c r="L135"/>
  <c r="L116"/>
  <c r="K114"/>
  <c r="J117"/>
  <c r="I114"/>
  <c r="I117"/>
  <c r="H114"/>
  <c r="H117"/>
  <c r="G114"/>
  <c r="F117"/>
  <c r="L113"/>
  <c r="L112"/>
  <c r="L110"/>
  <c r="L109"/>
  <c r="L108"/>
  <c r="L107"/>
  <c r="L106"/>
  <c r="L105"/>
  <c r="L101"/>
  <c r="L100"/>
  <c r="K99"/>
  <c r="K102"/>
  <c r="J99"/>
  <c r="I102"/>
  <c r="H99"/>
  <c r="H102"/>
  <c r="G99"/>
  <c r="G102"/>
  <c r="L98"/>
  <c r="L96"/>
  <c r="L95"/>
  <c r="L93"/>
  <c r="L92"/>
  <c r="L90"/>
  <c r="L120"/>
  <c r="L121"/>
  <c r="L122"/>
  <c r="L123"/>
  <c r="L125"/>
  <c r="L126"/>
  <c r="L128"/>
  <c r="F129"/>
  <c r="F132"/>
  <c r="G129"/>
  <c r="G132"/>
  <c r="H129"/>
  <c r="L132"/>
  <c r="J129"/>
  <c r="K129"/>
  <c r="L131"/>
  <c r="H132"/>
  <c r="J132"/>
  <c r="N12" i="2"/>
  <c r="K132" i="21"/>
  <c r="F165"/>
  <c r="F174"/>
  <c r="F177" s="1"/>
  <c r="L6" i="253"/>
  <c r="DK101" i="243"/>
  <c r="DK21"/>
  <c r="DK22"/>
  <c r="DK27"/>
  <c r="DK28"/>
  <c r="DK29"/>
  <c r="DK30"/>
  <c r="DK31"/>
  <c r="DK32"/>
  <c r="DK33"/>
  <c r="DK34"/>
  <c r="DK35"/>
  <c r="DK37"/>
  <c r="DK38"/>
  <c r="DK39"/>
  <c r="DK40"/>
  <c r="DK41"/>
  <c r="DK42"/>
  <c r="DK43"/>
  <c r="DK45"/>
  <c r="DK46"/>
  <c r="DK47"/>
  <c r="DK48"/>
  <c r="DK49"/>
  <c r="DK50"/>
  <c r="DK53"/>
  <c r="DK55"/>
  <c r="DK57"/>
  <c r="DK60"/>
  <c r="DK62"/>
  <c r="DK63"/>
  <c r="DK64"/>
  <c r="DK65"/>
  <c r="DK66"/>
  <c r="DK67"/>
  <c r="DK68"/>
  <c r="DK69"/>
  <c r="DK70"/>
  <c r="DK71"/>
  <c r="DK72"/>
  <c r="DK73"/>
  <c r="DK76"/>
  <c r="DK77"/>
  <c r="DK78"/>
  <c r="DK79"/>
  <c r="DK80"/>
  <c r="DK82"/>
  <c r="DK83"/>
  <c r="DK84"/>
  <c r="DK88"/>
  <c r="DK90"/>
  <c r="DK92"/>
  <c r="DK93"/>
  <c r="DK94"/>
  <c r="DK95"/>
  <c r="DK96"/>
  <c r="DK97"/>
  <c r="DK98"/>
  <c r="DK99"/>
  <c r="DK8"/>
  <c r="DK9"/>
  <c r="DK10"/>
  <c r="DK11"/>
  <c r="DK12"/>
  <c r="DK13"/>
  <c r="DK14"/>
  <c r="DK15"/>
  <c r="DK16"/>
  <c r="DK17"/>
  <c r="DK7"/>
  <c r="F111" i="234"/>
  <c r="V111"/>
  <c r="AD111"/>
  <c r="T112"/>
  <c r="N118" i="2"/>
  <c r="E6" i="226" s="1"/>
  <c r="N6" i="2"/>
  <c r="V6" s="1"/>
  <c r="W7" i="234"/>
  <c r="X7"/>
  <c r="Y7"/>
  <c r="Z7"/>
  <c r="AA7"/>
  <c r="W8"/>
  <c r="X8"/>
  <c r="Y8"/>
  <c r="Z8"/>
  <c r="AA8"/>
  <c r="W9"/>
  <c r="X9"/>
  <c r="Y9"/>
  <c r="Z9"/>
  <c r="AA9"/>
  <c r="W10"/>
  <c r="X10"/>
  <c r="Y10"/>
  <c r="Z10"/>
  <c r="AA10"/>
  <c r="W11"/>
  <c r="X11"/>
  <c r="Y11"/>
  <c r="Z11"/>
  <c r="AA11"/>
  <c r="W12"/>
  <c r="X12"/>
  <c r="Y12"/>
  <c r="Z12"/>
  <c r="AA12"/>
  <c r="W13"/>
  <c r="X13"/>
  <c r="Y13"/>
  <c r="Z13"/>
  <c r="AA13"/>
  <c r="W14"/>
  <c r="X14"/>
  <c r="Y14"/>
  <c r="Z14"/>
  <c r="AA14"/>
  <c r="W15"/>
  <c r="X15"/>
  <c r="Y15"/>
  <c r="Z15"/>
  <c r="AA15"/>
  <c r="W16"/>
  <c r="X16"/>
  <c r="Y16"/>
  <c r="Z16"/>
  <c r="AA16"/>
  <c r="W17"/>
  <c r="X17"/>
  <c r="Y17"/>
  <c r="Z17"/>
  <c r="AA17"/>
  <c r="W18"/>
  <c r="X18"/>
  <c r="Y18"/>
  <c r="Z18"/>
  <c r="AA18"/>
  <c r="W19"/>
  <c r="X19"/>
  <c r="Y19"/>
  <c r="Z19"/>
  <c r="AA19"/>
  <c r="W20"/>
  <c r="X20"/>
  <c r="Y20"/>
  <c r="Z20"/>
  <c r="AA20"/>
  <c r="W21"/>
  <c r="X21"/>
  <c r="Y21"/>
  <c r="Z21"/>
  <c r="AA21"/>
  <c r="W22"/>
  <c r="X22"/>
  <c r="Y22"/>
  <c r="Z22"/>
  <c r="AA22"/>
  <c r="W23"/>
  <c r="X23"/>
  <c r="Y23"/>
  <c r="Z23"/>
  <c r="AA23"/>
  <c r="W24"/>
  <c r="X24"/>
  <c r="Y24"/>
  <c r="Z24"/>
  <c r="AA24"/>
  <c r="W25"/>
  <c r="X25"/>
  <c r="Y25"/>
  <c r="Z25"/>
  <c r="AA25"/>
  <c r="W26"/>
  <c r="X26"/>
  <c r="Y26"/>
  <c r="Z26"/>
  <c r="AA26"/>
  <c r="W27"/>
  <c r="X27"/>
  <c r="Y27"/>
  <c r="Z27"/>
  <c r="AA27"/>
  <c r="W28"/>
  <c r="X28"/>
  <c r="Y28"/>
  <c r="Z28"/>
  <c r="AA28"/>
  <c r="W29"/>
  <c r="X29"/>
  <c r="Y29"/>
  <c r="Z29"/>
  <c r="AA29"/>
  <c r="W30"/>
  <c r="X30"/>
  <c r="Y30"/>
  <c r="Z30"/>
  <c r="AA30"/>
  <c r="W31"/>
  <c r="X31"/>
  <c r="Y31"/>
  <c r="Z31"/>
  <c r="AA31"/>
  <c r="W32"/>
  <c r="X32"/>
  <c r="Y32"/>
  <c r="Z32"/>
  <c r="AA32"/>
  <c r="W33"/>
  <c r="X33"/>
  <c r="Y33"/>
  <c r="Z33"/>
  <c r="AA33"/>
  <c r="W34"/>
  <c r="X34"/>
  <c r="Y34"/>
  <c r="Z34"/>
  <c r="AA34"/>
  <c r="W35"/>
  <c r="X35"/>
  <c r="Y35"/>
  <c r="Z35"/>
  <c r="AA35"/>
  <c r="W36"/>
  <c r="X36"/>
  <c r="Y36"/>
  <c r="Z36"/>
  <c r="AA36"/>
  <c r="W37"/>
  <c r="X37"/>
  <c r="Y37"/>
  <c r="Z37"/>
  <c r="AA37"/>
  <c r="W38"/>
  <c r="X38"/>
  <c r="Y38"/>
  <c r="Z38"/>
  <c r="AA38"/>
  <c r="W39"/>
  <c r="X39"/>
  <c r="Y39"/>
  <c r="Z39"/>
  <c r="AA39"/>
  <c r="W40"/>
  <c r="X40"/>
  <c r="Y40"/>
  <c r="Z40"/>
  <c r="AA40"/>
  <c r="W41"/>
  <c r="X41"/>
  <c r="Y41"/>
  <c r="Z41"/>
  <c r="AA41"/>
  <c r="W42"/>
  <c r="X42"/>
  <c r="Y42"/>
  <c r="Z42"/>
  <c r="AA42"/>
  <c r="W43"/>
  <c r="X43"/>
  <c r="Y43"/>
  <c r="Z43"/>
  <c r="AA43"/>
  <c r="W44"/>
  <c r="X44"/>
  <c r="Y44"/>
  <c r="Z44"/>
  <c r="AA44"/>
  <c r="W45"/>
  <c r="X45"/>
  <c r="Y45"/>
  <c r="Z45"/>
  <c r="AA45"/>
  <c r="W46"/>
  <c r="X46"/>
  <c r="Y46"/>
  <c r="Z46"/>
  <c r="AA46"/>
  <c r="W47"/>
  <c r="X47"/>
  <c r="Y47"/>
  <c r="Z47"/>
  <c r="AA47"/>
  <c r="W48"/>
  <c r="X48"/>
  <c r="Y48"/>
  <c r="Z48"/>
  <c r="AA48"/>
  <c r="W49"/>
  <c r="X49"/>
  <c r="Y49"/>
  <c r="Z49"/>
  <c r="AA49"/>
  <c r="W50"/>
  <c r="X50"/>
  <c r="Y50"/>
  <c r="Z50"/>
  <c r="AA50"/>
  <c r="W51"/>
  <c r="X51"/>
  <c r="Y51"/>
  <c r="Z51"/>
  <c r="AA51"/>
  <c r="W52"/>
  <c r="X52"/>
  <c r="Y52"/>
  <c r="Z52"/>
  <c r="AA52"/>
  <c r="W53"/>
  <c r="X53"/>
  <c r="Y53"/>
  <c r="Z53"/>
  <c r="AA53"/>
  <c r="W54"/>
  <c r="X54"/>
  <c r="Y54"/>
  <c r="Z54"/>
  <c r="AA54"/>
  <c r="W55"/>
  <c r="X55"/>
  <c r="Y55"/>
  <c r="Z55"/>
  <c r="AA55"/>
  <c r="W56"/>
  <c r="X56"/>
  <c r="Y56"/>
  <c r="Z56"/>
  <c r="AA56"/>
  <c r="W57"/>
  <c r="X57"/>
  <c r="Y57"/>
  <c r="Z57"/>
  <c r="AA57"/>
  <c r="W58"/>
  <c r="X58"/>
  <c r="Y58"/>
  <c r="Z58"/>
  <c r="AA58"/>
  <c r="W59"/>
  <c r="X59"/>
  <c r="Y59"/>
  <c r="Z59"/>
  <c r="AA59"/>
  <c r="W60"/>
  <c r="X60"/>
  <c r="Y60"/>
  <c r="Z60"/>
  <c r="AA60"/>
  <c r="W61"/>
  <c r="X61"/>
  <c r="Y61"/>
  <c r="Z61"/>
  <c r="AA61"/>
  <c r="W62"/>
  <c r="X62"/>
  <c r="Y62"/>
  <c r="Z62"/>
  <c r="AA62"/>
  <c r="W63"/>
  <c r="X63"/>
  <c r="Y63"/>
  <c r="Z63"/>
  <c r="AA63"/>
  <c r="W64"/>
  <c r="X64"/>
  <c r="Y64"/>
  <c r="Z64"/>
  <c r="AA64"/>
  <c r="W65"/>
  <c r="X65"/>
  <c r="Y65"/>
  <c r="Z65"/>
  <c r="AA65"/>
  <c r="W66"/>
  <c r="X66"/>
  <c r="Y66"/>
  <c r="Z66"/>
  <c r="AA66"/>
  <c r="W67"/>
  <c r="X67"/>
  <c r="Y67"/>
  <c r="Z67"/>
  <c r="AA67"/>
  <c r="W68"/>
  <c r="X68"/>
  <c r="Y68"/>
  <c r="Z68"/>
  <c r="AA68"/>
  <c r="W69"/>
  <c r="X69"/>
  <c r="Y69"/>
  <c r="Z69"/>
  <c r="AA69"/>
  <c r="W70"/>
  <c r="X70"/>
  <c r="Y70"/>
  <c r="Z70"/>
  <c r="AA70"/>
  <c r="W71"/>
  <c r="X71"/>
  <c r="Y71"/>
  <c r="Z71"/>
  <c r="AA71"/>
  <c r="W72"/>
  <c r="X72"/>
  <c r="Y72"/>
  <c r="Z72"/>
  <c r="AA72"/>
  <c r="W73"/>
  <c r="X73"/>
  <c r="Y73"/>
  <c r="Z73"/>
  <c r="AA73"/>
  <c r="W74"/>
  <c r="X74"/>
  <c r="Y74"/>
  <c r="Z74"/>
  <c r="AA74"/>
  <c r="W75"/>
  <c r="X75"/>
  <c r="Y75"/>
  <c r="Z75"/>
  <c r="AA75"/>
  <c r="W76"/>
  <c r="X76"/>
  <c r="Y76"/>
  <c r="Z76"/>
  <c r="AA76"/>
  <c r="W77"/>
  <c r="X77"/>
  <c r="Y77"/>
  <c r="Z77"/>
  <c r="AA77"/>
  <c r="W78"/>
  <c r="X78"/>
  <c r="Y78"/>
  <c r="Z78"/>
  <c r="AA78"/>
  <c r="W79"/>
  <c r="X79"/>
  <c r="Y79"/>
  <c r="Z79"/>
  <c r="AA79"/>
  <c r="W80"/>
  <c r="X80"/>
  <c r="Y80"/>
  <c r="Z80"/>
  <c r="AA80"/>
  <c r="W81"/>
  <c r="X81"/>
  <c r="Y81"/>
  <c r="Z81"/>
  <c r="AA81"/>
  <c r="W82"/>
  <c r="X82"/>
  <c r="Y82"/>
  <c r="Z82"/>
  <c r="AA82"/>
  <c r="W83"/>
  <c r="X83"/>
  <c r="Y83"/>
  <c r="Z83"/>
  <c r="AA83"/>
  <c r="W84"/>
  <c r="X84"/>
  <c r="Y84"/>
  <c r="Z84"/>
  <c r="AA84"/>
  <c r="W85"/>
  <c r="X85"/>
  <c r="Y85"/>
  <c r="Z85"/>
  <c r="AA85"/>
  <c r="W86"/>
  <c r="X86"/>
  <c r="Y86"/>
  <c r="Z86"/>
  <c r="AA86"/>
  <c r="W87"/>
  <c r="X87"/>
  <c r="Y87"/>
  <c r="Z87"/>
  <c r="AA87"/>
  <c r="W88"/>
  <c r="X88"/>
  <c r="Y88"/>
  <c r="Z88"/>
  <c r="AA88"/>
  <c r="W89"/>
  <c r="X89"/>
  <c r="Y89"/>
  <c r="Z89"/>
  <c r="AA89"/>
  <c r="W90"/>
  <c r="X90"/>
  <c r="Y90"/>
  <c r="Z90"/>
  <c r="AA90"/>
  <c r="W91"/>
  <c r="X91"/>
  <c r="Y91"/>
  <c r="Z91"/>
  <c r="AA91"/>
  <c r="W92"/>
  <c r="X92"/>
  <c r="Y92"/>
  <c r="Z92"/>
  <c r="AA92"/>
  <c r="W93"/>
  <c r="X93"/>
  <c r="Y93"/>
  <c r="Z93"/>
  <c r="AA93"/>
  <c r="W94"/>
  <c r="X94"/>
  <c r="Y94"/>
  <c r="Z94"/>
  <c r="AA94"/>
  <c r="W95"/>
  <c r="X95"/>
  <c r="Y95"/>
  <c r="Z95"/>
  <c r="AA95"/>
  <c r="W96"/>
  <c r="X96"/>
  <c r="Y96"/>
  <c r="Z96"/>
  <c r="AA96"/>
  <c r="W97"/>
  <c r="X97"/>
  <c r="Y97"/>
  <c r="Z97"/>
  <c r="AA97"/>
  <c r="W98"/>
  <c r="X98"/>
  <c r="Y98"/>
  <c r="Z98"/>
  <c r="AA98"/>
  <c r="W99"/>
  <c r="X99"/>
  <c r="Y99"/>
  <c r="Z99"/>
  <c r="AA99"/>
  <c r="W100"/>
  <c r="X100"/>
  <c r="Y100"/>
  <c r="Z100"/>
  <c r="AA100"/>
  <c r="W101"/>
  <c r="X101"/>
  <c r="Y101"/>
  <c r="Z101"/>
  <c r="AA101"/>
  <c r="W102"/>
  <c r="X102"/>
  <c r="Y102"/>
  <c r="Z102"/>
  <c r="AA102"/>
  <c r="W103"/>
  <c r="X103"/>
  <c r="Y103"/>
  <c r="Z103"/>
  <c r="AA103"/>
  <c r="W104"/>
  <c r="X104"/>
  <c r="Y104"/>
  <c r="Z104"/>
  <c r="AA104"/>
  <c r="W105"/>
  <c r="X105"/>
  <c r="Y105"/>
  <c r="Z105"/>
  <c r="AA105"/>
  <c r="W106"/>
  <c r="X106"/>
  <c r="Y106"/>
  <c r="Z106"/>
  <c r="AA106"/>
  <c r="O7"/>
  <c r="P7"/>
  <c r="Q7"/>
  <c r="R7"/>
  <c r="S7"/>
  <c r="O8"/>
  <c r="G8" s="1"/>
  <c r="P8"/>
  <c r="Q8"/>
  <c r="R8"/>
  <c r="S8"/>
  <c r="O9"/>
  <c r="P9"/>
  <c r="Q9"/>
  <c r="R9"/>
  <c r="S9"/>
  <c r="O10"/>
  <c r="G10" s="1"/>
  <c r="DM10" i="243" s="1"/>
  <c r="P10" i="234"/>
  <c r="Q10"/>
  <c r="R10"/>
  <c r="S10"/>
  <c r="O11"/>
  <c r="P11"/>
  <c r="Q11"/>
  <c r="R11"/>
  <c r="S11"/>
  <c r="O12"/>
  <c r="P12"/>
  <c r="Q12"/>
  <c r="R12"/>
  <c r="S12"/>
  <c r="O13"/>
  <c r="P13"/>
  <c r="Q13"/>
  <c r="R13"/>
  <c r="S13"/>
  <c r="O14"/>
  <c r="G14" s="1"/>
  <c r="DM14" i="243" s="1"/>
  <c r="P14" i="234"/>
  <c r="Q14"/>
  <c r="R14"/>
  <c r="S14"/>
  <c r="O15"/>
  <c r="P15"/>
  <c r="Q15"/>
  <c r="R15"/>
  <c r="S15"/>
  <c r="O16"/>
  <c r="G16" s="1"/>
  <c r="P16"/>
  <c r="Q16"/>
  <c r="R16"/>
  <c r="S16"/>
  <c r="O17"/>
  <c r="P17"/>
  <c r="Q17"/>
  <c r="R17"/>
  <c r="S17"/>
  <c r="O18"/>
  <c r="G18" s="1"/>
  <c r="DM18" i="243" s="1"/>
  <c r="P18" i="234"/>
  <c r="Q18"/>
  <c r="R18"/>
  <c r="S18"/>
  <c r="O19"/>
  <c r="P19"/>
  <c r="Q19"/>
  <c r="R19"/>
  <c r="S19"/>
  <c r="O20"/>
  <c r="P20"/>
  <c r="Q20"/>
  <c r="R20"/>
  <c r="S20"/>
  <c r="O21"/>
  <c r="P21"/>
  <c r="Q21"/>
  <c r="R21"/>
  <c r="S21"/>
  <c r="O22"/>
  <c r="G22" s="1"/>
  <c r="DM22" i="243" s="1"/>
  <c r="P22" i="234"/>
  <c r="Q22"/>
  <c r="R22"/>
  <c r="S22"/>
  <c r="O23"/>
  <c r="P23"/>
  <c r="Q23"/>
  <c r="R23"/>
  <c r="S23"/>
  <c r="O24"/>
  <c r="G24" s="1"/>
  <c r="P24"/>
  <c r="Q24"/>
  <c r="R24"/>
  <c r="S24"/>
  <c r="O25"/>
  <c r="P25"/>
  <c r="Q25"/>
  <c r="R25"/>
  <c r="S25"/>
  <c r="O26"/>
  <c r="G26" s="1"/>
  <c r="P26"/>
  <c r="Q26"/>
  <c r="R26"/>
  <c r="S26"/>
  <c r="O27"/>
  <c r="P27"/>
  <c r="Q27"/>
  <c r="R27"/>
  <c r="S27"/>
  <c r="O28"/>
  <c r="P28"/>
  <c r="Q28"/>
  <c r="R28"/>
  <c r="S28"/>
  <c r="O29"/>
  <c r="P29"/>
  <c r="Q29"/>
  <c r="R29"/>
  <c r="S29"/>
  <c r="O30"/>
  <c r="G30" s="1"/>
  <c r="P30"/>
  <c r="Q30"/>
  <c r="R30"/>
  <c r="S30"/>
  <c r="O31"/>
  <c r="P31"/>
  <c r="Q31"/>
  <c r="R31"/>
  <c r="S31"/>
  <c r="O32"/>
  <c r="G32" s="1"/>
  <c r="DM32" i="243" s="1"/>
  <c r="P32" i="234"/>
  <c r="Q32"/>
  <c r="R32"/>
  <c r="S32"/>
  <c r="O33"/>
  <c r="P33"/>
  <c r="Q33"/>
  <c r="R33"/>
  <c r="S33"/>
  <c r="O34"/>
  <c r="G34" s="1"/>
  <c r="DM34" i="243" s="1"/>
  <c r="P34" i="234"/>
  <c r="Q34"/>
  <c r="R34"/>
  <c r="S34"/>
  <c r="O35"/>
  <c r="P35"/>
  <c r="Q35"/>
  <c r="R35"/>
  <c r="S35"/>
  <c r="O36"/>
  <c r="P36"/>
  <c r="Q36"/>
  <c r="R36"/>
  <c r="S36"/>
  <c r="O37"/>
  <c r="P37"/>
  <c r="Q37"/>
  <c r="R37"/>
  <c r="S37"/>
  <c r="O38"/>
  <c r="G38" s="1"/>
  <c r="P38"/>
  <c r="Q38"/>
  <c r="R38"/>
  <c r="S38"/>
  <c r="O39"/>
  <c r="P39"/>
  <c r="Q39"/>
  <c r="R39"/>
  <c r="S39"/>
  <c r="O40"/>
  <c r="G40" s="1"/>
  <c r="P40"/>
  <c r="Q40"/>
  <c r="R40"/>
  <c r="S40"/>
  <c r="O41"/>
  <c r="P41"/>
  <c r="Q41"/>
  <c r="R41"/>
  <c r="S41"/>
  <c r="O42"/>
  <c r="G42" s="1"/>
  <c r="P42"/>
  <c r="Q42"/>
  <c r="R42"/>
  <c r="S42"/>
  <c r="O43"/>
  <c r="P43"/>
  <c r="Q43"/>
  <c r="R43"/>
  <c r="S43"/>
  <c r="O44"/>
  <c r="G44" s="1"/>
  <c r="P44"/>
  <c r="Q44"/>
  <c r="R44"/>
  <c r="S44"/>
  <c r="O45"/>
  <c r="P45"/>
  <c r="Q45"/>
  <c r="R45"/>
  <c r="S45"/>
  <c r="O46"/>
  <c r="P46"/>
  <c r="Q46"/>
  <c r="R46"/>
  <c r="S46"/>
  <c r="O47"/>
  <c r="G47" s="1"/>
  <c r="G111" s="1"/>
  <c r="P47"/>
  <c r="Q47"/>
  <c r="R47"/>
  <c r="R111" s="1"/>
  <c r="S47"/>
  <c r="O48"/>
  <c r="P48"/>
  <c r="Q48"/>
  <c r="R48"/>
  <c r="S48"/>
  <c r="O49"/>
  <c r="P49"/>
  <c r="Q49"/>
  <c r="R49"/>
  <c r="S49"/>
  <c r="O50"/>
  <c r="G50" s="1"/>
  <c r="P50"/>
  <c r="Q50"/>
  <c r="R50"/>
  <c r="S50"/>
  <c r="O51"/>
  <c r="P51"/>
  <c r="Q51"/>
  <c r="R51"/>
  <c r="S51"/>
  <c r="O52"/>
  <c r="P52"/>
  <c r="Q52"/>
  <c r="R52"/>
  <c r="S52"/>
  <c r="O53"/>
  <c r="P53"/>
  <c r="Q53"/>
  <c r="R53"/>
  <c r="S53"/>
  <c r="O54"/>
  <c r="P54"/>
  <c r="Q54"/>
  <c r="R54"/>
  <c r="S54"/>
  <c r="O55"/>
  <c r="P55"/>
  <c r="Q55"/>
  <c r="R55"/>
  <c r="S55"/>
  <c r="O56"/>
  <c r="P56"/>
  <c r="Q56"/>
  <c r="R56"/>
  <c r="S56"/>
  <c r="O57"/>
  <c r="P57"/>
  <c r="Q57"/>
  <c r="R57"/>
  <c r="S57"/>
  <c r="O58"/>
  <c r="G58" s="1"/>
  <c r="P58"/>
  <c r="Q58"/>
  <c r="R58"/>
  <c r="S58"/>
  <c r="O59"/>
  <c r="P59"/>
  <c r="Q59"/>
  <c r="R59"/>
  <c r="S59"/>
  <c r="O60"/>
  <c r="P60"/>
  <c r="Q60"/>
  <c r="R60"/>
  <c r="S60"/>
  <c r="O61"/>
  <c r="P61"/>
  <c r="Q61"/>
  <c r="R61"/>
  <c r="S61"/>
  <c r="O62"/>
  <c r="P62"/>
  <c r="Q62"/>
  <c r="R62"/>
  <c r="S62"/>
  <c r="O63"/>
  <c r="P63"/>
  <c r="Q63"/>
  <c r="R63"/>
  <c r="S63"/>
  <c r="O64"/>
  <c r="P64"/>
  <c r="Q64"/>
  <c r="R64"/>
  <c r="S64"/>
  <c r="O65"/>
  <c r="P65"/>
  <c r="Q65"/>
  <c r="R65"/>
  <c r="S65"/>
  <c r="O66"/>
  <c r="G66" s="1"/>
  <c r="P66"/>
  <c r="Q66"/>
  <c r="R66"/>
  <c r="S66"/>
  <c r="O67"/>
  <c r="P67"/>
  <c r="Q67"/>
  <c r="R67"/>
  <c r="S67"/>
  <c r="O68"/>
  <c r="P68"/>
  <c r="Q68"/>
  <c r="R68"/>
  <c r="S68"/>
  <c r="O69"/>
  <c r="P69"/>
  <c r="Q69"/>
  <c r="R69"/>
  <c r="S69"/>
  <c r="O70"/>
  <c r="G70" s="1"/>
  <c r="P70"/>
  <c r="Q70"/>
  <c r="R70"/>
  <c r="S70"/>
  <c r="O71"/>
  <c r="P71"/>
  <c r="Q71"/>
  <c r="R71"/>
  <c r="S71"/>
  <c r="O72"/>
  <c r="G72" s="1"/>
  <c r="P72"/>
  <c r="Q72"/>
  <c r="R72"/>
  <c r="S72"/>
  <c r="O73"/>
  <c r="P73"/>
  <c r="Q73"/>
  <c r="R73"/>
  <c r="S73"/>
  <c r="O74"/>
  <c r="G74" s="1"/>
  <c r="P74"/>
  <c r="Q74"/>
  <c r="R74"/>
  <c r="S74"/>
  <c r="O75"/>
  <c r="P75"/>
  <c r="Q75"/>
  <c r="R75"/>
  <c r="S75"/>
  <c r="O76"/>
  <c r="P76"/>
  <c r="Q76"/>
  <c r="R76"/>
  <c r="S76"/>
  <c r="O77"/>
  <c r="P77"/>
  <c r="Q77"/>
  <c r="R77"/>
  <c r="S77"/>
  <c r="O78"/>
  <c r="G78" s="1"/>
  <c r="P78"/>
  <c r="Q78"/>
  <c r="R78"/>
  <c r="S78"/>
  <c r="O79"/>
  <c r="P79"/>
  <c r="Q79"/>
  <c r="R79"/>
  <c r="S79"/>
  <c r="O80"/>
  <c r="G80" s="1"/>
  <c r="P80"/>
  <c r="Q80"/>
  <c r="R80"/>
  <c r="S80"/>
  <c r="O81"/>
  <c r="P81"/>
  <c r="Q81"/>
  <c r="R81"/>
  <c r="S81"/>
  <c r="O82"/>
  <c r="P82"/>
  <c r="Q82"/>
  <c r="R82"/>
  <c r="S82"/>
  <c r="O83"/>
  <c r="P83"/>
  <c r="Q83"/>
  <c r="R83"/>
  <c r="S83"/>
  <c r="O84"/>
  <c r="G84" s="1"/>
  <c r="P84"/>
  <c r="Q84"/>
  <c r="R84"/>
  <c r="S84"/>
  <c r="O85"/>
  <c r="P85"/>
  <c r="Q85"/>
  <c r="R85"/>
  <c r="S85"/>
  <c r="O86"/>
  <c r="G86" s="1"/>
  <c r="P86"/>
  <c r="Q86"/>
  <c r="R86"/>
  <c r="S86"/>
  <c r="O87"/>
  <c r="P87"/>
  <c r="Q87"/>
  <c r="R87"/>
  <c r="S87"/>
  <c r="O88"/>
  <c r="G88" s="1"/>
  <c r="P88"/>
  <c r="Q88"/>
  <c r="R88"/>
  <c r="S88"/>
  <c r="O89"/>
  <c r="P89"/>
  <c r="Q89"/>
  <c r="R89"/>
  <c r="S89"/>
  <c r="O90"/>
  <c r="G90" s="1"/>
  <c r="P90"/>
  <c r="Q90"/>
  <c r="R90"/>
  <c r="S90"/>
  <c r="O91"/>
  <c r="P91"/>
  <c r="Q91"/>
  <c r="R91"/>
  <c r="S91"/>
  <c r="O92"/>
  <c r="G92" s="1"/>
  <c r="P92"/>
  <c r="Q92"/>
  <c r="R92"/>
  <c r="S92"/>
  <c r="O93"/>
  <c r="P93"/>
  <c r="Q93"/>
  <c r="R93"/>
  <c r="S93"/>
  <c r="O94"/>
  <c r="G94" s="1"/>
  <c r="P94"/>
  <c r="Q94"/>
  <c r="R94"/>
  <c r="S94"/>
  <c r="O95"/>
  <c r="P95"/>
  <c r="Q95"/>
  <c r="R95"/>
  <c r="S95"/>
  <c r="O96"/>
  <c r="G96" s="1"/>
  <c r="P96"/>
  <c r="Q96"/>
  <c r="R96"/>
  <c r="S96"/>
  <c r="O97"/>
  <c r="P97"/>
  <c r="Q97"/>
  <c r="R97"/>
  <c r="S97"/>
  <c r="O98"/>
  <c r="P98"/>
  <c r="Q98"/>
  <c r="R98"/>
  <c r="S98"/>
  <c r="O99"/>
  <c r="P99"/>
  <c r="Q99"/>
  <c r="R99"/>
  <c r="S99"/>
  <c r="O100"/>
  <c r="P100"/>
  <c r="Q100"/>
  <c r="R100"/>
  <c r="S100"/>
  <c r="O101"/>
  <c r="P101"/>
  <c r="Q101"/>
  <c r="R101"/>
  <c r="S101"/>
  <c r="O102"/>
  <c r="G102" s="1"/>
  <c r="P102"/>
  <c r="Q102"/>
  <c r="R102"/>
  <c r="S102"/>
  <c r="O103"/>
  <c r="P103"/>
  <c r="Q103"/>
  <c r="R103"/>
  <c r="S103"/>
  <c r="O104"/>
  <c r="G104" s="1"/>
  <c r="P104"/>
  <c r="Q104"/>
  <c r="R104"/>
  <c r="S104"/>
  <c r="X6"/>
  <c r="Y6"/>
  <c r="Z6"/>
  <c r="AA6"/>
  <c r="P6"/>
  <c r="Q6"/>
  <c r="R6"/>
  <c r="S6"/>
  <c r="W6"/>
  <c r="O6"/>
  <c r="L12" i="246"/>
  <c r="L11"/>
  <c r="A2" i="274"/>
  <c r="A3"/>
  <c r="T43" i="239"/>
  <c r="T44"/>
  <c r="T45"/>
  <c r="T46"/>
  <c r="T48"/>
  <c r="T49"/>
  <c r="T50"/>
  <c r="T51"/>
  <c r="T52"/>
  <c r="T53"/>
  <c r="T54"/>
  <c r="T55"/>
  <c r="O42"/>
  <c r="P42"/>
  <c r="Q42"/>
  <c r="R42"/>
  <c r="S42"/>
  <c r="N42"/>
  <c r="O6" i="2"/>
  <c r="T6" s="1"/>
  <c r="O7"/>
  <c r="T7" s="1"/>
  <c r="O8"/>
  <c r="T8" s="1"/>
  <c r="O9"/>
  <c r="T9" s="1"/>
  <c r="O10"/>
  <c r="T10" s="1"/>
  <c r="O11"/>
  <c r="T11" s="1"/>
  <c r="O12"/>
  <c r="T12" s="1"/>
  <c r="O13"/>
  <c r="T13" s="1"/>
  <c r="O14"/>
  <c r="T14" s="1"/>
  <c r="O15"/>
  <c r="T15" s="1"/>
  <c r="O16"/>
  <c r="T16" s="1"/>
  <c r="O17"/>
  <c r="T17" s="1"/>
  <c r="O18"/>
  <c r="T18" s="1"/>
  <c r="O19"/>
  <c r="T19" s="1"/>
  <c r="O20"/>
  <c r="T20" s="1"/>
  <c r="O21"/>
  <c r="T21" s="1"/>
  <c r="O22"/>
  <c r="T22" s="1"/>
  <c r="O23"/>
  <c r="T23" s="1"/>
  <c r="O24"/>
  <c r="T24" s="1"/>
  <c r="O25"/>
  <c r="T25" s="1"/>
  <c r="O26"/>
  <c r="T26" s="1"/>
  <c r="O27"/>
  <c r="T27" s="1"/>
  <c r="O28"/>
  <c r="T28" s="1"/>
  <c r="O29"/>
  <c r="T29" s="1"/>
  <c r="O30"/>
  <c r="T30" s="1"/>
  <c r="O31"/>
  <c r="T31" s="1"/>
  <c r="O32"/>
  <c r="T32" s="1"/>
  <c r="O33"/>
  <c r="T33" s="1"/>
  <c r="O34"/>
  <c r="T34" s="1"/>
  <c r="O35"/>
  <c r="T35" s="1"/>
  <c r="O36"/>
  <c r="T36" s="1"/>
  <c r="O37"/>
  <c r="T37" s="1"/>
  <c r="O38"/>
  <c r="T38" s="1"/>
  <c r="O39"/>
  <c r="T39" s="1"/>
  <c r="O40"/>
  <c r="T40" s="1"/>
  <c r="O41"/>
  <c r="T41" s="1"/>
  <c r="O42"/>
  <c r="T42" s="1"/>
  <c r="O43"/>
  <c r="T43" s="1"/>
  <c r="O44"/>
  <c r="T44" s="1"/>
  <c r="O45"/>
  <c r="T45" s="1"/>
  <c r="O46"/>
  <c r="T46" s="1"/>
  <c r="O47"/>
  <c r="T47" s="1"/>
  <c r="O48"/>
  <c r="T48" s="1"/>
  <c r="O49"/>
  <c r="T49" s="1"/>
  <c r="O50"/>
  <c r="T50" s="1"/>
  <c r="O51"/>
  <c r="T51" s="1"/>
  <c r="O52"/>
  <c r="T52" s="1"/>
  <c r="O53"/>
  <c r="T53" s="1"/>
  <c r="O54"/>
  <c r="T54" s="1"/>
  <c r="O55"/>
  <c r="T55" s="1"/>
  <c r="O56"/>
  <c r="T56" s="1"/>
  <c r="O57"/>
  <c r="T57" s="1"/>
  <c r="O58"/>
  <c r="T58" s="1"/>
  <c r="O59"/>
  <c r="T59" s="1"/>
  <c r="O60"/>
  <c r="T60" s="1"/>
  <c r="O61"/>
  <c r="T61" s="1"/>
  <c r="O62"/>
  <c r="T62" s="1"/>
  <c r="O63"/>
  <c r="T63" s="1"/>
  <c r="O64"/>
  <c r="T64" s="1"/>
  <c r="O65"/>
  <c r="T65" s="1"/>
  <c r="O66"/>
  <c r="T66" s="1"/>
  <c r="O67"/>
  <c r="T67" s="1"/>
  <c r="O68"/>
  <c r="T68" s="1"/>
  <c r="O69"/>
  <c r="T69" s="1"/>
  <c r="O70"/>
  <c r="T70" s="1"/>
  <c r="O71"/>
  <c r="T71" s="1"/>
  <c r="O72"/>
  <c r="T72" s="1"/>
  <c r="O73"/>
  <c r="T73" s="1"/>
  <c r="O74"/>
  <c r="T74" s="1"/>
  <c r="O75"/>
  <c r="T75" s="1"/>
  <c r="O76"/>
  <c r="T76" s="1"/>
  <c r="O77"/>
  <c r="T77" s="1"/>
  <c r="O78"/>
  <c r="T78" s="1"/>
  <c r="O79"/>
  <c r="T79" s="1"/>
  <c r="O80"/>
  <c r="T80" s="1"/>
  <c r="O81"/>
  <c r="T81" s="1"/>
  <c r="O82"/>
  <c r="T82" s="1"/>
  <c r="O83"/>
  <c r="T83" s="1"/>
  <c r="O84"/>
  <c r="T84" s="1"/>
  <c r="O85"/>
  <c r="T85" s="1"/>
  <c r="O86"/>
  <c r="T86" s="1"/>
  <c r="O87"/>
  <c r="T87" s="1"/>
  <c r="O88"/>
  <c r="T88" s="1"/>
  <c r="O89"/>
  <c r="T89" s="1"/>
  <c r="O90"/>
  <c r="T90" s="1"/>
  <c r="O91"/>
  <c r="T91" s="1"/>
  <c r="O92"/>
  <c r="T92" s="1"/>
  <c r="O93"/>
  <c r="T93" s="1"/>
  <c r="O94"/>
  <c r="T94" s="1"/>
  <c r="O95"/>
  <c r="T95" s="1"/>
  <c r="O96"/>
  <c r="T96" s="1"/>
  <c r="O97"/>
  <c r="T97" s="1"/>
  <c r="O98"/>
  <c r="T98" s="1"/>
  <c r="O99"/>
  <c r="T99" s="1"/>
  <c r="O100"/>
  <c r="T100" s="1"/>
  <c r="O101"/>
  <c r="T101" s="1"/>
  <c r="O102"/>
  <c r="T102" s="1"/>
  <c r="O103"/>
  <c r="T103" s="1"/>
  <c r="O104"/>
  <c r="T104" s="1"/>
  <c r="N7"/>
  <c r="N8"/>
  <c r="N9"/>
  <c r="N10"/>
  <c r="N11"/>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I24" i="187"/>
  <c r="J24"/>
  <c r="G29" i="175"/>
  <c r="F29"/>
  <c r="T42" i="239"/>
  <c r="A3" i="257"/>
  <c r="A2"/>
  <c r="A3" i="278"/>
  <c r="A2"/>
  <c r="A3" i="277"/>
  <c r="A2"/>
  <c r="A3" i="283"/>
  <c r="A2"/>
  <c r="K33" i="285"/>
  <c r="J33"/>
  <c r="I33"/>
  <c r="H33"/>
  <c r="G33"/>
  <c r="F33"/>
  <c r="A3"/>
  <c r="A2"/>
  <c r="K33" i="287"/>
  <c r="J33"/>
  <c r="I33"/>
  <c r="H33"/>
  <c r="G33"/>
  <c r="F33"/>
  <c r="A3"/>
  <c r="A2"/>
  <c r="K33" i="286"/>
  <c r="J33"/>
  <c r="I33"/>
  <c r="H33"/>
  <c r="G33"/>
  <c r="F33"/>
  <c r="A3"/>
  <c r="A2"/>
  <c r="F52" i="120"/>
  <c r="G42"/>
  <c r="L42" s="1"/>
  <c r="G41"/>
  <c r="G40"/>
  <c r="G29"/>
  <c r="L29" s="1"/>
  <c r="F19"/>
  <c r="F22" i="187"/>
  <c r="F23"/>
  <c r="G12"/>
  <c r="G13"/>
  <c r="L13" s="1"/>
  <c r="G14"/>
  <c r="L14" s="1"/>
  <c r="G15"/>
  <c r="L15" s="1"/>
  <c r="G16"/>
  <c r="L16" s="1"/>
  <c r="G17"/>
  <c r="L17" s="1"/>
  <c r="G18"/>
  <c r="L18" s="1"/>
  <c r="G19"/>
  <c r="L19" s="1"/>
  <c r="G20"/>
  <c r="L20" s="1"/>
  <c r="G23"/>
  <c r="L23" s="1"/>
  <c r="G22"/>
  <c r="L22" s="1"/>
  <c r="F13"/>
  <c r="F14"/>
  <c r="F15"/>
  <c r="F16"/>
  <c r="F17"/>
  <c r="F18"/>
  <c r="F19"/>
  <c r="F20"/>
  <c r="F12"/>
  <c r="H9"/>
  <c r="H26" s="1"/>
  <c r="E62" i="201" s="1"/>
  <c r="K9" i="187"/>
  <c r="L7" i="248"/>
  <c r="L8"/>
  <c r="L10"/>
  <c r="AF10" s="1"/>
  <c r="L16"/>
  <c r="L17"/>
  <c r="L19"/>
  <c r="AF19" s="1"/>
  <c r="L6"/>
  <c r="T26" i="238"/>
  <c r="L26"/>
  <c r="F15" i="63"/>
  <c r="F6" i="187"/>
  <c r="H21" i="55"/>
  <c r="K21"/>
  <c r="J21"/>
  <c r="K9"/>
  <c r="H9"/>
  <c r="F9"/>
  <c r="L58" i="6"/>
  <c r="L59"/>
  <c r="L53"/>
  <c r="T42" i="283"/>
  <c r="T43"/>
  <c r="X128" i="250"/>
  <c r="W128"/>
  <c r="V128"/>
  <c r="U128"/>
  <c r="T128"/>
  <c r="Y128" s="1"/>
  <c r="E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Y6"/>
  <c r="U5"/>
  <c r="V5"/>
  <c r="W5" s="1"/>
  <c r="X5" s="1"/>
  <c r="F72" i="217"/>
  <c r="F71"/>
  <c r="H74"/>
  <c r="I74"/>
  <c r="J74"/>
  <c r="K74"/>
  <c r="H75"/>
  <c r="H82" s="1"/>
  <c r="I75"/>
  <c r="I82" s="1"/>
  <c r="J75"/>
  <c r="J82" s="1"/>
  <c r="K75"/>
  <c r="K82" s="1"/>
  <c r="G47"/>
  <c r="G48"/>
  <c r="L48" s="1"/>
  <c r="G49"/>
  <c r="G50"/>
  <c r="G51"/>
  <c r="F51"/>
  <c r="F50"/>
  <c r="F49"/>
  <c r="F48"/>
  <c r="F47"/>
  <c r="H53"/>
  <c r="H54" s="1"/>
  <c r="E13" i="201" s="1"/>
  <c r="I38" i="217"/>
  <c r="I42" s="1"/>
  <c r="I53" s="1"/>
  <c r="J38"/>
  <c r="J42" s="1"/>
  <c r="J53" s="1"/>
  <c r="K38"/>
  <c r="K42" s="1"/>
  <c r="K53" s="1"/>
  <c r="F36"/>
  <c r="I17"/>
  <c r="J17"/>
  <c r="K17"/>
  <c r="L33" i="252"/>
  <c r="H36"/>
  <c r="I36"/>
  <c r="K36"/>
  <c r="F36"/>
  <c r="G30"/>
  <c r="H30"/>
  <c r="I30"/>
  <c r="K30"/>
  <c r="F30"/>
  <c r="H25"/>
  <c r="I25"/>
  <c r="J25"/>
  <c r="K25"/>
  <c r="F25"/>
  <c r="G18"/>
  <c r="I18"/>
  <c r="J18"/>
  <c r="F18"/>
  <c r="G11"/>
  <c r="I11"/>
  <c r="K11"/>
  <c r="L46" i="21"/>
  <c r="L47"/>
  <c r="L48"/>
  <c r="L49"/>
  <c r="L50"/>
  <c r="L51"/>
  <c r="L52"/>
  <c r="L56"/>
  <c r="L31"/>
  <c r="L32"/>
  <c r="L33"/>
  <c r="L34"/>
  <c r="L35"/>
  <c r="L36"/>
  <c r="L37"/>
  <c r="L38"/>
  <c r="L40"/>
  <c r="L41"/>
  <c r="L17"/>
  <c r="L18"/>
  <c r="L19"/>
  <c r="L20"/>
  <c r="L21"/>
  <c r="L22"/>
  <c r="L23"/>
  <c r="L25"/>
  <c r="L26"/>
  <c r="L15"/>
  <c r="L11"/>
  <c r="L10"/>
  <c r="L9"/>
  <c r="L8"/>
  <c r="L7"/>
  <c r="F37" i="252"/>
  <c r="F40" s="1"/>
  <c r="H40"/>
  <c r="K17" i="226"/>
  <c r="B15" i="228"/>
  <c r="C14" i="201" s="1"/>
  <c r="S36" i="248"/>
  <c r="S39" s="1"/>
  <c r="R36"/>
  <c r="R39" s="1"/>
  <c r="Q36"/>
  <c r="O39"/>
  <c r="S40" i="251"/>
  <c r="K20" i="192" s="1"/>
  <c r="K32" s="1"/>
  <c r="K39" s="1"/>
  <c r="H31" i="201" s="1"/>
  <c r="R40" i="251"/>
  <c r="J20" i="192" s="1"/>
  <c r="Q40" i="251"/>
  <c r="I20" i="192" s="1"/>
  <c r="I32" s="1"/>
  <c r="I39" s="1"/>
  <c r="F31" i="201" s="1"/>
  <c r="P40" i="251"/>
  <c r="H20" i="192" s="1"/>
  <c r="O40" i="251"/>
  <c r="N40"/>
  <c r="S25" i="249"/>
  <c r="S28"/>
  <c r="R25"/>
  <c r="R28"/>
  <c r="Q25"/>
  <c r="Q28"/>
  <c r="P25"/>
  <c r="P28"/>
  <c r="O25"/>
  <c r="O28"/>
  <c r="N25"/>
  <c r="N28"/>
  <c r="M42" i="242"/>
  <c r="L42"/>
  <c r="J42"/>
  <c r="T35" i="247"/>
  <c r="T34"/>
  <c r="S33"/>
  <c r="R33"/>
  <c r="Q33"/>
  <c r="P33"/>
  <c r="O33"/>
  <c r="N33"/>
  <c r="N38" s="1"/>
  <c r="T32"/>
  <c r="T31"/>
  <c r="T30"/>
  <c r="T29"/>
  <c r="T28"/>
  <c r="T27"/>
  <c r="T26"/>
  <c r="T25"/>
  <c r="T24"/>
  <c r="T61" i="246"/>
  <c r="T60"/>
  <c r="S59"/>
  <c r="S62" s="1"/>
  <c r="R59"/>
  <c r="R62" s="1"/>
  <c r="Q59"/>
  <c r="Q62" s="1"/>
  <c r="P59"/>
  <c r="P62" s="1"/>
  <c r="O59"/>
  <c r="N59"/>
  <c r="T58"/>
  <c r="T57"/>
  <c r="T56"/>
  <c r="T55"/>
  <c r="T54"/>
  <c r="T53"/>
  <c r="T52"/>
  <c r="T51"/>
  <c r="T50"/>
  <c r="O34" i="245"/>
  <c r="P34"/>
  <c r="P37" s="1"/>
  <c r="Q34"/>
  <c r="Q37" s="1"/>
  <c r="R34"/>
  <c r="R37"/>
  <c r="S34"/>
  <c r="O37"/>
  <c r="S37"/>
  <c r="G23" i="193"/>
  <c r="G26"/>
  <c r="G11"/>
  <c r="F11"/>
  <c r="F58"/>
  <c r="L6"/>
  <c r="F26"/>
  <c r="L12" i="184"/>
  <c r="G21"/>
  <c r="F21"/>
  <c r="L6" i="70"/>
  <c r="G15"/>
  <c r="F15"/>
  <c r="F24" i="21"/>
  <c r="F27" s="1"/>
  <c r="F25" i="144"/>
  <c r="G21"/>
  <c r="L21" s="1"/>
  <c r="F21"/>
  <c r="G16"/>
  <c r="F16"/>
  <c r="G14"/>
  <c r="G13"/>
  <c r="F14"/>
  <c r="F13"/>
  <c r="G11"/>
  <c r="G10"/>
  <c r="G9"/>
  <c r="G8"/>
  <c r="G7"/>
  <c r="G6"/>
  <c r="F7"/>
  <c r="F8"/>
  <c r="F9"/>
  <c r="F10"/>
  <c r="F11"/>
  <c r="G23" i="117"/>
  <c r="L23" s="1"/>
  <c r="G24"/>
  <c r="L24" s="1"/>
  <c r="G13"/>
  <c r="L13" s="1"/>
  <c r="G14"/>
  <c r="L14" s="1"/>
  <c r="G15"/>
  <c r="L15" s="1"/>
  <c r="G16"/>
  <c r="L16" s="1"/>
  <c r="G17"/>
  <c r="L17" s="1"/>
  <c r="G18"/>
  <c r="L18" s="1"/>
  <c r="G19"/>
  <c r="L19" s="1"/>
  <c r="G20"/>
  <c r="L20" s="1"/>
  <c r="G21"/>
  <c r="L21" s="1"/>
  <c r="F24"/>
  <c r="F23"/>
  <c r="F14"/>
  <c r="F15"/>
  <c r="F16"/>
  <c r="F17"/>
  <c r="F18"/>
  <c r="F19"/>
  <c r="F20"/>
  <c r="F21"/>
  <c r="F13"/>
  <c r="L11" i="200"/>
  <c r="G20"/>
  <c r="G23" s="1"/>
  <c r="G27" s="1"/>
  <c r="D52" i="201" s="1"/>
  <c r="H20" i="200"/>
  <c r="F20"/>
  <c r="F24" i="6"/>
  <c r="F63" s="1"/>
  <c r="F36"/>
  <c r="F61"/>
  <c r="F51"/>
  <c r="F54"/>
  <c r="L6"/>
  <c r="BD104" i="284"/>
  <c r="BD102"/>
  <c r="BD101"/>
  <c r="BD84"/>
  <c r="BD82"/>
  <c r="BD79"/>
  <c r="F44" i="217"/>
  <c r="F35"/>
  <c r="F79" s="1"/>
  <c r="F34"/>
  <c r="F29"/>
  <c r="F31"/>
  <c r="F41"/>
  <c r="F70" s="1"/>
  <c r="F52"/>
  <c r="F43"/>
  <c r="F39"/>
  <c r="F33"/>
  <c r="F30"/>
  <c r="F28"/>
  <c r="A2" i="284"/>
  <c r="G20" i="192"/>
  <c r="L20" s="1"/>
  <c r="F20"/>
  <c r="F10"/>
  <c r="O118" i="2"/>
  <c r="F6" i="226" s="1"/>
  <c r="K6" s="1"/>
  <c r="O119" i="2"/>
  <c r="F7" i="226" s="1"/>
  <c r="S1180" i="2"/>
  <c r="R1180"/>
  <c r="Q1180"/>
  <c r="P1180"/>
  <c r="O1180"/>
  <c r="N1180"/>
  <c r="N126" s="1"/>
  <c r="E14" i="226" s="1"/>
  <c r="T1177" i="2"/>
  <c r="T1176"/>
  <c r="T1175"/>
  <c r="T1174"/>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S1076"/>
  <c r="R1076"/>
  <c r="Q1076"/>
  <c r="P1076"/>
  <c r="O1076"/>
  <c r="T1076" s="1"/>
  <c r="N1076"/>
  <c r="N125" s="1"/>
  <c r="E13" i="226" s="1"/>
  <c r="T1073" i="2"/>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T981"/>
  <c r="T980"/>
  <c r="T979"/>
  <c r="T978"/>
  <c r="T977"/>
  <c r="T976"/>
  <c r="T975"/>
  <c r="F40" i="217"/>
  <c r="BD100" i="284"/>
  <c r="F73" i="217"/>
  <c r="F27" i="6"/>
  <c r="T1180" i="2"/>
  <c r="BD103" i="284"/>
  <c r="BD105"/>
  <c r="BD106"/>
  <c r="F64" i="6"/>
  <c r="Q39" i="248"/>
  <c r="T36"/>
  <c r="O62" i="246"/>
  <c r="N62"/>
  <c r="T119" i="2"/>
  <c r="I42" i="242"/>
  <c r="O36" i="247"/>
  <c r="O38"/>
  <c r="N36"/>
  <c r="O43" i="251"/>
  <c r="N43"/>
  <c r="O126" i="2"/>
  <c r="O125"/>
  <c r="F6" i="279"/>
  <c r="F8"/>
  <c r="F10"/>
  <c r="F12"/>
  <c r="F14"/>
  <c r="F18"/>
  <c r="N11" i="218"/>
  <c r="T33" i="247"/>
  <c r="T59" i="246"/>
  <c r="T62"/>
  <c r="F19" i="279"/>
  <c r="F15"/>
  <c r="F13"/>
  <c r="F9"/>
  <c r="F17"/>
  <c r="F11"/>
  <c r="F7"/>
  <c r="S71" i="242"/>
  <c r="M51"/>
  <c r="S51"/>
  <c r="M52"/>
  <c r="S52"/>
  <c r="M53"/>
  <c r="S53"/>
  <c r="M54"/>
  <c r="S54"/>
  <c r="M55"/>
  <c r="S55"/>
  <c r="M56"/>
  <c r="S56"/>
  <c r="M57"/>
  <c r="S57"/>
  <c r="S58"/>
  <c r="M59"/>
  <c r="S59"/>
  <c r="M60"/>
  <c r="S60"/>
  <c r="M61"/>
  <c r="S61"/>
  <c r="M62"/>
  <c r="S62"/>
  <c r="M63"/>
  <c r="S63"/>
  <c r="M64"/>
  <c r="M65"/>
  <c r="S65"/>
  <c r="S66"/>
  <c r="M67"/>
  <c r="S67"/>
  <c r="M68"/>
  <c r="S68"/>
  <c r="S69"/>
  <c r="M70"/>
  <c r="S70"/>
  <c r="M72"/>
  <c r="M73"/>
  <c r="S73"/>
  <c r="S74"/>
  <c r="M75"/>
  <c r="S75"/>
  <c r="M76"/>
  <c r="S76"/>
  <c r="M77"/>
  <c r="S77"/>
  <c r="M78"/>
  <c r="S79"/>
  <c r="S50"/>
  <c r="H25"/>
  <c r="N11" i="249" s="1"/>
  <c r="H24" i="242"/>
  <c r="H22"/>
  <c r="F29" i="6"/>
  <c r="AQ11" i="218"/>
  <c r="AH11"/>
  <c r="F69" i="217"/>
  <c r="F25" i="279"/>
  <c r="F29"/>
  <c r="F35"/>
  <c r="F27"/>
  <c r="F31"/>
  <c r="F33"/>
  <c r="F37"/>
  <c r="L18" i="257"/>
  <c r="L17"/>
  <c r="L16"/>
  <c r="L9"/>
  <c r="L8"/>
  <c r="L7"/>
  <c r="L6" i="283"/>
  <c r="AF6" s="1"/>
  <c r="T6"/>
  <c r="V6"/>
  <c r="W6"/>
  <c r="AC6"/>
  <c r="AD6"/>
  <c r="AE6"/>
  <c r="L7"/>
  <c r="AF7" s="1"/>
  <c r="T7"/>
  <c r="V7"/>
  <c r="W7"/>
  <c r="AC7"/>
  <c r="AD7"/>
  <c r="AE7"/>
  <c r="L8"/>
  <c r="AF8" s="1"/>
  <c r="T8"/>
  <c r="V8"/>
  <c r="W8"/>
  <c r="AC8"/>
  <c r="AD8"/>
  <c r="AE8"/>
  <c r="L9"/>
  <c r="AF9" s="1"/>
  <c r="T9"/>
  <c r="V9"/>
  <c r="W9"/>
  <c r="AC9"/>
  <c r="AD9"/>
  <c r="AE9"/>
  <c r="N10"/>
  <c r="O10"/>
  <c r="P10"/>
  <c r="Q10"/>
  <c r="R10"/>
  <c r="S10"/>
  <c r="T10"/>
  <c r="L13"/>
  <c r="T13"/>
  <c r="V13"/>
  <c r="W13"/>
  <c r="AC13"/>
  <c r="AD13"/>
  <c r="AE13"/>
  <c r="AF13"/>
  <c r="L14"/>
  <c r="T14"/>
  <c r="V14"/>
  <c r="W14"/>
  <c r="AC14"/>
  <c r="AD14"/>
  <c r="AE14"/>
  <c r="AF14"/>
  <c r="L15"/>
  <c r="T15"/>
  <c r="T16" s="1"/>
  <c r="T17" s="1"/>
  <c r="V15"/>
  <c r="W15"/>
  <c r="AC15"/>
  <c r="AD15"/>
  <c r="AE15"/>
  <c r="AF15"/>
  <c r="N16"/>
  <c r="O16"/>
  <c r="O17" s="1"/>
  <c r="O46" s="1"/>
  <c r="P16"/>
  <c r="Q16"/>
  <c r="Q17" s="1"/>
  <c r="R16"/>
  <c r="S16"/>
  <c r="S17" s="1"/>
  <c r="N17"/>
  <c r="P17"/>
  <c r="R17"/>
  <c r="F28"/>
  <c r="G28"/>
  <c r="H28"/>
  <c r="I28"/>
  <c r="J28"/>
  <c r="K28"/>
  <c r="T32"/>
  <c r="T33"/>
  <c r="T34"/>
  <c r="T35"/>
  <c r="T36"/>
  <c r="T37"/>
  <c r="T38"/>
  <c r="T39"/>
  <c r="T40"/>
  <c r="N41"/>
  <c r="N46" s="1"/>
  <c r="O41"/>
  <c r="P41"/>
  <c r="P44" s="1"/>
  <c r="Q41"/>
  <c r="Q44" s="1"/>
  <c r="R41"/>
  <c r="R44" s="1"/>
  <c r="S41"/>
  <c r="S44" s="1"/>
  <c r="G24" i="192"/>
  <c r="L24" s="1"/>
  <c r="G8" i="114"/>
  <c r="O44" i="283"/>
  <c r="N44"/>
  <c r="F24" i="192"/>
  <c r="V6" i="246"/>
  <c r="T25" i="245"/>
  <c r="T18"/>
  <c r="N15"/>
  <c r="N20"/>
  <c r="L8"/>
  <c r="L9"/>
  <c r="L11"/>
  <c r="L12"/>
  <c r="L13"/>
  <c r="L14"/>
  <c r="L16"/>
  <c r="L17"/>
  <c r="L18"/>
  <c r="L19"/>
  <c r="L7"/>
  <c r="S20"/>
  <c r="R20"/>
  <c r="Q20"/>
  <c r="P20"/>
  <c r="O20"/>
  <c r="T19"/>
  <c r="T17"/>
  <c r="T16"/>
  <c r="S15"/>
  <c r="R15"/>
  <c r="Q15"/>
  <c r="P15"/>
  <c r="O15"/>
  <c r="T14"/>
  <c r="T13"/>
  <c r="T12"/>
  <c r="T11"/>
  <c r="S10"/>
  <c r="R10"/>
  <c r="R21" s="1"/>
  <c r="T21" s="1"/>
  <c r="Q10"/>
  <c r="P10"/>
  <c r="P21"/>
  <c r="O10"/>
  <c r="N10"/>
  <c r="T9"/>
  <c r="T8"/>
  <c r="T7"/>
  <c r="T6"/>
  <c r="K20"/>
  <c r="J20"/>
  <c r="I20"/>
  <c r="H20"/>
  <c r="G20"/>
  <c r="F20"/>
  <c r="K15"/>
  <c r="J15"/>
  <c r="I15"/>
  <c r="H15"/>
  <c r="G15"/>
  <c r="F15"/>
  <c r="K10"/>
  <c r="J10"/>
  <c r="I10"/>
  <c r="H10"/>
  <c r="G10"/>
  <c r="F10"/>
  <c r="L6"/>
  <c r="G9" i="192"/>
  <c r="G6" i="175"/>
  <c r="F7" i="192"/>
  <c r="F7" i="175"/>
  <c r="L10" i="245"/>
  <c r="L15"/>
  <c r="L20"/>
  <c r="N21"/>
  <c r="F9" i="192"/>
  <c r="F6" i="175"/>
  <c r="T15" i="245"/>
  <c r="G7" i="192"/>
  <c r="G7" i="175"/>
  <c r="L7" s="1"/>
  <c r="G8" i="192"/>
  <c r="G8" i="175"/>
  <c r="L8" s="1"/>
  <c r="F8" i="192"/>
  <c r="F8" i="175"/>
  <c r="S21" i="245"/>
  <c r="Q21"/>
  <c r="O21"/>
  <c r="T10"/>
  <c r="T20"/>
  <c r="T39" i="248"/>
  <c r="T32" i="251"/>
  <c r="T33"/>
  <c r="T34"/>
  <c r="T35"/>
  <c r="T36"/>
  <c r="T37"/>
  <c r="T38"/>
  <c r="T39"/>
  <c r="T41"/>
  <c r="T42"/>
  <c r="T31"/>
  <c r="T23"/>
  <c r="T16" i="248"/>
  <c r="V16"/>
  <c r="W16"/>
  <c r="X16"/>
  <c r="Y16"/>
  <c r="Z16"/>
  <c r="AA16"/>
  <c r="AC16"/>
  <c r="AD16"/>
  <c r="AE16"/>
  <c r="AF16"/>
  <c r="T40" i="251"/>
  <c r="L67" i="277"/>
  <c r="L63"/>
  <c r="K62"/>
  <c r="K65" s="1"/>
  <c r="K68" s="1"/>
  <c r="J62"/>
  <c r="J65"/>
  <c r="I62"/>
  <c r="I65" s="1"/>
  <c r="H62"/>
  <c r="H68"/>
  <c r="G62"/>
  <c r="G65" s="1"/>
  <c r="F65"/>
  <c r="F68" s="1"/>
  <c r="L61"/>
  <c r="L60"/>
  <c r="J22" i="242"/>
  <c r="H29" i="6" s="1"/>
  <c r="I21" i="242"/>
  <c r="O132" i="2" s="1"/>
  <c r="H21" i="242"/>
  <c r="N132" i="2" s="1"/>
  <c r="N40" i="242"/>
  <c r="N38"/>
  <c r="N36"/>
  <c r="N35"/>
  <c r="N34"/>
  <c r="N31"/>
  <c r="N30"/>
  <c r="L19" i="184"/>
  <c r="I21"/>
  <c r="T22" i="249"/>
  <c r="T17"/>
  <c r="T18"/>
  <c r="T19"/>
  <c r="T20"/>
  <c r="T21"/>
  <c r="T23"/>
  <c r="T24"/>
  <c r="T25"/>
  <c r="T26"/>
  <c r="T27"/>
  <c r="T28"/>
  <c r="T16"/>
  <c r="J21" i="114"/>
  <c r="H21"/>
  <c r="G24"/>
  <c r="G28" s="1"/>
  <c r="D59" i="201" s="1"/>
  <c r="K24" i="114"/>
  <c r="K28" s="1"/>
  <c r="H59" i="201" s="1"/>
  <c r="L18" i="200"/>
  <c r="L13" i="55"/>
  <c r="F15" i="192"/>
  <c r="L57" i="6"/>
  <c r="L52"/>
  <c r="F11" i="192"/>
  <c r="L22" i="6"/>
  <c r="L8"/>
  <c r="L18"/>
  <c r="T26" i="245"/>
  <c r="T27"/>
  <c r="T28"/>
  <c r="T29"/>
  <c r="T30"/>
  <c r="T31"/>
  <c r="T32"/>
  <c r="T33"/>
  <c r="T35"/>
  <c r="T36"/>
  <c r="T37"/>
  <c r="L23" i="108"/>
  <c r="K22"/>
  <c r="K25"/>
  <c r="J25"/>
  <c r="I22"/>
  <c r="G22"/>
  <c r="F22"/>
  <c r="L19"/>
  <c r="L18"/>
  <c r="L17"/>
  <c r="L16"/>
  <c r="L15"/>
  <c r="L13"/>
  <c r="L55" i="193"/>
  <c r="L54"/>
  <c r="K56"/>
  <c r="J53"/>
  <c r="J56" s="1"/>
  <c r="I53"/>
  <c r="I56" s="1"/>
  <c r="H53"/>
  <c r="H56" s="1"/>
  <c r="G53"/>
  <c r="F56"/>
  <c r="F14" i="217" s="1"/>
  <c r="L52" i="193"/>
  <c r="L51"/>
  <c r="L50"/>
  <c r="L49"/>
  <c r="L48"/>
  <c r="L47"/>
  <c r="L46"/>
  <c r="L45"/>
  <c r="L44"/>
  <c r="L40"/>
  <c r="L39"/>
  <c r="K38"/>
  <c r="K41" s="1"/>
  <c r="J38"/>
  <c r="I38"/>
  <c r="I41" s="1"/>
  <c r="H41"/>
  <c r="G41"/>
  <c r="F38"/>
  <c r="F41" s="1"/>
  <c r="L37"/>
  <c r="L36"/>
  <c r="L35"/>
  <c r="L34"/>
  <c r="L33"/>
  <c r="L32"/>
  <c r="L31"/>
  <c r="L30"/>
  <c r="L29"/>
  <c r="L25"/>
  <c r="L24"/>
  <c r="K23"/>
  <c r="K26"/>
  <c r="J23"/>
  <c r="I23"/>
  <c r="I26"/>
  <c r="H23"/>
  <c r="H26"/>
  <c r="L22"/>
  <c r="L21"/>
  <c r="L20"/>
  <c r="L18"/>
  <c r="L17"/>
  <c r="L16"/>
  <c r="L15"/>
  <c r="L14"/>
  <c r="L60" i="148"/>
  <c r="L59"/>
  <c r="K58"/>
  <c r="K61" s="1"/>
  <c r="J58"/>
  <c r="J61"/>
  <c r="I58"/>
  <c r="I61"/>
  <c r="H58"/>
  <c r="L58" s="1"/>
  <c r="G61"/>
  <c r="F58"/>
  <c r="F61" s="1"/>
  <c r="F13" i="217" s="1"/>
  <c r="L57" i="148"/>
  <c r="L56"/>
  <c r="L55"/>
  <c r="L53"/>
  <c r="L52"/>
  <c r="L51"/>
  <c r="L50"/>
  <c r="L49"/>
  <c r="L45"/>
  <c r="L44"/>
  <c r="K43"/>
  <c r="K46"/>
  <c r="J43"/>
  <c r="J46"/>
  <c r="I43"/>
  <c r="I46"/>
  <c r="H43"/>
  <c r="G46"/>
  <c r="F43"/>
  <c r="F46"/>
  <c r="L42"/>
  <c r="L41"/>
  <c r="L39"/>
  <c r="L38"/>
  <c r="L37"/>
  <c r="L36"/>
  <c r="L35"/>
  <c r="L34"/>
  <c r="L30"/>
  <c r="L29"/>
  <c r="K28"/>
  <c r="K31" s="1"/>
  <c r="J31"/>
  <c r="I28"/>
  <c r="H28"/>
  <c r="H31" s="1"/>
  <c r="G28"/>
  <c r="L27"/>
  <c r="L26"/>
  <c r="L25"/>
  <c r="L24"/>
  <c r="L22"/>
  <c r="L21"/>
  <c r="L20"/>
  <c r="L19"/>
  <c r="L53" i="184"/>
  <c r="L52"/>
  <c r="K51"/>
  <c r="K54" s="1"/>
  <c r="J51"/>
  <c r="J54"/>
  <c r="I51"/>
  <c r="I54" s="1"/>
  <c r="H51"/>
  <c r="H54" s="1"/>
  <c r="H15" i="217" s="1"/>
  <c r="H10" s="1"/>
  <c r="H17" s="1"/>
  <c r="H18" s="1"/>
  <c r="E12" i="201" s="1"/>
  <c r="G51" i="184"/>
  <c r="L51" s="1"/>
  <c r="F54"/>
  <c r="F15" i="217" s="1"/>
  <c r="L50" i="184"/>
  <c r="L49"/>
  <c r="L48"/>
  <c r="L47"/>
  <c r="L45"/>
  <c r="L44"/>
  <c r="L43"/>
  <c r="L42"/>
  <c r="L38"/>
  <c r="L37"/>
  <c r="K36"/>
  <c r="K39"/>
  <c r="J36"/>
  <c r="J39" s="1"/>
  <c r="I36"/>
  <c r="I39" s="1"/>
  <c r="H36"/>
  <c r="L36" s="1"/>
  <c r="G39"/>
  <c r="F36"/>
  <c r="F39" s="1"/>
  <c r="L35"/>
  <c r="L33"/>
  <c r="L32"/>
  <c r="L31"/>
  <c r="L30"/>
  <c r="L29"/>
  <c r="L28"/>
  <c r="L27"/>
  <c r="L23"/>
  <c r="L22"/>
  <c r="K21"/>
  <c r="K24" s="1"/>
  <c r="I24"/>
  <c r="H21"/>
  <c r="H24"/>
  <c r="G24"/>
  <c r="L20"/>
  <c r="L18"/>
  <c r="L17"/>
  <c r="L16"/>
  <c r="L15"/>
  <c r="L14"/>
  <c r="L13"/>
  <c r="L52" i="147"/>
  <c r="L51"/>
  <c r="K50"/>
  <c r="K53" s="1"/>
  <c r="J50"/>
  <c r="J53" s="1"/>
  <c r="I53"/>
  <c r="H50"/>
  <c r="H53" s="1"/>
  <c r="G50"/>
  <c r="F50"/>
  <c r="F53" s="1"/>
  <c r="L49"/>
  <c r="L48"/>
  <c r="L47"/>
  <c r="L46"/>
  <c r="L45"/>
  <c r="L44"/>
  <c r="L43"/>
  <c r="L42"/>
  <c r="L41"/>
  <c r="L37"/>
  <c r="L36"/>
  <c r="K35"/>
  <c r="J35"/>
  <c r="J38" s="1"/>
  <c r="I35"/>
  <c r="H35"/>
  <c r="H38" s="1"/>
  <c r="L38" s="1"/>
  <c r="G35"/>
  <c r="G38" s="1"/>
  <c r="F38"/>
  <c r="L34"/>
  <c r="L33"/>
  <c r="L32"/>
  <c r="L31"/>
  <c r="L30"/>
  <c r="L29"/>
  <c r="L28"/>
  <c r="L27"/>
  <c r="L21"/>
  <c r="K20"/>
  <c r="K23" s="1"/>
  <c r="J20"/>
  <c r="I20"/>
  <c r="I23" s="1"/>
  <c r="H20"/>
  <c r="H23" s="1"/>
  <c r="F20"/>
  <c r="F23"/>
  <c r="L19"/>
  <c r="L18"/>
  <c r="L17"/>
  <c r="L16"/>
  <c r="L15"/>
  <c r="L14"/>
  <c r="L13"/>
  <c r="L12"/>
  <c r="L11"/>
  <c r="L86" i="21"/>
  <c r="K84"/>
  <c r="K87"/>
  <c r="J84"/>
  <c r="I84"/>
  <c r="I87"/>
  <c r="H84"/>
  <c r="G84"/>
  <c r="F87"/>
  <c r="L82"/>
  <c r="L80"/>
  <c r="L79"/>
  <c r="L78"/>
  <c r="L76"/>
  <c r="K54"/>
  <c r="K57" s="1"/>
  <c r="J57"/>
  <c r="I54"/>
  <c r="I57"/>
  <c r="H54"/>
  <c r="H57"/>
  <c r="G54"/>
  <c r="F57"/>
  <c r="F12" i="217" s="1"/>
  <c r="K39" i="21"/>
  <c r="K42" s="1"/>
  <c r="J42"/>
  <c r="I39"/>
  <c r="I42" s="1"/>
  <c r="H39"/>
  <c r="G39"/>
  <c r="F39"/>
  <c r="F11" i="217"/>
  <c r="K24" i="21"/>
  <c r="K27" s="1"/>
  <c r="J24"/>
  <c r="J27" s="1"/>
  <c r="I24"/>
  <c r="H27"/>
  <c r="G24"/>
  <c r="L17" i="70"/>
  <c r="L16"/>
  <c r="K18"/>
  <c r="J15"/>
  <c r="I15"/>
  <c r="H15"/>
  <c r="L14"/>
  <c r="L13"/>
  <c r="L12"/>
  <c r="L11"/>
  <c r="L10"/>
  <c r="L9"/>
  <c r="L8"/>
  <c r="L7"/>
  <c r="L16" i="277"/>
  <c r="K18"/>
  <c r="J15"/>
  <c r="I15"/>
  <c r="I18"/>
  <c r="H15"/>
  <c r="H18"/>
  <c r="G15"/>
  <c r="L14"/>
  <c r="L13"/>
  <c r="L12"/>
  <c r="L10"/>
  <c r="L9"/>
  <c r="L8"/>
  <c r="L7"/>
  <c r="L6"/>
  <c r="J15" i="63"/>
  <c r="H18"/>
  <c r="L12"/>
  <c r="L11"/>
  <c r="L10"/>
  <c r="L9"/>
  <c r="L8"/>
  <c r="L7"/>
  <c r="L6"/>
  <c r="L60" i="46"/>
  <c r="L59"/>
  <c r="K58"/>
  <c r="K61" s="1"/>
  <c r="J58"/>
  <c r="J61" s="1"/>
  <c r="I58"/>
  <c r="I61" s="1"/>
  <c r="H58"/>
  <c r="H61" s="1"/>
  <c r="G58"/>
  <c r="G61" s="1"/>
  <c r="L61" s="1"/>
  <c r="F58"/>
  <c r="F61" s="1"/>
  <c r="L57"/>
  <c r="L56"/>
  <c r="L55"/>
  <c r="L54"/>
  <c r="L53"/>
  <c r="L52"/>
  <c r="L51"/>
  <c r="L50"/>
  <c r="L49"/>
  <c r="L60" i="124"/>
  <c r="L59"/>
  <c r="K58"/>
  <c r="K61" s="1"/>
  <c r="J58"/>
  <c r="J61"/>
  <c r="I58"/>
  <c r="I61"/>
  <c r="H58"/>
  <c r="H61"/>
  <c r="G58"/>
  <c r="G61" s="1"/>
  <c r="L61" s="1"/>
  <c r="F58"/>
  <c r="F61"/>
  <c r="L57"/>
  <c r="L56"/>
  <c r="L55"/>
  <c r="L54"/>
  <c r="L53"/>
  <c r="L52"/>
  <c r="L51"/>
  <c r="L50"/>
  <c r="L49"/>
  <c r="L22" i="200"/>
  <c r="L21"/>
  <c r="K20"/>
  <c r="K25" s="1"/>
  <c r="J20"/>
  <c r="I20"/>
  <c r="L19"/>
  <c r="L17"/>
  <c r="L16"/>
  <c r="L15"/>
  <c r="L14"/>
  <c r="L13"/>
  <c r="L12"/>
  <c r="G21" i="55"/>
  <c r="J24"/>
  <c r="K24"/>
  <c r="L15"/>
  <c r="L16"/>
  <c r="L19"/>
  <c r="L20"/>
  <c r="L23"/>
  <c r="F21"/>
  <c r="G24"/>
  <c r="G18" i="63"/>
  <c r="G6" i="187"/>
  <c r="F18" i="277"/>
  <c r="F7" i="187"/>
  <c r="G27" i="21"/>
  <c r="G42"/>
  <c r="G57"/>
  <c r="G87"/>
  <c r="F20" i="144"/>
  <c r="G13" i="217"/>
  <c r="F25" i="108"/>
  <c r="F29"/>
  <c r="C121" i="201" s="1"/>
  <c r="F28" i="108"/>
  <c r="C120" i="201" s="1"/>
  <c r="G7" i="187"/>
  <c r="L7" s="1"/>
  <c r="G31" i="148"/>
  <c r="G20" i="144"/>
  <c r="L20" s="1"/>
  <c r="G25" i="108"/>
  <c r="T34" i="245"/>
  <c r="J24" i="114"/>
  <c r="J28" s="1"/>
  <c r="G59" i="201" s="1"/>
  <c r="H24" i="114"/>
  <c r="H28" s="1"/>
  <c r="E59" i="201" s="1"/>
  <c r="I24" i="114"/>
  <c r="I28" s="1"/>
  <c r="F59" i="201" s="1"/>
  <c r="K21" i="114"/>
  <c r="I21"/>
  <c r="L22" i="108"/>
  <c r="L15" i="70"/>
  <c r="L15" i="277"/>
  <c r="L58" i="46"/>
  <c r="L58" i="124"/>
  <c r="K16" i="226"/>
  <c r="G12" i="217"/>
  <c r="L12" s="1"/>
  <c r="G11"/>
  <c r="L18" i="277"/>
  <c r="J15" i="226"/>
  <c r="H15"/>
  <c r="I15"/>
  <c r="G15"/>
  <c r="G19" i="175"/>
  <c r="G20"/>
  <c r="L20" s="1"/>
  <c r="G21"/>
  <c r="L21" s="1"/>
  <c r="G23"/>
  <c r="L23" s="1"/>
  <c r="G24"/>
  <c r="L24" s="1"/>
  <c r="G25"/>
  <c r="G26"/>
  <c r="L26" s="1"/>
  <c r="G27"/>
  <c r="L27" s="1"/>
  <c r="G28"/>
  <c r="G31"/>
  <c r="F31"/>
  <c r="F47" s="1"/>
  <c r="F24"/>
  <c r="F25"/>
  <c r="F26"/>
  <c r="F27"/>
  <c r="F28"/>
  <c r="F23"/>
  <c r="F21"/>
  <c r="F20"/>
  <c r="F19"/>
  <c r="F11"/>
  <c r="F10"/>
  <c r="C40" i="201"/>
  <c r="L29" i="175"/>
  <c r="L25"/>
  <c r="L36"/>
  <c r="L28"/>
  <c r="V7" i="2"/>
  <c r="W7"/>
  <c r="V8"/>
  <c r="W8"/>
  <c r="V9"/>
  <c r="W9"/>
  <c r="V10"/>
  <c r="W10"/>
  <c r="V11"/>
  <c r="W11"/>
  <c r="V12"/>
  <c r="W12"/>
  <c r="V13"/>
  <c r="W13"/>
  <c r="V14"/>
  <c r="W14"/>
  <c r="V15"/>
  <c r="W15"/>
  <c r="V16"/>
  <c r="W16"/>
  <c r="V17"/>
  <c r="W17"/>
  <c r="V18"/>
  <c r="W18"/>
  <c r="V19"/>
  <c r="W19"/>
  <c r="V20"/>
  <c r="W20"/>
  <c r="V21"/>
  <c r="W21"/>
  <c r="V22"/>
  <c r="W22"/>
  <c r="V23"/>
  <c r="W23"/>
  <c r="V24"/>
  <c r="W24"/>
  <c r="V25"/>
  <c r="W25"/>
  <c r="V26"/>
  <c r="W26"/>
  <c r="V27"/>
  <c r="W27"/>
  <c r="V28"/>
  <c r="W28"/>
  <c r="V29"/>
  <c r="W29"/>
  <c r="V30"/>
  <c r="W30"/>
  <c r="V31"/>
  <c r="W31"/>
  <c r="V32"/>
  <c r="W32"/>
  <c r="V33"/>
  <c r="W33"/>
  <c r="V34"/>
  <c r="W34"/>
  <c r="V35"/>
  <c r="W35"/>
  <c r="V36"/>
  <c r="W36"/>
  <c r="V37"/>
  <c r="W37"/>
  <c r="V38"/>
  <c r="W38"/>
  <c r="V39"/>
  <c r="W39"/>
  <c r="V40"/>
  <c r="W40"/>
  <c r="V41"/>
  <c r="W41"/>
  <c r="V42"/>
  <c r="W42"/>
  <c r="V43"/>
  <c r="W43"/>
  <c r="V44"/>
  <c r="W44"/>
  <c r="V45"/>
  <c r="W45"/>
  <c r="V46"/>
  <c r="W46"/>
  <c r="V47"/>
  <c r="W47"/>
  <c r="V48"/>
  <c r="W48"/>
  <c r="V49"/>
  <c r="W49"/>
  <c r="V50"/>
  <c r="W50"/>
  <c r="V51"/>
  <c r="W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T9" i="248"/>
  <c r="T17"/>
  <c r="T28"/>
  <c r="T29"/>
  <c r="T31"/>
  <c r="T32"/>
  <c r="T34"/>
  <c r="T37"/>
  <c r="T27"/>
  <c r="A3" i="238"/>
  <c r="A2"/>
  <c r="G21" i="192"/>
  <c r="F21"/>
  <c r="AC104" i="2"/>
  <c r="W104"/>
  <c r="AC103"/>
  <c r="W103"/>
  <c r="AC102"/>
  <c r="W102"/>
  <c r="AC101"/>
  <c r="W101"/>
  <c r="AC100"/>
  <c r="W100"/>
  <c r="AC99"/>
  <c r="W99"/>
  <c r="AC98"/>
  <c r="W98"/>
  <c r="AC97"/>
  <c r="W97"/>
  <c r="AC96"/>
  <c r="W96"/>
  <c r="AC95"/>
  <c r="W95"/>
  <c r="AC94"/>
  <c r="W94"/>
  <c r="AC93"/>
  <c r="W93"/>
  <c r="AC92"/>
  <c r="W92"/>
  <c r="AC91"/>
  <c r="W91"/>
  <c r="AC90"/>
  <c r="W90"/>
  <c r="AC89"/>
  <c r="W89"/>
  <c r="AC88"/>
  <c r="W88"/>
  <c r="AC87"/>
  <c r="W87"/>
  <c r="AC86"/>
  <c r="W86"/>
  <c r="AC85"/>
  <c r="W85"/>
  <c r="AC84"/>
  <c r="W84"/>
  <c r="AC83"/>
  <c r="W83"/>
  <c r="AC82"/>
  <c r="W82"/>
  <c r="W81"/>
  <c r="AC81"/>
  <c r="AC80"/>
  <c r="W80"/>
  <c r="W79"/>
  <c r="AC79"/>
  <c r="AC78"/>
  <c r="W78"/>
  <c r="W77"/>
  <c r="AC77"/>
  <c r="AC76"/>
  <c r="W76"/>
  <c r="W75"/>
  <c r="AC75"/>
  <c r="AC74"/>
  <c r="W74"/>
  <c r="W73"/>
  <c r="AC73"/>
  <c r="AC72"/>
  <c r="W72"/>
  <c r="W71"/>
  <c r="AC71"/>
  <c r="AC70"/>
  <c r="W70"/>
  <c r="W69"/>
  <c r="AC69"/>
  <c r="AC68"/>
  <c r="W68"/>
  <c r="W67"/>
  <c r="AC67"/>
  <c r="AC66"/>
  <c r="W66"/>
  <c r="W65"/>
  <c r="AC65"/>
  <c r="AC64"/>
  <c r="W64"/>
  <c r="W63"/>
  <c r="AC63"/>
  <c r="AC62"/>
  <c r="W62"/>
  <c r="W61"/>
  <c r="AC61"/>
  <c r="AC60"/>
  <c r="W60"/>
  <c r="W59"/>
  <c r="AC59"/>
  <c r="AC58"/>
  <c r="W58"/>
  <c r="W57"/>
  <c r="AC57"/>
  <c r="AC56"/>
  <c r="W56"/>
  <c r="W55"/>
  <c r="AC55"/>
  <c r="AC54"/>
  <c r="W54"/>
  <c r="W53"/>
  <c r="AC53"/>
  <c r="AC52"/>
  <c r="W52"/>
  <c r="W6"/>
  <c r="L56" i="277"/>
  <c r="L53"/>
  <c r="L50"/>
  <c r="L45"/>
  <c r="L42"/>
  <c r="L38"/>
  <c r="L27"/>
  <c r="K22"/>
  <c r="K23"/>
  <c r="K28"/>
  <c r="K40"/>
  <c r="K43"/>
  <c r="K51"/>
  <c r="K54" s="1"/>
  <c r="L60" i="6"/>
  <c r="G51"/>
  <c r="H51"/>
  <c r="H54" s="1"/>
  <c r="I51"/>
  <c r="I54" s="1"/>
  <c r="J51"/>
  <c r="K51"/>
  <c r="K54"/>
  <c r="G54"/>
  <c r="J54"/>
  <c r="L43"/>
  <c r="L44"/>
  <c r="L45"/>
  <c r="L46"/>
  <c r="L47"/>
  <c r="L48"/>
  <c r="L49"/>
  <c r="L50"/>
  <c r="L42"/>
  <c r="L35"/>
  <c r="L34"/>
  <c r="L33"/>
  <c r="G24"/>
  <c r="G63"/>
  <c r="H24"/>
  <c r="I24"/>
  <c r="I27" s="1"/>
  <c r="L27" s="1"/>
  <c r="J24"/>
  <c r="K24"/>
  <c r="K27"/>
  <c r="H27"/>
  <c r="J27"/>
  <c r="L16"/>
  <c r="L17"/>
  <c r="L19"/>
  <c r="L20"/>
  <c r="L21"/>
  <c r="L23"/>
  <c r="L25"/>
  <c r="L26"/>
  <c r="L15"/>
  <c r="I11"/>
  <c r="L7"/>
  <c r="L9"/>
  <c r="L10"/>
  <c r="A3" i="248"/>
  <c r="A2"/>
  <c r="A3" i="251"/>
  <c r="A2"/>
  <c r="A2" i="249"/>
  <c r="A3" i="247"/>
  <c r="A2"/>
  <c r="A3" i="239"/>
  <c r="A2"/>
  <c r="A3" i="2"/>
  <c r="A2"/>
  <c r="A3" i="246"/>
  <c r="A2"/>
  <c r="A3" i="245"/>
  <c r="A2"/>
  <c r="A3" i="279"/>
  <c r="A2"/>
  <c r="A3" i="243"/>
  <c r="A2"/>
  <c r="L24" i="6"/>
  <c r="G27"/>
  <c r="L51"/>
  <c r="A3" i="236"/>
  <c r="A2"/>
  <c r="A3" i="235"/>
  <c r="A2"/>
  <c r="A3" i="265"/>
  <c r="A2"/>
  <c r="A3" i="259"/>
  <c r="A2"/>
  <c r="A3" i="258"/>
  <c r="A2"/>
  <c r="A3" i="255"/>
  <c r="A2"/>
  <c r="A3" i="253"/>
  <c r="A2"/>
  <c r="A3" i="252"/>
  <c r="A2"/>
  <c r="A3" i="250"/>
  <c r="A2"/>
  <c r="A3" i="242"/>
  <c r="A2"/>
  <c r="A3" i="240"/>
  <c r="A2"/>
  <c r="A3" i="234"/>
  <c r="A2"/>
  <c r="K39" i="279"/>
  <c r="J39"/>
  <c r="I39"/>
  <c r="H39"/>
  <c r="H60" s="1"/>
  <c r="E123" i="201" s="1"/>
  <c r="K21" i="279"/>
  <c r="J21"/>
  <c r="I21"/>
  <c r="F8" i="187"/>
  <c r="J51" i="277"/>
  <c r="J54" s="1"/>
  <c r="I51"/>
  <c r="I57"/>
  <c r="H51"/>
  <c r="H54" s="1"/>
  <c r="F51"/>
  <c r="F54" s="1"/>
  <c r="F57" s="1"/>
  <c r="J40"/>
  <c r="J43" s="1"/>
  <c r="I40"/>
  <c r="I43"/>
  <c r="H40"/>
  <c r="H43" s="1"/>
  <c r="G40"/>
  <c r="I28"/>
  <c r="G28"/>
  <c r="J23"/>
  <c r="J22"/>
  <c r="I22"/>
  <c r="G20"/>
  <c r="I20"/>
  <c r="G54"/>
  <c r="L51"/>
  <c r="H20"/>
  <c r="J20"/>
  <c r="G43"/>
  <c r="L40"/>
  <c r="G8" i="187"/>
  <c r="L8" s="1"/>
  <c r="G46" i="277"/>
  <c r="G57"/>
  <c r="L240" i="2"/>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AE104"/>
  <c r="AD104"/>
  <c r="L104"/>
  <c r="AE103"/>
  <c r="AD103"/>
  <c r="L103"/>
  <c r="AE102"/>
  <c r="AD102"/>
  <c r="L102"/>
  <c r="AE101"/>
  <c r="AD101"/>
  <c r="L101"/>
  <c r="L59" i="239" s="1"/>
  <c r="AE100" i="2"/>
  <c r="AD100"/>
  <c r="L100"/>
  <c r="AE99"/>
  <c r="AD99"/>
  <c r="L99"/>
  <c r="AE98"/>
  <c r="AD98"/>
  <c r="L98"/>
  <c r="AE97"/>
  <c r="AD97"/>
  <c r="L97"/>
  <c r="AE96"/>
  <c r="AD96"/>
  <c r="L96"/>
  <c r="AE95"/>
  <c r="AD95"/>
  <c r="L95"/>
  <c r="AE94"/>
  <c r="AD94"/>
  <c r="L94"/>
  <c r="AE93"/>
  <c r="AD93"/>
  <c r="L93"/>
  <c r="AE92"/>
  <c r="AD92"/>
  <c r="L92"/>
  <c r="L61" i="239" s="1"/>
  <c r="AE91" i="2"/>
  <c r="AD91"/>
  <c r="L91"/>
  <c r="AE90"/>
  <c r="AD90"/>
  <c r="L90"/>
  <c r="AE89"/>
  <c r="AD89"/>
  <c r="L89"/>
  <c r="AE88"/>
  <c r="AD88"/>
  <c r="L88"/>
  <c r="AE87"/>
  <c r="AD87"/>
  <c r="L87"/>
  <c r="AE86"/>
  <c r="AD86"/>
  <c r="L86"/>
  <c r="AE85"/>
  <c r="AD85"/>
  <c r="L85"/>
  <c r="AE84"/>
  <c r="AD84"/>
  <c r="L84"/>
  <c r="AE83"/>
  <c r="AD83"/>
  <c r="L83"/>
  <c r="L58" i="239" s="1"/>
  <c r="AE82" i="2"/>
  <c r="AD82"/>
  <c r="L82"/>
  <c r="AE81"/>
  <c r="AD81"/>
  <c r="L81"/>
  <c r="AE80"/>
  <c r="AD80"/>
  <c r="L80"/>
  <c r="AE79"/>
  <c r="AD79"/>
  <c r="L79"/>
  <c r="AE78"/>
  <c r="AD78"/>
  <c r="L78"/>
  <c r="AE77"/>
  <c r="AD77"/>
  <c r="L77"/>
  <c r="AE76"/>
  <c r="AD76"/>
  <c r="L76"/>
  <c r="AE75"/>
  <c r="AD75"/>
  <c r="L75"/>
  <c r="AE74"/>
  <c r="AD74"/>
  <c r="L74"/>
  <c r="AE73"/>
  <c r="AD73"/>
  <c r="L73"/>
  <c r="AE72"/>
  <c r="AD72"/>
  <c r="L72"/>
  <c r="AE71"/>
  <c r="AD71"/>
  <c r="L71"/>
  <c r="L64" i="239" s="1"/>
  <c r="AE70" i="2"/>
  <c r="AD70"/>
  <c r="L70"/>
  <c r="AE69"/>
  <c r="AD69"/>
  <c r="L69"/>
  <c r="AE68"/>
  <c r="AD68"/>
  <c r="L68"/>
  <c r="AE67"/>
  <c r="AD67"/>
  <c r="L67"/>
  <c r="AE66"/>
  <c r="AD66"/>
  <c r="L66"/>
  <c r="AE65"/>
  <c r="AD65"/>
  <c r="L65"/>
  <c r="AE64"/>
  <c r="AD64"/>
  <c r="L64"/>
  <c r="AE63"/>
  <c r="AD63"/>
  <c r="L63"/>
  <c r="AE62"/>
  <c r="AD62"/>
  <c r="L62"/>
  <c r="AE61"/>
  <c r="AD61"/>
  <c r="L61"/>
  <c r="AE60"/>
  <c r="AD60"/>
  <c r="L60"/>
  <c r="AE59"/>
  <c r="AD59"/>
  <c r="L59"/>
  <c r="AE58"/>
  <c r="AD58"/>
  <c r="L58"/>
  <c r="AE57"/>
  <c r="AD57"/>
  <c r="L57"/>
  <c r="AE56"/>
  <c r="AD56"/>
  <c r="L56"/>
  <c r="AE55"/>
  <c r="AD55"/>
  <c r="L55"/>
  <c r="AE54"/>
  <c r="AD54"/>
  <c r="L54"/>
  <c r="AE53"/>
  <c r="AD53"/>
  <c r="L53"/>
  <c r="AE52"/>
  <c r="AD52"/>
  <c r="L52"/>
  <c r="AE51"/>
  <c r="AD51"/>
  <c r="AC51"/>
  <c r="L51"/>
  <c r="AE50"/>
  <c r="AD50"/>
  <c r="AC50"/>
  <c r="L50"/>
  <c r="AE49"/>
  <c r="AD49"/>
  <c r="AC49"/>
  <c r="L49"/>
  <c r="AE48"/>
  <c r="AD48"/>
  <c r="AC48"/>
  <c r="L48"/>
  <c r="AE47"/>
  <c r="AD47"/>
  <c r="AC47"/>
  <c r="L47"/>
  <c r="AE46"/>
  <c r="AD46"/>
  <c r="AC46"/>
  <c r="L46"/>
  <c r="AE45"/>
  <c r="AD45"/>
  <c r="AC45"/>
  <c r="L45"/>
  <c r="AE44"/>
  <c r="AD44"/>
  <c r="AC44"/>
  <c r="L44"/>
  <c r="AE43"/>
  <c r="AD43"/>
  <c r="AC43"/>
  <c r="L43"/>
  <c r="AE42"/>
  <c r="AD42"/>
  <c r="AC42"/>
  <c r="L42"/>
  <c r="AE41"/>
  <c r="AD41"/>
  <c r="AC41"/>
  <c r="L41"/>
  <c r="AE40"/>
  <c r="AD40"/>
  <c r="AC40"/>
  <c r="L40"/>
  <c r="AE39"/>
  <c r="AD39"/>
  <c r="AC39"/>
  <c r="L39"/>
  <c r="AE38"/>
  <c r="AD38"/>
  <c r="AC38"/>
  <c r="L38"/>
  <c r="AE37"/>
  <c r="AD37"/>
  <c r="AC37"/>
  <c r="L37"/>
  <c r="AE36"/>
  <c r="AD36"/>
  <c r="AC36"/>
  <c r="L36"/>
  <c r="AE35"/>
  <c r="AD35"/>
  <c r="AC35"/>
  <c r="L35"/>
  <c r="AE34"/>
  <c r="AD34"/>
  <c r="AC34"/>
  <c r="L34"/>
  <c r="AE33"/>
  <c r="AD33"/>
  <c r="AC33"/>
  <c r="L33"/>
  <c r="L63" i="239" s="1"/>
  <c r="AE32" i="2"/>
  <c r="AD32"/>
  <c r="AC32"/>
  <c r="L32"/>
  <c r="AE31"/>
  <c r="AD31"/>
  <c r="AC31"/>
  <c r="L31"/>
  <c r="AE30"/>
  <c r="AD30"/>
  <c r="AC30"/>
  <c r="L30"/>
  <c r="AE29"/>
  <c r="AD29"/>
  <c r="AC29"/>
  <c r="L29"/>
  <c r="AE28"/>
  <c r="AD28"/>
  <c r="AC28"/>
  <c r="L28"/>
  <c r="AE27"/>
  <c r="AD27"/>
  <c r="AC27"/>
  <c r="L27"/>
  <c r="AE26"/>
  <c r="AD26"/>
  <c r="AC26"/>
  <c r="L26"/>
  <c r="AE25"/>
  <c r="AD25"/>
  <c r="AC25"/>
  <c r="L25"/>
  <c r="AE24"/>
  <c r="AD24"/>
  <c r="AC24"/>
  <c r="L24"/>
  <c r="AE23"/>
  <c r="AD23"/>
  <c r="AC23"/>
  <c r="L23"/>
  <c r="AE22"/>
  <c r="AD22"/>
  <c r="AC22"/>
  <c r="L22"/>
  <c r="AE21"/>
  <c r="AD21"/>
  <c r="AC21"/>
  <c r="L21"/>
  <c r="AE20"/>
  <c r="AD20"/>
  <c r="AC20"/>
  <c r="L20"/>
  <c r="AE19"/>
  <c r="AD19"/>
  <c r="AC19"/>
  <c r="L19"/>
  <c r="AE18"/>
  <c r="AD18"/>
  <c r="AC18"/>
  <c r="L18"/>
  <c r="AE17"/>
  <c r="AD17"/>
  <c r="AC17"/>
  <c r="L17"/>
  <c r="AE16"/>
  <c r="AD16"/>
  <c r="AC16"/>
  <c r="L16"/>
  <c r="AE15"/>
  <c r="AD15"/>
  <c r="AC15"/>
  <c r="L15"/>
  <c r="AE14"/>
  <c r="AD14"/>
  <c r="AC14"/>
  <c r="L14"/>
  <c r="AE13"/>
  <c r="AD13"/>
  <c r="AC13"/>
  <c r="L13"/>
  <c r="AE12"/>
  <c r="AD12"/>
  <c r="AC12"/>
  <c r="L12"/>
  <c r="AE11"/>
  <c r="AD11"/>
  <c r="AC11"/>
  <c r="L11"/>
  <c r="AE10"/>
  <c r="AD10"/>
  <c r="AC10"/>
  <c r="L10"/>
  <c r="AE9"/>
  <c r="AD9"/>
  <c r="AC9"/>
  <c r="L9"/>
  <c r="AE8"/>
  <c r="AD8"/>
  <c r="AC8"/>
  <c r="L8"/>
  <c r="AE7"/>
  <c r="AD7"/>
  <c r="AC7"/>
  <c r="L7"/>
  <c r="L6"/>
  <c r="AF15"/>
  <c r="AF22"/>
  <c r="AF26"/>
  <c r="AF28"/>
  <c r="AF54"/>
  <c r="AF96"/>
  <c r="AF98"/>
  <c r="AF100"/>
  <c r="AF102"/>
  <c r="AF32"/>
  <c r="AF34"/>
  <c r="AF56"/>
  <c r="AF62"/>
  <c r="AF36"/>
  <c r="AF7"/>
  <c r="AF9"/>
  <c r="AF11"/>
  <c r="AF13"/>
  <c r="AF17"/>
  <c r="AF19"/>
  <c r="AF21"/>
  <c r="AF23"/>
  <c r="AF25"/>
  <c r="AF27"/>
  <c r="AF29"/>
  <c r="AF31"/>
  <c r="AF33"/>
  <c r="AF35"/>
  <c r="AF37"/>
  <c r="AF39"/>
  <c r="AF41"/>
  <c r="AF43"/>
  <c r="AF45"/>
  <c r="AF47"/>
  <c r="AF49"/>
  <c r="AF51"/>
  <c r="AF53"/>
  <c r="AF55"/>
  <c r="AF57"/>
  <c r="AF59"/>
  <c r="AF61"/>
  <c r="AF63"/>
  <c r="AF65"/>
  <c r="AF67"/>
  <c r="AF69"/>
  <c r="AF71"/>
  <c r="AF73"/>
  <c r="AF75"/>
  <c r="AF77"/>
  <c r="AF79"/>
  <c r="AF81"/>
  <c r="AF83"/>
  <c r="AF85"/>
  <c r="AF87"/>
  <c r="AF89"/>
  <c r="AF91"/>
  <c r="AF93"/>
  <c r="AF95"/>
  <c r="AF97"/>
  <c r="AF99"/>
  <c r="AF101"/>
  <c r="AF103"/>
  <c r="AF8"/>
  <c r="AF10"/>
  <c r="AF12"/>
  <c r="AF14"/>
  <c r="AF16"/>
  <c r="AF18"/>
  <c r="AF20"/>
  <c r="AF24"/>
  <c r="AF30"/>
  <c r="AF38"/>
  <c r="AF40"/>
  <c r="AF42"/>
  <c r="AF44"/>
  <c r="AF46"/>
  <c r="AF48"/>
  <c r="AF50"/>
  <c r="AF52"/>
  <c r="AF58"/>
  <c r="AF60"/>
  <c r="AF64"/>
  <c r="AF66"/>
  <c r="AF68"/>
  <c r="AF70"/>
  <c r="AF72"/>
  <c r="AF74"/>
  <c r="AF76"/>
  <c r="AF78"/>
  <c r="AF80"/>
  <c r="AF82"/>
  <c r="AF84"/>
  <c r="AF86"/>
  <c r="AF88"/>
  <c r="AF90"/>
  <c r="AF92"/>
  <c r="AF94"/>
  <c r="AF104"/>
  <c r="T7" i="249"/>
  <c r="N33" i="259"/>
  <c r="M33"/>
  <c r="N32"/>
  <c r="M32"/>
  <c r="N31"/>
  <c r="M31"/>
  <c r="N30"/>
  <c r="M30"/>
  <c r="N29"/>
  <c r="M29"/>
  <c r="N28"/>
  <c r="M28"/>
  <c r="N27"/>
  <c r="M27"/>
  <c r="N26"/>
  <c r="M26"/>
  <c r="N25"/>
  <c r="M25"/>
  <c r="N24"/>
  <c r="M24"/>
  <c r="N23"/>
  <c r="M23"/>
  <c r="N22"/>
  <c r="M22"/>
  <c r="N21"/>
  <c r="M21"/>
  <c r="N20"/>
  <c r="M20"/>
  <c r="N19"/>
  <c r="M19"/>
  <c r="N18"/>
  <c r="M18"/>
  <c r="N17"/>
  <c r="M17"/>
  <c r="N16"/>
  <c r="M16"/>
  <c r="N15"/>
  <c r="M15"/>
  <c r="N14"/>
  <c r="M14"/>
  <c r="N13"/>
  <c r="M13"/>
  <c r="N12"/>
  <c r="M12"/>
  <c r="N11"/>
  <c r="M11"/>
  <c r="N10"/>
  <c r="M10"/>
  <c r="N9"/>
  <c r="M9"/>
  <c r="N8"/>
  <c r="M8"/>
  <c r="N7"/>
  <c r="M7"/>
  <c r="N6"/>
  <c r="M6"/>
  <c r="L32" i="255"/>
  <c r="L31"/>
  <c r="L30"/>
  <c r="L29"/>
  <c r="L28"/>
  <c r="L27"/>
  <c r="L26"/>
  <c r="L25"/>
  <c r="L24"/>
  <c r="L22"/>
  <c r="L21"/>
  <c r="L20"/>
  <c r="L19"/>
  <c r="L18"/>
  <c r="L17"/>
  <c r="L15"/>
  <c r="L14"/>
  <c r="L13"/>
  <c r="L12"/>
  <c r="L11"/>
  <c r="L10"/>
  <c r="L9"/>
  <c r="L8"/>
  <c r="L6"/>
  <c r="L27" i="253"/>
  <c r="L26"/>
  <c r="L25"/>
  <c r="L24"/>
  <c r="L22"/>
  <c r="L18"/>
  <c r="L17"/>
  <c r="L16"/>
  <c r="L15"/>
  <c r="L13"/>
  <c r="L10"/>
  <c r="L9"/>
  <c r="L8"/>
  <c r="L35" i="252"/>
  <c r="L34"/>
  <c r="L32"/>
  <c r="L31"/>
  <c r="L30"/>
  <c r="L29"/>
  <c r="L28"/>
  <c r="L27"/>
  <c r="L26"/>
  <c r="L24"/>
  <c r="L23"/>
  <c r="L22"/>
  <c r="L21"/>
  <c r="L20"/>
  <c r="L19"/>
  <c r="L17"/>
  <c r="L16"/>
  <c r="L15"/>
  <c r="L14"/>
  <c r="L13"/>
  <c r="L12"/>
  <c r="L9"/>
  <c r="L8"/>
  <c r="L7"/>
  <c r="L6"/>
  <c r="S25" i="251"/>
  <c r="R25"/>
  <c r="Q25"/>
  <c r="P25"/>
  <c r="O25"/>
  <c r="N25"/>
  <c r="AE24"/>
  <c r="AD24"/>
  <c r="AC24"/>
  <c r="AA24"/>
  <c r="Z24"/>
  <c r="Y24"/>
  <c r="X24"/>
  <c r="W24"/>
  <c r="V24"/>
  <c r="T24"/>
  <c r="L24"/>
  <c r="AE23"/>
  <c r="AD23"/>
  <c r="AC23"/>
  <c r="AA23"/>
  <c r="Z23"/>
  <c r="Y23"/>
  <c r="X23"/>
  <c r="W23"/>
  <c r="V23"/>
  <c r="L23"/>
  <c r="AE22"/>
  <c r="AD22"/>
  <c r="AC22"/>
  <c r="AA22"/>
  <c r="Z22"/>
  <c r="Y22"/>
  <c r="X22"/>
  <c r="W22"/>
  <c r="V22"/>
  <c r="T22"/>
  <c r="L22"/>
  <c r="S17"/>
  <c r="R17"/>
  <c r="Q17"/>
  <c r="P17"/>
  <c r="O17"/>
  <c r="N17"/>
  <c r="K17"/>
  <c r="J17"/>
  <c r="I17"/>
  <c r="H17"/>
  <c r="G17"/>
  <c r="F17"/>
  <c r="AE16"/>
  <c r="AD16"/>
  <c r="AC16"/>
  <c r="AA16"/>
  <c r="Z16"/>
  <c r="Y16"/>
  <c r="X16"/>
  <c r="W16"/>
  <c r="V16"/>
  <c r="T16"/>
  <c r="L16"/>
  <c r="AE15"/>
  <c r="AD15"/>
  <c r="AC15"/>
  <c r="AA15"/>
  <c r="Z15"/>
  <c r="Y15"/>
  <c r="X15"/>
  <c r="W15"/>
  <c r="V15"/>
  <c r="T15"/>
  <c r="L15"/>
  <c r="AE14"/>
  <c r="AD14"/>
  <c r="AC14"/>
  <c r="AA14"/>
  <c r="Z14"/>
  <c r="Y14"/>
  <c r="X14"/>
  <c r="W14"/>
  <c r="V14"/>
  <c r="T14"/>
  <c r="L14"/>
  <c r="S13"/>
  <c r="R13"/>
  <c r="Q13"/>
  <c r="P13"/>
  <c r="O13"/>
  <c r="N13"/>
  <c r="K13"/>
  <c r="J13"/>
  <c r="Z13"/>
  <c r="I13"/>
  <c r="H13"/>
  <c r="X13" s="1"/>
  <c r="G13"/>
  <c r="F13"/>
  <c r="V13" s="1"/>
  <c r="AE12"/>
  <c r="AD12"/>
  <c r="AC12"/>
  <c r="AA12"/>
  <c r="Z12"/>
  <c r="Y12"/>
  <c r="X12"/>
  <c r="W12"/>
  <c r="V12"/>
  <c r="T12"/>
  <c r="L12"/>
  <c r="AE11"/>
  <c r="AD11"/>
  <c r="AC11"/>
  <c r="AA11"/>
  <c r="Z11"/>
  <c r="Y11"/>
  <c r="X11"/>
  <c r="W11"/>
  <c r="V11"/>
  <c r="T11"/>
  <c r="L11"/>
  <c r="AE10"/>
  <c r="AD10"/>
  <c r="AC10"/>
  <c r="AA10"/>
  <c r="Z10"/>
  <c r="Y10"/>
  <c r="X10"/>
  <c r="W10"/>
  <c r="V10"/>
  <c r="T10"/>
  <c r="L10"/>
  <c r="S9"/>
  <c r="R9"/>
  <c r="Q9"/>
  <c r="P9"/>
  <c r="O9"/>
  <c r="N9"/>
  <c r="K9"/>
  <c r="J9"/>
  <c r="Z9"/>
  <c r="I9"/>
  <c r="H9"/>
  <c r="X9" s="1"/>
  <c r="G9"/>
  <c r="F9"/>
  <c r="V9" s="1"/>
  <c r="AE8"/>
  <c r="AD8"/>
  <c r="AC8"/>
  <c r="AA8"/>
  <c r="Z8"/>
  <c r="Y8"/>
  <c r="X8"/>
  <c r="W8"/>
  <c r="V8"/>
  <c r="T8"/>
  <c r="L8"/>
  <c r="AE7"/>
  <c r="AD7"/>
  <c r="AC7"/>
  <c r="AA7"/>
  <c r="Z7"/>
  <c r="Y7"/>
  <c r="X7"/>
  <c r="W7"/>
  <c r="V7"/>
  <c r="T7"/>
  <c r="L7"/>
  <c r="AE6"/>
  <c r="AD6"/>
  <c r="AC6"/>
  <c r="AA6"/>
  <c r="Z6"/>
  <c r="Y6"/>
  <c r="X6"/>
  <c r="W6"/>
  <c r="V6"/>
  <c r="T6"/>
  <c r="L6"/>
  <c r="S9" i="249"/>
  <c r="R9"/>
  <c r="Q9"/>
  <c r="P9"/>
  <c r="O9"/>
  <c r="N9"/>
  <c r="L8"/>
  <c r="AE7"/>
  <c r="AD7"/>
  <c r="AC7"/>
  <c r="AA7"/>
  <c r="Z7"/>
  <c r="Y7"/>
  <c r="X7"/>
  <c r="W7"/>
  <c r="V7"/>
  <c r="L7"/>
  <c r="AF7"/>
  <c r="AE6"/>
  <c r="AD6"/>
  <c r="AC6"/>
  <c r="AA6"/>
  <c r="Z6"/>
  <c r="Y6"/>
  <c r="X6"/>
  <c r="W6"/>
  <c r="V6"/>
  <c r="T6"/>
  <c r="L6"/>
  <c r="AE18" i="248"/>
  <c r="AD18"/>
  <c r="AC18"/>
  <c r="AA18"/>
  <c r="Z18"/>
  <c r="Y18"/>
  <c r="X18"/>
  <c r="W18"/>
  <c r="V18"/>
  <c r="AF18"/>
  <c r="AE17"/>
  <c r="AD17"/>
  <c r="AC17"/>
  <c r="AA17"/>
  <c r="Z17"/>
  <c r="Y17"/>
  <c r="X17"/>
  <c r="W17"/>
  <c r="V17"/>
  <c r="AE9"/>
  <c r="AD9"/>
  <c r="AC9"/>
  <c r="Z9"/>
  <c r="Y9"/>
  <c r="X9"/>
  <c r="W9"/>
  <c r="AE6"/>
  <c r="AD6"/>
  <c r="AC6"/>
  <c r="AA6"/>
  <c r="Z6"/>
  <c r="Y6"/>
  <c r="X6"/>
  <c r="W6"/>
  <c r="V6"/>
  <c r="AF6"/>
  <c r="BL16" i="247"/>
  <c r="BK16"/>
  <c r="BJ16"/>
  <c r="BI16"/>
  <c r="AE16"/>
  <c r="AD16"/>
  <c r="AC16"/>
  <c r="V16"/>
  <c r="T16"/>
  <c r="L16"/>
  <c r="BL15"/>
  <c r="BK15"/>
  <c r="BJ15"/>
  <c r="BI15"/>
  <c r="AE15"/>
  <c r="AD15"/>
  <c r="AC15"/>
  <c r="V15"/>
  <c r="T15"/>
  <c r="L15"/>
  <c r="BL14"/>
  <c r="BK14"/>
  <c r="BJ14"/>
  <c r="BI14"/>
  <c r="AE14"/>
  <c r="AD14"/>
  <c r="AC14"/>
  <c r="V14"/>
  <c r="T14"/>
  <c r="L14"/>
  <c r="BL13"/>
  <c r="BK13"/>
  <c r="BJ13"/>
  <c r="BI13"/>
  <c r="AE13"/>
  <c r="AD13"/>
  <c r="AC13"/>
  <c r="V13"/>
  <c r="T13"/>
  <c r="L13"/>
  <c r="BL12"/>
  <c r="BK12"/>
  <c r="BJ12"/>
  <c r="BI12"/>
  <c r="AE12"/>
  <c r="AD12"/>
  <c r="AC12"/>
  <c r="V12"/>
  <c r="T12"/>
  <c r="L12"/>
  <c r="BL17"/>
  <c r="BK17"/>
  <c r="BJ17"/>
  <c r="BI17"/>
  <c r="AE17"/>
  <c r="AD17"/>
  <c r="AC17"/>
  <c r="V17"/>
  <c r="T17"/>
  <c r="L17"/>
  <c r="BL11"/>
  <c r="BK11"/>
  <c r="BJ11"/>
  <c r="BI11"/>
  <c r="AE11"/>
  <c r="AD11"/>
  <c r="AC11"/>
  <c r="V11"/>
  <c r="T11"/>
  <c r="L11"/>
  <c r="BL10"/>
  <c r="BK10"/>
  <c r="BJ10"/>
  <c r="BI10"/>
  <c r="AE10"/>
  <c r="AD10"/>
  <c r="AC10"/>
  <c r="V10"/>
  <c r="T10"/>
  <c r="L10"/>
  <c r="BL9"/>
  <c r="BK9"/>
  <c r="BJ9"/>
  <c r="BI9"/>
  <c r="AE9"/>
  <c r="AD9"/>
  <c r="AC9"/>
  <c r="V9"/>
  <c r="T9"/>
  <c r="L9"/>
  <c r="BL8"/>
  <c r="BK8"/>
  <c r="BJ8"/>
  <c r="BI8"/>
  <c r="AE8"/>
  <c r="AD8"/>
  <c r="AC8"/>
  <c r="V8"/>
  <c r="T8"/>
  <c r="L8"/>
  <c r="BL7"/>
  <c r="BK7"/>
  <c r="BJ7"/>
  <c r="BI7"/>
  <c r="AE7"/>
  <c r="AD7"/>
  <c r="AC7"/>
  <c r="V7"/>
  <c r="T7"/>
  <c r="L7"/>
  <c r="BL6"/>
  <c r="BK6"/>
  <c r="BJ6"/>
  <c r="BI6"/>
  <c r="AE6"/>
  <c r="AD6"/>
  <c r="AC6"/>
  <c r="W6"/>
  <c r="V6"/>
  <c r="T6"/>
  <c r="L6"/>
  <c r="J73" i="246"/>
  <c r="I73"/>
  <c r="H73"/>
  <c r="L73" s="1"/>
  <c r="G73"/>
  <c r="K45"/>
  <c r="J45"/>
  <c r="I45"/>
  <c r="H45"/>
  <c r="G45"/>
  <c r="L45"/>
  <c r="L44"/>
  <c r="L43"/>
  <c r="L42"/>
  <c r="L41"/>
  <c r="K40"/>
  <c r="J40"/>
  <c r="I40"/>
  <c r="H40"/>
  <c r="G40"/>
  <c r="L40" s="1"/>
  <c r="L39"/>
  <c r="L38"/>
  <c r="L37"/>
  <c r="L36"/>
  <c r="S35"/>
  <c r="R35"/>
  <c r="Q35"/>
  <c r="P35"/>
  <c r="O35"/>
  <c r="AE35" s="1"/>
  <c r="N35"/>
  <c r="K35"/>
  <c r="J35"/>
  <c r="I35"/>
  <c r="H35"/>
  <c r="G35"/>
  <c r="L35"/>
  <c r="V35"/>
  <c r="AE34"/>
  <c r="AD34"/>
  <c r="AC34"/>
  <c r="W34"/>
  <c r="V34"/>
  <c r="T34"/>
  <c r="L34"/>
  <c r="AE33"/>
  <c r="AD33"/>
  <c r="AC33"/>
  <c r="W33"/>
  <c r="V33"/>
  <c r="T33"/>
  <c r="L33"/>
  <c r="AE32"/>
  <c r="AD32"/>
  <c r="AC32"/>
  <c r="W32"/>
  <c r="V32"/>
  <c r="T32"/>
  <c r="L32"/>
  <c r="AE31"/>
  <c r="AD31"/>
  <c r="AC31"/>
  <c r="W31"/>
  <c r="V31"/>
  <c r="T31"/>
  <c r="AF31"/>
  <c r="L31"/>
  <c r="S30"/>
  <c r="R30"/>
  <c r="Q30"/>
  <c r="P30"/>
  <c r="O30"/>
  <c r="AE30" s="1"/>
  <c r="N30"/>
  <c r="K30"/>
  <c r="J30"/>
  <c r="I30"/>
  <c r="H30"/>
  <c r="G30"/>
  <c r="L30"/>
  <c r="V30"/>
  <c r="AE29"/>
  <c r="AD29"/>
  <c r="AC29"/>
  <c r="W29"/>
  <c r="V29"/>
  <c r="T29"/>
  <c r="L29"/>
  <c r="AE28"/>
  <c r="AD28"/>
  <c r="AC28"/>
  <c r="W28"/>
  <c r="V28"/>
  <c r="T28"/>
  <c r="AF28"/>
  <c r="L28"/>
  <c r="AE27"/>
  <c r="AD27"/>
  <c r="AC27"/>
  <c r="W27"/>
  <c r="V27"/>
  <c r="T27"/>
  <c r="L27"/>
  <c r="AE26"/>
  <c r="AD26"/>
  <c r="AC26"/>
  <c r="W26"/>
  <c r="V26"/>
  <c r="T26"/>
  <c r="AF26" s="1"/>
  <c r="L26"/>
  <c r="S25"/>
  <c r="R25"/>
  <c r="Q25"/>
  <c r="P25"/>
  <c r="O25"/>
  <c r="AE25" s="1"/>
  <c r="N25"/>
  <c r="K25"/>
  <c r="J25"/>
  <c r="I25"/>
  <c r="H25"/>
  <c r="G25"/>
  <c r="L25"/>
  <c r="V25"/>
  <c r="AE24"/>
  <c r="AD24"/>
  <c r="AC24"/>
  <c r="W24"/>
  <c r="V24"/>
  <c r="T24"/>
  <c r="L24"/>
  <c r="AE23"/>
  <c r="AD23"/>
  <c r="AC23"/>
  <c r="W23"/>
  <c r="V23"/>
  <c r="T23"/>
  <c r="L23"/>
  <c r="AE22"/>
  <c r="AD22"/>
  <c r="AC22"/>
  <c r="W22"/>
  <c r="V22"/>
  <c r="T22"/>
  <c r="L22"/>
  <c r="AE21"/>
  <c r="AD21"/>
  <c r="AC21"/>
  <c r="W21"/>
  <c r="V21"/>
  <c r="T21"/>
  <c r="L21"/>
  <c r="S20"/>
  <c r="R20"/>
  <c r="Q20"/>
  <c r="P20"/>
  <c r="O20"/>
  <c r="AE20"/>
  <c r="N20"/>
  <c r="K20"/>
  <c r="J20"/>
  <c r="I20"/>
  <c r="H20"/>
  <c r="G20"/>
  <c r="L20" s="1"/>
  <c r="V20"/>
  <c r="AE19"/>
  <c r="AD19"/>
  <c r="AC19"/>
  <c r="W19"/>
  <c r="V19"/>
  <c r="T19"/>
  <c r="AE18"/>
  <c r="AD18"/>
  <c r="AC18"/>
  <c r="W18"/>
  <c r="V18"/>
  <c r="T18"/>
  <c r="L18"/>
  <c r="AE17"/>
  <c r="AD17"/>
  <c r="AC17"/>
  <c r="W17"/>
  <c r="V17"/>
  <c r="T17"/>
  <c r="L17"/>
  <c r="AE16"/>
  <c r="AD16"/>
  <c r="AC16"/>
  <c r="W16"/>
  <c r="V16"/>
  <c r="T16"/>
  <c r="L16"/>
  <c r="S15"/>
  <c r="R15"/>
  <c r="Q15"/>
  <c r="P15"/>
  <c r="O15"/>
  <c r="AE15" s="1"/>
  <c r="N15"/>
  <c r="K15"/>
  <c r="J15"/>
  <c r="I15"/>
  <c r="H15"/>
  <c r="G15"/>
  <c r="L15"/>
  <c r="V15"/>
  <c r="AE14"/>
  <c r="AD14"/>
  <c r="AC14"/>
  <c r="W14"/>
  <c r="V14"/>
  <c r="T14"/>
  <c r="L14"/>
  <c r="AE13"/>
  <c r="AD13"/>
  <c r="AC13"/>
  <c r="W13"/>
  <c r="V13"/>
  <c r="T13"/>
  <c r="AF13"/>
  <c r="L13"/>
  <c r="AE12"/>
  <c r="AD12"/>
  <c r="AC12"/>
  <c r="W12"/>
  <c r="V12"/>
  <c r="T12"/>
  <c r="AF12"/>
  <c r="AE11"/>
  <c r="AD11"/>
  <c r="AC11"/>
  <c r="W11"/>
  <c r="V11"/>
  <c r="T11"/>
  <c r="AF11" s="1"/>
  <c r="S10"/>
  <c r="S46" s="1"/>
  <c r="R10"/>
  <c r="T46" s="1"/>
  <c r="Q10"/>
  <c r="Q46"/>
  <c r="P10"/>
  <c r="P46"/>
  <c r="O10"/>
  <c r="N10"/>
  <c r="N46" s="1"/>
  <c r="K10"/>
  <c r="J10"/>
  <c r="I10"/>
  <c r="H10"/>
  <c r="G10"/>
  <c r="AE9"/>
  <c r="AD9"/>
  <c r="AC9"/>
  <c r="W9"/>
  <c r="V9"/>
  <c r="T9"/>
  <c r="L9"/>
  <c r="AE8"/>
  <c r="AD8"/>
  <c r="AC8"/>
  <c r="W8"/>
  <c r="V8"/>
  <c r="T8"/>
  <c r="AE7"/>
  <c r="AD7"/>
  <c r="AC7"/>
  <c r="W7"/>
  <c r="V7"/>
  <c r="L7"/>
  <c r="AE6"/>
  <c r="AD6"/>
  <c r="AC6"/>
  <c r="W6"/>
  <c r="T6"/>
  <c r="L6"/>
  <c r="L17" i="242"/>
  <c r="N15"/>
  <c r="N14"/>
  <c r="N12"/>
  <c r="N11"/>
  <c r="N10"/>
  <c r="N8"/>
  <c r="N7"/>
  <c r="N6"/>
  <c r="M25"/>
  <c r="S11" i="249" s="1"/>
  <c r="L25" i="242"/>
  <c r="R11" i="249" s="1"/>
  <c r="K25" i="242"/>
  <c r="Q11" i="249" s="1"/>
  <c r="J25" i="242"/>
  <c r="P11" i="249" s="1"/>
  <c r="I25" i="242"/>
  <c r="M24"/>
  <c r="L24"/>
  <c r="K24"/>
  <c r="J24"/>
  <c r="I24"/>
  <c r="M23"/>
  <c r="K38" i="6" s="1"/>
  <c r="K35" i="175" s="1"/>
  <c r="L23" i="242"/>
  <c r="J38" i="6" s="1"/>
  <c r="J35" i="175" s="1"/>
  <c r="K23" i="242"/>
  <c r="I38" i="6" s="1"/>
  <c r="J23" i="242"/>
  <c r="H38" i="6" s="1"/>
  <c r="H35" i="175" s="1"/>
  <c r="I23" i="242"/>
  <c r="H23"/>
  <c r="M22"/>
  <c r="K29" i="6" s="1"/>
  <c r="L22" i="242"/>
  <c r="J29" i="6" s="1"/>
  <c r="K22" i="242"/>
  <c r="I29" i="6" s="1"/>
  <c r="I22" i="242"/>
  <c r="G29" i="6" s="1"/>
  <c r="M21" i="242"/>
  <c r="L21"/>
  <c r="K21"/>
  <c r="J21"/>
  <c r="I26"/>
  <c r="S56" i="239"/>
  <c r="R56"/>
  <c r="Q56"/>
  <c r="P56"/>
  <c r="O56"/>
  <c r="N56"/>
  <c r="K56"/>
  <c r="J56"/>
  <c r="I56"/>
  <c r="H56"/>
  <c r="G56"/>
  <c r="L56" s="1"/>
  <c r="F56"/>
  <c r="AE55"/>
  <c r="AD55"/>
  <c r="AC55"/>
  <c r="AA55"/>
  <c r="Z55"/>
  <c r="Y55"/>
  <c r="X55"/>
  <c r="W55"/>
  <c r="V55"/>
  <c r="L55"/>
  <c r="AE54"/>
  <c r="AD54"/>
  <c r="AC54"/>
  <c r="AA54"/>
  <c r="Z54"/>
  <c r="Y54"/>
  <c r="X54"/>
  <c r="W54"/>
  <c r="V54"/>
  <c r="L54"/>
  <c r="AF54" s="1"/>
  <c r="AE53"/>
  <c r="AD53"/>
  <c r="AC53"/>
  <c r="AA53"/>
  <c r="Z53"/>
  <c r="Y53"/>
  <c r="X53"/>
  <c r="W53"/>
  <c r="V53"/>
  <c r="L53"/>
  <c r="AE52"/>
  <c r="AD52"/>
  <c r="AC52"/>
  <c r="AA52"/>
  <c r="Z52"/>
  <c r="Y52"/>
  <c r="X52"/>
  <c r="W52"/>
  <c r="V52"/>
  <c r="L52"/>
  <c r="AF52" s="1"/>
  <c r="AE51"/>
  <c r="AD51"/>
  <c r="AC51"/>
  <c r="AA51"/>
  <c r="Z51"/>
  <c r="Y51"/>
  <c r="X51"/>
  <c r="W51"/>
  <c r="V51"/>
  <c r="L51"/>
  <c r="AE50"/>
  <c r="AD50"/>
  <c r="AC50"/>
  <c r="AA50"/>
  <c r="Z50"/>
  <c r="Y50"/>
  <c r="X50"/>
  <c r="W50"/>
  <c r="V50"/>
  <c r="L50"/>
  <c r="AF50" s="1"/>
  <c r="AE49"/>
  <c r="AD49"/>
  <c r="AC49"/>
  <c r="AA49"/>
  <c r="Z49"/>
  <c r="Y49"/>
  <c r="X49"/>
  <c r="W49"/>
  <c r="V49"/>
  <c r="L49"/>
  <c r="AE48"/>
  <c r="AD48"/>
  <c r="AC48"/>
  <c r="AA48"/>
  <c r="Z48"/>
  <c r="Y48"/>
  <c r="X48"/>
  <c r="W48"/>
  <c r="V48"/>
  <c r="L48"/>
  <c r="AF48" s="1"/>
  <c r="S47"/>
  <c r="R47"/>
  <c r="Q47"/>
  <c r="P47"/>
  <c r="O47"/>
  <c r="N47"/>
  <c r="K47"/>
  <c r="J47"/>
  <c r="I47"/>
  <c r="H47"/>
  <c r="G47"/>
  <c r="F47"/>
  <c r="AE46"/>
  <c r="AD46"/>
  <c r="AC46"/>
  <c r="AA46"/>
  <c r="Z46"/>
  <c r="Y46"/>
  <c r="X46"/>
  <c r="W46"/>
  <c r="V46"/>
  <c r="L46"/>
  <c r="AE45"/>
  <c r="AD45"/>
  <c r="AC45"/>
  <c r="AA45"/>
  <c r="Z45"/>
  <c r="Y45"/>
  <c r="X45"/>
  <c r="W45"/>
  <c r="V45"/>
  <c r="L45"/>
  <c r="AF45" s="1"/>
  <c r="AE44"/>
  <c r="AD44"/>
  <c r="AC44"/>
  <c r="AA44"/>
  <c r="Z44"/>
  <c r="Y44"/>
  <c r="X44"/>
  <c r="W44"/>
  <c r="V44"/>
  <c r="L44"/>
  <c r="AE43"/>
  <c r="AD43"/>
  <c r="AC43"/>
  <c r="AA43"/>
  <c r="Z43"/>
  <c r="Y43"/>
  <c r="X43"/>
  <c r="W43"/>
  <c r="V43"/>
  <c r="L43"/>
  <c r="AF43" s="1"/>
  <c r="K42"/>
  <c r="J42"/>
  <c r="I42"/>
  <c r="H42"/>
  <c r="G42"/>
  <c r="F42"/>
  <c r="AE41"/>
  <c r="AD41"/>
  <c r="AC41"/>
  <c r="AA41"/>
  <c r="Z41"/>
  <c r="Y41"/>
  <c r="X41"/>
  <c r="W41"/>
  <c r="V41"/>
  <c r="T41"/>
  <c r="L41"/>
  <c r="AE40"/>
  <c r="AD40"/>
  <c r="AC40"/>
  <c r="AA40"/>
  <c r="Z40"/>
  <c r="Y40"/>
  <c r="X40"/>
  <c r="W40"/>
  <c r="V40"/>
  <c r="T40"/>
  <c r="L40"/>
  <c r="AE39"/>
  <c r="AD39"/>
  <c r="AC39"/>
  <c r="AA39"/>
  <c r="Z39"/>
  <c r="Y39"/>
  <c r="X39"/>
  <c r="W39"/>
  <c r="V39"/>
  <c r="T39"/>
  <c r="L39"/>
  <c r="AA38"/>
  <c r="Z38"/>
  <c r="Y38"/>
  <c r="X38"/>
  <c r="W38"/>
  <c r="V38"/>
  <c r="T38"/>
  <c r="L38"/>
  <c r="AF38" s="1"/>
  <c r="AA37"/>
  <c r="Z37"/>
  <c r="Y37"/>
  <c r="X37"/>
  <c r="W37"/>
  <c r="V37"/>
  <c r="T37"/>
  <c r="L37"/>
  <c r="AE36"/>
  <c r="AD36"/>
  <c r="AC36"/>
  <c r="AA36"/>
  <c r="Z36"/>
  <c r="Y36"/>
  <c r="X36"/>
  <c r="W36"/>
  <c r="V36"/>
  <c r="T36"/>
  <c r="L36"/>
  <c r="AE35"/>
  <c r="AD35"/>
  <c r="AC35"/>
  <c r="AA35"/>
  <c r="Z35"/>
  <c r="Y35"/>
  <c r="X35"/>
  <c r="W35"/>
  <c r="V35"/>
  <c r="T35"/>
  <c r="L35"/>
  <c r="AE34"/>
  <c r="AD34"/>
  <c r="AC34"/>
  <c r="AA34"/>
  <c r="Z34"/>
  <c r="Y34"/>
  <c r="X34"/>
  <c r="W34"/>
  <c r="V34"/>
  <c r="T34"/>
  <c r="L34"/>
  <c r="S33"/>
  <c r="R33"/>
  <c r="Q33"/>
  <c r="P33"/>
  <c r="O33"/>
  <c r="T33" s="1"/>
  <c r="N33"/>
  <c r="K33"/>
  <c r="J33"/>
  <c r="I33"/>
  <c r="H33"/>
  <c r="G33"/>
  <c r="F33"/>
  <c r="AE32"/>
  <c r="AD32"/>
  <c r="T32"/>
  <c r="L32"/>
  <c r="AE31"/>
  <c r="AD31"/>
  <c r="T31"/>
  <c r="L31"/>
  <c r="S30"/>
  <c r="R30"/>
  <c r="Q30"/>
  <c r="P30"/>
  <c r="O30"/>
  <c r="N30"/>
  <c r="K30"/>
  <c r="J30"/>
  <c r="I30"/>
  <c r="H30"/>
  <c r="G30"/>
  <c r="L30" s="1"/>
  <c r="F30"/>
  <c r="AE29"/>
  <c r="AD29"/>
  <c r="T29"/>
  <c r="L29"/>
  <c r="AE28"/>
  <c r="AD28"/>
  <c r="T28"/>
  <c r="L28"/>
  <c r="AE27"/>
  <c r="AD27"/>
  <c r="T27"/>
  <c r="L27"/>
  <c r="AE26"/>
  <c r="AD26"/>
  <c r="T26"/>
  <c r="L26"/>
  <c r="S25"/>
  <c r="R25"/>
  <c r="Q25"/>
  <c r="P25"/>
  <c r="O25"/>
  <c r="N25"/>
  <c r="K25"/>
  <c r="J25"/>
  <c r="I25"/>
  <c r="H25"/>
  <c r="G25"/>
  <c r="F25"/>
  <c r="AE24"/>
  <c r="AD24"/>
  <c r="T24"/>
  <c r="L24"/>
  <c r="AE23"/>
  <c r="AD23"/>
  <c r="T23"/>
  <c r="L23"/>
  <c r="AE22"/>
  <c r="AD22"/>
  <c r="T22"/>
  <c r="AF22" s="1"/>
  <c r="L22"/>
  <c r="AE21"/>
  <c r="AD21"/>
  <c r="T21"/>
  <c r="L21"/>
  <c r="AE20"/>
  <c r="AD20"/>
  <c r="T20"/>
  <c r="L20"/>
  <c r="AE19"/>
  <c r="AD19"/>
  <c r="T19"/>
  <c r="L19"/>
  <c r="AE18"/>
  <c r="AD18"/>
  <c r="T18"/>
  <c r="L18"/>
  <c r="AE17"/>
  <c r="AD17"/>
  <c r="T17"/>
  <c r="L17"/>
  <c r="AE16"/>
  <c r="AD16"/>
  <c r="T16"/>
  <c r="L16"/>
  <c r="S15"/>
  <c r="R15"/>
  <c r="Q15"/>
  <c r="P15"/>
  <c r="O15"/>
  <c r="N15"/>
  <c r="K15"/>
  <c r="J15"/>
  <c r="I15"/>
  <c r="H15"/>
  <c r="G15"/>
  <c r="F15"/>
  <c r="AE14"/>
  <c r="AD14"/>
  <c r="T14"/>
  <c r="L14"/>
  <c r="AE13"/>
  <c r="AD13"/>
  <c r="T13"/>
  <c r="L13"/>
  <c r="AE12"/>
  <c r="AD12"/>
  <c r="T12"/>
  <c r="L12"/>
  <c r="AE11"/>
  <c r="AD11"/>
  <c r="T11"/>
  <c r="L11"/>
  <c r="AE10"/>
  <c r="AD10"/>
  <c r="T10"/>
  <c r="L10"/>
  <c r="AE9"/>
  <c r="AD9"/>
  <c r="T9"/>
  <c r="L9"/>
  <c r="AE8"/>
  <c r="AD8"/>
  <c r="T8"/>
  <c r="AF8" s="1"/>
  <c r="L8"/>
  <c r="AE7"/>
  <c r="AD7"/>
  <c r="T7"/>
  <c r="L7"/>
  <c r="AE6"/>
  <c r="AD6"/>
  <c r="T6"/>
  <c r="L6"/>
  <c r="T106" i="238"/>
  <c r="L106"/>
  <c r="T105"/>
  <c r="L105"/>
  <c r="T104"/>
  <c r="L104"/>
  <c r="T103"/>
  <c r="L103"/>
  <c r="T102"/>
  <c r="L102"/>
  <c r="T101"/>
  <c r="L101"/>
  <c r="T100"/>
  <c r="L100"/>
  <c r="T99"/>
  <c r="L99"/>
  <c r="T98"/>
  <c r="L98"/>
  <c r="T97"/>
  <c r="L97"/>
  <c r="T96"/>
  <c r="L96"/>
  <c r="T95"/>
  <c r="L95"/>
  <c r="T94"/>
  <c r="L94"/>
  <c r="T93"/>
  <c r="L93"/>
  <c r="T92"/>
  <c r="L92"/>
  <c r="T91"/>
  <c r="L91"/>
  <c r="T90"/>
  <c r="L90"/>
  <c r="T89"/>
  <c r="L89"/>
  <c r="T88"/>
  <c r="L88"/>
  <c r="T87"/>
  <c r="L87"/>
  <c r="T86"/>
  <c r="L86"/>
  <c r="T85"/>
  <c r="L85"/>
  <c r="T84"/>
  <c r="L84"/>
  <c r="T83"/>
  <c r="L83"/>
  <c r="T82"/>
  <c r="L82"/>
  <c r="T81"/>
  <c r="L81"/>
  <c r="T80"/>
  <c r="L80"/>
  <c r="T79"/>
  <c r="L79"/>
  <c r="T78"/>
  <c r="L78"/>
  <c r="T77"/>
  <c r="L77"/>
  <c r="T76"/>
  <c r="L76"/>
  <c r="T75"/>
  <c r="L75"/>
  <c r="T74"/>
  <c r="L74"/>
  <c r="T73"/>
  <c r="L73"/>
  <c r="T72"/>
  <c r="L72"/>
  <c r="T71"/>
  <c r="L71"/>
  <c r="T70"/>
  <c r="L70"/>
  <c r="T69"/>
  <c r="L69"/>
  <c r="T68"/>
  <c r="L68"/>
  <c r="T67"/>
  <c r="L67"/>
  <c r="T66"/>
  <c r="L66"/>
  <c r="T65"/>
  <c r="L65"/>
  <c r="T64"/>
  <c r="L64"/>
  <c r="T63"/>
  <c r="L63"/>
  <c r="T62"/>
  <c r="L62"/>
  <c r="T61"/>
  <c r="L61"/>
  <c r="T60"/>
  <c r="L60"/>
  <c r="T59"/>
  <c r="L59"/>
  <c r="T58"/>
  <c r="L58"/>
  <c r="T57"/>
  <c r="L57"/>
  <c r="T56"/>
  <c r="L56"/>
  <c r="T55"/>
  <c r="L55"/>
  <c r="T54"/>
  <c r="L54"/>
  <c r="T53"/>
  <c r="L53"/>
  <c r="T52"/>
  <c r="L52"/>
  <c r="T51"/>
  <c r="L51"/>
  <c r="T50"/>
  <c r="L50"/>
  <c r="T49"/>
  <c r="L49"/>
  <c r="T48"/>
  <c r="L48"/>
  <c r="T47"/>
  <c r="L47"/>
  <c r="T46"/>
  <c r="L46"/>
  <c r="T45"/>
  <c r="L45"/>
  <c r="T44"/>
  <c r="L44"/>
  <c r="T43"/>
  <c r="L43"/>
  <c r="T42"/>
  <c r="L42"/>
  <c r="T41"/>
  <c r="L41"/>
  <c r="T40"/>
  <c r="L40"/>
  <c r="T39"/>
  <c r="L39"/>
  <c r="T38"/>
  <c r="L38"/>
  <c r="T37"/>
  <c r="L37"/>
  <c r="T36"/>
  <c r="L36"/>
  <c r="T35"/>
  <c r="L35"/>
  <c r="T34"/>
  <c r="L34"/>
  <c r="T33"/>
  <c r="L33"/>
  <c r="T32"/>
  <c r="L32"/>
  <c r="T31"/>
  <c r="L31"/>
  <c r="T30"/>
  <c r="L30"/>
  <c r="T29"/>
  <c r="L29"/>
  <c r="T28"/>
  <c r="L28"/>
  <c r="T27"/>
  <c r="L27"/>
  <c r="T25"/>
  <c r="L25"/>
  <c r="T24"/>
  <c r="L24"/>
  <c r="T23"/>
  <c r="L23"/>
  <c r="T22"/>
  <c r="L22"/>
  <c r="T21"/>
  <c r="L21"/>
  <c r="T20"/>
  <c r="L20"/>
  <c r="T19"/>
  <c r="L19"/>
  <c r="T18"/>
  <c r="L18"/>
  <c r="T17"/>
  <c r="L17"/>
  <c r="T16"/>
  <c r="L16"/>
  <c r="T15"/>
  <c r="L15"/>
  <c r="T14"/>
  <c r="L14"/>
  <c r="T13"/>
  <c r="L13"/>
  <c r="T12"/>
  <c r="L12"/>
  <c r="T11"/>
  <c r="L11"/>
  <c r="T10"/>
  <c r="L10"/>
  <c r="T9"/>
  <c r="L9"/>
  <c r="T8"/>
  <c r="L8"/>
  <c r="T7"/>
  <c r="L7"/>
  <c r="T6"/>
  <c r="L6"/>
  <c r="T106" i="236"/>
  <c r="L106"/>
  <c r="T105"/>
  <c r="L105"/>
  <c r="T104"/>
  <c r="L104"/>
  <c r="T103"/>
  <c r="L103"/>
  <c r="T102"/>
  <c r="L102"/>
  <c r="T101"/>
  <c r="L101"/>
  <c r="T100"/>
  <c r="L100"/>
  <c r="T99"/>
  <c r="L99"/>
  <c r="T98"/>
  <c r="L98"/>
  <c r="T97"/>
  <c r="L97"/>
  <c r="T96"/>
  <c r="L96"/>
  <c r="T95"/>
  <c r="L95"/>
  <c r="T94"/>
  <c r="L94"/>
  <c r="T93"/>
  <c r="L93"/>
  <c r="T92"/>
  <c r="L92"/>
  <c r="T91"/>
  <c r="L91"/>
  <c r="T90"/>
  <c r="L90"/>
  <c r="T89"/>
  <c r="L89"/>
  <c r="T88"/>
  <c r="L88"/>
  <c r="T87"/>
  <c r="L87"/>
  <c r="T86"/>
  <c r="L86"/>
  <c r="T85"/>
  <c r="L85"/>
  <c r="T84"/>
  <c r="L84"/>
  <c r="T83"/>
  <c r="L83"/>
  <c r="T82"/>
  <c r="L82"/>
  <c r="T81"/>
  <c r="L81"/>
  <c r="T80"/>
  <c r="L80"/>
  <c r="T79"/>
  <c r="L79"/>
  <c r="T78"/>
  <c r="L78"/>
  <c r="T77"/>
  <c r="L77"/>
  <c r="T76"/>
  <c r="L76"/>
  <c r="T75"/>
  <c r="L75"/>
  <c r="T74"/>
  <c r="L74"/>
  <c r="T73"/>
  <c r="L73"/>
  <c r="T72"/>
  <c r="L72"/>
  <c r="T71"/>
  <c r="L71"/>
  <c r="T70"/>
  <c r="L70"/>
  <c r="T69"/>
  <c r="L69"/>
  <c r="T68"/>
  <c r="L68"/>
  <c r="T67"/>
  <c r="L67"/>
  <c r="T66"/>
  <c r="L66"/>
  <c r="T65"/>
  <c r="L65"/>
  <c r="T64"/>
  <c r="L64"/>
  <c r="T63"/>
  <c r="L63"/>
  <c r="T62"/>
  <c r="L62"/>
  <c r="T61"/>
  <c r="L61"/>
  <c r="T60"/>
  <c r="L60"/>
  <c r="T59"/>
  <c r="L59"/>
  <c r="T58"/>
  <c r="L58"/>
  <c r="T57"/>
  <c r="L57"/>
  <c r="T56"/>
  <c r="L56"/>
  <c r="T55"/>
  <c r="L55"/>
  <c r="T54"/>
  <c r="L54"/>
  <c r="T53"/>
  <c r="L53"/>
  <c r="T52"/>
  <c r="L52"/>
  <c r="T51"/>
  <c r="L51"/>
  <c r="T50"/>
  <c r="L50"/>
  <c r="T49"/>
  <c r="L49"/>
  <c r="T48"/>
  <c r="L48"/>
  <c r="T47"/>
  <c r="L47"/>
  <c r="T46"/>
  <c r="L46"/>
  <c r="T45"/>
  <c r="L45"/>
  <c r="T44"/>
  <c r="L44"/>
  <c r="T43"/>
  <c r="L43"/>
  <c r="T42"/>
  <c r="L42"/>
  <c r="T41"/>
  <c r="L41"/>
  <c r="T40"/>
  <c r="L40"/>
  <c r="T39"/>
  <c r="L39"/>
  <c r="T38"/>
  <c r="L38"/>
  <c r="T37"/>
  <c r="L37"/>
  <c r="T36"/>
  <c r="L36"/>
  <c r="T35"/>
  <c r="L35"/>
  <c r="T34"/>
  <c r="L34"/>
  <c r="T33"/>
  <c r="L33"/>
  <c r="T32"/>
  <c r="L32"/>
  <c r="T31"/>
  <c r="L31"/>
  <c r="T30"/>
  <c r="L30"/>
  <c r="T29"/>
  <c r="L29"/>
  <c r="T28"/>
  <c r="L28"/>
  <c r="T27"/>
  <c r="L27"/>
  <c r="T26"/>
  <c r="L26"/>
  <c r="T25"/>
  <c r="L25"/>
  <c r="T24"/>
  <c r="L24"/>
  <c r="T23"/>
  <c r="L23"/>
  <c r="T22"/>
  <c r="L22"/>
  <c r="T21"/>
  <c r="L21"/>
  <c r="T20"/>
  <c r="L20"/>
  <c r="T19"/>
  <c r="L19"/>
  <c r="T18"/>
  <c r="L18"/>
  <c r="T17"/>
  <c r="L17"/>
  <c r="T16"/>
  <c r="L16"/>
  <c r="T15"/>
  <c r="L15"/>
  <c r="T14"/>
  <c r="L14"/>
  <c r="T13"/>
  <c r="L13"/>
  <c r="T12"/>
  <c r="L12"/>
  <c r="T11"/>
  <c r="L11"/>
  <c r="T10"/>
  <c r="L10"/>
  <c r="T9"/>
  <c r="L9"/>
  <c r="T8"/>
  <c r="L8"/>
  <c r="T7"/>
  <c r="L7"/>
  <c r="T6"/>
  <c r="L6"/>
  <c r="T106" i="235"/>
  <c r="L106"/>
  <c r="T105"/>
  <c r="L105"/>
  <c r="T104"/>
  <c r="L104"/>
  <c r="T103"/>
  <c r="L103"/>
  <c r="T102"/>
  <c r="L102"/>
  <c r="T101"/>
  <c r="L101"/>
  <c r="T100"/>
  <c r="L100"/>
  <c r="T99"/>
  <c r="L99"/>
  <c r="T98"/>
  <c r="L98"/>
  <c r="T97"/>
  <c r="L97"/>
  <c r="T96"/>
  <c r="L96"/>
  <c r="T95"/>
  <c r="L95"/>
  <c r="T94"/>
  <c r="L94"/>
  <c r="T93"/>
  <c r="L93"/>
  <c r="T92"/>
  <c r="L92"/>
  <c r="T91"/>
  <c r="L91"/>
  <c r="T90"/>
  <c r="L90"/>
  <c r="T89"/>
  <c r="L89"/>
  <c r="T88"/>
  <c r="L88"/>
  <c r="T87"/>
  <c r="L87"/>
  <c r="T86"/>
  <c r="L86"/>
  <c r="T85"/>
  <c r="L85"/>
  <c r="T84"/>
  <c r="L84"/>
  <c r="T83"/>
  <c r="L83"/>
  <c r="T82"/>
  <c r="L82"/>
  <c r="T81"/>
  <c r="L81"/>
  <c r="T80"/>
  <c r="L80"/>
  <c r="T79"/>
  <c r="L79"/>
  <c r="T78"/>
  <c r="L78"/>
  <c r="T77"/>
  <c r="L77"/>
  <c r="T76"/>
  <c r="L76"/>
  <c r="T75"/>
  <c r="L75"/>
  <c r="T74"/>
  <c r="L74"/>
  <c r="T73"/>
  <c r="L73"/>
  <c r="T72"/>
  <c r="L72"/>
  <c r="T71"/>
  <c r="L71"/>
  <c r="T70"/>
  <c r="L70"/>
  <c r="T69"/>
  <c r="L69"/>
  <c r="T68"/>
  <c r="L68"/>
  <c r="T67"/>
  <c r="L67"/>
  <c r="T66"/>
  <c r="L66"/>
  <c r="T65"/>
  <c r="L65"/>
  <c r="T64"/>
  <c r="L64"/>
  <c r="T63"/>
  <c r="L63"/>
  <c r="T62"/>
  <c r="L62"/>
  <c r="T61"/>
  <c r="L61"/>
  <c r="T60"/>
  <c r="L60"/>
  <c r="T59"/>
  <c r="L59"/>
  <c r="T58"/>
  <c r="L58"/>
  <c r="T57"/>
  <c r="L57"/>
  <c r="T56"/>
  <c r="L56"/>
  <c r="T55"/>
  <c r="L55"/>
  <c r="T54"/>
  <c r="L54"/>
  <c r="T53"/>
  <c r="L53"/>
  <c r="T52"/>
  <c r="L52"/>
  <c r="T51"/>
  <c r="L51"/>
  <c r="T50"/>
  <c r="L50"/>
  <c r="T49"/>
  <c r="L49"/>
  <c r="T48"/>
  <c r="L48"/>
  <c r="T47"/>
  <c r="L47"/>
  <c r="T46"/>
  <c r="L46"/>
  <c r="T45"/>
  <c r="L45"/>
  <c r="T44"/>
  <c r="L44"/>
  <c r="T43"/>
  <c r="L43"/>
  <c r="T42"/>
  <c r="L42"/>
  <c r="T41"/>
  <c r="L41"/>
  <c r="T40"/>
  <c r="L40"/>
  <c r="T39"/>
  <c r="L39"/>
  <c r="T38"/>
  <c r="L38"/>
  <c r="T37"/>
  <c r="L37"/>
  <c r="T36"/>
  <c r="L36"/>
  <c r="T35"/>
  <c r="L35"/>
  <c r="T34"/>
  <c r="L34"/>
  <c r="T33"/>
  <c r="L33"/>
  <c r="T32"/>
  <c r="L32"/>
  <c r="T31"/>
  <c r="L31"/>
  <c r="T30"/>
  <c r="L30"/>
  <c r="T29"/>
  <c r="L29"/>
  <c r="T28"/>
  <c r="L28"/>
  <c r="T27"/>
  <c r="L27"/>
  <c r="T26"/>
  <c r="L26"/>
  <c r="T25"/>
  <c r="L25"/>
  <c r="T24"/>
  <c r="L24"/>
  <c r="T23"/>
  <c r="L23"/>
  <c r="T22"/>
  <c r="L22"/>
  <c r="T21"/>
  <c r="L21"/>
  <c r="T20"/>
  <c r="L20"/>
  <c r="T19"/>
  <c r="L19"/>
  <c r="T18"/>
  <c r="L18"/>
  <c r="T17"/>
  <c r="L17"/>
  <c r="T16"/>
  <c r="L16"/>
  <c r="T15"/>
  <c r="L15"/>
  <c r="T14"/>
  <c r="L14"/>
  <c r="T13"/>
  <c r="L13"/>
  <c r="T12"/>
  <c r="L12"/>
  <c r="T11"/>
  <c r="L11"/>
  <c r="T10"/>
  <c r="L10"/>
  <c r="T9"/>
  <c r="L9"/>
  <c r="T8"/>
  <c r="L8"/>
  <c r="T7"/>
  <c r="L7"/>
  <c r="T6"/>
  <c r="L6"/>
  <c r="AJ122" i="234"/>
  <c r="AB122"/>
  <c r="T122"/>
  <c r="G122"/>
  <c r="AJ121"/>
  <c r="AB121"/>
  <c r="T121"/>
  <c r="G121"/>
  <c r="AJ120"/>
  <c r="AB120"/>
  <c r="T120"/>
  <c r="G120"/>
  <c r="AJ119"/>
  <c r="AB119"/>
  <c r="T119"/>
  <c r="G119"/>
  <c r="AJ118"/>
  <c r="AB118"/>
  <c r="T118"/>
  <c r="G118"/>
  <c r="H118" s="1"/>
  <c r="AJ117"/>
  <c r="AB117"/>
  <c r="T117"/>
  <c r="G117"/>
  <c r="AJ116"/>
  <c r="AB116"/>
  <c r="T116"/>
  <c r="G116"/>
  <c r="H116" s="1"/>
  <c r="AJ115"/>
  <c r="AB115"/>
  <c r="T115"/>
  <c r="G115"/>
  <c r="H115" s="1"/>
  <c r="AJ114"/>
  <c r="AB114"/>
  <c r="T114"/>
  <c r="G114"/>
  <c r="AJ113"/>
  <c r="AB113"/>
  <c r="T113"/>
  <c r="G113"/>
  <c r="H113" s="1"/>
  <c r="AJ112"/>
  <c r="AB112"/>
  <c r="AI111"/>
  <c r="AH111"/>
  <c r="AG111"/>
  <c r="AF111"/>
  <c r="AE111"/>
  <c r="AJ106"/>
  <c r="AJ105"/>
  <c r="AJ104"/>
  <c r="AJ103"/>
  <c r="AJ102"/>
  <c r="AJ101"/>
  <c r="AJ100"/>
  <c r="AJ99"/>
  <c r="AB99"/>
  <c r="AJ98"/>
  <c r="AJ97"/>
  <c r="AJ96"/>
  <c r="AJ95"/>
  <c r="AJ94"/>
  <c r="AJ93"/>
  <c r="AJ92"/>
  <c r="AJ91"/>
  <c r="AJ90"/>
  <c r="AJ89"/>
  <c r="AJ88"/>
  <c r="AJ87"/>
  <c r="AJ86"/>
  <c r="AJ85"/>
  <c r="AJ84"/>
  <c r="AJ83"/>
  <c r="AB83"/>
  <c r="AJ82"/>
  <c r="AJ81"/>
  <c r="AJ80"/>
  <c r="AJ79"/>
  <c r="AJ78"/>
  <c r="AJ77"/>
  <c r="AJ76"/>
  <c r="AJ75"/>
  <c r="AJ74"/>
  <c r="AJ73"/>
  <c r="AJ72"/>
  <c r="AJ71"/>
  <c r="AJ70"/>
  <c r="AJ69"/>
  <c r="AJ68"/>
  <c r="AJ67"/>
  <c r="AB67"/>
  <c r="AJ66"/>
  <c r="AJ65"/>
  <c r="AJ64"/>
  <c r="AJ63"/>
  <c r="AJ62"/>
  <c r="AJ61"/>
  <c r="AJ60"/>
  <c r="AJ59"/>
  <c r="AB59"/>
  <c r="AJ58"/>
  <c r="AJ57"/>
  <c r="AJ56"/>
  <c r="AJ55"/>
  <c r="AJ54"/>
  <c r="AJ53"/>
  <c r="AJ52"/>
  <c r="AJ51"/>
  <c r="AB51"/>
  <c r="AJ50"/>
  <c r="AJ49"/>
  <c r="AJ48"/>
  <c r="AJ47"/>
  <c r="AA111"/>
  <c r="Z111"/>
  <c r="Y111"/>
  <c r="X111"/>
  <c r="S111"/>
  <c r="Q111"/>
  <c r="AJ46"/>
  <c r="AJ45"/>
  <c r="AJ44"/>
  <c r="AJ43"/>
  <c r="AJ42"/>
  <c r="AJ41"/>
  <c r="AB41"/>
  <c r="AJ40"/>
  <c r="AJ39"/>
  <c r="AJ38"/>
  <c r="AJ37"/>
  <c r="AJ36"/>
  <c r="AJ35"/>
  <c r="AJ34"/>
  <c r="AJ33"/>
  <c r="AB33"/>
  <c r="AJ32"/>
  <c r="AJ31"/>
  <c r="AJ30"/>
  <c r="AJ29"/>
  <c r="AJ28"/>
  <c r="AJ27"/>
  <c r="AJ26"/>
  <c r="AJ25"/>
  <c r="AB25"/>
  <c r="AJ24"/>
  <c r="AJ23"/>
  <c r="AJ22"/>
  <c r="AJ21"/>
  <c r="AJ20"/>
  <c r="AJ19"/>
  <c r="AJ18"/>
  <c r="AJ17"/>
  <c r="AB17"/>
  <c r="AJ16"/>
  <c r="AJ15"/>
  <c r="AJ14"/>
  <c r="AJ13"/>
  <c r="AJ12"/>
  <c r="AJ11"/>
  <c r="AJ10"/>
  <c r="AJ9"/>
  <c r="AB9"/>
  <c r="AJ8"/>
  <c r="AJ7"/>
  <c r="AJ6"/>
  <c r="AF33" i="246"/>
  <c r="AF28" i="239"/>
  <c r="AF34"/>
  <c r="AF36"/>
  <c r="AF40"/>
  <c r="AF8" i="246"/>
  <c r="L10"/>
  <c r="AF16"/>
  <c r="AF18"/>
  <c r="AF21"/>
  <c r="AF23"/>
  <c r="AF24" i="251"/>
  <c r="AF14" i="247"/>
  <c r="L42" i="239"/>
  <c r="AF6" i="246"/>
  <c r="AF7"/>
  <c r="AF9"/>
  <c r="AF14"/>
  <c r="AF17"/>
  <c r="AF19"/>
  <c r="AF22"/>
  <c r="AF24"/>
  <c r="AF27"/>
  <c r="AF29"/>
  <c r="AF32"/>
  <c r="AF34"/>
  <c r="T10"/>
  <c r="G18" i="192"/>
  <c r="L18" s="1"/>
  <c r="AE56" i="239"/>
  <c r="T56"/>
  <c r="F38" i="6"/>
  <c r="F35" i="175" s="1"/>
  <c r="AF16" i="247"/>
  <c r="O11" i="249"/>
  <c r="AJ111" i="234"/>
  <c r="F19" i="192"/>
  <c r="F32" s="1"/>
  <c r="F39" s="1"/>
  <c r="C31" i="201" s="1"/>
  <c r="T9" i="249"/>
  <c r="AF6"/>
  <c r="G19" i="192"/>
  <c r="L19" s="1"/>
  <c r="O12" i="249"/>
  <c r="J26" i="242"/>
  <c r="P132" i="2"/>
  <c r="L26" i="242"/>
  <c r="R132" i="2"/>
  <c r="Q132"/>
  <c r="Q133" s="1"/>
  <c r="M26" i="242"/>
  <c r="S132" i="2"/>
  <c r="N23" i="242"/>
  <c r="G38" i="6"/>
  <c r="F18" i="192"/>
  <c r="F16"/>
  <c r="AF7" i="247"/>
  <c r="AF9"/>
  <c r="AF11"/>
  <c r="AF12"/>
  <c r="G16" i="192"/>
  <c r="L16" s="1"/>
  <c r="T18" i="247"/>
  <c r="AF6"/>
  <c r="AF8"/>
  <c r="AF10"/>
  <c r="AF17"/>
  <c r="AF13"/>
  <c r="AF15"/>
  <c r="N17" i="242"/>
  <c r="N22"/>
  <c r="AD9" i="251"/>
  <c r="T25"/>
  <c r="N24" i="242"/>
  <c r="AF11" i="251"/>
  <c r="AD13"/>
  <c r="AF14"/>
  <c r="AF16"/>
  <c r="H120" i="234"/>
  <c r="I120"/>
  <c r="J120" s="1"/>
  <c r="G81"/>
  <c r="G83"/>
  <c r="G85"/>
  <c r="H85" s="1"/>
  <c r="I85" s="1"/>
  <c r="J85" s="1"/>
  <c r="K85" s="1"/>
  <c r="G46"/>
  <c r="DM46" i="243" s="1"/>
  <c r="G76" i="234"/>
  <c r="AF7" i="239"/>
  <c r="AF9"/>
  <c r="AF11"/>
  <c r="AF13"/>
  <c r="AF17"/>
  <c r="AF19"/>
  <c r="AF21"/>
  <c r="AF23"/>
  <c r="AF27"/>
  <c r="AF29"/>
  <c r="T30"/>
  <c r="AF31"/>
  <c r="AF35"/>
  <c r="AF37"/>
  <c r="AF39"/>
  <c r="AF41"/>
  <c r="AF44"/>
  <c r="AF46"/>
  <c r="AF49"/>
  <c r="AF51"/>
  <c r="AF53"/>
  <c r="AF55"/>
  <c r="AD56"/>
  <c r="G12" i="234"/>
  <c r="DM12" i="243" s="1"/>
  <c r="G20" i="234"/>
  <c r="G28"/>
  <c r="DM28" i="243" s="1"/>
  <c r="G36" i="234"/>
  <c r="T24"/>
  <c r="AF7" i="251"/>
  <c r="Y9"/>
  <c r="AA9"/>
  <c r="AF10"/>
  <c r="AF12"/>
  <c r="R27"/>
  <c r="AF15"/>
  <c r="AD17"/>
  <c r="AF6"/>
  <c r="AF8"/>
  <c r="Y13"/>
  <c r="AA13"/>
  <c r="N27"/>
  <c r="P27"/>
  <c r="H8" i="117" s="1"/>
  <c r="AF23" i="251"/>
  <c r="G98" i="234"/>
  <c r="T29"/>
  <c r="T91"/>
  <c r="AF17" i="248"/>
  <c r="AF9"/>
  <c r="T17" i="234"/>
  <c r="AB28"/>
  <c r="AB32"/>
  <c r="AB36"/>
  <c r="AB40"/>
  <c r="T46"/>
  <c r="AB52"/>
  <c r="AB60"/>
  <c r="AB68"/>
  <c r="T74"/>
  <c r="T81"/>
  <c r="T90"/>
  <c r="AB100"/>
  <c r="T16"/>
  <c r="AB22"/>
  <c r="T27"/>
  <c r="AB30"/>
  <c r="AB34"/>
  <c r="AB38"/>
  <c r="T40"/>
  <c r="AB50"/>
  <c r="AB58"/>
  <c r="AB66"/>
  <c r="G69"/>
  <c r="AB70"/>
  <c r="AB74"/>
  <c r="AB78"/>
  <c r="AB86"/>
  <c r="AB94"/>
  <c r="G97"/>
  <c r="DM97" i="243" s="1"/>
  <c r="AB98" i="234"/>
  <c r="AB106"/>
  <c r="V19" i="251"/>
  <c r="X19"/>
  <c r="G7" i="234"/>
  <c r="AF42" i="239"/>
  <c r="Z19" i="251"/>
  <c r="H122" i="234"/>
  <c r="I122"/>
  <c r="J122" s="1"/>
  <c r="L15" i="239"/>
  <c r="L25"/>
  <c r="L33"/>
  <c r="W42"/>
  <c r="Y42"/>
  <c r="AA42"/>
  <c r="L47"/>
  <c r="V47"/>
  <c r="X47"/>
  <c r="Z47"/>
  <c r="AF10" i="246"/>
  <c r="W10"/>
  <c r="AD10"/>
  <c r="T15"/>
  <c r="AF15" s="1"/>
  <c r="W15"/>
  <c r="AD15"/>
  <c r="T20"/>
  <c r="AF20" s="1"/>
  <c r="W20"/>
  <c r="AD20"/>
  <c r="T25"/>
  <c r="AF25" s="1"/>
  <c r="W25"/>
  <c r="AD25"/>
  <c r="T30"/>
  <c r="AF30" s="1"/>
  <c r="W30"/>
  <c r="AD30"/>
  <c r="T35"/>
  <c r="AF35" s="1"/>
  <c r="W35"/>
  <c r="AD35"/>
  <c r="L9" i="251"/>
  <c r="AC9"/>
  <c r="AE9"/>
  <c r="L13"/>
  <c r="AC13"/>
  <c r="AE13"/>
  <c r="L17"/>
  <c r="V17"/>
  <c r="X17"/>
  <c r="Z17"/>
  <c r="AC17"/>
  <c r="AE17"/>
  <c r="O27"/>
  <c r="I112" i="234"/>
  <c r="J112" s="1"/>
  <c r="H114"/>
  <c r="H117"/>
  <c r="I117" s="1"/>
  <c r="H119"/>
  <c r="I119" s="1"/>
  <c r="H121"/>
  <c r="I121" s="1"/>
  <c r="V42" i="239"/>
  <c r="X42"/>
  <c r="Z42"/>
  <c r="W47"/>
  <c r="Y47"/>
  <c r="AA47"/>
  <c r="AC56"/>
  <c r="V10" i="246"/>
  <c r="AC10"/>
  <c r="AE10"/>
  <c r="AC15"/>
  <c r="AC20"/>
  <c r="AC25"/>
  <c r="AC30"/>
  <c r="AC35"/>
  <c r="T9" i="251"/>
  <c r="AF9"/>
  <c r="W9"/>
  <c r="T13"/>
  <c r="AF13" s="1"/>
  <c r="W13"/>
  <c r="T17"/>
  <c r="AF17" s="1"/>
  <c r="W17"/>
  <c r="Y17"/>
  <c r="AA17"/>
  <c r="AF22"/>
  <c r="L11" i="252"/>
  <c r="Y19" i="251"/>
  <c r="Q27"/>
  <c r="AA19"/>
  <c r="S27"/>
  <c r="G13" i="192"/>
  <c r="L13" s="1"/>
  <c r="O64" i="246"/>
  <c r="G14" i="175"/>
  <c r="G43" s="1"/>
  <c r="H36" i="234"/>
  <c r="I36" s="1"/>
  <c r="J36" s="1"/>
  <c r="K36" s="1"/>
  <c r="S133" i="2"/>
  <c r="R133"/>
  <c r="P133"/>
  <c r="T19" i="247"/>
  <c r="I114" i="234"/>
  <c r="AE19" i="251"/>
  <c r="AC19"/>
  <c r="AD19"/>
  <c r="T19"/>
  <c r="AF19" s="1"/>
  <c r="W19"/>
  <c r="J114" i="234"/>
  <c r="K114"/>
  <c r="Z26" i="228"/>
  <c r="Z28" s="1"/>
  <c r="AE34"/>
  <c r="V15"/>
  <c r="W14" i="201" s="1"/>
  <c r="S15" i="228"/>
  <c r="T14" i="201" s="1"/>
  <c r="P15" i="228"/>
  <c r="Q14" i="201" s="1"/>
  <c r="O15" i="228"/>
  <c r="P14" i="201" s="1"/>
  <c r="K15" i="228"/>
  <c r="L14" i="201" s="1"/>
  <c r="I15" i="228"/>
  <c r="J14" i="201" s="1"/>
  <c r="H15" i="228"/>
  <c r="I14" i="201" s="1"/>
  <c r="F15" i="228"/>
  <c r="G14" i="201" s="1"/>
  <c r="E15" i="228"/>
  <c r="F14" i="201" s="1"/>
  <c r="A3" i="228"/>
  <c r="A2"/>
  <c r="A3" i="217"/>
  <c r="A2"/>
  <c r="A2" i="215"/>
  <c r="C15" i="228"/>
  <c r="D14" i="201" s="1"/>
  <c r="G15" i="228"/>
  <c r="H14" i="201" s="1"/>
  <c r="N15" i="228"/>
  <c r="O14" i="201" s="1"/>
  <c r="L114" i="234"/>
  <c r="R15" i="228"/>
  <c r="S14" i="201" s="1"/>
  <c r="AF26" i="228"/>
  <c r="AF28" s="1"/>
  <c r="X34"/>
  <c r="A2" i="226"/>
  <c r="A3"/>
  <c r="A2" i="216"/>
  <c r="A2" i="218"/>
  <c r="A2" i="214"/>
  <c r="T118" i="2"/>
  <c r="L6" i="124"/>
  <c r="L7"/>
  <c r="L8"/>
  <c r="L9"/>
  <c r="L10"/>
  <c r="L11"/>
  <c r="L12"/>
  <c r="K36" i="6"/>
  <c r="J36"/>
  <c r="J39" s="1"/>
  <c r="I36"/>
  <c r="H36"/>
  <c r="H39" s="1"/>
  <c r="G36"/>
  <c r="G12" i="192" s="1"/>
  <c r="L12" s="1"/>
  <c r="F12"/>
  <c r="K61" i="6"/>
  <c r="J61"/>
  <c r="H61"/>
  <c r="G61"/>
  <c r="G11" i="192" s="1"/>
  <c r="L11" s="1"/>
  <c r="L61" i="6"/>
  <c r="G64"/>
  <c r="F12" i="175"/>
  <c r="G12"/>
  <c r="S972" i="2"/>
  <c r="R972"/>
  <c r="Q972"/>
  <c r="P972"/>
  <c r="O972"/>
  <c r="O124" s="1"/>
  <c r="N972"/>
  <c r="N124" s="1"/>
  <c r="E12" i="226" s="1"/>
  <c r="T969" i="2"/>
  <c r="T968"/>
  <c r="T967"/>
  <c r="T966"/>
  <c r="T965"/>
  <c r="T964"/>
  <c r="T963"/>
  <c r="T962"/>
  <c r="T961"/>
  <c r="T960"/>
  <c r="T959"/>
  <c r="T958"/>
  <c r="T957"/>
  <c r="T956"/>
  <c r="T955"/>
  <c r="T954"/>
  <c r="T953"/>
  <c r="T952"/>
  <c r="T951"/>
  <c r="T950"/>
  <c r="T949"/>
  <c r="T948"/>
  <c r="T947"/>
  <c r="T946"/>
  <c r="T945"/>
  <c r="T944"/>
  <c r="T943"/>
  <c r="T942"/>
  <c r="T941"/>
  <c r="T940"/>
  <c r="T939"/>
  <c r="T938"/>
  <c r="T937"/>
  <c r="T936"/>
  <c r="T935"/>
  <c r="T934"/>
  <c r="T933"/>
  <c r="T932"/>
  <c r="T931"/>
  <c r="T930"/>
  <c r="T929"/>
  <c r="T928"/>
  <c r="T927"/>
  <c r="T926"/>
  <c r="T925"/>
  <c r="T924"/>
  <c r="T923"/>
  <c r="T922"/>
  <c r="T921"/>
  <c r="T920"/>
  <c r="T919"/>
  <c r="T918"/>
  <c r="T917"/>
  <c r="T916"/>
  <c r="T915"/>
  <c r="T914"/>
  <c r="T913"/>
  <c r="T912"/>
  <c r="T911"/>
  <c r="T910"/>
  <c r="T909"/>
  <c r="T908"/>
  <c r="T907"/>
  <c r="T906"/>
  <c r="T905"/>
  <c r="T904"/>
  <c r="T903"/>
  <c r="T902"/>
  <c r="T901"/>
  <c r="T900"/>
  <c r="T899"/>
  <c r="T898"/>
  <c r="T897"/>
  <c r="T896"/>
  <c r="T895"/>
  <c r="T894"/>
  <c r="T893"/>
  <c r="T892"/>
  <c r="T891"/>
  <c r="T890"/>
  <c r="T889"/>
  <c r="T888"/>
  <c r="T887"/>
  <c r="T886"/>
  <c r="T885"/>
  <c r="T884"/>
  <c r="T883"/>
  <c r="T882"/>
  <c r="T881"/>
  <c r="T880"/>
  <c r="T879"/>
  <c r="T878"/>
  <c r="T877"/>
  <c r="T876"/>
  <c r="T875"/>
  <c r="T874"/>
  <c r="T873"/>
  <c r="T872"/>
  <c r="T871"/>
  <c r="S868"/>
  <c r="R868"/>
  <c r="Q868"/>
  <c r="P868"/>
  <c r="O868"/>
  <c r="O123" s="1"/>
  <c r="N868"/>
  <c r="N123" s="1"/>
  <c r="E11" i="226" s="1"/>
  <c r="T865" i="2"/>
  <c r="T864"/>
  <c r="T863"/>
  <c r="T862"/>
  <c r="T861"/>
  <c r="T860"/>
  <c r="T859"/>
  <c r="T858"/>
  <c r="T857"/>
  <c r="T856"/>
  <c r="T855"/>
  <c r="T854"/>
  <c r="T853"/>
  <c r="T852"/>
  <c r="T851"/>
  <c r="T850"/>
  <c r="T849"/>
  <c r="T848"/>
  <c r="T847"/>
  <c r="T846"/>
  <c r="T845"/>
  <c r="T844"/>
  <c r="T843"/>
  <c r="T842"/>
  <c r="T841"/>
  <c r="T840"/>
  <c r="T839"/>
  <c r="T838"/>
  <c r="T837"/>
  <c r="T836"/>
  <c r="T835"/>
  <c r="T834"/>
  <c r="T833"/>
  <c r="T832"/>
  <c r="T831"/>
  <c r="T830"/>
  <c r="T829"/>
  <c r="T828"/>
  <c r="T827"/>
  <c r="T826"/>
  <c r="T825"/>
  <c r="T824"/>
  <c r="T823"/>
  <c r="T822"/>
  <c r="T821"/>
  <c r="T820"/>
  <c r="T819"/>
  <c r="T818"/>
  <c r="T817"/>
  <c r="T816"/>
  <c r="T815"/>
  <c r="T814"/>
  <c r="T813"/>
  <c r="T812"/>
  <c r="T811"/>
  <c r="T810"/>
  <c r="T809"/>
  <c r="T808"/>
  <c r="T807"/>
  <c r="T806"/>
  <c r="T805"/>
  <c r="T804"/>
  <c r="T803"/>
  <c r="T802"/>
  <c r="T801"/>
  <c r="T800"/>
  <c r="T799"/>
  <c r="T798"/>
  <c r="T797"/>
  <c r="T796"/>
  <c r="T795"/>
  <c r="T794"/>
  <c r="T793"/>
  <c r="T792"/>
  <c r="T791"/>
  <c r="T790"/>
  <c r="T789"/>
  <c r="T788"/>
  <c r="T787"/>
  <c r="T786"/>
  <c r="T785"/>
  <c r="T784"/>
  <c r="T783"/>
  <c r="T782"/>
  <c r="T781"/>
  <c r="T780"/>
  <c r="T779"/>
  <c r="T778"/>
  <c r="T777"/>
  <c r="T776"/>
  <c r="T775"/>
  <c r="T774"/>
  <c r="T773"/>
  <c r="T772"/>
  <c r="T771"/>
  <c r="T770"/>
  <c r="T769"/>
  <c r="T768"/>
  <c r="T767"/>
  <c r="S764"/>
  <c r="R764"/>
  <c r="Q764"/>
  <c r="P764"/>
  <c r="O764"/>
  <c r="O122" s="1"/>
  <c r="N764"/>
  <c r="N122" s="1"/>
  <c r="E10" i="226" s="1"/>
  <c r="T761" i="2"/>
  <c r="T760"/>
  <c r="T759"/>
  <c r="T758"/>
  <c r="T757"/>
  <c r="T756"/>
  <c r="T755"/>
  <c r="T754"/>
  <c r="T753"/>
  <c r="T752"/>
  <c r="T751"/>
  <c r="T750"/>
  <c r="T749"/>
  <c r="T748"/>
  <c r="T747"/>
  <c r="T746"/>
  <c r="T745"/>
  <c r="T744"/>
  <c r="T743"/>
  <c r="T742"/>
  <c r="T741"/>
  <c r="T740"/>
  <c r="T739"/>
  <c r="T738"/>
  <c r="T737"/>
  <c r="T736"/>
  <c r="T735"/>
  <c r="T734"/>
  <c r="T733"/>
  <c r="T732"/>
  <c r="T731"/>
  <c r="T730"/>
  <c r="T729"/>
  <c r="T728"/>
  <c r="T727"/>
  <c r="T726"/>
  <c r="T725"/>
  <c r="T724"/>
  <c r="T723"/>
  <c r="T722"/>
  <c r="T721"/>
  <c r="T720"/>
  <c r="T719"/>
  <c r="T718"/>
  <c r="T717"/>
  <c r="T716"/>
  <c r="T715"/>
  <c r="T714"/>
  <c r="T713"/>
  <c r="T712"/>
  <c r="T711"/>
  <c r="T710"/>
  <c r="T709"/>
  <c r="T708"/>
  <c r="T707"/>
  <c r="T706"/>
  <c r="T705"/>
  <c r="T704"/>
  <c r="T703"/>
  <c r="T702"/>
  <c r="T701"/>
  <c r="T700"/>
  <c r="T699"/>
  <c r="T698"/>
  <c r="T697"/>
  <c r="T696"/>
  <c r="T695"/>
  <c r="T694"/>
  <c r="T693"/>
  <c r="T692"/>
  <c r="T691"/>
  <c r="T690"/>
  <c r="T689"/>
  <c r="T688"/>
  <c r="T687"/>
  <c r="T686"/>
  <c r="T685"/>
  <c r="T684"/>
  <c r="T683"/>
  <c r="T682"/>
  <c r="T681"/>
  <c r="T680"/>
  <c r="T679"/>
  <c r="T678"/>
  <c r="T677"/>
  <c r="T676"/>
  <c r="T675"/>
  <c r="T674"/>
  <c r="T673"/>
  <c r="T672"/>
  <c r="T671"/>
  <c r="T670"/>
  <c r="T669"/>
  <c r="T668"/>
  <c r="T667"/>
  <c r="T666"/>
  <c r="T665"/>
  <c r="T664"/>
  <c r="T663"/>
  <c r="S660"/>
  <c r="R660"/>
  <c r="Q660"/>
  <c r="P660"/>
  <c r="O660"/>
  <c r="N660"/>
  <c r="T657"/>
  <c r="T656"/>
  <c r="T655"/>
  <c r="T654"/>
  <c r="T653"/>
  <c r="T652"/>
  <c r="T651"/>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3"/>
  <c r="T612"/>
  <c r="T611"/>
  <c r="T610"/>
  <c r="T609"/>
  <c r="T608"/>
  <c r="T607"/>
  <c r="T606"/>
  <c r="T605"/>
  <c r="T604"/>
  <c r="T603"/>
  <c r="T602"/>
  <c r="T601"/>
  <c r="T600"/>
  <c r="T599"/>
  <c r="T598"/>
  <c r="T597"/>
  <c r="T596"/>
  <c r="T595"/>
  <c r="T594"/>
  <c r="T593"/>
  <c r="T592"/>
  <c r="T591"/>
  <c r="T590"/>
  <c r="T589"/>
  <c r="T588"/>
  <c r="T587"/>
  <c r="T586"/>
  <c r="T585"/>
  <c r="T584"/>
  <c r="T583"/>
  <c r="T582"/>
  <c r="T581"/>
  <c r="T580"/>
  <c r="T579"/>
  <c r="T578"/>
  <c r="T577"/>
  <c r="T576"/>
  <c r="T575"/>
  <c r="T574"/>
  <c r="T573"/>
  <c r="T572"/>
  <c r="T571"/>
  <c r="T570"/>
  <c r="T569"/>
  <c r="T568"/>
  <c r="T567"/>
  <c r="T566"/>
  <c r="T565"/>
  <c r="T564"/>
  <c r="T563"/>
  <c r="T562"/>
  <c r="T561"/>
  <c r="T560"/>
  <c r="T559"/>
  <c r="S556"/>
  <c r="R556"/>
  <c r="Q556"/>
  <c r="P556"/>
  <c r="O556"/>
  <c r="N556"/>
  <c r="N107" s="1"/>
  <c r="F14" i="192" s="1"/>
  <c r="T553" i="2"/>
  <c r="T552"/>
  <c r="T551"/>
  <c r="T550"/>
  <c r="T549"/>
  <c r="T548"/>
  <c r="T547"/>
  <c r="T546"/>
  <c r="T545"/>
  <c r="T544"/>
  <c r="T543"/>
  <c r="T542"/>
  <c r="T541"/>
  <c r="T540"/>
  <c r="T539"/>
  <c r="T538"/>
  <c r="T537"/>
  <c r="T536"/>
  <c r="T535"/>
  <c r="T534"/>
  <c r="T533"/>
  <c r="T532"/>
  <c r="T531"/>
  <c r="T530"/>
  <c r="T529"/>
  <c r="T528"/>
  <c r="T527"/>
  <c r="T526"/>
  <c r="T525"/>
  <c r="T524"/>
  <c r="T523"/>
  <c r="T522"/>
  <c r="T521"/>
  <c r="T520"/>
  <c r="T519"/>
  <c r="T518"/>
  <c r="T517"/>
  <c r="T516"/>
  <c r="T515"/>
  <c r="T514"/>
  <c r="T513"/>
  <c r="T512"/>
  <c r="T511"/>
  <c r="T510"/>
  <c r="T509"/>
  <c r="T508"/>
  <c r="T507"/>
  <c r="T506"/>
  <c r="T505"/>
  <c r="T504"/>
  <c r="T503"/>
  <c r="T502"/>
  <c r="T501"/>
  <c r="T500"/>
  <c r="T499"/>
  <c r="T498"/>
  <c r="T497"/>
  <c r="T496"/>
  <c r="T495"/>
  <c r="T494"/>
  <c r="T493"/>
  <c r="T492"/>
  <c r="T491"/>
  <c r="T490"/>
  <c r="T489"/>
  <c r="T488"/>
  <c r="T487"/>
  <c r="T486"/>
  <c r="T485"/>
  <c r="T484"/>
  <c r="T483"/>
  <c r="T482"/>
  <c r="T481"/>
  <c r="T480"/>
  <c r="T479"/>
  <c r="T478"/>
  <c r="T477"/>
  <c r="T476"/>
  <c r="T475"/>
  <c r="T474"/>
  <c r="T473"/>
  <c r="T472"/>
  <c r="T471"/>
  <c r="T470"/>
  <c r="T469"/>
  <c r="T468"/>
  <c r="T467"/>
  <c r="T466"/>
  <c r="T465"/>
  <c r="T464"/>
  <c r="T463"/>
  <c r="T462"/>
  <c r="T461"/>
  <c r="T460"/>
  <c r="T459"/>
  <c r="T458"/>
  <c r="T457"/>
  <c r="T456"/>
  <c r="T455"/>
  <c r="T449"/>
  <c r="T448"/>
  <c r="T447"/>
  <c r="T446"/>
  <c r="T445"/>
  <c r="T444"/>
  <c r="T443"/>
  <c r="T442"/>
  <c r="T441"/>
  <c r="T440"/>
  <c r="T439"/>
  <c r="T438"/>
  <c r="T437"/>
  <c r="T436"/>
  <c r="T435"/>
  <c r="T434"/>
  <c r="T433"/>
  <c r="T432"/>
  <c r="T431"/>
  <c r="T430"/>
  <c r="T429"/>
  <c r="T428"/>
  <c r="T427"/>
  <c r="T426"/>
  <c r="T425"/>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365"/>
  <c r="T364"/>
  <c r="T363"/>
  <c r="T362"/>
  <c r="T361"/>
  <c r="T360"/>
  <c r="T359"/>
  <c r="T358"/>
  <c r="T357"/>
  <c r="T356"/>
  <c r="T355"/>
  <c r="T354"/>
  <c r="T353"/>
  <c r="T352"/>
  <c r="T351"/>
  <c r="T345"/>
  <c r="T344"/>
  <c r="T343"/>
  <c r="T342"/>
  <c r="T341"/>
  <c r="T340"/>
  <c r="T339"/>
  <c r="T338"/>
  <c r="T337"/>
  <c r="T336"/>
  <c r="T335"/>
  <c r="T334"/>
  <c r="T333"/>
  <c r="T332"/>
  <c r="T331"/>
  <c r="T330"/>
  <c r="T329"/>
  <c r="T328"/>
  <c r="T327"/>
  <c r="T326"/>
  <c r="T325"/>
  <c r="T324"/>
  <c r="T323"/>
  <c r="T322"/>
  <c r="T321"/>
  <c r="T320"/>
  <c r="T319"/>
  <c r="T318"/>
  <c r="T317"/>
  <c r="T316"/>
  <c r="T315"/>
  <c r="T314"/>
  <c r="T313"/>
  <c r="T312"/>
  <c r="T311"/>
  <c r="T310"/>
  <c r="T309"/>
  <c r="T308"/>
  <c r="T307"/>
  <c r="T306"/>
  <c r="T305"/>
  <c r="T304"/>
  <c r="T303"/>
  <c r="T302"/>
  <c r="T301"/>
  <c r="T300"/>
  <c r="T299"/>
  <c r="T298"/>
  <c r="T297"/>
  <c r="T296"/>
  <c r="T295"/>
  <c r="T294"/>
  <c r="T293"/>
  <c r="T292"/>
  <c r="T291"/>
  <c r="T290"/>
  <c r="T289"/>
  <c r="T288"/>
  <c r="T287"/>
  <c r="T286"/>
  <c r="T285"/>
  <c r="T284"/>
  <c r="T283"/>
  <c r="T282"/>
  <c r="T281"/>
  <c r="T280"/>
  <c r="T279"/>
  <c r="T278"/>
  <c r="T277"/>
  <c r="T276"/>
  <c r="T275"/>
  <c r="T274"/>
  <c r="T273"/>
  <c r="T272"/>
  <c r="T271"/>
  <c r="T270"/>
  <c r="T269"/>
  <c r="T268"/>
  <c r="T267"/>
  <c r="T266"/>
  <c r="T265"/>
  <c r="T264"/>
  <c r="T263"/>
  <c r="T262"/>
  <c r="T261"/>
  <c r="T260"/>
  <c r="T259"/>
  <c r="T258"/>
  <c r="T257"/>
  <c r="T256"/>
  <c r="T255"/>
  <c r="T254"/>
  <c r="T253"/>
  <c r="T252"/>
  <c r="T251"/>
  <c r="T250"/>
  <c r="T249"/>
  <c r="T248"/>
  <c r="T247"/>
  <c r="T868"/>
  <c r="T660"/>
  <c r="O121"/>
  <c r="T121" s="1"/>
  <c r="O120"/>
  <c r="F8" i="226" s="1"/>
  <c r="K8" s="1"/>
  <c r="L12" i="175"/>
  <c r="N120" i="2"/>
  <c r="E8" i="226" s="1"/>
  <c r="N119" i="2"/>
  <c r="E7" i="226" s="1"/>
  <c r="N121" i="2"/>
  <c r="E9" i="226" s="1"/>
  <c r="T556" i="2"/>
  <c r="T764"/>
  <c r="T972"/>
  <c r="A3" i="221"/>
  <c r="A2"/>
  <c r="T120" i="2"/>
  <c r="L7" i="143"/>
  <c r="AY101" i="218"/>
  <c r="BB101" s="1"/>
  <c r="AQ101"/>
  <c r="AH101"/>
  <c r="X101"/>
  <c r="N101"/>
  <c r="R101" s="1"/>
  <c r="AY100"/>
  <c r="BB100" s="1"/>
  <c r="AQ100"/>
  <c r="AH100"/>
  <c r="X100"/>
  <c r="N100"/>
  <c r="R100" s="1"/>
  <c r="AJ100" s="1"/>
  <c r="AU100" s="1"/>
  <c r="BD100" s="1"/>
  <c r="AY99"/>
  <c r="BB99" s="1"/>
  <c r="AQ99"/>
  <c r="AH99"/>
  <c r="X99"/>
  <c r="N99"/>
  <c r="R99" s="1"/>
  <c r="AY98"/>
  <c r="BB98" s="1"/>
  <c r="AQ98"/>
  <c r="AH98"/>
  <c r="X98"/>
  <c r="N98"/>
  <c r="R98" s="1"/>
  <c r="AY97"/>
  <c r="BB97" s="1"/>
  <c r="AQ97"/>
  <c r="AH97"/>
  <c r="X97"/>
  <c r="N97"/>
  <c r="R97" s="1"/>
  <c r="AY96"/>
  <c r="BB96" s="1"/>
  <c r="AQ96"/>
  <c r="AH96"/>
  <c r="X96"/>
  <c r="N96"/>
  <c r="R96" s="1"/>
  <c r="AJ96" s="1"/>
  <c r="AU96" s="1"/>
  <c r="BD96" s="1"/>
  <c r="AY95"/>
  <c r="BB95" s="1"/>
  <c r="AQ95"/>
  <c r="AH95"/>
  <c r="X95"/>
  <c r="N95"/>
  <c r="R95" s="1"/>
  <c r="AY94"/>
  <c r="BB94" s="1"/>
  <c r="AQ94"/>
  <c r="AH94"/>
  <c r="X94"/>
  <c r="N94"/>
  <c r="R94" s="1"/>
  <c r="AY93"/>
  <c r="BB93" s="1"/>
  <c r="AQ93"/>
  <c r="AH93"/>
  <c r="X93"/>
  <c r="N93"/>
  <c r="R93" s="1"/>
  <c r="AY92"/>
  <c r="BB92" s="1"/>
  <c r="AQ92"/>
  <c r="AH92"/>
  <c r="X92"/>
  <c r="N92"/>
  <c r="R92" s="1"/>
  <c r="AJ92" s="1"/>
  <c r="AU92" s="1"/>
  <c r="BD92" s="1"/>
  <c r="AY91"/>
  <c r="BB91" s="1"/>
  <c r="AQ91"/>
  <c r="AH91"/>
  <c r="X91"/>
  <c r="N91"/>
  <c r="R91" s="1"/>
  <c r="AY90"/>
  <c r="BB90" s="1"/>
  <c r="AQ90"/>
  <c r="AH90"/>
  <c r="X90"/>
  <c r="N90"/>
  <c r="R90" s="1"/>
  <c r="AY89"/>
  <c r="BB89" s="1"/>
  <c r="AQ89"/>
  <c r="AH89"/>
  <c r="X89"/>
  <c r="N89"/>
  <c r="R89" s="1"/>
  <c r="AY88"/>
  <c r="BB88" s="1"/>
  <c r="AQ88"/>
  <c r="AH88"/>
  <c r="X88"/>
  <c r="N88"/>
  <c r="R88" s="1"/>
  <c r="AJ88" s="1"/>
  <c r="AU88" s="1"/>
  <c r="BD88" s="1"/>
  <c r="AY87"/>
  <c r="BB87" s="1"/>
  <c r="AQ87"/>
  <c r="AH87"/>
  <c r="X87"/>
  <c r="N87"/>
  <c r="R87" s="1"/>
  <c r="AY86"/>
  <c r="BB86" s="1"/>
  <c r="AQ86"/>
  <c r="AH86"/>
  <c r="X86"/>
  <c r="N86"/>
  <c r="R86" s="1"/>
  <c r="AY85"/>
  <c r="BB85" s="1"/>
  <c r="AQ85"/>
  <c r="AH85"/>
  <c r="X85"/>
  <c r="N85"/>
  <c r="R85" s="1"/>
  <c r="AY84"/>
  <c r="BB84" s="1"/>
  <c r="AQ84"/>
  <c r="AH84"/>
  <c r="X84"/>
  <c r="N84"/>
  <c r="R84" s="1"/>
  <c r="AJ84" s="1"/>
  <c r="AU84" s="1"/>
  <c r="BD84" s="1"/>
  <c r="AY83"/>
  <c r="BB83" s="1"/>
  <c r="AQ83"/>
  <c r="AH83"/>
  <c r="X83"/>
  <c r="N83"/>
  <c r="R83" s="1"/>
  <c r="AY82"/>
  <c r="BB82" s="1"/>
  <c r="AQ82"/>
  <c r="AH82"/>
  <c r="X82"/>
  <c r="N82"/>
  <c r="R82" s="1"/>
  <c r="AJ82" s="1"/>
  <c r="AU82" s="1"/>
  <c r="BD82" s="1"/>
  <c r="AY81"/>
  <c r="BB81" s="1"/>
  <c r="AQ81"/>
  <c r="AH81"/>
  <c r="X81"/>
  <c r="N81"/>
  <c r="R81" s="1"/>
  <c r="AY80"/>
  <c r="BB80" s="1"/>
  <c r="AQ80"/>
  <c r="AH80"/>
  <c r="X80"/>
  <c r="N80"/>
  <c r="R80" s="1"/>
  <c r="AJ80" s="1"/>
  <c r="AU80" s="1"/>
  <c r="BD80" s="1"/>
  <c r="AY79"/>
  <c r="BB79" s="1"/>
  <c r="AQ79"/>
  <c r="AH79"/>
  <c r="X79"/>
  <c r="N79"/>
  <c r="R79" s="1"/>
  <c r="AY78"/>
  <c r="BB78" s="1"/>
  <c r="AQ78"/>
  <c r="AH78"/>
  <c r="X78"/>
  <c r="N78"/>
  <c r="R78" s="1"/>
  <c r="AJ78" s="1"/>
  <c r="AU78" s="1"/>
  <c r="BD78" s="1"/>
  <c r="AY77"/>
  <c r="BB77" s="1"/>
  <c r="AQ77"/>
  <c r="AH77"/>
  <c r="X77"/>
  <c r="N77"/>
  <c r="R77" s="1"/>
  <c r="AY76"/>
  <c r="BB76" s="1"/>
  <c r="AQ76"/>
  <c r="AH76"/>
  <c r="X76"/>
  <c r="N76"/>
  <c r="R76" s="1"/>
  <c r="AJ76" s="1"/>
  <c r="AU76" s="1"/>
  <c r="AY75"/>
  <c r="BB75" s="1"/>
  <c r="AQ75"/>
  <c r="AH75"/>
  <c r="X75"/>
  <c r="N75"/>
  <c r="R75" s="1"/>
  <c r="AY74"/>
  <c r="BB74" s="1"/>
  <c r="AQ74"/>
  <c r="AH74"/>
  <c r="X74"/>
  <c r="N74"/>
  <c r="R74" s="1"/>
  <c r="AJ74" s="1"/>
  <c r="AU74" s="1"/>
  <c r="AY73"/>
  <c r="BB73" s="1"/>
  <c r="AQ73"/>
  <c r="AH73"/>
  <c r="X73"/>
  <c r="N73"/>
  <c r="R73" s="1"/>
  <c r="AY72"/>
  <c r="BB72" s="1"/>
  <c r="AQ72"/>
  <c r="AH72"/>
  <c r="X72"/>
  <c r="N72"/>
  <c r="R72" s="1"/>
  <c r="AJ72" s="1"/>
  <c r="AU72" s="1"/>
  <c r="AY71"/>
  <c r="BB71" s="1"/>
  <c r="AQ71"/>
  <c r="AH71"/>
  <c r="X71"/>
  <c r="N71"/>
  <c r="R71" s="1"/>
  <c r="AY70"/>
  <c r="BB70" s="1"/>
  <c r="AQ70"/>
  <c r="AH70"/>
  <c r="X70"/>
  <c r="N70"/>
  <c r="R70" s="1"/>
  <c r="AJ70" s="1"/>
  <c r="AU70" s="1"/>
  <c r="AY69"/>
  <c r="BB69" s="1"/>
  <c r="AQ69"/>
  <c r="AH69"/>
  <c r="X69"/>
  <c r="N69"/>
  <c r="R69" s="1"/>
  <c r="AY68"/>
  <c r="BB68" s="1"/>
  <c r="AQ68"/>
  <c r="AH68"/>
  <c r="X68"/>
  <c r="N68"/>
  <c r="R68" s="1"/>
  <c r="AJ68" s="1"/>
  <c r="AU68" s="1"/>
  <c r="AY67"/>
  <c r="BB67" s="1"/>
  <c r="AQ67"/>
  <c r="AH67"/>
  <c r="X67"/>
  <c r="N67"/>
  <c r="R67" s="1"/>
  <c r="AY66"/>
  <c r="BB66"/>
  <c r="AQ66"/>
  <c r="AH66"/>
  <c r="X66"/>
  <c r="N66"/>
  <c r="R66" s="1"/>
  <c r="AY65"/>
  <c r="BB65"/>
  <c r="AQ65"/>
  <c r="AH65"/>
  <c r="X65"/>
  <c r="N65"/>
  <c r="R65" s="1"/>
  <c r="AY64"/>
  <c r="BB64"/>
  <c r="AQ64"/>
  <c r="AH64"/>
  <c r="X64"/>
  <c r="N64"/>
  <c r="R64" s="1"/>
  <c r="AY63"/>
  <c r="BB63"/>
  <c r="AQ63"/>
  <c r="AH63"/>
  <c r="X63"/>
  <c r="N63"/>
  <c r="R63" s="1"/>
  <c r="AY62"/>
  <c r="BB62"/>
  <c r="AQ62"/>
  <c r="AH62"/>
  <c r="X62"/>
  <c r="N62"/>
  <c r="R62" s="1"/>
  <c r="AY61"/>
  <c r="BB61"/>
  <c r="AQ61"/>
  <c r="AH61"/>
  <c r="X61"/>
  <c r="N61"/>
  <c r="R61" s="1"/>
  <c r="AY60"/>
  <c r="BB60"/>
  <c r="AQ60"/>
  <c r="AH60"/>
  <c r="X60"/>
  <c r="N60"/>
  <c r="R60" s="1"/>
  <c r="AY59"/>
  <c r="BB59"/>
  <c r="AQ59"/>
  <c r="AH59"/>
  <c r="X59"/>
  <c r="N59"/>
  <c r="R59" s="1"/>
  <c r="AY58"/>
  <c r="BB58"/>
  <c r="AQ58"/>
  <c r="AH58"/>
  <c r="X58"/>
  <c r="N58"/>
  <c r="R58" s="1"/>
  <c r="AY57"/>
  <c r="BB57"/>
  <c r="AQ57"/>
  <c r="AH57"/>
  <c r="X57"/>
  <c r="N57"/>
  <c r="R57" s="1"/>
  <c r="AY56"/>
  <c r="BB56"/>
  <c r="AQ56"/>
  <c r="AH56"/>
  <c r="X56"/>
  <c r="N56"/>
  <c r="R56" s="1"/>
  <c r="AY55"/>
  <c r="BB55"/>
  <c r="AQ55"/>
  <c r="AH55"/>
  <c r="X55"/>
  <c r="N55"/>
  <c r="R55" s="1"/>
  <c r="AY54"/>
  <c r="BB54"/>
  <c r="AQ54"/>
  <c r="AH54"/>
  <c r="X54"/>
  <c r="N54"/>
  <c r="R54" s="1"/>
  <c r="AY53"/>
  <c r="BB53"/>
  <c r="AQ53"/>
  <c r="AH53"/>
  <c r="X53"/>
  <c r="N53"/>
  <c r="R53" s="1"/>
  <c r="AY52"/>
  <c r="BB52"/>
  <c r="AQ52"/>
  <c r="AH52"/>
  <c r="X52"/>
  <c r="N52"/>
  <c r="R52" s="1"/>
  <c r="AY51"/>
  <c r="BB51"/>
  <c r="AQ51"/>
  <c r="AH51"/>
  <c r="X51"/>
  <c r="N51"/>
  <c r="R51" s="1"/>
  <c r="AY50"/>
  <c r="BB50"/>
  <c r="AQ50"/>
  <c r="AH50"/>
  <c r="X50"/>
  <c r="N50"/>
  <c r="R50" s="1"/>
  <c r="AY49"/>
  <c r="BB49"/>
  <c r="AQ49"/>
  <c r="AH49"/>
  <c r="X49"/>
  <c r="N49"/>
  <c r="R49" s="1"/>
  <c r="AY48"/>
  <c r="BB48"/>
  <c r="AQ48"/>
  <c r="AH48"/>
  <c r="X48"/>
  <c r="N48"/>
  <c r="R48" s="1"/>
  <c r="AY47"/>
  <c r="BB47"/>
  <c r="AQ47"/>
  <c r="AH47"/>
  <c r="X47"/>
  <c r="N47"/>
  <c r="R47" s="1"/>
  <c r="AY46"/>
  <c r="BB46"/>
  <c r="AQ46"/>
  <c r="AH46"/>
  <c r="X46"/>
  <c r="N46"/>
  <c r="R46" s="1"/>
  <c r="AY45"/>
  <c r="BB45"/>
  <c r="AQ45"/>
  <c r="AH45"/>
  <c r="X45"/>
  <c r="N45"/>
  <c r="R45" s="1"/>
  <c r="AY44"/>
  <c r="BB44"/>
  <c r="AQ44"/>
  <c r="AH44"/>
  <c r="X44"/>
  <c r="N44"/>
  <c r="R44" s="1"/>
  <c r="AY43"/>
  <c r="BB43"/>
  <c r="AQ43"/>
  <c r="AH43"/>
  <c r="X43"/>
  <c r="N43"/>
  <c r="R43" s="1"/>
  <c r="AY42"/>
  <c r="BB42"/>
  <c r="AQ42"/>
  <c r="AH42"/>
  <c r="X42"/>
  <c r="N42"/>
  <c r="R42" s="1"/>
  <c r="AY41"/>
  <c r="BB41"/>
  <c r="AQ41"/>
  <c r="AH41"/>
  <c r="X41"/>
  <c r="N41"/>
  <c r="R41" s="1"/>
  <c r="AY40"/>
  <c r="BB40"/>
  <c r="AQ40"/>
  <c r="AH40"/>
  <c r="X40"/>
  <c r="N40"/>
  <c r="R40" s="1"/>
  <c r="AY39"/>
  <c r="BB39"/>
  <c r="AQ39"/>
  <c r="AH39"/>
  <c r="X39"/>
  <c r="N39"/>
  <c r="R39" s="1"/>
  <c r="AY38"/>
  <c r="BB38"/>
  <c r="AQ38"/>
  <c r="AH38"/>
  <c r="X38"/>
  <c r="N38"/>
  <c r="R38" s="1"/>
  <c r="AY37"/>
  <c r="BB37"/>
  <c r="AQ37"/>
  <c r="AH37"/>
  <c r="X37"/>
  <c r="N37"/>
  <c r="R37" s="1"/>
  <c r="AY36"/>
  <c r="BB36"/>
  <c r="AQ36"/>
  <c r="AH36"/>
  <c r="X36"/>
  <c r="N36"/>
  <c r="R36" s="1"/>
  <c r="AY35"/>
  <c r="BB35"/>
  <c r="AQ35"/>
  <c r="AH35"/>
  <c r="X35"/>
  <c r="N35"/>
  <c r="R35" s="1"/>
  <c r="AY34"/>
  <c r="BB34"/>
  <c r="AQ34"/>
  <c r="AH34"/>
  <c r="X34"/>
  <c r="N34"/>
  <c r="R34" s="1"/>
  <c r="AY33"/>
  <c r="BB33"/>
  <c r="AQ33"/>
  <c r="AH33"/>
  <c r="X33"/>
  <c r="N33"/>
  <c r="R33" s="1"/>
  <c r="AY32"/>
  <c r="BB32"/>
  <c r="AQ32"/>
  <c r="AH32"/>
  <c r="X32"/>
  <c r="N32"/>
  <c r="R32" s="1"/>
  <c r="AY31"/>
  <c r="BB31"/>
  <c r="AQ31"/>
  <c r="AH31"/>
  <c r="X31"/>
  <c r="N31"/>
  <c r="R31" s="1"/>
  <c r="AY30"/>
  <c r="BB30"/>
  <c r="AQ30"/>
  <c r="AH30"/>
  <c r="X30"/>
  <c r="N30"/>
  <c r="R30" s="1"/>
  <c r="AJ30" s="1"/>
  <c r="AU30" s="1"/>
  <c r="BD30" s="1"/>
  <c r="AY25"/>
  <c r="BB25" s="1"/>
  <c r="AQ25"/>
  <c r="AH25"/>
  <c r="X25"/>
  <c r="N25"/>
  <c r="R25" s="1"/>
  <c r="AY24"/>
  <c r="BB24" s="1"/>
  <c r="AQ24"/>
  <c r="AH24"/>
  <c r="X24"/>
  <c r="N24"/>
  <c r="R24"/>
  <c r="AY23"/>
  <c r="BB23"/>
  <c r="AQ23"/>
  <c r="AH23"/>
  <c r="X23"/>
  <c r="N23"/>
  <c r="R23" s="1"/>
  <c r="AY22"/>
  <c r="BB22" s="1"/>
  <c r="AQ22"/>
  <c r="AH22"/>
  <c r="X22"/>
  <c r="N22"/>
  <c r="R22"/>
  <c r="AY21"/>
  <c r="BB21"/>
  <c r="AQ21"/>
  <c r="AH21"/>
  <c r="X21"/>
  <c r="N21"/>
  <c r="R21" s="1"/>
  <c r="AY20"/>
  <c r="BB20" s="1"/>
  <c r="AQ20"/>
  <c r="AH20"/>
  <c r="X20"/>
  <c r="N20"/>
  <c r="R20"/>
  <c r="AY19"/>
  <c r="BB19"/>
  <c r="AQ19"/>
  <c r="AH19"/>
  <c r="X19"/>
  <c r="N19"/>
  <c r="R19" s="1"/>
  <c r="AY18"/>
  <c r="BB18" s="1"/>
  <c r="AQ18"/>
  <c r="AH18"/>
  <c r="X18"/>
  <c r="N18"/>
  <c r="R18"/>
  <c r="AY17"/>
  <c r="BB17"/>
  <c r="AQ17"/>
  <c r="AH17"/>
  <c r="X17"/>
  <c r="N17"/>
  <c r="R17" s="1"/>
  <c r="AY16"/>
  <c r="BB16" s="1"/>
  <c r="AQ16"/>
  <c r="AH16"/>
  <c r="X16"/>
  <c r="N16"/>
  <c r="R16"/>
  <c r="AY15"/>
  <c r="BB15"/>
  <c r="AQ15"/>
  <c r="AH15"/>
  <c r="X15"/>
  <c r="N15"/>
  <c r="R15" s="1"/>
  <c r="AY14"/>
  <c r="BB14" s="1"/>
  <c r="AQ14"/>
  <c r="AH14"/>
  <c r="X14"/>
  <c r="N14"/>
  <c r="R14"/>
  <c r="AY13"/>
  <c r="BB13"/>
  <c r="AQ13"/>
  <c r="AH13"/>
  <c r="X13"/>
  <c r="N13"/>
  <c r="R13" s="1"/>
  <c r="AY12"/>
  <c r="BB12" s="1"/>
  <c r="AQ12"/>
  <c r="AH12"/>
  <c r="X12"/>
  <c r="R12"/>
  <c r="L72" i="217"/>
  <c r="L13"/>
  <c r="L11"/>
  <c r="AY376" i="216"/>
  <c r="AW376"/>
  <c r="AV376"/>
  <c r="AU376"/>
  <c r="AQ376"/>
  <c r="AO376"/>
  <c r="AM376"/>
  <c r="AK376"/>
  <c r="AJ376"/>
  <c r="AF376"/>
  <c r="AE376"/>
  <c r="AD376"/>
  <c r="AC376"/>
  <c r="AB376"/>
  <c r="AA376"/>
  <c r="Z376"/>
  <c r="Y376"/>
  <c r="X376"/>
  <c r="V376"/>
  <c r="U376"/>
  <c r="T376"/>
  <c r="R376"/>
  <c r="P376"/>
  <c r="O376"/>
  <c r="N376"/>
  <c r="L376"/>
  <c r="K376"/>
  <c r="J376"/>
  <c r="I376"/>
  <c r="G376"/>
  <c r="F376"/>
  <c r="E376"/>
  <c r="AX361"/>
  <c r="AP361"/>
  <c r="AP376" s="1"/>
  <c r="AX333"/>
  <c r="BA333" s="1"/>
  <c r="AP333"/>
  <c r="AG333"/>
  <c r="W333"/>
  <c r="M333"/>
  <c r="Q333" s="1"/>
  <c r="AX332"/>
  <c r="BA332" s="1"/>
  <c r="AP332"/>
  <c r="AG332"/>
  <c r="W332"/>
  <c r="M332"/>
  <c r="Q332" s="1"/>
  <c r="AX331"/>
  <c r="BA331" s="1"/>
  <c r="AP331"/>
  <c r="AG331"/>
  <c r="W331"/>
  <c r="M331"/>
  <c r="Q331" s="1"/>
  <c r="AX330"/>
  <c r="BA330" s="1"/>
  <c r="AP330"/>
  <c r="AG330"/>
  <c r="W330"/>
  <c r="M330"/>
  <c r="AX329"/>
  <c r="BA329" s="1"/>
  <c r="AP329"/>
  <c r="AG329"/>
  <c r="W329"/>
  <c r="M329"/>
  <c r="Q329" s="1"/>
  <c r="AX328"/>
  <c r="BA328" s="1"/>
  <c r="AP328"/>
  <c r="AG328"/>
  <c r="W328"/>
  <c r="M328"/>
  <c r="Q328" s="1"/>
  <c r="AX327"/>
  <c r="BA327" s="1"/>
  <c r="AP327"/>
  <c r="AG327"/>
  <c r="W327"/>
  <c r="M327"/>
  <c r="Q327" s="1"/>
  <c r="AX326"/>
  <c r="BA326" s="1"/>
  <c r="AP326"/>
  <c r="AG326"/>
  <c r="W326"/>
  <c r="M326"/>
  <c r="AX325"/>
  <c r="BA325" s="1"/>
  <c r="AP325"/>
  <c r="AG325"/>
  <c r="W325"/>
  <c r="M325"/>
  <c r="Q325" s="1"/>
  <c r="AX324"/>
  <c r="BA324" s="1"/>
  <c r="AP324"/>
  <c r="AG324"/>
  <c r="W324"/>
  <c r="M324"/>
  <c r="Q324" s="1"/>
  <c r="AX322"/>
  <c r="BA322" s="1"/>
  <c r="AP322"/>
  <c r="AG322"/>
  <c r="W322"/>
  <c r="M322"/>
  <c r="Q322" s="1"/>
  <c r="AY300"/>
  <c r="AW300"/>
  <c r="AV300"/>
  <c r="AU300"/>
  <c r="AS300"/>
  <c r="AQ300"/>
  <c r="AO300"/>
  <c r="AN300"/>
  <c r="AM300"/>
  <c r="AL300"/>
  <c r="AK300"/>
  <c r="AJ300"/>
  <c r="AF300"/>
  <c r="AE300"/>
  <c r="AD300"/>
  <c r="AC300"/>
  <c r="AB300"/>
  <c r="AA300"/>
  <c r="Z300"/>
  <c r="Y300"/>
  <c r="X300"/>
  <c r="V300"/>
  <c r="U300"/>
  <c r="T300"/>
  <c r="R300"/>
  <c r="P300"/>
  <c r="O300"/>
  <c r="N300"/>
  <c r="L300"/>
  <c r="K300"/>
  <c r="J300"/>
  <c r="I300"/>
  <c r="H300"/>
  <c r="G300"/>
  <c r="F300"/>
  <c r="E300"/>
  <c r="D300"/>
  <c r="B300"/>
  <c r="AY299"/>
  <c r="AW299"/>
  <c r="AV299"/>
  <c r="AU299"/>
  <c r="AS299"/>
  <c r="AQ299"/>
  <c r="AO299"/>
  <c r="AN299"/>
  <c r="AM299"/>
  <c r="AL299"/>
  <c r="AK299"/>
  <c r="AJ299"/>
  <c r="AF299"/>
  <c r="AE299"/>
  <c r="AD299"/>
  <c r="AC299"/>
  <c r="AB299"/>
  <c r="AA299"/>
  <c r="Z299"/>
  <c r="Y299"/>
  <c r="X299"/>
  <c r="V299"/>
  <c r="U299"/>
  <c r="T299"/>
  <c r="R299"/>
  <c r="P299"/>
  <c r="O299"/>
  <c r="N299"/>
  <c r="L299"/>
  <c r="K299"/>
  <c r="J299"/>
  <c r="I299"/>
  <c r="H299"/>
  <c r="G299"/>
  <c r="F299"/>
  <c r="E299"/>
  <c r="D299"/>
  <c r="B299"/>
  <c r="AY298"/>
  <c r="AW298"/>
  <c r="AV298"/>
  <c r="AU298"/>
  <c r="AS298"/>
  <c r="AQ298"/>
  <c r="AO298"/>
  <c r="AN298"/>
  <c r="AM298"/>
  <c r="AL298"/>
  <c r="AK298"/>
  <c r="AJ298"/>
  <c r="AF298"/>
  <c r="AE298"/>
  <c r="AD298"/>
  <c r="AC298"/>
  <c r="AB298"/>
  <c r="AA298"/>
  <c r="Z298"/>
  <c r="Y298"/>
  <c r="X298"/>
  <c r="V298"/>
  <c r="U298"/>
  <c r="T298"/>
  <c r="R298"/>
  <c r="P298"/>
  <c r="O298"/>
  <c r="N298"/>
  <c r="L298"/>
  <c r="K298"/>
  <c r="J298"/>
  <c r="I298"/>
  <c r="H298"/>
  <c r="G298"/>
  <c r="F298"/>
  <c r="E298"/>
  <c r="D298"/>
  <c r="B298"/>
  <c r="AY297"/>
  <c r="AW297"/>
  <c r="AV297"/>
  <c r="AU297"/>
  <c r="AS297"/>
  <c r="AQ297"/>
  <c r="AO297"/>
  <c r="AN297"/>
  <c r="AM297"/>
  <c r="AL297"/>
  <c r="AK297"/>
  <c r="AJ297"/>
  <c r="AF297"/>
  <c r="AE297"/>
  <c r="AD297"/>
  <c r="AC297"/>
  <c r="AB297"/>
  <c r="AA297"/>
  <c r="Z297"/>
  <c r="Y297"/>
  <c r="X297"/>
  <c r="V297"/>
  <c r="U297"/>
  <c r="T297"/>
  <c r="R297"/>
  <c r="P297"/>
  <c r="O297"/>
  <c r="N297"/>
  <c r="L297"/>
  <c r="K297"/>
  <c r="J297"/>
  <c r="I297"/>
  <c r="H297"/>
  <c r="G297"/>
  <c r="F297"/>
  <c r="E297"/>
  <c r="D297"/>
  <c r="B297"/>
  <c r="AY296"/>
  <c r="AW296"/>
  <c r="AV296"/>
  <c r="AU296"/>
  <c r="AS296"/>
  <c r="AQ296"/>
  <c r="AO296"/>
  <c r="AN296"/>
  <c r="AM296"/>
  <c r="AL296"/>
  <c r="AK296"/>
  <c r="AJ296"/>
  <c r="AF296"/>
  <c r="AE296"/>
  <c r="AD296"/>
  <c r="AC296"/>
  <c r="AB296"/>
  <c r="AA296"/>
  <c r="Z296"/>
  <c r="Y296"/>
  <c r="X296"/>
  <c r="V296"/>
  <c r="U296"/>
  <c r="T296"/>
  <c r="R296"/>
  <c r="P296"/>
  <c r="O296"/>
  <c r="N296"/>
  <c r="L296"/>
  <c r="K296"/>
  <c r="J296"/>
  <c r="I296"/>
  <c r="H296"/>
  <c r="G296"/>
  <c r="F296"/>
  <c r="E296"/>
  <c r="D296"/>
  <c r="B296"/>
  <c r="AY295"/>
  <c r="AW295"/>
  <c r="AV295"/>
  <c r="AU295"/>
  <c r="AS295"/>
  <c r="AQ295"/>
  <c r="AO295"/>
  <c r="AN295"/>
  <c r="AM295"/>
  <c r="AL295"/>
  <c r="AK295"/>
  <c r="AJ295"/>
  <c r="AF295"/>
  <c r="AE295"/>
  <c r="AD295"/>
  <c r="AC295"/>
  <c r="AB295"/>
  <c r="AA295"/>
  <c r="Z295"/>
  <c r="Y295"/>
  <c r="X295"/>
  <c r="V295"/>
  <c r="U295"/>
  <c r="T295"/>
  <c r="R295"/>
  <c r="P295"/>
  <c r="O295"/>
  <c r="N295"/>
  <c r="L295"/>
  <c r="K295"/>
  <c r="J295"/>
  <c r="I295"/>
  <c r="H295"/>
  <c r="G295"/>
  <c r="F295"/>
  <c r="E295"/>
  <c r="D295"/>
  <c r="B295"/>
  <c r="AY294"/>
  <c r="AW294"/>
  <c r="AV294"/>
  <c r="AU294"/>
  <c r="AS294"/>
  <c r="AQ294"/>
  <c r="AO294"/>
  <c r="AN294"/>
  <c r="AM294"/>
  <c r="AL294"/>
  <c r="AK294"/>
  <c r="AJ294"/>
  <c r="AF294"/>
  <c r="AE294"/>
  <c r="AD294"/>
  <c r="AC294"/>
  <c r="AB294"/>
  <c r="AA294"/>
  <c r="Z294"/>
  <c r="Y294"/>
  <c r="X294"/>
  <c r="V294"/>
  <c r="U294"/>
  <c r="T294"/>
  <c r="R294"/>
  <c r="P294"/>
  <c r="O294"/>
  <c r="N294"/>
  <c r="L294"/>
  <c r="K294"/>
  <c r="J294"/>
  <c r="I294"/>
  <c r="H294"/>
  <c r="G294"/>
  <c r="F294"/>
  <c r="E294"/>
  <c r="D294"/>
  <c r="B294"/>
  <c r="AY293"/>
  <c r="AW293"/>
  <c r="AV293"/>
  <c r="AU293"/>
  <c r="AS293"/>
  <c r="AQ293"/>
  <c r="AO293"/>
  <c r="AN293"/>
  <c r="AM293"/>
  <c r="AL293"/>
  <c r="AK293"/>
  <c r="AJ293"/>
  <c r="AF293"/>
  <c r="AE293"/>
  <c r="AD293"/>
  <c r="AC293"/>
  <c r="AB293"/>
  <c r="AA293"/>
  <c r="Z293"/>
  <c r="Y293"/>
  <c r="X293"/>
  <c r="V293"/>
  <c r="U293"/>
  <c r="T293"/>
  <c r="R293"/>
  <c r="P293"/>
  <c r="O293"/>
  <c r="N293"/>
  <c r="L293"/>
  <c r="K293"/>
  <c r="J293"/>
  <c r="I293"/>
  <c r="H293"/>
  <c r="G293"/>
  <c r="F293"/>
  <c r="E293"/>
  <c r="D293"/>
  <c r="B293"/>
  <c r="AY292"/>
  <c r="AW292"/>
  <c r="AV292"/>
  <c r="AU292"/>
  <c r="AS292"/>
  <c r="AQ292"/>
  <c r="AO292"/>
  <c r="AN292"/>
  <c r="AM292"/>
  <c r="AL292"/>
  <c r="AK292"/>
  <c r="AJ292"/>
  <c r="AF292"/>
  <c r="AE292"/>
  <c r="AD292"/>
  <c r="AC292"/>
  <c r="AB292"/>
  <c r="AA292"/>
  <c r="Z292"/>
  <c r="Y292"/>
  <c r="X292"/>
  <c r="V292"/>
  <c r="U292"/>
  <c r="T292"/>
  <c r="R292"/>
  <c r="P292"/>
  <c r="O292"/>
  <c r="N292"/>
  <c r="L292"/>
  <c r="K292"/>
  <c r="J292"/>
  <c r="I292"/>
  <c r="H292"/>
  <c r="G292"/>
  <c r="F292"/>
  <c r="E292"/>
  <c r="D292"/>
  <c r="B292"/>
  <c r="AY291"/>
  <c r="AW291"/>
  <c r="AV291"/>
  <c r="AU291"/>
  <c r="AS291"/>
  <c r="AQ291"/>
  <c r="AO291"/>
  <c r="AN291"/>
  <c r="AM291"/>
  <c r="AL291"/>
  <c r="AK291"/>
  <c r="AJ291"/>
  <c r="AF291"/>
  <c r="AE291"/>
  <c r="AD291"/>
  <c r="AC291"/>
  <c r="AB291"/>
  <c r="AA291"/>
  <c r="Z291"/>
  <c r="Y291"/>
  <c r="X291"/>
  <c r="V291"/>
  <c r="U291"/>
  <c r="T291"/>
  <c r="R291"/>
  <c r="P291"/>
  <c r="O291"/>
  <c r="N291"/>
  <c r="L291"/>
  <c r="K291"/>
  <c r="J291"/>
  <c r="I291"/>
  <c r="H291"/>
  <c r="G291"/>
  <c r="F291"/>
  <c r="E291"/>
  <c r="D291"/>
  <c r="B291"/>
  <c r="AY290"/>
  <c r="AW290"/>
  <c r="AV290"/>
  <c r="AU290"/>
  <c r="AS290"/>
  <c r="AQ290"/>
  <c r="AO290"/>
  <c r="AN290"/>
  <c r="AM290"/>
  <c r="AL290"/>
  <c r="AK290"/>
  <c r="AJ290"/>
  <c r="AF290"/>
  <c r="AE290"/>
  <c r="AD290"/>
  <c r="AC290"/>
  <c r="AB290"/>
  <c r="AA290"/>
  <c r="Z290"/>
  <c r="Y290"/>
  <c r="X290"/>
  <c r="V290"/>
  <c r="U290"/>
  <c r="T290"/>
  <c r="R290"/>
  <c r="P290"/>
  <c r="O290"/>
  <c r="N290"/>
  <c r="L290"/>
  <c r="K290"/>
  <c r="J290"/>
  <c r="I290"/>
  <c r="H290"/>
  <c r="G290"/>
  <c r="F290"/>
  <c r="E290"/>
  <c r="D290"/>
  <c r="B290"/>
  <c r="AY289"/>
  <c r="AW289"/>
  <c r="AV289"/>
  <c r="AU289"/>
  <c r="AS289"/>
  <c r="AQ289"/>
  <c r="AO289"/>
  <c r="AN289"/>
  <c r="AM289"/>
  <c r="AL289"/>
  <c r="AK289"/>
  <c r="AJ289"/>
  <c r="AF289"/>
  <c r="AE289"/>
  <c r="AD289"/>
  <c r="AC289"/>
  <c r="AB289"/>
  <c r="AA289"/>
  <c r="Z289"/>
  <c r="Y289"/>
  <c r="X289"/>
  <c r="V289"/>
  <c r="U289"/>
  <c r="T289"/>
  <c r="R289"/>
  <c r="P289"/>
  <c r="O289"/>
  <c r="N289"/>
  <c r="L289"/>
  <c r="K289"/>
  <c r="J289"/>
  <c r="I289"/>
  <c r="H289"/>
  <c r="G289"/>
  <c r="F289"/>
  <c r="E289"/>
  <c r="D289"/>
  <c r="AY288"/>
  <c r="AW288"/>
  <c r="AV288"/>
  <c r="AU288"/>
  <c r="AS288"/>
  <c r="AQ288"/>
  <c r="AO288"/>
  <c r="AN288"/>
  <c r="AM288"/>
  <c r="AL288"/>
  <c r="AK288"/>
  <c r="AJ288"/>
  <c r="AF288"/>
  <c r="AE288"/>
  <c r="AD288"/>
  <c r="AC288"/>
  <c r="AB288"/>
  <c r="AA288"/>
  <c r="Z288"/>
  <c r="Y288"/>
  <c r="X288"/>
  <c r="V288"/>
  <c r="U288"/>
  <c r="T288"/>
  <c r="R288"/>
  <c r="P288"/>
  <c r="O288"/>
  <c r="N288"/>
  <c r="L288"/>
  <c r="K288"/>
  <c r="J288"/>
  <c r="I288"/>
  <c r="H288"/>
  <c r="G288"/>
  <c r="F288"/>
  <c r="E288"/>
  <c r="D288"/>
  <c r="B288"/>
  <c r="BB302"/>
  <c r="AY287"/>
  <c r="AY302" s="1"/>
  <c r="AW287"/>
  <c r="AW302" s="1"/>
  <c r="AV287"/>
  <c r="AV302" s="1"/>
  <c r="AU287"/>
  <c r="AU302" s="1"/>
  <c r="AS287"/>
  <c r="AS302" s="1"/>
  <c r="AQ287"/>
  <c r="AQ302" s="1"/>
  <c r="AO287"/>
  <c r="AO302" s="1"/>
  <c r="AN287"/>
  <c r="AN302" s="1"/>
  <c r="AM287"/>
  <c r="AM302" s="1"/>
  <c r="AL287"/>
  <c r="AL302" s="1"/>
  <c r="AK287"/>
  <c r="AK302" s="1"/>
  <c r="AJ287"/>
  <c r="AJ302"/>
  <c r="AF287"/>
  <c r="AF302" s="1"/>
  <c r="AE287"/>
  <c r="AE302" s="1"/>
  <c r="AD287"/>
  <c r="AD302" s="1"/>
  <c r="AC287"/>
  <c r="AC302" s="1"/>
  <c r="AB287"/>
  <c r="AB302" s="1"/>
  <c r="AA287"/>
  <c r="AA302" s="1"/>
  <c r="Z287"/>
  <c r="Z302" s="1"/>
  <c r="Y287"/>
  <c r="Y302" s="1"/>
  <c r="X287"/>
  <c r="X302" s="1"/>
  <c r="V287"/>
  <c r="V302" s="1"/>
  <c r="U287"/>
  <c r="U302" s="1"/>
  <c r="T287"/>
  <c r="T302" s="1"/>
  <c r="S302"/>
  <c r="R287"/>
  <c r="R302" s="1"/>
  <c r="P287"/>
  <c r="P302" s="1"/>
  <c r="O287"/>
  <c r="O302" s="1"/>
  <c r="N287"/>
  <c r="N302" s="1"/>
  <c r="L287"/>
  <c r="L302" s="1"/>
  <c r="K287"/>
  <c r="K302" s="1"/>
  <c r="J287"/>
  <c r="J302" s="1"/>
  <c r="I287"/>
  <c r="I302" s="1"/>
  <c r="H287"/>
  <c r="H302" s="1"/>
  <c r="G287"/>
  <c r="G302" s="1"/>
  <c r="F287"/>
  <c r="F302" s="1"/>
  <c r="E287"/>
  <c r="E302" s="1"/>
  <c r="D287"/>
  <c r="D302" s="1"/>
  <c r="B287"/>
  <c r="B302" s="1"/>
  <c r="AY285"/>
  <c r="AW285"/>
  <c r="AV285"/>
  <c r="AU285"/>
  <c r="AS285"/>
  <c r="AQ285"/>
  <c r="AO285"/>
  <c r="AN285"/>
  <c r="AM285"/>
  <c r="AL285"/>
  <c r="AK285"/>
  <c r="AJ285"/>
  <c r="AF285"/>
  <c r="AE285"/>
  <c r="AD285"/>
  <c r="AC285"/>
  <c r="AB285"/>
  <c r="AA285"/>
  <c r="Z285"/>
  <c r="Y285"/>
  <c r="X285"/>
  <c r="V285"/>
  <c r="U285"/>
  <c r="T285"/>
  <c r="R285"/>
  <c r="P285"/>
  <c r="O285"/>
  <c r="N285"/>
  <c r="L285"/>
  <c r="K285"/>
  <c r="J285"/>
  <c r="I285"/>
  <c r="H285"/>
  <c r="G285"/>
  <c r="F285"/>
  <c r="E285"/>
  <c r="D285"/>
  <c r="B285"/>
  <c r="AX283"/>
  <c r="BA283"/>
  <c r="AP283"/>
  <c r="AG283"/>
  <c r="W283"/>
  <c r="M283"/>
  <c r="Q283" s="1"/>
  <c r="AX282"/>
  <c r="BA282" s="1"/>
  <c r="AP282"/>
  <c r="AG282"/>
  <c r="W282"/>
  <c r="M282"/>
  <c r="Q282" s="1"/>
  <c r="AX281"/>
  <c r="BA281" s="1"/>
  <c r="AP281"/>
  <c r="AG281"/>
  <c r="W281"/>
  <c r="M281"/>
  <c r="AX280"/>
  <c r="BA280" s="1"/>
  <c r="AP280"/>
  <c r="AG280"/>
  <c r="W280"/>
  <c r="M280"/>
  <c r="Q280" s="1"/>
  <c r="AX279"/>
  <c r="BA279" s="1"/>
  <c r="AP279"/>
  <c r="AG279"/>
  <c r="W279"/>
  <c r="M279"/>
  <c r="AX278"/>
  <c r="BA278" s="1"/>
  <c r="AP278"/>
  <c r="AG278"/>
  <c r="W278"/>
  <c r="M278"/>
  <c r="Q278" s="1"/>
  <c r="AX277"/>
  <c r="BA277" s="1"/>
  <c r="AP277"/>
  <c r="AG277"/>
  <c r="W277"/>
  <c r="M277"/>
  <c r="AX276"/>
  <c r="BA276" s="1"/>
  <c r="AP276"/>
  <c r="AG276"/>
  <c r="W276"/>
  <c r="M276"/>
  <c r="Q276" s="1"/>
  <c r="AX275"/>
  <c r="BA275" s="1"/>
  <c r="AP275"/>
  <c r="AG275"/>
  <c r="W275"/>
  <c r="M275"/>
  <c r="AX274"/>
  <c r="BA274" s="1"/>
  <c r="AP274"/>
  <c r="AG274"/>
  <c r="AG273" s="1"/>
  <c r="W274"/>
  <c r="M274"/>
  <c r="AY273"/>
  <c r="AW273"/>
  <c r="AV273"/>
  <c r="AU273"/>
  <c r="AS273"/>
  <c r="AQ273"/>
  <c r="AO273"/>
  <c r="AN273"/>
  <c r="AM273"/>
  <c r="AL273"/>
  <c r="AK273"/>
  <c r="AJ273"/>
  <c r="AF273"/>
  <c r="AE273"/>
  <c r="AD273"/>
  <c r="AC273"/>
  <c r="AB273"/>
  <c r="AA273"/>
  <c r="Z273"/>
  <c r="Y273"/>
  <c r="X273"/>
  <c r="V273"/>
  <c r="U273"/>
  <c r="T273"/>
  <c r="R273"/>
  <c r="P273"/>
  <c r="O273"/>
  <c r="N273"/>
  <c r="L273"/>
  <c r="K273"/>
  <c r="J273"/>
  <c r="I273"/>
  <c r="H273"/>
  <c r="G273"/>
  <c r="F273"/>
  <c r="E273"/>
  <c r="D273"/>
  <c r="B273"/>
  <c r="AX272"/>
  <c r="BA272" s="1"/>
  <c r="AP272"/>
  <c r="AG272"/>
  <c r="W272"/>
  <c r="M272"/>
  <c r="Q272" s="1"/>
  <c r="AX271"/>
  <c r="BA271" s="1"/>
  <c r="AP271"/>
  <c r="AG271"/>
  <c r="W271"/>
  <c r="M271"/>
  <c r="Q271" s="1"/>
  <c r="AY270"/>
  <c r="AW270"/>
  <c r="AV270"/>
  <c r="AU270"/>
  <c r="AS270"/>
  <c r="AQ270"/>
  <c r="AO270"/>
  <c r="AN270"/>
  <c r="AM270"/>
  <c r="AL270"/>
  <c r="AK270"/>
  <c r="AJ270"/>
  <c r="AF270"/>
  <c r="AE270"/>
  <c r="AD270"/>
  <c r="AC270"/>
  <c r="AB270"/>
  <c r="AA270"/>
  <c r="Z270"/>
  <c r="Y270"/>
  <c r="X270"/>
  <c r="V270"/>
  <c r="U270"/>
  <c r="T270"/>
  <c r="R270"/>
  <c r="P270"/>
  <c r="O270"/>
  <c r="N270"/>
  <c r="L270"/>
  <c r="K270"/>
  <c r="J270"/>
  <c r="I270"/>
  <c r="H270"/>
  <c r="G270"/>
  <c r="F270"/>
  <c r="E270"/>
  <c r="D270"/>
  <c r="B270"/>
  <c r="AX268"/>
  <c r="BA268" s="1"/>
  <c r="AP268"/>
  <c r="AG268"/>
  <c r="W268"/>
  <c r="M268"/>
  <c r="AX267"/>
  <c r="BA267" s="1"/>
  <c r="AP267"/>
  <c r="AG267"/>
  <c r="W267"/>
  <c r="M267"/>
  <c r="Q267" s="1"/>
  <c r="AX266"/>
  <c r="BA266"/>
  <c r="AP266"/>
  <c r="AG266"/>
  <c r="W266"/>
  <c r="M266"/>
  <c r="AX265"/>
  <c r="BA265" s="1"/>
  <c r="AP265"/>
  <c r="AG265"/>
  <c r="W265"/>
  <c r="M265"/>
  <c r="Q265" s="1"/>
  <c r="AX264"/>
  <c r="BA264" s="1"/>
  <c r="AP264"/>
  <c r="AG264"/>
  <c r="W264"/>
  <c r="M264"/>
  <c r="AX263"/>
  <c r="BA263" s="1"/>
  <c r="AP263"/>
  <c r="AG263"/>
  <c r="W263"/>
  <c r="M263"/>
  <c r="Q263" s="1"/>
  <c r="AX262"/>
  <c r="BA262"/>
  <c r="AP262"/>
  <c r="AG262"/>
  <c r="W262"/>
  <c r="M262"/>
  <c r="AX261"/>
  <c r="BA261" s="1"/>
  <c r="AP261"/>
  <c r="AG261"/>
  <c r="W261"/>
  <c r="M261"/>
  <c r="Q261" s="1"/>
  <c r="AX260"/>
  <c r="BA260" s="1"/>
  <c r="AP260"/>
  <c r="AG260"/>
  <c r="W260"/>
  <c r="M260"/>
  <c r="AX259"/>
  <c r="BA259" s="1"/>
  <c r="AP259"/>
  <c r="AG259"/>
  <c r="W259"/>
  <c r="M259"/>
  <c r="Q259" s="1"/>
  <c r="AY258"/>
  <c r="AW258"/>
  <c r="AV258"/>
  <c r="AU258"/>
  <c r="AS258"/>
  <c r="AQ258"/>
  <c r="AO258"/>
  <c r="AN258"/>
  <c r="AM258"/>
  <c r="AL258"/>
  <c r="AK258"/>
  <c r="AJ258"/>
  <c r="AF258"/>
  <c r="AE258"/>
  <c r="AD258"/>
  <c r="AC258"/>
  <c r="AB258"/>
  <c r="AA258"/>
  <c r="Z258"/>
  <c r="Y258"/>
  <c r="X258"/>
  <c r="V258"/>
  <c r="U258"/>
  <c r="T258"/>
  <c r="R258"/>
  <c r="P258"/>
  <c r="O258"/>
  <c r="N258"/>
  <c r="L258"/>
  <c r="K258"/>
  <c r="J258"/>
  <c r="I258"/>
  <c r="H258"/>
  <c r="G258"/>
  <c r="F258"/>
  <c r="E258"/>
  <c r="D258"/>
  <c r="B258"/>
  <c r="AX257"/>
  <c r="BA257" s="1"/>
  <c r="AP257"/>
  <c r="AG257"/>
  <c r="W257"/>
  <c r="M257"/>
  <c r="Q257" s="1"/>
  <c r="AX256"/>
  <c r="BA256" s="1"/>
  <c r="AP256"/>
  <c r="AP255" s="1"/>
  <c r="AG256"/>
  <c r="AG255" s="1"/>
  <c r="W256"/>
  <c r="W255" s="1"/>
  <c r="M256"/>
  <c r="AY255"/>
  <c r="AW255"/>
  <c r="AV255"/>
  <c r="AU255"/>
  <c r="AS255"/>
  <c r="AQ255"/>
  <c r="AO255"/>
  <c r="AN255"/>
  <c r="AM255"/>
  <c r="AL255"/>
  <c r="AK255"/>
  <c r="AJ255"/>
  <c r="AF255"/>
  <c r="AE255"/>
  <c r="AD255"/>
  <c r="AC255"/>
  <c r="AB255"/>
  <c r="AA255"/>
  <c r="Z255"/>
  <c r="Y255"/>
  <c r="X255"/>
  <c r="V255"/>
  <c r="U255"/>
  <c r="T255"/>
  <c r="R255"/>
  <c r="P255"/>
  <c r="O255"/>
  <c r="N255"/>
  <c r="L255"/>
  <c r="K255"/>
  <c r="J255"/>
  <c r="I255"/>
  <c r="H255"/>
  <c r="G255"/>
  <c r="F255"/>
  <c r="E255"/>
  <c r="D255"/>
  <c r="B255"/>
  <c r="AX253"/>
  <c r="BA253" s="1"/>
  <c r="AP253"/>
  <c r="AG253"/>
  <c r="W253"/>
  <c r="M253"/>
  <c r="Q253" s="1"/>
  <c r="AX252"/>
  <c r="BA252" s="1"/>
  <c r="AP252"/>
  <c r="AG252"/>
  <c r="W252"/>
  <c r="M252"/>
  <c r="Q252" s="1"/>
  <c r="AX251"/>
  <c r="BA251" s="1"/>
  <c r="AP251"/>
  <c r="AG251"/>
  <c r="W251"/>
  <c r="M251"/>
  <c r="AX250"/>
  <c r="BA250" s="1"/>
  <c r="AP250"/>
  <c r="AG250"/>
  <c r="W250"/>
  <c r="M250"/>
  <c r="Q250" s="1"/>
  <c r="AX249"/>
  <c r="BA249" s="1"/>
  <c r="AP249"/>
  <c r="AG249"/>
  <c r="W249"/>
  <c r="M249"/>
  <c r="Q249" s="1"/>
  <c r="AX248"/>
  <c r="BA248" s="1"/>
  <c r="AP248"/>
  <c r="AG248"/>
  <c r="W248"/>
  <c r="M248"/>
  <c r="Q248" s="1"/>
  <c r="AX247"/>
  <c r="BA247" s="1"/>
  <c r="AP247"/>
  <c r="AG247"/>
  <c r="W247"/>
  <c r="M247"/>
  <c r="AX246"/>
  <c r="BA246" s="1"/>
  <c r="AP246"/>
  <c r="AG246"/>
  <c r="W246"/>
  <c r="M246"/>
  <c r="Q246" s="1"/>
  <c r="AX245"/>
  <c r="BA245" s="1"/>
  <c r="AP245"/>
  <c r="AG245"/>
  <c r="W245"/>
  <c r="M245"/>
  <c r="Q245" s="1"/>
  <c r="AX244"/>
  <c r="BA244" s="1"/>
  <c r="AP244"/>
  <c r="AG244"/>
  <c r="W244"/>
  <c r="M244"/>
  <c r="Q244" s="1"/>
  <c r="AY243"/>
  <c r="AW243"/>
  <c r="AV243"/>
  <c r="AU243"/>
  <c r="AS243"/>
  <c r="AQ243"/>
  <c r="AO243"/>
  <c r="AN243"/>
  <c r="AM243"/>
  <c r="AL243"/>
  <c r="AK243"/>
  <c r="AJ243"/>
  <c r="AF243"/>
  <c r="AE243"/>
  <c r="AD243"/>
  <c r="AC243"/>
  <c r="AB243"/>
  <c r="AA243"/>
  <c r="Z243"/>
  <c r="Y243"/>
  <c r="X243"/>
  <c r="V243"/>
  <c r="U243"/>
  <c r="T243"/>
  <c r="R243"/>
  <c r="P243"/>
  <c r="O243"/>
  <c r="N243"/>
  <c r="L243"/>
  <c r="K243"/>
  <c r="J243"/>
  <c r="I243"/>
  <c r="H243"/>
  <c r="G243"/>
  <c r="F243"/>
  <c r="E243"/>
  <c r="D243"/>
  <c r="B243"/>
  <c r="AX242"/>
  <c r="BA242" s="1"/>
  <c r="AP242"/>
  <c r="AG242"/>
  <c r="W242"/>
  <c r="M242"/>
  <c r="Q242" s="1"/>
  <c r="AX241"/>
  <c r="BA241" s="1"/>
  <c r="AP241"/>
  <c r="AG241"/>
  <c r="W241"/>
  <c r="M241"/>
  <c r="Q241" s="1"/>
  <c r="AY240"/>
  <c r="AW240"/>
  <c r="AV240"/>
  <c r="AU240"/>
  <c r="AS240"/>
  <c r="AQ240"/>
  <c r="AO240"/>
  <c r="AN240"/>
  <c r="AM240"/>
  <c r="AL240"/>
  <c r="AK240"/>
  <c r="AJ240"/>
  <c r="AF240"/>
  <c r="AE240"/>
  <c r="AD240"/>
  <c r="AC240"/>
  <c r="AB240"/>
  <c r="AA240"/>
  <c r="Z240"/>
  <c r="Y240"/>
  <c r="X240"/>
  <c r="V240"/>
  <c r="U240"/>
  <c r="T240"/>
  <c r="R240"/>
  <c r="P240"/>
  <c r="O240"/>
  <c r="N240"/>
  <c r="L240"/>
  <c r="K240"/>
  <c r="J240"/>
  <c r="I240"/>
  <c r="H240"/>
  <c r="G240"/>
  <c r="F240"/>
  <c r="E240"/>
  <c r="D240"/>
  <c r="B240"/>
  <c r="AX238"/>
  <c r="BA238" s="1"/>
  <c r="AP238"/>
  <c r="AG238"/>
  <c r="W238"/>
  <c r="M238"/>
  <c r="AX237"/>
  <c r="BA237" s="1"/>
  <c r="AP237"/>
  <c r="AG237"/>
  <c r="W237"/>
  <c r="M237"/>
  <c r="Q237" s="1"/>
  <c r="AX236"/>
  <c r="BA236" s="1"/>
  <c r="AP236"/>
  <c r="AG236"/>
  <c r="W236"/>
  <c r="M236"/>
  <c r="AX235"/>
  <c r="BA235" s="1"/>
  <c r="AP235"/>
  <c r="AG235"/>
  <c r="W235"/>
  <c r="M235"/>
  <c r="Q235" s="1"/>
  <c r="AX234"/>
  <c r="BA234" s="1"/>
  <c r="AP234"/>
  <c r="AG234"/>
  <c r="W234"/>
  <c r="M234"/>
  <c r="AX233"/>
  <c r="BA233" s="1"/>
  <c r="AP233"/>
  <c r="AG233"/>
  <c r="W233"/>
  <c r="M233"/>
  <c r="Q233" s="1"/>
  <c r="AX232"/>
  <c r="BA232" s="1"/>
  <c r="AP232"/>
  <c r="AG232"/>
  <c r="W232"/>
  <c r="M232"/>
  <c r="AX231"/>
  <c r="BA231" s="1"/>
  <c r="AP231"/>
  <c r="AG231"/>
  <c r="W231"/>
  <c r="M231"/>
  <c r="Q231" s="1"/>
  <c r="AX230"/>
  <c r="BA230" s="1"/>
  <c r="AP230"/>
  <c r="AG230"/>
  <c r="W230"/>
  <c r="M230"/>
  <c r="Q230" s="1"/>
  <c r="AX229"/>
  <c r="BA229" s="1"/>
  <c r="AP229"/>
  <c r="AG229"/>
  <c r="W229"/>
  <c r="M229"/>
  <c r="Q229" s="1"/>
  <c r="AY228"/>
  <c r="AX228"/>
  <c r="AW228"/>
  <c r="AV228"/>
  <c r="AU228"/>
  <c r="AS228"/>
  <c r="AQ228"/>
  <c r="AO228"/>
  <c r="AN228"/>
  <c r="AM228"/>
  <c r="AL228"/>
  <c r="AK228"/>
  <c r="AJ228"/>
  <c r="AF228"/>
  <c r="AE228"/>
  <c r="AD228"/>
  <c r="AC228"/>
  <c r="AB228"/>
  <c r="AA228"/>
  <c r="Z228"/>
  <c r="Y228"/>
  <c r="X228"/>
  <c r="V228"/>
  <c r="U228"/>
  <c r="T228"/>
  <c r="R228"/>
  <c r="P228"/>
  <c r="O228"/>
  <c r="N228"/>
  <c r="L228"/>
  <c r="K228"/>
  <c r="J228"/>
  <c r="I228"/>
  <c r="H228"/>
  <c r="G228"/>
  <c r="F228"/>
  <c r="E228"/>
  <c r="D228"/>
  <c r="B228"/>
  <c r="AX227"/>
  <c r="BA227" s="1"/>
  <c r="AP227"/>
  <c r="AG227"/>
  <c r="W227"/>
  <c r="M227"/>
  <c r="AX226"/>
  <c r="BA226" s="1"/>
  <c r="AP226"/>
  <c r="AG226"/>
  <c r="W226"/>
  <c r="W225" s="1"/>
  <c r="M226"/>
  <c r="Q226" s="1"/>
  <c r="AY225"/>
  <c r="AW225"/>
  <c r="AV225"/>
  <c r="AU225"/>
  <c r="AS225"/>
  <c r="AQ225"/>
  <c r="AO225"/>
  <c r="AN225"/>
  <c r="AM225"/>
  <c r="AL225"/>
  <c r="AK225"/>
  <c r="AJ225"/>
  <c r="AF225"/>
  <c r="AE225"/>
  <c r="AD225"/>
  <c r="AC225"/>
  <c r="AB225"/>
  <c r="AA225"/>
  <c r="Z225"/>
  <c r="Y225"/>
  <c r="X225"/>
  <c r="V225"/>
  <c r="U225"/>
  <c r="T225"/>
  <c r="R225"/>
  <c r="P225"/>
  <c r="O225"/>
  <c r="N225"/>
  <c r="L225"/>
  <c r="K225"/>
  <c r="J225"/>
  <c r="I225"/>
  <c r="H225"/>
  <c r="G225"/>
  <c r="F225"/>
  <c r="E225"/>
  <c r="D225"/>
  <c r="B225"/>
  <c r="AX223"/>
  <c r="AP223"/>
  <c r="AP300" s="1"/>
  <c r="AG223"/>
  <c r="W223"/>
  <c r="W300" s="1"/>
  <c r="M223"/>
  <c r="Q223" s="1"/>
  <c r="AX222"/>
  <c r="AX299" s="1"/>
  <c r="AP222"/>
  <c r="AG222"/>
  <c r="AG299"/>
  <c r="W222"/>
  <c r="M222"/>
  <c r="AX221"/>
  <c r="AP221"/>
  <c r="AP298" s="1"/>
  <c r="AG221"/>
  <c r="W221"/>
  <c r="M221"/>
  <c r="Q221" s="1"/>
  <c r="AX220"/>
  <c r="AX297" s="1"/>
  <c r="AP220"/>
  <c r="AG220"/>
  <c r="AG297" s="1"/>
  <c r="W220"/>
  <c r="M220"/>
  <c r="AX219"/>
  <c r="AP219"/>
  <c r="AG219"/>
  <c r="W219"/>
  <c r="W296" s="1"/>
  <c r="M219"/>
  <c r="Q219" s="1"/>
  <c r="AX218"/>
  <c r="AX295" s="1"/>
  <c r="AP218"/>
  <c r="AG218"/>
  <c r="AG295" s="1"/>
  <c r="W218"/>
  <c r="M218"/>
  <c r="Q218" s="1"/>
  <c r="AX217"/>
  <c r="AP217"/>
  <c r="AP294" s="1"/>
  <c r="AG217"/>
  <c r="W217"/>
  <c r="W294" s="1"/>
  <c r="M217"/>
  <c r="Q217" s="1"/>
  <c r="AX216"/>
  <c r="AX293" s="1"/>
  <c r="AP216"/>
  <c r="AG216"/>
  <c r="W216"/>
  <c r="M216"/>
  <c r="Q216" s="1"/>
  <c r="AX215"/>
  <c r="AP215"/>
  <c r="AP292" s="1"/>
  <c r="AG215"/>
  <c r="W215"/>
  <c r="W292" s="1"/>
  <c r="M215"/>
  <c r="Q215" s="1"/>
  <c r="AX214"/>
  <c r="AX291" s="1"/>
  <c r="AP214"/>
  <c r="AG214"/>
  <c r="AG291" s="1"/>
  <c r="W214"/>
  <c r="M214"/>
  <c r="AY213"/>
  <c r="AW213"/>
  <c r="AV213"/>
  <c r="AU213"/>
  <c r="AS213"/>
  <c r="AQ213"/>
  <c r="AO213"/>
  <c r="AN213"/>
  <c r="AM213"/>
  <c r="AL213"/>
  <c r="AK213"/>
  <c r="AJ213"/>
  <c r="AF213"/>
  <c r="AE213"/>
  <c r="AD213"/>
  <c r="AC213"/>
  <c r="AB213"/>
  <c r="AA213"/>
  <c r="Z213"/>
  <c r="Y213"/>
  <c r="X213"/>
  <c r="V213"/>
  <c r="U213"/>
  <c r="T213"/>
  <c r="R213"/>
  <c r="P213"/>
  <c r="O213"/>
  <c r="N213"/>
  <c r="L213"/>
  <c r="K213"/>
  <c r="J213"/>
  <c r="I213"/>
  <c r="H213"/>
  <c r="G213"/>
  <c r="F213"/>
  <c r="E213"/>
  <c r="D213"/>
  <c r="B213"/>
  <c r="AX212"/>
  <c r="AX210" s="1"/>
  <c r="AP289"/>
  <c r="AG212"/>
  <c r="W212"/>
  <c r="W289" s="1"/>
  <c r="M212"/>
  <c r="AX211"/>
  <c r="AG211"/>
  <c r="W211"/>
  <c r="W288" s="1"/>
  <c r="M211"/>
  <c r="Q211" s="1"/>
  <c r="AY210"/>
  <c r="AW210"/>
  <c r="AV210"/>
  <c r="AU210"/>
  <c r="AS210"/>
  <c r="AQ210"/>
  <c r="AO210"/>
  <c r="AN210"/>
  <c r="AM210"/>
  <c r="AL210"/>
  <c r="AK210"/>
  <c r="AJ210"/>
  <c r="AF210"/>
  <c r="AE210"/>
  <c r="AD210"/>
  <c r="AC210"/>
  <c r="AB210"/>
  <c r="AA210"/>
  <c r="Z210"/>
  <c r="Y210"/>
  <c r="X210"/>
  <c r="V210"/>
  <c r="U210"/>
  <c r="T210"/>
  <c r="R210"/>
  <c r="P210"/>
  <c r="O210"/>
  <c r="N210"/>
  <c r="L210"/>
  <c r="K210"/>
  <c r="J210"/>
  <c r="I210"/>
  <c r="H210"/>
  <c r="G210"/>
  <c r="F210"/>
  <c r="E210"/>
  <c r="D210"/>
  <c r="B210"/>
  <c r="AX208"/>
  <c r="BA208" s="1"/>
  <c r="AP208"/>
  <c r="AG208"/>
  <c r="W208"/>
  <c r="M208"/>
  <c r="AX207"/>
  <c r="BA207" s="1"/>
  <c r="AP207"/>
  <c r="AG207"/>
  <c r="W207"/>
  <c r="M207"/>
  <c r="Q207" s="1"/>
  <c r="AX206"/>
  <c r="BA206" s="1"/>
  <c r="AP206"/>
  <c r="AG206"/>
  <c r="W206"/>
  <c r="M206"/>
  <c r="Q206" s="1"/>
  <c r="AX205"/>
  <c r="BA205" s="1"/>
  <c r="AP205"/>
  <c r="AG205"/>
  <c r="W205"/>
  <c r="M205"/>
  <c r="Q205" s="1"/>
  <c r="AX204"/>
  <c r="BA204" s="1"/>
  <c r="AP204"/>
  <c r="AG204"/>
  <c r="W204"/>
  <c r="M204"/>
  <c r="Q204" s="1"/>
  <c r="AX203"/>
  <c r="BA203" s="1"/>
  <c r="AP203"/>
  <c r="AG203"/>
  <c r="W203"/>
  <c r="M203"/>
  <c r="Q203" s="1"/>
  <c r="AX202"/>
  <c r="BA202" s="1"/>
  <c r="AP202"/>
  <c r="AG202"/>
  <c r="W202"/>
  <c r="M202"/>
  <c r="Q202" s="1"/>
  <c r="AX201"/>
  <c r="BA201" s="1"/>
  <c r="AP201"/>
  <c r="AG201"/>
  <c r="W201"/>
  <c r="M201"/>
  <c r="Q201" s="1"/>
  <c r="AX200"/>
  <c r="BA200" s="1"/>
  <c r="AP200"/>
  <c r="AG200"/>
  <c r="W200"/>
  <c r="M200"/>
  <c r="AX199"/>
  <c r="BA199" s="1"/>
  <c r="AP199"/>
  <c r="AP198" s="1"/>
  <c r="AG199"/>
  <c r="W199"/>
  <c r="M199"/>
  <c r="Q199" s="1"/>
  <c r="AY198"/>
  <c r="AW198"/>
  <c r="AV198"/>
  <c r="AU198"/>
  <c r="AS198"/>
  <c r="AQ198"/>
  <c r="AO198"/>
  <c r="AN198"/>
  <c r="AM198"/>
  <c r="AL198"/>
  <c r="AK198"/>
  <c r="AJ198"/>
  <c r="AF198"/>
  <c r="AE198"/>
  <c r="AD198"/>
  <c r="AC198"/>
  <c r="AB198"/>
  <c r="AA198"/>
  <c r="Z198"/>
  <c r="Y198"/>
  <c r="X198"/>
  <c r="V198"/>
  <c r="U198"/>
  <c r="T198"/>
  <c r="R198"/>
  <c r="P198"/>
  <c r="O198"/>
  <c r="N198"/>
  <c r="L198"/>
  <c r="K198"/>
  <c r="J198"/>
  <c r="I198"/>
  <c r="H198"/>
  <c r="G198"/>
  <c r="F198"/>
  <c r="E198"/>
  <c r="D198"/>
  <c r="B198"/>
  <c r="AX197"/>
  <c r="BA197" s="1"/>
  <c r="AP197"/>
  <c r="AG197"/>
  <c r="W197"/>
  <c r="M197"/>
  <c r="Q197" s="1"/>
  <c r="AX196"/>
  <c r="AP196"/>
  <c r="AG196"/>
  <c r="W196"/>
  <c r="W195" s="1"/>
  <c r="M196"/>
  <c r="Q196" s="1"/>
  <c r="AY195"/>
  <c r="AW195"/>
  <c r="AV195"/>
  <c r="AU195"/>
  <c r="AS195"/>
  <c r="AQ195"/>
  <c r="AO195"/>
  <c r="AN195"/>
  <c r="AM195"/>
  <c r="AL195"/>
  <c r="AK195"/>
  <c r="AJ195"/>
  <c r="AF195"/>
  <c r="AE195"/>
  <c r="AD195"/>
  <c r="AC195"/>
  <c r="AB195"/>
  <c r="AA195"/>
  <c r="Z195"/>
  <c r="Y195"/>
  <c r="X195"/>
  <c r="V195"/>
  <c r="U195"/>
  <c r="T195"/>
  <c r="R195"/>
  <c r="P195"/>
  <c r="O195"/>
  <c r="N195"/>
  <c r="L195"/>
  <c r="K195"/>
  <c r="J195"/>
  <c r="I195"/>
  <c r="H195"/>
  <c r="G195"/>
  <c r="F195"/>
  <c r="E195"/>
  <c r="D195"/>
  <c r="B195"/>
  <c r="AY190"/>
  <c r="AW190"/>
  <c r="AV190"/>
  <c r="AU190"/>
  <c r="AS190"/>
  <c r="AR190"/>
  <c r="AQ190"/>
  <c r="AO190"/>
  <c r="AN190"/>
  <c r="AM190"/>
  <c r="AL190"/>
  <c r="AK190"/>
  <c r="AJ190"/>
  <c r="AH190"/>
  <c r="AF190"/>
  <c r="AE190"/>
  <c r="AD190"/>
  <c r="AC190"/>
  <c r="AB190"/>
  <c r="AA190"/>
  <c r="Z190"/>
  <c r="Y190"/>
  <c r="X190"/>
  <c r="V190"/>
  <c r="U190"/>
  <c r="T190"/>
  <c r="R190"/>
  <c r="P190"/>
  <c r="O190"/>
  <c r="N190"/>
  <c r="L190"/>
  <c r="K190"/>
  <c r="J190"/>
  <c r="I190"/>
  <c r="H190"/>
  <c r="G190"/>
  <c r="F190"/>
  <c r="E190"/>
  <c r="D190"/>
  <c r="B190"/>
  <c r="AY189"/>
  <c r="AW189"/>
  <c r="AV189"/>
  <c r="AU189"/>
  <c r="AS189"/>
  <c r="AR189"/>
  <c r="AQ189"/>
  <c r="AO189"/>
  <c r="AN189"/>
  <c r="AM189"/>
  <c r="AL189"/>
  <c r="AK189"/>
  <c r="AJ189"/>
  <c r="AH189"/>
  <c r="AF189"/>
  <c r="AE189"/>
  <c r="AD189"/>
  <c r="AC189"/>
  <c r="AB189"/>
  <c r="AA189"/>
  <c r="Z189"/>
  <c r="Y189"/>
  <c r="X189"/>
  <c r="V189"/>
  <c r="U189"/>
  <c r="T189"/>
  <c r="R189"/>
  <c r="P189"/>
  <c r="O189"/>
  <c r="N189"/>
  <c r="L189"/>
  <c r="K189"/>
  <c r="J189"/>
  <c r="I189"/>
  <c r="H189"/>
  <c r="G189"/>
  <c r="F189"/>
  <c r="E189"/>
  <c r="D189"/>
  <c r="B189"/>
  <c r="AY188"/>
  <c r="AW188"/>
  <c r="AV188"/>
  <c r="AU188"/>
  <c r="AS188"/>
  <c r="AR188"/>
  <c r="AQ188"/>
  <c r="AO188"/>
  <c r="AN188"/>
  <c r="AM188"/>
  <c r="AL188"/>
  <c r="AK188"/>
  <c r="AJ188"/>
  <c r="AH188"/>
  <c r="AF188"/>
  <c r="AE188"/>
  <c r="AD188"/>
  <c r="AC188"/>
  <c r="AB188"/>
  <c r="AA188"/>
  <c r="Z188"/>
  <c r="Y188"/>
  <c r="X188"/>
  <c r="V188"/>
  <c r="U188"/>
  <c r="T188"/>
  <c r="R188"/>
  <c r="P188"/>
  <c r="O188"/>
  <c r="N188"/>
  <c r="L188"/>
  <c r="K188"/>
  <c r="J188"/>
  <c r="I188"/>
  <c r="H188"/>
  <c r="G188"/>
  <c r="F188"/>
  <c r="E188"/>
  <c r="D188"/>
  <c r="B188"/>
  <c r="AY187"/>
  <c r="AW187"/>
  <c r="AV187"/>
  <c r="AU187"/>
  <c r="AS187"/>
  <c r="AR187"/>
  <c r="AQ187"/>
  <c r="AO187"/>
  <c r="AN187"/>
  <c r="AM187"/>
  <c r="AL187"/>
  <c r="AK187"/>
  <c r="AJ187"/>
  <c r="AH187"/>
  <c r="AF187"/>
  <c r="AE187"/>
  <c r="AD187"/>
  <c r="AC187"/>
  <c r="AB187"/>
  <c r="AA187"/>
  <c r="Z187"/>
  <c r="Y187"/>
  <c r="X187"/>
  <c r="V187"/>
  <c r="U187"/>
  <c r="T187"/>
  <c r="R187"/>
  <c r="P187"/>
  <c r="O187"/>
  <c r="N187"/>
  <c r="L187"/>
  <c r="K187"/>
  <c r="J187"/>
  <c r="I187"/>
  <c r="H187"/>
  <c r="G187"/>
  <c r="F187"/>
  <c r="E187"/>
  <c r="D187"/>
  <c r="B187"/>
  <c r="AY186"/>
  <c r="AW186"/>
  <c r="AV186"/>
  <c r="AU186"/>
  <c r="AS186"/>
  <c r="AR186"/>
  <c r="AQ186"/>
  <c r="AO186"/>
  <c r="AN186"/>
  <c r="AM186"/>
  <c r="AL186"/>
  <c r="AK186"/>
  <c r="AJ186"/>
  <c r="AH186"/>
  <c r="AF186"/>
  <c r="AE186"/>
  <c r="AD186"/>
  <c r="AC186"/>
  <c r="AB186"/>
  <c r="AA186"/>
  <c r="Z186"/>
  <c r="Y186"/>
  <c r="X186"/>
  <c r="V186"/>
  <c r="U186"/>
  <c r="T186"/>
  <c r="R186"/>
  <c r="P186"/>
  <c r="O186"/>
  <c r="N186"/>
  <c r="L186"/>
  <c r="K186"/>
  <c r="J186"/>
  <c r="I186"/>
  <c r="H186"/>
  <c r="G186"/>
  <c r="F186"/>
  <c r="E186"/>
  <c r="D186"/>
  <c r="B186"/>
  <c r="AY185"/>
  <c r="AW185"/>
  <c r="AV185"/>
  <c r="AU185"/>
  <c r="AS185"/>
  <c r="AR185"/>
  <c r="AQ185"/>
  <c r="AO185"/>
  <c r="AN185"/>
  <c r="AM185"/>
  <c r="AL185"/>
  <c r="AK185"/>
  <c r="AJ185"/>
  <c r="AH185"/>
  <c r="AF185"/>
  <c r="AE185"/>
  <c r="AD185"/>
  <c r="AC185"/>
  <c r="AB185"/>
  <c r="AA185"/>
  <c r="Z185"/>
  <c r="Y185"/>
  <c r="X185"/>
  <c r="V185"/>
  <c r="U185"/>
  <c r="T185"/>
  <c r="R185"/>
  <c r="P185"/>
  <c r="O185"/>
  <c r="N185"/>
  <c r="L185"/>
  <c r="K185"/>
  <c r="J185"/>
  <c r="I185"/>
  <c r="H185"/>
  <c r="G185"/>
  <c r="F185"/>
  <c r="E185"/>
  <c r="D185"/>
  <c r="B185"/>
  <c r="AY184"/>
  <c r="AW184"/>
  <c r="AV184"/>
  <c r="AU184"/>
  <c r="AS184"/>
  <c r="AR184"/>
  <c r="AQ184"/>
  <c r="AO184"/>
  <c r="AN184"/>
  <c r="AM184"/>
  <c r="AL184"/>
  <c r="AK184"/>
  <c r="AJ184"/>
  <c r="AH184"/>
  <c r="AF184"/>
  <c r="AE184"/>
  <c r="AD184"/>
  <c r="AC184"/>
  <c r="AB184"/>
  <c r="AA184"/>
  <c r="Z184"/>
  <c r="Y184"/>
  <c r="X184"/>
  <c r="V184"/>
  <c r="U184"/>
  <c r="T184"/>
  <c r="R184"/>
  <c r="P184"/>
  <c r="O184"/>
  <c r="N184"/>
  <c r="L184"/>
  <c r="K184"/>
  <c r="J184"/>
  <c r="I184"/>
  <c r="H184"/>
  <c r="G184"/>
  <c r="F184"/>
  <c r="E184"/>
  <c r="D184"/>
  <c r="B184"/>
  <c r="AY183"/>
  <c r="AW183"/>
  <c r="AV183"/>
  <c r="AU183"/>
  <c r="AS183"/>
  <c r="AR183"/>
  <c r="AQ183"/>
  <c r="AO183"/>
  <c r="AN183"/>
  <c r="AM183"/>
  <c r="AL183"/>
  <c r="AK183"/>
  <c r="AJ183"/>
  <c r="AH183"/>
  <c r="AF183"/>
  <c r="AE183"/>
  <c r="AD183"/>
  <c r="AC183"/>
  <c r="AB183"/>
  <c r="AA183"/>
  <c r="Z183"/>
  <c r="Y183"/>
  <c r="X183"/>
  <c r="V183"/>
  <c r="U183"/>
  <c r="T183"/>
  <c r="R183"/>
  <c r="P183"/>
  <c r="O183"/>
  <c r="N183"/>
  <c r="L183"/>
  <c r="K183"/>
  <c r="J183"/>
  <c r="I183"/>
  <c r="H183"/>
  <c r="G183"/>
  <c r="F183"/>
  <c r="E183"/>
  <c r="D183"/>
  <c r="B183"/>
  <c r="AY182"/>
  <c r="AW182"/>
  <c r="AV182"/>
  <c r="AU182"/>
  <c r="AS182"/>
  <c r="AR182"/>
  <c r="AQ182"/>
  <c r="AO182"/>
  <c r="AN182"/>
  <c r="AM182"/>
  <c r="AL182"/>
  <c r="AK182"/>
  <c r="AJ182"/>
  <c r="AH182"/>
  <c r="AF182"/>
  <c r="AE182"/>
  <c r="AD182"/>
  <c r="AC182"/>
  <c r="AB182"/>
  <c r="AA182"/>
  <c r="Z182"/>
  <c r="Y182"/>
  <c r="X182"/>
  <c r="V182"/>
  <c r="U182"/>
  <c r="T182"/>
  <c r="R182"/>
  <c r="P182"/>
  <c r="O182"/>
  <c r="N182"/>
  <c r="L182"/>
  <c r="K182"/>
  <c r="J182"/>
  <c r="I182"/>
  <c r="H182"/>
  <c r="G182"/>
  <c r="F182"/>
  <c r="E182"/>
  <c r="D182"/>
  <c r="B182"/>
  <c r="AY181"/>
  <c r="AY180" s="1"/>
  <c r="AW181"/>
  <c r="AV181"/>
  <c r="AU181"/>
  <c r="AS181"/>
  <c r="AS180" s="1"/>
  <c r="AR181"/>
  <c r="AQ181"/>
  <c r="AQ180" s="1"/>
  <c r="AO181"/>
  <c r="AN181"/>
  <c r="AN180" s="1"/>
  <c r="AM181"/>
  <c r="AL181"/>
  <c r="AK181"/>
  <c r="AJ181"/>
  <c r="AH181"/>
  <c r="AF181"/>
  <c r="AE181"/>
  <c r="AE180" s="1"/>
  <c r="AD181"/>
  <c r="AC181"/>
  <c r="AC180" s="1"/>
  <c r="AB181"/>
  <c r="AA181"/>
  <c r="AA180" s="1"/>
  <c r="Z181"/>
  <c r="Y181"/>
  <c r="Y180" s="1"/>
  <c r="X181"/>
  <c r="X180" s="1"/>
  <c r="V181"/>
  <c r="U181"/>
  <c r="U180" s="1"/>
  <c r="T181"/>
  <c r="T180" s="1"/>
  <c r="R181"/>
  <c r="R180" s="1"/>
  <c r="P181"/>
  <c r="O181"/>
  <c r="O180" s="1"/>
  <c r="N181"/>
  <c r="N180" s="1"/>
  <c r="L181"/>
  <c r="L180" s="1"/>
  <c r="K181"/>
  <c r="K180" s="1"/>
  <c r="J181"/>
  <c r="J180" s="1"/>
  <c r="I181"/>
  <c r="I180" s="1"/>
  <c r="H181"/>
  <c r="G181"/>
  <c r="G180" s="1"/>
  <c r="F181"/>
  <c r="E181"/>
  <c r="E180" s="1"/>
  <c r="D181"/>
  <c r="D180" s="1"/>
  <c r="B181"/>
  <c r="AL180"/>
  <c r="P180"/>
  <c r="AY179"/>
  <c r="AW179"/>
  <c r="AV179"/>
  <c r="AU179"/>
  <c r="AS179"/>
  <c r="AR179"/>
  <c r="AQ179"/>
  <c r="AO179"/>
  <c r="AN179"/>
  <c r="AM179"/>
  <c r="AL179"/>
  <c r="AK179"/>
  <c r="AJ179"/>
  <c r="AH179"/>
  <c r="AF179"/>
  <c r="AE179"/>
  <c r="AD179"/>
  <c r="AC179"/>
  <c r="AB179"/>
  <c r="AA179"/>
  <c r="Z179"/>
  <c r="Y179"/>
  <c r="X179"/>
  <c r="V179"/>
  <c r="U179"/>
  <c r="T179"/>
  <c r="R179"/>
  <c r="P179"/>
  <c r="O179"/>
  <c r="N179"/>
  <c r="L179"/>
  <c r="K179"/>
  <c r="J179"/>
  <c r="I179"/>
  <c r="H179"/>
  <c r="G179"/>
  <c r="F179"/>
  <c r="E179"/>
  <c r="D179"/>
  <c r="B179"/>
  <c r="AY178"/>
  <c r="AW178"/>
  <c r="AV178"/>
  <c r="AU178"/>
  <c r="AS178"/>
  <c r="AS177" s="1"/>
  <c r="AR178"/>
  <c r="AQ178"/>
  <c r="AQ177" s="1"/>
  <c r="AO178"/>
  <c r="AN178"/>
  <c r="AN177" s="1"/>
  <c r="AM178"/>
  <c r="AL178"/>
  <c r="AL177" s="1"/>
  <c r="AK178"/>
  <c r="AJ178"/>
  <c r="AJ177" s="1"/>
  <c r="AH178"/>
  <c r="AF178"/>
  <c r="AE178"/>
  <c r="AE177" s="1"/>
  <c r="AD178"/>
  <c r="AC178"/>
  <c r="AC177" s="1"/>
  <c r="AB178"/>
  <c r="AA178"/>
  <c r="Z178"/>
  <c r="Y178"/>
  <c r="Y177" s="1"/>
  <c r="X178"/>
  <c r="V178"/>
  <c r="V177" s="1"/>
  <c r="U178"/>
  <c r="U177" s="1"/>
  <c r="T178"/>
  <c r="T177" s="1"/>
  <c r="R178"/>
  <c r="P178"/>
  <c r="O178"/>
  <c r="N178"/>
  <c r="L178"/>
  <c r="K178"/>
  <c r="K177" s="1"/>
  <c r="J178"/>
  <c r="J177" s="1"/>
  <c r="I178"/>
  <c r="H178"/>
  <c r="H177" s="1"/>
  <c r="G178"/>
  <c r="G177" s="1"/>
  <c r="F178"/>
  <c r="F177" s="1"/>
  <c r="E178"/>
  <c r="E177" s="1"/>
  <c r="D178"/>
  <c r="B178"/>
  <c r="B177" s="1"/>
  <c r="AA177"/>
  <c r="BB191"/>
  <c r="AZ191"/>
  <c r="AY175"/>
  <c r="AY191" s="1"/>
  <c r="AW175"/>
  <c r="AW191" s="1"/>
  <c r="AV175"/>
  <c r="AV191" s="1"/>
  <c r="AU175"/>
  <c r="AS175"/>
  <c r="AS191" s="1"/>
  <c r="AR175"/>
  <c r="AR191" s="1"/>
  <c r="AQ175"/>
  <c r="AQ191" s="1"/>
  <c r="AO175"/>
  <c r="AN175"/>
  <c r="AN191" s="1"/>
  <c r="AM175"/>
  <c r="AM191" s="1"/>
  <c r="AL175"/>
  <c r="AL191" s="1"/>
  <c r="AK175"/>
  <c r="AJ175"/>
  <c r="AJ191" s="1"/>
  <c r="AH175"/>
  <c r="AH191" s="1"/>
  <c r="AF175"/>
  <c r="AF191" s="1"/>
  <c r="AE175"/>
  <c r="AE191" s="1"/>
  <c r="AD175"/>
  <c r="AD191" s="1"/>
  <c r="AC175"/>
  <c r="AC191" s="1"/>
  <c r="AB175"/>
  <c r="AB191" s="1"/>
  <c r="AA175"/>
  <c r="AA191" s="1"/>
  <c r="Z175"/>
  <c r="Z191" s="1"/>
  <c r="Y175"/>
  <c r="Y191" s="1"/>
  <c r="X175"/>
  <c r="X191" s="1"/>
  <c r="V175"/>
  <c r="V191" s="1"/>
  <c r="U175"/>
  <c r="U191" s="1"/>
  <c r="T175"/>
  <c r="T191" s="1"/>
  <c r="S191"/>
  <c r="R175"/>
  <c r="R191" s="1"/>
  <c r="P175"/>
  <c r="P191" s="1"/>
  <c r="O175"/>
  <c r="N175"/>
  <c r="N191" s="1"/>
  <c r="L175"/>
  <c r="L191" s="1"/>
  <c r="K175"/>
  <c r="K191"/>
  <c r="J175"/>
  <c r="I175"/>
  <c r="I191" s="1"/>
  <c r="H175"/>
  <c r="H191" s="1"/>
  <c r="G175"/>
  <c r="G191" s="1"/>
  <c r="F175"/>
  <c r="F191" s="1"/>
  <c r="E175"/>
  <c r="E191" s="1"/>
  <c r="D175"/>
  <c r="D191" s="1"/>
  <c r="B175"/>
  <c r="B191" s="1"/>
  <c r="AX172"/>
  <c r="BA172" s="1"/>
  <c r="AP172"/>
  <c r="AG172"/>
  <c r="W172"/>
  <c r="M172"/>
  <c r="Q172" s="1"/>
  <c r="AX171"/>
  <c r="BA171" s="1"/>
  <c r="AP171"/>
  <c r="AG171"/>
  <c r="W171"/>
  <c r="M171"/>
  <c r="Q171" s="1"/>
  <c r="AX170"/>
  <c r="BA170"/>
  <c r="AP170"/>
  <c r="AG170"/>
  <c r="W170"/>
  <c r="M170"/>
  <c r="AX169"/>
  <c r="BA169"/>
  <c r="AP169"/>
  <c r="AG169"/>
  <c r="W169"/>
  <c r="M169"/>
  <c r="Q169" s="1"/>
  <c r="AX168"/>
  <c r="BA168" s="1"/>
  <c r="AP168"/>
  <c r="AG168"/>
  <c r="W168"/>
  <c r="M168"/>
  <c r="Q168" s="1"/>
  <c r="AI168"/>
  <c r="AT168" s="1"/>
  <c r="AX167"/>
  <c r="BA167"/>
  <c r="AP167"/>
  <c r="AG167"/>
  <c r="W167"/>
  <c r="M167"/>
  <c r="AX166"/>
  <c r="BA166" s="1"/>
  <c r="AP166"/>
  <c r="AG166"/>
  <c r="W166"/>
  <c r="M166"/>
  <c r="Q166" s="1"/>
  <c r="AI166"/>
  <c r="AT166" s="1"/>
  <c r="AX165"/>
  <c r="BA165"/>
  <c r="AP165"/>
  <c r="AG165"/>
  <c r="W165"/>
  <c r="M165"/>
  <c r="Q165" s="1"/>
  <c r="AX164"/>
  <c r="BA164" s="1"/>
  <c r="AP164"/>
  <c r="AG164"/>
  <c r="W164"/>
  <c r="M164"/>
  <c r="Q164" s="1"/>
  <c r="AI164"/>
  <c r="AT164" s="1"/>
  <c r="AX163"/>
  <c r="BA163"/>
  <c r="AP163"/>
  <c r="AP162"/>
  <c r="AG163"/>
  <c r="W163"/>
  <c r="W162" s="1"/>
  <c r="M163"/>
  <c r="Q163" s="1"/>
  <c r="AY162"/>
  <c r="AX162"/>
  <c r="AW162"/>
  <c r="AV162"/>
  <c r="AU162"/>
  <c r="AS162"/>
  <c r="AQ162"/>
  <c r="AO162"/>
  <c r="AN162"/>
  <c r="AM162"/>
  <c r="AL162"/>
  <c r="AK162"/>
  <c r="AJ162"/>
  <c r="AF162"/>
  <c r="AE162"/>
  <c r="AD162"/>
  <c r="AC162"/>
  <c r="AB162"/>
  <c r="AA162"/>
  <c r="Z162"/>
  <c r="Y162"/>
  <c r="X162"/>
  <c r="V162"/>
  <c r="U162"/>
  <c r="T162"/>
  <c r="R162"/>
  <c r="P162"/>
  <c r="O162"/>
  <c r="N162"/>
  <c r="L162"/>
  <c r="K162"/>
  <c r="J162"/>
  <c r="I162"/>
  <c r="H162"/>
  <c r="G162"/>
  <c r="F162"/>
  <c r="E162"/>
  <c r="D162"/>
  <c r="B162"/>
  <c r="AX161"/>
  <c r="BA161"/>
  <c r="AP161"/>
  <c r="AG161"/>
  <c r="W161"/>
  <c r="M161"/>
  <c r="Q161" s="1"/>
  <c r="AX160"/>
  <c r="BA160" s="1"/>
  <c r="AP160"/>
  <c r="AP159" s="1"/>
  <c r="AG160"/>
  <c r="W160"/>
  <c r="W159" s="1"/>
  <c r="M160"/>
  <c r="Q160" s="1"/>
  <c r="AY159"/>
  <c r="AX159"/>
  <c r="AW159"/>
  <c r="AV159"/>
  <c r="AU159"/>
  <c r="AS159"/>
  <c r="AQ159"/>
  <c r="AO159"/>
  <c r="AN159"/>
  <c r="AM159"/>
  <c r="AL159"/>
  <c r="AK159"/>
  <c r="AJ159"/>
  <c r="AF159"/>
  <c r="AE159"/>
  <c r="AD159"/>
  <c r="AC159"/>
  <c r="AB159"/>
  <c r="AA159"/>
  <c r="Z159"/>
  <c r="Y159"/>
  <c r="X159"/>
  <c r="V159"/>
  <c r="U159"/>
  <c r="T159"/>
  <c r="R159"/>
  <c r="P159"/>
  <c r="O159"/>
  <c r="N159"/>
  <c r="L159"/>
  <c r="K159"/>
  <c r="J159"/>
  <c r="I159"/>
  <c r="H159"/>
  <c r="G159"/>
  <c r="F159"/>
  <c r="E159"/>
  <c r="D159"/>
  <c r="B159"/>
  <c r="AX157"/>
  <c r="BA157" s="1"/>
  <c r="AP157"/>
  <c r="AT157" s="1"/>
  <c r="AX156"/>
  <c r="BA156" s="1"/>
  <c r="AP156"/>
  <c r="AT156" s="1"/>
  <c r="AX155"/>
  <c r="BA155" s="1"/>
  <c r="AP155"/>
  <c r="AT155" s="1"/>
  <c r="AX154"/>
  <c r="BA154" s="1"/>
  <c r="AP154"/>
  <c r="AT154" s="1"/>
  <c r="AX153"/>
  <c r="BA153" s="1"/>
  <c r="AP153"/>
  <c r="AT153" s="1"/>
  <c r="AX152"/>
  <c r="BA152" s="1"/>
  <c r="AP152"/>
  <c r="AT152" s="1"/>
  <c r="AX151"/>
  <c r="BA151" s="1"/>
  <c r="AP151"/>
  <c r="AT151" s="1"/>
  <c r="AX150"/>
  <c r="BA150" s="1"/>
  <c r="AP150"/>
  <c r="AT150" s="1"/>
  <c r="AX149"/>
  <c r="BA149" s="1"/>
  <c r="AP149"/>
  <c r="AT149" s="1"/>
  <c r="AX148"/>
  <c r="BA148" s="1"/>
  <c r="AP148"/>
  <c r="AT148" s="1"/>
  <c r="AY147"/>
  <c r="AS147"/>
  <c r="AM147"/>
  <c r="AX146"/>
  <c r="BA146" s="1"/>
  <c r="AP146"/>
  <c r="AT146" s="1"/>
  <c r="AX145"/>
  <c r="BA145" s="1"/>
  <c r="AP145"/>
  <c r="AY144"/>
  <c r="AS144"/>
  <c r="AM144"/>
  <c r="AX142"/>
  <c r="AP142"/>
  <c r="AG142"/>
  <c r="W142"/>
  <c r="W190" s="1"/>
  <c r="M142"/>
  <c r="Q142" s="1"/>
  <c r="AX141"/>
  <c r="AP141"/>
  <c r="AG141"/>
  <c r="AG189" s="1"/>
  <c r="W141"/>
  <c r="M141"/>
  <c r="AX140"/>
  <c r="AP140"/>
  <c r="AG140"/>
  <c r="W140"/>
  <c r="W188" s="1"/>
  <c r="M140"/>
  <c r="AX139"/>
  <c r="AP139"/>
  <c r="AG139"/>
  <c r="W139"/>
  <c r="M139"/>
  <c r="M187" s="1"/>
  <c r="AX138"/>
  <c r="AP138"/>
  <c r="AG138"/>
  <c r="W138"/>
  <c r="W186" s="1"/>
  <c r="M138"/>
  <c r="AX137"/>
  <c r="AP137"/>
  <c r="AG137"/>
  <c r="W137"/>
  <c r="M137"/>
  <c r="M185" s="1"/>
  <c r="AX136"/>
  <c r="AP136"/>
  <c r="AP184" s="1"/>
  <c r="AG136"/>
  <c r="W136"/>
  <c r="W184" s="1"/>
  <c r="M136"/>
  <c r="AX135"/>
  <c r="AP135"/>
  <c r="AG135"/>
  <c r="W135"/>
  <c r="M135"/>
  <c r="M183" s="1"/>
  <c r="AX134"/>
  <c r="AP134"/>
  <c r="AG134"/>
  <c r="W134"/>
  <c r="W182" s="1"/>
  <c r="M134"/>
  <c r="Q134" s="1"/>
  <c r="AX133"/>
  <c r="AP133"/>
  <c r="AP181" s="1"/>
  <c r="AG133"/>
  <c r="AG181" s="1"/>
  <c r="W133"/>
  <c r="M133"/>
  <c r="AY132"/>
  <c r="AW132"/>
  <c r="AV132"/>
  <c r="AU132"/>
  <c r="AS132"/>
  <c r="AQ132"/>
  <c r="AO132"/>
  <c r="AN132"/>
  <c r="AM132"/>
  <c r="AL132"/>
  <c r="AK132"/>
  <c r="AJ132"/>
  <c r="AG132"/>
  <c r="AF132"/>
  <c r="AE132"/>
  <c r="AD132"/>
  <c r="AC132"/>
  <c r="AB132"/>
  <c r="AA132"/>
  <c r="Z132"/>
  <c r="Y132"/>
  <c r="X132"/>
  <c r="V132"/>
  <c r="U132"/>
  <c r="T132"/>
  <c r="S132"/>
  <c r="R132"/>
  <c r="P132"/>
  <c r="O132"/>
  <c r="N132"/>
  <c r="L132"/>
  <c r="K132"/>
  <c r="J132"/>
  <c r="I132"/>
  <c r="H132"/>
  <c r="G132"/>
  <c r="F132"/>
  <c r="E132"/>
  <c r="D132"/>
  <c r="B132"/>
  <c r="AX131"/>
  <c r="AX179" s="1"/>
  <c r="AP131"/>
  <c r="AP179" s="1"/>
  <c r="AG131"/>
  <c r="AG179" s="1"/>
  <c r="W131"/>
  <c r="W179" s="1"/>
  <c r="M131"/>
  <c r="AX130"/>
  <c r="BA130" s="1"/>
  <c r="AP130"/>
  <c r="AP129" s="1"/>
  <c r="AG130"/>
  <c r="W130"/>
  <c r="M130"/>
  <c r="Q130" s="1"/>
  <c r="AY129"/>
  <c r="AW129"/>
  <c r="AW144" s="1"/>
  <c r="AV129"/>
  <c r="AV147" s="1"/>
  <c r="AU129"/>
  <c r="AU144" s="1"/>
  <c r="AS129"/>
  <c r="AQ129"/>
  <c r="AO129"/>
  <c r="AN129"/>
  <c r="AM129"/>
  <c r="AL129"/>
  <c r="AK129"/>
  <c r="AJ129"/>
  <c r="AF129"/>
  <c r="AE129"/>
  <c r="AD129"/>
  <c r="AC129"/>
  <c r="AB129"/>
  <c r="AA129"/>
  <c r="Z129"/>
  <c r="Y129"/>
  <c r="X129"/>
  <c r="V129"/>
  <c r="U129"/>
  <c r="T129"/>
  <c r="S129"/>
  <c r="R129"/>
  <c r="P129"/>
  <c r="O129"/>
  <c r="N129"/>
  <c r="L129"/>
  <c r="K129"/>
  <c r="J129"/>
  <c r="I129"/>
  <c r="H129"/>
  <c r="G129"/>
  <c r="F129"/>
  <c r="E129"/>
  <c r="D129"/>
  <c r="B129"/>
  <c r="AX124"/>
  <c r="BA124" s="1"/>
  <c r="AP124"/>
  <c r="AG124"/>
  <c r="W124"/>
  <c r="M124"/>
  <c r="AX123"/>
  <c r="BA123" s="1"/>
  <c r="AP123"/>
  <c r="AG123"/>
  <c r="W123"/>
  <c r="M123"/>
  <c r="Q123" s="1"/>
  <c r="AX122"/>
  <c r="BA122" s="1"/>
  <c r="AP122"/>
  <c r="AG122"/>
  <c r="W122"/>
  <c r="M122"/>
  <c r="AX121"/>
  <c r="BA121" s="1"/>
  <c r="AP121"/>
  <c r="AG121"/>
  <c r="W121"/>
  <c r="M121"/>
  <c r="Q121" s="1"/>
  <c r="AX120"/>
  <c r="BA120" s="1"/>
  <c r="AP120"/>
  <c r="AG120"/>
  <c r="W120"/>
  <c r="M120"/>
  <c r="AX119"/>
  <c r="BA119" s="1"/>
  <c r="AG119"/>
  <c r="W119"/>
  <c r="M119"/>
  <c r="Q119" s="1"/>
  <c r="AX118"/>
  <c r="BA118" s="1"/>
  <c r="AP118"/>
  <c r="AG118"/>
  <c r="W118"/>
  <c r="M118"/>
  <c r="AX117"/>
  <c r="BA117" s="1"/>
  <c r="AP117"/>
  <c r="AG117"/>
  <c r="W117"/>
  <c r="M117"/>
  <c r="Q117" s="1"/>
  <c r="AX116"/>
  <c r="BA116" s="1"/>
  <c r="AP116"/>
  <c r="AG116"/>
  <c r="W116"/>
  <c r="M116"/>
  <c r="AX115"/>
  <c r="BA115" s="1"/>
  <c r="AP115"/>
  <c r="AG115"/>
  <c r="W115"/>
  <c r="M115"/>
  <c r="Q115" s="1"/>
  <c r="AY114"/>
  <c r="AW114"/>
  <c r="AV114"/>
  <c r="AU114"/>
  <c r="AS114"/>
  <c r="AQ114"/>
  <c r="AO114"/>
  <c r="AN114"/>
  <c r="AM114"/>
  <c r="AL114"/>
  <c r="AK114"/>
  <c r="AJ114"/>
  <c r="AF114"/>
  <c r="AE114"/>
  <c r="AD114"/>
  <c r="AC114"/>
  <c r="AB114"/>
  <c r="AA114"/>
  <c r="Z114"/>
  <c r="Y114"/>
  <c r="X114"/>
  <c r="V114"/>
  <c r="U114"/>
  <c r="T114"/>
  <c r="R114"/>
  <c r="P114"/>
  <c r="O114"/>
  <c r="N114"/>
  <c r="K114"/>
  <c r="J114"/>
  <c r="I114"/>
  <c r="H114"/>
  <c r="G114"/>
  <c r="F114"/>
  <c r="E114"/>
  <c r="D114"/>
  <c r="B114"/>
  <c r="AX113"/>
  <c r="BA113" s="1"/>
  <c r="AP113"/>
  <c r="AG113"/>
  <c r="W113"/>
  <c r="M113"/>
  <c r="AX112"/>
  <c r="BA112" s="1"/>
  <c r="AP112"/>
  <c r="AG112"/>
  <c r="W112"/>
  <c r="M112"/>
  <c r="Q112" s="1"/>
  <c r="BB125"/>
  <c r="AY111"/>
  <c r="AY125" s="1"/>
  <c r="AW111"/>
  <c r="AW125" s="1"/>
  <c r="AV111"/>
  <c r="AV125" s="1"/>
  <c r="AU111"/>
  <c r="AU125" s="1"/>
  <c r="AS111"/>
  <c r="AS125" s="1"/>
  <c r="AQ111"/>
  <c r="AQ125" s="1"/>
  <c r="AO111"/>
  <c r="AO125" s="1"/>
  <c r="AN111"/>
  <c r="AN125" s="1"/>
  <c r="AM111"/>
  <c r="AM125" s="1"/>
  <c r="AL111"/>
  <c r="AL125" s="1"/>
  <c r="AK111"/>
  <c r="AK125" s="1"/>
  <c r="AJ111"/>
  <c r="AJ125" s="1"/>
  <c r="AF111"/>
  <c r="AF125" s="1"/>
  <c r="AE111"/>
  <c r="AE125" s="1"/>
  <c r="AD111"/>
  <c r="AD125" s="1"/>
  <c r="AC111"/>
  <c r="AC125" s="1"/>
  <c r="AB111"/>
  <c r="AB125" s="1"/>
  <c r="AA111"/>
  <c r="AA125" s="1"/>
  <c r="Z111"/>
  <c r="Z125" s="1"/>
  <c r="Y111"/>
  <c r="Y125" s="1"/>
  <c r="X111"/>
  <c r="X125" s="1"/>
  <c r="V111"/>
  <c r="V125" s="1"/>
  <c r="U111"/>
  <c r="U125" s="1"/>
  <c r="T111"/>
  <c r="T125" s="1"/>
  <c r="S125"/>
  <c r="R111"/>
  <c r="R125" s="1"/>
  <c r="P111"/>
  <c r="P125" s="1"/>
  <c r="O111"/>
  <c r="O125" s="1"/>
  <c r="N111"/>
  <c r="N125" s="1"/>
  <c r="L125"/>
  <c r="K111"/>
  <c r="K125" s="1"/>
  <c r="J111"/>
  <c r="J125" s="1"/>
  <c r="I111"/>
  <c r="I125" s="1"/>
  <c r="H111"/>
  <c r="H125" s="1"/>
  <c r="G111"/>
  <c r="G125" s="1"/>
  <c r="F111"/>
  <c r="F125" s="1"/>
  <c r="E111"/>
  <c r="E125" s="1"/>
  <c r="D111"/>
  <c r="D125" s="1"/>
  <c r="B111"/>
  <c r="B125" s="1"/>
  <c r="B109"/>
  <c r="B108"/>
  <c r="B107"/>
  <c r="B106"/>
  <c r="B105"/>
  <c r="B103"/>
  <c r="AX101"/>
  <c r="BA101" s="1"/>
  <c r="AP101"/>
  <c r="AG101"/>
  <c r="W101"/>
  <c r="M101"/>
  <c r="Q101" s="1"/>
  <c r="AX100"/>
  <c r="BA100" s="1"/>
  <c r="AP100"/>
  <c r="AG100"/>
  <c r="W100"/>
  <c r="M100"/>
  <c r="BA99"/>
  <c r="AG99"/>
  <c r="W99"/>
  <c r="Q99"/>
  <c r="AX98"/>
  <c r="BA98" s="1"/>
  <c r="AP98"/>
  <c r="AG98"/>
  <c r="W98"/>
  <c r="M98"/>
  <c r="AX97"/>
  <c r="AP97"/>
  <c r="AG97"/>
  <c r="W97"/>
  <c r="M97"/>
  <c r="Q97" s="1"/>
  <c r="AX96"/>
  <c r="BA96" s="1"/>
  <c r="AP96"/>
  <c r="AG96"/>
  <c r="W96"/>
  <c r="M96"/>
  <c r="AX95"/>
  <c r="AP95"/>
  <c r="W114"/>
  <c r="M95"/>
  <c r="Q95" s="1"/>
  <c r="AX93"/>
  <c r="BA93" s="1"/>
  <c r="AP93"/>
  <c r="AG93"/>
  <c r="W93"/>
  <c r="M93"/>
  <c r="Q93" s="1"/>
  <c r="AX92"/>
  <c r="BA92" s="1"/>
  <c r="AP92"/>
  <c r="AG92"/>
  <c r="W92"/>
  <c r="M92"/>
  <c r="Q92" s="1"/>
  <c r="AX91"/>
  <c r="BA91" s="1"/>
  <c r="AP91"/>
  <c r="AG91"/>
  <c r="W91"/>
  <c r="M91"/>
  <c r="Q91" s="1"/>
  <c r="AX90"/>
  <c r="BA90" s="1"/>
  <c r="AP90"/>
  <c r="AG90"/>
  <c r="W90"/>
  <c r="M90"/>
  <c r="Q90" s="1"/>
  <c r="AX89"/>
  <c r="BA89" s="1"/>
  <c r="AP89"/>
  <c r="AG89"/>
  <c r="W89"/>
  <c r="M89"/>
  <c r="Q89" s="1"/>
  <c r="AX88"/>
  <c r="BA88" s="1"/>
  <c r="AP88"/>
  <c r="AG88"/>
  <c r="W88"/>
  <c r="M88"/>
  <c r="Q88" s="1"/>
  <c r="AX87"/>
  <c r="BA87" s="1"/>
  <c r="AP87"/>
  <c r="AG87"/>
  <c r="W87"/>
  <c r="M87"/>
  <c r="Q87" s="1"/>
  <c r="AX85"/>
  <c r="BA85" s="1"/>
  <c r="AP85"/>
  <c r="AG85"/>
  <c r="W85"/>
  <c r="M85"/>
  <c r="Q85" s="1"/>
  <c r="AX84"/>
  <c r="BA84" s="1"/>
  <c r="AP84"/>
  <c r="AG84"/>
  <c r="W84"/>
  <c r="M84"/>
  <c r="Q84" s="1"/>
  <c r="AX83"/>
  <c r="BA83" s="1"/>
  <c r="AP83"/>
  <c r="AG83"/>
  <c r="W83"/>
  <c r="M83"/>
  <c r="Q83" s="1"/>
  <c r="AX82"/>
  <c r="BA82" s="1"/>
  <c r="AP82"/>
  <c r="AG82"/>
  <c r="W82"/>
  <c r="M82"/>
  <c r="Q82" s="1"/>
  <c r="AX81"/>
  <c r="BA81" s="1"/>
  <c r="AP81"/>
  <c r="AG81"/>
  <c r="W81"/>
  <c r="M81"/>
  <c r="Q81" s="1"/>
  <c r="AX80"/>
  <c r="BA80" s="1"/>
  <c r="AP80"/>
  <c r="AG80"/>
  <c r="W80"/>
  <c r="M80"/>
  <c r="Q80" s="1"/>
  <c r="AX79"/>
  <c r="BA79" s="1"/>
  <c r="AP79"/>
  <c r="AG79"/>
  <c r="W79"/>
  <c r="M79"/>
  <c r="Q79" s="1"/>
  <c r="AX77"/>
  <c r="BA77" s="1"/>
  <c r="AP77"/>
  <c r="AG77"/>
  <c r="W77"/>
  <c r="M77"/>
  <c r="Q77" s="1"/>
  <c r="AX76"/>
  <c r="BA76" s="1"/>
  <c r="AP76"/>
  <c r="AG76"/>
  <c r="W76"/>
  <c r="M76"/>
  <c r="Q76" s="1"/>
  <c r="AX75"/>
  <c r="BA75" s="1"/>
  <c r="AP75"/>
  <c r="AG75"/>
  <c r="W75"/>
  <c r="M75"/>
  <c r="AX74"/>
  <c r="BA74" s="1"/>
  <c r="AP74"/>
  <c r="AG74"/>
  <c r="W74"/>
  <c r="M74"/>
  <c r="Q74" s="1"/>
  <c r="AX73"/>
  <c r="BA73" s="1"/>
  <c r="AP73"/>
  <c r="AG73"/>
  <c r="W73"/>
  <c r="M73"/>
  <c r="Q73" s="1"/>
  <c r="AX72"/>
  <c r="BA72" s="1"/>
  <c r="AP72"/>
  <c r="AG72"/>
  <c r="W72"/>
  <c r="M72"/>
  <c r="Q72" s="1"/>
  <c r="AX71"/>
  <c r="BA71" s="1"/>
  <c r="AP71"/>
  <c r="AG71"/>
  <c r="W71"/>
  <c r="M71"/>
  <c r="Q71" s="1"/>
  <c r="AX66"/>
  <c r="BA66" s="1"/>
  <c r="AP66"/>
  <c r="AG66"/>
  <c r="W66"/>
  <c r="M66"/>
  <c r="Q66" s="1"/>
  <c r="AX65"/>
  <c r="BA65" s="1"/>
  <c r="AP65"/>
  <c r="AG65"/>
  <c r="W65"/>
  <c r="M65"/>
  <c r="Q65" s="1"/>
  <c r="AI65" s="1"/>
  <c r="AT65" s="1"/>
  <c r="BC65" s="1"/>
  <c r="AX64"/>
  <c r="BA64" s="1"/>
  <c r="AP64"/>
  <c r="AG64"/>
  <c r="W64"/>
  <c r="M64"/>
  <c r="AX63"/>
  <c r="BA63" s="1"/>
  <c r="AP63"/>
  <c r="AG63"/>
  <c r="W63"/>
  <c r="M63"/>
  <c r="Q63" s="1"/>
  <c r="AI63" s="1"/>
  <c r="AT63" s="1"/>
  <c r="BC63" s="1"/>
  <c r="AX62"/>
  <c r="BA62" s="1"/>
  <c r="AP62"/>
  <c r="AG62"/>
  <c r="W62"/>
  <c r="M62"/>
  <c r="AX61"/>
  <c r="BA61" s="1"/>
  <c r="AP61"/>
  <c r="AG61"/>
  <c r="W61"/>
  <c r="M61"/>
  <c r="Q61" s="1"/>
  <c r="AI61" s="1"/>
  <c r="AT61" s="1"/>
  <c r="BC61" s="1"/>
  <c r="AX60"/>
  <c r="BA60" s="1"/>
  <c r="AP60"/>
  <c r="AG60"/>
  <c r="W60"/>
  <c r="M60"/>
  <c r="AX59"/>
  <c r="BA59" s="1"/>
  <c r="AP59"/>
  <c r="AG59"/>
  <c r="W59"/>
  <c r="M59"/>
  <c r="Q59" s="1"/>
  <c r="AI59" s="1"/>
  <c r="AT59" s="1"/>
  <c r="BC59" s="1"/>
  <c r="AX58"/>
  <c r="BA58" s="1"/>
  <c r="AP58"/>
  <c r="AG58"/>
  <c r="W58"/>
  <c r="M58"/>
  <c r="AX57"/>
  <c r="BA57" s="1"/>
  <c r="AP57"/>
  <c r="AG57"/>
  <c r="W57"/>
  <c r="M57"/>
  <c r="Q57" s="1"/>
  <c r="AI57" s="1"/>
  <c r="AT57" s="1"/>
  <c r="BC57" s="1"/>
  <c r="AY56"/>
  <c r="AW56"/>
  <c r="AV56"/>
  <c r="AU56"/>
  <c r="AS56"/>
  <c r="AQ56"/>
  <c r="AO56"/>
  <c r="AN56"/>
  <c r="AM56"/>
  <c r="AL56"/>
  <c r="AK56"/>
  <c r="AJ56"/>
  <c r="AF56"/>
  <c r="AE56"/>
  <c r="AD56"/>
  <c r="AC56"/>
  <c r="AB56"/>
  <c r="AA56"/>
  <c r="Z56"/>
  <c r="Y56"/>
  <c r="X56"/>
  <c r="V56"/>
  <c r="U56"/>
  <c r="T56"/>
  <c r="R56"/>
  <c r="P56"/>
  <c r="O56"/>
  <c r="N56"/>
  <c r="L56"/>
  <c r="K56"/>
  <c r="J56"/>
  <c r="I56"/>
  <c r="H56"/>
  <c r="G56"/>
  <c r="F56"/>
  <c r="E56"/>
  <c r="D56"/>
  <c r="B56"/>
  <c r="AX55"/>
  <c r="BA55" s="1"/>
  <c r="AP55"/>
  <c r="AG55"/>
  <c r="W55"/>
  <c r="M55"/>
  <c r="AX54"/>
  <c r="BA54" s="1"/>
  <c r="AP54"/>
  <c r="AG54"/>
  <c r="W54"/>
  <c r="M54"/>
  <c r="Q54" s="1"/>
  <c r="AI54" s="1"/>
  <c r="AT54" s="1"/>
  <c r="BC54" s="1"/>
  <c r="BB67"/>
  <c r="AY53"/>
  <c r="AY67" s="1"/>
  <c r="AW53"/>
  <c r="AW67" s="1"/>
  <c r="AV53"/>
  <c r="AV67" s="1"/>
  <c r="AU53"/>
  <c r="AU67" s="1"/>
  <c r="AS53"/>
  <c r="AS67" s="1"/>
  <c r="AQ53"/>
  <c r="AQ67" s="1"/>
  <c r="AO53"/>
  <c r="AO67" s="1"/>
  <c r="AN53"/>
  <c r="AN67" s="1"/>
  <c r="AM53"/>
  <c r="AM67" s="1"/>
  <c r="AL53"/>
  <c r="AL67" s="1"/>
  <c r="AK53"/>
  <c r="AK67" s="1"/>
  <c r="AJ53"/>
  <c r="AJ67" s="1"/>
  <c r="AF53"/>
  <c r="AF67" s="1"/>
  <c r="AE53"/>
  <c r="AE67" s="1"/>
  <c r="AD53"/>
  <c r="AD67" s="1"/>
  <c r="AC53"/>
  <c r="AC67" s="1"/>
  <c r="AB53"/>
  <c r="AB67" s="1"/>
  <c r="AA53"/>
  <c r="AA67"/>
  <c r="Z53"/>
  <c r="Z67" s="1"/>
  <c r="Y53"/>
  <c r="Y67" s="1"/>
  <c r="X53"/>
  <c r="X67" s="1"/>
  <c r="V53"/>
  <c r="V67" s="1"/>
  <c r="U53"/>
  <c r="U67" s="1"/>
  <c r="T53"/>
  <c r="T67" s="1"/>
  <c r="R53"/>
  <c r="R67" s="1"/>
  <c r="P53"/>
  <c r="P67" s="1"/>
  <c r="O53"/>
  <c r="O67" s="1"/>
  <c r="N53"/>
  <c r="N67" s="1"/>
  <c r="L53"/>
  <c r="L67" s="1"/>
  <c r="K53"/>
  <c r="K67" s="1"/>
  <c r="J53"/>
  <c r="J67" s="1"/>
  <c r="I53"/>
  <c r="I67" s="1"/>
  <c r="H53"/>
  <c r="H67" s="1"/>
  <c r="G53"/>
  <c r="G67" s="1"/>
  <c r="F53"/>
  <c r="F67" s="1"/>
  <c r="E53"/>
  <c r="E67" s="1"/>
  <c r="D53"/>
  <c r="D67" s="1"/>
  <c r="B53"/>
  <c r="B67" s="1"/>
  <c r="AY51"/>
  <c r="AW51"/>
  <c r="AV51"/>
  <c r="AU51"/>
  <c r="AS51"/>
  <c r="AQ51"/>
  <c r="AO51"/>
  <c r="AN51"/>
  <c r="AM51"/>
  <c r="AL51"/>
  <c r="AK51"/>
  <c r="AJ51"/>
  <c r="AF51"/>
  <c r="AE51"/>
  <c r="AD51"/>
  <c r="AC51"/>
  <c r="AB51"/>
  <c r="AA51"/>
  <c r="Z51"/>
  <c r="Y51"/>
  <c r="X51"/>
  <c r="V51"/>
  <c r="U51"/>
  <c r="T51"/>
  <c r="R51"/>
  <c r="P51"/>
  <c r="O51"/>
  <c r="N51"/>
  <c r="L51"/>
  <c r="K51"/>
  <c r="J51"/>
  <c r="I51"/>
  <c r="H51"/>
  <c r="G51"/>
  <c r="F51"/>
  <c r="E51"/>
  <c r="D51"/>
  <c r="B51"/>
  <c r="AY50"/>
  <c r="AW50"/>
  <c r="AV50"/>
  <c r="AU50"/>
  <c r="AS50"/>
  <c r="AQ50"/>
  <c r="AO50"/>
  <c r="AN50"/>
  <c r="AM50"/>
  <c r="AL50"/>
  <c r="AK50"/>
  <c r="AJ50"/>
  <c r="AF50"/>
  <c r="AE50"/>
  <c r="AD50"/>
  <c r="AC50"/>
  <c r="AB50"/>
  <c r="AA50"/>
  <c r="Z50"/>
  <c r="Y50"/>
  <c r="X50"/>
  <c r="V50"/>
  <c r="U50"/>
  <c r="T50"/>
  <c r="R50"/>
  <c r="P50"/>
  <c r="O50"/>
  <c r="N50"/>
  <c r="L50"/>
  <c r="K50"/>
  <c r="J50"/>
  <c r="I50"/>
  <c r="H50"/>
  <c r="G50"/>
  <c r="F50"/>
  <c r="E50"/>
  <c r="D50"/>
  <c r="B50"/>
  <c r="AY49"/>
  <c r="AW49"/>
  <c r="AV49"/>
  <c r="AU49"/>
  <c r="AS49"/>
  <c r="AQ49"/>
  <c r="AO49"/>
  <c r="AN49"/>
  <c r="AM49"/>
  <c r="AL49"/>
  <c r="AK49"/>
  <c r="AJ49"/>
  <c r="AF49"/>
  <c r="AE49"/>
  <c r="AD49"/>
  <c r="AC49"/>
  <c r="AB49"/>
  <c r="AA49"/>
  <c r="Z49"/>
  <c r="Y49"/>
  <c r="X49"/>
  <c r="V49"/>
  <c r="U49"/>
  <c r="T49"/>
  <c r="R49"/>
  <c r="P49"/>
  <c r="O49"/>
  <c r="N49"/>
  <c r="L49"/>
  <c r="K49"/>
  <c r="J49"/>
  <c r="I49"/>
  <c r="H49"/>
  <c r="G49"/>
  <c r="F49"/>
  <c r="E49"/>
  <c r="D49"/>
  <c r="B49"/>
  <c r="AY48"/>
  <c r="AW48"/>
  <c r="AV48"/>
  <c r="AU48"/>
  <c r="AS48"/>
  <c r="AQ48"/>
  <c r="AO48"/>
  <c r="AN48"/>
  <c r="AM48"/>
  <c r="AL48"/>
  <c r="AK48"/>
  <c r="AJ48"/>
  <c r="AF48"/>
  <c r="AE48"/>
  <c r="AD48"/>
  <c r="AC48"/>
  <c r="AB48"/>
  <c r="AA48"/>
  <c r="Z48"/>
  <c r="Y48"/>
  <c r="X48"/>
  <c r="V48"/>
  <c r="U48"/>
  <c r="T48"/>
  <c r="R48"/>
  <c r="P48"/>
  <c r="O48"/>
  <c r="N48"/>
  <c r="L48"/>
  <c r="K48"/>
  <c r="J48"/>
  <c r="I48"/>
  <c r="H48"/>
  <c r="G48"/>
  <c r="F48"/>
  <c r="E48"/>
  <c r="D48"/>
  <c r="B48"/>
  <c r="AY47"/>
  <c r="AW47"/>
  <c r="AV47"/>
  <c r="AU47"/>
  <c r="AS47"/>
  <c r="AQ47"/>
  <c r="AO47"/>
  <c r="AN47"/>
  <c r="AM47"/>
  <c r="AL47"/>
  <c r="AK47"/>
  <c r="AJ47"/>
  <c r="AF47"/>
  <c r="AE47"/>
  <c r="AD47"/>
  <c r="AC47"/>
  <c r="AB47"/>
  <c r="AA47"/>
  <c r="Z47"/>
  <c r="Y47"/>
  <c r="X47"/>
  <c r="V47"/>
  <c r="U47"/>
  <c r="T47"/>
  <c r="R47"/>
  <c r="P47"/>
  <c r="O47"/>
  <c r="N47"/>
  <c r="L47"/>
  <c r="K47"/>
  <c r="J47"/>
  <c r="I47"/>
  <c r="H47"/>
  <c r="G47"/>
  <c r="F47"/>
  <c r="E47"/>
  <c r="D47"/>
  <c r="B47"/>
  <c r="AY46"/>
  <c r="AW46"/>
  <c r="AV46"/>
  <c r="AU46"/>
  <c r="AS46"/>
  <c r="AQ46"/>
  <c r="AO46"/>
  <c r="AN46"/>
  <c r="AM46"/>
  <c r="AL46"/>
  <c r="AK46"/>
  <c r="AJ46"/>
  <c r="AF46"/>
  <c r="AE46"/>
  <c r="AD46"/>
  <c r="AC46"/>
  <c r="AB46"/>
  <c r="AA46"/>
  <c r="Z46"/>
  <c r="Y46"/>
  <c r="X46"/>
  <c r="V46"/>
  <c r="U46"/>
  <c r="T46"/>
  <c r="R46"/>
  <c r="P46"/>
  <c r="O46"/>
  <c r="N46"/>
  <c r="L46"/>
  <c r="K46"/>
  <c r="J46"/>
  <c r="I46"/>
  <c r="H46"/>
  <c r="G46"/>
  <c r="F46"/>
  <c r="E46"/>
  <c r="D46"/>
  <c r="B46"/>
  <c r="AY45"/>
  <c r="AW45"/>
  <c r="AV45"/>
  <c r="AU45"/>
  <c r="AS45"/>
  <c r="AQ45"/>
  <c r="AO45"/>
  <c r="AN45"/>
  <c r="AM45"/>
  <c r="AL45"/>
  <c r="AK45"/>
  <c r="AJ45"/>
  <c r="AF45"/>
  <c r="AE45"/>
  <c r="AD45"/>
  <c r="AC45"/>
  <c r="AB45"/>
  <c r="AA45"/>
  <c r="Z45"/>
  <c r="Y45"/>
  <c r="X45"/>
  <c r="V45"/>
  <c r="U45"/>
  <c r="T45"/>
  <c r="R45"/>
  <c r="P45"/>
  <c r="O45"/>
  <c r="N45"/>
  <c r="L45"/>
  <c r="K45"/>
  <c r="J45"/>
  <c r="I45"/>
  <c r="H45"/>
  <c r="G45"/>
  <c r="F45"/>
  <c r="E45"/>
  <c r="D45"/>
  <c r="B45"/>
  <c r="AX43"/>
  <c r="BA43" s="1"/>
  <c r="AP43"/>
  <c r="AG43"/>
  <c r="W43"/>
  <c r="M43"/>
  <c r="Q43" s="1"/>
  <c r="AX42"/>
  <c r="BA42" s="1"/>
  <c r="AP42"/>
  <c r="AG42"/>
  <c r="W42"/>
  <c r="M42"/>
  <c r="AX41"/>
  <c r="BA41" s="1"/>
  <c r="AP41"/>
  <c r="AG41"/>
  <c r="W41"/>
  <c r="M41"/>
  <c r="Q41" s="1"/>
  <c r="AX40"/>
  <c r="BA40" s="1"/>
  <c r="AP40"/>
  <c r="AG40"/>
  <c r="W40"/>
  <c r="M40"/>
  <c r="AX39"/>
  <c r="BA39" s="1"/>
  <c r="AP39"/>
  <c r="AG39"/>
  <c r="W39"/>
  <c r="M39"/>
  <c r="Q39" s="1"/>
  <c r="AX38"/>
  <c r="BA38" s="1"/>
  <c r="AP38"/>
  <c r="AG38"/>
  <c r="W38"/>
  <c r="M38"/>
  <c r="Q38" s="1"/>
  <c r="AX37"/>
  <c r="AX56" s="1"/>
  <c r="AP37"/>
  <c r="AG37"/>
  <c r="AG56" s="1"/>
  <c r="W37"/>
  <c r="M37"/>
  <c r="Q37" s="1"/>
  <c r="AX35"/>
  <c r="BA35" s="1"/>
  <c r="AP35"/>
  <c r="AG35"/>
  <c r="W35"/>
  <c r="M35"/>
  <c r="AX34"/>
  <c r="BA34" s="1"/>
  <c r="AP34"/>
  <c r="AG34"/>
  <c r="W34"/>
  <c r="M34"/>
  <c r="Q34" s="1"/>
  <c r="AI34" s="1"/>
  <c r="AT34" s="1"/>
  <c r="BC34" s="1"/>
  <c r="AX33"/>
  <c r="BA33" s="1"/>
  <c r="AP33"/>
  <c r="AG33"/>
  <c r="W33"/>
  <c r="M33"/>
  <c r="AX32"/>
  <c r="BA32" s="1"/>
  <c r="AP32"/>
  <c r="AG32"/>
  <c r="W32"/>
  <c r="M32"/>
  <c r="Q32" s="1"/>
  <c r="AI32" s="1"/>
  <c r="AT32" s="1"/>
  <c r="BC32" s="1"/>
  <c r="AX31"/>
  <c r="BA31" s="1"/>
  <c r="AP31"/>
  <c r="AG31"/>
  <c r="W31"/>
  <c r="M31"/>
  <c r="AX30"/>
  <c r="BA30" s="1"/>
  <c r="AP30"/>
  <c r="AG30"/>
  <c r="W30"/>
  <c r="M30"/>
  <c r="Q30" s="1"/>
  <c r="AI30" s="1"/>
  <c r="AT30" s="1"/>
  <c r="BC30" s="1"/>
  <c r="AX29"/>
  <c r="BA29" s="1"/>
  <c r="AP29"/>
  <c r="AG29"/>
  <c r="W29"/>
  <c r="M29"/>
  <c r="AX27"/>
  <c r="BA27" s="1"/>
  <c r="AP27"/>
  <c r="AG27"/>
  <c r="W27"/>
  <c r="M27"/>
  <c r="Q27" s="1"/>
  <c r="AI27" s="1"/>
  <c r="AT27" s="1"/>
  <c r="BC27" s="1"/>
  <c r="AX26"/>
  <c r="BA26" s="1"/>
  <c r="AP26"/>
  <c r="AG26"/>
  <c r="W26"/>
  <c r="M26"/>
  <c r="AX25"/>
  <c r="BA25" s="1"/>
  <c r="AP25"/>
  <c r="AG25"/>
  <c r="W25"/>
  <c r="M25"/>
  <c r="Q25" s="1"/>
  <c r="AI25" s="1"/>
  <c r="AT25" s="1"/>
  <c r="BC25" s="1"/>
  <c r="AX24"/>
  <c r="BA24" s="1"/>
  <c r="AP24"/>
  <c r="AG24"/>
  <c r="W24"/>
  <c r="M24"/>
  <c r="AX23"/>
  <c r="BA23" s="1"/>
  <c r="AP23"/>
  <c r="AG23"/>
  <c r="W23"/>
  <c r="M23"/>
  <c r="Q23" s="1"/>
  <c r="AI23" s="1"/>
  <c r="AT23" s="1"/>
  <c r="BC23" s="1"/>
  <c r="AX22"/>
  <c r="BA22" s="1"/>
  <c r="AP22"/>
  <c r="AG22"/>
  <c r="W22"/>
  <c r="M22"/>
  <c r="AX21"/>
  <c r="BA21" s="1"/>
  <c r="AP21"/>
  <c r="AG21"/>
  <c r="W21"/>
  <c r="M21"/>
  <c r="Q21" s="1"/>
  <c r="AI21" s="1"/>
  <c r="AT21" s="1"/>
  <c r="BC21" s="1"/>
  <c r="AX19"/>
  <c r="BA19" s="1"/>
  <c r="AP19"/>
  <c r="AG19"/>
  <c r="W19"/>
  <c r="M19"/>
  <c r="AX18"/>
  <c r="BA18" s="1"/>
  <c r="AP18"/>
  <c r="AG18"/>
  <c r="W18"/>
  <c r="M18"/>
  <c r="Q18" s="1"/>
  <c r="AI18" s="1"/>
  <c r="AT18" s="1"/>
  <c r="BC18" s="1"/>
  <c r="AX17"/>
  <c r="BA17" s="1"/>
  <c r="AP17"/>
  <c r="AG17"/>
  <c r="W17"/>
  <c r="M17"/>
  <c r="AX16"/>
  <c r="BA16" s="1"/>
  <c r="AP16"/>
  <c r="AG16"/>
  <c r="W16"/>
  <c r="M16"/>
  <c r="Q16" s="1"/>
  <c r="AI16" s="1"/>
  <c r="AT16" s="1"/>
  <c r="BC16" s="1"/>
  <c r="AX15"/>
  <c r="BA15" s="1"/>
  <c r="AP15"/>
  <c r="AG15"/>
  <c r="W15"/>
  <c r="M15"/>
  <c r="AX14"/>
  <c r="BA14" s="1"/>
  <c r="AP14"/>
  <c r="AG14"/>
  <c r="W14"/>
  <c r="M14"/>
  <c r="Q14" s="1"/>
  <c r="AI14" s="1"/>
  <c r="AT14" s="1"/>
  <c r="BC14" s="1"/>
  <c r="AX13"/>
  <c r="BA13" s="1"/>
  <c r="AP13"/>
  <c r="AG13"/>
  <c r="W13"/>
  <c r="M13"/>
  <c r="BD122" i="214"/>
  <c r="BD120"/>
  <c r="BD118"/>
  <c r="BD112"/>
  <c r="AR104" i="218"/>
  <c r="AP104"/>
  <c r="AN104"/>
  <c r="AM104"/>
  <c r="AL104"/>
  <c r="AG104"/>
  <c r="AE104"/>
  <c r="AD104"/>
  <c r="AC104"/>
  <c r="W104"/>
  <c r="U104"/>
  <c r="S104"/>
  <c r="P104"/>
  <c r="O104"/>
  <c r="M104"/>
  <c r="L104"/>
  <c r="K104"/>
  <c r="J104"/>
  <c r="I104"/>
  <c r="H104"/>
  <c r="G104"/>
  <c r="F104"/>
  <c r="E104"/>
  <c r="L37" i="217"/>
  <c r="L17" i="279"/>
  <c r="BD111" i="214"/>
  <c r="L73" i="217"/>
  <c r="AP45" i="216"/>
  <c r="AP46"/>
  <c r="W47"/>
  <c r="AP47"/>
  <c r="W48"/>
  <c r="AP48"/>
  <c r="W49"/>
  <c r="AP49"/>
  <c r="W50"/>
  <c r="AP50"/>
  <c r="W51"/>
  <c r="AP51"/>
  <c r="M114"/>
  <c r="AG114"/>
  <c r="AX114"/>
  <c r="AG129"/>
  <c r="M132"/>
  <c r="W181"/>
  <c r="M182"/>
  <c r="AG182"/>
  <c r="AX182"/>
  <c r="W183"/>
  <c r="AP183"/>
  <c r="M184"/>
  <c r="AG184"/>
  <c r="AX184"/>
  <c r="W185"/>
  <c r="AP185"/>
  <c r="M186"/>
  <c r="AG186"/>
  <c r="AX186"/>
  <c r="W187"/>
  <c r="AP187"/>
  <c r="M188"/>
  <c r="AG188"/>
  <c r="AX188"/>
  <c r="W189"/>
  <c r="AP189"/>
  <c r="M190"/>
  <c r="AG190"/>
  <c r="AX190"/>
  <c r="AG162"/>
  <c r="AI171"/>
  <c r="AT171" s="1"/>
  <c r="M285"/>
  <c r="W285"/>
  <c r="AP285"/>
  <c r="AG198"/>
  <c r="M210"/>
  <c r="AG288"/>
  <c r="AX288"/>
  <c r="AG289"/>
  <c r="AX289"/>
  <c r="AX213"/>
  <c r="W291"/>
  <c r="AP291"/>
  <c r="M292"/>
  <c r="AG292"/>
  <c r="AX292"/>
  <c r="W293"/>
  <c r="AP293"/>
  <c r="M294"/>
  <c r="AG294"/>
  <c r="AX294"/>
  <c r="W295"/>
  <c r="AP295"/>
  <c r="M296"/>
  <c r="AG296"/>
  <c r="AX296"/>
  <c r="W297"/>
  <c r="AP297"/>
  <c r="M298"/>
  <c r="AG298"/>
  <c r="AX298"/>
  <c r="W299"/>
  <c r="AP299"/>
  <c r="M300"/>
  <c r="AG300"/>
  <c r="AX300"/>
  <c r="AG228"/>
  <c r="M240"/>
  <c r="AX243"/>
  <c r="AP243"/>
  <c r="AI245"/>
  <c r="AT245" s="1"/>
  <c r="AI249"/>
  <c r="AT249" s="1"/>
  <c r="AI253"/>
  <c r="AT253" s="1"/>
  <c r="AG258"/>
  <c r="AI261"/>
  <c r="AT261" s="1"/>
  <c r="AI263"/>
  <c r="AT263" s="1"/>
  <c r="AI265"/>
  <c r="AT265" s="1"/>
  <c r="AI267"/>
  <c r="AT267" s="1"/>
  <c r="M270"/>
  <c r="AX270"/>
  <c r="AP270"/>
  <c r="AP273"/>
  <c r="AI282"/>
  <c r="AT282" s="1"/>
  <c r="AG376"/>
  <c r="AX376"/>
  <c r="AJ86" i="218"/>
  <c r="AU86" s="1"/>
  <c r="AJ90"/>
  <c r="AU90" s="1"/>
  <c r="L36" i="217"/>
  <c r="T19" i="228"/>
  <c r="M45" i="216"/>
  <c r="AG45"/>
  <c r="AX45"/>
  <c r="BA45" s="1"/>
  <c r="M46"/>
  <c r="AG46"/>
  <c r="AX46"/>
  <c r="BA46" s="1"/>
  <c r="M47"/>
  <c r="AG47"/>
  <c r="AX47"/>
  <c r="BA47" s="1"/>
  <c r="M48"/>
  <c r="AG48"/>
  <c r="AX48"/>
  <c r="BA48" s="1"/>
  <c r="M49"/>
  <c r="AG49"/>
  <c r="AX49"/>
  <c r="BA49" s="1"/>
  <c r="M50"/>
  <c r="AG50"/>
  <c r="AX50"/>
  <c r="BA50" s="1"/>
  <c r="M51"/>
  <c r="AG51"/>
  <c r="AX51"/>
  <c r="BA51" s="1"/>
  <c r="BA95"/>
  <c r="BA114" s="1"/>
  <c r="AX129"/>
  <c r="BA131"/>
  <c r="AX181"/>
  <c r="Q182"/>
  <c r="Q135"/>
  <c r="AX183"/>
  <c r="Q136"/>
  <c r="Q184" s="1"/>
  <c r="Q137"/>
  <c r="AX185"/>
  <c r="Q138"/>
  <c r="Q186" s="1"/>
  <c r="Q139"/>
  <c r="AX187"/>
  <c r="Q140"/>
  <c r="AX189"/>
  <c r="Q190"/>
  <c r="AP144"/>
  <c r="AT144" s="1"/>
  <c r="AP147"/>
  <c r="AT147" s="1"/>
  <c r="M162"/>
  <c r="AK177"/>
  <c r="AM177"/>
  <c r="AO177"/>
  <c r="N177"/>
  <c r="P177"/>
  <c r="X177"/>
  <c r="Z177"/>
  <c r="AB177"/>
  <c r="AD177"/>
  <c r="AF177"/>
  <c r="AK180"/>
  <c r="AM180"/>
  <c r="AO180"/>
  <c r="M198"/>
  <c r="M213"/>
  <c r="Q293"/>
  <c r="Q295"/>
  <c r="M228"/>
  <c r="M243"/>
  <c r="M258"/>
  <c r="AI324"/>
  <c r="AT324" s="1"/>
  <c r="BC324" s="1"/>
  <c r="AI325"/>
  <c r="AT325" s="1"/>
  <c r="BC325" s="1"/>
  <c r="AI327"/>
  <c r="AT327" s="1"/>
  <c r="BC327" s="1"/>
  <c r="AI328"/>
  <c r="AT328" s="1"/>
  <c r="BC328" s="1"/>
  <c r="AI329"/>
  <c r="AT329" s="1"/>
  <c r="BC329" s="1"/>
  <c r="AI331"/>
  <c r="AT331" s="1"/>
  <c r="BC331" s="1"/>
  <c r="AI332"/>
  <c r="AT332" s="1"/>
  <c r="BC332" s="1"/>
  <c r="AI333"/>
  <c r="AT333" s="1"/>
  <c r="BC333" s="1"/>
  <c r="BA361"/>
  <c r="AJ94" i="218"/>
  <c r="AU94" s="1"/>
  <c r="AJ13"/>
  <c r="AU13" s="1"/>
  <c r="BD13" s="1"/>
  <c r="BE13" s="1"/>
  <c r="AJ15"/>
  <c r="AU15" s="1"/>
  <c r="BD15" s="1"/>
  <c r="BE15" s="1"/>
  <c r="AJ17"/>
  <c r="AU17" s="1"/>
  <c r="BD17" s="1"/>
  <c r="BE17" s="1"/>
  <c r="AJ19"/>
  <c r="AU19" s="1"/>
  <c r="BD19" s="1"/>
  <c r="BE19" s="1"/>
  <c r="AJ21"/>
  <c r="AU21" s="1"/>
  <c r="BD21" s="1"/>
  <c r="BE21" s="1"/>
  <c r="AJ23"/>
  <c r="AU23" s="1"/>
  <c r="BD23" s="1"/>
  <c r="BE23" s="1"/>
  <c r="AJ25"/>
  <c r="AU25" s="1"/>
  <c r="BD25" s="1"/>
  <c r="BE25" s="1"/>
  <c r="AJ12"/>
  <c r="AU12" s="1"/>
  <c r="BD12" s="1"/>
  <c r="BE12" s="1"/>
  <c r="AJ14"/>
  <c r="AU14" s="1"/>
  <c r="BD14" s="1"/>
  <c r="BE14" s="1"/>
  <c r="AJ16"/>
  <c r="AU16"/>
  <c r="BD16" s="1"/>
  <c r="BE16" s="1"/>
  <c r="AJ18"/>
  <c r="AU18" s="1"/>
  <c r="BD18" s="1"/>
  <c r="BE18" s="1"/>
  <c r="AJ20"/>
  <c r="AU20" s="1"/>
  <c r="BD20" s="1"/>
  <c r="BE20" s="1"/>
  <c r="AJ22"/>
  <c r="AU22" s="1"/>
  <c r="BD22" s="1"/>
  <c r="BE22" s="1"/>
  <c r="AJ24"/>
  <c r="AU24"/>
  <c r="BD24" s="1"/>
  <c r="BE24" s="1"/>
  <c r="AJ98"/>
  <c r="AU98" s="1"/>
  <c r="BD136" i="214"/>
  <c r="BD113"/>
  <c r="Z104" i="218"/>
  <c r="AB104"/>
  <c r="AF104"/>
  <c r="AK104"/>
  <c r="AO104"/>
  <c r="BA104"/>
  <c r="Q178" i="216"/>
  <c r="T104" i="218"/>
  <c r="V104"/>
  <c r="Y104"/>
  <c r="AA104"/>
  <c r="AZ104"/>
  <c r="BC104"/>
  <c r="BA162" i="216"/>
  <c r="BD117" i="214"/>
  <c r="BD119"/>
  <c r="BD121"/>
  <c r="BD131"/>
  <c r="BD133"/>
  <c r="BD135"/>
  <c r="BC164" i="216"/>
  <c r="BC166"/>
  <c r="BC168"/>
  <c r="AG178"/>
  <c r="AG175"/>
  <c r="AG191" s="1"/>
  <c r="AX175"/>
  <c r="AX191" s="1"/>
  <c r="AX178"/>
  <c r="AX177" s="1"/>
  <c r="AP307"/>
  <c r="AI37"/>
  <c r="BA37"/>
  <c r="M53"/>
  <c r="M67" s="1"/>
  <c r="W53"/>
  <c r="W67" s="1"/>
  <c r="AG53"/>
  <c r="AG67" s="1"/>
  <c r="AP53"/>
  <c r="AP67" s="1"/>
  <c r="AX111"/>
  <c r="AX125" s="1"/>
  <c r="M129"/>
  <c r="AP132"/>
  <c r="BA133"/>
  <c r="AI134"/>
  <c r="BA134"/>
  <c r="AI135"/>
  <c r="BA135"/>
  <c r="AI136"/>
  <c r="BA136"/>
  <c r="AI137"/>
  <c r="BA137"/>
  <c r="AI138"/>
  <c r="BA138"/>
  <c r="AI139"/>
  <c r="BA139"/>
  <c r="AI140"/>
  <c r="BA140"/>
  <c r="BA141"/>
  <c r="AI142"/>
  <c r="BA142"/>
  <c r="AV144"/>
  <c r="AU147"/>
  <c r="AW147"/>
  <c r="AP175"/>
  <c r="AG323"/>
  <c r="AX323"/>
  <c r="M308"/>
  <c r="AP309"/>
  <c r="W310"/>
  <c r="W311"/>
  <c r="M312"/>
  <c r="AP313"/>
  <c r="W315"/>
  <c r="M316"/>
  <c r="BC282"/>
  <c r="M178"/>
  <c r="M175"/>
  <c r="W178"/>
  <c r="W177" s="1"/>
  <c r="W175"/>
  <c r="W191" s="1"/>
  <c r="BA178"/>
  <c r="BA198"/>
  <c r="AX307"/>
  <c r="BA243"/>
  <c r="BA270"/>
  <c r="AI283"/>
  <c r="AT283" s="1"/>
  <c r="AX53"/>
  <c r="AX67" s="1"/>
  <c r="M111"/>
  <c r="M125" s="1"/>
  <c r="W111"/>
  <c r="W125" s="1"/>
  <c r="AG111"/>
  <c r="AG125" s="1"/>
  <c r="AP125"/>
  <c r="AP323"/>
  <c r="AG308"/>
  <c r="AX308"/>
  <c r="AX309"/>
  <c r="AG310"/>
  <c r="AX310"/>
  <c r="AX311"/>
  <c r="AG312"/>
  <c r="AX312"/>
  <c r="AG314"/>
  <c r="AX314"/>
  <c r="AG315"/>
  <c r="AX315"/>
  <c r="BC245"/>
  <c r="BC249"/>
  <c r="BC253"/>
  <c r="BC261"/>
  <c r="BC263"/>
  <c r="BC265"/>
  <c r="BC267"/>
  <c r="AG195"/>
  <c r="AP195"/>
  <c r="BA196"/>
  <c r="AG210"/>
  <c r="AI211"/>
  <c r="BA211"/>
  <c r="BA212"/>
  <c r="AG213"/>
  <c r="BA214"/>
  <c r="AI215"/>
  <c r="BA215"/>
  <c r="AI216"/>
  <c r="BA216"/>
  <c r="AI217"/>
  <c r="BA217"/>
  <c r="AI218"/>
  <c r="BA218"/>
  <c r="AI219"/>
  <c r="BA219"/>
  <c r="BA220"/>
  <c r="AI221"/>
  <c r="BA221"/>
  <c r="BA222"/>
  <c r="AI223"/>
  <c r="BA223"/>
  <c r="Q240"/>
  <c r="B323"/>
  <c r="E323"/>
  <c r="G323"/>
  <c r="I323"/>
  <c r="K323"/>
  <c r="O323"/>
  <c r="U323"/>
  <c r="Y323"/>
  <c r="AA323"/>
  <c r="AC323"/>
  <c r="AE323"/>
  <c r="AJ323"/>
  <c r="AL323"/>
  <c r="AN323"/>
  <c r="AS323"/>
  <c r="AU323"/>
  <c r="AW323"/>
  <c r="AY323"/>
  <c r="B307"/>
  <c r="E307"/>
  <c r="G307"/>
  <c r="I307"/>
  <c r="K307"/>
  <c r="O307"/>
  <c r="U307"/>
  <c r="Y307"/>
  <c r="AA307"/>
  <c r="AC307"/>
  <c r="AE307"/>
  <c r="AJ307"/>
  <c r="AL307"/>
  <c r="AN307"/>
  <c r="AS307"/>
  <c r="AU307"/>
  <c r="AW307"/>
  <c r="AY307"/>
  <c r="B308"/>
  <c r="E308"/>
  <c r="G308"/>
  <c r="I308"/>
  <c r="K308"/>
  <c r="O308"/>
  <c r="U308"/>
  <c r="Y308"/>
  <c r="AA308"/>
  <c r="AC308"/>
  <c r="AE308"/>
  <c r="AJ308"/>
  <c r="AL308"/>
  <c r="AN308"/>
  <c r="AS308"/>
  <c r="AU308"/>
  <c r="AW308"/>
  <c r="AY308"/>
  <c r="B309"/>
  <c r="E309"/>
  <c r="G309"/>
  <c r="I309"/>
  <c r="K309"/>
  <c r="O309"/>
  <c r="U309"/>
  <c r="Y309"/>
  <c r="AA309"/>
  <c r="AC309"/>
  <c r="AE309"/>
  <c r="AJ309"/>
  <c r="AL309"/>
  <c r="AN309"/>
  <c r="AS309"/>
  <c r="AU309"/>
  <c r="AW309"/>
  <c r="AY309"/>
  <c r="B310"/>
  <c r="E310"/>
  <c r="G310"/>
  <c r="I310"/>
  <c r="K310"/>
  <c r="O310"/>
  <c r="U310"/>
  <c r="Y310"/>
  <c r="AA310"/>
  <c r="AC310"/>
  <c r="AE310"/>
  <c r="AJ310"/>
  <c r="AL310"/>
  <c r="AN310"/>
  <c r="AS310"/>
  <c r="AU310"/>
  <c r="AW310"/>
  <c r="AY310"/>
  <c r="B311"/>
  <c r="E311"/>
  <c r="G311"/>
  <c r="I311"/>
  <c r="K311"/>
  <c r="O311"/>
  <c r="U311"/>
  <c r="Y311"/>
  <c r="AA311"/>
  <c r="AC311"/>
  <c r="AE311"/>
  <c r="AJ311"/>
  <c r="AL311"/>
  <c r="AN311"/>
  <c r="AS311"/>
  <c r="AU311"/>
  <c r="AW311"/>
  <c r="AY311"/>
  <c r="B312"/>
  <c r="E312"/>
  <c r="G312"/>
  <c r="I312"/>
  <c r="K312"/>
  <c r="O312"/>
  <c r="U312"/>
  <c r="Y312"/>
  <c r="AA312"/>
  <c r="AC312"/>
  <c r="AE312"/>
  <c r="AJ312"/>
  <c r="AL312"/>
  <c r="AN312"/>
  <c r="AS312"/>
  <c r="AU312"/>
  <c r="AW312"/>
  <c r="AY312"/>
  <c r="B313"/>
  <c r="E313"/>
  <c r="G313"/>
  <c r="I313"/>
  <c r="K313"/>
  <c r="O313"/>
  <c r="U313"/>
  <c r="Y313"/>
  <c r="AA313"/>
  <c r="AC313"/>
  <c r="AE313"/>
  <c r="AJ313"/>
  <c r="AL313"/>
  <c r="AN313"/>
  <c r="AS313"/>
  <c r="AU313"/>
  <c r="AW313"/>
  <c r="AY313"/>
  <c r="B314"/>
  <c r="E314"/>
  <c r="G314"/>
  <c r="I314"/>
  <c r="K314"/>
  <c r="O314"/>
  <c r="U314"/>
  <c r="Y314"/>
  <c r="AA314"/>
  <c r="AC314"/>
  <c r="AE314"/>
  <c r="AJ314"/>
  <c r="AL314"/>
  <c r="AN314"/>
  <c r="AS314"/>
  <c r="AU314"/>
  <c r="AW314"/>
  <c r="AY314"/>
  <c r="B315"/>
  <c r="B342" s="1"/>
  <c r="B358" s="1"/>
  <c r="E315"/>
  <c r="G315"/>
  <c r="I315"/>
  <c r="K315"/>
  <c r="O315"/>
  <c r="U315"/>
  <c r="Y315"/>
  <c r="AA315"/>
  <c r="AC315"/>
  <c r="AE315"/>
  <c r="AJ315"/>
  <c r="AL315"/>
  <c r="AN315"/>
  <c r="AS315"/>
  <c r="AU315"/>
  <c r="AW315"/>
  <c r="AY315"/>
  <c r="D316"/>
  <c r="F316"/>
  <c r="H316"/>
  <c r="J316"/>
  <c r="L316"/>
  <c r="N316"/>
  <c r="P316"/>
  <c r="R316"/>
  <c r="T316"/>
  <c r="V316"/>
  <c r="X316"/>
  <c r="Z316"/>
  <c r="AB316"/>
  <c r="AD316"/>
  <c r="AF316"/>
  <c r="AK316"/>
  <c r="AM316"/>
  <c r="AO316"/>
  <c r="AS316"/>
  <c r="AV316"/>
  <c r="AY316"/>
  <c r="AG321"/>
  <c r="AG316"/>
  <c r="AX316"/>
  <c r="D323"/>
  <c r="F323"/>
  <c r="H323"/>
  <c r="J323"/>
  <c r="L323"/>
  <c r="N323"/>
  <c r="P323"/>
  <c r="R323"/>
  <c r="T323"/>
  <c r="V323"/>
  <c r="X323"/>
  <c r="Z323"/>
  <c r="AB323"/>
  <c r="AD323"/>
  <c r="AF323"/>
  <c r="AK323"/>
  <c r="AM323"/>
  <c r="AO323"/>
  <c r="AQ323"/>
  <c r="AV323"/>
  <c r="D307"/>
  <c r="F307"/>
  <c r="H307"/>
  <c r="J307"/>
  <c r="L307"/>
  <c r="N307"/>
  <c r="P307"/>
  <c r="R307"/>
  <c r="T307"/>
  <c r="V307"/>
  <c r="X307"/>
  <c r="Z307"/>
  <c r="AB307"/>
  <c r="AD307"/>
  <c r="AF307"/>
  <c r="AK307"/>
  <c r="AM307"/>
  <c r="AO307"/>
  <c r="AQ307"/>
  <c r="AV307"/>
  <c r="D308"/>
  <c r="F308"/>
  <c r="H308"/>
  <c r="J308"/>
  <c r="L308"/>
  <c r="N308"/>
  <c r="P308"/>
  <c r="R308"/>
  <c r="T308"/>
  <c r="V308"/>
  <c r="X308"/>
  <c r="Z308"/>
  <c r="AB308"/>
  <c r="AD308"/>
  <c r="AF308"/>
  <c r="AK308"/>
  <c r="AM308"/>
  <c r="AO308"/>
  <c r="AQ308"/>
  <c r="AV308"/>
  <c r="D309"/>
  <c r="F309"/>
  <c r="H309"/>
  <c r="J309"/>
  <c r="L309"/>
  <c r="N309"/>
  <c r="P309"/>
  <c r="R309"/>
  <c r="T309"/>
  <c r="V309"/>
  <c r="X309"/>
  <c r="Z309"/>
  <c r="AB309"/>
  <c r="AD309"/>
  <c r="AF309"/>
  <c r="AK309"/>
  <c r="AM309"/>
  <c r="AO309"/>
  <c r="AQ309"/>
  <c r="AV309"/>
  <c r="D310"/>
  <c r="F310"/>
  <c r="H310"/>
  <c r="J310"/>
  <c r="L310"/>
  <c r="N310"/>
  <c r="P310"/>
  <c r="R310"/>
  <c r="T310"/>
  <c r="V310"/>
  <c r="X310"/>
  <c r="Z310"/>
  <c r="AB310"/>
  <c r="AD310"/>
  <c r="AF310"/>
  <c r="AK310"/>
  <c r="AM310"/>
  <c r="AO310"/>
  <c r="AQ310"/>
  <c r="AV310"/>
  <c r="D311"/>
  <c r="F311"/>
  <c r="H311"/>
  <c r="J311"/>
  <c r="L311"/>
  <c r="N311"/>
  <c r="P311"/>
  <c r="R311"/>
  <c r="T311"/>
  <c r="V311"/>
  <c r="X311"/>
  <c r="Z311"/>
  <c r="AB311"/>
  <c r="AD311"/>
  <c r="AF311"/>
  <c r="AK311"/>
  <c r="AM311"/>
  <c r="AO311"/>
  <c r="AQ311"/>
  <c r="AV311"/>
  <c r="D312"/>
  <c r="F312"/>
  <c r="H312"/>
  <c r="J312"/>
  <c r="L312"/>
  <c r="N312"/>
  <c r="P312"/>
  <c r="R312"/>
  <c r="T312"/>
  <c r="V312"/>
  <c r="X312"/>
  <c r="Z312"/>
  <c r="AB312"/>
  <c r="AD312"/>
  <c r="AF312"/>
  <c r="AK312"/>
  <c r="AM312"/>
  <c r="AO312"/>
  <c r="AQ312"/>
  <c r="AV312"/>
  <c r="D313"/>
  <c r="F313"/>
  <c r="H313"/>
  <c r="J313"/>
  <c r="L313"/>
  <c r="N313"/>
  <c r="P313"/>
  <c r="R313"/>
  <c r="T313"/>
  <c r="V313"/>
  <c r="X313"/>
  <c r="Z313"/>
  <c r="AB313"/>
  <c r="AD313"/>
  <c r="AF313"/>
  <c r="AK313"/>
  <c r="AM313"/>
  <c r="AO313"/>
  <c r="AQ313"/>
  <c r="AV313"/>
  <c r="D314"/>
  <c r="F314"/>
  <c r="H314"/>
  <c r="J314"/>
  <c r="L314"/>
  <c r="N314"/>
  <c r="P314"/>
  <c r="R314"/>
  <c r="T314"/>
  <c r="V314"/>
  <c r="X314"/>
  <c r="Z314"/>
  <c r="AB314"/>
  <c r="AD314"/>
  <c r="AF314"/>
  <c r="AK314"/>
  <c r="AM314"/>
  <c r="AO314"/>
  <c r="AQ314"/>
  <c r="AV314"/>
  <c r="D315"/>
  <c r="D342" s="1"/>
  <c r="F315"/>
  <c r="F342" s="1"/>
  <c r="H315"/>
  <c r="H342" s="1"/>
  <c r="J315"/>
  <c r="J342" s="1"/>
  <c r="L315"/>
  <c r="L342" s="1"/>
  <c r="N315"/>
  <c r="N342" s="1"/>
  <c r="P315"/>
  <c r="P342" s="1"/>
  <c r="R315"/>
  <c r="R342" s="1"/>
  <c r="T315"/>
  <c r="T342" s="1"/>
  <c r="V315"/>
  <c r="V342" s="1"/>
  <c r="X315"/>
  <c r="X342" s="1"/>
  <c r="Z315"/>
  <c r="Z342" s="1"/>
  <c r="AB315"/>
  <c r="AB342" s="1"/>
  <c r="AD315"/>
  <c r="AD342" s="1"/>
  <c r="AF315"/>
  <c r="AF342" s="1"/>
  <c r="AK315"/>
  <c r="AK342" s="1"/>
  <c r="AM315"/>
  <c r="AM342" s="1"/>
  <c r="AO315"/>
  <c r="AO342" s="1"/>
  <c r="AQ315"/>
  <c r="AQ342" s="1"/>
  <c r="AV315"/>
  <c r="AV342" s="1"/>
  <c r="B316"/>
  <c r="E316"/>
  <c r="E306" s="1"/>
  <c r="G316"/>
  <c r="I316"/>
  <c r="I306" s="1"/>
  <c r="K316"/>
  <c r="O316"/>
  <c r="U316"/>
  <c r="Y316"/>
  <c r="AA316"/>
  <c r="AC316"/>
  <c r="AE316"/>
  <c r="AJ316"/>
  <c r="AL316"/>
  <c r="AN316"/>
  <c r="AQ316"/>
  <c r="AU316"/>
  <c r="AW316"/>
  <c r="AP321"/>
  <c r="L18" i="279"/>
  <c r="BD123" i="214"/>
  <c r="AX287" i="216"/>
  <c r="L10" i="279"/>
  <c r="L20"/>
  <c r="L16"/>
  <c r="L8"/>
  <c r="W180" i="216"/>
  <c r="L33" i="217"/>
  <c r="L26"/>
  <c r="AG31" i="228"/>
  <c r="AX180" i="216"/>
  <c r="AQ321"/>
  <c r="AM321"/>
  <c r="AF321"/>
  <c r="AB321"/>
  <c r="X321"/>
  <c r="T321"/>
  <c r="P321"/>
  <c r="L321"/>
  <c r="H321"/>
  <c r="D321"/>
  <c r="AW321"/>
  <c r="AS321"/>
  <c r="AL321"/>
  <c r="AE321"/>
  <c r="AA321"/>
  <c r="U321"/>
  <c r="O321"/>
  <c r="I321"/>
  <c r="E321"/>
  <c r="BA294"/>
  <c r="BA213"/>
  <c r="AT211"/>
  <c r="BC211" s="1"/>
  <c r="AT142"/>
  <c r="AT140"/>
  <c r="AT139"/>
  <c r="BC139" s="1"/>
  <c r="AI186"/>
  <c r="AT138"/>
  <c r="AT137"/>
  <c r="AI184"/>
  <c r="AT136"/>
  <c r="AT135"/>
  <c r="AI182"/>
  <c r="AT134"/>
  <c r="AI77"/>
  <c r="AI73"/>
  <c r="AT73" s="1"/>
  <c r="BC73" s="1"/>
  <c r="AI71"/>
  <c r="BA56"/>
  <c r="BA53"/>
  <c r="AQ306"/>
  <c r="AM306"/>
  <c r="AF306"/>
  <c r="AB306"/>
  <c r="X306"/>
  <c r="T306"/>
  <c r="P306"/>
  <c r="L306"/>
  <c r="H306"/>
  <c r="D306"/>
  <c r="AW306"/>
  <c r="AS306"/>
  <c r="AL306"/>
  <c r="AE306"/>
  <c r="AA306"/>
  <c r="U306"/>
  <c r="O306"/>
  <c r="AV321"/>
  <c r="AO321"/>
  <c r="AK321"/>
  <c r="AD321"/>
  <c r="Z321"/>
  <c r="V321"/>
  <c r="R321"/>
  <c r="N321"/>
  <c r="J321"/>
  <c r="F321"/>
  <c r="AY321"/>
  <c r="AU321"/>
  <c r="AN321"/>
  <c r="AJ321"/>
  <c r="AC321"/>
  <c r="Y321"/>
  <c r="K321"/>
  <c r="G321"/>
  <c r="B321"/>
  <c r="AT223"/>
  <c r="AT221"/>
  <c r="AT219"/>
  <c r="BC219" s="1"/>
  <c r="AT218"/>
  <c r="AT217"/>
  <c r="AT216"/>
  <c r="BC216" s="1"/>
  <c r="AT215"/>
  <c r="BA210"/>
  <c r="BA195"/>
  <c r="AX321"/>
  <c r="BC142"/>
  <c r="BC137"/>
  <c r="BC136"/>
  <c r="BC135"/>
  <c r="BC134"/>
  <c r="BA132"/>
  <c r="AI95"/>
  <c r="AT95" s="1"/>
  <c r="AI76"/>
  <c r="AI74"/>
  <c r="AT74" s="1"/>
  <c r="BC74" s="1"/>
  <c r="AI72"/>
  <c r="AT72" s="1"/>
  <c r="BC72" s="1"/>
  <c r="AT37"/>
  <c r="AV306"/>
  <c r="AO306"/>
  <c r="AK306"/>
  <c r="AD306"/>
  <c r="Z306"/>
  <c r="V306"/>
  <c r="R306"/>
  <c r="N306"/>
  <c r="J306"/>
  <c r="F306"/>
  <c r="AY306"/>
  <c r="AU306"/>
  <c r="AN306"/>
  <c r="AJ306"/>
  <c r="AC306"/>
  <c r="Y306"/>
  <c r="K306"/>
  <c r="G306"/>
  <c r="B306"/>
  <c r="L26" i="279"/>
  <c r="L34"/>
  <c r="L38"/>
  <c r="L28"/>
  <c r="L36"/>
  <c r="L24"/>
  <c r="L6"/>
  <c r="BD110" i="214"/>
  <c r="BC37" i="216"/>
  <c r="AT76"/>
  <c r="BC76" s="1"/>
  <c r="AT71"/>
  <c r="BC71" s="1"/>
  <c r="AT77"/>
  <c r="BC77" s="1"/>
  <c r="BC215"/>
  <c r="BC221"/>
  <c r="BC223"/>
  <c r="K70" i="21"/>
  <c r="J70"/>
  <c r="I70"/>
  <c r="H70"/>
  <c r="G70"/>
  <c r="G35" i="144"/>
  <c r="K68" i="21"/>
  <c r="J68"/>
  <c r="I68"/>
  <c r="H68"/>
  <c r="G68"/>
  <c r="G33" i="144"/>
  <c r="F68" i="21"/>
  <c r="F33" i="144"/>
  <c r="K67" i="21"/>
  <c r="J67"/>
  <c r="I67"/>
  <c r="G67"/>
  <c r="F67"/>
  <c r="F32" i="144" s="1"/>
  <c r="F62" s="1"/>
  <c r="K66" i="21"/>
  <c r="J66"/>
  <c r="I66"/>
  <c r="H66"/>
  <c r="G66"/>
  <c r="G31" i="144" s="1"/>
  <c r="L31" s="1"/>
  <c r="F66" i="21"/>
  <c r="F31" i="144"/>
  <c r="K65" i="21"/>
  <c r="J65"/>
  <c r="I65"/>
  <c r="H65"/>
  <c r="G65"/>
  <c r="G30" i="144" s="1"/>
  <c r="L30" s="1"/>
  <c r="F65" i="21"/>
  <c r="F30" i="144" s="1"/>
  <c r="F60" s="1"/>
  <c r="K64" i="21"/>
  <c r="J64"/>
  <c r="I64"/>
  <c r="H64"/>
  <c r="G29" i="144"/>
  <c r="F64" i="21"/>
  <c r="F29" i="144"/>
  <c r="F59" s="1"/>
  <c r="K63" i="21"/>
  <c r="J63"/>
  <c r="I63"/>
  <c r="H63"/>
  <c r="G63"/>
  <c r="G28" i="144" s="1"/>
  <c r="L28" s="1"/>
  <c r="F63" i="21"/>
  <c r="F28" i="144" s="1"/>
  <c r="F58" s="1"/>
  <c r="K62" i="21"/>
  <c r="J62"/>
  <c r="I62"/>
  <c r="H62"/>
  <c r="G62"/>
  <c r="G27" i="144" s="1"/>
  <c r="L27" s="1"/>
  <c r="F62" i="21"/>
  <c r="F27" i="144" s="1"/>
  <c r="F57" s="1"/>
  <c r="K61" i="21"/>
  <c r="I61"/>
  <c r="H61"/>
  <c r="G61"/>
  <c r="G26" i="144" s="1"/>
  <c r="L26" s="1"/>
  <c r="F61" i="21"/>
  <c r="F26" i="144"/>
  <c r="F56" s="1"/>
  <c r="K60" i="21"/>
  <c r="J60"/>
  <c r="I60"/>
  <c r="H60"/>
  <c r="G60"/>
  <c r="G25" i="144"/>
  <c r="F59" i="120"/>
  <c r="G52"/>
  <c r="G53"/>
  <c r="I32" i="143"/>
  <c r="F68" i="201" s="1"/>
  <c r="A3" i="192"/>
  <c r="A3" i="175"/>
  <c r="A3" i="6"/>
  <c r="A3" i="55"/>
  <c r="A3" i="117"/>
  <c r="A3" i="114"/>
  <c r="A3" i="124"/>
  <c r="A3" i="46"/>
  <c r="A3" i="187"/>
  <c r="A3" i="63"/>
  <c r="A3" i="143"/>
  <c r="A3" i="70"/>
  <c r="A3" i="144"/>
  <c r="A3" i="21"/>
  <c r="A3" i="147"/>
  <c r="A3" i="184"/>
  <c r="A3" i="148"/>
  <c r="A3" i="193"/>
  <c r="A3" i="120"/>
  <c r="A3" i="108"/>
  <c r="A2" i="192"/>
  <c r="A2" i="175"/>
  <c r="A2" i="6"/>
  <c r="A2" i="55"/>
  <c r="A2" i="117"/>
  <c r="A2" i="114"/>
  <c r="A2" i="124"/>
  <c r="A2" i="46"/>
  <c r="A2" i="187"/>
  <c r="A2" i="63"/>
  <c r="A2" i="143"/>
  <c r="A2" i="70"/>
  <c r="A2" i="144"/>
  <c r="A2" i="21"/>
  <c r="A2" i="147"/>
  <c r="A2" i="184"/>
  <c r="A2" i="148"/>
  <c r="A2" i="193"/>
  <c r="A2" i="120"/>
  <c r="A2" i="108"/>
  <c r="J11" i="193"/>
  <c r="I11"/>
  <c r="H11"/>
  <c r="L7"/>
  <c r="L10" i="148"/>
  <c r="L8"/>
  <c r="L7"/>
  <c r="L6"/>
  <c r="K12" i="21"/>
  <c r="I12"/>
  <c r="H12"/>
  <c r="G12"/>
  <c r="F21" i="187"/>
  <c r="L7" i="192"/>
  <c r="F10" i="108"/>
  <c r="F27" s="1"/>
  <c r="G10"/>
  <c r="G27"/>
  <c r="I10"/>
  <c r="K10"/>
  <c r="K9" i="184"/>
  <c r="K56" s="1"/>
  <c r="H79" i="201" s="1"/>
  <c r="I9" i="184"/>
  <c r="I56" s="1"/>
  <c r="F79" i="201" s="1"/>
  <c r="H9" i="184"/>
  <c r="H56" s="1"/>
  <c r="E79" i="201" s="1"/>
  <c r="G9" i="184"/>
  <c r="K8" i="147"/>
  <c r="I8"/>
  <c r="H8"/>
  <c r="F8"/>
  <c r="L70" i="21"/>
  <c r="K69"/>
  <c r="K72" s="1"/>
  <c r="I69"/>
  <c r="I72" s="1"/>
  <c r="H69"/>
  <c r="H72" s="1"/>
  <c r="L68"/>
  <c r="L66"/>
  <c r="L65"/>
  <c r="L64"/>
  <c r="L63"/>
  <c r="L62"/>
  <c r="L61"/>
  <c r="L14" i="144"/>
  <c r="G36"/>
  <c r="L13" i="114"/>
  <c r="L22"/>
  <c r="L19"/>
  <c r="L17"/>
  <c r="L15"/>
  <c r="L9" i="108"/>
  <c r="L7"/>
  <c r="L6"/>
  <c r="L9" i="192"/>
  <c r="K46" i="46"/>
  <c r="J46"/>
  <c r="I46"/>
  <c r="H46"/>
  <c r="G46"/>
  <c r="F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13" i="124"/>
  <c r="L14"/>
  <c r="L15"/>
  <c r="L16"/>
  <c r="L17"/>
  <c r="L18"/>
  <c r="L19"/>
  <c r="L20"/>
  <c r="L21"/>
  <c r="L22"/>
  <c r="L23"/>
  <c r="L24"/>
  <c r="L25"/>
  <c r="L26"/>
  <c r="L27"/>
  <c r="L28"/>
  <c r="L29"/>
  <c r="L30"/>
  <c r="L31"/>
  <c r="L32"/>
  <c r="L33"/>
  <c r="L34"/>
  <c r="L35"/>
  <c r="L36"/>
  <c r="L37"/>
  <c r="L38"/>
  <c r="L39"/>
  <c r="L40"/>
  <c r="L41"/>
  <c r="L42"/>
  <c r="L43"/>
  <c r="L44"/>
  <c r="L45"/>
  <c r="K46"/>
  <c r="J46"/>
  <c r="I46"/>
  <c r="H46"/>
  <c r="G46"/>
  <c r="G63" s="1"/>
  <c r="F46"/>
  <c r="F63"/>
  <c r="L46" i="46"/>
  <c r="G10" i="120"/>
  <c r="L10" s="1"/>
  <c r="G19"/>
  <c r="L6" i="55"/>
  <c r="G11" i="6"/>
  <c r="H11"/>
  <c r="J11"/>
  <c r="K11"/>
  <c r="J22" i="117"/>
  <c r="J25"/>
  <c r="K22"/>
  <c r="K25" s="1"/>
  <c r="G22"/>
  <c r="G28" s="1"/>
  <c r="D55" i="201" s="1"/>
  <c r="H25" i="117"/>
  <c r="H29" s="1"/>
  <c r="E56" i="201" s="1"/>
  <c r="I22" i="117"/>
  <c r="I25" s="1"/>
  <c r="F7" i="114"/>
  <c r="F23" i="192"/>
  <c r="F63" i="46"/>
  <c r="L67" i="21"/>
  <c r="G32" i="144"/>
  <c r="G7" i="114"/>
  <c r="G23" i="192"/>
  <c r="L23" s="1"/>
  <c r="G63" i="46"/>
  <c r="G10" i="192"/>
  <c r="L10" s="1"/>
  <c r="F27" i="187"/>
  <c r="C63" i="201" s="1"/>
  <c r="G25" i="117"/>
  <c r="G15" i="192"/>
  <c r="L15" s="1"/>
  <c r="G22"/>
  <c r="G33" s="1"/>
  <c r="G6" i="114"/>
  <c r="G9" s="1"/>
  <c r="K9"/>
  <c r="F22" i="192"/>
  <c r="H9" i="114"/>
  <c r="J9"/>
  <c r="I9"/>
  <c r="L11" i="6"/>
  <c r="G10" i="175"/>
  <c r="L10" s="1"/>
  <c r="F6" i="114"/>
  <c r="L8"/>
  <c r="L13" i="144"/>
  <c r="L7" i="114"/>
  <c r="L20"/>
  <c r="L18"/>
  <c r="L16"/>
  <c r="L14"/>
  <c r="L12"/>
  <c r="L16" i="144"/>
  <c r="L10" i="108"/>
  <c r="L6" i="144"/>
  <c r="L46" i="124"/>
  <c r="F35" i="144"/>
  <c r="F65" s="1"/>
  <c r="L10"/>
  <c r="L11"/>
  <c r="L8"/>
  <c r="L8" i="192"/>
  <c r="L71" i="21"/>
  <c r="L9" i="144"/>
  <c r="L6" i="114"/>
  <c r="L9" s="1"/>
  <c r="F36" i="144"/>
  <c r="F66" s="1"/>
  <c r="L23" i="114"/>
  <c r="AE6" i="2"/>
  <c r="AD6"/>
  <c r="AC6"/>
  <c r="AF6"/>
  <c r="G37" i="175" l="1"/>
  <c r="O30" i="249"/>
  <c r="D154" i="201" s="1"/>
  <c r="H37" i="175"/>
  <c r="F9"/>
  <c r="F41" s="1"/>
  <c r="C34" i="201" s="1"/>
  <c r="L31" i="175"/>
  <c r="G47"/>
  <c r="L60" i="239"/>
  <c r="F9" i="226"/>
  <c r="K9" s="1"/>
  <c r="T123" i="2"/>
  <c r="F11" i="226"/>
  <c r="T124" i="2"/>
  <c r="F12" i="226"/>
  <c r="T125" i="2"/>
  <c r="F13" i="226"/>
  <c r="T122" i="2"/>
  <c r="F10" i="226"/>
  <c r="T126" i="2"/>
  <c r="F14" i="226"/>
  <c r="G56" i="184"/>
  <c r="D79" i="201" s="1"/>
  <c r="L9" i="184"/>
  <c r="F24"/>
  <c r="F56"/>
  <c r="C79" i="201" s="1"/>
  <c r="L24" i="184"/>
  <c r="H39"/>
  <c r="L39"/>
  <c r="L21"/>
  <c r="F61" i="144"/>
  <c r="F63"/>
  <c r="AQ104" i="218"/>
  <c r="T38" i="240"/>
  <c r="H34" i="192"/>
  <c r="H41" s="1"/>
  <c r="E33" i="201" s="1"/>
  <c r="J34" i="192"/>
  <c r="J41" s="1"/>
  <c r="G33" i="201" s="1"/>
  <c r="I34" i="192"/>
  <c r="I41" s="1"/>
  <c r="F33" i="201" s="1"/>
  <c r="K34" i="192"/>
  <c r="K41" s="1"/>
  <c r="H33" i="201" s="1"/>
  <c r="L10" i="240"/>
  <c r="T41" i="234"/>
  <c r="T37"/>
  <c r="T15"/>
  <c r="AB102"/>
  <c r="AB91"/>
  <c r="AB90"/>
  <c r="AB82"/>
  <c r="AB75"/>
  <c r="Y26" i="228"/>
  <c r="Y28" s="1"/>
  <c r="Y19"/>
  <c r="Y21" s="1"/>
  <c r="J32" i="192"/>
  <c r="J39" s="1"/>
  <c r="G31" i="201" s="1"/>
  <c r="DM42" i="243"/>
  <c r="H42" i="234"/>
  <c r="I42" s="1"/>
  <c r="J42" s="1"/>
  <c r="K42" s="1"/>
  <c r="DM16" i="243"/>
  <c r="H16" i="234"/>
  <c r="I16" s="1"/>
  <c r="J16" s="1"/>
  <c r="K16" s="1"/>
  <c r="F33" i="192"/>
  <c r="F40" s="1"/>
  <c r="C32" i="201" s="1"/>
  <c r="Z31" i="228"/>
  <c r="N104" i="218"/>
  <c r="Z34" i="228"/>
  <c r="AH24"/>
  <c r="AH27"/>
  <c r="T44" i="234"/>
  <c r="T8"/>
  <c r="T94"/>
  <c r="T86"/>
  <c r="T78"/>
  <c r="T38"/>
  <c r="T34"/>
  <c r="T30"/>
  <c r="T26"/>
  <c r="T10"/>
  <c r="T41" i="248"/>
  <c r="O41"/>
  <c r="D157" i="201" s="1"/>
  <c r="H21" i="192"/>
  <c r="AF6" i="239"/>
  <c r="T15"/>
  <c r="AF15" s="1"/>
  <c r="AF18"/>
  <c r="AF20"/>
  <c r="AF30"/>
  <c r="AF12"/>
  <c r="AF14"/>
  <c r="T25"/>
  <c r="AF25" s="1"/>
  <c r="AF26"/>
  <c r="AF33"/>
  <c r="T47"/>
  <c r="AF47" s="1"/>
  <c r="AF56"/>
  <c r="AF10"/>
  <c r="AF16"/>
  <c r="AF24"/>
  <c r="AF32"/>
  <c r="K14" i="143"/>
  <c r="K31" s="1"/>
  <c r="H67" i="201" s="1"/>
  <c r="J30" i="6"/>
  <c r="J34" i="175"/>
  <c r="R12" i="249"/>
  <c r="J37" i="175"/>
  <c r="H30" i="6"/>
  <c r="H34" i="175"/>
  <c r="I30" i="6"/>
  <c r="I34" i="175"/>
  <c r="K30" i="6"/>
  <c r="K34" i="175"/>
  <c r="I39" i="6"/>
  <c r="I35" i="175"/>
  <c r="Q12" i="249"/>
  <c r="I37" i="175"/>
  <c r="S12" i="249"/>
  <c r="K37" i="175"/>
  <c r="G46" i="217"/>
  <c r="L53" i="120"/>
  <c r="F24" i="215"/>
  <c r="L52" i="120"/>
  <c r="I24" i="215"/>
  <c r="L20" i="200"/>
  <c r="I23"/>
  <c r="I17" i="192"/>
  <c r="I25" i="200"/>
  <c r="I26"/>
  <c r="F51" i="201" s="1"/>
  <c r="K23" i="200"/>
  <c r="K27" s="1"/>
  <c r="H52" i="201" s="1"/>
  <c r="K17" i="192"/>
  <c r="K26" i="200"/>
  <c r="H51" i="201" s="1"/>
  <c r="F23" i="200"/>
  <c r="F27" s="1"/>
  <c r="C52" i="201" s="1"/>
  <c r="F26" i="200"/>
  <c r="C51" i="201" s="1"/>
  <c r="F17" i="192"/>
  <c r="G25" i="200"/>
  <c r="G26"/>
  <c r="D51" i="201" s="1"/>
  <c r="G17" i="192"/>
  <c r="J23" i="200"/>
  <c r="J27" s="1"/>
  <c r="G52" i="201" s="1"/>
  <c r="J17" i="192"/>
  <c r="J25" i="200"/>
  <c r="J26"/>
  <c r="G51" i="201" s="1"/>
  <c r="H23" i="200"/>
  <c r="H27" s="1"/>
  <c r="E52" i="201" s="1"/>
  <c r="H17" i="192"/>
  <c r="H25" i="200"/>
  <c r="H26"/>
  <c r="E51" i="201" s="1"/>
  <c r="I27" i="114"/>
  <c r="F58" i="201" s="1"/>
  <c r="I26" i="114"/>
  <c r="F57" i="201" s="1"/>
  <c r="H27" i="114"/>
  <c r="E58" i="201" s="1"/>
  <c r="H26" i="114"/>
  <c r="E57" i="201" s="1"/>
  <c r="K27" i="114"/>
  <c r="H58" i="201" s="1"/>
  <c r="K26" i="114"/>
  <c r="H57" i="201" s="1"/>
  <c r="J27" i="114"/>
  <c r="G58" i="201" s="1"/>
  <c r="J26" i="114"/>
  <c r="G57" i="201" s="1"/>
  <c r="J20" i="226"/>
  <c r="K33" i="175"/>
  <c r="H20" i="226"/>
  <c r="I33" i="175"/>
  <c r="I20" i="226"/>
  <c r="J33" i="175"/>
  <c r="G20" i="226"/>
  <c r="H33" i="175"/>
  <c r="I18" i="226"/>
  <c r="I24" s="1"/>
  <c r="G46" i="201" s="1"/>
  <c r="I23" i="226"/>
  <c r="G45" i="201" s="1"/>
  <c r="J18" i="226"/>
  <c r="J24" s="1"/>
  <c r="H46" i="201" s="1"/>
  <c r="J23" i="226"/>
  <c r="H45" i="201" s="1"/>
  <c r="T99" i="234"/>
  <c r="T92"/>
  <c r="T75"/>
  <c r="T43"/>
  <c r="T42"/>
  <c r="T39"/>
  <c r="T36"/>
  <c r="T33"/>
  <c r="T32"/>
  <c r="T28"/>
  <c r="T25"/>
  <c r="T21"/>
  <c r="T20"/>
  <c r="T12"/>
  <c r="T11"/>
  <c r="T7"/>
  <c r="AB104"/>
  <c r="AB103"/>
  <c r="AB96"/>
  <c r="AB95"/>
  <c r="AB92"/>
  <c r="AB88"/>
  <c r="AB87"/>
  <c r="AB84"/>
  <c r="AB80"/>
  <c r="AB79"/>
  <c r="AB76"/>
  <c r="AB72"/>
  <c r="AB71"/>
  <c r="AB69"/>
  <c r="AB64"/>
  <c r="AB63"/>
  <c r="AB62"/>
  <c r="AB56"/>
  <c r="AB55"/>
  <c r="AB54"/>
  <c r="AB48"/>
  <c r="AB46"/>
  <c r="G18" i="226"/>
  <c r="G24" s="1"/>
  <c r="E46" i="201" s="1"/>
  <c r="G23" i="226"/>
  <c r="E45" i="201" s="1"/>
  <c r="H18" i="226"/>
  <c r="H24" s="1"/>
  <c r="F46" i="201" s="1"/>
  <c r="H23" i="226"/>
  <c r="F45" i="201" s="1"/>
  <c r="G56" i="193"/>
  <c r="L56" s="1"/>
  <c r="L53"/>
  <c r="H61" i="148"/>
  <c r="L61" s="1"/>
  <c r="G54" i="184"/>
  <c r="G53" i="147"/>
  <c r="L53" s="1"/>
  <c r="L50"/>
  <c r="AB26" i="228"/>
  <c r="AB28" s="1"/>
  <c r="AG34"/>
  <c r="AJ31" i="218"/>
  <c r="AJ32"/>
  <c r="AJ33"/>
  <c r="AJ34"/>
  <c r="AJ35"/>
  <c r="AJ36"/>
  <c r="AJ37"/>
  <c r="AJ38"/>
  <c r="AJ39"/>
  <c r="AJ40"/>
  <c r="AJ41"/>
  <c r="AJ42"/>
  <c r="AJ43"/>
  <c r="AJ44"/>
  <c r="AJ45"/>
  <c r="AU45" s="1"/>
  <c r="BD45" s="1"/>
  <c r="AJ46"/>
  <c r="AU46" s="1"/>
  <c r="BD46" s="1"/>
  <c r="AJ47"/>
  <c r="AU47" s="1"/>
  <c r="BD47" s="1"/>
  <c r="AJ48"/>
  <c r="AJ49"/>
  <c r="AU49" s="1"/>
  <c r="BD49" s="1"/>
  <c r="AJ50"/>
  <c r="AU50" s="1"/>
  <c r="BD50" s="1"/>
  <c r="AJ51"/>
  <c r="AU51" s="1"/>
  <c r="BD51" s="1"/>
  <c r="AJ52"/>
  <c r="AJ53"/>
  <c r="AJ54"/>
  <c r="AJ55"/>
  <c r="AJ56"/>
  <c r="AJ57"/>
  <c r="AJ58"/>
  <c r="AJ59"/>
  <c r="AJ60"/>
  <c r="AJ61"/>
  <c r="AJ62"/>
  <c r="AJ63"/>
  <c r="AJ64"/>
  <c r="AJ65"/>
  <c r="AJ66"/>
  <c r="AJ67"/>
  <c r="AJ69"/>
  <c r="AJ71"/>
  <c r="AJ73"/>
  <c r="AJ75"/>
  <c r="AJ77"/>
  <c r="AJ79"/>
  <c r="AJ81"/>
  <c r="AJ83"/>
  <c r="AJ85"/>
  <c r="AJ87"/>
  <c r="AJ91"/>
  <c r="AJ95"/>
  <c r="AJ99"/>
  <c r="AJ89"/>
  <c r="AU89" s="1"/>
  <c r="AJ93"/>
  <c r="AU93" s="1"/>
  <c r="AJ97"/>
  <c r="AU97" s="1"/>
  <c r="AJ101"/>
  <c r="AU101" s="1"/>
  <c r="BD101" s="1"/>
  <c r="AU31"/>
  <c r="BD31" s="1"/>
  <c r="AU32"/>
  <c r="BD32" s="1"/>
  <c r="AU33"/>
  <c r="BD33" s="1"/>
  <c r="AU34"/>
  <c r="BD34" s="1"/>
  <c r="AU35"/>
  <c r="BD35" s="1"/>
  <c r="AU36"/>
  <c r="BD36" s="1"/>
  <c r="AU37"/>
  <c r="BD37" s="1"/>
  <c r="AU38"/>
  <c r="BD38" s="1"/>
  <c r="AU39"/>
  <c r="BD39" s="1"/>
  <c r="AU40"/>
  <c r="BD40" s="1"/>
  <c r="AU41"/>
  <c r="BD41" s="1"/>
  <c r="AU42"/>
  <c r="BD42" s="1"/>
  <c r="AU43"/>
  <c r="BD43" s="1"/>
  <c r="AU44"/>
  <c r="BD44" s="1"/>
  <c r="AU48"/>
  <c r="BD48" s="1"/>
  <c r="AU52"/>
  <c r="BD52" s="1"/>
  <c r="AU53"/>
  <c r="BD53" s="1"/>
  <c r="AU54"/>
  <c r="BD54" s="1"/>
  <c r="AU55"/>
  <c r="BD55" s="1"/>
  <c r="AU56"/>
  <c r="BD56" s="1"/>
  <c r="AU57"/>
  <c r="BD57" s="1"/>
  <c r="AU58"/>
  <c r="BD58" s="1"/>
  <c r="AU59"/>
  <c r="BD59" s="1"/>
  <c r="AU60"/>
  <c r="BD60" s="1"/>
  <c r="AU61"/>
  <c r="BD61" s="1"/>
  <c r="AU62"/>
  <c r="BD62" s="1"/>
  <c r="AU63"/>
  <c r="BD63" s="1"/>
  <c r="AU64"/>
  <c r="BD64" s="1"/>
  <c r="AU65"/>
  <c r="BD65" s="1"/>
  <c r="AU66"/>
  <c r="BD66" s="1"/>
  <c r="AU67"/>
  <c r="AU69"/>
  <c r="BD69" s="1"/>
  <c r="AU71"/>
  <c r="AU73"/>
  <c r="BD73" s="1"/>
  <c r="AU75"/>
  <c r="AU77"/>
  <c r="BD77" s="1"/>
  <c r="AU79"/>
  <c r="BD79" s="1"/>
  <c r="AU81"/>
  <c r="BD81" s="1"/>
  <c r="AU83"/>
  <c r="BD83" s="1"/>
  <c r="AU85"/>
  <c r="BD85" s="1"/>
  <c r="AU87"/>
  <c r="BD87" s="1"/>
  <c r="AU91"/>
  <c r="BD91" s="1"/>
  <c r="AU95"/>
  <c r="BD95" s="1"/>
  <c r="AU99"/>
  <c r="BD98"/>
  <c r="BD86"/>
  <c r="BD94"/>
  <c r="BD90"/>
  <c r="BD67"/>
  <c r="BD68"/>
  <c r="BD70"/>
  <c r="BD71"/>
  <c r="BD72"/>
  <c r="BD74"/>
  <c r="BD75"/>
  <c r="BD76"/>
  <c r="BD89"/>
  <c r="BD93"/>
  <c r="BD97"/>
  <c r="BD99"/>
  <c r="L19" i="120"/>
  <c r="DM84" i="243"/>
  <c r="H84" i="234"/>
  <c r="I84" s="1"/>
  <c r="J84" s="1"/>
  <c r="K84" s="1"/>
  <c r="DM66" i="243"/>
  <c r="H66" i="234"/>
  <c r="I66" s="1"/>
  <c r="J66" s="1"/>
  <c r="K66" s="1"/>
  <c r="DM40" i="243"/>
  <c r="H40" i="234"/>
  <c r="I40" s="1"/>
  <c r="J40" s="1"/>
  <c r="K40" s="1"/>
  <c r="DM38" i="243"/>
  <c r="H38" i="234"/>
  <c r="I38" s="1"/>
  <c r="J38" s="1"/>
  <c r="K38" s="1"/>
  <c r="DM30" i="243"/>
  <c r="H30" i="234"/>
  <c r="I30" s="1"/>
  <c r="J30" s="1"/>
  <c r="K30" s="1"/>
  <c r="DM8" i="243"/>
  <c r="H8" i="234"/>
  <c r="L6" i="187"/>
  <c r="G9"/>
  <c r="G21"/>
  <c r="L12"/>
  <c r="Y31" i="228"/>
  <c r="AA31"/>
  <c r="F13" i="175"/>
  <c r="K39" i="6"/>
  <c r="Y34" i="228"/>
  <c r="G32" i="192"/>
  <c r="H46" i="234"/>
  <c r="H32"/>
  <c r="I32" s="1"/>
  <c r="J32" s="1"/>
  <c r="K32" s="1"/>
  <c r="H10"/>
  <c r="I10" s="1"/>
  <c r="J10" s="1"/>
  <c r="K10" s="1"/>
  <c r="T104"/>
  <c r="T96"/>
  <c r="T88"/>
  <c r="T84"/>
  <c r="T80"/>
  <c r="T72"/>
  <c r="T14"/>
  <c r="F24" i="187"/>
  <c r="F28" s="1"/>
  <c r="C64" i="201" s="1"/>
  <c r="L22" i="192"/>
  <c r="F49" i="144"/>
  <c r="F52" s="1"/>
  <c r="I10" i="143"/>
  <c r="G10"/>
  <c r="H10"/>
  <c r="H14" s="1"/>
  <c r="H31" s="1"/>
  <c r="E67" i="201" s="1"/>
  <c r="J10" i="143"/>
  <c r="F10"/>
  <c r="L9"/>
  <c r="P45" i="251"/>
  <c r="Q45"/>
  <c r="R45"/>
  <c r="S45"/>
  <c r="P43"/>
  <c r="Q43"/>
  <c r="R43"/>
  <c r="S43"/>
  <c r="P39" i="247"/>
  <c r="E149" i="201" s="1"/>
  <c r="P38" i="247"/>
  <c r="Q39"/>
  <c r="F149" i="201" s="1"/>
  <c r="Q38" i="247"/>
  <c r="R39"/>
  <c r="G149" i="201" s="1"/>
  <c r="R38" i="247"/>
  <c r="S38"/>
  <c r="H149" i="201"/>
  <c r="P36" i="247"/>
  <c r="Q36"/>
  <c r="Q40" s="1"/>
  <c r="F150" i="201" s="1"/>
  <c r="R36" i="247"/>
  <c r="R40" s="1"/>
  <c r="G150" i="201" s="1"/>
  <c r="S36" i="247"/>
  <c r="H150" i="201" s="1"/>
  <c r="G30" i="175"/>
  <c r="H29" i="143"/>
  <c r="H33" s="1"/>
  <c r="E69" i="201" s="1"/>
  <c r="H32" i="143"/>
  <c r="E68" i="201" s="1"/>
  <c r="K29" i="143"/>
  <c r="K33" s="1"/>
  <c r="H69" i="201" s="1"/>
  <c r="K32" i="143"/>
  <c r="H68" i="201" s="1"/>
  <c r="I29" i="143"/>
  <c r="I33" s="1"/>
  <c r="F69" i="201" s="1"/>
  <c r="J14" i="143"/>
  <c r="J31" s="1"/>
  <c r="G67" i="201" s="1"/>
  <c r="I18" i="70"/>
  <c r="H18"/>
  <c r="J18"/>
  <c r="F9" i="117"/>
  <c r="H9"/>
  <c r="H10" s="1"/>
  <c r="H27" s="1"/>
  <c r="E54" i="201" s="1"/>
  <c r="F22" i="117"/>
  <c r="G9"/>
  <c r="L9" s="1"/>
  <c r="L25"/>
  <c r="L22"/>
  <c r="F32" i="143"/>
  <c r="C68" i="201" s="1"/>
  <c r="F33" i="143"/>
  <c r="C69" i="201" s="1"/>
  <c r="L8" i="143"/>
  <c r="L17"/>
  <c r="G29"/>
  <c r="G46" i="120"/>
  <c r="L46" s="1"/>
  <c r="L40"/>
  <c r="G48"/>
  <c r="L48" s="1"/>
  <c r="G47"/>
  <c r="L47" s="1"/>
  <c r="L41"/>
  <c r="G18" i="70"/>
  <c r="F18"/>
  <c r="L69" i="217"/>
  <c r="L68"/>
  <c r="L63"/>
  <c r="L66"/>
  <c r="L41"/>
  <c r="L44"/>
  <c r="L50"/>
  <c r="L45"/>
  <c r="L39"/>
  <c r="L43"/>
  <c r="L46"/>
  <c r="L40"/>
  <c r="F68"/>
  <c r="L51"/>
  <c r="L49"/>
  <c r="L47"/>
  <c r="F34" i="175"/>
  <c r="F30" i="6"/>
  <c r="F39"/>
  <c r="G34" i="175"/>
  <c r="G30" i="6"/>
  <c r="G21" i="114"/>
  <c r="V106" i="2"/>
  <c r="AY342" i="216"/>
  <c r="AU342"/>
  <c r="AN342"/>
  <c r="AJ342"/>
  <c r="AC342"/>
  <c r="Y342"/>
  <c r="K342"/>
  <c r="G342"/>
  <c r="AX342"/>
  <c r="W342"/>
  <c r="AP186"/>
  <c r="AI172"/>
  <c r="AI202"/>
  <c r="AT202" s="1"/>
  <c r="BC202" s="1"/>
  <c r="AI204"/>
  <c r="AT204" s="1"/>
  <c r="BC204" s="1"/>
  <c r="AI206"/>
  <c r="AT206" s="1"/>
  <c r="BC206" s="1"/>
  <c r="M288"/>
  <c r="M293"/>
  <c r="M309" s="1"/>
  <c r="AW342"/>
  <c r="AS342"/>
  <c r="AL342"/>
  <c r="AE342"/>
  <c r="AA342"/>
  <c r="U342"/>
  <c r="O342"/>
  <c r="I342"/>
  <c r="E342"/>
  <c r="AG342"/>
  <c r="C342"/>
  <c r="BA67"/>
  <c r="W56"/>
  <c r="AP56"/>
  <c r="AT182"/>
  <c r="AT184"/>
  <c r="AI244"/>
  <c r="AT244" s="1"/>
  <c r="BC244" s="1"/>
  <c r="W243"/>
  <c r="BC148"/>
  <c r="BA147"/>
  <c r="BA181"/>
  <c r="BA182"/>
  <c r="BC149"/>
  <c r="BA183"/>
  <c r="BC150"/>
  <c r="BA184"/>
  <c r="BA310" s="1"/>
  <c r="BC151"/>
  <c r="BC184" s="1"/>
  <c r="BC152"/>
  <c r="BA185"/>
  <c r="BC153"/>
  <c r="BA186"/>
  <c r="BA187"/>
  <c r="BC154"/>
  <c r="BC155"/>
  <c r="BA188"/>
  <c r="BC156"/>
  <c r="BA189"/>
  <c r="BC157"/>
  <c r="BA190"/>
  <c r="AT172"/>
  <c r="BC172" s="1"/>
  <c r="AI190"/>
  <c r="BA258"/>
  <c r="BA292"/>
  <c r="BA300"/>
  <c r="BA298"/>
  <c r="BC146"/>
  <c r="BA144"/>
  <c r="BA179"/>
  <c r="BA177" s="1"/>
  <c r="BA175"/>
  <c r="BA288"/>
  <c r="BA296"/>
  <c r="Q55"/>
  <c r="AI55" s="1"/>
  <c r="AT55" s="1"/>
  <c r="BC55" s="1"/>
  <c r="Q58"/>
  <c r="AI58" s="1"/>
  <c r="AT58" s="1"/>
  <c r="BC58" s="1"/>
  <c r="Q60"/>
  <c r="AI60" s="1"/>
  <c r="AT60" s="1"/>
  <c r="BC60" s="1"/>
  <c r="Q62"/>
  <c r="AI62" s="1"/>
  <c r="AT62" s="1"/>
  <c r="BC62" s="1"/>
  <c r="Q64"/>
  <c r="AI64" s="1"/>
  <c r="AT64" s="1"/>
  <c r="BC64" s="1"/>
  <c r="AT96"/>
  <c r="Q98"/>
  <c r="Q100"/>
  <c r="M179"/>
  <c r="Q131"/>
  <c r="Q167"/>
  <c r="AI167" s="1"/>
  <c r="Q170"/>
  <c r="AI170" s="1"/>
  <c r="Q200"/>
  <c r="AI200" s="1"/>
  <c r="AT200" s="1"/>
  <c r="BC200" s="1"/>
  <c r="Q208"/>
  <c r="AI208" s="1"/>
  <c r="AT208" s="1"/>
  <c r="BC208" s="1"/>
  <c r="M291"/>
  <c r="Q214"/>
  <c r="M297"/>
  <c r="M313" s="1"/>
  <c r="Q220"/>
  <c r="AI220" s="1"/>
  <c r="AT220" s="1"/>
  <c r="BC220" s="1"/>
  <c r="M299"/>
  <c r="Q222"/>
  <c r="Q227"/>
  <c r="Q225" s="1"/>
  <c r="Q262"/>
  <c r="AI262" s="1"/>
  <c r="AT262" s="1"/>
  <c r="BC262" s="1"/>
  <c r="Q266"/>
  <c r="AI266" s="1"/>
  <c r="AT266" s="1"/>
  <c r="BC266" s="1"/>
  <c r="BC182"/>
  <c r="BC190"/>
  <c r="M321"/>
  <c r="AT190"/>
  <c r="M191"/>
  <c r="BA376"/>
  <c r="AG287"/>
  <c r="Q13"/>
  <c r="AI13" s="1"/>
  <c r="AT13" s="1"/>
  <c r="BC13" s="1"/>
  <c r="Q15"/>
  <c r="AI15" s="1"/>
  <c r="AT15" s="1"/>
  <c r="BC15" s="1"/>
  <c r="Q17"/>
  <c r="AI17" s="1"/>
  <c r="AT17" s="1"/>
  <c r="BC17" s="1"/>
  <c r="Q19"/>
  <c r="AI19" s="1"/>
  <c r="AT19" s="1"/>
  <c r="BC19" s="1"/>
  <c r="Q22"/>
  <c r="AI22" s="1"/>
  <c r="AT22" s="1"/>
  <c r="BC22" s="1"/>
  <c r="Q24"/>
  <c r="AI24" s="1"/>
  <c r="AT24" s="1"/>
  <c r="BC24" s="1"/>
  <c r="Q26"/>
  <c r="AI26" s="1"/>
  <c r="AT26" s="1"/>
  <c r="BC26" s="1"/>
  <c r="Q29"/>
  <c r="AI29" s="1"/>
  <c r="AT29" s="1"/>
  <c r="BC29" s="1"/>
  <c r="Q31"/>
  <c r="AI31" s="1"/>
  <c r="AT31" s="1"/>
  <c r="BC31" s="1"/>
  <c r="Q33"/>
  <c r="AI33" s="1"/>
  <c r="AT33" s="1"/>
  <c r="BC33" s="1"/>
  <c r="Q35"/>
  <c r="AI35" s="1"/>
  <c r="AT35" s="1"/>
  <c r="BC35" s="1"/>
  <c r="Q40"/>
  <c r="AI40" s="1"/>
  <c r="AT40" s="1"/>
  <c r="BC40" s="1"/>
  <c r="Q42"/>
  <c r="AI42" s="1"/>
  <c r="AT42" s="1"/>
  <c r="BC42" s="1"/>
  <c r="Q75"/>
  <c r="Q113"/>
  <c r="AI113" s="1"/>
  <c r="AT113" s="1"/>
  <c r="BC113" s="1"/>
  <c r="Q116"/>
  <c r="AI116" s="1"/>
  <c r="AT116" s="1"/>
  <c r="BC116" s="1"/>
  <c r="Q118"/>
  <c r="AI118" s="1"/>
  <c r="AT118" s="1"/>
  <c r="BC118" s="1"/>
  <c r="Q120"/>
  <c r="AI120" s="1"/>
  <c r="AT120" s="1"/>
  <c r="BC120" s="1"/>
  <c r="Q122"/>
  <c r="AI122" s="1"/>
  <c r="AT122" s="1"/>
  <c r="BC122" s="1"/>
  <c r="Q124"/>
  <c r="AI124" s="1"/>
  <c r="AT124" s="1"/>
  <c r="BC124" s="1"/>
  <c r="M181"/>
  <c r="Q133"/>
  <c r="M189"/>
  <c r="M315" s="1"/>
  <c r="Q141"/>
  <c r="M289"/>
  <c r="M323" s="1"/>
  <c r="Q212"/>
  <c r="Q232"/>
  <c r="AI232" s="1"/>
  <c r="Q234"/>
  <c r="AI234" s="1"/>
  <c r="Q236"/>
  <c r="AI236" s="1"/>
  <c r="Q238"/>
  <c r="AI238" s="1"/>
  <c r="Q247"/>
  <c r="AI247" s="1"/>
  <c r="AT247" s="1"/>
  <c r="BC247" s="1"/>
  <c r="Q251"/>
  <c r="AI251" s="1"/>
  <c r="AT251" s="1"/>
  <c r="BC251" s="1"/>
  <c r="Q256"/>
  <c r="Q255" s="1"/>
  <c r="Q260"/>
  <c r="AI260" s="1"/>
  <c r="AT260" s="1"/>
  <c r="BC260" s="1"/>
  <c r="Q264"/>
  <c r="AI264" s="1"/>
  <c r="AT264" s="1"/>
  <c r="BC264" s="1"/>
  <c r="Q268"/>
  <c r="AI268" s="1"/>
  <c r="AT268" s="1"/>
  <c r="BC268" s="1"/>
  <c r="Q274"/>
  <c r="AI274" s="1"/>
  <c r="AT274" s="1"/>
  <c r="BC274" s="1"/>
  <c r="Q275"/>
  <c r="AI275" s="1"/>
  <c r="AT275" s="1"/>
  <c r="BC275" s="1"/>
  <c r="Q277"/>
  <c r="AI277" s="1"/>
  <c r="AT277" s="1"/>
  <c r="BC277" s="1"/>
  <c r="Q279"/>
  <c r="AI279" s="1"/>
  <c r="AT279" s="1"/>
  <c r="BC279" s="1"/>
  <c r="Q281"/>
  <c r="AI281" s="1"/>
  <c r="AT281" s="1"/>
  <c r="BC281" s="1"/>
  <c r="Q326"/>
  <c r="AI326" s="1"/>
  <c r="AT326" s="1"/>
  <c r="BC326" s="1"/>
  <c r="Q330"/>
  <c r="AI330" s="1"/>
  <c r="AT330" s="1"/>
  <c r="BC330" s="1"/>
  <c r="AT186"/>
  <c r="M177"/>
  <c r="Q185"/>
  <c r="Q311" s="1"/>
  <c r="M56"/>
  <c r="Q45"/>
  <c r="Q46"/>
  <c r="Q47"/>
  <c r="AI47" s="1"/>
  <c r="AT47" s="1"/>
  <c r="BC47" s="1"/>
  <c r="Q48"/>
  <c r="AI48" s="1"/>
  <c r="AT48" s="1"/>
  <c r="BC48" s="1"/>
  <c r="Q49"/>
  <c r="Q50"/>
  <c r="AI50" s="1"/>
  <c r="AT50" s="1"/>
  <c r="BC50" s="1"/>
  <c r="Q51"/>
  <c r="BA314"/>
  <c r="BA316"/>
  <c r="AX132"/>
  <c r="AX144" s="1"/>
  <c r="AP182"/>
  <c r="AP188"/>
  <c r="AP314" s="1"/>
  <c r="AP190"/>
  <c r="AP316" s="1"/>
  <c r="M159"/>
  <c r="AG159"/>
  <c r="BA159"/>
  <c r="AV177"/>
  <c r="AY177"/>
  <c r="AD180"/>
  <c r="AF180"/>
  <c r="AJ180"/>
  <c r="M195"/>
  <c r="AG285"/>
  <c r="W213"/>
  <c r="AG225"/>
  <c r="AP228"/>
  <c r="W258"/>
  <c r="AP258"/>
  <c r="AG270"/>
  <c r="L33" i="192"/>
  <c r="G40"/>
  <c r="D32" i="201" s="1"/>
  <c r="AX290" i="216"/>
  <c r="AX302" s="1"/>
  <c r="AX313"/>
  <c r="AX306" s="1"/>
  <c r="BA289"/>
  <c r="BA285"/>
  <c r="BA228"/>
  <c r="BA291"/>
  <c r="BA293"/>
  <c r="BA309" s="1"/>
  <c r="BA295"/>
  <c r="BA311" s="1"/>
  <c r="BA297"/>
  <c r="BA313" s="1"/>
  <c r="BA299"/>
  <c r="BA315" s="1"/>
  <c r="AG307"/>
  <c r="Q195"/>
  <c r="AI196"/>
  <c r="AT196" s="1"/>
  <c r="BC196" s="1"/>
  <c r="AI230"/>
  <c r="Q228"/>
  <c r="BA308"/>
  <c r="W307"/>
  <c r="W312"/>
  <c r="BC217"/>
  <c r="BA312"/>
  <c r="BC140"/>
  <c r="BC147"/>
  <c r="Q300"/>
  <c r="Q316" s="1"/>
  <c r="Q296"/>
  <c r="Q312" s="1"/>
  <c r="Q292"/>
  <c r="Q308" s="1"/>
  <c r="W45"/>
  <c r="AI45" s="1"/>
  <c r="AT45" s="1"/>
  <c r="BC45" s="1"/>
  <c r="W46"/>
  <c r="AI46" s="1"/>
  <c r="AT46" s="1"/>
  <c r="BC46" s="1"/>
  <c r="AI80"/>
  <c r="AT80" s="1"/>
  <c r="AI82"/>
  <c r="AT82" s="1"/>
  <c r="AI84"/>
  <c r="AT84" s="1"/>
  <c r="AI87"/>
  <c r="AT87" s="1"/>
  <c r="AI89"/>
  <c r="AT89" s="1"/>
  <c r="AI91"/>
  <c r="AT91" s="1"/>
  <c r="AI93"/>
  <c r="AT93" s="1"/>
  <c r="AI130"/>
  <c r="Z180"/>
  <c r="AX198"/>
  <c r="AI199"/>
  <c r="AT199" s="1"/>
  <c r="BC199" s="1"/>
  <c r="AP213"/>
  <c r="M225"/>
  <c r="AX225"/>
  <c r="BA225"/>
  <c r="W228"/>
  <c r="AI231"/>
  <c r="AT231" s="1"/>
  <c r="BC231" s="1"/>
  <c r="AI233"/>
  <c r="AT233" s="1"/>
  <c r="BC233" s="1"/>
  <c r="AI235"/>
  <c r="AT235" s="1"/>
  <c r="BC235" s="1"/>
  <c r="AI237"/>
  <c r="AT237" s="1"/>
  <c r="BC237" s="1"/>
  <c r="AI241"/>
  <c r="AT241" s="1"/>
  <c r="BC241" s="1"/>
  <c r="AG240"/>
  <c r="AI259"/>
  <c r="W270"/>
  <c r="AI280"/>
  <c r="AT280" s="1"/>
  <c r="BC280" s="1"/>
  <c r="W308"/>
  <c r="BC95"/>
  <c r="BC218"/>
  <c r="BC138"/>
  <c r="BC186" s="1"/>
  <c r="AI51"/>
  <c r="AT51" s="1"/>
  <c r="BC51" s="1"/>
  <c r="AI49"/>
  <c r="AT49" s="1"/>
  <c r="BC49" s="1"/>
  <c r="AP315"/>
  <c r="M314"/>
  <c r="W313"/>
  <c r="AP311"/>
  <c r="M310"/>
  <c r="W309"/>
  <c r="BA129"/>
  <c r="W316"/>
  <c r="BC93"/>
  <c r="M180"/>
  <c r="AP310"/>
  <c r="M287"/>
  <c r="BA240"/>
  <c r="BA255"/>
  <c r="AI322"/>
  <c r="AT322" s="1"/>
  <c r="BC322" s="1"/>
  <c r="AP225"/>
  <c r="AP288"/>
  <c r="AP287" s="1"/>
  <c r="AP191"/>
  <c r="AG177"/>
  <c r="Q297"/>
  <c r="Q291"/>
  <c r="AI39"/>
  <c r="AT39" s="1"/>
  <c r="BC39" s="1"/>
  <c r="AI41"/>
  <c r="AT41" s="1"/>
  <c r="BC41" s="1"/>
  <c r="AI43"/>
  <c r="AT43" s="1"/>
  <c r="BC43" s="1"/>
  <c r="AI79"/>
  <c r="AI81"/>
  <c r="AI83"/>
  <c r="AI85"/>
  <c r="AI88"/>
  <c r="AT88" s="1"/>
  <c r="BC88" s="1"/>
  <c r="AI90"/>
  <c r="AI92"/>
  <c r="AT92" s="1"/>
  <c r="BC92" s="1"/>
  <c r="AI97"/>
  <c r="AI99"/>
  <c r="AT99" s="1"/>
  <c r="BC99" s="1"/>
  <c r="AI101"/>
  <c r="AT101" s="1"/>
  <c r="BC101" s="1"/>
  <c r="AI117"/>
  <c r="AT117" s="1"/>
  <c r="BC117" s="1"/>
  <c r="AI119"/>
  <c r="AT119" s="1"/>
  <c r="BC119" s="1"/>
  <c r="AI121"/>
  <c r="AT121" s="1"/>
  <c r="BC121" s="1"/>
  <c r="AI123"/>
  <c r="AT123" s="1"/>
  <c r="BC123" s="1"/>
  <c r="W129"/>
  <c r="W132"/>
  <c r="AG183"/>
  <c r="AG185"/>
  <c r="AG311" s="1"/>
  <c r="AG187"/>
  <c r="AG313" s="1"/>
  <c r="AI163"/>
  <c r="J191"/>
  <c r="O191"/>
  <c r="AK191"/>
  <c r="AO191"/>
  <c r="AU191"/>
  <c r="D177"/>
  <c r="I177"/>
  <c r="L177"/>
  <c r="O177"/>
  <c r="R177"/>
  <c r="AU177"/>
  <c r="AW177"/>
  <c r="B180"/>
  <c r="F180"/>
  <c r="H180"/>
  <c r="V180"/>
  <c r="AB180"/>
  <c r="AU180"/>
  <c r="AW180"/>
  <c r="AV180"/>
  <c r="AX195"/>
  <c r="AX285"/>
  <c r="W198"/>
  <c r="AI201"/>
  <c r="AI203"/>
  <c r="AT203" s="1"/>
  <c r="BC203" s="1"/>
  <c r="AI205"/>
  <c r="AT205" s="1"/>
  <c r="BC205" s="1"/>
  <c r="AI207"/>
  <c r="AT207" s="1"/>
  <c r="BC207" s="1"/>
  <c r="AG293"/>
  <c r="M295"/>
  <c r="M311" s="1"/>
  <c r="AP296"/>
  <c r="AP290" s="1"/>
  <c r="AP302" s="1"/>
  <c r="W298"/>
  <c r="W314" s="1"/>
  <c r="AI229"/>
  <c r="AX240"/>
  <c r="W240"/>
  <c r="AP240"/>
  <c r="AG243"/>
  <c r="AI246"/>
  <c r="AI248"/>
  <c r="AI250"/>
  <c r="AI252"/>
  <c r="M273"/>
  <c r="BA273"/>
  <c r="AI276"/>
  <c r="AI278"/>
  <c r="AT278" s="1"/>
  <c r="BC278" s="1"/>
  <c r="C316"/>
  <c r="C306" s="1"/>
  <c r="C323"/>
  <c r="AI66"/>
  <c r="AI112"/>
  <c r="AI115"/>
  <c r="AT145"/>
  <c r="BC145" s="1"/>
  <c r="BC144" s="1"/>
  <c r="AP178"/>
  <c r="AP177" s="1"/>
  <c r="AI161"/>
  <c r="W323"/>
  <c r="AI197"/>
  <c r="W287"/>
  <c r="AI227"/>
  <c r="AT227" s="1"/>
  <c r="BC227" s="1"/>
  <c r="AI257"/>
  <c r="AI272"/>
  <c r="AT272" s="1"/>
  <c r="BC272" s="1"/>
  <c r="W376"/>
  <c r="L105" i="2"/>
  <c r="W105"/>
  <c r="AD105"/>
  <c r="AC105"/>
  <c r="AE105"/>
  <c r="T106"/>
  <c r="AD106"/>
  <c r="AC106"/>
  <c r="AE106"/>
  <c r="L106"/>
  <c r="W106"/>
  <c r="K13" i="226"/>
  <c r="K14"/>
  <c r="G32" i="143"/>
  <c r="D68" i="201" s="1"/>
  <c r="G62" i="144"/>
  <c r="L62" s="1"/>
  <c r="L32"/>
  <c r="G66"/>
  <c r="L66" s="1"/>
  <c r="L36"/>
  <c r="G63"/>
  <c r="L63" s="1"/>
  <c r="L33"/>
  <c r="G65"/>
  <c r="L65" s="1"/>
  <c r="L35"/>
  <c r="B19" i="228"/>
  <c r="B21" s="1"/>
  <c r="AB32"/>
  <c r="G12" i="144"/>
  <c r="L7"/>
  <c r="L6" i="117"/>
  <c r="R19" i="228"/>
  <c r="R21" s="1"/>
  <c r="M20"/>
  <c r="Q20" s="1"/>
  <c r="AH20"/>
  <c r="AH25"/>
  <c r="AH26" s="1"/>
  <c r="AH28" s="1"/>
  <c r="AE26"/>
  <c r="F34" i="144"/>
  <c r="F37" s="1"/>
  <c r="G55"/>
  <c r="G34"/>
  <c r="G69" s="1"/>
  <c r="D75" i="201" s="1"/>
  <c r="L25" i="144"/>
  <c r="G59"/>
  <c r="L59" s="1"/>
  <c r="L29"/>
  <c r="G49"/>
  <c r="L40"/>
  <c r="AF32" i="228"/>
  <c r="F15" i="144"/>
  <c r="G15"/>
  <c r="L15" s="1"/>
  <c r="F19"/>
  <c r="G19"/>
  <c r="L19" s="1"/>
  <c r="F55"/>
  <c r="L134" i="234"/>
  <c r="W20" i="228"/>
  <c r="L10" i="292"/>
  <c r="L11"/>
  <c r="K11" i="226"/>
  <c r="O107" i="2"/>
  <c r="F15" i="175"/>
  <c r="F18" s="1"/>
  <c r="F44" s="1"/>
  <c r="E15" i="226"/>
  <c r="E18" s="1"/>
  <c r="E24" s="1"/>
  <c r="C46" i="201" s="1"/>
  <c r="BD87" i="284"/>
  <c r="BD89"/>
  <c r="BD91"/>
  <c r="BD81"/>
  <c r="BD83"/>
  <c r="F67" i="217"/>
  <c r="BD88" i="284"/>
  <c r="BD90"/>
  <c r="BD92"/>
  <c r="BD109" i="214"/>
  <c r="BD114"/>
  <c r="BD93" i="284"/>
  <c r="G60" i="144"/>
  <c r="L60" s="1"/>
  <c r="G56"/>
  <c r="L56" s="1"/>
  <c r="G57"/>
  <c r="L57" s="1"/>
  <c r="G58"/>
  <c r="L58" s="1"/>
  <c r="G61"/>
  <c r="L61" s="1"/>
  <c r="BC283" i="216"/>
  <c r="H19" i="228"/>
  <c r="H21" s="1"/>
  <c r="AF19"/>
  <c r="D19"/>
  <c r="L31" i="217"/>
  <c r="L19" i="228"/>
  <c r="O19"/>
  <c r="O21" s="1"/>
  <c r="L29" i="217"/>
  <c r="S19" i="228"/>
  <c r="S21" s="1"/>
  <c r="L34" i="217"/>
  <c r="Q104" i="218"/>
  <c r="AI104"/>
  <c r="L80" i="217"/>
  <c r="AS104" i="218"/>
  <c r="G16" i="217"/>
  <c r="L16" s="1"/>
  <c r="AI38" i="216"/>
  <c r="Q53"/>
  <c r="Q67" s="1"/>
  <c r="AI160"/>
  <c r="Q159"/>
  <c r="AI165"/>
  <c r="Q183"/>
  <c r="AI169"/>
  <c r="Q187"/>
  <c r="Q313" s="1"/>
  <c r="AP308"/>
  <c r="AI226"/>
  <c r="Q288"/>
  <c r="Q285"/>
  <c r="AA19" i="228"/>
  <c r="AA21" s="1"/>
  <c r="G19"/>
  <c r="G21" s="1"/>
  <c r="I19"/>
  <c r="I21" s="1"/>
  <c r="AB19"/>
  <c r="AB21" s="1"/>
  <c r="AE19"/>
  <c r="AE21" s="1"/>
  <c r="L19" i="279"/>
  <c r="G28" i="108"/>
  <c r="D120" i="201" s="1"/>
  <c r="F19" i="228"/>
  <c r="F21" s="1"/>
  <c r="J19"/>
  <c r="J21" s="1"/>
  <c r="N19"/>
  <c r="N21" s="1"/>
  <c r="L28" i="217"/>
  <c r="L30"/>
  <c r="Z32" i="228"/>
  <c r="Z33" s="1"/>
  <c r="Z35" s="1"/>
  <c r="G7" i="217"/>
  <c r="L7" s="1"/>
  <c r="AT104" i="218"/>
  <c r="BA111" i="216"/>
  <c r="BA125" s="1"/>
  <c r="AI242"/>
  <c r="Q289"/>
  <c r="Q270"/>
  <c r="AI271"/>
  <c r="R104" i="218"/>
  <c r="BD130" i="214"/>
  <c r="BD132"/>
  <c r="BD134"/>
  <c r="BC80" i="216"/>
  <c r="BC82"/>
  <c r="BC84"/>
  <c r="BC87"/>
  <c r="BC89"/>
  <c r="BC91"/>
  <c r="BC171"/>
  <c r="AP312"/>
  <c r="K12" i="226"/>
  <c r="D104" i="218"/>
  <c r="J119" i="234"/>
  <c r="K119" s="1"/>
  <c r="L119"/>
  <c r="F8" i="117"/>
  <c r="T27" i="251"/>
  <c r="I113" i="234"/>
  <c r="J113" s="1"/>
  <c r="K113" s="1"/>
  <c r="L113"/>
  <c r="I115"/>
  <c r="J115" s="1"/>
  <c r="K115" s="1"/>
  <c r="L115"/>
  <c r="I116"/>
  <c r="J116" s="1"/>
  <c r="K116" s="1"/>
  <c r="L116"/>
  <c r="I118"/>
  <c r="J118" s="1"/>
  <c r="K118" s="1"/>
  <c r="L118"/>
  <c r="P12" i="249"/>
  <c r="T11"/>
  <c r="F22" i="277"/>
  <c r="F23"/>
  <c r="H46"/>
  <c r="L43"/>
  <c r="L54"/>
  <c r="H57"/>
  <c r="U19" i="228"/>
  <c r="L77" i="217"/>
  <c r="W210" i="216"/>
  <c r="M255"/>
  <c r="AX255"/>
  <c r="AX258"/>
  <c r="AX273"/>
  <c r="W273"/>
  <c r="O127" i="2"/>
  <c r="O136" s="1"/>
  <c r="D135" i="201" s="1"/>
  <c r="K10" i="226"/>
  <c r="C19" i="228"/>
  <c r="C21" s="1"/>
  <c r="J121" i="234"/>
  <c r="K121" s="1"/>
  <c r="L121"/>
  <c r="J117"/>
  <c r="K117" s="1"/>
  <c r="L117"/>
  <c r="K112"/>
  <c r="L112"/>
  <c r="G8" i="117"/>
  <c r="L8" s="1"/>
  <c r="O45" i="251"/>
  <c r="K122" i="234"/>
  <c r="L122"/>
  <c r="K120"/>
  <c r="L120" s="1"/>
  <c r="F13" i="192"/>
  <c r="F31" s="1"/>
  <c r="F14" i="175"/>
  <c r="J46" i="277"/>
  <c r="G14" i="217"/>
  <c r="L14" s="1"/>
  <c r="G68" i="277"/>
  <c r="L54" i="6"/>
  <c r="T44" i="283"/>
  <c r="F36" i="279"/>
  <c r="F24"/>
  <c r="F26"/>
  <c r="F28"/>
  <c r="F30"/>
  <c r="F32"/>
  <c r="F65" i="6"/>
  <c r="C44" i="201" s="1"/>
  <c r="F26" i="217"/>
  <c r="F20" i="279"/>
  <c r="F37" i="217"/>
  <c r="F80" s="1"/>
  <c r="F11" i="218"/>
  <c r="F26" s="1"/>
  <c r="F29" s="1"/>
  <c r="G11"/>
  <c r="G26" s="1"/>
  <c r="G29" s="1"/>
  <c r="J11"/>
  <c r="J26" s="1"/>
  <c r="J29" s="1"/>
  <c r="K11"/>
  <c r="K26" s="1"/>
  <c r="K29" s="1"/>
  <c r="O11"/>
  <c r="O26" s="1"/>
  <c r="O29" s="1"/>
  <c r="P11"/>
  <c r="P26" s="1"/>
  <c r="P29" s="1"/>
  <c r="T11"/>
  <c r="T26" s="1"/>
  <c r="T29" s="1"/>
  <c r="U11"/>
  <c r="U26" s="1"/>
  <c r="U29" s="1"/>
  <c r="Y11"/>
  <c r="Y26" s="1"/>
  <c r="Y29" s="1"/>
  <c r="Z11"/>
  <c r="Z26" s="1"/>
  <c r="Z29" s="1"/>
  <c r="AC11"/>
  <c r="AC26" s="1"/>
  <c r="AC29" s="1"/>
  <c r="AC102" s="1"/>
  <c r="AC106" s="1"/>
  <c r="AD11"/>
  <c r="AD26" s="1"/>
  <c r="AD29" s="1"/>
  <c r="AG11"/>
  <c r="AG26" s="1"/>
  <c r="AG29" s="1"/>
  <c r="AI11"/>
  <c r="AI26" s="1"/>
  <c r="AI29" s="1"/>
  <c r="AM11"/>
  <c r="AM26" s="1"/>
  <c r="AM29" s="1"/>
  <c r="AN11"/>
  <c r="AN26" s="1"/>
  <c r="AN29" s="1"/>
  <c r="AR11"/>
  <c r="AR26" s="1"/>
  <c r="AR29" s="1"/>
  <c r="AR102" s="1"/>
  <c r="AR106" s="1"/>
  <c r="AS11"/>
  <c r="AS26" s="1"/>
  <c r="AS29" s="1"/>
  <c r="F8" i="217"/>
  <c r="AX11" i="218"/>
  <c r="AX26" s="1"/>
  <c r="AX29" s="1"/>
  <c r="AZ11"/>
  <c r="AZ26" s="1"/>
  <c r="AZ29" s="1"/>
  <c r="BD80" i="284"/>
  <c r="AE28" i="228"/>
  <c r="G22" i="277"/>
  <c r="L22" s="1"/>
  <c r="L24" i="114"/>
  <c r="T41" i="283"/>
  <c r="F8" i="114"/>
  <c r="F9" s="1"/>
  <c r="F26" s="1"/>
  <c r="C57" i="201" s="1"/>
  <c r="N40" i="247"/>
  <c r="C150" i="201" s="1"/>
  <c r="BD85" i="284"/>
  <c r="N39" i="247"/>
  <c r="C149" i="201" s="1"/>
  <c r="F25" i="217"/>
  <c r="F62" s="1"/>
  <c r="F32"/>
  <c r="F16" i="279"/>
  <c r="D11" i="218"/>
  <c r="E11"/>
  <c r="E26" s="1"/>
  <c r="E29" s="1"/>
  <c r="H11"/>
  <c r="H26" s="1"/>
  <c r="H29" s="1"/>
  <c r="F63" i="217"/>
  <c r="I11" i="218"/>
  <c r="I26" s="1"/>
  <c r="I29" s="1"/>
  <c r="L11"/>
  <c r="L26" s="1"/>
  <c r="L29" s="1"/>
  <c r="M11"/>
  <c r="M26" s="1"/>
  <c r="M29" s="1"/>
  <c r="Q11"/>
  <c r="Q26" s="1"/>
  <c r="Q29" s="1"/>
  <c r="F65" i="217"/>
  <c r="S11" i="218"/>
  <c r="S26" s="1"/>
  <c r="F66" i="217"/>
  <c r="V11" i="218"/>
  <c r="V26" s="1"/>
  <c r="V29" s="1"/>
  <c r="W11"/>
  <c r="W26" s="1"/>
  <c r="W29" s="1"/>
  <c r="AA11"/>
  <c r="AA26" s="1"/>
  <c r="AA29" s="1"/>
  <c r="AB11"/>
  <c r="AB26" s="1"/>
  <c r="AB29" s="1"/>
  <c r="AE11"/>
  <c r="AE26" s="1"/>
  <c r="AE29" s="1"/>
  <c r="AF11"/>
  <c r="AF26" s="1"/>
  <c r="AF29" s="1"/>
  <c r="AK11"/>
  <c r="AK26" s="1"/>
  <c r="AK29" s="1"/>
  <c r="AL11"/>
  <c r="AL26" s="1"/>
  <c r="AL29" s="1"/>
  <c r="AO11"/>
  <c r="AO26" s="1"/>
  <c r="AO29" s="1"/>
  <c r="AP11"/>
  <c r="AP26" s="1"/>
  <c r="AP29" s="1"/>
  <c r="F78" i="217"/>
  <c r="AT11" i="218"/>
  <c r="AT26" s="1"/>
  <c r="AT29" s="1"/>
  <c r="F7" i="217"/>
  <c r="BA11" i="218"/>
  <c r="BA26" s="1"/>
  <c r="BA29" s="1"/>
  <c r="F16" i="217"/>
  <c r="F77"/>
  <c r="BC11" i="218"/>
  <c r="BC26" s="1"/>
  <c r="BC29" s="1"/>
  <c r="X11"/>
  <c r="C37" i="201"/>
  <c r="L36" i="6"/>
  <c r="G11" i="175"/>
  <c r="L11" s="1"/>
  <c r="G23" i="277"/>
  <c r="L23" s="1"/>
  <c r="I46"/>
  <c r="K20"/>
  <c r="K46"/>
  <c r="F22" i="175"/>
  <c r="D40" i="201"/>
  <c r="L28" i="283"/>
  <c r="F27" i="217"/>
  <c r="G37" i="252"/>
  <c r="L36"/>
  <c r="C321" i="216"/>
  <c r="N45" i="251"/>
  <c r="K37" i="252"/>
  <c r="K40" s="1"/>
  <c r="I37"/>
  <c r="I40" s="1"/>
  <c r="F46" i="217"/>
  <c r="F69" i="21"/>
  <c r="F72" s="1"/>
  <c r="F49" i="120"/>
  <c r="N127" i="2"/>
  <c r="N136" s="1"/>
  <c r="C135" i="201" s="1"/>
  <c r="H81" i="234"/>
  <c r="I81" s="1"/>
  <c r="J81" s="1"/>
  <c r="K81" s="1"/>
  <c r="O106"/>
  <c r="G103"/>
  <c r="H103" s="1"/>
  <c r="G99"/>
  <c r="DM99" i="243" s="1"/>
  <c r="G95" i="234"/>
  <c r="DM95" i="243" s="1"/>
  <c r="G91" i="234"/>
  <c r="H91" s="1"/>
  <c r="I91" s="1"/>
  <c r="J91" s="1"/>
  <c r="K91" s="1"/>
  <c r="G87"/>
  <c r="DM87" i="243" s="1"/>
  <c r="G79" i="234"/>
  <c r="G75"/>
  <c r="G71"/>
  <c r="DM71" i="243" s="1"/>
  <c r="G67" i="234"/>
  <c r="G63"/>
  <c r="DM63" i="243" s="1"/>
  <c r="G59" i="234"/>
  <c r="H59" s="1"/>
  <c r="G55"/>
  <c r="DM55" i="243" s="1"/>
  <c r="G51" i="234"/>
  <c r="H34"/>
  <c r="I34" s="1"/>
  <c r="J34" s="1"/>
  <c r="K34" s="1"/>
  <c r="H28"/>
  <c r="I28" s="1"/>
  <c r="J28" s="1"/>
  <c r="K28" s="1"/>
  <c r="H22"/>
  <c r="I22" s="1"/>
  <c r="J22" s="1"/>
  <c r="K22" s="1"/>
  <c r="L30" i="175"/>
  <c r="F33"/>
  <c r="E20" i="226"/>
  <c r="E21" s="1"/>
  <c r="F20"/>
  <c r="G33" i="175"/>
  <c r="O133" i="2"/>
  <c r="T133" s="1"/>
  <c r="T132"/>
  <c r="L6" i="175"/>
  <c r="G9"/>
  <c r="G41" s="1"/>
  <c r="F37"/>
  <c r="N12" i="249"/>
  <c r="K7" i="226"/>
  <c r="AP102" i="218"/>
  <c r="AP106" s="1"/>
  <c r="AI102"/>
  <c r="AE102"/>
  <c r="AE106" s="1"/>
  <c r="W102"/>
  <c r="T105" i="2"/>
  <c r="AF105" s="1"/>
  <c r="F10" i="217"/>
  <c r="AH26" i="218"/>
  <c r="X104"/>
  <c r="Y102"/>
  <c r="Y106" s="1"/>
  <c r="DM98" i="243"/>
  <c r="H98" i="234"/>
  <c r="DM92" i="243"/>
  <c r="H92" i="234"/>
  <c r="I92" s="1"/>
  <c r="J92" s="1"/>
  <c r="K92" s="1"/>
  <c r="DM76" i="243"/>
  <c r="H76" i="234"/>
  <c r="H58"/>
  <c r="I58" s="1"/>
  <c r="J58" s="1"/>
  <c r="K58" s="1"/>
  <c r="G35" i="175"/>
  <c r="L38" i="6"/>
  <c r="G39"/>
  <c r="Z19" i="228"/>
  <c r="Z21" s="1"/>
  <c r="L79" i="217"/>
  <c r="L35"/>
  <c r="L71"/>
  <c r="G74"/>
  <c r="W15" i="228"/>
  <c r="X14" i="201" s="1"/>
  <c r="D15" i="228"/>
  <c r="E14" i="201" s="1"/>
  <c r="D21" i="228"/>
  <c r="U15"/>
  <c r="V14" i="201" s="1"/>
  <c r="U21" i="228"/>
  <c r="AB34"/>
  <c r="Y32"/>
  <c r="Y33" s="1"/>
  <c r="Y35" s="1"/>
  <c r="L14" i="175"/>
  <c r="D36" i="201"/>
  <c r="DM7" i="243"/>
  <c r="H7" i="234"/>
  <c r="DM69" i="243"/>
  <c r="H69" i="234"/>
  <c r="DM70" i="243"/>
  <c r="H70" i="234"/>
  <c r="H102"/>
  <c r="I102" s="1"/>
  <c r="J102" s="1"/>
  <c r="K102" s="1"/>
  <c r="DM50" i="243"/>
  <c r="H50" i="234"/>
  <c r="I50" s="1"/>
  <c r="J50" s="1"/>
  <c r="K50" s="1"/>
  <c r="G6"/>
  <c r="H6" s="1"/>
  <c r="T6"/>
  <c r="H104"/>
  <c r="T103"/>
  <c r="G100"/>
  <c r="T100"/>
  <c r="T97"/>
  <c r="H97"/>
  <c r="DM96" i="243"/>
  <c r="H96" i="234"/>
  <c r="T95"/>
  <c r="DM94" i="243"/>
  <c r="H94" i="234"/>
  <c r="DM90" i="243"/>
  <c r="H90" i="234"/>
  <c r="DM88" i="243"/>
  <c r="H88" i="234"/>
  <c r="T87"/>
  <c r="H86"/>
  <c r="G82"/>
  <c r="T82"/>
  <c r="DM80" i="243"/>
  <c r="H80" i="234"/>
  <c r="DM78" i="243"/>
  <c r="H78" i="234"/>
  <c r="I78" s="1"/>
  <c r="J78" s="1"/>
  <c r="K78" s="1"/>
  <c r="H74"/>
  <c r="DM72" i="243"/>
  <c r="H72" i="234"/>
  <c r="T71"/>
  <c r="G68"/>
  <c r="T68"/>
  <c r="G64"/>
  <c r="T64"/>
  <c r="T63"/>
  <c r="G62"/>
  <c r="T62"/>
  <c r="G60"/>
  <c r="T60"/>
  <c r="T59"/>
  <c r="G56"/>
  <c r="T56"/>
  <c r="T55"/>
  <c r="G54"/>
  <c r="T54"/>
  <c r="G52"/>
  <c r="T52"/>
  <c r="G48"/>
  <c r="T48"/>
  <c r="P111"/>
  <c r="T47"/>
  <c r="AH29" i="218"/>
  <c r="G38" i="217"/>
  <c r="AH104" i="218"/>
  <c r="AE32" i="228"/>
  <c r="AF34"/>
  <c r="AB6" i="234"/>
  <c r="T102"/>
  <c r="T101"/>
  <c r="T98"/>
  <c r="T93"/>
  <c r="T89"/>
  <c r="T85"/>
  <c r="T83"/>
  <c r="T79"/>
  <c r="T77"/>
  <c r="T76"/>
  <c r="T73"/>
  <c r="T70"/>
  <c r="T69"/>
  <c r="T67"/>
  <c r="T66"/>
  <c r="T65"/>
  <c r="T61"/>
  <c r="T58"/>
  <c r="T57"/>
  <c r="T53"/>
  <c r="T51"/>
  <c r="T50"/>
  <c r="T49"/>
  <c r="L32" i="217"/>
  <c r="V19" i="228"/>
  <c r="V21" s="1"/>
  <c r="W17"/>
  <c r="E19"/>
  <c r="E21" s="1"/>
  <c r="N26" i="218"/>
  <c r="R26" s="1"/>
  <c r="AS102"/>
  <c r="AS106" s="1"/>
  <c r="J15" i="228"/>
  <c r="K14" i="201" s="1"/>
  <c r="L15" i="228"/>
  <c r="M14" i="201" s="1"/>
  <c r="L21" i="228"/>
  <c r="T15"/>
  <c r="U14" i="201" s="1"/>
  <c r="T21" i="228"/>
  <c r="AA26"/>
  <c r="AA28" s="1"/>
  <c r="AA32"/>
  <c r="AA34"/>
  <c r="AH34"/>
  <c r="AI34" s="1"/>
  <c r="AR34" s="1"/>
  <c r="I8" i="234"/>
  <c r="J8" s="1"/>
  <c r="K8" s="1"/>
  <c r="DM83" i="243"/>
  <c r="H83" i="234"/>
  <c r="L29" i="6"/>
  <c r="L30"/>
  <c r="W111" i="234"/>
  <c r="AB111" s="1"/>
  <c r="AB47"/>
  <c r="AB44"/>
  <c r="H44"/>
  <c r="AB26"/>
  <c r="H26"/>
  <c r="AB24"/>
  <c r="H24"/>
  <c r="AB20"/>
  <c r="H20"/>
  <c r="AB18"/>
  <c r="H18"/>
  <c r="AB14"/>
  <c r="H14"/>
  <c r="AB12"/>
  <c r="H12"/>
  <c r="K19" i="228"/>
  <c r="K21" s="1"/>
  <c r="AG26"/>
  <c r="AG28" s="1"/>
  <c r="F12" i="144"/>
  <c r="F22" s="1"/>
  <c r="AB45" i="234"/>
  <c r="AB43"/>
  <c r="AB42"/>
  <c r="AB39"/>
  <c r="AB37"/>
  <c r="AB35"/>
  <c r="AB31"/>
  <c r="AB29"/>
  <c r="AB27"/>
  <c r="AB23"/>
  <c r="AB21"/>
  <c r="AB19"/>
  <c r="AB16"/>
  <c r="AB15"/>
  <c r="AB13"/>
  <c r="AB11"/>
  <c r="AB10"/>
  <c r="AB8"/>
  <c r="AB7"/>
  <c r="G22" i="175"/>
  <c r="G45" s="1"/>
  <c r="L19"/>
  <c r="O111" i="234"/>
  <c r="G45"/>
  <c r="T45"/>
  <c r="G35"/>
  <c r="T35"/>
  <c r="G31"/>
  <c r="T31"/>
  <c r="G23"/>
  <c r="T23"/>
  <c r="G19"/>
  <c r="T19"/>
  <c r="G13"/>
  <c r="T13"/>
  <c r="G9"/>
  <c r="T9"/>
  <c r="AB105"/>
  <c r="G105"/>
  <c r="AB101"/>
  <c r="G101"/>
  <c r="AB93"/>
  <c r="G93"/>
  <c r="AB89"/>
  <c r="G89"/>
  <c r="AB77"/>
  <c r="G77"/>
  <c r="AB73"/>
  <c r="G73"/>
  <c r="AB65"/>
  <c r="G65"/>
  <c r="AB61"/>
  <c r="G61"/>
  <c r="AB57"/>
  <c r="G57"/>
  <c r="AB53"/>
  <c r="G53"/>
  <c r="AB49"/>
  <c r="G49"/>
  <c r="F30" i="175"/>
  <c r="F74" i="217"/>
  <c r="F9" i="187"/>
  <c r="F26" s="1"/>
  <c r="C62" i="201" s="1"/>
  <c r="G43" i="234"/>
  <c r="G41"/>
  <c r="G39"/>
  <c r="G37"/>
  <c r="G33"/>
  <c r="G29"/>
  <c r="G27"/>
  <c r="G25"/>
  <c r="T22"/>
  <c r="G21"/>
  <c r="T18"/>
  <c r="G17"/>
  <c r="G15"/>
  <c r="G11"/>
  <c r="AB97"/>
  <c r="AB85"/>
  <c r="AB81"/>
  <c r="L133"/>
  <c r="L131"/>
  <c r="T105"/>
  <c r="G34" i="192"/>
  <c r="G41" s="1"/>
  <c r="D33" i="201" s="1"/>
  <c r="N30" i="249" l="1"/>
  <c r="C154" i="201" s="1"/>
  <c r="P30" i="249"/>
  <c r="E154" i="201" s="1"/>
  <c r="F43" i="175"/>
  <c r="C36" i="201" s="1"/>
  <c r="F42" i="175"/>
  <c r="C35" i="201" s="1"/>
  <c r="F46" i="175"/>
  <c r="C39" i="201" s="1"/>
  <c r="F45" i="175"/>
  <c r="C38" i="201" s="1"/>
  <c r="G46" i="175"/>
  <c r="D39" i="201" s="1"/>
  <c r="T107" i="2"/>
  <c r="G14" i="192"/>
  <c r="AI106" i="218"/>
  <c r="T12" i="249"/>
  <c r="W18" i="228"/>
  <c r="AA33"/>
  <c r="H87" i="234"/>
  <c r="H95"/>
  <c r="L39" i="6"/>
  <c r="L35" i="175"/>
  <c r="K20" i="226"/>
  <c r="AE31" i="228"/>
  <c r="AE33" s="1"/>
  <c r="AE35" s="1"/>
  <c r="J21" i="226"/>
  <c r="L34" i="175"/>
  <c r="H38"/>
  <c r="H48" s="1"/>
  <c r="J38"/>
  <c r="J48" s="1"/>
  <c r="I38"/>
  <c r="I48" s="1"/>
  <c r="K38"/>
  <c r="K48" s="1"/>
  <c r="F64" i="144"/>
  <c r="F67" s="1"/>
  <c r="AE108" i="218"/>
  <c r="AR108"/>
  <c r="AC108"/>
  <c r="Y108"/>
  <c r="L37" i="175"/>
  <c r="AF102" i="218"/>
  <c r="AF106" s="1"/>
  <c r="AF108" s="1"/>
  <c r="AF6" i="201" s="1"/>
  <c r="AN102" i="218"/>
  <c r="AN106" s="1"/>
  <c r="AN108" s="1"/>
  <c r="AN6" i="201" s="1"/>
  <c r="AP108" i="218"/>
  <c r="AS108"/>
  <c r="AI108"/>
  <c r="L25" i="192"/>
  <c r="I21" i="226"/>
  <c r="G21"/>
  <c r="H32" i="192"/>
  <c r="H39" s="1"/>
  <c r="E31" i="201" s="1"/>
  <c r="L21" i="192"/>
  <c r="L32"/>
  <c r="F21" i="279"/>
  <c r="F59" s="1"/>
  <c r="C122" i="201" s="1"/>
  <c r="L10" i="143"/>
  <c r="L21" i="114"/>
  <c r="G27"/>
  <c r="D58" i="201" s="1"/>
  <c r="L24" i="215"/>
  <c r="L32" s="1"/>
  <c r="I46"/>
  <c r="H31" i="192"/>
  <c r="H27"/>
  <c r="J31"/>
  <c r="J27"/>
  <c r="L23" i="200"/>
  <c r="I27"/>
  <c r="F52" i="201" s="1"/>
  <c r="L17" i="192"/>
  <c r="K31"/>
  <c r="K27"/>
  <c r="I31"/>
  <c r="I27"/>
  <c r="I14" i="143"/>
  <c r="I31" s="1"/>
  <c r="F67" i="201" s="1"/>
  <c r="D26" i="218"/>
  <c r="D29" s="1"/>
  <c r="N133" i="2"/>
  <c r="N135"/>
  <c r="C134" i="201" s="1"/>
  <c r="T127" i="2"/>
  <c r="O135"/>
  <c r="D134" i="201" s="1"/>
  <c r="E41"/>
  <c r="H39" i="175"/>
  <c r="G41" i="201"/>
  <c r="J39" i="175"/>
  <c r="F41" i="201"/>
  <c r="I39" i="175"/>
  <c r="H41" i="201"/>
  <c r="K39" i="175"/>
  <c r="H21" i="226"/>
  <c r="L14" i="192"/>
  <c r="G31"/>
  <c r="L54" i="184"/>
  <c r="G15" i="217"/>
  <c r="L15" s="1"/>
  <c r="E63" i="201"/>
  <c r="L21" i="187"/>
  <c r="G24"/>
  <c r="I46" i="234"/>
  <c r="J46" s="1"/>
  <c r="K46" s="1"/>
  <c r="G26" i="187"/>
  <c r="D62" i="201" s="1"/>
  <c r="L9" i="187"/>
  <c r="H55" i="234"/>
  <c r="H63"/>
  <c r="I63" s="1"/>
  <c r="J63" s="1"/>
  <c r="K63" s="1"/>
  <c r="H71"/>
  <c r="AQ26" i="218"/>
  <c r="F15" i="226"/>
  <c r="G39" i="192"/>
  <c r="D31" i="201" s="1"/>
  <c r="L29" i="143"/>
  <c r="L14"/>
  <c r="G27" i="187"/>
  <c r="D63" i="201" s="1"/>
  <c r="F14" i="143"/>
  <c r="F31" s="1"/>
  <c r="C67" i="201" s="1"/>
  <c r="G33" i="143"/>
  <c r="D69" i="201" s="1"/>
  <c r="T43" i="251"/>
  <c r="P40" i="247"/>
  <c r="E150" i="201" s="1"/>
  <c r="T36" i="247"/>
  <c r="F10" i="117"/>
  <c r="F27" s="1"/>
  <c r="C54" i="201" s="1"/>
  <c r="G14" i="143"/>
  <c r="G31" s="1"/>
  <c r="D67" i="201" s="1"/>
  <c r="F25" i="117"/>
  <c r="F29" s="1"/>
  <c r="C56" i="201" s="1"/>
  <c r="F28" i="117"/>
  <c r="C55" i="201" s="1"/>
  <c r="G49" i="120"/>
  <c r="F51"/>
  <c r="F20" s="1"/>
  <c r="F23" s="1"/>
  <c r="L18" i="70"/>
  <c r="L67" i="217"/>
  <c r="L74"/>
  <c r="L78"/>
  <c r="L52"/>
  <c r="AL102" i="218"/>
  <c r="AL106" s="1"/>
  <c r="M102"/>
  <c r="M106" s="1"/>
  <c r="I102"/>
  <c r="I106" s="1"/>
  <c r="H102"/>
  <c r="H106" s="1"/>
  <c r="AZ102"/>
  <c r="AZ106" s="1"/>
  <c r="AZ108" s="1"/>
  <c r="AM102"/>
  <c r="AM106" s="1"/>
  <c r="AG102"/>
  <c r="AG106" s="1"/>
  <c r="T102"/>
  <c r="T106" s="1"/>
  <c r="O102"/>
  <c r="O106" s="1"/>
  <c r="J102"/>
  <c r="J106" s="1"/>
  <c r="AP6" i="201"/>
  <c r="AR6"/>
  <c r="AC6"/>
  <c r="Y6"/>
  <c r="BC102" i="218"/>
  <c r="BC106" s="1"/>
  <c r="AO102"/>
  <c r="AO106" s="1"/>
  <c r="AA102"/>
  <c r="AA106" s="1"/>
  <c r="L102"/>
  <c r="L106" s="1"/>
  <c r="L108" s="1"/>
  <c r="AX102"/>
  <c r="U102"/>
  <c r="U106" s="1"/>
  <c r="U108" s="1"/>
  <c r="P102"/>
  <c r="P106" s="1"/>
  <c r="K102"/>
  <c r="K106" s="1"/>
  <c r="K108" s="1"/>
  <c r="AE6" i="201"/>
  <c r="AS6"/>
  <c r="AI6"/>
  <c r="G26" i="114"/>
  <c r="D57" i="201" s="1"/>
  <c r="W321" i="216"/>
  <c r="BA342"/>
  <c r="Q294"/>
  <c r="Q310" s="1"/>
  <c r="Q298"/>
  <c r="Q314" s="1"/>
  <c r="Q188"/>
  <c r="AI100"/>
  <c r="AI98"/>
  <c r="AT98" s="1"/>
  <c r="BC98" s="1"/>
  <c r="AP342"/>
  <c r="M342"/>
  <c r="M376"/>
  <c r="AI298"/>
  <c r="AT236"/>
  <c r="BC236" s="1"/>
  <c r="BC298" s="1"/>
  <c r="AI294"/>
  <c r="AI310" s="1"/>
  <c r="AT232"/>
  <c r="BC232" s="1"/>
  <c r="AI300"/>
  <c r="AT238"/>
  <c r="AI296"/>
  <c r="AI312" s="1"/>
  <c r="AT234"/>
  <c r="AI222"/>
  <c r="AT222" s="1"/>
  <c r="BC222" s="1"/>
  <c r="Q299"/>
  <c r="Q213"/>
  <c r="AI214"/>
  <c r="Q179"/>
  <c r="Q177" s="1"/>
  <c r="Q129"/>
  <c r="AI131"/>
  <c r="AT131" s="1"/>
  <c r="BC131" s="1"/>
  <c r="Q175"/>
  <c r="Q111"/>
  <c r="Q125" s="1"/>
  <c r="Q114"/>
  <c r="BC294"/>
  <c r="BC310" s="1"/>
  <c r="AP180"/>
  <c r="AI256"/>
  <c r="AT256" s="1"/>
  <c r="BC256" s="1"/>
  <c r="AX147"/>
  <c r="Q198"/>
  <c r="Q162"/>
  <c r="BA191"/>
  <c r="BA180"/>
  <c r="Q210"/>
  <c r="AI212"/>
  <c r="Q189"/>
  <c r="AI141"/>
  <c r="AI133"/>
  <c r="Q181"/>
  <c r="Q132"/>
  <c r="AI75"/>
  <c r="AT75" s="1"/>
  <c r="BC75" s="1"/>
  <c r="AT170"/>
  <c r="AI188"/>
  <c r="AT167"/>
  <c r="AI185"/>
  <c r="Q273"/>
  <c r="Q258"/>
  <c r="Q243"/>
  <c r="Q56"/>
  <c r="M307"/>
  <c r="AH18" i="228"/>
  <c r="M17"/>
  <c r="Q17" s="1"/>
  <c r="X17" s="1"/>
  <c r="X31" s="1"/>
  <c r="AT130" i="216"/>
  <c r="AI129"/>
  <c r="BA323"/>
  <c r="BA287"/>
  <c r="AT294"/>
  <c r="AT310" s="1"/>
  <c r="AT259"/>
  <c r="AI258"/>
  <c r="BC234"/>
  <c r="BC296" s="1"/>
  <c r="BC312" s="1"/>
  <c r="AT296"/>
  <c r="AT312" s="1"/>
  <c r="AT230"/>
  <c r="AI292"/>
  <c r="AI308" s="1"/>
  <c r="BA307"/>
  <c r="BA290"/>
  <c r="BA306"/>
  <c r="AT298"/>
  <c r="AT252"/>
  <c r="AI299"/>
  <c r="AT248"/>
  <c r="AI295"/>
  <c r="AI311" s="1"/>
  <c r="AI228"/>
  <c r="AI291"/>
  <c r="AT229"/>
  <c r="AG290"/>
  <c r="AG302" s="1"/>
  <c r="AG309"/>
  <c r="AG306" s="1"/>
  <c r="AT201"/>
  <c r="AI198"/>
  <c r="AT163"/>
  <c r="AI181"/>
  <c r="AT90"/>
  <c r="BC90" s="1"/>
  <c r="AT85"/>
  <c r="BC85" s="1"/>
  <c r="AT81"/>
  <c r="BC81" s="1"/>
  <c r="AG180"/>
  <c r="M290"/>
  <c r="M302" s="1"/>
  <c r="W306"/>
  <c r="AT276"/>
  <c r="AI273"/>
  <c r="AT250"/>
  <c r="AI297"/>
  <c r="AT246"/>
  <c r="AI243"/>
  <c r="AI293"/>
  <c r="AT97"/>
  <c r="AI114"/>
  <c r="AI111"/>
  <c r="AI125" s="1"/>
  <c r="AT83"/>
  <c r="BC83" s="1"/>
  <c r="AT79"/>
  <c r="BC79" s="1"/>
  <c r="Q290"/>
  <c r="Q307"/>
  <c r="W290"/>
  <c r="W302" s="1"/>
  <c r="M306"/>
  <c r="AT66"/>
  <c r="BC66" s="1"/>
  <c r="AI316"/>
  <c r="AT115"/>
  <c r="AI307"/>
  <c r="AT112"/>
  <c r="AT161"/>
  <c r="AI179"/>
  <c r="AT197"/>
  <c r="AI195"/>
  <c r="AT257"/>
  <c r="AI255"/>
  <c r="AI361"/>
  <c r="AF106" i="2"/>
  <c r="X20" i="228"/>
  <c r="G52" i="144"/>
  <c r="L49"/>
  <c r="G37"/>
  <c r="G70" s="1"/>
  <c r="D76" i="201" s="1"/>
  <c r="L34" i="144"/>
  <c r="M15" i="228"/>
  <c r="N14" i="201" s="1"/>
  <c r="G22" i="144"/>
  <c r="L22" s="1"/>
  <c r="L12"/>
  <c r="AH17" i="228"/>
  <c r="G64" i="144"/>
  <c r="L55"/>
  <c r="M18" i="228"/>
  <c r="G10" i="117"/>
  <c r="G15" i="175"/>
  <c r="L15" s="1"/>
  <c r="E23" i="226"/>
  <c r="C45" i="201" s="1"/>
  <c r="R11" i="218"/>
  <c r="H51" i="234"/>
  <c r="I51" s="1"/>
  <c r="J51" s="1"/>
  <c r="K51" s="1"/>
  <c r="DM67" i="243"/>
  <c r="H67" i="234"/>
  <c r="I67" s="1"/>
  <c r="J67" s="1"/>
  <c r="K67" s="1"/>
  <c r="H75"/>
  <c r="I75" s="1"/>
  <c r="J75" s="1"/>
  <c r="K75" s="1"/>
  <c r="G106"/>
  <c r="T106"/>
  <c r="N130" i="2"/>
  <c r="N137" s="1"/>
  <c r="C136" i="201" s="1"/>
  <c r="AW11" i="218"/>
  <c r="AW26" s="1"/>
  <c r="AW29" s="1"/>
  <c r="AT102"/>
  <c r="AT106" s="1"/>
  <c r="AB102"/>
  <c r="AB106" s="1"/>
  <c r="AB108" s="1"/>
  <c r="V102"/>
  <c r="V106" s="1"/>
  <c r="S29"/>
  <c r="X26"/>
  <c r="AJ26" s="1"/>
  <c r="AU26" s="1"/>
  <c r="Q102"/>
  <c r="E102"/>
  <c r="E106" s="1"/>
  <c r="F34" i="279"/>
  <c r="F6" i="192"/>
  <c r="AD102" i="218"/>
  <c r="AD106" s="1"/>
  <c r="AD108" s="1"/>
  <c r="Z102"/>
  <c r="Z106" s="1"/>
  <c r="G102"/>
  <c r="G106" s="1"/>
  <c r="L27" i="217"/>
  <c r="L17" i="175"/>
  <c r="G18"/>
  <c r="G44" s="1"/>
  <c r="O130" i="2"/>
  <c r="O137" s="1"/>
  <c r="D136" i="201" s="1"/>
  <c r="AT271" i="216"/>
  <c r="AI270"/>
  <c r="L14" i="279"/>
  <c r="O39" i="247"/>
  <c r="D149" i="201" s="1"/>
  <c r="G65" i="6"/>
  <c r="D44" i="201" s="1"/>
  <c r="L12" i="279"/>
  <c r="AB31" i="228"/>
  <c r="AB33" s="1"/>
  <c r="AB35" s="1"/>
  <c r="O65" i="246"/>
  <c r="D132" i="201" s="1"/>
  <c r="G8" i="217"/>
  <c r="L8" s="1"/>
  <c r="AX104" i="218"/>
  <c r="Q309" i="216"/>
  <c r="Q180"/>
  <c r="L33" i="279"/>
  <c r="L13"/>
  <c r="F32" i="175"/>
  <c r="AJ104" i="218"/>
  <c r="AU104" s="1"/>
  <c r="L46" i="277"/>
  <c r="P19" i="228"/>
  <c r="P21" s="1"/>
  <c r="G13" i="175"/>
  <c r="G42" s="1"/>
  <c r="Q287" i="216"/>
  <c r="Q302" s="1"/>
  <c r="AP306"/>
  <c r="BD115" i="214"/>
  <c r="H79" i="234"/>
  <c r="DM79" i="243"/>
  <c r="F38" i="217"/>
  <c r="F64"/>
  <c r="BA102" i="218"/>
  <c r="BA106" s="1"/>
  <c r="BA108" s="1"/>
  <c r="F9" i="217"/>
  <c r="AV11" i="218"/>
  <c r="AV26" s="1"/>
  <c r="F38" i="279"/>
  <c r="G179" i="21"/>
  <c r="AT242" i="216"/>
  <c r="AI240"/>
  <c r="AI289"/>
  <c r="AI323" s="1"/>
  <c r="AW104" i="218"/>
  <c r="AG32" i="228"/>
  <c r="AG33" s="1"/>
  <c r="AG35" s="1"/>
  <c r="AG19"/>
  <c r="AG21" s="1"/>
  <c r="L37" i="279"/>
  <c r="L9"/>
  <c r="AT226" i="216"/>
  <c r="AI288"/>
  <c r="AI287" s="1"/>
  <c r="AI285"/>
  <c r="AI225"/>
  <c r="AT169"/>
  <c r="AI187"/>
  <c r="AI313" s="1"/>
  <c r="AT165"/>
  <c r="AI162"/>
  <c r="AI183"/>
  <c r="AI159"/>
  <c r="AT160"/>
  <c r="AI175"/>
  <c r="AI191" s="1"/>
  <c r="AI178"/>
  <c r="AI177" s="1"/>
  <c r="AT38"/>
  <c r="AI56"/>
  <c r="AI53"/>
  <c r="AI67" s="1"/>
  <c r="L25" i="217"/>
  <c r="AF21" i="228"/>
  <c r="AF31"/>
  <c r="AF33" s="1"/>
  <c r="AF35" s="1"/>
  <c r="G9" i="217"/>
  <c r="L9" s="1"/>
  <c r="AV104" i="218"/>
  <c r="AY104" s="1"/>
  <c r="BB104" s="1"/>
  <c r="G6" i="217"/>
  <c r="H99" i="234"/>
  <c r="I99" s="1"/>
  <c r="J99" s="1"/>
  <c r="G6" i="192"/>
  <c r="G10" i="217"/>
  <c r="L10" s="1"/>
  <c r="Q106" i="218"/>
  <c r="H11" i="234"/>
  <c r="I11" s="1"/>
  <c r="J11" s="1"/>
  <c r="K11" s="1"/>
  <c r="DM11" i="243"/>
  <c r="DM17"/>
  <c r="H17" i="234"/>
  <c r="I17" s="1"/>
  <c r="J17" s="1"/>
  <c r="K17" s="1"/>
  <c r="DM21" i="243"/>
  <c r="H21" i="234"/>
  <c r="I21" s="1"/>
  <c r="J21" s="1"/>
  <c r="K21" s="1"/>
  <c r="H25"/>
  <c r="I25" s="1"/>
  <c r="J25" s="1"/>
  <c r="K25" s="1"/>
  <c r="DM29" i="243"/>
  <c r="H29" i="234"/>
  <c r="I29" s="1"/>
  <c r="J29" s="1"/>
  <c r="K29" s="1"/>
  <c r="DM37" i="243"/>
  <c r="H37" i="234"/>
  <c r="I37" s="1"/>
  <c r="J37" s="1"/>
  <c r="K37" s="1"/>
  <c r="DM41" i="243"/>
  <c r="H41" i="234"/>
  <c r="I41" s="1"/>
  <c r="J41" s="1"/>
  <c r="K41" s="1"/>
  <c r="H49"/>
  <c r="I49" s="1"/>
  <c r="J49" s="1"/>
  <c r="K49" s="1"/>
  <c r="DM49" i="243"/>
  <c r="H53" i="234"/>
  <c r="I53" s="1"/>
  <c r="J53" s="1"/>
  <c r="K53" s="1"/>
  <c r="DM53" i="243"/>
  <c r="H57" i="234"/>
  <c r="I57" s="1"/>
  <c r="J57" s="1"/>
  <c r="K57" s="1"/>
  <c r="DM57" i="243"/>
  <c r="H61" i="234"/>
  <c r="I61" s="1"/>
  <c r="J61" s="1"/>
  <c r="K61" s="1"/>
  <c r="H65"/>
  <c r="I65" s="1"/>
  <c r="J65" s="1"/>
  <c r="K65" s="1"/>
  <c r="DM65" i="243"/>
  <c r="DM73"/>
  <c r="H73" i="234"/>
  <c r="I73" s="1"/>
  <c r="J73" s="1"/>
  <c r="K73" s="1"/>
  <c r="DM77" i="243"/>
  <c r="H77" i="234"/>
  <c r="I77" s="1"/>
  <c r="J77" s="1"/>
  <c r="K77" s="1"/>
  <c r="H89"/>
  <c r="I89" s="1"/>
  <c r="J89" s="1"/>
  <c r="K89" s="1"/>
  <c r="H93"/>
  <c r="I93" s="1"/>
  <c r="J93" s="1"/>
  <c r="K93" s="1"/>
  <c r="DM93" i="243"/>
  <c r="DM101"/>
  <c r="H101" i="234"/>
  <c r="I101" s="1"/>
  <c r="J101" s="1"/>
  <c r="K101" s="1"/>
  <c r="H105"/>
  <c r="I105" s="1"/>
  <c r="J105" s="1"/>
  <c r="K105" s="1"/>
  <c r="DM47" i="243"/>
  <c r="H47" i="234"/>
  <c r="H111" s="1"/>
  <c r="W19" i="228"/>
  <c r="W21" s="1"/>
  <c r="L52" i="144"/>
  <c r="DM48" i="243"/>
  <c r="H48" i="234"/>
  <c r="I48" s="1"/>
  <c r="J48" s="1"/>
  <c r="K48" s="1"/>
  <c r="H52"/>
  <c r="H54"/>
  <c r="I54" s="1"/>
  <c r="J54" s="1"/>
  <c r="K54" s="1"/>
  <c r="H56"/>
  <c r="I56" s="1"/>
  <c r="J56" s="1"/>
  <c r="K56" s="1"/>
  <c r="DM60" i="243"/>
  <c r="H60" i="234"/>
  <c r="I60" s="1"/>
  <c r="J60" s="1"/>
  <c r="K60" s="1"/>
  <c r="DM62" i="243"/>
  <c r="H62" i="234"/>
  <c r="I62" s="1"/>
  <c r="J62" s="1"/>
  <c r="K62" s="1"/>
  <c r="DM64" i="243"/>
  <c r="H64" i="234"/>
  <c r="I64" s="1"/>
  <c r="J64" s="1"/>
  <c r="K64" s="1"/>
  <c r="DM68" i="243"/>
  <c r="H68" i="234"/>
  <c r="I68" s="1"/>
  <c r="J68" s="1"/>
  <c r="K68" s="1"/>
  <c r="I80"/>
  <c r="J80" s="1"/>
  <c r="K80" s="1"/>
  <c r="I86"/>
  <c r="J86" s="1"/>
  <c r="K86" s="1"/>
  <c r="I87"/>
  <c r="I88"/>
  <c r="J88" s="1"/>
  <c r="K88" s="1"/>
  <c r="I90"/>
  <c r="J90" s="1"/>
  <c r="K90" s="1"/>
  <c r="I94"/>
  <c r="J94" s="1"/>
  <c r="K94" s="1"/>
  <c r="I95"/>
  <c r="J95" s="1"/>
  <c r="K95" s="1"/>
  <c r="I96"/>
  <c r="J96" s="1"/>
  <c r="K96" s="1"/>
  <c r="I97"/>
  <c r="J97" s="1"/>
  <c r="K97" s="1"/>
  <c r="I103"/>
  <c r="J103" s="1"/>
  <c r="K103" s="1"/>
  <c r="I104"/>
  <c r="J104" s="1"/>
  <c r="K104" s="1"/>
  <c r="I70"/>
  <c r="J70" s="1"/>
  <c r="K70" s="1"/>
  <c r="I69"/>
  <c r="J69" s="1"/>
  <c r="K69" s="1"/>
  <c r="I7"/>
  <c r="J7" s="1"/>
  <c r="K7" s="1"/>
  <c r="I98"/>
  <c r="J98" s="1"/>
  <c r="K98" s="1"/>
  <c r="F18" i="226"/>
  <c r="K15"/>
  <c r="F23"/>
  <c r="D45" i="201" s="1"/>
  <c r="L34" i="192"/>
  <c r="DM15" i="243"/>
  <c r="H15" i="234"/>
  <c r="I15" s="1"/>
  <c r="J15" s="1"/>
  <c r="K15" s="1"/>
  <c r="DM27" i="243"/>
  <c r="H27" i="234"/>
  <c r="I27" s="1"/>
  <c r="J27" s="1"/>
  <c r="K27" s="1"/>
  <c r="DM33" i="243"/>
  <c r="H33" i="234"/>
  <c r="I33" s="1"/>
  <c r="J33" s="1"/>
  <c r="K33" s="1"/>
  <c r="DM39" i="243"/>
  <c r="H39" i="234"/>
  <c r="I39" s="1"/>
  <c r="J39" s="1"/>
  <c r="K39" s="1"/>
  <c r="H43"/>
  <c r="I43" s="1"/>
  <c r="J43" s="1"/>
  <c r="K43" s="1"/>
  <c r="DM43" i="243"/>
  <c r="DM9"/>
  <c r="H9" i="234"/>
  <c r="I9" s="1"/>
  <c r="J9" s="1"/>
  <c r="K9" s="1"/>
  <c r="DM13" i="243"/>
  <c r="H13" i="234"/>
  <c r="I13" s="1"/>
  <c r="J13" s="1"/>
  <c r="K13" s="1"/>
  <c r="H19"/>
  <c r="I19" s="1"/>
  <c r="J19" s="1"/>
  <c r="K19" s="1"/>
  <c r="H23"/>
  <c r="H31"/>
  <c r="I31" s="1"/>
  <c r="J31" s="1"/>
  <c r="K31" s="1"/>
  <c r="DM31" i="243"/>
  <c r="H35" i="234"/>
  <c r="I35" s="1"/>
  <c r="J35" s="1"/>
  <c r="K35" s="1"/>
  <c r="DM35" i="243"/>
  <c r="DM45"/>
  <c r="H45" i="234"/>
  <c r="I45" s="1"/>
  <c r="J45" s="1"/>
  <c r="K45" s="1"/>
  <c r="L22" i="175"/>
  <c r="D38" i="201"/>
  <c r="I12" i="234"/>
  <c r="J12" s="1"/>
  <c r="K12" s="1"/>
  <c r="I14"/>
  <c r="J14" s="1"/>
  <c r="K14" s="1"/>
  <c r="I18"/>
  <c r="J18" s="1"/>
  <c r="K18" s="1"/>
  <c r="I20"/>
  <c r="J20" s="1"/>
  <c r="K20" s="1"/>
  <c r="I24"/>
  <c r="J24" s="1"/>
  <c r="K24" s="1"/>
  <c r="I26"/>
  <c r="J26" s="1"/>
  <c r="K26" s="1"/>
  <c r="I44"/>
  <c r="J44" s="1"/>
  <c r="K44" s="1"/>
  <c r="I83"/>
  <c r="J83" s="1"/>
  <c r="K83" s="1"/>
  <c r="F102" i="218"/>
  <c r="N29"/>
  <c r="R29" s="1"/>
  <c r="L65" i="217"/>
  <c r="G75"/>
  <c r="L38"/>
  <c r="G42"/>
  <c r="F70" i="144"/>
  <c r="C76" i="201" s="1"/>
  <c r="F69" i="144"/>
  <c r="C75" i="201" s="1"/>
  <c r="I55" i="234"/>
  <c r="J55" s="1"/>
  <c r="K55" s="1"/>
  <c r="I59"/>
  <c r="J59" s="1"/>
  <c r="K59" s="1"/>
  <c r="I71"/>
  <c r="J71" s="1"/>
  <c r="K71" s="1"/>
  <c r="I72"/>
  <c r="J72" s="1"/>
  <c r="K72" s="1"/>
  <c r="I74"/>
  <c r="J74" s="1"/>
  <c r="K74" s="1"/>
  <c r="DM82" i="243"/>
  <c r="H82" i="234"/>
  <c r="I82" s="1"/>
  <c r="J82" s="1"/>
  <c r="K82" s="1"/>
  <c r="H100"/>
  <c r="I100" s="1"/>
  <c r="J100" s="1"/>
  <c r="K100" s="1"/>
  <c r="AH32" i="228"/>
  <c r="Q15"/>
  <c r="R14" i="201" s="1"/>
  <c r="AK102" i="218"/>
  <c r="AQ29"/>
  <c r="AQ108" s="1"/>
  <c r="AQ6" i="201" s="1"/>
  <c r="I76" i="234"/>
  <c r="J76" s="1"/>
  <c r="K76" s="1"/>
  <c r="F38" i="192"/>
  <c r="C30" i="201" s="1"/>
  <c r="D34"/>
  <c r="L9" i="175"/>
  <c r="G32"/>
  <c r="L32" s="1"/>
  <c r="L33"/>
  <c r="G38"/>
  <c r="G48" s="1"/>
  <c r="T111" i="234"/>
  <c r="AA35" i="228"/>
  <c r="W106" i="218"/>
  <c r="F38" i="175"/>
  <c r="F48" s="1"/>
  <c r="F24" i="120" l="1"/>
  <c r="F62" s="1"/>
  <c r="F64" s="1"/>
  <c r="C118" i="201" s="1"/>
  <c r="L37" i="144"/>
  <c r="H108" i="218"/>
  <c r="H6" i="201" s="1"/>
  <c r="M108" i="218"/>
  <c r="M6" i="201" s="1"/>
  <c r="J108" i="218"/>
  <c r="J6" i="201" s="1"/>
  <c r="T108" i="218"/>
  <c r="T6" i="201" s="1"/>
  <c r="AM108" i="218"/>
  <c r="AM6" i="201" s="1"/>
  <c r="V108" i="218"/>
  <c r="V6" i="201" s="1"/>
  <c r="BC108" i="218"/>
  <c r="BC6" i="201" s="1"/>
  <c r="BA6"/>
  <c r="AD6"/>
  <c r="AB6"/>
  <c r="K6"/>
  <c r="U6"/>
  <c r="L6"/>
  <c r="AZ6"/>
  <c r="G108" i="218"/>
  <c r="G6" i="201" s="1"/>
  <c r="P108" i="218"/>
  <c r="P6" i="201" s="1"/>
  <c r="Z108" i="218"/>
  <c r="Z6" i="201" s="1"/>
  <c r="I108" i="218"/>
  <c r="I6" i="201" s="1"/>
  <c r="W108" i="218"/>
  <c r="W6" i="201" s="1"/>
  <c r="AL108" i="218"/>
  <c r="AL6" i="201" s="1"/>
  <c r="AT108" i="218"/>
  <c r="AT6" i="201" s="1"/>
  <c r="O108" i="218"/>
  <c r="O6" i="201" s="1"/>
  <c r="AG108" i="218"/>
  <c r="AG6" i="201" s="1"/>
  <c r="E108" i="218"/>
  <c r="E6" i="201" s="1"/>
  <c r="Q108" i="218"/>
  <c r="Q6" i="201" s="1"/>
  <c r="AA108" i="218"/>
  <c r="AA6" i="201" s="1"/>
  <c r="AO108" i="218"/>
  <c r="AO6" i="201" s="1"/>
  <c r="J38" i="192"/>
  <c r="G30" i="201" s="1"/>
  <c r="J35" i="192"/>
  <c r="H38"/>
  <c r="E30" i="201" s="1"/>
  <c r="H35" i="192"/>
  <c r="I38"/>
  <c r="F30" i="201" s="1"/>
  <c r="I35" i="192"/>
  <c r="K38"/>
  <c r="H30" i="201" s="1"/>
  <c r="K35" i="192"/>
  <c r="D102" i="218"/>
  <c r="D106" s="1"/>
  <c r="L24" i="187"/>
  <c r="H28"/>
  <c r="E64" i="201" s="1"/>
  <c r="G28" i="187"/>
  <c r="D64" i="201" s="1"/>
  <c r="AH102" i="218"/>
  <c r="L10" i="117"/>
  <c r="G27"/>
  <c r="D54" i="201" s="1"/>
  <c r="AH19" i="228"/>
  <c r="AH21" s="1"/>
  <c r="L49" i="120"/>
  <c r="G51"/>
  <c r="L62" i="217"/>
  <c r="L70"/>
  <c r="F42"/>
  <c r="F53" s="1"/>
  <c r="F54" s="1"/>
  <c r="C13" i="201" s="1"/>
  <c r="F75" i="217"/>
  <c r="F82" s="1"/>
  <c r="L64"/>
  <c r="AX106" i="218"/>
  <c r="AH31" i="228"/>
  <c r="AI31" s="1"/>
  <c r="AR31" s="1"/>
  <c r="Q376" i="216"/>
  <c r="Q323"/>
  <c r="BC167"/>
  <c r="BC185" s="1"/>
  <c r="AT185"/>
  <c r="BC170"/>
  <c r="BC188" s="1"/>
  <c r="AT188"/>
  <c r="AI189"/>
  <c r="AT141"/>
  <c r="AI210"/>
  <c r="AT212"/>
  <c r="AI315"/>
  <c r="AT314"/>
  <c r="AI314"/>
  <c r="AI132"/>
  <c r="AT133"/>
  <c r="AT214"/>
  <c r="AI213"/>
  <c r="BC238"/>
  <c r="BC300" s="1"/>
  <c r="BC316" s="1"/>
  <c r="AT300"/>
  <c r="Q191"/>
  <c r="Q315"/>
  <c r="BC314"/>
  <c r="BC230"/>
  <c r="BC292" s="1"/>
  <c r="BC308" s="1"/>
  <c r="AT292"/>
  <c r="AT308" s="1"/>
  <c r="AT258"/>
  <c r="BC259"/>
  <c r="BC258" s="1"/>
  <c r="BA321"/>
  <c r="BC130"/>
  <c r="BC129" s="1"/>
  <c r="AT129"/>
  <c r="AT316"/>
  <c r="BA302"/>
  <c r="BC97"/>
  <c r="AT111"/>
  <c r="AT114"/>
  <c r="AT228"/>
  <c r="BC229"/>
  <c r="AT291"/>
  <c r="BC248"/>
  <c r="BC295" s="1"/>
  <c r="BC311" s="1"/>
  <c r="AT295"/>
  <c r="AT311" s="1"/>
  <c r="BC252"/>
  <c r="BC299" s="1"/>
  <c r="AT299"/>
  <c r="BC246"/>
  <c r="AT293"/>
  <c r="AT243"/>
  <c r="BC250"/>
  <c r="BC297" s="1"/>
  <c r="AT297"/>
  <c r="BC276"/>
  <c r="BC273" s="1"/>
  <c r="AT273"/>
  <c r="AT181"/>
  <c r="AT307" s="1"/>
  <c r="BC163"/>
  <c r="BC201"/>
  <c r="BC198" s="1"/>
  <c r="AT198"/>
  <c r="AI290"/>
  <c r="AI302" s="1"/>
  <c r="BC112"/>
  <c r="AT125"/>
  <c r="BC115"/>
  <c r="BC161"/>
  <c r="BC179" s="1"/>
  <c r="AT179"/>
  <c r="BC197"/>
  <c r="BC195" s="1"/>
  <c r="AT195"/>
  <c r="BC257"/>
  <c r="BC255" s="1"/>
  <c r="AT255"/>
  <c r="AT361"/>
  <c r="AI376"/>
  <c r="T130" i="2"/>
  <c r="M19" i="228"/>
  <c r="M21" s="1"/>
  <c r="Q18"/>
  <c r="G67" i="144"/>
  <c r="L67" s="1"/>
  <c r="L64"/>
  <c r="BC38" i="216"/>
  <c r="AT56"/>
  <c r="AT53"/>
  <c r="AT67" s="1"/>
  <c r="L27" i="279"/>
  <c r="AI321" i="216"/>
  <c r="BC242"/>
  <c r="AT240"/>
  <c r="AT289"/>
  <c r="AV29" i="218"/>
  <c r="AY26"/>
  <c r="BB26" s="1"/>
  <c r="BD26" s="1"/>
  <c r="AY11"/>
  <c r="I79" i="234"/>
  <c r="J79" s="1"/>
  <c r="K79" s="1"/>
  <c r="L31" i="192"/>
  <c r="G38"/>
  <c r="D30" i="201" s="1"/>
  <c r="L31" i="279"/>
  <c r="L30"/>
  <c r="O40" i="247"/>
  <c r="D150" i="201" s="1"/>
  <c r="L7" i="279"/>
  <c r="G21"/>
  <c r="L21" s="1"/>
  <c r="L32"/>
  <c r="F30" i="192"/>
  <c r="F35" s="1"/>
  <c r="F27"/>
  <c r="AW102" i="218"/>
  <c r="H106" i="234"/>
  <c r="I106" s="1"/>
  <c r="J106" s="1"/>
  <c r="K106" s="1"/>
  <c r="BD104" i="218"/>
  <c r="F39" i="279"/>
  <c r="F60" s="1"/>
  <c r="C123" i="201" s="1"/>
  <c r="G30" i="192"/>
  <c r="G27"/>
  <c r="L6"/>
  <c r="L27" s="1"/>
  <c r="K99" i="234"/>
  <c r="G17" i="217"/>
  <c r="G18" s="1"/>
  <c r="D12" i="201" s="1"/>
  <c r="L6" i="217"/>
  <c r="AT159" i="216"/>
  <c r="BC160"/>
  <c r="AT178"/>
  <c r="AT175"/>
  <c r="AT191" s="1"/>
  <c r="AI180"/>
  <c r="AI309"/>
  <c r="AI306" s="1"/>
  <c r="BC165"/>
  <c r="AT162"/>
  <c r="AT183"/>
  <c r="BC169"/>
  <c r="BC187" s="1"/>
  <c r="BC313" s="1"/>
  <c r="AT187"/>
  <c r="AT313" s="1"/>
  <c r="AT225"/>
  <c r="BC226"/>
  <c r="AT285"/>
  <c r="AT288"/>
  <c r="AT287" s="1"/>
  <c r="L13" i="175"/>
  <c r="D35" i="201"/>
  <c r="G29" i="117"/>
  <c r="D56" i="201" s="1"/>
  <c r="AT270" i="216"/>
  <c r="BC271"/>
  <c r="BC270" s="1"/>
  <c r="L18" i="175"/>
  <c r="D37" i="201"/>
  <c r="S102" i="218"/>
  <c r="X29"/>
  <c r="AJ29" s="1"/>
  <c r="AU29" s="1"/>
  <c r="AW106"/>
  <c r="D41" i="201"/>
  <c r="L38" i="175"/>
  <c r="G39"/>
  <c r="L39" s="1"/>
  <c r="I23" i="234"/>
  <c r="R108" i="218"/>
  <c r="R6" i="201" s="1"/>
  <c r="C6"/>
  <c r="I52" i="234"/>
  <c r="C41" i="201"/>
  <c r="F39" i="175"/>
  <c r="AK106" i="218"/>
  <c r="AQ102"/>
  <c r="X15" i="228"/>
  <c r="Y14" i="201" s="1"/>
  <c r="I6" i="234"/>
  <c r="L42" i="217"/>
  <c r="G53"/>
  <c r="G54" s="1"/>
  <c r="D13" i="201" s="1"/>
  <c r="L75" i="217"/>
  <c r="G82"/>
  <c r="L82" s="1"/>
  <c r="N102" i="218"/>
  <c r="R102" s="1"/>
  <c r="F106"/>
  <c r="F24" i="226"/>
  <c r="D46" i="201" s="1"/>
  <c r="K18" i="226"/>
  <c r="F21"/>
  <c r="K21" s="1"/>
  <c r="J87" i="234"/>
  <c r="I47"/>
  <c r="F108" i="218" l="1"/>
  <c r="F6" i="201" s="1"/>
  <c r="D108" i="218"/>
  <c r="D6" i="201" s="1"/>
  <c r="AK108" i="218"/>
  <c r="AK6" i="201" s="1"/>
  <c r="AX108" i="218"/>
  <c r="AX6" i="201" s="1"/>
  <c r="AW108" i="218"/>
  <c r="AW6" i="201" s="1"/>
  <c r="L51" i="120"/>
  <c r="F32" i="215"/>
  <c r="F92"/>
  <c r="F106" s="1"/>
  <c r="G20" i="120"/>
  <c r="AH33" i="228"/>
  <c r="AH35" s="1"/>
  <c r="Q321" i="216"/>
  <c r="Q342"/>
  <c r="Q358" s="1"/>
  <c r="AI342"/>
  <c r="AI358" s="1"/>
  <c r="AT213"/>
  <c r="BC214"/>
  <c r="BC213" s="1"/>
  <c r="Q306"/>
  <c r="BC133"/>
  <c r="AT132"/>
  <c r="BC212"/>
  <c r="BC210" s="1"/>
  <c r="AT210"/>
  <c r="AT189"/>
  <c r="AT315" s="1"/>
  <c r="BC141"/>
  <c r="BC189" s="1"/>
  <c r="BC315" s="1"/>
  <c r="BC181"/>
  <c r="BC243"/>
  <c r="BC293"/>
  <c r="BC228"/>
  <c r="BC291"/>
  <c r="BC290" s="1"/>
  <c r="BC114"/>
  <c r="BC111"/>
  <c r="BC125" s="1"/>
  <c r="BC307"/>
  <c r="AT290"/>
  <c r="AT302" s="1"/>
  <c r="AT177"/>
  <c r="AT323"/>
  <c r="AT376"/>
  <c r="BC361"/>
  <c r="BC376" s="1"/>
  <c r="Q19" i="228"/>
  <c r="Q21" s="1"/>
  <c r="X18"/>
  <c r="S106" i="218"/>
  <c r="X102"/>
  <c r="AJ102" s="1"/>
  <c r="AU102" s="1"/>
  <c r="BC285" i="216"/>
  <c r="BC225"/>
  <c r="BC288"/>
  <c r="AT180"/>
  <c r="AT309"/>
  <c r="BC183"/>
  <c r="BC162"/>
  <c r="L17" i="217"/>
  <c r="G59" i="279"/>
  <c r="D122" i="201" s="1"/>
  <c r="AV102" i="218"/>
  <c r="AY29"/>
  <c r="BB29" s="1"/>
  <c r="BD29" s="1"/>
  <c r="BC53" i="216"/>
  <c r="BC67" s="1"/>
  <c r="BC56"/>
  <c r="L25" i="279"/>
  <c r="G39"/>
  <c r="L39" s="1"/>
  <c r="BC159" i="216"/>
  <c r="BC178"/>
  <c r="BC177" s="1"/>
  <c r="BC175"/>
  <c r="BC191" s="1"/>
  <c r="L30" i="192"/>
  <c r="L35" s="1"/>
  <c r="G35"/>
  <c r="BB11" i="218"/>
  <c r="BC289" i="216"/>
  <c r="BC323" s="1"/>
  <c r="BC240"/>
  <c r="L53" i="217"/>
  <c r="J6" i="234"/>
  <c r="AU108" i="218"/>
  <c r="AU6" i="201" s="1"/>
  <c r="I111" i="234"/>
  <c r="J47"/>
  <c r="J111" s="1"/>
  <c r="K87"/>
  <c r="J52"/>
  <c r="J23"/>
  <c r="S108" i="218" l="1"/>
  <c r="S6" i="201" s="1"/>
  <c r="F34" i="215"/>
  <c r="G34" s="1"/>
  <c r="F36"/>
  <c r="F110"/>
  <c r="F108"/>
  <c r="G108" s="1"/>
  <c r="L20" i="120"/>
  <c r="G23"/>
  <c r="BC342" i="216"/>
  <c r="AT321"/>
  <c r="AT342"/>
  <c r="BC132"/>
  <c r="AT306"/>
  <c r="X19" i="228"/>
  <c r="X21" s="1"/>
  <c r="X32"/>
  <c r="G60" i="279"/>
  <c r="D123" i="201" s="1"/>
  <c r="BC309" i="216"/>
  <c r="BC306" s="1"/>
  <c r="BC180"/>
  <c r="AJ11" i="218"/>
  <c r="F6" i="217"/>
  <c r="F17" s="1"/>
  <c r="BC321" i="216"/>
  <c r="AV106" i="218"/>
  <c r="AY102"/>
  <c r="BB102" s="1"/>
  <c r="BD102" s="1"/>
  <c r="BC287" i="216"/>
  <c r="BC302" s="1"/>
  <c r="K52" i="234"/>
  <c r="K47"/>
  <c r="K111" s="1"/>
  <c r="L111" s="1"/>
  <c r="K6"/>
  <c r="K23"/>
  <c r="AV108" i="218" l="1"/>
  <c r="AV6" i="201" s="1"/>
  <c r="G46" i="215"/>
  <c r="L46" s="1"/>
  <c r="L50" s="1"/>
  <c r="L34"/>
  <c r="L53" s="1"/>
  <c r="L54" s="1"/>
  <c r="F53"/>
  <c r="F54" s="1"/>
  <c r="F44"/>
  <c r="F50" s="1"/>
  <c r="F127"/>
  <c r="F128" s="1"/>
  <c r="F118"/>
  <c r="L92"/>
  <c r="L106" s="1"/>
  <c r="K120"/>
  <c r="L108"/>
  <c r="G120"/>
  <c r="L120" s="1"/>
  <c r="L124" s="1"/>
  <c r="G24" i="120"/>
  <c r="L24" s="1"/>
  <c r="L23"/>
  <c r="AT358" i="216"/>
  <c r="BC358"/>
  <c r="X33" i="228"/>
  <c r="AI32"/>
  <c r="AR32" s="1"/>
  <c r="AU11" i="218"/>
  <c r="F18" i="217"/>
  <c r="C12" i="201" s="1"/>
  <c r="L127" i="215" l="1"/>
  <c r="L128" s="1"/>
  <c r="X35" i="228"/>
  <c r="AI35"/>
  <c r="AR35" s="1"/>
  <c r="G5" i="215"/>
  <c r="H5"/>
  <c r="F124"/>
  <c r="G62" i="120"/>
  <c r="G64" s="1"/>
  <c r="D118" i="201" s="1"/>
  <c r="L62" i="120"/>
  <c r="AI33" i="228"/>
  <c r="AR33" s="1"/>
  <c r="BD11" i="218"/>
  <c r="B45" i="228" l="1"/>
  <c r="B44"/>
  <c r="L5" i="215"/>
</calcChain>
</file>

<file path=xl/comments1.xml><?xml version="1.0" encoding="utf-8"?>
<comments xmlns="http://schemas.openxmlformats.org/spreadsheetml/2006/main">
  <authors>
    <author>k14274</author>
  </authors>
  <commentList>
    <comment ref="A23" authorId="0">
      <text>
        <r>
          <rPr>
            <b/>
            <sz val="8"/>
            <color indexed="81"/>
            <rFont val="Tahoma"/>
            <family val="2"/>
          </rPr>
          <t>k14274:</t>
        </r>
        <r>
          <rPr>
            <sz val="8"/>
            <color indexed="81"/>
            <rFont val="Tahoma"/>
            <family val="2"/>
          </rPr>
          <t xml:space="preserve">
Fines and penalties are shown on the memo tables</t>
        </r>
      </text>
    </comment>
    <comment ref="A97" authorId="0">
      <text>
        <r>
          <rPr>
            <b/>
            <sz val="8"/>
            <color indexed="81"/>
            <rFont val="Tahoma"/>
            <family val="2"/>
          </rPr>
          <t>k14274:</t>
        </r>
        <r>
          <rPr>
            <sz val="8"/>
            <color indexed="81"/>
            <rFont val="Tahoma"/>
            <family val="2"/>
          </rPr>
          <t xml:space="preserve">
Fines and penalties are shown on the memo tables</t>
        </r>
      </text>
    </comment>
    <comment ref="A171" authorId="0">
      <text>
        <r>
          <rPr>
            <b/>
            <sz val="8"/>
            <color indexed="81"/>
            <rFont val="Tahoma"/>
            <family val="2"/>
          </rPr>
          <t>k14274:</t>
        </r>
        <r>
          <rPr>
            <sz val="8"/>
            <color indexed="81"/>
            <rFont val="Tahoma"/>
            <family val="2"/>
          </rPr>
          <t xml:space="preserve">
Fines and penalties are shown on the memo tables</t>
        </r>
      </text>
    </comment>
    <comment ref="A245" authorId="0">
      <text>
        <r>
          <rPr>
            <b/>
            <sz val="8"/>
            <color indexed="81"/>
            <rFont val="Tahoma"/>
            <family val="2"/>
          </rPr>
          <t>k14274:</t>
        </r>
        <r>
          <rPr>
            <sz val="8"/>
            <color indexed="81"/>
            <rFont val="Tahoma"/>
            <family val="2"/>
          </rPr>
          <t xml:space="preserve">
Fines and penalties are shown on the memo tables</t>
        </r>
      </text>
    </comment>
    <comment ref="A319" authorId="0">
      <text>
        <r>
          <rPr>
            <b/>
            <sz val="8"/>
            <color indexed="81"/>
            <rFont val="Tahoma"/>
            <family val="2"/>
          </rPr>
          <t>k14274:</t>
        </r>
        <r>
          <rPr>
            <sz val="8"/>
            <color indexed="81"/>
            <rFont val="Tahoma"/>
            <family val="2"/>
          </rPr>
          <t xml:space="preserve">
Fines and penalties are shown on the memo tables</t>
        </r>
      </text>
    </comment>
  </commentList>
</comments>
</file>

<file path=xl/comments2.xml><?xml version="1.0" encoding="utf-8"?>
<comments xmlns="http://schemas.openxmlformats.org/spreadsheetml/2006/main">
  <authors>
    <author>Karl Hurley</author>
  </authors>
  <commentList>
    <comment ref="N76" authorId="0">
      <text>
        <r>
          <rPr>
            <b/>
            <sz val="9"/>
            <color indexed="81"/>
            <rFont val="Tahoma"/>
            <family val="2"/>
          </rPr>
          <t xml:space="preserve">Ofgem:
</t>
        </r>
        <r>
          <rPr>
            <sz val="9"/>
            <color indexed="81"/>
            <rFont val="Tahoma"/>
            <family val="2"/>
          </rPr>
          <t xml:space="preserve">This table should only include the costs related to the initial response to restore supplies to customers due to the Incident. For example the costs related to Switching, fault location and the initial repair such as a temporary connection. </t>
        </r>
        <r>
          <rPr>
            <sz val="8"/>
            <color indexed="81"/>
            <rFont val="Tahoma"/>
            <family val="2"/>
          </rPr>
          <t xml:space="preserve">
</t>
        </r>
      </text>
    </comment>
    <comment ref="V76" authorId="0">
      <text>
        <r>
          <rPr>
            <b/>
            <sz val="9"/>
            <color indexed="81"/>
            <rFont val="Tahoma"/>
            <family val="2"/>
          </rPr>
          <t>Ofgem:</t>
        </r>
        <r>
          <rPr>
            <sz val="9"/>
            <color indexed="81"/>
            <rFont val="Tahoma"/>
            <family val="2"/>
          </rPr>
          <t xml:space="preserve">
This table should only include the costs related to the "betterment" beyond the minimum work required to restore supply due to the Incident. For example the costs related to the installation of new cable.</t>
        </r>
      </text>
    </comment>
  </commentList>
</comments>
</file>

<file path=xl/sharedStrings.xml><?xml version="1.0" encoding="utf-8"?>
<sst xmlns="http://schemas.openxmlformats.org/spreadsheetml/2006/main" count="19191" uniqueCount="1691">
  <si>
    <t>DPCR4</t>
  </si>
  <si>
    <t>DPCR5</t>
  </si>
  <si>
    <t>Total</t>
  </si>
  <si>
    <t>£m</t>
  </si>
  <si>
    <t>(£m)</t>
  </si>
  <si>
    <t>EHV</t>
  </si>
  <si>
    <t>132kV</t>
  </si>
  <si>
    <t>DPCR6</t>
  </si>
  <si>
    <t>Other</t>
  </si>
  <si>
    <t>DPCR7</t>
  </si>
  <si>
    <t>LV</t>
  </si>
  <si>
    <t>HV</t>
  </si>
  <si>
    <t>132 kV</t>
  </si>
  <si>
    <t>LV Service (OHL)</t>
  </si>
  <si>
    <t>Cable</t>
  </si>
  <si>
    <t>Switchgear</t>
  </si>
  <si>
    <t xml:space="preserve">Switchgear </t>
  </si>
  <si>
    <t xml:space="preserve">132 kV </t>
  </si>
  <si>
    <t>Civils</t>
  </si>
  <si>
    <t>Protection</t>
  </si>
  <si>
    <t>LV Service (UG)</t>
  </si>
  <si>
    <t>Overhead Pole Line</t>
  </si>
  <si>
    <t>LV Main (UG Consac)</t>
  </si>
  <si>
    <t>LV Main (UG Plastic)</t>
  </si>
  <si>
    <t>LV Main (UG Paper)</t>
  </si>
  <si>
    <t>LV Circuit Breaker</t>
  </si>
  <si>
    <t>LV Pillar (ID)</t>
  </si>
  <si>
    <t>LV Board (WM)</t>
  </si>
  <si>
    <t>6.6/11kV UG Cable</t>
  </si>
  <si>
    <t>20kV UG Cable</t>
  </si>
  <si>
    <t>HV Sub Cable</t>
  </si>
  <si>
    <t xml:space="preserve">Transformer  </t>
  </si>
  <si>
    <t>33kV Pole</t>
  </si>
  <si>
    <t>66kV Pole</t>
  </si>
  <si>
    <t>Overhead Tower Line</t>
  </si>
  <si>
    <t>33kV Tower</t>
  </si>
  <si>
    <t>66kV Tower</t>
  </si>
  <si>
    <t>33kV UG Cable (Non Pressurised)</t>
  </si>
  <si>
    <t>33kV UG Cable (Oil)</t>
  </si>
  <si>
    <t>33kV UG Cable (Gas)</t>
  </si>
  <si>
    <t>66kV UG Cable (Non Pressurised)</t>
  </si>
  <si>
    <t>66kV UG Cable (Oil)</t>
  </si>
  <si>
    <t>66kV UG Cable (Gas)</t>
  </si>
  <si>
    <t>EHV Sub Cable</t>
  </si>
  <si>
    <t>132kV Pole</t>
  </si>
  <si>
    <t>132kV Tower</t>
  </si>
  <si>
    <t>132kV UG Cable (Non Pressurised)</t>
  </si>
  <si>
    <t>132kV UG Cable (Oil)</t>
  </si>
  <si>
    <t>132kV UG Cable (Gas)</t>
  </si>
  <si>
    <t>Pilot Wire Overhead</t>
  </si>
  <si>
    <t>Pilot Wire Underground</t>
  </si>
  <si>
    <t>GM Third Party Substation</t>
  </si>
  <si>
    <t>33 kV</t>
  </si>
  <si>
    <t>66 kV</t>
  </si>
  <si>
    <t>LV System</t>
  </si>
  <si>
    <t xml:space="preserve">HV </t>
  </si>
  <si>
    <t>HV System</t>
  </si>
  <si>
    <t>EHV &amp; 132 kV System</t>
  </si>
  <si>
    <t>Labour</t>
  </si>
  <si>
    <t>Pensions</t>
  </si>
  <si>
    <t>Contractors</t>
  </si>
  <si>
    <t>Materials</t>
  </si>
  <si>
    <t>Wayleaves (inc Easements/Servitudes)</t>
  </si>
  <si>
    <t>Road Charges</t>
  </si>
  <si>
    <t>Rent</t>
  </si>
  <si>
    <t>Subscriptions</t>
  </si>
  <si>
    <t>Related Party Margins</t>
  </si>
  <si>
    <t>EHV &amp; 132kv General Reinforcement: N-1 (LI)</t>
  </si>
  <si>
    <t>EHV &amp; 132kv General Reinforcement: N-2</t>
  </si>
  <si>
    <t>EHV &amp; 132kv General Reinforcement: Other</t>
  </si>
  <si>
    <t>EHV &amp; 132kv General Reinforcement: Total</t>
  </si>
  <si>
    <t>[REF]: Asset Replacement</t>
  </si>
  <si>
    <t>Diversions for highways (funded as detailed in NRSWA)</t>
  </si>
  <si>
    <t>Conversion of wayleaves to Easements/Servitudes</t>
  </si>
  <si>
    <t>General Reinforcement</t>
  </si>
  <si>
    <t>Fault Level Reinforcement</t>
  </si>
  <si>
    <t>Asset Replacement</t>
  </si>
  <si>
    <t>Diversions - Wayleave Terminations</t>
  </si>
  <si>
    <t>Diversions - Highways</t>
  </si>
  <si>
    <t>Reinforcement - General</t>
  </si>
  <si>
    <t>High Value Projects</t>
  </si>
  <si>
    <t>Inspections and Maintenance</t>
  </si>
  <si>
    <t>Tree Cutting</t>
  </si>
  <si>
    <t>Legal and Safety</t>
  </si>
  <si>
    <t>Environmental</t>
  </si>
  <si>
    <t>Black Start</t>
  </si>
  <si>
    <t>Overhead</t>
  </si>
  <si>
    <t>Underground</t>
  </si>
  <si>
    <t>Network Design &amp; Engineering</t>
  </si>
  <si>
    <t>Project Management</t>
  </si>
  <si>
    <t>Network Policy</t>
  </si>
  <si>
    <t>Control Centre</t>
  </si>
  <si>
    <t>Stores</t>
  </si>
  <si>
    <t>Vehicles &amp; Transport</t>
  </si>
  <si>
    <t>IT &amp; Telecoms</t>
  </si>
  <si>
    <t>Property Mgt</t>
  </si>
  <si>
    <t>Finance &amp; Regulation</t>
  </si>
  <si>
    <t>Related Party 1</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</si>
  <si>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</si>
  <si>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</si>
  <si>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</si>
  <si>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</si>
  <si>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</si>
  <si>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</si>
  <si>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</si>
  <si>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</si>
  <si>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</si>
  <si>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</si>
  <si>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</si>
  <si>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</si>
  <si>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</si>
  <si>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</si>
  <si>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[REF]: Excluded Services</t>
  </si>
  <si>
    <t>CNI</t>
  </si>
  <si>
    <t>[REF]: Black Start</t>
  </si>
  <si>
    <t>Inspections &amp; Maintenance</t>
  </si>
  <si>
    <t>Primary</t>
  </si>
  <si>
    <t>Noise Pollution</t>
  </si>
  <si>
    <t>Transmission Connection Point Charges</t>
  </si>
  <si>
    <t>New Transmission Capacity Charges</t>
  </si>
  <si>
    <t>Diversions resulting from Wayleave Terminations</t>
  </si>
  <si>
    <t>Flooding</t>
  </si>
  <si>
    <t>High Impact Low Probability (HILP)</t>
  </si>
  <si>
    <t>IFI</t>
  </si>
  <si>
    <t>ESQCR</t>
  </si>
  <si>
    <t>Operational IT &amp; Telecoms</t>
  </si>
  <si>
    <t>Dismantlement</t>
  </si>
  <si>
    <t>Substation Electricity</t>
  </si>
  <si>
    <t>Diversions</t>
  </si>
  <si>
    <t>Reinforcement</t>
  </si>
  <si>
    <t>Core</t>
  </si>
  <si>
    <t>Non Core (re-opener/logging up)</t>
  </si>
  <si>
    <t>Substation RTUs, marshalling kiosks, receivers</t>
  </si>
  <si>
    <t>Communications for switching &amp; monitoring</t>
  </si>
  <si>
    <t>Control centre hardware &amp; software</t>
  </si>
  <si>
    <t xml:space="preserve"> </t>
  </si>
  <si>
    <t>Reinforcement - DSM Payments to avoid Reinforcement</t>
  </si>
  <si>
    <t>Operational Training</t>
  </si>
  <si>
    <t>[REF]: Calculation of allowed Related Party Margin</t>
  </si>
  <si>
    <t>All voltages</t>
  </si>
  <si>
    <t>Cut Outs</t>
  </si>
  <si>
    <t>Cut Out Fuses Only</t>
  </si>
  <si>
    <t>Pilot Wire Failures</t>
  </si>
  <si>
    <t>Repair &amp; Maintenance</t>
  </si>
  <si>
    <t>Inspections</t>
  </si>
  <si>
    <t>Substation</t>
  </si>
  <si>
    <t>%</t>
  </si>
  <si>
    <t>DNO</t>
  </si>
  <si>
    <t>Turnover</t>
  </si>
  <si>
    <t>Margin</t>
  </si>
  <si>
    <t>Margin %</t>
  </si>
  <si>
    <t>External Parties</t>
  </si>
  <si>
    <t>Network Operating Costs</t>
  </si>
  <si>
    <t>Pre2010 Transmission Connection Point Charges</t>
  </si>
  <si>
    <t>Post2010 Unincentivised Transmission Connection Point Charges</t>
  </si>
  <si>
    <t>Depreciation</t>
  </si>
  <si>
    <t>ERDCs</t>
  </si>
  <si>
    <t>Non-Core ex-ante</t>
  </si>
  <si>
    <t>Project/Scheme Name</t>
  </si>
  <si>
    <t>Project/ Scheme ID</t>
  </si>
  <si>
    <t>Worst Served Customers</t>
  </si>
  <si>
    <t>Asbestos clearance - Substations</t>
  </si>
  <si>
    <t>Asbestos clearance - Meter Boards</t>
  </si>
  <si>
    <t>Site Security</t>
  </si>
  <si>
    <t>Safety climbing fixtures</t>
  </si>
  <si>
    <t>Substation Fire Protection</t>
  </si>
  <si>
    <t>Earthing Upgrades</t>
  </si>
  <si>
    <t>Diversions - Conversion of Wayleaves (easements, Injurious affection)</t>
  </si>
  <si>
    <t>Legal &amp; Safety</t>
  </si>
  <si>
    <t>Wheeled Units Imported</t>
  </si>
  <si>
    <t>Shetland Balancing Costs</t>
  </si>
  <si>
    <t>[REF]: Non Activity Based Costs</t>
  </si>
  <si>
    <t>Pass Through</t>
  </si>
  <si>
    <t>Bad Debt Expense (net of recoveries)</t>
  </si>
  <si>
    <t>Bad Debt Expense</t>
  </si>
  <si>
    <t>Bad Debt Written Off</t>
  </si>
  <si>
    <t>Recoveries of previously written off debt</t>
  </si>
  <si>
    <t>Profit/Loss on sale of fixed Assets and scrap</t>
  </si>
  <si>
    <t>Pensions Deficit Repair Payments</t>
  </si>
  <si>
    <t>Profit/Loss on sale of Fixed Assets and Scrap</t>
  </si>
  <si>
    <t>Cost of Items Sold</t>
  </si>
  <si>
    <t>Net Book Value</t>
  </si>
  <si>
    <t>Net Sale Proceeds</t>
  </si>
  <si>
    <t>Profit/Loss on Disposal</t>
  </si>
  <si>
    <t>Network Assets</t>
  </si>
  <si>
    <t>Vehicles</t>
  </si>
  <si>
    <t>Profit/Loss on Disposal of Fixed Assets</t>
  </si>
  <si>
    <t>Procedes from Sale of Scrap</t>
  </si>
  <si>
    <t>Profit/Loss on sale of fixed Assets and Scrap</t>
  </si>
  <si>
    <t>Non Activity Based Costs</t>
  </si>
  <si>
    <t>Scheme Name</t>
  </si>
  <si>
    <t>Category</t>
  </si>
  <si>
    <t>De minimis</t>
  </si>
  <si>
    <t>Substation Electricity Costs</t>
  </si>
  <si>
    <t>Cash proceeds of sale of scrap</t>
  </si>
  <si>
    <t>Cash proceeds of sale of operational assets</t>
  </si>
  <si>
    <t>#MWh</t>
  </si>
  <si>
    <t>p/MWh</t>
  </si>
  <si>
    <t>Demand Side Management Payments</t>
  </si>
  <si>
    <t>Closely Associated Indirects</t>
  </si>
  <si>
    <t>[REF]: Summary - Network Operating Costs by Cost Type</t>
  </si>
  <si>
    <t>Out of Area Networks - Total</t>
  </si>
  <si>
    <t>[REF]: Legacy Meter Asset Provision and Data Services</t>
  </si>
  <si>
    <t>Total - Excluded Services (exc. Connections)</t>
  </si>
  <si>
    <t>Basic meter asset provision</t>
  </si>
  <si>
    <t>Data Services (MPAS and data transfer)</t>
  </si>
  <si>
    <t>Rebranding</t>
  </si>
  <si>
    <t>Severe Weather 1-in-20 Events</t>
  </si>
  <si>
    <t>Legacy Metering</t>
  </si>
  <si>
    <t>High Value Project Costs</t>
  </si>
  <si>
    <t>Total Including High Value Projects</t>
  </si>
  <si>
    <t>Non Severe Weather Atypicals</t>
  </si>
  <si>
    <t>[Project name 1]</t>
  </si>
  <si>
    <t>[Project name 2]</t>
  </si>
  <si>
    <t>Set Up Expenditure</t>
  </si>
  <si>
    <t>De Minimis Activities</t>
  </si>
  <si>
    <t>Excluded Services (exc connections)</t>
  </si>
  <si>
    <t>Items outside the price control</t>
  </si>
  <si>
    <t>Project Expenditure</t>
  </si>
  <si>
    <t>Net Total</t>
  </si>
  <si>
    <t>Small Tools, Equipment, Plant &amp; Machinery</t>
  </si>
  <si>
    <t>Non-Operational Property (inc. Office Equipment)</t>
  </si>
  <si>
    <t>[REF]: Non-Operational Capex</t>
  </si>
  <si>
    <t>Non-Operational Capex by Category</t>
  </si>
  <si>
    <t xml:space="preserve">Total Directs </t>
  </si>
  <si>
    <t>[REF]: Network Operating Costs - Other</t>
  </si>
  <si>
    <t>HILP</t>
  </si>
  <si>
    <t>[REF]: Summary - Non Price Control Costs (excluding customer funded connections)</t>
  </si>
  <si>
    <t>Stand Alone Funding (RAV)</t>
  </si>
  <si>
    <t>Other Related Party a</t>
  </si>
  <si>
    <t>Other Related Party b</t>
  </si>
  <si>
    <t>Other Related Party c</t>
  </si>
  <si>
    <t>Other Related Party d</t>
  </si>
  <si>
    <t>By Cost Type</t>
  </si>
  <si>
    <t>By Category</t>
  </si>
  <si>
    <t>[REF]: Other (consented) Activities</t>
  </si>
  <si>
    <t>Underground Cable</t>
  </si>
  <si>
    <t>(version 1.0)</t>
  </si>
  <si>
    <t>Appendix xx</t>
  </si>
  <si>
    <t>DNO Name:</t>
  </si>
  <si>
    <t>Reporting Year:</t>
  </si>
  <si>
    <t>[Year]</t>
  </si>
  <si>
    <t>Reporting year</t>
  </si>
  <si>
    <t>Meters</t>
  </si>
  <si>
    <t>Power System Voltage Equipment / Unplanned Incident</t>
  </si>
  <si>
    <t>Power System Voltage Equipment / No Unplanned Incident</t>
  </si>
  <si>
    <t>Other Occurences (Not Affecting Power System Voltage Equipment)</t>
  </si>
  <si>
    <t>ES7: Miscellaneous</t>
  </si>
  <si>
    <t>Forecast ES7 Excluded Sevices Revenue</t>
  </si>
  <si>
    <t>C27</t>
  </si>
  <si>
    <t>LV Main (OHL) Conductor</t>
  </si>
  <si>
    <t>LV Poles</t>
  </si>
  <si>
    <t>LV Service associated with RLM</t>
  </si>
  <si>
    <t>20kV OHL (Conventional Conductor)</t>
  </si>
  <si>
    <t>20kV OHL (BLX or similar Conductor)</t>
  </si>
  <si>
    <t>6.6/11 kV Poles</t>
  </si>
  <si>
    <t>20 kV Poles</t>
  </si>
  <si>
    <t>6.6/11kV CB (PM)</t>
  </si>
  <si>
    <t>6.6/11kV CB (GM) Primary</t>
  </si>
  <si>
    <t>6.6/11kV CB (GM) Secondary</t>
  </si>
  <si>
    <t>6.6/11kV Switch (PM)</t>
  </si>
  <si>
    <t>6.6/11kV Switch (GM)</t>
  </si>
  <si>
    <t>6.6/11kV RMU</t>
  </si>
  <si>
    <t>20kV CB (PM)</t>
  </si>
  <si>
    <t>20kV Switch (GM)</t>
  </si>
  <si>
    <t>20kV Switch (PM)</t>
  </si>
  <si>
    <t>20kV CB (GM) Secondary</t>
  </si>
  <si>
    <t>20kV RMU</t>
  </si>
  <si>
    <t>6.6/11kV Transformer (PM)</t>
  </si>
  <si>
    <t>6.6/11kV Transformer (GM)</t>
  </si>
  <si>
    <t>20kV Transformer (PM)</t>
  </si>
  <si>
    <t>20kV Transformer (GM)</t>
  </si>
  <si>
    <t>33kV OHL (Pole Line) Conductor</t>
  </si>
  <si>
    <t>66kV OHL (Pole Line) Conductor</t>
  </si>
  <si>
    <t>33kV Fittings</t>
  </si>
  <si>
    <t>66kV Fittings</t>
  </si>
  <si>
    <t>33kV Switch (GM)</t>
  </si>
  <si>
    <t>33kV Switch (PM)</t>
  </si>
  <si>
    <t>33kV RMU</t>
  </si>
  <si>
    <t>33kV Transformer (PM)</t>
  </si>
  <si>
    <t>33kV Transformer (GM)</t>
  </si>
  <si>
    <t>66kV Transformer</t>
  </si>
  <si>
    <t>132kV Sub Cable</t>
  </si>
  <si>
    <t>132kV Transformer</t>
  </si>
  <si>
    <t>Batteries at GM HV Substations</t>
  </si>
  <si>
    <t>Cable Tunnels (DNO owned)</t>
  </si>
  <si>
    <t>Cable Bridges (DNO owned)</t>
  </si>
  <si>
    <t>LV Underground service transfers</t>
  </si>
  <si>
    <t>[REF]: High Impact Low Probability</t>
  </si>
  <si>
    <t>[REF]: De Minimis</t>
  </si>
  <si>
    <t>Non Core ex ante</t>
  </si>
  <si>
    <t xml:space="preserve">Units Consumed </t>
  </si>
  <si>
    <t>Cost per unit</t>
  </si>
  <si>
    <t>[REF]: Critical National Infrastructure</t>
  </si>
  <si>
    <t>Trouble Call</t>
  </si>
  <si>
    <t>- none -</t>
  </si>
  <si>
    <t>Descriptions and pack data</t>
  </si>
  <si>
    <t>Input cells</t>
  </si>
  <si>
    <t>Totals cells (of formula within worksheet)</t>
  </si>
  <si>
    <t>Referencing to other worksheets</t>
  </si>
  <si>
    <t>Check cells</t>
  </si>
  <si>
    <t>No Input</t>
  </si>
  <si>
    <t>DNO Name</t>
  </si>
  <si>
    <t>Referencing to other workbooks</t>
  </si>
  <si>
    <t>Demand and Pre 2005 DG Connections</t>
  </si>
  <si>
    <t>Quality of Service</t>
  </si>
  <si>
    <t>DG Network Unavailability Rebate Payments</t>
  </si>
  <si>
    <t>Cost Recoveries</t>
  </si>
  <si>
    <t>Total excluding High Level Projects</t>
  </si>
  <si>
    <t>Proceeds of sale of Non-Operational Assets</t>
  </si>
  <si>
    <t>Proceeds of sale of Operational Assets</t>
  </si>
  <si>
    <t>Check - Cost Type to Category</t>
  </si>
  <si>
    <t>Check - Cost Type to Scheme Totals</t>
  </si>
  <si>
    <t>Check - Set-up expenditure limits</t>
  </si>
  <si>
    <t>Other (Consented) Activities</t>
  </si>
  <si>
    <t>Non Price Control</t>
  </si>
  <si>
    <t>Business Rates</t>
  </si>
  <si>
    <t>Business Support Costs</t>
  </si>
  <si>
    <t>Related Party</t>
  </si>
  <si>
    <t>[REF]: Out Of Area Networks</t>
  </si>
  <si>
    <t>Distribution (demand customers)</t>
  </si>
  <si>
    <t>Standalone non RAV (IFI &amp; LCNF)</t>
  </si>
  <si>
    <t>Excluded Services (ES2 to 5)</t>
  </si>
  <si>
    <t>Metering Excluded Services (ES6)</t>
  </si>
  <si>
    <t>Excluded Services (ES7)</t>
  </si>
  <si>
    <t xml:space="preserve">Any other (consented) activity </t>
  </si>
  <si>
    <t>Out of area network</t>
  </si>
  <si>
    <t>Total all segments (exc pension deficit)</t>
  </si>
  <si>
    <t>Segmental Reporting - Net Costs</t>
  </si>
  <si>
    <r>
      <t xml:space="preserve">Sole use connections (ES1) </t>
    </r>
    <r>
      <rPr>
        <sz val="10"/>
        <color indexed="10"/>
        <rFont val="Verdana"/>
        <family val="2"/>
      </rPr>
      <t>- Customer funded inc unmetered</t>
    </r>
  </si>
  <si>
    <t>Closely Associated Indirect Pensions Allocated to Distribution</t>
  </si>
  <si>
    <t>Business Support Pensions Allocated to Distribution</t>
  </si>
  <si>
    <t>Non-Operational Capex Pensions Allocated to Distribution</t>
  </si>
  <si>
    <t>Total Distribution Pensions  (including allocated)</t>
  </si>
  <si>
    <r>
      <t xml:space="preserve">Distributed Generation </t>
    </r>
    <r>
      <rPr>
        <sz val="10"/>
        <color indexed="10"/>
        <rFont val="Verdana"/>
        <family val="2"/>
      </rPr>
      <t>- Only post 2005 DG</t>
    </r>
  </si>
  <si>
    <t xml:space="preserve">Distribution </t>
  </si>
  <si>
    <t>Other Non-Load</t>
  </si>
  <si>
    <t>NOCs - Faults (inc Atypical)</t>
  </si>
  <si>
    <t>NOCs - Tree Cutting</t>
  </si>
  <si>
    <t>NOCs - Inspections &amp; Maintenance (and Other NOCs)</t>
  </si>
  <si>
    <t xml:space="preserve">DUoS Closely Associated Indirects </t>
  </si>
  <si>
    <t>DUoS Non-Operational Capex</t>
  </si>
  <si>
    <t>Easements (DUoS)</t>
  </si>
  <si>
    <t>Load (DUoS Funded Connections)</t>
  </si>
  <si>
    <t>Core - Asset Replacement</t>
  </si>
  <si>
    <t>Core - Other</t>
  </si>
  <si>
    <t>Network Operating Costs - Faults</t>
  </si>
  <si>
    <t>Network Operating Costs - Tree Cutting</t>
  </si>
  <si>
    <t>Network Operating Costs - I&amp;M and other</t>
  </si>
  <si>
    <t>For Tax Purposes (Net Costs excluding Pensions)</t>
  </si>
  <si>
    <t>Connections: Customer Funded via the Apportionment Rule</t>
  </si>
  <si>
    <t>Network Investment Costs (RAV)</t>
  </si>
  <si>
    <t>Network Operating Costs (RAV)</t>
  </si>
  <si>
    <t>Closely associated Indirects (RAV)</t>
  </si>
  <si>
    <t>Atypicals Non Sev Weather (RAV)</t>
  </si>
  <si>
    <t>Costs Outside of RAV within Price Control</t>
  </si>
  <si>
    <t>Costs Within Price Control</t>
  </si>
  <si>
    <t>Costs outside Price  Control</t>
  </si>
  <si>
    <t>NABC</t>
  </si>
  <si>
    <t>Total DNO</t>
  </si>
  <si>
    <t>Connections</t>
  </si>
  <si>
    <t>Core Costs</t>
  </si>
  <si>
    <t>Non core re-opener</t>
  </si>
  <si>
    <t>Closely associated Indirects</t>
  </si>
  <si>
    <t>Atypicals Non Sev Weather</t>
  </si>
  <si>
    <t>Non Op Capex</t>
  </si>
  <si>
    <t>Stand Alone Funding (not RAV)</t>
  </si>
  <si>
    <t>Connections outside of RAV</t>
  </si>
  <si>
    <t>Excl services</t>
  </si>
  <si>
    <t>DUoS Funded via the Apportionment Rule</t>
  </si>
  <si>
    <t>QoS</t>
  </si>
  <si>
    <t>High  Value Projects</t>
  </si>
  <si>
    <t>Total Core Costs</t>
  </si>
  <si>
    <t>Total Network Investment Costs</t>
  </si>
  <si>
    <t>Severe Weather- Atypical</t>
  </si>
  <si>
    <t>NOC's other</t>
  </si>
  <si>
    <t>Engineering Mgt &amp; Clerical Support</t>
  </si>
  <si>
    <t>System Mapping - Cartographical</t>
  </si>
  <si>
    <t xml:space="preserve">Call Centre </t>
  </si>
  <si>
    <t>TOTAL RAV related Costs</t>
  </si>
  <si>
    <t>HR &amp; Non-operational Training</t>
  </si>
  <si>
    <t>CEO</t>
  </si>
  <si>
    <t>Total Business Support Costs</t>
  </si>
  <si>
    <t>Total Costs within Price Control</t>
  </si>
  <si>
    <t>Total Costs outside Price Control</t>
  </si>
  <si>
    <t>£'m</t>
  </si>
  <si>
    <t>TABLE A: Summary of provisions (excluding deferred tax)</t>
  </si>
  <si>
    <t>Opening balances on provisions (-ve) at 1 April</t>
  </si>
  <si>
    <t xml:space="preserve"> - Severance (excl. ERDCs)</t>
  </si>
  <si>
    <t xml:space="preserve"> - ERDCs</t>
  </si>
  <si>
    <t xml:space="preserve"> - Non severance related restructuring/merger costs</t>
  </si>
  <si>
    <t>Charged to P&amp;L (-ve)</t>
  </si>
  <si>
    <t>Released to P&amp;L (+ve)</t>
  </si>
  <si>
    <t>Utilised (+ve) - analysed below</t>
  </si>
  <si>
    <t xml:space="preserve">Closing balances on provisions (-ve) at 31 March </t>
  </si>
  <si>
    <t>Cash payments on utilisation of provisions (+ve)</t>
  </si>
  <si>
    <t xml:space="preserve"> - DNO's own</t>
  </si>
  <si>
    <t xml:space="preserve"> - Related Parties Total</t>
  </si>
  <si>
    <t>Analysed into cost type reported within Total Cost Matrix</t>
  </si>
  <si>
    <t>Labour (excluding employer pension costs)</t>
  </si>
  <si>
    <t>Pension costs (employer only)</t>
  </si>
  <si>
    <t>Contractor Costs</t>
  </si>
  <si>
    <t>Wayleaves/servitudes/easements</t>
  </si>
  <si>
    <t>Road charges</t>
  </si>
  <si>
    <t>Rent, etc (excluding software licences)</t>
  </si>
  <si>
    <t>Related Party Margin Charged</t>
  </si>
  <si>
    <t>Cost recoveries</t>
  </si>
  <si>
    <t>TABLE B: Summary of accruals and prepayments (non ordinary level of business)</t>
  </si>
  <si>
    <t>Opening balances on accruals and prepayments (non ordinary level of business) (-ve) at 1 April</t>
  </si>
  <si>
    <t xml:space="preserve"> - self insured risks</t>
  </si>
  <si>
    <t xml:space="preserve">- severance </t>
  </si>
  <si>
    <t>- ERDCs</t>
  </si>
  <si>
    <t xml:space="preserve"> - other (less than £500k)</t>
  </si>
  <si>
    <t>Closing balances on accruals and prepayments (non ordinary level of business) (-ve) at 1 April</t>
  </si>
  <si>
    <t>Cash payments on utilisation of accruals and prepayments (non ordinary level of business) (+ve)</t>
  </si>
  <si>
    <t>TABLE C: Cash Atypicals - atypicals - disallowed for RAV addition (EXCLUDING amounts recorded in provisions and accruals and prepayments utilisation above)</t>
  </si>
  <si>
    <t>1. ERDCs (re-severance in table D below)</t>
  </si>
  <si>
    <t>2. Rebranding</t>
  </si>
  <si>
    <t>Total Cash Atypicals - disallowed for RAV additions</t>
  </si>
  <si>
    <t>TOTAL Cash Atypical Events disallowed for RAV addition</t>
  </si>
  <si>
    <t>TABLE D: Cash Atypicals - atypicals - allowed - subject to activity type - for RAV addition (EXCLUDING amounts recorded in provisions and accruals and prepayments utilisation above)</t>
  </si>
  <si>
    <t>1. Severance costs (excl. ERDCs)</t>
  </si>
  <si>
    <t>2. Non severance related restructuring/merger costs</t>
  </si>
  <si>
    <t>Total Cash Atypicals - allowed for RAV addition subject to activity type</t>
  </si>
  <si>
    <t>TOTAL Cash Atypical Events RAVable allocation</t>
  </si>
  <si>
    <t>TABLE E: TOTAL Utilisation of Provisions &amp; Atypical Accruals and Cash Atypical Events allocation by cost</t>
  </si>
  <si>
    <t>TOTAL Utilisation &amp; Atypical Events allocation</t>
  </si>
  <si>
    <t>TABLE F: Source of TOTAL Utilisation &amp; Atypical Events by entity</t>
  </si>
  <si>
    <t>TOTAL Utilisation &amp; Atypical Events</t>
  </si>
  <si>
    <t>TABLE G: Analysis of related party margins included in Table F amounts</t>
  </si>
  <si>
    <t>Related Party Margins Total</t>
  </si>
  <si>
    <t>Total disallowed related party margins</t>
  </si>
  <si>
    <t>Atypicals Non Sev Weather (non RAV)</t>
  </si>
  <si>
    <t>Stand Alone Funding (non RAV)</t>
  </si>
  <si>
    <t>Connections (Non Price Control)</t>
  </si>
  <si>
    <t>Non Activity Based costs</t>
  </si>
  <si>
    <t>Cost Type</t>
  </si>
  <si>
    <t xml:space="preserve">Labour Total </t>
  </si>
  <si>
    <t xml:space="preserve">DNO Own </t>
  </si>
  <si>
    <t>Related Part Totals</t>
  </si>
  <si>
    <t>.</t>
  </si>
  <si>
    <t>Total Gross Costs</t>
  </si>
  <si>
    <t>Customer Contributions</t>
  </si>
  <si>
    <t>Total Net Costs</t>
  </si>
  <si>
    <t>Total Costs by Source:</t>
  </si>
  <si>
    <t>Check</t>
  </si>
  <si>
    <t>Allocation of Income relating to non-op capex and Business support costs</t>
  </si>
  <si>
    <t>Allocation of Indirects - Labour</t>
  </si>
  <si>
    <t>Allocation of Indirects - Pensions</t>
  </si>
  <si>
    <t>Allocation of Indirects - Contractors</t>
  </si>
  <si>
    <t>Allocation of Indirects - Materials</t>
  </si>
  <si>
    <t>Allocation of Indirects - Other</t>
  </si>
  <si>
    <t>Allocation of Indirects - Related Party Margins</t>
  </si>
  <si>
    <t xml:space="preserve">Total Net Costs after allocation for RAV </t>
  </si>
  <si>
    <t>Check: Total allocated to worksheets</t>
  </si>
  <si>
    <t>Memo: Statutory Non Op Depreciation</t>
  </si>
  <si>
    <t>Memo: Statutory Allocation (of Total Net costs after allocation)</t>
  </si>
  <si>
    <t>Costs after allocation of memo items</t>
  </si>
  <si>
    <t xml:space="preserve">Some Columns will be linked to memo </t>
  </si>
  <si>
    <t>Equalised Incentive Expenditure</t>
  </si>
  <si>
    <t>Fast Pot</t>
  </si>
  <si>
    <t>Network Investment</t>
  </si>
  <si>
    <t>Atypical costs (non sev weather)</t>
  </si>
  <si>
    <t>Total equalised</t>
  </si>
  <si>
    <t>15% RAV related costs</t>
  </si>
  <si>
    <t>Non-op Capex</t>
  </si>
  <si>
    <t>Road Charges to fast pot</t>
  </si>
  <si>
    <t>Total Fast Pot</t>
  </si>
  <si>
    <t>Cross reference to Final Proposals Financial methodologies</t>
  </si>
  <si>
    <t>Explanation of formulae</t>
  </si>
  <si>
    <t>Gross Costs</t>
  </si>
  <si>
    <t xml:space="preserve">1.12 / 1.16 </t>
  </si>
  <si>
    <t>Payments for distribution cash typical and atypical costs from Table X (excluding non distribution directs) and plus indirects associated with non-distribution activities</t>
  </si>
  <si>
    <t>Less Indirects allocated to non distribution activities (Incl. Pension Costs)</t>
  </si>
  <si>
    <t xml:space="preserve">Removes indirect costs associated with non distribution activities </t>
  </si>
  <si>
    <t>Less Ongoing Pension costs (Distribution Activity)</t>
  </si>
  <si>
    <t>Excludes all normal pension costs reported in Table 2.2 under distribution activities</t>
  </si>
  <si>
    <t>Less Income / cost recoveries</t>
  </si>
  <si>
    <t>Deducts customer contributions and cost recoveries</t>
  </si>
  <si>
    <t>Less Road Charges to fast pot</t>
  </si>
  <si>
    <t>Removes road charges from RAV additions</t>
  </si>
  <si>
    <t>Base Costs excl. Pension Costs</t>
  </si>
  <si>
    <t>Adjustments:</t>
  </si>
  <si>
    <t>Disallowed Related Party Margin</t>
  </si>
  <si>
    <t>1.16 / 1.25</t>
  </si>
  <si>
    <t>disallows related party margins for the distribution business reported in Table X where external related party turnover does not exceed 75% threshold</t>
  </si>
  <si>
    <t>removes rebranding costs as not allowable</t>
  </si>
  <si>
    <t>removes ERDCs as not allowable</t>
  </si>
  <si>
    <t>Other disallowed atypicals</t>
  </si>
  <si>
    <t>removes all other fines and penalties (other that Streetworks)</t>
  </si>
  <si>
    <t xml:space="preserve">deducts all the cash proceeds of sale of operational assets </t>
  </si>
  <si>
    <t>deducts all the cash proceeds of sale of scrap</t>
  </si>
  <si>
    <t>Adjustment to ES7 miscellaneous Excluded Services Costs</t>
  </si>
  <si>
    <t>adjustment to deduct from cost for the difference between actual and projected (at DPCR5) ES7 revenue as proxy for costs</t>
  </si>
  <si>
    <t>Ofgem post submission manual adjustments</t>
  </si>
  <si>
    <t>Total Costs (Excl. Pension costs)</t>
  </si>
  <si>
    <t>Transfer 15% to Fast Pot</t>
  </si>
  <si>
    <t>SLOW POT (85% RAV Related Costs Excl. Pension Costs)</t>
  </si>
  <si>
    <t>Add back ongoing pension costs (Direct &amp; Indirect on Distribution Activity)</t>
  </si>
  <si>
    <t>SLOW POT (85% RAV Related Cost Ongoing Pension Costs)</t>
  </si>
  <si>
    <t>SLOW POT (85% RAV Related Costs)</t>
  </si>
  <si>
    <t>Allowance</t>
  </si>
  <si>
    <t>Difference to allowance</t>
  </si>
  <si>
    <t>Allowance excluding Pension</t>
  </si>
  <si>
    <t>Actuals excluding Pensions</t>
  </si>
  <si>
    <t>Pension Allowance</t>
  </si>
  <si>
    <t>Pension Actuals</t>
  </si>
  <si>
    <t>Memo Note</t>
  </si>
  <si>
    <t>Explanation</t>
  </si>
  <si>
    <t>A-typical costs (non sev weather)</t>
  </si>
  <si>
    <t>Total Adjustment</t>
  </si>
  <si>
    <t>Check to Cost Matrix</t>
  </si>
  <si>
    <t>Non Severe weather Atypicals (Non Price Control)</t>
  </si>
  <si>
    <t>Check to cost matrix</t>
  </si>
  <si>
    <t>DUoS/ Customer Funded Connections</t>
  </si>
  <si>
    <t>Non Severe Weather Atypicals (non RAV)</t>
  </si>
  <si>
    <t>Atypicals Non Price Control</t>
  </si>
  <si>
    <t>Check: Total Pensions is equal to reported costs on the Cost Matrix</t>
  </si>
  <si>
    <t>Load (DUoS/ Customer Funded Connections)</t>
  </si>
  <si>
    <t>DUoS Business Support Costs</t>
  </si>
  <si>
    <t>Atypicals Non Sev Weather (Non RAV)</t>
  </si>
  <si>
    <t>2009/10 Cost reclassifications and amendments to comply with latest year rules</t>
  </si>
  <si>
    <t>2009/10 Reported Costs</t>
  </si>
  <si>
    <t>2009/10 Revised Costs</t>
  </si>
  <si>
    <t>Explained Movements in Costs in Current Year from Prior Year</t>
  </si>
  <si>
    <t>Sub- total</t>
  </si>
  <si>
    <t>Unexplained Movements in Current Year</t>
  </si>
  <si>
    <t>Explanation Required</t>
  </si>
  <si>
    <t>Current Year Costs after allocations to RAV (Row 95)</t>
  </si>
  <si>
    <t>Conversion of wayleaves to easements, easements, injurious affection</t>
  </si>
  <si>
    <t>Supply Restoration by Switching Only (Non Damage Fault)</t>
  </si>
  <si>
    <t>UG Cables (Non CONSAC) - Asset Repair</t>
  </si>
  <si>
    <t>UG Cables (CONSAC) - Asset Repair</t>
  </si>
  <si>
    <t>OH Lines - Asset Repair</t>
  </si>
  <si>
    <t>All Other Switchgear, Plant &amp; Equipment - Asset Repair</t>
  </si>
  <si>
    <t>UG Cables - Asset Repair</t>
  </si>
  <si>
    <t>Pole Mounted Switchgear Circuit Breakers - Asset Repair</t>
  </si>
  <si>
    <t>Pole Mounted Transformers - Asset Repair</t>
  </si>
  <si>
    <t>All Other Plant and Equipment (inc GM transformers) - Asset Repair</t>
  </si>
  <si>
    <t>UG Cables (Pressure Assisted) - Asset Repair</t>
  </si>
  <si>
    <t>UG Cables (Non Pressure Assisted) - Asset Repair</t>
  </si>
  <si>
    <t>All Other Plant and Equipment - Asset Repair</t>
  </si>
  <si>
    <t>Submarine Cables - Asset Repair</t>
  </si>
  <si>
    <t>Streetlights/Street Furniture/Unmetered Services/Unmetered Cut Outs</t>
  </si>
  <si>
    <t>Click on where you want to go</t>
  </si>
  <si>
    <t>FINANCIAL ISSUES</t>
  </si>
  <si>
    <t>RELATED PARTY</t>
  </si>
  <si>
    <t>COSTS: CORE</t>
  </si>
  <si>
    <t>COSTS : NON CORE EX ANTE</t>
  </si>
  <si>
    <t>COSTS: NON CORE (REOPENER/ LOGGING UP)</t>
  </si>
  <si>
    <t>COSTS: STAND ALONE FUNDING - NOT RAV</t>
  </si>
  <si>
    <t>COSTS: NETWORK OPERATING COSTS</t>
  </si>
  <si>
    <t>COSTS: NON PRICE CONTROL</t>
  </si>
  <si>
    <t>OTHER COSTS</t>
  </si>
  <si>
    <t xml:space="preserve">Rising &amp; Lateral Mains </t>
  </si>
  <si>
    <t>LV Pillar (OD at Substation)</t>
  </si>
  <si>
    <t>LV UGB &amp; LV Pillars (OD not at Substation)</t>
  </si>
  <si>
    <t>Cut Out (Metered)</t>
  </si>
  <si>
    <t>LV Board (X-type Network) (WM)</t>
  </si>
  <si>
    <t>LV Transformers/Regulators</t>
  </si>
  <si>
    <t>6.6/11kV OHL (Conventional Conductor)</t>
  </si>
  <si>
    <t>6.6/11kV OHL (BLX or similar Conductor)</t>
  </si>
  <si>
    <t>6.6/11kV Poles</t>
  </si>
  <si>
    <t>20kV Poles</t>
  </si>
  <si>
    <t>6.6/11kV Switchgear - Other (PM)</t>
  </si>
  <si>
    <t xml:space="preserve">6.6/11kV X-type RMU </t>
  </si>
  <si>
    <t>20kV CB (GM) Primary</t>
  </si>
  <si>
    <t>20kV Switchgear - Other (PM)</t>
  </si>
  <si>
    <t>33kV OHL (Tower line) Conductor</t>
  </si>
  <si>
    <t>66kV OHL Conductor</t>
  </si>
  <si>
    <t>33kV CB (Air Insulated Busbars)(ID) (GM)</t>
  </si>
  <si>
    <t>33kV CB (Air Insulated Busbars)(OD) (GM)</t>
  </si>
  <si>
    <t>33kV CB (Gas Insulated Busbars)(ID) (GM)</t>
  </si>
  <si>
    <t>33kV CB (Gas Insulated Busbars)(OD) (GM)</t>
  </si>
  <si>
    <t>33kV Switchgear - Other</t>
  </si>
  <si>
    <t>66kV CB (Air Insulated Busbars)(ID) (GM)</t>
  </si>
  <si>
    <t>66kV CB (Air Insulated Busbars)(OD) (GM)</t>
  </si>
  <si>
    <t>66kV CB (Gas Insulated Busbars)(ID) (GM)</t>
  </si>
  <si>
    <t>66kV CB (Gas Insulated Busbars)(OD) (GM)</t>
  </si>
  <si>
    <t>66kV Switchgear - Other</t>
  </si>
  <si>
    <t>Batteries at 33kV Substations</t>
  </si>
  <si>
    <t>Batteries at 66kV Substations</t>
  </si>
  <si>
    <t>132kV OHL (Pole Line) Conductor</t>
  </si>
  <si>
    <t>132kV OHL (Tower Line) Conductor</t>
  </si>
  <si>
    <t>132kV Fittings</t>
  </si>
  <si>
    <t>132kV CB (Air Insulated Busbars)(ID) (GM)</t>
  </si>
  <si>
    <t>132kV CB (Air Insulated Busbars)(OD) (GM)</t>
  </si>
  <si>
    <t>132kV CB (Gas Insulated Busbars)(ID) (GM)</t>
  </si>
  <si>
    <t>132kV CB (Gas Insulated Busbars)(OD) (GM)</t>
  </si>
  <si>
    <t>132kV Switchgear - Other</t>
  </si>
  <si>
    <t>Batteries at 132kV Substations</t>
  </si>
  <si>
    <t xml:space="preserve">Total  </t>
  </si>
  <si>
    <t>Transformers</t>
  </si>
  <si>
    <t>33kV CB (GM)</t>
  </si>
  <si>
    <t>66kV CB (GM)</t>
  </si>
  <si>
    <t>132kV CB (GM)</t>
  </si>
  <si>
    <t>LV UGB &amp; LV Pillars (OD Street Located)</t>
  </si>
  <si>
    <t>Rising and Lateral Mains (RLM)</t>
  </si>
  <si>
    <t>LV Services Associated With RLM</t>
  </si>
  <si>
    <t>Circuit Breakers (GM) Primary</t>
  </si>
  <si>
    <t>Circuit Breakers (GM) Secondary</t>
  </si>
  <si>
    <t>X Type RMU</t>
  </si>
  <si>
    <t>GM Switchgear (Exc CBs and X Type RMU)</t>
  </si>
  <si>
    <t>GM Transformers</t>
  </si>
  <si>
    <t>Batteries at GM Substations</t>
  </si>
  <si>
    <t>HV Pole Mounted CB</t>
  </si>
  <si>
    <t>HV Pole Mounted All Other</t>
  </si>
  <si>
    <t>Switchgear All Types</t>
  </si>
  <si>
    <t>Batteries at 33 kV Substations</t>
  </si>
  <si>
    <t>Batteries at 66 kV Substations</t>
  </si>
  <si>
    <t>Batteries at 132 kV Substations</t>
  </si>
  <si>
    <t>Add in a new check for indirect allocations for each NPC item</t>
  </si>
  <si>
    <t xml:space="preserve">Total Direct Costs </t>
  </si>
  <si>
    <r>
      <t xml:space="preserve">DSM payments </t>
    </r>
    <r>
      <rPr>
        <b/>
        <i/>
        <sz val="12"/>
        <color indexed="8"/>
        <rFont val="Verdana"/>
        <family val="2"/>
      </rPr>
      <t>(into subscriptions)</t>
    </r>
  </si>
  <si>
    <t>General Reinforcement - Total Direct Costs by Category</t>
  </si>
  <si>
    <t>Fault Level Reinforcement - Total Directs by voltage</t>
  </si>
  <si>
    <t>[REF]: Reinforcement and DSM payments</t>
  </si>
  <si>
    <t>Refurbishment</t>
  </si>
  <si>
    <t>Civils Activity</t>
  </si>
  <si>
    <t>Other Related Party e</t>
  </si>
  <si>
    <t>Other Related Party f</t>
  </si>
  <si>
    <t>ES2: Diversionary works under an obligation</t>
  </si>
  <si>
    <t>ES3: Works required by any alteration of premises</t>
  </si>
  <si>
    <t>ES4: Top-up, standby and enhanced system security</t>
  </si>
  <si>
    <t>ES5: Revenue protection services</t>
  </si>
  <si>
    <t>ES6: Metering services (other than legacy meter equipment provision)</t>
  </si>
  <si>
    <t>Fault Level Reinforcement - By Cost Type</t>
  </si>
  <si>
    <t>[REF]: Summary - Cost Matrix</t>
  </si>
  <si>
    <t>[REF]: Summary - Year on Year Comparison</t>
  </si>
  <si>
    <t>[REF]: Atypicals</t>
  </si>
  <si>
    <t>Indirect Allocations</t>
  </si>
  <si>
    <t>Total Including Allocations by Cost Type</t>
  </si>
  <si>
    <t>[REF]: IFI by Cost Type</t>
  </si>
  <si>
    <t>General Reinforcement - By Cost Type</t>
  </si>
  <si>
    <t>Indirect</t>
  </si>
  <si>
    <t>DR4 connections</t>
  </si>
  <si>
    <t>Pension Total</t>
  </si>
  <si>
    <t>Indirects allocated to Sole Use Connections/ Excluded</t>
  </si>
  <si>
    <t>Indirect allocated to Sole Use/Excluded</t>
  </si>
  <si>
    <t>In house</t>
  </si>
  <si>
    <t>Derived Factor</t>
  </si>
  <si>
    <t>[REF]: RAV</t>
  </si>
  <si>
    <t>Volumes</t>
  </si>
  <si>
    <t>Costs</t>
  </si>
  <si>
    <t>Annual Unit Costs</t>
  </si>
  <si>
    <t>Multi-Year Average Unit Cost</t>
  </si>
  <si>
    <t>Additions</t>
  </si>
  <si>
    <t>2 year</t>
  </si>
  <si>
    <t>3 year</t>
  </si>
  <si>
    <t>4 year</t>
  </si>
  <si>
    <t>Voltage</t>
  </si>
  <si>
    <t>Asset</t>
  </si>
  <si>
    <t>Name</t>
  </si>
  <si>
    <t>Units</t>
  </si>
  <si>
    <t>2011-2012</t>
  </si>
  <si>
    <t>2011-2013</t>
  </si>
  <si>
    <t>2011-2014</t>
  </si>
  <si>
    <t>2011-2015</t>
  </si>
  <si>
    <t>33kV Transformer (GM) (33/11 or 6kV,  &gt;20MVA CMR eq.)</t>
  </si>
  <si>
    <t>Each</t>
  </si>
  <si>
    <t>33kV Transformer (GM) (33/11 or 6kV,  &lt;20MVA CMR eq.)</t>
  </si>
  <si>
    <t>33kV Transformer (GM) (33/20kV,  &gt;20MVA CMR eq.)</t>
  </si>
  <si>
    <t>33kV Transformer (GM) (33/20kV,  &lt;20MVA CMR eq.)</t>
  </si>
  <si>
    <t>66kV Transformer (GM) (66/11 or 6kV,  &gt;20MVA CMR eq.)</t>
  </si>
  <si>
    <t>66kV Transformer (GM) (66/11 or 6kV,  &lt;20MVA CMR eq.)</t>
  </si>
  <si>
    <t>66kV Transformer (GM) (66/20kV,  &gt;20MVA CMR eq.)</t>
  </si>
  <si>
    <t>66kV Transformer (GM) (66/20kV,  &lt;20MVA CMR eq.)</t>
  </si>
  <si>
    <t>66kV Transformer (GM) (66/33kV)</t>
  </si>
  <si>
    <t>132kV Transformer (GM) (132/66kV, 30 - 60MVA)</t>
  </si>
  <si>
    <t>132kV Transformer (GM) (132/66kV, &gt;60MVA)</t>
  </si>
  <si>
    <t>132kV Transformer (GM) (132/33kV, &lt;30MVA)</t>
  </si>
  <si>
    <t>132kV Transformer (GM) (132/33kV, 30 - 60MVA)</t>
  </si>
  <si>
    <t>132kV Transformer (GM) (132/33kV, &gt;60MVA)</t>
  </si>
  <si>
    <t>132kV Transformer (GM) (132/11/11kV)</t>
  </si>
  <si>
    <t>132kV Transformer (GM) (132/11kV, &lt;15MVA)</t>
  </si>
  <si>
    <t>132kV Transformer (GM) (132/11kV, &gt;15MVA)</t>
  </si>
  <si>
    <t>132kV Transformer (GM) (132/20kV)</t>
  </si>
  <si>
    <t>single cct km</t>
  </si>
  <si>
    <t>multiple cct km</t>
  </si>
  <si>
    <t xml:space="preserve">Transformer  </t>
  </si>
  <si>
    <t>6.6/11kV Transformer (PM) (6.6/11kV)</t>
  </si>
  <si>
    <t>20kV Transformer (PM) (20 kV)</t>
  </si>
  <si>
    <t>HV Regulator (PM) (20/20kV or 11/11kV)</t>
  </si>
  <si>
    <t>6.6/11kV Transformer (GM) (11kV/LV or 6.6kV/LV, &lt;500kVA)</t>
  </si>
  <si>
    <t>6.6/11kV Transformer (GM) (11kV/LV or 6.6kV/LV, ≥500kVA and &lt;750kVA)</t>
  </si>
  <si>
    <t>20kV Transformer (GM) (20kV)</t>
  </si>
  <si>
    <t>HV Regulator (GM) (20/20kV or 11/11kV)</t>
  </si>
  <si>
    <t>6.6/11kV CB (GM) Primary Single Busbar</t>
  </si>
  <si>
    <t>6.6/11kV CB (GM) Primary Double Busbar</t>
  </si>
  <si>
    <t>20kV CB (GM) Primary Single Busbar</t>
  </si>
  <si>
    <t>20kV CB (GM) Primary Double Busbar</t>
  </si>
  <si>
    <t>33kV CB (Gas Insulated Busbars)(ID) Single Busbar</t>
  </si>
  <si>
    <t>33kV CB (Gas Insulated Busbars)(OD) Single Busbar</t>
  </si>
  <si>
    <t>33kV CB (Gas Insulated Busbars)(ID) Double Busbar</t>
  </si>
  <si>
    <t>33kV CB (Gas Insulated Busbars)(OD) Double Busbar</t>
  </si>
  <si>
    <t>66kV CB (Gas Insulated Busbars)(ID) Single Busbar</t>
  </si>
  <si>
    <t>66kV CB (Gas Insulated Busbars)(OD) Single Busbar</t>
  </si>
  <si>
    <t>66kV CB (Gas Insulated Busbars)(ID) Double Busbar</t>
  </si>
  <si>
    <t>66kV CB (Gas Insulated Busbars)(OD) Double Busbar</t>
  </si>
  <si>
    <t>Civil Works Driven By Condition Of Civil Items</t>
  </si>
  <si>
    <t>Civil Works At 132kV Substation</t>
  </si>
  <si>
    <t>Civil Works Driven By Plant Asset Replacement</t>
  </si>
  <si>
    <t>Enclosures and Surrounds</t>
  </si>
  <si>
    <t>All</t>
  </si>
  <si>
    <t>Cleansing</t>
  </si>
  <si>
    <t>Activity</t>
  </si>
  <si>
    <t>Losses</t>
  </si>
  <si>
    <t>Total Asset Register</t>
  </si>
  <si>
    <t>Total Asset Additions</t>
  </si>
  <si>
    <t>Total Asset Disposals</t>
  </si>
  <si>
    <t>km</t>
  </si>
  <si>
    <t>Other Assets</t>
  </si>
  <si>
    <t>LV Fuses (PM)</t>
  </si>
  <si>
    <t>LV Fuses (GM) (TM)</t>
  </si>
  <si>
    <t>Switching Points with Remote Control/Automation Facility</t>
  </si>
  <si>
    <t>GM Indoor Substation</t>
  </si>
  <si>
    <t>GM Outdoor Substation</t>
  </si>
  <si>
    <t>GM Mixed Substation</t>
  </si>
  <si>
    <t>Total GM HV Substations exc Third Party)</t>
  </si>
  <si>
    <t>Total GM 33kV Substations</t>
  </si>
  <si>
    <t>Total GM 66kV Substations</t>
  </si>
  <si>
    <t>Total GM 132kV Substations</t>
  </si>
  <si>
    <t>Decommissioned 33kV - Pressurised</t>
  </si>
  <si>
    <t>Decommissioned 66kV - Pressurised</t>
  </si>
  <si>
    <t>Decommissioned 132kV - Pressurised</t>
  </si>
  <si>
    <t>Includes:</t>
  </si>
  <si>
    <t>Asset Additions</t>
  </si>
  <si>
    <t>Asset Disposals</t>
  </si>
  <si>
    <t>General Reinforcement and Fault Level</t>
  </si>
  <si>
    <t>Annual Unit Cost</t>
  </si>
  <si>
    <t>Total Direct Costs</t>
  </si>
  <si>
    <t>Disposals</t>
  </si>
  <si>
    <t>33 and 66 kV CB (Gas Insulated Busbars)</t>
  </si>
  <si>
    <t>£k/unit</t>
  </si>
  <si>
    <t>Expenditure Breakdown (by driver)</t>
  </si>
  <si>
    <t>Investment Driver</t>
  </si>
  <si>
    <t>Expenditure Breakdown (by project)</t>
  </si>
  <si>
    <t>Activity Breakdown (by project)</t>
  </si>
  <si>
    <t>DPCR5 Planned Additions / Disposals (totals)</t>
  </si>
  <si>
    <t>Actual Additions</t>
  </si>
  <si>
    <t>Actual Disposals</t>
  </si>
  <si>
    <t>Asset Category</t>
  </si>
  <si>
    <t>Total HV Substations</t>
  </si>
  <si>
    <t>Total EHV Substations</t>
  </si>
  <si>
    <t>Total 132kV Substations</t>
  </si>
  <si>
    <t>GM Substations with Batteries</t>
  </si>
  <si>
    <t>GM Substations without Batteries</t>
  </si>
  <si>
    <t>Asset replacement profile</t>
  </si>
  <si>
    <t>No. of remaining assets in service</t>
  </si>
  <si>
    <t>Average asset 
lives</t>
  </si>
  <si>
    <t>Standard deviation
of lives</t>
  </si>
  <si>
    <t>Pre-1920</t>
  </si>
  <si>
    <t>Volume check against total in asset register</t>
  </si>
  <si>
    <t>Site security</t>
  </si>
  <si>
    <t>Asbestos management</t>
  </si>
  <si>
    <t>Substations</t>
  </si>
  <si>
    <t>Meter positions</t>
  </si>
  <si>
    <t>Earthing upgrades</t>
  </si>
  <si>
    <t>Others</t>
  </si>
  <si>
    <t>Loss Reduction Schemes</t>
  </si>
  <si>
    <t>Substation name</t>
  </si>
  <si>
    <t>Voltage of substation</t>
  </si>
  <si>
    <t>Customers supplied by substation</t>
  </si>
  <si>
    <t xml:space="preserve">Assessment against EA/SEPA </t>
  </si>
  <si>
    <t xml:space="preserve">Detailed Flood Risk Assessment </t>
  </si>
  <si>
    <t>Impact Assessment of Predicted Flood Complete</t>
  </si>
  <si>
    <t>Societal Impact Assessment Complete</t>
  </si>
  <si>
    <t>Establish Whether Subject to Wider Flood Defence Scheme</t>
  </si>
  <si>
    <t>Site Specific Protection Designed</t>
  </si>
  <si>
    <t>Protection Implemented</t>
  </si>
  <si>
    <t>Nature of defences</t>
  </si>
  <si>
    <t>(name)</t>
  </si>
  <si>
    <t>Number of customers supplied by substation</t>
  </si>
  <si>
    <t>Number of critical customers supplied by substation</t>
  </si>
  <si>
    <t>Types of critical customers supplied by substation</t>
  </si>
  <si>
    <t>(1/χ)</t>
  </si>
  <si>
    <t>Planned Date of Assessment or write "completed" if complete</t>
  </si>
  <si>
    <t>Planned Date of Design Completion or write "completed" if complete</t>
  </si>
  <si>
    <t>Planned Date of Protection Implemented or write "completed" if complete</t>
  </si>
  <si>
    <t>(description)</t>
  </si>
  <si>
    <t>Planned Date of Assessment or tick if complete</t>
  </si>
  <si>
    <t>Sub Total</t>
  </si>
  <si>
    <t>Emission</t>
  </si>
  <si>
    <t>Buildings energy usage</t>
  </si>
  <si>
    <t>Buildings - Electricity</t>
  </si>
  <si>
    <t>tCO2e</t>
  </si>
  <si>
    <t>Buildings - Other fuels</t>
  </si>
  <si>
    <t>Operational Transport</t>
  </si>
  <si>
    <t>Road</t>
  </si>
  <si>
    <t>Rail</t>
  </si>
  <si>
    <t>Sea</t>
  </si>
  <si>
    <t>Air</t>
  </si>
  <si>
    <t>Business Transport</t>
  </si>
  <si>
    <t>Fugitive Emissions</t>
  </si>
  <si>
    <t>SF6</t>
  </si>
  <si>
    <t>Fuel Combustion</t>
  </si>
  <si>
    <t>Diesel</t>
  </si>
  <si>
    <t>Total BCF (excl. losses)</t>
  </si>
  <si>
    <t>TOTAL BCF (incl. losses)</t>
  </si>
  <si>
    <t>&gt;120%</t>
  </si>
  <si>
    <t>110%-120%</t>
  </si>
  <si>
    <t>100%-110%</t>
  </si>
  <si>
    <t>90%-100%</t>
  </si>
  <si>
    <t>80%-90%</t>
  </si>
  <si>
    <t>&lt;80%</t>
  </si>
  <si>
    <t>No Capacity</t>
  </si>
  <si>
    <t>RPZ DG capacity (MW)</t>
  </si>
  <si>
    <t>No.</t>
  </si>
  <si>
    <t>RPZ name</t>
  </si>
  <si>
    <t>starting year (MM/YY)</t>
  </si>
  <si>
    <t>kg</t>
  </si>
  <si>
    <t>LAG - should not exceed 0.997</t>
  </si>
  <si>
    <t>Site</t>
  </si>
  <si>
    <t>Unit Cost by Activity Volume</t>
  </si>
  <si>
    <t>Asset category</t>
  </si>
  <si>
    <t>Protection Schemes</t>
  </si>
  <si>
    <t>Spans</t>
  </si>
  <si>
    <t>NETWORK PARAMETERS AND ENATS 43-8 TREE CUTTING POLICY</t>
  </si>
  <si>
    <t>Network parameters</t>
  </si>
  <si>
    <t>#</t>
  </si>
  <si>
    <t>Tree cutting policy</t>
  </si>
  <si>
    <t>Spans affected by trees</t>
  </si>
  <si>
    <t>Item</t>
  </si>
  <si>
    <t>UNPLANNED INCIDENTS ON POWER SYSTEM VOLTAGE EQUIPMENT - TOTAL</t>
  </si>
  <si>
    <t>LV Services (excluding cut out incidents)</t>
  </si>
  <si>
    <t>LV Network</t>
  </si>
  <si>
    <t>UG Cables (Non CONSAC) - Asset Repair/Replacement Required</t>
  </si>
  <si>
    <t>UG Cables (CONSAC) - Asset Repair/Replacement Required</t>
  </si>
  <si>
    <t>OH Lines - Asset Repair/Replacement Required</t>
  </si>
  <si>
    <t>All Other Switchgear, Plant &amp; Equipment - Asset Repair/Replacement Required</t>
  </si>
  <si>
    <t>HV Network (11 kV &amp; 20 kV)</t>
  </si>
  <si>
    <t>UG Cables - Asset Repair/Replacement Required</t>
  </si>
  <si>
    <t>Pole Mounted Switchgear Circuit Breakers - Asset Repair/Replacement Required</t>
  </si>
  <si>
    <t>Pole Mounted Switchgear (All Types ex CB) Asset Repair/Replacement Required</t>
  </si>
  <si>
    <t>Pole Mounted Transformers - Asset Repair/Replacement Required</t>
  </si>
  <si>
    <t>All Other Plant and Equipment (inc GM transformers) - Asset Repair/Replacement Required</t>
  </si>
  <si>
    <t>EHV Network (22 kV, 33 kV &amp; 66 kV)</t>
  </si>
  <si>
    <t>UG Cables (Pressure Assisted) - Asset Repair/Replacement Required</t>
  </si>
  <si>
    <t>UG Cables (Non Pressure Assisted) - Asset Repair/Replacement Required</t>
  </si>
  <si>
    <t>All Other Plant and Equipment - Asset Repair/Replacement Required</t>
  </si>
  <si>
    <t>132 kV Network</t>
  </si>
  <si>
    <t>Supply Restoration by onsite switching only</t>
  </si>
  <si>
    <t>Submarine Cables - Asset Repair/Replacement Required</t>
  </si>
  <si>
    <t>Power System Voltage Equipment/No Unplanned Incident</t>
  </si>
  <si>
    <t xml:space="preserve">Total Civil Works </t>
  </si>
  <si>
    <t>Asset Replacement by Cost Type</t>
  </si>
  <si>
    <t>By Total Cost Type</t>
  </si>
  <si>
    <t>Network Cost &amp; Volume Data</t>
  </si>
  <si>
    <t>(Main Cost &amp; Volume Tables)</t>
  </si>
  <si>
    <t>Contractor</t>
  </si>
  <si>
    <t>NI SUMMARY TABLE</t>
  </si>
  <si>
    <t>COST VOLUMES - UNIT COSTS</t>
  </si>
  <si>
    <t>CEO etc.</t>
  </si>
  <si>
    <t>HR and Non-Op Training</t>
  </si>
  <si>
    <t>Call Centre</t>
  </si>
  <si>
    <t>System Mapping Cartographical</t>
  </si>
  <si>
    <t>Engineering Management &amp; Clerical Support</t>
  </si>
  <si>
    <t>Gross Total</t>
  </si>
  <si>
    <t>Plinths and Groundworks</t>
  </si>
  <si>
    <t>LV Street Furniture</t>
  </si>
  <si>
    <t>No. of Mains</t>
  </si>
  <si>
    <t>Check - Cost type split to total LCN project costs less external funding</t>
  </si>
  <si>
    <t>IFI Carry Forward</t>
  </si>
  <si>
    <t>[REF]: Indirects - Total Summary</t>
  </si>
  <si>
    <t>[REF]: Asset register - Asset replacement (memo)</t>
  </si>
  <si>
    <t xml:space="preserve">[REF]: Flood mitigation </t>
  </si>
  <si>
    <t>[REF]: Activity Volumes - I&amp;M</t>
  </si>
  <si>
    <t>Asset Register</t>
  </si>
  <si>
    <t>Disallowed Fines &amp; Penalties (other than in Streetworks)</t>
  </si>
  <si>
    <t>[REF]:  Asset register - Age Profile</t>
  </si>
  <si>
    <t>[REF]: Flood Mitigation (site)</t>
  </si>
  <si>
    <t>[REF]: MTP one-off EEs Only</t>
  </si>
  <si>
    <t>[REF]: MTP Severe Weather EEs Only</t>
  </si>
  <si>
    <t xml:space="preserve">[REF]: MTP Excluding all EEs </t>
  </si>
  <si>
    <t>[REF]: Registered Power Zone</t>
  </si>
  <si>
    <t>[REF]: Business Carbon Footprint</t>
  </si>
  <si>
    <t>[REF]: Transmission Connection Points</t>
  </si>
  <si>
    <t>IFI - Eligible Internal Expenditure</t>
  </si>
  <si>
    <t>Substation - Indoor - Doors only</t>
  </si>
  <si>
    <t>Substation - Indoor - Roofs only</t>
  </si>
  <si>
    <t>Substation - Indoor - Enclosures and Surrounds</t>
  </si>
  <si>
    <t>Substation - Indoor - Plinths and Groundworks</t>
  </si>
  <si>
    <t>Substation - Outdoor - Surrounds</t>
  </si>
  <si>
    <t>Substation - Outdoor - Plinths and Groundworks</t>
  </si>
  <si>
    <t>Substation - Indoor - Civil Works Other</t>
  </si>
  <si>
    <t xml:space="preserve">[Project name 3] </t>
  </si>
  <si>
    <t>1 in 100 event</t>
  </si>
  <si>
    <t>1 in 200 event</t>
  </si>
  <si>
    <t>1 in 1000 event</t>
  </si>
  <si>
    <t>Diversions due to wayleave terminations</t>
  </si>
  <si>
    <r>
      <t>[REF]: Diversion</t>
    </r>
    <r>
      <rPr>
        <b/>
        <sz val="12"/>
        <rFont val="Verdana"/>
        <family val="2"/>
      </rPr>
      <t>s (non-rechargeable)</t>
    </r>
  </si>
  <si>
    <t>Check - Cost Type to Black Start Totals</t>
  </si>
  <si>
    <t>No. of sites to be resolved</t>
  </si>
  <si>
    <t>BSR - Sites to be resolved</t>
  </si>
  <si>
    <t>BSR of SCADA Infrastructure</t>
  </si>
  <si>
    <t xml:space="preserve">BSR of Mobile Voice Communications </t>
  </si>
  <si>
    <t>BSR of Land lines &amp; Internal Telephony</t>
  </si>
  <si>
    <t>BSR of SCADA Batteries</t>
  </si>
  <si>
    <t>BSR of Protection Batteries</t>
  </si>
  <si>
    <t>Outstanding population of sites to be resolved</t>
  </si>
  <si>
    <t>Total Black Start</t>
  </si>
  <si>
    <t>per site</t>
  </si>
  <si>
    <t>BSR - Securing of Existing Telecommunications Infrastructure</t>
  </si>
  <si>
    <t>per site where target resilience achieved</t>
  </si>
  <si>
    <t>Black Start Resilience at Substations</t>
  </si>
  <si>
    <t>Contractors Directs Breakdown</t>
  </si>
  <si>
    <t>ESQCR Sites to be resolved</t>
  </si>
  <si>
    <t xml:space="preserve">ETR 132 Stand alone </t>
  </si>
  <si>
    <t>ETR 132 - In addition to 43-8 clearance work</t>
  </si>
  <si>
    <t>ETR 132 - As Part of OHL Replacement</t>
  </si>
  <si>
    <t>Reactive/Proactive (R/P)</t>
  </si>
  <si>
    <t>Wayleaves</t>
  </si>
  <si>
    <t xml:space="preserve">Check - </t>
  </si>
  <si>
    <t>[REF]: Navigation</t>
  </si>
  <si>
    <t xml:space="preserve">Gross Costs  </t>
  </si>
  <si>
    <t>Total Directs</t>
  </si>
  <si>
    <t>Check - Gross Costs to Cost Matrix</t>
  </si>
  <si>
    <t>Check - Net Costs to Cost Matrix</t>
  </si>
  <si>
    <t>Total Directs - by Category</t>
  </si>
  <si>
    <t>Check - Total gross costs to C1 Cost Matrix</t>
  </si>
  <si>
    <t>Check - Total net costs to C1 Cost Matrix</t>
  </si>
  <si>
    <t>Check - Total Gross costs to C1 Cost Matrix</t>
  </si>
  <si>
    <t>Check - Total Net costs to C1 Cost Matrix</t>
  </si>
  <si>
    <t>C12</t>
  </si>
  <si>
    <t>C14</t>
  </si>
  <si>
    <t>C16</t>
  </si>
  <si>
    <t>CV1</t>
  </si>
  <si>
    <t>CV2</t>
  </si>
  <si>
    <t>CV3</t>
  </si>
  <si>
    <t>CV8</t>
  </si>
  <si>
    <t>CV15</t>
  </si>
  <si>
    <t>CV14</t>
  </si>
  <si>
    <t>CV13</t>
  </si>
  <si>
    <t>CV9</t>
  </si>
  <si>
    <t>C28</t>
  </si>
  <si>
    <t>C36</t>
  </si>
  <si>
    <t>C35</t>
  </si>
  <si>
    <t>Check -  Demand and Pre-2005 DG Connections</t>
  </si>
  <si>
    <t>Check - Core</t>
  </si>
  <si>
    <t>Check - Non Core ex ante</t>
  </si>
  <si>
    <t>Check - Non Core (re-opener/logging up)</t>
  </si>
  <si>
    <t>Check - Diversions to C1 Cost Matrix</t>
  </si>
  <si>
    <t>Check - Reinforcement to C1 Cost Matrix</t>
  </si>
  <si>
    <t>Check - ESQCR to C1 Cost Matrix</t>
  </si>
  <si>
    <t>Check - Operational IT&amp;Telecoms to C1 Cost Matrix</t>
  </si>
  <si>
    <t>Check - Legal &amp; Safety to C1 Cost Matrix</t>
  </si>
  <si>
    <t>Check - HVP to C1 Cost Matrix</t>
  </si>
  <si>
    <t>Check - Asset Replacement to C1 Cost Matrix</t>
  </si>
  <si>
    <t>Check - QoS to C1 Cost Matrix</t>
  </si>
  <si>
    <t>Check - Total Reinforcement to C1 Cost Matrix</t>
  </si>
  <si>
    <t>Check - Totals agree Reinforcement General</t>
  </si>
  <si>
    <t>Check - Totals agree Reinforcement Fault Level</t>
  </si>
  <si>
    <r>
      <t xml:space="preserve">Table 1 - Sites with flood risk to be mitigated in </t>
    </r>
    <r>
      <rPr>
        <sz val="10"/>
        <rFont val="Verdana"/>
        <family val="2"/>
      </rPr>
      <t>DPCR5</t>
    </r>
  </si>
  <si>
    <t>Flooding risk at 1 April 2010</t>
  </si>
  <si>
    <t>Impact Assessment of Predicted Flood</t>
  </si>
  <si>
    <t>Further assessment work required [as per columns L - O]</t>
  </si>
  <si>
    <t>What is the designed level of protection on completion of defences in column T?</t>
  </si>
  <si>
    <t>Expenditure on flood defences (by regulatory year) (£m)</t>
  </si>
  <si>
    <t>Total Expenditure (£m)</t>
  </si>
  <si>
    <t>"Yes", or leave blank</t>
  </si>
  <si>
    <r>
      <t xml:space="preserve">Table 2 - Sites with flood risk not forecast to be mitigated in </t>
    </r>
    <r>
      <rPr>
        <sz val="10"/>
        <rFont val="Verdana"/>
        <family val="2"/>
      </rPr>
      <t>DPCR5</t>
    </r>
  </si>
  <si>
    <t>litres</t>
  </si>
  <si>
    <t>Units entering system via</t>
  </si>
  <si>
    <t>GSPs</t>
  </si>
  <si>
    <t>Embedded DSCPs</t>
  </si>
  <si>
    <t>HHSCPs</t>
  </si>
  <si>
    <t>NHHSCPs</t>
  </si>
  <si>
    <t>Units exiting system via</t>
  </si>
  <si>
    <t>[REF]:  Losses DG Adjustment (LAG)</t>
  </si>
  <si>
    <t>Embedded BMU Connection Points</t>
  </si>
  <si>
    <t xml:space="preserve">Fluid used to top-up cables </t>
  </si>
  <si>
    <t>Fluid recovered</t>
  </si>
  <si>
    <t>GSPs reinforced</t>
  </si>
  <si>
    <t>GSPs new</t>
  </si>
  <si>
    <t>GSPs refurbished</t>
  </si>
  <si>
    <t>GSPs reinforced - licensee requirement</t>
  </si>
  <si>
    <t>GSPs new - licensee requirement</t>
  </si>
  <si>
    <t xml:space="preserve">Gases Other </t>
  </si>
  <si>
    <t xml:space="preserve">Fuels Other </t>
  </si>
  <si>
    <t xml:space="preserve">Gas Natural </t>
  </si>
  <si>
    <t>[REF]: Asset Register - Total Asset Movement</t>
  </si>
  <si>
    <t>[REF]: Asset register - Other Movements</t>
  </si>
  <si>
    <t xml:space="preserve">WSC Schemes </t>
  </si>
  <si>
    <t>Spans Cut</t>
  </si>
  <si>
    <t xml:space="preserve">Tree cutting: ENATS 43-8 </t>
  </si>
  <si>
    <t>Tree cutting: ETR 132</t>
  </si>
  <si>
    <t xml:space="preserve">Overhead Network Length </t>
  </si>
  <si>
    <t>(km)</t>
  </si>
  <si>
    <t>(#)</t>
  </si>
  <si>
    <t xml:space="preserve">Span length Average  </t>
  </si>
  <si>
    <t>(m)</t>
  </si>
  <si>
    <t xml:space="preserve">Spans affected by trees </t>
  </si>
  <si>
    <t xml:space="preserve">Spans not affected by trees </t>
  </si>
  <si>
    <t xml:space="preserve">Tree Cutting cycle </t>
  </si>
  <si>
    <t>(yrs)</t>
  </si>
  <si>
    <t xml:space="preserve">Shrouding Temporary </t>
  </si>
  <si>
    <t>Shared Poles</t>
  </si>
  <si>
    <t>Shared Infrastructure for Telecomms</t>
  </si>
  <si>
    <t>Shared Poles/Towers</t>
  </si>
  <si>
    <t>Percentage of Poles Shared</t>
  </si>
  <si>
    <t>Percentage of Poles/Towers Shared</t>
  </si>
  <si>
    <t>Investigations</t>
  </si>
  <si>
    <t>[REF]: Environmental Reporting</t>
  </si>
  <si>
    <t>Oil Pollution Mitigation Scheme - Cables</t>
  </si>
  <si>
    <t>Visual Amenity</t>
  </si>
  <si>
    <t>Contaminated Land Clean Up</t>
  </si>
  <si>
    <t>33kV &amp; 66kV</t>
  </si>
  <si>
    <t>Protection Operational Measures</t>
  </si>
  <si>
    <t>Supports or Plant Items</t>
  </si>
  <si>
    <t>Fire protection</t>
  </si>
  <si>
    <t>Locations</t>
  </si>
  <si>
    <t>Substations - GM Indoor &amp; Outdoor</t>
  </si>
  <si>
    <t xml:space="preserve">Substations - GM Third Party </t>
  </si>
  <si>
    <t xml:space="preserve">Substation - GM Indoor </t>
  </si>
  <si>
    <t>Substation - GM Outdoor</t>
  </si>
  <si>
    <t>Substations - GM</t>
  </si>
  <si>
    <t>Substation - GM Third Party</t>
  </si>
  <si>
    <t>UG Cable (Oil &amp; Gas) - Decommissioned</t>
  </si>
  <si>
    <t>Fuses (PM)</t>
  </si>
  <si>
    <t>Fuses (GM) (TM)</t>
  </si>
  <si>
    <t>ESQCR - Diversions</t>
  </si>
  <si>
    <t>ESQCR - Reconductoring</t>
  </si>
  <si>
    <t>ESQCR - Rebuild</t>
  </si>
  <si>
    <t>ESQCR - Undergrounding</t>
  </si>
  <si>
    <t>ESQCR - Other</t>
  </si>
  <si>
    <t>ESQCR - Derogation</t>
  </si>
  <si>
    <t>ESQCR Sites Resolved</t>
  </si>
  <si>
    <t>TOTAL COSTS AND CHECKS</t>
  </si>
  <si>
    <t xml:space="preserve">Total Including Allocations </t>
  </si>
  <si>
    <t>schemes</t>
  </si>
  <si>
    <t>Fault Level - Other</t>
  </si>
  <si>
    <t>LCN Fund Allowable First Tier Expenditure</t>
  </si>
  <si>
    <t>LCN Fund First Tier resourcing &amp; project preparation</t>
  </si>
  <si>
    <t>LCN Fund Second Tier bid preparation</t>
  </si>
  <si>
    <t>LCN Fund Allowable Set-up Expenditure</t>
  </si>
  <si>
    <t>LCN Fund First Tier Allowance</t>
  </si>
  <si>
    <t>Total LCN Fund Allowable First Tier Project Expenditure</t>
  </si>
  <si>
    <t>Total LCN Fund Eligible First Tier DNO Expenditure</t>
  </si>
  <si>
    <t>Total LCN Fund First Tier Project Costs</t>
  </si>
  <si>
    <t>LCN Fund Non-eligible First Tier Project Expenditure</t>
  </si>
  <si>
    <t>LCN Fund Eligible First Tier Project Expenditure</t>
  </si>
  <si>
    <t>LCN Fund Unrecoverable First Tier Project Expenditure</t>
  </si>
  <si>
    <t>LCN Fund External First Tier Funding</t>
  </si>
  <si>
    <t>LCN Fund Eligible First Tier DNO Expenditure</t>
  </si>
  <si>
    <t>LCN Fund First Tier Savings In Revenue Allowed</t>
  </si>
  <si>
    <t>LCN Fund First Tier DNO Project Contribution</t>
  </si>
  <si>
    <t>LCN Fund Allowable First Tier Project Expenditure</t>
  </si>
  <si>
    <t>ENWL</t>
  </si>
  <si>
    <t>[REF]: Losses (GWh)</t>
  </si>
  <si>
    <t>[REF]:  QoS Activity</t>
  </si>
  <si>
    <t>Adjustment to Remove ES4 Costs</t>
  </si>
  <si>
    <t>[REF]: Related Party Disallowed Margin</t>
  </si>
  <si>
    <t>Multi Year Average Unit Costs</t>
  </si>
  <si>
    <t>[DNO]</t>
  </si>
  <si>
    <t>Total Direct Costs by Category</t>
  </si>
  <si>
    <t>Indirect Allocations for ES2 to ES5</t>
  </si>
  <si>
    <t>Indirect Allocations for ES6</t>
  </si>
  <si>
    <t>Indirect Allocations for ES7</t>
  </si>
  <si>
    <t>ES2 to ES5 Total Including Allocations by Cost Type</t>
  </si>
  <si>
    <t>ES6 Total Including Allocations by Cost Type</t>
  </si>
  <si>
    <t>ES7 Total Including Allocations by Cost Type</t>
  </si>
  <si>
    <t>Actuals ES7 Excluded Services Revenue</t>
  </si>
  <si>
    <t>Total Excluded Services including Allocations by Cost Type</t>
  </si>
  <si>
    <t>C30</t>
  </si>
  <si>
    <t>Link to C30</t>
  </si>
  <si>
    <t>Link to C33</t>
  </si>
  <si>
    <t>Link to C34</t>
  </si>
  <si>
    <t>Link to C32</t>
  </si>
  <si>
    <t>Links to C30</t>
  </si>
  <si>
    <t>Links to C33</t>
  </si>
  <si>
    <t>Links to C34</t>
  </si>
  <si>
    <t>Links to C32</t>
  </si>
  <si>
    <t>Adjustments for RAV</t>
  </si>
  <si>
    <t xml:space="preserve">Memo: Total ES4 Excluded Services Revenue inc Allocations </t>
  </si>
  <si>
    <t>Atypicals Non Sev Weather (Non Price Control)</t>
  </si>
  <si>
    <t>Secondary</t>
  </si>
  <si>
    <t>Flood Mitigation</t>
  </si>
  <si>
    <t>Flood Mitigation Schemes</t>
  </si>
  <si>
    <t>Flooding Site Surveys</t>
  </si>
  <si>
    <t>Flooding Risk</t>
  </si>
  <si>
    <t>275kV &amp; 400kV</t>
  </si>
  <si>
    <t>Civil Works At 33kV &amp; 66kV Substations</t>
  </si>
  <si>
    <t>UNPLANNED INCIDENTS ON POWER SYSTEM VOLTAGE EQUIPMENT - TOTAL ASSET REPAIR/REPLACEMENT REQUIRED</t>
  </si>
  <si>
    <t xml:space="preserve">[REF]: Asset Register - General and Fault Level Reinforcement </t>
  </si>
  <si>
    <t>Poles Inspected</t>
  </si>
  <si>
    <t>circuits</t>
  </si>
  <si>
    <t>km removed during year</t>
  </si>
  <si>
    <t>Poles Repaired/Maintained</t>
  </si>
  <si>
    <t>Units Inspected</t>
  </si>
  <si>
    <t>Units Repaired/Maintained</t>
  </si>
  <si>
    <t>Mains Inspected</t>
  </si>
  <si>
    <t>Mains Repaired/Maintained</t>
  </si>
  <si>
    <t>Services Inspected</t>
  </si>
  <si>
    <t>Services Repaired/Maintained</t>
  </si>
  <si>
    <t>Repairs</t>
  </si>
  <si>
    <t>Substation Inspections</t>
  </si>
  <si>
    <t>Substation Repaired/Maintained</t>
  </si>
  <si>
    <t>Bridges Repaired/Maintained</t>
  </si>
  <si>
    <t>Bridges Inspected</t>
  </si>
  <si>
    <t>Tunnels Repaired/Maintained</t>
  </si>
  <si>
    <t>Tunnels Inspected</t>
  </si>
  <si>
    <t>Batteries Repaired/Maintained</t>
  </si>
  <si>
    <t>Schemes Repaired/Maintained</t>
  </si>
  <si>
    <t>Towers Repaired/Maintained</t>
  </si>
  <si>
    <t>Towers Inspected</t>
  </si>
  <si>
    <t>BT21CN</t>
  </si>
  <si>
    <t>[REF]: Operational Information Technology and Telecoms exc. BT21CN</t>
  </si>
  <si>
    <t>Contingent Pension Asset Costs</t>
  </si>
  <si>
    <t>Oil Pollution Mitigation Scheme - Operational Sites</t>
  </si>
  <si>
    <t>Oil Pollution Mitigation Scheme - Non Operational Sites</t>
  </si>
  <si>
    <t xml:space="preserve">Environmental Management System (EMS) Certified Activities </t>
  </si>
  <si>
    <t>Refurbishment - Poles</t>
  </si>
  <si>
    <t>Refurbishment - Switchgear</t>
  </si>
  <si>
    <t>Refurbishment - Protection</t>
  </si>
  <si>
    <t>Refurbishment - Tower</t>
  </si>
  <si>
    <t>Refurbishment - Tower Foundation</t>
  </si>
  <si>
    <t>Refurbishment - Transformer</t>
  </si>
  <si>
    <t>Refurbishment - Underground Cable</t>
  </si>
  <si>
    <t>Refurbishment - Tower painting</t>
  </si>
  <si>
    <t>[REF]: Refurbishment</t>
  </si>
  <si>
    <t>non-DNO Connection Points</t>
  </si>
  <si>
    <t>Ofgem Licence Fee</t>
  </si>
  <si>
    <t>[REF]: Fault Level Reinforcement</t>
  </si>
  <si>
    <t>In Commission at End of Reporting Year</t>
  </si>
  <si>
    <t>Switchboards/ substation busbars</t>
  </si>
  <si>
    <t>Fault Level Status At Year End</t>
  </si>
  <si>
    <t>Fault level duty &gt; 95% of rating</t>
  </si>
  <si>
    <t>Fault Level Risk Mitigation</t>
  </si>
  <si>
    <t>Fault level operational restrictions</t>
  </si>
  <si>
    <t>Fault Level Reinforcement Schemes -  For Fault Level Issues On Switchboard/ substation busbars</t>
  </si>
  <si>
    <t>All Scheme Types</t>
  </si>
  <si>
    <t>Fault Level Reinforcement Schemes - For Fault Level Issues Excluding Switchboard/ substation busbars</t>
  </si>
  <si>
    <t xml:space="preserve">Number of Transmission Connection Points within (demand/capacity) %  bands </t>
  </si>
  <si>
    <r>
      <t xml:space="preserve">Peak demand / </t>
    </r>
    <r>
      <rPr>
        <sz val="10"/>
        <color indexed="10"/>
        <rFont val="Verdana"/>
        <family val="2"/>
      </rPr>
      <t>n-1</t>
    </r>
    <r>
      <rPr>
        <sz val="10"/>
        <rFont val="Verdana"/>
        <family val="2"/>
      </rPr>
      <t xml:space="preserve"> </t>
    </r>
    <r>
      <rPr>
        <sz val="10"/>
        <color indexed="10"/>
        <rFont val="Verdana"/>
        <family val="2"/>
      </rPr>
      <t>capacity</t>
    </r>
    <r>
      <rPr>
        <sz val="10"/>
        <rFont val="Verdana"/>
        <family val="2"/>
      </rPr>
      <t xml:space="preserve"> </t>
    </r>
  </si>
  <si>
    <t>Maintenance period demand / n-2 capacity</t>
  </si>
  <si>
    <t>Transmission Connection Point Works</t>
  </si>
  <si>
    <t>Overhead Network Length Cleared (km)</t>
  </si>
  <si>
    <t>Total LCN Project Costs</t>
  </si>
  <si>
    <t>Total funding from External Collaborators, third parties and other funding sources</t>
  </si>
  <si>
    <t>Eligible First Tier Project Expenditure</t>
  </si>
  <si>
    <t>Unrecoverable First Tier Project Expenditure</t>
  </si>
  <si>
    <t>External First Tier Funding</t>
  </si>
  <si>
    <t>Eligible First Tier DNO Expenditure</t>
  </si>
  <si>
    <t>Revenue allowed for within DPCR5 settlement</t>
  </si>
  <si>
    <t>Allowable First Tier Project Expenditure</t>
  </si>
  <si>
    <t>Schemes</t>
  </si>
  <si>
    <t>Term as in Licence</t>
  </si>
  <si>
    <t>[REF]: Low Carbon Networks Fund - Second Tier</t>
  </si>
  <si>
    <t>[REF]: Connections Summary</t>
  </si>
  <si>
    <t>Indirect Activity Allocations to Connections (RAV related)”</t>
  </si>
  <si>
    <t>[REF]:  Undergrounding in designated areas</t>
  </si>
  <si>
    <t>Connected exit points provided as part of a connection project which has no element subject to the apportionment rules</t>
  </si>
  <si>
    <t>Element of connection that is Sole Use funded - Contestable (£m)</t>
  </si>
  <si>
    <t>Element of connection that is Sole Use funded - Non-contestable (£m)</t>
  </si>
  <si>
    <t>Element of connection that is subject to the apportionment rules - Customer funded (£m)</t>
  </si>
  <si>
    <t>Element of connection that is subject to the apportionment rules - DUoS funded (£m)</t>
  </si>
  <si>
    <t>Connection projects; DPCR4</t>
  </si>
  <si>
    <t>Connection volumes; DNO provided exit points</t>
  </si>
  <si>
    <t>Connection projects; DPCR5 - Zero margin</t>
  </si>
  <si>
    <t>Connection projects; DPCR5 - Reg. margin</t>
  </si>
  <si>
    <t>Connection projects; DPCR5 - Unreg. margin</t>
  </si>
  <si>
    <t>Connection projects; DG - Zero margin</t>
  </si>
  <si>
    <t xml:space="preserve">Connection projects; DG - Reg. margin </t>
  </si>
  <si>
    <t xml:space="preserve">Connection projects; DG - Unreg. margin </t>
  </si>
  <si>
    <t>Connection projects UMC; DPCR4</t>
  </si>
  <si>
    <t>Connection projects UMC; DPCR5 - Zero margin</t>
  </si>
  <si>
    <t>Connection projects UMC; DPCR5 - Reg. margin</t>
  </si>
  <si>
    <t>Connection projects UMC; DPCR5 - Unreg. margin</t>
  </si>
  <si>
    <t>Connected exit points provided as part of a connection project which has an element subject to the apportionment rules</t>
  </si>
  <si>
    <t xml:space="preserve">Connection volumes; P.O.C.s to ICPs </t>
  </si>
  <si>
    <t xml:space="preserve">Connection volumes; P.O.C.s to IDNOs </t>
  </si>
  <si>
    <t>Exit points adopted from ICPs</t>
  </si>
  <si>
    <t xml:space="preserve">Connection volumes; Exit points adopted from ICPs </t>
  </si>
  <si>
    <t>Connection projects UMC</t>
  </si>
  <si>
    <t xml:space="preserve">[REF]: Low Carbon Networks Fund - First Tier </t>
  </si>
  <si>
    <t>Adjustment to ES7 miscellaneous Excluded Services Revenue</t>
  </si>
  <si>
    <t>Element of connection that is Sole Use funded</t>
  </si>
  <si>
    <t>Element of connection that is subject to the apportionment rules - Customer funded</t>
  </si>
  <si>
    <t>Element of connection that is subject to the apportionment rules - DUoS funded</t>
  </si>
  <si>
    <t xml:space="preserve">Yes </t>
  </si>
  <si>
    <t>No</t>
  </si>
  <si>
    <t>-</t>
  </si>
  <si>
    <t>(list - Yes/No)</t>
  </si>
  <si>
    <t>(Yes/No)</t>
  </si>
  <si>
    <t>Environmental Reporting</t>
  </si>
  <si>
    <t>Connection projects UMC; DPCR5</t>
  </si>
  <si>
    <t>Connection projects; DG</t>
  </si>
  <si>
    <t>[REF]: CheCk Sheet</t>
  </si>
  <si>
    <t>C5</t>
  </si>
  <si>
    <t>C6</t>
  </si>
  <si>
    <t>C8</t>
  </si>
  <si>
    <t>C10</t>
  </si>
  <si>
    <t>C11</t>
  </si>
  <si>
    <t>C13</t>
  </si>
  <si>
    <t>C15</t>
  </si>
  <si>
    <t>C17</t>
  </si>
  <si>
    <t>C18</t>
  </si>
  <si>
    <t>C19</t>
  </si>
  <si>
    <t>C20</t>
  </si>
  <si>
    <t>C22</t>
  </si>
  <si>
    <t>C24</t>
  </si>
  <si>
    <t>C25</t>
  </si>
  <si>
    <t>C26</t>
  </si>
  <si>
    <t>C29</t>
  </si>
  <si>
    <t>C31</t>
  </si>
  <si>
    <t>C32</t>
  </si>
  <si>
    <t>C34</t>
  </si>
  <si>
    <t>CV4</t>
  </si>
  <si>
    <t>CV5</t>
  </si>
  <si>
    <t>CV6</t>
  </si>
  <si>
    <t>CV7</t>
  </si>
  <si>
    <t>CV10</t>
  </si>
  <si>
    <t>CV11</t>
  </si>
  <si>
    <t>CV12</t>
  </si>
  <si>
    <t>CV18</t>
  </si>
  <si>
    <t xml:space="preserve">ESQCR - Shrouding (Permanent) </t>
  </si>
  <si>
    <t>joints &amp; terminations</t>
  </si>
  <si>
    <t>6.6/11 and 20 kV CB (GM)</t>
  </si>
  <si>
    <t>33 and 66 kV UG Cable (Non Pressurised)</t>
  </si>
  <si>
    <t>132 kV Transformer (GM)</t>
  </si>
  <si>
    <t>33 and 66 kV Transformer (GM)</t>
  </si>
  <si>
    <t>132 kV UG Cable (Non Pressurised)</t>
  </si>
  <si>
    <t>6.6/11 and 20 kV Transformer (GM)</t>
  </si>
  <si>
    <t>ESQCR - Part of Other Planned Work</t>
  </si>
  <si>
    <t>Civil Works</t>
  </si>
  <si>
    <t>Cable Tunnel</t>
  </si>
  <si>
    <t>Cable Bridge</t>
  </si>
  <si>
    <t>Repair &amp; Maintenance (Civil Works)</t>
  </si>
  <si>
    <t>Cable Tunnel (DNO owned)</t>
  </si>
  <si>
    <t>Cable Bridge (DNO owned)</t>
  </si>
  <si>
    <t>6.6/11kV Transformer (GM) (11kV/LV or 6.6kV/LV, ≥750kVA)</t>
  </si>
  <si>
    <t>Building</t>
  </si>
  <si>
    <t>66kV OHL (Tower Line) Conductor</t>
  </si>
  <si>
    <t xml:space="preserve">[REF]: Activity Volumes - ESQCR 43-8 Safety Clearance </t>
  </si>
  <si>
    <t>Diversions (non-fully rechargeable)</t>
  </si>
  <si>
    <t>Activity Volumes</t>
  </si>
  <si>
    <t xml:space="preserve">Total </t>
  </si>
  <si>
    <t>[REF]: Civil Works</t>
  </si>
  <si>
    <t>[REF]: Legal and Safety</t>
  </si>
  <si>
    <t>[REF]: High Value Projects by Scheme</t>
  </si>
  <si>
    <t>[REF]: BT21CN</t>
  </si>
  <si>
    <t>[REF]: Tree cutting</t>
  </si>
  <si>
    <t>Protection Communication Circuits - Replacement</t>
  </si>
  <si>
    <t xml:space="preserve">[REF]: Summary - Asset Replacement, Refurbishment and Civil Works </t>
  </si>
  <si>
    <t>[REF]: Related Party Cross Subsidy Analysis</t>
  </si>
  <si>
    <t>Dismantlement by Cost Type</t>
  </si>
  <si>
    <t>Check - Cost Type to Total Directs</t>
  </si>
  <si>
    <t>Check - Cost Type to Totals Category</t>
  </si>
  <si>
    <t>Check - Total Gross Costs to C1 Cost Matrix</t>
  </si>
  <si>
    <t>Check - Total Net Costs to C1 Cost Matrix</t>
  </si>
  <si>
    <t>Check - Total to C1 Cost Matrix</t>
  </si>
  <si>
    <t>Check - Total Gross Ccosts to C1 Cost Matrix</t>
  </si>
  <si>
    <t>Number of Transmission Connection Points within (demand/capacity) %  bands - &gt;300MW demand groups only</t>
  </si>
  <si>
    <t xml:space="preserve">Contractors - Direct Materials </t>
  </si>
  <si>
    <t>Check - Stand Alone Funding (RAV)</t>
  </si>
  <si>
    <t>[REF]: Contractor Adjustment Memo</t>
  </si>
  <si>
    <t xml:space="preserve">[REF]: Summary - Tax Pool and Segmental Reporting  </t>
  </si>
  <si>
    <t>[REF]: Summary - Network Investment by Category</t>
  </si>
  <si>
    <t>[REF]: Summary - Core by Category</t>
  </si>
  <si>
    <t>Check - Gross Costs to C1 Cost Matrix</t>
  </si>
  <si>
    <t>Check - Net Costs to C1 Cost Matrix</t>
  </si>
  <si>
    <t>LCN Fund First Tier</t>
  </si>
  <si>
    <t xml:space="preserve">LCN Fund Second Tier </t>
  </si>
  <si>
    <t>Eligible IFI Expenditure by Cost Type (including Indirects)</t>
  </si>
  <si>
    <t xml:space="preserve">LCN Fund First Tier Expenditure </t>
  </si>
  <si>
    <t>LCN Fund First Tier Expenditure by Cost Type</t>
  </si>
  <si>
    <t>LCN Fund Second Tier Expenditure by Cost Type</t>
  </si>
  <si>
    <t>[REF]: Summary - Non-Core Ex Ante by Cost Type</t>
  </si>
  <si>
    <t>[REF]: Summary - Stand Alone Funding - Not RAV by Cost Type</t>
  </si>
  <si>
    <t>Indirect Activity Allocations to Connections outside of RAV</t>
  </si>
  <si>
    <t>Indirect Activity Allocations to Non Distribution (exc Connections)</t>
  </si>
  <si>
    <t>Memo: Indirect Activity Allocation to Network Investment Costs (RAV) - Connections</t>
  </si>
  <si>
    <t>[REF]: MTP All Incidents (inc Troublecall)</t>
  </si>
  <si>
    <t>Unplanned Incidents on Power System Voltage Equipment - Non Damage Incidents Only</t>
  </si>
  <si>
    <t>Total Direct Operating Costs</t>
  </si>
  <si>
    <t>Overhead Asset Repair</t>
  </si>
  <si>
    <t>Underground Asset Repair</t>
  </si>
  <si>
    <t>Pole Mounted Switchgear (All Types ex CB) Asset Repair</t>
  </si>
  <si>
    <t>MEMO ENTRY ONLY</t>
  </si>
  <si>
    <t>Asset Replacement Costs Only</t>
  </si>
  <si>
    <t>Overhead replacement required</t>
  </si>
  <si>
    <t>Underground replacement required</t>
  </si>
  <si>
    <t>UG Cables (Non CONSAC) - Replacement Required</t>
  </si>
  <si>
    <t>UG Cables (CONSAC) - Replacement Required</t>
  </si>
  <si>
    <t>OH Lines - Replacement Required</t>
  </si>
  <si>
    <t>All Other Switchgear, Plant &amp; Equipment - Replacement Required</t>
  </si>
  <si>
    <t>UG Cables - Replacement Required</t>
  </si>
  <si>
    <t>Pole Mounted Switchgear Circuit Breakers - Replacement Required</t>
  </si>
  <si>
    <t>Pole Mounted Switchgear (All Types ex CB) Replacement Required</t>
  </si>
  <si>
    <t>Pole Mounted Transformers - Replacement Required</t>
  </si>
  <si>
    <t>All Other Plant and Equipment (inc GM transformers) - Replacement Required</t>
  </si>
  <si>
    <t>UG Cables (Pressure Assisted) - Replacement Required</t>
  </si>
  <si>
    <t>UG Cables (Non Pressure Assisted) - Replacement Required</t>
  </si>
  <si>
    <t>All Other Plant and Equipment - Replacement Required</t>
  </si>
  <si>
    <t>Submarine Cables - Replacement Required</t>
  </si>
  <si>
    <t>Power System Voltage Equipment / No Unplanned Incident - Total</t>
  </si>
  <si>
    <t>Other Occurrences (Not Affecting Power System Voltage Equipment)</t>
  </si>
  <si>
    <t>Other Occurrences (Not Affecting Power System Voltage Equipment)  - Total</t>
  </si>
  <si>
    <t>Flooding risk (ETR138)</t>
  </si>
  <si>
    <t>1/100, 1/200, 1/1000</t>
  </si>
  <si>
    <t>Unplanned Incidents on Power System Voltage Equipment - Damage Incidents Requiring Asset Repair</t>
  </si>
  <si>
    <t>Unplanned Incidents on Power System Voltage Equipment - Damage Incidents Requiring Asset Replacement</t>
  </si>
  <si>
    <t>Unplanned Incidents on Power System Voltage Equipment - Total Damage Incidents Requiring Asset Replacement</t>
  </si>
  <si>
    <t>Unplanned Incidents on Power System Voltage Equipment - Total Damage Incidents Requiring Asset Repair</t>
  </si>
  <si>
    <t>Unplanned Incidents on Power System Voltage Equipment - TOTAL Non Damage Incidents Only</t>
  </si>
  <si>
    <t>Connection projects</t>
  </si>
  <si>
    <t>Costs Associated with the RLM Re-Opener</t>
  </si>
  <si>
    <t>Connected P.O.C.s provided as part of a connection project which has no element subject to the apportionment rules</t>
  </si>
  <si>
    <t>Connected P.O.C.s provided as part of a connection project which has an element subject to the apportionment rules</t>
  </si>
  <si>
    <t>NI &amp; NOCs</t>
  </si>
  <si>
    <t>RAV Direct Expenditure</t>
  </si>
  <si>
    <t xml:space="preserve">TABLE H: Disallowed Related Party Margins </t>
  </si>
  <si>
    <t>Within Price Control</t>
  </si>
  <si>
    <t>WMID</t>
  </si>
  <si>
    <t>EMID</t>
  </si>
  <si>
    <t>NEDL</t>
  </si>
  <si>
    <t>YEDL</t>
  </si>
  <si>
    <t>SWALES</t>
  </si>
  <si>
    <t>SWEST</t>
  </si>
  <si>
    <t>LPN</t>
  </si>
  <si>
    <t>SPN</t>
  </si>
  <si>
    <t>EPN</t>
  </si>
  <si>
    <t>SPD</t>
  </si>
  <si>
    <t>SPMW</t>
  </si>
  <si>
    <t>SSEH</t>
  </si>
  <si>
    <t>SSES</t>
  </si>
  <si>
    <t>Underground Cable and Services Other</t>
  </si>
  <si>
    <t>Repairs/Maintenance</t>
  </si>
  <si>
    <t>Inspections - Helicopter</t>
  </si>
  <si>
    <t>Inspections - Foot Patrol</t>
  </si>
  <si>
    <t>Line Inspected (km)</t>
  </si>
  <si>
    <t>66kV</t>
  </si>
  <si>
    <t>Comparison to FBPQ/Allowance</t>
  </si>
  <si>
    <t>Net costs after allocation for RAV</t>
  </si>
  <si>
    <t>Less Pension Direct</t>
  </si>
  <si>
    <t>Less Pension Allocated to excluded services</t>
  </si>
  <si>
    <t>Allocation of Income relating to closely associated indirects</t>
  </si>
  <si>
    <t>Related Party Margin within Price Control</t>
  </si>
  <si>
    <t>Allowed Margin check</t>
  </si>
  <si>
    <t>TABLE NO LONGER REQUIRED</t>
  </si>
  <si>
    <t>UG cables (km) installed during year</t>
  </si>
  <si>
    <t>OHL (km) in designated area at end of year</t>
  </si>
  <si>
    <t>km in designated area at end of year</t>
  </si>
  <si>
    <t>Any Other Ex-Gratia/Goodwill Compensation Payments</t>
  </si>
  <si>
    <t>NOC's Other</t>
  </si>
  <si>
    <t xml:space="preserve">DPCR5 </t>
  </si>
  <si>
    <t>Emergency Disconnections</t>
  </si>
  <si>
    <t>Asset repairs instigated by trouble calls</t>
  </si>
  <si>
    <t>Responding to critical safety calls</t>
  </si>
  <si>
    <t>[REF]: Finance and Regulation</t>
  </si>
  <si>
    <t>Finance (excluding taxation and audit)</t>
  </si>
  <si>
    <t>Taxation (compliance and planning - internal &amp; external)</t>
  </si>
  <si>
    <t>Audit (external and internal)</t>
  </si>
  <si>
    <t>Connections policy and agreement management</t>
  </si>
  <si>
    <t>Regulation</t>
  </si>
  <si>
    <t>Subscriptions to trade associations</t>
  </si>
  <si>
    <t>Procurement</t>
  </si>
  <si>
    <t>Fines &amp; Penalties (other than in Streetworks)</t>
  </si>
  <si>
    <t>Insurance - Premiums</t>
  </si>
  <si>
    <t>Insurance - Management</t>
  </si>
  <si>
    <t>Settlements data management</t>
  </si>
  <si>
    <t>Third party payouts by DNO</t>
  </si>
  <si>
    <t>Insurance - Claims paid out to DNO</t>
  </si>
  <si>
    <t>Other Income</t>
  </si>
  <si>
    <t>Check - Gross Total to C1 Cost Matrix</t>
  </si>
  <si>
    <t>Check - Net Total to C1 Cost Matrix</t>
  </si>
  <si>
    <t>Insurance Policy Premiums</t>
  </si>
  <si>
    <t>Motor Accident Damage / Motor Liability</t>
  </si>
  <si>
    <t>Health Insurance</t>
  </si>
  <si>
    <t xml:space="preserve">Transmission and Distribution Property Damage </t>
  </si>
  <si>
    <t>Property Damage/B I/Storm Damage</t>
  </si>
  <si>
    <t xml:space="preserve">Combined Liability </t>
  </si>
  <si>
    <t>Pension Trustee Liability</t>
  </si>
  <si>
    <t>Non-Generation Property BI</t>
  </si>
  <si>
    <t>Terrorism</t>
  </si>
  <si>
    <t>Crime and fiduciary (covers employee fraud and dishonest application of funds)</t>
  </si>
  <si>
    <t>Aviation Liability</t>
  </si>
  <si>
    <t>Airside Liability</t>
  </si>
  <si>
    <t>Excess Liability</t>
  </si>
  <si>
    <t>Directors' &amp; Officers' Liability</t>
  </si>
  <si>
    <t>Employers/Public Liability/Professional Indemnity</t>
  </si>
  <si>
    <t>Group Personal Accident &amp; Travel</t>
  </si>
  <si>
    <t>Life Assurance</t>
  </si>
  <si>
    <t>Property Owners</t>
  </si>
  <si>
    <t>Professional indemnity insurance</t>
  </si>
  <si>
    <t>Engineering Inspection</t>
  </si>
  <si>
    <t>Total Premium Costs</t>
  </si>
  <si>
    <t>Insurance Policy Payouts (to the DNO)</t>
  </si>
  <si>
    <t xml:space="preserve">Total Policy Payouts </t>
  </si>
  <si>
    <t>Streetworks</t>
  </si>
  <si>
    <t>See MEMO &amp; Dissag Pack CM15</t>
  </si>
  <si>
    <t>Connections Guaranteed Standards of Performance Compensation Payments (SI 2088 of 2010)</t>
  </si>
  <si>
    <t>HV Network</t>
  </si>
  <si>
    <t>EHV Network</t>
  </si>
  <si>
    <t>132kV Network</t>
  </si>
  <si>
    <t>Substation Electricity Cost Type Split</t>
  </si>
  <si>
    <t>Memo Asset Replacement Costs Only</t>
  </si>
  <si>
    <t>Memo Multi-Year Average Unit Cost</t>
  </si>
  <si>
    <t>Ex-Gratia Compensation Payments (SI 698 of 2010)</t>
  </si>
  <si>
    <t>GS Compensation Payments (SI 698 of 2010)</t>
  </si>
  <si>
    <t>Ex-Gratia Compensation Payments (SI 2088 of 2010)</t>
  </si>
  <si>
    <t>2009/10</t>
  </si>
  <si>
    <t>2010/11</t>
  </si>
  <si>
    <t>2011/12</t>
  </si>
  <si>
    <t>2012/13</t>
  </si>
  <si>
    <t>2013/14</t>
  </si>
  <si>
    <t>2014/15</t>
  </si>
  <si>
    <t>GS Payments paid in year and residual from previous year</t>
  </si>
  <si>
    <t>Payments related to 2009/10 paid in 2010/11</t>
  </si>
  <si>
    <t>Payments related to 2010/11  paid in 2011/12</t>
  </si>
  <si>
    <t>Payments related to 2011/12 paid in 2012/13</t>
  </si>
  <si>
    <t>Payments related to 2012/13 paid in 2013/14</t>
  </si>
  <si>
    <t>Payments related to 2013/14 paid in 2014/15</t>
  </si>
  <si>
    <t>Reporting Year</t>
  </si>
  <si>
    <t>Payment Reconciliation Table</t>
  </si>
  <si>
    <t>Payments paid in 2009/10</t>
  </si>
  <si>
    <t>Payments paid in 2010/11 for failings in that year</t>
  </si>
  <si>
    <t>Payments paid in 2009/10  for failings in that year (SI 1019 of 2005)</t>
  </si>
  <si>
    <t>Payments paid in 2011/12  for failings in that year</t>
  </si>
  <si>
    <t>Payments paid in 2012/13 for failings in that year</t>
  </si>
  <si>
    <t>Payments paid in 2013/14 for failings in that year</t>
  </si>
  <si>
    <t>Payments paid in 2014/15 for failings in that year</t>
  </si>
  <si>
    <t>Payments paid in 2010/11 for that year</t>
  </si>
  <si>
    <t>Payments paid in 2011/12  for that year</t>
  </si>
  <si>
    <t>Payments paid in 2012/13 for that year</t>
  </si>
  <si>
    <t>Payments paid in 2013/14 for that year</t>
  </si>
  <si>
    <t>Payments paid in 2014/15 for that year</t>
  </si>
  <si>
    <t>RAV additions (nominal)</t>
  </si>
  <si>
    <t>Connection volumes; ICP provided exit points</t>
  </si>
  <si>
    <t>Total Direct Costs (Gross)</t>
  </si>
  <si>
    <t>ES2 to ES5 Direct Costs by Cost Type</t>
  </si>
  <si>
    <t>ES6 Direct Costs by Cost Type</t>
  </si>
  <si>
    <t>ES7 direct Costs by Cost Type</t>
  </si>
  <si>
    <t>Total Excluded Services direct Costs by Cost Type</t>
  </si>
  <si>
    <t>Total Direct Costs by Cost Type</t>
  </si>
  <si>
    <t>Indirect Allocations by Cost Type</t>
  </si>
  <si>
    <t>Direct Costs by Category</t>
  </si>
  <si>
    <t>Direct Costs by Cost Type</t>
  </si>
  <si>
    <t>Metal theft remedial work</t>
  </si>
  <si>
    <t>Occurrences</t>
  </si>
  <si>
    <t>Contractors - Direct including embedded Indirect services</t>
  </si>
  <si>
    <t>CM1 -Network Des &amp; Eng (DISAG)</t>
  </si>
  <si>
    <t>CM2 - Eng Mgt and CS (DISAG)</t>
  </si>
  <si>
    <t>CM3 -Control Centre (DISAG)</t>
  </si>
  <si>
    <t>CM4 -Op Training -Cost (DISAG)</t>
  </si>
  <si>
    <t>CM6 - Property Mgt (DISAG)</t>
  </si>
  <si>
    <t>CM8 - CEO etc (DISAG)</t>
  </si>
  <si>
    <t xml:space="preserve">CM10 - IT&amp;T Memo (New Assets Operational) </t>
  </si>
  <si>
    <t xml:space="preserve">CM10 - IT&amp;T Memo (New Assets Non Operational) </t>
  </si>
  <si>
    <t>CM10 - IT&amp;T Memo (IT Maintenance &amp; Running Costs)</t>
  </si>
  <si>
    <t xml:space="preserve">CM1 </t>
  </si>
  <si>
    <t xml:space="preserve">CM2 </t>
  </si>
  <si>
    <t xml:space="preserve">CM3 </t>
  </si>
  <si>
    <t xml:space="preserve">CM4 </t>
  </si>
  <si>
    <t xml:space="preserve">CM6 </t>
  </si>
  <si>
    <t xml:space="preserve">CM8 </t>
  </si>
  <si>
    <t>CM10</t>
  </si>
  <si>
    <t>Gross Costs (Check for Memo Pack with C1)</t>
  </si>
  <si>
    <t>Gross Costs (Check for Memo Pack [above] with C1)</t>
  </si>
  <si>
    <t>Remote Location Generation Capital Costs</t>
  </si>
  <si>
    <t>HIPDt</t>
  </si>
  <si>
    <t>Highlands &amp; Islands payments due</t>
  </si>
  <si>
    <t>HIPMt</t>
  </si>
  <si>
    <t>Highlands &amp; Islands payments made</t>
  </si>
  <si>
    <t>QHt</t>
  </si>
  <si>
    <t>Highlands &amp; Islands adjustment</t>
  </si>
  <si>
    <t xml:space="preserve">SWPDt </t>
  </si>
  <si>
    <t>Total severe weather payments due</t>
  </si>
  <si>
    <t>SWPMt</t>
  </si>
  <si>
    <t>Total severe weather payments made</t>
  </si>
  <si>
    <t>PIA</t>
  </si>
  <si>
    <t>Price index adjuster</t>
  </si>
  <si>
    <t>RLF</t>
  </si>
  <si>
    <t>Maximum severe weather revenue exposure</t>
  </si>
  <si>
    <t>QFt</t>
  </si>
  <si>
    <t>Severe weather supply restoration performance adjustment</t>
  </si>
  <si>
    <t>NCPDt</t>
  </si>
  <si>
    <t>Total normal weather payments due</t>
  </si>
  <si>
    <t>NCPMt</t>
  </si>
  <si>
    <t>Total normal weather payments made</t>
  </si>
  <si>
    <t>RLGt</t>
  </si>
  <si>
    <t>Maximum normal weather revenue exposure</t>
  </si>
  <si>
    <t>QGt</t>
  </si>
  <si>
    <t>Normal weather supply restoration performance adjustment</t>
  </si>
  <si>
    <t>QEt</t>
  </si>
  <si>
    <t>It</t>
  </si>
  <si>
    <t>2008/09</t>
  </si>
  <si>
    <t>QAt</t>
  </si>
  <si>
    <t>CI performance adjustment</t>
  </si>
  <si>
    <t>QBt</t>
  </si>
  <si>
    <t>CML performance adjustment</t>
  </si>
  <si>
    <t>QCt</t>
  </si>
  <si>
    <t>Broad community satisfaction measure performance adjustment</t>
  </si>
  <si>
    <t>QDt</t>
  </si>
  <si>
    <t>Telephony response performance adjustment</t>
  </si>
  <si>
    <t>Customer Service Reward scheme performance adjustment</t>
  </si>
  <si>
    <t>Qt-2</t>
  </si>
  <si>
    <t>Adjustment for previous years</t>
  </si>
  <si>
    <t>IQt</t>
  </si>
  <si>
    <t>Total quality of service incentive adjustment</t>
  </si>
  <si>
    <t>Adjustment for performance in DPCR4 period</t>
  </si>
  <si>
    <t>IQt (Total Quality of Service Incentive Term)</t>
  </si>
  <si>
    <t>Terms</t>
  </si>
  <si>
    <t>Average Specified Rate</t>
  </si>
  <si>
    <t>Severe Weather Supply Restoration Adjustment</t>
  </si>
  <si>
    <t>Normal Weather Supply Restoration Adjustment</t>
  </si>
  <si>
    <t>Highlands &amp; Islands Adjustment</t>
  </si>
  <si>
    <t>Adjustment for Performance in DPCR4 Period</t>
  </si>
  <si>
    <t>Spans Inspected (Tree Cutting)</t>
  </si>
  <si>
    <t>33 kV Transformer (GM)</t>
  </si>
  <si>
    <t>66 kV Transformer</t>
  </si>
  <si>
    <t>132 kV CB (ID &amp; OD)</t>
  </si>
  <si>
    <t>132kV UG Cable (Non-Pressurised)</t>
  </si>
  <si>
    <t>Asset Types</t>
  </si>
  <si>
    <t xml:space="preserve">Asset type </t>
  </si>
  <si>
    <t>Project name</t>
  </si>
  <si>
    <t>Volume (where relevant)</t>
  </si>
  <si>
    <t xml:space="preserve">Supplemental High Cost Asset Data (Specific Assets) </t>
  </si>
  <si>
    <t xml:space="preserve">Supplemental High Cost Asset Data (Asset Categories) </t>
  </si>
  <si>
    <t xml:space="preserve">Each </t>
  </si>
  <si>
    <t>KM</t>
  </si>
  <si>
    <t>Circuit km</t>
  </si>
  <si>
    <t>l/km</t>
  </si>
  <si>
    <t>Fluid ltrs</t>
  </si>
  <si>
    <t>Single Core</t>
  </si>
  <si>
    <t>33kV</t>
  </si>
  <si>
    <t>Three Core</t>
  </si>
  <si>
    <t>Tanks</t>
  </si>
  <si>
    <t>Sites</t>
  </si>
  <si>
    <t>Cable Fluid</t>
  </si>
  <si>
    <t>Check - SF6 lost to V12 - Fugitive Emissions SF6</t>
  </si>
  <si>
    <t>Remote Location Generation Operating Costs: Fuel</t>
  </si>
  <si>
    <t>Remote Location Generation Operating Costs: O&amp;M</t>
  </si>
  <si>
    <t xml:space="preserve">Fluid Used to Top-up Cables </t>
  </si>
  <si>
    <t>C3 - 2011</t>
  </si>
  <si>
    <t>C3 - 2012</t>
  </si>
  <si>
    <t>C3 - 2013</t>
  </si>
  <si>
    <t>C3 - 2014</t>
  </si>
  <si>
    <t>C3 - 2015</t>
  </si>
  <si>
    <t>Explanation Required due to Yr on Yr movement</t>
  </si>
  <si>
    <t>Indirect Activity Allocations to Part Funded Connections (RAV related)</t>
  </si>
  <si>
    <t>Memo: Indirect Activity Allocation to Network Investment Costs (RAV) - Connections (Where 3rd Party carries out DUoS funded work)</t>
  </si>
  <si>
    <t>Memo: Indirect Activity Allocation to Network Investment Costs (RAV) - Connections (Excluding where 3rd Party carries out DUoS funded work)</t>
  </si>
  <si>
    <t>CI1</t>
  </si>
  <si>
    <t>C1</t>
  </si>
  <si>
    <t>Related Party Margin/ Connections - check with Connections pack</t>
  </si>
  <si>
    <t>Check - Total Net after reallocations for RAV purposes Costs to C1 Cost Matrix</t>
  </si>
  <si>
    <t>OHL removed during year (km)</t>
  </si>
  <si>
    <t>Environmental Civil Sanction</t>
  </si>
  <si>
    <t>Any</t>
  </si>
  <si>
    <t>Civil Works at HV Indoor Substations</t>
  </si>
  <si>
    <t>Civil Works at HV Outdoor Substations</t>
  </si>
  <si>
    <t>Connected exit points provided as part of a connection project which has an element subject to the apportionment rules (where and ICP has carried out the Apportionment work)</t>
  </si>
  <si>
    <t>Relevant Closely Associated Indirects</t>
  </si>
  <si>
    <t>Relevant Business Support Indirects</t>
  </si>
  <si>
    <t>Adjustment values for percentage of Contractor Costs that are Direct Expenditure</t>
  </si>
  <si>
    <t>Total Net Costs Before Allocations</t>
  </si>
  <si>
    <t>Memo: LCN Direct Benefits</t>
  </si>
  <si>
    <t>2010/11 Cost reclassifications and amendments to comply with latest year rules</t>
  </si>
  <si>
    <t>2010/11 Reported Costs</t>
  </si>
  <si>
    <t>2010/11 Revised Costs</t>
  </si>
  <si>
    <t>2011/12 Cost reclassifications and amendments to comply with latest year rules</t>
  </si>
  <si>
    <t>2011/12 Reported Costs</t>
  </si>
  <si>
    <t>2011/12 Revised Costs</t>
  </si>
  <si>
    <t>2012/13 Cost reclassifications and amendments to comply with latest year rules</t>
  </si>
  <si>
    <t>2012/13 Reported Costs</t>
  </si>
  <si>
    <t>2012/13 Revised Costs</t>
  </si>
  <si>
    <t>2013/14 Cost reclassifications and amendments to comply with latest year rules</t>
  </si>
  <si>
    <t>2013/14 Reported Costs</t>
  </si>
  <si>
    <t>2013/14 Revised Costs</t>
  </si>
  <si>
    <t>Fluid Used to Top-up Cables as a Percentage of Mass in Service</t>
  </si>
  <si>
    <t>Abortive Visits - no immediate work required</t>
  </si>
  <si>
    <t>Worst Served Customer Schemes</t>
  </si>
  <si>
    <t>[REF]: Worst Served Customers</t>
  </si>
  <si>
    <t>Costs associated with WSC schemes are to be reported in C15 (row 32).</t>
  </si>
  <si>
    <t xml:space="preserve">This table is  a placeholder and may be developed in the future. </t>
  </si>
  <si>
    <t>Check - Civil Works at HV Substations Total Direct Costs</t>
  </si>
  <si>
    <t>Remote Location Generation Operating Costs: Fuel by Cost Type</t>
  </si>
  <si>
    <t>Remote Location Generation Operating Costs: O&amp;M by Cost Type</t>
  </si>
  <si>
    <t>Stand alone non RAV (IFI &amp; LCNF)</t>
  </si>
  <si>
    <t>Contractors - Direct Only</t>
  </si>
  <si>
    <t>Inspections - Poles Inspected</t>
  </si>
  <si>
    <t>Inspections - Units Inspected</t>
  </si>
  <si>
    <t>Inspections - Mains Inspected</t>
  </si>
  <si>
    <t>Inspections - Services Inspected</t>
  </si>
  <si>
    <t>Inspections - Inspections</t>
  </si>
  <si>
    <t>Inspections - Helicopter - Line Inspected (km)</t>
  </si>
  <si>
    <t>Inspections - Foot Patrol - Poles Inspected</t>
  </si>
  <si>
    <t>Inspections - Substation Inspections</t>
  </si>
  <si>
    <t>Inspections - Foot Patrol - Towers Inspected</t>
  </si>
  <si>
    <t>Inspections - Towers Inspected</t>
  </si>
  <si>
    <t>Inspections - Tunnels Inspected</t>
  </si>
  <si>
    <t>Inspections - Bridges Inspected</t>
  </si>
  <si>
    <t>[REF]:  Asset register - Connection projects</t>
  </si>
  <si>
    <t>Assets installed for Connection projects; DPCR4 and Connection projects; DPCR5</t>
  </si>
  <si>
    <t>Faults, Diversions, ESQCR, Asset Replacement (Consequential), Undergrounding in Designated Areas, High Value Projects, Connection projects; DG, LCN &amp; Other</t>
  </si>
  <si>
    <t>Conenction projects; DPCR4</t>
  </si>
  <si>
    <t>Conenction projects; DPCR5</t>
  </si>
  <si>
    <t>Connection projects UMC: DPCR4</t>
  </si>
  <si>
    <t>Connection projects UMC: DPCR5</t>
  </si>
  <si>
    <t>Connection projects; DPCR4/ Connection projects; DPCR5</t>
  </si>
  <si>
    <t>Related Party Margin: where it is reported in this DNO</t>
  </si>
  <si>
    <t>Non-Operational Capex</t>
  </si>
  <si>
    <t xml:space="preserve">Related Party Margin included in indirects funded through connections contributions or NTR </t>
  </si>
  <si>
    <t>Related Party Margin charged to Related Party (in cell A5) by aditional DNO Affiliates or Related Undertakings that do not directly trade/ transact with the DNO directly</t>
  </si>
  <si>
    <t>Related Party Margin charged to Related Party (in cell A33) by aditional DNO Affiliates or Related Undertakings that do not directly trade/ transact with the DNO directly</t>
  </si>
  <si>
    <t>Related Party Margin charged to Related Party (in cell A61) by aditional DNO Affiliates or Related Undertakings that do not directly trade/ transact with the DNO directly</t>
  </si>
  <si>
    <t>Related Party Margin charged to Related Party (in cell A89) by aditional DNO Affiliates or Related Undertakings that do not directly trade/ transact with the DNO directly</t>
  </si>
  <si>
    <t>Related Party Margin charged to Related Party (in cell A117) by aditional DNO Affiliates or Related Undertakings that do not directly trade/ transact with the DNO directly</t>
  </si>
  <si>
    <t>Related Party Margin charged to Related Party (in cell A145) by aditional DNO Affiliates or Related Undertakings that do not directly trade/ transact with the DNO directly</t>
  </si>
  <si>
    <t>Related Party Margin charged to Related Party (in cell A173) by aditional DNO Affiliates or Related Undertakings that do not directly trade/ transact with the DNO directly</t>
  </si>
  <si>
    <t>Related Party Margin charged to Related Party (in cell A201) by aditional DNO Affiliates or Related Undertakings that do not directly trade/ transact with the DNO directly</t>
  </si>
  <si>
    <t>Related Party Margin charged to Related Party (in cell A229) by aditional DNO Affiliates or Related Undertakings that do not directly trade/ transact with the DNO directly</t>
  </si>
  <si>
    <t>Related Party Margin charged to Related Party (in cell A261) by aditional DNO Affiliates or Related Undertakings that do not directly trade/ transact with the DNO directly</t>
  </si>
  <si>
    <t>Related Party Margin charged to Related Party (in cell A285) by aditional DNO Affiliates or Related Undertakings that do not directly trade/ transact with the DNO directly</t>
  </si>
  <si>
    <t>Related Party Margin charged to Related Party (in cell A313) by aditional DNO Affiliates or Related Undertakings that do not directly trade/ transact with the DNO directly</t>
  </si>
  <si>
    <t>Related Party Margin charged to Related Party (in cell A341) by aditional DNO Affiliates or Related Undertakings that do not directly trade/ transact with the DNO directly</t>
  </si>
  <si>
    <t>Related Party Margin charged to Related Party (in cell A369) by aditional DNO Affiliates or Related Undertakings that do not directly trade/ transact with the DNO directly</t>
  </si>
  <si>
    <t>Related Party Margin charged to Related Party (in cell A397) by aditional DNO Affiliates or Related Undertakings that do not directly trade/ transact with the DNO directly</t>
  </si>
  <si>
    <t>Related Party Margins Total within Price Control:</t>
  </si>
  <si>
    <t>Related Party Margin within Price Control Total Allowed:</t>
  </si>
  <si>
    <t>Related Party Margin Total Disallowed:</t>
  </si>
  <si>
    <t>Related Party Margin within Price Control:</t>
  </si>
  <si>
    <t>[REF]: Summary - Non-Core (Reopener/Logging Up) by Cost Type</t>
  </si>
  <si>
    <t>Related Party Totals</t>
  </si>
  <si>
    <t>Flooding Non-Site Specific Costs</t>
  </si>
  <si>
    <t>Undergrounding Within/ Outside designated areas</t>
  </si>
  <si>
    <t>Non-Core Reopener/Logging Up</t>
  </si>
  <si>
    <t>Number of Incidents</t>
  </si>
  <si>
    <t>Progress against ETR 132</t>
  </si>
  <si>
    <t>SF6 Bank</t>
  </si>
  <si>
    <t>SF6 Emitted</t>
  </si>
  <si>
    <t>SF6 Emitted as a Percentage of SF6 Bank</t>
  </si>
  <si>
    <t>C33 - 2010</t>
  </si>
  <si>
    <t>C33 - 2011</t>
  </si>
  <si>
    <t>C33 - 2012</t>
  </si>
  <si>
    <t>C33 - 2013</t>
  </si>
  <si>
    <t>C33 - 2014</t>
  </si>
  <si>
    <t>C33 - 2015</t>
  </si>
  <si>
    <t>C37</t>
  </si>
  <si>
    <t>Allowed Margin check - RP 1</t>
  </si>
  <si>
    <t>Allowed Margin check - RP 2</t>
  </si>
  <si>
    <t>Allowed Margin check - RP 3</t>
  </si>
  <si>
    <t>Allowed Margin check - RP 4</t>
  </si>
  <si>
    <t>Allowed Margin check - RP 5</t>
  </si>
  <si>
    <t>Allowed Margin check - RP 6</t>
  </si>
  <si>
    <t>Allowed Margin check - RP 7</t>
  </si>
  <si>
    <t>Allowed Margin check - RP 8</t>
  </si>
  <si>
    <t>Allowed Margin check - RP 9</t>
  </si>
  <si>
    <t>Allowed Margin check - RP 10</t>
  </si>
  <si>
    <t>Allowed Margin check - RP 11</t>
  </si>
  <si>
    <t>Allowed Margin check - RP 12</t>
  </si>
  <si>
    <t>Allowed Margin check - RP 13</t>
  </si>
  <si>
    <t>Allowed Margin check - RP 14</t>
  </si>
  <si>
    <t>Allowed Margin check - RP 15</t>
  </si>
  <si>
    <t>Out of Area Networks</t>
  </si>
  <si>
    <t>Use of System</t>
  </si>
  <si>
    <t>Operating costs due to Switching only</t>
  </si>
  <si>
    <t>Operating costs due to Asset Repair Costs Only</t>
  </si>
  <si>
    <t xml:space="preserve">Operating Costs Only (excluding Betterment) </t>
  </si>
  <si>
    <t>[REF]:  Losses DG Adjustment (DGA)</t>
  </si>
  <si>
    <t>Distributed Generation Standards Direction issued under paragraph 15A.16 of Standard Condition 15A</t>
  </si>
  <si>
    <t>Ex-Gratia Compensation Payments (Distributed Generation Standards Direction issued under paragraph 15A.16 of Standard Condition 15A)</t>
  </si>
  <si>
    <t>[REF]: MTP Severe Weather Atypicals 1-in-20</t>
  </si>
  <si>
    <t>[REF]: Severe Weather Atypicals 1-in-20</t>
  </si>
  <si>
    <t>ESQCR Sites to be Resolved At End of Reporting Year</t>
  </si>
  <si>
    <t>Multi-year Reconiliation Table</t>
  </si>
  <si>
    <t>[REF]:  Quality of Service, &amp; Worst Served Customer</t>
  </si>
  <si>
    <t>Individual Assets Inspected</t>
  </si>
  <si>
    <t>Overhead Network Length Cleared - total meeting ETR 132 standard</t>
  </si>
  <si>
    <t>Overhead Network Length Cleared to meet ETR 132 standard</t>
  </si>
  <si>
    <t>Overhead Network Length - Total</t>
  </si>
  <si>
    <t>Claims settled</t>
  </si>
  <si>
    <t>Diversions completed</t>
  </si>
  <si>
    <t>Claims Handling and Management</t>
  </si>
  <si>
    <t>LV Network and LV Services</t>
  </si>
  <si>
    <t>[Project name 10]</t>
  </si>
  <si>
    <t>[Project name 4]</t>
  </si>
  <si>
    <t>[Project name 5]</t>
  </si>
  <si>
    <t xml:space="preserve">[Project name 6] </t>
  </si>
  <si>
    <t>[Project name 7]</t>
  </si>
  <si>
    <t>[Project name 8]</t>
  </si>
  <si>
    <t xml:space="preserve">[Project name 9] </t>
  </si>
  <si>
    <t>Total Contractor Costs</t>
  </si>
  <si>
    <t>Spend on Health Index asset categories</t>
  </si>
  <si>
    <t>Spend  on Asset Replacement associated with HI Categories</t>
  </si>
  <si>
    <t>Spend on Refurbishment associated with HI Categories</t>
  </si>
  <si>
    <t>Spend on 'other investment' associated with HI Categories</t>
  </si>
  <si>
    <t>Net costs after allocation for RAV excluding pensions</t>
  </si>
  <si>
    <t>Bad Debts associated with excluded services</t>
  </si>
  <si>
    <t>SF6 Emitted Mitigation Schemes</t>
  </si>
</sst>
</file>

<file path=xl/styles.xml><?xml version="1.0" encoding="utf-8"?>
<styleSheet xmlns="http://schemas.openxmlformats.org/spreadsheetml/2006/main">
  <numFmts count="29">
    <numFmt numFmtId="41" formatCode="_-* #,##0_-;\-* #,##0_-;_-* &quot;-&quot;_-;_-@_-"/>
    <numFmt numFmtId="44" formatCode="_-&quot;£&quot;* #,##0.00_-;\-&quot;£&quot;* #,##0.00_-;_-&quot;£&quot;* &quot;-&quot;??_-;_-@_-"/>
    <numFmt numFmtId="43" formatCode="_-* #,##0.00_-;\-* #,##0.00_-;_-* &quot;-&quot;??_-;_-@_-"/>
    <numFmt numFmtId="164" formatCode="#,##0.0;[Red]\-#,##0.0;\-"/>
    <numFmt numFmtId="165" formatCode="###0.00;[Red]\-###0.00;\-"/>
    <numFmt numFmtId="166" formatCode="#,##0;[Red]\-#,##0;\-"/>
    <numFmt numFmtId="167" formatCode="#,##0%;[Red]\-#,##0%;\-"/>
    <numFmt numFmtId="168" formatCode="#,##0.00;[Red]\-#,##0.00;\-"/>
    <numFmt numFmtId="169" formatCode="###0;[Red]\-###0;\-"/>
    <numFmt numFmtId="170" formatCode="#,##0.00_ ;[Red]\-#,##0.00\ "/>
    <numFmt numFmtId="171" formatCode="0.0"/>
    <numFmt numFmtId="172" formatCode="#,##0.0;[Red]\-#,##0.0"/>
    <numFmt numFmtId="173" formatCode="#,##0.0_);[Red]\(#,##0.0\);\-"/>
    <numFmt numFmtId="174" formatCode="#,##0.00_);[Red]\(#,##0.00\);\-"/>
    <numFmt numFmtId="175" formatCode="_(* #,##0.0_);_(* \(#,##0.0\);_(* &quot;-&quot;?_);_(@_)"/>
    <numFmt numFmtId="176" formatCode="_-* #,##0_-;\-* #,##0_-;_-* &quot;-&quot;??_-;_-@_-"/>
    <numFmt numFmtId="177" formatCode="#,##0_);[Red]\(#,##0\);\-"/>
    <numFmt numFmtId="178" formatCode="#,##0.000000000000000_ ;[Red]\-#,##0.000000000000000\ "/>
    <numFmt numFmtId="179" formatCode="#,##0.00;[Red]#,##0.00"/>
    <numFmt numFmtId="180" formatCode="0.0%"/>
    <numFmt numFmtId="181" formatCode="_-* #,##0.00_-;\-* #,##0.00_-;_-* &quot;-&quot;_-;_-@_-"/>
    <numFmt numFmtId="182" formatCode="_-&quot;£&quot;* #,##0.0_-;\-&quot;£&quot;* #,##0.0_-;_-&quot;£&quot;* &quot;-&quot;??_-;_-@_-"/>
    <numFmt numFmtId="183" formatCode="0.00_ ;[Red]\-0.00\ "/>
    <numFmt numFmtId="184" formatCode="_-&quot;£&quot;* #,##0_-;\-&quot;£&quot;* #,##0_-;_-&quot;£&quot;* &quot;-&quot;??_-;_-@_-"/>
    <numFmt numFmtId="185" formatCode="#\ ???/???"/>
    <numFmt numFmtId="186" formatCode="_-* #,##0.0_-;\-* #,##0.0_-;_-* &quot;-&quot;??_-;_-@_-"/>
    <numFmt numFmtId="187" formatCode="_-* #,##0.0_-;\-* #,##0.0_-;_-* &quot;-&quot;?_-;_-@_-"/>
    <numFmt numFmtId="188" formatCode="#,##0.0_ ;\-#,##0.0\ "/>
    <numFmt numFmtId="189" formatCode="_-* #,##0.0_-;\-* #,##0.0_-;_-* &quot;-&quot;_-;_-@_-"/>
  </numFmts>
  <fonts count="109">
    <font>
      <sz val="10"/>
      <color theme="1"/>
      <name val="Verdana"/>
      <family val="2"/>
    </font>
    <font>
      <sz val="10"/>
      <color indexed="8"/>
      <name val="Verdana"/>
      <family val="2"/>
    </font>
    <font>
      <sz val="10"/>
      <color indexed="8"/>
      <name val="Verdana"/>
      <family val="2"/>
    </font>
    <font>
      <sz val="10"/>
      <name val="Arial"/>
      <family val="2"/>
    </font>
    <font>
      <sz val="10"/>
      <color indexed="8"/>
      <name val="Verdana"/>
      <family val="2"/>
    </font>
    <font>
      <sz val="10"/>
      <name val="Verdana"/>
      <family val="2"/>
    </font>
    <font>
      <b/>
      <sz val="10"/>
      <name val="Verdana"/>
      <family val="2"/>
    </font>
    <font>
      <b/>
      <sz val="10"/>
      <color indexed="8"/>
      <name val="Verdana"/>
      <family val="2"/>
    </font>
    <font>
      <b/>
      <sz val="12"/>
      <name val="Verdana"/>
      <family val="2"/>
    </font>
    <font>
      <sz val="11"/>
      <name val="CG Omega"/>
      <family val="2"/>
    </font>
    <font>
      <sz val="11"/>
      <name val="Arial"/>
      <family val="2"/>
    </font>
    <font>
      <sz val="11"/>
      <name val="Verdana"/>
      <family val="2"/>
    </font>
    <font>
      <sz val="10"/>
      <color indexed="10"/>
      <name val="Verdana"/>
      <family val="2"/>
    </font>
    <font>
      <b/>
      <sz val="10"/>
      <name val="CG Omega"/>
      <family val="2"/>
    </font>
    <font>
      <sz val="10"/>
      <name val="CG Omega"/>
    </font>
    <font>
      <sz val="11"/>
      <name val="CG Omega"/>
    </font>
    <font>
      <sz val="8"/>
      <name val="Verdana"/>
      <family val="2"/>
    </font>
    <font>
      <sz val="10"/>
      <name val="Arial"/>
      <family val="2"/>
    </font>
    <font>
      <b/>
      <sz val="8"/>
      <color indexed="81"/>
      <name val="Tahoma"/>
      <family val="2"/>
    </font>
    <font>
      <sz val="8"/>
      <color indexed="81"/>
      <name val="Tahoma"/>
      <family val="2"/>
    </font>
    <font>
      <b/>
      <sz val="10"/>
      <color indexed="8"/>
      <name val="Arial"/>
      <family val="2"/>
    </font>
    <font>
      <sz val="10"/>
      <color indexed="8"/>
      <name val="Arial"/>
      <family val="2"/>
    </font>
    <font>
      <sz val="11"/>
      <color indexed="8"/>
      <name val="Calibri"/>
      <family val="2"/>
    </font>
    <font>
      <sz val="11"/>
      <color indexed="9"/>
      <name val="Calibri"/>
      <family val="2"/>
    </font>
    <font>
      <b/>
      <sz val="11"/>
      <color indexed="8"/>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u/>
      <sz val="10"/>
      <color indexed="12"/>
      <name val="Arial"/>
      <family val="2"/>
    </font>
    <font>
      <sz val="10"/>
      <name val="CG Omega"/>
      <family val="2"/>
    </font>
    <font>
      <b/>
      <sz val="10"/>
      <name val="CG Omega"/>
    </font>
    <font>
      <sz val="9"/>
      <name val="CG Omega"/>
    </font>
    <font>
      <b/>
      <sz val="11"/>
      <name val="CG Omega"/>
      <family val="2"/>
    </font>
    <font>
      <sz val="10"/>
      <color indexed="12"/>
      <name val="CG Omega"/>
      <family val="2"/>
    </font>
    <font>
      <b/>
      <sz val="10"/>
      <color indexed="12"/>
      <name val="CG Omega"/>
      <family val="2"/>
    </font>
    <font>
      <b/>
      <sz val="14"/>
      <name val="CG Omega"/>
      <family val="2"/>
    </font>
    <font>
      <sz val="11"/>
      <color indexed="12"/>
      <name val="CG Omega"/>
      <family val="2"/>
    </font>
    <font>
      <b/>
      <sz val="12"/>
      <name val="CG Omega"/>
    </font>
    <font>
      <b/>
      <sz val="12"/>
      <name val="CG Omega"/>
      <family val="2"/>
    </font>
    <font>
      <sz val="11"/>
      <color indexed="9"/>
      <name val="CG Omega"/>
      <family val="2"/>
    </font>
    <font>
      <sz val="12"/>
      <name val="CG Omega"/>
      <family val="2"/>
    </font>
    <font>
      <sz val="12"/>
      <color indexed="12"/>
      <name val="CG Omega"/>
      <family val="2"/>
    </font>
    <font>
      <sz val="10"/>
      <color indexed="10"/>
      <name val="CG Omega"/>
      <family val="2"/>
    </font>
    <font>
      <sz val="11"/>
      <color indexed="10"/>
      <name val="CG Omega"/>
      <family val="2"/>
    </font>
    <font>
      <sz val="9"/>
      <name val="CG Omega"/>
      <family val="2"/>
    </font>
    <font>
      <b/>
      <sz val="12"/>
      <color indexed="8"/>
      <name val="Verdana"/>
      <family val="2"/>
    </font>
    <font>
      <u/>
      <sz val="10"/>
      <color indexed="12"/>
      <name val="Verdana"/>
      <family val="2"/>
    </font>
    <font>
      <u/>
      <sz val="7.7"/>
      <color indexed="12"/>
      <name val="CG Omega"/>
    </font>
    <font>
      <b/>
      <sz val="10"/>
      <name val="Arial"/>
      <family val="2"/>
    </font>
    <font>
      <b/>
      <i/>
      <sz val="12"/>
      <color indexed="8"/>
      <name val="Verdana"/>
      <family val="2"/>
    </font>
    <font>
      <sz val="10"/>
      <color indexed="12"/>
      <name val="Verdana"/>
      <family val="2"/>
    </font>
    <font>
      <sz val="10"/>
      <color indexed="22"/>
      <name val="Verdana"/>
      <family val="2"/>
    </font>
    <font>
      <b/>
      <sz val="10"/>
      <color indexed="10"/>
      <name val="Verdana"/>
      <family val="2"/>
    </font>
    <font>
      <sz val="10"/>
      <color indexed="51"/>
      <name val="Verdana"/>
      <family val="2"/>
    </font>
    <font>
      <sz val="10"/>
      <color indexed="10"/>
      <name val="Times New Roman"/>
      <family val="1"/>
    </font>
    <font>
      <sz val="10"/>
      <color indexed="51"/>
      <name val="Calibri"/>
      <family val="2"/>
    </font>
    <font>
      <i/>
      <sz val="10"/>
      <name val="Arial"/>
      <family val="2"/>
    </font>
    <font>
      <b/>
      <sz val="12"/>
      <color indexed="10"/>
      <name val="Arial"/>
      <family val="2"/>
    </font>
    <font>
      <b/>
      <sz val="16"/>
      <name val="Verdana"/>
      <family val="2"/>
    </font>
    <font>
      <u/>
      <sz val="10"/>
      <name val="Verdana"/>
      <family val="2"/>
    </font>
    <font>
      <b/>
      <sz val="10"/>
      <name val="Times New Roman"/>
      <family val="1"/>
    </font>
    <font>
      <sz val="10"/>
      <color theme="1"/>
      <name val="Verdana"/>
      <family val="2"/>
    </font>
    <font>
      <b/>
      <sz val="10"/>
      <color theme="0"/>
      <name val="Verdana"/>
      <family val="2"/>
    </font>
    <font>
      <u/>
      <sz val="8.5"/>
      <color theme="10"/>
      <name val="Verdana"/>
      <family val="2"/>
    </font>
    <font>
      <u/>
      <sz val="10"/>
      <color theme="10"/>
      <name val="Verdana"/>
      <family val="2"/>
    </font>
    <font>
      <sz val="11"/>
      <color theme="1"/>
      <name val="Calibri"/>
      <family val="2"/>
      <scheme val="minor"/>
    </font>
    <font>
      <b/>
      <sz val="10"/>
      <color theme="1"/>
      <name val="Verdana"/>
      <family val="2"/>
    </font>
    <font>
      <sz val="10"/>
      <color rgb="FFFF0000"/>
      <name val="Verdana"/>
      <family val="2"/>
    </font>
    <font>
      <b/>
      <sz val="12"/>
      <color theme="1"/>
      <name val="Verdana"/>
      <family val="2"/>
    </font>
    <font>
      <b/>
      <sz val="11"/>
      <color theme="1"/>
      <name val="Verdana"/>
      <family val="2"/>
    </font>
    <font>
      <b/>
      <sz val="16"/>
      <color rgb="FFFF0000"/>
      <name val="Verdana"/>
      <family val="2"/>
    </font>
    <font>
      <b/>
      <sz val="14"/>
      <color rgb="FFFF0000"/>
      <name val="Verdana"/>
      <family val="2"/>
    </font>
    <font>
      <b/>
      <sz val="10"/>
      <color theme="0"/>
      <name val="CG Omega"/>
      <family val="2"/>
    </font>
    <font>
      <b/>
      <sz val="10"/>
      <color theme="0"/>
      <name val="CG Omega"/>
    </font>
    <font>
      <sz val="10"/>
      <color theme="0"/>
      <name val="CG Omega"/>
    </font>
    <font>
      <sz val="9"/>
      <color theme="0" tint="-0.34998626667073579"/>
      <name val="CG Omega"/>
    </font>
    <font>
      <sz val="11"/>
      <color theme="1"/>
      <name val="Verdana"/>
      <family val="2"/>
    </font>
    <font>
      <b/>
      <sz val="14"/>
      <color theme="1"/>
      <name val="Verdana"/>
      <family val="2"/>
    </font>
    <font>
      <b/>
      <sz val="11"/>
      <color rgb="FFFF0000"/>
      <name val="Verdana"/>
      <family val="2"/>
    </font>
    <font>
      <b/>
      <sz val="10"/>
      <color rgb="FFFF0000"/>
      <name val="Verdana"/>
      <family val="2"/>
    </font>
    <font>
      <b/>
      <sz val="12"/>
      <color rgb="FFFF0000"/>
      <name val="Verdana"/>
      <family val="2"/>
    </font>
    <font>
      <b/>
      <sz val="14"/>
      <color rgb="FFFF0000"/>
      <name val="CG Omega"/>
    </font>
    <font>
      <sz val="11"/>
      <color theme="1"/>
      <name val="Calibri"/>
      <family val="2"/>
    </font>
    <font>
      <b/>
      <sz val="11"/>
      <color theme="1"/>
      <name val="Calibri"/>
      <family val="2"/>
      <scheme val="minor"/>
    </font>
    <font>
      <sz val="12"/>
      <color theme="0"/>
      <name val="Verdana"/>
      <family val="2"/>
    </font>
    <font>
      <sz val="10"/>
      <color rgb="FF000000"/>
      <name val="Arial"/>
      <family val="2"/>
    </font>
    <font>
      <sz val="11"/>
      <name val="Calibri"/>
      <family val="2"/>
      <scheme val="minor"/>
    </font>
    <font>
      <b/>
      <sz val="16"/>
      <color theme="1"/>
      <name val="Verdana"/>
      <family val="2"/>
    </font>
    <font>
      <sz val="10"/>
      <color rgb="FF000000"/>
      <name val="Verdana"/>
      <family val="2"/>
    </font>
    <font>
      <b/>
      <sz val="10"/>
      <color rgb="FF000000"/>
      <name val="Verdana"/>
      <family val="2"/>
    </font>
    <font>
      <sz val="10"/>
      <color theme="1"/>
      <name val="Calibri"/>
      <family val="2"/>
      <scheme val="minor"/>
    </font>
    <font>
      <b/>
      <sz val="12"/>
      <color theme="0"/>
      <name val="Verdana"/>
      <family val="2"/>
    </font>
    <font>
      <b/>
      <sz val="10"/>
      <color rgb="FF333333"/>
      <name val="Verdana"/>
      <family val="2"/>
    </font>
    <font>
      <sz val="11"/>
      <color indexed="12"/>
      <name val="Verdana"/>
      <family val="2"/>
    </font>
    <font>
      <b/>
      <sz val="11"/>
      <name val="Verdana"/>
      <family val="2"/>
    </font>
    <font>
      <b/>
      <sz val="12"/>
      <color indexed="10"/>
      <name val="Verdana"/>
      <family val="2"/>
    </font>
    <font>
      <b/>
      <sz val="11"/>
      <name val="Arial"/>
      <family val="2"/>
    </font>
    <font>
      <b/>
      <sz val="14"/>
      <name val="Verdana"/>
      <family val="2"/>
    </font>
    <font>
      <b/>
      <sz val="18"/>
      <name val="Verdana"/>
      <family val="2"/>
    </font>
    <font>
      <b/>
      <sz val="10"/>
      <color theme="1"/>
      <name val="CG Omega"/>
    </font>
    <font>
      <sz val="10"/>
      <color theme="1"/>
      <name val="CG Omega"/>
    </font>
    <font>
      <sz val="10"/>
      <color theme="1"/>
      <name val="CG Omega"/>
      <family val="2"/>
    </font>
    <font>
      <b/>
      <sz val="10"/>
      <color theme="1"/>
      <name val="CG Omega"/>
      <family val="2"/>
    </font>
    <font>
      <b/>
      <sz val="9"/>
      <color indexed="81"/>
      <name val="Tahoma"/>
      <family val="2"/>
    </font>
    <font>
      <sz val="9"/>
      <color indexed="81"/>
      <name val="Tahoma"/>
      <family val="2"/>
    </font>
    <font>
      <sz val="10"/>
      <color theme="1"/>
      <name val="Wingdings"/>
      <charset val="2"/>
    </font>
  </fonts>
  <fills count="77">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47"/>
        <bgColor indexed="64"/>
      </patternFill>
    </fill>
    <fill>
      <patternFill patternType="solid">
        <fgColor indexed="55"/>
        <bgColor indexed="64"/>
      </patternFill>
    </fill>
    <fill>
      <patternFill patternType="solid">
        <fgColor indexed="9"/>
        <bgColor indexed="64"/>
      </patternFill>
    </fill>
    <fill>
      <patternFill patternType="solid">
        <fgColor indexed="43"/>
        <bgColor indexed="64"/>
      </patternFill>
    </fill>
    <fill>
      <patternFill patternType="solid">
        <fgColor rgb="FFD1FFD1"/>
        <bgColor indexed="64"/>
      </patternFill>
    </fill>
    <fill>
      <patternFill patternType="solid">
        <fgColor rgb="FFCCFFCC"/>
        <bgColor indexed="64"/>
      </patternFill>
    </fill>
    <fill>
      <patternFill patternType="solid">
        <fgColor rgb="FFFFFFCC"/>
        <bgColor indexed="64"/>
      </patternFill>
    </fill>
    <fill>
      <patternFill patternType="solid">
        <fgColor rgb="FFFFCC99"/>
        <bgColor indexed="64"/>
      </patternFill>
    </fill>
    <fill>
      <patternFill patternType="solid">
        <fgColor rgb="FFCCFFFF"/>
        <bgColor indexed="64"/>
      </patternFill>
    </fill>
    <fill>
      <patternFill patternType="darkUp">
        <fgColor theme="0" tint="-0.14996795556505021"/>
        <bgColor indexed="65"/>
      </patternFill>
    </fill>
    <fill>
      <patternFill patternType="solid">
        <fgColor rgb="FF66FFFF"/>
        <bgColor indexed="64"/>
      </patternFill>
    </fill>
    <fill>
      <patternFill patternType="solid">
        <fgColor rgb="FF00FFFF"/>
        <bgColor indexed="64"/>
      </patternFill>
    </fill>
    <fill>
      <patternFill patternType="solid">
        <fgColor rgb="FF00FFCC"/>
        <bgColor indexed="64"/>
      </patternFill>
    </fill>
    <fill>
      <patternFill patternType="solid">
        <fgColor theme="0" tint="-0.249977111117893"/>
        <bgColor indexed="64"/>
      </patternFill>
    </fill>
    <fill>
      <patternFill patternType="solid">
        <fgColor rgb="FF0000FF"/>
        <bgColor indexed="64"/>
      </patternFill>
    </fill>
    <fill>
      <patternFill patternType="solid">
        <fgColor rgb="FF33CC33"/>
        <bgColor indexed="64"/>
      </patternFill>
    </fill>
    <fill>
      <patternFill patternType="solid">
        <fgColor rgb="FFFFFF00"/>
        <bgColor indexed="64"/>
      </patternFill>
    </fill>
    <fill>
      <patternFill patternType="solid">
        <fgColor rgb="FFCC9900"/>
        <bgColor indexed="64"/>
      </patternFill>
    </fill>
    <fill>
      <patternFill patternType="solid">
        <fgColor theme="0" tint="-0.14999847407452621"/>
        <bgColor indexed="64"/>
      </patternFill>
    </fill>
    <fill>
      <patternFill patternType="solid">
        <fgColor rgb="FFFF9933"/>
        <bgColor indexed="64"/>
      </patternFill>
    </fill>
    <fill>
      <patternFill patternType="solid">
        <fgColor rgb="FFFFCC66"/>
        <bgColor indexed="64"/>
      </patternFill>
    </fill>
    <fill>
      <patternFill patternType="solid">
        <fgColor rgb="FFCC99FF"/>
        <bgColor indexed="64"/>
      </patternFill>
    </fill>
    <fill>
      <patternFill patternType="solid">
        <fgColor theme="0"/>
        <bgColor indexed="64"/>
      </patternFill>
    </fill>
    <fill>
      <patternFill patternType="solid">
        <fgColor rgb="FFFFFF99"/>
        <bgColor indexed="64"/>
      </patternFill>
    </fill>
    <fill>
      <patternFill patternType="solid">
        <fgColor theme="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99CC00"/>
        <bgColor indexed="64"/>
      </patternFill>
    </fill>
    <fill>
      <patternFill patternType="solid">
        <fgColor rgb="FFCC6600"/>
        <bgColor indexed="64"/>
      </patternFill>
    </fill>
    <fill>
      <patternFill patternType="solid">
        <fgColor theme="9" tint="0.39997558519241921"/>
        <bgColor indexed="64"/>
      </patternFill>
    </fill>
    <fill>
      <patternFill patternType="solid">
        <fgColor rgb="FF9900CC"/>
        <bgColor indexed="64"/>
      </patternFill>
    </fill>
    <fill>
      <patternFill patternType="solid">
        <fgColor rgb="FF99CCFF"/>
        <bgColor indexed="64"/>
      </patternFill>
    </fill>
    <fill>
      <patternFill patternType="solid">
        <fgColor rgb="FF669900"/>
        <bgColor indexed="64"/>
      </patternFill>
    </fill>
    <fill>
      <patternFill patternType="solid">
        <fgColor rgb="FF0070C0"/>
        <bgColor indexed="64"/>
      </patternFill>
    </fill>
    <fill>
      <patternFill patternType="solid">
        <fgColor rgb="FFFF0000"/>
        <bgColor indexed="64"/>
      </patternFill>
    </fill>
    <fill>
      <patternFill patternType="darkUp">
        <fgColor theme="0" tint="-0.14996795556505021"/>
        <bgColor theme="0"/>
      </patternFill>
    </fill>
    <fill>
      <patternFill patternType="darkUp">
        <fgColor theme="0" tint="-0.14996795556505021"/>
        <bgColor auto="1"/>
      </patternFill>
    </fill>
    <fill>
      <patternFill patternType="darkUp">
        <fgColor theme="0" tint="-0.14996795556505021"/>
        <bgColor rgb="FFFF0000"/>
      </patternFill>
    </fill>
    <fill>
      <patternFill patternType="lightUp"/>
    </fill>
    <fill>
      <patternFill patternType="solid">
        <fgColor theme="7"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ck">
        <color indexed="64"/>
      </bottom>
      <diagonal/>
    </border>
    <border>
      <left style="thin">
        <color indexed="64"/>
      </left>
      <right/>
      <top style="thin">
        <color indexed="64"/>
      </top>
      <bottom style="thin">
        <color indexed="64"/>
      </bottom>
      <diagonal/>
    </border>
    <border>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208">
    <xf numFmtId="0" fontId="0" fillId="0" borderId="0"/>
    <xf numFmtId="0" fontId="3" fillId="0" borderId="0"/>
    <xf numFmtId="0" fontId="9" fillId="0" borderId="0"/>
    <xf numFmtId="0" fontId="15" fillId="0" borderId="0"/>
    <xf numFmtId="0" fontId="9" fillId="0" borderId="0"/>
    <xf numFmtId="0" fontId="3" fillId="0" borderId="0"/>
    <xf numFmtId="0" fontId="3" fillId="0" borderId="0"/>
    <xf numFmtId="0" fontId="22" fillId="8" borderId="0" applyNumberFormat="0" applyBorder="0" applyAlignment="0" applyProtection="0"/>
    <xf numFmtId="0" fontId="22" fillId="9" borderId="0" applyNumberFormat="0" applyBorder="0" applyAlignment="0" applyProtection="0"/>
    <xf numFmtId="0" fontId="23" fillId="10"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3" fillId="18"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3" fillId="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3" fillId="21" borderId="0" applyNumberFormat="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6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3" fillId="0" borderId="0"/>
    <xf numFmtId="0" fontId="9" fillId="0" borderId="0"/>
    <xf numFmtId="0" fontId="15" fillId="0" borderId="0" applyFont="0" applyFill="0" applyBorder="0" applyAlignment="0" applyProtection="0"/>
    <xf numFmtId="0" fontId="15" fillId="0" borderId="0" applyFont="0" applyFill="0" applyBorder="0" applyAlignment="0" applyProtection="0"/>
    <xf numFmtId="0" fontId="9" fillId="0" borderId="0"/>
    <xf numFmtId="0" fontId="64" fillId="0" borderId="0"/>
    <xf numFmtId="0" fontId="9" fillId="0" borderId="0"/>
    <xf numFmtId="0" fontId="3"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0" borderId="0"/>
    <xf numFmtId="0" fontId="3" fillId="0" borderId="0"/>
    <xf numFmtId="0" fontId="3" fillId="0" borderId="0"/>
    <xf numFmtId="0" fontId="9" fillId="0" borderId="0"/>
    <xf numFmtId="0" fontId="3" fillId="0" borderId="0"/>
    <xf numFmtId="0" fontId="3" fillId="0" borderId="0"/>
    <xf numFmtId="0" fontId="3" fillId="0" borderId="0"/>
    <xf numFmtId="9" fontId="64"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8" fontId="1" fillId="27" borderId="1">
      <alignment vertical="center"/>
      <protection locked="0"/>
    </xf>
    <xf numFmtId="164" fontId="64" fillId="41" borderId="1">
      <alignment vertical="center"/>
    </xf>
    <xf numFmtId="164" fontId="1" fillId="28" borderId="1">
      <alignment vertical="center"/>
    </xf>
    <xf numFmtId="168" fontId="2"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168" fontId="1" fillId="29" borderId="1">
      <alignment horizontal="right" vertical="center"/>
      <protection locked="0"/>
    </xf>
    <xf numFmtId="4" fontId="20" fillId="25" borderId="2" applyNumberFormat="0" applyProtection="0">
      <alignment vertical="center"/>
    </xf>
    <xf numFmtId="4" fontId="25" fillId="25" borderId="2" applyNumberFormat="0" applyProtection="0">
      <alignment vertical="center"/>
    </xf>
    <xf numFmtId="4" fontId="20" fillId="25" borderId="2" applyNumberFormat="0" applyProtection="0">
      <alignment horizontal="left" vertical="center" indent="1"/>
    </xf>
    <xf numFmtId="0" fontId="20" fillId="25" borderId="2" applyNumberFormat="0" applyProtection="0">
      <alignment horizontal="left" vertical="top" indent="1"/>
    </xf>
    <xf numFmtId="4" fontId="20" fillId="30" borderId="0" applyNumberFormat="0" applyProtection="0">
      <alignment horizontal="left" vertical="center" indent="1"/>
    </xf>
    <xf numFmtId="4" fontId="21" fillId="2" borderId="2" applyNumberFormat="0" applyProtection="0">
      <alignment horizontal="right" vertical="center"/>
    </xf>
    <xf numFmtId="4" fontId="21" fillId="4" borderId="2" applyNumberFormat="0" applyProtection="0">
      <alignment horizontal="right" vertical="center"/>
    </xf>
    <xf numFmtId="4" fontId="21" fillId="11" borderId="2" applyNumberFormat="0" applyProtection="0">
      <alignment horizontal="right" vertical="center"/>
    </xf>
    <xf numFmtId="4" fontId="21" fillId="6" borderId="2" applyNumberFormat="0" applyProtection="0">
      <alignment horizontal="right" vertical="center"/>
    </xf>
    <xf numFmtId="4" fontId="21" fillId="7" borderId="2" applyNumberFormat="0" applyProtection="0">
      <alignment horizontal="right" vertical="center"/>
    </xf>
    <xf numFmtId="4" fontId="21" fillId="19" borderId="2" applyNumberFormat="0" applyProtection="0">
      <alignment horizontal="right" vertical="center"/>
    </xf>
    <xf numFmtId="4" fontId="21" fillId="15" borderId="2" applyNumberFormat="0" applyProtection="0">
      <alignment horizontal="right" vertical="center"/>
    </xf>
    <xf numFmtId="4" fontId="21" fillId="31" borderId="2" applyNumberFormat="0" applyProtection="0">
      <alignment horizontal="right" vertical="center"/>
    </xf>
    <xf numFmtId="4" fontId="21" fillId="5" borderId="2" applyNumberFormat="0" applyProtection="0">
      <alignment horizontal="right" vertical="center"/>
    </xf>
    <xf numFmtId="4" fontId="20" fillId="32" borderId="3" applyNumberFormat="0" applyProtection="0">
      <alignment horizontal="left" vertical="center" indent="1"/>
    </xf>
    <xf numFmtId="4" fontId="21" fillId="33" borderId="0" applyNumberFormat="0" applyProtection="0">
      <alignment horizontal="left" vertical="center" indent="1"/>
    </xf>
    <xf numFmtId="4" fontId="26" fillId="34" borderId="0" applyNumberFormat="0" applyProtection="0">
      <alignment horizontal="left" vertical="center" indent="1"/>
    </xf>
    <xf numFmtId="4" fontId="21" fillId="30" borderId="2" applyNumberFormat="0" applyProtection="0">
      <alignment horizontal="right" vertical="center"/>
    </xf>
    <xf numFmtId="4" fontId="21" fillId="33" borderId="0" applyNumberFormat="0" applyProtection="0">
      <alignment horizontal="left" vertical="center" indent="1"/>
    </xf>
    <xf numFmtId="4" fontId="21" fillId="30" borderId="0" applyNumberFormat="0" applyProtection="0">
      <alignment horizontal="left" vertical="center" indent="1"/>
    </xf>
    <xf numFmtId="0" fontId="3" fillId="34" borderId="2" applyNumberFormat="0" applyProtection="0">
      <alignment horizontal="left" vertical="center" indent="1"/>
    </xf>
    <xf numFmtId="0" fontId="3" fillId="34" borderId="2" applyNumberFormat="0" applyProtection="0">
      <alignment horizontal="left" vertical="top" indent="1"/>
    </xf>
    <xf numFmtId="0" fontId="3" fillId="30" borderId="2" applyNumberFormat="0" applyProtection="0">
      <alignment horizontal="left" vertical="center" indent="1"/>
    </xf>
    <xf numFmtId="0" fontId="3" fillId="30" borderId="2" applyNumberFormat="0" applyProtection="0">
      <alignment horizontal="left" vertical="top" indent="1"/>
    </xf>
    <xf numFmtId="0" fontId="3" fillId="3" borderId="2" applyNumberFormat="0" applyProtection="0">
      <alignment horizontal="left" vertical="center" indent="1"/>
    </xf>
    <xf numFmtId="0" fontId="3" fillId="3" borderId="2" applyNumberFormat="0" applyProtection="0">
      <alignment horizontal="left" vertical="top" indent="1"/>
    </xf>
    <xf numFmtId="0" fontId="3" fillId="33" borderId="2" applyNumberFormat="0" applyProtection="0">
      <alignment horizontal="left" vertical="center" indent="1"/>
    </xf>
    <xf numFmtId="0" fontId="3" fillId="33" borderId="2" applyNumberFormat="0" applyProtection="0">
      <alignment horizontal="left" vertical="top" indent="1"/>
    </xf>
    <xf numFmtId="0" fontId="3" fillId="35" borderId="1" applyNumberFormat="0">
      <protection locked="0"/>
    </xf>
    <xf numFmtId="4" fontId="21" fillId="26" borderId="2" applyNumberFormat="0" applyProtection="0">
      <alignment vertical="center"/>
    </xf>
    <xf numFmtId="4" fontId="27" fillId="26" borderId="2" applyNumberFormat="0" applyProtection="0">
      <alignment vertical="center"/>
    </xf>
    <xf numFmtId="4" fontId="21" fillId="26" borderId="2" applyNumberFormat="0" applyProtection="0">
      <alignment horizontal="left" vertical="center" indent="1"/>
    </xf>
    <xf numFmtId="0" fontId="21" fillId="26" borderId="2" applyNumberFormat="0" applyProtection="0">
      <alignment horizontal="left" vertical="top" indent="1"/>
    </xf>
    <xf numFmtId="4" fontId="21" fillId="33" borderId="2" applyNumberFormat="0" applyProtection="0">
      <alignment horizontal="right" vertical="center"/>
    </xf>
    <xf numFmtId="4" fontId="27" fillId="33" borderId="2" applyNumberFormat="0" applyProtection="0">
      <alignment horizontal="right" vertical="center"/>
    </xf>
    <xf numFmtId="4" fontId="21" fillId="30" borderId="2" applyNumberFormat="0" applyProtection="0">
      <alignment horizontal="left" vertical="center" indent="1"/>
    </xf>
    <xf numFmtId="0" fontId="21" fillId="30" borderId="2" applyNumberFormat="0" applyProtection="0">
      <alignment horizontal="left" vertical="top" indent="1"/>
    </xf>
    <xf numFmtId="4" fontId="28" fillId="36" borderId="0" applyNumberFormat="0" applyProtection="0">
      <alignment horizontal="left" vertical="center" indent="1"/>
    </xf>
    <xf numFmtId="4" fontId="29" fillId="33" borderId="2" applyNumberFormat="0" applyProtection="0">
      <alignment horizontal="right" vertical="center"/>
    </xf>
    <xf numFmtId="0" fontId="30" fillId="0" borderId="0" applyNumberFormat="0" applyFill="0" applyBorder="0" applyAlignment="0" applyProtection="0"/>
    <xf numFmtId="0" fontId="3" fillId="0" borderId="0" applyFont="0" applyFill="0" applyBorder="0" applyAlignment="0" applyProtection="0"/>
    <xf numFmtId="0" fontId="10" fillId="0" borderId="0"/>
  </cellStyleXfs>
  <cellXfs count="2291">
    <xf numFmtId="0" fontId="0" fillId="0" borderId="0" xfId="0"/>
    <xf numFmtId="0" fontId="5" fillId="0" borderId="1" xfId="0" applyFont="1" applyBorder="1" applyAlignment="1" applyProtection="1">
      <alignment vertical="center" wrapText="1"/>
    </xf>
    <xf numFmtId="0" fontId="5" fillId="0" borderId="0" xfId="0" applyFont="1" applyBorder="1" applyAlignment="1" applyProtection="1">
      <alignment vertical="center"/>
    </xf>
    <xf numFmtId="0" fontId="5" fillId="0" borderId="1" xfId="75" applyFont="1" applyFill="1" applyBorder="1" applyAlignment="1" applyProtection="1">
      <alignment horizontal="center" vertical="center"/>
    </xf>
    <xf numFmtId="0" fontId="5" fillId="0" borderId="1" xfId="51" applyFont="1" applyFill="1" applyBorder="1" applyAlignment="1" applyProtection="1">
      <alignment horizontal="center" vertical="center"/>
    </xf>
    <xf numFmtId="0" fontId="5" fillId="0" borderId="0" xfId="75" applyFont="1" applyFill="1" applyBorder="1" applyAlignment="1" applyProtection="1">
      <alignment horizontal="center" vertical="center"/>
    </xf>
    <xf numFmtId="0" fontId="5" fillId="0" borderId="0" xfId="0" applyFont="1" applyFill="1" applyBorder="1" applyAlignment="1" applyProtection="1">
      <alignment vertical="center"/>
    </xf>
    <xf numFmtId="0" fontId="6" fillId="0" borderId="0" xfId="0" applyFont="1" applyBorder="1" applyAlignment="1" applyProtection="1">
      <alignment vertical="center" wrapText="1"/>
    </xf>
    <xf numFmtId="0" fontId="8" fillId="0" borderId="0" xfId="0" applyFont="1" applyFill="1" applyBorder="1" applyAlignment="1" applyProtection="1">
      <alignment horizontal="left"/>
    </xf>
    <xf numFmtId="0" fontId="5" fillId="0" borderId="4" xfId="75" applyFont="1" applyFill="1" applyBorder="1" applyAlignment="1" applyProtection="1">
      <alignment horizontal="center" vertical="center"/>
    </xf>
    <xf numFmtId="0" fontId="0" fillId="0" borderId="1" xfId="0" applyBorder="1"/>
    <xf numFmtId="0" fontId="69" fillId="0" borderId="1" xfId="0" applyFont="1" applyBorder="1"/>
    <xf numFmtId="0" fontId="69" fillId="0" borderId="0" xfId="0" applyFont="1"/>
    <xf numFmtId="0" fontId="0" fillId="0" borderId="1" xfId="0" applyFill="1" applyBorder="1"/>
    <xf numFmtId="0" fontId="0" fillId="43" borderId="1" xfId="0" applyFill="1" applyBorder="1"/>
    <xf numFmtId="0" fontId="2" fillId="0" borderId="0" xfId="0" applyFont="1" applyFill="1" applyBorder="1" applyAlignment="1" applyProtection="1"/>
    <xf numFmtId="0" fontId="2" fillId="0" borderId="0" xfId="0" applyFont="1" applyBorder="1" applyProtection="1"/>
    <xf numFmtId="0" fontId="2" fillId="0" borderId="0" xfId="0" applyFont="1" applyProtection="1"/>
    <xf numFmtId="0" fontId="2" fillId="0" borderId="0" xfId="0" applyFont="1" applyFill="1" applyBorder="1" applyProtection="1"/>
    <xf numFmtId="0" fontId="8" fillId="0" borderId="0" xfId="0" applyFont="1" applyBorder="1" applyAlignment="1" applyProtection="1">
      <alignment vertical="center"/>
    </xf>
    <xf numFmtId="0" fontId="5" fillId="0" borderId="1"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5" xfId="0" applyFont="1" applyFill="1" applyBorder="1" applyAlignment="1" applyProtection="1"/>
    <xf numFmtId="0" fontId="5" fillId="0" borderId="0" xfId="0" applyFont="1" applyFill="1" applyBorder="1" applyAlignment="1" applyProtection="1"/>
    <xf numFmtId="0" fontId="6" fillId="0" borderId="0" xfId="0" applyFont="1" applyFill="1" applyBorder="1" applyAlignment="1" applyProtection="1"/>
    <xf numFmtId="0" fontId="5" fillId="0" borderId="6" xfId="0" applyFont="1" applyBorder="1" applyAlignment="1" applyProtection="1">
      <alignment horizontal="left" vertical="center" wrapText="1"/>
    </xf>
    <xf numFmtId="0" fontId="5" fillId="0" borderId="1" xfId="0" applyFont="1" applyFill="1" applyBorder="1" applyAlignment="1" applyProtection="1">
      <alignment horizontal="left" vertical="center"/>
    </xf>
    <xf numFmtId="0" fontId="5" fillId="0" borderId="1" xfId="0" applyFont="1" applyBorder="1" applyAlignment="1" applyProtection="1">
      <alignment horizontal="left" vertical="center" wrapText="1"/>
    </xf>
    <xf numFmtId="0" fontId="5" fillId="0" borderId="1" xfId="0" applyFont="1" applyBorder="1" applyAlignment="1" applyProtection="1">
      <alignment horizontal="left" vertical="center"/>
    </xf>
    <xf numFmtId="0" fontId="5" fillId="0" borderId="1" xfId="0" applyFont="1" applyFill="1" applyBorder="1" applyAlignment="1" applyProtection="1">
      <alignment horizontal="left"/>
    </xf>
    <xf numFmtId="0" fontId="5" fillId="0" borderId="0" xfId="0" applyFont="1"/>
    <xf numFmtId="0" fontId="5" fillId="0" borderId="0" xfId="0" applyFont="1" applyBorder="1" applyProtection="1"/>
    <xf numFmtId="0" fontId="5" fillId="0" borderId="1" xfId="0" applyFont="1" applyBorder="1" applyProtection="1"/>
    <xf numFmtId="0" fontId="5" fillId="0" borderId="0" xfId="0" applyFont="1" applyProtection="1"/>
    <xf numFmtId="164" fontId="5" fillId="0" borderId="0" xfId="0" applyNumberFormat="1" applyFont="1" applyProtection="1"/>
    <xf numFmtId="164" fontId="6" fillId="0" borderId="0" xfId="0" applyNumberFormat="1" applyFont="1" applyProtection="1"/>
    <xf numFmtId="0" fontId="5" fillId="0" borderId="0" xfId="0" applyFont="1" applyAlignment="1" applyProtection="1"/>
    <xf numFmtId="0" fontId="5" fillId="0" borderId="0" xfId="0" applyFont="1" applyBorder="1"/>
    <xf numFmtId="0" fontId="5" fillId="0" borderId="1" xfId="0" applyFont="1" applyFill="1" applyBorder="1"/>
    <xf numFmtId="0" fontId="6" fillId="0" borderId="0" xfId="0" applyFont="1" applyFill="1" applyBorder="1"/>
    <xf numFmtId="0" fontId="5" fillId="0" borderId="0" xfId="0" applyFont="1" applyFill="1" applyBorder="1"/>
    <xf numFmtId="0" fontId="6" fillId="0" borderId="0" xfId="0" applyFont="1"/>
    <xf numFmtId="0" fontId="5" fillId="43" borderId="1" xfId="0" applyFont="1" applyFill="1" applyBorder="1"/>
    <xf numFmtId="164" fontId="5" fillId="0" borderId="0" xfId="75" applyNumberFormat="1" applyFont="1" applyFill="1" applyBorder="1" applyAlignment="1" applyProtection="1">
      <alignment horizontal="center" vertical="center"/>
      <protection locked="0"/>
    </xf>
    <xf numFmtId="0" fontId="5" fillId="0" borderId="0" xfId="0" applyFont="1" applyFill="1" applyBorder="1" applyProtection="1"/>
    <xf numFmtId="0" fontId="0" fillId="0" borderId="0" xfId="0" applyFont="1"/>
    <xf numFmtId="0" fontId="71" fillId="0" borderId="0" xfId="0" applyFont="1"/>
    <xf numFmtId="0" fontId="6" fillId="0" borderId="1" xfId="0" applyFont="1" applyFill="1" applyBorder="1" applyAlignment="1" applyProtection="1">
      <alignment horizontal="left"/>
    </xf>
    <xf numFmtId="49" fontId="6" fillId="0" borderId="0" xfId="0" applyNumberFormat="1" applyFont="1" applyFill="1" applyBorder="1" applyAlignment="1" applyProtection="1"/>
    <xf numFmtId="0" fontId="5" fillId="0" borderId="1" xfId="0" applyFont="1" applyFill="1" applyBorder="1" applyAlignment="1" applyProtection="1"/>
    <xf numFmtId="0" fontId="5" fillId="0" borderId="0" xfId="0" applyFont="1" applyFill="1" applyBorder="1" applyAlignment="1" applyProtection="1">
      <alignment horizontal="left" vertical="center"/>
    </xf>
    <xf numFmtId="0" fontId="8" fillId="0" borderId="0" xfId="0" applyFont="1" applyFill="1" applyBorder="1" applyAlignment="1" applyProtection="1"/>
    <xf numFmtId="0" fontId="69" fillId="0" borderId="1" xfId="0" applyFont="1" applyFill="1" applyBorder="1"/>
    <xf numFmtId="0" fontId="0" fillId="0" borderId="0" xfId="0" applyFill="1" applyBorder="1"/>
    <xf numFmtId="0" fontId="0" fillId="0" borderId="0" xfId="0" applyBorder="1"/>
    <xf numFmtId="0" fontId="6" fillId="0" borderId="1" xfId="0" applyFont="1" applyFill="1" applyBorder="1" applyAlignment="1" applyProtection="1"/>
    <xf numFmtId="0" fontId="0" fillId="0" borderId="1" xfId="0" applyFont="1" applyBorder="1"/>
    <xf numFmtId="0" fontId="6" fillId="0" borderId="0" xfId="0" applyFont="1" applyFill="1" applyBorder="1" applyAlignment="1" applyProtection="1">
      <alignment vertical="center"/>
    </xf>
    <xf numFmtId="0" fontId="0" fillId="0" borderId="0" xfId="0" applyAlignment="1">
      <alignment horizontal="right"/>
    </xf>
    <xf numFmtId="164" fontId="5" fillId="42" borderId="1" xfId="51" applyNumberFormat="1" applyFont="1" applyFill="1" applyBorder="1" applyAlignment="1" applyProtection="1">
      <alignment horizontal="right" vertical="center"/>
    </xf>
    <xf numFmtId="164" fontId="6" fillId="42" borderId="1" xfId="51" applyNumberFormat="1" applyFont="1" applyFill="1" applyBorder="1" applyAlignment="1" applyProtection="1">
      <alignment horizontal="right" vertical="center"/>
    </xf>
    <xf numFmtId="0" fontId="69" fillId="0" borderId="0" xfId="0" applyFont="1" applyAlignment="1">
      <alignment horizontal="right"/>
    </xf>
    <xf numFmtId="164" fontId="69" fillId="42" borderId="1" xfId="0" applyNumberFormat="1" applyFont="1" applyFill="1" applyBorder="1" applyAlignment="1">
      <alignment horizontal="right"/>
    </xf>
    <xf numFmtId="0" fontId="0" fillId="0" borderId="0" xfId="0" applyFont="1" applyFill="1" applyBorder="1"/>
    <xf numFmtId="0" fontId="0" fillId="0" borderId="0" xfId="0" applyFont="1"/>
    <xf numFmtId="0" fontId="0" fillId="0" borderId="0" xfId="0" applyFont="1" applyBorder="1"/>
    <xf numFmtId="0" fontId="8" fillId="0" borderId="0" xfId="0" applyFont="1" applyFill="1" applyBorder="1" applyAlignment="1" applyProtection="1">
      <alignment horizontal="left" vertical="center"/>
    </xf>
    <xf numFmtId="0" fontId="2" fillId="0" borderId="0" xfId="0" applyFont="1" applyFill="1" applyBorder="1" applyAlignment="1" applyProtection="1">
      <alignment horizontal="left"/>
    </xf>
    <xf numFmtId="0" fontId="0" fillId="43" borderId="1" xfId="0" applyFont="1" applyFill="1" applyBorder="1"/>
    <xf numFmtId="0" fontId="10" fillId="0" borderId="0" xfId="2" applyFont="1" applyAlignment="1">
      <alignment horizontal="center"/>
    </xf>
    <xf numFmtId="165" fontId="0" fillId="43" borderId="1" xfId="0" applyNumberFormat="1" applyFont="1" applyFill="1" applyBorder="1" applyAlignment="1">
      <alignment horizontal="center" vertical="center"/>
    </xf>
    <xf numFmtId="0" fontId="0" fillId="0" borderId="7" xfId="0" applyBorder="1"/>
    <xf numFmtId="0" fontId="70" fillId="0" borderId="0" xfId="0" applyFont="1" applyBorder="1" applyAlignment="1" applyProtection="1">
      <alignment vertical="center"/>
    </xf>
    <xf numFmtId="0" fontId="0" fillId="0" borderId="0" xfId="0" applyFill="1"/>
    <xf numFmtId="164" fontId="5" fillId="0" borderId="1" xfId="51" applyNumberFormat="1" applyFont="1" applyFill="1" applyBorder="1" applyAlignment="1" applyProtection="1">
      <alignment horizontal="center" vertical="center"/>
    </xf>
    <xf numFmtId="0" fontId="0" fillId="42" borderId="1" xfId="0" applyFill="1" applyBorder="1"/>
    <xf numFmtId="0" fontId="69" fillId="0" borderId="0" xfId="0" applyFont="1" applyFill="1" applyBorder="1"/>
    <xf numFmtId="0" fontId="0" fillId="0" borderId="1" xfId="0" applyFont="1" applyFill="1" applyBorder="1"/>
    <xf numFmtId="0" fontId="69" fillId="0" borderId="0" xfId="0" applyFont="1" applyFill="1"/>
    <xf numFmtId="0" fontId="6" fillId="0" borderId="1" xfId="0" applyFont="1" applyFill="1" applyBorder="1" applyAlignment="1" applyProtection="1">
      <alignment vertical="center"/>
    </xf>
    <xf numFmtId="0" fontId="6" fillId="0" borderId="0" xfId="0" applyFont="1" applyFill="1" applyBorder="1" applyAlignment="1" applyProtection="1">
      <alignment horizontal="left"/>
    </xf>
    <xf numFmtId="164" fontId="69" fillId="0" borderId="0" xfId="0" applyNumberFormat="1" applyFont="1" applyFill="1" applyBorder="1"/>
    <xf numFmtId="0" fontId="69" fillId="0" borderId="0" xfId="0" applyFont="1" applyBorder="1"/>
    <xf numFmtId="164" fontId="5" fillId="0" borderId="0" xfId="51" applyNumberFormat="1" applyFont="1" applyFill="1" applyBorder="1" applyAlignment="1" applyProtection="1">
      <alignment horizontal="center" vertical="center"/>
    </xf>
    <xf numFmtId="168" fontId="69" fillId="42" borderId="1" xfId="0" applyNumberFormat="1" applyFont="1" applyFill="1" applyBorder="1"/>
    <xf numFmtId="164" fontId="6" fillId="0" borderId="0" xfId="51" applyNumberFormat="1" applyFont="1" applyFill="1" applyBorder="1" applyAlignment="1" applyProtection="1">
      <alignment horizontal="center" vertical="center"/>
    </xf>
    <xf numFmtId="0" fontId="69" fillId="0" borderId="1" xfId="0" applyFont="1" applyFill="1" applyBorder="1" applyAlignment="1">
      <alignment wrapText="1"/>
    </xf>
    <xf numFmtId="0" fontId="69" fillId="0" borderId="1" xfId="0" applyFont="1" applyBorder="1" applyAlignment="1">
      <alignment wrapText="1"/>
    </xf>
    <xf numFmtId="0" fontId="0" fillId="0" borderId="0" xfId="0" applyAlignment="1">
      <alignment horizontal="center"/>
    </xf>
    <xf numFmtId="0" fontId="71" fillId="0" borderId="0" xfId="0" applyFont="1" applyAlignment="1">
      <alignment horizontal="center"/>
    </xf>
    <xf numFmtId="0" fontId="69" fillId="0" borderId="8" xfId="0" applyFont="1" applyBorder="1"/>
    <xf numFmtId="168" fontId="0" fillId="0" borderId="0" xfId="0" applyNumberFormat="1"/>
    <xf numFmtId="168" fontId="6" fillId="42" borderId="1" xfId="75" applyNumberFormat="1" applyFont="1" applyFill="1" applyBorder="1" applyAlignment="1" applyProtection="1">
      <alignment horizontal="right" vertical="center"/>
    </xf>
    <xf numFmtId="168" fontId="6" fillId="42" borderId="1" xfId="51" applyNumberFormat="1" applyFont="1" applyFill="1" applyBorder="1" applyAlignment="1" applyProtection="1">
      <alignment horizontal="right" vertical="center"/>
    </xf>
    <xf numFmtId="0" fontId="0" fillId="0" borderId="9" xfId="0" applyFill="1" applyBorder="1"/>
    <xf numFmtId="168" fontId="69" fillId="0" borderId="0" xfId="0" applyNumberFormat="1" applyFont="1"/>
    <xf numFmtId="168" fontId="0" fillId="0" borderId="0" xfId="0" applyNumberFormat="1" applyAlignment="1">
      <alignment horizontal="right"/>
    </xf>
    <xf numFmtId="168" fontId="0" fillId="0" borderId="0" xfId="0" applyNumberFormat="1" applyFont="1" applyAlignment="1">
      <alignment horizontal="right"/>
    </xf>
    <xf numFmtId="168" fontId="69" fillId="0" borderId="0" xfId="0" applyNumberFormat="1" applyFont="1" applyFill="1" applyBorder="1" applyAlignment="1">
      <alignment horizontal="right"/>
    </xf>
    <xf numFmtId="0" fontId="69" fillId="43" borderId="0" xfId="0" applyFont="1" applyFill="1"/>
    <xf numFmtId="168" fontId="5" fillId="0" borderId="0" xfId="0" applyNumberFormat="1" applyFont="1" applyAlignment="1" applyProtection="1">
      <alignment horizontal="right"/>
    </xf>
    <xf numFmtId="0" fontId="72" fillId="0" borderId="1" xfId="0" applyFont="1" applyBorder="1" applyAlignment="1">
      <alignment wrapText="1"/>
    </xf>
    <xf numFmtId="164" fontId="5" fillId="0" borderId="0" xfId="0" applyNumberFormat="1" applyFont="1" applyAlignment="1" applyProtection="1">
      <alignment horizontal="right"/>
    </xf>
    <xf numFmtId="0" fontId="0" fillId="44" borderId="1" xfId="0" applyFill="1" applyBorder="1" applyAlignment="1">
      <alignment horizontal="right"/>
    </xf>
    <xf numFmtId="0" fontId="5" fillId="0" borderId="10" xfId="0" applyFont="1" applyBorder="1" applyAlignment="1" applyProtection="1">
      <alignment vertical="center" wrapText="1"/>
    </xf>
    <xf numFmtId="0" fontId="71" fillId="0" borderId="11" xfId="0" applyFont="1" applyBorder="1"/>
    <xf numFmtId="168" fontId="0" fillId="0" borderId="0" xfId="0" applyNumberFormat="1" applyFill="1" applyBorder="1" applyAlignment="1">
      <alignment horizontal="right"/>
    </xf>
    <xf numFmtId="0" fontId="8" fillId="0" borderId="11" xfId="51" applyFont="1" applyBorder="1" applyAlignment="1" applyProtection="1"/>
    <xf numFmtId="168" fontId="5" fillId="0" borderId="0" xfId="0" applyNumberFormat="1" applyFont="1" applyAlignment="1">
      <alignment horizontal="right"/>
    </xf>
    <xf numFmtId="164" fontId="69" fillId="0" borderId="0" xfId="0" applyNumberFormat="1" applyFont="1" applyBorder="1"/>
    <xf numFmtId="168" fontId="0" fillId="45" borderId="1" xfId="0" applyNumberFormat="1" applyFont="1" applyFill="1" applyBorder="1" applyAlignment="1">
      <alignment horizontal="right"/>
    </xf>
    <xf numFmtId="168" fontId="0" fillId="44" borderId="1" xfId="0" applyNumberFormat="1" applyFont="1" applyFill="1" applyBorder="1" applyAlignment="1">
      <alignment horizontal="right"/>
    </xf>
    <xf numFmtId="164" fontId="6" fillId="0" borderId="0" xfId="51" applyNumberFormat="1" applyFont="1" applyFill="1" applyBorder="1" applyAlignment="1" applyProtection="1">
      <alignment horizontal="right" vertical="center"/>
    </xf>
    <xf numFmtId="164" fontId="69" fillId="0" borderId="0" xfId="0" applyNumberFormat="1" applyFont="1" applyFill="1" applyBorder="1" applyAlignment="1">
      <alignment horizontal="right"/>
    </xf>
    <xf numFmtId="0" fontId="5" fillId="0" borderId="0" xfId="52" applyFont="1" applyFill="1" applyBorder="1" applyAlignment="1" applyProtection="1"/>
    <xf numFmtId="0" fontId="5" fillId="0" borderId="0" xfId="52" applyFont="1" applyProtection="1"/>
    <xf numFmtId="0" fontId="5" fillId="0" borderId="0" xfId="52" applyFont="1" applyBorder="1" applyProtection="1"/>
    <xf numFmtId="0" fontId="5" fillId="0" borderId="0" xfId="52" applyFont="1" applyBorder="1" applyAlignment="1" applyProtection="1">
      <alignment vertical="center"/>
    </xf>
    <xf numFmtId="0" fontId="5" fillId="0" borderId="0" xfId="52" applyFont="1"/>
    <xf numFmtId="0" fontId="5" fillId="0" borderId="0" xfId="0" applyFont="1" applyBorder="1" applyAlignment="1" applyProtection="1"/>
    <xf numFmtId="0" fontId="0" fillId="0" borderId="0" xfId="0" applyAlignment="1">
      <alignment vertical="top"/>
    </xf>
    <xf numFmtId="0" fontId="13" fillId="0" borderId="0" xfId="0" applyFont="1" applyFill="1" applyBorder="1" applyAlignment="1" applyProtection="1"/>
    <xf numFmtId="0" fontId="0" fillId="0" borderId="1" xfId="0" applyBorder="1" applyAlignment="1">
      <alignment horizontal="center" vertical="center" wrapText="1"/>
    </xf>
    <xf numFmtId="0" fontId="8" fillId="0" borderId="0" xfId="0" applyFont="1" applyBorder="1"/>
    <xf numFmtId="0" fontId="0" fillId="0" borderId="0" xfId="0"/>
    <xf numFmtId="0" fontId="69" fillId="0" borderId="1" xfId="0" applyFont="1" applyBorder="1"/>
    <xf numFmtId="0" fontId="69" fillId="0" borderId="0" xfId="0" applyFont="1"/>
    <xf numFmtId="0" fontId="5" fillId="43" borderId="1" xfId="0" applyFont="1" applyFill="1" applyBorder="1"/>
    <xf numFmtId="0" fontId="0" fillId="0" borderId="0" xfId="0" applyFont="1"/>
    <xf numFmtId="0" fontId="0" fillId="0" borderId="0" xfId="0" applyFont="1" applyFill="1" applyBorder="1"/>
    <xf numFmtId="0" fontId="0" fillId="0" borderId="0" xfId="0" applyFont="1" applyFill="1"/>
    <xf numFmtId="168" fontId="0" fillId="45" borderId="1" xfId="0" applyNumberFormat="1" applyFill="1" applyBorder="1"/>
    <xf numFmtId="0" fontId="0" fillId="0" borderId="1" xfId="0" applyBorder="1" applyAlignment="1">
      <alignment wrapText="1"/>
    </xf>
    <xf numFmtId="168" fontId="0" fillId="43" borderId="1" xfId="0" applyNumberFormat="1" applyFont="1" applyFill="1" applyBorder="1" applyAlignment="1">
      <alignment horizontal="right" vertical="center"/>
    </xf>
    <xf numFmtId="0" fontId="0" fillId="0" borderId="0" xfId="0"/>
    <xf numFmtId="0" fontId="0" fillId="0" borderId="1" xfId="0" applyBorder="1"/>
    <xf numFmtId="0" fontId="0" fillId="0" borderId="1" xfId="0" applyFill="1" applyBorder="1"/>
    <xf numFmtId="0" fontId="71" fillId="0" borderId="0" xfId="0" applyFont="1"/>
    <xf numFmtId="164" fontId="69" fillId="0" borderId="1" xfId="0" applyNumberFormat="1" applyFont="1" applyBorder="1"/>
    <xf numFmtId="164" fontId="69" fillId="0" borderId="0" xfId="0" applyNumberFormat="1" applyFont="1"/>
    <xf numFmtId="168" fontId="5" fillId="42" borderId="1" xfId="51" applyNumberFormat="1" applyFont="1" applyFill="1" applyBorder="1" applyAlignment="1" applyProtection="1">
      <alignment horizontal="right" vertical="center"/>
    </xf>
    <xf numFmtId="168" fontId="0" fillId="0" borderId="0" xfId="0" applyNumberFormat="1" applyAlignment="1">
      <alignment horizontal="right"/>
    </xf>
    <xf numFmtId="168" fontId="69" fillId="42" borderId="1" xfId="0" applyNumberFormat="1" applyFont="1" applyFill="1" applyBorder="1" applyAlignment="1">
      <alignment horizontal="right"/>
    </xf>
    <xf numFmtId="168" fontId="69" fillId="0" borderId="0" xfId="0" applyNumberFormat="1" applyFont="1" applyAlignment="1">
      <alignment horizontal="right"/>
    </xf>
    <xf numFmtId="168" fontId="0" fillId="45" borderId="1" xfId="0" applyNumberFormat="1" applyFill="1" applyBorder="1" applyAlignment="1">
      <alignment horizontal="right"/>
    </xf>
    <xf numFmtId="168" fontId="0" fillId="44" borderId="1" xfId="0" applyNumberFormat="1" applyFill="1" applyBorder="1" applyAlignment="1">
      <alignment horizontal="right"/>
    </xf>
    <xf numFmtId="168" fontId="0" fillId="43" borderId="1" xfId="0" applyNumberFormat="1" applyFont="1" applyFill="1" applyBorder="1" applyAlignment="1">
      <alignment horizontal="right"/>
    </xf>
    <xf numFmtId="0" fontId="15" fillId="0" borderId="0" xfId="52" applyFont="1"/>
    <xf numFmtId="0" fontId="64" fillId="0" borderId="12" xfId="3" applyFont="1" applyBorder="1"/>
    <xf numFmtId="0" fontId="64" fillId="0" borderId="13" xfId="3" applyFont="1" applyBorder="1"/>
    <xf numFmtId="0" fontId="64" fillId="0" borderId="14" xfId="3" applyFont="1" applyBorder="1"/>
    <xf numFmtId="0" fontId="64" fillId="0" borderId="15" xfId="3" applyFont="1" applyBorder="1"/>
    <xf numFmtId="0" fontId="64" fillId="0" borderId="0" xfId="3" applyFont="1" applyBorder="1"/>
    <xf numFmtId="0" fontId="64" fillId="0" borderId="16" xfId="3" applyFont="1" applyBorder="1"/>
    <xf numFmtId="0" fontId="13" fillId="0" borderId="0" xfId="3" applyFont="1"/>
    <xf numFmtId="0" fontId="64" fillId="0" borderId="0" xfId="3" applyFont="1" applyAlignment="1">
      <alignment horizontal="center"/>
    </xf>
    <xf numFmtId="0" fontId="64" fillId="0" borderId="0" xfId="3" applyFont="1" applyBorder="1" applyAlignment="1">
      <alignment horizontal="right"/>
    </xf>
    <xf numFmtId="0" fontId="64" fillId="0" borderId="17" xfId="3" applyFont="1" applyBorder="1"/>
    <xf numFmtId="0" fontId="64" fillId="0" borderId="9" xfId="3" applyFont="1" applyBorder="1"/>
    <xf numFmtId="0" fontId="64" fillId="0" borderId="18" xfId="3" applyFont="1" applyBorder="1"/>
    <xf numFmtId="0" fontId="16" fillId="0" borderId="0" xfId="52" applyFont="1"/>
    <xf numFmtId="2" fontId="6" fillId="0" borderId="0" xfId="0" applyNumberFormat="1" applyFont="1" applyFill="1" applyBorder="1" applyAlignment="1" applyProtection="1"/>
    <xf numFmtId="1" fontId="6" fillId="0" borderId="0" xfId="0" applyNumberFormat="1" applyFont="1" applyFill="1" applyBorder="1" applyAlignment="1" applyProtection="1">
      <alignment horizontal="left"/>
    </xf>
    <xf numFmtId="0" fontId="5" fillId="0" borderId="0" xfId="74" applyFont="1" applyFill="1" applyBorder="1" applyProtection="1"/>
    <xf numFmtId="0" fontId="5" fillId="0" borderId="0" xfId="0" applyFont="1" applyFill="1" applyBorder="1" applyAlignment="1">
      <alignment vertical="center" wrapText="1"/>
    </xf>
    <xf numFmtId="0" fontId="6" fillId="0" borderId="0" xfId="74" applyFont="1" applyFill="1" applyBorder="1" applyAlignment="1" applyProtection="1"/>
    <xf numFmtId="0" fontId="5" fillId="0" borderId="0" xfId="0" applyNumberFormat="1" applyFont="1" applyFill="1" applyBorder="1" applyAlignment="1">
      <alignment horizontal="center"/>
    </xf>
    <xf numFmtId="164" fontId="6" fillId="0" borderId="0" xfId="75" applyNumberFormat="1" applyFont="1" applyFill="1" applyBorder="1" applyAlignment="1" applyProtection="1">
      <alignment horizontal="center" vertical="center"/>
      <protection locked="0"/>
    </xf>
    <xf numFmtId="164" fontId="5" fillId="0" borderId="0" xfId="0" applyNumberFormat="1" applyFont="1"/>
    <xf numFmtId="164" fontId="5" fillId="0" borderId="0" xfId="0" applyNumberFormat="1" applyFont="1" applyFill="1" applyBorder="1"/>
    <xf numFmtId="164" fontId="5" fillId="0" borderId="0" xfId="0" applyNumberFormat="1" applyFont="1" applyFill="1" applyBorder="1" applyAlignment="1" applyProtection="1"/>
    <xf numFmtId="164" fontId="6" fillId="42" borderId="1" xfId="75" applyNumberFormat="1" applyFont="1" applyFill="1" applyBorder="1" applyAlignment="1" applyProtection="1">
      <alignment horizontal="right" vertical="center"/>
      <protection locked="0"/>
    </xf>
    <xf numFmtId="168" fontId="5" fillId="43" borderId="1" xfId="75" applyNumberFormat="1" applyFont="1" applyFill="1" applyBorder="1" applyAlignment="1" applyProtection="1">
      <alignment vertical="center"/>
      <protection locked="0"/>
    </xf>
    <xf numFmtId="164" fontId="0" fillId="0" borderId="0" xfId="0" applyNumberFormat="1" applyAlignment="1">
      <alignment horizontal="right"/>
    </xf>
    <xf numFmtId="164" fontId="0" fillId="0" borderId="0" xfId="0" applyNumberFormat="1"/>
    <xf numFmtId="164" fontId="0" fillId="0" borderId="1" xfId="0" applyNumberFormat="1" applyBorder="1"/>
    <xf numFmtId="164" fontId="5" fillId="0" borderId="1" xfId="51" applyNumberFormat="1" applyFont="1" applyBorder="1" applyAlignment="1" applyProtection="1">
      <alignment horizontal="center" vertical="center" wrapText="1"/>
    </xf>
    <xf numFmtId="164" fontId="5" fillId="0" borderId="0" xfId="0" applyNumberFormat="1" applyFont="1" applyBorder="1" applyProtection="1"/>
    <xf numFmtId="164" fontId="6" fillId="0" borderId="1" xfId="0" applyNumberFormat="1" applyFont="1" applyBorder="1" applyAlignment="1" applyProtection="1">
      <alignment vertical="center" wrapText="1"/>
    </xf>
    <xf numFmtId="164" fontId="6" fillId="0" borderId="0" xfId="0" applyNumberFormat="1" applyFont="1" applyBorder="1" applyAlignment="1" applyProtection="1">
      <alignment vertical="center" wrapText="1"/>
    </xf>
    <xf numFmtId="164" fontId="0" fillId="44" borderId="1" xfId="0" applyNumberFormat="1" applyFill="1" applyBorder="1" applyAlignment="1">
      <alignment horizontal="right"/>
    </xf>
    <xf numFmtId="164" fontId="0" fillId="0" borderId="0" xfId="0" applyNumberFormat="1" applyFont="1"/>
    <xf numFmtId="164" fontId="0" fillId="42" borderId="1" xfId="0" applyNumberFormat="1" applyFill="1" applyBorder="1" applyAlignment="1">
      <alignment horizontal="right"/>
    </xf>
    <xf numFmtId="164" fontId="6" fillId="0" borderId="1" xfId="0" applyNumberFormat="1" applyFont="1" applyFill="1" applyBorder="1" applyAlignment="1" applyProtection="1"/>
    <xf numFmtId="164" fontId="0" fillId="42" borderId="1" xfId="0" applyNumberFormat="1" applyFont="1" applyFill="1" applyBorder="1" applyAlignment="1">
      <alignment horizontal="right"/>
    </xf>
    <xf numFmtId="164" fontId="6" fillId="0" borderId="5" xfId="0" applyNumberFormat="1" applyFont="1" applyBorder="1" applyAlignment="1" applyProtection="1">
      <alignment vertical="center" wrapText="1"/>
    </xf>
    <xf numFmtId="164" fontId="0" fillId="0" borderId="0" xfId="0" applyNumberFormat="1" applyFont="1" applyFill="1" applyBorder="1"/>
    <xf numFmtId="0" fontId="0" fillId="0" borderId="0" xfId="0" applyFont="1" applyAlignment="1">
      <alignment horizontal="right"/>
    </xf>
    <xf numFmtId="168" fontId="5" fillId="44" borderId="1" xfId="0" applyNumberFormat="1" applyFont="1" applyFill="1" applyBorder="1" applyAlignment="1" applyProtection="1">
      <alignment horizontal="right"/>
    </xf>
    <xf numFmtId="164" fontId="5" fillId="0" borderId="0" xfId="0" applyNumberFormat="1" applyFont="1" applyAlignment="1">
      <alignment horizontal="right"/>
    </xf>
    <xf numFmtId="164" fontId="6" fillId="0" borderId="1" xfId="0" applyNumberFormat="1" applyFont="1" applyBorder="1" applyAlignment="1" applyProtection="1">
      <alignment horizontal="left" vertical="center"/>
    </xf>
    <xf numFmtId="164" fontId="6" fillId="0" borderId="1" xfId="0" applyNumberFormat="1" applyFont="1" applyFill="1" applyBorder="1" applyAlignment="1" applyProtection="1">
      <alignment horizontal="left"/>
    </xf>
    <xf numFmtId="164" fontId="6" fillId="0" borderId="5" xfId="0" applyNumberFormat="1" applyFont="1" applyFill="1" applyBorder="1" applyAlignment="1" applyProtection="1"/>
    <xf numFmtId="164" fontId="6" fillId="0" borderId="0" xfId="0" applyNumberFormat="1" applyFont="1" applyFill="1" applyBorder="1" applyAlignment="1" applyProtection="1"/>
    <xf numFmtId="164" fontId="6" fillId="0" borderId="0" xfId="0" applyNumberFormat="1" applyFont="1"/>
    <xf numFmtId="164" fontId="6" fillId="0" borderId="10" xfId="0" applyNumberFormat="1" applyFont="1" applyBorder="1" applyAlignment="1" applyProtection="1">
      <alignment vertical="center" wrapText="1"/>
    </xf>
    <xf numFmtId="164" fontId="6" fillId="0" borderId="5" xfId="0" applyNumberFormat="1" applyFont="1" applyBorder="1" applyProtection="1"/>
    <xf numFmtId="168" fontId="5" fillId="43" borderId="1" xfId="75" applyNumberFormat="1" applyFont="1" applyFill="1" applyBorder="1" applyAlignment="1" applyProtection="1">
      <alignment vertical="center"/>
    </xf>
    <xf numFmtId="164" fontId="5" fillId="42" borderId="1" xfId="0" applyNumberFormat="1" applyFont="1" applyFill="1" applyBorder="1" applyAlignment="1" applyProtection="1"/>
    <xf numFmtId="168" fontId="5" fillId="43" borderId="1" xfId="0" applyNumberFormat="1" applyFont="1" applyFill="1" applyBorder="1" applyAlignment="1"/>
    <xf numFmtId="164" fontId="5" fillId="0" borderId="0" xfId="0" applyNumberFormat="1" applyFont="1" applyFill="1" applyBorder="1" applyAlignment="1">
      <alignment horizontal="center"/>
    </xf>
    <xf numFmtId="164" fontId="6" fillId="42" borderId="1" xfId="0" applyNumberFormat="1" applyFont="1" applyFill="1" applyBorder="1" applyAlignment="1"/>
    <xf numFmtId="164" fontId="6" fillId="0" borderId="0" xfId="0" applyNumberFormat="1" applyFont="1" applyFill="1" applyBorder="1" applyAlignment="1"/>
    <xf numFmtId="164" fontId="6" fillId="42" borderId="1" xfId="0" applyNumberFormat="1" applyFont="1" applyFill="1" applyBorder="1" applyAlignment="1" applyProtection="1"/>
    <xf numFmtId="0" fontId="15" fillId="0" borderId="1" xfId="52" applyFont="1" applyBorder="1"/>
    <xf numFmtId="0" fontId="15" fillId="43" borderId="1" xfId="52" quotePrefix="1" applyFont="1" applyFill="1" applyBorder="1"/>
    <xf numFmtId="0" fontId="15" fillId="0" borderId="0" xfId="52" applyFont="1" applyFill="1" applyBorder="1"/>
    <xf numFmtId="0" fontId="15" fillId="0" borderId="0" xfId="52" quotePrefix="1" applyFont="1" applyFill="1" applyBorder="1"/>
    <xf numFmtId="167" fontId="64" fillId="42" borderId="1" xfId="78" applyNumberFormat="1" applyFont="1" applyFill="1" applyBorder="1" applyAlignment="1">
      <alignment horizontal="right"/>
    </xf>
    <xf numFmtId="0" fontId="71" fillId="0" borderId="0" xfId="0" applyFont="1" applyFill="1" applyBorder="1" applyAlignment="1">
      <alignment wrapText="1"/>
    </xf>
    <xf numFmtId="0" fontId="15" fillId="43" borderId="1" xfId="52" applyFont="1" applyFill="1" applyBorder="1"/>
    <xf numFmtId="0" fontId="15" fillId="42" borderId="1" xfId="52" applyFont="1" applyFill="1" applyBorder="1"/>
    <xf numFmtId="0" fontId="15" fillId="45" borderId="1" xfId="52" applyFont="1" applyFill="1" applyBorder="1"/>
    <xf numFmtId="0" fontId="15" fillId="44" borderId="1" xfId="52" applyFont="1" applyFill="1" applyBorder="1"/>
    <xf numFmtId="0" fontId="15" fillId="46" borderId="1" xfId="52" applyFont="1" applyFill="1" applyBorder="1"/>
    <xf numFmtId="0" fontId="14" fillId="0" borderId="0" xfId="52" applyFont="1"/>
    <xf numFmtId="0" fontId="6" fillId="0" borderId="6" xfId="52" applyFont="1" applyBorder="1" applyAlignment="1">
      <alignment horizontal="center"/>
    </xf>
    <xf numFmtId="0" fontId="6" fillId="0" borderId="20" xfId="52" applyFont="1" applyBorder="1" applyAlignment="1">
      <alignment horizontal="center"/>
    </xf>
    <xf numFmtId="0" fontId="5" fillId="0" borderId="1" xfId="52" applyFont="1" applyBorder="1" applyAlignment="1">
      <alignment horizontal="center"/>
    </xf>
    <xf numFmtId="3" fontId="5" fillId="0" borderId="1" xfId="51" applyNumberFormat="1" applyFont="1" applyFill="1" applyBorder="1"/>
    <xf numFmtId="0" fontId="0" fillId="0" borderId="1" xfId="0" applyFill="1" applyBorder="1" applyAlignment="1">
      <alignment wrapText="1"/>
    </xf>
    <xf numFmtId="0" fontId="5" fillId="0" borderId="1" xfId="44" applyFont="1" applyBorder="1" applyAlignment="1" applyProtection="1"/>
    <xf numFmtId="0" fontId="6" fillId="0" borderId="1" xfId="44" applyFont="1" applyBorder="1" applyAlignment="1" applyProtection="1"/>
    <xf numFmtId="0" fontId="15" fillId="47" borderId="1" xfId="52" applyFont="1" applyFill="1" applyBorder="1"/>
    <xf numFmtId="164" fontId="0" fillId="0" borderId="0" xfId="0" applyNumberFormat="1" applyFont="1" applyFill="1"/>
    <xf numFmtId="164" fontId="69" fillId="0" borderId="0" xfId="0" applyNumberFormat="1" applyFont="1" applyFill="1"/>
    <xf numFmtId="164" fontId="69" fillId="0" borderId="1" xfId="0" applyNumberFormat="1" applyFont="1" applyBorder="1" applyAlignment="1"/>
    <xf numFmtId="0" fontId="71" fillId="0" borderId="0" xfId="0" applyFont="1" applyAlignment="1"/>
    <xf numFmtId="0" fontId="0" fillId="0" borderId="0" xfId="0" applyAlignment="1"/>
    <xf numFmtId="0" fontId="6" fillId="0" borderId="6" xfId="0" applyFont="1" applyFill="1" applyBorder="1" applyAlignment="1" applyProtection="1">
      <alignment horizontal="left"/>
    </xf>
    <xf numFmtId="0" fontId="5" fillId="0" borderId="21" xfId="44" applyFont="1" applyBorder="1" applyAlignment="1" applyProtection="1"/>
    <xf numFmtId="0" fontId="5" fillId="0" borderId="21" xfId="0" applyFont="1" applyFill="1" applyBorder="1" applyAlignment="1" applyProtection="1">
      <alignment horizontal="left"/>
    </xf>
    <xf numFmtId="168" fontId="0" fillId="45" borderId="1" xfId="0" applyNumberFormat="1" applyFont="1" applyFill="1" applyBorder="1"/>
    <xf numFmtId="0" fontId="0" fillId="0" borderId="19" xfId="0" applyFill="1" applyBorder="1"/>
    <xf numFmtId="165" fontId="0" fillId="43" borderId="1" xfId="0" applyNumberFormat="1" applyFont="1" applyFill="1" applyBorder="1" applyAlignment="1">
      <alignment horizontal="right" vertical="center"/>
    </xf>
    <xf numFmtId="165" fontId="69" fillId="42" borderId="1" xfId="0" applyNumberFormat="1" applyFont="1" applyFill="1" applyBorder="1" applyAlignment="1">
      <alignment horizontal="right" vertical="center"/>
    </xf>
    <xf numFmtId="165" fontId="69" fillId="0" borderId="0" xfId="0" applyNumberFormat="1" applyFont="1" applyFill="1" applyBorder="1" applyAlignment="1">
      <alignment horizontal="right" vertical="center"/>
    </xf>
    <xf numFmtId="165" fontId="0" fillId="0" borderId="0" xfId="0" applyNumberFormat="1" applyFont="1" applyFill="1" applyBorder="1" applyAlignment="1">
      <alignment horizontal="right" vertical="center"/>
    </xf>
    <xf numFmtId="164" fontId="0" fillId="0" borderId="1" xfId="0" applyNumberFormat="1" applyFill="1" applyBorder="1"/>
    <xf numFmtId="168" fontId="5" fillId="45" borderId="1" xfId="52" applyNumberFormat="1" applyFont="1" applyFill="1" applyBorder="1" applyAlignment="1">
      <alignment horizontal="right"/>
    </xf>
    <xf numFmtId="168" fontId="0" fillId="0" borderId="0" xfId="0" applyNumberFormat="1" applyFont="1"/>
    <xf numFmtId="168" fontId="70" fillId="0" borderId="0" xfId="0" applyNumberFormat="1" applyFont="1"/>
    <xf numFmtId="168" fontId="5" fillId="0" borderId="0" xfId="51" applyNumberFormat="1" applyFont="1" applyFill="1" applyBorder="1" applyAlignment="1" applyProtection="1">
      <alignment horizontal="right" vertical="center"/>
    </xf>
    <xf numFmtId="0" fontId="0" fillId="0" borderId="0" xfId="0" applyFill="1" applyBorder="1" applyAlignment="1">
      <alignment horizontal="right"/>
    </xf>
    <xf numFmtId="0" fontId="0" fillId="0" borderId="1" xfId="0" applyFont="1" applyBorder="1" applyAlignment="1">
      <alignment wrapText="1"/>
    </xf>
    <xf numFmtId="165" fontId="0" fillId="42" borderId="1" xfId="0" applyNumberFormat="1" applyFont="1" applyFill="1" applyBorder="1" applyAlignment="1">
      <alignment horizontal="right" vertical="center"/>
    </xf>
    <xf numFmtId="164" fontId="0" fillId="0" borderId="1" xfId="0" applyNumberFormat="1" applyFont="1" applyFill="1" applyBorder="1"/>
    <xf numFmtId="0" fontId="5" fillId="0" borderId="0" xfId="52" applyFont="1" applyBorder="1"/>
    <xf numFmtId="164" fontId="0" fillId="0" borderId="0" xfId="0" applyNumberFormat="1" applyFill="1" applyBorder="1"/>
    <xf numFmtId="0" fontId="0" fillId="0" borderId="0" xfId="0" applyFill="1" applyBorder="1" applyAlignment="1">
      <alignment wrapText="1"/>
    </xf>
    <xf numFmtId="0" fontId="0" fillId="0" borderId="6" xfId="0" applyBorder="1"/>
    <xf numFmtId="164" fontId="5" fillId="0" borderId="0" xfId="51" applyNumberFormat="1" applyFont="1" applyFill="1" applyBorder="1" applyAlignment="1" applyProtection="1">
      <alignment horizontal="right" vertical="center"/>
    </xf>
    <xf numFmtId="0" fontId="73" fillId="0" borderId="0" xfId="0" applyFont="1" applyBorder="1" applyAlignment="1" applyProtection="1">
      <alignment horizontal="center" vertical="center"/>
    </xf>
    <xf numFmtId="0" fontId="74" fillId="0" borderId="0" xfId="0" applyFont="1" applyFill="1" applyBorder="1" applyAlignment="1" applyProtection="1">
      <alignment horizontal="left"/>
    </xf>
    <xf numFmtId="0" fontId="0" fillId="0" borderId="10" xfId="0" applyBorder="1"/>
    <xf numFmtId="0" fontId="5" fillId="0" borderId="1" xfId="0" applyFont="1" applyBorder="1" applyAlignment="1">
      <alignment wrapText="1"/>
    </xf>
    <xf numFmtId="0" fontId="6" fillId="0" borderId="1" xfId="0" applyFont="1" applyBorder="1" applyAlignment="1">
      <alignment wrapText="1"/>
    </xf>
    <xf numFmtId="0" fontId="0" fillId="0" borderId="0" xfId="0"/>
    <xf numFmtId="0" fontId="69" fillId="0" borderId="0" xfId="0" applyFont="1"/>
    <xf numFmtId="0" fontId="0" fillId="0" borderId="1" xfId="0" applyBorder="1"/>
    <xf numFmtId="0" fontId="0" fillId="0" borderId="1" xfId="0" applyFont="1" applyBorder="1"/>
    <xf numFmtId="0" fontId="5" fillId="0" borderId="10" xfId="75" applyFont="1" applyFill="1" applyBorder="1" applyAlignment="1" applyProtection="1">
      <alignment horizontal="center" vertical="center"/>
    </xf>
    <xf numFmtId="0" fontId="5" fillId="0" borderId="7" xfId="75" applyFont="1" applyFill="1" applyBorder="1" applyAlignment="1" applyProtection="1">
      <alignment horizontal="center" vertical="center"/>
    </xf>
    <xf numFmtId="0" fontId="5" fillId="0" borderId="0" xfId="0" applyFont="1" applyFill="1" applyProtection="1"/>
    <xf numFmtId="0" fontId="32" fillId="0" borderId="0" xfId="0" applyFont="1" applyFill="1" applyAlignment="1" applyProtection="1"/>
    <xf numFmtId="0" fontId="13" fillId="0" borderId="0" xfId="0" applyFont="1" applyFill="1" applyAlignment="1" applyProtection="1"/>
    <xf numFmtId="171" fontId="14" fillId="0" borderId="0" xfId="0" applyNumberFormat="1" applyFont="1" applyBorder="1" applyAlignment="1" applyProtection="1">
      <alignment horizontal="center" textRotation="90" wrapText="1"/>
    </xf>
    <xf numFmtId="171" fontId="32" fillId="0" borderId="8" xfId="0" applyNumberFormat="1" applyFont="1" applyBorder="1" applyAlignment="1" applyProtection="1"/>
    <xf numFmtId="0" fontId="33" fillId="48" borderId="22" xfId="0" applyFont="1" applyFill="1" applyBorder="1" applyAlignment="1" applyProtection="1">
      <alignment horizontal="center" wrapText="1"/>
    </xf>
    <xf numFmtId="0" fontId="13" fillId="48" borderId="22" xfId="0" applyFont="1" applyFill="1" applyBorder="1" applyAlignment="1" applyProtection="1">
      <alignment horizontal="center" wrapText="1"/>
    </xf>
    <xf numFmtId="171" fontId="33" fillId="50" borderId="22" xfId="0" applyNumberFormat="1" applyFont="1" applyFill="1" applyBorder="1" applyAlignment="1" applyProtection="1">
      <alignment horizontal="center" vertical="center" wrapText="1"/>
    </xf>
    <xf numFmtId="171" fontId="33" fillId="50" borderId="22" xfId="0" applyNumberFormat="1" applyFont="1" applyFill="1" applyBorder="1" applyAlignment="1" applyProtection="1">
      <alignment horizontal="center" vertical="center"/>
    </xf>
    <xf numFmtId="171" fontId="32" fillId="0" borderId="0" xfId="0" applyNumberFormat="1" applyFont="1" applyAlignment="1" applyProtection="1"/>
    <xf numFmtId="171" fontId="32" fillId="0" borderId="0" xfId="0" applyNumberFormat="1" applyFont="1" applyBorder="1" applyAlignment="1" applyProtection="1">
      <alignment vertical="center"/>
    </xf>
    <xf numFmtId="0" fontId="13" fillId="52" borderId="25" xfId="0" applyFont="1" applyFill="1" applyBorder="1" applyAlignment="1" applyProtection="1">
      <alignment vertical="center" wrapText="1"/>
    </xf>
    <xf numFmtId="0" fontId="13" fillId="53" borderId="25" xfId="0" applyFont="1" applyFill="1" applyBorder="1" applyAlignment="1" applyProtection="1">
      <alignment vertical="center" wrapText="1"/>
    </xf>
    <xf numFmtId="0" fontId="13" fillId="54" borderId="25" xfId="0" applyFont="1" applyFill="1" applyBorder="1" applyAlignment="1" applyProtection="1">
      <alignment vertical="center" wrapText="1"/>
    </xf>
    <xf numFmtId="0" fontId="13" fillId="48" borderId="26" xfId="0" applyFont="1" applyFill="1" applyBorder="1" applyAlignment="1" applyProtection="1">
      <alignment horizontal="center" vertical="top" wrapText="1"/>
    </xf>
    <xf numFmtId="0" fontId="13" fillId="55" borderId="25" xfId="0" applyFont="1" applyFill="1" applyBorder="1" applyAlignment="1" applyProtection="1">
      <alignment horizontal="center" vertical="center" wrapText="1"/>
    </xf>
    <xf numFmtId="0" fontId="13" fillId="48" borderId="26" xfId="0" applyFont="1" applyFill="1" applyBorder="1" applyAlignment="1" applyProtection="1">
      <alignment horizontal="center" vertical="center" wrapText="1"/>
    </xf>
    <xf numFmtId="0" fontId="76" fillId="51" borderId="27" xfId="0" applyFont="1" applyFill="1" applyBorder="1" applyAlignment="1" applyProtection="1">
      <alignment horizontal="centerContinuous" vertical="center"/>
    </xf>
    <xf numFmtId="0" fontId="77" fillId="51" borderId="27" xfId="0" applyFont="1" applyFill="1" applyBorder="1" applyAlignment="1" applyProtection="1">
      <alignment horizontal="centerContinuous" vertical="center"/>
    </xf>
    <xf numFmtId="0" fontId="13" fillId="55" borderId="26" xfId="0" applyFont="1" applyFill="1" applyBorder="1" applyAlignment="1" applyProtection="1">
      <alignment vertical="center" wrapText="1"/>
    </xf>
    <xf numFmtId="0" fontId="13" fillId="56" borderId="26" xfId="0" applyFont="1" applyFill="1" applyBorder="1" applyAlignment="1" applyProtection="1">
      <alignment vertical="center" wrapText="1"/>
    </xf>
    <xf numFmtId="0" fontId="13" fillId="57" borderId="25" xfId="0" applyFont="1" applyFill="1" applyBorder="1" applyAlignment="1" applyProtection="1">
      <alignment vertical="center"/>
    </xf>
    <xf numFmtId="0" fontId="13" fillId="57" borderId="27" xfId="0" applyFont="1" applyFill="1" applyBorder="1" applyAlignment="1" applyProtection="1">
      <alignment vertical="center"/>
    </xf>
    <xf numFmtId="0" fontId="13" fillId="57" borderId="24" xfId="0" applyFont="1" applyFill="1" applyBorder="1" applyAlignment="1" applyProtection="1">
      <alignment vertical="center"/>
    </xf>
    <xf numFmtId="0" fontId="13" fillId="58" borderId="26" xfId="0" applyFont="1" applyFill="1" applyBorder="1" applyAlignment="1" applyProtection="1">
      <alignment vertical="center" wrapText="1"/>
    </xf>
    <xf numFmtId="171" fontId="32" fillId="0" borderId="0" xfId="0" applyNumberFormat="1" applyFont="1" applyAlignment="1" applyProtection="1">
      <alignment vertical="center"/>
    </xf>
    <xf numFmtId="171" fontId="78" fillId="0" borderId="0" xfId="0" applyNumberFormat="1" applyFont="1" applyBorder="1" applyAlignment="1" applyProtection="1">
      <alignment horizontal="center" vertical="center"/>
    </xf>
    <xf numFmtId="171" fontId="78" fillId="0" borderId="28" xfId="0" applyNumberFormat="1" applyFont="1" applyBorder="1" applyAlignment="1" applyProtection="1">
      <alignment horizontal="center" vertical="center" wrapText="1"/>
    </xf>
    <xf numFmtId="171" fontId="78" fillId="0" borderId="30" xfId="0" applyNumberFormat="1" applyFont="1" applyBorder="1" applyAlignment="1" applyProtection="1">
      <alignment horizontal="center" vertical="center"/>
    </xf>
    <xf numFmtId="171" fontId="78" fillId="0" borderId="6" xfId="0" applyNumberFormat="1" applyFont="1" applyBorder="1" applyAlignment="1" applyProtection="1">
      <alignment horizontal="center" vertical="center" wrapText="1"/>
    </xf>
    <xf numFmtId="171" fontId="78" fillId="0" borderId="6" xfId="0" applyNumberFormat="1" applyFont="1" applyFill="1" applyBorder="1" applyAlignment="1" applyProtection="1">
      <alignment horizontal="center" vertical="center"/>
    </xf>
    <xf numFmtId="0" fontId="78" fillId="0" borderId="6" xfId="0" applyFont="1" applyFill="1" applyBorder="1" applyAlignment="1" applyProtection="1">
      <alignment horizontal="center" vertical="center"/>
    </xf>
    <xf numFmtId="0" fontId="78" fillId="0" borderId="31" xfId="0" applyFont="1" applyFill="1" applyBorder="1" applyAlignment="1" applyProtection="1">
      <alignment horizontal="center" vertical="center"/>
    </xf>
    <xf numFmtId="171" fontId="78" fillId="0" borderId="32" xfId="0" applyNumberFormat="1" applyFont="1" applyBorder="1" applyAlignment="1" applyProtection="1">
      <alignment horizontal="center" vertical="center" wrapText="1"/>
    </xf>
    <xf numFmtId="0" fontId="78" fillId="48" borderId="31" xfId="0" applyFont="1" applyFill="1" applyBorder="1" applyAlignment="1" applyProtection="1">
      <alignment horizontal="center" vertical="center"/>
    </xf>
    <xf numFmtId="171" fontId="78" fillId="0" borderId="30" xfId="0" applyNumberFormat="1" applyFont="1" applyFill="1" applyBorder="1" applyAlignment="1" applyProtection="1">
      <alignment horizontal="center" vertical="center"/>
    </xf>
    <xf numFmtId="171" fontId="78" fillId="0" borderId="19" xfId="0" applyNumberFormat="1" applyFont="1" applyFill="1" applyBorder="1" applyAlignment="1" applyProtection="1">
      <alignment horizontal="center" vertical="center"/>
    </xf>
    <xf numFmtId="0" fontId="78" fillId="0" borderId="29" xfId="0" applyFont="1" applyFill="1" applyBorder="1" applyAlignment="1" applyProtection="1">
      <alignment horizontal="center" vertical="center"/>
    </xf>
    <xf numFmtId="171" fontId="78" fillId="0" borderId="29" xfId="0" applyNumberFormat="1" applyFont="1" applyFill="1" applyBorder="1" applyAlignment="1" applyProtection="1">
      <alignment horizontal="center" vertical="center"/>
    </xf>
    <xf numFmtId="171" fontId="78" fillId="0" borderId="33" xfId="0" applyNumberFormat="1" applyFont="1" applyBorder="1" applyAlignment="1" applyProtection="1">
      <alignment horizontal="center" vertical="center" wrapText="1"/>
    </xf>
    <xf numFmtId="0" fontId="78" fillId="48" borderId="32" xfId="0" applyFont="1" applyFill="1" applyBorder="1" applyAlignment="1" applyProtection="1">
      <alignment horizontal="center" vertical="center"/>
    </xf>
    <xf numFmtId="171" fontId="78" fillId="0" borderId="34" xfId="0" applyNumberFormat="1" applyFont="1" applyBorder="1" applyAlignment="1" applyProtection="1">
      <alignment horizontal="center" vertical="center"/>
    </xf>
    <xf numFmtId="171" fontId="78" fillId="0" borderId="0" xfId="0" applyNumberFormat="1" applyFont="1" applyAlignment="1" applyProtection="1">
      <alignment horizontal="center" vertical="center"/>
    </xf>
    <xf numFmtId="172" fontId="13" fillId="0" borderId="0" xfId="0" applyNumberFormat="1" applyFont="1" applyFill="1" applyBorder="1" applyAlignment="1" applyProtection="1">
      <alignment textRotation="90" wrapText="1"/>
    </xf>
    <xf numFmtId="171" fontId="14" fillId="0" borderId="35" xfId="0" applyNumberFormat="1" applyFont="1" applyBorder="1" applyAlignment="1" applyProtection="1">
      <alignment horizontal="center" textRotation="90" wrapText="1"/>
    </xf>
    <xf numFmtId="171" fontId="14" fillId="0" borderId="21" xfId="0" applyNumberFormat="1" applyFont="1" applyBorder="1" applyAlignment="1" applyProtection="1">
      <alignment horizontal="center" textRotation="90" wrapText="1"/>
    </xf>
    <xf numFmtId="171" fontId="13" fillId="42" borderId="36" xfId="0" applyNumberFormat="1" applyFont="1" applyFill="1" applyBorder="1" applyAlignment="1" applyProtection="1">
      <alignment horizontal="center" textRotation="90" wrapText="1"/>
    </xf>
    <xf numFmtId="171" fontId="14" fillId="0" borderId="37" xfId="0" applyNumberFormat="1" applyFont="1" applyBorder="1" applyAlignment="1" applyProtection="1">
      <alignment horizontal="center" textRotation="90"/>
    </xf>
    <xf numFmtId="171" fontId="14" fillId="0" borderId="37" xfId="0" applyNumberFormat="1" applyFont="1" applyBorder="1" applyAlignment="1" applyProtection="1">
      <alignment horizontal="center" textRotation="90" wrapText="1"/>
    </xf>
    <xf numFmtId="171" fontId="13" fillId="48" borderId="36" xfId="0" applyNumberFormat="1" applyFont="1" applyFill="1" applyBorder="1" applyAlignment="1" applyProtection="1">
      <alignment horizontal="center" textRotation="90" wrapText="1"/>
    </xf>
    <xf numFmtId="171" fontId="14" fillId="0" borderId="38" xfId="0" applyNumberFormat="1" applyFont="1" applyBorder="1" applyAlignment="1" applyProtection="1">
      <alignment horizontal="center" textRotation="90" wrapText="1"/>
    </xf>
    <xf numFmtId="171" fontId="13" fillId="42" borderId="39" xfId="0" applyNumberFormat="1" applyFont="1" applyFill="1" applyBorder="1" applyAlignment="1" applyProtection="1">
      <alignment horizontal="center" textRotation="90" wrapText="1"/>
    </xf>
    <xf numFmtId="171" fontId="14" fillId="0" borderId="40" xfId="0" applyNumberFormat="1" applyFont="1" applyBorder="1" applyAlignment="1" applyProtection="1">
      <alignment horizontal="center" textRotation="90" wrapText="1"/>
    </xf>
    <xf numFmtId="171" fontId="13" fillId="48" borderId="37" xfId="0" applyNumberFormat="1" applyFont="1" applyFill="1" applyBorder="1" applyAlignment="1" applyProtection="1">
      <alignment horizontal="center" textRotation="90" wrapText="1"/>
    </xf>
    <xf numFmtId="171" fontId="34" fillId="0" borderId="21" xfId="0" applyNumberFormat="1" applyFont="1" applyBorder="1" applyAlignment="1" applyProtection="1">
      <alignment horizontal="center" textRotation="90" wrapText="1"/>
    </xf>
    <xf numFmtId="171" fontId="13" fillId="50" borderId="37" xfId="0" applyNumberFormat="1" applyFont="1" applyFill="1" applyBorder="1" applyAlignment="1" applyProtection="1">
      <alignment textRotation="90" wrapText="1"/>
    </xf>
    <xf numFmtId="171" fontId="14" fillId="0" borderId="36" xfId="0" applyNumberFormat="1" applyFont="1" applyFill="1" applyBorder="1" applyAlignment="1" applyProtection="1">
      <alignment horizontal="center" textRotation="90" wrapText="1"/>
    </xf>
    <xf numFmtId="171" fontId="13" fillId="0" borderId="0" xfId="0" applyNumberFormat="1" applyFont="1" applyAlignment="1" applyProtection="1">
      <alignment textRotation="90" wrapText="1"/>
    </xf>
    <xf numFmtId="171" fontId="32" fillId="0" borderId="0" xfId="0" applyNumberFormat="1" applyFont="1" applyBorder="1" applyAlignment="1" applyProtection="1"/>
    <xf numFmtId="171" fontId="14" fillId="0" borderId="41" xfId="0" applyNumberFormat="1" applyFont="1" applyBorder="1" applyAlignment="1" applyProtection="1">
      <alignment horizontal="center"/>
    </xf>
    <xf numFmtId="171" fontId="14" fillId="0" borderId="42" xfId="0" applyNumberFormat="1" applyFont="1" applyBorder="1" applyAlignment="1" applyProtection="1">
      <alignment horizontal="center"/>
    </xf>
    <xf numFmtId="171" fontId="14" fillId="0" borderId="35" xfId="0" applyNumberFormat="1" applyFont="1" applyBorder="1" applyAlignment="1" applyProtection="1">
      <alignment horizontal="center"/>
    </xf>
    <xf numFmtId="171" fontId="14" fillId="0" borderId="21" xfId="0" applyNumberFormat="1" applyFont="1" applyBorder="1" applyAlignment="1" applyProtection="1">
      <alignment horizontal="center"/>
    </xf>
    <xf numFmtId="171" fontId="33" fillId="0" borderId="36" xfId="0" applyNumberFormat="1" applyFont="1" applyBorder="1" applyAlignment="1" applyProtection="1">
      <alignment horizontal="center"/>
    </xf>
    <xf numFmtId="171" fontId="14" fillId="0" borderId="37" xfId="0" applyNumberFormat="1" applyFont="1" applyBorder="1" applyAlignment="1" applyProtection="1">
      <alignment horizontal="center"/>
    </xf>
    <xf numFmtId="171" fontId="14" fillId="0" borderId="38" xfId="0" applyNumberFormat="1" applyFont="1" applyBorder="1" applyAlignment="1" applyProtection="1">
      <alignment horizontal="center"/>
    </xf>
    <xf numFmtId="171" fontId="33" fillId="0" borderId="39" xfId="0" applyNumberFormat="1" applyFont="1" applyBorder="1" applyAlignment="1" applyProtection="1">
      <alignment horizontal="center"/>
    </xf>
    <xf numFmtId="171" fontId="14" fillId="0" borderId="40" xfId="0" applyNumberFormat="1" applyFont="1" applyBorder="1" applyAlignment="1" applyProtection="1">
      <alignment horizontal="center"/>
    </xf>
    <xf numFmtId="171" fontId="33" fillId="0" borderId="37" xfId="0" applyNumberFormat="1" applyFont="1" applyBorder="1" applyAlignment="1" applyProtection="1">
      <alignment horizontal="center"/>
    </xf>
    <xf numFmtId="0" fontId="0" fillId="59" borderId="0" xfId="0" applyFill="1" applyBorder="1" applyAlignment="1" applyProtection="1"/>
    <xf numFmtId="0" fontId="35" fillId="59" borderId="0" xfId="0" applyFont="1" applyFill="1" applyBorder="1" applyAlignment="1" applyProtection="1"/>
    <xf numFmtId="0" fontId="36" fillId="59" borderId="0" xfId="0" applyFont="1" applyFill="1" applyBorder="1" applyAlignment="1" applyProtection="1"/>
    <xf numFmtId="0" fontId="37" fillId="59" borderId="0" xfId="0" applyFont="1" applyFill="1" applyBorder="1" applyAlignment="1" applyProtection="1"/>
    <xf numFmtId="0" fontId="13" fillId="59" borderId="0" xfId="0" applyFont="1" applyFill="1" applyBorder="1" applyAlignment="1" applyProtection="1"/>
    <xf numFmtId="173" fontId="0" fillId="59" borderId="0" xfId="0" applyNumberFormat="1" applyFill="1" applyBorder="1" applyAlignment="1" applyProtection="1"/>
    <xf numFmtId="0" fontId="38" fillId="0" borderId="0" xfId="0" applyFont="1" applyAlignment="1" applyProtection="1"/>
    <xf numFmtId="0" fontId="0" fillId="0" borderId="0" xfId="0" applyFill="1" applyBorder="1" applyAlignment="1" applyProtection="1"/>
    <xf numFmtId="0" fontId="35" fillId="0" borderId="43" xfId="0" applyFont="1" applyBorder="1" applyAlignment="1" applyProtection="1"/>
    <xf numFmtId="0" fontId="0" fillId="0" borderId="44" xfId="0" quotePrefix="1" applyBorder="1" applyAlignment="1" applyProtection="1"/>
    <xf numFmtId="174" fontId="32" fillId="60" borderId="41" xfId="0" applyNumberFormat="1" applyFont="1" applyFill="1" applyBorder="1" applyAlignment="1" applyProtection="1">
      <alignment horizontal="right"/>
    </xf>
    <xf numFmtId="174" fontId="32" fillId="60" borderId="42" xfId="0" applyNumberFormat="1" applyFont="1" applyFill="1" applyBorder="1" applyAlignment="1" applyProtection="1">
      <alignment horizontal="right"/>
    </xf>
    <xf numFmtId="174" fontId="32" fillId="60" borderId="45" xfId="0" applyNumberFormat="1" applyFont="1" applyFill="1" applyBorder="1" applyAlignment="1" applyProtection="1"/>
    <xf numFmtId="174" fontId="32" fillId="60" borderId="20" xfId="0" applyNumberFormat="1" applyFont="1" applyFill="1" applyBorder="1" applyAlignment="1" applyProtection="1"/>
    <xf numFmtId="174" fontId="32" fillId="42" borderId="42" xfId="0" applyNumberFormat="1" applyFont="1" applyFill="1" applyBorder="1" applyAlignment="1" applyProtection="1"/>
    <xf numFmtId="174" fontId="32" fillId="60" borderId="34" xfId="0" applyNumberFormat="1" applyFont="1" applyFill="1" applyBorder="1" applyAlignment="1" applyProtection="1">
      <alignment horizontal="right"/>
    </xf>
    <xf numFmtId="174" fontId="32" fillId="42" borderId="46" xfId="0" applyNumberFormat="1" applyFont="1" applyFill="1" applyBorder="1" applyAlignment="1" applyProtection="1"/>
    <xf numFmtId="174" fontId="14" fillId="60" borderId="45" xfId="0" applyNumberFormat="1" applyFont="1" applyFill="1" applyBorder="1" applyAlignment="1" applyProtection="1"/>
    <xf numFmtId="174" fontId="14" fillId="60" borderId="20" xfId="0" applyNumberFormat="1" applyFont="1" applyFill="1" applyBorder="1" applyAlignment="1" applyProtection="1"/>
    <xf numFmtId="174" fontId="32" fillId="42" borderId="34" xfId="0" applyNumberFormat="1" applyFont="1" applyFill="1" applyBorder="1" applyAlignment="1" applyProtection="1"/>
    <xf numFmtId="174" fontId="33" fillId="42" borderId="34" xfId="0" applyNumberFormat="1" applyFont="1" applyFill="1" applyBorder="1" applyAlignment="1" applyProtection="1"/>
    <xf numFmtId="174" fontId="32" fillId="60" borderId="20" xfId="0" applyNumberFormat="1" applyFont="1" applyFill="1" applyBorder="1" applyAlignment="1" applyProtection="1">
      <alignment horizontal="right"/>
    </xf>
    <xf numFmtId="174" fontId="32" fillId="60" borderId="5" xfId="0" applyNumberFormat="1" applyFont="1" applyFill="1" applyBorder="1" applyAlignment="1" applyProtection="1">
      <alignment horizontal="right"/>
    </xf>
    <xf numFmtId="174" fontId="32" fillId="60" borderId="45" xfId="0" applyNumberFormat="1" applyFont="1" applyFill="1" applyBorder="1" applyAlignment="1" applyProtection="1">
      <alignment horizontal="right"/>
    </xf>
    <xf numFmtId="0" fontId="0" fillId="0" borderId="44" xfId="0" applyBorder="1" applyAlignment="1" applyProtection="1"/>
    <xf numFmtId="0" fontId="39" fillId="40" borderId="44" xfId="0" applyFont="1" applyFill="1" applyBorder="1" applyAlignment="1" applyProtection="1">
      <protection locked="0"/>
    </xf>
    <xf numFmtId="0" fontId="35" fillId="0" borderId="44" xfId="0" applyFont="1" applyBorder="1" applyAlignment="1" applyProtection="1"/>
    <xf numFmtId="0" fontId="32" fillId="0" borderId="44" xfId="0" applyFont="1" applyBorder="1" applyAlignment="1" applyProtection="1"/>
    <xf numFmtId="0" fontId="32" fillId="0" borderId="0" xfId="0" applyFont="1" applyFill="1" applyBorder="1" applyAlignment="1" applyProtection="1"/>
    <xf numFmtId="174" fontId="32" fillId="42" borderId="41" xfId="0" applyNumberFormat="1" applyFont="1" applyFill="1" applyBorder="1" applyAlignment="1" applyProtection="1">
      <alignment horizontal="right"/>
    </xf>
    <xf numFmtId="174" fontId="32" fillId="42" borderId="42" xfId="0" applyNumberFormat="1" applyFont="1" applyFill="1" applyBorder="1" applyAlignment="1" applyProtection="1">
      <alignment horizontal="right"/>
    </xf>
    <xf numFmtId="174" fontId="32" fillId="42" borderId="45" xfId="0" applyNumberFormat="1" applyFont="1" applyFill="1" applyBorder="1" applyAlignment="1" applyProtection="1"/>
    <xf numFmtId="174" fontId="32" fillId="42" borderId="20" xfId="0" applyNumberFormat="1" applyFont="1" applyFill="1" applyBorder="1" applyAlignment="1" applyProtection="1"/>
    <xf numFmtId="174" fontId="32" fillId="42" borderId="34" xfId="0" applyNumberFormat="1" applyFont="1" applyFill="1" applyBorder="1" applyAlignment="1" applyProtection="1">
      <alignment horizontal="right"/>
    </xf>
    <xf numFmtId="174" fontId="14" fillId="42" borderId="45" xfId="0" applyNumberFormat="1" applyFont="1" applyFill="1" applyBorder="1" applyAlignment="1" applyProtection="1"/>
    <xf numFmtId="174" fontId="14" fillId="42" borderId="20" xfId="0" applyNumberFormat="1" applyFont="1" applyFill="1" applyBorder="1" applyAlignment="1" applyProtection="1"/>
    <xf numFmtId="174" fontId="32" fillId="42" borderId="20" xfId="0" applyNumberFormat="1" applyFont="1" applyFill="1" applyBorder="1" applyAlignment="1" applyProtection="1">
      <alignment horizontal="right"/>
    </xf>
    <xf numFmtId="174" fontId="32" fillId="42" borderId="5" xfId="0" applyNumberFormat="1" applyFont="1" applyFill="1" applyBorder="1" applyAlignment="1" applyProtection="1">
      <alignment horizontal="right"/>
    </xf>
    <xf numFmtId="174" fontId="32" fillId="42" borderId="45" xfId="0" applyNumberFormat="1" applyFont="1" applyFill="1" applyBorder="1" applyAlignment="1" applyProtection="1">
      <alignment horizontal="right"/>
    </xf>
    <xf numFmtId="0" fontId="9" fillId="0" borderId="44" xfId="0" applyFont="1" applyBorder="1" applyAlignment="1" applyProtection="1"/>
    <xf numFmtId="0" fontId="32" fillId="0" borderId="44" xfId="0" applyFont="1" applyFill="1" applyBorder="1" applyAlignment="1" applyProtection="1">
      <alignment horizontal="left" indent="1"/>
    </xf>
    <xf numFmtId="0" fontId="32" fillId="0" borderId="44" xfId="0" applyFont="1" applyBorder="1" applyAlignment="1" applyProtection="1">
      <alignment horizontal="left" indent="1"/>
    </xf>
    <xf numFmtId="0" fontId="32" fillId="0" borderId="47" xfId="0" applyFont="1" applyFill="1" applyBorder="1" applyAlignment="1" applyProtection="1">
      <alignment horizontal="left" indent="1"/>
    </xf>
    <xf numFmtId="174" fontId="40" fillId="38" borderId="0" xfId="0" applyNumberFormat="1" applyFont="1" applyFill="1" applyBorder="1" applyAlignment="1" applyProtection="1">
      <alignment horizontal="right"/>
    </xf>
    <xf numFmtId="0" fontId="0" fillId="0" borderId="0" xfId="0" applyBorder="1" applyAlignment="1" applyProtection="1"/>
    <xf numFmtId="0" fontId="41" fillId="0" borderId="0" xfId="0" applyFont="1" applyBorder="1" applyAlignment="1" applyProtection="1"/>
    <xf numFmtId="173" fontId="0" fillId="0" borderId="0" xfId="0" applyNumberFormat="1" applyAlignment="1" applyProtection="1"/>
    <xf numFmtId="173" fontId="32" fillId="0" borderId="0" xfId="0" applyNumberFormat="1" applyFont="1" applyBorder="1" applyAlignment="1" applyProtection="1"/>
    <xf numFmtId="173" fontId="13" fillId="0" borderId="0" xfId="0" applyNumberFormat="1" applyFont="1" applyBorder="1" applyAlignment="1" applyProtection="1"/>
    <xf numFmtId="173" fontId="13" fillId="0" borderId="0" xfId="0" applyNumberFormat="1" applyFont="1" applyFill="1" applyBorder="1" applyAlignment="1" applyProtection="1"/>
    <xf numFmtId="173" fontId="0" fillId="0" borderId="0" xfId="0" applyNumberFormat="1" applyFill="1" applyBorder="1" applyAlignment="1" applyProtection="1"/>
    <xf numFmtId="0" fontId="0" fillId="0" borderId="41" xfId="0" applyFill="1" applyBorder="1" applyAlignment="1" applyProtection="1"/>
    <xf numFmtId="0" fontId="0" fillId="0" borderId="20" xfId="0" applyFill="1" applyBorder="1" applyAlignment="1" applyProtection="1"/>
    <xf numFmtId="0" fontId="0" fillId="0" borderId="42" xfId="0" applyFill="1" applyBorder="1" applyAlignment="1" applyProtection="1"/>
    <xf numFmtId="0" fontId="0" fillId="0" borderId="48" xfId="0" applyBorder="1" applyAlignment="1" applyProtection="1"/>
    <xf numFmtId="0" fontId="36" fillId="0" borderId="43" xfId="0" applyFont="1" applyFill="1" applyBorder="1" applyAlignment="1" applyProtection="1"/>
    <xf numFmtId="0" fontId="36" fillId="0" borderId="48" xfId="0" applyFont="1" applyFill="1" applyBorder="1" applyAlignment="1" applyProtection="1"/>
    <xf numFmtId="0" fontId="37" fillId="0" borderId="48" xfId="0" applyFont="1" applyFill="1" applyBorder="1" applyAlignment="1" applyProtection="1"/>
    <xf numFmtId="0" fontId="37" fillId="0" borderId="49" xfId="0" applyFont="1" applyFill="1" applyBorder="1" applyAlignment="1" applyProtection="1"/>
    <xf numFmtId="0" fontId="37" fillId="0" borderId="50" xfId="0" applyFont="1" applyFill="1" applyBorder="1" applyAlignment="1" applyProtection="1"/>
    <xf numFmtId="0" fontId="13" fillId="0" borderId="51" xfId="0" applyFont="1" applyBorder="1" applyAlignment="1" applyProtection="1"/>
    <xf numFmtId="0" fontId="0" fillId="0" borderId="43" xfId="0" applyFill="1" applyBorder="1" applyAlignment="1" applyProtection="1"/>
    <xf numFmtId="0" fontId="13" fillId="0" borderId="50" xfId="0" applyFont="1" applyBorder="1" applyAlignment="1" applyProtection="1"/>
    <xf numFmtId="0" fontId="0" fillId="0" borderId="51" xfId="0" applyBorder="1" applyAlignment="1" applyProtection="1"/>
    <xf numFmtId="0" fontId="0" fillId="0" borderId="20" xfId="0" applyBorder="1" applyAlignment="1" applyProtection="1"/>
    <xf numFmtId="0" fontId="36" fillId="0" borderId="0" xfId="0" applyFont="1" applyFill="1" applyBorder="1" applyAlignment="1" applyProtection="1"/>
    <xf numFmtId="0" fontId="37" fillId="0" borderId="0" xfId="0" applyFont="1" applyFill="1" applyBorder="1" applyAlignment="1" applyProtection="1"/>
    <xf numFmtId="0" fontId="37" fillId="0" borderId="20" xfId="0" applyFont="1" applyFill="1" applyBorder="1" applyAlignment="1" applyProtection="1"/>
    <xf numFmtId="0" fontId="37" fillId="0" borderId="46" xfId="0" applyFont="1" applyFill="1" applyBorder="1" applyAlignment="1" applyProtection="1"/>
    <xf numFmtId="0" fontId="13" fillId="0" borderId="34" xfId="0" applyFont="1" applyBorder="1" applyAlignment="1" applyProtection="1"/>
    <xf numFmtId="0" fontId="0" fillId="0" borderId="44" xfId="0" applyFill="1" applyBorder="1" applyAlignment="1" applyProtection="1"/>
    <xf numFmtId="0" fontId="13" fillId="0" borderId="46" xfId="0" applyFont="1" applyBorder="1" applyAlignment="1" applyProtection="1"/>
    <xf numFmtId="0" fontId="0" fillId="0" borderId="34" xfId="0" applyBorder="1" applyAlignment="1" applyProtection="1"/>
    <xf numFmtId="0" fontId="42" fillId="0" borderId="0" xfId="0" applyFont="1" applyFill="1" applyBorder="1" applyAlignment="1" applyProtection="1"/>
    <xf numFmtId="173" fontId="36" fillId="0" borderId="0" xfId="0" applyNumberFormat="1" applyFont="1" applyFill="1" applyBorder="1" applyAlignment="1" applyProtection="1"/>
    <xf numFmtId="173" fontId="13" fillId="0" borderId="20" xfId="0" applyNumberFormat="1" applyFont="1" applyFill="1" applyBorder="1" applyAlignment="1" applyProtection="1"/>
    <xf numFmtId="173" fontId="13" fillId="0" borderId="46" xfId="0" applyNumberFormat="1" applyFont="1" applyFill="1" applyBorder="1" applyAlignment="1" applyProtection="1"/>
    <xf numFmtId="173" fontId="36" fillId="0" borderId="34" xfId="0" applyNumberFormat="1" applyFont="1" applyFill="1" applyBorder="1" applyAlignment="1" applyProtection="1"/>
    <xf numFmtId="173" fontId="36" fillId="0" borderId="44" xfId="0" applyNumberFormat="1" applyFont="1" applyFill="1" applyBorder="1" applyAlignment="1" applyProtection="1"/>
    <xf numFmtId="173" fontId="36" fillId="0" borderId="46" xfId="0" applyNumberFormat="1" applyFont="1" applyFill="1" applyBorder="1" applyAlignment="1" applyProtection="1"/>
    <xf numFmtId="173" fontId="13" fillId="0" borderId="34" xfId="0" applyNumberFormat="1" applyFont="1" applyFill="1" applyBorder="1" applyAlignment="1" applyProtection="1"/>
    <xf numFmtId="0" fontId="32" fillId="0" borderId="0" xfId="0" applyFont="1" applyAlignment="1" applyProtection="1"/>
    <xf numFmtId="173" fontId="13" fillId="0" borderId="46" xfId="0" applyNumberFormat="1" applyFont="1" applyBorder="1" applyAlignment="1" applyProtection="1"/>
    <xf numFmtId="173" fontId="13" fillId="0" borderId="34" xfId="0" applyNumberFormat="1" applyFont="1" applyBorder="1" applyAlignment="1" applyProtection="1"/>
    <xf numFmtId="173" fontId="32" fillId="0" borderId="44" xfId="0" applyNumberFormat="1" applyFont="1" applyFill="1" applyBorder="1" applyAlignment="1" applyProtection="1"/>
    <xf numFmtId="173" fontId="32" fillId="0" borderId="34" xfId="0" applyNumberFormat="1" applyFont="1" applyBorder="1" applyAlignment="1" applyProtection="1"/>
    <xf numFmtId="0" fontId="35" fillId="0" borderId="43" xfId="0" applyFont="1" applyBorder="1" applyAlignment="1" applyProtection="1">
      <alignment wrapText="1"/>
    </xf>
    <xf numFmtId="0" fontId="35" fillId="0" borderId="0" xfId="0" applyFont="1" applyFill="1" applyBorder="1" applyAlignment="1" applyProtection="1"/>
    <xf numFmtId="0" fontId="32" fillId="0" borderId="0" xfId="0" applyFont="1" applyBorder="1" applyAlignment="1" applyProtection="1"/>
    <xf numFmtId="173" fontId="32" fillId="0" borderId="0" xfId="0" applyNumberFormat="1" applyFont="1" applyFill="1" applyBorder="1" applyAlignment="1" applyProtection="1"/>
    <xf numFmtId="0" fontId="35" fillId="0" borderId="52" xfId="0" applyFont="1" applyBorder="1" applyAlignment="1" applyProtection="1"/>
    <xf numFmtId="173" fontId="0" fillId="0" borderId="0" xfId="0" applyNumberFormat="1" applyFill="1" applyAlignment="1" applyProtection="1"/>
    <xf numFmtId="0" fontId="32" fillId="0" borderId="0" xfId="0" applyFont="1" applyFill="1" applyBorder="1" applyAlignment="1" applyProtection="1">
      <alignment horizontal="left" indent="1"/>
    </xf>
    <xf numFmtId="0" fontId="43" fillId="0" borderId="0" xfId="0" applyFont="1" applyFill="1" applyBorder="1" applyAlignment="1" applyProtection="1"/>
    <xf numFmtId="173" fontId="37" fillId="0" borderId="0" xfId="0" applyNumberFormat="1" applyFont="1" applyFill="1" applyBorder="1" applyAlignment="1" applyProtection="1"/>
    <xf numFmtId="0" fontId="44" fillId="40" borderId="44" xfId="0" applyFont="1" applyFill="1" applyBorder="1" applyAlignment="1" applyProtection="1">
      <protection locked="0"/>
    </xf>
    <xf numFmtId="0" fontId="43" fillId="0" borderId="44" xfId="0" applyFont="1" applyFill="1" applyBorder="1" applyAlignment="1" applyProtection="1"/>
    <xf numFmtId="0" fontId="13" fillId="0" borderId="53" xfId="0" applyFont="1" applyBorder="1" applyAlignment="1" applyProtection="1">
      <alignment horizontal="right"/>
    </xf>
    <xf numFmtId="174" fontId="32" fillId="42" borderId="54" xfId="0" applyNumberFormat="1" applyFont="1" applyFill="1" applyBorder="1" applyAlignment="1" applyProtection="1">
      <alignment horizontal="right"/>
    </xf>
    <xf numFmtId="174" fontId="32" fillId="42" borderId="55" xfId="0" applyNumberFormat="1" applyFont="1" applyFill="1" applyBorder="1" applyAlignment="1" applyProtection="1">
      <alignment horizontal="right"/>
    </xf>
    <xf numFmtId="174" fontId="32" fillId="42" borderId="7" xfId="0" applyNumberFormat="1" applyFont="1" applyFill="1" applyBorder="1" applyAlignment="1" applyProtection="1"/>
    <xf numFmtId="174" fontId="32" fillId="42" borderId="1" xfId="0" applyNumberFormat="1" applyFont="1" applyFill="1" applyBorder="1" applyAlignment="1" applyProtection="1"/>
    <xf numFmtId="174" fontId="32" fillId="42" borderId="55" xfId="0" applyNumberFormat="1" applyFont="1" applyFill="1" applyBorder="1" applyAlignment="1" applyProtection="1"/>
    <xf numFmtId="174" fontId="32" fillId="42" borderId="56" xfId="0" applyNumberFormat="1" applyFont="1" applyFill="1" applyBorder="1" applyAlignment="1" applyProtection="1">
      <alignment horizontal="right"/>
    </xf>
    <xf numFmtId="174" fontId="32" fillId="42" borderId="57" xfId="0" applyNumberFormat="1" applyFont="1" applyFill="1" applyBorder="1" applyAlignment="1" applyProtection="1"/>
    <xf numFmtId="174" fontId="14" fillId="42" borderId="7" xfId="0" applyNumberFormat="1" applyFont="1" applyFill="1" applyBorder="1" applyAlignment="1" applyProtection="1"/>
    <xf numFmtId="174" fontId="14" fillId="42" borderId="1" xfId="0" applyNumberFormat="1" applyFont="1" applyFill="1" applyBorder="1" applyAlignment="1" applyProtection="1"/>
    <xf numFmtId="174" fontId="32" fillId="42" borderId="56" xfId="0" applyNumberFormat="1" applyFont="1" applyFill="1" applyBorder="1" applyAlignment="1" applyProtection="1"/>
    <xf numFmtId="174" fontId="33" fillId="42" borderId="56" xfId="0" applyNumberFormat="1" applyFont="1" applyFill="1" applyBorder="1" applyAlignment="1" applyProtection="1"/>
    <xf numFmtId="174" fontId="32" fillId="42" borderId="1" xfId="0" applyNumberFormat="1" applyFont="1" applyFill="1" applyBorder="1" applyAlignment="1" applyProtection="1">
      <alignment horizontal="right"/>
    </xf>
    <xf numFmtId="174" fontId="32" fillId="42" borderId="10" xfId="0" applyNumberFormat="1" applyFont="1" applyFill="1" applyBorder="1" applyAlignment="1" applyProtection="1">
      <alignment horizontal="right"/>
    </xf>
    <xf numFmtId="0" fontId="13" fillId="0" borderId="58" xfId="0" applyFont="1" applyFill="1" applyBorder="1" applyAlignment="1" applyProtection="1">
      <alignment horizontal="right"/>
    </xf>
    <xf numFmtId="0" fontId="13" fillId="0" borderId="8" xfId="0" applyFont="1" applyFill="1" applyBorder="1" applyAlignment="1" applyProtection="1"/>
    <xf numFmtId="0" fontId="45" fillId="0" borderId="0" xfId="0" applyFont="1" applyFill="1" applyBorder="1" applyAlignment="1" applyProtection="1"/>
    <xf numFmtId="0" fontId="13" fillId="0" borderId="41" xfId="0" applyFont="1" applyFill="1" applyBorder="1" applyAlignment="1" applyProtection="1"/>
    <xf numFmtId="0" fontId="13" fillId="0" borderId="20" xfId="0" applyFont="1" applyFill="1" applyBorder="1" applyAlignment="1" applyProtection="1"/>
    <xf numFmtId="0" fontId="13" fillId="0" borderId="42" xfId="0" applyFont="1" applyFill="1" applyBorder="1" applyAlignment="1" applyProtection="1"/>
    <xf numFmtId="0" fontId="45" fillId="0" borderId="0" xfId="0" applyFont="1" applyFill="1" applyBorder="1" applyAlignment="1" applyProtection="1">
      <alignment horizontal="center"/>
    </xf>
    <xf numFmtId="0" fontId="32" fillId="0" borderId="47" xfId="0" applyFont="1" applyBorder="1" applyAlignment="1" applyProtection="1"/>
    <xf numFmtId="0" fontId="43" fillId="0" borderId="44" xfId="0" applyFont="1" applyBorder="1" applyAlignment="1" applyProtection="1"/>
    <xf numFmtId="0" fontId="13" fillId="0" borderId="53" xfId="0" applyFont="1" applyBorder="1" applyAlignment="1" applyProtection="1">
      <alignment horizontal="left"/>
    </xf>
    <xf numFmtId="0" fontId="13" fillId="59" borderId="44" xfId="0" applyFont="1" applyFill="1" applyBorder="1" applyAlignment="1" applyProtection="1">
      <alignment horizontal="left"/>
    </xf>
    <xf numFmtId="0" fontId="45" fillId="59" borderId="0" xfId="0" applyFont="1" applyFill="1" applyBorder="1" applyAlignment="1" applyProtection="1">
      <alignment horizontal="center"/>
    </xf>
    <xf numFmtId="174" fontId="40" fillId="59" borderId="0" xfId="0" applyNumberFormat="1" applyFont="1" applyFill="1" applyBorder="1" applyAlignment="1" applyProtection="1">
      <alignment horizontal="right"/>
    </xf>
    <xf numFmtId="0" fontId="38" fillId="59" borderId="0" xfId="0" applyFont="1" applyFill="1" applyBorder="1" applyAlignment="1" applyProtection="1"/>
    <xf numFmtId="173" fontId="45" fillId="59" borderId="0" xfId="0" applyNumberFormat="1" applyFont="1" applyFill="1" applyBorder="1" applyAlignment="1" applyProtection="1">
      <alignment horizontal="center"/>
    </xf>
    <xf numFmtId="0" fontId="13" fillId="0" borderId="43" xfId="0" applyFont="1" applyBorder="1" applyAlignment="1" applyProtection="1">
      <alignment horizontal="left"/>
    </xf>
    <xf numFmtId="173" fontId="13" fillId="59" borderId="0" xfId="0" applyNumberFormat="1" applyFont="1" applyFill="1" applyBorder="1" applyAlignment="1" applyProtection="1"/>
    <xf numFmtId="0" fontId="45" fillId="59" borderId="0" xfId="0" applyFont="1" applyFill="1" applyBorder="1" applyAlignment="1" applyProtection="1"/>
    <xf numFmtId="174" fontId="32" fillId="42" borderId="59" xfId="0" applyNumberFormat="1" applyFont="1" applyFill="1" applyBorder="1" applyAlignment="1" applyProtection="1">
      <alignment horizontal="right"/>
    </xf>
    <xf numFmtId="174" fontId="32" fillId="42" borderId="39" xfId="0" applyNumberFormat="1" applyFont="1" applyFill="1" applyBorder="1" applyAlignment="1" applyProtection="1">
      <alignment horizontal="right"/>
    </xf>
    <xf numFmtId="174" fontId="32" fillId="42" borderId="35" xfId="0" applyNumberFormat="1" applyFont="1" applyFill="1" applyBorder="1" applyAlignment="1" applyProtection="1"/>
    <xf numFmtId="174" fontId="32" fillId="42" borderId="21" xfId="0" applyNumberFormat="1" applyFont="1" applyFill="1" applyBorder="1" applyAlignment="1" applyProtection="1"/>
    <xf numFmtId="174" fontId="32" fillId="42" borderId="39" xfId="0" applyNumberFormat="1" applyFont="1" applyFill="1" applyBorder="1" applyAlignment="1" applyProtection="1"/>
    <xf numFmtId="174" fontId="32" fillId="42" borderId="37" xfId="0" applyNumberFormat="1" applyFont="1" applyFill="1" applyBorder="1" applyAlignment="1" applyProtection="1">
      <alignment horizontal="right"/>
    </xf>
    <xf numFmtId="174" fontId="32" fillId="42" borderId="36" xfId="0" applyNumberFormat="1" applyFont="1" applyFill="1" applyBorder="1" applyAlignment="1" applyProtection="1"/>
    <xf numFmtId="174" fontId="14" fillId="42" borderId="35" xfId="0" applyNumberFormat="1" applyFont="1" applyFill="1" applyBorder="1" applyAlignment="1" applyProtection="1"/>
    <xf numFmtId="174" fontId="14" fillId="42" borderId="21" xfId="0" applyNumberFormat="1" applyFont="1" applyFill="1" applyBorder="1" applyAlignment="1" applyProtection="1"/>
    <xf numFmtId="174" fontId="32" fillId="42" borderId="37" xfId="0" applyNumberFormat="1" applyFont="1" applyFill="1" applyBorder="1" applyAlignment="1" applyProtection="1"/>
    <xf numFmtId="174" fontId="33" fillId="42" borderId="37" xfId="0" applyNumberFormat="1" applyFont="1" applyFill="1" applyBorder="1" applyAlignment="1" applyProtection="1"/>
    <xf numFmtId="174" fontId="32" fillId="42" borderId="21" xfId="0" applyNumberFormat="1" applyFont="1" applyFill="1" applyBorder="1" applyAlignment="1" applyProtection="1">
      <alignment horizontal="right"/>
    </xf>
    <xf numFmtId="174" fontId="32" fillId="42" borderId="38" xfId="0" applyNumberFormat="1" applyFont="1" applyFill="1" applyBorder="1" applyAlignment="1" applyProtection="1">
      <alignment horizontal="right"/>
    </xf>
    <xf numFmtId="173" fontId="32" fillId="59" borderId="0" xfId="0" applyNumberFormat="1" applyFont="1" applyFill="1" applyBorder="1" applyAlignment="1" applyProtection="1"/>
    <xf numFmtId="0" fontId="32" fillId="59" borderId="0" xfId="0" applyFont="1" applyFill="1" applyBorder="1" applyAlignment="1" applyProtection="1"/>
    <xf numFmtId="173" fontId="35" fillId="59" borderId="0" xfId="0" applyNumberFormat="1" applyFont="1" applyFill="1" applyBorder="1" applyAlignment="1" applyProtection="1"/>
    <xf numFmtId="0" fontId="46" fillId="0" borderId="0" xfId="0" quotePrefix="1" applyFont="1" applyAlignment="1" applyProtection="1">
      <alignment horizontal="center"/>
    </xf>
    <xf numFmtId="0" fontId="0" fillId="0" borderId="0" xfId="0" applyAlignment="1" applyProtection="1"/>
    <xf numFmtId="0" fontId="35" fillId="0" borderId="0" xfId="0" applyFont="1" applyAlignment="1" applyProtection="1"/>
    <xf numFmtId="0" fontId="32" fillId="0" borderId="43" xfId="0" applyFont="1" applyBorder="1" applyAlignment="1" applyProtection="1"/>
    <xf numFmtId="0" fontId="45" fillId="0" borderId="0" xfId="0" applyFont="1" applyBorder="1" applyAlignment="1" applyProtection="1">
      <alignment horizontal="center"/>
    </xf>
    <xf numFmtId="171" fontId="13" fillId="0" borderId="0" xfId="0" applyNumberFormat="1" applyFont="1" applyAlignment="1" applyProtection="1"/>
    <xf numFmtId="171" fontId="78" fillId="0" borderId="34" xfId="0" applyNumberFormat="1" applyFont="1" applyBorder="1" applyAlignment="1" applyProtection="1">
      <alignment horizontal="center" vertical="center" wrapText="1"/>
    </xf>
    <xf numFmtId="171" fontId="14" fillId="0" borderId="39" xfId="0" applyNumberFormat="1" applyFont="1" applyBorder="1" applyAlignment="1" applyProtection="1">
      <alignment horizontal="center" textRotation="90" wrapText="1"/>
    </xf>
    <xf numFmtId="171" fontId="14" fillId="0" borderId="36" xfId="0" applyNumberFormat="1" applyFont="1" applyBorder="1" applyAlignment="1" applyProtection="1">
      <alignment horizontal="center"/>
    </xf>
    <xf numFmtId="171" fontId="13" fillId="0" borderId="0" xfId="0" applyNumberFormat="1" applyFont="1" applyFill="1" applyBorder="1" applyAlignment="1" applyProtection="1"/>
    <xf numFmtId="175" fontId="32" fillId="0" borderId="42" xfId="0" applyNumberFormat="1" applyFont="1" applyBorder="1" applyAlignment="1" applyProtection="1"/>
    <xf numFmtId="175" fontId="32" fillId="0" borderId="45" xfId="0" applyNumberFormat="1" applyFont="1" applyBorder="1" applyAlignment="1" applyProtection="1"/>
    <xf numFmtId="175" fontId="32" fillId="0" borderId="20" xfId="0" applyNumberFormat="1" applyFont="1" applyBorder="1" applyAlignment="1" applyProtection="1"/>
    <xf numFmtId="175" fontId="32" fillId="0" borderId="46" xfId="0" applyNumberFormat="1" applyFont="1" applyBorder="1" applyAlignment="1" applyProtection="1"/>
    <xf numFmtId="175" fontId="32" fillId="0" borderId="34" xfId="0" applyNumberFormat="1" applyFont="1" applyBorder="1" applyAlignment="1" applyProtection="1"/>
    <xf numFmtId="175" fontId="32" fillId="0" borderId="5" xfId="0" applyNumberFormat="1" applyFont="1" applyBorder="1" applyAlignment="1" applyProtection="1"/>
    <xf numFmtId="175" fontId="32" fillId="0" borderId="44" xfId="0" applyNumberFormat="1" applyFont="1" applyBorder="1" applyAlignment="1" applyProtection="1"/>
    <xf numFmtId="171" fontId="32" fillId="0" borderId="34" xfId="0" applyNumberFormat="1" applyFont="1" applyBorder="1" applyAlignment="1" applyProtection="1"/>
    <xf numFmtId="171" fontId="32" fillId="0" borderId="0" xfId="0" applyNumberFormat="1" applyFont="1" applyFill="1" applyBorder="1" applyAlignment="1" applyProtection="1"/>
    <xf numFmtId="174" fontId="32" fillId="42" borderId="5" xfId="0" applyNumberFormat="1" applyFont="1" applyFill="1" applyBorder="1" applyAlignment="1" applyProtection="1"/>
    <xf numFmtId="174" fontId="32" fillId="42" borderId="44" xfId="0" applyNumberFormat="1" applyFont="1" applyFill="1" applyBorder="1" applyAlignment="1" applyProtection="1"/>
    <xf numFmtId="176" fontId="32" fillId="0" borderId="0" xfId="25" applyNumberFormat="1" applyFont="1" applyAlignment="1" applyProtection="1"/>
    <xf numFmtId="176" fontId="32" fillId="0" borderId="0" xfId="0" applyNumberFormat="1" applyFont="1" applyAlignment="1" applyProtection="1"/>
    <xf numFmtId="174" fontId="32" fillId="0" borderId="42" xfId="0" applyNumberFormat="1" applyFont="1" applyFill="1" applyBorder="1" applyAlignment="1" applyProtection="1">
      <alignment horizontal="right"/>
    </xf>
    <xf numFmtId="174" fontId="32" fillId="0" borderId="45" xfId="0" applyNumberFormat="1" applyFont="1" applyFill="1" applyBorder="1" applyAlignment="1" applyProtection="1">
      <alignment horizontal="right"/>
    </xf>
    <xf numFmtId="174" fontId="32" fillId="0" borderId="20" xfId="0" applyNumberFormat="1" applyFont="1" applyFill="1" applyBorder="1" applyAlignment="1" applyProtection="1">
      <alignment horizontal="right"/>
    </xf>
    <xf numFmtId="174" fontId="32" fillId="0" borderId="46" xfId="0" applyNumberFormat="1" applyFont="1" applyFill="1" applyBorder="1" applyAlignment="1" applyProtection="1">
      <alignment horizontal="right"/>
    </xf>
    <xf numFmtId="174" fontId="32" fillId="0" borderId="34" xfId="0" applyNumberFormat="1" applyFont="1" applyFill="1" applyBorder="1" applyAlignment="1" applyProtection="1">
      <alignment horizontal="right"/>
    </xf>
    <xf numFmtId="174" fontId="32" fillId="0" borderId="5" xfId="0" applyNumberFormat="1" applyFont="1" applyFill="1" applyBorder="1" applyAlignment="1" applyProtection="1">
      <alignment horizontal="right"/>
    </xf>
    <xf numFmtId="174" fontId="32" fillId="0" borderId="44" xfId="0" applyNumberFormat="1" applyFont="1" applyFill="1" applyBorder="1" applyAlignment="1" applyProtection="1">
      <alignment horizontal="right"/>
    </xf>
    <xf numFmtId="174" fontId="33" fillId="0" borderId="34" xfId="0" applyNumberFormat="1" applyFont="1" applyBorder="1" applyAlignment="1" applyProtection="1"/>
    <xf numFmtId="174" fontId="32" fillId="0" borderId="0" xfId="0" applyNumberFormat="1" applyFont="1" applyFill="1" applyBorder="1" applyAlignment="1" applyProtection="1">
      <alignment horizontal="right"/>
    </xf>
    <xf numFmtId="171" fontId="32" fillId="0" borderId="0" xfId="0" applyNumberFormat="1" applyFont="1" applyFill="1" applyAlignment="1" applyProtection="1"/>
    <xf numFmtId="174" fontId="32" fillId="60" borderId="42" xfId="0" applyNumberFormat="1" applyFont="1" applyFill="1" applyBorder="1" applyAlignment="1" applyProtection="1"/>
    <xf numFmtId="174" fontId="32" fillId="60" borderId="34" xfId="0" applyNumberFormat="1" applyFont="1" applyFill="1" applyBorder="1" applyAlignment="1" applyProtection="1"/>
    <xf numFmtId="174" fontId="32" fillId="60" borderId="5" xfId="0" applyNumberFormat="1" applyFont="1" applyFill="1" applyBorder="1" applyAlignment="1" applyProtection="1"/>
    <xf numFmtId="174" fontId="32" fillId="60" borderId="44" xfId="0" applyNumberFormat="1" applyFont="1" applyFill="1" applyBorder="1" applyAlignment="1" applyProtection="1"/>
    <xf numFmtId="174" fontId="32" fillId="60" borderId="0" xfId="0" applyNumberFormat="1" applyFont="1" applyFill="1" applyBorder="1" applyAlignment="1" applyProtection="1"/>
    <xf numFmtId="174" fontId="32" fillId="60" borderId="44" xfId="0" applyNumberFormat="1" applyFont="1" applyFill="1" applyBorder="1" applyAlignment="1" applyProtection="1">
      <alignment horizontal="right"/>
    </xf>
    <xf numFmtId="173" fontId="33" fillId="0" borderId="0" xfId="0" applyNumberFormat="1" applyFont="1" applyAlignment="1" applyProtection="1"/>
    <xf numFmtId="174" fontId="33" fillId="42" borderId="42" xfId="0" applyNumberFormat="1" applyFont="1" applyFill="1" applyBorder="1" applyAlignment="1" applyProtection="1">
      <alignment horizontal="right"/>
    </xf>
    <xf numFmtId="174" fontId="33" fillId="42" borderId="45" xfId="0" applyNumberFormat="1" applyFont="1" applyFill="1" applyBorder="1" applyAlignment="1" applyProtection="1">
      <alignment horizontal="right"/>
    </xf>
    <xf numFmtId="174" fontId="33" fillId="42" borderId="20" xfId="0" applyNumberFormat="1" applyFont="1" applyFill="1" applyBorder="1" applyAlignment="1" applyProtection="1">
      <alignment horizontal="right"/>
    </xf>
    <xf numFmtId="174" fontId="33" fillId="42" borderId="46" xfId="0" applyNumberFormat="1" applyFont="1" applyFill="1" applyBorder="1" applyAlignment="1" applyProtection="1"/>
    <xf numFmtId="174" fontId="33" fillId="42" borderId="34" xfId="0" applyNumberFormat="1" applyFont="1" applyFill="1" applyBorder="1" applyAlignment="1" applyProtection="1">
      <alignment horizontal="right"/>
    </xf>
    <xf numFmtId="174" fontId="33" fillId="42" borderId="5" xfId="0" applyNumberFormat="1" applyFont="1" applyFill="1" applyBorder="1" applyAlignment="1" applyProtection="1">
      <alignment horizontal="right"/>
    </xf>
    <xf numFmtId="173" fontId="13" fillId="0" borderId="0" xfId="0" applyNumberFormat="1" applyFont="1" applyAlignment="1" applyProtection="1"/>
    <xf numFmtId="173" fontId="33" fillId="0" borderId="0" xfId="0" applyNumberFormat="1" applyFont="1" applyFill="1" applyAlignment="1" applyProtection="1"/>
    <xf numFmtId="174" fontId="33" fillId="0" borderId="34" xfId="0" applyNumberFormat="1" applyFont="1" applyFill="1" applyBorder="1" applyAlignment="1" applyProtection="1"/>
    <xf numFmtId="173" fontId="13" fillId="0" borderId="0" xfId="0" applyNumberFormat="1" applyFont="1" applyFill="1" applyAlignment="1" applyProtection="1"/>
    <xf numFmtId="171" fontId="33" fillId="0" borderId="0" xfId="0" applyNumberFormat="1" applyFont="1" applyAlignment="1" applyProtection="1"/>
    <xf numFmtId="174" fontId="32" fillId="0" borderId="42" xfId="0" applyNumberFormat="1" applyFont="1" applyBorder="1" applyAlignment="1" applyProtection="1"/>
    <xf numFmtId="174" fontId="32" fillId="0" borderId="45" xfId="0" applyNumberFormat="1" applyFont="1" applyBorder="1" applyAlignment="1" applyProtection="1"/>
    <xf numFmtId="174" fontId="32" fillId="0" borderId="20" xfId="0" applyNumberFormat="1" applyFont="1" applyBorder="1" applyAlignment="1" applyProtection="1"/>
    <xf numFmtId="174" fontId="32" fillId="0" borderId="34" xfId="0" applyNumberFormat="1" applyFont="1" applyFill="1" applyBorder="1" applyAlignment="1" applyProtection="1"/>
    <xf numFmtId="174" fontId="32" fillId="0" borderId="34" xfId="0" applyNumberFormat="1" applyFont="1" applyBorder="1" applyAlignment="1" applyProtection="1"/>
    <xf numFmtId="174" fontId="32" fillId="0" borderId="46" xfId="0" applyNumberFormat="1" applyFont="1" applyBorder="1" applyAlignment="1" applyProtection="1"/>
    <xf numFmtId="174" fontId="32" fillId="0" borderId="5" xfId="0" applyNumberFormat="1" applyFont="1" applyBorder="1" applyAlignment="1" applyProtection="1"/>
    <xf numFmtId="173" fontId="13" fillId="0" borderId="0" xfId="0" applyNumberFormat="1" applyFont="1" applyBorder="1" applyAlignment="1" applyProtection="1">
      <alignment horizontal="left"/>
    </xf>
    <xf numFmtId="173" fontId="14" fillId="0" borderId="0" xfId="0" applyNumberFormat="1" applyFont="1" applyBorder="1" applyAlignment="1" applyProtection="1">
      <alignment horizontal="left"/>
    </xf>
    <xf numFmtId="174" fontId="33" fillId="0" borderId="42" xfId="0" applyNumberFormat="1" applyFont="1" applyFill="1" applyBorder="1" applyAlignment="1" applyProtection="1">
      <alignment horizontal="right"/>
    </xf>
    <xf numFmtId="174" fontId="33" fillId="0" borderId="45" xfId="0" applyNumberFormat="1" applyFont="1" applyFill="1" applyBorder="1" applyAlignment="1" applyProtection="1">
      <alignment horizontal="right"/>
    </xf>
    <xf numFmtId="174" fontId="33" fillId="0" borderId="20" xfId="0" applyNumberFormat="1" applyFont="1" applyFill="1" applyBorder="1" applyAlignment="1" applyProtection="1">
      <alignment horizontal="right"/>
    </xf>
    <xf numFmtId="174" fontId="33" fillId="0" borderId="46" xfId="0" applyNumberFormat="1" applyFont="1" applyFill="1" applyBorder="1" applyAlignment="1" applyProtection="1"/>
    <xf numFmtId="174" fontId="33" fillId="0" borderId="34" xfId="0" applyNumberFormat="1" applyFont="1" applyFill="1" applyBorder="1" applyAlignment="1" applyProtection="1">
      <alignment horizontal="right"/>
    </xf>
    <xf numFmtId="174" fontId="32" fillId="0" borderId="46" xfId="0" applyNumberFormat="1" applyFont="1" applyFill="1" applyBorder="1" applyAlignment="1" applyProtection="1"/>
    <xf numFmtId="174" fontId="33" fillId="0" borderId="5" xfId="0" applyNumberFormat="1" applyFont="1" applyFill="1" applyBorder="1" applyAlignment="1" applyProtection="1">
      <alignment horizontal="right"/>
    </xf>
    <xf numFmtId="174" fontId="14" fillId="60" borderId="34" xfId="0" applyNumberFormat="1" applyFont="1" applyFill="1" applyBorder="1" applyAlignment="1" applyProtection="1">
      <alignment horizontal="right"/>
    </xf>
    <xf numFmtId="174" fontId="14" fillId="60" borderId="45" xfId="0" applyNumberFormat="1" applyFont="1" applyFill="1" applyBorder="1" applyAlignment="1" applyProtection="1">
      <alignment horizontal="right"/>
    </xf>
    <xf numFmtId="174" fontId="14" fillId="60" borderId="20" xfId="0" applyNumberFormat="1" applyFont="1" applyFill="1" applyBorder="1" applyAlignment="1" applyProtection="1">
      <alignment horizontal="right"/>
    </xf>
    <xf numFmtId="174" fontId="14" fillId="42" borderId="46" xfId="0" applyNumberFormat="1" applyFont="1" applyFill="1" applyBorder="1" applyAlignment="1" applyProtection="1"/>
    <xf numFmtId="174" fontId="14" fillId="42" borderId="42" xfId="0" applyNumberFormat="1" applyFont="1" applyFill="1" applyBorder="1" applyAlignment="1" applyProtection="1">
      <alignment horizontal="right"/>
    </xf>
    <xf numFmtId="174" fontId="14" fillId="42" borderId="34" xfId="0" applyNumberFormat="1" applyFont="1" applyFill="1" applyBorder="1" applyAlignment="1" applyProtection="1"/>
    <xf numFmtId="173" fontId="14" fillId="0" borderId="0" xfId="0" applyNumberFormat="1" applyFont="1" applyFill="1" applyAlignment="1" applyProtection="1"/>
    <xf numFmtId="174" fontId="32" fillId="0" borderId="45" xfId="0" applyNumberFormat="1" applyFont="1" applyFill="1" applyBorder="1" applyAlignment="1" applyProtection="1"/>
    <xf numFmtId="174" fontId="32" fillId="0" borderId="20" xfId="0" applyNumberFormat="1" applyFont="1" applyFill="1" applyBorder="1" applyAlignment="1" applyProtection="1"/>
    <xf numFmtId="174" fontId="32" fillId="0" borderId="42" xfId="0" applyNumberFormat="1" applyFont="1" applyFill="1" applyBorder="1" applyAlignment="1" applyProtection="1"/>
    <xf numFmtId="174" fontId="13" fillId="0" borderId="45" xfId="0" applyNumberFormat="1" applyFont="1" applyFill="1" applyBorder="1" applyAlignment="1" applyProtection="1"/>
    <xf numFmtId="174" fontId="13" fillId="0" borderId="20" xfId="0" applyNumberFormat="1" applyFont="1" applyFill="1" applyBorder="1" applyAlignment="1" applyProtection="1"/>
    <xf numFmtId="174" fontId="14" fillId="0" borderId="45" xfId="0" applyNumberFormat="1" applyFont="1" applyFill="1" applyBorder="1" applyAlignment="1" applyProtection="1"/>
    <xf numFmtId="177" fontId="32" fillId="0" borderId="46" xfId="0" applyNumberFormat="1" applyFont="1" applyBorder="1" applyAlignment="1" applyProtection="1"/>
    <xf numFmtId="173" fontId="32" fillId="0" borderId="46" xfId="0" applyNumberFormat="1" applyFont="1" applyBorder="1" applyAlignment="1" applyProtection="1"/>
    <xf numFmtId="171" fontId="40" fillId="50" borderId="0" xfId="0" applyNumberFormat="1" applyFont="1" applyFill="1" applyAlignment="1" applyProtection="1"/>
    <xf numFmtId="174" fontId="40" fillId="50" borderId="42" xfId="0" applyNumberFormat="1" applyFont="1" applyFill="1" applyBorder="1" applyAlignment="1" applyProtection="1">
      <alignment horizontal="right"/>
    </xf>
    <xf numFmtId="174" fontId="40" fillId="50" borderId="45" xfId="0" applyNumberFormat="1" applyFont="1" applyFill="1" applyBorder="1" applyAlignment="1" applyProtection="1">
      <alignment horizontal="right"/>
    </xf>
    <xf numFmtId="174" fontId="40" fillId="50" borderId="20" xfId="0" applyNumberFormat="1" applyFont="1" applyFill="1" applyBorder="1" applyAlignment="1" applyProtection="1">
      <alignment horizontal="right"/>
    </xf>
    <xf numFmtId="174" fontId="40" fillId="50" borderId="34" xfId="0" applyNumberFormat="1" applyFont="1" applyFill="1" applyBorder="1" applyAlignment="1" applyProtection="1">
      <alignment horizontal="right"/>
    </xf>
    <xf numFmtId="174" fontId="40" fillId="50" borderId="46" xfId="0" applyNumberFormat="1" applyFont="1" applyFill="1" applyBorder="1" applyAlignment="1" applyProtection="1">
      <alignment horizontal="right"/>
    </xf>
    <xf numFmtId="174" fontId="40" fillId="50" borderId="34" xfId="0" applyNumberFormat="1" applyFont="1" applyFill="1" applyBorder="1" applyAlignment="1" applyProtection="1"/>
    <xf numFmtId="174" fontId="40" fillId="50" borderId="5" xfId="0" applyNumberFormat="1" applyFont="1" applyFill="1" applyBorder="1" applyAlignment="1" applyProtection="1">
      <alignment horizontal="right"/>
    </xf>
    <xf numFmtId="171" fontId="33" fillId="0" borderId="0" xfId="0" applyNumberFormat="1" applyFont="1" applyFill="1" applyAlignment="1" applyProtection="1"/>
    <xf numFmtId="174" fontId="32" fillId="60" borderId="46" xfId="0" applyNumberFormat="1" applyFont="1" applyFill="1" applyBorder="1" applyAlignment="1" applyProtection="1"/>
    <xf numFmtId="171" fontId="32" fillId="0" borderId="0" xfId="0" applyNumberFormat="1" applyFont="1" applyAlignment="1" applyProtection="1">
      <alignment wrapText="1"/>
    </xf>
    <xf numFmtId="0" fontId="0" fillId="0" borderId="5" xfId="0" applyFill="1" applyBorder="1" applyAlignment="1">
      <alignment horizontal="center" vertical="center" wrapText="1"/>
    </xf>
    <xf numFmtId="0" fontId="35" fillId="0" borderId="22" xfId="0" applyFont="1" applyFill="1" applyBorder="1" applyAlignment="1" applyProtection="1">
      <alignment horizontal="center" wrapText="1"/>
    </xf>
    <xf numFmtId="174" fontId="0" fillId="45" borderId="1" xfId="0" applyNumberFormat="1" applyFill="1" applyBorder="1"/>
    <xf numFmtId="174" fontId="0" fillId="42" borderId="10" xfId="0" applyNumberFormat="1" applyFont="1" applyFill="1" applyBorder="1"/>
    <xf numFmtId="174" fontId="0" fillId="42" borderId="1" xfId="0" applyNumberFormat="1" applyFill="1" applyBorder="1"/>
    <xf numFmtId="0" fontId="0" fillId="0" borderId="51" xfId="0" applyBorder="1"/>
    <xf numFmtId="0" fontId="0" fillId="0" borderId="51" xfId="0" applyFill="1" applyBorder="1" applyAlignment="1">
      <alignment wrapText="1"/>
    </xf>
    <xf numFmtId="0" fontId="0" fillId="0" borderId="34" xfId="0" applyBorder="1" applyAlignment="1">
      <alignment horizontal="left"/>
    </xf>
    <xf numFmtId="0" fontId="0" fillId="0" borderId="34" xfId="0" applyBorder="1"/>
    <xf numFmtId="0" fontId="0" fillId="0" borderId="34" xfId="0" applyFill="1" applyBorder="1" applyAlignment="1">
      <alignment wrapText="1"/>
    </xf>
    <xf numFmtId="0" fontId="0" fillId="0" borderId="8" xfId="0" applyBorder="1"/>
    <xf numFmtId="0" fontId="0" fillId="0" borderId="38" xfId="0" applyFill="1" applyBorder="1"/>
    <xf numFmtId="0" fontId="0" fillId="0" borderId="11" xfId="0" applyBorder="1"/>
    <xf numFmtId="0" fontId="0" fillId="45" borderId="1" xfId="0" applyFill="1" applyBorder="1"/>
    <xf numFmtId="174" fontId="0" fillId="42" borderId="7" xfId="0" applyNumberFormat="1" applyFill="1" applyBorder="1"/>
    <xf numFmtId="174" fontId="0" fillId="45" borderId="10" xfId="0" applyNumberFormat="1" applyFill="1" applyBorder="1"/>
    <xf numFmtId="0" fontId="0" fillId="0" borderId="34" xfId="0" applyFill="1" applyBorder="1" applyAlignment="1">
      <alignment horizontal="left" wrapText="1"/>
    </xf>
    <xf numFmtId="0" fontId="0" fillId="0" borderId="4" xfId="0" applyBorder="1"/>
    <xf numFmtId="174" fontId="0" fillId="42" borderId="1" xfId="0" applyNumberFormat="1" applyFont="1" applyFill="1" applyBorder="1"/>
    <xf numFmtId="174" fontId="72" fillId="42" borderId="1" xfId="0" applyNumberFormat="1" applyFont="1" applyFill="1" applyBorder="1"/>
    <xf numFmtId="174" fontId="79" fillId="42" borderId="1" xfId="0" applyNumberFormat="1" applyFont="1" applyFill="1" applyBorder="1"/>
    <xf numFmtId="0" fontId="72" fillId="0" borderId="0" xfId="0" applyFont="1"/>
    <xf numFmtId="174" fontId="69" fillId="42" borderId="1" xfId="0" applyNumberFormat="1" applyFont="1" applyFill="1" applyBorder="1"/>
    <xf numFmtId="0" fontId="69" fillId="0" borderId="0" xfId="0" applyFont="1" applyFill="1" applyBorder="1" applyAlignment="1"/>
    <xf numFmtId="0" fontId="40" fillId="63" borderId="22" xfId="0" applyFont="1" applyFill="1" applyBorder="1" applyAlignment="1" applyProtection="1"/>
    <xf numFmtId="173" fontId="43" fillId="59" borderId="0" xfId="0" applyNumberFormat="1" applyFont="1" applyFill="1" applyBorder="1" applyAlignment="1" applyProtection="1"/>
    <xf numFmtId="173" fontId="41" fillId="59" borderId="0" xfId="0" applyNumberFormat="1" applyFont="1" applyFill="1" applyBorder="1" applyAlignment="1" applyProtection="1"/>
    <xf numFmtId="170" fontId="71" fillId="63" borderId="0" xfId="0" applyNumberFormat="1" applyFont="1" applyFill="1" applyAlignment="1">
      <alignment horizontal="right"/>
    </xf>
    <xf numFmtId="0" fontId="0" fillId="0" borderId="19" xfId="0" applyFill="1" applyBorder="1" applyAlignment="1">
      <alignment wrapText="1"/>
    </xf>
    <xf numFmtId="168" fontId="0" fillId="0" borderId="0" xfId="0" applyNumberFormat="1" applyFill="1"/>
    <xf numFmtId="171" fontId="14" fillId="0" borderId="0" xfId="0" applyNumberFormat="1" applyFont="1" applyBorder="1" applyAlignment="1" applyProtection="1">
      <alignment horizontal="center"/>
    </xf>
    <xf numFmtId="171" fontId="33" fillId="0" borderId="0" xfId="0" applyNumberFormat="1" applyFont="1" applyBorder="1" applyAlignment="1" applyProtection="1">
      <alignment horizontal="center"/>
    </xf>
    <xf numFmtId="0" fontId="80" fillId="0" borderId="0" xfId="0" applyFont="1"/>
    <xf numFmtId="174" fontId="72" fillId="42" borderId="39" xfId="0" applyNumberFormat="1" applyFont="1" applyFill="1" applyBorder="1"/>
    <xf numFmtId="0" fontId="79" fillId="0" borderId="0" xfId="0" applyFont="1"/>
    <xf numFmtId="174" fontId="72" fillId="42" borderId="55" xfId="0" applyNumberFormat="1" applyFont="1" applyFill="1" applyBorder="1"/>
    <xf numFmtId="174" fontId="72" fillId="45" borderId="1" xfId="0" applyNumberFormat="1" applyFont="1" applyFill="1" applyBorder="1"/>
    <xf numFmtId="174" fontId="72" fillId="45" borderId="55" xfId="0" applyNumberFormat="1" applyFont="1" applyFill="1" applyBorder="1"/>
    <xf numFmtId="174" fontId="0" fillId="0" borderId="0" xfId="0" applyNumberFormat="1"/>
    <xf numFmtId="174" fontId="71" fillId="0" borderId="0" xfId="0" applyNumberFormat="1" applyFont="1"/>
    <xf numFmtId="0" fontId="11" fillId="0" borderId="0" xfId="0" applyFont="1" applyAlignment="1">
      <alignment horizontal="left"/>
    </xf>
    <xf numFmtId="0" fontId="5" fillId="0" borderId="0" xfId="0" applyFont="1" applyFill="1" applyAlignment="1">
      <alignment horizontal="right"/>
    </xf>
    <xf numFmtId="0" fontId="5" fillId="0" borderId="0" xfId="0" applyFont="1" applyFill="1"/>
    <xf numFmtId="0" fontId="5" fillId="0" borderId="1" xfId="51" applyFont="1" applyFill="1" applyBorder="1" applyAlignment="1" applyProtection="1">
      <alignment horizontal="center" vertical="center" wrapText="1"/>
    </xf>
    <xf numFmtId="0" fontId="70" fillId="0" borderId="0" xfId="0" applyFont="1" applyFill="1" applyBorder="1"/>
    <xf numFmtId="0" fontId="5" fillId="0" borderId="0" xfId="0" applyFont="1" applyFill="1" applyAlignment="1" applyProtection="1">
      <alignment horizontal="right"/>
    </xf>
    <xf numFmtId="0" fontId="70" fillId="0" borderId="0" xfId="0" applyFont="1" applyFill="1" applyProtection="1"/>
    <xf numFmtId="164" fontId="71" fillId="0" borderId="0" xfId="0" applyNumberFormat="1" applyFont="1" applyFill="1" applyBorder="1"/>
    <xf numFmtId="0" fontId="0" fillId="0" borderId="1" xfId="0" applyFont="1" applyFill="1" applyBorder="1" applyAlignment="1">
      <alignment wrapText="1"/>
    </xf>
    <xf numFmtId="164" fontId="69" fillId="0" borderId="9" xfId="0" applyNumberFormat="1" applyFont="1" applyFill="1" applyBorder="1"/>
    <xf numFmtId="164" fontId="69" fillId="0" borderId="13" xfId="0" applyNumberFormat="1" applyFont="1" applyFill="1" applyBorder="1"/>
    <xf numFmtId="0" fontId="0" fillId="0" borderId="13" xfId="0" applyFill="1" applyBorder="1"/>
    <xf numFmtId="0" fontId="0" fillId="0" borderId="9" xfId="0" applyFill="1" applyBorder="1" applyAlignment="1">
      <alignment wrapText="1"/>
    </xf>
    <xf numFmtId="0" fontId="0" fillId="0" borderId="13" xfId="0" applyFill="1" applyBorder="1" applyAlignment="1">
      <alignment wrapText="1"/>
    </xf>
    <xf numFmtId="178" fontId="0" fillId="0" borderId="0" xfId="0" applyNumberFormat="1" applyFill="1"/>
    <xf numFmtId="171" fontId="32" fillId="0" borderId="0" xfId="0" applyNumberFormat="1" applyFont="1" applyFill="1" applyBorder="1" applyAlignment="1" applyProtection="1">
      <alignment vertical="center"/>
    </xf>
    <xf numFmtId="171" fontId="78" fillId="0" borderId="0" xfId="0" applyNumberFormat="1" applyFont="1" applyFill="1" applyBorder="1" applyAlignment="1" applyProtection="1">
      <alignment horizontal="center" vertical="center"/>
    </xf>
    <xf numFmtId="0" fontId="80" fillId="0" borderId="0" xfId="0" applyFont="1" applyFill="1"/>
    <xf numFmtId="0" fontId="71" fillId="0" borderId="0" xfId="0" applyFont="1" applyFill="1"/>
    <xf numFmtId="174" fontId="71" fillId="0" borderId="0" xfId="0" applyNumberFormat="1" applyFont="1" applyFill="1"/>
    <xf numFmtId="0" fontId="67" fillId="0" borderId="0" xfId="32" applyAlignment="1" applyProtection="1"/>
    <xf numFmtId="168" fontId="7" fillId="28" borderId="1" xfId="0" applyNumberFormat="1" applyFont="1" applyFill="1" applyBorder="1"/>
    <xf numFmtId="0" fontId="0" fillId="0" borderId="0" xfId="0" applyFill="1" applyBorder="1" applyAlignment="1">
      <alignment horizontal="center"/>
    </xf>
    <xf numFmtId="0" fontId="81" fillId="0" borderId="0" xfId="0" applyFont="1" applyBorder="1" applyAlignment="1" applyProtection="1">
      <alignment horizontal="center" vertical="center"/>
    </xf>
    <xf numFmtId="0" fontId="1" fillId="0" borderId="0" xfId="0" applyFont="1" applyProtection="1"/>
    <xf numFmtId="168" fontId="1" fillId="0" borderId="0" xfId="0" applyNumberFormat="1" applyFont="1" applyProtection="1"/>
    <xf numFmtId="3" fontId="5" fillId="0" borderId="1" xfId="76" applyNumberFormat="1" applyFont="1" applyFill="1" applyBorder="1" applyProtection="1">
      <protection locked="0"/>
    </xf>
    <xf numFmtId="168" fontId="1" fillId="0" borderId="0" xfId="0" applyNumberFormat="1" applyFont="1" applyAlignment="1" applyProtection="1">
      <alignment horizontal="right"/>
    </xf>
    <xf numFmtId="0" fontId="48" fillId="0" borderId="0" xfId="0" applyFont="1"/>
    <xf numFmtId="0" fontId="21" fillId="0" borderId="0" xfId="0" applyFont="1" applyBorder="1" applyAlignment="1" applyProtection="1">
      <alignment horizontal="center"/>
    </xf>
    <xf numFmtId="0" fontId="3" fillId="0" borderId="1" xfId="0" applyFont="1" applyFill="1" applyBorder="1" applyAlignment="1" applyProtection="1">
      <alignment wrapText="1"/>
    </xf>
    <xf numFmtId="0" fontId="3" fillId="0" borderId="0" xfId="0" applyFont="1" applyFill="1" applyBorder="1" applyAlignment="1" applyProtection="1">
      <alignment horizontal="center" wrapText="1"/>
    </xf>
    <xf numFmtId="0" fontId="21" fillId="0" borderId="0" xfId="0" applyFont="1" applyBorder="1" applyAlignment="1" applyProtection="1">
      <alignment horizontal="left" indent="1"/>
    </xf>
    <xf numFmtId="0" fontId="3" fillId="0" borderId="1" xfId="0" applyFont="1" applyBorder="1" applyAlignment="1" applyProtection="1">
      <alignment wrapText="1"/>
    </xf>
    <xf numFmtId="0" fontId="0" fillId="59" borderId="5" xfId="0" applyFill="1" applyBorder="1"/>
    <xf numFmtId="0" fontId="0" fillId="59" borderId="0" xfId="0" applyFill="1" applyBorder="1"/>
    <xf numFmtId="0" fontId="0" fillId="59" borderId="45" xfId="0" applyFill="1" applyBorder="1"/>
    <xf numFmtId="0" fontId="0" fillId="55" borderId="0" xfId="0" applyFill="1" applyBorder="1"/>
    <xf numFmtId="0" fontId="0" fillId="55" borderId="45" xfId="0" applyFill="1" applyBorder="1"/>
    <xf numFmtId="0" fontId="0" fillId="59" borderId="38" xfId="0" applyFill="1" applyBorder="1"/>
    <xf numFmtId="0" fontId="0" fillId="59" borderId="11" xfId="0" applyFill="1" applyBorder="1"/>
    <xf numFmtId="0" fontId="0" fillId="61" borderId="5" xfId="0" applyFill="1" applyBorder="1"/>
    <xf numFmtId="0" fontId="0" fillId="61" borderId="0" xfId="0" applyFill="1" applyBorder="1"/>
    <xf numFmtId="0" fontId="0" fillId="53" borderId="0" xfId="0" applyFill="1" applyBorder="1"/>
    <xf numFmtId="0" fontId="0" fillId="53" borderId="45" xfId="0" applyFill="1" applyBorder="1"/>
    <xf numFmtId="0" fontId="0" fillId="64" borderId="5" xfId="0" applyFill="1" applyBorder="1"/>
    <xf numFmtId="0" fontId="0" fillId="64" borderId="0" xfId="0" applyFill="1" applyBorder="1"/>
    <xf numFmtId="0" fontId="0" fillId="53" borderId="11" xfId="0" applyFill="1" applyBorder="1"/>
    <xf numFmtId="0" fontId="0" fillId="53" borderId="35" xfId="0" applyFill="1" applyBorder="1"/>
    <xf numFmtId="0" fontId="0" fillId="64" borderId="38" xfId="0" applyFill="1" applyBorder="1"/>
    <xf numFmtId="0" fontId="0" fillId="64" borderId="11" xfId="0" applyFill="1" applyBorder="1"/>
    <xf numFmtId="0" fontId="65" fillId="51" borderId="5" xfId="0" applyFont="1" applyFill="1" applyBorder="1"/>
    <xf numFmtId="0" fontId="0" fillId="51" borderId="0" xfId="0" applyFill="1" applyBorder="1"/>
    <xf numFmtId="0" fontId="65" fillId="51" borderId="0" xfId="0" applyFont="1" applyFill="1" applyBorder="1"/>
    <xf numFmtId="0" fontId="0" fillId="51" borderId="45" xfId="0" applyFill="1" applyBorder="1"/>
    <xf numFmtId="0" fontId="0" fillId="51" borderId="11" xfId="0" applyFill="1" applyBorder="1"/>
    <xf numFmtId="0" fontId="0" fillId="51" borderId="35" xfId="0" applyFill="1" applyBorder="1"/>
    <xf numFmtId="0" fontId="0" fillId="52" borderId="0" xfId="0" applyFill="1" applyBorder="1"/>
    <xf numFmtId="0" fontId="0" fillId="52" borderId="38" xfId="0" applyFill="1" applyBorder="1"/>
    <xf numFmtId="0" fontId="0" fillId="52" borderId="11" xfId="0" applyFill="1" applyBorder="1"/>
    <xf numFmtId="0" fontId="0" fillId="53" borderId="38" xfId="0" applyFill="1" applyBorder="1"/>
    <xf numFmtId="0" fontId="0" fillId="65" borderId="0" xfId="0" applyFill="1" applyBorder="1"/>
    <xf numFmtId="0" fontId="0" fillId="65" borderId="45" xfId="0" applyFill="1" applyBorder="1"/>
    <xf numFmtId="0" fontId="0" fillId="65" borderId="11" xfId="0" applyFill="1" applyBorder="1"/>
    <xf numFmtId="0" fontId="0" fillId="65" borderId="35" xfId="0" applyFill="1" applyBorder="1"/>
    <xf numFmtId="0" fontId="0" fillId="58" borderId="0" xfId="0" applyFill="1" applyBorder="1"/>
    <xf numFmtId="0" fontId="0" fillId="58" borderId="45" xfId="0" applyFill="1" applyBorder="1"/>
    <xf numFmtId="0" fontId="0" fillId="58" borderId="38" xfId="0" applyFill="1" applyBorder="1"/>
    <xf numFmtId="0" fontId="0" fillId="58" borderId="11" xfId="0" applyFill="1" applyBorder="1"/>
    <xf numFmtId="0" fontId="0" fillId="58" borderId="35" xfId="0" applyFill="1" applyBorder="1"/>
    <xf numFmtId="0" fontId="0" fillId="50" borderId="5" xfId="0" applyFill="1" applyBorder="1"/>
    <xf numFmtId="0" fontId="0" fillId="50" borderId="0" xfId="0" applyFill="1" applyBorder="1"/>
    <xf numFmtId="0" fontId="0" fillId="50" borderId="45" xfId="0" applyFill="1" applyBorder="1"/>
    <xf numFmtId="0" fontId="0" fillId="0" borderId="1" xfId="0" applyFill="1" applyBorder="1" applyAlignment="1">
      <alignment vertical="center"/>
    </xf>
    <xf numFmtId="0" fontId="0" fillId="0" borderId="1" xfId="0" applyFill="1" applyBorder="1" applyAlignment="1">
      <alignment horizontal="left" vertical="center"/>
    </xf>
    <xf numFmtId="164" fontId="0" fillId="0" borderId="8" xfId="0" applyNumberFormat="1" applyFill="1" applyBorder="1" applyAlignment="1">
      <alignment horizontal="left"/>
    </xf>
    <xf numFmtId="164" fontId="0" fillId="0" borderId="19" xfId="0" applyNumberFormat="1" applyFill="1" applyBorder="1" applyAlignment="1">
      <alignment horizontal="left"/>
    </xf>
    <xf numFmtId="0" fontId="0" fillId="0" borderId="1" xfId="0" applyBorder="1"/>
    <xf numFmtId="0" fontId="5" fillId="0" borderId="1" xfId="0" applyFont="1" applyBorder="1"/>
    <xf numFmtId="0" fontId="0" fillId="0" borderId="1" xfId="0" applyFont="1" applyFill="1" applyBorder="1"/>
    <xf numFmtId="0" fontId="83" fillId="0" borderId="0" xfId="0" applyFont="1" applyBorder="1" applyAlignment="1" applyProtection="1">
      <alignment horizontal="center" vertical="center"/>
    </xf>
    <xf numFmtId="0" fontId="0" fillId="0" borderId="0" xfId="0"/>
    <xf numFmtId="0" fontId="0" fillId="0" borderId="1" xfId="0" applyFill="1" applyBorder="1"/>
    <xf numFmtId="0" fontId="1" fillId="0" borderId="1" xfId="44" applyFont="1" applyBorder="1"/>
    <xf numFmtId="0" fontId="0" fillId="0" borderId="10" xfId="0" applyFill="1" applyBorder="1" applyAlignment="1">
      <alignment vertical="center"/>
    </xf>
    <xf numFmtId="0" fontId="83" fillId="0" borderId="0" xfId="0" applyFont="1"/>
    <xf numFmtId="0" fontId="74" fillId="0" borderId="0" xfId="0" applyFont="1"/>
    <xf numFmtId="164" fontId="6" fillId="0" borderId="0" xfId="0" applyNumberFormat="1" applyFont="1" applyBorder="1" applyProtection="1"/>
    <xf numFmtId="164" fontId="6" fillId="0" borderId="0" xfId="75" applyNumberFormat="1" applyFont="1" applyFill="1" applyBorder="1" applyAlignment="1" applyProtection="1">
      <alignment horizontal="right" vertical="center"/>
    </xf>
    <xf numFmtId="0" fontId="5" fillId="0" borderId="0" xfId="0" applyFont="1" applyAlignment="1" applyProtection="1">
      <alignment horizontal="left"/>
    </xf>
    <xf numFmtId="174" fontId="72" fillId="45" borderId="10" xfId="0" applyNumberFormat="1" applyFont="1" applyFill="1" applyBorder="1"/>
    <xf numFmtId="174" fontId="72" fillId="45" borderId="57" xfId="0" applyNumberFormat="1" applyFont="1" applyFill="1" applyBorder="1"/>
    <xf numFmtId="174" fontId="0" fillId="0" borderId="0" xfId="0" applyNumberFormat="1" applyBorder="1"/>
    <xf numFmtId="174" fontId="72" fillId="45" borderId="54" xfId="0" applyNumberFormat="1" applyFont="1" applyFill="1" applyBorder="1"/>
    <xf numFmtId="164" fontId="7" fillId="0" borderId="1" xfId="0" applyNumberFormat="1" applyFont="1" applyBorder="1"/>
    <xf numFmtId="0" fontId="82" fillId="0" borderId="0" xfId="0" applyFont="1" applyBorder="1"/>
    <xf numFmtId="171" fontId="84" fillId="0" borderId="0" xfId="0" applyNumberFormat="1" applyFont="1" applyBorder="1" applyAlignment="1" applyProtection="1">
      <alignment vertical="center"/>
    </xf>
    <xf numFmtId="0" fontId="82" fillId="0" borderId="0" xfId="0" applyFont="1" applyProtection="1"/>
    <xf numFmtId="174" fontId="32" fillId="60" borderId="0" xfId="0" applyNumberFormat="1" applyFont="1" applyFill="1" applyBorder="1" applyAlignment="1" applyProtection="1">
      <alignment horizontal="right"/>
    </xf>
    <xf numFmtId="174" fontId="32" fillId="42" borderId="0" xfId="0" applyNumberFormat="1" applyFont="1" applyFill="1" applyBorder="1" applyAlignment="1" applyProtection="1">
      <alignment horizontal="right"/>
    </xf>
    <xf numFmtId="0" fontId="0" fillId="0" borderId="0" xfId="0"/>
    <xf numFmtId="0" fontId="85" fillId="0" borderId="0" xfId="0" applyFont="1"/>
    <xf numFmtId="0" fontId="0" fillId="0" borderId="10" xfId="0" applyFont="1" applyBorder="1"/>
    <xf numFmtId="164" fontId="69" fillId="0" borderId="10" xfId="0" applyNumberFormat="1" applyFont="1" applyBorder="1"/>
    <xf numFmtId="0" fontId="0" fillId="0" borderId="10" xfId="0" applyFont="1" applyBorder="1" applyAlignment="1">
      <alignment wrapText="1"/>
    </xf>
    <xf numFmtId="0" fontId="0" fillId="0" borderId="5" xfId="0" applyFont="1" applyBorder="1"/>
    <xf numFmtId="164" fontId="69" fillId="0" borderId="5" xfId="0" applyNumberFormat="1" applyFont="1" applyBorder="1"/>
    <xf numFmtId="0" fontId="0" fillId="0" borderId="5" xfId="0" applyFont="1" applyBorder="1" applyAlignment="1">
      <alignment wrapText="1"/>
    </xf>
    <xf numFmtId="0" fontId="85" fillId="0" borderId="0" xfId="0" applyFont="1" applyFill="1"/>
    <xf numFmtId="0" fontId="8" fillId="0" borderId="0" xfId="0" applyFont="1" applyBorder="1" applyAlignment="1" applyProtection="1">
      <alignment horizontal="left" vertical="center"/>
    </xf>
    <xf numFmtId="0" fontId="32" fillId="0" borderId="0" xfId="71" applyFont="1" applyFill="1" applyAlignment="1" applyProtection="1"/>
    <xf numFmtId="0" fontId="13" fillId="0" borderId="0" xfId="71" applyFont="1" applyFill="1" applyAlignment="1" applyProtection="1"/>
    <xf numFmtId="0" fontId="68" fillId="0" borderId="0" xfId="71"/>
    <xf numFmtId="171" fontId="14" fillId="0" borderId="0" xfId="71" applyNumberFormat="1" applyFont="1" applyBorder="1" applyAlignment="1" applyProtection="1">
      <alignment horizontal="center" textRotation="90" wrapText="1"/>
    </xf>
    <xf numFmtId="171" fontId="32" fillId="0" borderId="8" xfId="71" applyNumberFormat="1" applyFont="1" applyBorder="1" applyAlignment="1" applyProtection="1"/>
    <xf numFmtId="0" fontId="33" fillId="48" borderId="22" xfId="71" applyFont="1" applyFill="1" applyBorder="1" applyAlignment="1" applyProtection="1">
      <alignment horizontal="center" wrapText="1"/>
    </xf>
    <xf numFmtId="171" fontId="32" fillId="0" borderId="0" xfId="71" applyNumberFormat="1" applyFont="1" applyBorder="1" applyAlignment="1" applyProtection="1">
      <alignment vertical="center"/>
    </xf>
    <xf numFmtId="0" fontId="13" fillId="53" borderId="25" xfId="71" applyFont="1" applyFill="1" applyBorder="1" applyAlignment="1" applyProtection="1">
      <alignment vertical="center" wrapText="1"/>
    </xf>
    <xf numFmtId="0" fontId="13" fillId="54" borderId="25" xfId="71" applyFont="1" applyFill="1" applyBorder="1" applyAlignment="1" applyProtection="1">
      <alignment vertical="center" wrapText="1"/>
    </xf>
    <xf numFmtId="0" fontId="13" fillId="48" borderId="26" xfId="71" applyFont="1" applyFill="1" applyBorder="1" applyAlignment="1" applyProtection="1">
      <alignment horizontal="center" vertical="top" wrapText="1"/>
    </xf>
    <xf numFmtId="0" fontId="75" fillId="51" borderId="24" xfId="71" applyFont="1" applyFill="1" applyBorder="1" applyAlignment="1" applyProtection="1">
      <alignment horizontal="center" vertical="center" wrapText="1"/>
    </xf>
    <xf numFmtId="171" fontId="78" fillId="0" borderId="0" xfId="71" applyNumberFormat="1" applyFont="1" applyBorder="1" applyAlignment="1" applyProtection="1">
      <alignment horizontal="center" vertical="center"/>
    </xf>
    <xf numFmtId="171" fontId="78" fillId="0" borderId="6" xfId="71" applyNumberFormat="1" applyFont="1" applyBorder="1" applyAlignment="1" applyProtection="1">
      <alignment horizontal="center" vertical="center" wrapText="1"/>
    </xf>
    <xf numFmtId="171" fontId="78" fillId="0" borderId="6" xfId="71" applyNumberFormat="1" applyFont="1" applyFill="1" applyBorder="1" applyAlignment="1" applyProtection="1">
      <alignment horizontal="center" vertical="center"/>
    </xf>
    <xf numFmtId="0" fontId="78" fillId="0" borderId="6" xfId="71" applyFont="1" applyFill="1" applyBorder="1" applyAlignment="1" applyProtection="1">
      <alignment horizontal="center" vertical="center"/>
    </xf>
    <xf numFmtId="0" fontId="78" fillId="0" borderId="31" xfId="71" applyFont="1" applyFill="1" applyBorder="1" applyAlignment="1" applyProtection="1">
      <alignment horizontal="center" vertical="center"/>
    </xf>
    <xf numFmtId="171" fontId="78" fillId="0" borderId="32" xfId="71" applyNumberFormat="1" applyFont="1" applyBorder="1" applyAlignment="1" applyProtection="1">
      <alignment horizontal="center" vertical="center" wrapText="1"/>
    </xf>
    <xf numFmtId="171" fontId="78" fillId="0" borderId="30" xfId="71" applyNumberFormat="1" applyFont="1" applyFill="1" applyBorder="1" applyAlignment="1" applyProtection="1">
      <alignment horizontal="center" vertical="center"/>
    </xf>
    <xf numFmtId="171" fontId="78" fillId="0" borderId="19" xfId="71" applyNumberFormat="1" applyFont="1" applyFill="1" applyBorder="1" applyAlignment="1" applyProtection="1">
      <alignment horizontal="center" vertical="center"/>
    </xf>
    <xf numFmtId="171" fontId="78" fillId="0" borderId="6" xfId="49" applyNumberFormat="1" applyFont="1" applyFill="1" applyBorder="1" applyAlignment="1" applyProtection="1">
      <alignment horizontal="center" vertical="center"/>
    </xf>
    <xf numFmtId="171" fontId="78" fillId="0" borderId="29" xfId="71" applyNumberFormat="1" applyFont="1" applyFill="1" applyBorder="1" applyAlignment="1" applyProtection="1">
      <alignment horizontal="center" vertical="center"/>
    </xf>
    <xf numFmtId="172" fontId="13" fillId="0" borderId="0" xfId="71" applyNumberFormat="1" applyFont="1" applyFill="1" applyBorder="1" applyAlignment="1" applyProtection="1">
      <alignment textRotation="90" wrapText="1"/>
    </xf>
    <xf numFmtId="171" fontId="14" fillId="0" borderId="35" xfId="71" applyNumberFormat="1" applyFont="1" applyBorder="1" applyAlignment="1" applyProtection="1">
      <alignment horizontal="center" textRotation="90" wrapText="1"/>
    </xf>
    <xf numFmtId="171" fontId="14" fillId="0" borderId="21" xfId="71" applyNumberFormat="1" applyFont="1" applyBorder="1" applyAlignment="1" applyProtection="1">
      <alignment horizontal="center" textRotation="90" wrapText="1"/>
    </xf>
    <xf numFmtId="171" fontId="13" fillId="42" borderId="36" xfId="71" applyNumberFormat="1" applyFont="1" applyFill="1" applyBorder="1" applyAlignment="1" applyProtection="1">
      <alignment horizontal="center" textRotation="90" wrapText="1"/>
    </xf>
    <xf numFmtId="171" fontId="14" fillId="0" borderId="37" xfId="71" applyNumberFormat="1" applyFont="1" applyBorder="1" applyAlignment="1" applyProtection="1">
      <alignment horizontal="center" textRotation="90"/>
    </xf>
    <xf numFmtId="171" fontId="14" fillId="0" borderId="38" xfId="71" applyNumberFormat="1" applyFont="1" applyBorder="1" applyAlignment="1" applyProtection="1">
      <alignment horizontal="center" textRotation="90" wrapText="1"/>
    </xf>
    <xf numFmtId="171" fontId="13" fillId="42" borderId="39" xfId="71" applyNumberFormat="1" applyFont="1" applyFill="1" applyBorder="1" applyAlignment="1" applyProtection="1">
      <alignment horizontal="center" textRotation="90" wrapText="1"/>
    </xf>
    <xf numFmtId="171" fontId="14" fillId="0" borderId="21" xfId="49" applyNumberFormat="1" applyFont="1" applyBorder="1" applyAlignment="1" applyProtection="1">
      <alignment horizontal="center" textRotation="90" wrapText="1"/>
    </xf>
    <xf numFmtId="171" fontId="32" fillId="0" borderId="0" xfId="71" applyNumberFormat="1" applyFont="1" applyBorder="1" applyAlignment="1" applyProtection="1"/>
    <xf numFmtId="171" fontId="14" fillId="0" borderId="35" xfId="71" applyNumberFormat="1" applyFont="1" applyBorder="1" applyAlignment="1" applyProtection="1">
      <alignment horizontal="center"/>
    </xf>
    <xf numFmtId="171" fontId="14" fillId="0" borderId="21" xfId="71" applyNumberFormat="1" applyFont="1" applyBorder="1" applyAlignment="1" applyProtection="1">
      <alignment horizontal="center"/>
    </xf>
    <xf numFmtId="171" fontId="33" fillId="0" borderId="36" xfId="71" applyNumberFormat="1" applyFont="1" applyBorder="1" applyAlignment="1" applyProtection="1">
      <alignment horizontal="center"/>
    </xf>
    <xf numFmtId="171" fontId="14" fillId="0" borderId="37" xfId="71" applyNumberFormat="1" applyFont="1" applyBorder="1" applyAlignment="1" applyProtection="1">
      <alignment horizontal="center"/>
    </xf>
    <xf numFmtId="171" fontId="14" fillId="0" borderId="38" xfId="71" applyNumberFormat="1" applyFont="1" applyBorder="1" applyAlignment="1" applyProtection="1">
      <alignment horizontal="center"/>
    </xf>
    <xf numFmtId="171" fontId="32" fillId="0" borderId="0" xfId="71" applyNumberFormat="1" applyFont="1" applyFill="1" applyBorder="1" applyAlignment="1" applyProtection="1"/>
    <xf numFmtId="174" fontId="14" fillId="59" borderId="20" xfId="71" applyNumberFormat="1" applyFont="1" applyFill="1" applyBorder="1" applyAlignment="1" applyProtection="1"/>
    <xf numFmtId="174" fontId="32" fillId="42" borderId="20" xfId="71" applyNumberFormat="1" applyFont="1" applyFill="1" applyBorder="1" applyAlignment="1" applyProtection="1"/>
    <xf numFmtId="171" fontId="33" fillId="0" borderId="0" xfId="71" applyNumberFormat="1" applyFont="1" applyAlignment="1" applyProtection="1"/>
    <xf numFmtId="179" fontId="68" fillId="0" borderId="0" xfId="71" applyNumberFormat="1"/>
    <xf numFmtId="174" fontId="32" fillId="42" borderId="6" xfId="71" applyNumberFormat="1" applyFont="1" applyFill="1" applyBorder="1" applyAlignment="1" applyProtection="1"/>
    <xf numFmtId="0" fontId="32" fillId="0" borderId="0" xfId="71" applyFont="1" applyBorder="1" applyAlignment="1" applyProtection="1"/>
    <xf numFmtId="174" fontId="32" fillId="42" borderId="1" xfId="71" applyNumberFormat="1" applyFont="1" applyFill="1" applyBorder="1" applyAlignment="1" applyProtection="1"/>
    <xf numFmtId="171" fontId="33" fillId="0" borderId="0" xfId="71" applyNumberFormat="1" applyFont="1" applyFill="1" applyBorder="1" applyAlignment="1" applyProtection="1"/>
    <xf numFmtId="0" fontId="86" fillId="0" borderId="0" xfId="71" applyFont="1"/>
    <xf numFmtId="0" fontId="33" fillId="0" borderId="0" xfId="71" applyFont="1" applyBorder="1" applyAlignment="1" applyProtection="1"/>
    <xf numFmtId="180" fontId="68" fillId="0" borderId="0" xfId="71" applyNumberFormat="1"/>
    <xf numFmtId="0" fontId="71" fillId="0" borderId="0" xfId="0" applyFont="1" applyAlignment="1">
      <alignment horizontal="left"/>
    </xf>
    <xf numFmtId="0" fontId="5" fillId="0" borderId="1" xfId="51" applyFont="1" applyBorder="1" applyAlignment="1" applyProtection="1">
      <alignment horizontal="center" vertical="center" wrapText="1"/>
    </xf>
    <xf numFmtId="0" fontId="49" fillId="0" borderId="0" xfId="43" applyAlignment="1" applyProtection="1"/>
    <xf numFmtId="0" fontId="7" fillId="0" borderId="1" xfId="0" applyFont="1" applyBorder="1"/>
    <xf numFmtId="0" fontId="0" fillId="0" borderId="21" xfId="0" applyFont="1" applyBorder="1" applyAlignment="1">
      <alignment horizontal="centerContinuous"/>
    </xf>
    <xf numFmtId="0" fontId="0" fillId="0" borderId="20" xfId="0" applyFont="1" applyBorder="1" applyAlignment="1">
      <alignment horizontal="centerContinuous"/>
    </xf>
    <xf numFmtId="0" fontId="0" fillId="0" borderId="1" xfId="0" applyFont="1" applyBorder="1" applyAlignment="1">
      <alignment horizontal="centerContinuous"/>
    </xf>
    <xf numFmtId="0" fontId="1" fillId="0" borderId="21" xfId="0" applyFont="1" applyBorder="1" applyAlignment="1">
      <alignment horizontal="center"/>
    </xf>
    <xf numFmtId="0" fontId="0" fillId="0" borderId="35" xfId="0" applyFont="1" applyBorder="1" applyAlignment="1">
      <alignment horizontal="centerContinuous"/>
    </xf>
    <xf numFmtId="0" fontId="0" fillId="0" borderId="1" xfId="0" applyFont="1" applyBorder="1" applyAlignment="1">
      <alignment horizontal="center"/>
    </xf>
    <xf numFmtId="0" fontId="0" fillId="0" borderId="21" xfId="0" applyFont="1" applyBorder="1" applyAlignment="1">
      <alignment horizontal="center"/>
    </xf>
    <xf numFmtId="41" fontId="0" fillId="27" borderId="1" xfId="0" applyNumberFormat="1" applyFill="1" applyBorder="1" applyAlignment="1">
      <alignment horizontal="center"/>
    </xf>
    <xf numFmtId="41" fontId="7" fillId="28" borderId="1" xfId="0" applyNumberFormat="1" applyFont="1" applyFill="1" applyBorder="1"/>
    <xf numFmtId="41" fontId="0" fillId="0" borderId="0" xfId="0" applyNumberFormat="1"/>
    <xf numFmtId="171" fontId="0" fillId="28" borderId="1" xfId="0" applyNumberFormat="1" applyFill="1" applyBorder="1" applyAlignment="1">
      <alignment horizontal="center"/>
    </xf>
    <xf numFmtId="0" fontId="0" fillId="0" borderId="1" xfId="0" applyNumberFormat="1" applyBorder="1" applyAlignment="1">
      <alignment horizontal="center"/>
    </xf>
    <xf numFmtId="181" fontId="0" fillId="27" borderId="1" xfId="0" applyNumberFormat="1" applyFill="1" applyBorder="1" applyAlignment="1">
      <alignment horizontal="center"/>
    </xf>
    <xf numFmtId="182" fontId="0" fillId="0" borderId="0" xfId="0" applyNumberFormat="1" applyBorder="1"/>
    <xf numFmtId="171" fontId="0" fillId="28" borderId="6" xfId="0" applyNumberFormat="1" applyFill="1" applyBorder="1" applyAlignment="1">
      <alignment horizontal="center"/>
    </xf>
    <xf numFmtId="0" fontId="1" fillId="0" borderId="1" xfId="0" applyFont="1" applyBorder="1"/>
    <xf numFmtId="166" fontId="0" fillId="27" borderId="1" xfId="0" applyNumberFormat="1" applyFill="1" applyBorder="1"/>
    <xf numFmtId="0" fontId="67" fillId="0" borderId="0" xfId="32" applyFont="1" applyAlignment="1" applyProtection="1"/>
    <xf numFmtId="0" fontId="49" fillId="0" borderId="0" xfId="43" applyFont="1" applyAlignment="1" applyProtection="1"/>
    <xf numFmtId="0" fontId="0" fillId="0" borderId="10" xfId="0" applyFont="1" applyBorder="1" applyAlignment="1">
      <alignment horizontal="centerContinuous"/>
    </xf>
    <xf numFmtId="0" fontId="0" fillId="0" borderId="6" xfId="0" applyFont="1" applyBorder="1" applyAlignment="1">
      <alignment horizontal="centerContinuous"/>
    </xf>
    <xf numFmtId="0" fontId="0" fillId="0" borderId="10" xfId="0" applyFont="1" applyBorder="1" applyAlignment="1">
      <alignment horizontal="center"/>
    </xf>
    <xf numFmtId="0" fontId="0" fillId="0" borderId="1" xfId="0" applyNumberFormat="1" applyFont="1" applyBorder="1" applyAlignment="1">
      <alignment horizontal="center"/>
    </xf>
    <xf numFmtId="41" fontId="0" fillId="27" borderId="1" xfId="0" applyNumberFormat="1" applyFont="1" applyFill="1" applyBorder="1" applyAlignment="1">
      <alignment horizontal="center"/>
    </xf>
    <xf numFmtId="41" fontId="7" fillId="28" borderId="21" xfId="0" applyNumberFormat="1" applyFont="1" applyFill="1" applyBorder="1"/>
    <xf numFmtId="0" fontId="5" fillId="0" borderId="1" xfId="0" applyNumberFormat="1" applyFont="1" applyBorder="1" applyAlignment="1">
      <alignment horizontal="center"/>
    </xf>
    <xf numFmtId="0" fontId="0" fillId="40" borderId="1" xfId="0" applyFont="1" applyFill="1" applyBorder="1"/>
    <xf numFmtId="43" fontId="54" fillId="0" borderId="0" xfId="0" applyNumberFormat="1" applyFont="1"/>
    <xf numFmtId="41" fontId="0" fillId="0" borderId="0" xfId="0" applyNumberFormat="1" applyFont="1" applyFill="1" applyBorder="1" applyAlignment="1">
      <alignment horizontal="center"/>
    </xf>
    <xf numFmtId="0" fontId="7" fillId="0" borderId="0" xfId="0" applyFont="1"/>
    <xf numFmtId="0" fontId="7" fillId="0" borderId="0" xfId="0" applyFont="1" applyAlignment="1">
      <alignment horizontal="right"/>
    </xf>
    <xf numFmtId="171" fontId="0" fillId="28" borderId="1" xfId="0" applyNumberFormat="1" applyFont="1" applyFill="1" applyBorder="1" applyAlignment="1">
      <alignment horizontal="center"/>
    </xf>
    <xf numFmtId="182" fontId="0" fillId="0" borderId="0" xfId="0" applyNumberFormat="1" applyFont="1" applyBorder="1"/>
    <xf numFmtId="41" fontId="0" fillId="0" borderId="0" xfId="0" applyNumberFormat="1" applyFont="1" applyFill="1" applyBorder="1"/>
    <xf numFmtId="168" fontId="5" fillId="66" borderId="1" xfId="75" applyNumberFormat="1" applyFont="1" applyFill="1" applyBorder="1" applyAlignment="1" applyProtection="1">
      <alignment horizontal="center" vertical="center"/>
      <protection locked="0"/>
    </xf>
    <xf numFmtId="0" fontId="0" fillId="66" borderId="1" xfId="0" applyFont="1" applyFill="1" applyBorder="1" applyAlignment="1">
      <alignment horizontal="center"/>
    </xf>
    <xf numFmtId="0" fontId="67" fillId="0" borderId="0" xfId="32" applyFont="1" applyAlignment="1" applyProtection="1">
      <alignment horizontal="center"/>
    </xf>
    <xf numFmtId="0" fontId="7" fillId="0" borderId="0" xfId="0" applyFont="1" applyBorder="1"/>
    <xf numFmtId="0" fontId="0" fillId="0" borderId="19" xfId="0" applyFont="1" applyBorder="1" applyAlignment="1">
      <alignment horizontal="centerContinuous"/>
    </xf>
    <xf numFmtId="0" fontId="0" fillId="39" borderId="0" xfId="0" applyFont="1" applyFill="1"/>
    <xf numFmtId="0" fontId="1" fillId="0" borderId="0" xfId="44" applyFont="1" applyBorder="1"/>
    <xf numFmtId="166" fontId="0" fillId="27" borderId="1" xfId="0" applyNumberFormat="1" applyFont="1" applyFill="1" applyBorder="1"/>
    <xf numFmtId="168" fontId="0" fillId="27" borderId="1" xfId="0" applyNumberFormat="1" applyFont="1" applyFill="1" applyBorder="1"/>
    <xf numFmtId="180" fontId="0" fillId="0" borderId="0" xfId="0" applyNumberFormat="1" applyFont="1" applyBorder="1"/>
    <xf numFmtId="0" fontId="55" fillId="0" borderId="0" xfId="0" applyFont="1"/>
    <xf numFmtId="0" fontId="0" fillId="0" borderId="7" xfId="0" applyFont="1" applyBorder="1" applyAlignment="1">
      <alignment horizontal="centerContinuous"/>
    </xf>
    <xf numFmtId="168" fontId="7" fillId="28" borderId="1" xfId="0" applyNumberFormat="1" applyFont="1" applyFill="1" applyBorder="1" applyAlignment="1">
      <alignment horizontal="right"/>
    </xf>
    <xf numFmtId="168" fontId="7" fillId="0" borderId="0" xfId="0" applyNumberFormat="1" applyFont="1" applyFill="1" applyBorder="1" applyAlignment="1">
      <alignment horizontal="right"/>
    </xf>
    <xf numFmtId="0" fontId="5" fillId="0" borderId="10" xfId="0" applyFont="1" applyFill="1" applyBorder="1" applyAlignment="1" applyProtection="1">
      <alignment horizontal="center"/>
    </xf>
    <xf numFmtId="0" fontId="1" fillId="0" borderId="1" xfId="0" applyFont="1" applyBorder="1" applyAlignment="1">
      <alignment horizontal="center" wrapText="1"/>
    </xf>
    <xf numFmtId="0" fontId="1" fillId="0" borderId="7" xfId="0" applyFont="1" applyBorder="1" applyAlignment="1">
      <alignment horizontal="center"/>
    </xf>
    <xf numFmtId="0" fontId="1" fillId="0" borderId="0" xfId="0" applyFont="1"/>
    <xf numFmtId="0" fontId="0" fillId="27" borderId="1" xfId="0" applyFont="1" applyFill="1" applyBorder="1"/>
    <xf numFmtId="0" fontId="0" fillId="27" borderId="1" xfId="0" applyFont="1" applyFill="1" applyBorder="1" applyAlignment="1">
      <alignment horizontal="center"/>
    </xf>
    <xf numFmtId="0" fontId="5" fillId="0" borderId="1" xfId="0" applyFont="1" applyFill="1" applyBorder="1" applyAlignment="1" applyProtection="1">
      <alignment horizontal="center"/>
    </xf>
    <xf numFmtId="0" fontId="1" fillId="0" borderId="1" xfId="0" applyFont="1" applyBorder="1" applyAlignment="1">
      <alignment horizontal="center"/>
    </xf>
    <xf numFmtId="166" fontId="0" fillId="27" borderId="1" xfId="0" applyNumberFormat="1" applyFont="1" applyFill="1" applyBorder="1" applyAlignment="1">
      <alignment horizontal="right"/>
    </xf>
    <xf numFmtId="168" fontId="0" fillId="27" borderId="1" xfId="0" applyNumberFormat="1" applyFont="1" applyFill="1" applyBorder="1" applyAlignment="1">
      <alignment horizontal="right"/>
    </xf>
    <xf numFmtId="0" fontId="6" fillId="0" borderId="0" xfId="0" applyFont="1" applyBorder="1"/>
    <xf numFmtId="0" fontId="0" fillId="0" borderId="1" xfId="0" applyFont="1" applyBorder="1" applyAlignment="1">
      <alignment horizontal="left"/>
    </xf>
    <xf numFmtId="0" fontId="0" fillId="0" borderId="4" xfId="0" applyFont="1" applyBorder="1"/>
    <xf numFmtId="0" fontId="0" fillId="0" borderId="7" xfId="0" applyFont="1" applyBorder="1"/>
    <xf numFmtId="1" fontId="5" fillId="0" borderId="1" xfId="72" applyNumberFormat="1" applyFont="1" applyBorder="1" applyAlignment="1">
      <alignment horizontal="center" wrapText="1"/>
    </xf>
    <xf numFmtId="0" fontId="0" fillId="0" borderId="0" xfId="0" applyFont="1" applyAlignment="1">
      <alignment wrapText="1"/>
    </xf>
    <xf numFmtId="43" fontId="0" fillId="0" borderId="10" xfId="0" applyNumberFormat="1" applyFont="1" applyFill="1" applyBorder="1" applyAlignment="1">
      <alignment horizontal="center"/>
    </xf>
    <xf numFmtId="43" fontId="0" fillId="0" borderId="4" xfId="0" applyNumberFormat="1" applyFont="1" applyFill="1" applyBorder="1" applyAlignment="1">
      <alignment horizontal="center"/>
    </xf>
    <xf numFmtId="43" fontId="54" fillId="0" borderId="4" xfId="0" applyNumberFormat="1" applyFont="1" applyFill="1" applyBorder="1" applyAlignment="1">
      <alignment horizontal="center"/>
    </xf>
    <xf numFmtId="183" fontId="54" fillId="0" borderId="4" xfId="0" applyNumberFormat="1" applyFont="1" applyFill="1" applyBorder="1" applyAlignment="1">
      <alignment horizontal="center"/>
    </xf>
    <xf numFmtId="0" fontId="0" fillId="0" borderId="4" xfId="0" applyFont="1" applyFill="1" applyBorder="1"/>
    <xf numFmtId="1" fontId="0" fillId="0" borderId="7" xfId="0" applyNumberFormat="1" applyFont="1" applyFill="1" applyBorder="1" applyAlignment="1">
      <alignment horizontal="center"/>
    </xf>
    <xf numFmtId="0" fontId="0" fillId="37" borderId="1" xfId="0" applyFont="1" applyFill="1" applyBorder="1" applyAlignment="1">
      <alignment horizontal="center"/>
    </xf>
    <xf numFmtId="43" fontId="0" fillId="27" borderId="1" xfId="0" applyNumberFormat="1" applyFont="1" applyFill="1" applyBorder="1" applyAlignment="1">
      <alignment horizontal="center"/>
    </xf>
    <xf numFmtId="183" fontId="0" fillId="27" borderId="1" xfId="0" applyNumberFormat="1" applyFont="1" applyFill="1" applyBorder="1" applyAlignment="1">
      <alignment horizontal="center"/>
    </xf>
    <xf numFmtId="1" fontId="0" fillId="28" borderId="1" xfId="0" applyNumberFormat="1" applyFont="1" applyFill="1" applyBorder="1" applyAlignment="1">
      <alignment horizontal="center"/>
    </xf>
    <xf numFmtId="43" fontId="0" fillId="39" borderId="1" xfId="0" applyNumberFormat="1" applyFont="1" applyFill="1" applyBorder="1" applyAlignment="1">
      <alignment horizontal="center"/>
    </xf>
    <xf numFmtId="183" fontId="0" fillId="39" borderId="1" xfId="0" applyNumberFormat="1" applyFont="1" applyFill="1" applyBorder="1" applyAlignment="1">
      <alignment horizontal="center"/>
    </xf>
    <xf numFmtId="43" fontId="0" fillId="0" borderId="19" xfId="0" applyNumberFormat="1" applyFont="1" applyFill="1" applyBorder="1" applyAlignment="1">
      <alignment horizontal="center"/>
    </xf>
    <xf numFmtId="43" fontId="0" fillId="0" borderId="8" xfId="0" applyNumberFormat="1" applyFont="1" applyFill="1" applyBorder="1" applyAlignment="1">
      <alignment horizontal="center"/>
    </xf>
    <xf numFmtId="183" fontId="0" fillId="0" borderId="8" xfId="0" applyNumberFormat="1" applyFont="1" applyFill="1" applyBorder="1" applyAlignment="1">
      <alignment horizontal="center"/>
    </xf>
    <xf numFmtId="0" fontId="0" fillId="0" borderId="8" xfId="0" applyFont="1" applyBorder="1"/>
    <xf numFmtId="43" fontId="0" fillId="0" borderId="5" xfId="0" applyNumberFormat="1" applyFont="1" applyFill="1" applyBorder="1" applyAlignment="1">
      <alignment horizontal="center"/>
    </xf>
    <xf numFmtId="43" fontId="0" fillId="0" borderId="0" xfId="0" applyNumberFormat="1" applyFont="1" applyFill="1" applyBorder="1" applyAlignment="1">
      <alignment horizontal="center"/>
    </xf>
    <xf numFmtId="183" fontId="0" fillId="0" borderId="0" xfId="0" applyNumberFormat="1" applyFont="1" applyFill="1" applyBorder="1" applyAlignment="1">
      <alignment horizontal="center"/>
    </xf>
    <xf numFmtId="0" fontId="0" fillId="0" borderId="45" xfId="0" applyFont="1" applyBorder="1"/>
    <xf numFmtId="43" fontId="0" fillId="0" borderId="38" xfId="0" applyNumberFormat="1" applyFont="1" applyFill="1" applyBorder="1" applyAlignment="1">
      <alignment horizontal="center"/>
    </xf>
    <xf numFmtId="43" fontId="0" fillId="0" borderId="11" xfId="0" applyNumberFormat="1" applyFont="1" applyFill="1" applyBorder="1" applyAlignment="1">
      <alignment horizontal="center"/>
    </xf>
    <xf numFmtId="183" fontId="0" fillId="0" borderId="11" xfId="0" applyNumberFormat="1" applyFont="1" applyFill="1" applyBorder="1" applyAlignment="1">
      <alignment horizontal="center"/>
    </xf>
    <xf numFmtId="0" fontId="0" fillId="0" borderId="11" xfId="0" applyFont="1" applyBorder="1"/>
    <xf numFmtId="43" fontId="0" fillId="27" borderId="21" xfId="0" applyNumberFormat="1" applyFont="1" applyFill="1" applyBorder="1" applyAlignment="1">
      <alignment horizontal="center"/>
    </xf>
    <xf numFmtId="183" fontId="0" fillId="27" borderId="21" xfId="0" applyNumberFormat="1" applyFont="1" applyFill="1" applyBorder="1" applyAlignment="1">
      <alignment horizontal="center"/>
    </xf>
    <xf numFmtId="0" fontId="0" fillId="0" borderId="21" xfId="0" applyFont="1" applyBorder="1"/>
    <xf numFmtId="43" fontId="0" fillId="27" borderId="6" xfId="0" applyNumberFormat="1" applyFont="1" applyFill="1" applyBorder="1" applyAlignment="1">
      <alignment horizontal="center"/>
    </xf>
    <xf numFmtId="183" fontId="0" fillId="27" borderId="6" xfId="0" applyNumberFormat="1" applyFont="1" applyFill="1" applyBorder="1" applyAlignment="1">
      <alignment horizontal="center"/>
    </xf>
    <xf numFmtId="43" fontId="54" fillId="0" borderId="8" xfId="0" applyNumberFormat="1" applyFont="1" applyFill="1" applyBorder="1" applyAlignment="1">
      <alignment horizontal="center"/>
    </xf>
    <xf numFmtId="183" fontId="54" fillId="0" borderId="8" xfId="0" applyNumberFormat="1" applyFont="1" applyFill="1" applyBorder="1" applyAlignment="1">
      <alignment horizontal="center"/>
    </xf>
    <xf numFmtId="0" fontId="0" fillId="0" borderId="8" xfId="0" applyFont="1" applyFill="1" applyBorder="1"/>
    <xf numFmtId="43" fontId="54" fillId="0" borderId="11" xfId="0" applyNumberFormat="1" applyFont="1" applyFill="1" applyBorder="1" applyAlignment="1">
      <alignment horizontal="center"/>
    </xf>
    <xf numFmtId="183" fontId="54" fillId="0" borderId="11" xfId="0" applyNumberFormat="1" applyFont="1" applyFill="1" applyBorder="1" applyAlignment="1">
      <alignment horizontal="center"/>
    </xf>
    <xf numFmtId="0" fontId="0" fillId="0" borderId="11" xfId="0" applyFont="1" applyFill="1" applyBorder="1"/>
    <xf numFmtId="0" fontId="55" fillId="0" borderId="0" xfId="0" applyFont="1" applyFill="1" applyBorder="1" applyAlignment="1" applyProtection="1"/>
    <xf numFmtId="0" fontId="5" fillId="0" borderId="1" xfId="45" applyFont="1" applyBorder="1" applyProtection="1"/>
    <xf numFmtId="0" fontId="5" fillId="0" borderId="0" xfId="51" applyFont="1" applyFill="1" applyBorder="1" applyProtection="1"/>
    <xf numFmtId="0" fontId="56" fillId="0" borderId="0" xfId="0" applyFont="1" applyAlignment="1">
      <alignment horizontal="center"/>
    </xf>
    <xf numFmtId="0" fontId="5" fillId="39" borderId="1" xfId="0" applyFont="1" applyFill="1" applyBorder="1"/>
    <xf numFmtId="166" fontId="7" fillId="28" borderId="1" xfId="0" applyNumberFormat="1" applyFont="1" applyFill="1" applyBorder="1"/>
    <xf numFmtId="0" fontId="0" fillId="39" borderId="0" xfId="0" applyFont="1" applyFill="1" applyBorder="1"/>
    <xf numFmtId="0" fontId="7" fillId="0" borderId="0" xfId="0" applyFont="1" applyFill="1" applyBorder="1" applyAlignment="1"/>
    <xf numFmtId="166" fontId="7" fillId="0" borderId="0" xfId="0" applyNumberFormat="1" applyFont="1" applyFill="1" applyBorder="1"/>
    <xf numFmtId="168" fontId="7" fillId="0" borderId="0" xfId="0" applyNumberFormat="1" applyFont="1" applyFill="1" applyBorder="1"/>
    <xf numFmtId="0" fontId="7" fillId="0" borderId="0" xfId="0" applyFont="1" applyFill="1"/>
    <xf numFmtId="184" fontId="7" fillId="0" borderId="0" xfId="0" applyNumberFormat="1" applyFont="1" applyFill="1" applyBorder="1"/>
    <xf numFmtId="0" fontId="7" fillId="0" borderId="0" xfId="0" applyFont="1" applyBorder="1" applyAlignment="1"/>
    <xf numFmtId="164" fontId="0" fillId="27" borderId="1" xfId="0" applyNumberFormat="1" applyFont="1" applyFill="1" applyBorder="1"/>
    <xf numFmtId="0" fontId="0" fillId="0" borderId="0" xfId="0" applyFont="1" applyBorder="1" applyAlignment="1">
      <alignment wrapText="1"/>
    </xf>
    <xf numFmtId="171" fontId="0" fillId="0" borderId="0" xfId="0" applyNumberFormat="1" applyFont="1" applyBorder="1"/>
    <xf numFmtId="0" fontId="5" fillId="0" borderId="0" xfId="51" applyFont="1" applyBorder="1" applyAlignment="1" applyProtection="1">
      <alignment horizontal="center" vertical="center" wrapText="1"/>
    </xf>
    <xf numFmtId="0" fontId="0" fillId="0" borderId="0" xfId="0" applyFont="1" applyFill="1" applyBorder="1" applyAlignment="1">
      <alignment horizontal="center"/>
    </xf>
    <xf numFmtId="0" fontId="7" fillId="0" borderId="0" xfId="0" applyFont="1" applyFill="1" applyBorder="1"/>
    <xf numFmtId="0" fontId="56" fillId="0" borderId="0" xfId="0" applyFont="1" applyBorder="1" applyAlignment="1">
      <alignment horizontal="center"/>
    </xf>
    <xf numFmtId="0" fontId="56" fillId="0" borderId="0" xfId="0" applyFont="1" applyFill="1" applyBorder="1" applyAlignment="1">
      <alignment horizontal="center"/>
    </xf>
    <xf numFmtId="164" fontId="7" fillId="0" borderId="10" xfId="0" applyNumberFormat="1" applyFont="1" applyBorder="1"/>
    <xf numFmtId="168" fontId="0" fillId="0" borderId="0" xfId="0" applyNumberFormat="1" applyFont="1" applyFill="1" applyBorder="1"/>
    <xf numFmtId="0" fontId="55" fillId="0" borderId="0" xfId="0" applyFont="1" applyAlignment="1"/>
    <xf numFmtId="44" fontId="0" fillId="0" borderId="0" xfId="0" applyNumberFormat="1" applyFont="1" applyFill="1" applyBorder="1"/>
    <xf numFmtId="164" fontId="7" fillId="0" borderId="0" xfId="0" applyNumberFormat="1" applyFont="1" applyFill="1" applyBorder="1"/>
    <xf numFmtId="44" fontId="7" fillId="0" borderId="0" xfId="0" applyNumberFormat="1" applyFont="1" applyFill="1" applyBorder="1"/>
    <xf numFmtId="0" fontId="7" fillId="0" borderId="0" xfId="0" applyFont="1" applyFill="1" applyBorder="1" applyAlignment="1">
      <alignment horizontal="center"/>
    </xf>
    <xf numFmtId="166" fontId="0" fillId="0" borderId="0" xfId="0" applyNumberFormat="1" applyFont="1" applyFill="1" applyBorder="1"/>
    <xf numFmtId="0" fontId="0" fillId="0" borderId="7" xfId="0" applyFont="1" applyBorder="1" applyAlignment="1">
      <alignment horizontal="center"/>
    </xf>
    <xf numFmtId="0" fontId="0" fillId="0" borderId="1" xfId="0" applyFont="1" applyBorder="1" applyAlignment="1"/>
    <xf numFmtId="0" fontId="0" fillId="27" borderId="7" xfId="0" applyFont="1" applyFill="1" applyBorder="1"/>
    <xf numFmtId="0" fontId="5" fillId="0" borderId="1" xfId="44" applyFont="1" applyBorder="1" applyAlignment="1" applyProtection="1">
      <alignment wrapText="1"/>
    </xf>
    <xf numFmtId="0" fontId="7" fillId="0" borderId="0" xfId="0" applyFont="1" applyBorder="1" applyAlignment="1">
      <alignment horizontal="right"/>
    </xf>
    <xf numFmtId="171" fontId="0" fillId="0" borderId="0" xfId="0" applyNumberFormat="1" applyFont="1" applyFill="1" applyBorder="1"/>
    <xf numFmtId="0" fontId="57" fillId="0" borderId="0" xfId="0" applyFont="1"/>
    <xf numFmtId="164" fontId="7" fillId="28" borderId="1" xfId="0" applyNumberFormat="1" applyFont="1" applyFill="1" applyBorder="1"/>
    <xf numFmtId="0" fontId="0" fillId="0" borderId="1" xfId="0" applyFont="1" applyBorder="1" applyAlignment="1">
      <alignment horizontal="center" vertical="center"/>
    </xf>
    <xf numFmtId="0" fontId="5" fillId="0" borderId="1" xfId="44" applyFont="1" applyBorder="1" applyAlignment="1" applyProtection="1">
      <alignment horizontal="center" vertical="center"/>
    </xf>
    <xf numFmtId="0" fontId="0" fillId="0" borderId="1" xfId="0" applyBorder="1" applyAlignment="1">
      <alignment horizontal="center"/>
    </xf>
    <xf numFmtId="0" fontId="5" fillId="0" borderId="0" xfId="51" applyFont="1" applyProtection="1"/>
    <xf numFmtId="0" fontId="5" fillId="0" borderId="0" xfId="51" applyFont="1" applyFill="1" applyBorder="1" applyAlignment="1" applyProtection="1">
      <alignment horizontal="center" vertical="center"/>
    </xf>
    <xf numFmtId="0" fontId="0" fillId="0" borderId="0" xfId="0" applyFont="1" applyFill="1" applyProtection="1"/>
    <xf numFmtId="9" fontId="5" fillId="0" borderId="0" xfId="101" applyFont="1" applyFill="1" applyBorder="1" applyAlignment="1" applyProtection="1">
      <alignment horizontal="center" vertical="center"/>
    </xf>
    <xf numFmtId="0" fontId="5" fillId="0" borderId="1" xfId="51" applyNumberFormat="1" applyFont="1" applyBorder="1" applyAlignment="1" applyProtection="1">
      <alignment horizontal="left" vertical="center" wrapText="1"/>
    </xf>
    <xf numFmtId="0" fontId="5" fillId="0" borderId="10" xfId="51" applyNumberFormat="1" applyFont="1" applyBorder="1" applyAlignment="1" applyProtection="1">
      <alignment horizontal="centerContinuous" vertical="center" wrapText="1"/>
    </xf>
    <xf numFmtId="0" fontId="5" fillId="0" borderId="4" xfId="51" applyNumberFormat="1" applyFont="1" applyBorder="1" applyAlignment="1" applyProtection="1">
      <alignment horizontal="centerContinuous" vertical="center" wrapText="1"/>
    </xf>
    <xf numFmtId="0" fontId="5" fillId="0" borderId="7" xfId="51" applyNumberFormat="1" applyFont="1" applyBorder="1" applyAlignment="1" applyProtection="1">
      <alignment horizontal="centerContinuous" vertical="center" wrapText="1"/>
    </xf>
    <xf numFmtId="0" fontId="5" fillId="0" borderId="1" xfId="51" applyFont="1" applyBorder="1" applyAlignment="1" applyProtection="1">
      <alignment horizontal="left" vertical="center" wrapText="1"/>
    </xf>
    <xf numFmtId="0" fontId="5" fillId="0" borderId="1" xfId="51" applyNumberFormat="1" applyFont="1" applyBorder="1" applyAlignment="1" applyProtection="1">
      <alignment horizontal="center" vertical="center" wrapText="1"/>
    </xf>
    <xf numFmtId="0" fontId="5" fillId="0" borderId="1" xfId="51" applyFont="1" applyBorder="1" applyAlignment="1" applyProtection="1">
      <alignment horizontal="center" wrapText="1"/>
    </xf>
    <xf numFmtId="0" fontId="5" fillId="0" borderId="1" xfId="51" applyNumberFormat="1" applyFont="1" applyFill="1" applyBorder="1" applyAlignment="1" applyProtection="1">
      <alignment horizontal="center" vertical="center" wrapText="1"/>
    </xf>
    <xf numFmtId="0" fontId="5" fillId="0" borderId="5" xfId="51" applyNumberFormat="1" applyFont="1" applyFill="1" applyBorder="1" applyAlignment="1" applyProtection="1">
      <alignment horizontal="left" vertical="center" wrapText="1"/>
    </xf>
    <xf numFmtId="0" fontId="5" fillId="0" borderId="1" xfId="51" applyFont="1" applyBorder="1" applyAlignment="1" applyProtection="1">
      <alignment horizontal="left"/>
      <protection locked="0"/>
    </xf>
    <xf numFmtId="0" fontId="5" fillId="39" borderId="1" xfId="51" applyFont="1" applyFill="1" applyBorder="1" applyAlignment="1" applyProtection="1">
      <alignment horizontal="center" vertical="center"/>
      <protection locked="0"/>
    </xf>
    <xf numFmtId="0" fontId="5" fillId="0" borderId="10" xfId="0" applyFont="1" applyBorder="1" applyAlignment="1">
      <alignment horizontal="centerContinuous" vertical="center" wrapText="1"/>
    </xf>
    <xf numFmtId="0" fontId="5" fillId="0" borderId="1" xfId="0" applyFont="1" applyBorder="1" applyAlignment="1">
      <alignment horizontal="left" vertical="center" wrapText="1"/>
    </xf>
    <xf numFmtId="0" fontId="5" fillId="0" borderId="0" xfId="51" applyNumberFormat="1" applyFont="1" applyFill="1" applyBorder="1" applyAlignment="1" applyProtection="1">
      <alignment horizontal="left" vertical="center" wrapText="1"/>
    </xf>
    <xf numFmtId="0" fontId="5" fillId="0" borderId="1" xfId="0" applyFont="1" applyBorder="1" applyAlignment="1">
      <alignment horizontal="center" wrapText="1"/>
    </xf>
    <xf numFmtId="0" fontId="5" fillId="0" borderId="5" xfId="51" applyNumberFormat="1" applyFont="1" applyFill="1" applyBorder="1" applyAlignment="1" applyProtection="1">
      <alignment horizontal="center" vertical="center" wrapText="1"/>
    </xf>
    <xf numFmtId="0" fontId="5" fillId="0" borderId="0" xfId="51" applyNumberFormat="1" applyFont="1" applyFill="1" applyBorder="1" applyAlignment="1" applyProtection="1">
      <alignment horizontal="center" vertical="center" wrapText="1"/>
    </xf>
    <xf numFmtId="171" fontId="5" fillId="0" borderId="5" xfId="51" applyNumberFormat="1" applyFont="1" applyFill="1" applyBorder="1" applyAlignment="1" applyProtection="1">
      <alignment horizontal="center" vertical="center"/>
      <protection locked="0"/>
    </xf>
    <xf numFmtId="171" fontId="5" fillId="0" borderId="0" xfId="51" applyNumberFormat="1" applyFont="1" applyFill="1" applyBorder="1" applyAlignment="1" applyProtection="1">
      <alignment horizontal="center" vertical="center"/>
      <protection locked="0"/>
    </xf>
    <xf numFmtId="0" fontId="5" fillId="0" borderId="5" xfId="0" applyFont="1" applyFill="1" applyBorder="1"/>
    <xf numFmtId="0" fontId="5" fillId="0" borderId="0" xfId="51" applyFont="1" applyFill="1" applyBorder="1" applyProtection="1">
      <protection locked="0"/>
    </xf>
    <xf numFmtId="41" fontId="7" fillId="0" borderId="0" xfId="0" applyNumberFormat="1" applyFont="1" applyFill="1" applyBorder="1"/>
    <xf numFmtId="0" fontId="0" fillId="0" borderId="1" xfId="0" applyFont="1" applyFill="1" applyBorder="1" applyAlignment="1">
      <alignment horizontal="center"/>
    </xf>
    <xf numFmtId="0" fontId="6" fillId="0" borderId="1" xfId="44" applyFont="1" applyBorder="1" applyAlignment="1" applyProtection="1">
      <alignment horizontal="center" vertical="center"/>
    </xf>
    <xf numFmtId="0" fontId="6" fillId="0" borderId="0" xfId="77" applyFont="1" applyBorder="1" applyProtection="1"/>
    <xf numFmtId="0" fontId="6" fillId="0" borderId="0" xfId="77" applyFont="1" applyBorder="1" applyAlignment="1" applyProtection="1">
      <alignment horizontal="right"/>
    </xf>
    <xf numFmtId="0" fontId="6" fillId="0" borderId="0" xfId="77" applyFont="1" applyBorder="1" applyAlignment="1" applyProtection="1">
      <alignment horizontal="left"/>
    </xf>
    <xf numFmtId="0" fontId="5" fillId="0" borderId="0" xfId="77" applyFont="1" applyBorder="1" applyProtection="1"/>
    <xf numFmtId="0" fontId="5" fillId="0" borderId="0" xfId="45" applyFont="1" applyProtection="1"/>
    <xf numFmtId="0" fontId="6" fillId="0" borderId="1" xfId="77" applyFont="1" applyBorder="1" applyProtection="1"/>
    <xf numFmtId="0" fontId="5" fillId="0" borderId="0" xfId="45" applyFont="1" applyBorder="1" applyProtection="1"/>
    <xf numFmtId="0" fontId="5" fillId="0" borderId="0" xfId="77" applyFont="1" applyProtection="1"/>
    <xf numFmtId="0" fontId="53" fillId="0" borderId="0" xfId="77" applyFont="1" applyBorder="1" applyAlignment="1" applyProtection="1"/>
    <xf numFmtId="0" fontId="0" fillId="27" borderId="1" xfId="0" applyFont="1" applyFill="1" applyBorder="1" applyAlignment="1">
      <alignment horizontal="left"/>
    </xf>
    <xf numFmtId="0" fontId="58" fillId="0" borderId="0" xfId="0" applyFont="1" applyAlignment="1">
      <alignment horizontal="center"/>
    </xf>
    <xf numFmtId="0" fontId="59" fillId="0" borderId="0" xfId="2" applyFont="1"/>
    <xf numFmtId="0" fontId="3" fillId="0" borderId="0" xfId="2" applyFont="1" applyAlignment="1">
      <alignment horizontal="center"/>
    </xf>
    <xf numFmtId="0" fontId="3" fillId="0" borderId="0" xfId="2" applyFont="1" applyFill="1"/>
    <xf numFmtId="0" fontId="5" fillId="0" borderId="0" xfId="2" applyFont="1" applyBorder="1" applyAlignment="1">
      <alignment horizontal="center"/>
    </xf>
    <xf numFmtId="0" fontId="3" fillId="0" borderId="0" xfId="2" applyFont="1" applyBorder="1" applyAlignment="1">
      <alignment horizontal="center"/>
    </xf>
    <xf numFmtId="0" fontId="3" fillId="0" borderId="1" xfId="2" applyFont="1" applyBorder="1"/>
    <xf numFmtId="0" fontId="3" fillId="0" borderId="0" xfId="2" applyFont="1" applyBorder="1"/>
    <xf numFmtId="0" fontId="6" fillId="0" borderId="1" xfId="2" applyFont="1" applyBorder="1"/>
    <xf numFmtId="0" fontId="5" fillId="0" borderId="1" xfId="2" applyFont="1" applyBorder="1"/>
    <xf numFmtId="0" fontId="5" fillId="0" borderId="0" xfId="2" applyFont="1" applyBorder="1"/>
    <xf numFmtId="0" fontId="54" fillId="0" borderId="0" xfId="2" applyFont="1" applyFill="1" applyBorder="1" applyAlignment="1">
      <alignment horizontal="center"/>
    </xf>
    <xf numFmtId="0" fontId="54" fillId="0" borderId="0" xfId="2" applyFont="1" applyFill="1" applyBorder="1"/>
    <xf numFmtId="0" fontId="0" fillId="0" borderId="0" xfId="0" applyAlignment="1">
      <alignment wrapText="1"/>
    </xf>
    <xf numFmtId="0" fontId="55" fillId="0" borderId="0" xfId="0" applyFont="1" applyBorder="1" applyAlignment="1" applyProtection="1">
      <alignment vertical="center"/>
    </xf>
    <xf numFmtId="0" fontId="0" fillId="0" borderId="0" xfId="0" applyAlignment="1">
      <alignment horizontal="left"/>
    </xf>
    <xf numFmtId="0" fontId="0" fillId="39" borderId="0" xfId="0" applyFill="1"/>
    <xf numFmtId="165" fontId="1" fillId="27" borderId="1" xfId="44" applyNumberFormat="1" applyFont="1" applyFill="1" applyBorder="1"/>
    <xf numFmtId="165" fontId="0" fillId="27" borderId="1" xfId="0" applyNumberFormat="1" applyFill="1" applyBorder="1"/>
    <xf numFmtId="44" fontId="0" fillId="27" borderId="1" xfId="0" applyNumberFormat="1" applyFill="1" applyBorder="1"/>
    <xf numFmtId="169" fontId="0" fillId="27" borderId="1" xfId="0" applyNumberFormat="1" applyFill="1" applyBorder="1"/>
    <xf numFmtId="165" fontId="0" fillId="0" borderId="0" xfId="0" applyNumberFormat="1" applyFont="1" applyFill="1" applyBorder="1" applyAlignment="1">
      <alignment horizontal="center" vertical="center"/>
    </xf>
    <xf numFmtId="0" fontId="6" fillId="0" borderId="0" xfId="0" applyFont="1" applyFill="1" applyBorder="1" applyAlignment="1" applyProtection="1">
      <alignment horizontal="center" vertical="center"/>
    </xf>
    <xf numFmtId="0" fontId="6" fillId="0" borderId="0" xfId="0" applyFont="1" applyBorder="1" applyAlignment="1" applyProtection="1">
      <alignment horizontal="left"/>
    </xf>
    <xf numFmtId="0" fontId="6" fillId="0" borderId="1" xfId="0" applyFont="1" applyBorder="1" applyAlignment="1" applyProtection="1">
      <alignment horizontal="left"/>
    </xf>
    <xf numFmtId="182" fontId="0" fillId="0" borderId="0" xfId="0" applyNumberFormat="1" applyFont="1" applyFill="1" applyBorder="1"/>
    <xf numFmtId="0" fontId="51" fillId="0" borderId="1" xfId="44" applyFont="1" applyBorder="1" applyAlignment="1" applyProtection="1"/>
    <xf numFmtId="0" fontId="3" fillId="0" borderId="1" xfId="44" applyFont="1" applyBorder="1" applyAlignment="1" applyProtection="1"/>
    <xf numFmtId="166" fontId="1" fillId="28" borderId="1" xfId="0" applyNumberFormat="1" applyFont="1" applyFill="1" applyBorder="1"/>
    <xf numFmtId="0" fontId="51" fillId="0" borderId="0" xfId="0" applyFont="1"/>
    <xf numFmtId="0" fontId="0" fillId="0" borderId="0" xfId="0" applyFont="1" applyAlignment="1">
      <alignment horizontal="left"/>
    </xf>
    <xf numFmtId="0" fontId="0" fillId="0" borderId="0" xfId="0" applyFont="1" applyAlignment="1">
      <alignment horizontal="center"/>
    </xf>
    <xf numFmtId="168" fontId="0" fillId="27" borderId="1" xfId="0" applyNumberFormat="1" applyFill="1" applyBorder="1"/>
    <xf numFmtId="0" fontId="6" fillId="0" borderId="1" xfId="0" applyFont="1" applyBorder="1"/>
    <xf numFmtId="0" fontId="1" fillId="0" borderId="0" xfId="44" applyFont="1" applyBorder="1" applyProtection="1"/>
    <xf numFmtId="0" fontId="5" fillId="0" borderId="0" xfId="44" applyFont="1" applyBorder="1" applyAlignment="1" applyProtection="1">
      <alignment vertical="center"/>
    </xf>
    <xf numFmtId="0" fontId="0" fillId="0" borderId="0" xfId="0" applyFont="1"/>
    <xf numFmtId="3" fontId="5" fillId="0" borderId="0" xfId="76" applyNumberFormat="1" applyFont="1" applyFill="1"/>
    <xf numFmtId="168" fontId="5" fillId="0" borderId="0" xfId="0" applyNumberFormat="1" applyFont="1" applyFill="1" applyBorder="1" applyAlignment="1" applyProtection="1">
      <alignment horizontal="right"/>
    </xf>
    <xf numFmtId="0" fontId="0" fillId="0" borderId="1" xfId="0" applyBorder="1" applyAlignment="1"/>
    <xf numFmtId="165" fontId="0" fillId="27" borderId="1" xfId="0" applyNumberFormat="1" applyFont="1" applyFill="1" applyBorder="1"/>
    <xf numFmtId="164" fontId="5" fillId="0" borderId="0" xfId="51" applyNumberFormat="1" applyFont="1" applyBorder="1" applyAlignment="1" applyProtection="1">
      <alignment horizontal="center" vertical="center" wrapText="1"/>
    </xf>
    <xf numFmtId="164" fontId="71" fillId="0" borderId="1" xfId="0" applyNumberFormat="1" applyFont="1" applyFill="1" applyBorder="1" applyAlignment="1">
      <alignment horizontal="left"/>
    </xf>
    <xf numFmtId="0" fontId="71" fillId="52" borderId="19" xfId="0" applyFont="1" applyFill="1" applyBorder="1" applyAlignment="1"/>
    <xf numFmtId="0" fontId="71" fillId="52" borderId="8" xfId="0" applyFont="1" applyFill="1" applyBorder="1" applyAlignment="1"/>
    <xf numFmtId="0" fontId="71" fillId="0" borderId="0" xfId="0" applyFont="1" applyFill="1" applyBorder="1" applyAlignment="1"/>
    <xf numFmtId="0" fontId="0" fillId="62" borderId="0" xfId="0" applyFill="1" applyBorder="1"/>
    <xf numFmtId="0" fontId="0" fillId="62" borderId="11" xfId="0" applyFill="1" applyBorder="1"/>
    <xf numFmtId="0" fontId="0" fillId="53" borderId="5" xfId="0" applyFill="1" applyBorder="1"/>
    <xf numFmtId="0" fontId="0" fillId="67" borderId="0" xfId="0" applyFill="1" applyBorder="1"/>
    <xf numFmtId="0" fontId="0" fillId="67" borderId="45" xfId="0" applyFill="1" applyBorder="1"/>
    <xf numFmtId="0" fontId="0" fillId="67" borderId="5" xfId="0" applyFill="1" applyBorder="1"/>
    <xf numFmtId="0" fontId="0" fillId="48" borderId="5" xfId="0" applyFill="1" applyBorder="1"/>
    <xf numFmtId="0" fontId="0" fillId="48" borderId="0" xfId="0" applyFill="1" applyBorder="1"/>
    <xf numFmtId="0" fontId="0" fillId="48" borderId="45" xfId="0" applyFill="1" applyBorder="1"/>
    <xf numFmtId="0" fontId="87" fillId="48" borderId="5" xfId="0" applyFont="1" applyFill="1" applyBorder="1" applyAlignment="1">
      <alignment horizontal="center"/>
    </xf>
    <xf numFmtId="0" fontId="87" fillId="48" borderId="0" xfId="0" applyFont="1" applyFill="1" applyBorder="1" applyAlignment="1">
      <alignment horizontal="center"/>
    </xf>
    <xf numFmtId="0" fontId="87" fillId="48" borderId="45" xfId="0" applyFont="1" applyFill="1" applyBorder="1" applyAlignment="1">
      <alignment horizontal="center"/>
    </xf>
    <xf numFmtId="0" fontId="87" fillId="48" borderId="38" xfId="0" applyFont="1" applyFill="1" applyBorder="1" applyAlignment="1">
      <alignment horizontal="center"/>
    </xf>
    <xf numFmtId="0" fontId="87" fillId="48" borderId="11" xfId="0" applyFont="1" applyFill="1" applyBorder="1" applyAlignment="1">
      <alignment horizontal="center"/>
    </xf>
    <xf numFmtId="0" fontId="0" fillId="48" borderId="11" xfId="0" applyFill="1" applyBorder="1"/>
    <xf numFmtId="0" fontId="0" fillId="48" borderId="35" xfId="0" applyFill="1" applyBorder="1"/>
    <xf numFmtId="0" fontId="69" fillId="0" borderId="0" xfId="0" applyFont="1" applyBorder="1" applyAlignment="1"/>
    <xf numFmtId="0" fontId="69" fillId="0" borderId="0" xfId="0" applyFont="1" applyBorder="1" applyAlignment="1">
      <alignment horizontal="right"/>
    </xf>
    <xf numFmtId="0" fontId="0" fillId="0" borderId="0" xfId="0" applyBorder="1" applyAlignment="1"/>
    <xf numFmtId="0" fontId="0" fillId="0" borderId="0" xfId="0" applyBorder="1" applyAlignment="1">
      <alignment horizontal="right"/>
    </xf>
    <xf numFmtId="164" fontId="0" fillId="0" borderId="0" xfId="0" applyNumberFormat="1" applyBorder="1" applyAlignment="1">
      <alignment horizontal="right"/>
    </xf>
    <xf numFmtId="164" fontId="82" fillId="0" borderId="0" xfId="0" applyNumberFormat="1" applyFont="1" applyBorder="1"/>
    <xf numFmtId="164" fontId="0" fillId="42" borderId="1" xfId="0" applyNumberFormat="1" applyFont="1" applyFill="1" applyBorder="1" applyAlignment="1">
      <alignment horizontal="right"/>
    </xf>
    <xf numFmtId="0" fontId="0" fillId="43" borderId="1" xfId="0" applyFont="1" applyFill="1" applyBorder="1" applyAlignment="1">
      <alignment horizontal="right"/>
    </xf>
    <xf numFmtId="0" fontId="1" fillId="0" borderId="1" xfId="0" applyNumberFormat="1" applyFont="1" applyBorder="1" applyAlignment="1">
      <alignment horizontal="center" wrapText="1"/>
    </xf>
    <xf numFmtId="0" fontId="69" fillId="0" borderId="1" xfId="0" applyFont="1" applyBorder="1" applyAlignment="1">
      <alignment horizontal="center" vertical="top" wrapText="1"/>
    </xf>
    <xf numFmtId="0" fontId="8" fillId="0" borderId="0" xfId="2" applyFont="1"/>
    <xf numFmtId="0" fontId="0" fillId="0" borderId="0" xfId="0" applyFont="1" applyBorder="1"/>
    <xf numFmtId="0" fontId="8" fillId="0" borderId="0" xfId="77" applyFont="1" applyBorder="1" applyAlignment="1" applyProtection="1">
      <alignment wrapText="1"/>
    </xf>
    <xf numFmtId="0" fontId="0" fillId="0" borderId="0" xfId="0" applyFont="1" applyAlignment="1">
      <alignment horizontal="right"/>
    </xf>
    <xf numFmtId="164" fontId="0" fillId="43" borderId="1" xfId="0" applyNumberFormat="1" applyFont="1" applyFill="1" applyBorder="1" applyAlignment="1">
      <alignment horizontal="right"/>
    </xf>
    <xf numFmtId="0" fontId="11" fillId="0" borderId="1" xfId="0" applyFont="1" applyBorder="1"/>
    <xf numFmtId="168" fontId="5" fillId="43" borderId="1" xfId="75" applyNumberFormat="1" applyFont="1" applyFill="1" applyBorder="1" applyAlignment="1" applyProtection="1">
      <alignment horizontal="right" vertical="center"/>
      <protection locked="0"/>
    </xf>
    <xf numFmtId="3" fontId="5" fillId="0" borderId="0" xfId="76" applyNumberFormat="1" applyFont="1" applyFill="1" applyBorder="1" applyAlignment="1" applyProtection="1">
      <alignment vertical="center"/>
      <protection locked="0"/>
    </xf>
    <xf numFmtId="0" fontId="0" fillId="0" borderId="0" xfId="0" applyFont="1" applyBorder="1" applyAlignment="1">
      <alignment vertical="center"/>
    </xf>
    <xf numFmtId="3" fontId="5" fillId="0" borderId="0" xfId="76" applyNumberFormat="1" applyFont="1" applyFill="1" applyBorder="1"/>
    <xf numFmtId="3" fontId="5" fillId="0" borderId="0" xfId="76" applyNumberFormat="1" applyFont="1" applyFill="1" applyBorder="1" applyProtection="1">
      <protection locked="0"/>
    </xf>
    <xf numFmtId="0" fontId="6" fillId="0" borderId="0" xfId="76" applyFont="1" applyFill="1" applyBorder="1" applyAlignment="1" applyProtection="1">
      <alignment horizontal="left"/>
    </xf>
    <xf numFmtId="0" fontId="69" fillId="0" borderId="0" xfId="0" applyFont="1" applyBorder="1" applyAlignment="1">
      <alignment vertical="center"/>
    </xf>
    <xf numFmtId="0" fontId="8" fillId="0" borderId="0" xfId="51" applyFont="1" applyAlignment="1" applyProtection="1">
      <alignment horizontal="left"/>
    </xf>
    <xf numFmtId="0" fontId="11" fillId="0" borderId="1" xfId="0" applyNumberFormat="1" applyFont="1" applyBorder="1" applyAlignment="1">
      <alignment horizontal="center"/>
    </xf>
    <xf numFmtId="0" fontId="0" fillId="0" borderId="0" xfId="0"/>
    <xf numFmtId="0" fontId="0" fillId="0" borderId="0" xfId="0" applyBorder="1"/>
    <xf numFmtId="0" fontId="0" fillId="0" borderId="1" xfId="0" applyBorder="1"/>
    <xf numFmtId="0" fontId="71" fillId="0" borderId="0" xfId="0" applyFont="1"/>
    <xf numFmtId="164" fontId="69" fillId="42" borderId="1" xfId="0" applyNumberFormat="1" applyFont="1" applyFill="1" applyBorder="1" applyAlignment="1">
      <alignment horizontal="right"/>
    </xf>
    <xf numFmtId="0" fontId="0" fillId="44" borderId="1" xfId="0" applyFill="1" applyBorder="1"/>
    <xf numFmtId="168" fontId="0" fillId="43" borderId="1" xfId="0" applyNumberFormat="1" applyFill="1" applyBorder="1" applyAlignment="1">
      <alignment horizontal="right"/>
    </xf>
    <xf numFmtId="0" fontId="0" fillId="0" borderId="1" xfId="0" applyBorder="1" applyAlignment="1">
      <alignment wrapText="1"/>
    </xf>
    <xf numFmtId="164" fontId="69" fillId="0" borderId="1" xfId="0" applyNumberFormat="1" applyFont="1" applyBorder="1"/>
    <xf numFmtId="0" fontId="48" fillId="0" borderId="0" xfId="0" applyFont="1" applyAlignment="1">
      <alignment horizontal="left"/>
    </xf>
    <xf numFmtId="0" fontId="8" fillId="0" borderId="0" xfId="76" applyFont="1" applyFill="1"/>
    <xf numFmtId="0" fontId="8" fillId="0" borderId="0" xfId="51" applyFont="1" applyProtection="1"/>
    <xf numFmtId="0" fontId="0" fillId="44" borderId="0" xfId="0" applyFill="1" applyBorder="1"/>
    <xf numFmtId="0" fontId="8" fillId="44" borderId="0" xfId="0" applyFont="1" applyFill="1" applyBorder="1" applyAlignment="1"/>
    <xf numFmtId="0" fontId="0" fillId="68" borderId="0" xfId="0" applyFill="1" applyBorder="1"/>
    <xf numFmtId="0" fontId="0" fillId="69" borderId="0" xfId="0" applyFill="1" applyBorder="1"/>
    <xf numFmtId="0" fontId="0" fillId="69" borderId="45" xfId="0" applyFill="1" applyBorder="1"/>
    <xf numFmtId="0" fontId="71" fillId="70" borderId="0" xfId="0" applyFont="1" applyFill="1" applyBorder="1" applyAlignment="1"/>
    <xf numFmtId="0" fontId="0" fillId="70" borderId="0" xfId="0" applyFill="1" applyBorder="1"/>
    <xf numFmtId="49" fontId="8" fillId="0" borderId="0" xfId="0" applyNumberFormat="1" applyFont="1" applyFill="1" applyBorder="1" applyAlignment="1" applyProtection="1"/>
    <xf numFmtId="1" fontId="8" fillId="0" borderId="0" xfId="0" applyNumberFormat="1" applyFont="1" applyFill="1" applyBorder="1" applyAlignment="1" applyProtection="1">
      <alignment horizontal="left"/>
    </xf>
    <xf numFmtId="0" fontId="5" fillId="0" borderId="10" xfId="0" applyFont="1" applyFill="1" applyBorder="1" applyAlignment="1" applyProtection="1">
      <alignment horizontal="left" wrapText="1"/>
    </xf>
    <xf numFmtId="0" fontId="5" fillId="0" borderId="10" xfId="0" applyFont="1" applyFill="1" applyBorder="1" applyAlignment="1" applyProtection="1">
      <alignment horizontal="left"/>
    </xf>
    <xf numFmtId="0" fontId="87" fillId="0" borderId="0" xfId="0" applyFont="1" applyFill="1" applyBorder="1" applyAlignment="1">
      <alignment horizontal="center"/>
    </xf>
    <xf numFmtId="0" fontId="0" fillId="44" borderId="11" xfId="0" applyFill="1" applyBorder="1"/>
    <xf numFmtId="0" fontId="0" fillId="68" borderId="11" xfId="0" applyFill="1" applyBorder="1"/>
    <xf numFmtId="0" fontId="0" fillId="69" borderId="11" xfId="0" applyFill="1" applyBorder="1"/>
    <xf numFmtId="0" fontId="0" fillId="69" borderId="35" xfId="0" applyFill="1" applyBorder="1"/>
    <xf numFmtId="0" fontId="0" fillId="70" borderId="5" xfId="0" applyFill="1" applyBorder="1"/>
    <xf numFmtId="0" fontId="71" fillId="70" borderId="5" xfId="0" applyFont="1" applyFill="1" applyBorder="1" applyAlignment="1"/>
    <xf numFmtId="0" fontId="0" fillId="70" borderId="38" xfId="0" applyFill="1" applyBorder="1"/>
    <xf numFmtId="0" fontId="0" fillId="70" borderId="11" xfId="0" applyFill="1" applyBorder="1"/>
    <xf numFmtId="0" fontId="0" fillId="44" borderId="44" xfId="0" applyFill="1" applyBorder="1"/>
    <xf numFmtId="0" fontId="0" fillId="44" borderId="46" xfId="0" applyFill="1" applyBorder="1"/>
    <xf numFmtId="0" fontId="8" fillId="44" borderId="44" xfId="0" applyFont="1" applyFill="1" applyBorder="1" applyAlignment="1"/>
    <xf numFmtId="0" fontId="8" fillId="44" borderId="46" xfId="0" applyFont="1" applyFill="1" applyBorder="1" applyAlignment="1"/>
    <xf numFmtId="0" fontId="0" fillId="44" borderId="40" xfId="0" applyFill="1" applyBorder="1"/>
    <xf numFmtId="0" fontId="0" fillId="44" borderId="36" xfId="0" applyFill="1" applyBorder="1"/>
    <xf numFmtId="0" fontId="0" fillId="68" borderId="44" xfId="0" applyFill="1" applyBorder="1"/>
    <xf numFmtId="0" fontId="0" fillId="68" borderId="46" xfId="0" applyFill="1" applyBorder="1"/>
    <xf numFmtId="0" fontId="0" fillId="68" borderId="40" xfId="0" applyFill="1" applyBorder="1"/>
    <xf numFmtId="0" fontId="0" fillId="68" borderId="36" xfId="0" applyFill="1" applyBorder="1"/>
    <xf numFmtId="0" fontId="0" fillId="69" borderId="44" xfId="0" applyFill="1" applyBorder="1"/>
    <xf numFmtId="0" fontId="0" fillId="70" borderId="46" xfId="0" applyFill="1" applyBorder="1"/>
    <xf numFmtId="0" fontId="71" fillId="70" borderId="46" xfId="0" applyFont="1" applyFill="1" applyBorder="1" applyAlignment="1"/>
    <xf numFmtId="0" fontId="0" fillId="69" borderId="40" xfId="0" applyFill="1" applyBorder="1"/>
    <xf numFmtId="0" fontId="0" fillId="70" borderId="36" xfId="0" applyFill="1" applyBorder="1"/>
    <xf numFmtId="164" fontId="0" fillId="0" borderId="4" xfId="0" applyNumberFormat="1" applyFont="1" applyFill="1" applyBorder="1"/>
    <xf numFmtId="164" fontId="7" fillId="0" borderId="4" xfId="0" applyNumberFormat="1" applyFont="1" applyFill="1" applyBorder="1"/>
    <xf numFmtId="0" fontId="0" fillId="0" borderId="0" xfId="0" applyFont="1" applyFill="1" applyBorder="1" applyAlignment="1">
      <alignment wrapText="1"/>
    </xf>
    <xf numFmtId="0" fontId="7" fillId="0" borderId="4" xfId="0" applyFont="1" applyFill="1" applyBorder="1" applyAlignment="1">
      <alignment horizontal="left" wrapText="1"/>
    </xf>
    <xf numFmtId="168" fontId="0" fillId="27" borderId="1" xfId="0" applyNumberFormat="1" applyFont="1" applyFill="1" applyBorder="1" applyAlignment="1"/>
    <xf numFmtId="168" fontId="7" fillId="28" borderId="1" xfId="0" applyNumberFormat="1" applyFont="1" applyFill="1" applyBorder="1" applyAlignment="1"/>
    <xf numFmtId="168" fontId="0" fillId="0" borderId="0" xfId="0" applyNumberFormat="1" applyFont="1" applyBorder="1" applyAlignment="1"/>
    <xf numFmtId="168" fontId="0" fillId="28" borderId="1" xfId="0" applyNumberFormat="1" applyFont="1" applyFill="1" applyBorder="1" applyAlignment="1"/>
    <xf numFmtId="168" fontId="0" fillId="0" borderId="0" xfId="0" applyNumberFormat="1" applyFont="1" applyFill="1" applyBorder="1" applyAlignment="1"/>
    <xf numFmtId="168" fontId="7" fillId="0" borderId="0" xfId="0" applyNumberFormat="1" applyFont="1" applyFill="1" applyBorder="1" applyAlignment="1"/>
    <xf numFmtId="168" fontId="0" fillId="0" borderId="0" xfId="0" applyNumberFormat="1" applyFont="1" applyAlignment="1"/>
    <xf numFmtId="0" fontId="7" fillId="0" borderId="11" xfId="0" applyFont="1" applyBorder="1" applyAlignment="1"/>
    <xf numFmtId="0" fontId="0" fillId="0" borderId="1" xfId="0" applyFill="1" applyBorder="1" applyAlignment="1">
      <alignment horizontal="center"/>
    </xf>
    <xf numFmtId="0" fontId="1" fillId="0" borderId="1" xfId="0" applyFont="1" applyBorder="1" applyAlignment="1"/>
    <xf numFmtId="0" fontId="68" fillId="0" borderId="0" xfId="71" applyFont="1"/>
    <xf numFmtId="164" fontId="68" fillId="44" borderId="1" xfId="71" applyNumberFormat="1" applyFill="1" applyBorder="1" applyAlignment="1">
      <alignment horizontal="right"/>
    </xf>
    <xf numFmtId="164" fontId="68" fillId="0" borderId="0" xfId="71" applyNumberFormat="1" applyAlignment="1">
      <alignment horizontal="right"/>
    </xf>
    <xf numFmtId="0" fontId="68" fillId="0" borderId="1" xfId="71" applyBorder="1"/>
    <xf numFmtId="164" fontId="68" fillId="0" borderId="0" xfId="71" applyNumberFormat="1"/>
    <xf numFmtId="164" fontId="69" fillId="42" borderId="1" xfId="71" applyNumberFormat="1" applyFont="1" applyFill="1" applyBorder="1" applyAlignment="1">
      <alignment horizontal="right"/>
    </xf>
    <xf numFmtId="164" fontId="69" fillId="0" borderId="0" xfId="71" applyNumberFormat="1" applyFont="1" applyAlignment="1">
      <alignment horizontal="right"/>
    </xf>
    <xf numFmtId="0" fontId="69" fillId="0" borderId="0" xfId="71" applyFont="1"/>
    <xf numFmtId="0" fontId="69" fillId="0" borderId="0" xfId="71" applyFont="1" applyFill="1" applyBorder="1"/>
    <xf numFmtId="164" fontId="69" fillId="0" borderId="1" xfId="71" applyNumberFormat="1" applyFont="1" applyBorder="1"/>
    <xf numFmtId="168" fontId="68" fillId="43" borderId="1" xfId="71" applyNumberFormat="1" applyFill="1" applyBorder="1" applyAlignment="1">
      <alignment horizontal="right"/>
    </xf>
    <xf numFmtId="0" fontId="68" fillId="0" borderId="0" xfId="71" applyFont="1" applyFill="1" applyBorder="1"/>
    <xf numFmtId="0" fontId="68" fillId="0" borderId="0" xfId="71" applyBorder="1"/>
    <xf numFmtId="164" fontId="7" fillId="0" borderId="38" xfId="71" applyNumberFormat="1" applyFont="1" applyBorder="1"/>
    <xf numFmtId="164" fontId="7" fillId="0" borderId="1" xfId="71" applyNumberFormat="1" applyFont="1" applyBorder="1"/>
    <xf numFmtId="166" fontId="68" fillId="27" borderId="1" xfId="71" applyNumberFormat="1" applyFill="1" applyBorder="1"/>
    <xf numFmtId="0" fontId="5" fillId="0" borderId="1" xfId="71" applyFont="1" applyFill="1" applyBorder="1" applyAlignment="1" applyProtection="1">
      <alignment horizontal="left"/>
    </xf>
    <xf numFmtId="0" fontId="7" fillId="0" borderId="0" xfId="71" applyFont="1"/>
    <xf numFmtId="0" fontId="55" fillId="0" borderId="0" xfId="71" applyFont="1"/>
    <xf numFmtId="0" fontId="7" fillId="0" borderId="0" xfId="71" applyFont="1" applyFill="1" applyBorder="1" applyAlignment="1">
      <alignment wrapText="1"/>
    </xf>
    <xf numFmtId="168" fontId="7" fillId="28" borderId="1" xfId="71" applyNumberFormat="1" applyFont="1" applyFill="1" applyBorder="1"/>
    <xf numFmtId="171" fontId="68" fillId="28" borderId="1" xfId="71" applyNumberFormat="1" applyFont="1" applyFill="1" applyBorder="1" applyAlignment="1">
      <alignment horizontal="center"/>
    </xf>
    <xf numFmtId="182" fontId="68" fillId="0" borderId="0" xfId="71" applyNumberFormat="1" applyFont="1" applyBorder="1"/>
    <xf numFmtId="0" fontId="68" fillId="0" borderId="0" xfId="71" applyFont="1" applyBorder="1"/>
    <xf numFmtId="168" fontId="68" fillId="27" borderId="1" xfId="71" applyNumberFormat="1" applyFont="1" applyFill="1" applyBorder="1"/>
    <xf numFmtId="166" fontId="68" fillId="27" borderId="1" xfId="71" applyNumberFormat="1" applyFont="1" applyFill="1" applyBorder="1"/>
    <xf numFmtId="0" fontId="68" fillId="0" borderId="1" xfId="71" applyFont="1" applyBorder="1"/>
    <xf numFmtId="0" fontId="7" fillId="0" borderId="11" xfId="71" applyFont="1" applyBorder="1"/>
    <xf numFmtId="0" fontId="7" fillId="0" borderId="0" xfId="71" applyFont="1" applyBorder="1"/>
    <xf numFmtId="168" fontId="7" fillId="0" borderId="0" xfId="71" applyNumberFormat="1" applyFont="1"/>
    <xf numFmtId="0" fontId="7" fillId="0" borderId="7" xfId="71" applyFont="1" applyFill="1" applyBorder="1" applyAlignment="1">
      <alignment wrapText="1"/>
    </xf>
    <xf numFmtId="0" fontId="7" fillId="0" borderId="10" xfId="44" applyFont="1" applyBorder="1"/>
    <xf numFmtId="0" fontId="7" fillId="0" borderId="0" xfId="71" applyFont="1" applyFill="1" applyBorder="1"/>
    <xf numFmtId="168" fontId="7" fillId="0" borderId="0" xfId="71" applyNumberFormat="1" applyFont="1" applyFill="1" applyBorder="1"/>
    <xf numFmtId="0" fontId="7" fillId="0" borderId="8" xfId="71" applyFont="1" applyBorder="1"/>
    <xf numFmtId="171" fontId="68" fillId="28" borderId="6" xfId="71" applyNumberFormat="1" applyFont="1" applyFill="1" applyBorder="1" applyAlignment="1">
      <alignment horizontal="center"/>
    </xf>
    <xf numFmtId="0" fontId="5" fillId="0" borderId="0" xfId="71" applyFont="1"/>
    <xf numFmtId="0" fontId="5" fillId="0" borderId="0" xfId="71" applyFont="1" applyProtection="1"/>
    <xf numFmtId="0" fontId="5" fillId="0" borderId="7" xfId="71" applyFont="1" applyBorder="1"/>
    <xf numFmtId="0" fontId="5" fillId="0" borderId="0" xfId="71" applyFont="1" applyBorder="1"/>
    <xf numFmtId="0" fontId="12" fillId="0" borderId="0" xfId="71" applyFont="1"/>
    <xf numFmtId="0" fontId="1" fillId="0" borderId="21" xfId="71" applyFont="1" applyBorder="1" applyAlignment="1">
      <alignment horizontal="center"/>
    </xf>
    <xf numFmtId="171" fontId="14" fillId="0" borderId="54" xfId="71" applyNumberFormat="1" applyFont="1" applyBorder="1" applyAlignment="1" applyProtection="1">
      <alignment horizontal="center"/>
    </xf>
    <xf numFmtId="171" fontId="14" fillId="0" borderId="55" xfId="71" applyNumberFormat="1" applyFont="1" applyBorder="1" applyAlignment="1" applyProtection="1">
      <alignment horizontal="center"/>
    </xf>
    <xf numFmtId="0" fontId="5" fillId="0" borderId="1" xfId="0" applyFont="1" applyBorder="1" applyAlignment="1" applyProtection="1">
      <alignment horizontal="left"/>
    </xf>
    <xf numFmtId="164" fontId="69" fillId="0" borderId="0" xfId="0" applyNumberFormat="1" applyFont="1" applyBorder="1" applyAlignment="1"/>
    <xf numFmtId="0" fontId="51" fillId="0" borderId="0" xfId="0" applyFont="1" applyFill="1" applyBorder="1" applyAlignment="1" applyProtection="1">
      <alignment horizontal="center" wrapText="1"/>
    </xf>
    <xf numFmtId="0" fontId="20" fillId="0" borderId="0" xfId="0" applyFont="1" applyBorder="1" applyAlignment="1" applyProtection="1">
      <alignment horizontal="left" indent="1"/>
    </xf>
    <xf numFmtId="0" fontId="20" fillId="0" borderId="0" xfId="0" applyFont="1" applyBorder="1" applyAlignment="1" applyProtection="1">
      <alignment horizontal="center"/>
    </xf>
    <xf numFmtId="0" fontId="70" fillId="0" borderId="0" xfId="0" applyFont="1"/>
    <xf numFmtId="0" fontId="0" fillId="0" borderId="7" xfId="0" applyFont="1" applyBorder="1" applyAlignment="1">
      <alignment horizontal="center"/>
    </xf>
    <xf numFmtId="164" fontId="0" fillId="71" borderId="1" xfId="0" applyNumberFormat="1" applyFill="1" applyBorder="1"/>
    <xf numFmtId="164" fontId="5" fillId="0" borderId="0" xfId="0" applyNumberFormat="1" applyFont="1" applyFill="1" applyBorder="1" applyAlignment="1" applyProtection="1">
      <alignment horizontal="right"/>
    </xf>
    <xf numFmtId="0" fontId="6" fillId="0" borderId="0" xfId="0" applyFont="1" applyFill="1" applyBorder="1" applyAlignment="1" applyProtection="1">
      <alignment horizontal="left" vertical="center"/>
    </xf>
    <xf numFmtId="0" fontId="85" fillId="0" borderId="0" xfId="0" applyFont="1" applyBorder="1"/>
    <xf numFmtId="0" fontId="0" fillId="0" borderId="7" xfId="0" applyFill="1" applyBorder="1" applyAlignment="1">
      <alignment horizontal="center"/>
    </xf>
    <xf numFmtId="164" fontId="5" fillId="42" borderId="7" xfId="0" applyNumberFormat="1" applyFont="1" applyFill="1" applyBorder="1" applyAlignment="1" applyProtection="1"/>
    <xf numFmtId="164" fontId="6" fillId="42" borderId="7" xfId="0" applyNumberFormat="1" applyFont="1" applyFill="1" applyBorder="1" applyAlignment="1" applyProtection="1"/>
    <xf numFmtId="0" fontId="5" fillId="0" borderId="1" xfId="0" applyFont="1" applyFill="1" applyBorder="1" applyProtection="1"/>
    <xf numFmtId="168" fontId="5" fillId="42" borderId="7" xfId="51" applyNumberFormat="1" applyFont="1" applyFill="1" applyBorder="1" applyAlignment="1" applyProtection="1">
      <alignment horizontal="right" vertical="center"/>
    </xf>
    <xf numFmtId="0" fontId="0" fillId="0" borderId="1" xfId="0" applyBorder="1" applyAlignment="1">
      <alignment horizontal="left"/>
    </xf>
    <xf numFmtId="164" fontId="0" fillId="0" borderId="0" xfId="0" applyNumberFormat="1" applyFill="1" applyBorder="1" applyAlignment="1">
      <alignment horizontal="right"/>
    </xf>
    <xf numFmtId="168" fontId="0" fillId="0" borderId="0" xfId="0" applyNumberFormat="1" applyFont="1" applyFill="1" applyBorder="1" applyAlignment="1">
      <alignment horizontal="right"/>
    </xf>
    <xf numFmtId="165" fontId="0" fillId="0" borderId="0" xfId="0" applyNumberFormat="1" applyAlignment="1">
      <alignment vertical="top"/>
    </xf>
    <xf numFmtId="165" fontId="0" fillId="44" borderId="1" xfId="0" applyNumberFormat="1" applyFill="1" applyBorder="1" applyAlignment="1"/>
    <xf numFmtId="0" fontId="0" fillId="0" borderId="5" xfId="0" applyBorder="1" applyAlignment="1">
      <alignment wrapText="1"/>
    </xf>
    <xf numFmtId="0" fontId="0" fillId="0" borderId="5" xfId="0" applyBorder="1"/>
    <xf numFmtId="0" fontId="1" fillId="0" borderId="0" xfId="0" applyFont="1" applyBorder="1" applyAlignment="1"/>
    <xf numFmtId="0" fontId="5" fillId="0" borderId="8" xfId="75" applyFont="1" applyFill="1" applyBorder="1" applyAlignment="1" applyProtection="1">
      <alignment horizontal="center" vertical="center"/>
    </xf>
    <xf numFmtId="168" fontId="6" fillId="28" borderId="1" xfId="0" applyNumberFormat="1" applyFont="1" applyFill="1" applyBorder="1" applyAlignment="1">
      <alignment horizontal="right"/>
    </xf>
    <xf numFmtId="168" fontId="5" fillId="27" borderId="1" xfId="0" applyNumberFormat="1" applyFont="1" applyFill="1" applyBorder="1" applyAlignment="1">
      <alignment horizontal="right"/>
    </xf>
    <xf numFmtId="168" fontId="5" fillId="27" borderId="1" xfId="73" applyNumberFormat="1" applyFont="1" applyFill="1" applyBorder="1" applyAlignment="1" applyProtection="1">
      <alignment horizontal="right"/>
    </xf>
    <xf numFmtId="168" fontId="5" fillId="0" borderId="0" xfId="73" applyNumberFormat="1" applyFont="1" applyFill="1" applyBorder="1" applyAlignment="1" applyProtection="1">
      <alignment horizontal="right"/>
    </xf>
    <xf numFmtId="168" fontId="5" fillId="0" borderId="0" xfId="77" applyNumberFormat="1" applyFont="1" applyFill="1" applyBorder="1" applyAlignment="1" applyProtection="1">
      <alignment horizontal="right"/>
    </xf>
    <xf numFmtId="168" fontId="0" fillId="27" borderId="1" xfId="0" applyNumberFormat="1" applyFont="1" applyFill="1" applyBorder="1" applyAlignment="1">
      <alignment horizontal="center"/>
    </xf>
    <xf numFmtId="168" fontId="7" fillId="28" borderId="21" xfId="0" applyNumberFormat="1" applyFont="1" applyFill="1" applyBorder="1" applyAlignment="1">
      <alignment horizontal="right"/>
    </xf>
    <xf numFmtId="168" fontId="0" fillId="28" borderId="1" xfId="0" applyNumberFormat="1" applyFont="1" applyFill="1" applyBorder="1" applyAlignment="1">
      <alignment horizontal="right"/>
    </xf>
    <xf numFmtId="168" fontId="54" fillId="0" borderId="0" xfId="0" applyNumberFormat="1" applyFont="1" applyAlignment="1">
      <alignment horizontal="right"/>
    </xf>
    <xf numFmtId="0" fontId="5" fillId="0" borderId="0" xfId="51" applyFont="1" applyAlignment="1" applyProtection="1">
      <alignment horizontal="center" textRotation="90" wrapText="1"/>
    </xf>
    <xf numFmtId="0" fontId="5" fillId="0" borderId="45" xfId="51" applyFont="1" applyBorder="1" applyAlignment="1" applyProtection="1">
      <alignment vertical="center" wrapText="1"/>
    </xf>
    <xf numFmtId="0" fontId="5" fillId="0" borderId="10" xfId="0" applyFont="1" applyBorder="1" applyAlignment="1">
      <alignment vertical="center" wrapText="1"/>
    </xf>
    <xf numFmtId="0" fontId="5" fillId="0" borderId="1" xfId="51" applyNumberFormat="1" applyFont="1" applyFill="1" applyBorder="1" applyAlignment="1" applyProtection="1">
      <alignment horizontal="centerContinuous" vertical="center" wrapText="1"/>
    </xf>
    <xf numFmtId="0" fontId="5" fillId="0" borderId="1" xfId="51" applyFont="1" applyBorder="1" applyAlignment="1" applyProtection="1">
      <alignment wrapText="1"/>
    </xf>
    <xf numFmtId="0" fontId="5" fillId="0" borderId="1" xfId="0" applyFont="1" applyBorder="1" applyAlignment="1">
      <alignment horizontal="center" vertical="center"/>
    </xf>
    <xf numFmtId="0" fontId="5" fillId="27" borderId="1" xfId="51" applyFont="1" applyFill="1" applyBorder="1" applyAlignment="1" applyProtection="1">
      <alignment horizontal="center" vertical="center"/>
      <protection locked="0"/>
    </xf>
    <xf numFmtId="0" fontId="5" fillId="27" borderId="1" xfId="51" applyFont="1" applyFill="1" applyBorder="1" applyAlignment="1" applyProtection="1">
      <alignment horizontal="left" vertical="center" wrapText="1"/>
      <protection locked="0"/>
    </xf>
    <xf numFmtId="0" fontId="5" fillId="27" borderId="1" xfId="51" applyFont="1" applyFill="1" applyBorder="1" applyAlignment="1" applyProtection="1">
      <alignment horizontal="center" vertical="center" wrapText="1"/>
      <protection locked="0"/>
    </xf>
    <xf numFmtId="176" fontId="5" fillId="27" borderId="1" xfId="28" applyNumberFormat="1" applyFont="1" applyFill="1" applyBorder="1" applyAlignment="1" applyProtection="1">
      <alignment horizontal="center" vertical="center"/>
      <protection locked="0"/>
    </xf>
    <xf numFmtId="171" fontId="5" fillId="27" borderId="1" xfId="51" applyNumberFormat="1" applyFont="1" applyFill="1" applyBorder="1" applyAlignment="1" applyProtection="1">
      <alignment horizontal="center" vertical="center"/>
      <protection locked="0"/>
    </xf>
    <xf numFmtId="176" fontId="6" fillId="28" borderId="1" xfId="28" applyNumberFormat="1" applyFont="1" applyFill="1" applyBorder="1" applyAlignment="1" applyProtection="1">
      <alignment horizontal="center" vertical="center"/>
      <protection locked="0"/>
    </xf>
    <xf numFmtId="0" fontId="5" fillId="0" borderId="45" xfId="51" applyFont="1" applyBorder="1" applyAlignment="1" applyProtection="1">
      <alignment wrapText="1"/>
    </xf>
    <xf numFmtId="0" fontId="5" fillId="0" borderId="45" xfId="51" applyFont="1" applyBorder="1" applyAlignment="1" applyProtection="1">
      <alignment textRotation="90" wrapText="1"/>
    </xf>
    <xf numFmtId="0" fontId="5" fillId="43" borderId="1" xfId="51" applyNumberFormat="1" applyFont="1" applyFill="1" applyBorder="1" applyAlignment="1" applyProtection="1">
      <alignment horizontal="center" vertical="center" wrapText="1"/>
    </xf>
    <xf numFmtId="0" fontId="5" fillId="43" borderId="1" xfId="51" applyNumberFormat="1" applyFont="1" applyFill="1" applyBorder="1" applyAlignment="1" applyProtection="1">
      <alignment horizontal="left" vertical="center" wrapText="1"/>
    </xf>
    <xf numFmtId="0" fontId="5" fillId="43" borderId="1" xfId="0" applyFont="1" applyFill="1" applyBorder="1" applyAlignment="1">
      <alignment horizontal="center" wrapText="1"/>
    </xf>
    <xf numFmtId="168" fontId="0" fillId="42" borderId="1" xfId="0" applyNumberFormat="1" applyFill="1" applyBorder="1"/>
    <xf numFmtId="164" fontId="5" fillId="42" borderId="7" xfId="51" applyNumberFormat="1" applyFont="1" applyFill="1" applyBorder="1" applyAlignment="1" applyProtection="1">
      <alignment horizontal="right" vertical="center"/>
    </xf>
    <xf numFmtId="164" fontId="6" fillId="42" borderId="7" xfId="51" applyNumberFormat="1" applyFont="1" applyFill="1" applyBorder="1" applyAlignment="1" applyProtection="1">
      <alignment horizontal="right" vertical="center"/>
    </xf>
    <xf numFmtId="41" fontId="7" fillId="28" borderId="7" xfId="71" applyNumberFormat="1" applyFont="1" applyFill="1" applyBorder="1"/>
    <xf numFmtId="168" fontId="7" fillId="28" borderId="7" xfId="71" applyNumberFormat="1" applyFont="1" applyFill="1" applyBorder="1"/>
    <xf numFmtId="164" fontId="7" fillId="28" borderId="7" xfId="0" applyNumberFormat="1" applyFont="1" applyFill="1" applyBorder="1"/>
    <xf numFmtId="0" fontId="7" fillId="39" borderId="10" xfId="0" applyFont="1" applyFill="1" applyBorder="1" applyAlignment="1">
      <alignment horizontal="left" wrapText="1"/>
    </xf>
    <xf numFmtId="0" fontId="7" fillId="39" borderId="7" xfId="0" applyFont="1" applyFill="1" applyBorder="1" applyAlignment="1">
      <alignment horizontal="left" wrapText="1"/>
    </xf>
    <xf numFmtId="0" fontId="0" fillId="0" borderId="6" xfId="0" applyFill="1" applyBorder="1"/>
    <xf numFmtId="0" fontId="5" fillId="0" borderId="1" xfId="0" applyFont="1" applyFill="1" applyBorder="1" applyAlignment="1">
      <alignment horizontal="left"/>
    </xf>
    <xf numFmtId="0" fontId="89" fillId="0" borderId="1" xfId="0" applyFont="1" applyFill="1" applyBorder="1"/>
    <xf numFmtId="0" fontId="5" fillId="0" borderId="1" xfId="0" applyFont="1" applyFill="1" applyBorder="1" applyAlignment="1">
      <alignment vertical="top"/>
    </xf>
    <xf numFmtId="0" fontId="6" fillId="0" borderId="1" xfId="0" applyFont="1" applyFill="1" applyBorder="1"/>
    <xf numFmtId="0" fontId="90" fillId="43" borderId="0" xfId="3" applyFont="1" applyFill="1" applyBorder="1" applyAlignment="1"/>
    <xf numFmtId="0" fontId="61" fillId="0" borderId="0" xfId="3" applyFont="1" applyAlignment="1">
      <alignment horizontal="center"/>
    </xf>
    <xf numFmtId="164" fontId="69" fillId="0" borderId="10" xfId="0" applyNumberFormat="1" applyFont="1" applyFill="1" applyBorder="1"/>
    <xf numFmtId="0" fontId="7" fillId="0" borderId="10" xfId="0" applyFont="1" applyBorder="1" applyAlignment="1"/>
    <xf numFmtId="0" fontId="7" fillId="0" borderId="4" xfId="0" applyFont="1" applyBorder="1" applyAlignment="1"/>
    <xf numFmtId="0" fontId="0" fillId="0" borderId="1" xfId="0" applyFont="1" applyBorder="1" applyAlignment="1">
      <alignment horizontal="left" vertical="center"/>
    </xf>
    <xf numFmtId="0" fontId="0" fillId="0" borderId="1" xfId="0" applyBorder="1" applyAlignment="1">
      <alignment horizontal="left" vertical="center"/>
    </xf>
    <xf numFmtId="0" fontId="0" fillId="0" borderId="1" xfId="0" applyFont="1" applyBorder="1" applyAlignment="1">
      <alignment horizontal="left" vertical="center" wrapText="1"/>
    </xf>
    <xf numFmtId="168" fontId="0" fillId="42" borderId="1" xfId="0" applyNumberFormat="1" applyFont="1" applyFill="1" applyBorder="1"/>
    <xf numFmtId="168" fontId="0" fillId="43" borderId="1" xfId="0" applyNumberFormat="1" applyFont="1" applyFill="1" applyBorder="1"/>
    <xf numFmtId="168" fontId="7" fillId="0" borderId="8" xfId="0" applyNumberFormat="1" applyFont="1" applyFill="1" applyBorder="1"/>
    <xf numFmtId="0" fontId="21" fillId="0" borderId="1" xfId="0" applyFont="1" applyBorder="1" applyAlignment="1" applyProtection="1">
      <alignment horizontal="left"/>
    </xf>
    <xf numFmtId="0" fontId="3" fillId="0" borderId="1" xfId="0" applyFont="1" applyFill="1" applyBorder="1" applyAlignment="1" applyProtection="1">
      <alignment horizontal="left" wrapText="1"/>
    </xf>
    <xf numFmtId="0" fontId="3" fillId="0" borderId="1" xfId="44" applyFont="1" applyBorder="1" applyAlignment="1" applyProtection="1">
      <alignment horizontal="left"/>
    </xf>
    <xf numFmtId="0" fontId="3" fillId="0" borderId="1" xfId="0" applyFont="1" applyBorder="1" applyAlignment="1" applyProtection="1">
      <alignment horizontal="left" wrapText="1"/>
    </xf>
    <xf numFmtId="0" fontId="0" fillId="0" borderId="10" xfId="0" applyFont="1" applyFill="1" applyBorder="1"/>
    <xf numFmtId="0" fontId="67" fillId="0" borderId="0" xfId="32" applyFont="1" applyAlignment="1" applyProtection="1">
      <alignment horizontal="left"/>
    </xf>
    <xf numFmtId="0" fontId="0" fillId="0" borderId="1" xfId="0" applyNumberFormat="1" applyFont="1" applyBorder="1" applyAlignment="1">
      <alignment horizontal="left"/>
    </xf>
    <xf numFmtId="0" fontId="5" fillId="0" borderId="1" xfId="0" applyNumberFormat="1" applyFont="1" applyBorder="1" applyAlignment="1">
      <alignment horizontal="left"/>
    </xf>
    <xf numFmtId="0" fontId="0" fillId="0" borderId="19" xfId="0" applyFont="1" applyFill="1" applyBorder="1"/>
    <xf numFmtId="41" fontId="7" fillId="28" borderId="1" xfId="71" applyNumberFormat="1" applyFont="1" applyFill="1" applyBorder="1"/>
    <xf numFmtId="0" fontId="5" fillId="0" borderId="1" xfId="71" applyFont="1" applyFill="1" applyBorder="1"/>
    <xf numFmtId="165" fontId="7" fillId="28" borderId="1" xfId="71" applyNumberFormat="1" applyFont="1" applyFill="1" applyBorder="1"/>
    <xf numFmtId="0" fontId="12" fillId="0" borderId="0" xfId="71" applyFont="1" applyProtection="1"/>
    <xf numFmtId="0" fontId="68" fillId="0" borderId="0" xfId="71" applyFill="1"/>
    <xf numFmtId="164" fontId="5" fillId="42" borderId="7" xfId="71" applyNumberFormat="1" applyFont="1" applyFill="1" applyBorder="1" applyAlignment="1" applyProtection="1"/>
    <xf numFmtId="164" fontId="6" fillId="42" borderId="1" xfId="71" applyNumberFormat="1" applyFont="1" applyFill="1" applyBorder="1" applyAlignment="1"/>
    <xf numFmtId="164" fontId="6" fillId="42" borderId="7" xfId="71" applyNumberFormat="1" applyFont="1" applyFill="1" applyBorder="1" applyAlignment="1" applyProtection="1"/>
    <xf numFmtId="0" fontId="8" fillId="0" borderId="0" xfId="71" applyFont="1" applyFill="1"/>
    <xf numFmtId="0" fontId="5" fillId="0" borderId="0" xfId="71" applyFont="1" applyFill="1" applyAlignment="1">
      <alignment wrapText="1"/>
    </xf>
    <xf numFmtId="0" fontId="89" fillId="0" borderId="0" xfId="71" applyFont="1"/>
    <xf numFmtId="0" fontId="62" fillId="0" borderId="0" xfId="32" applyFont="1" applyAlignment="1" applyProtection="1"/>
    <xf numFmtId="0" fontId="89" fillId="0" borderId="0" xfId="71" applyFont="1" applyAlignment="1">
      <alignment horizontal="left"/>
    </xf>
    <xf numFmtId="0" fontId="6" fillId="0" borderId="10" xfId="71" applyFont="1" applyFill="1" applyBorder="1"/>
    <xf numFmtId="0" fontId="6" fillId="0" borderId="1" xfId="71" applyFont="1" applyBorder="1" applyAlignment="1">
      <alignment horizontal="left"/>
    </xf>
    <xf numFmtId="0" fontId="89" fillId="0" borderId="1" xfId="71" applyFont="1" applyFill="1" applyBorder="1" applyAlignment="1">
      <alignment horizontal="center"/>
    </xf>
    <xf numFmtId="0" fontId="5" fillId="0" borderId="1" xfId="49" applyFont="1" applyFill="1" applyBorder="1" applyAlignment="1">
      <alignment horizontal="center" wrapText="1"/>
    </xf>
    <xf numFmtId="0" fontId="89" fillId="0" borderId="0" xfId="71" applyFont="1" applyFill="1"/>
    <xf numFmtId="0" fontId="5" fillId="0" borderId="0" xfId="71" applyFont="1" applyFill="1"/>
    <xf numFmtId="0" fontId="8" fillId="0" borderId="0" xfId="71" applyFont="1"/>
    <xf numFmtId="164" fontId="6" fillId="0" borderId="1" xfId="71" applyNumberFormat="1" applyFont="1" applyBorder="1"/>
    <xf numFmtId="0" fontId="63" fillId="0" borderId="0" xfId="71" applyFont="1"/>
    <xf numFmtId="0" fontId="63" fillId="0" borderId="0" xfId="71" applyFont="1" applyAlignment="1">
      <alignment horizontal="left" indent="1"/>
    </xf>
    <xf numFmtId="0" fontId="6" fillId="0" borderId="0" xfId="71" applyFont="1" applyAlignment="1"/>
    <xf numFmtId="0" fontId="8" fillId="0" borderId="0" xfId="71" applyFont="1" applyFill="1" applyBorder="1" applyAlignment="1" applyProtection="1"/>
    <xf numFmtId="0" fontId="64" fillId="0" borderId="0" xfId="71" applyFont="1"/>
    <xf numFmtId="164" fontId="64" fillId="43" borderId="1" xfId="71" applyNumberFormat="1" applyFont="1" applyFill="1" applyBorder="1" applyAlignment="1">
      <alignment horizontal="right"/>
    </xf>
    <xf numFmtId="164" fontId="64" fillId="0" borderId="0" xfId="71" applyNumberFormat="1" applyFont="1" applyFill="1" applyBorder="1" applyAlignment="1">
      <alignment horizontal="right"/>
    </xf>
    <xf numFmtId="0" fontId="5" fillId="0" borderId="0" xfId="45" applyFont="1" applyFill="1" applyBorder="1" applyProtection="1"/>
    <xf numFmtId="0" fontId="7" fillId="0" borderId="1" xfId="0" applyFont="1" applyFill="1" applyBorder="1" applyAlignment="1">
      <alignment horizontal="left"/>
    </xf>
    <xf numFmtId="0" fontId="5" fillId="0" borderId="1" xfId="77" applyFont="1" applyBorder="1" applyAlignment="1" applyProtection="1">
      <alignment wrapText="1"/>
    </xf>
    <xf numFmtId="0" fontId="5" fillId="0" borderId="1" xfId="77" applyFont="1" applyBorder="1" applyAlignment="1" applyProtection="1">
      <alignment horizontal="left" wrapText="1"/>
    </xf>
    <xf numFmtId="0" fontId="6" fillId="0" borderId="0" xfId="77" applyFont="1" applyFill="1" applyBorder="1" applyProtection="1"/>
    <xf numFmtId="0" fontId="55" fillId="0" borderId="0" xfId="0" applyFont="1" applyFill="1" applyBorder="1" applyAlignment="1" applyProtection="1">
      <alignment horizontal="left"/>
    </xf>
    <xf numFmtId="0" fontId="5" fillId="0" borderId="0" xfId="77" applyFont="1" applyBorder="1" applyAlignment="1" applyProtection="1">
      <alignment horizontal="left"/>
    </xf>
    <xf numFmtId="0" fontId="5" fillId="0" borderId="0" xfId="45" applyFont="1" applyAlignment="1" applyProtection="1">
      <alignment horizontal="left"/>
    </xf>
    <xf numFmtId="0" fontId="5" fillId="0" borderId="1" xfId="77" quotePrefix="1" applyFont="1" applyBorder="1" applyAlignment="1" applyProtection="1">
      <alignment horizontal="left" wrapText="1"/>
    </xf>
    <xf numFmtId="0" fontId="5" fillId="0" borderId="1" xfId="77" quotePrefix="1" applyFont="1" applyFill="1" applyBorder="1" applyAlignment="1" applyProtection="1">
      <alignment horizontal="left" wrapText="1"/>
    </xf>
    <xf numFmtId="0" fontId="5" fillId="0" borderId="0" xfId="45" applyFont="1" applyBorder="1" applyAlignment="1" applyProtection="1">
      <alignment horizontal="left"/>
    </xf>
    <xf numFmtId="0" fontId="5" fillId="0" borderId="0" xfId="77" applyFont="1" applyAlignment="1" applyProtection="1">
      <alignment horizontal="left"/>
    </xf>
    <xf numFmtId="0" fontId="91" fillId="0" borderId="1" xfId="0" applyFont="1" applyBorder="1"/>
    <xf numFmtId="0" fontId="92" fillId="0" borderId="1" xfId="0" applyFont="1" applyBorder="1"/>
    <xf numFmtId="0" fontId="6" fillId="0" borderId="11" xfId="0" applyFont="1" applyBorder="1" applyAlignment="1" applyProtection="1">
      <alignment horizontal="left" wrapText="1"/>
    </xf>
    <xf numFmtId="0" fontId="0" fillId="0" borderId="11" xfId="0" applyFont="1" applyBorder="1" applyAlignment="1">
      <alignment wrapText="1"/>
    </xf>
    <xf numFmtId="0" fontId="20" fillId="0" borderId="11" xfId="0" applyFont="1" applyBorder="1" applyAlignment="1" applyProtection="1">
      <alignment wrapText="1"/>
    </xf>
    <xf numFmtId="0" fontId="21" fillId="0" borderId="1" xfId="0" applyFont="1" applyBorder="1" applyAlignment="1" applyProtection="1">
      <alignment wrapText="1"/>
    </xf>
    <xf numFmtId="0" fontId="21" fillId="0" borderId="0" xfId="0" applyFont="1" applyBorder="1" applyAlignment="1" applyProtection="1">
      <alignment horizontal="center" wrapText="1"/>
    </xf>
    <xf numFmtId="166" fontId="0" fillId="27" borderId="1" xfId="0" applyNumberFormat="1" applyFont="1" applyFill="1" applyBorder="1" applyAlignment="1">
      <alignment wrapText="1"/>
    </xf>
    <xf numFmtId="166" fontId="1" fillId="28" borderId="1" xfId="0" applyNumberFormat="1" applyFont="1" applyFill="1" applyBorder="1" applyAlignment="1">
      <alignment wrapText="1"/>
    </xf>
    <xf numFmtId="0" fontId="5" fillId="0" borderId="1" xfId="0" applyFont="1" applyFill="1" applyBorder="1" applyAlignment="1" applyProtection="1">
      <alignment horizontal="left" wrapText="1"/>
    </xf>
    <xf numFmtId="1" fontId="3" fillId="0" borderId="0" xfId="75" applyNumberFormat="1" applyFont="1" applyFill="1" applyBorder="1" applyAlignment="1" applyProtection="1">
      <alignment horizontal="center" vertical="center" wrapText="1"/>
    </xf>
    <xf numFmtId="0" fontId="21" fillId="0" borderId="0" xfId="0" applyFont="1" applyBorder="1" applyAlignment="1" applyProtection="1">
      <alignment horizontal="left" wrapText="1"/>
    </xf>
    <xf numFmtId="0" fontId="0" fillId="27" borderId="1" xfId="0" applyFill="1" applyBorder="1"/>
    <xf numFmtId="0" fontId="0" fillId="0" borderId="0" xfId="0" applyFill="1" applyAlignment="1">
      <alignment wrapText="1"/>
    </xf>
    <xf numFmtId="0" fontId="10" fillId="0" borderId="0" xfId="2" applyFont="1" applyAlignment="1">
      <alignment horizontal="center" wrapText="1"/>
    </xf>
    <xf numFmtId="0" fontId="5" fillId="0" borderId="1" xfId="0" applyFont="1" applyFill="1" applyBorder="1" applyAlignment="1" applyProtection="1">
      <alignment horizontal="left" vertical="center" wrapText="1"/>
    </xf>
    <xf numFmtId="0" fontId="0" fillId="0" borderId="0" xfId="0"/>
    <xf numFmtId="0" fontId="0" fillId="0" borderId="1" xfId="0" applyNumberFormat="1" applyFont="1" applyFill="1" applyBorder="1" applyAlignment="1">
      <alignment horizontal="center"/>
    </xf>
    <xf numFmtId="0" fontId="0" fillId="0" borderId="1" xfId="0" applyNumberFormat="1" applyFill="1" applyBorder="1" applyAlignment="1">
      <alignment horizontal="center"/>
    </xf>
    <xf numFmtId="0" fontId="5" fillId="0" borderId="1" xfId="0" applyNumberFormat="1" applyFont="1" applyFill="1" applyBorder="1" applyAlignment="1">
      <alignment horizontal="center"/>
    </xf>
    <xf numFmtId="0" fontId="0" fillId="0" borderId="1" xfId="0" applyFill="1" applyBorder="1" applyAlignment="1">
      <alignment horizontal="left"/>
    </xf>
    <xf numFmtId="0" fontId="1" fillId="0" borderId="1" xfId="44" applyFont="1" applyFill="1" applyBorder="1"/>
    <xf numFmtId="0" fontId="0" fillId="0" borderId="0" xfId="0" applyFill="1" applyAlignment="1">
      <alignment horizontal="left"/>
    </xf>
    <xf numFmtId="0" fontId="60" fillId="0" borderId="0" xfId="0" applyFont="1" applyFill="1"/>
    <xf numFmtId="0" fontId="71" fillId="0" borderId="0" xfId="0" applyFont="1" applyFill="1" applyAlignment="1"/>
    <xf numFmtId="0" fontId="0" fillId="0" borderId="0" xfId="0" applyFill="1" applyBorder="1" applyAlignment="1">
      <alignment horizontal="left"/>
    </xf>
    <xf numFmtId="164" fontId="69" fillId="0" borderId="1" xfId="0" applyNumberFormat="1" applyFont="1" applyFill="1" applyBorder="1" applyAlignment="1"/>
    <xf numFmtId="164" fontId="69" fillId="0" borderId="0" xfId="0" applyNumberFormat="1" applyFont="1" applyFill="1" applyBorder="1" applyAlignment="1"/>
    <xf numFmtId="0" fontId="5" fillId="0" borderId="0" xfId="0" applyFont="1" applyFill="1" applyAlignment="1" applyProtection="1"/>
    <xf numFmtId="0" fontId="5" fillId="0" borderId="0" xfId="0" applyFont="1" applyFill="1" applyBorder="1" applyAlignment="1" applyProtection="1">
      <alignment horizontal="left"/>
    </xf>
    <xf numFmtId="0" fontId="5" fillId="0" borderId="1" xfId="75" applyFont="1" applyFill="1" applyBorder="1" applyAlignment="1" applyProtection="1">
      <alignment horizontal="centerContinuous" vertical="center"/>
    </xf>
    <xf numFmtId="0" fontId="5" fillId="0" borderId="10" xfId="75" applyFont="1" applyFill="1" applyBorder="1" applyAlignment="1" applyProtection="1">
      <alignment horizontal="centerContinuous" vertical="center"/>
    </xf>
    <xf numFmtId="0" fontId="5" fillId="0" borderId="4" xfId="75" applyFont="1" applyFill="1" applyBorder="1" applyAlignment="1" applyProtection="1">
      <alignment horizontal="centerContinuous" vertical="center"/>
    </xf>
    <xf numFmtId="0" fontId="5" fillId="0" borderId="7" xfId="75" applyFont="1" applyFill="1" applyBorder="1" applyAlignment="1" applyProtection="1">
      <alignment horizontal="centerContinuous" vertical="center"/>
    </xf>
    <xf numFmtId="0" fontId="6" fillId="0" borderId="0" xfId="0" applyFont="1" applyBorder="1" applyAlignment="1" applyProtection="1">
      <alignment vertical="center"/>
    </xf>
    <xf numFmtId="164" fontId="5" fillId="0" borderId="1" xfId="75" applyNumberFormat="1" applyFont="1" applyFill="1" applyBorder="1" applyAlignment="1" applyProtection="1">
      <alignment horizontal="center" vertical="center"/>
      <protection locked="0"/>
    </xf>
    <xf numFmtId="0" fontId="5" fillId="0" borderId="1" xfId="0" applyFont="1" applyBorder="1" applyAlignment="1" applyProtection="1">
      <alignment vertical="center"/>
    </xf>
    <xf numFmtId="164" fontId="5" fillId="43" borderId="1" xfId="75" applyNumberFormat="1" applyFont="1" applyFill="1" applyBorder="1" applyAlignment="1" applyProtection="1">
      <alignment horizontal="center" vertical="center"/>
      <protection locked="0"/>
    </xf>
    <xf numFmtId="41" fontId="69" fillId="42" borderId="1" xfId="0" applyNumberFormat="1" applyFont="1" applyFill="1" applyBorder="1"/>
    <xf numFmtId="164" fontId="6" fillId="42" borderId="1" xfId="75" applyNumberFormat="1" applyFont="1" applyFill="1" applyBorder="1" applyAlignment="1" applyProtection="1">
      <alignment horizontal="center" vertical="center"/>
    </xf>
    <xf numFmtId="0" fontId="6" fillId="0" borderId="0" xfId="0" applyFont="1" applyFill="1" applyBorder="1" applyAlignment="1" applyProtection="1">
      <alignment vertical="center" wrapText="1"/>
    </xf>
    <xf numFmtId="164" fontId="6" fillId="0" borderId="0" xfId="75" applyNumberFormat="1" applyFont="1" applyFill="1" applyBorder="1" applyAlignment="1" applyProtection="1">
      <alignment horizontal="center" vertical="center"/>
    </xf>
    <xf numFmtId="0" fontId="0" fillId="0" borderId="20" xfId="0" applyFont="1" applyBorder="1" applyAlignment="1"/>
    <xf numFmtId="0" fontId="0" fillId="0" borderId="45" xfId="0" applyBorder="1" applyAlignment="1">
      <alignment wrapText="1"/>
    </xf>
    <xf numFmtId="0" fontId="6" fillId="0" borderId="5" xfId="0" applyFont="1" applyBorder="1" applyAlignment="1" applyProtection="1">
      <alignment vertical="center" wrapText="1"/>
    </xf>
    <xf numFmtId="0" fontId="6" fillId="0" borderId="45" xfId="0" applyFont="1" applyBorder="1" applyAlignment="1" applyProtection="1">
      <alignment vertical="center" wrapText="1"/>
    </xf>
    <xf numFmtId="0" fontId="0" fillId="0" borderId="0" xfId="0" applyBorder="1" applyAlignment="1">
      <alignment wrapText="1"/>
    </xf>
    <xf numFmtId="0" fontId="0" fillId="0" borderId="1" xfId="0" applyNumberFormat="1" applyFill="1" applyBorder="1" applyAlignment="1">
      <alignment horizontal="left"/>
    </xf>
    <xf numFmtId="0" fontId="0" fillId="0" borderId="1" xfId="0" applyNumberFormat="1" applyFont="1" applyFill="1" applyBorder="1" applyAlignment="1">
      <alignment horizontal="left"/>
    </xf>
    <xf numFmtId="0" fontId="5" fillId="0" borderId="1" xfId="0" applyNumberFormat="1" applyFont="1" applyFill="1" applyBorder="1" applyAlignment="1">
      <alignment horizontal="left"/>
    </xf>
    <xf numFmtId="0" fontId="5" fillId="0" borderId="10" xfId="71" applyFont="1" applyFill="1" applyBorder="1"/>
    <xf numFmtId="0" fontId="5" fillId="0" borderId="1" xfId="71" applyFont="1" applyBorder="1"/>
    <xf numFmtId="0" fontId="5" fillId="0" borderId="1" xfId="71" applyFont="1" applyBorder="1" applyAlignment="1">
      <alignment wrapText="1"/>
    </xf>
    <xf numFmtId="0" fontId="69" fillId="0" borderId="1" xfId="0" applyFont="1" applyBorder="1" applyAlignment="1"/>
    <xf numFmtId="0" fontId="69" fillId="0" borderId="1" xfId="0" applyFont="1" applyFill="1" applyBorder="1" applyAlignment="1"/>
    <xf numFmtId="0" fontId="0" fillId="0" borderId="1" xfId="0" applyBorder="1" applyAlignment="1">
      <alignment horizontal="right"/>
    </xf>
    <xf numFmtId="169" fontId="0" fillId="0" borderId="0" xfId="0" applyNumberFormat="1" applyFill="1" applyAlignment="1">
      <alignment horizontal="right"/>
    </xf>
    <xf numFmtId="0" fontId="82" fillId="0" borderId="0" xfId="0" applyFont="1" applyBorder="1" applyAlignment="1">
      <alignment horizontal="right"/>
    </xf>
    <xf numFmtId="169" fontId="69" fillId="0" borderId="0" xfId="0" applyNumberFormat="1" applyFont="1" applyFill="1" applyBorder="1" applyAlignment="1">
      <alignment horizontal="right"/>
    </xf>
    <xf numFmtId="169" fontId="0" fillId="0" borderId="0" xfId="0" applyNumberFormat="1" applyFill="1" applyBorder="1" applyAlignment="1">
      <alignment horizontal="right"/>
    </xf>
    <xf numFmtId="0" fontId="5" fillId="0" borderId="0" xfId="0" applyFont="1" applyFill="1" applyBorder="1" applyAlignment="1" applyProtection="1">
      <alignment horizontal="right"/>
    </xf>
    <xf numFmtId="0" fontId="5" fillId="0" borderId="0" xfId="0" applyFont="1" applyBorder="1" applyAlignment="1" applyProtection="1">
      <alignment horizontal="right"/>
    </xf>
    <xf numFmtId="0" fontId="5" fillId="0" borderId="0" xfId="44" applyFont="1" applyFill="1" applyBorder="1" applyAlignment="1" applyProtection="1">
      <alignment horizontal="right" vertical="center"/>
    </xf>
    <xf numFmtId="0" fontId="69" fillId="0" borderId="7" xfId="0" applyFont="1" applyBorder="1"/>
    <xf numFmtId="0" fontId="8" fillId="0" borderId="0" xfId="71" applyFont="1" applyFill="1" applyAlignment="1">
      <alignment wrapText="1"/>
    </xf>
    <xf numFmtId="0" fontId="5" fillId="0" borderId="0" xfId="71" applyFont="1" applyAlignment="1">
      <alignment horizontal="left"/>
    </xf>
    <xf numFmtId="0" fontId="64" fillId="0" borderId="1" xfId="71" applyFont="1" applyBorder="1" applyAlignment="1">
      <alignment horizontal="center"/>
    </xf>
    <xf numFmtId="0" fontId="64" fillId="0" borderId="0" xfId="71" applyFont="1" applyBorder="1"/>
    <xf numFmtId="0" fontId="64" fillId="39" borderId="0" xfId="71" applyFont="1" applyFill="1"/>
    <xf numFmtId="0" fontId="64" fillId="0" borderId="35" xfId="71" applyFont="1" applyBorder="1" applyAlignment="1">
      <alignment horizontal="centerContinuous"/>
    </xf>
    <xf numFmtId="0" fontId="64" fillId="0" borderId="21" xfId="71" applyFont="1" applyBorder="1" applyAlignment="1">
      <alignment horizontal="center"/>
    </xf>
    <xf numFmtId="166" fontId="93" fillId="27" borderId="1" xfId="71" applyNumberFormat="1" applyFont="1" applyFill="1" applyBorder="1"/>
    <xf numFmtId="0" fontId="93" fillId="0" borderId="0" xfId="71" applyFont="1" applyBorder="1"/>
    <xf numFmtId="168" fontId="93" fillId="27" borderId="1" xfId="71" applyNumberFormat="1" applyFont="1" applyFill="1" applyBorder="1"/>
    <xf numFmtId="171" fontId="93" fillId="28" borderId="1" xfId="71" applyNumberFormat="1" applyFont="1" applyFill="1" applyBorder="1" applyAlignment="1">
      <alignment horizontal="center"/>
    </xf>
    <xf numFmtId="182" fontId="93" fillId="0" borderId="0" xfId="71" applyNumberFormat="1" applyFont="1" applyBorder="1"/>
    <xf numFmtId="0" fontId="93" fillId="0" borderId="0" xfId="71" applyFont="1"/>
    <xf numFmtId="0" fontId="93" fillId="37" borderId="1" xfId="71" applyFont="1" applyFill="1" applyBorder="1"/>
    <xf numFmtId="0" fontId="93" fillId="0" borderId="7" xfId="71" applyFont="1" applyBorder="1" applyAlignment="1">
      <alignment horizontal="center"/>
    </xf>
    <xf numFmtId="0" fontId="93" fillId="0" borderId="0" xfId="71" applyFont="1" applyFill="1"/>
    <xf numFmtId="0" fontId="93" fillId="0" borderId="7" xfId="71" applyFont="1" applyFill="1" applyBorder="1" applyAlignment="1">
      <alignment horizontal="center"/>
    </xf>
    <xf numFmtId="0" fontId="0" fillId="0" borderId="35" xfId="0" applyFont="1" applyBorder="1" applyAlignment="1">
      <alignment horizontal="center"/>
    </xf>
    <xf numFmtId="0" fontId="7" fillId="0" borderId="10" xfId="0" applyFont="1" applyBorder="1" applyAlignment="1">
      <alignment horizontal="centerContinuous"/>
    </xf>
    <xf numFmtId="0" fontId="7" fillId="0" borderId="4" xfId="0" applyFont="1" applyBorder="1" applyAlignment="1">
      <alignment horizontal="centerContinuous"/>
    </xf>
    <xf numFmtId="0" fontId="7" fillId="0" borderId="7" xfId="0" applyFont="1" applyBorder="1" applyAlignment="1">
      <alignment horizontal="centerContinuous"/>
    </xf>
    <xf numFmtId="0" fontId="1" fillId="0" borderId="10" xfId="0" applyFont="1" applyBorder="1" applyAlignment="1">
      <alignment horizontal="centerContinuous"/>
    </xf>
    <xf numFmtId="0" fontId="1" fillId="0" borderId="4" xfId="0" applyFont="1" applyBorder="1" applyAlignment="1">
      <alignment horizontal="centerContinuous"/>
    </xf>
    <xf numFmtId="0" fontId="1" fillId="0" borderId="7" xfId="0" applyFont="1" applyBorder="1" applyAlignment="1">
      <alignment horizontal="centerContinuous"/>
    </xf>
    <xf numFmtId="0" fontId="69" fillId="0" borderId="1" xfId="0" applyFont="1" applyFill="1" applyBorder="1" applyAlignment="1">
      <alignment horizontal="left" vertical="center"/>
    </xf>
    <xf numFmtId="0" fontId="69" fillId="0" borderId="1" xfId="0" applyFont="1" applyBorder="1" applyAlignment="1">
      <alignment horizontal="left" vertical="center"/>
    </xf>
    <xf numFmtId="0" fontId="69" fillId="0" borderId="1" xfId="0" applyFont="1" applyFill="1" applyBorder="1" applyAlignment="1">
      <alignment horizontal="left"/>
    </xf>
    <xf numFmtId="0" fontId="7" fillId="0" borderId="1" xfId="0" applyFont="1" applyBorder="1" applyAlignment="1">
      <alignment horizontal="left"/>
    </xf>
    <xf numFmtId="0" fontId="1" fillId="0" borderId="1" xfId="71" applyFont="1" applyBorder="1" applyAlignment="1">
      <alignment horizontal="center"/>
    </xf>
    <xf numFmtId="0" fontId="7" fillId="0" borderId="0" xfId="71" applyFont="1" applyBorder="1" applyAlignment="1">
      <alignment horizontal="center"/>
    </xf>
    <xf numFmtId="0" fontId="7" fillId="0" borderId="0" xfId="0" applyFont="1" applyBorder="1" applyAlignment="1">
      <alignment horizontal="center"/>
    </xf>
    <xf numFmtId="0" fontId="0" fillId="0" borderId="7" xfId="0" applyFont="1" applyBorder="1" applyAlignment="1">
      <alignment horizontal="center"/>
    </xf>
    <xf numFmtId="0" fontId="0" fillId="0" borderId="4" xfId="0" applyBorder="1" applyAlignment="1">
      <alignment horizontal="center"/>
    </xf>
    <xf numFmtId="0" fontId="6" fillId="0" borderId="10" xfId="0" applyFont="1" applyBorder="1" applyAlignment="1">
      <alignment horizontal="left"/>
    </xf>
    <xf numFmtId="0" fontId="7" fillId="0" borderId="5" xfId="0" applyFont="1" applyBorder="1" applyAlignment="1">
      <alignment horizontal="center"/>
    </xf>
    <xf numFmtId="0" fontId="7" fillId="0" borderId="11" xfId="0" applyFont="1" applyBorder="1" applyAlignment="1">
      <alignment horizontal="center"/>
    </xf>
    <xf numFmtId="0" fontId="69" fillId="0" borderId="1" xfId="0" applyFont="1" applyBorder="1" applyAlignment="1">
      <alignment horizontal="left"/>
    </xf>
    <xf numFmtId="0" fontId="0" fillId="0" borderId="6" xfId="0" applyFill="1" applyBorder="1" applyAlignment="1">
      <alignment horizontal="center"/>
    </xf>
    <xf numFmtId="0" fontId="0" fillId="0" borderId="6" xfId="0" applyBorder="1" applyAlignment="1">
      <alignment horizontal="center"/>
    </xf>
    <xf numFmtId="0" fontId="0" fillId="0" borderId="21" xfId="0" applyFont="1" applyFill="1" applyBorder="1" applyAlignment="1">
      <alignment horizontal="center"/>
    </xf>
    <xf numFmtId="0" fontId="5" fillId="0" borderId="0" xfId="0" applyFont="1" applyAlignment="1">
      <alignment horizontal="centerContinuous"/>
    </xf>
    <xf numFmtId="0" fontId="5" fillId="0" borderId="45" xfId="0" applyFont="1" applyBorder="1"/>
    <xf numFmtId="0" fontId="5" fillId="0" borderId="6" xfId="0" applyFont="1" applyBorder="1" applyProtection="1"/>
    <xf numFmtId="0" fontId="5" fillId="0" borderId="21" xfId="0" applyFont="1" applyFill="1" applyBorder="1" applyProtection="1"/>
    <xf numFmtId="0" fontId="69" fillId="0" borderId="1" xfId="0" applyFont="1" applyFill="1" applyBorder="1" applyAlignment="1">
      <alignment horizontal="center"/>
    </xf>
    <xf numFmtId="0" fontId="6" fillId="39" borderId="7" xfId="0" applyFont="1" applyFill="1" applyBorder="1"/>
    <xf numFmtId="0" fontId="6" fillId="0" borderId="1" xfId="0" applyFont="1" applyBorder="1" applyAlignment="1">
      <alignment horizontal="left"/>
    </xf>
    <xf numFmtId="0" fontId="69" fillId="0" borderId="6" xfId="0" applyFont="1" applyBorder="1" applyAlignment="1">
      <alignment horizontal="left"/>
    </xf>
    <xf numFmtId="0" fontId="6" fillId="0" borderId="1" xfId="71" applyFont="1" applyFill="1" applyBorder="1" applyAlignment="1">
      <alignment horizontal="left"/>
    </xf>
    <xf numFmtId="0" fontId="6" fillId="0" borderId="10" xfId="71" applyFont="1" applyFill="1" applyBorder="1" applyAlignment="1">
      <alignment horizontal="left"/>
    </xf>
    <xf numFmtId="0" fontId="7" fillId="0" borderId="10" xfId="0" applyFont="1" applyBorder="1"/>
    <xf numFmtId="0" fontId="5" fillId="0" borderId="6" xfId="71" applyFont="1" applyFill="1" applyBorder="1"/>
    <xf numFmtId="0" fontId="89" fillId="0" borderId="6" xfId="71" applyFont="1" applyFill="1" applyBorder="1" applyAlignment="1">
      <alignment horizontal="center"/>
    </xf>
    <xf numFmtId="0" fontId="5" fillId="0" borderId="4" xfId="71" applyFont="1" applyFill="1" applyBorder="1"/>
    <xf numFmtId="0" fontId="89" fillId="0" borderId="7" xfId="71" applyFont="1" applyFill="1" applyBorder="1"/>
    <xf numFmtId="0" fontId="89" fillId="0" borderId="4" xfId="71" applyFont="1" applyBorder="1"/>
    <xf numFmtId="0" fontId="0" fillId="0" borderId="20" xfId="0" applyBorder="1"/>
    <xf numFmtId="0" fontId="7" fillId="0" borderId="1" xfId="44" applyFont="1" applyBorder="1" applyAlignment="1">
      <alignment horizontal="left"/>
    </xf>
    <xf numFmtId="0" fontId="1" fillId="0" borderId="1" xfId="0" applyFont="1" applyBorder="1" applyAlignment="1">
      <alignment horizontal="left"/>
    </xf>
    <xf numFmtId="0" fontId="5" fillId="0" borderId="1" xfId="44" applyFont="1" applyBorder="1" applyAlignment="1">
      <alignment horizontal="left"/>
    </xf>
    <xf numFmtId="0" fontId="69" fillId="59" borderId="10" xfId="0" applyFont="1" applyFill="1" applyBorder="1" applyAlignment="1">
      <alignment horizontal="left"/>
    </xf>
    <xf numFmtId="0" fontId="0" fillId="59" borderId="7" xfId="0" applyFill="1" applyBorder="1"/>
    <xf numFmtId="164" fontId="69" fillId="59" borderId="10" xfId="0" applyNumberFormat="1" applyFont="1" applyFill="1" applyBorder="1"/>
    <xf numFmtId="164" fontId="69" fillId="59" borderId="4" xfId="0" applyNumberFormat="1" applyFont="1" applyFill="1" applyBorder="1"/>
    <xf numFmtId="0" fontId="7" fillId="0" borderId="38" xfId="0" applyFont="1" applyBorder="1"/>
    <xf numFmtId="0" fontId="7" fillId="0" borderId="11" xfId="0" applyFont="1" applyBorder="1"/>
    <xf numFmtId="168" fontId="1" fillId="0" borderId="1" xfId="0" applyNumberFormat="1" applyFont="1" applyFill="1" applyBorder="1" applyAlignment="1">
      <alignment horizontal="center"/>
    </xf>
    <xf numFmtId="0" fontId="7" fillId="59" borderId="4" xfId="0" applyFont="1" applyFill="1" applyBorder="1"/>
    <xf numFmtId="0" fontId="7" fillId="59" borderId="7" xfId="0" applyFont="1" applyFill="1" applyBorder="1"/>
    <xf numFmtId="0" fontId="7" fillId="59" borderId="10" xfId="0" applyFont="1" applyFill="1" applyBorder="1"/>
    <xf numFmtId="0" fontId="5" fillId="0" borderId="1" xfId="0" applyFont="1" applyBorder="1" applyAlignment="1" applyProtection="1"/>
    <xf numFmtId="0" fontId="7" fillId="0" borderId="8" xfId="0" applyFont="1" applyBorder="1" applyAlignment="1"/>
    <xf numFmtId="0" fontId="71" fillId="0" borderId="11" xfId="0" applyFont="1" applyBorder="1" applyAlignment="1"/>
    <xf numFmtId="0" fontId="7" fillId="0" borderId="8" xfId="0" applyFont="1" applyBorder="1"/>
    <xf numFmtId="0" fontId="5" fillId="59" borderId="7" xfId="0" applyFont="1" applyFill="1" applyBorder="1"/>
    <xf numFmtId="0" fontId="0" fillId="59" borderId="10" xfId="0" applyFont="1" applyFill="1" applyBorder="1" applyAlignment="1"/>
    <xf numFmtId="0" fontId="0" fillId="59" borderId="7" xfId="0" applyFont="1" applyFill="1" applyBorder="1"/>
    <xf numFmtId="0" fontId="0" fillId="59" borderId="10" xfId="0" applyFill="1" applyBorder="1" applyAlignment="1"/>
    <xf numFmtId="0" fontId="7" fillId="59" borderId="10" xfId="0" applyFont="1" applyFill="1" applyBorder="1" applyAlignment="1"/>
    <xf numFmtId="164" fontId="69" fillId="59" borderId="10" xfId="0" applyNumberFormat="1" applyFont="1" applyFill="1" applyBorder="1" applyAlignment="1"/>
    <xf numFmtId="168" fontId="5" fillId="28" borderId="4" xfId="51" applyNumberFormat="1" applyFont="1" applyFill="1" applyBorder="1" applyAlignment="1" applyProtection="1">
      <alignment horizontal="right" vertical="center"/>
    </xf>
    <xf numFmtId="0" fontId="5" fillId="0" borderId="1" xfId="0" applyFont="1" applyBorder="1" applyAlignment="1" applyProtection="1">
      <alignment horizontal="centerContinuous"/>
    </xf>
    <xf numFmtId="0" fontId="5" fillId="59" borderId="10" xfId="0" applyFont="1" applyFill="1" applyBorder="1" applyAlignment="1">
      <alignment horizontal="left" vertical="center"/>
    </xf>
    <xf numFmtId="0" fontId="0" fillId="0" borderId="38" xfId="0" applyFont="1" applyBorder="1"/>
    <xf numFmtId="0" fontId="5" fillId="0" borderId="21" xfId="0" applyFont="1" applyBorder="1" applyProtection="1"/>
    <xf numFmtId="0" fontId="5" fillId="0" borderId="10" xfId="0" applyFont="1" applyBorder="1" applyAlignment="1" applyProtection="1">
      <alignment horizontal="left"/>
    </xf>
    <xf numFmtId="0" fontId="20" fillId="0" borderId="7" xfId="0" applyFont="1" applyBorder="1" applyProtection="1"/>
    <xf numFmtId="0" fontId="0" fillId="0" borderId="1" xfId="0" applyFont="1" applyBorder="1" applyAlignment="1">
      <alignment horizontal="center" wrapText="1"/>
    </xf>
    <xf numFmtId="165" fontId="7" fillId="28" borderId="1" xfId="0" applyNumberFormat="1" applyFont="1" applyFill="1" applyBorder="1"/>
    <xf numFmtId="0" fontId="5" fillId="0" borderId="6" xfId="0" applyFont="1" applyFill="1" applyBorder="1" applyProtection="1"/>
    <xf numFmtId="166" fontId="7" fillId="28" borderId="1" xfId="71" applyNumberFormat="1" applyFont="1" applyFill="1" applyBorder="1"/>
    <xf numFmtId="0" fontId="7" fillId="59" borderId="10" xfId="71" applyFont="1" applyFill="1" applyBorder="1" applyAlignment="1">
      <alignment wrapText="1"/>
    </xf>
    <xf numFmtId="0" fontId="7" fillId="59" borderId="4" xfId="71" applyFont="1" applyFill="1" applyBorder="1"/>
    <xf numFmtId="0" fontId="68" fillId="59" borderId="7" xfId="71" applyFont="1" applyFill="1" applyBorder="1"/>
    <xf numFmtId="0" fontId="68" fillId="59" borderId="4" xfId="71" applyFont="1" applyFill="1" applyBorder="1"/>
    <xf numFmtId="0" fontId="8" fillId="0" borderId="45" xfId="0" applyFont="1" applyFill="1" applyBorder="1" applyAlignment="1" applyProtection="1"/>
    <xf numFmtId="0" fontId="69" fillId="0" borderId="5" xfId="0" applyFont="1" applyBorder="1" applyAlignment="1">
      <alignment horizontal="left"/>
    </xf>
    <xf numFmtId="0" fontId="6" fillId="59" borderId="10" xfId="0" applyFont="1" applyFill="1" applyBorder="1" applyAlignment="1" applyProtection="1">
      <alignment horizontal="left" vertical="center" wrapText="1"/>
    </xf>
    <xf numFmtId="0" fontId="0" fillId="59" borderId="4" xfId="0" applyFill="1" applyBorder="1"/>
    <xf numFmtId="0" fontId="6" fillId="59" borderId="7" xfId="0" applyFont="1" applyFill="1" applyBorder="1" applyAlignment="1" applyProtection="1">
      <alignment horizontal="left" vertical="center" wrapText="1"/>
    </xf>
    <xf numFmtId="0" fontId="69" fillId="59" borderId="7" xfId="0" applyFont="1" applyFill="1" applyBorder="1" applyAlignment="1">
      <alignment horizontal="left"/>
    </xf>
    <xf numFmtId="0" fontId="69" fillId="59" borderId="4" xfId="0" applyFont="1" applyFill="1" applyBorder="1" applyAlignment="1">
      <alignment horizontal="left"/>
    </xf>
    <xf numFmtId="0" fontId="6" fillId="59" borderId="10" xfId="0" applyFont="1" applyFill="1" applyBorder="1" applyAlignment="1" applyProtection="1">
      <alignment vertical="center" wrapText="1"/>
    </xf>
    <xf numFmtId="0" fontId="6" fillId="59" borderId="7" xfId="0" applyFont="1" applyFill="1" applyBorder="1" applyAlignment="1" applyProtection="1">
      <alignment vertical="center" wrapText="1"/>
    </xf>
    <xf numFmtId="0" fontId="6" fillId="59" borderId="4" xfId="0" applyFont="1" applyFill="1" applyBorder="1" applyAlignment="1" applyProtection="1">
      <alignment vertical="center" wrapText="1"/>
    </xf>
    <xf numFmtId="0" fontId="5" fillId="59" borderId="6" xfId="51" applyFont="1" applyFill="1" applyBorder="1" applyAlignment="1" applyProtection="1">
      <alignment horizontal="center" vertical="center" wrapText="1"/>
    </xf>
    <xf numFmtId="0" fontId="5" fillId="59" borderId="21" xfId="51" applyFont="1" applyFill="1" applyBorder="1" applyAlignment="1" applyProtection="1">
      <alignment horizontal="center" vertical="center" wrapText="1"/>
    </xf>
    <xf numFmtId="0" fontId="5" fillId="0" borderId="7" xfId="51" applyFont="1" applyBorder="1" applyAlignment="1" applyProtection="1">
      <alignment horizontal="center" vertical="center" wrapText="1"/>
    </xf>
    <xf numFmtId="0" fontId="6" fillId="0" borderId="1" xfId="75" applyFont="1" applyFill="1" applyBorder="1" applyAlignment="1" applyProtection="1">
      <alignment horizontal="centerContinuous" vertical="center"/>
    </xf>
    <xf numFmtId="0" fontId="5" fillId="0" borderId="1" xfId="76" applyFont="1" applyFill="1" applyBorder="1" applyProtection="1"/>
    <xf numFmtId="168" fontId="7" fillId="28" borderId="7" xfId="0" applyNumberFormat="1" applyFont="1" applyFill="1" applyBorder="1" applyAlignment="1"/>
    <xf numFmtId="0" fontId="1" fillId="0" borderId="1" xfId="0" applyFont="1" applyBorder="1" applyAlignment="1">
      <alignment horizontal="centerContinuous"/>
    </xf>
    <xf numFmtId="0" fontId="6" fillId="0" borderId="0" xfId="0" applyFont="1" applyFill="1" applyAlignment="1"/>
    <xf numFmtId="0" fontId="5" fillId="0" borderId="11" xfId="0" applyFont="1" applyFill="1" applyBorder="1"/>
    <xf numFmtId="0" fontId="69" fillId="0" borderId="1" xfId="0" applyFont="1" applyBorder="1" applyAlignment="1">
      <alignment horizontal="center" vertical="center"/>
    </xf>
    <xf numFmtId="0" fontId="0" fillId="37" borderId="1" xfId="0" applyFont="1" applyFill="1" applyBorder="1" applyAlignment="1">
      <alignment horizontal="right"/>
    </xf>
    <xf numFmtId="0" fontId="5" fillId="0" borderId="1" xfId="53" applyFont="1" applyFill="1" applyBorder="1"/>
    <xf numFmtId="0" fontId="93" fillId="0" borderId="1" xfId="71" applyFont="1" applyBorder="1" applyAlignment="1">
      <alignment horizontal="center"/>
    </xf>
    <xf numFmtId="171" fontId="14" fillId="0" borderId="59" xfId="0" applyNumberFormat="1" applyFont="1" applyBorder="1" applyAlignment="1" applyProtection="1">
      <alignment horizontal="center" textRotation="90" wrapText="1"/>
    </xf>
    <xf numFmtId="171" fontId="14" fillId="0" borderId="59" xfId="0" applyNumberFormat="1" applyFont="1" applyBorder="1" applyAlignment="1" applyProtection="1">
      <alignment horizontal="center"/>
    </xf>
    <xf numFmtId="171" fontId="14" fillId="0" borderId="39" xfId="0" applyNumberFormat="1" applyFont="1" applyBorder="1" applyAlignment="1" applyProtection="1">
      <alignment horizontal="center"/>
    </xf>
    <xf numFmtId="174" fontId="32" fillId="42" borderId="46" xfId="0" applyNumberFormat="1" applyFont="1" applyFill="1" applyBorder="1" applyAlignment="1" applyProtection="1">
      <alignment horizontal="right"/>
    </xf>
    <xf numFmtId="174" fontId="32" fillId="42" borderId="44" xfId="0" applyNumberFormat="1" applyFont="1" applyFill="1" applyBorder="1" applyAlignment="1" applyProtection="1">
      <alignment horizontal="right"/>
    </xf>
    <xf numFmtId="174" fontId="33" fillId="42" borderId="44" xfId="0" applyNumberFormat="1" applyFont="1" applyFill="1" applyBorder="1" applyAlignment="1" applyProtection="1">
      <alignment horizontal="right"/>
    </xf>
    <xf numFmtId="174" fontId="32" fillId="0" borderId="44" xfId="0" applyNumberFormat="1" applyFont="1" applyBorder="1" applyAlignment="1" applyProtection="1"/>
    <xf numFmtId="174" fontId="33" fillId="0" borderId="44" xfId="0" applyNumberFormat="1" applyFont="1" applyFill="1" applyBorder="1" applyAlignment="1" applyProtection="1">
      <alignment horizontal="right"/>
    </xf>
    <xf numFmtId="174" fontId="14" fillId="60" borderId="44" xfId="0" applyNumberFormat="1" applyFont="1" applyFill="1" applyBorder="1" applyAlignment="1" applyProtection="1">
      <alignment horizontal="right"/>
    </xf>
    <xf numFmtId="174" fontId="40" fillId="50" borderId="44" xfId="0" applyNumberFormat="1" applyFont="1" applyFill="1" applyBorder="1" applyAlignment="1" applyProtection="1">
      <alignment horizontal="right"/>
    </xf>
    <xf numFmtId="174" fontId="32" fillId="60" borderId="46" xfId="0" applyNumberFormat="1" applyFont="1" applyFill="1" applyBorder="1" applyAlignment="1" applyProtection="1">
      <alignment horizontal="right"/>
    </xf>
    <xf numFmtId="174" fontId="33" fillId="42" borderId="46" xfId="0" applyNumberFormat="1" applyFont="1" applyFill="1" applyBorder="1" applyAlignment="1" applyProtection="1">
      <alignment horizontal="right"/>
    </xf>
    <xf numFmtId="174" fontId="33" fillId="0" borderId="46" xfId="0" applyNumberFormat="1" applyFont="1" applyFill="1" applyBorder="1" applyAlignment="1" applyProtection="1">
      <alignment horizontal="right"/>
    </xf>
    <xf numFmtId="174" fontId="14" fillId="60" borderId="46" xfId="0" applyNumberFormat="1" applyFont="1" applyFill="1" applyBorder="1" applyAlignment="1" applyProtection="1">
      <alignment horizontal="right"/>
    </xf>
    <xf numFmtId="175" fontId="32" fillId="0" borderId="6" xfId="0" applyNumberFormat="1" applyFont="1" applyBorder="1" applyAlignment="1" applyProtection="1"/>
    <xf numFmtId="0" fontId="69" fillId="0" borderId="1" xfId="0" applyFont="1" applyBorder="1" applyAlignment="1">
      <alignment horizontal="left"/>
    </xf>
    <xf numFmtId="0" fontId="7" fillId="0" borderId="1" xfId="0" applyFont="1" applyFill="1" applyBorder="1" applyAlignment="1"/>
    <xf numFmtId="0" fontId="5" fillId="0" borderId="0" xfId="76" applyFont="1" applyFill="1"/>
    <xf numFmtId="0" fontId="7" fillId="39" borderId="1" xfId="0" applyFont="1" applyFill="1" applyBorder="1" applyAlignment="1">
      <alignment horizontal="left" wrapText="1"/>
    </xf>
    <xf numFmtId="174" fontId="14" fillId="59" borderId="45" xfId="71" applyNumberFormat="1" applyFont="1" applyFill="1" applyBorder="1" applyAlignment="1" applyProtection="1"/>
    <xf numFmtId="171" fontId="14" fillId="0" borderId="1" xfId="71" applyNumberFormat="1" applyFont="1" applyBorder="1" applyAlignment="1" applyProtection="1">
      <alignment horizontal="center"/>
    </xf>
    <xf numFmtId="174" fontId="14" fillId="59" borderId="6" xfId="71" applyNumberFormat="1" applyFont="1" applyFill="1" applyBorder="1" applyAlignment="1" applyProtection="1"/>
    <xf numFmtId="174" fontId="33" fillId="42" borderId="47" xfId="71" applyNumberFormat="1" applyFont="1" applyFill="1" applyBorder="1" applyAlignment="1" applyProtection="1">
      <alignment horizontal="right"/>
    </xf>
    <xf numFmtId="174" fontId="14" fillId="59" borderId="31" xfId="71" applyNumberFormat="1" applyFont="1" applyFill="1" applyBorder="1" applyAlignment="1" applyProtection="1"/>
    <xf numFmtId="174" fontId="33" fillId="42" borderId="52" xfId="71" applyNumberFormat="1" applyFont="1" applyFill="1" applyBorder="1" applyAlignment="1" applyProtection="1">
      <alignment horizontal="right"/>
    </xf>
    <xf numFmtId="174" fontId="33" fillId="42" borderId="65" xfId="71" applyNumberFormat="1" applyFont="1" applyFill="1" applyBorder="1" applyAlignment="1" applyProtection="1">
      <alignment horizontal="right"/>
    </xf>
    <xf numFmtId="174" fontId="14" fillId="59" borderId="28" xfId="71" applyNumberFormat="1" applyFont="1" applyFill="1" applyBorder="1" applyAlignment="1" applyProtection="1"/>
    <xf numFmtId="174" fontId="33" fillId="42" borderId="66" xfId="71" applyNumberFormat="1" applyFont="1" applyFill="1" applyBorder="1" applyAlignment="1" applyProtection="1">
      <alignment horizontal="right"/>
    </xf>
    <xf numFmtId="0" fontId="13" fillId="52" borderId="27" xfId="71" applyFont="1" applyFill="1" applyBorder="1" applyAlignment="1" applyProtection="1">
      <alignment vertical="center" wrapText="1"/>
    </xf>
    <xf numFmtId="171" fontId="78" fillId="0" borderId="31" xfId="71" applyNumberFormat="1" applyFont="1" applyBorder="1" applyAlignment="1" applyProtection="1">
      <alignment horizontal="center" vertical="center" wrapText="1"/>
    </xf>
    <xf numFmtId="171" fontId="14" fillId="0" borderId="36" xfId="71" applyNumberFormat="1" applyFont="1" applyBorder="1" applyAlignment="1" applyProtection="1">
      <alignment horizontal="center" textRotation="90"/>
    </xf>
    <xf numFmtId="171" fontId="14" fillId="0" borderId="36" xfId="71" applyNumberFormat="1" applyFont="1" applyBorder="1" applyAlignment="1" applyProtection="1">
      <alignment horizontal="center"/>
    </xf>
    <xf numFmtId="171" fontId="78" fillId="0" borderId="28" xfId="71" applyNumberFormat="1" applyFont="1" applyBorder="1" applyAlignment="1" applyProtection="1">
      <alignment horizontal="center" vertical="center"/>
    </xf>
    <xf numFmtId="171" fontId="14" fillId="0" borderId="59" xfId="71" applyNumberFormat="1" applyFont="1" applyBorder="1" applyAlignment="1" applyProtection="1">
      <alignment horizontal="center" textRotation="90" wrapText="1"/>
    </xf>
    <xf numFmtId="171" fontId="14" fillId="0" borderId="59" xfId="71" applyNumberFormat="1" applyFont="1" applyBorder="1" applyAlignment="1" applyProtection="1">
      <alignment horizontal="center"/>
    </xf>
    <xf numFmtId="174" fontId="33" fillId="42" borderId="67" xfId="71" applyNumberFormat="1" applyFont="1" applyFill="1" applyBorder="1" applyAlignment="1" applyProtection="1">
      <alignment horizontal="right"/>
    </xf>
    <xf numFmtId="174" fontId="14" fillId="59" borderId="44" xfId="71" applyNumberFormat="1" applyFont="1" applyFill="1" applyBorder="1" applyAlignment="1" applyProtection="1"/>
    <xf numFmtId="174" fontId="14" fillId="59" borderId="46" xfId="71" applyNumberFormat="1" applyFont="1" applyFill="1" applyBorder="1" applyAlignment="1" applyProtection="1"/>
    <xf numFmtId="174" fontId="32" fillId="42" borderId="46" xfId="71" applyNumberFormat="1" applyFont="1" applyFill="1" applyBorder="1" applyAlignment="1" applyProtection="1"/>
    <xf numFmtId="171" fontId="78" fillId="0" borderId="68" xfId="71" applyNumberFormat="1" applyFont="1" applyBorder="1" applyAlignment="1" applyProtection="1">
      <alignment horizontal="center" vertical="center" wrapText="1"/>
    </xf>
    <xf numFmtId="171" fontId="78" fillId="0" borderId="49" xfId="71" applyNumberFormat="1" applyFont="1" applyBorder="1" applyAlignment="1" applyProtection="1">
      <alignment horizontal="center" vertical="center" wrapText="1"/>
    </xf>
    <xf numFmtId="171" fontId="78" fillId="0" borderId="69" xfId="71" applyNumberFormat="1" applyFont="1" applyBorder="1" applyAlignment="1" applyProtection="1">
      <alignment horizontal="center" vertical="center" wrapText="1"/>
    </xf>
    <xf numFmtId="171" fontId="14" fillId="0" borderId="39" xfId="71" applyNumberFormat="1" applyFont="1" applyFill="1" applyBorder="1" applyAlignment="1" applyProtection="1">
      <alignment horizontal="center" textRotation="90" wrapText="1"/>
    </xf>
    <xf numFmtId="171" fontId="78" fillId="0" borderId="33" xfId="71" applyNumberFormat="1" applyFont="1" applyBorder="1" applyAlignment="1" applyProtection="1">
      <alignment horizontal="center" vertical="center" wrapText="1"/>
    </xf>
    <xf numFmtId="171" fontId="14" fillId="0" borderId="40" xfId="71" applyNumberFormat="1" applyFont="1" applyBorder="1" applyAlignment="1" applyProtection="1">
      <alignment horizontal="center" textRotation="90" wrapText="1"/>
    </xf>
    <xf numFmtId="171" fontId="14" fillId="0" borderId="40" xfId="71" applyNumberFormat="1" applyFont="1" applyBorder="1" applyAlignment="1" applyProtection="1">
      <alignment horizontal="center"/>
    </xf>
    <xf numFmtId="174" fontId="14" fillId="59" borderId="5" xfId="71" applyNumberFormat="1" applyFont="1" applyFill="1" applyBorder="1" applyAlignment="1" applyProtection="1"/>
    <xf numFmtId="0" fontId="78" fillId="48" borderId="32" xfId="71" applyFont="1" applyFill="1" applyBorder="1" applyAlignment="1" applyProtection="1">
      <alignment horizontal="center" vertical="center"/>
    </xf>
    <xf numFmtId="171" fontId="13" fillId="48" borderId="37" xfId="71" applyNumberFormat="1" applyFont="1" applyFill="1" applyBorder="1" applyAlignment="1" applyProtection="1">
      <alignment horizontal="center" textRotation="90" wrapText="1"/>
    </xf>
    <xf numFmtId="171" fontId="33" fillId="0" borderId="37" xfId="71" applyNumberFormat="1" applyFont="1" applyBorder="1" applyAlignment="1" applyProtection="1">
      <alignment horizontal="center"/>
    </xf>
    <xf numFmtId="174" fontId="14" fillId="59" borderId="34" xfId="71" applyNumberFormat="1" applyFont="1" applyFill="1" applyBorder="1" applyAlignment="1" applyProtection="1"/>
    <xf numFmtId="174" fontId="32" fillId="42" borderId="34" xfId="71" applyNumberFormat="1" applyFont="1" applyFill="1" applyBorder="1" applyAlignment="1" applyProtection="1"/>
    <xf numFmtId="0" fontId="78" fillId="0" borderId="19" xfId="71" applyFont="1" applyFill="1" applyBorder="1" applyAlignment="1" applyProtection="1">
      <alignment horizontal="center" vertical="center"/>
    </xf>
    <xf numFmtId="171" fontId="13" fillId="42" borderId="38" xfId="71" applyNumberFormat="1" applyFont="1" applyFill="1" applyBorder="1" applyAlignment="1" applyProtection="1">
      <alignment horizontal="center" textRotation="90" wrapText="1"/>
    </xf>
    <xf numFmtId="171" fontId="33" fillId="0" borderId="38" xfId="71" applyNumberFormat="1" applyFont="1" applyBorder="1" applyAlignment="1" applyProtection="1">
      <alignment horizontal="center"/>
    </xf>
    <xf numFmtId="174" fontId="32" fillId="42" borderId="5" xfId="71" applyNumberFormat="1" applyFont="1" applyFill="1" applyBorder="1" applyAlignment="1" applyProtection="1"/>
    <xf numFmtId="0" fontId="13" fillId="49" borderId="22" xfId="71" applyFont="1" applyFill="1" applyBorder="1" applyAlignment="1" applyProtection="1">
      <alignment horizontal="center" vertical="center" wrapText="1"/>
    </xf>
    <xf numFmtId="164" fontId="6" fillId="0" borderId="7" xfId="0" applyNumberFormat="1" applyFont="1" applyBorder="1" applyAlignment="1" applyProtection="1">
      <alignment horizontal="left" vertical="center" wrapText="1"/>
    </xf>
    <xf numFmtId="164" fontId="6" fillId="0" borderId="10" xfId="0" applyNumberFormat="1" applyFont="1" applyBorder="1" applyAlignment="1" applyProtection="1">
      <alignment horizontal="left" vertical="center" wrapText="1"/>
    </xf>
    <xf numFmtId="164" fontId="6" fillId="42" borderId="1" xfId="75" applyNumberFormat="1" applyFont="1" applyFill="1" applyBorder="1" applyAlignment="1" applyProtection="1">
      <alignment horizontal="right" vertical="center"/>
    </xf>
    <xf numFmtId="0" fontId="8" fillId="0" borderId="0" xfId="52" applyFont="1" applyFill="1" applyBorder="1" applyAlignment="1" applyProtection="1">
      <alignment horizontal="left"/>
    </xf>
    <xf numFmtId="0" fontId="5" fillId="0" borderId="11" xfId="75" applyFont="1" applyFill="1" applyBorder="1" applyAlignment="1" applyProtection="1">
      <alignment horizontal="center" vertical="center"/>
    </xf>
    <xf numFmtId="170" fontId="0" fillId="44" borderId="1" xfId="0" applyNumberFormat="1" applyFill="1" applyBorder="1" applyAlignment="1">
      <alignment horizontal="right"/>
    </xf>
    <xf numFmtId="0" fontId="83" fillId="0" borderId="0" xfId="0" applyFont="1" applyBorder="1" applyAlignment="1" applyProtection="1">
      <alignment horizontal="left" vertical="center"/>
    </xf>
    <xf numFmtId="164" fontId="0" fillId="42" borderId="1" xfId="0" applyNumberFormat="1" applyFill="1" applyBorder="1"/>
    <xf numFmtId="168" fontId="0" fillId="0" borderId="0" xfId="0" applyNumberFormat="1" applyBorder="1" applyAlignment="1">
      <alignment horizontal="right"/>
    </xf>
    <xf numFmtId="168" fontId="0" fillId="43" borderId="21" xfId="0" applyNumberFormat="1" applyFont="1" applyFill="1" applyBorder="1" applyAlignment="1">
      <alignment horizontal="right" vertical="center"/>
    </xf>
    <xf numFmtId="168" fontId="5" fillId="42" borderId="21" xfId="51" applyNumberFormat="1" applyFont="1" applyFill="1" applyBorder="1" applyAlignment="1" applyProtection="1">
      <alignment horizontal="right" vertical="center"/>
    </xf>
    <xf numFmtId="0" fontId="6" fillId="0" borderId="0" xfId="0" applyFont="1" applyFill="1" applyBorder="1" applyProtection="1"/>
    <xf numFmtId="0" fontId="0" fillId="0" borderId="45" xfId="0" applyBorder="1"/>
    <xf numFmtId="0" fontId="69" fillId="59" borderId="1" xfId="0" applyFont="1" applyFill="1" applyBorder="1" applyAlignment="1">
      <alignment horizontal="left"/>
    </xf>
    <xf numFmtId="0" fontId="5" fillId="0" borderId="1" xfId="71" applyFont="1" applyBorder="1" applyProtection="1"/>
    <xf numFmtId="0" fontId="7" fillId="0" borderId="11" xfId="0" applyFont="1" applyFill="1" applyBorder="1" applyAlignment="1">
      <alignment horizontal="left" wrapText="1"/>
    </xf>
    <xf numFmtId="168" fontId="0" fillId="0" borderId="8" xfId="0" applyNumberFormat="1" applyFont="1" applyFill="1" applyBorder="1" applyAlignment="1"/>
    <xf numFmtId="168" fontId="0" fillId="0" borderId="19" xfId="0" applyNumberFormat="1" applyFont="1" applyFill="1" applyBorder="1" applyAlignment="1"/>
    <xf numFmtId="0" fontId="7" fillId="59" borderId="1" xfId="0" applyFont="1" applyFill="1" applyBorder="1" applyAlignment="1">
      <alignment horizontal="left" wrapText="1"/>
    </xf>
    <xf numFmtId="0" fontId="69" fillId="0" borderId="0" xfId="0" applyFont="1" applyAlignment="1"/>
    <xf numFmtId="0" fontId="71" fillId="0" borderId="0" xfId="0" applyFont="1" applyBorder="1" applyAlignment="1">
      <alignment horizontal="left"/>
    </xf>
    <xf numFmtId="0" fontId="69" fillId="0" borderId="0" xfId="71" applyFont="1" applyFill="1" applyAlignment="1"/>
    <xf numFmtId="0" fontId="68" fillId="0" borderId="0" xfId="71" applyFont="1" applyFill="1" applyAlignment="1"/>
    <xf numFmtId="0" fontId="68" fillId="0" borderId="0" xfId="71" applyFont="1" applyAlignment="1"/>
    <xf numFmtId="0" fontId="5" fillId="0" borderId="1" xfId="45" applyFont="1" applyBorder="1" applyAlignment="1" applyProtection="1"/>
    <xf numFmtId="0" fontId="5" fillId="0" borderId="8" xfId="45" applyFont="1" applyBorder="1" applyAlignment="1" applyProtection="1"/>
    <xf numFmtId="0" fontId="5" fillId="0" borderId="1" xfId="45" applyFont="1" applyFill="1" applyBorder="1" applyAlignment="1" applyProtection="1"/>
    <xf numFmtId="0" fontId="69" fillId="0" borderId="0" xfId="71" applyFont="1" applyAlignment="1"/>
    <xf numFmtId="0" fontId="5" fillId="0" borderId="0" xfId="45" applyFont="1" applyBorder="1" applyAlignment="1" applyProtection="1"/>
    <xf numFmtId="0" fontId="5" fillId="0" borderId="0" xfId="45" applyFont="1" applyFill="1" applyBorder="1" applyAlignment="1" applyProtection="1"/>
    <xf numFmtId="0" fontId="6" fillId="0" borderId="11" xfId="51" applyFont="1" applyFill="1" applyBorder="1" applyAlignment="1" applyProtection="1"/>
    <xf numFmtId="0" fontId="5" fillId="0" borderId="11" xfId="45" applyFont="1" applyFill="1" applyBorder="1" applyAlignment="1" applyProtection="1"/>
    <xf numFmtId="0" fontId="6" fillId="0" borderId="1" xfId="45" applyFont="1" applyBorder="1" applyAlignment="1" applyProtection="1"/>
    <xf numFmtId="3" fontId="5" fillId="0" borderId="1" xfId="76" applyNumberFormat="1" applyFont="1" applyFill="1" applyBorder="1" applyAlignment="1" applyProtection="1">
      <alignment vertical="center"/>
      <protection locked="0"/>
    </xf>
    <xf numFmtId="0" fontId="55" fillId="0" borderId="1" xfId="0" applyFont="1" applyBorder="1"/>
    <xf numFmtId="168" fontId="5" fillId="0" borderId="0" xfId="45" applyNumberFormat="1" applyFont="1" applyBorder="1" applyAlignment="1" applyProtection="1">
      <alignment horizontal="center"/>
    </xf>
    <xf numFmtId="0" fontId="6" fillId="0" borderId="0" xfId="77" applyFont="1" applyBorder="1" applyAlignment="1" applyProtection="1"/>
    <xf numFmtId="0" fontId="55" fillId="0" borderId="11" xfId="0" applyFont="1" applyFill="1" applyBorder="1" applyAlignment="1" applyProtection="1"/>
    <xf numFmtId="41" fontId="7" fillId="28" borderId="7" xfId="0" applyNumberFormat="1" applyFont="1" applyFill="1" applyBorder="1"/>
    <xf numFmtId="0" fontId="75" fillId="51" borderId="24" xfId="0" applyFont="1" applyFill="1" applyBorder="1" applyAlignment="1" applyProtection="1">
      <alignment horizontal="center" vertical="center" wrapText="1"/>
    </xf>
    <xf numFmtId="0" fontId="13" fillId="49" borderId="23" xfId="0" applyFont="1" applyFill="1" applyBorder="1" applyAlignment="1" applyProtection="1">
      <alignment horizontal="center" vertical="center" wrapText="1"/>
    </xf>
    <xf numFmtId="0" fontId="0" fillId="0" borderId="0" xfId="0" applyFont="1" applyFill="1" applyBorder="1"/>
    <xf numFmtId="164" fontId="0" fillId="0" borderId="0" xfId="0" applyNumberFormat="1" applyFont="1" applyFill="1" applyBorder="1" applyAlignment="1">
      <alignment horizontal="right"/>
    </xf>
    <xf numFmtId="0" fontId="5" fillId="0" borderId="0" xfId="76" applyFont="1" applyFill="1" applyBorder="1" applyProtection="1"/>
    <xf numFmtId="0" fontId="5" fillId="0" borderId="0" xfId="76" applyFont="1" applyFill="1" applyBorder="1"/>
    <xf numFmtId="0" fontId="0" fillId="0" borderId="0" xfId="0" applyFont="1" applyBorder="1" applyAlignment="1">
      <alignment wrapText="1"/>
    </xf>
    <xf numFmtId="0" fontId="0" fillId="0" borderId="0" xfId="0" applyFont="1" applyAlignment="1">
      <alignment wrapText="1"/>
    </xf>
    <xf numFmtId="164" fontId="0" fillId="42" borderId="1" xfId="0" applyNumberFormat="1" applyFont="1" applyFill="1" applyBorder="1" applyAlignment="1">
      <alignment horizontal="right" wrapText="1"/>
    </xf>
    <xf numFmtId="168" fontId="5" fillId="43" borderId="1" xfId="75" applyNumberFormat="1" applyFont="1" applyFill="1" applyBorder="1" applyAlignment="1" applyProtection="1">
      <alignment horizontal="right" vertical="center" wrapText="1"/>
      <protection locked="0"/>
    </xf>
    <xf numFmtId="0" fontId="5" fillId="0" borderId="10" xfId="51" applyNumberFormat="1" applyFont="1" applyBorder="1" applyAlignment="1" applyProtection="1">
      <alignment horizontal="left" vertical="center" wrapText="1"/>
    </xf>
    <xf numFmtId="0" fontId="5" fillId="0" borderId="1" xfId="51" applyFont="1" applyFill="1" applyBorder="1" applyAlignment="1" applyProtection="1">
      <alignment horizontal="center" vertical="center"/>
      <protection locked="0"/>
    </xf>
    <xf numFmtId="12" fontId="5" fillId="0" borderId="0" xfId="51" applyNumberFormat="1" applyFont="1" applyProtection="1"/>
    <xf numFmtId="185" fontId="5" fillId="27" borderId="1" xfId="51" applyNumberFormat="1" applyFont="1" applyFill="1" applyBorder="1" applyAlignment="1" applyProtection="1">
      <alignment horizontal="center" vertical="center" wrapText="1"/>
      <protection locked="0"/>
    </xf>
    <xf numFmtId="43" fontId="5" fillId="42" borderId="1" xfId="51" applyNumberFormat="1" applyFont="1" applyFill="1" applyBorder="1" applyAlignment="1" applyProtection="1">
      <alignment horizontal="center" vertical="center" wrapText="1"/>
      <protection locked="0"/>
    </xf>
    <xf numFmtId="0" fontId="76" fillId="51" borderId="24" xfId="0" applyFont="1" applyFill="1" applyBorder="1" applyAlignment="1" applyProtection="1">
      <alignment horizontal="centerContinuous" vertical="center" wrapText="1"/>
    </xf>
    <xf numFmtId="174" fontId="32" fillId="46" borderId="34" xfId="0" applyNumberFormat="1" applyFont="1" applyFill="1" applyBorder="1" applyAlignment="1" applyProtection="1"/>
    <xf numFmtId="174" fontId="32" fillId="72" borderId="34" xfId="0" applyNumberFormat="1" applyFont="1" applyFill="1" applyBorder="1" applyAlignment="1" applyProtection="1"/>
    <xf numFmtId="174" fontId="14" fillId="72" borderId="45" xfId="0" applyNumberFormat="1" applyFont="1" applyFill="1" applyBorder="1" applyAlignment="1" applyProtection="1">
      <alignment horizontal="right"/>
    </xf>
    <xf numFmtId="174" fontId="14" fillId="72" borderId="20" xfId="0" applyNumberFormat="1" applyFont="1" applyFill="1" applyBorder="1" applyAlignment="1" applyProtection="1">
      <alignment horizontal="right"/>
    </xf>
    <xf numFmtId="174" fontId="14" fillId="72" borderId="42" xfId="0" applyNumberFormat="1" applyFont="1" applyFill="1" applyBorder="1" applyAlignment="1" applyProtection="1">
      <alignment horizontal="right"/>
    </xf>
    <xf numFmtId="174" fontId="32" fillId="72" borderId="45" xfId="0" applyNumberFormat="1" applyFont="1" applyFill="1" applyBorder="1" applyAlignment="1" applyProtection="1">
      <alignment horizontal="right"/>
    </xf>
    <xf numFmtId="174" fontId="32" fillId="72" borderId="44" xfId="0" applyNumberFormat="1" applyFont="1" applyFill="1" applyBorder="1" applyAlignment="1" applyProtection="1">
      <alignment horizontal="right"/>
    </xf>
    <xf numFmtId="174" fontId="32" fillId="72" borderId="20" xfId="0" applyNumberFormat="1" applyFont="1" applyFill="1" applyBorder="1" applyAlignment="1" applyProtection="1">
      <alignment horizontal="right"/>
    </xf>
    <xf numFmtId="174" fontId="32" fillId="72" borderId="46" xfId="0" applyNumberFormat="1" applyFont="1" applyFill="1" applyBorder="1" applyAlignment="1" applyProtection="1">
      <alignment horizontal="right"/>
    </xf>
    <xf numFmtId="174" fontId="32" fillId="72" borderId="45" xfId="0" applyNumberFormat="1" applyFont="1" applyFill="1" applyBorder="1" applyAlignment="1" applyProtection="1"/>
    <xf numFmtId="174" fontId="32" fillId="72" borderId="20" xfId="0" applyNumberFormat="1" applyFont="1" applyFill="1" applyBorder="1" applyAlignment="1" applyProtection="1"/>
    <xf numFmtId="174" fontId="32" fillId="72" borderId="42" xfId="0" applyNumberFormat="1" applyFont="1" applyFill="1" applyBorder="1" applyAlignment="1" applyProtection="1"/>
    <xf numFmtId="174" fontId="32" fillId="72" borderId="34" xfId="0" applyNumberFormat="1" applyFont="1" applyFill="1" applyBorder="1" applyAlignment="1" applyProtection="1">
      <alignment horizontal="right"/>
    </xf>
    <xf numFmtId="174" fontId="32" fillId="72" borderId="46" xfId="0" applyNumberFormat="1" applyFont="1" applyFill="1" applyBorder="1" applyAlignment="1" applyProtection="1"/>
    <xf numFmtId="174" fontId="13" fillId="72" borderId="45" xfId="0" applyNumberFormat="1" applyFont="1" applyFill="1" applyBorder="1" applyAlignment="1" applyProtection="1"/>
    <xf numFmtId="174" fontId="13" fillId="72" borderId="20" xfId="0" applyNumberFormat="1" applyFont="1" applyFill="1" applyBorder="1" applyAlignment="1" applyProtection="1"/>
    <xf numFmtId="174" fontId="14" fillId="72" borderId="45" xfId="0" applyNumberFormat="1" applyFont="1" applyFill="1" applyBorder="1" applyAlignment="1" applyProtection="1"/>
    <xf numFmtId="174" fontId="14" fillId="72" borderId="20" xfId="0" applyNumberFormat="1" applyFont="1" applyFill="1" applyBorder="1" applyAlignment="1" applyProtection="1"/>
    <xf numFmtId="174" fontId="33" fillId="72" borderId="34" xfId="0" applyNumberFormat="1" applyFont="1" applyFill="1" applyBorder="1" applyAlignment="1" applyProtection="1"/>
    <xf numFmtId="174" fontId="32" fillId="72" borderId="5" xfId="0" applyNumberFormat="1" applyFont="1" applyFill="1" applyBorder="1" applyAlignment="1" applyProtection="1">
      <alignment horizontal="right"/>
    </xf>
    <xf numFmtId="174" fontId="32" fillId="72" borderId="5" xfId="0" applyNumberFormat="1" applyFont="1" applyFill="1" applyBorder="1" applyAlignment="1" applyProtection="1"/>
    <xf numFmtId="174" fontId="14" fillId="72" borderId="34" xfId="0" applyNumberFormat="1" applyFont="1" applyFill="1" applyBorder="1" applyAlignment="1" applyProtection="1">
      <alignment horizontal="right"/>
    </xf>
    <xf numFmtId="174" fontId="14" fillId="72" borderId="5" xfId="0" applyNumberFormat="1" applyFont="1" applyFill="1" applyBorder="1" applyAlignment="1" applyProtection="1">
      <alignment horizontal="right"/>
    </xf>
    <xf numFmtId="174" fontId="14" fillId="72" borderId="34" xfId="0" applyNumberFormat="1" applyFont="1" applyFill="1" applyBorder="1" applyAlignment="1" applyProtection="1"/>
    <xf numFmtId="174" fontId="32" fillId="72" borderId="0" xfId="0" applyNumberFormat="1" applyFont="1" applyFill="1" applyBorder="1" applyAlignment="1" applyProtection="1"/>
    <xf numFmtId="174" fontId="72" fillId="72" borderId="55" xfId="0" applyNumberFormat="1" applyFont="1" applyFill="1" applyBorder="1"/>
    <xf numFmtId="0" fontId="0" fillId="72" borderId="0" xfId="0" applyFill="1"/>
    <xf numFmtId="0" fontId="69" fillId="72" borderId="0" xfId="0" applyFont="1" applyFill="1"/>
    <xf numFmtId="0" fontId="72" fillId="0" borderId="1" xfId="0" applyFont="1" applyBorder="1"/>
    <xf numFmtId="0" fontId="0" fillId="0" borderId="20" xfId="0" applyFill="1" applyBorder="1" applyAlignment="1">
      <alignment horizontal="center" vertical="center" wrapText="1"/>
    </xf>
    <xf numFmtId="174" fontId="0" fillId="45" borderId="19" xfId="0" applyNumberFormat="1" applyFill="1" applyBorder="1"/>
    <xf numFmtId="0" fontId="0" fillId="72" borderId="0" xfId="0" applyFill="1" applyBorder="1"/>
    <xf numFmtId="0" fontId="69" fillId="72" borderId="0" xfId="0" applyFont="1" applyFill="1" applyBorder="1"/>
    <xf numFmtId="0" fontId="72" fillId="72" borderId="0" xfId="0" applyFont="1" applyFill="1" applyBorder="1"/>
    <xf numFmtId="174" fontId="0" fillId="72" borderId="0" xfId="0" applyNumberFormat="1" applyFill="1" applyBorder="1"/>
    <xf numFmtId="174" fontId="0" fillId="72" borderId="0" xfId="0" applyNumberFormat="1" applyFill="1" applyBorder="1" applyAlignment="1">
      <alignment horizontal="center"/>
    </xf>
    <xf numFmtId="168" fontId="0" fillId="72" borderId="0" xfId="0" applyNumberFormat="1" applyFill="1" applyBorder="1"/>
    <xf numFmtId="168" fontId="69" fillId="72" borderId="0" xfId="0" applyNumberFormat="1" applyFont="1" applyFill="1" applyBorder="1"/>
    <xf numFmtId="0" fontId="69" fillId="0" borderId="10" xfId="0" applyFont="1" applyBorder="1" applyAlignment="1">
      <alignment wrapText="1"/>
    </xf>
    <xf numFmtId="0" fontId="0" fillId="0" borderId="6" xfId="0" applyBorder="1" applyAlignment="1">
      <alignment horizontal="center" vertical="center" wrapText="1"/>
    </xf>
    <xf numFmtId="0" fontId="6" fillId="0" borderId="19" xfId="0" applyFont="1" applyFill="1" applyBorder="1" applyAlignment="1">
      <alignment horizontal="center" vertical="center" wrapText="1"/>
    </xf>
    <xf numFmtId="0" fontId="69" fillId="0" borderId="6" xfId="0" applyFont="1" applyFill="1" applyBorder="1" applyAlignment="1">
      <alignment horizontal="center" vertical="center" wrapText="1"/>
    </xf>
    <xf numFmtId="174" fontId="0" fillId="0" borderId="0" xfId="0" applyNumberFormat="1" applyFill="1" applyBorder="1"/>
    <xf numFmtId="0" fontId="0" fillId="0" borderId="1" xfId="0" applyFill="1" applyBorder="1" applyAlignment="1">
      <alignment horizontal="center" vertical="center" wrapText="1"/>
    </xf>
    <xf numFmtId="9" fontId="0" fillId="0" borderId="1" xfId="0" applyNumberFormat="1" applyFill="1" applyBorder="1" applyAlignment="1">
      <alignment horizontal="center" vertical="center" wrapText="1"/>
    </xf>
    <xf numFmtId="0" fontId="88" fillId="0" borderId="1" xfId="0" applyFont="1" applyBorder="1"/>
    <xf numFmtId="168" fontId="5" fillId="45" borderId="10" xfId="52" applyNumberFormat="1" applyFont="1" applyFill="1" applyBorder="1" applyAlignment="1">
      <alignment horizontal="right"/>
    </xf>
    <xf numFmtId="174" fontId="32" fillId="42" borderId="19" xfId="71" applyNumberFormat="1" applyFont="1" applyFill="1" applyBorder="1" applyAlignment="1" applyProtection="1"/>
    <xf numFmtId="174" fontId="32" fillId="42" borderId="10" xfId="71" applyNumberFormat="1" applyFont="1" applyFill="1" applyBorder="1" applyAlignment="1" applyProtection="1"/>
    <xf numFmtId="168" fontId="5" fillId="45" borderId="7" xfId="52" applyNumberFormat="1" applyFont="1" applyFill="1" applyBorder="1" applyAlignment="1">
      <alignment horizontal="right"/>
    </xf>
    <xf numFmtId="174" fontId="32" fillId="42" borderId="30" xfId="71" applyNumberFormat="1" applyFont="1" applyFill="1" applyBorder="1" applyAlignment="1" applyProtection="1"/>
    <xf numFmtId="174" fontId="32" fillId="42" borderId="7" xfId="71" applyNumberFormat="1" applyFont="1" applyFill="1" applyBorder="1" applyAlignment="1" applyProtection="1"/>
    <xf numFmtId="174" fontId="40" fillId="72" borderId="0" xfId="0" applyNumberFormat="1" applyFont="1" applyFill="1" applyBorder="1" applyAlignment="1" applyProtection="1">
      <alignment horizontal="right"/>
    </xf>
    <xf numFmtId="173" fontId="36" fillId="72" borderId="0" xfId="0" applyNumberFormat="1" applyFont="1" applyFill="1" applyBorder="1" applyAlignment="1" applyProtection="1"/>
    <xf numFmtId="174" fontId="14" fillId="72" borderId="1" xfId="0" applyNumberFormat="1" applyFont="1" applyFill="1" applyBorder="1" applyAlignment="1" applyProtection="1"/>
    <xf numFmtId="174" fontId="14" fillId="72" borderId="21" xfId="0" applyNumberFormat="1" applyFont="1" applyFill="1" applyBorder="1" applyAlignment="1" applyProtection="1"/>
    <xf numFmtId="174" fontId="32" fillId="72" borderId="1" xfId="0" applyNumberFormat="1" applyFont="1" applyFill="1" applyBorder="1" applyAlignment="1" applyProtection="1"/>
    <xf numFmtId="173" fontId="36" fillId="72" borderId="46" xfId="0" applyNumberFormat="1" applyFont="1" applyFill="1" applyBorder="1" applyAlignment="1" applyProtection="1"/>
    <xf numFmtId="173" fontId="36" fillId="72" borderId="44" xfId="0" applyNumberFormat="1" applyFont="1" applyFill="1" applyBorder="1" applyAlignment="1" applyProtection="1"/>
    <xf numFmtId="168" fontId="0" fillId="72" borderId="1" xfId="0" applyNumberFormat="1" applyFill="1" applyBorder="1" applyAlignment="1">
      <alignment horizontal="right"/>
    </xf>
    <xf numFmtId="171" fontId="0" fillId="72" borderId="1" xfId="0" applyNumberFormat="1" applyFont="1" applyFill="1" applyBorder="1" applyAlignment="1">
      <alignment horizontal="center"/>
    </xf>
    <xf numFmtId="168" fontId="0" fillId="46" borderId="8" xfId="0" applyNumberFormat="1" applyFont="1" applyFill="1" applyBorder="1"/>
    <xf numFmtId="168" fontId="7" fillId="46" borderId="8" xfId="0" applyNumberFormat="1" applyFont="1" applyFill="1" applyBorder="1"/>
    <xf numFmtId="168" fontId="0" fillId="46" borderId="0" xfId="0" applyNumberFormat="1" applyFont="1" applyFill="1" applyBorder="1"/>
    <xf numFmtId="168" fontId="7" fillId="46" borderId="0" xfId="0" applyNumberFormat="1" applyFont="1" applyFill="1" applyBorder="1"/>
    <xf numFmtId="168" fontId="7" fillId="46" borderId="11" xfId="0" applyNumberFormat="1" applyFont="1" applyFill="1" applyBorder="1"/>
    <xf numFmtId="41" fontId="0" fillId="72" borderId="1" xfId="0" applyNumberFormat="1" applyFont="1" applyFill="1" applyBorder="1" applyAlignment="1">
      <alignment horizontal="center"/>
    </xf>
    <xf numFmtId="41" fontId="7" fillId="72" borderId="21" xfId="0" applyNumberFormat="1" applyFont="1" applyFill="1" applyBorder="1"/>
    <xf numFmtId="43" fontId="0" fillId="72" borderId="5" xfId="0" applyNumberFormat="1" applyFill="1" applyBorder="1" applyAlignment="1">
      <alignment horizontal="center"/>
    </xf>
    <xf numFmtId="43" fontId="0" fillId="72" borderId="0" xfId="0" applyNumberFormat="1" applyFill="1" applyBorder="1" applyAlignment="1">
      <alignment horizontal="center"/>
    </xf>
    <xf numFmtId="43" fontId="0" fillId="72" borderId="45" xfId="0" applyNumberFormat="1" applyFill="1" applyBorder="1" applyAlignment="1">
      <alignment horizontal="center"/>
    </xf>
    <xf numFmtId="43" fontId="0" fillId="72" borderId="38" xfId="0" applyNumberFormat="1" applyFill="1" applyBorder="1" applyAlignment="1">
      <alignment horizontal="center"/>
    </xf>
    <xf numFmtId="43" fontId="0" fillId="72" borderId="11" xfId="0" applyNumberFormat="1" applyFill="1" applyBorder="1" applyAlignment="1">
      <alignment horizontal="center"/>
    </xf>
    <xf numFmtId="43" fontId="0" fillId="72" borderId="35" xfId="0" applyNumberFormat="1" applyFill="1" applyBorder="1" applyAlignment="1">
      <alignment horizontal="center"/>
    </xf>
    <xf numFmtId="43" fontId="0" fillId="72" borderId="20" xfId="0" applyNumberFormat="1" applyFill="1" applyBorder="1" applyAlignment="1">
      <alignment horizontal="center"/>
    </xf>
    <xf numFmtId="43" fontId="0" fillId="72" borderId="21" xfId="0" applyNumberFormat="1" applyFill="1" applyBorder="1" applyAlignment="1">
      <alignment horizontal="center"/>
    </xf>
    <xf numFmtId="43" fontId="0" fillId="72" borderId="6" xfId="0" applyNumberFormat="1" applyFill="1" applyBorder="1" applyAlignment="1">
      <alignment horizontal="center"/>
    </xf>
    <xf numFmtId="43" fontId="0" fillId="72" borderId="19" xfId="0" applyNumberFormat="1" applyFill="1" applyBorder="1" applyAlignment="1">
      <alignment horizontal="center"/>
    </xf>
    <xf numFmtId="43" fontId="0" fillId="72" borderId="8" xfId="0" applyNumberFormat="1" applyFill="1" applyBorder="1" applyAlignment="1">
      <alignment horizontal="center"/>
    </xf>
    <xf numFmtId="43" fontId="0" fillId="72" borderId="30" xfId="0" applyNumberFormat="1" applyFill="1" applyBorder="1" applyAlignment="1">
      <alignment horizontal="center"/>
    </xf>
    <xf numFmtId="171" fontId="0" fillId="28" borderId="21" xfId="0" applyNumberFormat="1" applyFill="1" applyBorder="1" applyAlignment="1">
      <alignment horizontal="center"/>
    </xf>
    <xf numFmtId="171" fontId="0" fillId="28" borderId="7" xfId="0" applyNumberFormat="1" applyFill="1" applyBorder="1" applyAlignment="1">
      <alignment horizontal="center"/>
    </xf>
    <xf numFmtId="0" fontId="5" fillId="0" borderId="6" xfId="75" applyFont="1" applyFill="1" applyBorder="1" applyAlignment="1" applyProtection="1">
      <alignment horizontal="center" vertical="center"/>
    </xf>
    <xf numFmtId="164" fontId="5" fillId="0" borderId="6" xfId="51" applyNumberFormat="1" applyFont="1" applyFill="1" applyBorder="1" applyAlignment="1" applyProtection="1">
      <alignment horizontal="center" vertical="center"/>
    </xf>
    <xf numFmtId="0" fontId="0" fillId="0" borderId="6" xfId="0" applyFont="1" applyBorder="1" applyAlignment="1">
      <alignment horizontal="center"/>
    </xf>
    <xf numFmtId="171" fontId="0" fillId="28" borderId="21" xfId="0" applyNumberFormat="1" applyFont="1" applyFill="1" applyBorder="1" applyAlignment="1">
      <alignment horizontal="center"/>
    </xf>
    <xf numFmtId="168" fontId="0" fillId="72" borderId="0" xfId="0" applyNumberFormat="1" applyFont="1" applyFill="1" applyBorder="1"/>
    <xf numFmtId="171" fontId="0" fillId="72" borderId="0" xfId="0" applyNumberFormat="1" applyFont="1" applyFill="1" applyBorder="1" applyAlignment="1">
      <alignment horizontal="center"/>
    </xf>
    <xf numFmtId="168" fontId="0" fillId="72" borderId="19" xfId="0" applyNumberFormat="1" applyFont="1" applyFill="1" applyBorder="1"/>
    <xf numFmtId="168" fontId="0" fillId="72" borderId="8" xfId="0" applyNumberFormat="1" applyFont="1" applyFill="1" applyBorder="1"/>
    <xf numFmtId="168" fontId="6" fillId="72" borderId="30" xfId="51" applyNumberFormat="1" applyFont="1" applyFill="1" applyBorder="1" applyAlignment="1" applyProtection="1">
      <alignment horizontal="right" vertical="center"/>
    </xf>
    <xf numFmtId="168" fontId="0" fillId="72" borderId="5" xfId="0" applyNumberFormat="1" applyFont="1" applyFill="1" applyBorder="1"/>
    <xf numFmtId="168" fontId="6" fillId="72" borderId="45" xfId="51" applyNumberFormat="1" applyFont="1" applyFill="1" applyBorder="1" applyAlignment="1" applyProtection="1">
      <alignment horizontal="right" vertical="center"/>
    </xf>
    <xf numFmtId="168" fontId="0" fillId="72" borderId="38" xfId="0" applyNumberFormat="1" applyFont="1" applyFill="1" applyBorder="1"/>
    <xf numFmtId="168" fontId="0" fillId="72" borderId="11" xfId="0" applyNumberFormat="1" applyFont="1" applyFill="1" applyBorder="1"/>
    <xf numFmtId="168" fontId="6" fillId="72" borderId="35" xfId="51" applyNumberFormat="1" applyFont="1" applyFill="1" applyBorder="1" applyAlignment="1" applyProtection="1">
      <alignment horizontal="right" vertical="center"/>
    </xf>
    <xf numFmtId="171" fontId="0" fillId="72" borderId="19" xfId="0" applyNumberFormat="1" applyFont="1" applyFill="1" applyBorder="1" applyAlignment="1">
      <alignment horizontal="center"/>
    </xf>
    <xf numFmtId="171" fontId="0" fillId="72" borderId="8" xfId="0" applyNumberFormat="1" applyFont="1" applyFill="1" applyBorder="1" applyAlignment="1">
      <alignment horizontal="center"/>
    </xf>
    <xf numFmtId="171" fontId="0" fillId="72" borderId="30" xfId="0" applyNumberFormat="1" applyFont="1" applyFill="1" applyBorder="1" applyAlignment="1">
      <alignment horizontal="center"/>
    </xf>
    <xf numFmtId="171" fontId="0" fillId="72" borderId="5" xfId="0" applyNumberFormat="1" applyFont="1" applyFill="1" applyBorder="1" applyAlignment="1">
      <alignment horizontal="center"/>
    </xf>
    <xf numFmtId="171" fontId="0" fillId="72" borderId="45" xfId="0" applyNumberFormat="1" applyFont="1" applyFill="1" applyBorder="1" applyAlignment="1">
      <alignment horizontal="center"/>
    </xf>
    <xf numFmtId="171" fontId="0" fillId="72" borderId="38" xfId="0" applyNumberFormat="1" applyFont="1" applyFill="1" applyBorder="1" applyAlignment="1">
      <alignment horizontal="center"/>
    </xf>
    <xf numFmtId="171" fontId="0" fillId="72" borderId="11" xfId="0" applyNumberFormat="1" applyFont="1" applyFill="1" applyBorder="1" applyAlignment="1">
      <alignment horizontal="center"/>
    </xf>
    <xf numFmtId="171" fontId="0" fillId="72" borderId="35" xfId="0" applyNumberFormat="1" applyFont="1" applyFill="1" applyBorder="1" applyAlignment="1">
      <alignment horizontal="center"/>
    </xf>
    <xf numFmtId="171" fontId="0" fillId="28" borderId="6" xfId="0" applyNumberFormat="1" applyFont="1" applyFill="1" applyBorder="1" applyAlignment="1">
      <alignment horizontal="center"/>
    </xf>
    <xf numFmtId="171" fontId="0" fillId="72" borderId="10" xfId="0" applyNumberFormat="1" applyFont="1" applyFill="1" applyBorder="1" applyAlignment="1">
      <alignment horizontal="center"/>
    </xf>
    <xf numFmtId="171" fontId="0" fillId="72" borderId="4" xfId="0" applyNumberFormat="1" applyFont="1" applyFill="1" applyBorder="1" applyAlignment="1">
      <alignment horizontal="center"/>
    </xf>
    <xf numFmtId="171" fontId="0" fillId="72" borderId="7" xfId="0" applyNumberFormat="1" applyFont="1" applyFill="1" applyBorder="1" applyAlignment="1">
      <alignment horizontal="center"/>
    </xf>
    <xf numFmtId="164" fontId="0" fillId="27" borderId="6" xfId="0" applyNumberFormat="1" applyFont="1" applyFill="1" applyBorder="1"/>
    <xf numFmtId="164" fontId="7" fillId="28" borderId="6" xfId="0" applyNumberFormat="1" applyFont="1" applyFill="1" applyBorder="1"/>
    <xf numFmtId="164" fontId="0" fillId="27" borderId="21" xfId="0" applyNumberFormat="1" applyFont="1" applyFill="1" applyBorder="1"/>
    <xf numFmtId="164" fontId="7" fillId="28" borderId="21" xfId="0" applyNumberFormat="1" applyFont="1" applyFill="1" applyBorder="1"/>
    <xf numFmtId="164" fontId="0" fillId="72" borderId="19" xfId="0" applyNumberFormat="1" applyFont="1" applyFill="1" applyBorder="1"/>
    <xf numFmtId="164" fontId="0" fillId="72" borderId="8" xfId="0" applyNumberFormat="1" applyFont="1" applyFill="1" applyBorder="1"/>
    <xf numFmtId="164" fontId="0" fillId="72" borderId="30" xfId="0" applyNumberFormat="1" applyFont="1" applyFill="1" applyBorder="1"/>
    <xf numFmtId="164" fontId="0" fillId="72" borderId="38" xfId="0" applyNumberFormat="1" applyFont="1" applyFill="1" applyBorder="1"/>
    <xf numFmtId="164" fontId="0" fillId="72" borderId="11" xfId="0" applyNumberFormat="1" applyFont="1" applyFill="1" applyBorder="1"/>
    <xf numFmtId="164" fontId="0" fillId="72" borderId="35" xfId="0" applyNumberFormat="1" applyFont="1" applyFill="1" applyBorder="1"/>
    <xf numFmtId="164" fontId="0" fillId="72" borderId="10" xfId="0" applyNumberFormat="1" applyFont="1" applyFill="1" applyBorder="1"/>
    <xf numFmtId="164" fontId="0" fillId="72" borderId="4" xfId="0" applyNumberFormat="1" applyFont="1" applyFill="1" applyBorder="1"/>
    <xf numFmtId="164" fontId="0" fillId="72" borderId="7" xfId="0" applyNumberFormat="1" applyFont="1" applyFill="1" applyBorder="1"/>
    <xf numFmtId="166" fontId="7" fillId="28" borderId="6" xfId="0" applyNumberFormat="1" applyFont="1" applyFill="1" applyBorder="1"/>
    <xf numFmtId="166" fontId="0" fillId="27" borderId="6" xfId="0" applyNumberFormat="1" applyFont="1" applyFill="1" applyBorder="1"/>
    <xf numFmtId="166" fontId="7" fillId="28" borderId="21" xfId="0" applyNumberFormat="1" applyFont="1" applyFill="1" applyBorder="1"/>
    <xf numFmtId="166" fontId="0" fillId="27" borderId="21" xfId="0" applyNumberFormat="1" applyFont="1" applyFill="1" applyBorder="1"/>
    <xf numFmtId="168" fontId="7" fillId="72" borderId="0" xfId="0" applyNumberFormat="1" applyFont="1" applyFill="1" applyBorder="1"/>
    <xf numFmtId="168" fontId="7" fillId="72" borderId="30" xfId="0" applyNumberFormat="1" applyFont="1" applyFill="1" applyBorder="1"/>
    <xf numFmtId="168" fontId="7" fillId="72" borderId="19" xfId="0" applyNumberFormat="1" applyFont="1" applyFill="1" applyBorder="1"/>
    <xf numFmtId="168" fontId="7" fillId="72" borderId="8" xfId="0" applyNumberFormat="1" applyFont="1" applyFill="1" applyBorder="1"/>
    <xf numFmtId="168" fontId="7" fillId="72" borderId="5" xfId="0" applyNumberFormat="1" applyFont="1" applyFill="1" applyBorder="1"/>
    <xf numFmtId="168" fontId="7" fillId="72" borderId="45" xfId="0" applyNumberFormat="1" applyFont="1" applyFill="1" applyBorder="1"/>
    <xf numFmtId="166" fontId="69" fillId="72" borderId="10" xfId="0" applyNumberFormat="1" applyFont="1" applyFill="1" applyBorder="1"/>
    <xf numFmtId="166" fontId="69" fillId="72" borderId="4" xfId="0" applyNumberFormat="1" applyFont="1" applyFill="1" applyBorder="1"/>
    <xf numFmtId="166" fontId="7" fillId="72" borderId="7" xfId="0" applyNumberFormat="1" applyFont="1" applyFill="1" applyBorder="1"/>
    <xf numFmtId="168" fontId="5" fillId="43" borderId="6" xfId="75" applyNumberFormat="1" applyFont="1" applyFill="1" applyBorder="1" applyAlignment="1" applyProtection="1">
      <alignment horizontal="right" vertical="center"/>
      <protection locked="0"/>
    </xf>
    <xf numFmtId="164" fontId="0" fillId="42" borderId="6" xfId="0" applyNumberFormat="1" applyFont="1" applyFill="1" applyBorder="1" applyAlignment="1">
      <alignment horizontal="right"/>
    </xf>
    <xf numFmtId="164" fontId="0" fillId="42" borderId="21" xfId="0" applyNumberFormat="1" applyFont="1" applyFill="1" applyBorder="1" applyAlignment="1">
      <alignment horizontal="right"/>
    </xf>
    <xf numFmtId="168" fontId="5" fillId="43" borderId="21" xfId="75" applyNumberFormat="1" applyFont="1" applyFill="1" applyBorder="1" applyAlignment="1" applyProtection="1">
      <alignment horizontal="right" vertical="center"/>
      <protection locked="0"/>
    </xf>
    <xf numFmtId="164" fontId="0" fillId="72" borderId="10" xfId="0" applyNumberFormat="1" applyFont="1" applyFill="1" applyBorder="1" applyAlignment="1">
      <alignment horizontal="right"/>
    </xf>
    <xf numFmtId="164" fontId="0" fillId="72" borderId="4" xfId="0" applyNumberFormat="1" applyFont="1" applyFill="1" applyBorder="1" applyAlignment="1">
      <alignment horizontal="right"/>
    </xf>
    <xf numFmtId="164" fontId="0" fillId="72" borderId="7" xfId="0" applyNumberFormat="1" applyFont="1" applyFill="1" applyBorder="1" applyAlignment="1">
      <alignment horizontal="right"/>
    </xf>
    <xf numFmtId="171" fontId="0" fillId="73" borderId="10" xfId="0" applyNumberFormat="1" applyFill="1" applyBorder="1" applyAlignment="1">
      <alignment horizontal="center"/>
    </xf>
    <xf numFmtId="171" fontId="0" fillId="73" borderId="4" xfId="0" applyNumberFormat="1" applyFill="1" applyBorder="1" applyAlignment="1">
      <alignment horizontal="center"/>
    </xf>
    <xf numFmtId="171" fontId="0" fillId="73" borderId="7" xfId="0" applyNumberFormat="1" applyFill="1" applyBorder="1" applyAlignment="1">
      <alignment horizontal="center"/>
    </xf>
    <xf numFmtId="174" fontId="0" fillId="72" borderId="20" xfId="0" applyNumberFormat="1" applyFill="1" applyBorder="1"/>
    <xf numFmtId="0" fontId="0" fillId="72" borderId="20" xfId="0" applyFill="1" applyBorder="1"/>
    <xf numFmtId="0" fontId="72" fillId="0" borderId="4" xfId="0" applyFont="1" applyBorder="1"/>
    <xf numFmtId="0" fontId="0" fillId="0" borderId="0" xfId="0" applyFill="1" applyAlignment="1">
      <alignment vertical="top"/>
    </xf>
    <xf numFmtId="0" fontId="6" fillId="0" borderId="0" xfId="0" applyFont="1" applyAlignment="1" applyProtection="1">
      <alignment horizontal="centerContinuous" wrapText="1"/>
    </xf>
    <xf numFmtId="0" fontId="5" fillId="0" borderId="0" xfId="0" applyFont="1" applyAlignment="1" applyProtection="1">
      <alignment horizontal="centerContinuous"/>
    </xf>
    <xf numFmtId="0" fontId="5" fillId="0" borderId="19" xfId="75" applyFont="1" applyFill="1" applyBorder="1" applyAlignment="1" applyProtection="1">
      <alignment horizontal="center" vertical="center"/>
    </xf>
    <xf numFmtId="0" fontId="5" fillId="0" borderId="30" xfId="75" applyFont="1" applyFill="1" applyBorder="1" applyAlignment="1" applyProtection="1">
      <alignment horizontal="center" vertical="center"/>
    </xf>
    <xf numFmtId="0" fontId="13" fillId="49" borderId="23" xfId="0" applyFont="1" applyFill="1" applyBorder="1" applyAlignment="1" applyProtection="1">
      <alignment horizontal="center" vertical="center" wrapText="1"/>
    </xf>
    <xf numFmtId="0" fontId="75" fillId="51" borderId="24" xfId="0" applyFont="1" applyFill="1" applyBorder="1" applyAlignment="1" applyProtection="1">
      <alignment horizontal="center" vertical="center" wrapText="1"/>
    </xf>
    <xf numFmtId="167" fontId="0" fillId="28" borderId="1" xfId="0" applyNumberFormat="1" applyFont="1" applyFill="1" applyBorder="1" applyAlignment="1">
      <alignment horizontal="right"/>
    </xf>
    <xf numFmtId="0" fontId="6" fillId="0" borderId="1" xfId="45" applyFont="1" applyFill="1" applyBorder="1" applyAlignment="1" applyProtection="1"/>
    <xf numFmtId="0" fontId="13" fillId="49" borderId="23" xfId="0" applyFont="1" applyFill="1" applyBorder="1" applyAlignment="1" applyProtection="1">
      <alignment horizontal="center" vertical="center" wrapText="1"/>
    </xf>
    <xf numFmtId="0" fontId="75" fillId="51" borderId="24" xfId="0" applyFont="1" applyFill="1" applyBorder="1" applyAlignment="1" applyProtection="1">
      <alignment horizontal="center" vertical="center" wrapText="1"/>
    </xf>
    <xf numFmtId="174" fontId="32" fillId="72" borderId="7" xfId="0" applyNumberFormat="1" applyFont="1" applyFill="1" applyBorder="1" applyAlignment="1" applyProtection="1"/>
    <xf numFmtId="174" fontId="32" fillId="42" borderId="19" xfId="0" applyNumberFormat="1" applyFont="1" applyFill="1" applyBorder="1" applyAlignment="1" applyProtection="1">
      <alignment horizontal="right"/>
    </xf>
    <xf numFmtId="174" fontId="32" fillId="42" borderId="8" xfId="0" applyNumberFormat="1" applyFont="1" applyFill="1" applyBorder="1" applyAlignment="1" applyProtection="1">
      <alignment horizontal="right"/>
    </xf>
    <xf numFmtId="174" fontId="32" fillId="42" borderId="30" xfId="0" applyNumberFormat="1" applyFont="1" applyFill="1" applyBorder="1" applyAlignment="1" applyProtection="1">
      <alignment horizontal="right"/>
    </xf>
    <xf numFmtId="174" fontId="32" fillId="42" borderId="6" xfId="0" applyNumberFormat="1" applyFont="1" applyFill="1" applyBorder="1" applyAlignment="1" applyProtection="1">
      <alignment horizontal="right"/>
    </xf>
    <xf numFmtId="174" fontId="32" fillId="42" borderId="10" xfId="0" applyNumberFormat="1" applyFont="1" applyFill="1" applyBorder="1" applyAlignment="1" applyProtection="1"/>
    <xf numFmtId="174" fontId="32" fillId="42" borderId="4" xfId="0" applyNumberFormat="1" applyFont="1" applyFill="1" applyBorder="1" applyAlignment="1" applyProtection="1"/>
    <xf numFmtId="174" fontId="32" fillId="72" borderId="0" xfId="0" applyNumberFormat="1" applyFont="1" applyFill="1" applyBorder="1" applyAlignment="1" applyProtection="1">
      <alignment horizontal="right"/>
    </xf>
    <xf numFmtId="174" fontId="32" fillId="42" borderId="0" xfId="0" applyNumberFormat="1" applyFont="1" applyFill="1" applyBorder="1" applyAlignment="1" applyProtection="1"/>
    <xf numFmtId="174" fontId="32" fillId="60" borderId="19" xfId="0" applyNumberFormat="1" applyFont="1" applyFill="1" applyBorder="1" applyAlignment="1" applyProtection="1">
      <alignment horizontal="right"/>
    </xf>
    <xf numFmtId="174" fontId="32" fillId="60" borderId="41" xfId="0" applyNumberFormat="1" applyFont="1" applyFill="1" applyBorder="1" applyAlignment="1" applyProtection="1"/>
    <xf numFmtId="174" fontId="14" fillId="72" borderId="5" xfId="0" applyNumberFormat="1" applyFont="1" applyFill="1" applyBorder="1" applyAlignment="1" applyProtection="1"/>
    <xf numFmtId="174" fontId="14" fillId="60" borderId="5" xfId="0" applyNumberFormat="1" applyFont="1" applyFill="1" applyBorder="1" applyAlignment="1" applyProtection="1"/>
    <xf numFmtId="174" fontId="14" fillId="60" borderId="41" xfId="0" applyNumberFormat="1" applyFont="1" applyFill="1" applyBorder="1" applyAlignment="1" applyProtection="1"/>
    <xf numFmtId="174" fontId="33" fillId="42" borderId="44" xfId="0" applyNumberFormat="1" applyFont="1" applyFill="1" applyBorder="1" applyAlignment="1" applyProtection="1"/>
    <xf numFmtId="174" fontId="32" fillId="72" borderId="30" xfId="0" applyNumberFormat="1" applyFont="1" applyFill="1" applyBorder="1" applyAlignment="1" applyProtection="1">
      <alignment horizontal="right"/>
    </xf>
    <xf numFmtId="174" fontId="33" fillId="42" borderId="41" xfId="0" applyNumberFormat="1" applyFont="1" applyFill="1" applyBorder="1" applyAlignment="1" applyProtection="1"/>
    <xf numFmtId="174" fontId="32" fillId="60" borderId="38" xfId="0" applyNumberFormat="1" applyFont="1" applyFill="1" applyBorder="1" applyAlignment="1" applyProtection="1">
      <alignment horizontal="right"/>
    </xf>
    <xf numFmtId="174" fontId="32" fillId="60" borderId="21" xfId="0" applyNumberFormat="1" applyFont="1" applyFill="1" applyBorder="1" applyAlignment="1" applyProtection="1">
      <alignment horizontal="right"/>
    </xf>
    <xf numFmtId="174" fontId="32" fillId="60" borderId="11" xfId="0" applyNumberFormat="1" applyFont="1" applyFill="1" applyBorder="1" applyAlignment="1" applyProtection="1">
      <alignment horizontal="right"/>
    </xf>
    <xf numFmtId="174" fontId="32" fillId="60" borderId="40" xfId="0" applyNumberFormat="1" applyFont="1" applyFill="1" applyBorder="1" applyAlignment="1" applyProtection="1"/>
    <xf numFmtId="174" fontId="32" fillId="60" borderId="21" xfId="0" applyNumberFormat="1" applyFont="1" applyFill="1" applyBorder="1" applyAlignment="1" applyProtection="1"/>
    <xf numFmtId="174" fontId="32" fillId="42" borderId="11" xfId="0" applyNumberFormat="1" applyFont="1" applyFill="1" applyBorder="1" applyAlignment="1" applyProtection="1"/>
    <xf numFmtId="174" fontId="32" fillId="60" borderId="40" xfId="0" applyNumberFormat="1" applyFont="1" applyFill="1" applyBorder="1" applyAlignment="1" applyProtection="1">
      <alignment horizontal="right"/>
    </xf>
    <xf numFmtId="174" fontId="32" fillId="42" borderId="40" xfId="0" applyNumberFormat="1" applyFont="1" applyFill="1" applyBorder="1" applyAlignment="1" applyProtection="1"/>
    <xf numFmtId="174" fontId="14" fillId="72" borderId="38" xfId="0" applyNumberFormat="1" applyFont="1" applyFill="1" applyBorder="1" applyAlignment="1" applyProtection="1"/>
    <xf numFmtId="174" fontId="14" fillId="60" borderId="38" xfId="0" applyNumberFormat="1" applyFont="1" applyFill="1" applyBorder="1" applyAlignment="1" applyProtection="1"/>
    <xf numFmtId="174" fontId="32" fillId="42" borderId="38" xfId="0" applyNumberFormat="1" applyFont="1" applyFill="1" applyBorder="1" applyAlignment="1" applyProtection="1"/>
    <xf numFmtId="174" fontId="14" fillId="60" borderId="59" xfId="0" applyNumberFormat="1" applyFont="1" applyFill="1" applyBorder="1" applyAlignment="1" applyProtection="1"/>
    <xf numFmtId="174" fontId="14" fillId="60" borderId="21" xfId="0" applyNumberFormat="1" applyFont="1" applyFill="1" applyBorder="1" applyAlignment="1" applyProtection="1"/>
    <xf numFmtId="174" fontId="32" fillId="72" borderId="40" xfId="0" applyNumberFormat="1" applyFont="1" applyFill="1" applyBorder="1" applyAlignment="1" applyProtection="1">
      <alignment horizontal="right"/>
    </xf>
    <xf numFmtId="174" fontId="32" fillId="60" borderId="38" xfId="0" applyNumberFormat="1" applyFont="1" applyFill="1" applyBorder="1" applyAlignment="1" applyProtection="1"/>
    <xf numFmtId="174" fontId="33" fillId="42" borderId="40" xfId="0" applyNumberFormat="1" applyFont="1" applyFill="1" applyBorder="1" applyAlignment="1" applyProtection="1"/>
    <xf numFmtId="174" fontId="33" fillId="42" borderId="59" xfId="0" applyNumberFormat="1" applyFont="1" applyFill="1" applyBorder="1" applyAlignment="1" applyProtection="1"/>
    <xf numFmtId="174" fontId="32" fillId="60" borderId="6" xfId="0" applyNumberFormat="1" applyFont="1" applyFill="1" applyBorder="1" applyAlignment="1" applyProtection="1"/>
    <xf numFmtId="174" fontId="32" fillId="60" borderId="6" xfId="0" applyNumberFormat="1" applyFont="1" applyFill="1" applyBorder="1" applyAlignment="1" applyProtection="1">
      <alignment horizontal="right"/>
    </xf>
    <xf numFmtId="174" fontId="32" fillId="42" borderId="53" xfId="0" applyNumberFormat="1" applyFont="1" applyFill="1" applyBorder="1" applyAlignment="1" applyProtection="1"/>
    <xf numFmtId="174" fontId="32" fillId="42" borderId="54" xfId="0" applyNumberFormat="1" applyFont="1" applyFill="1" applyBorder="1" applyAlignment="1" applyProtection="1"/>
    <xf numFmtId="174" fontId="32" fillId="42" borderId="33" xfId="0" applyNumberFormat="1" applyFont="1" applyFill="1" applyBorder="1" applyAlignment="1" applyProtection="1"/>
    <xf numFmtId="174" fontId="32" fillId="60" borderId="59" xfId="0" applyNumberFormat="1" applyFont="1" applyFill="1" applyBorder="1" applyAlignment="1" applyProtection="1"/>
    <xf numFmtId="174" fontId="32" fillId="60" borderId="59" xfId="0" applyNumberFormat="1" applyFont="1" applyFill="1" applyBorder="1" applyAlignment="1" applyProtection="1">
      <alignment horizontal="right"/>
    </xf>
    <xf numFmtId="0" fontId="32" fillId="45" borderId="1" xfId="0" applyFont="1" applyFill="1" applyBorder="1" applyAlignment="1" applyProtection="1"/>
    <xf numFmtId="174" fontId="14" fillId="72" borderId="30" xfId="0" applyNumberFormat="1" applyFont="1" applyFill="1" applyBorder="1" applyAlignment="1" applyProtection="1"/>
    <xf numFmtId="174" fontId="32" fillId="72" borderId="8" xfId="0" applyNumberFormat="1" applyFont="1" applyFill="1" applyBorder="1" applyAlignment="1" applyProtection="1">
      <alignment horizontal="right"/>
    </xf>
    <xf numFmtId="0" fontId="32" fillId="0" borderId="39" xfId="0" applyFont="1" applyFill="1" applyBorder="1" applyAlignment="1" applyProtection="1"/>
    <xf numFmtId="174" fontId="32" fillId="72" borderId="11" xfId="0" applyNumberFormat="1" applyFont="1" applyFill="1" applyBorder="1" applyAlignment="1" applyProtection="1">
      <alignment horizontal="right"/>
    </xf>
    <xf numFmtId="174" fontId="32" fillId="42" borderId="28" xfId="0" applyNumberFormat="1" applyFont="1" applyFill="1" applyBorder="1" applyAlignment="1" applyProtection="1">
      <alignment horizontal="right"/>
    </xf>
    <xf numFmtId="174" fontId="32" fillId="42" borderId="19" xfId="0" applyNumberFormat="1" applyFont="1" applyFill="1" applyBorder="1" applyAlignment="1" applyProtection="1"/>
    <xf numFmtId="174" fontId="32" fillId="72" borderId="28" xfId="0" applyNumberFormat="1" applyFont="1" applyFill="1" applyBorder="1" applyAlignment="1" applyProtection="1">
      <alignment horizontal="right"/>
    </xf>
    <xf numFmtId="174" fontId="32" fillId="72" borderId="41" xfId="0" applyNumberFormat="1" applyFont="1" applyFill="1" applyBorder="1" applyAlignment="1" applyProtection="1">
      <alignment horizontal="right"/>
    </xf>
    <xf numFmtId="174" fontId="32" fillId="72" borderId="59" xfId="0" applyNumberFormat="1" applyFont="1" applyFill="1" applyBorder="1" applyAlignment="1" applyProtection="1">
      <alignment horizontal="right"/>
    </xf>
    <xf numFmtId="174" fontId="32" fillId="42" borderId="28" xfId="0" applyNumberFormat="1" applyFont="1" applyFill="1" applyBorder="1" applyAlignment="1" applyProtection="1"/>
    <xf numFmtId="174" fontId="32" fillId="42" borderId="41" xfId="0" applyNumberFormat="1" applyFont="1" applyFill="1" applyBorder="1" applyAlignment="1" applyProtection="1"/>
    <xf numFmtId="174" fontId="33" fillId="42" borderId="28" xfId="0" applyNumberFormat="1" applyFont="1" applyFill="1" applyBorder="1" applyAlignment="1" applyProtection="1"/>
    <xf numFmtId="174" fontId="32" fillId="72" borderId="32" xfId="0" applyNumberFormat="1" applyFont="1" applyFill="1" applyBorder="1" applyAlignment="1" applyProtection="1">
      <alignment horizontal="right"/>
    </xf>
    <xf numFmtId="186" fontId="0" fillId="0" borderId="0" xfId="25" applyNumberFormat="1" applyFont="1"/>
    <xf numFmtId="186" fontId="0" fillId="73" borderId="4" xfId="25" applyNumberFormat="1" applyFont="1" applyFill="1" applyBorder="1" applyAlignment="1">
      <alignment horizontal="center"/>
    </xf>
    <xf numFmtId="186" fontId="0" fillId="73" borderId="7" xfId="25" applyNumberFormat="1" applyFont="1" applyFill="1" applyBorder="1" applyAlignment="1">
      <alignment horizontal="center"/>
    </xf>
    <xf numFmtId="186" fontId="0" fillId="0" borderId="0" xfId="25" applyNumberFormat="1" applyFont="1" applyAlignment="1">
      <alignment wrapText="1"/>
    </xf>
    <xf numFmtId="174" fontId="14" fillId="72" borderId="44" xfId="0" applyNumberFormat="1" applyFont="1" applyFill="1" applyBorder="1" applyAlignment="1" applyProtection="1">
      <alignment horizontal="right"/>
    </xf>
    <xf numFmtId="174" fontId="14" fillId="72" borderId="41" xfId="0" applyNumberFormat="1" applyFont="1" applyFill="1" applyBorder="1" applyAlignment="1" applyProtection="1">
      <alignment horizontal="right"/>
    </xf>
    <xf numFmtId="171" fontId="32" fillId="45" borderId="0" xfId="0" applyNumberFormat="1" applyFont="1" applyFill="1" applyBorder="1" applyAlignment="1" applyProtection="1"/>
    <xf numFmtId="171" fontId="32" fillId="45" borderId="0" xfId="0" applyNumberFormat="1" applyFont="1" applyFill="1" applyAlignment="1" applyProtection="1"/>
    <xf numFmtId="174" fontId="14" fillId="43" borderId="44" xfId="0" applyNumberFormat="1" applyFont="1" applyFill="1" applyBorder="1" applyAlignment="1" applyProtection="1">
      <alignment horizontal="right"/>
    </xf>
    <xf numFmtId="174" fontId="14" fillId="43" borderId="20" xfId="0" applyNumberFormat="1" applyFont="1" applyFill="1" applyBorder="1" applyAlignment="1" applyProtection="1">
      <alignment horizontal="right"/>
    </xf>
    <xf numFmtId="174" fontId="14" fillId="43" borderId="46" xfId="0" applyNumberFormat="1" applyFont="1" applyFill="1" applyBorder="1" applyAlignment="1" applyProtection="1">
      <alignment horizontal="right"/>
    </xf>
    <xf numFmtId="174" fontId="14" fillId="43" borderId="45" xfId="0" applyNumberFormat="1" applyFont="1" applyFill="1" applyBorder="1" applyAlignment="1" applyProtection="1">
      <alignment horizontal="right"/>
    </xf>
    <xf numFmtId="174" fontId="14" fillId="43" borderId="41" xfId="0" applyNumberFormat="1" applyFont="1" applyFill="1" applyBorder="1" applyAlignment="1" applyProtection="1">
      <alignment horizontal="right"/>
    </xf>
    <xf numFmtId="174" fontId="32" fillId="43" borderId="44" xfId="0" applyNumberFormat="1" applyFont="1" applyFill="1" applyBorder="1" applyAlignment="1" applyProtection="1">
      <alignment horizontal="right"/>
    </xf>
    <xf numFmtId="174" fontId="32" fillId="43" borderId="20" xfId="0" applyNumberFormat="1" applyFont="1" applyFill="1" applyBorder="1" applyAlignment="1" applyProtection="1">
      <alignment horizontal="right"/>
    </xf>
    <xf numFmtId="174" fontId="32" fillId="43" borderId="46" xfId="0" applyNumberFormat="1" applyFont="1" applyFill="1" applyBorder="1" applyAlignment="1" applyProtection="1">
      <alignment horizontal="right"/>
    </xf>
    <xf numFmtId="174" fontId="32" fillId="43" borderId="45" xfId="0" applyNumberFormat="1" applyFont="1" applyFill="1" applyBorder="1" applyAlignment="1" applyProtection="1"/>
    <xf numFmtId="174" fontId="32" fillId="43" borderId="20" xfId="0" applyNumberFormat="1" applyFont="1" applyFill="1" applyBorder="1" applyAlignment="1" applyProtection="1"/>
    <xf numFmtId="174" fontId="32" fillId="43" borderId="34" xfId="0" applyNumberFormat="1" applyFont="1" applyFill="1" applyBorder="1" applyAlignment="1" applyProtection="1">
      <alignment horizontal="right"/>
    </xf>
    <xf numFmtId="174" fontId="14" fillId="43" borderId="45" xfId="0" applyNumberFormat="1" applyFont="1" applyFill="1" applyBorder="1" applyAlignment="1" applyProtection="1"/>
    <xf numFmtId="174" fontId="14" fillId="43" borderId="20" xfId="0" applyNumberFormat="1" applyFont="1" applyFill="1" applyBorder="1" applyAlignment="1" applyProtection="1"/>
    <xf numFmtId="174" fontId="32" fillId="43" borderId="45" xfId="0" applyNumberFormat="1" applyFont="1" applyFill="1" applyBorder="1" applyAlignment="1" applyProtection="1">
      <alignment horizontal="right"/>
    </xf>
    <xf numFmtId="174" fontId="32" fillId="43" borderId="5" xfId="0" applyNumberFormat="1" applyFont="1" applyFill="1" applyBorder="1" applyAlignment="1" applyProtection="1">
      <alignment horizontal="right"/>
    </xf>
    <xf numFmtId="174" fontId="32" fillId="43" borderId="44" xfId="0" applyNumberFormat="1" applyFont="1" applyFill="1" applyBorder="1" applyAlignment="1" applyProtection="1"/>
    <xf numFmtId="174" fontId="32" fillId="43" borderId="46" xfId="0" applyNumberFormat="1" applyFont="1" applyFill="1" applyBorder="1" applyAlignment="1" applyProtection="1"/>
    <xf numFmtId="174" fontId="32" fillId="43" borderId="34" xfId="0" applyNumberFormat="1" applyFont="1" applyFill="1" applyBorder="1" applyAlignment="1" applyProtection="1"/>
    <xf numFmtId="174" fontId="32" fillId="43" borderId="5" xfId="0" applyNumberFormat="1" applyFont="1" applyFill="1" applyBorder="1" applyAlignment="1" applyProtection="1"/>
    <xf numFmtId="174" fontId="32" fillId="43" borderId="0" xfId="0" applyNumberFormat="1" applyFont="1" applyFill="1" applyBorder="1" applyAlignment="1" applyProtection="1"/>
    <xf numFmtId="174" fontId="14" fillId="43" borderId="34" xfId="0" applyNumberFormat="1" applyFont="1" applyFill="1" applyBorder="1" applyAlignment="1" applyProtection="1">
      <alignment horizontal="right"/>
    </xf>
    <xf numFmtId="174" fontId="32" fillId="43" borderId="42" xfId="0" applyNumberFormat="1" applyFont="1" applyFill="1" applyBorder="1" applyAlignment="1" applyProtection="1"/>
    <xf numFmtId="174" fontId="14" fillId="42" borderId="0" xfId="0" applyNumberFormat="1" applyFont="1" applyFill="1" applyBorder="1" applyAlignment="1" applyProtection="1"/>
    <xf numFmtId="171" fontId="47" fillId="0" borderId="44" xfId="0" applyNumberFormat="1" applyFont="1" applyBorder="1" applyAlignment="1" applyProtection="1">
      <alignment wrapText="1"/>
    </xf>
    <xf numFmtId="171" fontId="32" fillId="0" borderId="44" xfId="0" applyNumberFormat="1" applyFont="1" applyBorder="1" applyAlignment="1" applyProtection="1"/>
    <xf numFmtId="171" fontId="32" fillId="45" borderId="41" xfId="0" applyNumberFormat="1" applyFont="1" applyFill="1" applyBorder="1" applyAlignment="1" applyProtection="1"/>
    <xf numFmtId="171" fontId="32" fillId="0" borderId="44" xfId="0" applyNumberFormat="1" applyFont="1" applyBorder="1" applyAlignment="1" applyProtection="1">
      <alignment wrapText="1"/>
    </xf>
    <xf numFmtId="171" fontId="32" fillId="45" borderId="44" xfId="0" applyNumberFormat="1" applyFont="1" applyFill="1" applyBorder="1" applyAlignment="1" applyProtection="1"/>
    <xf numFmtId="171" fontId="14" fillId="0" borderId="44" xfId="0" applyNumberFormat="1" applyFont="1" applyBorder="1" applyAlignment="1" applyProtection="1"/>
    <xf numFmtId="171" fontId="13" fillId="0" borderId="44" xfId="0" applyNumberFormat="1" applyFont="1" applyBorder="1" applyAlignment="1" applyProtection="1"/>
    <xf numFmtId="171" fontId="32" fillId="0" borderId="5" xfId="0" applyNumberFormat="1" applyFont="1" applyBorder="1" applyAlignment="1" applyProtection="1"/>
    <xf numFmtId="171" fontId="47" fillId="0" borderId="5" xfId="0" applyNumberFormat="1" applyFont="1" applyBorder="1" applyAlignment="1" applyProtection="1">
      <alignment wrapText="1"/>
    </xf>
    <xf numFmtId="171" fontId="32" fillId="45" borderId="5" xfId="0" applyNumberFormat="1" applyFont="1" applyFill="1" applyBorder="1" applyAlignment="1" applyProtection="1"/>
    <xf numFmtId="171" fontId="47" fillId="0" borderId="42" xfId="0" applyNumberFormat="1" applyFont="1" applyBorder="1" applyAlignment="1" applyProtection="1">
      <alignment wrapText="1"/>
    </xf>
    <xf numFmtId="171" fontId="32" fillId="0" borderId="5" xfId="0" applyNumberFormat="1" applyFont="1" applyBorder="1" applyAlignment="1" applyProtection="1">
      <alignment wrapText="1"/>
    </xf>
    <xf numFmtId="0" fontId="0" fillId="0" borderId="1" xfId="0" applyBorder="1" applyAlignment="1">
      <alignment horizontal="centerContinuous" wrapText="1"/>
    </xf>
    <xf numFmtId="0" fontId="0" fillId="0" borderId="8" xfId="0" applyBorder="1" applyAlignment="1"/>
    <xf numFmtId="0" fontId="0" fillId="0" borderId="1" xfId="0" applyBorder="1" applyAlignment="1">
      <alignment horizontal="centerContinuous"/>
    </xf>
    <xf numFmtId="0" fontId="0" fillId="0" borderId="6" xfId="0" applyBorder="1" applyAlignment="1">
      <alignment wrapText="1"/>
    </xf>
    <xf numFmtId="0" fontId="0" fillId="0" borderId="30" xfId="0" applyBorder="1"/>
    <xf numFmtId="0" fontId="0" fillId="45" borderId="4" xfId="0" applyFill="1" applyBorder="1"/>
    <xf numFmtId="174" fontId="32" fillId="72" borderId="1" xfId="0" applyNumberFormat="1" applyFont="1" applyFill="1" applyBorder="1" applyAlignment="1" applyProtection="1">
      <alignment horizontal="right"/>
    </xf>
    <xf numFmtId="0" fontId="0" fillId="43" borderId="4" xfId="0" applyFill="1" applyBorder="1"/>
    <xf numFmtId="0" fontId="0" fillId="59" borderId="10" xfId="0" applyFill="1" applyBorder="1"/>
    <xf numFmtId="43" fontId="0" fillId="42" borderId="1" xfId="0" applyNumberFormat="1" applyFill="1" applyBorder="1"/>
    <xf numFmtId="43" fontId="0" fillId="42" borderId="4" xfId="0" applyNumberFormat="1" applyFill="1" applyBorder="1"/>
    <xf numFmtId="43" fontId="0" fillId="42" borderId="7" xfId="0" applyNumberFormat="1" applyFill="1" applyBorder="1"/>
    <xf numFmtId="0" fontId="0" fillId="59" borderId="20" xfId="0" applyFill="1" applyBorder="1"/>
    <xf numFmtId="167" fontId="64" fillId="42" borderId="6" xfId="78" applyNumberFormat="1" applyFont="1" applyFill="1" applyBorder="1" applyAlignment="1">
      <alignment horizontal="right"/>
    </xf>
    <xf numFmtId="0" fontId="0" fillId="59" borderId="21" xfId="0" applyFill="1" applyBorder="1"/>
    <xf numFmtId="43" fontId="0" fillId="44" borderId="1" xfId="0" applyNumberFormat="1" applyFill="1" applyBorder="1"/>
    <xf numFmtId="174" fontId="0" fillId="42" borderId="4" xfId="0" applyNumberFormat="1" applyFill="1" applyBorder="1"/>
    <xf numFmtId="187" fontId="32" fillId="44" borderId="44" xfId="0" applyNumberFormat="1" applyFont="1" applyFill="1" applyBorder="1" applyAlignment="1" applyProtection="1"/>
    <xf numFmtId="171" fontId="32" fillId="44" borderId="0" xfId="0" applyNumberFormat="1" applyFont="1" applyFill="1" applyAlignment="1" applyProtection="1"/>
    <xf numFmtId="167" fontId="64" fillId="43" borderId="1" xfId="78" applyNumberFormat="1" applyFont="1" applyFill="1" applyBorder="1" applyAlignment="1">
      <alignment horizontal="right"/>
    </xf>
    <xf numFmtId="0" fontId="5" fillId="0" borderId="1" xfId="0" applyFont="1" applyFill="1" applyBorder="1" applyAlignment="1" applyProtection="1">
      <alignment wrapText="1"/>
    </xf>
    <xf numFmtId="0" fontId="13" fillId="49" borderId="23" xfId="0" applyFont="1" applyFill="1" applyBorder="1" applyAlignment="1" applyProtection="1">
      <alignment horizontal="center" vertical="center" wrapText="1"/>
    </xf>
    <xf numFmtId="0" fontId="67" fillId="0" borderId="0" xfId="32" applyFont="1" applyFill="1" applyBorder="1" applyAlignment="1" applyProtection="1"/>
    <xf numFmtId="0" fontId="58" fillId="0" borderId="0" xfId="0" applyFont="1" applyFill="1" applyBorder="1" applyAlignment="1">
      <alignment horizontal="center"/>
    </xf>
    <xf numFmtId="0" fontId="0" fillId="0" borderId="0" xfId="0" applyFont="1" applyFill="1" applyBorder="1" applyAlignment="1">
      <alignment horizontal="centerContinuous"/>
    </xf>
    <xf numFmtId="0" fontId="91" fillId="0" borderId="0" xfId="0" applyFont="1" applyFill="1" applyBorder="1"/>
    <xf numFmtId="43" fontId="0" fillId="0" borderId="0" xfId="0" applyNumberFormat="1" applyFont="1" applyFill="1" applyBorder="1"/>
    <xf numFmtId="43" fontId="7" fillId="0" borderId="0" xfId="0" applyNumberFormat="1" applyFont="1" applyFill="1" applyBorder="1"/>
    <xf numFmtId="168" fontId="0" fillId="0" borderId="0" xfId="0" applyNumberFormat="1" applyFont="1" applyFill="1" applyBorder="1" applyAlignment="1">
      <alignment horizontal="right" vertical="center"/>
    </xf>
    <xf numFmtId="168" fontId="7"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43" fontId="0" fillId="0" borderId="0" xfId="0" applyNumberFormat="1" applyFont="1" applyFill="1" applyBorder="1" applyAlignment="1">
      <alignment horizontal="right" vertical="center"/>
    </xf>
    <xf numFmtId="43" fontId="7" fillId="0" borderId="0" xfId="0" applyNumberFormat="1" applyFont="1" applyFill="1" applyBorder="1" applyAlignment="1">
      <alignment horizontal="right" vertical="center"/>
    </xf>
    <xf numFmtId="187" fontId="32" fillId="0" borderId="44" xfId="0" applyNumberFormat="1" applyFont="1" applyFill="1" applyBorder="1" applyAlignment="1" applyProtection="1"/>
    <xf numFmtId="174" fontId="0" fillId="74" borderId="0" xfId="0" applyNumberFormat="1" applyFill="1" applyBorder="1"/>
    <xf numFmtId="0" fontId="13" fillId="49" borderId="23" xfId="0" applyFont="1" applyFill="1" applyBorder="1" applyAlignment="1" applyProtection="1">
      <alignment horizontal="center" vertical="center" wrapText="1"/>
    </xf>
    <xf numFmtId="0" fontId="1" fillId="0" borderId="1" xfId="0" applyFont="1" applyBorder="1" applyAlignment="1">
      <alignment horizontal="center"/>
    </xf>
    <xf numFmtId="0" fontId="7" fillId="0" borderId="4" xfId="0" applyFont="1" applyBorder="1" applyAlignment="1">
      <alignment horizontal="center"/>
    </xf>
    <xf numFmtId="0" fontId="7" fillId="0" borderId="7" xfId="0" applyFont="1" applyBorder="1" applyAlignment="1">
      <alignment horizontal="center"/>
    </xf>
    <xf numFmtId="176" fontId="5" fillId="42" borderId="1" xfId="25" applyNumberFormat="1" applyFont="1" applyFill="1" applyBorder="1" applyAlignment="1" applyProtection="1">
      <alignment horizontal="right" vertical="center"/>
    </xf>
    <xf numFmtId="0" fontId="7" fillId="0" borderId="7" xfId="0" applyFont="1" applyBorder="1" applyAlignment="1"/>
    <xf numFmtId="0" fontId="69" fillId="0" borderId="10" xfId="0" applyFont="1" applyBorder="1" applyAlignment="1"/>
    <xf numFmtId="0" fontId="69" fillId="0" borderId="7" xfId="0" applyFont="1" applyBorder="1" applyAlignment="1"/>
    <xf numFmtId="164" fontId="69" fillId="0" borderId="10" xfId="0" applyNumberFormat="1" applyFont="1" applyFill="1" applyBorder="1" applyAlignment="1"/>
    <xf numFmtId="164" fontId="69" fillId="0" borderId="4" xfId="0" applyNumberFormat="1" applyFont="1" applyFill="1" applyBorder="1" applyAlignment="1"/>
    <xf numFmtId="164" fontId="69" fillId="0" borderId="7" xfId="0" applyNumberFormat="1" applyFont="1" applyFill="1" applyBorder="1" applyAlignment="1"/>
    <xf numFmtId="0" fontId="7" fillId="0" borderId="7" xfId="0" applyFont="1" applyBorder="1" applyAlignment="1">
      <alignment horizontal="center" wrapText="1"/>
    </xf>
    <xf numFmtId="166" fontId="0" fillId="43" borderId="1" xfId="0" applyNumberFormat="1" applyFont="1" applyFill="1" applyBorder="1" applyAlignment="1">
      <alignment horizontal="right"/>
    </xf>
    <xf numFmtId="43" fontId="0" fillId="28" borderId="1" xfId="25" applyNumberFormat="1" applyFont="1" applyFill="1" applyBorder="1" applyAlignment="1">
      <alignment horizontal="center"/>
    </xf>
    <xf numFmtId="0" fontId="5" fillId="0" borderId="1" xfId="0" applyFont="1" applyFill="1" applyBorder="1" applyAlignment="1" applyProtection="1">
      <alignment vertical="center" wrapText="1"/>
    </xf>
    <xf numFmtId="0" fontId="7" fillId="0" borderId="10" xfId="0" applyFont="1" applyBorder="1" applyAlignment="1">
      <alignment horizontal="left" vertical="top"/>
    </xf>
    <xf numFmtId="3" fontId="5" fillId="0" borderId="1" xfId="76" applyNumberFormat="1" applyFont="1" applyFill="1" applyBorder="1" applyAlignment="1" applyProtection="1">
      <protection locked="0"/>
    </xf>
    <xf numFmtId="0" fontId="5" fillId="0" borderId="1" xfId="76" applyFont="1" applyFill="1" applyBorder="1" applyAlignment="1" applyProtection="1"/>
    <xf numFmtId="0" fontId="11" fillId="0" borderId="0" xfId="0" applyFont="1" applyBorder="1" applyAlignment="1" applyProtection="1"/>
    <xf numFmtId="0" fontId="81" fillId="0" borderId="0" xfId="0" applyFont="1" applyFill="1"/>
    <xf numFmtId="0" fontId="96" fillId="0" borderId="0" xfId="0" applyFont="1" applyFill="1" applyBorder="1" applyAlignment="1" applyProtection="1"/>
    <xf numFmtId="0" fontId="5" fillId="0" borderId="1" xfId="0" applyFont="1" applyFill="1" applyBorder="1" applyAlignment="1" applyProtection="1">
      <protection locked="0"/>
    </xf>
    <xf numFmtId="0" fontId="96" fillId="0" borderId="0" xfId="0" applyFont="1" applyFill="1" applyBorder="1" applyAlignment="1" applyProtection="1">
      <protection locked="0"/>
    </xf>
    <xf numFmtId="0" fontId="5" fillId="0" borderId="1" xfId="0" applyFont="1" applyFill="1" applyBorder="1" applyAlignment="1" applyProtection="1">
      <alignment wrapText="1"/>
      <protection locked="0"/>
    </xf>
    <xf numFmtId="0" fontId="11" fillId="0" borderId="0" xfId="0" applyFont="1" applyFill="1" applyBorder="1" applyAlignment="1" applyProtection="1">
      <alignment wrapText="1"/>
      <protection locked="0"/>
    </xf>
    <xf numFmtId="0" fontId="11" fillId="0" borderId="0" xfId="0" applyFont="1" applyBorder="1" applyAlignment="1" applyProtection="1">
      <alignment horizontal="left" indent="1"/>
    </xf>
    <xf numFmtId="0" fontId="6" fillId="0" borderId="1" xfId="0" applyFont="1" applyBorder="1" applyAlignment="1" applyProtection="1"/>
    <xf numFmtId="0" fontId="97" fillId="0" borderId="0" xfId="0" applyFont="1" applyBorder="1" applyAlignment="1" applyProtection="1">
      <alignment horizontal="left" indent="1"/>
    </xf>
    <xf numFmtId="0" fontId="0" fillId="0" borderId="9" xfId="0" applyBorder="1"/>
    <xf numFmtId="0" fontId="0" fillId="0" borderId="13" xfId="0" applyBorder="1"/>
    <xf numFmtId="0" fontId="71" fillId="0" borderId="0" xfId="0" applyFont="1" applyFill="1" applyBorder="1"/>
    <xf numFmtId="0" fontId="0" fillId="0" borderId="0" xfId="0" applyAlignment="1" applyProtection="1">
      <alignment wrapText="1"/>
    </xf>
    <xf numFmtId="0" fontId="13" fillId="49" borderId="23" xfId="0" applyFont="1" applyFill="1" applyBorder="1" applyAlignment="1" applyProtection="1">
      <alignment horizontal="center" vertical="center" wrapText="1"/>
    </xf>
    <xf numFmtId="0" fontId="98" fillId="0" borderId="0" xfId="42" applyFont="1" applyFill="1" applyBorder="1" applyAlignment="1" applyProtection="1">
      <alignment horizontal="left" vertical="center" wrapText="1"/>
    </xf>
    <xf numFmtId="168" fontId="5" fillId="27" borderId="1" xfId="75" applyNumberFormat="1" applyFont="1" applyFill="1" applyBorder="1" applyAlignment="1" applyProtection="1">
      <alignment horizontal="right" vertical="center"/>
      <protection locked="0"/>
    </xf>
    <xf numFmtId="168" fontId="5" fillId="28" borderId="1" xfId="51" applyNumberFormat="1" applyFont="1" applyFill="1" applyBorder="1" applyAlignment="1" applyProtection="1">
      <alignment horizontal="right" vertical="center"/>
    </xf>
    <xf numFmtId="168" fontId="6" fillId="28" borderId="1" xfId="75" applyNumberFormat="1" applyFont="1" applyFill="1" applyBorder="1" applyAlignment="1" applyProtection="1">
      <alignment horizontal="right" vertical="center"/>
      <protection locked="0"/>
    </xf>
    <xf numFmtId="168" fontId="0" fillId="27" borderId="1" xfId="0" applyNumberFormat="1" applyFill="1" applyBorder="1" applyAlignment="1">
      <alignment horizontal="right"/>
    </xf>
    <xf numFmtId="164" fontId="6" fillId="28" borderId="1" xfId="51" applyNumberFormat="1" applyFont="1" applyFill="1" applyBorder="1" applyAlignment="1" applyProtection="1">
      <alignment horizontal="right" vertical="center"/>
    </xf>
    <xf numFmtId="164" fontId="7" fillId="28" borderId="1" xfId="0" applyNumberFormat="1" applyFont="1" applyFill="1" applyBorder="1" applyAlignment="1">
      <alignment horizontal="right"/>
    </xf>
    <xf numFmtId="188" fontId="0" fillId="28" borderId="1" xfId="25" applyNumberFormat="1" applyFont="1" applyFill="1" applyBorder="1" applyAlignment="1">
      <alignment horizontal="center"/>
    </xf>
    <xf numFmtId="0" fontId="85" fillId="0" borderId="1" xfId="0" applyFont="1" applyBorder="1"/>
    <xf numFmtId="168" fontId="0" fillId="43" borderId="21" xfId="0" applyNumberFormat="1" applyFill="1" applyBorder="1" applyAlignment="1">
      <alignment horizontal="right"/>
    </xf>
    <xf numFmtId="164" fontId="5" fillId="0" borderId="7" xfId="51" applyNumberFormat="1" applyFont="1" applyFill="1" applyBorder="1" applyAlignment="1" applyProtection="1">
      <alignment horizontal="center" vertical="center"/>
    </xf>
    <xf numFmtId="164" fontId="0" fillId="43" borderId="1" xfId="0" applyNumberFormat="1" applyFill="1" applyBorder="1" applyAlignment="1">
      <alignment horizontal="right"/>
    </xf>
    <xf numFmtId="164" fontId="0" fillId="72" borderId="0" xfId="0" applyNumberFormat="1" applyFill="1" applyBorder="1" applyAlignment="1">
      <alignment horizontal="right"/>
    </xf>
    <xf numFmtId="164" fontId="0" fillId="45" borderId="1" xfId="0" applyNumberFormat="1" applyFill="1" applyBorder="1"/>
    <xf numFmtId="168" fontId="0" fillId="44" borderId="7" xfId="0" applyNumberFormat="1" applyFill="1" applyBorder="1" applyAlignment="1">
      <alignment horizontal="right"/>
    </xf>
    <xf numFmtId="0" fontId="69" fillId="59" borderId="1" xfId="0" applyFont="1" applyFill="1" applyBorder="1" applyAlignment="1">
      <alignment vertical="top"/>
    </xf>
    <xf numFmtId="0" fontId="0" fillId="59" borderId="1" xfId="0" applyFont="1" applyFill="1" applyBorder="1" applyAlignment="1">
      <alignment horizontal="center" vertical="center" wrapText="1"/>
    </xf>
    <xf numFmtId="0" fontId="69" fillId="59" borderId="1" xfId="0" applyFont="1" applyFill="1" applyBorder="1" applyAlignment="1">
      <alignment horizontal="center" vertical="top"/>
    </xf>
    <xf numFmtId="0" fontId="0" fillId="59" borderId="6" xfId="0" applyFont="1" applyFill="1" applyBorder="1" applyAlignment="1">
      <alignment horizontal="center" vertical="center" wrapText="1"/>
    </xf>
    <xf numFmtId="0" fontId="0" fillId="59" borderId="20" xfId="0" applyFill="1" applyBorder="1" applyAlignment="1">
      <alignment horizontal="center" vertical="center" wrapText="1"/>
    </xf>
    <xf numFmtId="0" fontId="71" fillId="59" borderId="40" xfId="0" applyFont="1" applyFill="1" applyBorder="1" applyAlignment="1">
      <alignment vertical="top"/>
    </xf>
    <xf numFmtId="0" fontId="71" fillId="59" borderId="11" xfId="0" applyFont="1" applyFill="1" applyBorder="1" applyAlignment="1">
      <alignment vertical="top"/>
    </xf>
    <xf numFmtId="0" fontId="3" fillId="0" borderId="0" xfId="75" applyFont="1" applyFill="1" applyBorder="1" applyAlignment="1" applyProtection="1">
      <alignment horizontal="left" vertical="center"/>
    </xf>
    <xf numFmtId="0" fontId="21" fillId="0" borderId="0" xfId="0" applyFont="1" applyFill="1" applyBorder="1" applyAlignment="1" applyProtection="1">
      <alignment horizontal="center"/>
      <protection locked="0"/>
    </xf>
    <xf numFmtId="1" fontId="3" fillId="0" borderId="0" xfId="45" applyNumberFormat="1" applyFont="1" applyFill="1" applyBorder="1" applyProtection="1">
      <protection locked="0"/>
    </xf>
    <xf numFmtId="0" fontId="3" fillId="0" borderId="0" xfId="75" applyFont="1" applyFill="1" applyBorder="1" applyAlignment="1" applyProtection="1">
      <alignment horizontal="left" vertical="center"/>
      <protection locked="0"/>
    </xf>
    <xf numFmtId="0" fontId="10" fillId="0" borderId="0" xfId="75" applyFont="1" applyFill="1" applyBorder="1" applyAlignment="1" applyProtection="1">
      <alignment horizontal="left" vertical="center"/>
      <protection locked="0"/>
    </xf>
    <xf numFmtId="1" fontId="10" fillId="0" borderId="0" xfId="45" applyNumberFormat="1" applyFont="1" applyProtection="1">
      <protection locked="0"/>
    </xf>
    <xf numFmtId="0" fontId="21" fillId="0" borderId="0" xfId="0" applyFont="1" applyProtection="1">
      <protection locked="0"/>
    </xf>
    <xf numFmtId="0" fontId="10" fillId="0" borderId="0" xfId="45" applyFont="1" applyProtection="1">
      <protection locked="0"/>
    </xf>
    <xf numFmtId="0" fontId="99" fillId="0" borderId="0" xfId="75" applyFont="1" applyFill="1" applyBorder="1" applyAlignment="1" applyProtection="1">
      <alignment horizontal="left" vertical="center"/>
      <protection locked="0"/>
    </xf>
    <xf numFmtId="0" fontId="75" fillId="51" borderId="25" xfId="0" applyFont="1" applyFill="1" applyBorder="1" applyAlignment="1" applyProtection="1">
      <alignment horizontal="center" vertical="center" wrapText="1"/>
    </xf>
    <xf numFmtId="174" fontId="32" fillId="43" borderId="1" xfId="0" applyNumberFormat="1" applyFont="1" applyFill="1" applyBorder="1" applyAlignment="1" applyProtection="1"/>
    <xf numFmtId="0" fontId="79" fillId="0" borderId="38" xfId="0" applyFont="1" applyFill="1" applyBorder="1" applyAlignment="1">
      <alignment wrapText="1"/>
    </xf>
    <xf numFmtId="0" fontId="79" fillId="0" borderId="10" xfId="0" applyFont="1" applyFill="1" applyBorder="1" applyAlignment="1">
      <alignment wrapText="1"/>
    </xf>
    <xf numFmtId="171" fontId="14" fillId="0" borderId="70" xfId="0" applyNumberFormat="1" applyFont="1" applyBorder="1" applyAlignment="1" applyProtection="1">
      <alignment horizontal="center"/>
    </xf>
    <xf numFmtId="171" fontId="14" fillId="0" borderId="71" xfId="0" applyNumberFormat="1" applyFont="1" applyBorder="1" applyAlignment="1" applyProtection="1">
      <alignment horizontal="center"/>
    </xf>
    <xf numFmtId="171" fontId="14" fillId="0" borderId="72" xfId="0" applyNumberFormat="1" applyFont="1" applyBorder="1" applyAlignment="1" applyProtection="1">
      <alignment horizontal="center"/>
    </xf>
    <xf numFmtId="174" fontId="72" fillId="45" borderId="73" xfId="0" applyNumberFormat="1" applyFont="1" applyFill="1" applyBorder="1"/>
    <xf numFmtId="174" fontId="72" fillId="45" borderId="61" xfId="0" applyNumberFormat="1" applyFont="1" applyFill="1" applyBorder="1"/>
    <xf numFmtId="174" fontId="72" fillId="45" borderId="62" xfId="0" applyNumberFormat="1" applyFont="1" applyFill="1" applyBorder="1"/>
    <xf numFmtId="174" fontId="32" fillId="43" borderId="54" xfId="0" applyNumberFormat="1" applyFont="1" applyFill="1" applyBorder="1" applyAlignment="1" applyProtection="1"/>
    <xf numFmtId="174" fontId="32" fillId="43" borderId="55" xfId="0" applyNumberFormat="1" applyFont="1" applyFill="1" applyBorder="1" applyAlignment="1" applyProtection="1"/>
    <xf numFmtId="171" fontId="78" fillId="0" borderId="28" xfId="0" applyNumberFormat="1" applyFont="1" applyBorder="1" applyAlignment="1" applyProtection="1">
      <alignment horizontal="center" vertical="center"/>
    </xf>
    <xf numFmtId="171" fontId="14" fillId="0" borderId="76" xfId="0" applyNumberFormat="1" applyFont="1" applyBorder="1" applyAlignment="1" applyProtection="1">
      <alignment horizontal="center"/>
    </xf>
    <xf numFmtId="171" fontId="14" fillId="0" borderId="66" xfId="0" applyNumberFormat="1" applyFont="1" applyBorder="1" applyAlignment="1" applyProtection="1">
      <alignment horizontal="center"/>
    </xf>
    <xf numFmtId="171" fontId="33" fillId="0" borderId="65" xfId="0" applyNumberFormat="1" applyFont="1" applyBorder="1" applyAlignment="1" applyProtection="1">
      <alignment horizontal="center"/>
    </xf>
    <xf numFmtId="174" fontId="72" fillId="45" borderId="63" xfId="0" applyNumberFormat="1" applyFont="1" applyFill="1" applyBorder="1"/>
    <xf numFmtId="174" fontId="72" fillId="42" borderId="38" xfId="0" applyNumberFormat="1" applyFont="1" applyFill="1" applyBorder="1"/>
    <xf numFmtId="174" fontId="72" fillId="42" borderId="10" xfId="0" applyNumberFormat="1" applyFont="1" applyFill="1" applyBorder="1"/>
    <xf numFmtId="0" fontId="33" fillId="48" borderId="51" xfId="0" applyFont="1" applyFill="1" applyBorder="1" applyAlignment="1" applyProtection="1">
      <alignment horizontal="center" wrapText="1"/>
    </xf>
    <xf numFmtId="174" fontId="72" fillId="45" borderId="26" xfId="0" applyNumberFormat="1" applyFont="1" applyFill="1" applyBorder="1"/>
    <xf numFmtId="174" fontId="72" fillId="42" borderId="37" xfId="0" applyNumberFormat="1" applyFont="1" applyFill="1" applyBorder="1"/>
    <xf numFmtId="174" fontId="72" fillId="42" borderId="56" xfId="0" applyNumberFormat="1" applyFont="1" applyFill="1" applyBorder="1"/>
    <xf numFmtId="171" fontId="33" fillId="0" borderId="67" xfId="0" applyNumberFormat="1" applyFont="1" applyBorder="1" applyAlignment="1" applyProtection="1">
      <alignment horizontal="center"/>
    </xf>
    <xf numFmtId="174" fontId="32" fillId="43" borderId="56" xfId="0" applyNumberFormat="1" applyFont="1" applyFill="1" applyBorder="1" applyAlignment="1" applyProtection="1"/>
    <xf numFmtId="171" fontId="78" fillId="0" borderId="28" xfId="0" applyNumberFormat="1" applyFont="1" applyFill="1" applyBorder="1" applyAlignment="1" applyProtection="1">
      <alignment horizontal="center" vertical="center"/>
    </xf>
    <xf numFmtId="171" fontId="14" fillId="0" borderId="78" xfId="0" applyNumberFormat="1" applyFont="1" applyBorder="1" applyAlignment="1" applyProtection="1">
      <alignment horizontal="center"/>
    </xf>
    <xf numFmtId="171" fontId="33" fillId="0" borderId="79" xfId="0" applyNumberFormat="1" applyFont="1" applyBorder="1" applyAlignment="1" applyProtection="1">
      <alignment horizontal="center"/>
    </xf>
    <xf numFmtId="0" fontId="13" fillId="52" borderId="26" xfId="0" applyFont="1" applyFill="1" applyBorder="1" applyAlignment="1" applyProtection="1">
      <alignment vertical="center" wrapText="1"/>
    </xf>
    <xf numFmtId="171" fontId="14" fillId="0" borderId="67" xfId="0" applyNumberFormat="1" applyFont="1" applyBorder="1" applyAlignment="1" applyProtection="1">
      <alignment horizontal="center"/>
    </xf>
    <xf numFmtId="0" fontId="13" fillId="53" borderId="26" xfId="0" applyFont="1" applyFill="1" applyBorder="1" applyAlignment="1" applyProtection="1">
      <alignment vertical="center" wrapText="1"/>
    </xf>
    <xf numFmtId="0" fontId="13" fillId="54" borderId="26" xfId="0" applyFont="1" applyFill="1" applyBorder="1" applyAlignment="1" applyProtection="1">
      <alignment vertical="center" wrapText="1"/>
    </xf>
    <xf numFmtId="0" fontId="0" fillId="0" borderId="22" xfId="0" applyBorder="1"/>
    <xf numFmtId="0" fontId="13" fillId="49" borderId="43" xfId="0" applyFont="1" applyFill="1" applyBorder="1" applyAlignment="1" applyProtection="1">
      <alignment horizontal="center" vertical="center" wrapText="1"/>
    </xf>
    <xf numFmtId="0" fontId="13" fillId="55" borderId="26" xfId="0" applyFont="1" applyFill="1" applyBorder="1" applyAlignment="1" applyProtection="1">
      <alignment horizontal="center" vertical="center" wrapText="1"/>
    </xf>
    <xf numFmtId="0" fontId="13" fillId="48" borderId="51" xfId="0" applyFont="1" applyFill="1" applyBorder="1" applyAlignment="1" applyProtection="1">
      <alignment horizontal="center" wrapText="1"/>
    </xf>
    <xf numFmtId="0" fontId="75" fillId="51" borderId="27" xfId="0" applyFont="1" applyFill="1" applyBorder="1" applyAlignment="1" applyProtection="1">
      <alignment horizontal="center" vertical="center" wrapText="1"/>
    </xf>
    <xf numFmtId="0" fontId="78" fillId="0" borderId="33" xfId="0" applyFont="1" applyFill="1" applyBorder="1" applyAlignment="1" applyProtection="1">
      <alignment horizontal="center" vertical="center"/>
    </xf>
    <xf numFmtId="171" fontId="14" fillId="0" borderId="40" xfId="0" applyNumberFormat="1" applyFont="1" applyFill="1" applyBorder="1" applyAlignment="1" applyProtection="1">
      <alignment horizontal="center" textRotation="90" wrapText="1"/>
    </xf>
    <xf numFmtId="171" fontId="33" fillId="0" borderId="47" xfId="0" applyNumberFormat="1" applyFont="1" applyBorder="1" applyAlignment="1" applyProtection="1">
      <alignment horizontal="center"/>
    </xf>
    <xf numFmtId="174" fontId="79" fillId="61" borderId="37" xfId="0" applyNumberFormat="1" applyFont="1" applyFill="1" applyBorder="1"/>
    <xf numFmtId="174" fontId="79" fillId="61" borderId="56" xfId="0" applyNumberFormat="1" applyFont="1" applyFill="1" applyBorder="1"/>
    <xf numFmtId="174" fontId="72" fillId="72" borderId="10" xfId="0" applyNumberFormat="1" applyFont="1" applyFill="1" applyBorder="1"/>
    <xf numFmtId="174" fontId="32" fillId="43" borderId="28" xfId="0" applyNumberFormat="1" applyFont="1" applyFill="1" applyBorder="1" applyAlignment="1" applyProtection="1"/>
    <xf numFmtId="174" fontId="32" fillId="43" borderId="6" xfId="0" applyNumberFormat="1" applyFont="1" applyFill="1" applyBorder="1" applyAlignment="1" applyProtection="1"/>
    <xf numFmtId="174" fontId="32" fillId="43" borderId="29" xfId="0" applyNumberFormat="1" applyFont="1" applyFill="1" applyBorder="1" applyAlignment="1" applyProtection="1"/>
    <xf numFmtId="174" fontId="72" fillId="42" borderId="19" xfId="0" applyNumberFormat="1" applyFont="1" applyFill="1" applyBorder="1"/>
    <xf numFmtId="174" fontId="32" fillId="43" borderId="32" xfId="0" applyNumberFormat="1" applyFont="1" applyFill="1" applyBorder="1" applyAlignment="1" applyProtection="1"/>
    <xf numFmtId="174" fontId="72" fillId="42" borderId="32" xfId="0" applyNumberFormat="1" applyFont="1" applyFill="1" applyBorder="1"/>
    <xf numFmtId="174" fontId="72" fillId="42" borderId="29" xfId="0" applyNumberFormat="1" applyFont="1" applyFill="1" applyBorder="1"/>
    <xf numFmtId="174" fontId="72" fillId="45" borderId="56" xfId="0" applyNumberFormat="1" applyFont="1" applyFill="1" applyBorder="1"/>
    <xf numFmtId="174" fontId="72" fillId="72" borderId="56" xfId="0" applyNumberFormat="1" applyFont="1" applyFill="1" applyBorder="1"/>
    <xf numFmtId="0" fontId="72" fillId="45" borderId="70" xfId="0" applyFont="1" applyFill="1" applyBorder="1" applyAlignment="1">
      <alignment horizontal="right"/>
    </xf>
    <xf numFmtId="0" fontId="72" fillId="45" borderId="71" xfId="0" applyFont="1" applyFill="1" applyBorder="1" applyAlignment="1">
      <alignment horizontal="right"/>
    </xf>
    <xf numFmtId="0" fontId="72" fillId="45" borderId="75" xfId="0" applyFont="1" applyFill="1" applyBorder="1" applyAlignment="1">
      <alignment horizontal="right"/>
    </xf>
    <xf numFmtId="0" fontId="72" fillId="72" borderId="74" xfId="0" applyFont="1" applyFill="1" applyBorder="1" applyAlignment="1">
      <alignment horizontal="right"/>
    </xf>
    <xf numFmtId="0" fontId="72" fillId="45" borderId="77" xfId="0" applyFont="1" applyFill="1" applyBorder="1" applyAlignment="1">
      <alignment horizontal="right"/>
    </xf>
    <xf numFmtId="0" fontId="72" fillId="72" borderId="77" xfId="0" applyFont="1" applyFill="1" applyBorder="1" applyAlignment="1">
      <alignment horizontal="right"/>
    </xf>
    <xf numFmtId="0" fontId="72" fillId="72" borderId="75" xfId="0" applyFont="1" applyFill="1" applyBorder="1" applyAlignment="1">
      <alignment horizontal="right"/>
    </xf>
    <xf numFmtId="174" fontId="72" fillId="61" borderId="56" xfId="0" applyNumberFormat="1" applyFont="1" applyFill="1" applyBorder="1"/>
    <xf numFmtId="0" fontId="5" fillId="0" borderId="1" xfId="207" applyFont="1" applyFill="1" applyBorder="1" applyAlignment="1" applyProtection="1">
      <alignment horizontal="left"/>
    </xf>
    <xf numFmtId="168" fontId="0" fillId="42" borderId="1" xfId="0" applyNumberFormat="1" applyFill="1" applyBorder="1" applyAlignment="1">
      <alignment horizontal="right"/>
    </xf>
    <xf numFmtId="168" fontId="7" fillId="55" borderId="21" xfId="0" applyNumberFormat="1" applyFont="1" applyFill="1" applyBorder="1" applyAlignment="1">
      <alignment horizontal="right"/>
    </xf>
    <xf numFmtId="0" fontId="100" fillId="0" borderId="0" xfId="0" applyFont="1" applyAlignment="1" applyProtection="1">
      <alignment horizontal="left"/>
    </xf>
    <xf numFmtId="174" fontId="0" fillId="75" borderId="1" xfId="0" applyNumberFormat="1" applyFill="1" applyBorder="1"/>
    <xf numFmtId="0" fontId="100" fillId="76" borderId="0" xfId="0" applyFont="1" applyFill="1" applyBorder="1" applyAlignment="1" applyProtection="1">
      <alignment horizontal="left"/>
    </xf>
    <xf numFmtId="0" fontId="0" fillId="76" borderId="0" xfId="0" applyFill="1"/>
    <xf numFmtId="0" fontId="100" fillId="76" borderId="0" xfId="0" applyFont="1" applyFill="1" applyAlignment="1" applyProtection="1">
      <alignment horizontal="left"/>
    </xf>
    <xf numFmtId="0" fontId="5" fillId="76" borderId="0" xfId="0" applyFont="1" applyFill="1" applyProtection="1"/>
    <xf numFmtId="0" fontId="0" fillId="76" borderId="0" xfId="0" applyFill="1" applyBorder="1"/>
    <xf numFmtId="0" fontId="0" fillId="59" borderId="1" xfId="0" applyFill="1" applyBorder="1" applyAlignment="1">
      <alignment wrapText="1"/>
    </xf>
    <xf numFmtId="174" fontId="0" fillId="59" borderId="7" xfId="0" applyNumberFormat="1" applyFill="1" applyBorder="1"/>
    <xf numFmtId="174" fontId="0" fillId="59" borderId="1" xfId="0" applyNumberFormat="1" applyFill="1" applyBorder="1"/>
    <xf numFmtId="174" fontId="69" fillId="59" borderId="1" xfId="0" applyNumberFormat="1" applyFont="1" applyFill="1" applyBorder="1"/>
    <xf numFmtId="0" fontId="0" fillId="59" borderId="1" xfId="0" applyFill="1" applyBorder="1" applyAlignment="1">
      <alignment horizontal="center" vertical="center" wrapText="1"/>
    </xf>
    <xf numFmtId="0" fontId="6" fillId="59" borderId="6" xfId="0" applyFont="1" applyFill="1" applyBorder="1" applyAlignment="1">
      <alignment horizontal="center" vertical="center" wrapText="1"/>
    </xf>
    <xf numFmtId="9" fontId="0" fillId="59" borderId="1" xfId="0" applyNumberFormat="1" applyFill="1" applyBorder="1" applyAlignment="1">
      <alignment horizontal="center" vertical="center" wrapText="1"/>
    </xf>
    <xf numFmtId="0" fontId="69" fillId="59" borderId="1" xfId="0" applyFont="1" applyFill="1" applyBorder="1" applyAlignment="1">
      <alignment horizontal="center" vertical="center" wrapText="1"/>
    </xf>
    <xf numFmtId="174" fontId="0" fillId="59" borderId="6" xfId="0" applyNumberFormat="1" applyFill="1" applyBorder="1"/>
    <xf numFmtId="174" fontId="0" fillId="59" borderId="20" xfId="0" applyNumberFormat="1" applyFill="1" applyBorder="1"/>
    <xf numFmtId="174" fontId="0" fillId="59" borderId="21" xfId="0" applyNumberFormat="1" applyFill="1" applyBorder="1"/>
    <xf numFmtId="0" fontId="0" fillId="0" borderId="67" xfId="0" applyBorder="1"/>
    <xf numFmtId="174" fontId="14" fillId="43" borderId="44" xfId="71" applyNumberFormat="1" applyFont="1" applyFill="1" applyBorder="1" applyAlignment="1" applyProtection="1"/>
    <xf numFmtId="174" fontId="14" fillId="43" borderId="20" xfId="71" applyNumberFormat="1" applyFont="1" applyFill="1" applyBorder="1" applyAlignment="1" applyProtection="1"/>
    <xf numFmtId="174" fontId="14" fillId="43" borderId="46" xfId="71" applyNumberFormat="1" applyFont="1" applyFill="1" applyBorder="1" applyAlignment="1" applyProtection="1"/>
    <xf numFmtId="174" fontId="14" fillId="43" borderId="45" xfId="71" applyNumberFormat="1" applyFont="1" applyFill="1" applyBorder="1" applyAlignment="1" applyProtection="1"/>
    <xf numFmtId="174" fontId="14" fillId="43" borderId="5" xfId="71" applyNumberFormat="1" applyFont="1" applyFill="1" applyBorder="1" applyAlignment="1" applyProtection="1"/>
    <xf numFmtId="174" fontId="32" fillId="42" borderId="44" xfId="71" applyNumberFormat="1" applyFont="1" applyFill="1" applyBorder="1" applyAlignment="1" applyProtection="1"/>
    <xf numFmtId="0" fontId="32" fillId="0" borderId="6" xfId="71" applyFont="1" applyFill="1" applyBorder="1" applyAlignment="1" applyProtection="1"/>
    <xf numFmtId="171" fontId="14" fillId="0" borderId="20" xfId="49" applyNumberFormat="1" applyFont="1" applyBorder="1" applyAlignment="1" applyProtection="1">
      <alignment horizontal="center"/>
    </xf>
    <xf numFmtId="171" fontId="33" fillId="0" borderId="42" xfId="71" applyNumberFormat="1" applyFont="1" applyBorder="1" applyAlignment="1" applyProtection="1">
      <alignment horizontal="center"/>
    </xf>
    <xf numFmtId="0" fontId="32" fillId="59" borderId="41" xfId="71" applyFont="1" applyFill="1" applyBorder="1" applyAlignment="1" applyProtection="1"/>
    <xf numFmtId="0" fontId="32" fillId="59" borderId="0" xfId="71" applyFont="1" applyFill="1" applyBorder="1" applyAlignment="1" applyProtection="1"/>
    <xf numFmtId="0" fontId="32" fillId="59" borderId="20" xfId="71" applyFont="1" applyFill="1" applyBorder="1" applyAlignment="1" applyProtection="1"/>
    <xf numFmtId="0" fontId="68" fillId="59" borderId="42" xfId="71" applyFill="1" applyBorder="1"/>
    <xf numFmtId="0" fontId="32" fillId="59" borderId="76" xfId="71" applyFont="1" applyFill="1" applyBorder="1" applyAlignment="1" applyProtection="1"/>
    <xf numFmtId="0" fontId="32" fillId="59" borderId="52" xfId="71" applyFont="1" applyFill="1" applyBorder="1" applyAlignment="1" applyProtection="1"/>
    <xf numFmtId="0" fontId="32" fillId="59" borderId="66" xfId="71" applyFont="1" applyFill="1" applyBorder="1" applyAlignment="1" applyProtection="1"/>
    <xf numFmtId="0" fontId="68" fillId="59" borderId="79" xfId="71" applyFill="1" applyBorder="1"/>
    <xf numFmtId="0" fontId="32" fillId="0" borderId="8" xfId="71" applyFont="1" applyFill="1" applyBorder="1" applyAlignment="1" applyProtection="1"/>
    <xf numFmtId="0" fontId="75" fillId="67" borderId="25" xfId="71" applyFont="1" applyFill="1" applyBorder="1" applyAlignment="1" applyProtection="1">
      <alignment horizontal="center" vertical="center" wrapText="1"/>
    </xf>
    <xf numFmtId="0" fontId="78" fillId="0" borderId="33" xfId="71" applyFont="1" applyFill="1" applyBorder="1" applyAlignment="1" applyProtection="1">
      <alignment horizontal="center" vertical="center"/>
    </xf>
    <xf numFmtId="171" fontId="13" fillId="42" borderId="40" xfId="71" applyNumberFormat="1" applyFont="1" applyFill="1" applyBorder="1" applyAlignment="1" applyProtection="1">
      <alignment horizontal="center" textRotation="90" wrapText="1"/>
    </xf>
    <xf numFmtId="171" fontId="33" fillId="0" borderId="40" xfId="71" applyNumberFormat="1" applyFont="1" applyBorder="1" applyAlignment="1" applyProtection="1">
      <alignment horizontal="center"/>
    </xf>
    <xf numFmtId="171" fontId="78" fillId="0" borderId="28" xfId="49" applyNumberFormat="1" applyFont="1" applyFill="1" applyBorder="1" applyAlignment="1" applyProtection="1">
      <alignment horizontal="center" vertical="center"/>
    </xf>
    <xf numFmtId="171" fontId="14" fillId="0" borderId="59" xfId="49" applyNumberFormat="1" applyFont="1" applyBorder="1" applyAlignment="1" applyProtection="1">
      <alignment horizontal="center" textRotation="90" wrapText="1"/>
    </xf>
    <xf numFmtId="171" fontId="14" fillId="0" borderId="41" xfId="49" applyNumberFormat="1" applyFont="1" applyBorder="1" applyAlignment="1" applyProtection="1">
      <alignment horizontal="center"/>
    </xf>
    <xf numFmtId="0" fontId="32" fillId="0" borderId="28" xfId="71" applyFont="1" applyFill="1" applyBorder="1" applyAlignment="1" applyProtection="1"/>
    <xf numFmtId="0" fontId="68" fillId="0" borderId="29" xfId="71" applyBorder="1"/>
    <xf numFmtId="0" fontId="13" fillId="49" borderId="60" xfId="71" applyFont="1" applyFill="1" applyBorder="1" applyAlignment="1" applyProtection="1">
      <alignment horizontal="center" vertical="center" wrapText="1"/>
    </xf>
    <xf numFmtId="0" fontId="6" fillId="0" borderId="0" xfId="0" applyFont="1" applyBorder="1" applyAlignment="1">
      <alignment horizontal="center"/>
    </xf>
    <xf numFmtId="0" fontId="5" fillId="0" borderId="0" xfId="0" applyFont="1" applyBorder="1" applyAlignment="1">
      <alignment horizontal="center"/>
    </xf>
    <xf numFmtId="0" fontId="5" fillId="0" borderId="1" xfId="0" applyFont="1" applyBorder="1" applyAlignment="1">
      <alignment horizontal="left"/>
    </xf>
    <xf numFmtId="168" fontId="0" fillId="0" borderId="1" xfId="0" applyNumberFormat="1" applyBorder="1"/>
    <xf numFmtId="0" fontId="5" fillId="0" borderId="0" xfId="0" applyFont="1" applyAlignment="1">
      <alignment horizontal="right"/>
    </xf>
    <xf numFmtId="0" fontId="5" fillId="0" borderId="0" xfId="0" applyFont="1" applyAlignment="1">
      <alignment horizontal="center"/>
    </xf>
    <xf numFmtId="0" fontId="5" fillId="0" borderId="0" xfId="0" applyFont="1" applyAlignment="1">
      <alignment horizontal="left"/>
    </xf>
    <xf numFmtId="0" fontId="0" fillId="44" borderId="1" xfId="0" applyFont="1" applyFill="1" applyBorder="1" applyAlignment="1">
      <alignment horizontal="right"/>
    </xf>
    <xf numFmtId="0" fontId="0" fillId="59" borderId="1" xfId="0" applyFill="1" applyBorder="1"/>
    <xf numFmtId="0" fontId="0" fillId="59" borderId="1" xfId="0" applyFill="1" applyBorder="1" applyAlignment="1">
      <alignment horizontal="center"/>
    </xf>
    <xf numFmtId="0" fontId="69" fillId="59" borderId="1" xfId="0" applyFont="1" applyFill="1" applyBorder="1"/>
    <xf numFmtId="0" fontId="7" fillId="0" borderId="1" xfId="0" applyFont="1" applyBorder="1" applyAlignment="1">
      <alignment horizontal="left"/>
    </xf>
    <xf numFmtId="0" fontId="69" fillId="0" borderId="1" xfId="0" applyFont="1" applyBorder="1" applyAlignment="1">
      <alignment horizontal="left"/>
    </xf>
    <xf numFmtId="0" fontId="101" fillId="0" borderId="0" xfId="0" applyFont="1" applyFill="1" applyBorder="1" applyAlignment="1" applyProtection="1">
      <alignment horizontal="left"/>
    </xf>
    <xf numFmtId="168" fontId="7" fillId="28" borderId="1" xfId="0" applyNumberFormat="1" applyFont="1" applyFill="1" applyBorder="1" applyAlignment="1">
      <alignment horizontal="center"/>
    </xf>
    <xf numFmtId="168" fontId="7" fillId="28" borderId="6" xfId="0" applyNumberFormat="1" applyFont="1" applyFill="1" applyBorder="1" applyAlignment="1">
      <alignment horizontal="center"/>
    </xf>
    <xf numFmtId="0" fontId="1" fillId="0" borderId="1" xfId="0" applyFont="1" applyBorder="1" applyAlignment="1">
      <alignment horizontal="center"/>
    </xf>
    <xf numFmtId="189" fontId="7" fillId="28" borderId="1" xfId="0" applyNumberFormat="1" applyFont="1" applyFill="1" applyBorder="1"/>
    <xf numFmtId="189" fontId="0" fillId="27" borderId="1" xfId="0" applyNumberFormat="1" applyFill="1" applyBorder="1" applyAlignment="1">
      <alignment horizontal="center"/>
    </xf>
    <xf numFmtId="0" fontId="0" fillId="27" borderId="1" xfId="0" applyFill="1" applyBorder="1" applyAlignment="1">
      <alignment horizontal="center"/>
    </xf>
    <xf numFmtId="181" fontId="7" fillId="28" borderId="1" xfId="0" applyNumberFormat="1" applyFont="1" applyFill="1" applyBorder="1"/>
    <xf numFmtId="0" fontId="5" fillId="0" borderId="7" xfId="0" applyFont="1" applyBorder="1" applyAlignment="1">
      <alignment horizontal="centerContinuous"/>
    </xf>
    <xf numFmtId="0" fontId="0" fillId="0" borderId="0" xfId="0" applyNumberFormat="1" applyFont="1" applyFill="1" applyBorder="1" applyAlignment="1">
      <alignment horizontal="center"/>
    </xf>
    <xf numFmtId="0" fontId="69" fillId="0" borderId="4" xfId="0" applyFont="1" applyBorder="1"/>
    <xf numFmtId="181" fontId="0" fillId="45" borderId="1" xfId="0" applyNumberFormat="1" applyFill="1" applyBorder="1" applyAlignment="1">
      <alignment horizontal="center"/>
    </xf>
    <xf numFmtId="0" fontId="1" fillId="0" borderId="1" xfId="0" applyFont="1" applyBorder="1" applyAlignment="1">
      <alignment horizontal="center"/>
    </xf>
    <xf numFmtId="0" fontId="7" fillId="0" borderId="1" xfId="0" applyFont="1" applyBorder="1" applyAlignment="1">
      <alignment horizontal="left"/>
    </xf>
    <xf numFmtId="0" fontId="0" fillId="0" borderId="7" xfId="0" applyFont="1" applyBorder="1" applyAlignment="1">
      <alignment horizontal="center"/>
    </xf>
    <xf numFmtId="0" fontId="69" fillId="0" borderId="1" xfId="0" applyFont="1" applyBorder="1" applyAlignment="1">
      <alignment horizontal="left"/>
    </xf>
    <xf numFmtId="0" fontId="69" fillId="59" borderId="0" xfId="0" applyFont="1" applyFill="1" applyBorder="1" applyAlignment="1">
      <alignment horizontal="left"/>
    </xf>
    <xf numFmtId="0" fontId="1" fillId="0" borderId="1" xfId="44" applyFont="1" applyBorder="1" applyAlignment="1">
      <alignment horizontal="left"/>
    </xf>
    <xf numFmtId="164" fontId="0" fillId="72" borderId="0" xfId="0" applyNumberFormat="1" applyFont="1" applyFill="1" applyBorder="1"/>
    <xf numFmtId="174" fontId="72" fillId="72" borderId="1" xfId="0" applyNumberFormat="1" applyFont="1" applyFill="1" applyBorder="1"/>
    <xf numFmtId="171" fontId="102" fillId="0" borderId="0" xfId="0" applyNumberFormat="1" applyFont="1" applyFill="1" applyAlignment="1" applyProtection="1"/>
    <xf numFmtId="171" fontId="103" fillId="0" borderId="0" xfId="0" applyNumberFormat="1" applyFont="1" applyFill="1" applyAlignment="1" applyProtection="1"/>
    <xf numFmtId="0" fontId="102" fillId="0" borderId="0" xfId="0" applyFont="1" applyFill="1" applyBorder="1" applyAlignment="1" applyProtection="1"/>
    <xf numFmtId="171" fontId="104" fillId="0" borderId="0" xfId="0" applyNumberFormat="1" applyFont="1" applyFill="1" applyAlignment="1" applyProtection="1"/>
    <xf numFmtId="171" fontId="105" fillId="0" borderId="0" xfId="0" applyNumberFormat="1" applyFont="1" applyFill="1" applyAlignment="1" applyProtection="1"/>
    <xf numFmtId="180" fontId="33" fillId="0" borderId="0" xfId="81" applyNumberFormat="1" applyFont="1" applyFill="1" applyBorder="1" applyAlignment="1" applyProtection="1"/>
    <xf numFmtId="0" fontId="0" fillId="0" borderId="7" xfId="0" applyBorder="1" applyAlignment="1">
      <alignment horizontal="right"/>
    </xf>
    <xf numFmtId="0" fontId="0" fillId="0" borderId="45" xfId="0" applyBorder="1" applyAlignment="1">
      <alignment horizontal="right"/>
    </xf>
    <xf numFmtId="0" fontId="0" fillId="45" borderId="1" xfId="0" applyFill="1" applyBorder="1" applyAlignment="1">
      <alignment horizontal="right"/>
    </xf>
    <xf numFmtId="0" fontId="78" fillId="0" borderId="30" xfId="71" applyFont="1" applyFill="1" applyBorder="1" applyAlignment="1" applyProtection="1">
      <alignment horizontal="center" vertical="center"/>
    </xf>
    <xf numFmtId="0" fontId="0" fillId="0" borderId="21" xfId="0" applyBorder="1" applyAlignment="1">
      <alignment horizontal="center"/>
    </xf>
    <xf numFmtId="171" fontId="0" fillId="61" borderId="1" xfId="0" applyNumberFormat="1" applyFill="1" applyBorder="1" applyAlignment="1">
      <alignment horizontal="center"/>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wrapText="1"/>
    </xf>
    <xf numFmtId="171" fontId="78" fillId="0" borderId="0"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xf>
    <xf numFmtId="171" fontId="14" fillId="0" borderId="0" xfId="0" applyNumberFormat="1" applyFont="1" applyFill="1" applyBorder="1" applyAlignment="1" applyProtection="1">
      <alignment horizontal="center" textRotation="90" wrapText="1"/>
    </xf>
    <xf numFmtId="171" fontId="13" fillId="0" borderId="0" xfId="0" applyNumberFormat="1" applyFont="1" applyFill="1" applyBorder="1" applyAlignment="1" applyProtection="1">
      <alignment horizontal="center" textRotation="90" wrapText="1"/>
    </xf>
    <xf numFmtId="171" fontId="14" fillId="0" borderId="0" xfId="0" applyNumberFormat="1" applyFont="1" applyFill="1" applyBorder="1" applyAlignment="1" applyProtection="1">
      <alignment horizontal="center"/>
    </xf>
    <xf numFmtId="171" fontId="33" fillId="0" borderId="0" xfId="0" applyNumberFormat="1" applyFont="1" applyFill="1" applyBorder="1" applyAlignment="1" applyProtection="1">
      <alignment horizontal="center"/>
    </xf>
    <xf numFmtId="0" fontId="76" fillId="51" borderId="25" xfId="0" applyFont="1" applyFill="1" applyBorder="1" applyAlignment="1" applyProtection="1">
      <alignment horizontal="centerContinuous" vertical="center"/>
    </xf>
    <xf numFmtId="0" fontId="32" fillId="0" borderId="33" xfId="71" applyFont="1" applyFill="1" applyBorder="1" applyAlignment="1" applyProtection="1"/>
    <xf numFmtId="0" fontId="32" fillId="59" borderId="44" xfId="71" applyFont="1" applyFill="1" applyBorder="1" applyAlignment="1" applyProtection="1"/>
    <xf numFmtId="0" fontId="32" fillId="59" borderId="47" xfId="71" applyFont="1" applyFill="1" applyBorder="1" applyAlignment="1" applyProtection="1"/>
    <xf numFmtId="180" fontId="68" fillId="42" borderId="1" xfId="71" applyNumberFormat="1" applyFill="1" applyBorder="1"/>
    <xf numFmtId="168" fontId="68" fillId="42" borderId="1" xfId="71" applyNumberFormat="1" applyFill="1" applyBorder="1"/>
    <xf numFmtId="180" fontId="68" fillId="0" borderId="0" xfId="71" applyNumberFormat="1" applyFill="1" applyBorder="1"/>
    <xf numFmtId="0" fontId="68" fillId="0" borderId="0" xfId="71" applyAlignment="1">
      <alignment horizontal="center"/>
    </xf>
    <xf numFmtId="174" fontId="0" fillId="45" borderId="7" xfId="0" applyNumberFormat="1" applyFill="1" applyBorder="1" applyAlignment="1"/>
    <xf numFmtId="174" fontId="0" fillId="45" borderId="1" xfId="0" applyNumberFormat="1" applyFill="1" applyBorder="1" applyAlignment="1"/>
    <xf numFmtId="174" fontId="0" fillId="45" borderId="1" xfId="0" applyNumberFormat="1" applyFill="1" applyBorder="1" applyAlignment="1">
      <alignment horizontal="center"/>
    </xf>
    <xf numFmtId="168" fontId="0" fillId="45" borderId="7" xfId="0" applyNumberFormat="1" applyFill="1" applyBorder="1" applyAlignment="1"/>
    <xf numFmtId="168" fontId="0" fillId="45" borderId="1" xfId="0" applyNumberFormat="1" applyFill="1" applyBorder="1" applyAlignment="1"/>
    <xf numFmtId="0" fontId="0" fillId="59" borderId="1" xfId="0" applyFill="1" applyBorder="1" applyAlignment="1">
      <alignment horizontal="left"/>
    </xf>
    <xf numFmtId="171" fontId="14" fillId="0" borderId="0" xfId="71" applyNumberFormat="1" applyFont="1" applyFill="1" applyBorder="1" applyAlignment="1" applyProtection="1"/>
    <xf numFmtId="0" fontId="1" fillId="0" borderId="1" xfId="0" applyFont="1" applyBorder="1" applyAlignment="1">
      <alignment horizontal="center"/>
    </xf>
    <xf numFmtId="0" fontId="69" fillId="0" borderId="0" xfId="0" applyFont="1" applyFill="1" applyAlignment="1">
      <alignment wrapText="1"/>
    </xf>
    <xf numFmtId="0" fontId="1" fillId="0" borderId="1" xfId="0" applyFont="1" applyBorder="1" applyAlignment="1">
      <alignment horizontal="center"/>
    </xf>
    <xf numFmtId="43" fontId="0" fillId="42" borderId="1" xfId="0" applyNumberFormat="1" applyFont="1" applyFill="1" applyBorder="1"/>
    <xf numFmtId="0" fontId="1" fillId="0" borderId="1" xfId="0" applyFont="1" applyBorder="1" applyAlignment="1">
      <alignment horizontal="center"/>
    </xf>
    <xf numFmtId="0" fontId="91" fillId="59" borderId="1" xfId="0" applyFont="1" applyFill="1" applyBorder="1"/>
    <xf numFmtId="0" fontId="0" fillId="0" borderId="1" xfId="0" applyFill="1" applyBorder="1" applyAlignment="1">
      <alignment horizontal="right"/>
    </xf>
    <xf numFmtId="0" fontId="0" fillId="0" borderId="6" xfId="0" applyFill="1" applyBorder="1" applyAlignment="1">
      <alignment horizontal="right"/>
    </xf>
    <xf numFmtId="0" fontId="0" fillId="0" borderId="21" xfId="0" applyFill="1" applyBorder="1" applyAlignment="1">
      <alignment horizontal="right"/>
    </xf>
    <xf numFmtId="43" fontId="0" fillId="0" borderId="1" xfId="0" applyNumberFormat="1" applyBorder="1" applyAlignment="1">
      <alignment horizontal="right"/>
    </xf>
    <xf numFmtId="0" fontId="0" fillId="55" borderId="5" xfId="0" applyFill="1" applyBorder="1"/>
    <xf numFmtId="0" fontId="0" fillId="55" borderId="38" xfId="0" applyFill="1" applyBorder="1"/>
    <xf numFmtId="0" fontId="0" fillId="55" borderId="11" xfId="0" applyFill="1" applyBorder="1"/>
    <xf numFmtId="0" fontId="0" fillId="55" borderId="35" xfId="0" applyFill="1" applyBorder="1"/>
    <xf numFmtId="9" fontId="1" fillId="28" borderId="1" xfId="78" applyFont="1" applyFill="1" applyBorder="1" applyAlignment="1">
      <alignment horizontal="right" wrapText="1"/>
    </xf>
    <xf numFmtId="0" fontId="5" fillId="0" borderId="10" xfId="75" applyFont="1" applyFill="1" applyBorder="1" applyAlignment="1" applyProtection="1">
      <alignment horizontal="center" vertical="center"/>
    </xf>
    <xf numFmtId="0" fontId="0" fillId="0" borderId="1" xfId="0" quotePrefix="1" applyBorder="1" applyAlignment="1">
      <alignment horizontal="center"/>
    </xf>
    <xf numFmtId="0" fontId="0" fillId="0" borderId="1" xfId="0" quotePrefix="1" applyNumberFormat="1" applyBorder="1" applyAlignment="1">
      <alignment horizontal="center"/>
    </xf>
    <xf numFmtId="0" fontId="108" fillId="0" borderId="0" xfId="0" applyFont="1" applyAlignment="1">
      <alignment horizontal="left" indent="2"/>
    </xf>
    <xf numFmtId="0" fontId="0" fillId="0" borderId="0" xfId="0" applyAlignment="1">
      <alignment horizontal="left" indent="2"/>
    </xf>
    <xf numFmtId="0" fontId="0" fillId="0" borderId="10" xfId="0" applyBorder="1" applyAlignment="1"/>
    <xf numFmtId="164" fontId="0" fillId="72" borderId="6" xfId="0" applyNumberFormat="1" applyFill="1" applyBorder="1" applyAlignment="1">
      <alignment horizontal="right"/>
    </xf>
    <xf numFmtId="164" fontId="0" fillId="72" borderId="20" xfId="0" applyNumberFormat="1" applyFill="1" applyBorder="1" applyAlignment="1">
      <alignment horizontal="right"/>
    </xf>
    <xf numFmtId="164" fontId="0" fillId="72" borderId="21" xfId="0" applyNumberFormat="1" applyFill="1" applyBorder="1" applyAlignment="1">
      <alignment horizontal="right"/>
    </xf>
    <xf numFmtId="164" fontId="0" fillId="72" borderId="1" xfId="0" applyNumberFormat="1" applyFont="1" applyFill="1" applyBorder="1"/>
    <xf numFmtId="164" fontId="7" fillId="72" borderId="7" xfId="0" applyNumberFormat="1" applyFont="1" applyFill="1" applyBorder="1"/>
    <xf numFmtId="166" fontId="0" fillId="42" borderId="1" xfId="0" applyNumberFormat="1" applyFont="1" applyFill="1" applyBorder="1" applyAlignment="1">
      <alignment wrapText="1"/>
    </xf>
    <xf numFmtId="0" fontId="7" fillId="0" borderId="1" xfId="0" applyFont="1" applyBorder="1" applyAlignment="1"/>
    <xf numFmtId="0" fontId="0" fillId="0" borderId="4" xfId="0" applyFont="1" applyBorder="1" applyAlignment="1">
      <alignment horizontal="center"/>
    </xf>
    <xf numFmtId="0" fontId="1" fillId="0" borderId="4" xfId="0" applyFont="1" applyBorder="1" applyAlignment="1"/>
    <xf numFmtId="0" fontId="1" fillId="0" borderId="7" xfId="0" applyFont="1" applyBorder="1" applyAlignment="1"/>
    <xf numFmtId="0" fontId="5" fillId="50" borderId="1" xfId="0" applyFont="1" applyFill="1" applyBorder="1"/>
    <xf numFmtId="0" fontId="6" fillId="50" borderId="1" xfId="0" applyFont="1" applyFill="1" applyBorder="1"/>
    <xf numFmtId="0" fontId="71" fillId="58" borderId="19" xfId="0" applyFont="1" applyFill="1" applyBorder="1" applyAlignment="1">
      <alignment horizontal="center"/>
    </xf>
    <xf numFmtId="0" fontId="71" fillId="58" borderId="8" xfId="0" applyFont="1" applyFill="1" applyBorder="1" applyAlignment="1">
      <alignment horizontal="center"/>
    </xf>
    <xf numFmtId="0" fontId="71" fillId="58" borderId="30" xfId="0" applyFont="1" applyFill="1" applyBorder="1" applyAlignment="1">
      <alignment horizontal="center"/>
    </xf>
    <xf numFmtId="0" fontId="69" fillId="50" borderId="19" xfId="0" applyFont="1" applyFill="1" applyBorder="1" applyAlignment="1">
      <alignment horizontal="center"/>
    </xf>
    <xf numFmtId="0" fontId="69" fillId="50" borderId="8" xfId="0" applyFont="1" applyFill="1" applyBorder="1" applyAlignment="1">
      <alignment horizontal="center"/>
    </xf>
    <xf numFmtId="0" fontId="69" fillId="50" borderId="30" xfId="0" applyFont="1" applyFill="1" applyBorder="1" applyAlignment="1">
      <alignment horizontal="center"/>
    </xf>
    <xf numFmtId="0" fontId="71" fillId="65" borderId="19" xfId="0" applyFont="1" applyFill="1" applyBorder="1" applyAlignment="1">
      <alignment horizontal="center"/>
    </xf>
    <xf numFmtId="0" fontId="71" fillId="65" borderId="8" xfId="0" applyFont="1" applyFill="1" applyBorder="1" applyAlignment="1">
      <alignment horizontal="center"/>
    </xf>
    <xf numFmtId="0" fontId="71" fillId="65" borderId="30" xfId="0" applyFont="1" applyFill="1" applyBorder="1" applyAlignment="1">
      <alignment horizontal="center"/>
    </xf>
    <xf numFmtId="0" fontId="71" fillId="64" borderId="19" xfId="0" applyFont="1" applyFill="1" applyBorder="1" applyAlignment="1">
      <alignment horizontal="center"/>
    </xf>
    <xf numFmtId="0" fontId="71" fillId="64" borderId="8" xfId="0" applyFont="1" applyFill="1" applyBorder="1" applyAlignment="1">
      <alignment horizontal="center"/>
    </xf>
    <xf numFmtId="0" fontId="71" fillId="64" borderId="30" xfId="0" applyFont="1" applyFill="1" applyBorder="1" applyAlignment="1">
      <alignment horizontal="center"/>
    </xf>
    <xf numFmtId="0" fontId="6" fillId="48" borderId="19" xfId="0" applyFont="1" applyFill="1" applyBorder="1" applyAlignment="1">
      <alignment horizontal="center"/>
    </xf>
    <xf numFmtId="0" fontId="6" fillId="48" borderId="8" xfId="0" applyFont="1" applyFill="1" applyBorder="1" applyAlignment="1">
      <alignment horizontal="center"/>
    </xf>
    <xf numFmtId="0" fontId="6" fillId="48" borderId="30" xfId="0" applyFont="1" applyFill="1" applyBorder="1" applyAlignment="1">
      <alignment horizontal="center"/>
    </xf>
    <xf numFmtId="0" fontId="71" fillId="53" borderId="19" xfId="0" applyFont="1" applyFill="1" applyBorder="1" applyAlignment="1">
      <alignment horizontal="center"/>
    </xf>
    <xf numFmtId="0" fontId="71" fillId="53" borderId="8" xfId="0" applyFont="1" applyFill="1" applyBorder="1" applyAlignment="1">
      <alignment horizontal="center"/>
    </xf>
    <xf numFmtId="0" fontId="71" fillId="53" borderId="30" xfId="0" applyFont="1" applyFill="1" applyBorder="1" applyAlignment="1">
      <alignment horizontal="center"/>
    </xf>
    <xf numFmtId="0" fontId="71" fillId="67" borderId="19" xfId="0" applyFont="1" applyFill="1" applyBorder="1" applyAlignment="1">
      <alignment horizontal="center"/>
    </xf>
    <xf numFmtId="0" fontId="71" fillId="67" borderId="8" xfId="0" applyFont="1" applyFill="1" applyBorder="1" applyAlignment="1">
      <alignment horizontal="center"/>
    </xf>
    <xf numFmtId="0" fontId="71" fillId="67" borderId="0" xfId="0" applyFont="1" applyFill="1" applyBorder="1" applyAlignment="1">
      <alignment horizontal="center"/>
    </xf>
    <xf numFmtId="0" fontId="71" fillId="67" borderId="30" xfId="0" applyFont="1" applyFill="1" applyBorder="1" applyAlignment="1">
      <alignment horizontal="center"/>
    </xf>
    <xf numFmtId="0" fontId="71" fillId="55" borderId="19" xfId="0" applyFont="1" applyFill="1" applyBorder="1" applyAlignment="1">
      <alignment horizontal="center"/>
    </xf>
    <xf numFmtId="0" fontId="71" fillId="55" borderId="8" xfId="0" applyFont="1" applyFill="1" applyBorder="1" applyAlignment="1">
      <alignment horizontal="center"/>
    </xf>
    <xf numFmtId="0" fontId="71" fillId="55" borderId="30" xfId="0" applyFont="1" applyFill="1" applyBorder="1" applyAlignment="1">
      <alignment horizontal="center"/>
    </xf>
    <xf numFmtId="0" fontId="8" fillId="62" borderId="19" xfId="0" applyFont="1" applyFill="1" applyBorder="1" applyAlignment="1">
      <alignment horizontal="center"/>
    </xf>
    <xf numFmtId="0" fontId="8" fillId="62" borderId="8" xfId="0" applyFont="1" applyFill="1" applyBorder="1" applyAlignment="1">
      <alignment horizontal="center"/>
    </xf>
    <xf numFmtId="0" fontId="8" fillId="62" borderId="30" xfId="0" applyFont="1" applyFill="1" applyBorder="1" applyAlignment="1">
      <alignment horizontal="center"/>
    </xf>
    <xf numFmtId="0" fontId="8" fillId="53" borderId="19" xfId="0" applyFont="1" applyFill="1" applyBorder="1" applyAlignment="1">
      <alignment horizontal="center"/>
    </xf>
    <xf numFmtId="0" fontId="8" fillId="53" borderId="8" xfId="0" applyFont="1" applyFill="1" applyBorder="1" applyAlignment="1">
      <alignment horizontal="center"/>
    </xf>
    <xf numFmtId="0" fontId="8" fillId="53" borderId="30" xfId="0" applyFont="1" applyFill="1" applyBorder="1" applyAlignment="1">
      <alignment horizontal="center"/>
    </xf>
    <xf numFmtId="0" fontId="94" fillId="51" borderId="19" xfId="0" applyFont="1" applyFill="1" applyBorder="1" applyAlignment="1">
      <alignment horizontal="center"/>
    </xf>
    <xf numFmtId="0" fontId="94" fillId="51" borderId="8" xfId="0" applyFont="1" applyFill="1" applyBorder="1" applyAlignment="1">
      <alignment horizontal="center"/>
    </xf>
    <xf numFmtId="0" fontId="94" fillId="51" borderId="0" xfId="0" applyFont="1" applyFill="1" applyBorder="1" applyAlignment="1">
      <alignment horizontal="center"/>
    </xf>
    <xf numFmtId="0" fontId="94" fillId="51" borderId="30" xfId="0" applyFont="1" applyFill="1" applyBorder="1" applyAlignment="1">
      <alignment horizontal="center"/>
    </xf>
    <xf numFmtId="0" fontId="71" fillId="59" borderId="19" xfId="0" applyFont="1" applyFill="1" applyBorder="1" applyAlignment="1">
      <alignment horizontal="center"/>
    </xf>
    <xf numFmtId="0" fontId="71" fillId="59" borderId="8" xfId="0" applyFont="1" applyFill="1" applyBorder="1" applyAlignment="1">
      <alignment horizontal="center"/>
    </xf>
    <xf numFmtId="0" fontId="71" fillId="59" borderId="30" xfId="0" applyFont="1" applyFill="1" applyBorder="1" applyAlignment="1">
      <alignment horizontal="center"/>
    </xf>
    <xf numFmtId="0" fontId="13" fillId="49" borderId="23" xfId="0" applyFont="1" applyFill="1" applyBorder="1" applyAlignment="1" applyProtection="1">
      <alignment horizontal="center" vertical="center" wrapText="1"/>
    </xf>
    <xf numFmtId="0" fontId="0" fillId="0" borderId="64" xfId="0" applyBorder="1"/>
    <xf numFmtId="0" fontId="0" fillId="0" borderId="60" xfId="0" applyBorder="1"/>
    <xf numFmtId="0" fontId="33" fillId="49" borderId="23" xfId="0" applyFont="1" applyFill="1" applyBorder="1" applyAlignment="1" applyProtection="1">
      <alignment horizontal="center" vertical="center"/>
    </xf>
    <xf numFmtId="0" fontId="13" fillId="57" borderId="25" xfId="0" applyFont="1" applyFill="1" applyBorder="1" applyAlignment="1" applyProtection="1">
      <alignment horizontal="center" vertical="center" wrapText="1"/>
    </xf>
    <xf numFmtId="0" fontId="0" fillId="0" borderId="27" xfId="0" applyBorder="1"/>
    <xf numFmtId="0" fontId="0" fillId="0" borderId="24" xfId="0" applyBorder="1"/>
    <xf numFmtId="0" fontId="75" fillId="51" borderId="25" xfId="0" applyFont="1" applyFill="1" applyBorder="1" applyAlignment="1" applyProtection="1">
      <alignment horizontal="center" vertical="center"/>
    </xf>
    <xf numFmtId="0" fontId="75" fillId="67" borderId="25" xfId="0" applyFont="1" applyFill="1" applyBorder="1" applyAlignment="1" applyProtection="1">
      <alignment horizontal="center" vertical="center" wrapText="1"/>
    </xf>
    <xf numFmtId="0" fontId="75" fillId="51" borderId="25" xfId="0" applyFont="1" applyFill="1" applyBorder="1" applyAlignment="1" applyProtection="1">
      <alignment horizontal="center" vertical="center" wrapText="1"/>
    </xf>
    <xf numFmtId="0" fontId="33" fillId="49" borderId="23" xfId="0" applyFont="1" applyFill="1" applyBorder="1" applyAlignment="1" applyProtection="1">
      <alignment horizontal="center" vertical="center" wrapText="1"/>
    </xf>
    <xf numFmtId="0" fontId="0" fillId="0" borderId="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13" fillId="49" borderId="43" xfId="0" applyFont="1" applyFill="1" applyBorder="1" applyAlignment="1" applyProtection="1">
      <alignment horizontal="center" vertical="center" wrapText="1"/>
    </xf>
    <xf numFmtId="0" fontId="0" fillId="0" borderId="48" xfId="0" applyBorder="1"/>
    <xf numFmtId="0" fontId="33" fillId="49" borderId="43" xfId="0" applyFont="1" applyFill="1" applyBorder="1" applyAlignment="1" applyProtection="1">
      <alignment horizontal="center" vertical="center" wrapText="1"/>
    </xf>
    <xf numFmtId="0" fontId="0" fillId="0" borderId="50" xfId="0" applyBorder="1"/>
    <xf numFmtId="0" fontId="76" fillId="51" borderId="25" xfId="0" applyFont="1" applyFill="1" applyBorder="1" applyAlignment="1" applyProtection="1">
      <alignment horizontal="center" vertical="center"/>
    </xf>
    <xf numFmtId="0" fontId="76" fillId="51" borderId="27" xfId="0" applyFont="1" applyFill="1" applyBorder="1" applyAlignment="1" applyProtection="1">
      <alignment horizontal="center" vertical="center"/>
    </xf>
    <xf numFmtId="0" fontId="76" fillId="51" borderId="24" xfId="0" applyFont="1" applyFill="1" applyBorder="1" applyAlignment="1" applyProtection="1">
      <alignment horizontal="center" vertical="center"/>
    </xf>
    <xf numFmtId="0" fontId="13" fillId="57" borderId="25" xfId="0" applyFont="1" applyFill="1" applyBorder="1" applyAlignment="1" applyProtection="1">
      <alignment horizontal="center" vertical="center"/>
    </xf>
    <xf numFmtId="0" fontId="13" fillId="57" borderId="27" xfId="0" applyFont="1" applyFill="1" applyBorder="1" applyAlignment="1" applyProtection="1">
      <alignment horizontal="center" vertical="center"/>
    </xf>
    <xf numFmtId="0" fontId="13" fillId="57" borderId="24" xfId="0" applyFont="1" applyFill="1" applyBorder="1" applyAlignment="1" applyProtection="1">
      <alignment horizontal="center" vertical="center"/>
    </xf>
    <xf numFmtId="0" fontId="69" fillId="0" borderId="10" xfId="0" applyFont="1" applyBorder="1" applyAlignment="1">
      <alignment horizontal="center"/>
    </xf>
    <xf numFmtId="0" fontId="69" fillId="0" borderId="4" xfId="0" applyFont="1" applyBorder="1" applyAlignment="1">
      <alignment horizontal="center"/>
    </xf>
    <xf numFmtId="0" fontId="69" fillId="0" borderId="7" xfId="0" applyFont="1" applyBorder="1" applyAlignment="1">
      <alignment horizontal="center"/>
    </xf>
    <xf numFmtId="174" fontId="0" fillId="45" borderId="10" xfId="0" applyNumberFormat="1" applyFill="1" applyBorder="1" applyAlignment="1">
      <alignment horizontal="center"/>
    </xf>
    <xf numFmtId="174" fontId="0" fillId="45" borderId="7" xfId="0" applyNumberFormat="1" applyFill="1" applyBorder="1" applyAlignment="1">
      <alignment horizontal="center"/>
    </xf>
    <xf numFmtId="0" fontId="75" fillId="51" borderId="25" xfId="49" applyFont="1" applyFill="1" applyBorder="1" applyAlignment="1" applyProtection="1">
      <alignment horizontal="center" vertical="center" wrapText="1"/>
    </xf>
    <xf numFmtId="0" fontId="75" fillId="51" borderId="27" xfId="49" applyFont="1" applyFill="1" applyBorder="1" applyAlignment="1" applyProtection="1">
      <alignment horizontal="center" vertical="center" wrapText="1"/>
    </xf>
    <xf numFmtId="0" fontId="75" fillId="67" borderId="25" xfId="71" applyFont="1" applyFill="1" applyBorder="1" applyAlignment="1" applyProtection="1">
      <alignment horizontal="center" vertical="center" wrapText="1"/>
    </xf>
    <xf numFmtId="0" fontId="75" fillId="67" borderId="27" xfId="71" applyFont="1" applyFill="1" applyBorder="1" applyAlignment="1" applyProtection="1">
      <alignment horizontal="center" vertical="center" wrapText="1"/>
    </xf>
    <xf numFmtId="0" fontId="75" fillId="67" borderId="24" xfId="71" applyFont="1" applyFill="1" applyBorder="1" applyAlignment="1" applyProtection="1">
      <alignment horizontal="center" vertical="center" wrapText="1"/>
    </xf>
    <xf numFmtId="0" fontId="75" fillId="51" borderId="25" xfId="71" applyFont="1" applyFill="1" applyBorder="1" applyAlignment="1" applyProtection="1">
      <alignment horizontal="center" vertical="center"/>
    </xf>
    <xf numFmtId="0" fontId="75" fillId="51" borderId="27" xfId="71" applyFont="1" applyFill="1" applyBorder="1" applyAlignment="1" applyProtection="1">
      <alignment horizontal="center" vertical="center"/>
    </xf>
    <xf numFmtId="0" fontId="75" fillId="51" borderId="24" xfId="71" applyFont="1" applyFill="1" applyBorder="1" applyAlignment="1" applyProtection="1">
      <alignment horizontal="center" vertical="center"/>
    </xf>
    <xf numFmtId="0" fontId="13" fillId="57" borderId="23" xfId="71" applyFont="1" applyFill="1" applyBorder="1" applyAlignment="1" applyProtection="1">
      <alignment horizontal="center" vertical="center" wrapText="1"/>
    </xf>
    <xf numFmtId="0" fontId="13" fillId="57" borderId="64" xfId="71" applyFont="1" applyFill="1" applyBorder="1" applyAlignment="1" applyProtection="1">
      <alignment horizontal="center" vertical="center" wrapText="1"/>
    </xf>
    <xf numFmtId="0" fontId="13" fillId="57" borderId="60" xfId="71" applyFont="1" applyFill="1" applyBorder="1" applyAlignment="1" applyProtection="1">
      <alignment horizontal="center" vertical="center" wrapText="1"/>
    </xf>
    <xf numFmtId="0" fontId="13" fillId="49" borderId="64" xfId="0" applyFont="1" applyFill="1" applyBorder="1" applyAlignment="1" applyProtection="1">
      <alignment horizontal="center" vertical="center" wrapText="1"/>
    </xf>
    <xf numFmtId="0" fontId="13" fillId="49" borderId="60" xfId="0" applyFont="1" applyFill="1" applyBorder="1" applyAlignment="1" applyProtection="1">
      <alignment horizontal="center" vertical="center" wrapText="1"/>
    </xf>
    <xf numFmtId="0" fontId="33" fillId="49" borderId="43" xfId="71" applyFont="1" applyFill="1" applyBorder="1" applyAlignment="1" applyProtection="1">
      <alignment horizontal="center" vertical="center" wrapText="1"/>
    </xf>
    <xf numFmtId="0" fontId="33" fillId="49" borderId="48" xfId="71" applyFont="1" applyFill="1" applyBorder="1" applyAlignment="1" applyProtection="1">
      <alignment horizontal="center" vertical="center" wrapText="1"/>
    </xf>
    <xf numFmtId="0" fontId="33" fillId="49" borderId="64" xfId="71" applyFont="1" applyFill="1" applyBorder="1" applyAlignment="1" applyProtection="1">
      <alignment horizontal="center" vertical="center" wrapText="1"/>
    </xf>
    <xf numFmtId="0" fontId="33" fillId="49" borderId="60" xfId="71" applyFont="1" applyFill="1" applyBorder="1" applyAlignment="1" applyProtection="1">
      <alignment horizontal="center" vertical="center" wrapText="1"/>
    </xf>
    <xf numFmtId="0" fontId="13" fillId="49" borderId="23" xfId="71" applyFont="1" applyFill="1" applyBorder="1" applyAlignment="1" applyProtection="1">
      <alignment horizontal="center" vertical="center" wrapText="1"/>
    </xf>
    <xf numFmtId="0" fontId="13" fillId="49" borderId="64" xfId="71" applyFont="1" applyFill="1" applyBorder="1" applyAlignment="1" applyProtection="1">
      <alignment horizontal="center" vertical="center" wrapText="1"/>
    </xf>
    <xf numFmtId="0" fontId="13" fillId="49" borderId="23" xfId="49" applyFont="1" applyFill="1" applyBorder="1" applyAlignment="1" applyProtection="1">
      <alignment horizontal="center" vertical="center" wrapText="1"/>
    </xf>
    <xf numFmtId="0" fontId="13" fillId="49" borderId="64" xfId="49" applyFont="1" applyFill="1" applyBorder="1" applyAlignment="1" applyProtection="1">
      <alignment horizontal="center" vertical="center" wrapText="1"/>
    </xf>
    <xf numFmtId="0" fontId="1" fillId="0" borderId="10" xfId="0" applyFont="1" applyBorder="1" applyAlignment="1">
      <alignment horizontal="center"/>
    </xf>
    <xf numFmtId="0" fontId="1" fillId="0" borderId="4" xfId="0" applyFont="1" applyBorder="1" applyAlignment="1">
      <alignment horizontal="center"/>
    </xf>
    <xf numFmtId="0" fontId="7" fillId="0" borderId="10" xfId="0" applyFont="1" applyBorder="1" applyAlignment="1">
      <alignment horizontal="center"/>
    </xf>
    <xf numFmtId="0" fontId="7" fillId="0" borderId="4" xfId="0" applyFont="1" applyBorder="1" applyAlignment="1">
      <alignment horizontal="center"/>
    </xf>
    <xf numFmtId="0" fontId="7" fillId="0" borderId="7" xfId="0" applyFont="1" applyBorder="1" applyAlignment="1">
      <alignment horizontal="center"/>
    </xf>
    <xf numFmtId="0" fontId="0" fillId="0" borderId="10" xfId="0" applyBorder="1" applyAlignment="1">
      <alignment horizontal="left"/>
    </xf>
    <xf numFmtId="0" fontId="0" fillId="0" borderId="7" xfId="0" applyBorder="1" applyAlignment="1">
      <alignment horizontal="left"/>
    </xf>
    <xf numFmtId="0" fontId="7" fillId="0" borderId="1" xfId="0" applyFont="1" applyBorder="1" applyAlignment="1">
      <alignment horizontal="center"/>
    </xf>
    <xf numFmtId="0" fontId="95" fillId="0" borderId="0" xfId="0" applyFont="1" applyAlignment="1">
      <alignment horizontal="left"/>
    </xf>
    <xf numFmtId="0" fontId="5" fillId="0" borderId="10" xfId="75" applyFont="1" applyFill="1" applyBorder="1" applyAlignment="1" applyProtection="1">
      <alignment horizontal="center" vertical="center"/>
    </xf>
    <xf numFmtId="0" fontId="5" fillId="0" borderId="4" xfId="75" applyFont="1" applyFill="1" applyBorder="1" applyAlignment="1" applyProtection="1">
      <alignment horizontal="center" vertical="center"/>
    </xf>
    <xf numFmtId="0" fontId="5" fillId="0" borderId="7" xfId="75" applyFont="1" applyFill="1" applyBorder="1" applyAlignment="1" applyProtection="1">
      <alignment horizontal="center" vertical="center"/>
    </xf>
    <xf numFmtId="0" fontId="0" fillId="59" borderId="6" xfId="0" applyFont="1" applyFill="1" applyBorder="1" applyAlignment="1">
      <alignment horizontal="center" vertical="center" wrapText="1"/>
    </xf>
    <xf numFmtId="0" fontId="0" fillId="59" borderId="20" xfId="0" applyFont="1" applyFill="1" applyBorder="1" applyAlignment="1">
      <alignment horizontal="center" vertical="center" wrapText="1"/>
    </xf>
    <xf numFmtId="0" fontId="0" fillId="59" borderId="1" xfId="0" applyFont="1" applyFill="1" applyBorder="1" applyAlignment="1">
      <alignment horizontal="center" vertical="center" wrapText="1"/>
    </xf>
    <xf numFmtId="0" fontId="0" fillId="59" borderId="21" xfId="0" applyFont="1" applyFill="1" applyBorder="1" applyAlignment="1">
      <alignment horizontal="center" vertical="center" wrapText="1"/>
    </xf>
    <xf numFmtId="0" fontId="71" fillId="59" borderId="44" xfId="0" applyFont="1" applyFill="1" applyBorder="1" applyAlignment="1">
      <alignment horizontal="left" vertical="top"/>
    </xf>
    <xf numFmtId="0" fontId="71" fillId="59" borderId="0" xfId="0" applyFont="1" applyFill="1" applyBorder="1" applyAlignment="1">
      <alignment horizontal="left" vertical="top"/>
    </xf>
    <xf numFmtId="0" fontId="69" fillId="0" borderId="1" xfId="0" applyFont="1" applyFill="1" applyBorder="1" applyAlignment="1">
      <alignment horizontal="left"/>
    </xf>
    <xf numFmtId="0" fontId="5" fillId="0" borderId="1" xfId="75" applyFont="1" applyFill="1" applyBorder="1" applyAlignment="1" applyProtection="1">
      <alignment horizontal="center"/>
    </xf>
    <xf numFmtId="0" fontId="0" fillId="0" borderId="7" xfId="0" applyBorder="1" applyAlignment="1"/>
    <xf numFmtId="0" fontId="1" fillId="0" borderId="1" xfId="0" applyFont="1" applyBorder="1" applyAlignment="1">
      <alignment horizontal="center"/>
    </xf>
    <xf numFmtId="0" fontId="5" fillId="0" borderId="10" xfId="75" applyFont="1" applyFill="1" applyBorder="1" applyAlignment="1" applyProtection="1">
      <alignment horizontal="center"/>
    </xf>
    <xf numFmtId="0" fontId="5" fillId="0" borderId="4" xfId="75" applyFont="1" applyFill="1" applyBorder="1" applyAlignment="1" applyProtection="1">
      <alignment horizontal="center"/>
    </xf>
    <xf numFmtId="0" fontId="5" fillId="0" borderId="7" xfId="75" applyFont="1" applyFill="1" applyBorder="1" applyAlignment="1" applyProtection="1">
      <alignment horizontal="center"/>
    </xf>
    <xf numFmtId="0" fontId="7" fillId="0" borderId="0" xfId="0" applyFont="1" applyFill="1" applyBorder="1" applyAlignment="1">
      <alignment horizontal="center"/>
    </xf>
    <xf numFmtId="164" fontId="7" fillId="0" borderId="10" xfId="0" applyNumberFormat="1" applyFont="1" applyBorder="1" applyAlignment="1">
      <alignment horizontal="left"/>
    </xf>
    <xf numFmtId="164" fontId="7" fillId="0" borderId="7" xfId="0" applyNumberFormat="1" applyFont="1" applyBorder="1" applyAlignment="1">
      <alignment horizontal="left"/>
    </xf>
    <xf numFmtId="0" fontId="7" fillId="0" borderId="1" xfId="0" applyFont="1" applyBorder="1" applyAlignment="1">
      <alignment horizontal="left"/>
    </xf>
    <xf numFmtId="0" fontId="6" fillId="0" borderId="1" xfId="0" applyFont="1" applyBorder="1" applyAlignment="1">
      <alignment horizontal="center"/>
    </xf>
    <xf numFmtId="164" fontId="69" fillId="0" borderId="1" xfId="0" applyNumberFormat="1" applyFont="1" applyFill="1" applyBorder="1" applyAlignment="1">
      <alignment horizontal="center"/>
    </xf>
    <xf numFmtId="0" fontId="7" fillId="0" borderId="10" xfId="0" applyFont="1" applyBorder="1" applyAlignment="1">
      <alignment horizontal="left"/>
    </xf>
    <xf numFmtId="0" fontId="7" fillId="0" borderId="4" xfId="0" applyFont="1" applyBorder="1" applyAlignment="1">
      <alignment horizontal="left"/>
    </xf>
    <xf numFmtId="0" fontId="7" fillId="0" borderId="7" xfId="0" applyFont="1" applyBorder="1" applyAlignment="1">
      <alignment horizontal="left"/>
    </xf>
    <xf numFmtId="0" fontId="6" fillId="0" borderId="1" xfId="0" applyFont="1" applyFill="1" applyBorder="1" applyAlignment="1" applyProtection="1">
      <alignment horizontal="left"/>
    </xf>
    <xf numFmtId="0" fontId="7" fillId="0" borderId="0" xfId="71" applyFont="1" applyBorder="1" applyAlignment="1">
      <alignment horizontal="center"/>
    </xf>
    <xf numFmtId="0" fontId="7" fillId="0" borderId="10" xfId="71" applyFont="1" applyBorder="1" applyAlignment="1">
      <alignment horizontal="center"/>
    </xf>
    <xf numFmtId="0" fontId="7" fillId="0" borderId="4" xfId="71" applyFont="1" applyBorder="1" applyAlignment="1">
      <alignment horizontal="center"/>
    </xf>
    <xf numFmtId="0" fontId="7" fillId="0" borderId="7" xfId="71" applyFont="1" applyBorder="1" applyAlignment="1">
      <alignment horizontal="center"/>
    </xf>
    <xf numFmtId="0" fontId="1" fillId="0" borderId="1" xfId="71" applyFont="1" applyBorder="1" applyAlignment="1">
      <alignment horizontal="center"/>
    </xf>
    <xf numFmtId="0" fontId="1" fillId="0" borderId="7" xfId="0" applyFont="1" applyBorder="1" applyAlignment="1">
      <alignment horizontal="center"/>
    </xf>
    <xf numFmtId="0" fontId="5" fillId="0" borderId="1" xfId="0" applyFont="1" applyBorder="1" applyAlignment="1" applyProtection="1">
      <alignment horizontal="center"/>
    </xf>
    <xf numFmtId="0" fontId="0" fillId="0" borderId="10"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69" fillId="0" borderId="10" xfId="0" applyFont="1" applyBorder="1" applyAlignment="1">
      <alignment horizontal="left"/>
    </xf>
    <xf numFmtId="0" fontId="69" fillId="0" borderId="7" xfId="0" applyFont="1" applyBorder="1" applyAlignment="1">
      <alignment horizontal="left"/>
    </xf>
    <xf numFmtId="0" fontId="0" fillId="0" borderId="4" xfId="0" applyBorder="1" applyAlignment="1">
      <alignment horizontal="left"/>
    </xf>
    <xf numFmtId="0" fontId="7" fillId="0" borderId="38" xfId="0" applyFont="1" applyBorder="1" applyAlignment="1">
      <alignment horizontal="center"/>
    </xf>
    <xf numFmtId="0" fontId="7" fillId="0" borderId="11" xfId="0" applyFont="1" applyBorder="1" applyAlignment="1">
      <alignment horizontal="center"/>
    </xf>
    <xf numFmtId="0" fontId="7" fillId="0" borderId="35" xfId="0" applyFont="1" applyBorder="1" applyAlignment="1">
      <alignment horizontal="center"/>
    </xf>
    <xf numFmtId="0" fontId="7" fillId="0" borderId="10" xfId="0" applyFont="1" applyFill="1" applyBorder="1" applyAlignment="1">
      <alignment horizontal="left"/>
    </xf>
    <xf numFmtId="0" fontId="7" fillId="0" borderId="4" xfId="0" applyFont="1" applyFill="1" applyBorder="1" applyAlignment="1">
      <alignment horizontal="left"/>
    </xf>
    <xf numFmtId="0" fontId="7" fillId="0" borderId="7" xfId="0" applyFont="1" applyFill="1" applyBorder="1" applyAlignment="1">
      <alignment horizontal="left"/>
    </xf>
    <xf numFmtId="0" fontId="6" fillId="0" borderId="10" xfId="0" applyFont="1" applyFill="1" applyBorder="1" applyAlignment="1" applyProtection="1">
      <alignment horizontal="left"/>
    </xf>
    <xf numFmtId="0" fontId="6" fillId="0" borderId="4" xfId="0" applyFont="1" applyFill="1" applyBorder="1" applyAlignment="1" applyProtection="1">
      <alignment horizontal="left"/>
    </xf>
    <xf numFmtId="0" fontId="6" fillId="0" borderId="7" xfId="0" applyFont="1" applyFill="1" applyBorder="1" applyAlignment="1" applyProtection="1">
      <alignment horizontal="left"/>
    </xf>
    <xf numFmtId="0" fontId="7" fillId="0" borderId="10" xfId="0" applyFont="1" applyFill="1" applyBorder="1" applyAlignment="1">
      <alignment horizontal="center"/>
    </xf>
    <xf numFmtId="0" fontId="7" fillId="0" borderId="4" xfId="0" applyFont="1" applyFill="1" applyBorder="1" applyAlignment="1">
      <alignment horizontal="center"/>
    </xf>
    <xf numFmtId="0" fontId="7" fillId="0" borderId="7" xfId="0" applyFont="1" applyFill="1" applyBorder="1" applyAlignment="1">
      <alignment horizontal="center"/>
    </xf>
    <xf numFmtId="0" fontId="69" fillId="0" borderId="1" xfId="0" applyFont="1" applyBorder="1" applyAlignment="1">
      <alignment horizontal="left"/>
    </xf>
    <xf numFmtId="0" fontId="71" fillId="44" borderId="43" xfId="0" applyFont="1" applyFill="1" applyBorder="1" applyAlignment="1">
      <alignment horizontal="center"/>
    </xf>
    <xf numFmtId="0" fontId="71" fillId="44" borderId="48" xfId="0" applyFont="1" applyFill="1" applyBorder="1" applyAlignment="1">
      <alignment horizontal="center"/>
    </xf>
    <xf numFmtId="0" fontId="71" fillId="44" borderId="50" xfId="0" applyFont="1" applyFill="1" applyBorder="1" applyAlignment="1">
      <alignment horizontal="center"/>
    </xf>
    <xf numFmtId="0" fontId="71" fillId="68" borderId="33" xfId="0" applyFont="1" applyFill="1" applyBorder="1" applyAlignment="1">
      <alignment horizontal="center"/>
    </xf>
    <xf numFmtId="0" fontId="71" fillId="68" borderId="8" xfId="0" applyFont="1" applyFill="1" applyBorder="1" applyAlignment="1">
      <alignment horizontal="center"/>
    </xf>
    <xf numFmtId="0" fontId="71" fillId="68" borderId="31" xfId="0" applyFont="1" applyFill="1" applyBorder="1" applyAlignment="1">
      <alignment horizontal="center"/>
    </xf>
    <xf numFmtId="0" fontId="71" fillId="69" borderId="33" xfId="0" applyFont="1" applyFill="1" applyBorder="1" applyAlignment="1">
      <alignment horizontal="center"/>
    </xf>
    <xf numFmtId="0" fontId="71" fillId="69" borderId="8" xfId="0" applyFont="1" applyFill="1" applyBorder="1" applyAlignment="1">
      <alignment horizontal="center"/>
    </xf>
    <xf numFmtId="0" fontId="71" fillId="69" borderId="30" xfId="0" applyFont="1" applyFill="1" applyBorder="1" applyAlignment="1">
      <alignment horizontal="center"/>
    </xf>
    <xf numFmtId="0" fontId="71" fillId="70" borderId="19" xfId="0" applyFont="1" applyFill="1" applyBorder="1" applyAlignment="1">
      <alignment horizontal="center"/>
    </xf>
    <xf numFmtId="0" fontId="71" fillId="70" borderId="8" xfId="0" applyFont="1" applyFill="1" applyBorder="1" applyAlignment="1">
      <alignment horizontal="center"/>
    </xf>
    <xf numFmtId="0" fontId="71" fillId="70" borderId="31" xfId="0" applyFont="1" applyFill="1" applyBorder="1" applyAlignment="1">
      <alignment horizontal="center"/>
    </xf>
    <xf numFmtId="0" fontId="5" fillId="0" borderId="10" xfId="51" applyNumberFormat="1" applyFont="1" applyBorder="1" applyAlignment="1" applyProtection="1">
      <alignment horizontal="center" vertical="center" wrapText="1"/>
    </xf>
    <xf numFmtId="0" fontId="5" fillId="0" borderId="7" xfId="51" applyNumberFormat="1" applyFont="1" applyBorder="1" applyAlignment="1" applyProtection="1">
      <alignment horizontal="center" vertical="center" wrapText="1"/>
    </xf>
    <xf numFmtId="0" fontId="6" fillId="0" borderId="1" xfId="76" applyFont="1" applyFill="1" applyBorder="1" applyAlignment="1" applyProtection="1">
      <alignment vertical="center" wrapText="1"/>
    </xf>
    <xf numFmtId="0" fontId="0" fillId="0" borderId="1" xfId="0" applyFont="1" applyBorder="1" applyAlignment="1">
      <alignment vertical="center"/>
    </xf>
    <xf numFmtId="0" fontId="6" fillId="0" borderId="1" xfId="76" applyFont="1" applyFill="1" applyBorder="1" applyAlignment="1" applyProtection="1">
      <alignment horizontal="left"/>
    </xf>
    <xf numFmtId="0" fontId="69" fillId="0" borderId="1" xfId="0" applyFont="1" applyBorder="1" applyAlignment="1">
      <alignment vertical="center"/>
    </xf>
  </cellXfs>
  <cellStyles count="208">
    <cellStyle name="_070323 - 5yr opex BPQ (Final)" xfId="1"/>
    <cellStyle name="=C:\WINNT\SYSTEM32\COMMAND.COM" xfId="2"/>
    <cellStyle name="=C:\WINNT\SYSTEM32\COMMAND.COM 2" xfId="3"/>
    <cellStyle name="=C:\WINNT\SYSTEM32\COMMAND.COM 2 2" xfId="4"/>
    <cellStyle name="=C:\WINNT\SYSTEM32\COMMAND.COM 3" xfId="5"/>
    <cellStyle name="=C:\WINNT\SYSTEM32\COMMAND.COM_A1_Total" xfId="6"/>
    <cellStyle name="Accent1 - 20%" xfId="7"/>
    <cellStyle name="Accent1 - 40%" xfId="8"/>
    <cellStyle name="Accent1 - 60%" xfId="9"/>
    <cellStyle name="Accent2 - 20%" xfId="10"/>
    <cellStyle name="Accent2 - 40%" xfId="11"/>
    <cellStyle name="Accent2 - 60%" xfId="12"/>
    <cellStyle name="Accent3 - 20%" xfId="13"/>
    <cellStyle name="Accent3 - 40%" xfId="14"/>
    <cellStyle name="Accent3 - 60%" xfId="15"/>
    <cellStyle name="Accent4 - 20%" xfId="16"/>
    <cellStyle name="Accent4 - 40%" xfId="17"/>
    <cellStyle name="Accent4 - 60%" xfId="18"/>
    <cellStyle name="Accent5 - 20%" xfId="19"/>
    <cellStyle name="Accent5 - 40%" xfId="20"/>
    <cellStyle name="Accent5 - 60%" xfId="21"/>
    <cellStyle name="Accent6 - 20%" xfId="22"/>
    <cellStyle name="Accent6 - 40%" xfId="23"/>
    <cellStyle name="Accent6 - 60%" xfId="24"/>
    <cellStyle name="Comma" xfId="25" builtinId="3"/>
    <cellStyle name="Comma 2" xfId="26"/>
    <cellStyle name="Comma 2 2" xfId="27"/>
    <cellStyle name="Comma 2 3" xfId="28"/>
    <cellStyle name="Emphasis 1" xfId="29"/>
    <cellStyle name="Emphasis 2" xfId="30"/>
    <cellStyle name="Emphasis 3" xfId="31"/>
    <cellStyle name="Hyperlink 2" xfId="32"/>
    <cellStyle name="Hyperlink 2 2" xfId="33"/>
    <cellStyle name="Hyperlink 2 3" xfId="34"/>
    <cellStyle name="Hyperlink 2 4" xfId="35"/>
    <cellStyle name="Hyperlink 2 5" xfId="36"/>
    <cellStyle name="Hyperlink 2 6" xfId="37"/>
    <cellStyle name="Hyperlink 2 7" xfId="38"/>
    <cellStyle name="Hyperlink 2 8" xfId="39"/>
    <cellStyle name="Hyperlink 2_Book1" xfId="40"/>
    <cellStyle name="Hyperlink 3" xfId="41"/>
    <cellStyle name="Hyperlink 4" xfId="42"/>
    <cellStyle name="Hyperlink_NADPR_2011sampleL" xfId="43"/>
    <cellStyle name="Normal" xfId="0" builtinId="0"/>
    <cellStyle name="Normal 2" xfId="44"/>
    <cellStyle name="Normal 2 2" xfId="45"/>
    <cellStyle name="Normal 2 3" xfId="46"/>
    <cellStyle name="Normal 2 4" xfId="47"/>
    <cellStyle name="Normal 2 5" xfId="48"/>
    <cellStyle name="Normal 2 6" xfId="49"/>
    <cellStyle name="Normal 2_A1_Total" xfId="50"/>
    <cellStyle name="Normal 3" xfId="51"/>
    <cellStyle name="Normal 4" xfId="52"/>
    <cellStyle name="Normal 4 2" xfId="53"/>
    <cellStyle name="Normal 4 3" xfId="54"/>
    <cellStyle name="Normal 4 4" xfId="55"/>
    <cellStyle name="Normal 4 5" xfId="56"/>
    <cellStyle name="Normal 4 6" xfId="57"/>
    <cellStyle name="Normal 4 7" xfId="58"/>
    <cellStyle name="Normal 4 8" xfId="59"/>
    <cellStyle name="Normal 4_Book1" xfId="60"/>
    <cellStyle name="Normal 5" xfId="61"/>
    <cellStyle name="Normal 5 10" xfId="62"/>
    <cellStyle name="Normal 5 2" xfId="63"/>
    <cellStyle name="Normal 5 3" xfId="64"/>
    <cellStyle name="Normal 5 4" xfId="65"/>
    <cellStyle name="Normal 5 5" xfId="66"/>
    <cellStyle name="Normal 5 6" xfId="67"/>
    <cellStyle name="Normal 5 7" xfId="68"/>
    <cellStyle name="Normal 5 8" xfId="69"/>
    <cellStyle name="Normal 5 9" xfId="70"/>
    <cellStyle name="Normal 6" xfId="71"/>
    <cellStyle name="Normal_amended tax tables" xfId="72"/>
    <cellStyle name="Normal_HBPQ_data_links" xfId="73"/>
    <cellStyle name="Normal_Network Tables 07_08" xfId="74"/>
    <cellStyle name="Normal_RAV tables" xfId="207"/>
    <cellStyle name="Normal_risk table" xfId="75"/>
    <cellStyle name="Normal_South Wales - OFGEM IIP DATA (2003-05-01)" xfId="76"/>
    <cellStyle name="Normal_TPCR Electricity Capex Questionnaire Historical v2 050711" xfId="77"/>
    <cellStyle name="Percent" xfId="78" builtinId="5"/>
    <cellStyle name="Percent 2" xfId="79"/>
    <cellStyle name="Percent 2 2" xfId="80"/>
    <cellStyle name="Percent 3" xfId="81"/>
    <cellStyle name="Percent 4" xfId="82"/>
    <cellStyle name="Percent 4 10" xfId="83"/>
    <cellStyle name="Percent 4 11" xfId="84"/>
    <cellStyle name="Percent 4 12" xfId="85"/>
    <cellStyle name="Percent 4 13" xfId="86"/>
    <cellStyle name="Percent 4 14" xfId="87"/>
    <cellStyle name="Percent 4 15" xfId="88"/>
    <cellStyle name="Percent 4 16" xfId="89"/>
    <cellStyle name="Percent 4 17" xfId="90"/>
    <cellStyle name="Percent 4 18" xfId="91"/>
    <cellStyle name="Percent 4 19" xfId="92"/>
    <cellStyle name="Percent 4 2" xfId="93"/>
    <cellStyle name="Percent 4 2 10" xfId="94"/>
    <cellStyle name="Percent 4 2 11" xfId="95"/>
    <cellStyle name="Percent 4 2 12" xfId="96"/>
    <cellStyle name="Percent 4 2 13" xfId="97"/>
    <cellStyle name="Percent 4 2 14" xfId="98"/>
    <cellStyle name="Percent 4 2 15" xfId="99"/>
    <cellStyle name="Percent 4 2 16" xfId="100"/>
    <cellStyle name="Percent 4 2 2" xfId="101"/>
    <cellStyle name="Percent 4 2 3" xfId="102"/>
    <cellStyle name="Percent 4 2 4" xfId="103"/>
    <cellStyle name="Percent 4 2 5" xfId="104"/>
    <cellStyle name="Percent 4 2 6" xfId="105"/>
    <cellStyle name="Percent 4 2 7" xfId="106"/>
    <cellStyle name="Percent 4 2 8" xfId="107"/>
    <cellStyle name="Percent 4 2 9" xfId="108"/>
    <cellStyle name="Percent 4 20" xfId="109"/>
    <cellStyle name="Percent 4 3" xfId="110"/>
    <cellStyle name="Percent 4 3 10" xfId="111"/>
    <cellStyle name="Percent 4 3 2" xfId="112"/>
    <cellStyle name="Percent 4 3 3" xfId="113"/>
    <cellStyle name="Percent 4 3 4" xfId="114"/>
    <cellStyle name="Percent 4 3 5" xfId="115"/>
    <cellStyle name="Percent 4 3 6" xfId="116"/>
    <cellStyle name="Percent 4 3 7" xfId="117"/>
    <cellStyle name="Percent 4 3 8" xfId="118"/>
    <cellStyle name="Percent 4 3 9" xfId="119"/>
    <cellStyle name="Percent 4 4" xfId="120"/>
    <cellStyle name="Percent 4 4 10" xfId="121"/>
    <cellStyle name="Percent 4 4 2" xfId="122"/>
    <cellStyle name="Percent 4 4 3" xfId="123"/>
    <cellStyle name="Percent 4 4 4" xfId="124"/>
    <cellStyle name="Percent 4 4 5" xfId="125"/>
    <cellStyle name="Percent 4 4 6" xfId="126"/>
    <cellStyle name="Percent 4 4 7" xfId="127"/>
    <cellStyle name="Percent 4 4 8" xfId="128"/>
    <cellStyle name="Percent 4 4 9" xfId="129"/>
    <cellStyle name="Percent 4 5" xfId="130"/>
    <cellStyle name="Percent 4 5 10" xfId="131"/>
    <cellStyle name="Percent 4 5 2" xfId="132"/>
    <cellStyle name="Percent 4 5 3" xfId="133"/>
    <cellStyle name="Percent 4 5 4" xfId="134"/>
    <cellStyle name="Percent 4 5 5" xfId="135"/>
    <cellStyle name="Percent 4 5 6" xfId="136"/>
    <cellStyle name="Percent 4 5 7" xfId="137"/>
    <cellStyle name="Percent 4 5 8" xfId="138"/>
    <cellStyle name="Percent 4 5 9" xfId="139"/>
    <cellStyle name="Percent 4 6" xfId="140"/>
    <cellStyle name="Percent 4 7" xfId="141"/>
    <cellStyle name="Percent 4 8" xfId="142"/>
    <cellStyle name="Percent 4 9" xfId="143"/>
    <cellStyle name="RIGs input cells" xfId="144"/>
    <cellStyle name="RIGs input cells 10" xfId="145"/>
    <cellStyle name="RIGs input cells 2" xfId="146"/>
    <cellStyle name="RIGs input cells 3" xfId="147"/>
    <cellStyle name="RIGs input cells 4" xfId="148"/>
    <cellStyle name="RIGs input cells 5" xfId="149"/>
    <cellStyle name="RIGs input cells 6" xfId="150"/>
    <cellStyle name="RIGs input cells 7" xfId="151"/>
    <cellStyle name="RIGs input cells 8" xfId="152"/>
    <cellStyle name="RIGs input cells 9" xfId="153"/>
    <cellStyle name="RIGs input totals" xfId="154"/>
    <cellStyle name="RIGs input totals 2" xfId="155"/>
    <cellStyle name="RIGs linked cells" xfId="156"/>
    <cellStyle name="RIGs linked cells 10" xfId="157"/>
    <cellStyle name="RIGs linked cells 2" xfId="158"/>
    <cellStyle name="RIGs linked cells 3" xfId="159"/>
    <cellStyle name="RIGs linked cells 4" xfId="160"/>
    <cellStyle name="RIGs linked cells 5" xfId="161"/>
    <cellStyle name="RIGs linked cells 6" xfId="162"/>
    <cellStyle name="RIGs linked cells 7" xfId="163"/>
    <cellStyle name="RIGs linked cells 8" xfId="164"/>
    <cellStyle name="RIGs linked cells 9" xfId="165"/>
    <cellStyle name="SAPBEXaggData" xfId="166"/>
    <cellStyle name="SAPBEXaggDataEmph" xfId="167"/>
    <cellStyle name="SAPBEXaggItem" xfId="168"/>
    <cellStyle name="SAPBEXaggItemX" xfId="169"/>
    <cellStyle name="SAPBEXchaText" xfId="170"/>
    <cellStyle name="SAPBEXexcBad7" xfId="171"/>
    <cellStyle name="SAPBEXexcBad8" xfId="172"/>
    <cellStyle name="SAPBEXexcBad9" xfId="173"/>
    <cellStyle name="SAPBEXexcCritical4" xfId="174"/>
    <cellStyle name="SAPBEXexcCritical5" xfId="175"/>
    <cellStyle name="SAPBEXexcCritical6" xfId="176"/>
    <cellStyle name="SAPBEXexcGood1" xfId="177"/>
    <cellStyle name="SAPBEXexcGood2" xfId="178"/>
    <cellStyle name="SAPBEXexcGood3" xfId="179"/>
    <cellStyle name="SAPBEXfilterDrill" xfId="180"/>
    <cellStyle name="SAPBEXfilterItem" xfId="181"/>
    <cellStyle name="SAPBEXfilterText" xfId="182"/>
    <cellStyle name="SAPBEXformats" xfId="183"/>
    <cellStyle name="SAPBEXheaderItem" xfId="184"/>
    <cellStyle name="SAPBEXheaderText" xfId="185"/>
    <cellStyle name="SAPBEXHLevel0" xfId="186"/>
    <cellStyle name="SAPBEXHLevel0X" xfId="187"/>
    <cellStyle name="SAPBEXHLevel1" xfId="188"/>
    <cellStyle name="SAPBEXHLevel1X" xfId="189"/>
    <cellStyle name="SAPBEXHLevel2" xfId="190"/>
    <cellStyle name="SAPBEXHLevel2X" xfId="191"/>
    <cellStyle name="SAPBEXHLevel3" xfId="192"/>
    <cellStyle name="SAPBEXHLevel3X" xfId="193"/>
    <cellStyle name="SAPBEXinputData" xfId="194"/>
    <cellStyle name="SAPBEXresData" xfId="195"/>
    <cellStyle name="SAPBEXresDataEmph" xfId="196"/>
    <cellStyle name="SAPBEXresItem" xfId="197"/>
    <cellStyle name="SAPBEXresItemX" xfId="198"/>
    <cellStyle name="SAPBEXstdData" xfId="199"/>
    <cellStyle name="SAPBEXstdDataEmph" xfId="200"/>
    <cellStyle name="SAPBEXstdItem" xfId="201"/>
    <cellStyle name="SAPBEXstdItemX" xfId="202"/>
    <cellStyle name="SAPBEXtitle" xfId="203"/>
    <cellStyle name="SAPBEXundefined" xfId="204"/>
    <cellStyle name="Sheet Title" xfId="205"/>
    <cellStyle name="Style 1" xfId="206"/>
  </cellStyles>
  <dxfs count="10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9" tint="0.39994506668294322"/>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FF0000"/>
        </patternFill>
      </fill>
    </dxf>
  </dxfs>
  <tableStyles count="0" defaultTableStyle="TableStyleMedium9" defaultPivotStyle="PivotStyleLight16"/>
  <colors>
    <mruColors>
      <color rgb="FF1C1CF4"/>
      <color rgb="FF3333F5"/>
      <color rgb="FF353AF3"/>
      <color rgb="FF365AF2"/>
      <color rgb="FF005392"/>
      <color rgb="FFCCFFCC"/>
      <color rgb="FFFFFFCC"/>
      <color rgb="FFCCFFFF"/>
      <color rgb="FFFFCC99"/>
      <color rgb="FFFFFF99"/>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110"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hyperlink" Target="#'CV14 - Tree_Cutting'!A1"/><Relationship Id="rId18" Type="http://schemas.openxmlformats.org/officeDocument/2006/relationships/hyperlink" Target="#'C13 - Asset Rep, Refurb, Civil'!A1"/><Relationship Id="rId26" Type="http://schemas.openxmlformats.org/officeDocument/2006/relationships/hyperlink" Target="#'CV8 - Legal &amp; Safety'!A1"/><Relationship Id="rId39" Type="http://schemas.openxmlformats.org/officeDocument/2006/relationships/hyperlink" Target="#'C28 - Ex Services (exc conns)'!A1"/><Relationship Id="rId21" Type="http://schemas.openxmlformats.org/officeDocument/2006/relationships/hyperlink" Target="#'CV3 - Asset Replacement'!A1"/><Relationship Id="rId34" Type="http://schemas.openxmlformats.org/officeDocument/2006/relationships/hyperlink" Target="#'C20 - Summary - SAF not RAV(CT)'!A1"/><Relationship Id="rId42" Type="http://schemas.openxmlformats.org/officeDocument/2006/relationships/hyperlink" Target="#'C31 - de minimis'!A1"/><Relationship Id="rId47" Type="http://schemas.openxmlformats.org/officeDocument/2006/relationships/hyperlink" Target="#'C21 - IFI'!A1"/><Relationship Id="rId50" Type="http://schemas.openxmlformats.org/officeDocument/2006/relationships/hyperlink" Target="#'CV15 - MTP all incidents'!A1"/><Relationship Id="rId55" Type="http://schemas.openxmlformats.org/officeDocument/2006/relationships/hyperlink" Target="#'CV 16 - WSC Schemes'!A1"/><Relationship Id="rId63" Type="http://schemas.openxmlformats.org/officeDocument/2006/relationships/hyperlink" Target="#'C1 - Costs Matrix 2015'!A1"/><Relationship Id="rId68" Type="http://schemas.openxmlformats.org/officeDocument/2006/relationships/hyperlink" Target="#'C33 - Atypicals 2014'!A1"/><Relationship Id="rId7" Type="http://schemas.openxmlformats.org/officeDocument/2006/relationships/hyperlink" Target="#'C8 - Related Party Cross Sub'!A1"/><Relationship Id="rId2" Type="http://schemas.openxmlformats.org/officeDocument/2006/relationships/hyperlink" Target="#'C2 - Check Sheet'!A1"/><Relationship Id="rId16" Type="http://schemas.openxmlformats.org/officeDocument/2006/relationships/hyperlink" Target="#'C16 - Summary-Non-Core Ex Ante'!A1"/><Relationship Id="rId29" Type="http://schemas.openxmlformats.org/officeDocument/2006/relationships/hyperlink" Target="#'CV12 - Environmental Reporting'!A1"/><Relationship Id="rId1" Type="http://schemas.openxmlformats.org/officeDocument/2006/relationships/hyperlink" Target="#'C1 - Costs Matrix 2011'!A1"/><Relationship Id="rId6" Type="http://schemas.openxmlformats.org/officeDocument/2006/relationships/hyperlink" Target="#'C7 - Related Party Analysis'!A1"/><Relationship Id="rId11" Type="http://schemas.openxmlformats.org/officeDocument/2006/relationships/hyperlink" Target="#'C10 - NI'!A1"/><Relationship Id="rId24" Type="http://schemas.openxmlformats.org/officeDocument/2006/relationships/hyperlink" Target="#'CV5 - Refurbishment'!A1"/><Relationship Id="rId32" Type="http://schemas.openxmlformats.org/officeDocument/2006/relationships/hyperlink" Target="#'C18 - HILP '!A1"/><Relationship Id="rId37" Type="http://schemas.openxmlformats.org/officeDocument/2006/relationships/hyperlink" Target="#'C26 - NOCs Other'!A1"/><Relationship Id="rId40" Type="http://schemas.openxmlformats.org/officeDocument/2006/relationships/hyperlink" Target="#'C29 - Legacy Metering'!A1"/><Relationship Id="rId45" Type="http://schemas.openxmlformats.org/officeDocument/2006/relationships/hyperlink" Target="#'C34 - Non Activity Based Costs'!A1"/><Relationship Id="rId53" Type="http://schemas.openxmlformats.org/officeDocument/2006/relationships/hyperlink" Target="#'CV17 - Connections Summary'!A1"/><Relationship Id="rId58" Type="http://schemas.openxmlformats.org/officeDocument/2006/relationships/hyperlink" Target="#'C3 - Yr on yr Comp 2014'!A1"/><Relationship Id="rId66" Type="http://schemas.openxmlformats.org/officeDocument/2006/relationships/hyperlink" Target="#'C33 - Atypicals 2012'!A1"/><Relationship Id="rId5" Type="http://schemas.openxmlformats.org/officeDocument/2006/relationships/hyperlink" Target="#'C5 - Summary - Tax Pool &amp; Se'!A1"/><Relationship Id="rId15" Type="http://schemas.openxmlformats.org/officeDocument/2006/relationships/hyperlink" Target="#'CV9 - High Value Proj (Scheme)'!A1"/><Relationship Id="rId23" Type="http://schemas.openxmlformats.org/officeDocument/2006/relationships/hyperlink" Target="#'CV7 - Undergrounding Des Areas'!A1"/><Relationship Id="rId28" Type="http://schemas.openxmlformats.org/officeDocument/2006/relationships/hyperlink" Target="#'CV11 - Flood mitigation'!A1"/><Relationship Id="rId36" Type="http://schemas.openxmlformats.org/officeDocument/2006/relationships/hyperlink" Target="#'C25-Atypicals-Sev Weath 1 in 20'!A1"/><Relationship Id="rId49" Type="http://schemas.openxmlformats.org/officeDocument/2006/relationships/hyperlink" Target="#'C22 - LCN Fund First Tier'!A1"/><Relationship Id="rId57" Type="http://schemas.openxmlformats.org/officeDocument/2006/relationships/hyperlink" Target="#'C3 - Yr on yr Comp 2013'!A1"/><Relationship Id="rId61" Type="http://schemas.openxmlformats.org/officeDocument/2006/relationships/hyperlink" Target="#'C1 - Costs Matrix 2013'!A1"/><Relationship Id="rId10" Type="http://schemas.openxmlformats.org/officeDocument/2006/relationships/hyperlink" Target="#'C11 - Summary - Core (CT)'!A1"/><Relationship Id="rId19" Type="http://schemas.openxmlformats.org/officeDocument/2006/relationships/hyperlink" Target="#'CV1 - Diversions'!A1"/><Relationship Id="rId31" Type="http://schemas.openxmlformats.org/officeDocument/2006/relationships/hyperlink" Target="#'C17 - Summary - Non-Core Reopen'!A1"/><Relationship Id="rId44" Type="http://schemas.openxmlformats.org/officeDocument/2006/relationships/hyperlink" Target="#'C33 - Atypicals 2010'!A1"/><Relationship Id="rId52" Type="http://schemas.openxmlformats.org/officeDocument/2006/relationships/hyperlink" Target="#'CV18 - Black Start'!A1"/><Relationship Id="rId60" Type="http://schemas.openxmlformats.org/officeDocument/2006/relationships/hyperlink" Target="#'C1 - Costs Matrix 2012'!A1"/><Relationship Id="rId65" Type="http://schemas.openxmlformats.org/officeDocument/2006/relationships/hyperlink" Target="#'C33 - Atypicals 2011'!A1"/><Relationship Id="rId4" Type="http://schemas.openxmlformats.org/officeDocument/2006/relationships/hyperlink" Target="#'C4 - RAV '!A1"/><Relationship Id="rId9" Type="http://schemas.openxmlformats.org/officeDocument/2006/relationships/hyperlink" Target="#'C6 - Contractor Adj Memo'!A1"/><Relationship Id="rId14" Type="http://schemas.openxmlformats.org/officeDocument/2006/relationships/hyperlink" Target="#'C15 - QoS &amp; WSC'!A1"/><Relationship Id="rId22" Type="http://schemas.openxmlformats.org/officeDocument/2006/relationships/hyperlink" Target="#'CV4 - Asset_Repl_(Memo)'!A1"/><Relationship Id="rId27" Type="http://schemas.openxmlformats.org/officeDocument/2006/relationships/hyperlink" Target="#'CV10 - BT21CN'!A1"/><Relationship Id="rId30" Type="http://schemas.openxmlformats.org/officeDocument/2006/relationships/hyperlink" Target="#'CV13 - I&amp;M'!A1"/><Relationship Id="rId35" Type="http://schemas.openxmlformats.org/officeDocument/2006/relationships/hyperlink" Target="#'C24 - Summary - NOC (CT)'!A1"/><Relationship Id="rId43" Type="http://schemas.openxmlformats.org/officeDocument/2006/relationships/hyperlink" Target="#'C32 - Other (cons) activities'!A1"/><Relationship Id="rId48" Type="http://schemas.openxmlformats.org/officeDocument/2006/relationships/hyperlink" Target="#'C23 - LCN Fund Second Tier'!A1"/><Relationship Id="rId56" Type="http://schemas.openxmlformats.org/officeDocument/2006/relationships/hyperlink" Target="#'C3 - Yr on yr Comp 2012'!A1"/><Relationship Id="rId64" Type="http://schemas.openxmlformats.org/officeDocument/2006/relationships/hyperlink" Target="#'Costs Matrix 2010'!A1"/><Relationship Id="rId69" Type="http://schemas.openxmlformats.org/officeDocument/2006/relationships/hyperlink" Target="#'C33 - Atypicals 2015'!A1"/><Relationship Id="rId8" Type="http://schemas.openxmlformats.org/officeDocument/2006/relationships/hyperlink" Target="#'C9 - Related Party dis Marg'!A1"/><Relationship Id="rId51" Type="http://schemas.openxmlformats.org/officeDocument/2006/relationships/hyperlink" Target="#'C36 - Indirects total'!A1"/><Relationship Id="rId3" Type="http://schemas.openxmlformats.org/officeDocument/2006/relationships/hyperlink" Target="#'C3 - Yr on yr Comp 2011'!A1"/><Relationship Id="rId12" Type="http://schemas.openxmlformats.org/officeDocument/2006/relationships/hyperlink" Target="#'C12 - Reinforcements &amp; DSM'!A1"/><Relationship Id="rId17" Type="http://schemas.openxmlformats.org/officeDocument/2006/relationships/hyperlink" Target="#'CV14 - Tree_Cutting'!A1"/><Relationship Id="rId25" Type="http://schemas.openxmlformats.org/officeDocument/2006/relationships/hyperlink" Target="#'CV6 - Civil Works'!A1"/><Relationship Id="rId33" Type="http://schemas.openxmlformats.org/officeDocument/2006/relationships/hyperlink" Target="#'C19 - CNI'!A1"/><Relationship Id="rId38" Type="http://schemas.openxmlformats.org/officeDocument/2006/relationships/hyperlink" Target="#'C27 - Summary-Non Price Control'!A1"/><Relationship Id="rId46" Type="http://schemas.openxmlformats.org/officeDocument/2006/relationships/hyperlink" Target="#'C35 - Non-Op Capex'!A1"/><Relationship Id="rId59" Type="http://schemas.openxmlformats.org/officeDocument/2006/relationships/hyperlink" Target="#'C3 - Yr on yr Comp 2015'!A1"/><Relationship Id="rId67" Type="http://schemas.openxmlformats.org/officeDocument/2006/relationships/hyperlink" Target="#'C33 - Atypicals 2013'!A1"/><Relationship Id="rId20" Type="http://schemas.openxmlformats.org/officeDocument/2006/relationships/hyperlink" Target="#'CV2 - ESQCR'!A1"/><Relationship Id="rId41" Type="http://schemas.openxmlformats.org/officeDocument/2006/relationships/hyperlink" Target="#'C30 - Out Of Area Networks'!A1"/><Relationship Id="rId54" Type="http://schemas.openxmlformats.org/officeDocument/2006/relationships/hyperlink" Target="#'C37 - Finance and Reg'!A1"/><Relationship Id="rId62" Type="http://schemas.openxmlformats.org/officeDocument/2006/relationships/hyperlink" Target="#'C1 - Costs Matrix 2014'!A1"/></Relationships>
</file>

<file path=xl/drawings/_rels/drawing10.xml.rels><?xml version="1.0" encoding="UTF-8" standalone="yes"?>
<Relationships xmlns="http://schemas.openxmlformats.org/package/2006/relationships"><Relationship Id="rId8" Type="http://schemas.openxmlformats.org/officeDocument/2006/relationships/hyperlink" Target="#'V13 - TCP'!A1"/><Relationship Id="rId13" Type="http://schemas.openxmlformats.org/officeDocument/2006/relationships/hyperlink" Target="#'V8 - Streetworks'!A1"/><Relationship Id="rId18" Type="http://schemas.openxmlformats.org/officeDocument/2006/relationships/hyperlink" Target="#'V4 - AR - Other Movements'!A1"/><Relationship Id="rId3" Type="http://schemas.openxmlformats.org/officeDocument/2006/relationships/hyperlink" Target="#'V3 - AR - Gen Reinforcement'!A1"/><Relationship Id="rId7" Type="http://schemas.openxmlformats.org/officeDocument/2006/relationships/hyperlink" Target="#'V5 - AR - Age profile'!A1"/><Relationship Id="rId12" Type="http://schemas.openxmlformats.org/officeDocument/2006/relationships/hyperlink" Target="#'V17 - Losses DG Adj. (DGA)'!A1"/><Relationship Id="rId17" Type="http://schemas.openxmlformats.org/officeDocument/2006/relationships/hyperlink" Target="#'V11 - MTP excluding all EEs'!A1"/><Relationship Id="rId2" Type="http://schemas.openxmlformats.org/officeDocument/2006/relationships/hyperlink" Target="#'V2 - AR - Connection projects'!A1"/><Relationship Id="rId16" Type="http://schemas.openxmlformats.org/officeDocument/2006/relationships/hyperlink" Target="#'V10-MTP sev weather EEs only'!A1"/><Relationship Id="rId1" Type="http://schemas.openxmlformats.org/officeDocument/2006/relationships/hyperlink" Target="#'V1 - Total Asset Movement'!A1"/><Relationship Id="rId6" Type="http://schemas.openxmlformats.org/officeDocument/2006/relationships/hyperlink" Target="#'V12 - BCF'!A1"/><Relationship Id="rId11" Type="http://schemas.openxmlformats.org/officeDocument/2006/relationships/hyperlink" Target="#'V16 - Losses DG Adj. (LAG)'!A1"/><Relationship Id="rId5" Type="http://schemas.openxmlformats.org/officeDocument/2006/relationships/hyperlink" Target="#'V7 - Flood mitigation (site)'!A1"/><Relationship Id="rId15" Type="http://schemas.openxmlformats.org/officeDocument/2006/relationships/hyperlink" Target="#'V9 - MTP one-off EEs only'!A1"/><Relationship Id="rId10" Type="http://schemas.openxmlformats.org/officeDocument/2006/relationships/hyperlink" Target="#'V15 - Losses'!A1"/><Relationship Id="rId19" Type="http://schemas.openxmlformats.org/officeDocument/2006/relationships/hyperlink" Target="#'V10a-MTP sev weather 1 in 20'!A1"/><Relationship Id="rId4" Type="http://schemas.openxmlformats.org/officeDocument/2006/relationships/hyperlink" Target="#'V6 - Fault Levels'!A1"/><Relationship Id="rId9" Type="http://schemas.openxmlformats.org/officeDocument/2006/relationships/hyperlink" Target="#'V14 - RPZ'!A1"/><Relationship Id="rId14" Type="http://schemas.openxmlformats.org/officeDocument/2006/relationships/hyperlink" Target="#'V18 - QoS Acivity Placeholder'!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4</xdr:col>
      <xdr:colOff>166687</xdr:colOff>
      <xdr:row>9</xdr:row>
      <xdr:rowOff>154781</xdr:rowOff>
    </xdr:from>
    <xdr:to>
      <xdr:col>6</xdr:col>
      <xdr:colOff>328687</xdr:colOff>
      <xdr:row>15</xdr:row>
      <xdr:rowOff>155231</xdr:rowOff>
    </xdr:to>
    <xdr:sp macro="" textlink="">
      <xdr:nvSpPr>
        <xdr:cNvPr id="2" name="Oval 1">
          <a:hlinkClick xmlns:r="http://schemas.openxmlformats.org/officeDocument/2006/relationships" r:id="rId1"/>
        </xdr:cNvPr>
        <xdr:cNvSpPr/>
      </xdr:nvSpPr>
      <xdr:spPr>
        <a:xfrm>
          <a:off x="2928937" y="1678781"/>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C1 </a:t>
          </a:r>
        </a:p>
        <a:p>
          <a:pPr algn="ctr"/>
          <a:r>
            <a:rPr lang="en-GB" sz="1100"/>
            <a:t>Cost Matrix 2011</a:t>
          </a:r>
        </a:p>
      </xdr:txBody>
    </xdr:sp>
    <xdr:clientData/>
  </xdr:twoCellAnchor>
  <xdr:twoCellAnchor>
    <xdr:from>
      <xdr:col>4</xdr:col>
      <xdr:colOff>159544</xdr:colOff>
      <xdr:row>18</xdr:row>
      <xdr:rowOff>4761</xdr:rowOff>
    </xdr:from>
    <xdr:to>
      <xdr:col>6</xdr:col>
      <xdr:colOff>321544</xdr:colOff>
      <xdr:row>24</xdr:row>
      <xdr:rowOff>5211</xdr:rowOff>
    </xdr:to>
    <xdr:sp macro="" textlink="">
      <xdr:nvSpPr>
        <xdr:cNvPr id="3" name="Oval 2">
          <a:hlinkClick xmlns:r="http://schemas.openxmlformats.org/officeDocument/2006/relationships" r:id="rId2"/>
        </xdr:cNvPr>
        <xdr:cNvSpPr/>
      </xdr:nvSpPr>
      <xdr:spPr>
        <a:xfrm>
          <a:off x="2921794" y="3028949"/>
          <a:ext cx="1543125" cy="1000575"/>
        </a:xfrm>
        <a:prstGeom prst="ellipse">
          <a:avLst/>
        </a:prstGeom>
        <a:solidFill>
          <a:srgbClr val="FFFF99"/>
        </a:solidFill>
        <a:ln w="12700">
          <a:solidFill>
            <a:schemeClr val="bg1">
              <a:lumMod val="75000"/>
            </a:schemeClr>
          </a:solidFill>
        </a:ln>
        <a:effectLst>
          <a:outerShdw blurRad="38100" dist="50800" dir="5400000" algn="ctr" rotWithShape="0">
            <a:srgbClr val="000000">
              <a:alpha val="38000"/>
            </a:srgbClr>
          </a:outerShdw>
        </a:effectLst>
        <a:scene3d>
          <a:camera prst="orthographicFront"/>
          <a:lightRig rig="threePt" dir="t"/>
        </a:scene3d>
        <a:sp3d>
          <a:bevelT w="63500" h="2540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C2</a:t>
          </a:r>
        </a:p>
        <a:p>
          <a:pPr algn="ctr"/>
          <a:r>
            <a:rPr lang="en-GB" sz="1100"/>
            <a:t>Check</a:t>
          </a:r>
          <a:r>
            <a:rPr lang="en-GB" sz="1100" baseline="0"/>
            <a:t> Sheet</a:t>
          </a:r>
          <a:endParaRPr lang="en-GB" sz="1100"/>
        </a:p>
      </xdr:txBody>
    </xdr:sp>
    <xdr:clientData/>
  </xdr:twoCellAnchor>
  <xdr:twoCellAnchor>
    <xdr:from>
      <xdr:col>7</xdr:col>
      <xdr:colOff>661986</xdr:colOff>
      <xdr:row>18</xdr:row>
      <xdr:rowOff>14285</xdr:rowOff>
    </xdr:from>
    <xdr:to>
      <xdr:col>10</xdr:col>
      <xdr:colOff>133424</xdr:colOff>
      <xdr:row>24</xdr:row>
      <xdr:rowOff>14735</xdr:rowOff>
    </xdr:to>
    <xdr:sp macro="[0]!rav" textlink="">
      <xdr:nvSpPr>
        <xdr:cNvPr id="4" name="Oval 3">
          <a:hlinkClick xmlns:r="http://schemas.openxmlformats.org/officeDocument/2006/relationships" r:id="rId3"/>
        </xdr:cNvPr>
        <xdr:cNvSpPr/>
      </xdr:nvSpPr>
      <xdr:spPr>
        <a:xfrm>
          <a:off x="5495924" y="3038473"/>
          <a:ext cx="1543125"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C3</a:t>
          </a:r>
          <a:endParaRPr lang="en-GB" sz="1100" b="1" baseline="0"/>
        </a:p>
        <a:p>
          <a:pPr algn="ctr"/>
          <a:r>
            <a:rPr lang="en-GB" sz="1000" baseline="0"/>
            <a:t>Yr on Yr Comparison 2011</a:t>
          </a:r>
          <a:endParaRPr lang="en-GB" sz="1000"/>
        </a:p>
      </xdr:txBody>
    </xdr:sp>
    <xdr:clientData/>
  </xdr:twoCellAnchor>
  <xdr:twoCellAnchor>
    <xdr:from>
      <xdr:col>12</xdr:col>
      <xdr:colOff>259821</xdr:colOff>
      <xdr:row>28</xdr:row>
      <xdr:rowOff>1851</xdr:rowOff>
    </xdr:from>
    <xdr:to>
      <xdr:col>14</xdr:col>
      <xdr:colOff>423938</xdr:colOff>
      <xdr:row>34</xdr:row>
      <xdr:rowOff>2301</xdr:rowOff>
    </xdr:to>
    <xdr:sp macro="" textlink="">
      <xdr:nvSpPr>
        <xdr:cNvPr id="5" name="Oval 4">
          <a:hlinkClick xmlns:r="http://schemas.openxmlformats.org/officeDocument/2006/relationships" r:id="rId4"/>
        </xdr:cNvPr>
        <xdr:cNvSpPr/>
      </xdr:nvSpPr>
      <xdr:spPr>
        <a:xfrm>
          <a:off x="8546571" y="4692914"/>
          <a:ext cx="1545242"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C4</a:t>
          </a:r>
        </a:p>
        <a:p>
          <a:pPr algn="ctr"/>
          <a:r>
            <a:rPr lang="en-GB" sz="1100"/>
            <a:t>RAV Additions</a:t>
          </a:r>
        </a:p>
      </xdr:txBody>
    </xdr:sp>
    <xdr:clientData/>
  </xdr:twoCellAnchor>
  <xdr:twoCellAnchor>
    <xdr:from>
      <xdr:col>15</xdr:col>
      <xdr:colOff>241034</xdr:colOff>
      <xdr:row>28</xdr:row>
      <xdr:rowOff>6350</xdr:rowOff>
    </xdr:from>
    <xdr:to>
      <xdr:col>17</xdr:col>
      <xdr:colOff>405151</xdr:colOff>
      <xdr:row>34</xdr:row>
      <xdr:rowOff>6800</xdr:rowOff>
    </xdr:to>
    <xdr:sp macro="" textlink="">
      <xdr:nvSpPr>
        <xdr:cNvPr id="6" name="Oval 5">
          <a:hlinkClick xmlns:r="http://schemas.openxmlformats.org/officeDocument/2006/relationships" r:id="rId5"/>
        </xdr:cNvPr>
        <xdr:cNvSpPr/>
      </xdr:nvSpPr>
      <xdr:spPr>
        <a:xfrm>
          <a:off x="10599472" y="4697413"/>
          <a:ext cx="1545242"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900" b="1">
              <a:solidFill>
                <a:schemeClr val="dk1"/>
              </a:solidFill>
              <a:latin typeface="+mn-lt"/>
              <a:ea typeface="+mn-ea"/>
              <a:cs typeface="+mn-cs"/>
            </a:rPr>
            <a:t>C5</a:t>
          </a:r>
          <a:endParaRPr lang="en-GB" sz="900"/>
        </a:p>
        <a:p>
          <a:pPr algn="ctr"/>
          <a:r>
            <a:rPr lang="en-GB" sz="900">
              <a:solidFill>
                <a:schemeClr val="dk1"/>
              </a:solidFill>
              <a:latin typeface="+mn-lt"/>
              <a:ea typeface="+mn-ea"/>
              <a:cs typeface="+mn-cs"/>
            </a:rPr>
            <a:t>Tax Pools and Data</a:t>
          </a:r>
          <a:r>
            <a:rPr lang="en-GB" sz="900" baseline="0">
              <a:solidFill>
                <a:schemeClr val="dk1"/>
              </a:solidFill>
              <a:latin typeface="+mn-lt"/>
              <a:ea typeface="+mn-ea"/>
              <a:cs typeface="+mn-cs"/>
            </a:rPr>
            <a:t> segmental Reporting</a:t>
          </a:r>
          <a:endParaRPr lang="en-GB" sz="900">
            <a:solidFill>
              <a:schemeClr val="dk1"/>
            </a:solidFill>
            <a:latin typeface="+mn-lt"/>
            <a:ea typeface="+mn-ea"/>
            <a:cs typeface="+mn-cs"/>
          </a:endParaRPr>
        </a:p>
      </xdr:txBody>
    </xdr:sp>
    <xdr:clientData/>
  </xdr:twoCellAnchor>
  <xdr:twoCellAnchor>
    <xdr:from>
      <xdr:col>4</xdr:col>
      <xdr:colOff>34395</xdr:colOff>
      <xdr:row>38</xdr:row>
      <xdr:rowOff>43921</xdr:rowOff>
    </xdr:from>
    <xdr:to>
      <xdr:col>6</xdr:col>
      <xdr:colOff>196395</xdr:colOff>
      <xdr:row>44</xdr:row>
      <xdr:rowOff>44371</xdr:rowOff>
    </xdr:to>
    <xdr:sp macro="" textlink="">
      <xdr:nvSpPr>
        <xdr:cNvPr id="8" name="Oval 7">
          <a:hlinkClick xmlns:r="http://schemas.openxmlformats.org/officeDocument/2006/relationships" r:id="rId6"/>
        </xdr:cNvPr>
        <xdr:cNvSpPr/>
      </xdr:nvSpPr>
      <xdr:spPr>
        <a:xfrm>
          <a:off x="2796645" y="309192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C7</a:t>
          </a:r>
        </a:p>
        <a:p>
          <a:pPr algn="ctr"/>
          <a:r>
            <a:rPr lang="en-GB" sz="1000">
              <a:solidFill>
                <a:sysClr val="windowText" lastClr="000000"/>
              </a:solidFill>
            </a:rPr>
            <a:t>Related</a:t>
          </a:r>
          <a:r>
            <a:rPr lang="en-GB" sz="1000" baseline="0">
              <a:solidFill>
                <a:sysClr val="windowText" lastClr="000000"/>
              </a:solidFill>
            </a:rPr>
            <a:t> Party Analysis</a:t>
          </a:r>
          <a:endParaRPr lang="en-GB" sz="1000">
            <a:solidFill>
              <a:sysClr val="windowText" lastClr="000000"/>
            </a:solidFill>
          </a:endParaRPr>
        </a:p>
      </xdr:txBody>
    </xdr:sp>
    <xdr:clientData/>
  </xdr:twoCellAnchor>
  <xdr:twoCellAnchor>
    <xdr:from>
      <xdr:col>7</xdr:col>
      <xdr:colOff>345546</xdr:colOff>
      <xdr:row>37</xdr:row>
      <xdr:rowOff>152399</xdr:rowOff>
    </xdr:from>
    <xdr:to>
      <xdr:col>9</xdr:col>
      <xdr:colOff>507546</xdr:colOff>
      <xdr:row>43</xdr:row>
      <xdr:rowOff>152849</xdr:rowOff>
    </xdr:to>
    <xdr:sp macro="" textlink="">
      <xdr:nvSpPr>
        <xdr:cNvPr id="9" name="Oval 8">
          <a:hlinkClick xmlns:r="http://schemas.openxmlformats.org/officeDocument/2006/relationships" r:id="rId7"/>
        </xdr:cNvPr>
        <xdr:cNvSpPr/>
      </xdr:nvSpPr>
      <xdr:spPr>
        <a:xfrm>
          <a:off x="5179484" y="303371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C8</a:t>
          </a:r>
        </a:p>
        <a:p>
          <a:pPr algn="ctr"/>
          <a:r>
            <a:rPr lang="en-GB" sz="900">
              <a:solidFill>
                <a:sysClr val="windowText" lastClr="000000"/>
              </a:solidFill>
            </a:rPr>
            <a:t>Related</a:t>
          </a:r>
          <a:r>
            <a:rPr lang="en-GB" sz="900" baseline="0">
              <a:solidFill>
                <a:sysClr val="windowText" lastClr="000000"/>
              </a:solidFill>
            </a:rPr>
            <a:t> Party Cross Subsidy Analysis</a:t>
          </a:r>
          <a:endParaRPr lang="en-GB" sz="900">
            <a:solidFill>
              <a:sysClr val="windowText" lastClr="000000"/>
            </a:solidFill>
          </a:endParaRPr>
        </a:p>
      </xdr:txBody>
    </xdr:sp>
    <xdr:clientData/>
  </xdr:twoCellAnchor>
  <xdr:twoCellAnchor>
    <xdr:from>
      <xdr:col>10</xdr:col>
      <xdr:colOff>510645</xdr:colOff>
      <xdr:row>38</xdr:row>
      <xdr:rowOff>27252</xdr:rowOff>
    </xdr:from>
    <xdr:to>
      <xdr:col>12</xdr:col>
      <xdr:colOff>672645</xdr:colOff>
      <xdr:row>44</xdr:row>
      <xdr:rowOff>27702</xdr:rowOff>
    </xdr:to>
    <xdr:sp macro="" textlink="">
      <xdr:nvSpPr>
        <xdr:cNvPr id="10" name="Oval 9">
          <a:hlinkClick xmlns:r="http://schemas.openxmlformats.org/officeDocument/2006/relationships" r:id="rId8"/>
        </xdr:cNvPr>
        <xdr:cNvSpPr/>
      </xdr:nvSpPr>
      <xdr:spPr>
        <a:xfrm>
          <a:off x="7416270" y="307525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C9</a:t>
          </a:r>
        </a:p>
        <a:p>
          <a:pPr algn="ctr"/>
          <a:r>
            <a:rPr lang="en-GB" sz="900">
              <a:solidFill>
                <a:sysClr val="windowText" lastClr="000000"/>
              </a:solidFill>
            </a:rPr>
            <a:t>Summary - Related Party Disallowed Margin</a:t>
          </a:r>
        </a:p>
      </xdr:txBody>
    </xdr:sp>
    <xdr:clientData/>
  </xdr:twoCellAnchor>
  <xdr:twoCellAnchor>
    <xdr:from>
      <xdr:col>0</xdr:col>
      <xdr:colOff>247650</xdr:colOff>
      <xdr:row>38</xdr:row>
      <xdr:rowOff>19050</xdr:rowOff>
    </xdr:from>
    <xdr:to>
      <xdr:col>2</xdr:col>
      <xdr:colOff>409650</xdr:colOff>
      <xdr:row>44</xdr:row>
      <xdr:rowOff>19500</xdr:rowOff>
    </xdr:to>
    <xdr:sp macro="" textlink="">
      <xdr:nvSpPr>
        <xdr:cNvPr id="11" name="Oval 10">
          <a:hlinkClick xmlns:r="http://schemas.openxmlformats.org/officeDocument/2006/relationships" r:id="rId9"/>
        </xdr:cNvPr>
        <xdr:cNvSpPr/>
      </xdr:nvSpPr>
      <xdr:spPr>
        <a:xfrm>
          <a:off x="247650" y="2990850"/>
          <a:ext cx="1533600" cy="972000"/>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C6</a:t>
          </a:r>
          <a:r>
            <a:rPr lang="en-GB" sz="1100" b="1" baseline="0">
              <a:solidFill>
                <a:sysClr val="windowText" lastClr="000000"/>
              </a:solidFill>
            </a:rPr>
            <a:t> </a:t>
          </a:r>
        </a:p>
        <a:p>
          <a:pPr algn="ctr"/>
          <a:r>
            <a:rPr lang="en-GB" sz="1100" b="1" baseline="0">
              <a:solidFill>
                <a:sysClr val="windowText" lastClr="000000"/>
              </a:solidFill>
            </a:rPr>
            <a:t>Contractor Adj Memo</a:t>
          </a:r>
          <a:endParaRPr lang="en-GB" sz="1100" b="1">
            <a:solidFill>
              <a:sysClr val="windowText" lastClr="000000"/>
            </a:solidFill>
          </a:endParaRPr>
        </a:p>
      </xdr:txBody>
    </xdr:sp>
    <xdr:clientData/>
  </xdr:twoCellAnchor>
  <xdr:twoCellAnchor>
    <xdr:from>
      <xdr:col>0</xdr:col>
      <xdr:colOff>221456</xdr:colOff>
      <xdr:row>48</xdr:row>
      <xdr:rowOff>104775</xdr:rowOff>
    </xdr:from>
    <xdr:to>
      <xdr:col>2</xdr:col>
      <xdr:colOff>383456</xdr:colOff>
      <xdr:row>54</xdr:row>
      <xdr:rowOff>105225</xdr:rowOff>
    </xdr:to>
    <xdr:sp macro="" textlink="">
      <xdr:nvSpPr>
        <xdr:cNvPr id="12" name="Oval 11">
          <a:hlinkClick xmlns:r="http://schemas.openxmlformats.org/officeDocument/2006/relationships" r:id="rId10"/>
        </xdr:cNvPr>
        <xdr:cNvSpPr/>
      </xdr:nvSpPr>
      <xdr:spPr>
        <a:xfrm>
          <a:off x="221456" y="4843463"/>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C11</a:t>
          </a:r>
          <a:r>
            <a:rPr lang="en-GB" sz="1000" b="1" baseline="0">
              <a:solidFill>
                <a:sysClr val="windowText" lastClr="000000"/>
              </a:solidFill>
            </a:rPr>
            <a:t> </a:t>
          </a:r>
        </a:p>
        <a:p>
          <a:pPr algn="ctr"/>
          <a:r>
            <a:rPr lang="en-GB" sz="1000" b="1" baseline="0">
              <a:solidFill>
                <a:sysClr val="windowText" lastClr="000000"/>
              </a:solidFill>
            </a:rPr>
            <a:t>Core by Cost Type</a:t>
          </a:r>
        </a:p>
        <a:p>
          <a:pPr algn="ctr"/>
          <a:endParaRPr lang="en-GB" sz="900" b="1">
            <a:solidFill>
              <a:sysClr val="windowText" lastClr="000000"/>
            </a:solidFill>
          </a:endParaRPr>
        </a:p>
      </xdr:txBody>
    </xdr:sp>
    <xdr:clientData/>
  </xdr:twoCellAnchor>
  <xdr:twoCellAnchor>
    <xdr:from>
      <xdr:col>14</xdr:col>
      <xdr:colOff>576263</xdr:colOff>
      <xdr:row>38</xdr:row>
      <xdr:rowOff>45244</xdr:rowOff>
    </xdr:from>
    <xdr:to>
      <xdr:col>17</xdr:col>
      <xdr:colOff>47700</xdr:colOff>
      <xdr:row>44</xdr:row>
      <xdr:rowOff>45694</xdr:rowOff>
    </xdr:to>
    <xdr:sp macro="" textlink="">
      <xdr:nvSpPr>
        <xdr:cNvPr id="13" name="Oval 12">
          <a:hlinkClick xmlns:r="http://schemas.openxmlformats.org/officeDocument/2006/relationships" r:id="rId11"/>
        </xdr:cNvPr>
        <xdr:cNvSpPr/>
      </xdr:nvSpPr>
      <xdr:spPr>
        <a:xfrm>
          <a:off x="10244138" y="3093244"/>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C10</a:t>
          </a:r>
          <a:endParaRPr lang="en-GB" sz="900" b="1" baseline="0">
            <a:solidFill>
              <a:sysClr val="windowText" lastClr="000000"/>
            </a:solidFill>
          </a:endParaRPr>
        </a:p>
        <a:p>
          <a:pPr algn="ctr"/>
          <a:r>
            <a:rPr lang="en-GB" sz="900" b="0" baseline="0">
              <a:solidFill>
                <a:sysClr val="windowText" lastClr="000000"/>
              </a:solidFill>
            </a:rPr>
            <a:t>Network Investment by  Category</a:t>
          </a:r>
        </a:p>
      </xdr:txBody>
    </xdr:sp>
    <xdr:clientData/>
  </xdr:twoCellAnchor>
  <xdr:twoCellAnchor>
    <xdr:from>
      <xdr:col>3</xdr:col>
      <xdr:colOff>357981</xdr:colOff>
      <xdr:row>48</xdr:row>
      <xdr:rowOff>73554</xdr:rowOff>
    </xdr:from>
    <xdr:to>
      <xdr:col>5</xdr:col>
      <xdr:colOff>519981</xdr:colOff>
      <xdr:row>54</xdr:row>
      <xdr:rowOff>74004</xdr:rowOff>
    </xdr:to>
    <xdr:sp macro="" textlink="">
      <xdr:nvSpPr>
        <xdr:cNvPr id="18" name="Oval 17">
          <a:hlinkClick xmlns:r="http://schemas.openxmlformats.org/officeDocument/2006/relationships" r:id="rId12"/>
        </xdr:cNvPr>
        <xdr:cNvSpPr/>
      </xdr:nvSpPr>
      <xdr:spPr>
        <a:xfrm>
          <a:off x="2429669" y="481224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C12</a:t>
          </a:r>
        </a:p>
        <a:p>
          <a:pPr algn="ctr"/>
          <a:r>
            <a:rPr lang="en-GB" sz="900" b="0">
              <a:solidFill>
                <a:sysClr val="windowText" lastClr="000000"/>
              </a:solidFill>
            </a:rPr>
            <a:t>Reinforcement</a:t>
          </a:r>
          <a:r>
            <a:rPr lang="en-GB" sz="900" b="0" baseline="0">
              <a:solidFill>
                <a:sysClr val="windowText" lastClr="000000"/>
              </a:solidFill>
            </a:rPr>
            <a:t> &amp; DSM payments</a:t>
          </a:r>
          <a:endParaRPr lang="en-GB" sz="900" b="0">
            <a:solidFill>
              <a:sysClr val="windowText" lastClr="000000"/>
            </a:solidFill>
          </a:endParaRPr>
        </a:p>
      </xdr:txBody>
    </xdr:sp>
    <xdr:clientData/>
  </xdr:twoCellAnchor>
  <xdr:twoCellAnchor>
    <xdr:from>
      <xdr:col>9</xdr:col>
      <xdr:colOff>195790</xdr:colOff>
      <xdr:row>48</xdr:row>
      <xdr:rowOff>34660</xdr:rowOff>
    </xdr:from>
    <xdr:to>
      <xdr:col>11</xdr:col>
      <xdr:colOff>357790</xdr:colOff>
      <xdr:row>54</xdr:row>
      <xdr:rowOff>35110</xdr:rowOff>
    </xdr:to>
    <xdr:sp macro="" textlink="">
      <xdr:nvSpPr>
        <xdr:cNvPr id="23" name="Oval 22">
          <a:hlinkClick xmlns:r="http://schemas.openxmlformats.org/officeDocument/2006/relationships" r:id="rId13"/>
        </xdr:cNvPr>
        <xdr:cNvSpPr/>
      </xdr:nvSpPr>
      <xdr:spPr>
        <a:xfrm>
          <a:off x="6410853" y="4773348"/>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C14</a:t>
          </a:r>
        </a:p>
        <a:p>
          <a:pPr algn="ctr"/>
          <a:r>
            <a:rPr lang="en-GB" sz="900" b="0">
              <a:solidFill>
                <a:sysClr val="windowText" lastClr="000000"/>
              </a:solidFill>
            </a:rPr>
            <a:t>Operationa</a:t>
          </a:r>
          <a:r>
            <a:rPr lang="en-GB" sz="900" b="0" baseline="0">
              <a:solidFill>
                <a:sysClr val="windowText" lastClr="000000"/>
              </a:solidFill>
            </a:rPr>
            <a:t>l IT &amp; Telecoms</a:t>
          </a:r>
          <a:endParaRPr lang="en-GB" sz="900" b="0">
            <a:solidFill>
              <a:sysClr val="windowText" lastClr="000000"/>
            </a:solidFill>
          </a:endParaRPr>
        </a:p>
      </xdr:txBody>
    </xdr:sp>
    <xdr:clientData/>
  </xdr:twoCellAnchor>
  <xdr:twoCellAnchor>
    <xdr:from>
      <xdr:col>12</xdr:col>
      <xdr:colOff>59531</xdr:colOff>
      <xdr:row>48</xdr:row>
      <xdr:rowOff>44977</xdr:rowOff>
    </xdr:from>
    <xdr:to>
      <xdr:col>14</xdr:col>
      <xdr:colOff>384779</xdr:colOff>
      <xdr:row>54</xdr:row>
      <xdr:rowOff>45427</xdr:rowOff>
    </xdr:to>
    <xdr:sp macro="" textlink="">
      <xdr:nvSpPr>
        <xdr:cNvPr id="25" name="Oval 24">
          <a:hlinkClick xmlns:r="http://schemas.openxmlformats.org/officeDocument/2006/relationships" r:id="rId14"/>
        </xdr:cNvPr>
        <xdr:cNvSpPr/>
      </xdr:nvSpPr>
      <xdr:spPr>
        <a:xfrm>
          <a:off x="8346281" y="8141227"/>
          <a:ext cx="1706373"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C15</a:t>
          </a:r>
        </a:p>
        <a:p>
          <a:pPr algn="ctr"/>
          <a:r>
            <a:rPr lang="en-GB" sz="1000" b="0">
              <a:solidFill>
                <a:sysClr val="windowText" lastClr="000000"/>
              </a:solidFill>
            </a:rPr>
            <a:t>Quality</a:t>
          </a:r>
          <a:r>
            <a:rPr lang="en-GB" sz="1000" b="0" baseline="0">
              <a:solidFill>
                <a:sysClr val="windowText" lastClr="000000"/>
              </a:solidFill>
            </a:rPr>
            <a:t> of Service, &amp; Worst Served Customer</a:t>
          </a:r>
          <a:endParaRPr lang="en-GB" sz="1000" b="0">
            <a:solidFill>
              <a:sysClr val="windowText" lastClr="000000"/>
            </a:solidFill>
          </a:endParaRPr>
        </a:p>
      </xdr:txBody>
    </xdr:sp>
    <xdr:clientData/>
  </xdr:twoCellAnchor>
  <xdr:twoCellAnchor>
    <xdr:from>
      <xdr:col>6</xdr:col>
      <xdr:colOff>129646</xdr:colOff>
      <xdr:row>120</xdr:row>
      <xdr:rowOff>78318</xdr:rowOff>
    </xdr:from>
    <xdr:to>
      <xdr:col>8</xdr:col>
      <xdr:colOff>291646</xdr:colOff>
      <xdr:row>125</xdr:row>
      <xdr:rowOff>126393</xdr:rowOff>
    </xdr:to>
    <xdr:sp macro="" textlink="">
      <xdr:nvSpPr>
        <xdr:cNvPr id="27" name="Oval 26">
          <a:hlinkClick xmlns:r="http://schemas.openxmlformats.org/officeDocument/2006/relationships" r:id="rId15"/>
        </xdr:cNvPr>
        <xdr:cNvSpPr/>
      </xdr:nvSpPr>
      <xdr:spPr>
        <a:xfrm>
          <a:off x="4273021" y="15413568"/>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CV9</a:t>
          </a:r>
        </a:p>
        <a:p>
          <a:pPr algn="ctr"/>
          <a:r>
            <a:rPr lang="en-GB" sz="1000" b="0">
              <a:solidFill>
                <a:sysClr val="windowText" lastClr="000000"/>
              </a:solidFill>
            </a:rPr>
            <a:t>High Value Projects</a:t>
          </a:r>
          <a:r>
            <a:rPr lang="en-GB" sz="1000" b="0" baseline="0">
              <a:solidFill>
                <a:sysClr val="windowText" lastClr="000000"/>
              </a:solidFill>
            </a:rPr>
            <a:t> </a:t>
          </a:r>
          <a:endParaRPr lang="en-GB" sz="1000" b="0">
            <a:solidFill>
              <a:sysClr val="windowText" lastClr="000000"/>
            </a:solidFill>
          </a:endParaRPr>
        </a:p>
      </xdr:txBody>
    </xdr:sp>
    <xdr:clientData/>
  </xdr:twoCellAnchor>
  <xdr:twoCellAnchor>
    <xdr:from>
      <xdr:col>0</xdr:col>
      <xdr:colOff>185208</xdr:colOff>
      <xdr:row>58</xdr:row>
      <xdr:rowOff>77258</xdr:rowOff>
    </xdr:from>
    <xdr:to>
      <xdr:col>2</xdr:col>
      <xdr:colOff>347208</xdr:colOff>
      <xdr:row>64</xdr:row>
      <xdr:rowOff>77708</xdr:rowOff>
    </xdr:to>
    <xdr:sp macro="" textlink="">
      <xdr:nvSpPr>
        <xdr:cNvPr id="29" name="Oval 28">
          <a:hlinkClick xmlns:r="http://schemas.openxmlformats.org/officeDocument/2006/relationships" r:id="rId16"/>
        </xdr:cNvPr>
        <xdr:cNvSpPr/>
      </xdr:nvSpPr>
      <xdr:spPr>
        <a:xfrm>
          <a:off x="185208" y="8449733"/>
          <a:ext cx="1533600" cy="972000"/>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C16</a:t>
          </a:r>
          <a:endParaRPr lang="en-GB" sz="900" b="1" baseline="0">
            <a:solidFill>
              <a:sysClr val="windowText" lastClr="000000"/>
            </a:solidFill>
          </a:endParaRPr>
        </a:p>
        <a:p>
          <a:pPr algn="ctr"/>
          <a:r>
            <a:rPr lang="en-GB" sz="900" b="1" baseline="0">
              <a:solidFill>
                <a:sysClr val="windowText" lastClr="000000"/>
              </a:solidFill>
            </a:rPr>
            <a:t>Summary - Non- core ex ante by Cost Type</a:t>
          </a:r>
        </a:p>
        <a:p>
          <a:pPr algn="ctr"/>
          <a:endParaRPr lang="en-GB" sz="900" b="1">
            <a:solidFill>
              <a:sysClr val="windowText" lastClr="000000"/>
            </a:solidFill>
          </a:endParaRPr>
        </a:p>
      </xdr:txBody>
    </xdr:sp>
    <xdr:clientData/>
  </xdr:twoCellAnchor>
  <xdr:twoCellAnchor>
    <xdr:from>
      <xdr:col>3</xdr:col>
      <xdr:colOff>42333</xdr:colOff>
      <xdr:row>128</xdr:row>
      <xdr:rowOff>35718</xdr:rowOff>
    </xdr:from>
    <xdr:to>
      <xdr:col>5</xdr:col>
      <xdr:colOff>204333</xdr:colOff>
      <xdr:row>133</xdr:row>
      <xdr:rowOff>134063</xdr:rowOff>
    </xdr:to>
    <xdr:sp macro="" textlink="">
      <xdr:nvSpPr>
        <xdr:cNvPr id="57" name="Oval 56">
          <a:hlinkClick xmlns:r="http://schemas.openxmlformats.org/officeDocument/2006/relationships" r:id="rId17"/>
        </xdr:cNvPr>
        <xdr:cNvSpPr/>
      </xdr:nvSpPr>
      <xdr:spPr>
        <a:xfrm>
          <a:off x="2114021" y="16894968"/>
          <a:ext cx="1543125" cy="105084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CV14</a:t>
          </a:r>
          <a:endParaRPr lang="en-GB" sz="1000" b="0" baseline="0">
            <a:solidFill>
              <a:sysClr val="windowText" lastClr="000000"/>
            </a:solidFill>
          </a:endParaRPr>
        </a:p>
        <a:p>
          <a:pPr algn="ctr"/>
          <a:r>
            <a:rPr lang="en-GB" sz="1000" b="0" baseline="0">
              <a:solidFill>
                <a:sysClr val="windowText" lastClr="000000"/>
              </a:solidFill>
            </a:rPr>
            <a:t>Tree Cutting</a:t>
          </a:r>
          <a:endParaRPr lang="en-GB" sz="1000" b="1">
            <a:solidFill>
              <a:sysClr val="windowText" lastClr="000000"/>
            </a:solidFill>
          </a:endParaRPr>
        </a:p>
      </xdr:txBody>
    </xdr:sp>
    <xdr:clientData/>
  </xdr:twoCellAnchor>
  <xdr:twoCellAnchor>
    <xdr:from>
      <xdr:col>6</xdr:col>
      <xdr:colOff>190500</xdr:colOff>
      <xdr:row>48</xdr:row>
      <xdr:rowOff>47624</xdr:rowOff>
    </xdr:from>
    <xdr:to>
      <xdr:col>8</xdr:col>
      <xdr:colOff>352500</xdr:colOff>
      <xdr:row>54</xdr:row>
      <xdr:rowOff>48074</xdr:rowOff>
    </xdr:to>
    <xdr:sp macro="" textlink="">
      <xdr:nvSpPr>
        <xdr:cNvPr id="59" name="Oval 58">
          <a:hlinkClick xmlns:r="http://schemas.openxmlformats.org/officeDocument/2006/relationships" r:id="rId18"/>
        </xdr:cNvPr>
        <xdr:cNvSpPr/>
      </xdr:nvSpPr>
      <xdr:spPr>
        <a:xfrm>
          <a:off x="4333875" y="478631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C13</a:t>
          </a:r>
        </a:p>
        <a:p>
          <a:pPr algn="ctr"/>
          <a:r>
            <a:rPr lang="en-GB" sz="1000" b="0">
              <a:solidFill>
                <a:sysClr val="windowText" lastClr="000000"/>
              </a:solidFill>
            </a:rPr>
            <a:t>Summary</a:t>
          </a:r>
          <a:r>
            <a:rPr lang="en-GB" sz="1000" b="0" baseline="0">
              <a:solidFill>
                <a:sysClr val="windowText" lastClr="000000"/>
              </a:solidFill>
            </a:rPr>
            <a:t> Asset Rep, Refurb and Civils</a:t>
          </a:r>
          <a:endParaRPr lang="en-GB" sz="1000" b="0">
            <a:solidFill>
              <a:sysClr val="windowText" lastClr="000000"/>
            </a:solidFill>
          </a:endParaRPr>
        </a:p>
      </xdr:txBody>
    </xdr:sp>
    <xdr:clientData/>
  </xdr:twoCellAnchor>
  <xdr:twoCellAnchor>
    <xdr:from>
      <xdr:col>0</xdr:col>
      <xdr:colOff>190502</xdr:colOff>
      <xdr:row>112</xdr:row>
      <xdr:rowOff>23812</xdr:rowOff>
    </xdr:from>
    <xdr:to>
      <xdr:col>2</xdr:col>
      <xdr:colOff>352502</xdr:colOff>
      <xdr:row>118</xdr:row>
      <xdr:rowOff>24262</xdr:rowOff>
    </xdr:to>
    <xdr:sp macro="" textlink="">
      <xdr:nvSpPr>
        <xdr:cNvPr id="60" name="Oval 59">
          <a:hlinkClick xmlns:r="http://schemas.openxmlformats.org/officeDocument/2006/relationships" r:id="rId19"/>
        </xdr:cNvPr>
        <xdr:cNvSpPr/>
      </xdr:nvSpPr>
      <xdr:spPr>
        <a:xfrm>
          <a:off x="190502" y="1907381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a:t>
          </a:r>
          <a:r>
            <a:rPr lang="en-GB" sz="1000" b="1" baseline="0">
              <a:solidFill>
                <a:sysClr val="windowText" lastClr="000000"/>
              </a:solidFill>
            </a:rPr>
            <a:t>  </a:t>
          </a:r>
        </a:p>
        <a:p>
          <a:pPr algn="ctr"/>
          <a:r>
            <a:rPr lang="en-GB" sz="1000" b="0" baseline="0">
              <a:solidFill>
                <a:sysClr val="windowText" lastClr="000000"/>
              </a:solidFill>
            </a:rPr>
            <a:t>Diversions</a:t>
          </a:r>
          <a:endParaRPr lang="en-GB" sz="1000" b="0">
            <a:solidFill>
              <a:sysClr val="windowText" lastClr="000000"/>
            </a:solidFill>
          </a:endParaRPr>
        </a:p>
      </xdr:txBody>
    </xdr:sp>
    <xdr:clientData/>
  </xdr:twoCellAnchor>
  <xdr:twoCellAnchor>
    <xdr:from>
      <xdr:col>3</xdr:col>
      <xdr:colOff>309563</xdr:colOff>
      <xdr:row>112</xdr:row>
      <xdr:rowOff>47625</xdr:rowOff>
    </xdr:from>
    <xdr:to>
      <xdr:col>5</xdr:col>
      <xdr:colOff>471563</xdr:colOff>
      <xdr:row>118</xdr:row>
      <xdr:rowOff>48075</xdr:rowOff>
    </xdr:to>
    <xdr:sp macro="" textlink="">
      <xdr:nvSpPr>
        <xdr:cNvPr id="66" name="Oval 65">
          <a:hlinkClick xmlns:r="http://schemas.openxmlformats.org/officeDocument/2006/relationships" r:id="rId20"/>
        </xdr:cNvPr>
        <xdr:cNvSpPr/>
      </xdr:nvSpPr>
      <xdr:spPr>
        <a:xfrm>
          <a:off x="2381251" y="19097625"/>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CV2 </a:t>
          </a:r>
        </a:p>
        <a:p>
          <a:pPr algn="ctr"/>
          <a:r>
            <a:rPr lang="en-GB" sz="1000" b="0">
              <a:solidFill>
                <a:sysClr val="windowText" lastClr="000000"/>
              </a:solidFill>
            </a:rPr>
            <a:t>ESQCR</a:t>
          </a:r>
        </a:p>
      </xdr:txBody>
    </xdr:sp>
    <xdr:clientData/>
  </xdr:twoCellAnchor>
  <xdr:twoCellAnchor>
    <xdr:from>
      <xdr:col>6</xdr:col>
      <xdr:colOff>166688</xdr:colOff>
      <xdr:row>112</xdr:row>
      <xdr:rowOff>71437</xdr:rowOff>
    </xdr:from>
    <xdr:to>
      <xdr:col>8</xdr:col>
      <xdr:colOff>328688</xdr:colOff>
      <xdr:row>118</xdr:row>
      <xdr:rowOff>71887</xdr:rowOff>
    </xdr:to>
    <xdr:sp macro="" textlink="">
      <xdr:nvSpPr>
        <xdr:cNvPr id="67" name="Oval 66">
          <a:hlinkClick xmlns:r="http://schemas.openxmlformats.org/officeDocument/2006/relationships" r:id="rId21"/>
        </xdr:cNvPr>
        <xdr:cNvSpPr/>
      </xdr:nvSpPr>
      <xdr:spPr>
        <a:xfrm>
          <a:off x="4310063" y="1912143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CV3</a:t>
          </a:r>
        </a:p>
        <a:p>
          <a:pPr algn="ctr"/>
          <a:r>
            <a:rPr lang="en-GB" sz="1000" b="0">
              <a:solidFill>
                <a:sysClr val="windowText" lastClr="000000"/>
              </a:solidFill>
            </a:rPr>
            <a:t>Asset Replacement</a:t>
          </a:r>
        </a:p>
      </xdr:txBody>
    </xdr:sp>
    <xdr:clientData/>
  </xdr:twoCellAnchor>
  <xdr:twoCellAnchor>
    <xdr:from>
      <xdr:col>9</xdr:col>
      <xdr:colOff>107155</xdr:colOff>
      <xdr:row>112</xdr:row>
      <xdr:rowOff>95251</xdr:rowOff>
    </xdr:from>
    <xdr:to>
      <xdr:col>11</xdr:col>
      <xdr:colOff>269155</xdr:colOff>
      <xdr:row>118</xdr:row>
      <xdr:rowOff>95701</xdr:rowOff>
    </xdr:to>
    <xdr:sp macro="" textlink="">
      <xdr:nvSpPr>
        <xdr:cNvPr id="68" name="Oval 67">
          <a:hlinkClick xmlns:r="http://schemas.openxmlformats.org/officeDocument/2006/relationships" r:id="rId22"/>
        </xdr:cNvPr>
        <xdr:cNvSpPr/>
      </xdr:nvSpPr>
      <xdr:spPr>
        <a:xfrm>
          <a:off x="6322218" y="1914525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CV4</a:t>
          </a:r>
        </a:p>
        <a:p>
          <a:pPr algn="ctr"/>
          <a:r>
            <a:rPr lang="en-GB" sz="900" b="0">
              <a:solidFill>
                <a:sysClr val="windowText" lastClr="000000"/>
              </a:solidFill>
            </a:rPr>
            <a:t>Asset</a:t>
          </a:r>
          <a:r>
            <a:rPr lang="en-GB" sz="900" b="0" baseline="0">
              <a:solidFill>
                <a:sysClr val="windowText" lastClr="000000"/>
              </a:solidFill>
            </a:rPr>
            <a:t> Replacement  MEMO</a:t>
          </a:r>
          <a:endParaRPr lang="en-GB" sz="900" b="0">
            <a:solidFill>
              <a:sysClr val="windowText" lastClr="000000"/>
            </a:solidFill>
          </a:endParaRPr>
        </a:p>
      </xdr:txBody>
    </xdr:sp>
    <xdr:clientData/>
  </xdr:twoCellAnchor>
  <xdr:twoCellAnchor>
    <xdr:from>
      <xdr:col>0</xdr:col>
      <xdr:colOff>119061</xdr:colOff>
      <xdr:row>120</xdr:row>
      <xdr:rowOff>154781</xdr:rowOff>
    </xdr:from>
    <xdr:to>
      <xdr:col>2</xdr:col>
      <xdr:colOff>281061</xdr:colOff>
      <xdr:row>126</xdr:row>
      <xdr:rowOff>12356</xdr:rowOff>
    </xdr:to>
    <xdr:sp macro="" textlink="">
      <xdr:nvSpPr>
        <xdr:cNvPr id="69" name="Oval 68">
          <a:hlinkClick xmlns:r="http://schemas.openxmlformats.org/officeDocument/2006/relationships" r:id="rId23"/>
        </xdr:cNvPr>
        <xdr:cNvSpPr/>
      </xdr:nvSpPr>
      <xdr:spPr>
        <a:xfrm>
          <a:off x="119061" y="1549003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CV7</a:t>
          </a:r>
          <a:r>
            <a:rPr lang="en-GB" sz="1000" b="1" baseline="0">
              <a:solidFill>
                <a:sysClr val="windowText" lastClr="000000"/>
              </a:solidFill>
            </a:rPr>
            <a:t> </a:t>
          </a:r>
          <a:r>
            <a:rPr lang="en-GB" sz="1000" b="0" baseline="0">
              <a:solidFill>
                <a:sysClr val="windowText" lastClr="000000"/>
              </a:solidFill>
            </a:rPr>
            <a:t>Undergrounding in Designated Areas</a:t>
          </a:r>
          <a:endParaRPr lang="en-GB" sz="1000" b="0">
            <a:solidFill>
              <a:sysClr val="windowText" lastClr="000000"/>
            </a:solidFill>
          </a:endParaRPr>
        </a:p>
      </xdr:txBody>
    </xdr:sp>
    <xdr:clientData/>
  </xdr:twoCellAnchor>
  <xdr:twoCellAnchor>
    <xdr:from>
      <xdr:col>11</xdr:col>
      <xdr:colOff>678656</xdr:colOff>
      <xdr:row>112</xdr:row>
      <xdr:rowOff>119061</xdr:rowOff>
    </xdr:from>
    <xdr:to>
      <xdr:col>14</xdr:col>
      <xdr:colOff>150094</xdr:colOff>
      <xdr:row>118</xdr:row>
      <xdr:rowOff>119511</xdr:rowOff>
    </xdr:to>
    <xdr:sp macro="" textlink="">
      <xdr:nvSpPr>
        <xdr:cNvPr id="70" name="Oval 69">
          <a:hlinkClick xmlns:r="http://schemas.openxmlformats.org/officeDocument/2006/relationships" r:id="rId24"/>
        </xdr:cNvPr>
        <xdr:cNvSpPr/>
      </xdr:nvSpPr>
      <xdr:spPr>
        <a:xfrm>
          <a:off x="8274844" y="1412081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CV5</a:t>
          </a:r>
        </a:p>
        <a:p>
          <a:pPr algn="ctr"/>
          <a:r>
            <a:rPr lang="en-GB" sz="1000" b="0">
              <a:solidFill>
                <a:sysClr val="windowText" lastClr="000000"/>
              </a:solidFill>
            </a:rPr>
            <a:t>Refurbishment</a:t>
          </a:r>
        </a:p>
      </xdr:txBody>
    </xdr:sp>
    <xdr:clientData/>
  </xdr:twoCellAnchor>
  <xdr:twoCellAnchor>
    <xdr:from>
      <xdr:col>15</xdr:col>
      <xdr:colOff>11906</xdr:colOff>
      <xdr:row>112</xdr:row>
      <xdr:rowOff>107157</xdr:rowOff>
    </xdr:from>
    <xdr:to>
      <xdr:col>17</xdr:col>
      <xdr:colOff>173906</xdr:colOff>
      <xdr:row>118</xdr:row>
      <xdr:rowOff>107607</xdr:rowOff>
    </xdr:to>
    <xdr:sp macro="" textlink="">
      <xdr:nvSpPr>
        <xdr:cNvPr id="71" name="Oval 70">
          <a:hlinkClick xmlns:r="http://schemas.openxmlformats.org/officeDocument/2006/relationships" r:id="rId25"/>
        </xdr:cNvPr>
        <xdr:cNvSpPr/>
      </xdr:nvSpPr>
      <xdr:spPr>
        <a:xfrm>
          <a:off x="10370344" y="1410890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CV6</a:t>
          </a:r>
        </a:p>
        <a:p>
          <a:pPr algn="ctr"/>
          <a:r>
            <a:rPr lang="en-GB" sz="1000" b="0">
              <a:solidFill>
                <a:sysClr val="windowText" lastClr="000000"/>
              </a:solidFill>
            </a:rPr>
            <a:t>Civil Works</a:t>
          </a:r>
        </a:p>
      </xdr:txBody>
    </xdr:sp>
    <xdr:clientData/>
  </xdr:twoCellAnchor>
  <xdr:twoCellAnchor>
    <xdr:from>
      <xdr:col>3</xdr:col>
      <xdr:colOff>107157</xdr:colOff>
      <xdr:row>120</xdr:row>
      <xdr:rowOff>166688</xdr:rowOff>
    </xdr:from>
    <xdr:to>
      <xdr:col>5</xdr:col>
      <xdr:colOff>269157</xdr:colOff>
      <xdr:row>126</xdr:row>
      <xdr:rowOff>24263</xdr:rowOff>
    </xdr:to>
    <xdr:sp macro="" textlink="">
      <xdr:nvSpPr>
        <xdr:cNvPr id="72" name="Oval 71">
          <a:hlinkClick xmlns:r="http://schemas.openxmlformats.org/officeDocument/2006/relationships" r:id="rId26"/>
        </xdr:cNvPr>
        <xdr:cNvSpPr/>
      </xdr:nvSpPr>
      <xdr:spPr>
        <a:xfrm>
          <a:off x="2178845" y="15501938"/>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CV8</a:t>
          </a:r>
        </a:p>
        <a:p>
          <a:pPr algn="ctr"/>
          <a:r>
            <a:rPr lang="en-GB" sz="1000" b="0">
              <a:solidFill>
                <a:sysClr val="windowText" lastClr="000000"/>
              </a:solidFill>
            </a:rPr>
            <a:t>Legal &amp; Safety</a:t>
          </a:r>
        </a:p>
      </xdr:txBody>
    </xdr:sp>
    <xdr:clientData/>
  </xdr:twoCellAnchor>
  <xdr:twoCellAnchor>
    <xdr:from>
      <xdr:col>8</xdr:col>
      <xdr:colOff>666749</xdr:colOff>
      <xdr:row>120</xdr:row>
      <xdr:rowOff>59532</xdr:rowOff>
    </xdr:from>
    <xdr:to>
      <xdr:col>11</xdr:col>
      <xdr:colOff>138186</xdr:colOff>
      <xdr:row>125</xdr:row>
      <xdr:rowOff>107607</xdr:rowOff>
    </xdr:to>
    <xdr:sp macro="" textlink="">
      <xdr:nvSpPr>
        <xdr:cNvPr id="73" name="Oval 72">
          <a:hlinkClick xmlns:r="http://schemas.openxmlformats.org/officeDocument/2006/relationships" r:id="rId27"/>
        </xdr:cNvPr>
        <xdr:cNvSpPr/>
      </xdr:nvSpPr>
      <xdr:spPr>
        <a:xfrm>
          <a:off x="6191249" y="1539478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CV10</a:t>
          </a:r>
        </a:p>
        <a:p>
          <a:pPr algn="ctr"/>
          <a:r>
            <a:rPr lang="en-GB" sz="1000" b="0" baseline="0">
              <a:solidFill>
                <a:sysClr val="windowText" lastClr="000000"/>
              </a:solidFill>
            </a:rPr>
            <a:t>BT 21 Century</a:t>
          </a:r>
        </a:p>
      </xdr:txBody>
    </xdr:sp>
    <xdr:clientData/>
  </xdr:twoCellAnchor>
  <xdr:twoCellAnchor>
    <xdr:from>
      <xdr:col>11</xdr:col>
      <xdr:colOff>595312</xdr:colOff>
      <xdr:row>120</xdr:row>
      <xdr:rowOff>130969</xdr:rowOff>
    </xdr:from>
    <xdr:to>
      <xdr:col>14</xdr:col>
      <xdr:colOff>66750</xdr:colOff>
      <xdr:row>125</xdr:row>
      <xdr:rowOff>179044</xdr:rowOff>
    </xdr:to>
    <xdr:sp macro="" textlink="">
      <xdr:nvSpPr>
        <xdr:cNvPr id="74" name="Oval 73">
          <a:hlinkClick xmlns:r="http://schemas.openxmlformats.org/officeDocument/2006/relationships" r:id="rId28"/>
        </xdr:cNvPr>
        <xdr:cNvSpPr/>
      </xdr:nvSpPr>
      <xdr:spPr>
        <a:xfrm>
          <a:off x="8191500" y="15466219"/>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CV11</a:t>
          </a:r>
        </a:p>
        <a:p>
          <a:pPr algn="ctr"/>
          <a:r>
            <a:rPr lang="en-GB" sz="1000" b="0">
              <a:solidFill>
                <a:sysClr val="windowText" lastClr="000000"/>
              </a:solidFill>
            </a:rPr>
            <a:t>Flood</a:t>
          </a:r>
          <a:r>
            <a:rPr lang="en-GB" sz="1000" b="0" baseline="0">
              <a:solidFill>
                <a:sysClr val="windowText" lastClr="000000"/>
              </a:solidFill>
            </a:rPr>
            <a:t> Mitigation</a:t>
          </a:r>
          <a:endParaRPr lang="en-GB" sz="1000" b="0">
            <a:solidFill>
              <a:sysClr val="windowText" lastClr="000000"/>
            </a:solidFill>
          </a:endParaRPr>
        </a:p>
      </xdr:txBody>
    </xdr:sp>
    <xdr:clientData/>
  </xdr:twoCellAnchor>
  <xdr:twoCellAnchor>
    <xdr:from>
      <xdr:col>15</xdr:col>
      <xdr:colOff>47625</xdr:colOff>
      <xdr:row>120</xdr:row>
      <xdr:rowOff>59531</xdr:rowOff>
    </xdr:from>
    <xdr:to>
      <xdr:col>17</xdr:col>
      <xdr:colOff>209625</xdr:colOff>
      <xdr:row>125</xdr:row>
      <xdr:rowOff>107606</xdr:rowOff>
    </xdr:to>
    <xdr:sp macro="" textlink="">
      <xdr:nvSpPr>
        <xdr:cNvPr id="75" name="Oval 74">
          <a:hlinkClick xmlns:r="http://schemas.openxmlformats.org/officeDocument/2006/relationships" r:id="rId29"/>
        </xdr:cNvPr>
        <xdr:cNvSpPr/>
      </xdr:nvSpPr>
      <xdr:spPr>
        <a:xfrm>
          <a:off x="10406063" y="1539478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CV12</a:t>
          </a:r>
        </a:p>
        <a:p>
          <a:pPr algn="ctr"/>
          <a:r>
            <a:rPr lang="en-GB" sz="1000" b="0">
              <a:solidFill>
                <a:sysClr val="windowText" lastClr="000000"/>
              </a:solidFill>
            </a:rPr>
            <a:t>Environmental Investment</a:t>
          </a:r>
        </a:p>
      </xdr:txBody>
    </xdr:sp>
    <xdr:clientData/>
  </xdr:twoCellAnchor>
  <xdr:twoCellAnchor>
    <xdr:from>
      <xdr:col>0</xdr:col>
      <xdr:colOff>214313</xdr:colOff>
      <xdr:row>128</xdr:row>
      <xdr:rowOff>47625</xdr:rowOff>
    </xdr:from>
    <xdr:to>
      <xdr:col>2</xdr:col>
      <xdr:colOff>376313</xdr:colOff>
      <xdr:row>133</xdr:row>
      <xdr:rowOff>95700</xdr:rowOff>
    </xdr:to>
    <xdr:sp macro="" textlink="">
      <xdr:nvSpPr>
        <xdr:cNvPr id="76" name="Oval 75">
          <a:hlinkClick xmlns:r="http://schemas.openxmlformats.org/officeDocument/2006/relationships" r:id="rId30"/>
        </xdr:cNvPr>
        <xdr:cNvSpPr/>
      </xdr:nvSpPr>
      <xdr:spPr>
        <a:xfrm>
          <a:off x="214313" y="16906875"/>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CV13</a:t>
          </a:r>
        </a:p>
        <a:p>
          <a:pPr algn="ctr"/>
          <a:r>
            <a:rPr lang="en-GB" sz="1000" b="0">
              <a:solidFill>
                <a:sysClr val="windowText" lastClr="000000"/>
              </a:solidFill>
            </a:rPr>
            <a:t>Inspection</a:t>
          </a:r>
          <a:r>
            <a:rPr lang="en-GB" sz="1000" b="0" baseline="0">
              <a:solidFill>
                <a:sysClr val="windowText" lastClr="000000"/>
              </a:solidFill>
            </a:rPr>
            <a:t> &amp; Maintenance</a:t>
          </a:r>
          <a:endParaRPr lang="en-GB" sz="1000" b="0">
            <a:solidFill>
              <a:sysClr val="windowText" lastClr="000000"/>
            </a:solidFill>
          </a:endParaRPr>
        </a:p>
      </xdr:txBody>
    </xdr:sp>
    <xdr:clientData/>
  </xdr:twoCellAnchor>
  <xdr:twoCellAnchor>
    <xdr:from>
      <xdr:col>4</xdr:col>
      <xdr:colOff>211668</xdr:colOff>
      <xdr:row>58</xdr:row>
      <xdr:rowOff>84666</xdr:rowOff>
    </xdr:from>
    <xdr:to>
      <xdr:col>6</xdr:col>
      <xdr:colOff>373668</xdr:colOff>
      <xdr:row>64</xdr:row>
      <xdr:rowOff>85116</xdr:rowOff>
    </xdr:to>
    <xdr:sp macro="" textlink="">
      <xdr:nvSpPr>
        <xdr:cNvPr id="77" name="Oval 76">
          <a:hlinkClick xmlns:r="http://schemas.openxmlformats.org/officeDocument/2006/relationships" r:id="rId31"/>
        </xdr:cNvPr>
        <xdr:cNvSpPr/>
      </xdr:nvSpPr>
      <xdr:spPr>
        <a:xfrm>
          <a:off x="211668" y="10204979"/>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C17</a:t>
          </a:r>
          <a:endParaRPr lang="en-GB" sz="900" b="1" baseline="0">
            <a:solidFill>
              <a:sysClr val="windowText" lastClr="000000"/>
            </a:solidFill>
          </a:endParaRPr>
        </a:p>
        <a:p>
          <a:pPr algn="ctr"/>
          <a:r>
            <a:rPr lang="en-GB" sz="900" b="1" baseline="0">
              <a:solidFill>
                <a:sysClr val="windowText" lastClr="000000"/>
              </a:solidFill>
            </a:rPr>
            <a:t>Summary - Non- core Reoppener by Cost Type</a:t>
          </a:r>
        </a:p>
        <a:p>
          <a:pPr algn="ctr"/>
          <a:endParaRPr lang="en-GB" sz="900" b="1">
            <a:solidFill>
              <a:sysClr val="windowText" lastClr="000000"/>
            </a:solidFill>
          </a:endParaRPr>
        </a:p>
      </xdr:txBody>
    </xdr:sp>
    <xdr:clientData/>
  </xdr:twoCellAnchor>
  <xdr:twoCellAnchor>
    <xdr:from>
      <xdr:col>7</xdr:col>
      <xdr:colOff>123033</xdr:colOff>
      <xdr:row>58</xdr:row>
      <xdr:rowOff>72759</xdr:rowOff>
    </xdr:from>
    <xdr:to>
      <xdr:col>9</xdr:col>
      <xdr:colOff>285033</xdr:colOff>
      <xdr:row>64</xdr:row>
      <xdr:rowOff>73209</xdr:rowOff>
    </xdr:to>
    <xdr:sp macro="" textlink="">
      <xdr:nvSpPr>
        <xdr:cNvPr id="78" name="Oval 77">
          <a:hlinkClick xmlns:r="http://schemas.openxmlformats.org/officeDocument/2006/relationships" r:id="rId32"/>
        </xdr:cNvPr>
        <xdr:cNvSpPr/>
      </xdr:nvSpPr>
      <xdr:spPr>
        <a:xfrm>
          <a:off x="4956971" y="866907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C18</a:t>
          </a:r>
        </a:p>
        <a:p>
          <a:pPr algn="ctr"/>
          <a:r>
            <a:rPr lang="en-GB" sz="1000" b="0">
              <a:solidFill>
                <a:sysClr val="windowText" lastClr="000000"/>
              </a:solidFill>
            </a:rPr>
            <a:t>High</a:t>
          </a:r>
          <a:r>
            <a:rPr lang="en-GB" sz="1000" b="0" baseline="0">
              <a:solidFill>
                <a:sysClr val="windowText" lastClr="000000"/>
              </a:solidFill>
            </a:rPr>
            <a:t> Impact Low Probability (HILP)</a:t>
          </a:r>
          <a:endParaRPr lang="en-GB" sz="1000" b="0">
            <a:solidFill>
              <a:sysClr val="windowText" lastClr="000000"/>
            </a:solidFill>
          </a:endParaRPr>
        </a:p>
      </xdr:txBody>
    </xdr:sp>
    <xdr:clientData/>
  </xdr:twoCellAnchor>
  <xdr:twoCellAnchor>
    <xdr:from>
      <xdr:col>9</xdr:col>
      <xdr:colOff>521229</xdr:colOff>
      <xdr:row>58</xdr:row>
      <xdr:rowOff>71437</xdr:rowOff>
    </xdr:from>
    <xdr:to>
      <xdr:col>11</xdr:col>
      <xdr:colOff>683229</xdr:colOff>
      <xdr:row>64</xdr:row>
      <xdr:rowOff>71887</xdr:rowOff>
    </xdr:to>
    <xdr:sp macro="" textlink="">
      <xdr:nvSpPr>
        <xdr:cNvPr id="79" name="Oval 78">
          <a:hlinkClick xmlns:r="http://schemas.openxmlformats.org/officeDocument/2006/relationships" r:id="rId33"/>
        </xdr:cNvPr>
        <xdr:cNvSpPr/>
      </xdr:nvSpPr>
      <xdr:spPr>
        <a:xfrm>
          <a:off x="6736292" y="866775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C19</a:t>
          </a:r>
        </a:p>
        <a:p>
          <a:pPr algn="ctr"/>
          <a:r>
            <a:rPr lang="en-GB" sz="900" b="0">
              <a:solidFill>
                <a:sysClr val="windowText" lastClr="000000"/>
              </a:solidFill>
            </a:rPr>
            <a:t>Critical National Infrastructure</a:t>
          </a:r>
          <a:r>
            <a:rPr lang="en-GB" sz="900" b="0" baseline="0">
              <a:solidFill>
                <a:sysClr val="windowText" lastClr="000000"/>
              </a:solidFill>
            </a:rPr>
            <a:t> (CNI)</a:t>
          </a:r>
          <a:endParaRPr lang="en-GB" sz="900" b="0">
            <a:solidFill>
              <a:sysClr val="windowText" lastClr="000000"/>
            </a:solidFill>
          </a:endParaRPr>
        </a:p>
      </xdr:txBody>
    </xdr:sp>
    <xdr:clientData/>
  </xdr:twoCellAnchor>
  <xdr:twoCellAnchor>
    <xdr:from>
      <xdr:col>0</xdr:col>
      <xdr:colOff>205052</xdr:colOff>
      <xdr:row>67</xdr:row>
      <xdr:rowOff>62178</xdr:rowOff>
    </xdr:from>
    <xdr:to>
      <xdr:col>2</xdr:col>
      <xdr:colOff>367052</xdr:colOff>
      <xdr:row>73</xdr:row>
      <xdr:rowOff>62628</xdr:rowOff>
    </xdr:to>
    <xdr:sp macro="" textlink="">
      <xdr:nvSpPr>
        <xdr:cNvPr id="85" name="Oval 84">
          <a:hlinkClick xmlns:r="http://schemas.openxmlformats.org/officeDocument/2006/relationships" r:id="rId34"/>
        </xdr:cNvPr>
        <xdr:cNvSpPr/>
      </xdr:nvSpPr>
      <xdr:spPr>
        <a:xfrm>
          <a:off x="4348427" y="8015553"/>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C20</a:t>
          </a:r>
          <a:endParaRPr lang="en-GB" sz="900" b="1" baseline="0">
            <a:solidFill>
              <a:sysClr val="windowText" lastClr="000000"/>
            </a:solidFill>
          </a:endParaRPr>
        </a:p>
        <a:p>
          <a:pPr algn="ctr"/>
          <a:r>
            <a:rPr lang="en-GB" sz="900" b="1" baseline="0">
              <a:solidFill>
                <a:sysClr val="windowText" lastClr="000000"/>
              </a:solidFill>
            </a:rPr>
            <a:t>Stand Alone Funding - Not RAV by Cost Type</a:t>
          </a:r>
        </a:p>
        <a:p>
          <a:pPr algn="ctr"/>
          <a:endParaRPr lang="en-GB" sz="900" b="1">
            <a:solidFill>
              <a:sysClr val="windowText" lastClr="000000"/>
            </a:solidFill>
          </a:endParaRPr>
        </a:p>
      </xdr:txBody>
    </xdr:sp>
    <xdr:clientData/>
  </xdr:twoCellAnchor>
  <xdr:twoCellAnchor>
    <xdr:from>
      <xdr:col>0</xdr:col>
      <xdr:colOff>137584</xdr:colOff>
      <xdr:row>76</xdr:row>
      <xdr:rowOff>74084</xdr:rowOff>
    </xdr:from>
    <xdr:to>
      <xdr:col>2</xdr:col>
      <xdr:colOff>299584</xdr:colOff>
      <xdr:row>82</xdr:row>
      <xdr:rowOff>74534</xdr:rowOff>
    </xdr:to>
    <xdr:sp macro="" textlink="">
      <xdr:nvSpPr>
        <xdr:cNvPr id="88" name="Oval 87">
          <a:hlinkClick xmlns:r="http://schemas.openxmlformats.org/officeDocument/2006/relationships" r:id="rId35"/>
        </xdr:cNvPr>
        <xdr:cNvSpPr/>
      </xdr:nvSpPr>
      <xdr:spPr>
        <a:xfrm>
          <a:off x="137584" y="14766397"/>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C24</a:t>
          </a:r>
          <a:endParaRPr lang="en-GB" sz="900" b="1" baseline="0">
            <a:solidFill>
              <a:sysClr val="windowText" lastClr="000000"/>
            </a:solidFill>
          </a:endParaRPr>
        </a:p>
        <a:p>
          <a:pPr algn="ctr"/>
          <a:r>
            <a:rPr lang="en-GB" sz="900" b="1" baseline="0">
              <a:solidFill>
                <a:sysClr val="windowText" lastClr="000000"/>
              </a:solidFill>
            </a:rPr>
            <a:t>Network Operating Costs by Cost Type</a:t>
          </a:r>
        </a:p>
        <a:p>
          <a:pPr algn="ctr"/>
          <a:endParaRPr lang="en-GB" sz="900" b="1">
            <a:solidFill>
              <a:sysClr val="windowText" lastClr="000000"/>
            </a:solidFill>
          </a:endParaRPr>
        </a:p>
      </xdr:txBody>
    </xdr:sp>
    <xdr:clientData/>
  </xdr:twoCellAnchor>
  <xdr:twoCellAnchor>
    <xdr:from>
      <xdr:col>4</xdr:col>
      <xdr:colOff>552979</xdr:colOff>
      <xdr:row>76</xdr:row>
      <xdr:rowOff>115094</xdr:rowOff>
    </xdr:from>
    <xdr:to>
      <xdr:col>7</xdr:col>
      <xdr:colOff>24416</xdr:colOff>
      <xdr:row>82</xdr:row>
      <xdr:rowOff>115544</xdr:rowOff>
    </xdr:to>
    <xdr:sp macro="" textlink="">
      <xdr:nvSpPr>
        <xdr:cNvPr id="90" name="Oval 89">
          <a:hlinkClick xmlns:r="http://schemas.openxmlformats.org/officeDocument/2006/relationships" r:id="rId36"/>
        </xdr:cNvPr>
        <xdr:cNvSpPr/>
      </xdr:nvSpPr>
      <xdr:spPr>
        <a:xfrm>
          <a:off x="3315229" y="9592469"/>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C25</a:t>
          </a:r>
        </a:p>
        <a:p>
          <a:pPr algn="ctr"/>
          <a:r>
            <a:rPr lang="en-GB" sz="1000" b="0">
              <a:solidFill>
                <a:sysClr val="windowText" lastClr="000000"/>
              </a:solidFill>
            </a:rPr>
            <a:t>Atypicals</a:t>
          </a:r>
          <a:r>
            <a:rPr lang="en-GB" sz="1000" b="0" baseline="0">
              <a:solidFill>
                <a:sysClr val="windowText" lastClr="000000"/>
              </a:solidFill>
            </a:rPr>
            <a:t> - Sev Weather</a:t>
          </a:r>
          <a:endParaRPr lang="en-GB" sz="1000" b="0">
            <a:solidFill>
              <a:sysClr val="windowText" lastClr="000000"/>
            </a:solidFill>
          </a:endParaRPr>
        </a:p>
      </xdr:txBody>
    </xdr:sp>
    <xdr:clientData/>
  </xdr:twoCellAnchor>
  <xdr:twoCellAnchor>
    <xdr:from>
      <xdr:col>8</xdr:col>
      <xdr:colOff>408253</xdr:colOff>
      <xdr:row>76</xdr:row>
      <xdr:rowOff>166158</xdr:rowOff>
    </xdr:from>
    <xdr:to>
      <xdr:col>10</xdr:col>
      <xdr:colOff>570253</xdr:colOff>
      <xdr:row>82</xdr:row>
      <xdr:rowOff>166608</xdr:rowOff>
    </xdr:to>
    <xdr:sp macro="" textlink="">
      <xdr:nvSpPr>
        <xdr:cNvPr id="93" name="Oval 92">
          <a:hlinkClick xmlns:r="http://schemas.openxmlformats.org/officeDocument/2006/relationships" r:id="rId37"/>
        </xdr:cNvPr>
        <xdr:cNvSpPr/>
      </xdr:nvSpPr>
      <xdr:spPr>
        <a:xfrm>
          <a:off x="5932753" y="9643533"/>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C26</a:t>
          </a:r>
        </a:p>
        <a:p>
          <a:pPr algn="ctr"/>
          <a:r>
            <a:rPr lang="en-GB" sz="900" b="0">
              <a:solidFill>
                <a:sysClr val="windowText" lastClr="000000"/>
              </a:solidFill>
            </a:rPr>
            <a:t>Network</a:t>
          </a:r>
          <a:r>
            <a:rPr lang="en-GB" sz="900" b="0" baseline="0">
              <a:solidFill>
                <a:sysClr val="windowText" lastClr="000000"/>
              </a:solidFill>
            </a:rPr>
            <a:t> Operating Costs Other</a:t>
          </a:r>
        </a:p>
      </xdr:txBody>
    </xdr:sp>
    <xdr:clientData/>
  </xdr:twoCellAnchor>
  <xdr:twoCellAnchor>
    <xdr:from>
      <xdr:col>0</xdr:col>
      <xdr:colOff>137584</xdr:colOff>
      <xdr:row>85</xdr:row>
      <xdr:rowOff>74084</xdr:rowOff>
    </xdr:from>
    <xdr:to>
      <xdr:col>2</xdr:col>
      <xdr:colOff>299584</xdr:colOff>
      <xdr:row>91</xdr:row>
      <xdr:rowOff>74534</xdr:rowOff>
    </xdr:to>
    <xdr:sp macro="" textlink="">
      <xdr:nvSpPr>
        <xdr:cNvPr id="94" name="Oval 93">
          <a:hlinkClick xmlns:r="http://schemas.openxmlformats.org/officeDocument/2006/relationships" r:id="rId38"/>
        </xdr:cNvPr>
        <xdr:cNvSpPr/>
      </xdr:nvSpPr>
      <xdr:spPr>
        <a:xfrm>
          <a:off x="137584" y="16290397"/>
          <a:ext cx="1543125" cy="1000575"/>
        </a:xfrm>
        <a:prstGeom prst="ellipse">
          <a:avLst/>
        </a:prstGeom>
        <a:solidFill>
          <a:srgbClr val="FFFF99"/>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C27</a:t>
          </a:r>
          <a:endParaRPr lang="en-GB" sz="900" b="1" baseline="0">
            <a:solidFill>
              <a:sysClr val="windowText" lastClr="000000"/>
            </a:solidFill>
          </a:endParaRPr>
        </a:p>
        <a:p>
          <a:pPr algn="ctr"/>
          <a:r>
            <a:rPr lang="en-GB" sz="900" b="1" baseline="0">
              <a:solidFill>
                <a:sysClr val="windowText" lastClr="000000"/>
              </a:solidFill>
            </a:rPr>
            <a:t>Non Price Control Costs by Cost Type</a:t>
          </a:r>
        </a:p>
        <a:p>
          <a:pPr algn="ctr"/>
          <a:endParaRPr lang="en-GB" sz="900" b="1">
            <a:solidFill>
              <a:sysClr val="windowText" lastClr="000000"/>
            </a:solidFill>
          </a:endParaRPr>
        </a:p>
      </xdr:txBody>
    </xdr:sp>
    <xdr:clientData/>
  </xdr:twoCellAnchor>
  <xdr:twoCellAnchor>
    <xdr:from>
      <xdr:col>3</xdr:col>
      <xdr:colOff>232834</xdr:colOff>
      <xdr:row>85</xdr:row>
      <xdr:rowOff>52917</xdr:rowOff>
    </xdr:from>
    <xdr:to>
      <xdr:col>5</xdr:col>
      <xdr:colOff>394834</xdr:colOff>
      <xdr:row>91</xdr:row>
      <xdr:rowOff>53367</xdr:rowOff>
    </xdr:to>
    <xdr:sp macro="" textlink="">
      <xdr:nvSpPr>
        <xdr:cNvPr id="95" name="Oval 94">
          <a:hlinkClick xmlns:r="http://schemas.openxmlformats.org/officeDocument/2006/relationships" r:id="rId39"/>
        </xdr:cNvPr>
        <xdr:cNvSpPr/>
      </xdr:nvSpPr>
      <xdr:spPr>
        <a:xfrm>
          <a:off x="2304522" y="1626923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C28</a:t>
          </a:r>
        </a:p>
        <a:p>
          <a:pPr algn="ctr"/>
          <a:r>
            <a:rPr lang="en-GB" sz="1000" b="0">
              <a:solidFill>
                <a:sysClr val="windowText" lastClr="000000"/>
              </a:solidFill>
            </a:rPr>
            <a:t>Excluded</a:t>
          </a:r>
          <a:r>
            <a:rPr lang="en-GB" sz="1000" b="0" baseline="0">
              <a:solidFill>
                <a:sysClr val="windowText" lastClr="000000"/>
              </a:solidFill>
            </a:rPr>
            <a:t> Services</a:t>
          </a:r>
          <a:endParaRPr lang="en-GB" sz="1000" b="0">
            <a:solidFill>
              <a:sysClr val="windowText" lastClr="000000"/>
            </a:solidFill>
          </a:endParaRPr>
        </a:p>
      </xdr:txBody>
    </xdr:sp>
    <xdr:clientData/>
  </xdr:twoCellAnchor>
  <xdr:twoCellAnchor>
    <xdr:from>
      <xdr:col>6</xdr:col>
      <xdr:colOff>211668</xdr:colOff>
      <xdr:row>85</xdr:row>
      <xdr:rowOff>42333</xdr:rowOff>
    </xdr:from>
    <xdr:to>
      <xdr:col>8</xdr:col>
      <xdr:colOff>373668</xdr:colOff>
      <xdr:row>91</xdr:row>
      <xdr:rowOff>42783</xdr:rowOff>
    </xdr:to>
    <xdr:sp macro="" textlink="">
      <xdr:nvSpPr>
        <xdr:cNvPr id="96" name="Oval 95">
          <a:hlinkClick xmlns:r="http://schemas.openxmlformats.org/officeDocument/2006/relationships" r:id="rId40"/>
        </xdr:cNvPr>
        <xdr:cNvSpPr/>
      </xdr:nvSpPr>
      <xdr:spPr>
        <a:xfrm>
          <a:off x="4355043" y="16258646"/>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C29</a:t>
          </a:r>
        </a:p>
        <a:p>
          <a:pPr algn="ctr"/>
          <a:r>
            <a:rPr lang="en-GB" sz="1000" b="0">
              <a:solidFill>
                <a:sysClr val="windowText" lastClr="000000"/>
              </a:solidFill>
            </a:rPr>
            <a:t>Legacy Metering</a:t>
          </a:r>
        </a:p>
      </xdr:txBody>
    </xdr:sp>
    <xdr:clientData/>
  </xdr:twoCellAnchor>
  <xdr:twoCellAnchor>
    <xdr:from>
      <xdr:col>9</xdr:col>
      <xdr:colOff>162985</xdr:colOff>
      <xdr:row>85</xdr:row>
      <xdr:rowOff>35984</xdr:rowOff>
    </xdr:from>
    <xdr:to>
      <xdr:col>11</xdr:col>
      <xdr:colOff>324985</xdr:colOff>
      <xdr:row>91</xdr:row>
      <xdr:rowOff>36434</xdr:rowOff>
    </xdr:to>
    <xdr:sp macro="" textlink="">
      <xdr:nvSpPr>
        <xdr:cNvPr id="97" name="Oval 96">
          <a:hlinkClick xmlns:r="http://schemas.openxmlformats.org/officeDocument/2006/relationships" r:id="rId41"/>
        </xdr:cNvPr>
        <xdr:cNvSpPr/>
      </xdr:nvSpPr>
      <xdr:spPr>
        <a:xfrm>
          <a:off x="6378048" y="1625229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C30</a:t>
          </a:r>
        </a:p>
        <a:p>
          <a:pPr algn="ctr"/>
          <a:r>
            <a:rPr lang="en-GB" sz="1000" b="0">
              <a:solidFill>
                <a:sysClr val="windowText" lastClr="000000"/>
              </a:solidFill>
            </a:rPr>
            <a:t>Out</a:t>
          </a:r>
          <a:r>
            <a:rPr lang="en-GB" sz="1000" b="0" baseline="0">
              <a:solidFill>
                <a:sysClr val="windowText" lastClr="000000"/>
              </a:solidFill>
            </a:rPr>
            <a:t> of Area Networks</a:t>
          </a:r>
          <a:endParaRPr lang="en-GB" sz="1000" b="0">
            <a:solidFill>
              <a:sysClr val="windowText" lastClr="000000"/>
            </a:solidFill>
          </a:endParaRPr>
        </a:p>
      </xdr:txBody>
    </xdr:sp>
    <xdr:clientData/>
  </xdr:twoCellAnchor>
  <xdr:twoCellAnchor>
    <xdr:from>
      <xdr:col>12</xdr:col>
      <xdr:colOff>198968</xdr:colOff>
      <xdr:row>85</xdr:row>
      <xdr:rowOff>71967</xdr:rowOff>
    </xdr:from>
    <xdr:to>
      <xdr:col>14</xdr:col>
      <xdr:colOff>360968</xdr:colOff>
      <xdr:row>91</xdr:row>
      <xdr:rowOff>72417</xdr:rowOff>
    </xdr:to>
    <xdr:sp macro="" textlink="">
      <xdr:nvSpPr>
        <xdr:cNvPr id="98" name="Oval 97">
          <a:hlinkClick xmlns:r="http://schemas.openxmlformats.org/officeDocument/2006/relationships" r:id="rId42"/>
        </xdr:cNvPr>
        <xdr:cNvSpPr/>
      </xdr:nvSpPr>
      <xdr:spPr>
        <a:xfrm>
          <a:off x="8485718" y="1628828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C31</a:t>
          </a:r>
        </a:p>
        <a:p>
          <a:pPr algn="ctr"/>
          <a:r>
            <a:rPr lang="en-GB" sz="1000" b="0">
              <a:solidFill>
                <a:sysClr val="windowText" lastClr="000000"/>
              </a:solidFill>
            </a:rPr>
            <a:t>De</a:t>
          </a:r>
          <a:r>
            <a:rPr lang="en-GB" sz="1000" b="0" baseline="0">
              <a:solidFill>
                <a:sysClr val="windowText" lastClr="000000"/>
              </a:solidFill>
            </a:rPr>
            <a:t> Minimis</a:t>
          </a:r>
          <a:endParaRPr lang="en-GB" sz="1000" b="0">
            <a:solidFill>
              <a:sysClr val="windowText" lastClr="000000"/>
            </a:solidFill>
          </a:endParaRPr>
        </a:p>
      </xdr:txBody>
    </xdr:sp>
    <xdr:clientData/>
  </xdr:twoCellAnchor>
  <xdr:twoCellAnchor>
    <xdr:from>
      <xdr:col>15</xdr:col>
      <xdr:colOff>203201</xdr:colOff>
      <xdr:row>85</xdr:row>
      <xdr:rowOff>65617</xdr:rowOff>
    </xdr:from>
    <xdr:to>
      <xdr:col>17</xdr:col>
      <xdr:colOff>365201</xdr:colOff>
      <xdr:row>91</xdr:row>
      <xdr:rowOff>66067</xdr:rowOff>
    </xdr:to>
    <xdr:sp macro="" textlink="">
      <xdr:nvSpPr>
        <xdr:cNvPr id="99" name="Oval 98">
          <a:hlinkClick xmlns:r="http://schemas.openxmlformats.org/officeDocument/2006/relationships" r:id="rId43"/>
        </xdr:cNvPr>
        <xdr:cNvSpPr/>
      </xdr:nvSpPr>
      <xdr:spPr>
        <a:xfrm>
          <a:off x="10561639" y="1628193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C32</a:t>
          </a:r>
        </a:p>
        <a:p>
          <a:pPr algn="ctr"/>
          <a:r>
            <a:rPr lang="en-GB" sz="900" b="0">
              <a:solidFill>
                <a:sysClr val="windowText" lastClr="000000"/>
              </a:solidFill>
            </a:rPr>
            <a:t>Other (Consented) Activities</a:t>
          </a:r>
        </a:p>
      </xdr:txBody>
    </xdr:sp>
    <xdr:clientData/>
  </xdr:twoCellAnchor>
  <xdr:twoCellAnchor>
    <xdr:from>
      <xdr:col>1</xdr:col>
      <xdr:colOff>132290</xdr:colOff>
      <xdr:row>94</xdr:row>
      <xdr:rowOff>101862</xdr:rowOff>
    </xdr:from>
    <xdr:to>
      <xdr:col>3</xdr:col>
      <xdr:colOff>294290</xdr:colOff>
      <xdr:row>100</xdr:row>
      <xdr:rowOff>102312</xdr:rowOff>
    </xdr:to>
    <xdr:sp macro="" textlink="">
      <xdr:nvSpPr>
        <xdr:cNvPr id="100" name="Oval 99">
          <a:hlinkClick xmlns:r="http://schemas.openxmlformats.org/officeDocument/2006/relationships" r:id="rId44"/>
        </xdr:cNvPr>
        <xdr:cNvSpPr/>
      </xdr:nvSpPr>
      <xdr:spPr>
        <a:xfrm>
          <a:off x="822853" y="1596098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2010</a:t>
          </a:r>
          <a:endParaRPr lang="en-GB" sz="900" b="0">
            <a:solidFill>
              <a:sysClr val="windowText" lastClr="000000"/>
            </a:solidFill>
          </a:endParaRPr>
        </a:p>
      </xdr:txBody>
    </xdr:sp>
    <xdr:clientData/>
  </xdr:twoCellAnchor>
  <xdr:twoCellAnchor>
    <xdr:from>
      <xdr:col>4</xdr:col>
      <xdr:colOff>341314</xdr:colOff>
      <xdr:row>102</xdr:row>
      <xdr:rowOff>113772</xdr:rowOff>
    </xdr:from>
    <xdr:to>
      <xdr:col>6</xdr:col>
      <xdr:colOff>503314</xdr:colOff>
      <xdr:row>108</xdr:row>
      <xdr:rowOff>114222</xdr:rowOff>
    </xdr:to>
    <xdr:sp macro="" textlink="">
      <xdr:nvSpPr>
        <xdr:cNvPr id="101" name="Oval 100">
          <a:hlinkClick xmlns:r="http://schemas.openxmlformats.org/officeDocument/2006/relationships" r:id="rId45"/>
        </xdr:cNvPr>
        <xdr:cNvSpPr/>
      </xdr:nvSpPr>
      <xdr:spPr>
        <a:xfrm>
          <a:off x="3103564" y="1730639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C34</a:t>
          </a:r>
        </a:p>
        <a:p>
          <a:pPr algn="ctr"/>
          <a:r>
            <a:rPr lang="en-GB" sz="1000" b="0">
              <a:solidFill>
                <a:sysClr val="windowText" lastClr="000000"/>
              </a:solidFill>
            </a:rPr>
            <a:t>Non</a:t>
          </a:r>
          <a:r>
            <a:rPr lang="en-GB" sz="1000" b="0" baseline="0">
              <a:solidFill>
                <a:sysClr val="windowText" lastClr="000000"/>
              </a:solidFill>
            </a:rPr>
            <a:t> Activity Based Costs</a:t>
          </a:r>
          <a:endParaRPr lang="en-GB" sz="1000" b="0">
            <a:solidFill>
              <a:sysClr val="windowText" lastClr="000000"/>
            </a:solidFill>
          </a:endParaRPr>
        </a:p>
      </xdr:txBody>
    </xdr:sp>
    <xdr:clientData/>
  </xdr:twoCellAnchor>
  <xdr:twoCellAnchor>
    <xdr:from>
      <xdr:col>7</xdr:col>
      <xdr:colOff>676805</xdr:colOff>
      <xdr:row>102</xdr:row>
      <xdr:rowOff>107156</xdr:rowOff>
    </xdr:from>
    <xdr:to>
      <xdr:col>10</xdr:col>
      <xdr:colOff>148243</xdr:colOff>
      <xdr:row>108</xdr:row>
      <xdr:rowOff>107606</xdr:rowOff>
    </xdr:to>
    <xdr:sp macro="" textlink="">
      <xdr:nvSpPr>
        <xdr:cNvPr id="102" name="Oval 101">
          <a:hlinkClick xmlns:r="http://schemas.openxmlformats.org/officeDocument/2006/relationships" r:id="rId46"/>
        </xdr:cNvPr>
        <xdr:cNvSpPr/>
      </xdr:nvSpPr>
      <xdr:spPr>
        <a:xfrm>
          <a:off x="5510743" y="1729978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C35</a:t>
          </a:r>
        </a:p>
        <a:p>
          <a:pPr algn="ctr"/>
          <a:r>
            <a:rPr lang="en-GB" sz="900" b="0">
              <a:solidFill>
                <a:sysClr val="windowText" lastClr="000000"/>
              </a:solidFill>
            </a:rPr>
            <a:t>Non-Op</a:t>
          </a:r>
          <a:r>
            <a:rPr lang="en-GB" sz="900" b="0" baseline="0">
              <a:solidFill>
                <a:sysClr val="windowText" lastClr="000000"/>
              </a:solidFill>
            </a:rPr>
            <a:t> Capex - Reallocation by Cost Type</a:t>
          </a:r>
          <a:endParaRPr lang="en-GB" sz="900" b="0">
            <a:solidFill>
              <a:sysClr val="windowText" lastClr="000000"/>
            </a:solidFill>
          </a:endParaRPr>
        </a:p>
      </xdr:txBody>
    </xdr:sp>
    <xdr:clientData/>
  </xdr:twoCellAnchor>
  <xdr:twoCellAnchor>
    <xdr:from>
      <xdr:col>4</xdr:col>
      <xdr:colOff>519909</xdr:colOff>
      <xdr:row>67</xdr:row>
      <xdr:rowOff>104509</xdr:rowOff>
    </xdr:from>
    <xdr:to>
      <xdr:col>6</xdr:col>
      <xdr:colOff>681909</xdr:colOff>
      <xdr:row>73</xdr:row>
      <xdr:rowOff>104959</xdr:rowOff>
    </xdr:to>
    <xdr:sp macro="" textlink="">
      <xdr:nvSpPr>
        <xdr:cNvPr id="107" name="Oval 106">
          <a:hlinkClick xmlns:r="http://schemas.openxmlformats.org/officeDocument/2006/relationships" r:id="rId47"/>
        </xdr:cNvPr>
        <xdr:cNvSpPr/>
      </xdr:nvSpPr>
      <xdr:spPr>
        <a:xfrm>
          <a:off x="3282159" y="8057884"/>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C21</a:t>
          </a:r>
        </a:p>
        <a:p>
          <a:pPr algn="ctr"/>
          <a:r>
            <a:rPr lang="en-GB" sz="1000" b="0">
              <a:solidFill>
                <a:sysClr val="windowText" lastClr="000000"/>
              </a:solidFill>
            </a:rPr>
            <a:t>IFI</a:t>
          </a:r>
        </a:p>
      </xdr:txBody>
    </xdr:sp>
    <xdr:clientData/>
  </xdr:twoCellAnchor>
  <xdr:twoCellAnchor>
    <xdr:from>
      <xdr:col>12</xdr:col>
      <xdr:colOff>229394</xdr:colOff>
      <xdr:row>67</xdr:row>
      <xdr:rowOff>150020</xdr:rowOff>
    </xdr:from>
    <xdr:to>
      <xdr:col>14</xdr:col>
      <xdr:colOff>391394</xdr:colOff>
      <xdr:row>73</xdr:row>
      <xdr:rowOff>150470</xdr:rowOff>
    </xdr:to>
    <xdr:sp macro="" textlink="">
      <xdr:nvSpPr>
        <xdr:cNvPr id="108" name="Oval 107">
          <a:hlinkClick xmlns:r="http://schemas.openxmlformats.org/officeDocument/2006/relationships" r:id="rId48"/>
        </xdr:cNvPr>
        <xdr:cNvSpPr/>
      </xdr:nvSpPr>
      <xdr:spPr>
        <a:xfrm>
          <a:off x="8516144" y="8103395"/>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C23</a:t>
          </a:r>
        </a:p>
        <a:p>
          <a:pPr algn="ctr"/>
          <a:r>
            <a:rPr lang="en-GB" sz="900" b="0">
              <a:solidFill>
                <a:sysClr val="windowText" lastClr="000000"/>
              </a:solidFill>
            </a:rPr>
            <a:t>LCN </a:t>
          </a:r>
          <a:r>
            <a:rPr lang="en-GB" sz="900" b="0" baseline="0">
              <a:solidFill>
                <a:sysClr val="windowText" lastClr="000000"/>
              </a:solidFill>
            </a:rPr>
            <a:t> Second Tier</a:t>
          </a:r>
          <a:endParaRPr lang="en-GB" sz="900" b="0">
            <a:solidFill>
              <a:sysClr val="windowText" lastClr="000000"/>
            </a:solidFill>
          </a:endParaRPr>
        </a:p>
      </xdr:txBody>
    </xdr:sp>
    <xdr:clientData/>
  </xdr:twoCellAnchor>
  <xdr:twoCellAnchor>
    <xdr:from>
      <xdr:col>8</xdr:col>
      <xdr:colOff>452439</xdr:colOff>
      <xdr:row>67</xdr:row>
      <xdr:rowOff>119062</xdr:rowOff>
    </xdr:from>
    <xdr:to>
      <xdr:col>10</xdr:col>
      <xdr:colOff>614439</xdr:colOff>
      <xdr:row>73</xdr:row>
      <xdr:rowOff>119512</xdr:rowOff>
    </xdr:to>
    <xdr:sp macro="" textlink="">
      <xdr:nvSpPr>
        <xdr:cNvPr id="55" name="Oval 54">
          <a:hlinkClick xmlns:r="http://schemas.openxmlformats.org/officeDocument/2006/relationships" r:id="rId49"/>
        </xdr:cNvPr>
        <xdr:cNvSpPr/>
      </xdr:nvSpPr>
      <xdr:spPr>
        <a:xfrm>
          <a:off x="5976939" y="8072437"/>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C22</a:t>
          </a:r>
        </a:p>
        <a:p>
          <a:pPr algn="ctr"/>
          <a:r>
            <a:rPr lang="en-GB" sz="1000" b="0">
              <a:solidFill>
                <a:sysClr val="windowText" lastClr="000000"/>
              </a:solidFill>
            </a:rPr>
            <a:t>LCN</a:t>
          </a:r>
          <a:r>
            <a:rPr lang="en-GB" sz="1000" b="0" baseline="0">
              <a:solidFill>
                <a:sysClr val="windowText" lastClr="000000"/>
              </a:solidFill>
            </a:rPr>
            <a:t>  First Tier </a:t>
          </a:r>
          <a:endParaRPr lang="en-GB" sz="1000" b="0">
            <a:solidFill>
              <a:sysClr val="windowText" lastClr="000000"/>
            </a:solidFill>
          </a:endParaRPr>
        </a:p>
      </xdr:txBody>
    </xdr:sp>
    <xdr:clientData/>
  </xdr:twoCellAnchor>
  <xdr:twoCellAnchor>
    <xdr:from>
      <xdr:col>6</xdr:col>
      <xdr:colOff>107156</xdr:colOff>
      <xdr:row>128</xdr:row>
      <xdr:rowOff>11907</xdr:rowOff>
    </xdr:from>
    <xdr:to>
      <xdr:col>8</xdr:col>
      <xdr:colOff>269156</xdr:colOff>
      <xdr:row>133</xdr:row>
      <xdr:rowOff>110252</xdr:rowOff>
    </xdr:to>
    <xdr:sp macro="" textlink="">
      <xdr:nvSpPr>
        <xdr:cNvPr id="56" name="Oval 55">
          <a:hlinkClick xmlns:r="http://schemas.openxmlformats.org/officeDocument/2006/relationships" r:id="rId50"/>
        </xdr:cNvPr>
        <xdr:cNvSpPr/>
      </xdr:nvSpPr>
      <xdr:spPr>
        <a:xfrm>
          <a:off x="4250531" y="16871157"/>
          <a:ext cx="1543125" cy="105084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CV15</a:t>
          </a:r>
          <a:endParaRPr lang="en-GB" sz="1000" b="0" baseline="0">
            <a:solidFill>
              <a:sysClr val="windowText" lastClr="000000"/>
            </a:solidFill>
          </a:endParaRPr>
        </a:p>
        <a:p>
          <a:pPr algn="ctr"/>
          <a:r>
            <a:rPr lang="en-GB" sz="1000" b="0" baseline="0">
              <a:solidFill>
                <a:sysClr val="windowText" lastClr="000000"/>
              </a:solidFill>
            </a:rPr>
            <a:t>MTP all incidents  (inc. Trouble Call)</a:t>
          </a:r>
          <a:endParaRPr lang="en-GB" sz="1000" b="1">
            <a:solidFill>
              <a:sysClr val="windowText" lastClr="000000"/>
            </a:solidFill>
          </a:endParaRPr>
        </a:p>
      </xdr:txBody>
    </xdr:sp>
    <xdr:clientData/>
  </xdr:twoCellAnchor>
  <xdr:twoCellAnchor>
    <xdr:from>
      <xdr:col>11</xdr:col>
      <xdr:colOff>202406</xdr:colOff>
      <xdr:row>102</xdr:row>
      <xdr:rowOff>83345</xdr:rowOff>
    </xdr:from>
    <xdr:to>
      <xdr:col>13</xdr:col>
      <xdr:colOff>364406</xdr:colOff>
      <xdr:row>108</xdr:row>
      <xdr:rowOff>83795</xdr:rowOff>
    </xdr:to>
    <xdr:sp macro="" textlink="">
      <xdr:nvSpPr>
        <xdr:cNvPr id="58" name="Oval 57">
          <a:hlinkClick xmlns:r="http://schemas.openxmlformats.org/officeDocument/2006/relationships" r:id="rId51"/>
        </xdr:cNvPr>
        <xdr:cNvSpPr/>
      </xdr:nvSpPr>
      <xdr:spPr>
        <a:xfrm>
          <a:off x="7798594" y="1727597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C36</a:t>
          </a:r>
        </a:p>
        <a:p>
          <a:pPr algn="ctr"/>
          <a:r>
            <a:rPr lang="en-GB" sz="900" b="0">
              <a:solidFill>
                <a:sysClr val="windowText" lastClr="000000"/>
              </a:solidFill>
            </a:rPr>
            <a:t>Indirects</a:t>
          </a:r>
        </a:p>
      </xdr:txBody>
    </xdr:sp>
    <xdr:clientData/>
  </xdr:twoCellAnchor>
  <xdr:twoCellAnchor>
    <xdr:from>
      <xdr:col>14</xdr:col>
      <xdr:colOff>595312</xdr:colOff>
      <xdr:row>127</xdr:row>
      <xdr:rowOff>166687</xdr:rowOff>
    </xdr:from>
    <xdr:to>
      <xdr:col>17</xdr:col>
      <xdr:colOff>166687</xdr:colOff>
      <xdr:row>133</xdr:row>
      <xdr:rowOff>23812</xdr:rowOff>
    </xdr:to>
    <xdr:sp macro="" textlink="">
      <xdr:nvSpPr>
        <xdr:cNvPr id="62" name="Oval 61">
          <a:hlinkClick xmlns:r="http://schemas.openxmlformats.org/officeDocument/2006/relationships" r:id="rId52"/>
        </xdr:cNvPr>
        <xdr:cNvSpPr/>
      </xdr:nvSpPr>
      <xdr:spPr>
        <a:xfrm>
          <a:off x="10263187" y="16835437"/>
          <a:ext cx="1643063" cy="100012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CV18</a:t>
          </a:r>
        </a:p>
        <a:p>
          <a:pPr algn="ctr"/>
          <a:r>
            <a:rPr lang="en-GB" sz="1000" b="0">
              <a:solidFill>
                <a:sysClr val="windowText" lastClr="000000"/>
              </a:solidFill>
            </a:rPr>
            <a:t>Black</a:t>
          </a:r>
          <a:r>
            <a:rPr lang="en-GB" sz="1000" b="0" baseline="0">
              <a:solidFill>
                <a:sysClr val="windowText" lastClr="000000"/>
              </a:solidFill>
            </a:rPr>
            <a:t> Start</a:t>
          </a:r>
          <a:endParaRPr lang="en-GB" sz="1000" b="0">
            <a:solidFill>
              <a:sysClr val="windowText" lastClr="000000"/>
            </a:solidFill>
          </a:endParaRPr>
        </a:p>
      </xdr:txBody>
    </xdr:sp>
    <xdr:clientData/>
  </xdr:twoCellAnchor>
  <xdr:twoCellAnchor>
    <xdr:from>
      <xdr:col>11</xdr:col>
      <xdr:colOff>571500</xdr:colOff>
      <xdr:row>128</xdr:row>
      <xdr:rowOff>11906</xdr:rowOff>
    </xdr:from>
    <xdr:to>
      <xdr:col>14</xdr:col>
      <xdr:colOff>142876</xdr:colOff>
      <xdr:row>133</xdr:row>
      <xdr:rowOff>59531</xdr:rowOff>
    </xdr:to>
    <xdr:sp macro="" textlink="">
      <xdr:nvSpPr>
        <xdr:cNvPr id="63" name="Oval 62">
          <a:hlinkClick xmlns:r="http://schemas.openxmlformats.org/officeDocument/2006/relationships" r:id="rId53"/>
        </xdr:cNvPr>
        <xdr:cNvSpPr/>
      </xdr:nvSpPr>
      <xdr:spPr>
        <a:xfrm>
          <a:off x="8167688" y="16871156"/>
          <a:ext cx="1643063" cy="100012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CV17</a:t>
          </a:r>
        </a:p>
        <a:p>
          <a:pPr algn="ctr"/>
          <a:r>
            <a:rPr lang="en-GB" sz="1000" b="0">
              <a:solidFill>
                <a:sysClr val="windowText" lastClr="000000"/>
              </a:solidFill>
            </a:rPr>
            <a:t>Connection</a:t>
          </a:r>
          <a:r>
            <a:rPr lang="en-GB" sz="1000" b="0" baseline="0">
              <a:solidFill>
                <a:sysClr val="windowText" lastClr="000000"/>
              </a:solidFill>
            </a:rPr>
            <a:t> Summary</a:t>
          </a:r>
          <a:endParaRPr lang="en-GB" sz="1000" b="0">
            <a:solidFill>
              <a:sysClr val="windowText" lastClr="000000"/>
            </a:solidFill>
          </a:endParaRPr>
        </a:p>
      </xdr:txBody>
    </xdr:sp>
    <xdr:clientData/>
  </xdr:twoCellAnchor>
  <xdr:twoCellAnchor>
    <xdr:from>
      <xdr:col>14</xdr:col>
      <xdr:colOff>369093</xdr:colOff>
      <xdr:row>102</xdr:row>
      <xdr:rowOff>95249</xdr:rowOff>
    </xdr:from>
    <xdr:to>
      <xdr:col>16</xdr:col>
      <xdr:colOff>531093</xdr:colOff>
      <xdr:row>108</xdr:row>
      <xdr:rowOff>95699</xdr:rowOff>
    </xdr:to>
    <xdr:sp macro="" textlink="">
      <xdr:nvSpPr>
        <xdr:cNvPr id="64" name="Oval 63">
          <a:hlinkClick xmlns:r="http://schemas.openxmlformats.org/officeDocument/2006/relationships" r:id="rId54"/>
        </xdr:cNvPr>
        <xdr:cNvSpPr/>
      </xdr:nvSpPr>
      <xdr:spPr>
        <a:xfrm>
          <a:off x="10036968" y="17287874"/>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C37</a:t>
          </a:r>
        </a:p>
        <a:p>
          <a:pPr algn="ctr"/>
          <a:r>
            <a:rPr lang="en-GB" sz="900" b="0">
              <a:solidFill>
                <a:sysClr val="windowText" lastClr="000000"/>
              </a:solidFill>
            </a:rPr>
            <a:t>Finance</a:t>
          </a:r>
          <a:r>
            <a:rPr lang="en-GB" sz="900" b="0" baseline="0">
              <a:solidFill>
                <a:sysClr val="windowText" lastClr="000000"/>
              </a:solidFill>
            </a:rPr>
            <a:t> and Regulation</a:t>
          </a:r>
          <a:endParaRPr lang="en-GB" sz="900" b="0">
            <a:solidFill>
              <a:sysClr val="windowText" lastClr="000000"/>
            </a:solidFill>
          </a:endParaRPr>
        </a:p>
      </xdr:txBody>
    </xdr:sp>
    <xdr:clientData/>
  </xdr:twoCellAnchor>
  <xdr:twoCellAnchor>
    <xdr:from>
      <xdr:col>9</xdr:col>
      <xdr:colOff>0</xdr:colOff>
      <xdr:row>128</xdr:row>
      <xdr:rowOff>0</xdr:rowOff>
    </xdr:from>
    <xdr:to>
      <xdr:col>11</xdr:col>
      <xdr:colOff>162000</xdr:colOff>
      <xdr:row>133</xdr:row>
      <xdr:rowOff>98345</xdr:rowOff>
    </xdr:to>
    <xdr:sp macro="" textlink="">
      <xdr:nvSpPr>
        <xdr:cNvPr id="61" name="Oval 60">
          <a:hlinkClick xmlns:r="http://schemas.openxmlformats.org/officeDocument/2006/relationships" r:id="rId55"/>
        </xdr:cNvPr>
        <xdr:cNvSpPr/>
      </xdr:nvSpPr>
      <xdr:spPr>
        <a:xfrm>
          <a:off x="6215063" y="16859250"/>
          <a:ext cx="1543125" cy="105084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CV16</a:t>
          </a:r>
          <a:endParaRPr lang="en-GB" sz="1000" b="0" baseline="0">
            <a:solidFill>
              <a:sysClr val="windowText" lastClr="000000"/>
            </a:solidFill>
          </a:endParaRPr>
        </a:p>
        <a:p>
          <a:pPr algn="ctr"/>
          <a:r>
            <a:rPr lang="en-GB" sz="1000" b="1">
              <a:solidFill>
                <a:sysClr val="windowText" lastClr="000000"/>
              </a:solidFill>
            </a:rPr>
            <a:t>Worst Served Customers</a:t>
          </a:r>
        </a:p>
      </xdr:txBody>
    </xdr:sp>
    <xdr:clientData/>
  </xdr:twoCellAnchor>
  <xdr:twoCellAnchor>
    <xdr:from>
      <xdr:col>11</xdr:col>
      <xdr:colOff>416718</xdr:colOff>
      <xdr:row>17</xdr:row>
      <xdr:rowOff>130969</xdr:rowOff>
    </xdr:from>
    <xdr:to>
      <xdr:col>13</xdr:col>
      <xdr:colOff>578718</xdr:colOff>
      <xdr:row>23</xdr:row>
      <xdr:rowOff>131419</xdr:rowOff>
    </xdr:to>
    <xdr:sp macro="[0]!rav" textlink="">
      <xdr:nvSpPr>
        <xdr:cNvPr id="83" name="Oval 82">
          <a:hlinkClick xmlns:r="http://schemas.openxmlformats.org/officeDocument/2006/relationships" r:id="rId56"/>
        </xdr:cNvPr>
        <xdr:cNvSpPr/>
      </xdr:nvSpPr>
      <xdr:spPr>
        <a:xfrm>
          <a:off x="8012906" y="2988469"/>
          <a:ext cx="1543125"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C3</a:t>
          </a:r>
          <a:endParaRPr lang="en-GB" sz="1100" b="1" baseline="0"/>
        </a:p>
        <a:p>
          <a:pPr algn="ctr"/>
          <a:r>
            <a:rPr lang="en-GB" sz="1000" baseline="0"/>
            <a:t>Yr on Yr Comparison 2012</a:t>
          </a:r>
          <a:endParaRPr lang="en-GB" sz="1000"/>
        </a:p>
      </xdr:txBody>
    </xdr:sp>
    <xdr:clientData/>
  </xdr:twoCellAnchor>
  <xdr:twoCellAnchor>
    <xdr:from>
      <xdr:col>15</xdr:col>
      <xdr:colOff>95249</xdr:colOff>
      <xdr:row>17</xdr:row>
      <xdr:rowOff>107158</xdr:rowOff>
    </xdr:from>
    <xdr:to>
      <xdr:col>17</xdr:col>
      <xdr:colOff>257249</xdr:colOff>
      <xdr:row>23</xdr:row>
      <xdr:rowOff>107608</xdr:rowOff>
    </xdr:to>
    <xdr:sp macro="[0]!rav" textlink="">
      <xdr:nvSpPr>
        <xdr:cNvPr id="84" name="Oval 83">
          <a:hlinkClick xmlns:r="http://schemas.openxmlformats.org/officeDocument/2006/relationships" r:id="rId57"/>
        </xdr:cNvPr>
        <xdr:cNvSpPr/>
      </xdr:nvSpPr>
      <xdr:spPr>
        <a:xfrm>
          <a:off x="10453687" y="2964658"/>
          <a:ext cx="1543125"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C3</a:t>
          </a:r>
          <a:endParaRPr lang="en-GB" sz="1100" b="1" baseline="0"/>
        </a:p>
        <a:p>
          <a:pPr algn="ctr"/>
          <a:r>
            <a:rPr lang="en-GB" sz="1000" baseline="0"/>
            <a:t>Yr on Yr Comparison 2013</a:t>
          </a:r>
          <a:endParaRPr lang="en-GB" sz="1000"/>
        </a:p>
      </xdr:txBody>
    </xdr:sp>
    <xdr:clientData/>
  </xdr:twoCellAnchor>
  <xdr:twoCellAnchor>
    <xdr:from>
      <xdr:col>2</xdr:col>
      <xdr:colOff>297657</xdr:colOff>
      <xdr:row>27</xdr:row>
      <xdr:rowOff>47625</xdr:rowOff>
    </xdr:from>
    <xdr:to>
      <xdr:col>4</xdr:col>
      <xdr:colOff>459657</xdr:colOff>
      <xdr:row>33</xdr:row>
      <xdr:rowOff>48075</xdr:rowOff>
    </xdr:to>
    <xdr:sp macro="[0]!rav" textlink="">
      <xdr:nvSpPr>
        <xdr:cNvPr id="86" name="Oval 85">
          <a:hlinkClick xmlns:r="http://schemas.openxmlformats.org/officeDocument/2006/relationships" r:id="rId58"/>
        </xdr:cNvPr>
        <xdr:cNvSpPr/>
      </xdr:nvSpPr>
      <xdr:spPr>
        <a:xfrm>
          <a:off x="1678782" y="4595813"/>
          <a:ext cx="1543125"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C3</a:t>
          </a:r>
          <a:endParaRPr lang="en-GB" sz="1100" b="1" baseline="0"/>
        </a:p>
        <a:p>
          <a:pPr algn="ctr"/>
          <a:r>
            <a:rPr lang="en-GB" sz="1000" baseline="0"/>
            <a:t>Yr on Yr Comparison 2014</a:t>
          </a:r>
          <a:endParaRPr lang="en-GB" sz="1000"/>
        </a:p>
      </xdr:txBody>
    </xdr:sp>
    <xdr:clientData/>
  </xdr:twoCellAnchor>
  <xdr:twoCellAnchor>
    <xdr:from>
      <xdr:col>6</xdr:col>
      <xdr:colOff>333375</xdr:colOff>
      <xdr:row>27</xdr:row>
      <xdr:rowOff>47625</xdr:rowOff>
    </xdr:from>
    <xdr:to>
      <xdr:col>8</xdr:col>
      <xdr:colOff>495375</xdr:colOff>
      <xdr:row>33</xdr:row>
      <xdr:rowOff>48075</xdr:rowOff>
    </xdr:to>
    <xdr:sp macro="[0]!rav" textlink="">
      <xdr:nvSpPr>
        <xdr:cNvPr id="87" name="Oval 86">
          <a:hlinkClick xmlns:r="http://schemas.openxmlformats.org/officeDocument/2006/relationships" r:id="rId59"/>
        </xdr:cNvPr>
        <xdr:cNvSpPr/>
      </xdr:nvSpPr>
      <xdr:spPr>
        <a:xfrm>
          <a:off x="4476750" y="4595813"/>
          <a:ext cx="1543125" cy="1000575"/>
        </a:xfrm>
        <a:prstGeom prst="ellipse">
          <a:avLst/>
        </a:prstGeom>
        <a:solidFill>
          <a:srgbClr val="FFFF99"/>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C3</a:t>
          </a:r>
          <a:endParaRPr lang="en-GB" sz="1100" b="1" baseline="0"/>
        </a:p>
        <a:p>
          <a:pPr algn="ctr"/>
          <a:r>
            <a:rPr lang="en-GB" sz="1000" baseline="0"/>
            <a:t>Yr on Yr Comparison 2015</a:t>
          </a:r>
          <a:endParaRPr lang="en-GB" sz="1000"/>
        </a:p>
      </xdr:txBody>
    </xdr:sp>
    <xdr:clientData/>
  </xdr:twoCellAnchor>
  <xdr:twoCellAnchor>
    <xdr:from>
      <xdr:col>7</xdr:col>
      <xdr:colOff>595312</xdr:colOff>
      <xdr:row>9</xdr:row>
      <xdr:rowOff>107156</xdr:rowOff>
    </xdr:from>
    <xdr:to>
      <xdr:col>10</xdr:col>
      <xdr:colOff>66750</xdr:colOff>
      <xdr:row>15</xdr:row>
      <xdr:rowOff>107606</xdr:rowOff>
    </xdr:to>
    <xdr:sp macro="" textlink="">
      <xdr:nvSpPr>
        <xdr:cNvPr id="89" name="Oval 88">
          <a:hlinkClick xmlns:r="http://schemas.openxmlformats.org/officeDocument/2006/relationships" r:id="rId60"/>
        </xdr:cNvPr>
        <xdr:cNvSpPr/>
      </xdr:nvSpPr>
      <xdr:spPr>
        <a:xfrm>
          <a:off x="5429250" y="1631156"/>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C1 </a:t>
          </a:r>
        </a:p>
        <a:p>
          <a:pPr algn="ctr"/>
          <a:r>
            <a:rPr lang="en-GB" sz="1100"/>
            <a:t>Cost Matrix 2012</a:t>
          </a:r>
        </a:p>
      </xdr:txBody>
    </xdr:sp>
    <xdr:clientData/>
  </xdr:twoCellAnchor>
  <xdr:twoCellAnchor>
    <xdr:from>
      <xdr:col>11</xdr:col>
      <xdr:colOff>416718</xdr:colOff>
      <xdr:row>9</xdr:row>
      <xdr:rowOff>35719</xdr:rowOff>
    </xdr:from>
    <xdr:to>
      <xdr:col>13</xdr:col>
      <xdr:colOff>578718</xdr:colOff>
      <xdr:row>15</xdr:row>
      <xdr:rowOff>36169</xdr:rowOff>
    </xdr:to>
    <xdr:sp macro="" textlink="">
      <xdr:nvSpPr>
        <xdr:cNvPr id="91" name="Oval 90">
          <a:hlinkClick xmlns:r="http://schemas.openxmlformats.org/officeDocument/2006/relationships" r:id="rId61"/>
        </xdr:cNvPr>
        <xdr:cNvSpPr/>
      </xdr:nvSpPr>
      <xdr:spPr>
        <a:xfrm>
          <a:off x="8012906" y="1559719"/>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C1 </a:t>
          </a:r>
        </a:p>
        <a:p>
          <a:pPr algn="ctr"/>
          <a:r>
            <a:rPr lang="en-GB" sz="1100"/>
            <a:t>Cost Matrix 2013</a:t>
          </a:r>
        </a:p>
      </xdr:txBody>
    </xdr:sp>
    <xdr:clientData/>
  </xdr:twoCellAnchor>
  <xdr:twoCellAnchor>
    <xdr:from>
      <xdr:col>15</xdr:col>
      <xdr:colOff>83343</xdr:colOff>
      <xdr:row>8</xdr:row>
      <xdr:rowOff>154781</xdr:rowOff>
    </xdr:from>
    <xdr:to>
      <xdr:col>17</xdr:col>
      <xdr:colOff>245343</xdr:colOff>
      <xdr:row>14</xdr:row>
      <xdr:rowOff>155231</xdr:rowOff>
    </xdr:to>
    <xdr:sp macro="" textlink="">
      <xdr:nvSpPr>
        <xdr:cNvPr id="92" name="Oval 91">
          <a:hlinkClick xmlns:r="http://schemas.openxmlformats.org/officeDocument/2006/relationships" r:id="rId62"/>
        </xdr:cNvPr>
        <xdr:cNvSpPr/>
      </xdr:nvSpPr>
      <xdr:spPr>
        <a:xfrm>
          <a:off x="10441781" y="1512094"/>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C1 </a:t>
          </a:r>
        </a:p>
        <a:p>
          <a:pPr algn="ctr"/>
          <a:r>
            <a:rPr lang="en-GB" sz="1100"/>
            <a:t>Cost Matrix 2014</a:t>
          </a:r>
        </a:p>
      </xdr:txBody>
    </xdr:sp>
    <xdr:clientData/>
  </xdr:twoCellAnchor>
  <xdr:twoCellAnchor>
    <xdr:from>
      <xdr:col>0</xdr:col>
      <xdr:colOff>416719</xdr:colOff>
      <xdr:row>18</xdr:row>
      <xdr:rowOff>1</xdr:rowOff>
    </xdr:from>
    <xdr:to>
      <xdr:col>2</xdr:col>
      <xdr:colOff>578719</xdr:colOff>
      <xdr:row>24</xdr:row>
      <xdr:rowOff>451</xdr:rowOff>
    </xdr:to>
    <xdr:sp macro="" textlink="">
      <xdr:nvSpPr>
        <xdr:cNvPr id="103" name="Oval 102">
          <a:hlinkClick xmlns:r="http://schemas.openxmlformats.org/officeDocument/2006/relationships" r:id="rId63"/>
        </xdr:cNvPr>
        <xdr:cNvSpPr/>
      </xdr:nvSpPr>
      <xdr:spPr>
        <a:xfrm>
          <a:off x="416719" y="3024189"/>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C1 </a:t>
          </a:r>
        </a:p>
        <a:p>
          <a:pPr algn="ctr"/>
          <a:r>
            <a:rPr lang="en-GB" sz="1100"/>
            <a:t>Cost Matrix 2015</a:t>
          </a:r>
        </a:p>
      </xdr:txBody>
    </xdr:sp>
    <xdr:clientData/>
  </xdr:twoCellAnchor>
  <xdr:twoCellAnchor>
    <xdr:from>
      <xdr:col>0</xdr:col>
      <xdr:colOff>440533</xdr:colOff>
      <xdr:row>10</xdr:row>
      <xdr:rowOff>-1</xdr:rowOff>
    </xdr:from>
    <xdr:to>
      <xdr:col>2</xdr:col>
      <xdr:colOff>602533</xdr:colOff>
      <xdr:row>16</xdr:row>
      <xdr:rowOff>449</xdr:rowOff>
    </xdr:to>
    <xdr:sp macro="" textlink="">
      <xdr:nvSpPr>
        <xdr:cNvPr id="104" name="Oval 103">
          <a:hlinkClick xmlns:r="http://schemas.openxmlformats.org/officeDocument/2006/relationships" r:id="rId64"/>
        </xdr:cNvPr>
        <xdr:cNvSpPr/>
      </xdr:nvSpPr>
      <xdr:spPr>
        <a:xfrm>
          <a:off x="440533" y="1690687"/>
          <a:ext cx="1543125" cy="1000575"/>
        </a:xfrm>
        <a:prstGeom prst="ellipse">
          <a:avLst/>
        </a:prstGeom>
        <a:solidFill>
          <a:srgbClr val="F5F793"/>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 </a:t>
          </a:r>
        </a:p>
        <a:p>
          <a:pPr algn="ctr"/>
          <a:r>
            <a:rPr lang="en-GB" sz="1100"/>
            <a:t>Cost Matrix 2010</a:t>
          </a:r>
        </a:p>
      </xdr:txBody>
    </xdr:sp>
    <xdr:clientData/>
  </xdr:twoCellAnchor>
  <xdr:twoCellAnchor>
    <xdr:from>
      <xdr:col>4</xdr:col>
      <xdr:colOff>369094</xdr:colOff>
      <xdr:row>95</xdr:row>
      <xdr:rowOff>0</xdr:rowOff>
    </xdr:from>
    <xdr:to>
      <xdr:col>6</xdr:col>
      <xdr:colOff>531094</xdr:colOff>
      <xdr:row>101</xdr:row>
      <xdr:rowOff>450</xdr:rowOff>
    </xdr:to>
    <xdr:sp macro="" textlink="">
      <xdr:nvSpPr>
        <xdr:cNvPr id="105" name="Oval 104">
          <a:hlinkClick xmlns:r="http://schemas.openxmlformats.org/officeDocument/2006/relationships" r:id="rId65"/>
        </xdr:cNvPr>
        <xdr:cNvSpPr/>
      </xdr:nvSpPr>
      <xdr:spPr>
        <a:xfrm>
          <a:off x="3131344" y="16025813"/>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2011</a:t>
          </a:r>
          <a:endParaRPr lang="en-GB" sz="900" b="0">
            <a:solidFill>
              <a:sysClr val="windowText" lastClr="000000"/>
            </a:solidFill>
          </a:endParaRPr>
        </a:p>
      </xdr:txBody>
    </xdr:sp>
    <xdr:clientData/>
  </xdr:twoCellAnchor>
  <xdr:twoCellAnchor>
    <xdr:from>
      <xdr:col>7</xdr:col>
      <xdr:colOff>607219</xdr:colOff>
      <xdr:row>95</xdr:row>
      <xdr:rowOff>35718</xdr:rowOff>
    </xdr:from>
    <xdr:to>
      <xdr:col>10</xdr:col>
      <xdr:colOff>78657</xdr:colOff>
      <xdr:row>101</xdr:row>
      <xdr:rowOff>36168</xdr:rowOff>
    </xdr:to>
    <xdr:sp macro="" textlink="">
      <xdr:nvSpPr>
        <xdr:cNvPr id="106" name="Oval 105">
          <a:hlinkClick xmlns:r="http://schemas.openxmlformats.org/officeDocument/2006/relationships" r:id="rId66"/>
        </xdr:cNvPr>
        <xdr:cNvSpPr/>
      </xdr:nvSpPr>
      <xdr:spPr>
        <a:xfrm>
          <a:off x="5441157" y="16061531"/>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2012</a:t>
          </a:r>
          <a:endParaRPr lang="en-GB" sz="900" b="0">
            <a:solidFill>
              <a:sysClr val="windowText" lastClr="000000"/>
            </a:solidFill>
          </a:endParaRPr>
        </a:p>
      </xdr:txBody>
    </xdr:sp>
    <xdr:clientData/>
  </xdr:twoCellAnchor>
  <xdr:twoCellAnchor>
    <xdr:from>
      <xdr:col>11</xdr:col>
      <xdr:colOff>154781</xdr:colOff>
      <xdr:row>95</xdr:row>
      <xdr:rowOff>0</xdr:rowOff>
    </xdr:from>
    <xdr:to>
      <xdr:col>13</xdr:col>
      <xdr:colOff>316781</xdr:colOff>
      <xdr:row>101</xdr:row>
      <xdr:rowOff>450</xdr:rowOff>
    </xdr:to>
    <xdr:sp macro="" textlink="">
      <xdr:nvSpPr>
        <xdr:cNvPr id="109" name="Oval 108">
          <a:hlinkClick xmlns:r="http://schemas.openxmlformats.org/officeDocument/2006/relationships" r:id="rId67"/>
        </xdr:cNvPr>
        <xdr:cNvSpPr/>
      </xdr:nvSpPr>
      <xdr:spPr>
        <a:xfrm>
          <a:off x="7750969" y="16025813"/>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2013</a:t>
          </a:r>
          <a:endParaRPr lang="en-GB" sz="900" b="0">
            <a:solidFill>
              <a:sysClr val="windowText" lastClr="000000"/>
            </a:solidFill>
          </a:endParaRPr>
        </a:p>
      </xdr:txBody>
    </xdr:sp>
    <xdr:clientData/>
  </xdr:twoCellAnchor>
  <xdr:twoCellAnchor>
    <xdr:from>
      <xdr:col>14</xdr:col>
      <xdr:colOff>285750</xdr:colOff>
      <xdr:row>94</xdr:row>
      <xdr:rowOff>142875</xdr:rowOff>
    </xdr:from>
    <xdr:to>
      <xdr:col>16</xdr:col>
      <xdr:colOff>447750</xdr:colOff>
      <xdr:row>100</xdr:row>
      <xdr:rowOff>143325</xdr:rowOff>
    </xdr:to>
    <xdr:sp macro="" textlink="">
      <xdr:nvSpPr>
        <xdr:cNvPr id="110" name="Oval 109">
          <a:hlinkClick xmlns:r="http://schemas.openxmlformats.org/officeDocument/2006/relationships" r:id="rId68"/>
        </xdr:cNvPr>
        <xdr:cNvSpPr/>
      </xdr:nvSpPr>
      <xdr:spPr>
        <a:xfrm>
          <a:off x="9953625" y="16002000"/>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2014</a:t>
          </a:r>
          <a:endParaRPr lang="en-GB" sz="900" b="0">
            <a:solidFill>
              <a:sysClr val="windowText" lastClr="000000"/>
            </a:solidFill>
          </a:endParaRPr>
        </a:p>
      </xdr:txBody>
    </xdr:sp>
    <xdr:clientData/>
  </xdr:twoCellAnchor>
  <xdr:twoCellAnchor>
    <xdr:from>
      <xdr:col>1</xdr:col>
      <xdr:colOff>130969</xdr:colOff>
      <xdr:row>102</xdr:row>
      <xdr:rowOff>107157</xdr:rowOff>
    </xdr:from>
    <xdr:to>
      <xdr:col>3</xdr:col>
      <xdr:colOff>292969</xdr:colOff>
      <xdr:row>108</xdr:row>
      <xdr:rowOff>107607</xdr:rowOff>
    </xdr:to>
    <xdr:sp macro="" textlink="">
      <xdr:nvSpPr>
        <xdr:cNvPr id="111" name="Oval 110">
          <a:hlinkClick xmlns:r="http://schemas.openxmlformats.org/officeDocument/2006/relationships" r:id="rId69"/>
        </xdr:cNvPr>
        <xdr:cNvSpPr/>
      </xdr:nvSpPr>
      <xdr:spPr>
        <a:xfrm>
          <a:off x="821532" y="17299782"/>
          <a:ext cx="1543125" cy="1000575"/>
        </a:xfrm>
        <a:prstGeom prst="ellipse">
          <a:avLst/>
        </a:prstGeom>
        <a:solidFill>
          <a:srgbClr val="F5F793"/>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C33</a:t>
          </a:r>
        </a:p>
        <a:p>
          <a:pPr algn="ctr"/>
          <a:r>
            <a:rPr lang="en-GB" sz="900" b="0">
              <a:solidFill>
                <a:sysClr val="windowText" lastClr="000000"/>
              </a:solidFill>
            </a:rPr>
            <a:t>Atypicals</a:t>
          </a:r>
          <a:r>
            <a:rPr lang="en-GB" sz="900" b="0" baseline="0">
              <a:solidFill>
                <a:sysClr val="windowText" lastClr="000000"/>
              </a:solidFill>
            </a:rPr>
            <a:t> - Ex Severe Weather 2015</a:t>
          </a:r>
          <a:endParaRPr lang="en-GB" sz="900" b="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156481</xdr:colOff>
      <xdr:row>8</xdr:row>
      <xdr:rowOff>13607</xdr:rowOff>
    </xdr:from>
    <xdr:to>
      <xdr:col>3</xdr:col>
      <xdr:colOff>318481</xdr:colOff>
      <xdr:row>14</xdr:row>
      <xdr:rowOff>14057</xdr:rowOff>
    </xdr:to>
    <xdr:sp macro="" textlink="">
      <xdr:nvSpPr>
        <xdr:cNvPr id="2" name="Oval 1">
          <a:hlinkClick xmlns:r="http://schemas.openxmlformats.org/officeDocument/2006/relationships" r:id="rId1"/>
        </xdr:cNvPr>
        <xdr:cNvSpPr/>
      </xdr:nvSpPr>
      <xdr:spPr>
        <a:xfrm>
          <a:off x="836838" y="1401536"/>
          <a:ext cx="1522714" cy="980164"/>
        </a:xfrm>
        <a:prstGeom prst="ellipse">
          <a:avLst/>
        </a:prstGeom>
        <a:solidFill>
          <a:srgbClr val="CCFFFF"/>
        </a:solidFill>
        <a:ln w="12700">
          <a:solidFill>
            <a:schemeClr val="bg1"/>
          </a:solidFill>
        </a:ln>
        <a:effectLst>
          <a:outerShdw blurRad="40640" dist="50800" dir="5400000" algn="ctr" rotWithShape="0">
            <a:srgbClr val="000000">
              <a:alpha val="38000"/>
            </a:srgbClr>
          </a:outerShdw>
        </a:effectLst>
        <a:scene3d>
          <a:camera prst="orthographicFront"/>
          <a:lightRig rig="threePt" dir="t"/>
        </a:scene3d>
        <a:sp3d>
          <a:bevelT w="63500" h="25400"/>
          <a:bevelB w="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V1 </a:t>
          </a:r>
        </a:p>
        <a:p>
          <a:pPr algn="ctr"/>
          <a:r>
            <a:rPr lang="en-GB" sz="1100"/>
            <a:t>Total Asset Movement</a:t>
          </a:r>
        </a:p>
      </xdr:txBody>
    </xdr:sp>
    <xdr:clientData/>
  </xdr:twoCellAnchor>
  <xdr:twoCellAnchor>
    <xdr:from>
      <xdr:col>4</xdr:col>
      <xdr:colOff>375557</xdr:colOff>
      <xdr:row>8</xdr:row>
      <xdr:rowOff>14968</xdr:rowOff>
    </xdr:from>
    <xdr:to>
      <xdr:col>6</xdr:col>
      <xdr:colOff>537558</xdr:colOff>
      <xdr:row>14</xdr:row>
      <xdr:rowOff>15418</xdr:rowOff>
    </xdr:to>
    <xdr:sp macro="" textlink="">
      <xdr:nvSpPr>
        <xdr:cNvPr id="3" name="Oval 2">
          <a:hlinkClick xmlns:r="http://schemas.openxmlformats.org/officeDocument/2006/relationships" r:id="rId2"/>
        </xdr:cNvPr>
        <xdr:cNvSpPr/>
      </xdr:nvSpPr>
      <xdr:spPr>
        <a:xfrm>
          <a:off x="3096986" y="1416504"/>
          <a:ext cx="1522715" cy="980164"/>
        </a:xfrm>
        <a:prstGeom prst="ellipse">
          <a:avLst/>
        </a:prstGeom>
        <a:solidFill>
          <a:srgbClr val="CCFFFF"/>
        </a:solidFill>
        <a:ln w="12700">
          <a:solidFill>
            <a:schemeClr val="bg1">
              <a:lumMod val="75000"/>
            </a:schemeClr>
          </a:solidFill>
        </a:ln>
        <a:effectLst>
          <a:outerShdw blurRad="38100" dist="50800" dir="5400000" algn="ctr" rotWithShape="0">
            <a:srgbClr val="000000">
              <a:alpha val="38000"/>
            </a:srgbClr>
          </a:outerShdw>
        </a:effectLst>
        <a:scene3d>
          <a:camera prst="orthographicFront"/>
          <a:lightRig rig="threePt" dir="t"/>
        </a:scene3d>
        <a:sp3d>
          <a:bevelT w="63500" h="25400"/>
        </a:sp3d>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b="1"/>
            <a:t>V2</a:t>
          </a:r>
        </a:p>
        <a:p>
          <a:pPr algn="ctr"/>
          <a:r>
            <a:rPr lang="en-GB" sz="1100"/>
            <a:t>Demand Connections</a:t>
          </a:r>
        </a:p>
      </xdr:txBody>
    </xdr:sp>
    <xdr:clientData/>
  </xdr:twoCellAnchor>
  <xdr:twoCellAnchor>
    <xdr:from>
      <xdr:col>7</xdr:col>
      <xdr:colOff>481693</xdr:colOff>
      <xdr:row>8</xdr:row>
      <xdr:rowOff>36397</xdr:rowOff>
    </xdr:from>
    <xdr:to>
      <xdr:col>9</xdr:col>
      <xdr:colOff>643693</xdr:colOff>
      <xdr:row>14</xdr:row>
      <xdr:rowOff>36847</xdr:rowOff>
    </xdr:to>
    <xdr:sp macro="[0]!rav" textlink="">
      <xdr:nvSpPr>
        <xdr:cNvPr id="4" name="Oval 3">
          <a:hlinkClick xmlns:r="http://schemas.openxmlformats.org/officeDocument/2006/relationships" r:id="rId3"/>
        </xdr:cNvPr>
        <xdr:cNvSpPr/>
      </xdr:nvSpPr>
      <xdr:spPr>
        <a:xfrm>
          <a:off x="5244193" y="1437933"/>
          <a:ext cx="1522714" cy="980164"/>
        </a:xfrm>
        <a:prstGeom prst="ellipse">
          <a:avLst/>
        </a:prstGeom>
        <a:solidFill>
          <a:srgbClr val="CCFFFF"/>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t>V3</a:t>
          </a:r>
          <a:endParaRPr lang="en-GB" sz="1100" b="1" baseline="0"/>
        </a:p>
        <a:p>
          <a:pPr algn="ctr"/>
          <a:r>
            <a:rPr lang="en-GB" sz="1100" baseline="0"/>
            <a:t>General Reinforcement</a:t>
          </a:r>
          <a:endParaRPr lang="en-GB" sz="1100"/>
        </a:p>
      </xdr:txBody>
    </xdr:sp>
    <xdr:clientData/>
  </xdr:twoCellAnchor>
  <xdr:twoCellAnchor>
    <xdr:from>
      <xdr:col>0</xdr:col>
      <xdr:colOff>236800</xdr:colOff>
      <xdr:row>20</xdr:row>
      <xdr:rowOff>157881</xdr:rowOff>
    </xdr:from>
    <xdr:to>
      <xdr:col>2</xdr:col>
      <xdr:colOff>398801</xdr:colOff>
      <xdr:row>26</xdr:row>
      <xdr:rowOff>131116</xdr:rowOff>
    </xdr:to>
    <xdr:sp macro="" textlink="">
      <xdr:nvSpPr>
        <xdr:cNvPr id="7" name="Oval 6">
          <a:hlinkClick xmlns:r="http://schemas.openxmlformats.org/officeDocument/2006/relationships" r:id="rId4"/>
        </xdr:cNvPr>
        <xdr:cNvSpPr/>
      </xdr:nvSpPr>
      <xdr:spPr>
        <a:xfrm>
          <a:off x="236800" y="4838738"/>
          <a:ext cx="1522715" cy="980164"/>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V6</a:t>
          </a:r>
        </a:p>
        <a:p>
          <a:pPr algn="ctr"/>
          <a:r>
            <a:rPr lang="en-GB" sz="1100" b="1">
              <a:solidFill>
                <a:sysClr val="windowText" lastClr="000000"/>
              </a:solidFill>
            </a:rPr>
            <a:t>Fault Levels</a:t>
          </a:r>
        </a:p>
      </xdr:txBody>
    </xdr:sp>
    <xdr:clientData/>
  </xdr:twoCellAnchor>
  <xdr:twoCellAnchor>
    <xdr:from>
      <xdr:col>2</xdr:col>
      <xdr:colOff>498627</xdr:colOff>
      <xdr:row>20</xdr:row>
      <xdr:rowOff>145597</xdr:rowOff>
    </xdr:from>
    <xdr:to>
      <xdr:col>4</xdr:col>
      <xdr:colOff>660626</xdr:colOff>
      <xdr:row>26</xdr:row>
      <xdr:rowOff>118832</xdr:rowOff>
    </xdr:to>
    <xdr:sp macro="" textlink="">
      <xdr:nvSpPr>
        <xdr:cNvPr id="8" name="Oval 7">
          <a:hlinkClick xmlns:r="http://schemas.openxmlformats.org/officeDocument/2006/relationships" r:id="rId5"/>
        </xdr:cNvPr>
        <xdr:cNvSpPr/>
      </xdr:nvSpPr>
      <xdr:spPr>
        <a:xfrm>
          <a:off x="1859341" y="3560990"/>
          <a:ext cx="1522714"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50" b="1">
              <a:solidFill>
                <a:sysClr val="windowText" lastClr="000000"/>
              </a:solidFill>
            </a:rPr>
            <a:t>V7</a:t>
          </a:r>
        </a:p>
        <a:p>
          <a:pPr algn="ctr"/>
          <a:r>
            <a:rPr lang="en-GB" sz="1050" b="0">
              <a:solidFill>
                <a:sysClr val="windowText" lastClr="000000"/>
              </a:solidFill>
            </a:rPr>
            <a:t>Flood </a:t>
          </a:r>
          <a:r>
            <a:rPr lang="en-GB" sz="1100" b="0">
              <a:solidFill>
                <a:sysClr val="windowText" lastClr="000000"/>
              </a:solidFill>
            </a:rPr>
            <a:t>Mitigation (site)</a:t>
          </a:r>
        </a:p>
      </xdr:txBody>
    </xdr:sp>
    <xdr:clientData/>
  </xdr:twoCellAnchor>
  <xdr:twoCellAnchor>
    <xdr:from>
      <xdr:col>0</xdr:col>
      <xdr:colOff>653519</xdr:colOff>
      <xdr:row>31</xdr:row>
      <xdr:rowOff>62970</xdr:rowOff>
    </xdr:from>
    <xdr:to>
      <xdr:col>3</xdr:col>
      <xdr:colOff>135163</xdr:colOff>
      <xdr:row>37</xdr:row>
      <xdr:rowOff>63421</xdr:rowOff>
    </xdr:to>
    <xdr:sp macro="" textlink="">
      <xdr:nvSpPr>
        <xdr:cNvPr id="9" name="Oval 8">
          <a:hlinkClick xmlns:r="http://schemas.openxmlformats.org/officeDocument/2006/relationships" r:id="rId6"/>
        </xdr:cNvPr>
        <xdr:cNvSpPr/>
      </xdr:nvSpPr>
      <xdr:spPr>
        <a:xfrm>
          <a:off x="653519" y="5356149"/>
          <a:ext cx="1522715" cy="1007379"/>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V12</a:t>
          </a:r>
        </a:p>
        <a:p>
          <a:pPr algn="ctr"/>
          <a:r>
            <a:rPr lang="en-GB" sz="1100">
              <a:solidFill>
                <a:sysClr val="windowText" lastClr="000000"/>
              </a:solidFill>
            </a:rPr>
            <a:t>Business Carbon Footprint</a:t>
          </a:r>
        </a:p>
      </xdr:txBody>
    </xdr:sp>
    <xdr:clientData/>
  </xdr:twoCellAnchor>
  <xdr:twoCellAnchor>
    <xdr:from>
      <xdr:col>13</xdr:col>
      <xdr:colOff>410936</xdr:colOff>
      <xdr:row>8</xdr:row>
      <xdr:rowOff>59870</xdr:rowOff>
    </xdr:from>
    <xdr:to>
      <xdr:col>15</xdr:col>
      <xdr:colOff>572936</xdr:colOff>
      <xdr:row>14</xdr:row>
      <xdr:rowOff>60320</xdr:rowOff>
    </xdr:to>
    <xdr:sp macro="" textlink="">
      <xdr:nvSpPr>
        <xdr:cNvPr id="10" name="Oval 9">
          <a:hlinkClick xmlns:r="http://schemas.openxmlformats.org/officeDocument/2006/relationships" r:id="rId7"/>
        </xdr:cNvPr>
        <xdr:cNvSpPr/>
      </xdr:nvSpPr>
      <xdr:spPr>
        <a:xfrm>
          <a:off x="9255579" y="1461406"/>
          <a:ext cx="1522714" cy="980164"/>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V5</a:t>
          </a:r>
          <a:endParaRPr lang="en-GB" sz="1100" b="1" baseline="0">
            <a:solidFill>
              <a:sysClr val="windowText" lastClr="000000"/>
            </a:solidFill>
          </a:endParaRPr>
        </a:p>
        <a:p>
          <a:pPr algn="ctr"/>
          <a:r>
            <a:rPr lang="en-GB" sz="1100" b="1" baseline="0">
              <a:solidFill>
                <a:sysClr val="windowText" lastClr="000000"/>
              </a:solidFill>
            </a:rPr>
            <a:t>Age Profile</a:t>
          </a:r>
          <a:endParaRPr lang="en-GB" sz="1100" b="1">
            <a:solidFill>
              <a:sysClr val="windowText" lastClr="000000"/>
            </a:solidFill>
          </a:endParaRPr>
        </a:p>
      </xdr:txBody>
    </xdr:sp>
    <xdr:clientData/>
  </xdr:twoCellAnchor>
  <xdr:twoCellAnchor>
    <xdr:from>
      <xdr:col>4</xdr:col>
      <xdr:colOff>37080</xdr:colOff>
      <xdr:row>31</xdr:row>
      <xdr:rowOff>46943</xdr:rowOff>
    </xdr:from>
    <xdr:to>
      <xdr:col>6</xdr:col>
      <xdr:colOff>199080</xdr:colOff>
      <xdr:row>37</xdr:row>
      <xdr:rowOff>47394</xdr:rowOff>
    </xdr:to>
    <xdr:sp macro="" textlink="">
      <xdr:nvSpPr>
        <xdr:cNvPr id="12" name="Oval 11">
          <a:hlinkClick xmlns:r="http://schemas.openxmlformats.org/officeDocument/2006/relationships" r:id="rId8"/>
        </xdr:cNvPr>
        <xdr:cNvSpPr/>
      </xdr:nvSpPr>
      <xdr:spPr>
        <a:xfrm>
          <a:off x="2758509" y="5340122"/>
          <a:ext cx="1522714" cy="1007379"/>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V13</a:t>
          </a:r>
          <a:r>
            <a:rPr lang="en-GB" sz="1100" b="1" baseline="0">
              <a:solidFill>
                <a:sysClr val="windowText" lastClr="000000"/>
              </a:solidFill>
            </a:rPr>
            <a:t> </a:t>
          </a:r>
        </a:p>
        <a:p>
          <a:pPr algn="ctr"/>
          <a:r>
            <a:rPr lang="en-GB" sz="1100" b="0" baseline="0">
              <a:solidFill>
                <a:sysClr val="windowText" lastClr="000000"/>
              </a:solidFill>
            </a:rPr>
            <a:t>Transmission Connection Points</a:t>
          </a:r>
        </a:p>
      </xdr:txBody>
    </xdr:sp>
    <xdr:clientData/>
  </xdr:twoCellAnchor>
  <xdr:twoCellAnchor>
    <xdr:from>
      <xdr:col>7</xdr:col>
      <xdr:colOff>386898</xdr:colOff>
      <xdr:row>31</xdr:row>
      <xdr:rowOff>41237</xdr:rowOff>
    </xdr:from>
    <xdr:to>
      <xdr:col>9</xdr:col>
      <xdr:colOff>548898</xdr:colOff>
      <xdr:row>37</xdr:row>
      <xdr:rowOff>55295</xdr:rowOff>
    </xdr:to>
    <xdr:sp macro="" textlink="">
      <xdr:nvSpPr>
        <xdr:cNvPr id="13" name="Oval 12">
          <a:hlinkClick xmlns:r="http://schemas.openxmlformats.org/officeDocument/2006/relationships" r:id="rId9"/>
        </xdr:cNvPr>
        <xdr:cNvSpPr/>
      </xdr:nvSpPr>
      <xdr:spPr>
        <a:xfrm>
          <a:off x="5149398" y="5334416"/>
          <a:ext cx="1522714" cy="1020986"/>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50" b="1">
              <a:solidFill>
                <a:sysClr val="windowText" lastClr="000000"/>
              </a:solidFill>
            </a:rPr>
            <a:t>V14</a:t>
          </a:r>
        </a:p>
        <a:p>
          <a:pPr algn="ctr"/>
          <a:r>
            <a:rPr lang="en-GB" sz="1050" b="0">
              <a:solidFill>
                <a:sysClr val="windowText" lastClr="000000"/>
              </a:solidFill>
            </a:rPr>
            <a:t>Registered Power Zone</a:t>
          </a:r>
        </a:p>
      </xdr:txBody>
    </xdr:sp>
    <xdr:clientData/>
  </xdr:twoCellAnchor>
  <xdr:twoCellAnchor>
    <xdr:from>
      <xdr:col>0</xdr:col>
      <xdr:colOff>612511</xdr:colOff>
      <xdr:row>40</xdr:row>
      <xdr:rowOff>133313</xdr:rowOff>
    </xdr:from>
    <xdr:to>
      <xdr:col>3</xdr:col>
      <xdr:colOff>94154</xdr:colOff>
      <xdr:row>46</xdr:row>
      <xdr:rowOff>160978</xdr:rowOff>
    </xdr:to>
    <xdr:sp macro="" textlink="">
      <xdr:nvSpPr>
        <xdr:cNvPr id="14" name="Oval 13">
          <a:hlinkClick xmlns:r="http://schemas.openxmlformats.org/officeDocument/2006/relationships" r:id="rId10"/>
        </xdr:cNvPr>
        <xdr:cNvSpPr/>
      </xdr:nvSpPr>
      <xdr:spPr>
        <a:xfrm>
          <a:off x="612511" y="6923277"/>
          <a:ext cx="1522714" cy="1007380"/>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b="1">
              <a:solidFill>
                <a:sysClr val="windowText" lastClr="000000"/>
              </a:solidFill>
            </a:rPr>
            <a:t>V15</a:t>
          </a:r>
        </a:p>
        <a:p>
          <a:pPr algn="ctr"/>
          <a:r>
            <a:rPr lang="en-GB" sz="1200" b="0">
              <a:solidFill>
                <a:sysClr val="windowText" lastClr="000000"/>
              </a:solidFill>
            </a:rPr>
            <a:t>Losses</a:t>
          </a:r>
        </a:p>
      </xdr:txBody>
    </xdr:sp>
    <xdr:clientData/>
  </xdr:twoCellAnchor>
  <xdr:twoCellAnchor>
    <xdr:from>
      <xdr:col>4</xdr:col>
      <xdr:colOff>27175</xdr:colOff>
      <xdr:row>40</xdr:row>
      <xdr:rowOff>101106</xdr:rowOff>
    </xdr:from>
    <xdr:to>
      <xdr:col>6</xdr:col>
      <xdr:colOff>189176</xdr:colOff>
      <xdr:row>46</xdr:row>
      <xdr:rowOff>128771</xdr:rowOff>
    </xdr:to>
    <xdr:sp macro="" textlink="">
      <xdr:nvSpPr>
        <xdr:cNvPr id="15" name="Oval 14">
          <a:hlinkClick xmlns:r="http://schemas.openxmlformats.org/officeDocument/2006/relationships" r:id="rId11"/>
        </xdr:cNvPr>
        <xdr:cNvSpPr/>
      </xdr:nvSpPr>
      <xdr:spPr>
        <a:xfrm>
          <a:off x="2748604" y="6891070"/>
          <a:ext cx="1522715" cy="1007380"/>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V16</a:t>
          </a:r>
        </a:p>
        <a:p>
          <a:pPr algn="ctr"/>
          <a:r>
            <a:rPr lang="en-GB" sz="1000" b="0">
              <a:solidFill>
                <a:sysClr val="windowText" lastClr="000000"/>
              </a:solidFill>
            </a:rPr>
            <a:t>Losses</a:t>
          </a:r>
          <a:r>
            <a:rPr lang="en-GB" sz="1000" b="0" baseline="0">
              <a:solidFill>
                <a:sysClr val="windowText" lastClr="000000"/>
              </a:solidFill>
            </a:rPr>
            <a:t> DG Adj. (LAG)</a:t>
          </a:r>
          <a:endParaRPr lang="en-GB" sz="1000" b="0">
            <a:solidFill>
              <a:sysClr val="windowText" lastClr="000000"/>
            </a:solidFill>
          </a:endParaRPr>
        </a:p>
      </xdr:txBody>
    </xdr:sp>
    <xdr:clientData/>
  </xdr:twoCellAnchor>
  <xdr:twoCellAnchor>
    <xdr:from>
      <xdr:col>7</xdr:col>
      <xdr:colOff>386481</xdr:colOff>
      <xdr:row>40</xdr:row>
      <xdr:rowOff>71513</xdr:rowOff>
    </xdr:from>
    <xdr:to>
      <xdr:col>9</xdr:col>
      <xdr:colOff>548481</xdr:colOff>
      <xdr:row>46</xdr:row>
      <xdr:rowOff>99178</xdr:rowOff>
    </xdr:to>
    <xdr:sp macro="" textlink="">
      <xdr:nvSpPr>
        <xdr:cNvPr id="16" name="Oval 15">
          <a:hlinkClick xmlns:r="http://schemas.openxmlformats.org/officeDocument/2006/relationships" r:id="rId12"/>
        </xdr:cNvPr>
        <xdr:cNvSpPr/>
      </xdr:nvSpPr>
      <xdr:spPr>
        <a:xfrm>
          <a:off x="5148981" y="6861477"/>
          <a:ext cx="1522714" cy="1007380"/>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V17</a:t>
          </a:r>
        </a:p>
        <a:p>
          <a:pPr algn="ctr"/>
          <a:r>
            <a:rPr lang="en-GB" sz="1000" b="0">
              <a:solidFill>
                <a:sysClr val="windowText" lastClr="000000"/>
              </a:solidFill>
            </a:rPr>
            <a:t>Losses DG Adj. (DGA)</a:t>
          </a:r>
        </a:p>
      </xdr:txBody>
    </xdr:sp>
    <xdr:clientData/>
  </xdr:twoCellAnchor>
  <xdr:twoCellAnchor>
    <xdr:from>
      <xdr:col>5</xdr:col>
      <xdr:colOff>219225</xdr:colOff>
      <xdr:row>20</xdr:row>
      <xdr:rowOff>140191</xdr:rowOff>
    </xdr:from>
    <xdr:to>
      <xdr:col>7</xdr:col>
      <xdr:colOff>381225</xdr:colOff>
      <xdr:row>26</xdr:row>
      <xdr:rowOff>113426</xdr:rowOff>
    </xdr:to>
    <xdr:sp macro="" textlink="">
      <xdr:nvSpPr>
        <xdr:cNvPr id="17" name="Oval 16">
          <a:hlinkClick xmlns:r="http://schemas.openxmlformats.org/officeDocument/2006/relationships" r:id="rId13"/>
        </xdr:cNvPr>
        <xdr:cNvSpPr/>
      </xdr:nvSpPr>
      <xdr:spPr>
        <a:xfrm>
          <a:off x="3621011" y="3555584"/>
          <a:ext cx="1522714"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solidFill>
                <a:sysClr val="windowText" lastClr="000000"/>
              </a:solidFill>
            </a:rPr>
            <a:t>V8</a:t>
          </a:r>
          <a:endParaRPr lang="en-GB" sz="1100" b="1" baseline="0">
            <a:solidFill>
              <a:sysClr val="windowText" lastClr="000000"/>
            </a:solidFill>
          </a:endParaRPr>
        </a:p>
        <a:p>
          <a:pPr algn="ctr"/>
          <a:r>
            <a:rPr lang="en-GB" sz="1100" b="1" baseline="0">
              <a:solidFill>
                <a:sysClr val="windowText" lastClr="000000"/>
              </a:solidFill>
            </a:rPr>
            <a:t>Streetworks</a:t>
          </a:r>
        </a:p>
        <a:p>
          <a:pPr algn="ctr"/>
          <a:endParaRPr lang="en-GB" sz="900" b="1">
            <a:solidFill>
              <a:sysClr val="windowText" lastClr="000000"/>
            </a:solidFill>
          </a:endParaRPr>
        </a:p>
      </xdr:txBody>
    </xdr:sp>
    <xdr:clientData/>
  </xdr:twoCellAnchor>
  <xdr:twoCellAnchor>
    <xdr:from>
      <xdr:col>13</xdr:col>
      <xdr:colOff>665808</xdr:colOff>
      <xdr:row>36</xdr:row>
      <xdr:rowOff>79565</xdr:rowOff>
    </xdr:from>
    <xdr:to>
      <xdr:col>16</xdr:col>
      <xdr:colOff>147451</xdr:colOff>
      <xdr:row>42</xdr:row>
      <xdr:rowOff>80015</xdr:rowOff>
    </xdr:to>
    <xdr:sp macro="" textlink="">
      <xdr:nvSpPr>
        <xdr:cNvPr id="33" name="Oval 32">
          <a:hlinkClick xmlns:r="http://schemas.openxmlformats.org/officeDocument/2006/relationships" r:id="rId14"/>
        </xdr:cNvPr>
        <xdr:cNvSpPr/>
      </xdr:nvSpPr>
      <xdr:spPr>
        <a:xfrm>
          <a:off x="9510451" y="7495458"/>
          <a:ext cx="1522714" cy="980164"/>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V18</a:t>
          </a:r>
          <a:endParaRPr lang="en-GB" sz="900" b="1" baseline="0">
            <a:solidFill>
              <a:sysClr val="windowText" lastClr="000000"/>
            </a:solidFill>
          </a:endParaRPr>
        </a:p>
        <a:p>
          <a:pPr algn="ctr"/>
          <a:r>
            <a:rPr lang="en-GB" sz="900" b="1" baseline="0">
              <a:solidFill>
                <a:sysClr val="windowText" lastClr="000000"/>
              </a:solidFill>
            </a:rPr>
            <a:t>QoS </a:t>
          </a:r>
          <a:r>
            <a:rPr lang="en-GB" sz="1000" b="1" baseline="0">
              <a:solidFill>
                <a:sysClr val="windowText" lastClr="000000"/>
              </a:solidFill>
            </a:rPr>
            <a:t>Activity</a:t>
          </a:r>
          <a:r>
            <a:rPr lang="en-GB" sz="900" b="1" baseline="0">
              <a:solidFill>
                <a:sysClr val="windowText" lastClr="000000"/>
              </a:solidFill>
            </a:rPr>
            <a:t> Placeholder</a:t>
          </a:r>
        </a:p>
        <a:p>
          <a:pPr algn="ctr"/>
          <a:endParaRPr lang="en-GB" sz="900" b="1">
            <a:solidFill>
              <a:sysClr val="windowText" lastClr="000000"/>
            </a:solidFill>
          </a:endParaRPr>
        </a:p>
      </xdr:txBody>
    </xdr:sp>
    <xdr:clientData/>
  </xdr:twoCellAnchor>
  <xdr:twoCellAnchor>
    <xdr:from>
      <xdr:col>8</xdr:col>
      <xdr:colOff>99484</xdr:colOff>
      <xdr:row>21</xdr:row>
      <xdr:rowOff>454</xdr:rowOff>
    </xdr:from>
    <xdr:to>
      <xdr:col>10</xdr:col>
      <xdr:colOff>261485</xdr:colOff>
      <xdr:row>26</xdr:row>
      <xdr:rowOff>136975</xdr:rowOff>
    </xdr:to>
    <xdr:sp macro="" textlink="">
      <xdr:nvSpPr>
        <xdr:cNvPr id="36" name="Oval 35">
          <a:hlinkClick xmlns:r="http://schemas.openxmlformats.org/officeDocument/2006/relationships" r:id="rId15"/>
        </xdr:cNvPr>
        <xdr:cNvSpPr/>
      </xdr:nvSpPr>
      <xdr:spPr>
        <a:xfrm>
          <a:off x="5542341" y="3579133"/>
          <a:ext cx="1522715"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V9</a:t>
          </a:r>
        </a:p>
        <a:p>
          <a:pPr algn="ctr"/>
          <a:r>
            <a:rPr lang="en-GB" sz="1000" b="0">
              <a:solidFill>
                <a:sysClr val="windowText" lastClr="000000"/>
              </a:solidFill>
            </a:rPr>
            <a:t>MTP</a:t>
          </a:r>
          <a:r>
            <a:rPr lang="en-GB" sz="1000" b="0" baseline="0">
              <a:solidFill>
                <a:sysClr val="windowText" lastClr="000000"/>
              </a:solidFill>
            </a:rPr>
            <a:t> one-off EEs only</a:t>
          </a:r>
          <a:endParaRPr lang="en-GB" sz="1000" b="0">
            <a:solidFill>
              <a:sysClr val="windowText" lastClr="000000"/>
            </a:solidFill>
          </a:endParaRPr>
        </a:p>
      </xdr:txBody>
    </xdr:sp>
    <xdr:clientData/>
  </xdr:twoCellAnchor>
  <xdr:twoCellAnchor>
    <xdr:from>
      <xdr:col>10</xdr:col>
      <xdr:colOff>390033</xdr:colOff>
      <xdr:row>21</xdr:row>
      <xdr:rowOff>24720</xdr:rowOff>
    </xdr:from>
    <xdr:to>
      <xdr:col>12</xdr:col>
      <xdr:colOff>552032</xdr:colOff>
      <xdr:row>26</xdr:row>
      <xdr:rowOff>161241</xdr:rowOff>
    </xdr:to>
    <xdr:sp macro="" textlink="">
      <xdr:nvSpPr>
        <xdr:cNvPr id="37" name="Oval 36">
          <a:hlinkClick xmlns:r="http://schemas.openxmlformats.org/officeDocument/2006/relationships" r:id="rId16"/>
        </xdr:cNvPr>
        <xdr:cNvSpPr/>
      </xdr:nvSpPr>
      <xdr:spPr>
        <a:xfrm>
          <a:off x="7193604" y="3603399"/>
          <a:ext cx="1522714"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ysClr val="windowText" lastClr="000000"/>
              </a:solidFill>
            </a:rPr>
            <a:t>V10</a:t>
          </a:r>
        </a:p>
        <a:p>
          <a:pPr algn="ctr"/>
          <a:r>
            <a:rPr lang="en-GB" sz="1000" b="0">
              <a:solidFill>
                <a:sysClr val="windowText" lastClr="000000"/>
              </a:solidFill>
            </a:rPr>
            <a:t>MTP Severe </a:t>
          </a:r>
          <a:r>
            <a:rPr lang="en-GB" sz="1100" b="0">
              <a:solidFill>
                <a:sysClr val="windowText" lastClr="000000"/>
              </a:solidFill>
            </a:rPr>
            <a:t>Weather</a:t>
          </a:r>
          <a:r>
            <a:rPr lang="en-GB" sz="1000" b="0">
              <a:solidFill>
                <a:sysClr val="windowText" lastClr="000000"/>
              </a:solidFill>
            </a:rPr>
            <a:t> EEs only</a:t>
          </a:r>
        </a:p>
      </xdr:txBody>
    </xdr:sp>
    <xdr:clientData/>
  </xdr:twoCellAnchor>
  <xdr:twoCellAnchor>
    <xdr:from>
      <xdr:col>15</xdr:col>
      <xdr:colOff>420872</xdr:colOff>
      <xdr:row>21</xdr:row>
      <xdr:rowOff>54045</xdr:rowOff>
    </xdr:from>
    <xdr:to>
      <xdr:col>17</xdr:col>
      <xdr:colOff>582872</xdr:colOff>
      <xdr:row>27</xdr:row>
      <xdr:rowOff>27280</xdr:rowOff>
    </xdr:to>
    <xdr:sp macro="" textlink="">
      <xdr:nvSpPr>
        <xdr:cNvPr id="38" name="Oval 37">
          <a:hlinkClick xmlns:r="http://schemas.openxmlformats.org/officeDocument/2006/relationships" r:id="rId17"/>
        </xdr:cNvPr>
        <xdr:cNvSpPr/>
      </xdr:nvSpPr>
      <xdr:spPr>
        <a:xfrm>
          <a:off x="10626229" y="3632724"/>
          <a:ext cx="1522714"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V11</a:t>
          </a:r>
          <a:endParaRPr lang="en-GB" sz="900" b="1" baseline="0">
            <a:solidFill>
              <a:sysClr val="windowText" lastClr="000000"/>
            </a:solidFill>
          </a:endParaRPr>
        </a:p>
        <a:p>
          <a:pPr algn="ctr"/>
          <a:r>
            <a:rPr lang="en-GB" sz="1100" b="1" baseline="0">
              <a:solidFill>
                <a:sysClr val="windowText" lastClr="000000"/>
              </a:solidFill>
            </a:rPr>
            <a:t>MTP excluding all EEs</a:t>
          </a:r>
        </a:p>
        <a:p>
          <a:pPr algn="ctr"/>
          <a:endParaRPr lang="en-GB" sz="900" b="1">
            <a:solidFill>
              <a:sysClr val="windowText" lastClr="000000"/>
            </a:solidFill>
          </a:endParaRPr>
        </a:p>
      </xdr:txBody>
    </xdr:sp>
    <xdr:clientData/>
  </xdr:twoCellAnchor>
  <xdr:twoCellAnchor>
    <xdr:from>
      <xdr:col>10</xdr:col>
      <xdr:colOff>476250</xdr:colOff>
      <xdr:row>8</xdr:row>
      <xdr:rowOff>40821</xdr:rowOff>
    </xdr:from>
    <xdr:to>
      <xdr:col>12</xdr:col>
      <xdr:colOff>640366</xdr:colOff>
      <xdr:row>14</xdr:row>
      <xdr:rowOff>41271</xdr:rowOff>
    </xdr:to>
    <xdr:sp macro="" textlink="">
      <xdr:nvSpPr>
        <xdr:cNvPr id="73" name="Oval 72">
          <a:hlinkClick xmlns:r="http://schemas.openxmlformats.org/officeDocument/2006/relationships" r:id="rId18"/>
        </xdr:cNvPr>
        <xdr:cNvSpPr/>
      </xdr:nvSpPr>
      <xdr:spPr>
        <a:xfrm>
          <a:off x="7279821" y="1442357"/>
          <a:ext cx="1524831" cy="980164"/>
        </a:xfrm>
        <a:prstGeom prst="ellipse">
          <a:avLst/>
        </a:prstGeom>
        <a:solidFill>
          <a:srgbClr val="CCFFFF"/>
        </a:solidFill>
        <a:ln>
          <a:solidFill>
            <a:schemeClr val="bg1">
              <a:lumMod val="75000"/>
            </a:schemeClr>
          </a:solidFill>
        </a:ln>
        <a:scene3d>
          <a:camera prst="orthographicFront"/>
          <a:lightRig rig="threePt" dir="t"/>
        </a:scene3d>
        <a:sp3d>
          <a:bevelT w="63500" h="25400"/>
        </a:sp3d>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lang="en-GB" sz="1100" b="1">
              <a:solidFill>
                <a:schemeClr val="dk1"/>
              </a:solidFill>
              <a:latin typeface="+mn-lt"/>
              <a:ea typeface="+mn-ea"/>
              <a:cs typeface="+mn-cs"/>
            </a:rPr>
            <a:t>V4</a:t>
          </a:r>
          <a:endParaRPr lang="en-GB" sz="1100"/>
        </a:p>
        <a:p>
          <a:pPr algn="ctr"/>
          <a:r>
            <a:rPr lang="en-GB" sz="1100">
              <a:solidFill>
                <a:schemeClr val="dk1"/>
              </a:solidFill>
              <a:latin typeface="+mn-lt"/>
              <a:ea typeface="+mn-ea"/>
              <a:cs typeface="+mn-cs"/>
            </a:rPr>
            <a:t>Other Movements </a:t>
          </a:r>
        </a:p>
      </xdr:txBody>
    </xdr:sp>
    <xdr:clientData/>
  </xdr:twoCellAnchor>
  <xdr:twoCellAnchor>
    <xdr:from>
      <xdr:col>13</xdr:col>
      <xdr:colOff>13606</xdr:colOff>
      <xdr:row>21</xdr:row>
      <xdr:rowOff>40820</xdr:rowOff>
    </xdr:from>
    <xdr:to>
      <xdr:col>15</xdr:col>
      <xdr:colOff>258535</xdr:colOff>
      <xdr:row>27</xdr:row>
      <xdr:rowOff>14055</xdr:rowOff>
    </xdr:to>
    <xdr:sp macro="" textlink="">
      <xdr:nvSpPr>
        <xdr:cNvPr id="41" name="Oval 40">
          <a:hlinkClick xmlns:r="http://schemas.openxmlformats.org/officeDocument/2006/relationships" r:id="rId19"/>
        </xdr:cNvPr>
        <xdr:cNvSpPr/>
      </xdr:nvSpPr>
      <xdr:spPr>
        <a:xfrm>
          <a:off x="8858249" y="3619499"/>
          <a:ext cx="1605643" cy="980163"/>
        </a:xfrm>
        <a:prstGeom prst="ellipse">
          <a:avLst/>
        </a:prstGeom>
        <a:solidFill>
          <a:srgbClr val="CCFFFF"/>
        </a:solidFill>
        <a:ln w="12700">
          <a:solidFill>
            <a:srgbClr val="CCFFCC"/>
          </a:solidFill>
        </a:ln>
        <a:effectLst>
          <a:outerShdw dist="50800" dir="5400000" algn="ctr" rotWithShape="0">
            <a:srgbClr val="000000">
              <a:alpha val="38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solidFill>
                <a:sysClr val="windowText" lastClr="000000"/>
              </a:solidFill>
            </a:rPr>
            <a:t>V10a</a:t>
          </a:r>
          <a:endParaRPr lang="en-GB" sz="900" b="1" baseline="0">
            <a:solidFill>
              <a:sysClr val="windowText" lastClr="000000"/>
            </a:solidFill>
          </a:endParaRPr>
        </a:p>
        <a:p>
          <a:pPr algn="ctr"/>
          <a:r>
            <a:rPr lang="en-GB" sz="1100" b="1" baseline="0">
              <a:solidFill>
                <a:sysClr val="windowText" lastClr="000000"/>
              </a:solidFill>
            </a:rPr>
            <a:t>MTP  Severe Weather 1 in 20</a:t>
          </a:r>
        </a:p>
        <a:p>
          <a:pPr algn="ctr"/>
          <a:endParaRPr lang="en-GB"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13397"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13398"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13399"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2"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3"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4"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2"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3"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4"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2"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3"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4"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2"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3"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4"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35</xdr:row>
      <xdr:rowOff>104775</xdr:rowOff>
    </xdr:from>
    <xdr:to>
      <xdr:col>4</xdr:col>
      <xdr:colOff>0</xdr:colOff>
      <xdr:row>35</xdr:row>
      <xdr:rowOff>104775</xdr:rowOff>
    </xdr:to>
    <xdr:sp macro="" textlink="">
      <xdr:nvSpPr>
        <xdr:cNvPr id="2" name="Line 8"/>
        <xdr:cNvSpPr>
          <a:spLocks noChangeShapeType="1"/>
        </xdr:cNvSpPr>
      </xdr:nvSpPr>
      <xdr:spPr bwMode="auto">
        <a:xfrm>
          <a:off x="5915025" y="87058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3" name="Line 16"/>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twoCellAnchor>
    <xdr:from>
      <xdr:col>4</xdr:col>
      <xdr:colOff>0</xdr:colOff>
      <xdr:row>93</xdr:row>
      <xdr:rowOff>104775</xdr:rowOff>
    </xdr:from>
    <xdr:to>
      <xdr:col>4</xdr:col>
      <xdr:colOff>0</xdr:colOff>
      <xdr:row>93</xdr:row>
      <xdr:rowOff>104775</xdr:rowOff>
    </xdr:to>
    <xdr:sp macro="" textlink="">
      <xdr:nvSpPr>
        <xdr:cNvPr id="4" name="Line 30"/>
        <xdr:cNvSpPr>
          <a:spLocks noChangeShapeType="1"/>
        </xdr:cNvSpPr>
      </xdr:nvSpPr>
      <xdr:spPr bwMode="auto">
        <a:xfrm>
          <a:off x="5915025" y="18802350"/>
          <a:ext cx="0" cy="0"/>
        </a:xfrm>
        <a:prstGeom prst="line">
          <a:avLst/>
        </a:prstGeom>
        <a:noFill/>
        <a:ln w="9525">
          <a:solidFill>
            <a:srgbClr val="000000"/>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5238750</xdr:colOff>
      <xdr:row>0</xdr:row>
      <xdr:rowOff>0</xdr:rowOff>
    </xdr:from>
    <xdr:to>
      <xdr:col>38</xdr:col>
      <xdr:colOff>5238750</xdr:colOff>
      <xdr:row>2</xdr:row>
      <xdr:rowOff>25400</xdr:rowOff>
    </xdr:to>
    <xdr:sp macro="" textlink="">
      <xdr:nvSpPr>
        <xdr:cNvPr id="2" name="Rectangle 1">
          <a:hlinkClick xmlns:r="http://schemas.openxmlformats.org/officeDocument/2006/relationships" r:id="rId1"/>
        </xdr:cNvPr>
        <xdr:cNvSpPr/>
      </xdr:nvSpPr>
      <xdr:spPr>
        <a:xfrm>
          <a:off x="37985700" y="28576"/>
          <a:ext cx="0" cy="4825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rgbClr val="FFC000"/>
              </a:solidFill>
            </a:rPr>
            <a:t>Click to 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2919412</xdr:colOff>
      <xdr:row>0</xdr:row>
      <xdr:rowOff>0</xdr:rowOff>
    </xdr:from>
    <xdr:to>
      <xdr:col>5</xdr:col>
      <xdr:colOff>266700</xdr:colOff>
      <xdr:row>0</xdr:row>
      <xdr:rowOff>0</xdr:rowOff>
    </xdr:to>
    <xdr:sp macro="" textlink="">
      <xdr:nvSpPr>
        <xdr:cNvPr id="2" name="Rectangle 1">
          <a:hlinkClick xmlns:r="http://schemas.openxmlformats.org/officeDocument/2006/relationships" r:id="rId1"/>
        </xdr:cNvPr>
        <xdr:cNvSpPr/>
      </xdr:nvSpPr>
      <xdr:spPr>
        <a:xfrm>
          <a:off x="4033837" y="0"/>
          <a:ext cx="976313"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rgbClr val="FFC000"/>
              </a:solidFill>
            </a:rPr>
            <a:t>Click to 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epoint\Networks\ElecDistrib\DPCR5_Lib\Networks\Rig%20Development\Network%20Asset%20Data%20and%20Performance%20Reporting\New%20Tables\5th%20draft\QoS_May_retur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etworks/CO/Cost_and_Outputs_Lib/ED/DR5%20RIGs/Stat%20Con%20Docs%20March%202012/Memo_Disag_workbook_La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tworks/ElecDistrib/DPCR5_Lib/Networks/Rig%20Development/Network%20Asset%20Data%20and%20Performance%20Reporting/New%20Tables/5th%20draft/QoS_May_retur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600001\Temp\Temporary%20Internet%20Files\Content.Outlook\J7LLW1V9\QoS_MTP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arepoint\Networks\ElecDistrib\Elec_Distrib_Lib\Technical%20Team\Cost%20Reporting\Master_0607_RRP_v2%2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tworks/ElecDistrib/Elec_Distrib_Lib/Technical%20Team/Cost%20Reporting/Master_0607_RRP_v2%2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4%20FINAL%20RIGS/OFGEM%20DOCUMENTS/Network%20Outputs%20Reporting%20workbo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CO/Cost_and_Outputs_Lib/SUBS/ED/RIGs/2010/Data/Outputs/WPD/WPD_S_WALES_NO_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harepoint\Networks\CO\Cost_and_Outputs_Lib\SUBS\ED\RIGs\2010\Data\Outputs\WPD\WPD_S_WALES_NO_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etworks/GasDistrib/Gas_Distrib_Lib/Cost%20Reporting/Comparability/GDN%20cost%20Packs/Cost%20Packs%20received/2008-09/National%20Grid/2008_9%20East%20of%20England%20RRP%20010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ur band, freq band, shorts"/>
      <sheetName val="Dis HV Circuit Data all incdnt "/>
      <sheetName val="Dis HV Circuit Data excl ee"/>
      <sheetName val="QoS_schemes_annual"/>
      <sheetName val="QoS CI and CML improvements"/>
      <sheetName val="WSC_scheme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ver"/>
      <sheetName val="Navigation"/>
      <sheetName val="Check Sheet"/>
      <sheetName val="CM1 -Network Des &amp; Eng (DISAG)"/>
      <sheetName val="CM2 - Eng Mgt and CS (DISAG)"/>
      <sheetName val="CM3 -Control Centre (DISAG)"/>
      <sheetName val="CM4 -Op Training -Cost (DISAG)"/>
      <sheetName val="CM5 -Op Training -NCost (DISAG)"/>
      <sheetName val="CM6 - Property Mgt (DISAG)"/>
      <sheetName val="CM7 - Finance and Reg (DISAG)"/>
      <sheetName val="CM8 - CEO etc (DISAG)"/>
      <sheetName val="CM9 - DG"/>
      <sheetName val="CM10 - IT&amp;T Memo"/>
      <sheetName val="CM11 - Contractor Type Analysis"/>
      <sheetName val="CM12- Materials Provided Cont"/>
      <sheetName val="CM13 - Indirects in Contractors"/>
      <sheetName val="CM14 - Property Cost "/>
      <sheetName val="CM15 - Streetworks"/>
      <sheetName val="CM16 - Streetworks (CT) MEMO"/>
      <sheetName val="CM17 - FTEs"/>
      <sheetName val="CM18 - WSC Schemes"/>
      <sheetName val="CM19 - EV Charging Points"/>
      <sheetName val="CM20 - Undergrounding Des areas"/>
      <sheetName val="CM21 - Metal Theft"/>
      <sheetName val="CM22 - Smart Meters"/>
    </sheetNames>
    <sheetDataSet>
      <sheetData sheetId="0">
        <row r="15">
          <cell r="D15" t="str">
            <v>[DNO]</v>
          </cell>
        </row>
        <row r="17">
          <cell r="D17" t="str">
            <v>[Year]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ur band, freq band, shorts"/>
      <sheetName val="Dis HV Circuit Data all incdnt "/>
      <sheetName val="Dis HV Circuit Data excl ee"/>
      <sheetName val="QoS_schemes_annual"/>
      <sheetName val="QoS CI and CML improvements"/>
      <sheetName val="WSC_scheme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conciliation"/>
      <sheetName val="Dur band, freq band, shorts"/>
      <sheetName val="MTP all incidents"/>
      <sheetName val="MTP one-off ee's only"/>
      <sheetName val="MTP severe weather ee's only"/>
      <sheetName val="MTP excluding all ee's"/>
      <sheetName val="Dis HV Circuit Data all incdnt "/>
      <sheetName val="Dis HV Circuit Data excl ee"/>
      <sheetName val="WSC_schemes"/>
      <sheetName val="QoS_schemes_annu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avigation"/>
      <sheetName val="Cover"/>
      <sheetName val="Contents"/>
      <sheetName val="Check&amp;Bal report"/>
      <sheetName val="Names and date input"/>
      <sheetName val="1.1 DPCR4 Summary Indicators"/>
      <sheetName val="1.1a Activity Analysis"/>
      <sheetName val="1.1b Full Activity costs"/>
      <sheetName val="1.2 RAV rollforward"/>
      <sheetName val="1.3 Indirect Cost Adjustment"/>
      <sheetName val="1.4 RP Margin Adjustment"/>
      <sheetName val="1.5 DPCR4 basis"/>
      <sheetName val="2.1 Reg Accounts Rec"/>
      <sheetName val="2.2 Detailed Cost Matrix"/>
      <sheetName val="2.3 Insp, maint,tree &amp; Faults"/>
      <sheetName val="2.4 Detailed Capex"/>
      <sheetName val="2.5 Atypicals &amp; provisions"/>
      <sheetName val="2.6 Miscellaneous"/>
      <sheetName val="2.7 FTEs"/>
      <sheetName val="2.8 Detailed IT"/>
      <sheetName val="2.9 Business Support"/>
      <sheetName val="2.10 Excluded Services"/>
      <sheetName val="2.11 Related Party analysis"/>
      <sheetName val="2.12 Cash Pension contributions"/>
      <sheetName val="2.13 Tax Capital allowances"/>
      <sheetName val="2.14 Tax computation"/>
      <sheetName val="2.15 Capex scheme analysis"/>
      <sheetName val="3.1 Asset data"/>
      <sheetName val="3.2 Asset age profile"/>
      <sheetName val="3.3 Net Debt and Borrowings"/>
      <sheetName val="4.1 Cost Mapping"/>
      <sheetName val="4.2 Year movement"/>
      <sheetName val="4.3 Network Analysis Load"/>
      <sheetName val="4.4 Network Analysis Non-Load"/>
      <sheetName val="2.2p Detailed Cos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Navigation"/>
      <sheetName val="Cover"/>
      <sheetName val="Contents"/>
      <sheetName val="Check&amp;Bal report"/>
      <sheetName val="Names and date input"/>
      <sheetName val="1.1 DPCR4 Summary Indicators"/>
      <sheetName val="1.1a Activity Analysis"/>
      <sheetName val="1.1b Full Activity costs"/>
      <sheetName val="1.2 RAV rollforward"/>
      <sheetName val="1.3 Indirect Cost Adjustment"/>
      <sheetName val="1.4 RP Margin Adjustment"/>
      <sheetName val="1.5 DPCR4 basis"/>
      <sheetName val="2.1 Reg Accounts Rec"/>
      <sheetName val="2.2 Detailed Cost Matrix"/>
      <sheetName val="2.3 Insp, maint,tree &amp; Faults"/>
      <sheetName val="2.4 Detailed Capex"/>
      <sheetName val="2.5 Atypicals &amp; provisions"/>
      <sheetName val="2.6 Miscellaneous"/>
      <sheetName val="2.7 FTEs"/>
      <sheetName val="2.8 Detailed IT"/>
      <sheetName val="2.9 Business Support"/>
      <sheetName val="2.10 Excluded Services"/>
      <sheetName val="2.11 Related Party analysis"/>
      <sheetName val="2.12 Cash Pension contributions"/>
      <sheetName val="2.13 Tax Capital allowances"/>
      <sheetName val="2.14 Tax computation"/>
      <sheetName val="2.15 Capex scheme analysis"/>
      <sheetName val="3.1 Asset data"/>
      <sheetName val="3.2 Asset age profile"/>
      <sheetName val="3.3 Net Debt and Borrowings"/>
      <sheetName val="4.1 Cost Mapping"/>
      <sheetName val="4.2 Year movement"/>
      <sheetName val="4.3 Network Analysis Load"/>
      <sheetName val="4.4 Network Analysis Non-Load"/>
      <sheetName val="2.2p Detailed Cos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Version &amp; Contents"/>
      <sheetName val="LI Logic"/>
      <sheetName val="LI data"/>
      <sheetName val="LI charts"/>
      <sheetName val="HI data"/>
      <sheetName val="HI charts"/>
      <sheetName val="Fault rate data"/>
      <sheetName val="MTP all incidents"/>
      <sheetName val="MTP one-off ee's only"/>
      <sheetName val="MTP severe weather ee's only"/>
      <sheetName val="MTP excluding all ee's"/>
      <sheetName val="Fault rate charts"/>
      <sheetName val="Volume Reconciliatio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rsion &amp; Contents"/>
      <sheetName val="LI Logic"/>
      <sheetName val="LI data"/>
      <sheetName val="LI charts"/>
      <sheetName val="HI data"/>
      <sheetName val="HI charts"/>
      <sheetName val="Fault rate data"/>
      <sheetName val="MTP all incidents"/>
      <sheetName val="MTP one-off ee's only"/>
      <sheetName val="MTP severe weather ee's only"/>
      <sheetName val="MTP excluding all ee's"/>
      <sheetName val="Fault rate charts"/>
      <sheetName val="Volume Reconciliation"/>
    </sheetNames>
    <sheetDataSet>
      <sheetData sheetId="0"/>
      <sheetData sheetId="1" refreshError="1"/>
      <sheetData sheetId="2" refreshError="1"/>
      <sheetData sheetId="3" refreshError="1"/>
      <sheetData sheetId="4" refreshError="1"/>
      <sheetData sheetId="5" refreshError="1"/>
      <sheetData sheetId="6" refreshError="1"/>
      <sheetData sheetId="7">
        <row r="6">
          <cell r="C6">
            <v>0</v>
          </cell>
        </row>
      </sheetData>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Version &amp; Contents"/>
      <sheetName val="LI Logic"/>
      <sheetName val="LI data"/>
      <sheetName val="LI charts"/>
      <sheetName val="HI data"/>
      <sheetName val="HI charts"/>
      <sheetName val="Fault rate data"/>
      <sheetName val="MTP all incidents"/>
      <sheetName val="MTP one-off ee's only"/>
      <sheetName val="MTP severe weather ee's only"/>
      <sheetName val="MTP excluding all ee's"/>
      <sheetName val="Fault rate charts"/>
      <sheetName val="Volume Reconciliatio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ver"/>
      <sheetName val="Changes Log"/>
      <sheetName val="Fixed Data"/>
      <sheetName val="Check&amp;Bal report"/>
      <sheetName val="Contents"/>
      <sheetName val="1.1 Summary"/>
      <sheetName val=" 1.2 Rec to Reg Accts"/>
      <sheetName val="1.3 Net Debt "/>
      <sheetName val="1.4 Tax comp"/>
      <sheetName val="1.5 Capital allowances"/>
      <sheetName val="1.6 Fixed asset disposals"/>
      <sheetName val="1.7 RAV"/>
      <sheetName val="2.1 Op Cost Matrix"/>
      <sheetName val="2.2 Maintenance"/>
      <sheetName val="2.3  Related Party"/>
      <sheetName val=" 2.4 Exc &amp; Demin "/>
      <sheetName val="2.5a YOY movements"/>
      <sheetName val="2.5b YOY movements "/>
      <sheetName val=" 2.6 Cost mapping"/>
      <sheetName val=" 2.7 Labour Costs &amp; FTEs"/>
      <sheetName val="2.8 Apprentices &amp; Training"/>
      <sheetName val="2.9 Pension data"/>
      <sheetName val="2.10 Provisions"/>
      <sheetName val=" 2.11 Accruals"/>
      <sheetName val=" 2.12 Shrinkage"/>
      <sheetName val="2.13 TMA &amp; NRSWA Costs"/>
      <sheetName val="3.1 Capex Summary"/>
      <sheetName val="3.2 LTS"/>
      <sheetName val="3.3 Mains"/>
      <sheetName val="3.4 Governors"/>
      <sheetName val="3.5 Connections"/>
      <sheetName val="3.6 Other Capex"/>
      <sheetName val="3.7 Breakdown of Cap. OHs"/>
      <sheetName val="3.8 Cap Expenditure Analysis"/>
      <sheetName val="3.9 Repex Summary"/>
      <sheetName val="3.9a Repex to RAV"/>
      <sheetName val="3.10 Repex Mains "/>
      <sheetName val="3.11 Repex Services "/>
      <sheetName val="3.11a Expenditure analysis "/>
      <sheetName val="3.12 LTS Asset Data"/>
      <sheetName val="3.13 Capacity&amp;Storage "/>
      <sheetName val="3.14 Mains&amp;Governors "/>
      <sheetName val="3.15 Additional Data"/>
      <sheetName val="3.16 Capacity &amp; Demand Dat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N8" t="str">
            <v>Mains</v>
          </cell>
          <cell r="O8" t="str">
            <v>Services</v>
          </cell>
          <cell r="P8" t="str">
            <v>Other</v>
          </cell>
          <cell r="Q8" t="str">
            <v>Total</v>
          </cell>
        </row>
        <row r="9">
          <cell r="M9">
            <v>1</v>
          </cell>
          <cell r="N9">
            <v>63.3</v>
          </cell>
          <cell r="O9">
            <v>28.1</v>
          </cell>
          <cell r="P9">
            <v>1.66</v>
          </cell>
          <cell r="Q9">
            <v>93.06</v>
          </cell>
        </row>
        <row r="10">
          <cell r="M10">
            <v>2</v>
          </cell>
          <cell r="N10">
            <v>73.099999999999994</v>
          </cell>
          <cell r="O10">
            <v>21.6</v>
          </cell>
          <cell r="P10">
            <v>5.0999999999999996</v>
          </cell>
          <cell r="Q10">
            <v>99.799999999999983</v>
          </cell>
        </row>
        <row r="11">
          <cell r="M11">
            <v>3</v>
          </cell>
          <cell r="N11">
            <v>68.819999999999993</v>
          </cell>
          <cell r="O11">
            <v>24.72</v>
          </cell>
          <cell r="P11">
            <v>1.36</v>
          </cell>
          <cell r="Q11">
            <v>94.899999999999991</v>
          </cell>
        </row>
        <row r="12">
          <cell r="M12">
            <v>4</v>
          </cell>
          <cell r="N12">
            <v>54.9</v>
          </cell>
          <cell r="O12">
            <v>18.48</v>
          </cell>
          <cell r="P12">
            <v>0.9</v>
          </cell>
          <cell r="Q12">
            <v>74.28</v>
          </cell>
        </row>
        <row r="13">
          <cell r="M13">
            <v>5</v>
          </cell>
          <cell r="N13">
            <v>45.28</v>
          </cell>
          <cell r="O13">
            <v>24.44</v>
          </cell>
          <cell r="P13">
            <v>6.9</v>
          </cell>
          <cell r="Q13">
            <v>76.62</v>
          </cell>
        </row>
        <row r="14">
          <cell r="M14">
            <v>6</v>
          </cell>
          <cell r="N14">
            <v>32.200000000000003</v>
          </cell>
          <cell r="O14">
            <v>15.94</v>
          </cell>
          <cell r="P14">
            <v>0.8</v>
          </cell>
          <cell r="Q14">
            <v>48.94</v>
          </cell>
        </row>
        <row r="15">
          <cell r="M15">
            <v>7</v>
          </cell>
          <cell r="N15">
            <v>83.38</v>
          </cell>
          <cell r="O15">
            <v>46.2</v>
          </cell>
          <cell r="P15">
            <v>4.9000000000000004</v>
          </cell>
          <cell r="Q15">
            <v>134.47999999999999</v>
          </cell>
        </row>
        <row r="16">
          <cell r="M16">
            <v>8</v>
          </cell>
          <cell r="N16">
            <v>36.5</v>
          </cell>
          <cell r="O16">
            <v>23.3</v>
          </cell>
          <cell r="P16">
            <v>4.3</v>
          </cell>
          <cell r="Q16">
            <v>64.099999999999994</v>
          </cell>
        </row>
      </sheetData>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sheetPr codeName="Sheet1">
    <pageSetUpPr fitToPage="1"/>
  </sheetPr>
  <dimension ref="B4:AK61"/>
  <sheetViews>
    <sheetView tabSelected="1" zoomScale="85" zoomScaleNormal="85" workbookViewId="0"/>
  </sheetViews>
  <sheetFormatPr defaultRowHeight="14.25"/>
  <cols>
    <col min="1" max="1" width="9" style="147"/>
    <col min="2" max="2" width="14.625" style="147" customWidth="1"/>
    <col min="3" max="3" width="14.25" style="147" customWidth="1"/>
    <col min="4" max="4" width="17.375" style="147" customWidth="1"/>
    <col min="5" max="16384" width="9" style="147"/>
  </cols>
  <sheetData>
    <row r="4" spans="2:37" ht="15" thickBot="1"/>
    <row r="5" spans="2:37" ht="15" thickTop="1">
      <c r="B5" s="148"/>
      <c r="C5" s="149"/>
      <c r="D5" s="149"/>
      <c r="E5" s="149"/>
      <c r="F5" s="149"/>
      <c r="G5" s="150"/>
    </row>
    <row r="6" spans="2:37">
      <c r="B6" s="151"/>
      <c r="C6" s="152"/>
      <c r="D6" s="152"/>
      <c r="E6" s="152"/>
      <c r="F6" s="152"/>
      <c r="G6" s="153"/>
      <c r="AK6" s="154"/>
    </row>
    <row r="7" spans="2:37" ht="19.5">
      <c r="B7" s="151"/>
      <c r="C7" s="152"/>
      <c r="D7" s="1205" t="s">
        <v>847</v>
      </c>
      <c r="E7" s="152"/>
      <c r="F7" s="152"/>
      <c r="G7" s="153"/>
    </row>
    <row r="8" spans="2:37" ht="19.5">
      <c r="B8" s="151"/>
      <c r="C8" s="152"/>
      <c r="D8" s="1205" t="s">
        <v>848</v>
      </c>
      <c r="E8" s="152"/>
      <c r="F8" s="152"/>
      <c r="G8" s="153"/>
    </row>
    <row r="9" spans="2:37">
      <c r="B9" s="151"/>
      <c r="C9" s="152"/>
      <c r="E9" s="152"/>
      <c r="F9" s="152"/>
      <c r="G9" s="153"/>
    </row>
    <row r="10" spans="2:37">
      <c r="B10" s="151"/>
      <c r="C10" s="152"/>
      <c r="D10" s="155" t="s">
        <v>237</v>
      </c>
      <c r="E10" s="152"/>
      <c r="F10" s="152"/>
      <c r="G10" s="153"/>
    </row>
    <row r="11" spans="2:37" ht="19.5">
      <c r="B11" s="151"/>
      <c r="C11" s="152"/>
      <c r="D11" s="1205" t="s">
        <v>238</v>
      </c>
      <c r="E11" s="152"/>
      <c r="F11" s="152"/>
      <c r="G11" s="153"/>
    </row>
    <row r="12" spans="2:37">
      <c r="B12" s="151"/>
      <c r="C12" s="152"/>
      <c r="D12" s="152"/>
      <c r="E12" s="152"/>
      <c r="F12" s="152"/>
      <c r="G12" s="153"/>
    </row>
    <row r="13" spans="2:37" ht="19.5">
      <c r="B13" s="151"/>
      <c r="C13" s="156" t="s">
        <v>239</v>
      </c>
      <c r="D13" s="1204" t="s">
        <v>1053</v>
      </c>
      <c r="E13" s="152"/>
      <c r="F13" s="152"/>
      <c r="G13" s="153"/>
    </row>
    <row r="14" spans="2:37">
      <c r="B14" s="151"/>
      <c r="C14" s="156"/>
      <c r="D14" s="152"/>
      <c r="E14" s="152"/>
      <c r="F14" s="152"/>
      <c r="G14" s="153"/>
    </row>
    <row r="15" spans="2:37" ht="19.5">
      <c r="B15" s="151"/>
      <c r="C15" s="156" t="s">
        <v>240</v>
      </c>
      <c r="D15" s="1204">
        <v>2012</v>
      </c>
      <c r="E15" s="152"/>
      <c r="F15" s="152"/>
      <c r="G15" s="153"/>
    </row>
    <row r="16" spans="2:37" ht="15" thickBot="1">
      <c r="B16" s="157"/>
      <c r="C16" s="158"/>
      <c r="D16" s="158"/>
      <c r="E16" s="158"/>
      <c r="F16" s="158"/>
      <c r="G16" s="159"/>
    </row>
    <row r="17" spans="2:6" ht="15" thickTop="1"/>
    <row r="21" spans="2:6">
      <c r="B21" s="204" t="s">
        <v>97</v>
      </c>
      <c r="C21" s="205" t="s">
        <v>295</v>
      </c>
    </row>
    <row r="22" spans="2:6">
      <c r="B22" s="204" t="s">
        <v>98</v>
      </c>
      <c r="C22" s="205" t="s">
        <v>295</v>
      </c>
    </row>
    <row r="23" spans="2:6">
      <c r="B23" s="204" t="s">
        <v>99</v>
      </c>
      <c r="C23" s="205" t="s">
        <v>295</v>
      </c>
    </row>
    <row r="24" spans="2:6">
      <c r="B24" s="204" t="s">
        <v>100</v>
      </c>
      <c r="C24" s="205" t="s">
        <v>295</v>
      </c>
    </row>
    <row r="25" spans="2:6">
      <c r="B25" s="204" t="s">
        <v>101</v>
      </c>
      <c r="C25" s="205" t="s">
        <v>295</v>
      </c>
    </row>
    <row r="26" spans="2:6">
      <c r="B26" s="204" t="s">
        <v>102</v>
      </c>
      <c r="C26" s="205" t="s">
        <v>295</v>
      </c>
    </row>
    <row r="27" spans="2:6">
      <c r="B27" s="204" t="s">
        <v>103</v>
      </c>
      <c r="C27" s="205" t="s">
        <v>295</v>
      </c>
    </row>
    <row r="28" spans="2:6">
      <c r="B28" s="204" t="s">
        <v>104</v>
      </c>
      <c r="C28" s="205" t="s">
        <v>295</v>
      </c>
      <c r="E28" s="210"/>
      <c r="F28" s="147" t="s">
        <v>297</v>
      </c>
    </row>
    <row r="29" spans="2:6">
      <c r="B29" s="204" t="s">
        <v>105</v>
      </c>
      <c r="C29" s="205" t="s">
        <v>295</v>
      </c>
      <c r="E29" s="211"/>
      <c r="F29" s="147" t="s">
        <v>298</v>
      </c>
    </row>
    <row r="30" spans="2:6">
      <c r="B30" s="204" t="s">
        <v>106</v>
      </c>
      <c r="C30" s="205" t="s">
        <v>295</v>
      </c>
      <c r="E30" s="212"/>
      <c r="F30" s="147" t="s">
        <v>299</v>
      </c>
    </row>
    <row r="31" spans="2:6">
      <c r="B31" s="204" t="s">
        <v>107</v>
      </c>
      <c r="C31" s="205" t="s">
        <v>295</v>
      </c>
      <c r="E31" s="223"/>
      <c r="F31" s="147" t="s">
        <v>303</v>
      </c>
    </row>
    <row r="32" spans="2:6">
      <c r="B32" s="204" t="s">
        <v>108</v>
      </c>
      <c r="C32" s="205" t="s">
        <v>295</v>
      </c>
      <c r="E32" s="213"/>
      <c r="F32" s="147" t="s">
        <v>300</v>
      </c>
    </row>
    <row r="33" spans="2:6">
      <c r="B33" s="204" t="s">
        <v>109</v>
      </c>
      <c r="C33" s="205" t="s">
        <v>295</v>
      </c>
      <c r="E33" s="214"/>
      <c r="F33" s="147" t="s">
        <v>301</v>
      </c>
    </row>
    <row r="34" spans="2:6">
      <c r="B34" s="204" t="s">
        <v>110</v>
      </c>
      <c r="C34" s="205" t="s">
        <v>295</v>
      </c>
      <c r="E34" s="204"/>
      <c r="F34" s="147" t="s">
        <v>296</v>
      </c>
    </row>
    <row r="35" spans="2:6">
      <c r="B35" s="204" t="s">
        <v>111</v>
      </c>
      <c r="C35" s="205" t="s">
        <v>295</v>
      </c>
    </row>
    <row r="36" spans="2:6">
      <c r="B36" s="206"/>
      <c r="C36" s="207"/>
    </row>
    <row r="37" spans="2:6">
      <c r="B37" s="206"/>
      <c r="C37" s="207"/>
    </row>
    <row r="38" spans="2:6">
      <c r="B38" s="206"/>
      <c r="C38" s="207"/>
    </row>
    <row r="39" spans="2:6">
      <c r="B39" s="206"/>
      <c r="C39" s="207"/>
    </row>
    <row r="40" spans="2:6">
      <c r="B40" s="206"/>
      <c r="C40" s="207"/>
    </row>
    <row r="41" spans="2:6">
      <c r="B41" s="206"/>
      <c r="C41" s="206"/>
    </row>
    <row r="44" spans="2:6">
      <c r="B44" s="216" t="s">
        <v>242</v>
      </c>
      <c r="C44" s="216" t="s">
        <v>302</v>
      </c>
      <c r="D44" s="160"/>
    </row>
    <row r="45" spans="2:6">
      <c r="B45" s="217" t="s">
        <v>241</v>
      </c>
      <c r="C45" s="217" t="s">
        <v>1053</v>
      </c>
      <c r="D45" s="160"/>
    </row>
    <row r="46" spans="2:6">
      <c r="B46" s="218">
        <v>2010</v>
      </c>
      <c r="C46" s="219" t="s">
        <v>1313</v>
      </c>
      <c r="D46" s="160"/>
    </row>
    <row r="47" spans="2:6">
      <c r="B47" s="218">
        <v>2011</v>
      </c>
      <c r="C47" s="219" t="s">
        <v>1314</v>
      </c>
      <c r="D47" s="160"/>
    </row>
    <row r="48" spans="2:6">
      <c r="B48" s="218">
        <v>2012</v>
      </c>
      <c r="C48" s="219" t="s">
        <v>1047</v>
      </c>
      <c r="D48" s="160"/>
    </row>
    <row r="49" spans="2:4">
      <c r="B49" s="218">
        <v>2013</v>
      </c>
      <c r="C49" s="219" t="s">
        <v>1315</v>
      </c>
      <c r="D49" s="160"/>
    </row>
    <row r="50" spans="2:4">
      <c r="B50" s="218">
        <v>2014</v>
      </c>
      <c r="C50" s="219" t="s">
        <v>1316</v>
      </c>
      <c r="D50" s="160"/>
    </row>
    <row r="51" spans="2:4">
      <c r="B51" s="218">
        <v>2015</v>
      </c>
      <c r="C51" s="219" t="s">
        <v>1317</v>
      </c>
      <c r="D51" s="160"/>
    </row>
    <row r="52" spans="2:4">
      <c r="B52" s="218">
        <v>2016</v>
      </c>
      <c r="C52" s="219" t="s">
        <v>1318</v>
      </c>
      <c r="D52" s="160"/>
    </row>
    <row r="53" spans="2:4">
      <c r="B53" s="218">
        <v>2017</v>
      </c>
      <c r="C53" s="219" t="s">
        <v>1319</v>
      </c>
      <c r="D53" s="160"/>
    </row>
    <row r="54" spans="2:4">
      <c r="B54" s="218">
        <v>2018</v>
      </c>
      <c r="C54" s="219" t="s">
        <v>1320</v>
      </c>
      <c r="D54" s="160"/>
    </row>
    <row r="55" spans="2:4">
      <c r="B55" s="218">
        <v>2019</v>
      </c>
      <c r="C55" s="219" t="s">
        <v>1321</v>
      </c>
      <c r="D55" s="160"/>
    </row>
    <row r="56" spans="2:4">
      <c r="B56" s="218">
        <v>2020</v>
      </c>
      <c r="C56" s="219" t="s">
        <v>1322</v>
      </c>
      <c r="D56" s="160"/>
    </row>
    <row r="57" spans="2:4">
      <c r="B57" s="218">
        <v>2021</v>
      </c>
      <c r="C57" s="219" t="s">
        <v>1323</v>
      </c>
      <c r="D57" s="160"/>
    </row>
    <row r="58" spans="2:4">
      <c r="B58" s="218">
        <v>2022</v>
      </c>
      <c r="C58" s="219" t="s">
        <v>1324</v>
      </c>
      <c r="D58" s="160"/>
    </row>
    <row r="59" spans="2:4">
      <c r="B59" s="218">
        <v>2023</v>
      </c>
      <c r="C59" s="219" t="s">
        <v>1325</v>
      </c>
      <c r="D59" s="160"/>
    </row>
    <row r="60" spans="2:4">
      <c r="B60" s="218">
        <v>2024</v>
      </c>
      <c r="C60" s="215"/>
    </row>
    <row r="61" spans="2:4">
      <c r="B61" s="218">
        <v>2025</v>
      </c>
      <c r="C61" s="215"/>
    </row>
  </sheetData>
  <dataValidations count="2">
    <dataValidation type="list" allowBlank="1" showInputMessage="1" showErrorMessage="1" promptTitle="Select year from list" sqref="D13">
      <formula1>$C$45:$C$59</formula1>
    </dataValidation>
    <dataValidation type="list" allowBlank="1" showInputMessage="1" showErrorMessage="1" sqref="D15">
      <formula1>$B$45:$B$61</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10.xml><?xml version="1.0" encoding="utf-8"?>
<worksheet xmlns="http://schemas.openxmlformats.org/spreadsheetml/2006/main" xmlns:r="http://schemas.openxmlformats.org/officeDocument/2006/relationships">
  <sheetPr>
    <tabColor theme="0"/>
    <pageSetUpPr fitToPage="1"/>
  </sheetPr>
  <dimension ref="A1:BF113"/>
  <sheetViews>
    <sheetView zoomScale="55" zoomScaleNormal="55" workbookViewId="0">
      <pane xSplit="1" ySplit="8" topLeftCell="B9" activePane="bottomRight" state="frozen"/>
      <selection pane="topRight"/>
      <selection pane="bottomLeft"/>
      <selection pane="bottomRight"/>
    </sheetView>
  </sheetViews>
  <sheetFormatPr defaultRowHeight="12.75"/>
  <cols>
    <col min="1" max="1" width="58.125" style="257" customWidth="1"/>
    <col min="2" max="2" width="2.125" style="73" customWidth="1"/>
    <col min="3" max="3" width="9" style="257"/>
    <col min="4" max="4" width="9" style="691"/>
    <col min="5" max="55" width="9" style="257"/>
    <col min="56" max="56" width="10.25" style="257" customWidth="1"/>
    <col min="57" max="16384" width="9" style="257"/>
  </cols>
  <sheetData>
    <row r="1" spans="1:58" ht="15">
      <c r="A1" s="8" t="s">
        <v>628</v>
      </c>
    </row>
    <row r="2" spans="1:58" ht="15">
      <c r="A2" s="8" t="str">
        <f>Cover!D13</f>
        <v>[DNO]</v>
      </c>
    </row>
    <row r="3" spans="1:58" ht="15.75" thickBot="1">
      <c r="A3" s="8">
        <v>2011</v>
      </c>
    </row>
    <row r="4" spans="1:58" s="272" customFormat="1" ht="51" customHeight="1" thickBot="1">
      <c r="A4" s="267"/>
      <c r="B4" s="495"/>
      <c r="C4" s="2178" t="s">
        <v>351</v>
      </c>
      <c r="D4" s="2177"/>
      <c r="E4" s="2177"/>
      <c r="F4" s="2177"/>
      <c r="G4" s="2177"/>
      <c r="H4" s="2177"/>
      <c r="I4" s="2177"/>
      <c r="J4" s="2177"/>
      <c r="K4" s="2177"/>
      <c r="L4" s="2177"/>
      <c r="M4" s="2177"/>
      <c r="N4" s="2177"/>
      <c r="O4" s="2163"/>
      <c r="P4" s="2163"/>
      <c r="Q4" s="2164"/>
      <c r="R4" s="1932"/>
      <c r="S4" s="2176" t="s">
        <v>352</v>
      </c>
      <c r="T4" s="2177"/>
      <c r="U4" s="2177"/>
      <c r="V4" s="2177"/>
      <c r="W4" s="2177"/>
      <c r="X4" s="2179"/>
      <c r="Y4" s="2162" t="s">
        <v>353</v>
      </c>
      <c r="Z4" s="2163"/>
      <c r="AA4" s="2163"/>
      <c r="AB4" s="2163"/>
      <c r="AC4" s="2163"/>
      <c r="AD4" s="2163"/>
      <c r="AE4" s="2163"/>
      <c r="AF4" s="2163"/>
      <c r="AG4" s="2163"/>
      <c r="AH4" s="2164"/>
      <c r="AI4" s="1946" t="s">
        <v>354</v>
      </c>
      <c r="AJ4" s="1948"/>
      <c r="AK4" s="2176" t="s">
        <v>355</v>
      </c>
      <c r="AL4" s="2177"/>
      <c r="AM4" s="2177"/>
      <c r="AN4" s="2177"/>
      <c r="AO4" s="2177"/>
      <c r="AP4" s="2177"/>
      <c r="AQ4" s="2177"/>
      <c r="AR4" s="2163"/>
      <c r="AS4" s="2163"/>
      <c r="AT4" s="2164"/>
      <c r="AU4" s="270" t="s">
        <v>356</v>
      </c>
      <c r="AV4" s="2165" t="s">
        <v>315</v>
      </c>
      <c r="AW4" s="2163"/>
      <c r="AX4" s="2163"/>
      <c r="AY4" s="2163"/>
      <c r="AZ4" s="2163"/>
      <c r="BA4" s="2164"/>
      <c r="BB4" s="270" t="s">
        <v>357</v>
      </c>
      <c r="BC4" s="1949" t="s">
        <v>358</v>
      </c>
      <c r="BD4" s="271" t="s">
        <v>359</v>
      </c>
    </row>
    <row r="5" spans="1:58" s="288" customFormat="1" ht="57.75" customHeight="1" thickBot="1">
      <c r="A5" s="273"/>
      <c r="B5" s="625"/>
      <c r="C5" s="2166" t="s">
        <v>360</v>
      </c>
      <c r="D5" s="2167"/>
      <c r="E5" s="2168"/>
      <c r="F5" s="2169" t="s">
        <v>361</v>
      </c>
      <c r="G5" s="2167"/>
      <c r="H5" s="2167"/>
      <c r="I5" s="2167"/>
      <c r="J5" s="2167"/>
      <c r="K5" s="2167"/>
      <c r="L5" s="2167"/>
      <c r="M5" s="2167"/>
      <c r="N5" s="2168"/>
      <c r="O5" s="1941" t="s">
        <v>290</v>
      </c>
      <c r="P5" s="1943" t="s">
        <v>362</v>
      </c>
      <c r="Q5" s="1944" t="s">
        <v>228</v>
      </c>
      <c r="R5" s="277"/>
      <c r="S5" s="2170" t="s">
        <v>152</v>
      </c>
      <c r="T5" s="2167"/>
      <c r="U5" s="2167"/>
      <c r="V5" s="2167"/>
      <c r="W5" s="2167"/>
      <c r="X5" s="2168"/>
      <c r="Y5" s="2171" t="s">
        <v>363</v>
      </c>
      <c r="Z5" s="2167"/>
      <c r="AA5" s="2167"/>
      <c r="AB5" s="2167"/>
      <c r="AC5" s="2167"/>
      <c r="AD5" s="2167"/>
      <c r="AE5" s="2167"/>
      <c r="AF5" s="2167"/>
      <c r="AG5" s="2167"/>
      <c r="AH5" s="2168"/>
      <c r="AI5" s="1947" t="s">
        <v>364</v>
      </c>
      <c r="AJ5" s="279"/>
      <c r="AK5" s="2180" t="s">
        <v>317</v>
      </c>
      <c r="AL5" s="2181"/>
      <c r="AM5" s="2181"/>
      <c r="AN5" s="2181"/>
      <c r="AO5" s="2181"/>
      <c r="AP5" s="2181"/>
      <c r="AQ5" s="2182"/>
      <c r="AR5" s="282" t="s">
        <v>365</v>
      </c>
      <c r="AS5" s="1947" t="s">
        <v>364</v>
      </c>
      <c r="AT5" s="283" t="s">
        <v>366</v>
      </c>
      <c r="AU5" s="270" t="s">
        <v>356</v>
      </c>
      <c r="AV5" s="2183" t="s">
        <v>367</v>
      </c>
      <c r="AW5" s="2184"/>
      <c r="AX5" s="2184"/>
      <c r="AY5" s="2185"/>
      <c r="AZ5" s="287" t="s">
        <v>315</v>
      </c>
      <c r="BA5" s="1947" t="s">
        <v>364</v>
      </c>
      <c r="BB5" s="270" t="s">
        <v>357</v>
      </c>
      <c r="BC5" s="1913" t="s">
        <v>358</v>
      </c>
      <c r="BD5" s="271" t="s">
        <v>359</v>
      </c>
    </row>
    <row r="6" spans="1:58" s="305" customFormat="1" ht="21.75" customHeight="1">
      <c r="A6" s="289"/>
      <c r="B6" s="626"/>
      <c r="C6" s="290"/>
      <c r="D6" s="293"/>
      <c r="E6" s="300"/>
      <c r="F6" s="1925"/>
      <c r="G6" s="292"/>
      <c r="H6" s="293"/>
      <c r="I6" s="294"/>
      <c r="J6" s="294"/>
      <c r="K6" s="294"/>
      <c r="L6" s="294"/>
      <c r="M6" s="294"/>
      <c r="N6" s="295"/>
      <c r="O6" s="296"/>
      <c r="P6" s="296"/>
      <c r="Q6" s="296"/>
      <c r="R6" s="303"/>
      <c r="S6" s="1938"/>
      <c r="T6" s="293"/>
      <c r="U6" s="293"/>
      <c r="V6" s="299"/>
      <c r="W6" s="293"/>
      <c r="X6" s="300"/>
      <c r="Y6" s="1938"/>
      <c r="Z6" s="293"/>
      <c r="AA6" s="293"/>
      <c r="AB6" s="293"/>
      <c r="AC6" s="293"/>
      <c r="AD6" s="293"/>
      <c r="AE6" s="293"/>
      <c r="AF6" s="293"/>
      <c r="AG6" s="293"/>
      <c r="AH6" s="301"/>
      <c r="AI6" s="296"/>
      <c r="AJ6" s="303"/>
      <c r="AK6" s="1938"/>
      <c r="AL6" s="293"/>
      <c r="AM6" s="293"/>
      <c r="AN6" s="293"/>
      <c r="AO6" s="293"/>
      <c r="AP6" s="293"/>
      <c r="AQ6" s="301"/>
      <c r="AR6" s="296"/>
      <c r="AS6" s="296"/>
      <c r="AT6" s="296"/>
      <c r="AU6" s="304"/>
      <c r="AV6" s="290" t="s">
        <v>368</v>
      </c>
      <c r="AW6" s="292" t="s">
        <v>368</v>
      </c>
      <c r="AX6" s="292" t="s">
        <v>368</v>
      </c>
      <c r="AY6" s="300"/>
      <c r="AZ6" s="296"/>
      <c r="BA6" s="483"/>
      <c r="BB6" s="304"/>
      <c r="BC6" s="1950"/>
      <c r="BD6" s="304"/>
    </row>
    <row r="7" spans="1:58" s="320" customFormat="1" ht="108.75" customHeight="1">
      <c r="A7" s="306"/>
      <c r="B7" s="306"/>
      <c r="C7" s="1446" t="s">
        <v>1156</v>
      </c>
      <c r="D7" s="308" t="s">
        <v>1178</v>
      </c>
      <c r="E7" s="484" t="s">
        <v>1177</v>
      </c>
      <c r="F7" s="1446" t="s">
        <v>128</v>
      </c>
      <c r="G7" s="308" t="s">
        <v>129</v>
      </c>
      <c r="H7" s="308" t="s">
        <v>124</v>
      </c>
      <c r="I7" s="308" t="s">
        <v>76</v>
      </c>
      <c r="J7" s="308" t="s">
        <v>125</v>
      </c>
      <c r="K7" s="308" t="s">
        <v>168</v>
      </c>
      <c r="L7" s="308" t="s">
        <v>370</v>
      </c>
      <c r="M7" s="308" t="s">
        <v>371</v>
      </c>
      <c r="N7" s="309" t="s">
        <v>372</v>
      </c>
      <c r="O7" s="310" t="s">
        <v>290</v>
      </c>
      <c r="P7" s="310" t="s">
        <v>362</v>
      </c>
      <c r="Q7" s="311" t="s">
        <v>228</v>
      </c>
      <c r="R7" s="316" t="s">
        <v>373</v>
      </c>
      <c r="S7" s="1446" t="s">
        <v>294</v>
      </c>
      <c r="T7" s="308" t="s">
        <v>374</v>
      </c>
      <c r="U7" s="308" t="s">
        <v>115</v>
      </c>
      <c r="V7" s="313" t="s">
        <v>82</v>
      </c>
      <c r="W7" s="308" t="s">
        <v>375</v>
      </c>
      <c r="X7" s="314" t="s">
        <v>152</v>
      </c>
      <c r="Y7" s="1446" t="s">
        <v>88</v>
      </c>
      <c r="Z7" s="308" t="s">
        <v>89</v>
      </c>
      <c r="AA7" s="308" t="s">
        <v>376</v>
      </c>
      <c r="AB7" s="308" t="s">
        <v>377</v>
      </c>
      <c r="AC7" s="308" t="s">
        <v>91</v>
      </c>
      <c r="AD7" s="308" t="s">
        <v>378</v>
      </c>
      <c r="AE7" s="308" t="s">
        <v>92</v>
      </c>
      <c r="AF7" s="308" t="s">
        <v>137</v>
      </c>
      <c r="AG7" s="308" t="s">
        <v>93</v>
      </c>
      <c r="AH7" s="314" t="s">
        <v>199</v>
      </c>
      <c r="AI7" s="311" t="s">
        <v>364</v>
      </c>
      <c r="AJ7" s="316" t="s">
        <v>379</v>
      </c>
      <c r="AK7" s="1446" t="s">
        <v>90</v>
      </c>
      <c r="AL7" s="308" t="s">
        <v>380</v>
      </c>
      <c r="AM7" s="308" t="s">
        <v>96</v>
      </c>
      <c r="AN7" s="317" t="s">
        <v>381</v>
      </c>
      <c r="AO7" s="317" t="s">
        <v>94</v>
      </c>
      <c r="AP7" s="308" t="s">
        <v>95</v>
      </c>
      <c r="AQ7" s="314" t="s">
        <v>382</v>
      </c>
      <c r="AR7" s="311" t="s">
        <v>365</v>
      </c>
      <c r="AS7" s="311" t="s">
        <v>432</v>
      </c>
      <c r="AT7" s="311" t="s">
        <v>433</v>
      </c>
      <c r="AU7" s="318" t="s">
        <v>383</v>
      </c>
      <c r="AV7" s="1446" t="s">
        <v>1176</v>
      </c>
      <c r="AW7" s="313" t="s">
        <v>1185</v>
      </c>
      <c r="AX7" s="313" t="s">
        <v>1186</v>
      </c>
      <c r="AY7" s="314" t="s">
        <v>434</v>
      </c>
      <c r="AZ7" s="311" t="s">
        <v>315</v>
      </c>
      <c r="BA7" s="311" t="s">
        <v>1074</v>
      </c>
      <c r="BB7" s="318" t="s">
        <v>384</v>
      </c>
      <c r="BC7" s="1951" t="s">
        <v>435</v>
      </c>
      <c r="BD7" s="318" t="s">
        <v>359</v>
      </c>
    </row>
    <row r="8" spans="1:58" s="272" customFormat="1" ht="13.5" thickBot="1">
      <c r="A8" s="321"/>
      <c r="B8" s="495"/>
      <c r="C8" s="1917" t="s">
        <v>385</v>
      </c>
      <c r="D8" s="1918" t="s">
        <v>385</v>
      </c>
      <c r="E8" s="1919" t="s">
        <v>385</v>
      </c>
      <c r="F8" s="1926" t="s">
        <v>385</v>
      </c>
      <c r="G8" s="1927" t="s">
        <v>385</v>
      </c>
      <c r="H8" s="1927" t="s">
        <v>385</v>
      </c>
      <c r="I8" s="1927" t="s">
        <v>385</v>
      </c>
      <c r="J8" s="1927" t="s">
        <v>385</v>
      </c>
      <c r="K8" s="1927" t="s">
        <v>385</v>
      </c>
      <c r="L8" s="1927" t="s">
        <v>385</v>
      </c>
      <c r="M8" s="1927" t="s">
        <v>385</v>
      </c>
      <c r="N8" s="1928" t="s">
        <v>385</v>
      </c>
      <c r="O8" s="1942" t="s">
        <v>385</v>
      </c>
      <c r="P8" s="1942" t="s">
        <v>385</v>
      </c>
      <c r="Q8" s="1942" t="s">
        <v>385</v>
      </c>
      <c r="R8" s="1936"/>
      <c r="S8" s="1926" t="s">
        <v>385</v>
      </c>
      <c r="T8" s="1927" t="s">
        <v>385</v>
      </c>
      <c r="U8" s="1927" t="s">
        <v>385</v>
      </c>
      <c r="V8" s="1939" t="s">
        <v>385</v>
      </c>
      <c r="W8" s="1927" t="s">
        <v>385</v>
      </c>
      <c r="X8" s="1940" t="s">
        <v>385</v>
      </c>
      <c r="Y8" s="1926" t="s">
        <v>385</v>
      </c>
      <c r="Z8" s="1927" t="s">
        <v>385</v>
      </c>
      <c r="AA8" s="1927" t="s">
        <v>385</v>
      </c>
      <c r="AB8" s="1927" t="s">
        <v>385</v>
      </c>
      <c r="AC8" s="1927" t="s">
        <v>385</v>
      </c>
      <c r="AD8" s="1927" t="s">
        <v>385</v>
      </c>
      <c r="AE8" s="1927" t="s">
        <v>385</v>
      </c>
      <c r="AF8" s="1927" t="s">
        <v>385</v>
      </c>
      <c r="AG8" s="1927" t="s">
        <v>385</v>
      </c>
      <c r="AH8" s="1940" t="s">
        <v>385</v>
      </c>
      <c r="AI8" s="1942" t="s">
        <v>385</v>
      </c>
      <c r="AJ8" s="1936"/>
      <c r="AK8" s="1926" t="s">
        <v>385</v>
      </c>
      <c r="AL8" s="1927" t="s">
        <v>385</v>
      </c>
      <c r="AM8" s="1927" t="s">
        <v>385</v>
      </c>
      <c r="AN8" s="1927" t="s">
        <v>385</v>
      </c>
      <c r="AO8" s="1927"/>
      <c r="AP8" s="1927" t="s">
        <v>385</v>
      </c>
      <c r="AQ8" s="1940" t="s">
        <v>385</v>
      </c>
      <c r="AR8" s="1942" t="s">
        <v>385</v>
      </c>
      <c r="AS8" s="1942" t="s">
        <v>385</v>
      </c>
      <c r="AT8" s="1942" t="s">
        <v>385</v>
      </c>
      <c r="AU8" s="1936"/>
      <c r="AV8" s="1926" t="s">
        <v>385</v>
      </c>
      <c r="AW8" s="1939" t="s">
        <v>385</v>
      </c>
      <c r="AX8" s="1939"/>
      <c r="AY8" s="1940" t="s">
        <v>385</v>
      </c>
      <c r="AZ8" s="1942" t="s">
        <v>385</v>
      </c>
      <c r="BA8" s="1942"/>
      <c r="BB8" s="1936"/>
      <c r="BC8" s="1952" t="s">
        <v>385</v>
      </c>
      <c r="BD8" s="1936" t="s">
        <v>385</v>
      </c>
    </row>
    <row r="9" spans="1:58" s="272" customFormat="1">
      <c r="A9" s="321"/>
      <c r="B9" s="495"/>
      <c r="C9" s="600"/>
      <c r="D9" s="600"/>
      <c r="E9" s="600"/>
      <c r="F9" s="600"/>
      <c r="G9" s="600"/>
      <c r="H9" s="600"/>
      <c r="I9" s="600"/>
      <c r="J9" s="600"/>
      <c r="K9" s="600"/>
      <c r="L9" s="600"/>
      <c r="M9" s="600"/>
      <c r="N9" s="601"/>
      <c r="O9" s="600"/>
      <c r="P9" s="600"/>
      <c r="Q9" s="600"/>
      <c r="R9" s="601"/>
      <c r="S9" s="600"/>
      <c r="T9" s="600"/>
      <c r="U9" s="600"/>
      <c r="V9" s="600"/>
      <c r="W9" s="600"/>
      <c r="X9" s="601"/>
      <c r="Y9" s="600"/>
      <c r="Z9" s="600"/>
      <c r="AA9" s="600"/>
      <c r="AB9" s="600"/>
      <c r="AC9" s="600"/>
      <c r="AD9" s="600"/>
      <c r="AE9" s="600"/>
      <c r="AF9" s="600"/>
      <c r="AG9" s="600"/>
      <c r="AH9" s="601"/>
      <c r="AI9" s="600"/>
      <c r="AJ9" s="601"/>
      <c r="AK9" s="600"/>
      <c r="AL9" s="600"/>
      <c r="AM9" s="600"/>
      <c r="AN9" s="600"/>
      <c r="AO9" s="600"/>
      <c r="AP9" s="600"/>
      <c r="AQ9" s="601"/>
      <c r="AR9" s="600"/>
      <c r="AS9" s="600"/>
      <c r="AT9" s="600"/>
      <c r="AU9" s="601"/>
      <c r="AV9" s="600"/>
      <c r="AW9" s="600"/>
      <c r="AX9" s="600"/>
      <c r="AY9" s="601"/>
      <c r="AZ9" s="600"/>
      <c r="BA9" s="600"/>
      <c r="BB9" s="601"/>
      <c r="BC9" s="601"/>
      <c r="BD9" s="601"/>
    </row>
    <row r="10" spans="1:58" ht="18.75" thickBot="1">
      <c r="A10" s="602" t="s">
        <v>521</v>
      </c>
      <c r="B10" s="627"/>
    </row>
    <row r="11" spans="1:58" s="137" customFormat="1" ht="15">
      <c r="A11" s="137" t="s">
        <v>522</v>
      </c>
      <c r="B11" s="628"/>
      <c r="C11" s="1920">
        <f>'Costs Matrix 2010'!B95</f>
        <v>0</v>
      </c>
      <c r="D11" s="1921">
        <f>'Costs Matrix 2010'!C95</f>
        <v>0</v>
      </c>
      <c r="E11" s="1922">
        <f>'Costs Matrix 2010'!D95</f>
        <v>0</v>
      </c>
      <c r="F11" s="1920">
        <f>'Costs Matrix 2010'!E95</f>
        <v>0</v>
      </c>
      <c r="G11" s="1921">
        <f>'Costs Matrix 2010'!F95</f>
        <v>0</v>
      </c>
      <c r="H11" s="1921">
        <f>'Costs Matrix 2010'!G95</f>
        <v>0</v>
      </c>
      <c r="I11" s="1921">
        <f>'Costs Matrix 2010'!H95</f>
        <v>0</v>
      </c>
      <c r="J11" s="1921">
        <f>'Costs Matrix 2010'!I95</f>
        <v>0</v>
      </c>
      <c r="K11" s="1921">
        <f>'Costs Matrix 2010'!J95</f>
        <v>0</v>
      </c>
      <c r="L11" s="1921">
        <f>'Costs Matrix 2010'!K95</f>
        <v>0</v>
      </c>
      <c r="M11" s="1921">
        <f>'Costs Matrix 2010'!L95</f>
        <v>0</v>
      </c>
      <c r="N11" s="1929">
        <f>'Costs Matrix 2010'!M95</f>
        <v>0</v>
      </c>
      <c r="O11" s="1933">
        <f>'Costs Matrix 2010'!N95</f>
        <v>0</v>
      </c>
      <c r="P11" s="1933">
        <f>'Costs Matrix 2010'!O95</f>
        <v>0</v>
      </c>
      <c r="Q11" s="1933">
        <f>'Costs Matrix 2010'!P95</f>
        <v>0</v>
      </c>
      <c r="R11" s="1933">
        <f>'Costs Matrix 2010'!Q95</f>
        <v>0</v>
      </c>
      <c r="S11" s="1920">
        <f>'Costs Matrix 2010'!R95</f>
        <v>0</v>
      </c>
      <c r="T11" s="1921">
        <f>'Costs Matrix 2010'!S95</f>
        <v>0</v>
      </c>
      <c r="U11" s="1921">
        <f>'Costs Matrix 2010'!T95</f>
        <v>0</v>
      </c>
      <c r="V11" s="1921">
        <f>'Costs Matrix 2010'!U95</f>
        <v>0</v>
      </c>
      <c r="W11" s="1921">
        <f>'Costs Matrix 2010'!V95</f>
        <v>0</v>
      </c>
      <c r="X11" s="1922">
        <f>'Costs Matrix 2010'!W95</f>
        <v>0</v>
      </c>
      <c r="Y11" s="1920">
        <f>'Costs Matrix 2010'!X95</f>
        <v>0</v>
      </c>
      <c r="Z11" s="1921">
        <f>'Costs Matrix 2010'!Y95</f>
        <v>0</v>
      </c>
      <c r="AA11" s="1921">
        <f>'Costs Matrix 2010'!Z95</f>
        <v>0</v>
      </c>
      <c r="AB11" s="1921">
        <f>'Costs Matrix 2010'!AA95</f>
        <v>0</v>
      </c>
      <c r="AC11" s="1921">
        <f>'Costs Matrix 2010'!AB95</f>
        <v>0</v>
      </c>
      <c r="AD11" s="1921">
        <f>'Costs Matrix 2010'!AC95</f>
        <v>0</v>
      </c>
      <c r="AE11" s="1921">
        <f>'Costs Matrix 2010'!AD95</f>
        <v>0</v>
      </c>
      <c r="AF11" s="1921">
        <f>'Costs Matrix 2010'!AE95</f>
        <v>0</v>
      </c>
      <c r="AG11" s="1921">
        <f>'Costs Matrix 2010'!AF95</f>
        <v>0</v>
      </c>
      <c r="AH11" s="1922">
        <f>'Costs Matrix 2010'!AG95</f>
        <v>0</v>
      </c>
      <c r="AI11" s="1933">
        <f>'Costs Matrix 2010'!AH95</f>
        <v>0</v>
      </c>
      <c r="AJ11" s="1933">
        <f>'Costs Matrix 2010'!AI95</f>
        <v>0</v>
      </c>
      <c r="AK11" s="1920">
        <f>'Costs Matrix 2010'!AJ95</f>
        <v>0</v>
      </c>
      <c r="AL11" s="1921">
        <f>'Costs Matrix 2010'!AK95</f>
        <v>0</v>
      </c>
      <c r="AM11" s="1921">
        <f>'Costs Matrix 2010'!AL95</f>
        <v>0</v>
      </c>
      <c r="AN11" s="1921">
        <f>'Costs Matrix 2010'!AM95</f>
        <v>0</v>
      </c>
      <c r="AO11" s="1921">
        <f>'Costs Matrix 2010'!AN95</f>
        <v>0</v>
      </c>
      <c r="AP11" s="1921">
        <f>'Costs Matrix 2010'!AO95</f>
        <v>0</v>
      </c>
      <c r="AQ11" s="1929">
        <f>'Costs Matrix 2010'!AP95</f>
        <v>0</v>
      </c>
      <c r="AR11" s="1933">
        <f>'Costs Matrix 2010'!AQ95</f>
        <v>0</v>
      </c>
      <c r="AS11" s="1933">
        <f>'Costs Matrix 2010'!AR95</f>
        <v>0</v>
      </c>
      <c r="AT11" s="1933">
        <f>'Costs Matrix 2010'!AS95</f>
        <v>0</v>
      </c>
      <c r="AU11" s="1933">
        <f>'Costs Matrix 2010'!AT95</f>
        <v>0</v>
      </c>
      <c r="AV11" s="1920">
        <f>'Costs Matrix 2010'!AU95</f>
        <v>0</v>
      </c>
      <c r="AW11" s="1921">
        <f>'Costs Matrix 2010'!AV95</f>
        <v>0</v>
      </c>
      <c r="AX11" s="1921">
        <f>'Costs Matrix 2010'!AW95</f>
        <v>0</v>
      </c>
      <c r="AY11" s="1922">
        <f>'Costs Matrix 2010'!AX95</f>
        <v>0</v>
      </c>
      <c r="AZ11" s="1933">
        <f>'Costs Matrix 2010'!AY95</f>
        <v>0</v>
      </c>
      <c r="BA11" s="1933">
        <f>'Costs Matrix 2010'!AZ95</f>
        <v>0</v>
      </c>
      <c r="BB11" s="1933">
        <f>'Costs Matrix 2010'!BA95</f>
        <v>0</v>
      </c>
      <c r="BC11" s="1933">
        <f>'Costs Matrix 2010'!BB95</f>
        <v>0</v>
      </c>
      <c r="BD11" s="1933">
        <f>'Costs Matrix 2010'!BC95</f>
        <v>0</v>
      </c>
    </row>
    <row r="12" spans="1:58" s="604" customFormat="1" ht="14.25">
      <c r="A12" s="1914"/>
      <c r="B12" s="1915"/>
      <c r="C12" s="1923"/>
      <c r="D12" s="1914"/>
      <c r="E12" s="1924"/>
      <c r="F12" s="1923"/>
      <c r="G12" s="1914"/>
      <c r="H12" s="1914"/>
      <c r="I12" s="1914"/>
      <c r="J12" s="1914"/>
      <c r="K12" s="1914"/>
      <c r="L12" s="1914"/>
      <c r="M12" s="1914"/>
      <c r="N12" s="1930">
        <f>SUM(F12:M12)</f>
        <v>0</v>
      </c>
      <c r="O12" s="1937"/>
      <c r="P12" s="1937"/>
      <c r="Q12" s="1937"/>
      <c r="R12" s="1934">
        <f t="shared" ref="R12:R26" si="0">C12+E12+N12+O12+P12+Q12</f>
        <v>0</v>
      </c>
      <c r="S12" s="1923"/>
      <c r="T12" s="1914"/>
      <c r="U12" s="1914"/>
      <c r="V12" s="1914"/>
      <c r="W12" s="1914"/>
      <c r="X12" s="603">
        <f t="shared" ref="X12:X29" si="1">SUM(S12:W12)</f>
        <v>0</v>
      </c>
      <c r="Y12" s="1923"/>
      <c r="Z12" s="1914"/>
      <c r="AA12" s="1914"/>
      <c r="AB12" s="1914"/>
      <c r="AC12" s="1914"/>
      <c r="AD12" s="1914"/>
      <c r="AE12" s="1914"/>
      <c r="AF12" s="1914"/>
      <c r="AG12" s="1914"/>
      <c r="AH12" s="603">
        <f t="shared" ref="AH12:AH29" si="2">SUM(Y12:AG12)</f>
        <v>0</v>
      </c>
      <c r="AI12" s="1937"/>
      <c r="AJ12" s="1934">
        <f t="shared" ref="AJ12:AJ29" si="3">R12+X12+AH12+AI12</f>
        <v>0</v>
      </c>
      <c r="AK12" s="1923"/>
      <c r="AL12" s="1914"/>
      <c r="AM12" s="1914"/>
      <c r="AN12" s="1914"/>
      <c r="AO12" s="1914"/>
      <c r="AP12" s="1914"/>
      <c r="AQ12" s="1930">
        <f t="shared" ref="AQ12:AQ29" si="4">SUM(AK12:AP12)</f>
        <v>0</v>
      </c>
      <c r="AR12" s="1937"/>
      <c r="AS12" s="1937"/>
      <c r="AT12" s="1937"/>
      <c r="AU12" s="1934">
        <f t="shared" ref="AU12:AU29" si="5">AJ12+AQ12+AR12+AS12+AT12</f>
        <v>0</v>
      </c>
      <c r="AV12" s="1923"/>
      <c r="AW12" s="1914"/>
      <c r="AX12" s="1914"/>
      <c r="AY12" s="603">
        <f t="shared" ref="AY12:AY29" si="6">SUM(AV12:AX12)</f>
        <v>0</v>
      </c>
      <c r="AZ12" s="1937"/>
      <c r="BA12" s="1937"/>
      <c r="BB12" s="1934">
        <f t="shared" ref="BB12:BB29" si="7">AY12+AZ12+BA12</f>
        <v>0</v>
      </c>
      <c r="BC12" s="1953"/>
      <c r="BD12" s="1934">
        <f t="shared" ref="BD12:BD29" si="8">AU12+BB12+BC12</f>
        <v>0</v>
      </c>
      <c r="BE12" s="604" t="str">
        <f t="shared" ref="BE12:BE25" si="9">IF(BD12&lt;&gt;0,"ERROR","OK")</f>
        <v>OK</v>
      </c>
      <c r="BF12" s="1914"/>
    </row>
    <row r="13" spans="1:58" s="604" customFormat="1" ht="14.25">
      <c r="A13" s="1914"/>
      <c r="B13" s="1916"/>
      <c r="C13" s="1923"/>
      <c r="D13" s="1914"/>
      <c r="E13" s="1924"/>
      <c r="F13" s="1923"/>
      <c r="G13" s="1914"/>
      <c r="H13" s="1914"/>
      <c r="I13" s="1914"/>
      <c r="J13" s="1914"/>
      <c r="K13" s="1914"/>
      <c r="L13" s="1914"/>
      <c r="M13" s="1914"/>
      <c r="N13" s="1931">
        <f t="shared" ref="N13:N25" si="10">SUM(F13:M13)</f>
        <v>0</v>
      </c>
      <c r="O13" s="1937"/>
      <c r="P13" s="1937"/>
      <c r="Q13" s="1937"/>
      <c r="R13" s="1935">
        <f t="shared" si="0"/>
        <v>0</v>
      </c>
      <c r="S13" s="1923"/>
      <c r="T13" s="1914"/>
      <c r="U13" s="1914"/>
      <c r="V13" s="1914"/>
      <c r="W13" s="1914"/>
      <c r="X13" s="605">
        <f t="shared" si="1"/>
        <v>0</v>
      </c>
      <c r="Y13" s="1923"/>
      <c r="Z13" s="1914"/>
      <c r="AA13" s="1914"/>
      <c r="AB13" s="1914"/>
      <c r="AC13" s="1914"/>
      <c r="AD13" s="1914"/>
      <c r="AE13" s="1914"/>
      <c r="AF13" s="1914"/>
      <c r="AG13" s="1914"/>
      <c r="AH13" s="605">
        <f t="shared" si="2"/>
        <v>0</v>
      </c>
      <c r="AI13" s="1937"/>
      <c r="AJ13" s="1935">
        <f t="shared" si="3"/>
        <v>0</v>
      </c>
      <c r="AK13" s="1923"/>
      <c r="AL13" s="1914"/>
      <c r="AM13" s="1914"/>
      <c r="AN13" s="1914"/>
      <c r="AO13" s="1914"/>
      <c r="AP13" s="1914"/>
      <c r="AQ13" s="1931">
        <f t="shared" si="4"/>
        <v>0</v>
      </c>
      <c r="AR13" s="1937"/>
      <c r="AS13" s="1937"/>
      <c r="AT13" s="1937"/>
      <c r="AU13" s="1935">
        <f t="shared" si="5"/>
        <v>0</v>
      </c>
      <c r="AV13" s="1923"/>
      <c r="AW13" s="1914"/>
      <c r="AX13" s="1914"/>
      <c r="AY13" s="605">
        <f t="shared" si="6"/>
        <v>0</v>
      </c>
      <c r="AZ13" s="1937"/>
      <c r="BA13" s="1937"/>
      <c r="BB13" s="1935">
        <f t="shared" si="7"/>
        <v>0</v>
      </c>
      <c r="BC13" s="1954"/>
      <c r="BD13" s="1935">
        <f t="shared" si="8"/>
        <v>0</v>
      </c>
      <c r="BE13" s="604" t="str">
        <f t="shared" si="9"/>
        <v>OK</v>
      </c>
      <c r="BF13" s="1914"/>
    </row>
    <row r="14" spans="1:58" s="604" customFormat="1" ht="14.25">
      <c r="A14" s="1914"/>
      <c r="B14" s="1916"/>
      <c r="C14" s="1923"/>
      <c r="D14" s="1914"/>
      <c r="E14" s="1924"/>
      <c r="F14" s="1923"/>
      <c r="G14" s="1914"/>
      <c r="H14" s="1914"/>
      <c r="I14" s="1914"/>
      <c r="J14" s="1914"/>
      <c r="K14" s="1914"/>
      <c r="L14" s="1914"/>
      <c r="M14" s="1914"/>
      <c r="N14" s="1931">
        <f t="shared" si="10"/>
        <v>0</v>
      </c>
      <c r="O14" s="1937"/>
      <c r="P14" s="1937"/>
      <c r="Q14" s="1937"/>
      <c r="R14" s="1935">
        <f t="shared" si="0"/>
        <v>0</v>
      </c>
      <c r="S14" s="1923"/>
      <c r="T14" s="1914"/>
      <c r="U14" s="1914"/>
      <c r="V14" s="1914"/>
      <c r="W14" s="1914"/>
      <c r="X14" s="605">
        <f t="shared" si="1"/>
        <v>0</v>
      </c>
      <c r="Y14" s="1923"/>
      <c r="Z14" s="1914"/>
      <c r="AA14" s="1914"/>
      <c r="AB14" s="1914"/>
      <c r="AC14" s="1914"/>
      <c r="AD14" s="1914"/>
      <c r="AE14" s="1914"/>
      <c r="AF14" s="1914"/>
      <c r="AG14" s="1914"/>
      <c r="AH14" s="605">
        <f t="shared" si="2"/>
        <v>0</v>
      </c>
      <c r="AI14" s="1937"/>
      <c r="AJ14" s="1935">
        <f t="shared" si="3"/>
        <v>0</v>
      </c>
      <c r="AK14" s="1923"/>
      <c r="AL14" s="1914"/>
      <c r="AM14" s="1914"/>
      <c r="AN14" s="1914"/>
      <c r="AO14" s="1914"/>
      <c r="AP14" s="1914"/>
      <c r="AQ14" s="1931">
        <f t="shared" si="4"/>
        <v>0</v>
      </c>
      <c r="AR14" s="1937"/>
      <c r="AS14" s="1937"/>
      <c r="AT14" s="1937"/>
      <c r="AU14" s="1935">
        <f t="shared" si="5"/>
        <v>0</v>
      </c>
      <c r="AV14" s="1923"/>
      <c r="AW14" s="1914"/>
      <c r="AX14" s="1914"/>
      <c r="AY14" s="605">
        <f t="shared" si="6"/>
        <v>0</v>
      </c>
      <c r="AZ14" s="1937"/>
      <c r="BA14" s="1937"/>
      <c r="BB14" s="1935">
        <f t="shared" si="7"/>
        <v>0</v>
      </c>
      <c r="BC14" s="1954"/>
      <c r="BD14" s="1935">
        <f t="shared" si="8"/>
        <v>0</v>
      </c>
      <c r="BE14" s="604" t="str">
        <f t="shared" si="9"/>
        <v>OK</v>
      </c>
      <c r="BF14" s="1914"/>
    </row>
    <row r="15" spans="1:58" s="604" customFormat="1" ht="14.25">
      <c r="A15" s="1914"/>
      <c r="B15" s="1916"/>
      <c r="C15" s="1923"/>
      <c r="D15" s="1914"/>
      <c r="E15" s="1924"/>
      <c r="F15" s="1923"/>
      <c r="G15" s="1914"/>
      <c r="H15" s="1914"/>
      <c r="I15" s="1914"/>
      <c r="J15" s="1914"/>
      <c r="K15" s="1914"/>
      <c r="L15" s="1914"/>
      <c r="M15" s="1914"/>
      <c r="N15" s="1931">
        <f t="shared" si="10"/>
        <v>0</v>
      </c>
      <c r="O15" s="1937"/>
      <c r="P15" s="1937"/>
      <c r="Q15" s="1937"/>
      <c r="R15" s="1935">
        <f t="shared" si="0"/>
        <v>0</v>
      </c>
      <c r="S15" s="1923"/>
      <c r="T15" s="1914"/>
      <c r="U15" s="1914"/>
      <c r="V15" s="1914"/>
      <c r="W15" s="1914"/>
      <c r="X15" s="605">
        <f t="shared" si="1"/>
        <v>0</v>
      </c>
      <c r="Y15" s="1923"/>
      <c r="Z15" s="1914"/>
      <c r="AA15" s="1914"/>
      <c r="AB15" s="1914"/>
      <c r="AC15" s="1914"/>
      <c r="AD15" s="1914"/>
      <c r="AE15" s="1914"/>
      <c r="AF15" s="1914"/>
      <c r="AG15" s="1914"/>
      <c r="AH15" s="605">
        <f t="shared" si="2"/>
        <v>0</v>
      </c>
      <c r="AI15" s="1937"/>
      <c r="AJ15" s="1935">
        <f t="shared" si="3"/>
        <v>0</v>
      </c>
      <c r="AK15" s="1923"/>
      <c r="AL15" s="1914"/>
      <c r="AM15" s="1914"/>
      <c r="AN15" s="1914"/>
      <c r="AO15" s="1914"/>
      <c r="AP15" s="1914"/>
      <c r="AQ15" s="1931">
        <f t="shared" si="4"/>
        <v>0</v>
      </c>
      <c r="AR15" s="1937"/>
      <c r="AS15" s="1937"/>
      <c r="AT15" s="1937"/>
      <c r="AU15" s="1935">
        <f t="shared" si="5"/>
        <v>0</v>
      </c>
      <c r="AV15" s="1923"/>
      <c r="AW15" s="1914"/>
      <c r="AX15" s="1914"/>
      <c r="AY15" s="605">
        <f t="shared" si="6"/>
        <v>0</v>
      </c>
      <c r="AZ15" s="1937"/>
      <c r="BA15" s="1937"/>
      <c r="BB15" s="1935">
        <f t="shared" si="7"/>
        <v>0</v>
      </c>
      <c r="BC15" s="1954"/>
      <c r="BD15" s="1935">
        <f t="shared" si="8"/>
        <v>0</v>
      </c>
      <c r="BE15" s="604" t="str">
        <f t="shared" si="9"/>
        <v>OK</v>
      </c>
      <c r="BF15" s="1914"/>
    </row>
    <row r="16" spans="1:58" s="604" customFormat="1" ht="14.25">
      <c r="A16" s="1914"/>
      <c r="B16" s="1916"/>
      <c r="C16" s="1923"/>
      <c r="D16" s="1914"/>
      <c r="E16" s="1924"/>
      <c r="F16" s="1923"/>
      <c r="G16" s="1914"/>
      <c r="H16" s="1914"/>
      <c r="I16" s="1914"/>
      <c r="J16" s="1914"/>
      <c r="K16" s="1914"/>
      <c r="L16" s="1914"/>
      <c r="M16" s="1914"/>
      <c r="N16" s="1931">
        <f t="shared" si="10"/>
        <v>0</v>
      </c>
      <c r="O16" s="1937"/>
      <c r="P16" s="1937"/>
      <c r="Q16" s="1937"/>
      <c r="R16" s="1935">
        <f t="shared" si="0"/>
        <v>0</v>
      </c>
      <c r="S16" s="1923"/>
      <c r="T16" s="1914"/>
      <c r="U16" s="1914"/>
      <c r="V16" s="1914"/>
      <c r="W16" s="1914"/>
      <c r="X16" s="605">
        <f t="shared" si="1"/>
        <v>0</v>
      </c>
      <c r="Y16" s="1923"/>
      <c r="Z16" s="1914"/>
      <c r="AA16" s="1914"/>
      <c r="AB16" s="1914"/>
      <c r="AC16" s="1914"/>
      <c r="AD16" s="1914"/>
      <c r="AE16" s="1914"/>
      <c r="AF16" s="1914"/>
      <c r="AG16" s="1914"/>
      <c r="AH16" s="605">
        <f t="shared" si="2"/>
        <v>0</v>
      </c>
      <c r="AI16" s="1937"/>
      <c r="AJ16" s="1935">
        <f t="shared" si="3"/>
        <v>0</v>
      </c>
      <c r="AK16" s="1923"/>
      <c r="AL16" s="1914"/>
      <c r="AM16" s="1914"/>
      <c r="AN16" s="1914"/>
      <c r="AO16" s="1914"/>
      <c r="AP16" s="1914"/>
      <c r="AQ16" s="1931">
        <f t="shared" si="4"/>
        <v>0</v>
      </c>
      <c r="AR16" s="1937"/>
      <c r="AS16" s="1937"/>
      <c r="AT16" s="1937"/>
      <c r="AU16" s="1935">
        <f t="shared" si="5"/>
        <v>0</v>
      </c>
      <c r="AV16" s="1923"/>
      <c r="AW16" s="1914"/>
      <c r="AX16" s="1914"/>
      <c r="AY16" s="605">
        <f t="shared" si="6"/>
        <v>0</v>
      </c>
      <c r="AZ16" s="1937"/>
      <c r="BA16" s="1937"/>
      <c r="BB16" s="1935">
        <f t="shared" si="7"/>
        <v>0</v>
      </c>
      <c r="BC16" s="1954"/>
      <c r="BD16" s="1935">
        <f t="shared" si="8"/>
        <v>0</v>
      </c>
      <c r="BE16" s="604" t="str">
        <f t="shared" si="9"/>
        <v>OK</v>
      </c>
      <c r="BF16" s="1914"/>
    </row>
    <row r="17" spans="1:58" s="604" customFormat="1" ht="14.25">
      <c r="A17" s="1914"/>
      <c r="B17" s="1916"/>
      <c r="C17" s="1923"/>
      <c r="D17" s="1914"/>
      <c r="E17" s="1924"/>
      <c r="F17" s="1923"/>
      <c r="G17" s="1914"/>
      <c r="H17" s="1914"/>
      <c r="I17" s="1914"/>
      <c r="J17" s="1914"/>
      <c r="K17" s="1914"/>
      <c r="L17" s="1914"/>
      <c r="M17" s="1914"/>
      <c r="N17" s="1931">
        <f t="shared" si="10"/>
        <v>0</v>
      </c>
      <c r="O17" s="1937"/>
      <c r="P17" s="1937"/>
      <c r="Q17" s="1937"/>
      <c r="R17" s="1935">
        <f t="shared" si="0"/>
        <v>0</v>
      </c>
      <c r="S17" s="1923"/>
      <c r="T17" s="1914"/>
      <c r="U17" s="1914"/>
      <c r="V17" s="1914"/>
      <c r="W17" s="1914"/>
      <c r="X17" s="605">
        <f t="shared" si="1"/>
        <v>0</v>
      </c>
      <c r="Y17" s="1923"/>
      <c r="Z17" s="1914"/>
      <c r="AA17" s="1914"/>
      <c r="AB17" s="1914"/>
      <c r="AC17" s="1914"/>
      <c r="AD17" s="1914"/>
      <c r="AE17" s="1914"/>
      <c r="AF17" s="1914"/>
      <c r="AG17" s="1914"/>
      <c r="AH17" s="605">
        <f t="shared" si="2"/>
        <v>0</v>
      </c>
      <c r="AI17" s="1937"/>
      <c r="AJ17" s="1935">
        <f t="shared" si="3"/>
        <v>0</v>
      </c>
      <c r="AK17" s="1923"/>
      <c r="AL17" s="1914"/>
      <c r="AM17" s="1914"/>
      <c r="AN17" s="1914"/>
      <c r="AO17" s="1914"/>
      <c r="AP17" s="1914"/>
      <c r="AQ17" s="1931">
        <f t="shared" si="4"/>
        <v>0</v>
      </c>
      <c r="AR17" s="1937"/>
      <c r="AS17" s="1937"/>
      <c r="AT17" s="1937"/>
      <c r="AU17" s="1935">
        <f t="shared" si="5"/>
        <v>0</v>
      </c>
      <c r="AV17" s="1923"/>
      <c r="AW17" s="1914"/>
      <c r="AX17" s="1914"/>
      <c r="AY17" s="605">
        <f t="shared" si="6"/>
        <v>0</v>
      </c>
      <c r="AZ17" s="1937"/>
      <c r="BA17" s="1937"/>
      <c r="BB17" s="1935">
        <f t="shared" si="7"/>
        <v>0</v>
      </c>
      <c r="BC17" s="1954"/>
      <c r="BD17" s="1935">
        <f t="shared" si="8"/>
        <v>0</v>
      </c>
      <c r="BE17" s="604" t="str">
        <f t="shared" si="9"/>
        <v>OK</v>
      </c>
      <c r="BF17" s="1914"/>
    </row>
    <row r="18" spans="1:58" s="604" customFormat="1" ht="14.25">
      <c r="A18" s="1914"/>
      <c r="B18" s="1916"/>
      <c r="C18" s="1923"/>
      <c r="D18" s="1914"/>
      <c r="E18" s="1924"/>
      <c r="F18" s="1923"/>
      <c r="G18" s="1914"/>
      <c r="H18" s="1914"/>
      <c r="I18" s="1914"/>
      <c r="J18" s="1914"/>
      <c r="K18" s="1914"/>
      <c r="L18" s="1914"/>
      <c r="M18" s="1914"/>
      <c r="N18" s="1931">
        <f t="shared" si="10"/>
        <v>0</v>
      </c>
      <c r="O18" s="1937"/>
      <c r="P18" s="1937"/>
      <c r="Q18" s="1937"/>
      <c r="R18" s="1935">
        <f t="shared" si="0"/>
        <v>0</v>
      </c>
      <c r="S18" s="1923"/>
      <c r="T18" s="1914"/>
      <c r="U18" s="1914"/>
      <c r="V18" s="1914"/>
      <c r="W18" s="1914"/>
      <c r="X18" s="605">
        <f t="shared" si="1"/>
        <v>0</v>
      </c>
      <c r="Y18" s="1923"/>
      <c r="Z18" s="1914"/>
      <c r="AA18" s="1914"/>
      <c r="AB18" s="1914"/>
      <c r="AC18" s="1914"/>
      <c r="AD18" s="1914"/>
      <c r="AE18" s="1914"/>
      <c r="AF18" s="1914"/>
      <c r="AG18" s="1914"/>
      <c r="AH18" s="605">
        <f t="shared" si="2"/>
        <v>0</v>
      </c>
      <c r="AI18" s="1937"/>
      <c r="AJ18" s="1935">
        <f t="shared" si="3"/>
        <v>0</v>
      </c>
      <c r="AK18" s="1923"/>
      <c r="AL18" s="1914"/>
      <c r="AM18" s="1914"/>
      <c r="AN18" s="1914"/>
      <c r="AO18" s="1914"/>
      <c r="AP18" s="1914"/>
      <c r="AQ18" s="1931">
        <f t="shared" si="4"/>
        <v>0</v>
      </c>
      <c r="AR18" s="1937"/>
      <c r="AS18" s="1937"/>
      <c r="AT18" s="1937"/>
      <c r="AU18" s="1935">
        <f t="shared" si="5"/>
        <v>0</v>
      </c>
      <c r="AV18" s="1923"/>
      <c r="AW18" s="1914"/>
      <c r="AX18" s="1914"/>
      <c r="AY18" s="605">
        <f t="shared" si="6"/>
        <v>0</v>
      </c>
      <c r="AZ18" s="1937"/>
      <c r="BA18" s="1937"/>
      <c r="BB18" s="1935">
        <f t="shared" si="7"/>
        <v>0</v>
      </c>
      <c r="BC18" s="1954"/>
      <c r="BD18" s="1935">
        <f t="shared" si="8"/>
        <v>0</v>
      </c>
      <c r="BE18" s="604" t="str">
        <f t="shared" si="9"/>
        <v>OK</v>
      </c>
      <c r="BF18" s="1914"/>
    </row>
    <row r="19" spans="1:58" s="604" customFormat="1" ht="14.25">
      <c r="A19" s="1914"/>
      <c r="B19" s="1916"/>
      <c r="C19" s="1923"/>
      <c r="D19" s="1914"/>
      <c r="E19" s="1924"/>
      <c r="F19" s="1923"/>
      <c r="G19" s="1914"/>
      <c r="H19" s="1914"/>
      <c r="I19" s="1914"/>
      <c r="J19" s="1914"/>
      <c r="K19" s="1914"/>
      <c r="L19" s="1914"/>
      <c r="M19" s="1914"/>
      <c r="N19" s="1931">
        <f t="shared" si="10"/>
        <v>0</v>
      </c>
      <c r="O19" s="1937"/>
      <c r="P19" s="1937"/>
      <c r="Q19" s="1937"/>
      <c r="R19" s="1935">
        <f t="shared" si="0"/>
        <v>0</v>
      </c>
      <c r="S19" s="1923"/>
      <c r="T19" s="1914"/>
      <c r="U19" s="1914"/>
      <c r="V19" s="1914"/>
      <c r="W19" s="1914"/>
      <c r="X19" s="605">
        <f t="shared" si="1"/>
        <v>0</v>
      </c>
      <c r="Y19" s="1923"/>
      <c r="Z19" s="1914"/>
      <c r="AA19" s="1914"/>
      <c r="AB19" s="1914"/>
      <c r="AC19" s="1914"/>
      <c r="AD19" s="1914"/>
      <c r="AE19" s="1914"/>
      <c r="AF19" s="1914"/>
      <c r="AG19" s="1914"/>
      <c r="AH19" s="605">
        <f t="shared" si="2"/>
        <v>0</v>
      </c>
      <c r="AI19" s="1937"/>
      <c r="AJ19" s="1935">
        <f t="shared" si="3"/>
        <v>0</v>
      </c>
      <c r="AK19" s="1923"/>
      <c r="AL19" s="1914"/>
      <c r="AM19" s="1914"/>
      <c r="AN19" s="1914"/>
      <c r="AO19" s="1914"/>
      <c r="AP19" s="1914"/>
      <c r="AQ19" s="1931">
        <f t="shared" si="4"/>
        <v>0</v>
      </c>
      <c r="AR19" s="1937"/>
      <c r="AS19" s="1937"/>
      <c r="AT19" s="1937"/>
      <c r="AU19" s="1935">
        <f t="shared" si="5"/>
        <v>0</v>
      </c>
      <c r="AV19" s="1923"/>
      <c r="AW19" s="1914"/>
      <c r="AX19" s="1914"/>
      <c r="AY19" s="605">
        <f t="shared" si="6"/>
        <v>0</v>
      </c>
      <c r="AZ19" s="1937"/>
      <c r="BA19" s="1937"/>
      <c r="BB19" s="1935">
        <f t="shared" si="7"/>
        <v>0</v>
      </c>
      <c r="BC19" s="1954"/>
      <c r="BD19" s="1935">
        <f t="shared" si="8"/>
        <v>0</v>
      </c>
      <c r="BE19" s="604" t="str">
        <f t="shared" si="9"/>
        <v>OK</v>
      </c>
      <c r="BF19" s="1914"/>
    </row>
    <row r="20" spans="1:58" s="604" customFormat="1" ht="14.25">
      <c r="A20" s="1914"/>
      <c r="B20" s="1916"/>
      <c r="C20" s="1923"/>
      <c r="D20" s="1914"/>
      <c r="E20" s="1924"/>
      <c r="F20" s="1923"/>
      <c r="G20" s="1914"/>
      <c r="H20" s="1914"/>
      <c r="I20" s="1914"/>
      <c r="J20" s="1914"/>
      <c r="K20" s="1914"/>
      <c r="L20" s="1914"/>
      <c r="M20" s="1914"/>
      <c r="N20" s="1931">
        <f t="shared" si="10"/>
        <v>0</v>
      </c>
      <c r="O20" s="1937"/>
      <c r="P20" s="1937"/>
      <c r="Q20" s="1937"/>
      <c r="R20" s="1935">
        <f t="shared" si="0"/>
        <v>0</v>
      </c>
      <c r="S20" s="1923"/>
      <c r="T20" s="1914"/>
      <c r="U20" s="1914"/>
      <c r="V20" s="1914"/>
      <c r="W20" s="1914"/>
      <c r="X20" s="605">
        <f t="shared" si="1"/>
        <v>0</v>
      </c>
      <c r="Y20" s="1923"/>
      <c r="Z20" s="1914"/>
      <c r="AA20" s="1914"/>
      <c r="AB20" s="1914"/>
      <c r="AC20" s="1914"/>
      <c r="AD20" s="1914"/>
      <c r="AE20" s="1914"/>
      <c r="AF20" s="1914"/>
      <c r="AG20" s="1914"/>
      <c r="AH20" s="605">
        <f t="shared" si="2"/>
        <v>0</v>
      </c>
      <c r="AI20" s="1937"/>
      <c r="AJ20" s="1935">
        <f t="shared" si="3"/>
        <v>0</v>
      </c>
      <c r="AK20" s="1923"/>
      <c r="AL20" s="1914"/>
      <c r="AM20" s="1914"/>
      <c r="AN20" s="1914"/>
      <c r="AO20" s="1914"/>
      <c r="AP20" s="1914"/>
      <c r="AQ20" s="1931">
        <f t="shared" si="4"/>
        <v>0</v>
      </c>
      <c r="AR20" s="1937"/>
      <c r="AS20" s="1937"/>
      <c r="AT20" s="1937"/>
      <c r="AU20" s="1935">
        <f t="shared" si="5"/>
        <v>0</v>
      </c>
      <c r="AV20" s="1923"/>
      <c r="AW20" s="1914"/>
      <c r="AX20" s="1914"/>
      <c r="AY20" s="605">
        <f t="shared" si="6"/>
        <v>0</v>
      </c>
      <c r="AZ20" s="1937"/>
      <c r="BA20" s="1937"/>
      <c r="BB20" s="1935">
        <f t="shared" si="7"/>
        <v>0</v>
      </c>
      <c r="BC20" s="1954"/>
      <c r="BD20" s="1935">
        <f t="shared" si="8"/>
        <v>0</v>
      </c>
      <c r="BE20" s="604" t="str">
        <f t="shared" si="9"/>
        <v>OK</v>
      </c>
      <c r="BF20" s="1914"/>
    </row>
    <row r="21" spans="1:58" s="604" customFormat="1" ht="14.25">
      <c r="A21" s="1914"/>
      <c r="B21" s="1916"/>
      <c r="C21" s="1923"/>
      <c r="D21" s="1914"/>
      <c r="E21" s="1924"/>
      <c r="F21" s="1923"/>
      <c r="G21" s="1914"/>
      <c r="H21" s="1914"/>
      <c r="I21" s="1914"/>
      <c r="J21" s="1914"/>
      <c r="K21" s="1914"/>
      <c r="L21" s="1914"/>
      <c r="M21" s="1914"/>
      <c r="N21" s="1931">
        <f t="shared" si="10"/>
        <v>0</v>
      </c>
      <c r="O21" s="1937"/>
      <c r="P21" s="1937"/>
      <c r="Q21" s="1937"/>
      <c r="R21" s="1935">
        <f t="shared" si="0"/>
        <v>0</v>
      </c>
      <c r="S21" s="1923"/>
      <c r="T21" s="1914"/>
      <c r="U21" s="1914"/>
      <c r="V21" s="1914"/>
      <c r="W21" s="1914"/>
      <c r="X21" s="605">
        <f t="shared" si="1"/>
        <v>0</v>
      </c>
      <c r="Y21" s="1923"/>
      <c r="Z21" s="1914"/>
      <c r="AA21" s="1914"/>
      <c r="AB21" s="1914"/>
      <c r="AC21" s="1914"/>
      <c r="AD21" s="1914"/>
      <c r="AE21" s="1914"/>
      <c r="AF21" s="1914"/>
      <c r="AG21" s="1914"/>
      <c r="AH21" s="605">
        <f t="shared" si="2"/>
        <v>0</v>
      </c>
      <c r="AI21" s="1937"/>
      <c r="AJ21" s="1935">
        <f t="shared" si="3"/>
        <v>0</v>
      </c>
      <c r="AK21" s="1923"/>
      <c r="AL21" s="1914"/>
      <c r="AM21" s="1914"/>
      <c r="AN21" s="1914"/>
      <c r="AO21" s="1914"/>
      <c r="AP21" s="1914"/>
      <c r="AQ21" s="1931">
        <f t="shared" si="4"/>
        <v>0</v>
      </c>
      <c r="AR21" s="1937"/>
      <c r="AS21" s="1937"/>
      <c r="AT21" s="1937"/>
      <c r="AU21" s="1935">
        <f t="shared" si="5"/>
        <v>0</v>
      </c>
      <c r="AV21" s="1923"/>
      <c r="AW21" s="1914"/>
      <c r="AX21" s="1914"/>
      <c r="AY21" s="605">
        <f t="shared" si="6"/>
        <v>0</v>
      </c>
      <c r="AZ21" s="1937"/>
      <c r="BA21" s="1937"/>
      <c r="BB21" s="1935">
        <f t="shared" si="7"/>
        <v>0</v>
      </c>
      <c r="BC21" s="1954"/>
      <c r="BD21" s="1935">
        <f t="shared" si="8"/>
        <v>0</v>
      </c>
      <c r="BE21" s="604" t="str">
        <f t="shared" si="9"/>
        <v>OK</v>
      </c>
      <c r="BF21" s="1914"/>
    </row>
    <row r="22" spans="1:58" s="604" customFormat="1" ht="14.25">
      <c r="A22" s="1914"/>
      <c r="B22" s="1916"/>
      <c r="C22" s="1923"/>
      <c r="D22" s="1914"/>
      <c r="E22" s="1924"/>
      <c r="F22" s="1923"/>
      <c r="G22" s="1914"/>
      <c r="H22" s="1914"/>
      <c r="I22" s="1914"/>
      <c r="J22" s="1914"/>
      <c r="K22" s="1914"/>
      <c r="L22" s="1914"/>
      <c r="M22" s="1914"/>
      <c r="N22" s="1931">
        <f t="shared" si="10"/>
        <v>0</v>
      </c>
      <c r="O22" s="1937"/>
      <c r="P22" s="1937"/>
      <c r="Q22" s="1937"/>
      <c r="R22" s="1935">
        <f t="shared" si="0"/>
        <v>0</v>
      </c>
      <c r="S22" s="1923"/>
      <c r="T22" s="1914"/>
      <c r="U22" s="1914"/>
      <c r="V22" s="1914"/>
      <c r="W22" s="1914"/>
      <c r="X22" s="605">
        <f t="shared" si="1"/>
        <v>0</v>
      </c>
      <c r="Y22" s="1923"/>
      <c r="Z22" s="1914"/>
      <c r="AA22" s="1914"/>
      <c r="AB22" s="1914"/>
      <c r="AC22" s="1914"/>
      <c r="AD22" s="1914"/>
      <c r="AE22" s="1914"/>
      <c r="AF22" s="1914"/>
      <c r="AG22" s="1914"/>
      <c r="AH22" s="605">
        <f t="shared" si="2"/>
        <v>0</v>
      </c>
      <c r="AI22" s="1937"/>
      <c r="AJ22" s="1935">
        <f t="shared" si="3"/>
        <v>0</v>
      </c>
      <c r="AK22" s="1923"/>
      <c r="AL22" s="1914"/>
      <c r="AM22" s="1914"/>
      <c r="AN22" s="1914"/>
      <c r="AO22" s="1914"/>
      <c r="AP22" s="1914"/>
      <c r="AQ22" s="1931">
        <f t="shared" si="4"/>
        <v>0</v>
      </c>
      <c r="AR22" s="1937"/>
      <c r="AS22" s="1937"/>
      <c r="AT22" s="1937"/>
      <c r="AU22" s="1935">
        <f t="shared" si="5"/>
        <v>0</v>
      </c>
      <c r="AV22" s="1923"/>
      <c r="AW22" s="1914"/>
      <c r="AX22" s="1914"/>
      <c r="AY22" s="605">
        <f t="shared" si="6"/>
        <v>0</v>
      </c>
      <c r="AZ22" s="1937"/>
      <c r="BA22" s="1937"/>
      <c r="BB22" s="1935">
        <f t="shared" si="7"/>
        <v>0</v>
      </c>
      <c r="BC22" s="1954"/>
      <c r="BD22" s="1935">
        <f t="shared" si="8"/>
        <v>0</v>
      </c>
      <c r="BE22" s="604" t="str">
        <f t="shared" si="9"/>
        <v>OK</v>
      </c>
      <c r="BF22" s="1914"/>
    </row>
    <row r="23" spans="1:58" s="604" customFormat="1" ht="14.25">
      <c r="A23" s="1914"/>
      <c r="B23" s="1916"/>
      <c r="C23" s="1923"/>
      <c r="D23" s="1914"/>
      <c r="E23" s="1924"/>
      <c r="F23" s="1923"/>
      <c r="G23" s="1914"/>
      <c r="H23" s="1914"/>
      <c r="I23" s="1914"/>
      <c r="J23" s="1914"/>
      <c r="K23" s="1914"/>
      <c r="L23" s="1914"/>
      <c r="M23" s="1914"/>
      <c r="N23" s="1931">
        <f t="shared" si="10"/>
        <v>0</v>
      </c>
      <c r="O23" s="1937"/>
      <c r="P23" s="1937"/>
      <c r="Q23" s="1937"/>
      <c r="R23" s="1935">
        <f t="shared" si="0"/>
        <v>0</v>
      </c>
      <c r="S23" s="1923"/>
      <c r="T23" s="1914"/>
      <c r="U23" s="1914"/>
      <c r="V23" s="1914"/>
      <c r="W23" s="1914"/>
      <c r="X23" s="605">
        <f t="shared" si="1"/>
        <v>0</v>
      </c>
      <c r="Y23" s="1923"/>
      <c r="Z23" s="1914"/>
      <c r="AA23" s="1914"/>
      <c r="AB23" s="1914"/>
      <c r="AC23" s="1914"/>
      <c r="AD23" s="1914"/>
      <c r="AE23" s="1914"/>
      <c r="AF23" s="1914"/>
      <c r="AG23" s="1914"/>
      <c r="AH23" s="605">
        <f t="shared" si="2"/>
        <v>0</v>
      </c>
      <c r="AI23" s="1937"/>
      <c r="AJ23" s="1935">
        <f t="shared" si="3"/>
        <v>0</v>
      </c>
      <c r="AK23" s="1923"/>
      <c r="AL23" s="1914"/>
      <c r="AM23" s="1914"/>
      <c r="AN23" s="1914"/>
      <c r="AO23" s="1914"/>
      <c r="AP23" s="1914"/>
      <c r="AQ23" s="1931">
        <f t="shared" si="4"/>
        <v>0</v>
      </c>
      <c r="AR23" s="1937"/>
      <c r="AS23" s="1937"/>
      <c r="AT23" s="1937"/>
      <c r="AU23" s="1935">
        <f t="shared" si="5"/>
        <v>0</v>
      </c>
      <c r="AV23" s="1923"/>
      <c r="AW23" s="1914"/>
      <c r="AX23" s="1914"/>
      <c r="AY23" s="605">
        <f t="shared" si="6"/>
        <v>0</v>
      </c>
      <c r="AZ23" s="1937"/>
      <c r="BA23" s="1937"/>
      <c r="BB23" s="1935">
        <f t="shared" si="7"/>
        <v>0</v>
      </c>
      <c r="BC23" s="1954"/>
      <c r="BD23" s="1935">
        <f t="shared" si="8"/>
        <v>0</v>
      </c>
      <c r="BE23" s="604" t="str">
        <f t="shared" si="9"/>
        <v>OK</v>
      </c>
      <c r="BF23" s="1914"/>
    </row>
    <row r="24" spans="1:58" s="604" customFormat="1" ht="14.25">
      <c r="A24" s="1914"/>
      <c r="B24" s="1916"/>
      <c r="C24" s="1923"/>
      <c r="D24" s="1914"/>
      <c r="E24" s="1924"/>
      <c r="F24" s="1923"/>
      <c r="G24" s="1914"/>
      <c r="H24" s="1914"/>
      <c r="I24" s="1914"/>
      <c r="J24" s="1914"/>
      <c r="K24" s="1914"/>
      <c r="L24" s="1914"/>
      <c r="M24" s="1914"/>
      <c r="N24" s="1931">
        <f t="shared" si="10"/>
        <v>0</v>
      </c>
      <c r="O24" s="1937"/>
      <c r="P24" s="1937"/>
      <c r="Q24" s="1937"/>
      <c r="R24" s="1935">
        <f t="shared" si="0"/>
        <v>0</v>
      </c>
      <c r="S24" s="1923"/>
      <c r="T24" s="1914"/>
      <c r="U24" s="1914"/>
      <c r="V24" s="1914"/>
      <c r="W24" s="1914"/>
      <c r="X24" s="605">
        <f t="shared" si="1"/>
        <v>0</v>
      </c>
      <c r="Y24" s="1923"/>
      <c r="Z24" s="1914"/>
      <c r="AA24" s="1914"/>
      <c r="AB24" s="1914"/>
      <c r="AC24" s="1914"/>
      <c r="AD24" s="1914"/>
      <c r="AE24" s="1914"/>
      <c r="AF24" s="1914"/>
      <c r="AG24" s="1914"/>
      <c r="AH24" s="605">
        <f t="shared" si="2"/>
        <v>0</v>
      </c>
      <c r="AI24" s="1937"/>
      <c r="AJ24" s="1935">
        <f t="shared" si="3"/>
        <v>0</v>
      </c>
      <c r="AK24" s="1923"/>
      <c r="AL24" s="1914"/>
      <c r="AM24" s="1914"/>
      <c r="AN24" s="1914"/>
      <c r="AO24" s="1914"/>
      <c r="AP24" s="1914"/>
      <c r="AQ24" s="1931">
        <f t="shared" si="4"/>
        <v>0</v>
      </c>
      <c r="AR24" s="1937"/>
      <c r="AS24" s="1937"/>
      <c r="AT24" s="1937"/>
      <c r="AU24" s="1935">
        <f t="shared" si="5"/>
        <v>0</v>
      </c>
      <c r="AV24" s="1923"/>
      <c r="AW24" s="1914"/>
      <c r="AX24" s="1914"/>
      <c r="AY24" s="605">
        <f t="shared" si="6"/>
        <v>0</v>
      </c>
      <c r="AZ24" s="1937"/>
      <c r="BA24" s="1937"/>
      <c r="BB24" s="1935">
        <f t="shared" si="7"/>
        <v>0</v>
      </c>
      <c r="BC24" s="1954"/>
      <c r="BD24" s="1935">
        <f t="shared" si="8"/>
        <v>0</v>
      </c>
      <c r="BE24" s="604" t="str">
        <f t="shared" si="9"/>
        <v>OK</v>
      </c>
      <c r="BF24" s="1914"/>
    </row>
    <row r="25" spans="1:58" s="604" customFormat="1" ht="14.25">
      <c r="A25" s="1914"/>
      <c r="B25" s="1916"/>
      <c r="C25" s="1923"/>
      <c r="D25" s="1914"/>
      <c r="E25" s="1924"/>
      <c r="F25" s="1923"/>
      <c r="G25" s="1914"/>
      <c r="H25" s="1914"/>
      <c r="I25" s="1914"/>
      <c r="J25" s="1914"/>
      <c r="K25" s="1914"/>
      <c r="L25" s="1914"/>
      <c r="M25" s="1914"/>
      <c r="N25" s="1931">
        <f t="shared" si="10"/>
        <v>0</v>
      </c>
      <c r="O25" s="1937"/>
      <c r="P25" s="1937"/>
      <c r="Q25" s="1937"/>
      <c r="R25" s="1935">
        <f t="shared" si="0"/>
        <v>0</v>
      </c>
      <c r="S25" s="1923"/>
      <c r="T25" s="1914"/>
      <c r="U25" s="1914"/>
      <c r="V25" s="1914"/>
      <c r="W25" s="1914"/>
      <c r="X25" s="605">
        <f t="shared" si="1"/>
        <v>0</v>
      </c>
      <c r="Y25" s="1923"/>
      <c r="Z25" s="1914"/>
      <c r="AA25" s="1914"/>
      <c r="AB25" s="1914"/>
      <c r="AC25" s="1914"/>
      <c r="AD25" s="1914"/>
      <c r="AE25" s="1914"/>
      <c r="AF25" s="1914"/>
      <c r="AG25" s="1914"/>
      <c r="AH25" s="605">
        <f t="shared" si="2"/>
        <v>0</v>
      </c>
      <c r="AI25" s="1937"/>
      <c r="AJ25" s="1935">
        <f t="shared" si="3"/>
        <v>0</v>
      </c>
      <c r="AK25" s="1923"/>
      <c r="AL25" s="1914"/>
      <c r="AM25" s="1914"/>
      <c r="AN25" s="1914"/>
      <c r="AO25" s="1914"/>
      <c r="AP25" s="1914"/>
      <c r="AQ25" s="1931">
        <f t="shared" si="4"/>
        <v>0</v>
      </c>
      <c r="AR25" s="1937"/>
      <c r="AS25" s="1937"/>
      <c r="AT25" s="1937"/>
      <c r="AU25" s="1935">
        <f t="shared" si="5"/>
        <v>0</v>
      </c>
      <c r="AV25" s="1923"/>
      <c r="AW25" s="1914"/>
      <c r="AX25" s="1914"/>
      <c r="AY25" s="605">
        <f t="shared" si="6"/>
        <v>0</v>
      </c>
      <c r="AZ25" s="1937"/>
      <c r="BA25" s="1937"/>
      <c r="BB25" s="1935">
        <f t="shared" si="7"/>
        <v>0</v>
      </c>
      <c r="BC25" s="1954"/>
      <c r="BD25" s="1935">
        <f t="shared" si="8"/>
        <v>0</v>
      </c>
      <c r="BE25" s="604" t="str">
        <f t="shared" si="9"/>
        <v>OK</v>
      </c>
      <c r="BF25" s="1914"/>
    </row>
    <row r="26" spans="1:58" s="137" customFormat="1" ht="15">
      <c r="A26" s="137" t="s">
        <v>523</v>
      </c>
      <c r="B26" s="628"/>
      <c r="C26" s="703">
        <f>SUM(C11:C25)</f>
        <v>0</v>
      </c>
      <c r="D26" s="700">
        <f>SUM(D11:D25)</f>
        <v>0</v>
      </c>
      <c r="E26" s="607">
        <f t="shared" ref="E26:BC26" si="11">SUM(E11:E25)</f>
        <v>0</v>
      </c>
      <c r="F26" s="703">
        <f t="shared" si="11"/>
        <v>0</v>
      </c>
      <c r="G26" s="606">
        <f t="shared" si="11"/>
        <v>0</v>
      </c>
      <c r="H26" s="606">
        <f t="shared" si="11"/>
        <v>0</v>
      </c>
      <c r="I26" s="606">
        <f t="shared" si="11"/>
        <v>0</v>
      </c>
      <c r="J26" s="606">
        <f t="shared" si="11"/>
        <v>0</v>
      </c>
      <c r="K26" s="606">
        <f t="shared" si="11"/>
        <v>0</v>
      </c>
      <c r="L26" s="606">
        <f t="shared" si="11"/>
        <v>0</v>
      </c>
      <c r="M26" s="606">
        <f t="shared" si="11"/>
        <v>0</v>
      </c>
      <c r="N26" s="700">
        <f>SUM(F26:M26)</f>
        <v>0</v>
      </c>
      <c r="O26" s="1963">
        <f t="shared" si="11"/>
        <v>0</v>
      </c>
      <c r="P26" s="1963">
        <f t="shared" si="11"/>
        <v>0</v>
      </c>
      <c r="Q26" s="1963">
        <f t="shared" si="11"/>
        <v>0</v>
      </c>
      <c r="R26" s="1963">
        <f t="shared" si="0"/>
        <v>0</v>
      </c>
      <c r="S26" s="703">
        <f t="shared" si="11"/>
        <v>0</v>
      </c>
      <c r="T26" s="606">
        <f>SUM(T11:T25)</f>
        <v>0</v>
      </c>
      <c r="U26" s="606">
        <f t="shared" si="11"/>
        <v>0</v>
      </c>
      <c r="V26" s="606">
        <f t="shared" si="11"/>
        <v>0</v>
      </c>
      <c r="W26" s="606">
        <f t="shared" si="11"/>
        <v>0</v>
      </c>
      <c r="X26" s="607">
        <f t="shared" si="1"/>
        <v>0</v>
      </c>
      <c r="Y26" s="703">
        <f t="shared" si="11"/>
        <v>0</v>
      </c>
      <c r="Z26" s="606">
        <f t="shared" si="11"/>
        <v>0</v>
      </c>
      <c r="AA26" s="606">
        <f t="shared" si="11"/>
        <v>0</v>
      </c>
      <c r="AB26" s="606">
        <f t="shared" si="11"/>
        <v>0</v>
      </c>
      <c r="AC26" s="606">
        <f t="shared" si="11"/>
        <v>0</v>
      </c>
      <c r="AD26" s="606">
        <f t="shared" si="11"/>
        <v>0</v>
      </c>
      <c r="AE26" s="606">
        <f t="shared" si="11"/>
        <v>0</v>
      </c>
      <c r="AF26" s="606">
        <f t="shared" si="11"/>
        <v>0</v>
      </c>
      <c r="AG26" s="606">
        <f t="shared" si="11"/>
        <v>0</v>
      </c>
      <c r="AH26" s="607">
        <f t="shared" si="2"/>
        <v>0</v>
      </c>
      <c r="AI26" s="1963">
        <f t="shared" si="11"/>
        <v>0</v>
      </c>
      <c r="AJ26" s="1963">
        <f t="shared" si="3"/>
        <v>0</v>
      </c>
      <c r="AK26" s="703">
        <f t="shared" si="11"/>
        <v>0</v>
      </c>
      <c r="AL26" s="606">
        <f t="shared" si="11"/>
        <v>0</v>
      </c>
      <c r="AM26" s="606">
        <f t="shared" si="11"/>
        <v>0</v>
      </c>
      <c r="AN26" s="606">
        <f t="shared" si="11"/>
        <v>0</v>
      </c>
      <c r="AO26" s="606">
        <f t="shared" si="11"/>
        <v>0</v>
      </c>
      <c r="AP26" s="606">
        <f t="shared" si="11"/>
        <v>0</v>
      </c>
      <c r="AQ26" s="700">
        <f t="shared" si="4"/>
        <v>0</v>
      </c>
      <c r="AR26" s="1963">
        <f t="shared" si="11"/>
        <v>0</v>
      </c>
      <c r="AS26" s="1963">
        <f t="shared" si="11"/>
        <v>0</v>
      </c>
      <c r="AT26" s="1963">
        <f t="shared" si="11"/>
        <v>0</v>
      </c>
      <c r="AU26" s="1963">
        <f t="shared" si="5"/>
        <v>0</v>
      </c>
      <c r="AV26" s="703">
        <f t="shared" si="11"/>
        <v>0</v>
      </c>
      <c r="AW26" s="606">
        <f t="shared" si="11"/>
        <v>0</v>
      </c>
      <c r="AX26" s="606">
        <f t="shared" si="11"/>
        <v>0</v>
      </c>
      <c r="AY26" s="607">
        <f t="shared" si="6"/>
        <v>0</v>
      </c>
      <c r="AZ26" s="1963">
        <f t="shared" si="11"/>
        <v>0</v>
      </c>
      <c r="BA26" s="1963">
        <f t="shared" si="11"/>
        <v>0</v>
      </c>
      <c r="BB26" s="1963">
        <f t="shared" si="7"/>
        <v>0</v>
      </c>
      <c r="BC26" s="1972">
        <f t="shared" si="11"/>
        <v>0</v>
      </c>
      <c r="BD26" s="1963">
        <f t="shared" si="8"/>
        <v>0</v>
      </c>
    </row>
    <row r="27" spans="1:5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row>
    <row r="28" spans="1:58" ht="18">
      <c r="A28" s="602" t="s">
        <v>524</v>
      </c>
      <c r="B28" s="627"/>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row>
    <row r="29" spans="1:58" s="137" customFormat="1" ht="15">
      <c r="A29" s="137" t="s">
        <v>523</v>
      </c>
      <c r="B29" s="628"/>
      <c r="C29" s="703">
        <f>C26</f>
        <v>0</v>
      </c>
      <c r="D29" s="606">
        <f>D26</f>
        <v>0</v>
      </c>
      <c r="E29" s="701">
        <f t="shared" ref="E29:L29" si="12">E26</f>
        <v>0</v>
      </c>
      <c r="F29" s="703">
        <f t="shared" si="12"/>
        <v>0</v>
      </c>
      <c r="G29" s="606">
        <f t="shared" si="12"/>
        <v>0</v>
      </c>
      <c r="H29" s="606">
        <f t="shared" si="12"/>
        <v>0</v>
      </c>
      <c r="I29" s="606">
        <f t="shared" si="12"/>
        <v>0</v>
      </c>
      <c r="J29" s="606">
        <f t="shared" si="12"/>
        <v>0</v>
      </c>
      <c r="K29" s="606">
        <f t="shared" si="12"/>
        <v>0</v>
      </c>
      <c r="L29" s="606">
        <f t="shared" si="12"/>
        <v>0</v>
      </c>
      <c r="M29" s="606">
        <f>M26</f>
        <v>0</v>
      </c>
      <c r="N29" s="700">
        <f>SUM(F29:M29)</f>
        <v>0</v>
      </c>
      <c r="O29" s="1963">
        <f>O26</f>
        <v>0</v>
      </c>
      <c r="P29" s="1963">
        <f>P26</f>
        <v>0</v>
      </c>
      <c r="Q29" s="1963">
        <f>Q26</f>
        <v>0</v>
      </c>
      <c r="R29" s="1963">
        <f t="shared" ref="R29:R60" si="13">C29+E29+N29+O29+P29+Q29</f>
        <v>0</v>
      </c>
      <c r="S29" s="703">
        <f>S26</f>
        <v>0</v>
      </c>
      <c r="T29" s="606">
        <f>T26</f>
        <v>0</v>
      </c>
      <c r="U29" s="606">
        <f>U26</f>
        <v>0</v>
      </c>
      <c r="V29" s="606">
        <f>V26</f>
        <v>0</v>
      </c>
      <c r="W29" s="606">
        <f>W26</f>
        <v>0</v>
      </c>
      <c r="X29" s="607">
        <f t="shared" si="1"/>
        <v>0</v>
      </c>
      <c r="Y29" s="703">
        <f t="shared" ref="Y29:AG29" si="14">Y26</f>
        <v>0</v>
      </c>
      <c r="Z29" s="606">
        <f t="shared" si="14"/>
        <v>0</v>
      </c>
      <c r="AA29" s="606">
        <f t="shared" si="14"/>
        <v>0</v>
      </c>
      <c r="AB29" s="606">
        <f t="shared" si="14"/>
        <v>0</v>
      </c>
      <c r="AC29" s="606">
        <f t="shared" si="14"/>
        <v>0</v>
      </c>
      <c r="AD29" s="606">
        <f t="shared" si="14"/>
        <v>0</v>
      </c>
      <c r="AE29" s="606">
        <f t="shared" si="14"/>
        <v>0</v>
      </c>
      <c r="AF29" s="606">
        <f t="shared" si="14"/>
        <v>0</v>
      </c>
      <c r="AG29" s="606">
        <f t="shared" si="14"/>
        <v>0</v>
      </c>
      <c r="AH29" s="607">
        <f t="shared" si="2"/>
        <v>0</v>
      </c>
      <c r="AI29" s="1963">
        <f>AI26</f>
        <v>0</v>
      </c>
      <c r="AJ29" s="1963">
        <f t="shared" si="3"/>
        <v>0</v>
      </c>
      <c r="AK29" s="703">
        <f t="shared" ref="AK29:AP29" si="15">AK26</f>
        <v>0</v>
      </c>
      <c r="AL29" s="606">
        <f t="shared" si="15"/>
        <v>0</v>
      </c>
      <c r="AM29" s="606">
        <f t="shared" si="15"/>
        <v>0</v>
      </c>
      <c r="AN29" s="606">
        <f t="shared" si="15"/>
        <v>0</v>
      </c>
      <c r="AO29" s="606">
        <f t="shared" si="15"/>
        <v>0</v>
      </c>
      <c r="AP29" s="606">
        <f t="shared" si="15"/>
        <v>0</v>
      </c>
      <c r="AQ29" s="700">
        <f t="shared" si="4"/>
        <v>0</v>
      </c>
      <c r="AR29" s="1963">
        <f>AR26</f>
        <v>0</v>
      </c>
      <c r="AS29" s="1963">
        <f>AS26</f>
        <v>0</v>
      </c>
      <c r="AT29" s="1963">
        <f>AT26</f>
        <v>0</v>
      </c>
      <c r="AU29" s="1963">
        <f t="shared" si="5"/>
        <v>0</v>
      </c>
      <c r="AV29" s="703">
        <f>AV26</f>
        <v>0</v>
      </c>
      <c r="AW29" s="606">
        <f>AW26</f>
        <v>0</v>
      </c>
      <c r="AX29" s="606">
        <f>AX26</f>
        <v>0</v>
      </c>
      <c r="AY29" s="607">
        <f t="shared" si="6"/>
        <v>0</v>
      </c>
      <c r="AZ29" s="1963">
        <f>AZ26</f>
        <v>0</v>
      </c>
      <c r="BA29" s="1963">
        <f>BA26</f>
        <v>0</v>
      </c>
      <c r="BB29" s="1963">
        <f t="shared" si="7"/>
        <v>0</v>
      </c>
      <c r="BC29" s="1963">
        <f>BC26</f>
        <v>0</v>
      </c>
      <c r="BD29" s="1963">
        <f t="shared" si="8"/>
        <v>0</v>
      </c>
    </row>
    <row r="30" spans="1:58" s="604" customFormat="1" ht="14.25">
      <c r="A30" s="1914"/>
      <c r="B30" s="1915"/>
      <c r="C30" s="1923"/>
      <c r="D30" s="1914"/>
      <c r="E30" s="1924"/>
      <c r="F30" s="1923"/>
      <c r="G30" s="1914"/>
      <c r="H30" s="1914"/>
      <c r="I30" s="1914"/>
      <c r="J30" s="1914"/>
      <c r="K30" s="1914"/>
      <c r="L30" s="1914"/>
      <c r="M30" s="1914"/>
      <c r="N30" s="1931">
        <f>SUM(F30:M30)</f>
        <v>0</v>
      </c>
      <c r="O30" s="1937"/>
      <c r="P30" s="1937"/>
      <c r="Q30" s="1937"/>
      <c r="R30" s="1934">
        <f t="shared" si="13"/>
        <v>0</v>
      </c>
      <c r="S30" s="1923"/>
      <c r="T30" s="1914"/>
      <c r="U30" s="1914"/>
      <c r="V30" s="1914"/>
      <c r="W30" s="1914"/>
      <c r="X30" s="605">
        <f>SUM(S30:W30)</f>
        <v>0</v>
      </c>
      <c r="Y30" s="1923"/>
      <c r="Z30" s="1914"/>
      <c r="AA30" s="1914"/>
      <c r="AB30" s="1914"/>
      <c r="AC30" s="1914"/>
      <c r="AD30" s="1914"/>
      <c r="AE30" s="1914"/>
      <c r="AF30" s="1914"/>
      <c r="AG30" s="1914"/>
      <c r="AH30" s="603">
        <f>SUM(Y30:AG30)</f>
        <v>0</v>
      </c>
      <c r="AI30" s="1937"/>
      <c r="AJ30" s="1935">
        <f>R30+X30+AH30+AI30</f>
        <v>0</v>
      </c>
      <c r="AK30" s="1923"/>
      <c r="AL30" s="1914"/>
      <c r="AM30" s="1914"/>
      <c r="AN30" s="1914"/>
      <c r="AO30" s="1914"/>
      <c r="AP30" s="1914"/>
      <c r="AQ30" s="1930">
        <f>SUM(AK30:AP30)</f>
        <v>0</v>
      </c>
      <c r="AR30" s="1937"/>
      <c r="AS30" s="1937"/>
      <c r="AT30" s="1937"/>
      <c r="AU30" s="1934">
        <f>AJ30+AQ30+AR30+AS30+AT30</f>
        <v>0</v>
      </c>
      <c r="AV30" s="1923"/>
      <c r="AW30" s="1914"/>
      <c r="AX30" s="1914"/>
      <c r="AY30" s="603">
        <f>SUM(AV30:AX30)</f>
        <v>0</v>
      </c>
      <c r="AZ30" s="1937"/>
      <c r="BA30" s="1937"/>
      <c r="BB30" s="1934">
        <f>AY30+AZ30+BA30</f>
        <v>0</v>
      </c>
      <c r="BC30" s="1937"/>
      <c r="BD30" s="1934">
        <f>AU30+BB30+BC30</f>
        <v>0</v>
      </c>
    </row>
    <row r="31" spans="1:58" s="604" customFormat="1" ht="14.25">
      <c r="A31" s="1914"/>
      <c r="B31" s="1915"/>
      <c r="C31" s="1923"/>
      <c r="D31" s="1914"/>
      <c r="E31" s="1924"/>
      <c r="F31" s="1923"/>
      <c r="G31" s="1914"/>
      <c r="H31" s="1914"/>
      <c r="I31" s="1914"/>
      <c r="J31" s="1914"/>
      <c r="K31" s="1914"/>
      <c r="L31" s="1914"/>
      <c r="M31" s="1914"/>
      <c r="N31" s="1931">
        <f t="shared" ref="N31:N89" si="16">SUM(F31:M31)</f>
        <v>0</v>
      </c>
      <c r="O31" s="1937"/>
      <c r="P31" s="1937"/>
      <c r="Q31" s="1937"/>
      <c r="R31" s="1934">
        <f t="shared" si="13"/>
        <v>0</v>
      </c>
      <c r="S31" s="1923"/>
      <c r="T31" s="1914"/>
      <c r="U31" s="1914"/>
      <c r="V31" s="1914"/>
      <c r="W31" s="1914"/>
      <c r="X31" s="605">
        <f t="shared" ref="X31:X94" si="17">SUM(S31:W31)</f>
        <v>0</v>
      </c>
      <c r="Y31" s="1923"/>
      <c r="Z31" s="1914"/>
      <c r="AA31" s="1914"/>
      <c r="AB31" s="1914"/>
      <c r="AC31" s="1914"/>
      <c r="AD31" s="1914"/>
      <c r="AE31" s="1914"/>
      <c r="AF31" s="1914"/>
      <c r="AG31" s="1914"/>
      <c r="AH31" s="603">
        <f t="shared" ref="AH31:AH94" si="18">SUM(Y31:AG31)</f>
        <v>0</v>
      </c>
      <c r="AI31" s="1937"/>
      <c r="AJ31" s="1935">
        <f t="shared" ref="AJ31:AJ94" si="19">R31+X31+AH31+AI31</f>
        <v>0</v>
      </c>
      <c r="AK31" s="1923"/>
      <c r="AL31" s="1914"/>
      <c r="AM31" s="1914"/>
      <c r="AN31" s="1914"/>
      <c r="AO31" s="1914"/>
      <c r="AP31" s="1914"/>
      <c r="AQ31" s="1930">
        <f t="shared" ref="AQ31:AQ94" si="20">SUM(AK31:AP31)</f>
        <v>0</v>
      </c>
      <c r="AR31" s="1937"/>
      <c r="AS31" s="1937"/>
      <c r="AT31" s="1937"/>
      <c r="AU31" s="1934">
        <f t="shared" ref="AU31:AU94" si="21">AJ31+AQ31+AR31+AS31+AT31</f>
        <v>0</v>
      </c>
      <c r="AV31" s="1923"/>
      <c r="AW31" s="1914"/>
      <c r="AX31" s="1914"/>
      <c r="AY31" s="603">
        <f t="shared" ref="AY31:AY94" si="22">SUM(AV31:AX31)</f>
        <v>0</v>
      </c>
      <c r="AZ31" s="1937"/>
      <c r="BA31" s="1937"/>
      <c r="BB31" s="1934">
        <f t="shared" ref="BB31:BB94" si="23">AY31+AZ31+BA31</f>
        <v>0</v>
      </c>
      <c r="BC31" s="1937"/>
      <c r="BD31" s="1934">
        <f t="shared" ref="BD31:BD94" si="24">AU31+BB31+BC31</f>
        <v>0</v>
      </c>
    </row>
    <row r="32" spans="1:58" s="604" customFormat="1" ht="14.25">
      <c r="A32" s="1914"/>
      <c r="B32" s="1915"/>
      <c r="C32" s="1923"/>
      <c r="D32" s="1914"/>
      <c r="E32" s="1924"/>
      <c r="F32" s="1923"/>
      <c r="G32" s="1914"/>
      <c r="H32" s="1914"/>
      <c r="I32" s="1914"/>
      <c r="J32" s="1914"/>
      <c r="K32" s="1914"/>
      <c r="L32" s="1914"/>
      <c r="M32" s="1914"/>
      <c r="N32" s="1931">
        <f t="shared" si="16"/>
        <v>0</v>
      </c>
      <c r="O32" s="1937"/>
      <c r="P32" s="1937"/>
      <c r="Q32" s="1937"/>
      <c r="R32" s="1934">
        <f t="shared" si="13"/>
        <v>0</v>
      </c>
      <c r="S32" s="1923"/>
      <c r="T32" s="1914"/>
      <c r="U32" s="1914"/>
      <c r="V32" s="1914"/>
      <c r="W32" s="1914"/>
      <c r="X32" s="605">
        <f t="shared" si="17"/>
        <v>0</v>
      </c>
      <c r="Y32" s="1923"/>
      <c r="Z32" s="1914"/>
      <c r="AA32" s="1914"/>
      <c r="AB32" s="1914"/>
      <c r="AC32" s="1914"/>
      <c r="AD32" s="1914"/>
      <c r="AE32" s="1914"/>
      <c r="AF32" s="1914"/>
      <c r="AG32" s="1914"/>
      <c r="AH32" s="603">
        <f t="shared" si="18"/>
        <v>0</v>
      </c>
      <c r="AI32" s="1937"/>
      <c r="AJ32" s="1935">
        <f t="shared" si="19"/>
        <v>0</v>
      </c>
      <c r="AK32" s="1923"/>
      <c r="AL32" s="1914"/>
      <c r="AM32" s="1914"/>
      <c r="AN32" s="1914"/>
      <c r="AO32" s="1914"/>
      <c r="AP32" s="1914"/>
      <c r="AQ32" s="1930">
        <f t="shared" si="20"/>
        <v>0</v>
      </c>
      <c r="AR32" s="1937"/>
      <c r="AS32" s="1937"/>
      <c r="AT32" s="1937"/>
      <c r="AU32" s="1934">
        <f t="shared" si="21"/>
        <v>0</v>
      </c>
      <c r="AV32" s="1923"/>
      <c r="AW32" s="1914"/>
      <c r="AX32" s="1914"/>
      <c r="AY32" s="603">
        <f t="shared" si="22"/>
        <v>0</v>
      </c>
      <c r="AZ32" s="1937"/>
      <c r="BA32" s="1937"/>
      <c r="BB32" s="1934">
        <f t="shared" si="23"/>
        <v>0</v>
      </c>
      <c r="BC32" s="1937"/>
      <c r="BD32" s="1934">
        <f t="shared" si="24"/>
        <v>0</v>
      </c>
    </row>
    <row r="33" spans="1:56" s="604" customFormat="1" ht="14.25">
      <c r="A33" s="1914"/>
      <c r="B33" s="1915"/>
      <c r="C33" s="1923"/>
      <c r="D33" s="1914"/>
      <c r="E33" s="1924"/>
      <c r="F33" s="1923"/>
      <c r="G33" s="1914"/>
      <c r="H33" s="1914"/>
      <c r="I33" s="1914"/>
      <c r="J33" s="1914"/>
      <c r="K33" s="1914"/>
      <c r="L33" s="1914"/>
      <c r="M33" s="1914"/>
      <c r="N33" s="1931">
        <f t="shared" si="16"/>
        <v>0</v>
      </c>
      <c r="O33" s="1937"/>
      <c r="P33" s="1937"/>
      <c r="Q33" s="1937"/>
      <c r="R33" s="1934">
        <f t="shared" si="13"/>
        <v>0</v>
      </c>
      <c r="S33" s="1923"/>
      <c r="T33" s="1914"/>
      <c r="U33" s="1914"/>
      <c r="V33" s="1914"/>
      <c r="W33" s="1914"/>
      <c r="X33" s="605">
        <f t="shared" si="17"/>
        <v>0</v>
      </c>
      <c r="Y33" s="1923"/>
      <c r="Z33" s="1914"/>
      <c r="AA33" s="1914"/>
      <c r="AB33" s="1914"/>
      <c r="AC33" s="1914"/>
      <c r="AD33" s="1914"/>
      <c r="AE33" s="1914"/>
      <c r="AF33" s="1914"/>
      <c r="AG33" s="1914"/>
      <c r="AH33" s="603">
        <f t="shared" si="18"/>
        <v>0</v>
      </c>
      <c r="AI33" s="1937"/>
      <c r="AJ33" s="1935">
        <f t="shared" si="19"/>
        <v>0</v>
      </c>
      <c r="AK33" s="1923"/>
      <c r="AL33" s="1914"/>
      <c r="AM33" s="1914"/>
      <c r="AN33" s="1914"/>
      <c r="AO33" s="1914"/>
      <c r="AP33" s="1914"/>
      <c r="AQ33" s="1930">
        <f t="shared" si="20"/>
        <v>0</v>
      </c>
      <c r="AR33" s="1937"/>
      <c r="AS33" s="1937"/>
      <c r="AT33" s="1937"/>
      <c r="AU33" s="1934">
        <f t="shared" si="21"/>
        <v>0</v>
      </c>
      <c r="AV33" s="1923"/>
      <c r="AW33" s="1914"/>
      <c r="AX33" s="1914"/>
      <c r="AY33" s="603">
        <f t="shared" si="22"/>
        <v>0</v>
      </c>
      <c r="AZ33" s="1937"/>
      <c r="BA33" s="1937"/>
      <c r="BB33" s="1934">
        <f t="shared" si="23"/>
        <v>0</v>
      </c>
      <c r="BC33" s="1937"/>
      <c r="BD33" s="1934">
        <f t="shared" si="24"/>
        <v>0</v>
      </c>
    </row>
    <row r="34" spans="1:56" s="604" customFormat="1" ht="14.25">
      <c r="A34" s="1914"/>
      <c r="B34" s="1915"/>
      <c r="C34" s="1923"/>
      <c r="D34" s="1914"/>
      <c r="E34" s="1924"/>
      <c r="F34" s="1923"/>
      <c r="G34" s="1914"/>
      <c r="H34" s="1914"/>
      <c r="I34" s="1914"/>
      <c r="J34" s="1914"/>
      <c r="K34" s="1914"/>
      <c r="L34" s="1914"/>
      <c r="M34" s="1914"/>
      <c r="N34" s="1931">
        <f t="shared" si="16"/>
        <v>0</v>
      </c>
      <c r="O34" s="1937"/>
      <c r="P34" s="1937"/>
      <c r="Q34" s="1937"/>
      <c r="R34" s="1934">
        <f t="shared" si="13"/>
        <v>0</v>
      </c>
      <c r="S34" s="1923"/>
      <c r="T34" s="1914"/>
      <c r="U34" s="1914"/>
      <c r="V34" s="1914"/>
      <c r="W34" s="1914"/>
      <c r="X34" s="605">
        <f t="shared" si="17"/>
        <v>0</v>
      </c>
      <c r="Y34" s="1923"/>
      <c r="Z34" s="1914"/>
      <c r="AA34" s="1914"/>
      <c r="AB34" s="1914"/>
      <c r="AC34" s="1914"/>
      <c r="AD34" s="1914"/>
      <c r="AE34" s="1914"/>
      <c r="AF34" s="1914"/>
      <c r="AG34" s="1914"/>
      <c r="AH34" s="603">
        <f t="shared" si="18"/>
        <v>0</v>
      </c>
      <c r="AI34" s="1937"/>
      <c r="AJ34" s="1935">
        <f t="shared" si="19"/>
        <v>0</v>
      </c>
      <c r="AK34" s="1923"/>
      <c r="AL34" s="1914"/>
      <c r="AM34" s="1914"/>
      <c r="AN34" s="1914"/>
      <c r="AO34" s="1914"/>
      <c r="AP34" s="1914"/>
      <c r="AQ34" s="1930">
        <f t="shared" si="20"/>
        <v>0</v>
      </c>
      <c r="AR34" s="1937"/>
      <c r="AS34" s="1937"/>
      <c r="AT34" s="1937"/>
      <c r="AU34" s="1934">
        <f t="shared" si="21"/>
        <v>0</v>
      </c>
      <c r="AV34" s="1923"/>
      <c r="AW34" s="1914"/>
      <c r="AX34" s="1914"/>
      <c r="AY34" s="603">
        <f t="shared" si="22"/>
        <v>0</v>
      </c>
      <c r="AZ34" s="1937"/>
      <c r="BA34" s="1937"/>
      <c r="BB34" s="1934">
        <f t="shared" si="23"/>
        <v>0</v>
      </c>
      <c r="BC34" s="1937"/>
      <c r="BD34" s="1934">
        <f t="shared" si="24"/>
        <v>0</v>
      </c>
    </row>
    <row r="35" spans="1:56" s="604" customFormat="1" ht="14.25">
      <c r="A35" s="1914"/>
      <c r="B35" s="1915"/>
      <c r="C35" s="1923"/>
      <c r="D35" s="1914"/>
      <c r="E35" s="1924"/>
      <c r="F35" s="1923"/>
      <c r="G35" s="1914"/>
      <c r="H35" s="1914"/>
      <c r="I35" s="1914"/>
      <c r="J35" s="1914"/>
      <c r="K35" s="1914"/>
      <c r="L35" s="1914"/>
      <c r="M35" s="1914"/>
      <c r="N35" s="1931">
        <f t="shared" si="16"/>
        <v>0</v>
      </c>
      <c r="O35" s="1937"/>
      <c r="P35" s="1937"/>
      <c r="Q35" s="1937"/>
      <c r="R35" s="1934">
        <f t="shared" si="13"/>
        <v>0</v>
      </c>
      <c r="S35" s="1923"/>
      <c r="T35" s="1914"/>
      <c r="U35" s="1914"/>
      <c r="V35" s="1914"/>
      <c r="W35" s="1914"/>
      <c r="X35" s="605">
        <f t="shared" si="17"/>
        <v>0</v>
      </c>
      <c r="Y35" s="1923"/>
      <c r="Z35" s="1914"/>
      <c r="AA35" s="1914"/>
      <c r="AB35" s="1914"/>
      <c r="AC35" s="1914"/>
      <c r="AD35" s="1914"/>
      <c r="AE35" s="1914"/>
      <c r="AF35" s="1914"/>
      <c r="AG35" s="1914"/>
      <c r="AH35" s="603">
        <f t="shared" si="18"/>
        <v>0</v>
      </c>
      <c r="AI35" s="1937"/>
      <c r="AJ35" s="1935">
        <f t="shared" si="19"/>
        <v>0</v>
      </c>
      <c r="AK35" s="1923"/>
      <c r="AL35" s="1914"/>
      <c r="AM35" s="1914"/>
      <c r="AN35" s="1914"/>
      <c r="AO35" s="1914"/>
      <c r="AP35" s="1914"/>
      <c r="AQ35" s="1930">
        <f t="shared" si="20"/>
        <v>0</v>
      </c>
      <c r="AR35" s="1937"/>
      <c r="AS35" s="1937"/>
      <c r="AT35" s="1937"/>
      <c r="AU35" s="1934">
        <f t="shared" si="21"/>
        <v>0</v>
      </c>
      <c r="AV35" s="1923"/>
      <c r="AW35" s="1914"/>
      <c r="AX35" s="1914"/>
      <c r="AY35" s="603">
        <f t="shared" si="22"/>
        <v>0</v>
      </c>
      <c r="AZ35" s="1937"/>
      <c r="BA35" s="1937"/>
      <c r="BB35" s="1934">
        <f t="shared" si="23"/>
        <v>0</v>
      </c>
      <c r="BC35" s="1937"/>
      <c r="BD35" s="1934">
        <f t="shared" si="24"/>
        <v>0</v>
      </c>
    </row>
    <row r="36" spans="1:56" s="604" customFormat="1" ht="14.25">
      <c r="A36" s="1914"/>
      <c r="B36" s="1915"/>
      <c r="C36" s="1923"/>
      <c r="D36" s="1914"/>
      <c r="E36" s="1924"/>
      <c r="F36" s="1923"/>
      <c r="G36" s="1914"/>
      <c r="H36" s="1914"/>
      <c r="I36" s="1914"/>
      <c r="J36" s="1914"/>
      <c r="K36" s="1914"/>
      <c r="L36" s="1914"/>
      <c r="M36" s="1914"/>
      <c r="N36" s="1931">
        <f t="shared" si="16"/>
        <v>0</v>
      </c>
      <c r="O36" s="1937"/>
      <c r="P36" s="1937"/>
      <c r="Q36" s="1937"/>
      <c r="R36" s="1934">
        <f t="shared" si="13"/>
        <v>0</v>
      </c>
      <c r="S36" s="1923"/>
      <c r="T36" s="1914"/>
      <c r="U36" s="1914"/>
      <c r="V36" s="1914"/>
      <c r="W36" s="1914"/>
      <c r="X36" s="605">
        <f t="shared" si="17"/>
        <v>0</v>
      </c>
      <c r="Y36" s="1923"/>
      <c r="Z36" s="1914"/>
      <c r="AA36" s="1914"/>
      <c r="AB36" s="1914"/>
      <c r="AC36" s="1914"/>
      <c r="AD36" s="1914"/>
      <c r="AE36" s="1914"/>
      <c r="AF36" s="1914"/>
      <c r="AG36" s="1914"/>
      <c r="AH36" s="603">
        <f t="shared" si="18"/>
        <v>0</v>
      </c>
      <c r="AI36" s="1937"/>
      <c r="AJ36" s="1935">
        <f t="shared" si="19"/>
        <v>0</v>
      </c>
      <c r="AK36" s="1923"/>
      <c r="AL36" s="1914"/>
      <c r="AM36" s="1914"/>
      <c r="AN36" s="1914"/>
      <c r="AO36" s="1914"/>
      <c r="AP36" s="1914"/>
      <c r="AQ36" s="1930">
        <f t="shared" si="20"/>
        <v>0</v>
      </c>
      <c r="AR36" s="1937"/>
      <c r="AS36" s="1937"/>
      <c r="AT36" s="1937"/>
      <c r="AU36" s="1934">
        <f t="shared" si="21"/>
        <v>0</v>
      </c>
      <c r="AV36" s="1923"/>
      <c r="AW36" s="1914"/>
      <c r="AX36" s="1914"/>
      <c r="AY36" s="603">
        <f t="shared" si="22"/>
        <v>0</v>
      </c>
      <c r="AZ36" s="1937"/>
      <c r="BA36" s="1937"/>
      <c r="BB36" s="1934">
        <f t="shared" si="23"/>
        <v>0</v>
      </c>
      <c r="BC36" s="1937"/>
      <c r="BD36" s="1934">
        <f t="shared" si="24"/>
        <v>0</v>
      </c>
    </row>
    <row r="37" spans="1:56" s="604" customFormat="1" ht="14.25">
      <c r="A37" s="1914"/>
      <c r="B37" s="1915"/>
      <c r="C37" s="1923"/>
      <c r="D37" s="1914"/>
      <c r="E37" s="1924"/>
      <c r="F37" s="1923"/>
      <c r="G37" s="1914"/>
      <c r="H37" s="1914"/>
      <c r="I37" s="1914"/>
      <c r="J37" s="1914"/>
      <c r="K37" s="1914"/>
      <c r="L37" s="1914"/>
      <c r="M37" s="1914"/>
      <c r="N37" s="1931">
        <f t="shared" si="16"/>
        <v>0</v>
      </c>
      <c r="O37" s="1937"/>
      <c r="P37" s="1937"/>
      <c r="Q37" s="1937"/>
      <c r="R37" s="1934">
        <f t="shared" si="13"/>
        <v>0</v>
      </c>
      <c r="S37" s="1923"/>
      <c r="T37" s="1914"/>
      <c r="U37" s="1914"/>
      <c r="V37" s="1914"/>
      <c r="W37" s="1914"/>
      <c r="X37" s="605">
        <f t="shared" si="17"/>
        <v>0</v>
      </c>
      <c r="Y37" s="1923"/>
      <c r="Z37" s="1914"/>
      <c r="AA37" s="1914"/>
      <c r="AB37" s="1914"/>
      <c r="AC37" s="1914"/>
      <c r="AD37" s="1914"/>
      <c r="AE37" s="1914"/>
      <c r="AF37" s="1914"/>
      <c r="AG37" s="1914"/>
      <c r="AH37" s="603">
        <f t="shared" si="18"/>
        <v>0</v>
      </c>
      <c r="AI37" s="1937"/>
      <c r="AJ37" s="1935">
        <f t="shared" si="19"/>
        <v>0</v>
      </c>
      <c r="AK37" s="1923"/>
      <c r="AL37" s="1914"/>
      <c r="AM37" s="1914"/>
      <c r="AN37" s="1914"/>
      <c r="AO37" s="1914"/>
      <c r="AP37" s="1914"/>
      <c r="AQ37" s="1930">
        <f t="shared" si="20"/>
        <v>0</v>
      </c>
      <c r="AR37" s="1937"/>
      <c r="AS37" s="1937"/>
      <c r="AT37" s="1937"/>
      <c r="AU37" s="1934">
        <f t="shared" si="21"/>
        <v>0</v>
      </c>
      <c r="AV37" s="1923"/>
      <c r="AW37" s="1914"/>
      <c r="AX37" s="1914"/>
      <c r="AY37" s="603">
        <f t="shared" si="22"/>
        <v>0</v>
      </c>
      <c r="AZ37" s="1937"/>
      <c r="BA37" s="1937"/>
      <c r="BB37" s="1934">
        <f t="shared" si="23"/>
        <v>0</v>
      </c>
      <c r="BC37" s="1937"/>
      <c r="BD37" s="1934">
        <f t="shared" si="24"/>
        <v>0</v>
      </c>
    </row>
    <row r="38" spans="1:56" s="604" customFormat="1" ht="14.25">
      <c r="A38" s="1914"/>
      <c r="B38" s="1915"/>
      <c r="C38" s="1923"/>
      <c r="D38" s="1914"/>
      <c r="E38" s="1924"/>
      <c r="F38" s="1923"/>
      <c r="G38" s="1914"/>
      <c r="H38" s="1914"/>
      <c r="I38" s="1914"/>
      <c r="J38" s="1914"/>
      <c r="K38" s="1914"/>
      <c r="L38" s="1914"/>
      <c r="M38" s="1914"/>
      <c r="N38" s="1931">
        <f t="shared" si="16"/>
        <v>0</v>
      </c>
      <c r="O38" s="1937"/>
      <c r="P38" s="1937"/>
      <c r="Q38" s="1937"/>
      <c r="R38" s="1934">
        <f t="shared" si="13"/>
        <v>0</v>
      </c>
      <c r="S38" s="1923"/>
      <c r="T38" s="1914"/>
      <c r="U38" s="1914"/>
      <c r="V38" s="1914"/>
      <c r="W38" s="1914"/>
      <c r="X38" s="605">
        <f t="shared" si="17"/>
        <v>0</v>
      </c>
      <c r="Y38" s="1923"/>
      <c r="Z38" s="1914"/>
      <c r="AA38" s="1914"/>
      <c r="AB38" s="1914"/>
      <c r="AC38" s="1914"/>
      <c r="AD38" s="1914"/>
      <c r="AE38" s="1914"/>
      <c r="AF38" s="1914"/>
      <c r="AG38" s="1914"/>
      <c r="AH38" s="603">
        <f t="shared" si="18"/>
        <v>0</v>
      </c>
      <c r="AI38" s="1937"/>
      <c r="AJ38" s="1935">
        <f t="shared" si="19"/>
        <v>0</v>
      </c>
      <c r="AK38" s="1923"/>
      <c r="AL38" s="1914"/>
      <c r="AM38" s="1914"/>
      <c r="AN38" s="1914"/>
      <c r="AO38" s="1914"/>
      <c r="AP38" s="1914"/>
      <c r="AQ38" s="1930">
        <f t="shared" si="20"/>
        <v>0</v>
      </c>
      <c r="AR38" s="1937"/>
      <c r="AS38" s="1937"/>
      <c r="AT38" s="1937"/>
      <c r="AU38" s="1934">
        <f t="shared" si="21"/>
        <v>0</v>
      </c>
      <c r="AV38" s="1923"/>
      <c r="AW38" s="1914"/>
      <c r="AX38" s="1914"/>
      <c r="AY38" s="603">
        <f t="shared" si="22"/>
        <v>0</v>
      </c>
      <c r="AZ38" s="1937"/>
      <c r="BA38" s="1937"/>
      <c r="BB38" s="1934">
        <f t="shared" si="23"/>
        <v>0</v>
      </c>
      <c r="BC38" s="1937"/>
      <c r="BD38" s="1934">
        <f t="shared" si="24"/>
        <v>0</v>
      </c>
    </row>
    <row r="39" spans="1:56" s="604" customFormat="1" ht="14.25">
      <c r="A39" s="1914"/>
      <c r="B39" s="1915"/>
      <c r="C39" s="1923"/>
      <c r="D39" s="1914"/>
      <c r="E39" s="1924"/>
      <c r="F39" s="1923"/>
      <c r="G39" s="1914"/>
      <c r="H39" s="1914"/>
      <c r="I39" s="1914"/>
      <c r="J39" s="1914"/>
      <c r="K39" s="1914"/>
      <c r="L39" s="1914"/>
      <c r="M39" s="1914"/>
      <c r="N39" s="1931">
        <f t="shared" si="16"/>
        <v>0</v>
      </c>
      <c r="O39" s="1937"/>
      <c r="P39" s="1937"/>
      <c r="Q39" s="1937"/>
      <c r="R39" s="1934">
        <f t="shared" si="13"/>
        <v>0</v>
      </c>
      <c r="S39" s="1923"/>
      <c r="T39" s="1914"/>
      <c r="U39" s="1914"/>
      <c r="V39" s="1914"/>
      <c r="W39" s="1914"/>
      <c r="X39" s="605">
        <f t="shared" si="17"/>
        <v>0</v>
      </c>
      <c r="Y39" s="1923"/>
      <c r="Z39" s="1914"/>
      <c r="AA39" s="1914"/>
      <c r="AB39" s="1914"/>
      <c r="AC39" s="1914"/>
      <c r="AD39" s="1914"/>
      <c r="AE39" s="1914"/>
      <c r="AF39" s="1914"/>
      <c r="AG39" s="1914"/>
      <c r="AH39" s="603">
        <f t="shared" si="18"/>
        <v>0</v>
      </c>
      <c r="AI39" s="1937"/>
      <c r="AJ39" s="1935">
        <f t="shared" si="19"/>
        <v>0</v>
      </c>
      <c r="AK39" s="1923"/>
      <c r="AL39" s="1914"/>
      <c r="AM39" s="1914"/>
      <c r="AN39" s="1914"/>
      <c r="AO39" s="1914"/>
      <c r="AP39" s="1914"/>
      <c r="AQ39" s="1930">
        <f t="shared" si="20"/>
        <v>0</v>
      </c>
      <c r="AR39" s="1937"/>
      <c r="AS39" s="1937"/>
      <c r="AT39" s="1937"/>
      <c r="AU39" s="1934">
        <f t="shared" si="21"/>
        <v>0</v>
      </c>
      <c r="AV39" s="1923"/>
      <c r="AW39" s="1914"/>
      <c r="AX39" s="1914"/>
      <c r="AY39" s="603">
        <f t="shared" si="22"/>
        <v>0</v>
      </c>
      <c r="AZ39" s="1937"/>
      <c r="BA39" s="1937"/>
      <c r="BB39" s="1934">
        <f t="shared" si="23"/>
        <v>0</v>
      </c>
      <c r="BC39" s="1937"/>
      <c r="BD39" s="1934">
        <f t="shared" si="24"/>
        <v>0</v>
      </c>
    </row>
    <row r="40" spans="1:56" s="604" customFormat="1" ht="14.25">
      <c r="A40" s="1914"/>
      <c r="B40" s="1915"/>
      <c r="C40" s="1923"/>
      <c r="D40" s="1914"/>
      <c r="E40" s="1924"/>
      <c r="F40" s="1923"/>
      <c r="G40" s="1914"/>
      <c r="H40" s="1914"/>
      <c r="I40" s="1914"/>
      <c r="J40" s="1914"/>
      <c r="K40" s="1914"/>
      <c r="L40" s="1914"/>
      <c r="M40" s="1914"/>
      <c r="N40" s="1931">
        <f t="shared" si="16"/>
        <v>0</v>
      </c>
      <c r="O40" s="1937"/>
      <c r="P40" s="1937"/>
      <c r="Q40" s="1937"/>
      <c r="R40" s="1934">
        <f t="shared" si="13"/>
        <v>0</v>
      </c>
      <c r="S40" s="1923"/>
      <c r="T40" s="1914"/>
      <c r="U40" s="1914"/>
      <c r="V40" s="1914"/>
      <c r="W40" s="1914"/>
      <c r="X40" s="605">
        <f t="shared" si="17"/>
        <v>0</v>
      </c>
      <c r="Y40" s="1923"/>
      <c r="Z40" s="1914"/>
      <c r="AA40" s="1914"/>
      <c r="AB40" s="1914"/>
      <c r="AC40" s="1914"/>
      <c r="AD40" s="1914"/>
      <c r="AE40" s="1914"/>
      <c r="AF40" s="1914"/>
      <c r="AG40" s="1914"/>
      <c r="AH40" s="603">
        <f t="shared" si="18"/>
        <v>0</v>
      </c>
      <c r="AI40" s="1937"/>
      <c r="AJ40" s="1935">
        <f t="shared" si="19"/>
        <v>0</v>
      </c>
      <c r="AK40" s="1923"/>
      <c r="AL40" s="1914"/>
      <c r="AM40" s="1914"/>
      <c r="AN40" s="1914"/>
      <c r="AO40" s="1914"/>
      <c r="AP40" s="1914"/>
      <c r="AQ40" s="1930">
        <f t="shared" si="20"/>
        <v>0</v>
      </c>
      <c r="AR40" s="1937"/>
      <c r="AS40" s="1937"/>
      <c r="AT40" s="1937"/>
      <c r="AU40" s="1934">
        <f t="shared" si="21"/>
        <v>0</v>
      </c>
      <c r="AV40" s="1923"/>
      <c r="AW40" s="1914"/>
      <c r="AX40" s="1914"/>
      <c r="AY40" s="603">
        <f t="shared" si="22"/>
        <v>0</v>
      </c>
      <c r="AZ40" s="1937"/>
      <c r="BA40" s="1937"/>
      <c r="BB40" s="1934">
        <f t="shared" si="23"/>
        <v>0</v>
      </c>
      <c r="BC40" s="1937"/>
      <c r="BD40" s="1934">
        <f t="shared" si="24"/>
        <v>0</v>
      </c>
    </row>
    <row r="41" spans="1:56" s="604" customFormat="1" ht="14.25">
      <c r="A41" s="1914"/>
      <c r="B41" s="1915"/>
      <c r="C41" s="1923"/>
      <c r="D41" s="1914"/>
      <c r="E41" s="1924"/>
      <c r="F41" s="1923"/>
      <c r="G41" s="1914"/>
      <c r="H41" s="1914"/>
      <c r="I41" s="1914"/>
      <c r="J41" s="1914"/>
      <c r="K41" s="1914"/>
      <c r="L41" s="1914"/>
      <c r="M41" s="1914"/>
      <c r="N41" s="1931">
        <f t="shared" si="16"/>
        <v>0</v>
      </c>
      <c r="O41" s="1937"/>
      <c r="P41" s="1937"/>
      <c r="Q41" s="1937"/>
      <c r="R41" s="1934">
        <f t="shared" si="13"/>
        <v>0</v>
      </c>
      <c r="S41" s="1923"/>
      <c r="T41" s="1914"/>
      <c r="U41" s="1914"/>
      <c r="V41" s="1914"/>
      <c r="W41" s="1914"/>
      <c r="X41" s="605">
        <f t="shared" si="17"/>
        <v>0</v>
      </c>
      <c r="Y41" s="1923"/>
      <c r="Z41" s="1914"/>
      <c r="AA41" s="1914"/>
      <c r="AB41" s="1914"/>
      <c r="AC41" s="1914"/>
      <c r="AD41" s="1914"/>
      <c r="AE41" s="1914"/>
      <c r="AF41" s="1914"/>
      <c r="AG41" s="1914"/>
      <c r="AH41" s="603">
        <f t="shared" si="18"/>
        <v>0</v>
      </c>
      <c r="AI41" s="1937"/>
      <c r="AJ41" s="1935">
        <f t="shared" si="19"/>
        <v>0</v>
      </c>
      <c r="AK41" s="1923"/>
      <c r="AL41" s="1914"/>
      <c r="AM41" s="1914"/>
      <c r="AN41" s="1914"/>
      <c r="AO41" s="1914"/>
      <c r="AP41" s="1914"/>
      <c r="AQ41" s="1930">
        <f t="shared" si="20"/>
        <v>0</v>
      </c>
      <c r="AR41" s="1937"/>
      <c r="AS41" s="1937"/>
      <c r="AT41" s="1937"/>
      <c r="AU41" s="1934">
        <f t="shared" si="21"/>
        <v>0</v>
      </c>
      <c r="AV41" s="1923"/>
      <c r="AW41" s="1914"/>
      <c r="AX41" s="1914"/>
      <c r="AY41" s="603">
        <f t="shared" si="22"/>
        <v>0</v>
      </c>
      <c r="AZ41" s="1937"/>
      <c r="BA41" s="1937"/>
      <c r="BB41" s="1934">
        <f t="shared" si="23"/>
        <v>0</v>
      </c>
      <c r="BC41" s="1937"/>
      <c r="BD41" s="1934">
        <f t="shared" si="24"/>
        <v>0</v>
      </c>
    </row>
    <row r="42" spans="1:56" s="604" customFormat="1" ht="14.25">
      <c r="A42" s="1914"/>
      <c r="B42" s="1915"/>
      <c r="C42" s="1923"/>
      <c r="D42" s="1914"/>
      <c r="E42" s="1924"/>
      <c r="F42" s="1923"/>
      <c r="G42" s="1914"/>
      <c r="H42" s="1914"/>
      <c r="I42" s="1914"/>
      <c r="J42" s="1914"/>
      <c r="K42" s="1914"/>
      <c r="L42" s="1914"/>
      <c r="M42" s="1914"/>
      <c r="N42" s="1931">
        <f t="shared" si="16"/>
        <v>0</v>
      </c>
      <c r="O42" s="1937"/>
      <c r="P42" s="1937"/>
      <c r="Q42" s="1937"/>
      <c r="R42" s="1934">
        <f t="shared" si="13"/>
        <v>0</v>
      </c>
      <c r="S42" s="1923"/>
      <c r="T42" s="1914"/>
      <c r="U42" s="1914"/>
      <c r="V42" s="1914"/>
      <c r="W42" s="1914"/>
      <c r="X42" s="605">
        <f t="shared" si="17"/>
        <v>0</v>
      </c>
      <c r="Y42" s="1923"/>
      <c r="Z42" s="1914"/>
      <c r="AA42" s="1914"/>
      <c r="AB42" s="1914"/>
      <c r="AC42" s="1914"/>
      <c r="AD42" s="1914"/>
      <c r="AE42" s="1914"/>
      <c r="AF42" s="1914"/>
      <c r="AG42" s="1914"/>
      <c r="AH42" s="603">
        <f t="shared" si="18"/>
        <v>0</v>
      </c>
      <c r="AI42" s="1937"/>
      <c r="AJ42" s="1935">
        <f t="shared" si="19"/>
        <v>0</v>
      </c>
      <c r="AK42" s="1923"/>
      <c r="AL42" s="1914"/>
      <c r="AM42" s="1914"/>
      <c r="AN42" s="1914"/>
      <c r="AO42" s="1914"/>
      <c r="AP42" s="1914"/>
      <c r="AQ42" s="1930">
        <f t="shared" si="20"/>
        <v>0</v>
      </c>
      <c r="AR42" s="1937"/>
      <c r="AS42" s="1937"/>
      <c r="AT42" s="1937"/>
      <c r="AU42" s="1934">
        <f t="shared" si="21"/>
        <v>0</v>
      </c>
      <c r="AV42" s="1923"/>
      <c r="AW42" s="1914"/>
      <c r="AX42" s="1914"/>
      <c r="AY42" s="603">
        <f t="shared" si="22"/>
        <v>0</v>
      </c>
      <c r="AZ42" s="1937"/>
      <c r="BA42" s="1937"/>
      <c r="BB42" s="1934">
        <f t="shared" si="23"/>
        <v>0</v>
      </c>
      <c r="BC42" s="1937"/>
      <c r="BD42" s="1934">
        <f t="shared" si="24"/>
        <v>0</v>
      </c>
    </row>
    <row r="43" spans="1:56" s="604" customFormat="1" ht="14.25">
      <c r="A43" s="1914"/>
      <c r="B43" s="1915"/>
      <c r="C43" s="1923"/>
      <c r="D43" s="1914"/>
      <c r="E43" s="1924"/>
      <c r="F43" s="1923"/>
      <c r="G43" s="1914"/>
      <c r="H43" s="1914"/>
      <c r="I43" s="1914"/>
      <c r="J43" s="1914"/>
      <c r="K43" s="1914"/>
      <c r="L43" s="1914"/>
      <c r="M43" s="1914"/>
      <c r="N43" s="1931">
        <f t="shared" si="16"/>
        <v>0</v>
      </c>
      <c r="O43" s="1937"/>
      <c r="P43" s="1937"/>
      <c r="Q43" s="1937"/>
      <c r="R43" s="1934">
        <f t="shared" si="13"/>
        <v>0</v>
      </c>
      <c r="S43" s="1923"/>
      <c r="T43" s="1914"/>
      <c r="U43" s="1914"/>
      <c r="V43" s="1914"/>
      <c r="W43" s="1914"/>
      <c r="X43" s="605">
        <f t="shared" si="17"/>
        <v>0</v>
      </c>
      <c r="Y43" s="1923"/>
      <c r="Z43" s="1914"/>
      <c r="AA43" s="1914"/>
      <c r="AB43" s="1914"/>
      <c r="AC43" s="1914"/>
      <c r="AD43" s="1914"/>
      <c r="AE43" s="1914"/>
      <c r="AF43" s="1914"/>
      <c r="AG43" s="1914"/>
      <c r="AH43" s="603">
        <f t="shared" si="18"/>
        <v>0</v>
      </c>
      <c r="AI43" s="1937"/>
      <c r="AJ43" s="1935">
        <f t="shared" si="19"/>
        <v>0</v>
      </c>
      <c r="AK43" s="1923"/>
      <c r="AL43" s="1914"/>
      <c r="AM43" s="1914"/>
      <c r="AN43" s="1914"/>
      <c r="AO43" s="1914"/>
      <c r="AP43" s="1914"/>
      <c r="AQ43" s="1930">
        <f t="shared" si="20"/>
        <v>0</v>
      </c>
      <c r="AR43" s="1937"/>
      <c r="AS43" s="1937"/>
      <c r="AT43" s="1937"/>
      <c r="AU43" s="1934">
        <f t="shared" si="21"/>
        <v>0</v>
      </c>
      <c r="AV43" s="1923"/>
      <c r="AW43" s="1914"/>
      <c r="AX43" s="1914"/>
      <c r="AY43" s="603">
        <f t="shared" si="22"/>
        <v>0</v>
      </c>
      <c r="AZ43" s="1937"/>
      <c r="BA43" s="1937"/>
      <c r="BB43" s="1934">
        <f t="shared" si="23"/>
        <v>0</v>
      </c>
      <c r="BC43" s="1937"/>
      <c r="BD43" s="1934">
        <f t="shared" si="24"/>
        <v>0</v>
      </c>
    </row>
    <row r="44" spans="1:56" s="604" customFormat="1" ht="14.25">
      <c r="A44" s="1914"/>
      <c r="B44" s="1915"/>
      <c r="C44" s="1923"/>
      <c r="D44" s="1914"/>
      <c r="E44" s="1924"/>
      <c r="F44" s="1923"/>
      <c r="G44" s="1914"/>
      <c r="H44" s="1914"/>
      <c r="I44" s="1914"/>
      <c r="J44" s="1914"/>
      <c r="K44" s="1914"/>
      <c r="L44" s="1914"/>
      <c r="M44" s="1914"/>
      <c r="N44" s="1931">
        <f t="shared" si="16"/>
        <v>0</v>
      </c>
      <c r="O44" s="1937"/>
      <c r="P44" s="1937"/>
      <c r="Q44" s="1937"/>
      <c r="R44" s="1934">
        <f t="shared" si="13"/>
        <v>0</v>
      </c>
      <c r="S44" s="1923"/>
      <c r="T44" s="1914"/>
      <c r="U44" s="1914"/>
      <c r="V44" s="1914"/>
      <c r="W44" s="1914"/>
      <c r="X44" s="605">
        <f t="shared" si="17"/>
        <v>0</v>
      </c>
      <c r="Y44" s="1923"/>
      <c r="Z44" s="1914"/>
      <c r="AA44" s="1914"/>
      <c r="AB44" s="1914"/>
      <c r="AC44" s="1914"/>
      <c r="AD44" s="1914"/>
      <c r="AE44" s="1914"/>
      <c r="AF44" s="1914"/>
      <c r="AG44" s="1914"/>
      <c r="AH44" s="603">
        <f t="shared" si="18"/>
        <v>0</v>
      </c>
      <c r="AI44" s="1937"/>
      <c r="AJ44" s="1935">
        <f t="shared" si="19"/>
        <v>0</v>
      </c>
      <c r="AK44" s="1923"/>
      <c r="AL44" s="1914"/>
      <c r="AM44" s="1914"/>
      <c r="AN44" s="1914"/>
      <c r="AO44" s="1914"/>
      <c r="AP44" s="1914"/>
      <c r="AQ44" s="1930">
        <f t="shared" si="20"/>
        <v>0</v>
      </c>
      <c r="AR44" s="1937"/>
      <c r="AS44" s="1937"/>
      <c r="AT44" s="1937"/>
      <c r="AU44" s="1934">
        <f t="shared" si="21"/>
        <v>0</v>
      </c>
      <c r="AV44" s="1923"/>
      <c r="AW44" s="1914"/>
      <c r="AX44" s="1914"/>
      <c r="AY44" s="603">
        <f t="shared" si="22"/>
        <v>0</v>
      </c>
      <c r="AZ44" s="1937"/>
      <c r="BA44" s="1937"/>
      <c r="BB44" s="1934">
        <f t="shared" si="23"/>
        <v>0</v>
      </c>
      <c r="BC44" s="1937"/>
      <c r="BD44" s="1934">
        <f t="shared" si="24"/>
        <v>0</v>
      </c>
    </row>
    <row r="45" spans="1:56" s="604" customFormat="1" ht="14.25">
      <c r="A45" s="1914"/>
      <c r="B45" s="1915"/>
      <c r="C45" s="1923"/>
      <c r="D45" s="1914"/>
      <c r="E45" s="1924"/>
      <c r="F45" s="1923"/>
      <c r="G45" s="1914"/>
      <c r="H45" s="1914"/>
      <c r="I45" s="1914"/>
      <c r="J45" s="1914"/>
      <c r="K45" s="1914"/>
      <c r="L45" s="1914"/>
      <c r="M45" s="1914"/>
      <c r="N45" s="1931">
        <f t="shared" si="16"/>
        <v>0</v>
      </c>
      <c r="O45" s="1937"/>
      <c r="P45" s="1937"/>
      <c r="Q45" s="1937"/>
      <c r="R45" s="1934">
        <f t="shared" si="13"/>
        <v>0</v>
      </c>
      <c r="S45" s="1923"/>
      <c r="T45" s="1914"/>
      <c r="U45" s="1914"/>
      <c r="V45" s="1914"/>
      <c r="W45" s="1914"/>
      <c r="X45" s="605">
        <f t="shared" si="17"/>
        <v>0</v>
      </c>
      <c r="Y45" s="1923"/>
      <c r="Z45" s="1914"/>
      <c r="AA45" s="1914"/>
      <c r="AB45" s="1914"/>
      <c r="AC45" s="1914"/>
      <c r="AD45" s="1914"/>
      <c r="AE45" s="1914"/>
      <c r="AF45" s="1914"/>
      <c r="AG45" s="1914"/>
      <c r="AH45" s="603">
        <f t="shared" si="18"/>
        <v>0</v>
      </c>
      <c r="AI45" s="1937"/>
      <c r="AJ45" s="1935">
        <f t="shared" si="19"/>
        <v>0</v>
      </c>
      <c r="AK45" s="1923"/>
      <c r="AL45" s="1914"/>
      <c r="AM45" s="1914"/>
      <c r="AN45" s="1914"/>
      <c r="AO45" s="1914"/>
      <c r="AP45" s="1914"/>
      <c r="AQ45" s="1930">
        <f t="shared" si="20"/>
        <v>0</v>
      </c>
      <c r="AR45" s="1937"/>
      <c r="AS45" s="1937"/>
      <c r="AT45" s="1937"/>
      <c r="AU45" s="1934">
        <f t="shared" si="21"/>
        <v>0</v>
      </c>
      <c r="AV45" s="1923"/>
      <c r="AW45" s="1914"/>
      <c r="AX45" s="1914"/>
      <c r="AY45" s="603">
        <f t="shared" si="22"/>
        <v>0</v>
      </c>
      <c r="AZ45" s="1937"/>
      <c r="BA45" s="1937"/>
      <c r="BB45" s="1934">
        <f t="shared" si="23"/>
        <v>0</v>
      </c>
      <c r="BC45" s="1937"/>
      <c r="BD45" s="1934">
        <f t="shared" si="24"/>
        <v>0</v>
      </c>
    </row>
    <row r="46" spans="1:56" s="604" customFormat="1" ht="14.25">
      <c r="A46" s="1914"/>
      <c r="B46" s="1915"/>
      <c r="C46" s="1923"/>
      <c r="D46" s="1914"/>
      <c r="E46" s="1924"/>
      <c r="F46" s="1923"/>
      <c r="G46" s="1914"/>
      <c r="H46" s="1914"/>
      <c r="I46" s="1914"/>
      <c r="J46" s="1914"/>
      <c r="K46" s="1914"/>
      <c r="L46" s="1914"/>
      <c r="M46" s="1914"/>
      <c r="N46" s="1931">
        <f t="shared" si="16"/>
        <v>0</v>
      </c>
      <c r="O46" s="1937"/>
      <c r="P46" s="1937"/>
      <c r="Q46" s="1937"/>
      <c r="R46" s="1934">
        <f t="shared" si="13"/>
        <v>0</v>
      </c>
      <c r="S46" s="1923"/>
      <c r="T46" s="1914"/>
      <c r="U46" s="1914"/>
      <c r="V46" s="1914"/>
      <c r="W46" s="1914"/>
      <c r="X46" s="605">
        <f t="shared" si="17"/>
        <v>0</v>
      </c>
      <c r="Y46" s="1923"/>
      <c r="Z46" s="1914"/>
      <c r="AA46" s="1914"/>
      <c r="AB46" s="1914"/>
      <c r="AC46" s="1914"/>
      <c r="AD46" s="1914"/>
      <c r="AE46" s="1914"/>
      <c r="AF46" s="1914"/>
      <c r="AG46" s="1914"/>
      <c r="AH46" s="603">
        <f t="shared" si="18"/>
        <v>0</v>
      </c>
      <c r="AI46" s="1937"/>
      <c r="AJ46" s="1935">
        <f t="shared" si="19"/>
        <v>0</v>
      </c>
      <c r="AK46" s="1923"/>
      <c r="AL46" s="1914"/>
      <c r="AM46" s="1914"/>
      <c r="AN46" s="1914"/>
      <c r="AO46" s="1914"/>
      <c r="AP46" s="1914"/>
      <c r="AQ46" s="1930">
        <f t="shared" si="20"/>
        <v>0</v>
      </c>
      <c r="AR46" s="1937"/>
      <c r="AS46" s="1937"/>
      <c r="AT46" s="1937"/>
      <c r="AU46" s="1934">
        <f t="shared" si="21"/>
        <v>0</v>
      </c>
      <c r="AV46" s="1923"/>
      <c r="AW46" s="1914"/>
      <c r="AX46" s="1914"/>
      <c r="AY46" s="603">
        <f t="shared" si="22"/>
        <v>0</v>
      </c>
      <c r="AZ46" s="1937"/>
      <c r="BA46" s="1937"/>
      <c r="BB46" s="1934">
        <f t="shared" si="23"/>
        <v>0</v>
      </c>
      <c r="BC46" s="1937"/>
      <c r="BD46" s="1934">
        <f t="shared" si="24"/>
        <v>0</v>
      </c>
    </row>
    <row r="47" spans="1:56" s="604" customFormat="1" ht="14.25">
      <c r="A47" s="1914"/>
      <c r="B47" s="1915"/>
      <c r="C47" s="1923"/>
      <c r="D47" s="1914"/>
      <c r="E47" s="1924"/>
      <c r="F47" s="1923"/>
      <c r="G47" s="1914"/>
      <c r="H47" s="1914"/>
      <c r="I47" s="1914"/>
      <c r="J47" s="1914"/>
      <c r="K47" s="1914"/>
      <c r="L47" s="1914"/>
      <c r="M47" s="1914"/>
      <c r="N47" s="1931">
        <f t="shared" si="16"/>
        <v>0</v>
      </c>
      <c r="O47" s="1937"/>
      <c r="P47" s="1937"/>
      <c r="Q47" s="1937"/>
      <c r="R47" s="1934">
        <f t="shared" si="13"/>
        <v>0</v>
      </c>
      <c r="S47" s="1923"/>
      <c r="T47" s="1914"/>
      <c r="U47" s="1914"/>
      <c r="V47" s="1914"/>
      <c r="W47" s="1914"/>
      <c r="X47" s="605">
        <f t="shared" si="17"/>
        <v>0</v>
      </c>
      <c r="Y47" s="1923"/>
      <c r="Z47" s="1914"/>
      <c r="AA47" s="1914"/>
      <c r="AB47" s="1914"/>
      <c r="AC47" s="1914"/>
      <c r="AD47" s="1914"/>
      <c r="AE47" s="1914"/>
      <c r="AF47" s="1914"/>
      <c r="AG47" s="1914"/>
      <c r="AH47" s="603">
        <f t="shared" si="18"/>
        <v>0</v>
      </c>
      <c r="AI47" s="1937"/>
      <c r="AJ47" s="1935">
        <f t="shared" si="19"/>
        <v>0</v>
      </c>
      <c r="AK47" s="1923"/>
      <c r="AL47" s="1914"/>
      <c r="AM47" s="1914"/>
      <c r="AN47" s="1914"/>
      <c r="AO47" s="1914"/>
      <c r="AP47" s="1914"/>
      <c r="AQ47" s="1930">
        <f t="shared" si="20"/>
        <v>0</v>
      </c>
      <c r="AR47" s="1937"/>
      <c r="AS47" s="1937"/>
      <c r="AT47" s="1937"/>
      <c r="AU47" s="1934">
        <f t="shared" si="21"/>
        <v>0</v>
      </c>
      <c r="AV47" s="1923"/>
      <c r="AW47" s="1914"/>
      <c r="AX47" s="1914"/>
      <c r="AY47" s="603">
        <f t="shared" si="22"/>
        <v>0</v>
      </c>
      <c r="AZ47" s="1937"/>
      <c r="BA47" s="1937"/>
      <c r="BB47" s="1934">
        <f t="shared" si="23"/>
        <v>0</v>
      </c>
      <c r="BC47" s="1937"/>
      <c r="BD47" s="1934">
        <f t="shared" si="24"/>
        <v>0</v>
      </c>
    </row>
    <row r="48" spans="1:56" s="604" customFormat="1" ht="14.25">
      <c r="A48" s="1914"/>
      <c r="B48" s="1915"/>
      <c r="C48" s="1923"/>
      <c r="D48" s="1914"/>
      <c r="E48" s="1924"/>
      <c r="F48" s="1923"/>
      <c r="G48" s="1914"/>
      <c r="H48" s="1914"/>
      <c r="I48" s="1914"/>
      <c r="J48" s="1914"/>
      <c r="K48" s="1914"/>
      <c r="L48" s="1914"/>
      <c r="M48" s="1914"/>
      <c r="N48" s="1931">
        <f t="shared" si="16"/>
        <v>0</v>
      </c>
      <c r="O48" s="1937"/>
      <c r="P48" s="1937"/>
      <c r="Q48" s="1937"/>
      <c r="R48" s="1934">
        <f t="shared" si="13"/>
        <v>0</v>
      </c>
      <c r="S48" s="1923"/>
      <c r="T48" s="1914"/>
      <c r="U48" s="1914"/>
      <c r="V48" s="1914"/>
      <c r="W48" s="1914"/>
      <c r="X48" s="605">
        <f t="shared" si="17"/>
        <v>0</v>
      </c>
      <c r="Y48" s="1923"/>
      <c r="Z48" s="1914"/>
      <c r="AA48" s="1914"/>
      <c r="AB48" s="1914"/>
      <c r="AC48" s="1914"/>
      <c r="AD48" s="1914"/>
      <c r="AE48" s="1914"/>
      <c r="AF48" s="1914"/>
      <c r="AG48" s="1914"/>
      <c r="AH48" s="603">
        <f t="shared" si="18"/>
        <v>0</v>
      </c>
      <c r="AI48" s="1937"/>
      <c r="AJ48" s="1935">
        <f t="shared" si="19"/>
        <v>0</v>
      </c>
      <c r="AK48" s="1923"/>
      <c r="AL48" s="1914"/>
      <c r="AM48" s="1914"/>
      <c r="AN48" s="1914"/>
      <c r="AO48" s="1914"/>
      <c r="AP48" s="1914"/>
      <c r="AQ48" s="1930">
        <f t="shared" si="20"/>
        <v>0</v>
      </c>
      <c r="AR48" s="1937"/>
      <c r="AS48" s="1937"/>
      <c r="AT48" s="1937"/>
      <c r="AU48" s="1934">
        <f t="shared" si="21"/>
        <v>0</v>
      </c>
      <c r="AV48" s="1923"/>
      <c r="AW48" s="1914"/>
      <c r="AX48" s="1914"/>
      <c r="AY48" s="603">
        <f t="shared" si="22"/>
        <v>0</v>
      </c>
      <c r="AZ48" s="1937"/>
      <c r="BA48" s="1937"/>
      <c r="BB48" s="1934">
        <f t="shared" si="23"/>
        <v>0</v>
      </c>
      <c r="BC48" s="1937"/>
      <c r="BD48" s="1934">
        <f t="shared" si="24"/>
        <v>0</v>
      </c>
    </row>
    <row r="49" spans="1:56" s="604" customFormat="1" ht="14.25">
      <c r="A49" s="1914"/>
      <c r="B49" s="1915"/>
      <c r="C49" s="1923"/>
      <c r="D49" s="1914"/>
      <c r="E49" s="1924"/>
      <c r="F49" s="1923"/>
      <c r="G49" s="1914"/>
      <c r="H49" s="1914"/>
      <c r="I49" s="1914"/>
      <c r="J49" s="1914"/>
      <c r="K49" s="1914"/>
      <c r="L49" s="1914"/>
      <c r="M49" s="1914"/>
      <c r="N49" s="1931">
        <f t="shared" si="16"/>
        <v>0</v>
      </c>
      <c r="O49" s="1937"/>
      <c r="P49" s="1937"/>
      <c r="Q49" s="1937"/>
      <c r="R49" s="1934">
        <f t="shared" si="13"/>
        <v>0</v>
      </c>
      <c r="S49" s="1923"/>
      <c r="T49" s="1914"/>
      <c r="U49" s="1914"/>
      <c r="V49" s="1914"/>
      <c r="W49" s="1914"/>
      <c r="X49" s="605">
        <f t="shared" si="17"/>
        <v>0</v>
      </c>
      <c r="Y49" s="1923"/>
      <c r="Z49" s="1914"/>
      <c r="AA49" s="1914"/>
      <c r="AB49" s="1914"/>
      <c r="AC49" s="1914"/>
      <c r="AD49" s="1914"/>
      <c r="AE49" s="1914"/>
      <c r="AF49" s="1914"/>
      <c r="AG49" s="1914"/>
      <c r="AH49" s="603">
        <f t="shared" si="18"/>
        <v>0</v>
      </c>
      <c r="AI49" s="1937"/>
      <c r="AJ49" s="1935">
        <f t="shared" si="19"/>
        <v>0</v>
      </c>
      <c r="AK49" s="1923"/>
      <c r="AL49" s="1914"/>
      <c r="AM49" s="1914"/>
      <c r="AN49" s="1914"/>
      <c r="AO49" s="1914"/>
      <c r="AP49" s="1914"/>
      <c r="AQ49" s="1930">
        <f t="shared" si="20"/>
        <v>0</v>
      </c>
      <c r="AR49" s="1937"/>
      <c r="AS49" s="1937"/>
      <c r="AT49" s="1937"/>
      <c r="AU49" s="1934">
        <f t="shared" si="21"/>
        <v>0</v>
      </c>
      <c r="AV49" s="1923"/>
      <c r="AW49" s="1914"/>
      <c r="AX49" s="1914"/>
      <c r="AY49" s="603">
        <f t="shared" si="22"/>
        <v>0</v>
      </c>
      <c r="AZ49" s="1937"/>
      <c r="BA49" s="1937"/>
      <c r="BB49" s="1934">
        <f t="shared" si="23"/>
        <v>0</v>
      </c>
      <c r="BC49" s="1937"/>
      <c r="BD49" s="1934">
        <f t="shared" si="24"/>
        <v>0</v>
      </c>
    </row>
    <row r="50" spans="1:56" s="604" customFormat="1" ht="14.25">
      <c r="A50" s="1914"/>
      <c r="B50" s="1915"/>
      <c r="C50" s="1923"/>
      <c r="D50" s="1914"/>
      <c r="E50" s="1924"/>
      <c r="F50" s="1923"/>
      <c r="G50" s="1914"/>
      <c r="H50" s="1914"/>
      <c r="I50" s="1914"/>
      <c r="J50" s="1914"/>
      <c r="K50" s="1914"/>
      <c r="L50" s="1914"/>
      <c r="M50" s="1914"/>
      <c r="N50" s="1931">
        <f t="shared" si="16"/>
        <v>0</v>
      </c>
      <c r="O50" s="1937"/>
      <c r="P50" s="1937"/>
      <c r="Q50" s="1937"/>
      <c r="R50" s="1934">
        <f t="shared" si="13"/>
        <v>0</v>
      </c>
      <c r="S50" s="1923"/>
      <c r="T50" s="1914"/>
      <c r="U50" s="1914"/>
      <c r="V50" s="1914"/>
      <c r="W50" s="1914"/>
      <c r="X50" s="605">
        <f t="shared" si="17"/>
        <v>0</v>
      </c>
      <c r="Y50" s="1923"/>
      <c r="Z50" s="1914"/>
      <c r="AA50" s="1914"/>
      <c r="AB50" s="1914"/>
      <c r="AC50" s="1914"/>
      <c r="AD50" s="1914"/>
      <c r="AE50" s="1914"/>
      <c r="AF50" s="1914"/>
      <c r="AG50" s="1914"/>
      <c r="AH50" s="603">
        <f t="shared" si="18"/>
        <v>0</v>
      </c>
      <c r="AI50" s="1937"/>
      <c r="AJ50" s="1935">
        <f t="shared" si="19"/>
        <v>0</v>
      </c>
      <c r="AK50" s="1923"/>
      <c r="AL50" s="1914"/>
      <c r="AM50" s="1914"/>
      <c r="AN50" s="1914"/>
      <c r="AO50" s="1914"/>
      <c r="AP50" s="1914"/>
      <c r="AQ50" s="1930">
        <f t="shared" si="20"/>
        <v>0</v>
      </c>
      <c r="AR50" s="1937"/>
      <c r="AS50" s="1937"/>
      <c r="AT50" s="1937"/>
      <c r="AU50" s="1934">
        <f t="shared" si="21"/>
        <v>0</v>
      </c>
      <c r="AV50" s="1923"/>
      <c r="AW50" s="1914"/>
      <c r="AX50" s="1914"/>
      <c r="AY50" s="603">
        <f t="shared" si="22"/>
        <v>0</v>
      </c>
      <c r="AZ50" s="1937"/>
      <c r="BA50" s="1937"/>
      <c r="BB50" s="1934">
        <f t="shared" si="23"/>
        <v>0</v>
      </c>
      <c r="BC50" s="1937"/>
      <c r="BD50" s="1934">
        <f t="shared" si="24"/>
        <v>0</v>
      </c>
    </row>
    <row r="51" spans="1:56" s="604" customFormat="1" ht="14.25">
      <c r="A51" s="1914"/>
      <c r="B51" s="1915"/>
      <c r="C51" s="1923"/>
      <c r="D51" s="1914"/>
      <c r="E51" s="1924"/>
      <c r="F51" s="1923"/>
      <c r="G51" s="1914"/>
      <c r="H51" s="1914"/>
      <c r="I51" s="1914"/>
      <c r="J51" s="1914"/>
      <c r="K51" s="1914"/>
      <c r="L51" s="1914"/>
      <c r="M51" s="1914"/>
      <c r="N51" s="1931">
        <f t="shared" si="16"/>
        <v>0</v>
      </c>
      <c r="O51" s="1937"/>
      <c r="P51" s="1937"/>
      <c r="Q51" s="1937"/>
      <c r="R51" s="1934">
        <f t="shared" si="13"/>
        <v>0</v>
      </c>
      <c r="S51" s="1923"/>
      <c r="T51" s="1914"/>
      <c r="U51" s="1914"/>
      <c r="V51" s="1914"/>
      <c r="W51" s="1914"/>
      <c r="X51" s="605">
        <f t="shared" si="17"/>
        <v>0</v>
      </c>
      <c r="Y51" s="1923"/>
      <c r="Z51" s="1914"/>
      <c r="AA51" s="1914"/>
      <c r="AB51" s="1914"/>
      <c r="AC51" s="1914"/>
      <c r="AD51" s="1914"/>
      <c r="AE51" s="1914"/>
      <c r="AF51" s="1914"/>
      <c r="AG51" s="1914"/>
      <c r="AH51" s="603">
        <f t="shared" si="18"/>
        <v>0</v>
      </c>
      <c r="AI51" s="1937"/>
      <c r="AJ51" s="1935">
        <f t="shared" si="19"/>
        <v>0</v>
      </c>
      <c r="AK51" s="1923"/>
      <c r="AL51" s="1914"/>
      <c r="AM51" s="1914"/>
      <c r="AN51" s="1914"/>
      <c r="AO51" s="1914"/>
      <c r="AP51" s="1914"/>
      <c r="AQ51" s="1930">
        <f t="shared" si="20"/>
        <v>0</v>
      </c>
      <c r="AR51" s="1937"/>
      <c r="AS51" s="1937"/>
      <c r="AT51" s="1937"/>
      <c r="AU51" s="1934">
        <f t="shared" si="21"/>
        <v>0</v>
      </c>
      <c r="AV51" s="1923"/>
      <c r="AW51" s="1914"/>
      <c r="AX51" s="1914"/>
      <c r="AY51" s="603">
        <f t="shared" si="22"/>
        <v>0</v>
      </c>
      <c r="AZ51" s="1937"/>
      <c r="BA51" s="1937"/>
      <c r="BB51" s="1934">
        <f t="shared" si="23"/>
        <v>0</v>
      </c>
      <c r="BC51" s="1937"/>
      <c r="BD51" s="1934">
        <f t="shared" si="24"/>
        <v>0</v>
      </c>
    </row>
    <row r="52" spans="1:56" s="604" customFormat="1" ht="14.25">
      <c r="A52" s="1914"/>
      <c r="B52" s="1915"/>
      <c r="C52" s="1923"/>
      <c r="D52" s="1914"/>
      <c r="E52" s="1924"/>
      <c r="F52" s="1923"/>
      <c r="G52" s="1914"/>
      <c r="H52" s="1914"/>
      <c r="I52" s="1914"/>
      <c r="J52" s="1914"/>
      <c r="K52" s="1914"/>
      <c r="L52" s="1914"/>
      <c r="M52" s="1914"/>
      <c r="N52" s="1931">
        <f t="shared" si="16"/>
        <v>0</v>
      </c>
      <c r="O52" s="1937"/>
      <c r="P52" s="1937"/>
      <c r="Q52" s="1937"/>
      <c r="R52" s="1934">
        <f t="shared" si="13"/>
        <v>0</v>
      </c>
      <c r="S52" s="1923"/>
      <c r="T52" s="1914"/>
      <c r="U52" s="1914"/>
      <c r="V52" s="1914"/>
      <c r="W52" s="1914"/>
      <c r="X52" s="605">
        <f t="shared" si="17"/>
        <v>0</v>
      </c>
      <c r="Y52" s="1923"/>
      <c r="Z52" s="1914"/>
      <c r="AA52" s="1914"/>
      <c r="AB52" s="1914"/>
      <c r="AC52" s="1914"/>
      <c r="AD52" s="1914"/>
      <c r="AE52" s="1914"/>
      <c r="AF52" s="1914"/>
      <c r="AG52" s="1914"/>
      <c r="AH52" s="603">
        <f t="shared" si="18"/>
        <v>0</v>
      </c>
      <c r="AI52" s="1937"/>
      <c r="AJ52" s="1935">
        <f t="shared" si="19"/>
        <v>0</v>
      </c>
      <c r="AK52" s="1923"/>
      <c r="AL52" s="1914"/>
      <c r="AM52" s="1914"/>
      <c r="AN52" s="1914"/>
      <c r="AO52" s="1914"/>
      <c r="AP52" s="1914"/>
      <c r="AQ52" s="1930">
        <f t="shared" si="20"/>
        <v>0</v>
      </c>
      <c r="AR52" s="1937"/>
      <c r="AS52" s="1937"/>
      <c r="AT52" s="1937"/>
      <c r="AU52" s="1934">
        <f t="shared" si="21"/>
        <v>0</v>
      </c>
      <c r="AV52" s="1923"/>
      <c r="AW52" s="1914"/>
      <c r="AX52" s="1914"/>
      <c r="AY52" s="603">
        <f t="shared" si="22"/>
        <v>0</v>
      </c>
      <c r="AZ52" s="1937"/>
      <c r="BA52" s="1937"/>
      <c r="BB52" s="1934">
        <f t="shared" si="23"/>
        <v>0</v>
      </c>
      <c r="BC52" s="1937"/>
      <c r="BD52" s="1934">
        <f t="shared" si="24"/>
        <v>0</v>
      </c>
    </row>
    <row r="53" spans="1:56" s="604" customFormat="1" ht="14.25">
      <c r="A53" s="1914"/>
      <c r="B53" s="1915"/>
      <c r="C53" s="1923"/>
      <c r="D53" s="1914"/>
      <c r="E53" s="1924"/>
      <c r="F53" s="1923"/>
      <c r="G53" s="1914"/>
      <c r="H53" s="1914"/>
      <c r="I53" s="1914"/>
      <c r="J53" s="1914"/>
      <c r="K53" s="1914"/>
      <c r="L53" s="1914"/>
      <c r="M53" s="1914"/>
      <c r="N53" s="1931">
        <f t="shared" si="16"/>
        <v>0</v>
      </c>
      <c r="O53" s="1937"/>
      <c r="P53" s="1937"/>
      <c r="Q53" s="1937"/>
      <c r="R53" s="1934">
        <f t="shared" si="13"/>
        <v>0</v>
      </c>
      <c r="S53" s="1923"/>
      <c r="T53" s="1914"/>
      <c r="U53" s="1914"/>
      <c r="V53" s="1914"/>
      <c r="W53" s="1914"/>
      <c r="X53" s="605">
        <f t="shared" si="17"/>
        <v>0</v>
      </c>
      <c r="Y53" s="1923"/>
      <c r="Z53" s="1914"/>
      <c r="AA53" s="1914"/>
      <c r="AB53" s="1914"/>
      <c r="AC53" s="1914"/>
      <c r="AD53" s="1914"/>
      <c r="AE53" s="1914"/>
      <c r="AF53" s="1914"/>
      <c r="AG53" s="1914"/>
      <c r="AH53" s="603">
        <f t="shared" si="18"/>
        <v>0</v>
      </c>
      <c r="AI53" s="1937"/>
      <c r="AJ53" s="1935">
        <f t="shared" si="19"/>
        <v>0</v>
      </c>
      <c r="AK53" s="1923"/>
      <c r="AL53" s="1914"/>
      <c r="AM53" s="1914"/>
      <c r="AN53" s="1914"/>
      <c r="AO53" s="1914"/>
      <c r="AP53" s="1914"/>
      <c r="AQ53" s="1930">
        <f t="shared" si="20"/>
        <v>0</v>
      </c>
      <c r="AR53" s="1937"/>
      <c r="AS53" s="1937"/>
      <c r="AT53" s="1937"/>
      <c r="AU53" s="1934">
        <f t="shared" si="21"/>
        <v>0</v>
      </c>
      <c r="AV53" s="1923"/>
      <c r="AW53" s="1914"/>
      <c r="AX53" s="1914"/>
      <c r="AY53" s="603">
        <f t="shared" si="22"/>
        <v>0</v>
      </c>
      <c r="AZ53" s="1937"/>
      <c r="BA53" s="1937"/>
      <c r="BB53" s="1934">
        <f t="shared" si="23"/>
        <v>0</v>
      </c>
      <c r="BC53" s="1937"/>
      <c r="BD53" s="1934">
        <f t="shared" si="24"/>
        <v>0</v>
      </c>
    </row>
    <row r="54" spans="1:56" s="604" customFormat="1" ht="14.25">
      <c r="A54" s="1914"/>
      <c r="B54" s="1915"/>
      <c r="C54" s="1923"/>
      <c r="D54" s="1914"/>
      <c r="E54" s="1924"/>
      <c r="F54" s="1923"/>
      <c r="G54" s="1914"/>
      <c r="H54" s="1914"/>
      <c r="I54" s="1914"/>
      <c r="J54" s="1914"/>
      <c r="K54" s="1914"/>
      <c r="L54" s="1914"/>
      <c r="M54" s="1914"/>
      <c r="N54" s="1931">
        <f t="shared" si="16"/>
        <v>0</v>
      </c>
      <c r="O54" s="1937"/>
      <c r="P54" s="1937"/>
      <c r="Q54" s="1937"/>
      <c r="R54" s="1934">
        <f t="shared" si="13"/>
        <v>0</v>
      </c>
      <c r="S54" s="1923"/>
      <c r="T54" s="1914"/>
      <c r="U54" s="1914"/>
      <c r="V54" s="1914"/>
      <c r="W54" s="1914"/>
      <c r="X54" s="605">
        <f t="shared" si="17"/>
        <v>0</v>
      </c>
      <c r="Y54" s="1923"/>
      <c r="Z54" s="1914"/>
      <c r="AA54" s="1914"/>
      <c r="AB54" s="1914"/>
      <c r="AC54" s="1914"/>
      <c r="AD54" s="1914"/>
      <c r="AE54" s="1914"/>
      <c r="AF54" s="1914"/>
      <c r="AG54" s="1914"/>
      <c r="AH54" s="603">
        <f t="shared" si="18"/>
        <v>0</v>
      </c>
      <c r="AI54" s="1937"/>
      <c r="AJ54" s="1935">
        <f t="shared" si="19"/>
        <v>0</v>
      </c>
      <c r="AK54" s="1923"/>
      <c r="AL54" s="1914"/>
      <c r="AM54" s="1914"/>
      <c r="AN54" s="1914"/>
      <c r="AO54" s="1914"/>
      <c r="AP54" s="1914"/>
      <c r="AQ54" s="1930">
        <f t="shared" si="20"/>
        <v>0</v>
      </c>
      <c r="AR54" s="1937"/>
      <c r="AS54" s="1937"/>
      <c r="AT54" s="1937"/>
      <c r="AU54" s="1934">
        <f t="shared" si="21"/>
        <v>0</v>
      </c>
      <c r="AV54" s="1923"/>
      <c r="AW54" s="1914"/>
      <c r="AX54" s="1914"/>
      <c r="AY54" s="603">
        <f t="shared" si="22"/>
        <v>0</v>
      </c>
      <c r="AZ54" s="1937"/>
      <c r="BA54" s="1937"/>
      <c r="BB54" s="1934">
        <f t="shared" si="23"/>
        <v>0</v>
      </c>
      <c r="BC54" s="1937"/>
      <c r="BD54" s="1934">
        <f t="shared" si="24"/>
        <v>0</v>
      </c>
    </row>
    <row r="55" spans="1:56" s="604" customFormat="1" ht="14.25">
      <c r="A55" s="1914"/>
      <c r="B55" s="1915"/>
      <c r="C55" s="1923"/>
      <c r="D55" s="1914"/>
      <c r="E55" s="1924"/>
      <c r="F55" s="1923"/>
      <c r="G55" s="1914"/>
      <c r="H55" s="1914"/>
      <c r="I55" s="1914"/>
      <c r="J55" s="1914"/>
      <c r="K55" s="1914"/>
      <c r="L55" s="1914"/>
      <c r="M55" s="1914"/>
      <c r="N55" s="1931">
        <f t="shared" si="16"/>
        <v>0</v>
      </c>
      <c r="O55" s="1937"/>
      <c r="P55" s="1937"/>
      <c r="Q55" s="1937"/>
      <c r="R55" s="1934">
        <f t="shared" si="13"/>
        <v>0</v>
      </c>
      <c r="S55" s="1923"/>
      <c r="T55" s="1914"/>
      <c r="U55" s="1914"/>
      <c r="V55" s="1914"/>
      <c r="W55" s="1914"/>
      <c r="X55" s="605">
        <f t="shared" si="17"/>
        <v>0</v>
      </c>
      <c r="Y55" s="1923"/>
      <c r="Z55" s="1914"/>
      <c r="AA55" s="1914"/>
      <c r="AB55" s="1914"/>
      <c r="AC55" s="1914"/>
      <c r="AD55" s="1914"/>
      <c r="AE55" s="1914"/>
      <c r="AF55" s="1914"/>
      <c r="AG55" s="1914"/>
      <c r="AH55" s="603">
        <f t="shared" si="18"/>
        <v>0</v>
      </c>
      <c r="AI55" s="1937"/>
      <c r="AJ55" s="1935">
        <f t="shared" si="19"/>
        <v>0</v>
      </c>
      <c r="AK55" s="1923"/>
      <c r="AL55" s="1914"/>
      <c r="AM55" s="1914"/>
      <c r="AN55" s="1914"/>
      <c r="AO55" s="1914"/>
      <c r="AP55" s="1914"/>
      <c r="AQ55" s="1930">
        <f t="shared" si="20"/>
        <v>0</v>
      </c>
      <c r="AR55" s="1937"/>
      <c r="AS55" s="1937"/>
      <c r="AT55" s="1937"/>
      <c r="AU55" s="1934">
        <f t="shared" si="21"/>
        <v>0</v>
      </c>
      <c r="AV55" s="1923"/>
      <c r="AW55" s="1914"/>
      <c r="AX55" s="1914"/>
      <c r="AY55" s="603">
        <f t="shared" si="22"/>
        <v>0</v>
      </c>
      <c r="AZ55" s="1937"/>
      <c r="BA55" s="1937"/>
      <c r="BB55" s="1934">
        <f t="shared" si="23"/>
        <v>0</v>
      </c>
      <c r="BC55" s="1937"/>
      <c r="BD55" s="1934">
        <f t="shared" si="24"/>
        <v>0</v>
      </c>
    </row>
    <row r="56" spans="1:56" s="604" customFormat="1" ht="14.25">
      <c r="A56" s="1914"/>
      <c r="B56" s="1915"/>
      <c r="C56" s="1923"/>
      <c r="D56" s="1914"/>
      <c r="E56" s="1924"/>
      <c r="F56" s="1923"/>
      <c r="G56" s="1914"/>
      <c r="H56" s="1914"/>
      <c r="I56" s="1914"/>
      <c r="J56" s="1914"/>
      <c r="K56" s="1914"/>
      <c r="L56" s="1914"/>
      <c r="M56" s="1914"/>
      <c r="N56" s="1931">
        <f t="shared" si="16"/>
        <v>0</v>
      </c>
      <c r="O56" s="1937"/>
      <c r="P56" s="1937"/>
      <c r="Q56" s="1937"/>
      <c r="R56" s="1934">
        <f t="shared" si="13"/>
        <v>0</v>
      </c>
      <c r="S56" s="1923"/>
      <c r="T56" s="1914"/>
      <c r="U56" s="1914"/>
      <c r="V56" s="1914"/>
      <c r="W56" s="1914"/>
      <c r="X56" s="605">
        <f t="shared" si="17"/>
        <v>0</v>
      </c>
      <c r="Y56" s="1923"/>
      <c r="Z56" s="1914"/>
      <c r="AA56" s="1914"/>
      <c r="AB56" s="1914"/>
      <c r="AC56" s="1914"/>
      <c r="AD56" s="1914"/>
      <c r="AE56" s="1914"/>
      <c r="AF56" s="1914"/>
      <c r="AG56" s="1914"/>
      <c r="AH56" s="603">
        <f t="shared" si="18"/>
        <v>0</v>
      </c>
      <c r="AI56" s="1937"/>
      <c r="AJ56" s="1935">
        <f t="shared" si="19"/>
        <v>0</v>
      </c>
      <c r="AK56" s="1923"/>
      <c r="AL56" s="1914"/>
      <c r="AM56" s="1914"/>
      <c r="AN56" s="1914"/>
      <c r="AO56" s="1914"/>
      <c r="AP56" s="1914"/>
      <c r="AQ56" s="1930">
        <f t="shared" si="20"/>
        <v>0</v>
      </c>
      <c r="AR56" s="1937"/>
      <c r="AS56" s="1937"/>
      <c r="AT56" s="1937"/>
      <c r="AU56" s="1934">
        <f t="shared" si="21"/>
        <v>0</v>
      </c>
      <c r="AV56" s="1923"/>
      <c r="AW56" s="1914"/>
      <c r="AX56" s="1914"/>
      <c r="AY56" s="603">
        <f t="shared" si="22"/>
        <v>0</v>
      </c>
      <c r="AZ56" s="1937"/>
      <c r="BA56" s="1937"/>
      <c r="BB56" s="1934">
        <f t="shared" si="23"/>
        <v>0</v>
      </c>
      <c r="BC56" s="1937"/>
      <c r="BD56" s="1934">
        <f t="shared" si="24"/>
        <v>0</v>
      </c>
    </row>
    <row r="57" spans="1:56" s="604" customFormat="1" ht="14.25">
      <c r="A57" s="1914"/>
      <c r="B57" s="1915"/>
      <c r="C57" s="1923"/>
      <c r="D57" s="1914"/>
      <c r="E57" s="1924"/>
      <c r="F57" s="1923"/>
      <c r="G57" s="1914"/>
      <c r="H57" s="1914"/>
      <c r="I57" s="1914"/>
      <c r="J57" s="1914"/>
      <c r="K57" s="1914"/>
      <c r="L57" s="1914"/>
      <c r="M57" s="1914"/>
      <c r="N57" s="1931">
        <f t="shared" si="16"/>
        <v>0</v>
      </c>
      <c r="O57" s="1937"/>
      <c r="P57" s="1937"/>
      <c r="Q57" s="1937"/>
      <c r="R57" s="1934">
        <f t="shared" si="13"/>
        <v>0</v>
      </c>
      <c r="S57" s="1923"/>
      <c r="T57" s="1914"/>
      <c r="U57" s="1914"/>
      <c r="V57" s="1914"/>
      <c r="W57" s="1914"/>
      <c r="X57" s="605">
        <f t="shared" si="17"/>
        <v>0</v>
      </c>
      <c r="Y57" s="1923"/>
      <c r="Z57" s="1914"/>
      <c r="AA57" s="1914"/>
      <c r="AB57" s="1914"/>
      <c r="AC57" s="1914"/>
      <c r="AD57" s="1914"/>
      <c r="AE57" s="1914"/>
      <c r="AF57" s="1914"/>
      <c r="AG57" s="1914"/>
      <c r="AH57" s="603">
        <f t="shared" si="18"/>
        <v>0</v>
      </c>
      <c r="AI57" s="1937"/>
      <c r="AJ57" s="1935">
        <f t="shared" si="19"/>
        <v>0</v>
      </c>
      <c r="AK57" s="1923"/>
      <c r="AL57" s="1914"/>
      <c r="AM57" s="1914"/>
      <c r="AN57" s="1914"/>
      <c r="AO57" s="1914"/>
      <c r="AP57" s="1914"/>
      <c r="AQ57" s="1930">
        <f t="shared" si="20"/>
        <v>0</v>
      </c>
      <c r="AR57" s="1937"/>
      <c r="AS57" s="1937"/>
      <c r="AT57" s="1937"/>
      <c r="AU57" s="1934">
        <f t="shared" si="21"/>
        <v>0</v>
      </c>
      <c r="AV57" s="1923"/>
      <c r="AW57" s="1914"/>
      <c r="AX57" s="1914"/>
      <c r="AY57" s="603">
        <f t="shared" si="22"/>
        <v>0</v>
      </c>
      <c r="AZ57" s="1937"/>
      <c r="BA57" s="1937"/>
      <c r="BB57" s="1934">
        <f t="shared" si="23"/>
        <v>0</v>
      </c>
      <c r="BC57" s="1937"/>
      <c r="BD57" s="1934">
        <f t="shared" si="24"/>
        <v>0</v>
      </c>
    </row>
    <row r="58" spans="1:56" s="604" customFormat="1" ht="14.25">
      <c r="A58" s="1914"/>
      <c r="B58" s="1915"/>
      <c r="C58" s="1923"/>
      <c r="D58" s="1914"/>
      <c r="E58" s="1924"/>
      <c r="F58" s="1923"/>
      <c r="G58" s="1914"/>
      <c r="H58" s="1914"/>
      <c r="I58" s="1914"/>
      <c r="J58" s="1914"/>
      <c r="K58" s="1914"/>
      <c r="L58" s="1914"/>
      <c r="M58" s="1914"/>
      <c r="N58" s="1931">
        <f t="shared" si="16"/>
        <v>0</v>
      </c>
      <c r="O58" s="1937"/>
      <c r="P58" s="1937"/>
      <c r="Q58" s="1937"/>
      <c r="R58" s="1934">
        <f t="shared" si="13"/>
        <v>0</v>
      </c>
      <c r="S58" s="1923"/>
      <c r="T58" s="1914"/>
      <c r="U58" s="1914"/>
      <c r="V58" s="1914"/>
      <c r="W58" s="1914"/>
      <c r="X58" s="605">
        <f t="shared" si="17"/>
        <v>0</v>
      </c>
      <c r="Y58" s="1923"/>
      <c r="Z58" s="1914"/>
      <c r="AA58" s="1914"/>
      <c r="AB58" s="1914"/>
      <c r="AC58" s="1914"/>
      <c r="AD58" s="1914"/>
      <c r="AE58" s="1914"/>
      <c r="AF58" s="1914"/>
      <c r="AG58" s="1914"/>
      <c r="AH58" s="603">
        <f t="shared" si="18"/>
        <v>0</v>
      </c>
      <c r="AI58" s="1937"/>
      <c r="AJ58" s="1935">
        <f t="shared" si="19"/>
        <v>0</v>
      </c>
      <c r="AK58" s="1923"/>
      <c r="AL58" s="1914"/>
      <c r="AM58" s="1914"/>
      <c r="AN58" s="1914"/>
      <c r="AO58" s="1914"/>
      <c r="AP58" s="1914"/>
      <c r="AQ58" s="1930">
        <f t="shared" si="20"/>
        <v>0</v>
      </c>
      <c r="AR58" s="1937"/>
      <c r="AS58" s="1937"/>
      <c r="AT58" s="1937"/>
      <c r="AU58" s="1934">
        <f t="shared" si="21"/>
        <v>0</v>
      </c>
      <c r="AV58" s="1923"/>
      <c r="AW58" s="1914"/>
      <c r="AX58" s="1914"/>
      <c r="AY58" s="603">
        <f t="shared" si="22"/>
        <v>0</v>
      </c>
      <c r="AZ58" s="1937"/>
      <c r="BA58" s="1937"/>
      <c r="BB58" s="1934">
        <f t="shared" si="23"/>
        <v>0</v>
      </c>
      <c r="BC58" s="1937"/>
      <c r="BD58" s="1934">
        <f t="shared" si="24"/>
        <v>0</v>
      </c>
    </row>
    <row r="59" spans="1:56" s="604" customFormat="1" ht="14.25">
      <c r="A59" s="1914"/>
      <c r="B59" s="1915"/>
      <c r="C59" s="1923"/>
      <c r="D59" s="1914"/>
      <c r="E59" s="1924"/>
      <c r="F59" s="1923"/>
      <c r="G59" s="1914"/>
      <c r="H59" s="1914"/>
      <c r="I59" s="1914"/>
      <c r="J59" s="1914"/>
      <c r="K59" s="1914"/>
      <c r="L59" s="1914"/>
      <c r="M59" s="1914"/>
      <c r="N59" s="1931">
        <f t="shared" si="16"/>
        <v>0</v>
      </c>
      <c r="O59" s="1937"/>
      <c r="P59" s="1937"/>
      <c r="Q59" s="1937"/>
      <c r="R59" s="1934">
        <f t="shared" si="13"/>
        <v>0</v>
      </c>
      <c r="S59" s="1923"/>
      <c r="T59" s="1914"/>
      <c r="U59" s="1914"/>
      <c r="V59" s="1914"/>
      <c r="W59" s="1914"/>
      <c r="X59" s="605">
        <f t="shared" si="17"/>
        <v>0</v>
      </c>
      <c r="Y59" s="1923"/>
      <c r="Z59" s="1914"/>
      <c r="AA59" s="1914"/>
      <c r="AB59" s="1914"/>
      <c r="AC59" s="1914"/>
      <c r="AD59" s="1914"/>
      <c r="AE59" s="1914"/>
      <c r="AF59" s="1914"/>
      <c r="AG59" s="1914"/>
      <c r="AH59" s="603">
        <f t="shared" si="18"/>
        <v>0</v>
      </c>
      <c r="AI59" s="1937"/>
      <c r="AJ59" s="1935">
        <f t="shared" si="19"/>
        <v>0</v>
      </c>
      <c r="AK59" s="1923"/>
      <c r="AL59" s="1914"/>
      <c r="AM59" s="1914"/>
      <c r="AN59" s="1914"/>
      <c r="AO59" s="1914"/>
      <c r="AP59" s="1914"/>
      <c r="AQ59" s="1930">
        <f t="shared" si="20"/>
        <v>0</v>
      </c>
      <c r="AR59" s="1937"/>
      <c r="AS59" s="1937"/>
      <c r="AT59" s="1937"/>
      <c r="AU59" s="1934">
        <f t="shared" si="21"/>
        <v>0</v>
      </c>
      <c r="AV59" s="1923"/>
      <c r="AW59" s="1914"/>
      <c r="AX59" s="1914"/>
      <c r="AY59" s="603">
        <f t="shared" si="22"/>
        <v>0</v>
      </c>
      <c r="AZ59" s="1937"/>
      <c r="BA59" s="1937"/>
      <c r="BB59" s="1934">
        <f t="shared" si="23"/>
        <v>0</v>
      </c>
      <c r="BC59" s="1937"/>
      <c r="BD59" s="1934">
        <f t="shared" si="24"/>
        <v>0</v>
      </c>
    </row>
    <row r="60" spans="1:56" s="604" customFormat="1" ht="14.25">
      <c r="A60" s="1914"/>
      <c r="B60" s="1915"/>
      <c r="C60" s="1923"/>
      <c r="D60" s="1914"/>
      <c r="E60" s="1924"/>
      <c r="F60" s="1923"/>
      <c r="G60" s="1914"/>
      <c r="H60" s="1914"/>
      <c r="I60" s="1914"/>
      <c r="J60" s="1914"/>
      <c r="K60" s="1914"/>
      <c r="L60" s="1914"/>
      <c r="M60" s="1914"/>
      <c r="N60" s="1931">
        <f t="shared" si="16"/>
        <v>0</v>
      </c>
      <c r="O60" s="1937"/>
      <c r="P60" s="1937"/>
      <c r="Q60" s="1937"/>
      <c r="R60" s="1934">
        <f t="shared" si="13"/>
        <v>0</v>
      </c>
      <c r="S60" s="1923"/>
      <c r="T60" s="1914"/>
      <c r="U60" s="1914"/>
      <c r="V60" s="1914"/>
      <c r="W60" s="1914"/>
      <c r="X60" s="605">
        <f t="shared" si="17"/>
        <v>0</v>
      </c>
      <c r="Y60" s="1923"/>
      <c r="Z60" s="1914"/>
      <c r="AA60" s="1914"/>
      <c r="AB60" s="1914"/>
      <c r="AC60" s="1914"/>
      <c r="AD60" s="1914"/>
      <c r="AE60" s="1914"/>
      <c r="AF60" s="1914"/>
      <c r="AG60" s="1914"/>
      <c r="AH60" s="603">
        <f t="shared" si="18"/>
        <v>0</v>
      </c>
      <c r="AI60" s="1937"/>
      <c r="AJ60" s="1935">
        <f t="shared" si="19"/>
        <v>0</v>
      </c>
      <c r="AK60" s="1923"/>
      <c r="AL60" s="1914"/>
      <c r="AM60" s="1914"/>
      <c r="AN60" s="1914"/>
      <c r="AO60" s="1914"/>
      <c r="AP60" s="1914"/>
      <c r="AQ60" s="1930">
        <f t="shared" si="20"/>
        <v>0</v>
      </c>
      <c r="AR60" s="1937"/>
      <c r="AS60" s="1937"/>
      <c r="AT60" s="1937"/>
      <c r="AU60" s="1934">
        <f t="shared" si="21"/>
        <v>0</v>
      </c>
      <c r="AV60" s="1923"/>
      <c r="AW60" s="1914"/>
      <c r="AX60" s="1914"/>
      <c r="AY60" s="603">
        <f t="shared" si="22"/>
        <v>0</v>
      </c>
      <c r="AZ60" s="1937"/>
      <c r="BA60" s="1937"/>
      <c r="BB60" s="1934">
        <f t="shared" si="23"/>
        <v>0</v>
      </c>
      <c r="BC60" s="1937"/>
      <c r="BD60" s="1934">
        <f t="shared" si="24"/>
        <v>0</v>
      </c>
    </row>
    <row r="61" spans="1:56" s="604" customFormat="1" ht="14.25">
      <c r="A61" s="1914"/>
      <c r="B61" s="1915"/>
      <c r="C61" s="1923"/>
      <c r="D61" s="1914"/>
      <c r="E61" s="1924"/>
      <c r="F61" s="1923"/>
      <c r="G61" s="1914"/>
      <c r="H61" s="1914"/>
      <c r="I61" s="1914"/>
      <c r="J61" s="1914"/>
      <c r="K61" s="1914"/>
      <c r="L61" s="1914"/>
      <c r="M61" s="1914"/>
      <c r="N61" s="1931">
        <f t="shared" si="16"/>
        <v>0</v>
      </c>
      <c r="O61" s="1937"/>
      <c r="P61" s="1937"/>
      <c r="Q61" s="1937"/>
      <c r="R61" s="1934">
        <f t="shared" ref="R61:R92" si="25">C61+E61+N61+O61+P61+Q61</f>
        <v>0</v>
      </c>
      <c r="S61" s="1923"/>
      <c r="T61" s="1914"/>
      <c r="U61" s="1914"/>
      <c r="V61" s="1914"/>
      <c r="W61" s="1914"/>
      <c r="X61" s="605">
        <f t="shared" si="17"/>
        <v>0</v>
      </c>
      <c r="Y61" s="1923"/>
      <c r="Z61" s="1914"/>
      <c r="AA61" s="1914"/>
      <c r="AB61" s="1914"/>
      <c r="AC61" s="1914"/>
      <c r="AD61" s="1914"/>
      <c r="AE61" s="1914"/>
      <c r="AF61" s="1914"/>
      <c r="AG61" s="1914"/>
      <c r="AH61" s="603">
        <f t="shared" si="18"/>
        <v>0</v>
      </c>
      <c r="AI61" s="1937"/>
      <c r="AJ61" s="1935">
        <f t="shared" si="19"/>
        <v>0</v>
      </c>
      <c r="AK61" s="1923"/>
      <c r="AL61" s="1914"/>
      <c r="AM61" s="1914"/>
      <c r="AN61" s="1914"/>
      <c r="AO61" s="1914"/>
      <c r="AP61" s="1914"/>
      <c r="AQ61" s="1930">
        <f t="shared" si="20"/>
        <v>0</v>
      </c>
      <c r="AR61" s="1937"/>
      <c r="AS61" s="1937"/>
      <c r="AT61" s="1937"/>
      <c r="AU61" s="1934">
        <f t="shared" si="21"/>
        <v>0</v>
      </c>
      <c r="AV61" s="1923"/>
      <c r="AW61" s="1914"/>
      <c r="AX61" s="1914"/>
      <c r="AY61" s="603">
        <f t="shared" si="22"/>
        <v>0</v>
      </c>
      <c r="AZ61" s="1937"/>
      <c r="BA61" s="1937"/>
      <c r="BB61" s="1934">
        <f t="shared" si="23"/>
        <v>0</v>
      </c>
      <c r="BC61" s="1937"/>
      <c r="BD61" s="1934">
        <f t="shared" si="24"/>
        <v>0</v>
      </c>
    </row>
    <row r="62" spans="1:56" s="604" customFormat="1" ht="14.25">
      <c r="A62" s="1914"/>
      <c r="B62" s="1915"/>
      <c r="C62" s="1923"/>
      <c r="D62" s="1914"/>
      <c r="E62" s="1924"/>
      <c r="F62" s="1923"/>
      <c r="G62" s="1914"/>
      <c r="H62" s="1914"/>
      <c r="I62" s="1914"/>
      <c r="J62" s="1914"/>
      <c r="K62" s="1914"/>
      <c r="L62" s="1914"/>
      <c r="M62" s="1914"/>
      <c r="N62" s="1931">
        <f t="shared" si="16"/>
        <v>0</v>
      </c>
      <c r="O62" s="1937"/>
      <c r="P62" s="1937"/>
      <c r="Q62" s="1937"/>
      <c r="R62" s="1934">
        <f t="shared" si="25"/>
        <v>0</v>
      </c>
      <c r="S62" s="1923"/>
      <c r="T62" s="1914"/>
      <c r="U62" s="1914"/>
      <c r="V62" s="1914"/>
      <c r="W62" s="1914"/>
      <c r="X62" s="605">
        <f t="shared" si="17"/>
        <v>0</v>
      </c>
      <c r="Y62" s="1923"/>
      <c r="Z62" s="1914"/>
      <c r="AA62" s="1914"/>
      <c r="AB62" s="1914"/>
      <c r="AC62" s="1914"/>
      <c r="AD62" s="1914"/>
      <c r="AE62" s="1914"/>
      <c r="AF62" s="1914"/>
      <c r="AG62" s="1914"/>
      <c r="AH62" s="603">
        <f t="shared" si="18"/>
        <v>0</v>
      </c>
      <c r="AI62" s="1937"/>
      <c r="AJ62" s="1935">
        <f t="shared" si="19"/>
        <v>0</v>
      </c>
      <c r="AK62" s="1923"/>
      <c r="AL62" s="1914"/>
      <c r="AM62" s="1914"/>
      <c r="AN62" s="1914"/>
      <c r="AO62" s="1914"/>
      <c r="AP62" s="1914"/>
      <c r="AQ62" s="1930">
        <f t="shared" si="20"/>
        <v>0</v>
      </c>
      <c r="AR62" s="1937"/>
      <c r="AS62" s="1937"/>
      <c r="AT62" s="1937"/>
      <c r="AU62" s="1934">
        <f t="shared" si="21"/>
        <v>0</v>
      </c>
      <c r="AV62" s="1923"/>
      <c r="AW62" s="1914"/>
      <c r="AX62" s="1914"/>
      <c r="AY62" s="603">
        <f t="shared" si="22"/>
        <v>0</v>
      </c>
      <c r="AZ62" s="1937"/>
      <c r="BA62" s="1937"/>
      <c r="BB62" s="1934">
        <f t="shared" si="23"/>
        <v>0</v>
      </c>
      <c r="BC62" s="1937"/>
      <c r="BD62" s="1934">
        <f t="shared" si="24"/>
        <v>0</v>
      </c>
    </row>
    <row r="63" spans="1:56" s="604" customFormat="1" ht="14.25">
      <c r="A63" s="1914"/>
      <c r="B63" s="1915"/>
      <c r="C63" s="1923"/>
      <c r="D63" s="1914"/>
      <c r="E63" s="1924"/>
      <c r="F63" s="1923"/>
      <c r="G63" s="1914"/>
      <c r="H63" s="1914"/>
      <c r="I63" s="1914"/>
      <c r="J63" s="1914"/>
      <c r="K63" s="1914"/>
      <c r="L63" s="1914"/>
      <c r="M63" s="1914"/>
      <c r="N63" s="1931">
        <f t="shared" si="16"/>
        <v>0</v>
      </c>
      <c r="O63" s="1937"/>
      <c r="P63" s="1937"/>
      <c r="Q63" s="1937"/>
      <c r="R63" s="1934">
        <f t="shared" si="25"/>
        <v>0</v>
      </c>
      <c r="S63" s="1923"/>
      <c r="T63" s="1914"/>
      <c r="U63" s="1914"/>
      <c r="V63" s="1914"/>
      <c r="W63" s="1914"/>
      <c r="X63" s="605">
        <f t="shared" si="17"/>
        <v>0</v>
      </c>
      <c r="Y63" s="1923"/>
      <c r="Z63" s="1914"/>
      <c r="AA63" s="1914"/>
      <c r="AB63" s="1914"/>
      <c r="AC63" s="1914"/>
      <c r="AD63" s="1914"/>
      <c r="AE63" s="1914"/>
      <c r="AF63" s="1914"/>
      <c r="AG63" s="1914"/>
      <c r="AH63" s="603">
        <f t="shared" si="18"/>
        <v>0</v>
      </c>
      <c r="AI63" s="1937"/>
      <c r="AJ63" s="1935">
        <f t="shared" si="19"/>
        <v>0</v>
      </c>
      <c r="AK63" s="1923"/>
      <c r="AL63" s="1914"/>
      <c r="AM63" s="1914"/>
      <c r="AN63" s="1914"/>
      <c r="AO63" s="1914"/>
      <c r="AP63" s="1914"/>
      <c r="AQ63" s="1930">
        <f t="shared" si="20"/>
        <v>0</v>
      </c>
      <c r="AR63" s="1937"/>
      <c r="AS63" s="1937"/>
      <c r="AT63" s="1937"/>
      <c r="AU63" s="1934">
        <f t="shared" si="21"/>
        <v>0</v>
      </c>
      <c r="AV63" s="1923"/>
      <c r="AW63" s="1914"/>
      <c r="AX63" s="1914"/>
      <c r="AY63" s="603">
        <f t="shared" si="22"/>
        <v>0</v>
      </c>
      <c r="AZ63" s="1937"/>
      <c r="BA63" s="1937"/>
      <c r="BB63" s="1934">
        <f t="shared" si="23"/>
        <v>0</v>
      </c>
      <c r="BC63" s="1937"/>
      <c r="BD63" s="1934">
        <f t="shared" si="24"/>
        <v>0</v>
      </c>
    </row>
    <row r="64" spans="1:56" s="604" customFormat="1" ht="14.25">
      <c r="A64" s="1914"/>
      <c r="B64" s="1915"/>
      <c r="C64" s="1923"/>
      <c r="D64" s="1914"/>
      <c r="E64" s="1924"/>
      <c r="F64" s="1923"/>
      <c r="G64" s="1914"/>
      <c r="H64" s="1914"/>
      <c r="I64" s="1914"/>
      <c r="J64" s="1914"/>
      <c r="K64" s="1914"/>
      <c r="L64" s="1914"/>
      <c r="M64" s="1914"/>
      <c r="N64" s="1931">
        <f t="shared" si="16"/>
        <v>0</v>
      </c>
      <c r="O64" s="1937"/>
      <c r="P64" s="1937"/>
      <c r="Q64" s="1937"/>
      <c r="R64" s="1934">
        <f t="shared" si="25"/>
        <v>0</v>
      </c>
      <c r="S64" s="1923"/>
      <c r="T64" s="1914"/>
      <c r="U64" s="1914"/>
      <c r="V64" s="1914"/>
      <c r="W64" s="1914"/>
      <c r="X64" s="605">
        <f t="shared" si="17"/>
        <v>0</v>
      </c>
      <c r="Y64" s="1923"/>
      <c r="Z64" s="1914"/>
      <c r="AA64" s="1914"/>
      <c r="AB64" s="1914"/>
      <c r="AC64" s="1914"/>
      <c r="AD64" s="1914"/>
      <c r="AE64" s="1914"/>
      <c r="AF64" s="1914"/>
      <c r="AG64" s="1914"/>
      <c r="AH64" s="603">
        <f t="shared" si="18"/>
        <v>0</v>
      </c>
      <c r="AI64" s="1937"/>
      <c r="AJ64" s="1935">
        <f t="shared" si="19"/>
        <v>0</v>
      </c>
      <c r="AK64" s="1923"/>
      <c r="AL64" s="1914"/>
      <c r="AM64" s="1914"/>
      <c r="AN64" s="1914"/>
      <c r="AO64" s="1914"/>
      <c r="AP64" s="1914"/>
      <c r="AQ64" s="1930">
        <f t="shared" si="20"/>
        <v>0</v>
      </c>
      <c r="AR64" s="1937"/>
      <c r="AS64" s="1937"/>
      <c r="AT64" s="1937"/>
      <c r="AU64" s="1934">
        <f t="shared" si="21"/>
        <v>0</v>
      </c>
      <c r="AV64" s="1923"/>
      <c r="AW64" s="1914"/>
      <c r="AX64" s="1914"/>
      <c r="AY64" s="603">
        <f t="shared" si="22"/>
        <v>0</v>
      </c>
      <c r="AZ64" s="1937"/>
      <c r="BA64" s="1937"/>
      <c r="BB64" s="1934">
        <f t="shared" si="23"/>
        <v>0</v>
      </c>
      <c r="BC64" s="1937"/>
      <c r="BD64" s="1934">
        <f t="shared" si="24"/>
        <v>0</v>
      </c>
    </row>
    <row r="65" spans="1:56" s="604" customFormat="1" ht="14.25">
      <c r="A65" s="1914"/>
      <c r="B65" s="1915"/>
      <c r="C65" s="1923"/>
      <c r="D65" s="1914"/>
      <c r="E65" s="1924"/>
      <c r="F65" s="1923"/>
      <c r="G65" s="1914"/>
      <c r="H65" s="1914"/>
      <c r="I65" s="1914"/>
      <c r="J65" s="1914"/>
      <c r="K65" s="1914"/>
      <c r="L65" s="1914"/>
      <c r="M65" s="1914"/>
      <c r="N65" s="1931">
        <f t="shared" si="16"/>
        <v>0</v>
      </c>
      <c r="O65" s="1937"/>
      <c r="P65" s="1937"/>
      <c r="Q65" s="1937"/>
      <c r="R65" s="1934">
        <f t="shared" si="25"/>
        <v>0</v>
      </c>
      <c r="S65" s="1923"/>
      <c r="T65" s="1914"/>
      <c r="U65" s="1914"/>
      <c r="V65" s="1914"/>
      <c r="W65" s="1914"/>
      <c r="X65" s="605">
        <f t="shared" si="17"/>
        <v>0</v>
      </c>
      <c r="Y65" s="1923"/>
      <c r="Z65" s="1914"/>
      <c r="AA65" s="1914"/>
      <c r="AB65" s="1914"/>
      <c r="AC65" s="1914"/>
      <c r="AD65" s="1914"/>
      <c r="AE65" s="1914"/>
      <c r="AF65" s="1914"/>
      <c r="AG65" s="1914"/>
      <c r="AH65" s="603">
        <f t="shared" si="18"/>
        <v>0</v>
      </c>
      <c r="AI65" s="1937"/>
      <c r="AJ65" s="1935">
        <f t="shared" si="19"/>
        <v>0</v>
      </c>
      <c r="AK65" s="1923"/>
      <c r="AL65" s="1914"/>
      <c r="AM65" s="1914"/>
      <c r="AN65" s="1914"/>
      <c r="AO65" s="1914"/>
      <c r="AP65" s="1914"/>
      <c r="AQ65" s="1930">
        <f t="shared" si="20"/>
        <v>0</v>
      </c>
      <c r="AR65" s="1937"/>
      <c r="AS65" s="1937"/>
      <c r="AT65" s="1937"/>
      <c r="AU65" s="1934">
        <f t="shared" si="21"/>
        <v>0</v>
      </c>
      <c r="AV65" s="1923"/>
      <c r="AW65" s="1914"/>
      <c r="AX65" s="1914"/>
      <c r="AY65" s="603">
        <f t="shared" si="22"/>
        <v>0</v>
      </c>
      <c r="AZ65" s="1937"/>
      <c r="BA65" s="1937"/>
      <c r="BB65" s="1934">
        <f t="shared" si="23"/>
        <v>0</v>
      </c>
      <c r="BC65" s="1937"/>
      <c r="BD65" s="1934">
        <f t="shared" si="24"/>
        <v>0</v>
      </c>
    </row>
    <row r="66" spans="1:56" s="604" customFormat="1" ht="14.25">
      <c r="A66" s="1914"/>
      <c r="B66" s="1915"/>
      <c r="C66" s="1923"/>
      <c r="D66" s="1914"/>
      <c r="E66" s="1924"/>
      <c r="F66" s="1923"/>
      <c r="G66" s="1914"/>
      <c r="H66" s="1914"/>
      <c r="I66" s="1914"/>
      <c r="J66" s="1914"/>
      <c r="K66" s="1914"/>
      <c r="L66" s="1914"/>
      <c r="M66" s="1914"/>
      <c r="N66" s="1931">
        <f t="shared" si="16"/>
        <v>0</v>
      </c>
      <c r="O66" s="1937"/>
      <c r="P66" s="1937"/>
      <c r="Q66" s="1937"/>
      <c r="R66" s="1934">
        <f t="shared" si="25"/>
        <v>0</v>
      </c>
      <c r="S66" s="1923"/>
      <c r="T66" s="1914"/>
      <c r="U66" s="1914"/>
      <c r="V66" s="1914"/>
      <c r="W66" s="1914"/>
      <c r="X66" s="605">
        <f t="shared" si="17"/>
        <v>0</v>
      </c>
      <c r="Y66" s="1923"/>
      <c r="Z66" s="1914"/>
      <c r="AA66" s="1914"/>
      <c r="AB66" s="1914"/>
      <c r="AC66" s="1914"/>
      <c r="AD66" s="1914"/>
      <c r="AE66" s="1914"/>
      <c r="AF66" s="1914"/>
      <c r="AG66" s="1914"/>
      <c r="AH66" s="603">
        <f t="shared" si="18"/>
        <v>0</v>
      </c>
      <c r="AI66" s="1937"/>
      <c r="AJ66" s="1935">
        <f t="shared" si="19"/>
        <v>0</v>
      </c>
      <c r="AK66" s="1923"/>
      <c r="AL66" s="1914"/>
      <c r="AM66" s="1914"/>
      <c r="AN66" s="1914"/>
      <c r="AO66" s="1914"/>
      <c r="AP66" s="1914"/>
      <c r="AQ66" s="1930">
        <f t="shared" si="20"/>
        <v>0</v>
      </c>
      <c r="AR66" s="1937"/>
      <c r="AS66" s="1937"/>
      <c r="AT66" s="1937"/>
      <c r="AU66" s="1934">
        <f t="shared" si="21"/>
        <v>0</v>
      </c>
      <c r="AV66" s="1923"/>
      <c r="AW66" s="1914"/>
      <c r="AX66" s="1914"/>
      <c r="AY66" s="603">
        <f t="shared" si="22"/>
        <v>0</v>
      </c>
      <c r="AZ66" s="1937"/>
      <c r="BA66" s="1937"/>
      <c r="BB66" s="1934">
        <f t="shared" si="23"/>
        <v>0</v>
      </c>
      <c r="BC66" s="1937"/>
      <c r="BD66" s="1934">
        <f t="shared" si="24"/>
        <v>0</v>
      </c>
    </row>
    <row r="67" spans="1:56" s="604" customFormat="1" ht="14.25">
      <c r="A67" s="1914"/>
      <c r="B67" s="1915"/>
      <c r="C67" s="1923"/>
      <c r="D67" s="1914"/>
      <c r="E67" s="1924"/>
      <c r="F67" s="1923"/>
      <c r="G67" s="1914"/>
      <c r="H67" s="1914"/>
      <c r="I67" s="1914"/>
      <c r="J67" s="1914"/>
      <c r="K67" s="1914"/>
      <c r="L67" s="1914"/>
      <c r="M67" s="1914"/>
      <c r="N67" s="1931">
        <f t="shared" si="16"/>
        <v>0</v>
      </c>
      <c r="O67" s="1937"/>
      <c r="P67" s="1937"/>
      <c r="Q67" s="1937"/>
      <c r="R67" s="1934">
        <f t="shared" si="25"/>
        <v>0</v>
      </c>
      <c r="S67" s="1923"/>
      <c r="T67" s="1914"/>
      <c r="U67" s="1914"/>
      <c r="V67" s="1914"/>
      <c r="W67" s="1914"/>
      <c r="X67" s="605">
        <f t="shared" si="17"/>
        <v>0</v>
      </c>
      <c r="Y67" s="1923"/>
      <c r="Z67" s="1914"/>
      <c r="AA67" s="1914"/>
      <c r="AB67" s="1914"/>
      <c r="AC67" s="1914"/>
      <c r="AD67" s="1914"/>
      <c r="AE67" s="1914"/>
      <c r="AF67" s="1914"/>
      <c r="AG67" s="1914"/>
      <c r="AH67" s="603">
        <f t="shared" si="18"/>
        <v>0</v>
      </c>
      <c r="AI67" s="1937"/>
      <c r="AJ67" s="1935">
        <f t="shared" si="19"/>
        <v>0</v>
      </c>
      <c r="AK67" s="1923"/>
      <c r="AL67" s="1914"/>
      <c r="AM67" s="1914"/>
      <c r="AN67" s="1914"/>
      <c r="AO67" s="1914"/>
      <c r="AP67" s="1914"/>
      <c r="AQ67" s="1930">
        <f t="shared" si="20"/>
        <v>0</v>
      </c>
      <c r="AR67" s="1937"/>
      <c r="AS67" s="1937"/>
      <c r="AT67" s="1937"/>
      <c r="AU67" s="1934">
        <f t="shared" si="21"/>
        <v>0</v>
      </c>
      <c r="AV67" s="1923"/>
      <c r="AW67" s="1914"/>
      <c r="AX67" s="1914"/>
      <c r="AY67" s="603">
        <f t="shared" si="22"/>
        <v>0</v>
      </c>
      <c r="AZ67" s="1937"/>
      <c r="BA67" s="1937"/>
      <c r="BB67" s="1934">
        <f t="shared" si="23"/>
        <v>0</v>
      </c>
      <c r="BC67" s="1937"/>
      <c r="BD67" s="1934">
        <f t="shared" si="24"/>
        <v>0</v>
      </c>
    </row>
    <row r="68" spans="1:56" s="604" customFormat="1" ht="14.25">
      <c r="A68" s="1914"/>
      <c r="B68" s="1915"/>
      <c r="C68" s="1923"/>
      <c r="D68" s="1914"/>
      <c r="E68" s="1924"/>
      <c r="F68" s="1923"/>
      <c r="G68" s="1914"/>
      <c r="H68" s="1914"/>
      <c r="I68" s="1914"/>
      <c r="J68" s="1914"/>
      <c r="K68" s="1914"/>
      <c r="L68" s="1914"/>
      <c r="M68" s="1914"/>
      <c r="N68" s="1931">
        <f t="shared" si="16"/>
        <v>0</v>
      </c>
      <c r="O68" s="1937"/>
      <c r="P68" s="1937"/>
      <c r="Q68" s="1937"/>
      <c r="R68" s="1934">
        <f t="shared" si="25"/>
        <v>0</v>
      </c>
      <c r="S68" s="1923"/>
      <c r="T68" s="1914"/>
      <c r="U68" s="1914"/>
      <c r="V68" s="1914"/>
      <c r="W68" s="1914"/>
      <c r="X68" s="605">
        <f t="shared" si="17"/>
        <v>0</v>
      </c>
      <c r="Y68" s="1923"/>
      <c r="Z68" s="1914"/>
      <c r="AA68" s="1914"/>
      <c r="AB68" s="1914"/>
      <c r="AC68" s="1914"/>
      <c r="AD68" s="1914"/>
      <c r="AE68" s="1914"/>
      <c r="AF68" s="1914"/>
      <c r="AG68" s="1914"/>
      <c r="AH68" s="603">
        <f t="shared" si="18"/>
        <v>0</v>
      </c>
      <c r="AI68" s="1937"/>
      <c r="AJ68" s="1935">
        <f t="shared" si="19"/>
        <v>0</v>
      </c>
      <c r="AK68" s="1923"/>
      <c r="AL68" s="1914"/>
      <c r="AM68" s="1914"/>
      <c r="AN68" s="1914"/>
      <c r="AO68" s="1914"/>
      <c r="AP68" s="1914"/>
      <c r="AQ68" s="1930">
        <f t="shared" si="20"/>
        <v>0</v>
      </c>
      <c r="AR68" s="1937"/>
      <c r="AS68" s="1937"/>
      <c r="AT68" s="1937"/>
      <c r="AU68" s="1934">
        <f t="shared" si="21"/>
        <v>0</v>
      </c>
      <c r="AV68" s="1923"/>
      <c r="AW68" s="1914"/>
      <c r="AX68" s="1914"/>
      <c r="AY68" s="603">
        <f t="shared" si="22"/>
        <v>0</v>
      </c>
      <c r="AZ68" s="1937"/>
      <c r="BA68" s="1937"/>
      <c r="BB68" s="1934">
        <f t="shared" si="23"/>
        <v>0</v>
      </c>
      <c r="BC68" s="1937"/>
      <c r="BD68" s="1934">
        <f t="shared" si="24"/>
        <v>0</v>
      </c>
    </row>
    <row r="69" spans="1:56" s="604" customFormat="1" ht="14.25">
      <c r="A69" s="1914"/>
      <c r="B69" s="1915"/>
      <c r="C69" s="1923"/>
      <c r="D69" s="1914"/>
      <c r="E69" s="1924"/>
      <c r="F69" s="1923"/>
      <c r="G69" s="1914"/>
      <c r="H69" s="1914"/>
      <c r="I69" s="1914"/>
      <c r="J69" s="1914"/>
      <c r="K69" s="1914"/>
      <c r="L69" s="1914"/>
      <c r="M69" s="1914"/>
      <c r="N69" s="1931">
        <f t="shared" si="16"/>
        <v>0</v>
      </c>
      <c r="O69" s="1937"/>
      <c r="P69" s="1937"/>
      <c r="Q69" s="1937"/>
      <c r="R69" s="1934">
        <f t="shared" si="25"/>
        <v>0</v>
      </c>
      <c r="S69" s="1923"/>
      <c r="T69" s="1914"/>
      <c r="U69" s="1914"/>
      <c r="V69" s="1914"/>
      <c r="W69" s="1914"/>
      <c r="X69" s="605">
        <f t="shared" si="17"/>
        <v>0</v>
      </c>
      <c r="Y69" s="1923"/>
      <c r="Z69" s="1914"/>
      <c r="AA69" s="1914"/>
      <c r="AB69" s="1914"/>
      <c r="AC69" s="1914"/>
      <c r="AD69" s="1914"/>
      <c r="AE69" s="1914"/>
      <c r="AF69" s="1914"/>
      <c r="AG69" s="1914"/>
      <c r="AH69" s="603">
        <f t="shared" si="18"/>
        <v>0</v>
      </c>
      <c r="AI69" s="1937"/>
      <c r="AJ69" s="1935">
        <f t="shared" si="19"/>
        <v>0</v>
      </c>
      <c r="AK69" s="1923"/>
      <c r="AL69" s="1914"/>
      <c r="AM69" s="1914"/>
      <c r="AN69" s="1914"/>
      <c r="AO69" s="1914"/>
      <c r="AP69" s="1914"/>
      <c r="AQ69" s="1930">
        <f t="shared" si="20"/>
        <v>0</v>
      </c>
      <c r="AR69" s="1937"/>
      <c r="AS69" s="1937"/>
      <c r="AT69" s="1937"/>
      <c r="AU69" s="1934">
        <f t="shared" si="21"/>
        <v>0</v>
      </c>
      <c r="AV69" s="1923"/>
      <c r="AW69" s="1914"/>
      <c r="AX69" s="1914"/>
      <c r="AY69" s="603">
        <f t="shared" si="22"/>
        <v>0</v>
      </c>
      <c r="AZ69" s="1937"/>
      <c r="BA69" s="1937"/>
      <c r="BB69" s="1934">
        <f t="shared" si="23"/>
        <v>0</v>
      </c>
      <c r="BC69" s="1937"/>
      <c r="BD69" s="1934">
        <f t="shared" si="24"/>
        <v>0</v>
      </c>
    </row>
    <row r="70" spans="1:56" s="604" customFormat="1" ht="14.25">
      <c r="A70" s="1914"/>
      <c r="B70" s="1915"/>
      <c r="C70" s="1923"/>
      <c r="D70" s="1914"/>
      <c r="E70" s="1924"/>
      <c r="F70" s="1923"/>
      <c r="G70" s="1914"/>
      <c r="H70" s="1914"/>
      <c r="I70" s="1914"/>
      <c r="J70" s="1914"/>
      <c r="K70" s="1914"/>
      <c r="L70" s="1914"/>
      <c r="M70" s="1914"/>
      <c r="N70" s="1931">
        <f t="shared" si="16"/>
        <v>0</v>
      </c>
      <c r="O70" s="1937"/>
      <c r="P70" s="1937"/>
      <c r="Q70" s="1937"/>
      <c r="R70" s="1934">
        <f t="shared" si="25"/>
        <v>0</v>
      </c>
      <c r="S70" s="1923"/>
      <c r="T70" s="1914"/>
      <c r="U70" s="1914"/>
      <c r="V70" s="1914"/>
      <c r="W70" s="1914"/>
      <c r="X70" s="605">
        <f t="shared" si="17"/>
        <v>0</v>
      </c>
      <c r="Y70" s="1923"/>
      <c r="Z70" s="1914"/>
      <c r="AA70" s="1914"/>
      <c r="AB70" s="1914"/>
      <c r="AC70" s="1914"/>
      <c r="AD70" s="1914"/>
      <c r="AE70" s="1914"/>
      <c r="AF70" s="1914"/>
      <c r="AG70" s="1914"/>
      <c r="AH70" s="603">
        <f t="shared" si="18"/>
        <v>0</v>
      </c>
      <c r="AI70" s="1937"/>
      <c r="AJ70" s="1935">
        <f t="shared" si="19"/>
        <v>0</v>
      </c>
      <c r="AK70" s="1923"/>
      <c r="AL70" s="1914"/>
      <c r="AM70" s="1914"/>
      <c r="AN70" s="1914"/>
      <c r="AO70" s="1914"/>
      <c r="AP70" s="1914"/>
      <c r="AQ70" s="1930">
        <f t="shared" si="20"/>
        <v>0</v>
      </c>
      <c r="AR70" s="1937"/>
      <c r="AS70" s="1937"/>
      <c r="AT70" s="1937"/>
      <c r="AU70" s="1934">
        <f t="shared" si="21"/>
        <v>0</v>
      </c>
      <c r="AV70" s="1923"/>
      <c r="AW70" s="1914"/>
      <c r="AX70" s="1914"/>
      <c r="AY70" s="603">
        <f t="shared" si="22"/>
        <v>0</v>
      </c>
      <c r="AZ70" s="1937"/>
      <c r="BA70" s="1937"/>
      <c r="BB70" s="1934">
        <f t="shared" si="23"/>
        <v>0</v>
      </c>
      <c r="BC70" s="1937"/>
      <c r="BD70" s="1934">
        <f t="shared" si="24"/>
        <v>0</v>
      </c>
    </row>
    <row r="71" spans="1:56" s="604" customFormat="1" ht="14.25">
      <c r="A71" s="1914"/>
      <c r="B71" s="1915"/>
      <c r="C71" s="1923"/>
      <c r="D71" s="1914"/>
      <c r="E71" s="1924"/>
      <c r="F71" s="1923"/>
      <c r="G71" s="1914"/>
      <c r="H71" s="1914"/>
      <c r="I71" s="1914"/>
      <c r="J71" s="1914"/>
      <c r="K71" s="1914"/>
      <c r="L71" s="1914"/>
      <c r="M71" s="1914"/>
      <c r="N71" s="1931">
        <f t="shared" si="16"/>
        <v>0</v>
      </c>
      <c r="O71" s="1937"/>
      <c r="P71" s="1937"/>
      <c r="Q71" s="1937"/>
      <c r="R71" s="1934">
        <f t="shared" si="25"/>
        <v>0</v>
      </c>
      <c r="S71" s="1923"/>
      <c r="T71" s="1914"/>
      <c r="U71" s="1914"/>
      <c r="V71" s="1914"/>
      <c r="W71" s="1914"/>
      <c r="X71" s="605">
        <f t="shared" si="17"/>
        <v>0</v>
      </c>
      <c r="Y71" s="1923"/>
      <c r="Z71" s="1914"/>
      <c r="AA71" s="1914"/>
      <c r="AB71" s="1914"/>
      <c r="AC71" s="1914"/>
      <c r="AD71" s="1914"/>
      <c r="AE71" s="1914"/>
      <c r="AF71" s="1914"/>
      <c r="AG71" s="1914"/>
      <c r="AH71" s="603">
        <f t="shared" si="18"/>
        <v>0</v>
      </c>
      <c r="AI71" s="1937"/>
      <c r="AJ71" s="1935">
        <f t="shared" si="19"/>
        <v>0</v>
      </c>
      <c r="AK71" s="1923"/>
      <c r="AL71" s="1914"/>
      <c r="AM71" s="1914"/>
      <c r="AN71" s="1914"/>
      <c r="AO71" s="1914"/>
      <c r="AP71" s="1914"/>
      <c r="AQ71" s="1930">
        <f t="shared" si="20"/>
        <v>0</v>
      </c>
      <c r="AR71" s="1937"/>
      <c r="AS71" s="1937"/>
      <c r="AT71" s="1937"/>
      <c r="AU71" s="1934">
        <f t="shared" si="21"/>
        <v>0</v>
      </c>
      <c r="AV71" s="1923"/>
      <c r="AW71" s="1914"/>
      <c r="AX71" s="1914"/>
      <c r="AY71" s="603">
        <f t="shared" si="22"/>
        <v>0</v>
      </c>
      <c r="AZ71" s="1937"/>
      <c r="BA71" s="1937"/>
      <c r="BB71" s="1934">
        <f t="shared" si="23"/>
        <v>0</v>
      </c>
      <c r="BC71" s="1937"/>
      <c r="BD71" s="1934">
        <f t="shared" si="24"/>
        <v>0</v>
      </c>
    </row>
    <row r="72" spans="1:56" s="604" customFormat="1" ht="14.25">
      <c r="A72" s="1914"/>
      <c r="B72" s="1915"/>
      <c r="C72" s="1923"/>
      <c r="D72" s="1914"/>
      <c r="E72" s="1924"/>
      <c r="F72" s="1923"/>
      <c r="G72" s="1914"/>
      <c r="H72" s="1914"/>
      <c r="I72" s="1914"/>
      <c r="J72" s="1914"/>
      <c r="K72" s="1914"/>
      <c r="L72" s="1914"/>
      <c r="M72" s="1914"/>
      <c r="N72" s="1931">
        <f t="shared" si="16"/>
        <v>0</v>
      </c>
      <c r="O72" s="1937"/>
      <c r="P72" s="1937"/>
      <c r="Q72" s="1937"/>
      <c r="R72" s="1934">
        <f t="shared" si="25"/>
        <v>0</v>
      </c>
      <c r="S72" s="1923"/>
      <c r="T72" s="1914"/>
      <c r="U72" s="1914"/>
      <c r="V72" s="1914"/>
      <c r="W72" s="1914"/>
      <c r="X72" s="605">
        <f t="shared" si="17"/>
        <v>0</v>
      </c>
      <c r="Y72" s="1923"/>
      <c r="Z72" s="1914"/>
      <c r="AA72" s="1914"/>
      <c r="AB72" s="1914"/>
      <c r="AC72" s="1914"/>
      <c r="AD72" s="1914"/>
      <c r="AE72" s="1914"/>
      <c r="AF72" s="1914"/>
      <c r="AG72" s="1914"/>
      <c r="AH72" s="603">
        <f t="shared" si="18"/>
        <v>0</v>
      </c>
      <c r="AI72" s="1937"/>
      <c r="AJ72" s="1935">
        <f t="shared" si="19"/>
        <v>0</v>
      </c>
      <c r="AK72" s="1923"/>
      <c r="AL72" s="1914"/>
      <c r="AM72" s="1914"/>
      <c r="AN72" s="1914"/>
      <c r="AO72" s="1914"/>
      <c r="AP72" s="1914"/>
      <c r="AQ72" s="1930">
        <f t="shared" si="20"/>
        <v>0</v>
      </c>
      <c r="AR72" s="1937"/>
      <c r="AS72" s="1937"/>
      <c r="AT72" s="1937"/>
      <c r="AU72" s="1934">
        <f t="shared" si="21"/>
        <v>0</v>
      </c>
      <c r="AV72" s="1923"/>
      <c r="AW72" s="1914"/>
      <c r="AX72" s="1914"/>
      <c r="AY72" s="603">
        <f t="shared" si="22"/>
        <v>0</v>
      </c>
      <c r="AZ72" s="1937"/>
      <c r="BA72" s="1937"/>
      <c r="BB72" s="1934">
        <f t="shared" si="23"/>
        <v>0</v>
      </c>
      <c r="BC72" s="1937"/>
      <c r="BD72" s="1934">
        <f t="shared" si="24"/>
        <v>0</v>
      </c>
    </row>
    <row r="73" spans="1:56" s="604" customFormat="1" ht="14.25">
      <c r="A73" s="1914"/>
      <c r="B73" s="1915"/>
      <c r="C73" s="1923"/>
      <c r="D73" s="1914"/>
      <c r="E73" s="1924"/>
      <c r="F73" s="1923"/>
      <c r="G73" s="1914"/>
      <c r="H73" s="1914"/>
      <c r="I73" s="1914"/>
      <c r="J73" s="1914"/>
      <c r="K73" s="1914"/>
      <c r="L73" s="1914"/>
      <c r="M73" s="1914"/>
      <c r="N73" s="1931">
        <f t="shared" si="16"/>
        <v>0</v>
      </c>
      <c r="O73" s="1937"/>
      <c r="P73" s="1937"/>
      <c r="Q73" s="1937"/>
      <c r="R73" s="1934">
        <f t="shared" si="25"/>
        <v>0</v>
      </c>
      <c r="S73" s="1923"/>
      <c r="T73" s="1914"/>
      <c r="U73" s="1914"/>
      <c r="V73" s="1914"/>
      <c r="W73" s="1914"/>
      <c r="X73" s="605">
        <f t="shared" si="17"/>
        <v>0</v>
      </c>
      <c r="Y73" s="1923"/>
      <c r="Z73" s="1914"/>
      <c r="AA73" s="1914"/>
      <c r="AB73" s="1914"/>
      <c r="AC73" s="1914"/>
      <c r="AD73" s="1914"/>
      <c r="AE73" s="1914"/>
      <c r="AF73" s="1914"/>
      <c r="AG73" s="1914"/>
      <c r="AH73" s="603">
        <f t="shared" si="18"/>
        <v>0</v>
      </c>
      <c r="AI73" s="1937"/>
      <c r="AJ73" s="1935">
        <f t="shared" si="19"/>
        <v>0</v>
      </c>
      <c r="AK73" s="1923"/>
      <c r="AL73" s="1914"/>
      <c r="AM73" s="1914"/>
      <c r="AN73" s="1914"/>
      <c r="AO73" s="1914"/>
      <c r="AP73" s="1914"/>
      <c r="AQ73" s="1930">
        <f t="shared" si="20"/>
        <v>0</v>
      </c>
      <c r="AR73" s="1937"/>
      <c r="AS73" s="1937"/>
      <c r="AT73" s="1937"/>
      <c r="AU73" s="1934">
        <f t="shared" si="21"/>
        <v>0</v>
      </c>
      <c r="AV73" s="1923"/>
      <c r="AW73" s="1914"/>
      <c r="AX73" s="1914"/>
      <c r="AY73" s="603">
        <f t="shared" si="22"/>
        <v>0</v>
      </c>
      <c r="AZ73" s="1937"/>
      <c r="BA73" s="1937"/>
      <c r="BB73" s="1934">
        <f t="shared" si="23"/>
        <v>0</v>
      </c>
      <c r="BC73" s="1937"/>
      <c r="BD73" s="1934">
        <f t="shared" si="24"/>
        <v>0</v>
      </c>
    </row>
    <row r="74" spans="1:56" s="604" customFormat="1" ht="14.25">
      <c r="A74" s="1914"/>
      <c r="B74" s="1915"/>
      <c r="C74" s="1923"/>
      <c r="D74" s="1914"/>
      <c r="E74" s="1924"/>
      <c r="F74" s="1923"/>
      <c r="G74" s="1914"/>
      <c r="H74" s="1914"/>
      <c r="I74" s="1914"/>
      <c r="J74" s="1914"/>
      <c r="K74" s="1914"/>
      <c r="L74" s="1914"/>
      <c r="M74" s="1914"/>
      <c r="N74" s="1931">
        <f t="shared" si="16"/>
        <v>0</v>
      </c>
      <c r="O74" s="1937"/>
      <c r="P74" s="1937"/>
      <c r="Q74" s="1937"/>
      <c r="R74" s="1934">
        <f t="shared" si="25"/>
        <v>0</v>
      </c>
      <c r="S74" s="1923"/>
      <c r="T74" s="1914"/>
      <c r="U74" s="1914"/>
      <c r="V74" s="1914"/>
      <c r="W74" s="1914"/>
      <c r="X74" s="605">
        <f t="shared" si="17"/>
        <v>0</v>
      </c>
      <c r="Y74" s="1923"/>
      <c r="Z74" s="1914"/>
      <c r="AA74" s="1914"/>
      <c r="AB74" s="1914"/>
      <c r="AC74" s="1914"/>
      <c r="AD74" s="1914"/>
      <c r="AE74" s="1914"/>
      <c r="AF74" s="1914"/>
      <c r="AG74" s="1914"/>
      <c r="AH74" s="603">
        <f t="shared" si="18"/>
        <v>0</v>
      </c>
      <c r="AI74" s="1937"/>
      <c r="AJ74" s="1935">
        <f t="shared" si="19"/>
        <v>0</v>
      </c>
      <c r="AK74" s="1923"/>
      <c r="AL74" s="1914"/>
      <c r="AM74" s="1914"/>
      <c r="AN74" s="1914"/>
      <c r="AO74" s="1914"/>
      <c r="AP74" s="1914"/>
      <c r="AQ74" s="1930">
        <f t="shared" si="20"/>
        <v>0</v>
      </c>
      <c r="AR74" s="1937"/>
      <c r="AS74" s="1937"/>
      <c r="AT74" s="1937"/>
      <c r="AU74" s="1934">
        <f t="shared" si="21"/>
        <v>0</v>
      </c>
      <c r="AV74" s="1923"/>
      <c r="AW74" s="1914"/>
      <c r="AX74" s="1914"/>
      <c r="AY74" s="603">
        <f t="shared" si="22"/>
        <v>0</v>
      </c>
      <c r="AZ74" s="1937"/>
      <c r="BA74" s="1937"/>
      <c r="BB74" s="1934">
        <f t="shared" si="23"/>
        <v>0</v>
      </c>
      <c r="BC74" s="1937"/>
      <c r="BD74" s="1934">
        <f t="shared" si="24"/>
        <v>0</v>
      </c>
    </row>
    <row r="75" spans="1:56" s="604" customFormat="1" ht="14.25">
      <c r="A75" s="1914"/>
      <c r="B75" s="1915"/>
      <c r="C75" s="1923"/>
      <c r="D75" s="1914"/>
      <c r="E75" s="1924"/>
      <c r="F75" s="1923"/>
      <c r="G75" s="1914"/>
      <c r="H75" s="1914"/>
      <c r="I75" s="1914"/>
      <c r="J75" s="1914"/>
      <c r="K75" s="1914"/>
      <c r="L75" s="1914"/>
      <c r="M75" s="1914"/>
      <c r="N75" s="1931">
        <f t="shared" si="16"/>
        <v>0</v>
      </c>
      <c r="O75" s="1937"/>
      <c r="P75" s="1937"/>
      <c r="Q75" s="1937"/>
      <c r="R75" s="1934">
        <f t="shared" si="25"/>
        <v>0</v>
      </c>
      <c r="S75" s="1923"/>
      <c r="T75" s="1914"/>
      <c r="U75" s="1914"/>
      <c r="V75" s="1914"/>
      <c r="W75" s="1914"/>
      <c r="X75" s="605">
        <f t="shared" si="17"/>
        <v>0</v>
      </c>
      <c r="Y75" s="1923"/>
      <c r="Z75" s="1914"/>
      <c r="AA75" s="1914"/>
      <c r="AB75" s="1914"/>
      <c r="AC75" s="1914"/>
      <c r="AD75" s="1914"/>
      <c r="AE75" s="1914"/>
      <c r="AF75" s="1914"/>
      <c r="AG75" s="1914"/>
      <c r="AH75" s="603">
        <f t="shared" si="18"/>
        <v>0</v>
      </c>
      <c r="AI75" s="1937"/>
      <c r="AJ75" s="1935">
        <f t="shared" si="19"/>
        <v>0</v>
      </c>
      <c r="AK75" s="1923"/>
      <c r="AL75" s="1914"/>
      <c r="AM75" s="1914"/>
      <c r="AN75" s="1914"/>
      <c r="AO75" s="1914"/>
      <c r="AP75" s="1914"/>
      <c r="AQ75" s="1930">
        <f t="shared" si="20"/>
        <v>0</v>
      </c>
      <c r="AR75" s="1937"/>
      <c r="AS75" s="1937"/>
      <c r="AT75" s="1937"/>
      <c r="AU75" s="1934">
        <f t="shared" si="21"/>
        <v>0</v>
      </c>
      <c r="AV75" s="1923"/>
      <c r="AW75" s="1914"/>
      <c r="AX75" s="1914"/>
      <c r="AY75" s="603">
        <f t="shared" si="22"/>
        <v>0</v>
      </c>
      <c r="AZ75" s="1937"/>
      <c r="BA75" s="1937"/>
      <c r="BB75" s="1934">
        <f t="shared" si="23"/>
        <v>0</v>
      </c>
      <c r="BC75" s="1937"/>
      <c r="BD75" s="1934">
        <f t="shared" si="24"/>
        <v>0</v>
      </c>
    </row>
    <row r="76" spans="1:56" s="604" customFormat="1" ht="14.25">
      <c r="A76" s="1914"/>
      <c r="B76" s="1915"/>
      <c r="C76" s="1923"/>
      <c r="D76" s="1914"/>
      <c r="E76" s="1924"/>
      <c r="F76" s="1923"/>
      <c r="G76" s="1914"/>
      <c r="H76" s="1914"/>
      <c r="I76" s="1914"/>
      <c r="J76" s="1914"/>
      <c r="K76" s="1914"/>
      <c r="L76" s="1914"/>
      <c r="M76" s="1914"/>
      <c r="N76" s="1931">
        <f t="shared" si="16"/>
        <v>0</v>
      </c>
      <c r="O76" s="1937"/>
      <c r="P76" s="1937"/>
      <c r="Q76" s="1937"/>
      <c r="R76" s="1934">
        <f t="shared" si="25"/>
        <v>0</v>
      </c>
      <c r="S76" s="1923"/>
      <c r="T76" s="1914"/>
      <c r="U76" s="1914"/>
      <c r="V76" s="1914"/>
      <c r="W76" s="1914"/>
      <c r="X76" s="605">
        <f t="shared" si="17"/>
        <v>0</v>
      </c>
      <c r="Y76" s="1923"/>
      <c r="Z76" s="1914"/>
      <c r="AA76" s="1914"/>
      <c r="AB76" s="1914"/>
      <c r="AC76" s="1914"/>
      <c r="AD76" s="1914"/>
      <c r="AE76" s="1914"/>
      <c r="AF76" s="1914"/>
      <c r="AG76" s="1914"/>
      <c r="AH76" s="603">
        <f t="shared" si="18"/>
        <v>0</v>
      </c>
      <c r="AI76" s="1937"/>
      <c r="AJ76" s="1935">
        <f t="shared" si="19"/>
        <v>0</v>
      </c>
      <c r="AK76" s="1923"/>
      <c r="AL76" s="1914"/>
      <c r="AM76" s="1914"/>
      <c r="AN76" s="1914"/>
      <c r="AO76" s="1914"/>
      <c r="AP76" s="1914"/>
      <c r="AQ76" s="1930">
        <f t="shared" si="20"/>
        <v>0</v>
      </c>
      <c r="AR76" s="1937"/>
      <c r="AS76" s="1937"/>
      <c r="AT76" s="1937"/>
      <c r="AU76" s="1934">
        <f t="shared" si="21"/>
        <v>0</v>
      </c>
      <c r="AV76" s="1923"/>
      <c r="AW76" s="1914"/>
      <c r="AX76" s="1914"/>
      <c r="AY76" s="603">
        <f t="shared" si="22"/>
        <v>0</v>
      </c>
      <c r="AZ76" s="1937"/>
      <c r="BA76" s="1937"/>
      <c r="BB76" s="1934">
        <f t="shared" si="23"/>
        <v>0</v>
      </c>
      <c r="BC76" s="1937"/>
      <c r="BD76" s="1934">
        <f t="shared" si="24"/>
        <v>0</v>
      </c>
    </row>
    <row r="77" spans="1:56" s="604" customFormat="1" ht="14.25">
      <c r="A77" s="1914"/>
      <c r="B77" s="1915"/>
      <c r="C77" s="1923"/>
      <c r="D77" s="1914"/>
      <c r="E77" s="1924"/>
      <c r="F77" s="1923"/>
      <c r="G77" s="1914"/>
      <c r="H77" s="1914"/>
      <c r="I77" s="1914"/>
      <c r="J77" s="1914"/>
      <c r="K77" s="1914"/>
      <c r="L77" s="1914"/>
      <c r="M77" s="1914"/>
      <c r="N77" s="1931">
        <f t="shared" si="16"/>
        <v>0</v>
      </c>
      <c r="O77" s="1937"/>
      <c r="P77" s="1937"/>
      <c r="Q77" s="1937"/>
      <c r="R77" s="1934">
        <f t="shared" si="25"/>
        <v>0</v>
      </c>
      <c r="S77" s="1923"/>
      <c r="T77" s="1914"/>
      <c r="U77" s="1914"/>
      <c r="V77" s="1914"/>
      <c r="W77" s="1914"/>
      <c r="X77" s="605">
        <f t="shared" si="17"/>
        <v>0</v>
      </c>
      <c r="Y77" s="1923"/>
      <c r="Z77" s="1914"/>
      <c r="AA77" s="1914"/>
      <c r="AB77" s="1914"/>
      <c r="AC77" s="1914"/>
      <c r="AD77" s="1914"/>
      <c r="AE77" s="1914"/>
      <c r="AF77" s="1914"/>
      <c r="AG77" s="1914"/>
      <c r="AH77" s="603">
        <f t="shared" si="18"/>
        <v>0</v>
      </c>
      <c r="AI77" s="1937"/>
      <c r="AJ77" s="1935">
        <f t="shared" si="19"/>
        <v>0</v>
      </c>
      <c r="AK77" s="1923"/>
      <c r="AL77" s="1914"/>
      <c r="AM77" s="1914"/>
      <c r="AN77" s="1914"/>
      <c r="AO77" s="1914"/>
      <c r="AP77" s="1914"/>
      <c r="AQ77" s="1930">
        <f t="shared" si="20"/>
        <v>0</v>
      </c>
      <c r="AR77" s="1937"/>
      <c r="AS77" s="1937"/>
      <c r="AT77" s="1937"/>
      <c r="AU77" s="1934">
        <f t="shared" si="21"/>
        <v>0</v>
      </c>
      <c r="AV77" s="1923"/>
      <c r="AW77" s="1914"/>
      <c r="AX77" s="1914"/>
      <c r="AY77" s="603">
        <f t="shared" si="22"/>
        <v>0</v>
      </c>
      <c r="AZ77" s="1937"/>
      <c r="BA77" s="1937"/>
      <c r="BB77" s="1934">
        <f t="shared" si="23"/>
        <v>0</v>
      </c>
      <c r="BC77" s="1937"/>
      <c r="BD77" s="1934">
        <f t="shared" si="24"/>
        <v>0</v>
      </c>
    </row>
    <row r="78" spans="1:56" s="604" customFormat="1" ht="14.25">
      <c r="A78" s="1914"/>
      <c r="B78" s="1915"/>
      <c r="C78" s="1923"/>
      <c r="D78" s="1914"/>
      <c r="E78" s="1924"/>
      <c r="F78" s="1923"/>
      <c r="G78" s="1914"/>
      <c r="H78" s="1914"/>
      <c r="I78" s="1914"/>
      <c r="J78" s="1914"/>
      <c r="K78" s="1914"/>
      <c r="L78" s="1914"/>
      <c r="M78" s="1914"/>
      <c r="N78" s="1931">
        <f t="shared" si="16"/>
        <v>0</v>
      </c>
      <c r="O78" s="1937"/>
      <c r="P78" s="1937"/>
      <c r="Q78" s="1937"/>
      <c r="R78" s="1934">
        <f t="shared" si="25"/>
        <v>0</v>
      </c>
      <c r="S78" s="1923"/>
      <c r="T78" s="1914"/>
      <c r="U78" s="1914"/>
      <c r="V78" s="1914"/>
      <c r="W78" s="1914"/>
      <c r="X78" s="605">
        <f t="shared" si="17"/>
        <v>0</v>
      </c>
      <c r="Y78" s="1923"/>
      <c r="Z78" s="1914"/>
      <c r="AA78" s="1914"/>
      <c r="AB78" s="1914"/>
      <c r="AC78" s="1914"/>
      <c r="AD78" s="1914"/>
      <c r="AE78" s="1914"/>
      <c r="AF78" s="1914"/>
      <c r="AG78" s="1914"/>
      <c r="AH78" s="603">
        <f t="shared" si="18"/>
        <v>0</v>
      </c>
      <c r="AI78" s="1937"/>
      <c r="AJ78" s="1935">
        <f t="shared" si="19"/>
        <v>0</v>
      </c>
      <c r="AK78" s="1923"/>
      <c r="AL78" s="1914"/>
      <c r="AM78" s="1914"/>
      <c r="AN78" s="1914"/>
      <c r="AO78" s="1914"/>
      <c r="AP78" s="1914"/>
      <c r="AQ78" s="1930">
        <f t="shared" si="20"/>
        <v>0</v>
      </c>
      <c r="AR78" s="1937"/>
      <c r="AS78" s="1937"/>
      <c r="AT78" s="1937"/>
      <c r="AU78" s="1934">
        <f t="shared" si="21"/>
        <v>0</v>
      </c>
      <c r="AV78" s="1923"/>
      <c r="AW78" s="1914"/>
      <c r="AX78" s="1914"/>
      <c r="AY78" s="603">
        <f t="shared" si="22"/>
        <v>0</v>
      </c>
      <c r="AZ78" s="1937"/>
      <c r="BA78" s="1937"/>
      <c r="BB78" s="1934">
        <f t="shared" si="23"/>
        <v>0</v>
      </c>
      <c r="BC78" s="1937"/>
      <c r="BD78" s="1934">
        <f t="shared" si="24"/>
        <v>0</v>
      </c>
    </row>
    <row r="79" spans="1:56" s="604" customFormat="1" ht="14.25">
      <c r="A79" s="1914"/>
      <c r="B79" s="1915"/>
      <c r="C79" s="1923"/>
      <c r="D79" s="1914"/>
      <c r="E79" s="1924"/>
      <c r="F79" s="1923"/>
      <c r="G79" s="1914"/>
      <c r="H79" s="1914"/>
      <c r="I79" s="1914"/>
      <c r="J79" s="1914"/>
      <c r="K79" s="1914"/>
      <c r="L79" s="1914"/>
      <c r="M79" s="1914"/>
      <c r="N79" s="1931">
        <f t="shared" si="16"/>
        <v>0</v>
      </c>
      <c r="O79" s="1937"/>
      <c r="P79" s="1937"/>
      <c r="Q79" s="1937"/>
      <c r="R79" s="1934">
        <f t="shared" si="25"/>
        <v>0</v>
      </c>
      <c r="S79" s="1923"/>
      <c r="T79" s="1914"/>
      <c r="U79" s="1914"/>
      <c r="V79" s="1914"/>
      <c r="W79" s="1914"/>
      <c r="X79" s="605">
        <f t="shared" si="17"/>
        <v>0</v>
      </c>
      <c r="Y79" s="1923"/>
      <c r="Z79" s="1914"/>
      <c r="AA79" s="1914"/>
      <c r="AB79" s="1914"/>
      <c r="AC79" s="1914"/>
      <c r="AD79" s="1914"/>
      <c r="AE79" s="1914"/>
      <c r="AF79" s="1914"/>
      <c r="AG79" s="1914"/>
      <c r="AH79" s="603">
        <f t="shared" si="18"/>
        <v>0</v>
      </c>
      <c r="AI79" s="1937"/>
      <c r="AJ79" s="1935">
        <f t="shared" si="19"/>
        <v>0</v>
      </c>
      <c r="AK79" s="1923"/>
      <c r="AL79" s="1914"/>
      <c r="AM79" s="1914"/>
      <c r="AN79" s="1914"/>
      <c r="AO79" s="1914"/>
      <c r="AP79" s="1914"/>
      <c r="AQ79" s="1930">
        <f t="shared" si="20"/>
        <v>0</v>
      </c>
      <c r="AR79" s="1937"/>
      <c r="AS79" s="1937"/>
      <c r="AT79" s="1937"/>
      <c r="AU79" s="1934">
        <f t="shared" si="21"/>
        <v>0</v>
      </c>
      <c r="AV79" s="1923"/>
      <c r="AW79" s="1914"/>
      <c r="AX79" s="1914"/>
      <c r="AY79" s="603">
        <f t="shared" si="22"/>
        <v>0</v>
      </c>
      <c r="AZ79" s="1937"/>
      <c r="BA79" s="1937"/>
      <c r="BB79" s="1934">
        <f t="shared" si="23"/>
        <v>0</v>
      </c>
      <c r="BC79" s="1937"/>
      <c r="BD79" s="1934">
        <f t="shared" si="24"/>
        <v>0</v>
      </c>
    </row>
    <row r="80" spans="1:56" s="604" customFormat="1" ht="14.25">
      <c r="A80" s="1914"/>
      <c r="B80" s="1915"/>
      <c r="C80" s="1923"/>
      <c r="D80" s="1914"/>
      <c r="E80" s="1924"/>
      <c r="F80" s="1923"/>
      <c r="G80" s="1914"/>
      <c r="H80" s="1914"/>
      <c r="I80" s="1914"/>
      <c r="J80" s="1914"/>
      <c r="K80" s="1914"/>
      <c r="L80" s="1914"/>
      <c r="M80" s="1914"/>
      <c r="N80" s="1931">
        <f t="shared" si="16"/>
        <v>0</v>
      </c>
      <c r="O80" s="1937"/>
      <c r="P80" s="1937"/>
      <c r="Q80" s="1937"/>
      <c r="R80" s="1934">
        <f t="shared" si="25"/>
        <v>0</v>
      </c>
      <c r="S80" s="1923"/>
      <c r="T80" s="1914"/>
      <c r="U80" s="1914"/>
      <c r="V80" s="1914"/>
      <c r="W80" s="1914"/>
      <c r="X80" s="605">
        <f t="shared" si="17"/>
        <v>0</v>
      </c>
      <c r="Y80" s="1923"/>
      <c r="Z80" s="1914"/>
      <c r="AA80" s="1914"/>
      <c r="AB80" s="1914"/>
      <c r="AC80" s="1914"/>
      <c r="AD80" s="1914"/>
      <c r="AE80" s="1914"/>
      <c r="AF80" s="1914"/>
      <c r="AG80" s="1914"/>
      <c r="AH80" s="603">
        <f t="shared" si="18"/>
        <v>0</v>
      </c>
      <c r="AI80" s="1937"/>
      <c r="AJ80" s="1935">
        <f t="shared" si="19"/>
        <v>0</v>
      </c>
      <c r="AK80" s="1923"/>
      <c r="AL80" s="1914"/>
      <c r="AM80" s="1914"/>
      <c r="AN80" s="1914"/>
      <c r="AO80" s="1914"/>
      <c r="AP80" s="1914"/>
      <c r="AQ80" s="1930">
        <f t="shared" si="20"/>
        <v>0</v>
      </c>
      <c r="AR80" s="1937"/>
      <c r="AS80" s="1937"/>
      <c r="AT80" s="1937"/>
      <c r="AU80" s="1934">
        <f t="shared" si="21"/>
        <v>0</v>
      </c>
      <c r="AV80" s="1923"/>
      <c r="AW80" s="1914"/>
      <c r="AX80" s="1914"/>
      <c r="AY80" s="603">
        <f t="shared" si="22"/>
        <v>0</v>
      </c>
      <c r="AZ80" s="1937"/>
      <c r="BA80" s="1937"/>
      <c r="BB80" s="1934">
        <f t="shared" si="23"/>
        <v>0</v>
      </c>
      <c r="BC80" s="1937"/>
      <c r="BD80" s="1934">
        <f t="shared" si="24"/>
        <v>0</v>
      </c>
    </row>
    <row r="81" spans="1:56" s="604" customFormat="1" ht="14.25">
      <c r="A81" s="1914"/>
      <c r="B81" s="1915"/>
      <c r="C81" s="1923"/>
      <c r="D81" s="1914"/>
      <c r="E81" s="1924"/>
      <c r="F81" s="1923"/>
      <c r="G81" s="1914"/>
      <c r="H81" s="1914"/>
      <c r="I81" s="1914"/>
      <c r="J81" s="1914"/>
      <c r="K81" s="1914"/>
      <c r="L81" s="1914"/>
      <c r="M81" s="1914"/>
      <c r="N81" s="1931">
        <f t="shared" si="16"/>
        <v>0</v>
      </c>
      <c r="O81" s="1937"/>
      <c r="P81" s="1937"/>
      <c r="Q81" s="1937"/>
      <c r="R81" s="1934">
        <f t="shared" si="25"/>
        <v>0</v>
      </c>
      <c r="S81" s="1923"/>
      <c r="T81" s="1914"/>
      <c r="U81" s="1914"/>
      <c r="V81" s="1914"/>
      <c r="W81" s="1914"/>
      <c r="X81" s="605">
        <f t="shared" si="17"/>
        <v>0</v>
      </c>
      <c r="Y81" s="1923"/>
      <c r="Z81" s="1914"/>
      <c r="AA81" s="1914"/>
      <c r="AB81" s="1914"/>
      <c r="AC81" s="1914"/>
      <c r="AD81" s="1914"/>
      <c r="AE81" s="1914"/>
      <c r="AF81" s="1914"/>
      <c r="AG81" s="1914"/>
      <c r="AH81" s="603">
        <f t="shared" si="18"/>
        <v>0</v>
      </c>
      <c r="AI81" s="1937"/>
      <c r="AJ81" s="1935">
        <f t="shared" si="19"/>
        <v>0</v>
      </c>
      <c r="AK81" s="1923"/>
      <c r="AL81" s="1914"/>
      <c r="AM81" s="1914"/>
      <c r="AN81" s="1914"/>
      <c r="AO81" s="1914"/>
      <c r="AP81" s="1914"/>
      <c r="AQ81" s="1930">
        <f t="shared" si="20"/>
        <v>0</v>
      </c>
      <c r="AR81" s="1937"/>
      <c r="AS81" s="1937"/>
      <c r="AT81" s="1937"/>
      <c r="AU81" s="1934">
        <f t="shared" si="21"/>
        <v>0</v>
      </c>
      <c r="AV81" s="1923"/>
      <c r="AW81" s="1914"/>
      <c r="AX81" s="1914"/>
      <c r="AY81" s="603">
        <f t="shared" si="22"/>
        <v>0</v>
      </c>
      <c r="AZ81" s="1937"/>
      <c r="BA81" s="1937"/>
      <c r="BB81" s="1934">
        <f t="shared" si="23"/>
        <v>0</v>
      </c>
      <c r="BC81" s="1937"/>
      <c r="BD81" s="1934">
        <f t="shared" si="24"/>
        <v>0</v>
      </c>
    </row>
    <row r="82" spans="1:56" s="604" customFormat="1" ht="14.25">
      <c r="A82" s="1914"/>
      <c r="B82" s="1915"/>
      <c r="C82" s="1923"/>
      <c r="D82" s="1914"/>
      <c r="E82" s="1924"/>
      <c r="F82" s="1923"/>
      <c r="G82" s="1914"/>
      <c r="H82" s="1914"/>
      <c r="I82" s="1914"/>
      <c r="J82" s="1914"/>
      <c r="K82" s="1914"/>
      <c r="L82" s="1914"/>
      <c r="M82" s="1914"/>
      <c r="N82" s="1931">
        <f t="shared" si="16"/>
        <v>0</v>
      </c>
      <c r="O82" s="1937"/>
      <c r="P82" s="1937"/>
      <c r="Q82" s="1937"/>
      <c r="R82" s="1934">
        <f t="shared" si="25"/>
        <v>0</v>
      </c>
      <c r="S82" s="1923"/>
      <c r="T82" s="1914"/>
      <c r="U82" s="1914"/>
      <c r="V82" s="1914"/>
      <c r="W82" s="1914"/>
      <c r="X82" s="605">
        <f t="shared" si="17"/>
        <v>0</v>
      </c>
      <c r="Y82" s="1923"/>
      <c r="Z82" s="1914"/>
      <c r="AA82" s="1914"/>
      <c r="AB82" s="1914"/>
      <c r="AC82" s="1914"/>
      <c r="AD82" s="1914"/>
      <c r="AE82" s="1914"/>
      <c r="AF82" s="1914"/>
      <c r="AG82" s="1914"/>
      <c r="AH82" s="603">
        <f t="shared" si="18"/>
        <v>0</v>
      </c>
      <c r="AI82" s="1937"/>
      <c r="AJ82" s="1935">
        <f t="shared" si="19"/>
        <v>0</v>
      </c>
      <c r="AK82" s="1923"/>
      <c r="AL82" s="1914"/>
      <c r="AM82" s="1914"/>
      <c r="AN82" s="1914"/>
      <c r="AO82" s="1914"/>
      <c r="AP82" s="1914"/>
      <c r="AQ82" s="1930">
        <f t="shared" si="20"/>
        <v>0</v>
      </c>
      <c r="AR82" s="1937"/>
      <c r="AS82" s="1937"/>
      <c r="AT82" s="1937"/>
      <c r="AU82" s="1934">
        <f t="shared" si="21"/>
        <v>0</v>
      </c>
      <c r="AV82" s="1923"/>
      <c r="AW82" s="1914"/>
      <c r="AX82" s="1914"/>
      <c r="AY82" s="603">
        <f t="shared" si="22"/>
        <v>0</v>
      </c>
      <c r="AZ82" s="1937"/>
      <c r="BA82" s="1937"/>
      <c r="BB82" s="1934">
        <f t="shared" si="23"/>
        <v>0</v>
      </c>
      <c r="BC82" s="1937"/>
      <c r="BD82" s="1934">
        <f t="shared" si="24"/>
        <v>0</v>
      </c>
    </row>
    <row r="83" spans="1:56" s="604" customFormat="1" ht="14.25">
      <c r="A83" s="1914"/>
      <c r="B83" s="1915"/>
      <c r="C83" s="1923"/>
      <c r="D83" s="1914"/>
      <c r="E83" s="1924"/>
      <c r="F83" s="1923"/>
      <c r="G83" s="1914"/>
      <c r="H83" s="1914"/>
      <c r="I83" s="1914"/>
      <c r="J83" s="1914"/>
      <c r="K83" s="1914"/>
      <c r="L83" s="1914"/>
      <c r="M83" s="1914"/>
      <c r="N83" s="1931">
        <f t="shared" si="16"/>
        <v>0</v>
      </c>
      <c r="O83" s="1937"/>
      <c r="P83" s="1937"/>
      <c r="Q83" s="1937"/>
      <c r="R83" s="1934">
        <f t="shared" si="25"/>
        <v>0</v>
      </c>
      <c r="S83" s="1923"/>
      <c r="T83" s="1914"/>
      <c r="U83" s="1914"/>
      <c r="V83" s="1914"/>
      <c r="W83" s="1914"/>
      <c r="X83" s="605">
        <f t="shared" si="17"/>
        <v>0</v>
      </c>
      <c r="Y83" s="1923"/>
      <c r="Z83" s="1914"/>
      <c r="AA83" s="1914"/>
      <c r="AB83" s="1914"/>
      <c r="AC83" s="1914"/>
      <c r="AD83" s="1914"/>
      <c r="AE83" s="1914"/>
      <c r="AF83" s="1914"/>
      <c r="AG83" s="1914"/>
      <c r="AH83" s="603">
        <f t="shared" si="18"/>
        <v>0</v>
      </c>
      <c r="AI83" s="1937"/>
      <c r="AJ83" s="1935">
        <f t="shared" si="19"/>
        <v>0</v>
      </c>
      <c r="AK83" s="1923"/>
      <c r="AL83" s="1914"/>
      <c r="AM83" s="1914"/>
      <c r="AN83" s="1914"/>
      <c r="AO83" s="1914"/>
      <c r="AP83" s="1914"/>
      <c r="AQ83" s="1930">
        <f t="shared" si="20"/>
        <v>0</v>
      </c>
      <c r="AR83" s="1937"/>
      <c r="AS83" s="1937"/>
      <c r="AT83" s="1937"/>
      <c r="AU83" s="1934">
        <f t="shared" si="21"/>
        <v>0</v>
      </c>
      <c r="AV83" s="1923"/>
      <c r="AW83" s="1914"/>
      <c r="AX83" s="1914"/>
      <c r="AY83" s="603">
        <f t="shared" si="22"/>
        <v>0</v>
      </c>
      <c r="AZ83" s="1937"/>
      <c r="BA83" s="1937"/>
      <c r="BB83" s="1934">
        <f t="shared" si="23"/>
        <v>0</v>
      </c>
      <c r="BC83" s="1937"/>
      <c r="BD83" s="1934">
        <f t="shared" si="24"/>
        <v>0</v>
      </c>
    </row>
    <row r="84" spans="1:56" s="604" customFormat="1" ht="14.25">
      <c r="A84" s="1914"/>
      <c r="B84" s="1915"/>
      <c r="C84" s="1923"/>
      <c r="D84" s="1914"/>
      <c r="E84" s="1924"/>
      <c r="F84" s="1923"/>
      <c r="G84" s="1914"/>
      <c r="H84" s="1914"/>
      <c r="I84" s="1914"/>
      <c r="J84" s="1914"/>
      <c r="K84" s="1914"/>
      <c r="L84" s="1914"/>
      <c r="M84" s="1914"/>
      <c r="N84" s="1931">
        <f t="shared" si="16"/>
        <v>0</v>
      </c>
      <c r="O84" s="1937"/>
      <c r="P84" s="1937"/>
      <c r="Q84" s="1937"/>
      <c r="R84" s="1934">
        <f t="shared" si="25"/>
        <v>0</v>
      </c>
      <c r="S84" s="1923"/>
      <c r="T84" s="1914"/>
      <c r="U84" s="1914"/>
      <c r="V84" s="1914"/>
      <c r="W84" s="1914"/>
      <c r="X84" s="605">
        <f t="shared" si="17"/>
        <v>0</v>
      </c>
      <c r="Y84" s="1923"/>
      <c r="Z84" s="1914"/>
      <c r="AA84" s="1914"/>
      <c r="AB84" s="1914"/>
      <c r="AC84" s="1914"/>
      <c r="AD84" s="1914"/>
      <c r="AE84" s="1914"/>
      <c r="AF84" s="1914"/>
      <c r="AG84" s="1914"/>
      <c r="AH84" s="603">
        <f t="shared" si="18"/>
        <v>0</v>
      </c>
      <c r="AI84" s="1937"/>
      <c r="AJ84" s="1935">
        <f t="shared" si="19"/>
        <v>0</v>
      </c>
      <c r="AK84" s="1923"/>
      <c r="AL84" s="1914"/>
      <c r="AM84" s="1914"/>
      <c r="AN84" s="1914"/>
      <c r="AO84" s="1914"/>
      <c r="AP84" s="1914"/>
      <c r="AQ84" s="1930">
        <f t="shared" si="20"/>
        <v>0</v>
      </c>
      <c r="AR84" s="1937"/>
      <c r="AS84" s="1937"/>
      <c r="AT84" s="1937"/>
      <c r="AU84" s="1934">
        <f t="shared" si="21"/>
        <v>0</v>
      </c>
      <c r="AV84" s="1923"/>
      <c r="AW84" s="1914"/>
      <c r="AX84" s="1914"/>
      <c r="AY84" s="603">
        <f t="shared" si="22"/>
        <v>0</v>
      </c>
      <c r="AZ84" s="1937"/>
      <c r="BA84" s="1937"/>
      <c r="BB84" s="1934">
        <f t="shared" si="23"/>
        <v>0</v>
      </c>
      <c r="BC84" s="1937"/>
      <c r="BD84" s="1934">
        <f t="shared" si="24"/>
        <v>0</v>
      </c>
    </row>
    <row r="85" spans="1:56" s="604" customFormat="1" ht="14.25">
      <c r="A85" s="1914"/>
      <c r="B85" s="1915"/>
      <c r="C85" s="1923"/>
      <c r="D85" s="1914"/>
      <c r="E85" s="1924"/>
      <c r="F85" s="1923"/>
      <c r="G85" s="1914"/>
      <c r="H85" s="1914"/>
      <c r="I85" s="1914"/>
      <c r="J85" s="1914"/>
      <c r="K85" s="1914"/>
      <c r="L85" s="1914"/>
      <c r="M85" s="1914"/>
      <c r="N85" s="1931">
        <f t="shared" si="16"/>
        <v>0</v>
      </c>
      <c r="O85" s="1937"/>
      <c r="P85" s="1937"/>
      <c r="Q85" s="1937"/>
      <c r="R85" s="1934">
        <f t="shared" si="25"/>
        <v>0</v>
      </c>
      <c r="S85" s="1923"/>
      <c r="T85" s="1914"/>
      <c r="U85" s="1914"/>
      <c r="V85" s="1914"/>
      <c r="W85" s="1914"/>
      <c r="X85" s="605">
        <f t="shared" si="17"/>
        <v>0</v>
      </c>
      <c r="Y85" s="1923"/>
      <c r="Z85" s="1914"/>
      <c r="AA85" s="1914"/>
      <c r="AB85" s="1914"/>
      <c r="AC85" s="1914"/>
      <c r="AD85" s="1914"/>
      <c r="AE85" s="1914"/>
      <c r="AF85" s="1914"/>
      <c r="AG85" s="1914"/>
      <c r="AH85" s="603">
        <f t="shared" si="18"/>
        <v>0</v>
      </c>
      <c r="AI85" s="1937"/>
      <c r="AJ85" s="1935">
        <f t="shared" si="19"/>
        <v>0</v>
      </c>
      <c r="AK85" s="1923"/>
      <c r="AL85" s="1914"/>
      <c r="AM85" s="1914"/>
      <c r="AN85" s="1914"/>
      <c r="AO85" s="1914"/>
      <c r="AP85" s="1914"/>
      <c r="AQ85" s="1930">
        <f t="shared" si="20"/>
        <v>0</v>
      </c>
      <c r="AR85" s="1937"/>
      <c r="AS85" s="1937"/>
      <c r="AT85" s="1937"/>
      <c r="AU85" s="1934">
        <f t="shared" si="21"/>
        <v>0</v>
      </c>
      <c r="AV85" s="1923"/>
      <c r="AW85" s="1914"/>
      <c r="AX85" s="1914"/>
      <c r="AY85" s="603">
        <f t="shared" si="22"/>
        <v>0</v>
      </c>
      <c r="AZ85" s="1937"/>
      <c r="BA85" s="1937"/>
      <c r="BB85" s="1934">
        <f t="shared" si="23"/>
        <v>0</v>
      </c>
      <c r="BC85" s="1937"/>
      <c r="BD85" s="1934">
        <f t="shared" si="24"/>
        <v>0</v>
      </c>
    </row>
    <row r="86" spans="1:56" s="604" customFormat="1" ht="14.25">
      <c r="A86" s="1914"/>
      <c r="B86" s="1915"/>
      <c r="C86" s="1923"/>
      <c r="D86" s="1914"/>
      <c r="E86" s="1924"/>
      <c r="F86" s="1923"/>
      <c r="G86" s="1914"/>
      <c r="H86" s="1914"/>
      <c r="I86" s="1914"/>
      <c r="J86" s="1914"/>
      <c r="K86" s="1914"/>
      <c r="L86" s="1914"/>
      <c r="M86" s="1914"/>
      <c r="N86" s="1931">
        <f t="shared" si="16"/>
        <v>0</v>
      </c>
      <c r="O86" s="1937"/>
      <c r="P86" s="1937"/>
      <c r="Q86" s="1937"/>
      <c r="R86" s="1934">
        <f t="shared" si="25"/>
        <v>0</v>
      </c>
      <c r="S86" s="1923"/>
      <c r="T86" s="1914"/>
      <c r="U86" s="1914"/>
      <c r="V86" s="1914"/>
      <c r="W86" s="1914"/>
      <c r="X86" s="605">
        <f t="shared" si="17"/>
        <v>0</v>
      </c>
      <c r="Y86" s="1923"/>
      <c r="Z86" s="1914"/>
      <c r="AA86" s="1914"/>
      <c r="AB86" s="1914"/>
      <c r="AC86" s="1914"/>
      <c r="AD86" s="1914"/>
      <c r="AE86" s="1914"/>
      <c r="AF86" s="1914"/>
      <c r="AG86" s="1914"/>
      <c r="AH86" s="603">
        <f t="shared" si="18"/>
        <v>0</v>
      </c>
      <c r="AI86" s="1937"/>
      <c r="AJ86" s="1935">
        <f t="shared" si="19"/>
        <v>0</v>
      </c>
      <c r="AK86" s="1923"/>
      <c r="AL86" s="1914"/>
      <c r="AM86" s="1914"/>
      <c r="AN86" s="1914"/>
      <c r="AO86" s="1914"/>
      <c r="AP86" s="1914"/>
      <c r="AQ86" s="1930">
        <f t="shared" si="20"/>
        <v>0</v>
      </c>
      <c r="AR86" s="1937"/>
      <c r="AS86" s="1937"/>
      <c r="AT86" s="1937"/>
      <c r="AU86" s="1934">
        <f t="shared" si="21"/>
        <v>0</v>
      </c>
      <c r="AV86" s="1923"/>
      <c r="AW86" s="1914"/>
      <c r="AX86" s="1914"/>
      <c r="AY86" s="603">
        <f t="shared" si="22"/>
        <v>0</v>
      </c>
      <c r="AZ86" s="1937"/>
      <c r="BA86" s="1937"/>
      <c r="BB86" s="1934">
        <f t="shared" si="23"/>
        <v>0</v>
      </c>
      <c r="BC86" s="1937"/>
      <c r="BD86" s="1934">
        <f t="shared" si="24"/>
        <v>0</v>
      </c>
    </row>
    <row r="87" spans="1:56" s="604" customFormat="1" ht="14.25">
      <c r="A87" s="1914"/>
      <c r="B87" s="1915"/>
      <c r="C87" s="1923"/>
      <c r="D87" s="1914"/>
      <c r="E87" s="1924"/>
      <c r="F87" s="1923"/>
      <c r="G87" s="1914"/>
      <c r="H87" s="1914"/>
      <c r="I87" s="1914"/>
      <c r="J87" s="1914"/>
      <c r="K87" s="1914"/>
      <c r="L87" s="1914"/>
      <c r="M87" s="1914"/>
      <c r="N87" s="1931">
        <f t="shared" si="16"/>
        <v>0</v>
      </c>
      <c r="O87" s="1937"/>
      <c r="P87" s="1937"/>
      <c r="Q87" s="1937"/>
      <c r="R87" s="1934">
        <f t="shared" si="25"/>
        <v>0</v>
      </c>
      <c r="S87" s="1923"/>
      <c r="T87" s="1914"/>
      <c r="U87" s="1914"/>
      <c r="V87" s="1914"/>
      <c r="W87" s="1914"/>
      <c r="X87" s="605">
        <f t="shared" si="17"/>
        <v>0</v>
      </c>
      <c r="Y87" s="1923"/>
      <c r="Z87" s="1914"/>
      <c r="AA87" s="1914"/>
      <c r="AB87" s="1914"/>
      <c r="AC87" s="1914"/>
      <c r="AD87" s="1914"/>
      <c r="AE87" s="1914"/>
      <c r="AF87" s="1914"/>
      <c r="AG87" s="1914"/>
      <c r="AH87" s="603">
        <f t="shared" si="18"/>
        <v>0</v>
      </c>
      <c r="AI87" s="1937"/>
      <c r="AJ87" s="1935">
        <f t="shared" si="19"/>
        <v>0</v>
      </c>
      <c r="AK87" s="1923"/>
      <c r="AL87" s="1914"/>
      <c r="AM87" s="1914"/>
      <c r="AN87" s="1914"/>
      <c r="AO87" s="1914"/>
      <c r="AP87" s="1914"/>
      <c r="AQ87" s="1930">
        <f t="shared" si="20"/>
        <v>0</v>
      </c>
      <c r="AR87" s="1937"/>
      <c r="AS87" s="1937"/>
      <c r="AT87" s="1937"/>
      <c r="AU87" s="1934">
        <f t="shared" si="21"/>
        <v>0</v>
      </c>
      <c r="AV87" s="1923"/>
      <c r="AW87" s="1914"/>
      <c r="AX87" s="1914"/>
      <c r="AY87" s="603">
        <f t="shared" si="22"/>
        <v>0</v>
      </c>
      <c r="AZ87" s="1937"/>
      <c r="BA87" s="1937"/>
      <c r="BB87" s="1934">
        <f t="shared" si="23"/>
        <v>0</v>
      </c>
      <c r="BC87" s="1937"/>
      <c r="BD87" s="1934">
        <f t="shared" si="24"/>
        <v>0</v>
      </c>
    </row>
    <row r="88" spans="1:56" s="604" customFormat="1" ht="14.25">
      <c r="A88" s="1914"/>
      <c r="B88" s="1915"/>
      <c r="C88" s="1923"/>
      <c r="D88" s="1914"/>
      <c r="E88" s="1924"/>
      <c r="F88" s="1923"/>
      <c r="G88" s="1914"/>
      <c r="H88" s="1914"/>
      <c r="I88" s="1914"/>
      <c r="J88" s="1914"/>
      <c r="K88" s="1914"/>
      <c r="L88" s="1914"/>
      <c r="M88" s="1914"/>
      <c r="N88" s="1931">
        <f t="shared" si="16"/>
        <v>0</v>
      </c>
      <c r="O88" s="1937"/>
      <c r="P88" s="1937"/>
      <c r="Q88" s="1937"/>
      <c r="R88" s="1934">
        <f t="shared" si="25"/>
        <v>0</v>
      </c>
      <c r="S88" s="1923"/>
      <c r="T88" s="1914"/>
      <c r="U88" s="1914"/>
      <c r="V88" s="1914"/>
      <c r="W88" s="1914"/>
      <c r="X88" s="605">
        <f t="shared" si="17"/>
        <v>0</v>
      </c>
      <c r="Y88" s="1923"/>
      <c r="Z88" s="1914"/>
      <c r="AA88" s="1914"/>
      <c r="AB88" s="1914"/>
      <c r="AC88" s="1914"/>
      <c r="AD88" s="1914"/>
      <c r="AE88" s="1914"/>
      <c r="AF88" s="1914"/>
      <c r="AG88" s="1914"/>
      <c r="AH88" s="603">
        <f t="shared" si="18"/>
        <v>0</v>
      </c>
      <c r="AI88" s="1937"/>
      <c r="AJ88" s="1935">
        <f t="shared" si="19"/>
        <v>0</v>
      </c>
      <c r="AK88" s="1923"/>
      <c r="AL88" s="1914"/>
      <c r="AM88" s="1914"/>
      <c r="AN88" s="1914"/>
      <c r="AO88" s="1914"/>
      <c r="AP88" s="1914"/>
      <c r="AQ88" s="1930">
        <f t="shared" si="20"/>
        <v>0</v>
      </c>
      <c r="AR88" s="1937"/>
      <c r="AS88" s="1937"/>
      <c r="AT88" s="1937"/>
      <c r="AU88" s="1934">
        <f t="shared" si="21"/>
        <v>0</v>
      </c>
      <c r="AV88" s="1923"/>
      <c r="AW88" s="1914"/>
      <c r="AX88" s="1914"/>
      <c r="AY88" s="603">
        <f t="shared" si="22"/>
        <v>0</v>
      </c>
      <c r="AZ88" s="1937"/>
      <c r="BA88" s="1937"/>
      <c r="BB88" s="1934">
        <f t="shared" si="23"/>
        <v>0</v>
      </c>
      <c r="BC88" s="1937"/>
      <c r="BD88" s="1934">
        <f t="shared" si="24"/>
        <v>0</v>
      </c>
    </row>
    <row r="89" spans="1:56" s="604" customFormat="1" ht="14.25">
      <c r="A89" s="1914"/>
      <c r="B89" s="1916"/>
      <c r="C89" s="1923"/>
      <c r="D89" s="1914"/>
      <c r="E89" s="1924"/>
      <c r="F89" s="1923"/>
      <c r="G89" s="1914"/>
      <c r="H89" s="1914"/>
      <c r="I89" s="1914"/>
      <c r="J89" s="1914"/>
      <c r="K89" s="1914"/>
      <c r="L89" s="1914"/>
      <c r="M89" s="1914"/>
      <c r="N89" s="1931">
        <f t="shared" si="16"/>
        <v>0</v>
      </c>
      <c r="O89" s="1937"/>
      <c r="P89" s="1937"/>
      <c r="Q89" s="1937"/>
      <c r="R89" s="1934">
        <f t="shared" si="25"/>
        <v>0</v>
      </c>
      <c r="S89" s="1923"/>
      <c r="T89" s="1914"/>
      <c r="U89" s="1914"/>
      <c r="V89" s="1914"/>
      <c r="W89" s="1914"/>
      <c r="X89" s="605">
        <f t="shared" si="17"/>
        <v>0</v>
      </c>
      <c r="Y89" s="1923"/>
      <c r="Z89" s="1914"/>
      <c r="AA89" s="1914"/>
      <c r="AB89" s="1914"/>
      <c r="AC89" s="1914"/>
      <c r="AD89" s="1914"/>
      <c r="AE89" s="1914"/>
      <c r="AF89" s="1914"/>
      <c r="AG89" s="1914"/>
      <c r="AH89" s="603">
        <f t="shared" si="18"/>
        <v>0</v>
      </c>
      <c r="AI89" s="1937"/>
      <c r="AJ89" s="1935">
        <f t="shared" si="19"/>
        <v>0</v>
      </c>
      <c r="AK89" s="1923"/>
      <c r="AL89" s="1914"/>
      <c r="AM89" s="1914"/>
      <c r="AN89" s="1914"/>
      <c r="AO89" s="1914"/>
      <c r="AP89" s="1914"/>
      <c r="AQ89" s="1930">
        <f t="shared" si="20"/>
        <v>0</v>
      </c>
      <c r="AR89" s="1937"/>
      <c r="AS89" s="1937"/>
      <c r="AT89" s="1937"/>
      <c r="AU89" s="1934">
        <f t="shared" si="21"/>
        <v>0</v>
      </c>
      <c r="AV89" s="1923"/>
      <c r="AW89" s="1914"/>
      <c r="AX89" s="1914"/>
      <c r="AY89" s="603">
        <f t="shared" si="22"/>
        <v>0</v>
      </c>
      <c r="AZ89" s="1937"/>
      <c r="BA89" s="1937"/>
      <c r="BB89" s="1934">
        <f t="shared" si="23"/>
        <v>0</v>
      </c>
      <c r="BC89" s="1937"/>
      <c r="BD89" s="1934">
        <f t="shared" si="24"/>
        <v>0</v>
      </c>
    </row>
    <row r="90" spans="1:56" s="604" customFormat="1" ht="14.25">
      <c r="A90" s="1914"/>
      <c r="B90" s="1916"/>
      <c r="C90" s="1923"/>
      <c r="D90" s="1914"/>
      <c r="E90" s="1924"/>
      <c r="F90" s="1923"/>
      <c r="G90" s="1914"/>
      <c r="H90" s="1914"/>
      <c r="I90" s="1914"/>
      <c r="J90" s="1914"/>
      <c r="K90" s="1914"/>
      <c r="L90" s="1914"/>
      <c r="M90" s="1914"/>
      <c r="N90" s="1931">
        <f t="shared" ref="N90:N101" si="26">SUM(F90:M90)</f>
        <v>0</v>
      </c>
      <c r="O90" s="1937"/>
      <c r="P90" s="1937"/>
      <c r="Q90" s="1937"/>
      <c r="R90" s="1934">
        <f t="shared" si="25"/>
        <v>0</v>
      </c>
      <c r="S90" s="1923"/>
      <c r="T90" s="1914"/>
      <c r="U90" s="1914"/>
      <c r="V90" s="1914"/>
      <c r="W90" s="1914"/>
      <c r="X90" s="605">
        <f t="shared" si="17"/>
        <v>0</v>
      </c>
      <c r="Y90" s="1923"/>
      <c r="Z90" s="1914"/>
      <c r="AA90" s="1914"/>
      <c r="AB90" s="1914"/>
      <c r="AC90" s="1914"/>
      <c r="AD90" s="1914"/>
      <c r="AE90" s="1914"/>
      <c r="AF90" s="1914"/>
      <c r="AG90" s="1914"/>
      <c r="AH90" s="605">
        <f t="shared" si="18"/>
        <v>0</v>
      </c>
      <c r="AI90" s="1937"/>
      <c r="AJ90" s="1935">
        <f t="shared" si="19"/>
        <v>0</v>
      </c>
      <c r="AK90" s="1923"/>
      <c r="AL90" s="1914"/>
      <c r="AM90" s="1914"/>
      <c r="AN90" s="1914"/>
      <c r="AO90" s="1914"/>
      <c r="AP90" s="1914"/>
      <c r="AQ90" s="1931">
        <f t="shared" si="20"/>
        <v>0</v>
      </c>
      <c r="AR90" s="1937"/>
      <c r="AS90" s="1937"/>
      <c r="AT90" s="1937"/>
      <c r="AU90" s="1935">
        <f t="shared" si="21"/>
        <v>0</v>
      </c>
      <c r="AV90" s="1923"/>
      <c r="AW90" s="1914"/>
      <c r="AX90" s="1914"/>
      <c r="AY90" s="605">
        <f t="shared" si="22"/>
        <v>0</v>
      </c>
      <c r="AZ90" s="1937"/>
      <c r="BA90" s="1937"/>
      <c r="BB90" s="1935">
        <f t="shared" si="23"/>
        <v>0</v>
      </c>
      <c r="BC90" s="1937"/>
      <c r="BD90" s="1935">
        <f t="shared" si="24"/>
        <v>0</v>
      </c>
    </row>
    <row r="91" spans="1:56" s="604" customFormat="1" ht="14.25">
      <c r="A91" s="1914"/>
      <c r="B91" s="1916"/>
      <c r="C91" s="1923"/>
      <c r="D91" s="1914"/>
      <c r="E91" s="1924"/>
      <c r="F91" s="1923"/>
      <c r="G91" s="1914"/>
      <c r="H91" s="1914"/>
      <c r="I91" s="1914"/>
      <c r="J91" s="1914"/>
      <c r="K91" s="1914"/>
      <c r="L91" s="1914"/>
      <c r="M91" s="1914"/>
      <c r="N91" s="1931">
        <f t="shared" si="26"/>
        <v>0</v>
      </c>
      <c r="O91" s="1937"/>
      <c r="P91" s="1937"/>
      <c r="Q91" s="1937"/>
      <c r="R91" s="1934">
        <f t="shared" si="25"/>
        <v>0</v>
      </c>
      <c r="S91" s="1923"/>
      <c r="T91" s="1914"/>
      <c r="U91" s="1914"/>
      <c r="V91" s="1914"/>
      <c r="W91" s="1914"/>
      <c r="X91" s="605">
        <f t="shared" si="17"/>
        <v>0</v>
      </c>
      <c r="Y91" s="1923"/>
      <c r="Z91" s="1914"/>
      <c r="AA91" s="1914"/>
      <c r="AB91" s="1914"/>
      <c r="AC91" s="1914"/>
      <c r="AD91" s="1914"/>
      <c r="AE91" s="1914"/>
      <c r="AF91" s="1914"/>
      <c r="AG91" s="1914"/>
      <c r="AH91" s="605">
        <f t="shared" si="18"/>
        <v>0</v>
      </c>
      <c r="AI91" s="1937"/>
      <c r="AJ91" s="1935">
        <f t="shared" si="19"/>
        <v>0</v>
      </c>
      <c r="AK91" s="1923"/>
      <c r="AL91" s="1914"/>
      <c r="AM91" s="1914"/>
      <c r="AN91" s="1914"/>
      <c r="AO91" s="1914"/>
      <c r="AP91" s="1914"/>
      <c r="AQ91" s="1931">
        <f t="shared" si="20"/>
        <v>0</v>
      </c>
      <c r="AR91" s="1937"/>
      <c r="AS91" s="1937"/>
      <c r="AT91" s="1937"/>
      <c r="AU91" s="1935">
        <f t="shared" si="21"/>
        <v>0</v>
      </c>
      <c r="AV91" s="1923"/>
      <c r="AW91" s="1914"/>
      <c r="AX91" s="1914"/>
      <c r="AY91" s="605">
        <f t="shared" si="22"/>
        <v>0</v>
      </c>
      <c r="AZ91" s="1937"/>
      <c r="BA91" s="1937"/>
      <c r="BB91" s="1935">
        <f t="shared" si="23"/>
        <v>0</v>
      </c>
      <c r="BC91" s="1937"/>
      <c r="BD91" s="1935">
        <f t="shared" si="24"/>
        <v>0</v>
      </c>
    </row>
    <row r="92" spans="1:56" s="604" customFormat="1" ht="14.25">
      <c r="A92" s="1914"/>
      <c r="B92" s="1916"/>
      <c r="C92" s="1923"/>
      <c r="D92" s="1914"/>
      <c r="E92" s="1924"/>
      <c r="F92" s="1923"/>
      <c r="G92" s="1914"/>
      <c r="H92" s="1914"/>
      <c r="I92" s="1914"/>
      <c r="J92" s="1914"/>
      <c r="K92" s="1914"/>
      <c r="L92" s="1914"/>
      <c r="M92" s="1914"/>
      <c r="N92" s="1931">
        <f t="shared" si="26"/>
        <v>0</v>
      </c>
      <c r="O92" s="1937"/>
      <c r="P92" s="1937"/>
      <c r="Q92" s="1937"/>
      <c r="R92" s="1934">
        <f t="shared" si="25"/>
        <v>0</v>
      </c>
      <c r="S92" s="1923"/>
      <c r="T92" s="1914"/>
      <c r="U92" s="1914"/>
      <c r="V92" s="1914"/>
      <c r="W92" s="1914"/>
      <c r="X92" s="605">
        <f t="shared" si="17"/>
        <v>0</v>
      </c>
      <c r="Y92" s="1923"/>
      <c r="Z92" s="1914"/>
      <c r="AA92" s="1914"/>
      <c r="AB92" s="1914"/>
      <c r="AC92" s="1914"/>
      <c r="AD92" s="1914"/>
      <c r="AE92" s="1914"/>
      <c r="AF92" s="1914"/>
      <c r="AG92" s="1914"/>
      <c r="AH92" s="605">
        <f t="shared" si="18"/>
        <v>0</v>
      </c>
      <c r="AI92" s="1937"/>
      <c r="AJ92" s="1935">
        <f t="shared" si="19"/>
        <v>0</v>
      </c>
      <c r="AK92" s="1923"/>
      <c r="AL92" s="1914"/>
      <c r="AM92" s="1914"/>
      <c r="AN92" s="1914"/>
      <c r="AO92" s="1914"/>
      <c r="AP92" s="1914"/>
      <c r="AQ92" s="1931">
        <f t="shared" si="20"/>
        <v>0</v>
      </c>
      <c r="AR92" s="1937"/>
      <c r="AS92" s="1937"/>
      <c r="AT92" s="1937"/>
      <c r="AU92" s="1935">
        <f t="shared" si="21"/>
        <v>0</v>
      </c>
      <c r="AV92" s="1923"/>
      <c r="AW92" s="1914"/>
      <c r="AX92" s="1914"/>
      <c r="AY92" s="605">
        <f t="shared" si="22"/>
        <v>0</v>
      </c>
      <c r="AZ92" s="1937"/>
      <c r="BA92" s="1937"/>
      <c r="BB92" s="1935">
        <f t="shared" si="23"/>
        <v>0</v>
      </c>
      <c r="BC92" s="1937"/>
      <c r="BD92" s="1935">
        <f t="shared" si="24"/>
        <v>0</v>
      </c>
    </row>
    <row r="93" spans="1:56" s="604" customFormat="1" ht="14.25">
      <c r="A93" s="1914"/>
      <c r="B93" s="1916"/>
      <c r="C93" s="1923"/>
      <c r="D93" s="1914"/>
      <c r="E93" s="1924"/>
      <c r="F93" s="1923"/>
      <c r="G93" s="1914"/>
      <c r="H93" s="1914"/>
      <c r="I93" s="1914"/>
      <c r="J93" s="1914"/>
      <c r="K93" s="1914"/>
      <c r="L93" s="1914"/>
      <c r="M93" s="1914"/>
      <c r="N93" s="1931">
        <f t="shared" si="26"/>
        <v>0</v>
      </c>
      <c r="O93" s="1937"/>
      <c r="P93" s="1937"/>
      <c r="Q93" s="1937"/>
      <c r="R93" s="1934">
        <f t="shared" ref="R93:R102" si="27">C93+E93+N93+O93+P93+Q93</f>
        <v>0</v>
      </c>
      <c r="S93" s="1923"/>
      <c r="T93" s="1914"/>
      <c r="U93" s="1914"/>
      <c r="V93" s="1914"/>
      <c r="W93" s="1914"/>
      <c r="X93" s="605">
        <f t="shared" si="17"/>
        <v>0</v>
      </c>
      <c r="Y93" s="1923"/>
      <c r="Z93" s="1914"/>
      <c r="AA93" s="1914"/>
      <c r="AB93" s="1914"/>
      <c r="AC93" s="1914"/>
      <c r="AD93" s="1914"/>
      <c r="AE93" s="1914"/>
      <c r="AF93" s="1914"/>
      <c r="AG93" s="1914"/>
      <c r="AH93" s="605">
        <f t="shared" si="18"/>
        <v>0</v>
      </c>
      <c r="AI93" s="1937"/>
      <c r="AJ93" s="1935">
        <f t="shared" si="19"/>
        <v>0</v>
      </c>
      <c r="AK93" s="1923"/>
      <c r="AL93" s="1914"/>
      <c r="AM93" s="1914"/>
      <c r="AN93" s="1914"/>
      <c r="AO93" s="1914"/>
      <c r="AP93" s="1914"/>
      <c r="AQ93" s="1931">
        <f t="shared" si="20"/>
        <v>0</v>
      </c>
      <c r="AR93" s="1937"/>
      <c r="AS93" s="1937"/>
      <c r="AT93" s="1937"/>
      <c r="AU93" s="1935">
        <f t="shared" si="21"/>
        <v>0</v>
      </c>
      <c r="AV93" s="1923"/>
      <c r="AW93" s="1914"/>
      <c r="AX93" s="1914"/>
      <c r="AY93" s="605">
        <f t="shared" si="22"/>
        <v>0</v>
      </c>
      <c r="AZ93" s="1937"/>
      <c r="BA93" s="1937"/>
      <c r="BB93" s="1935">
        <f t="shared" si="23"/>
        <v>0</v>
      </c>
      <c r="BC93" s="1937"/>
      <c r="BD93" s="1935">
        <f t="shared" si="24"/>
        <v>0</v>
      </c>
    </row>
    <row r="94" spans="1:56" s="604" customFormat="1" ht="14.25">
      <c r="A94" s="1914"/>
      <c r="B94" s="1916"/>
      <c r="C94" s="1923"/>
      <c r="D94" s="1914"/>
      <c r="E94" s="1924"/>
      <c r="F94" s="1923"/>
      <c r="G94" s="1914"/>
      <c r="H94" s="1914"/>
      <c r="I94" s="1914"/>
      <c r="J94" s="1914"/>
      <c r="K94" s="1914"/>
      <c r="L94" s="1914"/>
      <c r="M94" s="1914"/>
      <c r="N94" s="1931">
        <f t="shared" si="26"/>
        <v>0</v>
      </c>
      <c r="O94" s="1937"/>
      <c r="P94" s="1937"/>
      <c r="Q94" s="1937"/>
      <c r="R94" s="1934">
        <f t="shared" si="27"/>
        <v>0</v>
      </c>
      <c r="S94" s="1923"/>
      <c r="T94" s="1914"/>
      <c r="U94" s="1914"/>
      <c r="V94" s="1914"/>
      <c r="W94" s="1914"/>
      <c r="X94" s="605">
        <f t="shared" si="17"/>
        <v>0</v>
      </c>
      <c r="Y94" s="1923"/>
      <c r="Z94" s="1914"/>
      <c r="AA94" s="1914"/>
      <c r="AB94" s="1914"/>
      <c r="AC94" s="1914"/>
      <c r="AD94" s="1914"/>
      <c r="AE94" s="1914"/>
      <c r="AF94" s="1914"/>
      <c r="AG94" s="1914"/>
      <c r="AH94" s="605">
        <f t="shared" si="18"/>
        <v>0</v>
      </c>
      <c r="AI94" s="1937"/>
      <c r="AJ94" s="1935">
        <f t="shared" si="19"/>
        <v>0</v>
      </c>
      <c r="AK94" s="1923"/>
      <c r="AL94" s="1914"/>
      <c r="AM94" s="1914"/>
      <c r="AN94" s="1914"/>
      <c r="AO94" s="1914"/>
      <c r="AP94" s="1914"/>
      <c r="AQ94" s="1931">
        <f t="shared" si="20"/>
        <v>0</v>
      </c>
      <c r="AR94" s="1937"/>
      <c r="AS94" s="1937"/>
      <c r="AT94" s="1937"/>
      <c r="AU94" s="1935">
        <f t="shared" si="21"/>
        <v>0</v>
      </c>
      <c r="AV94" s="1923"/>
      <c r="AW94" s="1914"/>
      <c r="AX94" s="1914"/>
      <c r="AY94" s="605">
        <f t="shared" si="22"/>
        <v>0</v>
      </c>
      <c r="AZ94" s="1937"/>
      <c r="BA94" s="1937"/>
      <c r="BB94" s="1935">
        <f t="shared" si="23"/>
        <v>0</v>
      </c>
      <c r="BC94" s="1937"/>
      <c r="BD94" s="1935">
        <f t="shared" si="24"/>
        <v>0</v>
      </c>
    </row>
    <row r="95" spans="1:56" s="604" customFormat="1" ht="14.25">
      <c r="A95" s="1914"/>
      <c r="B95" s="1916"/>
      <c r="C95" s="1923"/>
      <c r="D95" s="1914"/>
      <c r="E95" s="1924"/>
      <c r="F95" s="1923"/>
      <c r="G95" s="1914"/>
      <c r="H95" s="1914"/>
      <c r="I95" s="1914"/>
      <c r="J95" s="1914"/>
      <c r="K95" s="1914"/>
      <c r="L95" s="1914"/>
      <c r="M95" s="1914"/>
      <c r="N95" s="1931">
        <f t="shared" si="26"/>
        <v>0</v>
      </c>
      <c r="O95" s="1937"/>
      <c r="P95" s="1937"/>
      <c r="Q95" s="1937"/>
      <c r="R95" s="1934">
        <f t="shared" si="27"/>
        <v>0</v>
      </c>
      <c r="S95" s="1923"/>
      <c r="T95" s="1914"/>
      <c r="U95" s="1914"/>
      <c r="V95" s="1914"/>
      <c r="W95" s="1914"/>
      <c r="X95" s="605">
        <f t="shared" ref="X95:X104" si="28">SUM(S95:W95)</f>
        <v>0</v>
      </c>
      <c r="Y95" s="1923"/>
      <c r="Z95" s="1914"/>
      <c r="AA95" s="1914"/>
      <c r="AB95" s="1914"/>
      <c r="AC95" s="1914"/>
      <c r="AD95" s="1914"/>
      <c r="AE95" s="1914"/>
      <c r="AF95" s="1914"/>
      <c r="AG95" s="1914"/>
      <c r="AH95" s="605">
        <f t="shared" ref="AH95:AH104" si="29">SUM(Y95:AG95)</f>
        <v>0</v>
      </c>
      <c r="AI95" s="1937"/>
      <c r="AJ95" s="1935">
        <f t="shared" ref="AJ95:AJ104" si="30">R95+X95+AH95+AI95</f>
        <v>0</v>
      </c>
      <c r="AK95" s="1923"/>
      <c r="AL95" s="1914"/>
      <c r="AM95" s="1914"/>
      <c r="AN95" s="1914"/>
      <c r="AO95" s="1914"/>
      <c r="AP95" s="1914"/>
      <c r="AQ95" s="1931">
        <f t="shared" ref="AQ95:AQ104" si="31">SUM(AK95:AP95)</f>
        <v>0</v>
      </c>
      <c r="AR95" s="1937"/>
      <c r="AS95" s="1937"/>
      <c r="AT95" s="1937"/>
      <c r="AU95" s="1935">
        <f t="shared" ref="AU95:AU104" si="32">AJ95+AQ95+AR95+AS95+AT95</f>
        <v>0</v>
      </c>
      <c r="AV95" s="1923"/>
      <c r="AW95" s="1914"/>
      <c r="AX95" s="1914"/>
      <c r="AY95" s="605">
        <f t="shared" ref="AY95:AY104" si="33">SUM(AV95:AX95)</f>
        <v>0</v>
      </c>
      <c r="AZ95" s="1937"/>
      <c r="BA95" s="1937"/>
      <c r="BB95" s="1935">
        <f t="shared" ref="BB95:BB104" si="34">AY95+AZ95+BA95</f>
        <v>0</v>
      </c>
      <c r="BC95" s="1937"/>
      <c r="BD95" s="1935">
        <f t="shared" ref="BD95:BD104" si="35">AU95+BB95+BC95</f>
        <v>0</v>
      </c>
    </row>
    <row r="96" spans="1:56" s="604" customFormat="1" ht="14.25">
      <c r="A96" s="1914"/>
      <c r="B96" s="1916"/>
      <c r="C96" s="1923"/>
      <c r="D96" s="1914"/>
      <c r="E96" s="1924"/>
      <c r="F96" s="1923"/>
      <c r="G96" s="1914"/>
      <c r="H96" s="1914"/>
      <c r="I96" s="1914"/>
      <c r="J96" s="1914"/>
      <c r="K96" s="1914"/>
      <c r="L96" s="1914"/>
      <c r="M96" s="1914"/>
      <c r="N96" s="1931">
        <f t="shared" si="26"/>
        <v>0</v>
      </c>
      <c r="O96" s="1937"/>
      <c r="P96" s="1937"/>
      <c r="Q96" s="1937"/>
      <c r="R96" s="1934">
        <f t="shared" si="27"/>
        <v>0</v>
      </c>
      <c r="S96" s="1923"/>
      <c r="T96" s="1914"/>
      <c r="U96" s="1914"/>
      <c r="V96" s="1914"/>
      <c r="W96" s="1914"/>
      <c r="X96" s="605">
        <f t="shared" si="28"/>
        <v>0</v>
      </c>
      <c r="Y96" s="1923"/>
      <c r="Z96" s="1914"/>
      <c r="AA96" s="1914"/>
      <c r="AB96" s="1914"/>
      <c r="AC96" s="1914"/>
      <c r="AD96" s="1914"/>
      <c r="AE96" s="1914"/>
      <c r="AF96" s="1914"/>
      <c r="AG96" s="1914"/>
      <c r="AH96" s="605">
        <f t="shared" si="29"/>
        <v>0</v>
      </c>
      <c r="AI96" s="1937"/>
      <c r="AJ96" s="1935">
        <f t="shared" si="30"/>
        <v>0</v>
      </c>
      <c r="AK96" s="1923"/>
      <c r="AL96" s="1914"/>
      <c r="AM96" s="1914"/>
      <c r="AN96" s="1914"/>
      <c r="AO96" s="1914"/>
      <c r="AP96" s="1914"/>
      <c r="AQ96" s="1931">
        <f t="shared" si="31"/>
        <v>0</v>
      </c>
      <c r="AR96" s="1937"/>
      <c r="AS96" s="1937"/>
      <c r="AT96" s="1937"/>
      <c r="AU96" s="1935">
        <f t="shared" si="32"/>
        <v>0</v>
      </c>
      <c r="AV96" s="1923"/>
      <c r="AW96" s="1914"/>
      <c r="AX96" s="1914"/>
      <c r="AY96" s="605">
        <f t="shared" si="33"/>
        <v>0</v>
      </c>
      <c r="AZ96" s="1937"/>
      <c r="BA96" s="1937"/>
      <c r="BB96" s="1935">
        <f t="shared" si="34"/>
        <v>0</v>
      </c>
      <c r="BC96" s="1937"/>
      <c r="BD96" s="1935">
        <f t="shared" si="35"/>
        <v>0</v>
      </c>
    </row>
    <row r="97" spans="1:56" s="604" customFormat="1" ht="14.25">
      <c r="A97" s="1914"/>
      <c r="B97" s="1916"/>
      <c r="C97" s="1923"/>
      <c r="D97" s="1914"/>
      <c r="E97" s="1924"/>
      <c r="F97" s="1923"/>
      <c r="G97" s="1914"/>
      <c r="H97" s="1914"/>
      <c r="I97" s="1914"/>
      <c r="J97" s="1914"/>
      <c r="K97" s="1914"/>
      <c r="L97" s="1914"/>
      <c r="M97" s="1914"/>
      <c r="N97" s="1931">
        <f t="shared" si="26"/>
        <v>0</v>
      </c>
      <c r="O97" s="1937"/>
      <c r="P97" s="1937"/>
      <c r="Q97" s="1937"/>
      <c r="R97" s="1934">
        <f t="shared" si="27"/>
        <v>0</v>
      </c>
      <c r="S97" s="1923"/>
      <c r="T97" s="1914"/>
      <c r="U97" s="1914"/>
      <c r="V97" s="1914"/>
      <c r="W97" s="1914"/>
      <c r="X97" s="605">
        <f t="shared" si="28"/>
        <v>0</v>
      </c>
      <c r="Y97" s="1923"/>
      <c r="Z97" s="1914"/>
      <c r="AA97" s="1914"/>
      <c r="AB97" s="1914"/>
      <c r="AC97" s="1914"/>
      <c r="AD97" s="1914"/>
      <c r="AE97" s="1914"/>
      <c r="AF97" s="1914"/>
      <c r="AG97" s="1914"/>
      <c r="AH97" s="605">
        <f t="shared" si="29"/>
        <v>0</v>
      </c>
      <c r="AI97" s="1937"/>
      <c r="AJ97" s="1935">
        <f t="shared" si="30"/>
        <v>0</v>
      </c>
      <c r="AK97" s="1923"/>
      <c r="AL97" s="1914"/>
      <c r="AM97" s="1914"/>
      <c r="AN97" s="1914"/>
      <c r="AO97" s="1914"/>
      <c r="AP97" s="1914"/>
      <c r="AQ97" s="1931">
        <f t="shared" si="31"/>
        <v>0</v>
      </c>
      <c r="AR97" s="1937"/>
      <c r="AS97" s="1937"/>
      <c r="AT97" s="1937"/>
      <c r="AU97" s="1935">
        <f t="shared" si="32"/>
        <v>0</v>
      </c>
      <c r="AV97" s="1923"/>
      <c r="AW97" s="1914"/>
      <c r="AX97" s="1914"/>
      <c r="AY97" s="605">
        <f t="shared" si="33"/>
        <v>0</v>
      </c>
      <c r="AZ97" s="1937"/>
      <c r="BA97" s="1937"/>
      <c r="BB97" s="1935">
        <f t="shared" si="34"/>
        <v>0</v>
      </c>
      <c r="BC97" s="1937"/>
      <c r="BD97" s="1935">
        <f t="shared" si="35"/>
        <v>0</v>
      </c>
    </row>
    <row r="98" spans="1:56" s="604" customFormat="1" ht="14.25">
      <c r="A98" s="1914"/>
      <c r="B98" s="1916"/>
      <c r="C98" s="1923"/>
      <c r="D98" s="1914"/>
      <c r="E98" s="1924"/>
      <c r="F98" s="1923"/>
      <c r="G98" s="1914"/>
      <c r="H98" s="1914"/>
      <c r="I98" s="1914"/>
      <c r="J98" s="1914"/>
      <c r="K98" s="1914"/>
      <c r="L98" s="1914"/>
      <c r="M98" s="1914"/>
      <c r="N98" s="1931">
        <f t="shared" si="26"/>
        <v>0</v>
      </c>
      <c r="O98" s="1937"/>
      <c r="P98" s="1937"/>
      <c r="Q98" s="1937"/>
      <c r="R98" s="1934">
        <f t="shared" si="27"/>
        <v>0</v>
      </c>
      <c r="S98" s="1923"/>
      <c r="T98" s="1914"/>
      <c r="U98" s="1914"/>
      <c r="V98" s="1914"/>
      <c r="W98" s="1914"/>
      <c r="X98" s="605">
        <f t="shared" si="28"/>
        <v>0</v>
      </c>
      <c r="Y98" s="1923"/>
      <c r="Z98" s="1914"/>
      <c r="AA98" s="1914"/>
      <c r="AB98" s="1914"/>
      <c r="AC98" s="1914"/>
      <c r="AD98" s="1914"/>
      <c r="AE98" s="1914"/>
      <c r="AF98" s="1914"/>
      <c r="AG98" s="1914"/>
      <c r="AH98" s="605">
        <f t="shared" si="29"/>
        <v>0</v>
      </c>
      <c r="AI98" s="1937"/>
      <c r="AJ98" s="1935">
        <f t="shared" si="30"/>
        <v>0</v>
      </c>
      <c r="AK98" s="1923"/>
      <c r="AL98" s="1914"/>
      <c r="AM98" s="1914"/>
      <c r="AN98" s="1914"/>
      <c r="AO98" s="1914"/>
      <c r="AP98" s="1914"/>
      <c r="AQ98" s="1931">
        <f t="shared" si="31"/>
        <v>0</v>
      </c>
      <c r="AR98" s="1937"/>
      <c r="AS98" s="1937"/>
      <c r="AT98" s="1937"/>
      <c r="AU98" s="1935">
        <f t="shared" si="32"/>
        <v>0</v>
      </c>
      <c r="AV98" s="1923"/>
      <c r="AW98" s="1914"/>
      <c r="AX98" s="1914"/>
      <c r="AY98" s="605">
        <f t="shared" si="33"/>
        <v>0</v>
      </c>
      <c r="AZ98" s="1937"/>
      <c r="BA98" s="1937"/>
      <c r="BB98" s="1935">
        <f t="shared" si="34"/>
        <v>0</v>
      </c>
      <c r="BC98" s="1937"/>
      <c r="BD98" s="1935">
        <f t="shared" si="35"/>
        <v>0</v>
      </c>
    </row>
    <row r="99" spans="1:56" s="604" customFormat="1" ht="14.25">
      <c r="A99" s="1914"/>
      <c r="B99" s="1916"/>
      <c r="C99" s="1923"/>
      <c r="D99" s="1914"/>
      <c r="E99" s="1924"/>
      <c r="F99" s="1923"/>
      <c r="G99" s="1914"/>
      <c r="H99" s="1914"/>
      <c r="I99" s="1914"/>
      <c r="J99" s="1914"/>
      <c r="K99" s="1914"/>
      <c r="L99" s="1914"/>
      <c r="M99" s="1914"/>
      <c r="N99" s="1931">
        <f t="shared" si="26"/>
        <v>0</v>
      </c>
      <c r="O99" s="1937"/>
      <c r="P99" s="1937"/>
      <c r="Q99" s="1937"/>
      <c r="R99" s="1935">
        <f t="shared" si="27"/>
        <v>0</v>
      </c>
      <c r="S99" s="1923"/>
      <c r="T99" s="1914"/>
      <c r="U99" s="1914"/>
      <c r="V99" s="1914"/>
      <c r="W99" s="1914"/>
      <c r="X99" s="605">
        <f t="shared" si="28"/>
        <v>0</v>
      </c>
      <c r="Y99" s="1923"/>
      <c r="Z99" s="1914"/>
      <c r="AA99" s="1914"/>
      <c r="AB99" s="1914"/>
      <c r="AC99" s="1914"/>
      <c r="AD99" s="1914"/>
      <c r="AE99" s="1914"/>
      <c r="AF99" s="1914"/>
      <c r="AG99" s="1914"/>
      <c r="AH99" s="605">
        <f t="shared" si="29"/>
        <v>0</v>
      </c>
      <c r="AI99" s="1937"/>
      <c r="AJ99" s="1935">
        <f t="shared" si="30"/>
        <v>0</v>
      </c>
      <c r="AK99" s="1923"/>
      <c r="AL99" s="1914"/>
      <c r="AM99" s="1914"/>
      <c r="AN99" s="1914"/>
      <c r="AO99" s="1914"/>
      <c r="AP99" s="1914"/>
      <c r="AQ99" s="1931">
        <f t="shared" si="31"/>
        <v>0</v>
      </c>
      <c r="AR99" s="1937"/>
      <c r="AS99" s="1937"/>
      <c r="AT99" s="1937"/>
      <c r="AU99" s="1935">
        <f t="shared" si="32"/>
        <v>0</v>
      </c>
      <c r="AV99" s="1923"/>
      <c r="AW99" s="1914"/>
      <c r="AX99" s="1914"/>
      <c r="AY99" s="605">
        <f t="shared" si="33"/>
        <v>0</v>
      </c>
      <c r="AZ99" s="1937"/>
      <c r="BA99" s="1937"/>
      <c r="BB99" s="1935">
        <f t="shared" si="34"/>
        <v>0</v>
      </c>
      <c r="BC99" s="1937"/>
      <c r="BD99" s="1935">
        <f t="shared" si="35"/>
        <v>0</v>
      </c>
    </row>
    <row r="100" spans="1:56" s="604" customFormat="1" ht="14.25">
      <c r="A100" s="1914"/>
      <c r="B100" s="1916"/>
      <c r="C100" s="1923"/>
      <c r="D100" s="1914"/>
      <c r="E100" s="1924"/>
      <c r="F100" s="1923"/>
      <c r="G100" s="1914"/>
      <c r="H100" s="1914"/>
      <c r="I100" s="1914"/>
      <c r="J100" s="1914"/>
      <c r="K100" s="1914"/>
      <c r="L100" s="1914"/>
      <c r="M100" s="1914"/>
      <c r="N100" s="1931">
        <f t="shared" si="26"/>
        <v>0</v>
      </c>
      <c r="O100" s="1937"/>
      <c r="P100" s="1937"/>
      <c r="Q100" s="1937"/>
      <c r="R100" s="1935">
        <f t="shared" si="27"/>
        <v>0</v>
      </c>
      <c r="S100" s="1923"/>
      <c r="T100" s="1914"/>
      <c r="U100" s="1914"/>
      <c r="V100" s="1914"/>
      <c r="W100" s="1914"/>
      <c r="X100" s="605">
        <f t="shared" si="28"/>
        <v>0</v>
      </c>
      <c r="Y100" s="1923"/>
      <c r="Z100" s="1914"/>
      <c r="AA100" s="1914"/>
      <c r="AB100" s="1914"/>
      <c r="AC100" s="1914"/>
      <c r="AD100" s="1914"/>
      <c r="AE100" s="1914"/>
      <c r="AF100" s="1914"/>
      <c r="AG100" s="1914"/>
      <c r="AH100" s="605">
        <f t="shared" si="29"/>
        <v>0</v>
      </c>
      <c r="AI100" s="1937"/>
      <c r="AJ100" s="1935">
        <f t="shared" si="30"/>
        <v>0</v>
      </c>
      <c r="AK100" s="1923"/>
      <c r="AL100" s="1914"/>
      <c r="AM100" s="1914"/>
      <c r="AN100" s="1914"/>
      <c r="AO100" s="1914"/>
      <c r="AP100" s="1914"/>
      <c r="AQ100" s="1931">
        <f t="shared" si="31"/>
        <v>0</v>
      </c>
      <c r="AR100" s="1937"/>
      <c r="AS100" s="1937"/>
      <c r="AT100" s="1937"/>
      <c r="AU100" s="1935">
        <f t="shared" si="32"/>
        <v>0</v>
      </c>
      <c r="AV100" s="1923"/>
      <c r="AW100" s="1914"/>
      <c r="AX100" s="1914"/>
      <c r="AY100" s="605">
        <f t="shared" si="33"/>
        <v>0</v>
      </c>
      <c r="AZ100" s="1937"/>
      <c r="BA100" s="1937"/>
      <c r="BB100" s="1935">
        <f t="shared" si="34"/>
        <v>0</v>
      </c>
      <c r="BC100" s="1937"/>
      <c r="BD100" s="1935">
        <f t="shared" si="35"/>
        <v>0</v>
      </c>
    </row>
    <row r="101" spans="1:56" s="604" customFormat="1" ht="14.25">
      <c r="A101" s="1914"/>
      <c r="B101" s="1916"/>
      <c r="C101" s="1956"/>
      <c r="D101" s="1957"/>
      <c r="E101" s="1958"/>
      <c r="F101" s="1956"/>
      <c r="G101" s="1957"/>
      <c r="H101" s="1957"/>
      <c r="I101" s="1957"/>
      <c r="J101" s="1957"/>
      <c r="K101" s="1957"/>
      <c r="L101" s="1957"/>
      <c r="M101" s="1957"/>
      <c r="N101" s="1959">
        <f t="shared" si="26"/>
        <v>0</v>
      </c>
      <c r="O101" s="1960"/>
      <c r="P101" s="1960"/>
      <c r="Q101" s="1960"/>
      <c r="R101" s="1961">
        <f t="shared" si="27"/>
        <v>0</v>
      </c>
      <c r="S101" s="1956"/>
      <c r="T101" s="1957"/>
      <c r="U101" s="1957"/>
      <c r="V101" s="1957"/>
      <c r="W101" s="1957"/>
      <c r="X101" s="1962">
        <f t="shared" si="28"/>
        <v>0</v>
      </c>
      <c r="Y101" s="1956"/>
      <c r="Z101" s="1957"/>
      <c r="AA101" s="1957"/>
      <c r="AB101" s="1957"/>
      <c r="AC101" s="1957"/>
      <c r="AD101" s="1957"/>
      <c r="AE101" s="1957"/>
      <c r="AF101" s="1957"/>
      <c r="AG101" s="1957"/>
      <c r="AH101" s="1962">
        <f t="shared" si="29"/>
        <v>0</v>
      </c>
      <c r="AI101" s="1960"/>
      <c r="AJ101" s="1961">
        <f t="shared" si="30"/>
        <v>0</v>
      </c>
      <c r="AK101" s="1956"/>
      <c r="AL101" s="1957"/>
      <c r="AM101" s="1957"/>
      <c r="AN101" s="1957"/>
      <c r="AO101" s="1957"/>
      <c r="AP101" s="1957"/>
      <c r="AQ101" s="1959">
        <f t="shared" si="31"/>
        <v>0</v>
      </c>
      <c r="AR101" s="1960"/>
      <c r="AS101" s="1960"/>
      <c r="AT101" s="1960"/>
      <c r="AU101" s="1961">
        <f t="shared" si="32"/>
        <v>0</v>
      </c>
      <c r="AV101" s="1956"/>
      <c r="AW101" s="1957"/>
      <c r="AX101" s="1957"/>
      <c r="AY101" s="1962">
        <f t="shared" si="33"/>
        <v>0</v>
      </c>
      <c r="AZ101" s="1960"/>
      <c r="BA101" s="1960"/>
      <c r="BB101" s="1961">
        <f t="shared" si="34"/>
        <v>0</v>
      </c>
      <c r="BC101" s="1960"/>
      <c r="BD101" s="1961">
        <f t="shared" si="35"/>
        <v>0</v>
      </c>
    </row>
    <row r="102" spans="1:56" s="137" customFormat="1" ht="15">
      <c r="A102" s="137" t="s">
        <v>525</v>
      </c>
      <c r="B102" s="628"/>
      <c r="C102" s="703">
        <f>SUM(C29:C101)</f>
        <v>0</v>
      </c>
      <c r="D102" s="606">
        <f>SUM(D29:D101)</f>
        <v>0</v>
      </c>
      <c r="E102" s="607">
        <f t="shared" ref="E102:L102" si="36">SUM(E29:E101)</f>
        <v>0</v>
      </c>
      <c r="F102" s="703">
        <f t="shared" si="36"/>
        <v>0</v>
      </c>
      <c r="G102" s="606">
        <f t="shared" si="36"/>
        <v>0</v>
      </c>
      <c r="H102" s="606">
        <f t="shared" si="36"/>
        <v>0</v>
      </c>
      <c r="I102" s="606">
        <f t="shared" si="36"/>
        <v>0</v>
      </c>
      <c r="J102" s="606">
        <f t="shared" si="36"/>
        <v>0</v>
      </c>
      <c r="K102" s="606">
        <f t="shared" si="36"/>
        <v>0</v>
      </c>
      <c r="L102" s="606">
        <f t="shared" si="36"/>
        <v>0</v>
      </c>
      <c r="M102" s="606">
        <f>SUM(M29:M101)</f>
        <v>0</v>
      </c>
      <c r="N102" s="700">
        <f>SUM(F102:M102)</f>
        <v>0</v>
      </c>
      <c r="O102" s="1963">
        <f>SUM(O29:O101)</f>
        <v>0</v>
      </c>
      <c r="P102" s="1963">
        <f>SUM(P29:P101)</f>
        <v>0</v>
      </c>
      <c r="Q102" s="1963">
        <f>SUM(Q29:Q101)</f>
        <v>0</v>
      </c>
      <c r="R102" s="1963">
        <f t="shared" si="27"/>
        <v>0</v>
      </c>
      <c r="S102" s="703">
        <f>SUM(S29:S101)</f>
        <v>0</v>
      </c>
      <c r="T102" s="606">
        <f>SUM(T29:T101)</f>
        <v>0</v>
      </c>
      <c r="U102" s="606">
        <f>SUM(U29:U101)</f>
        <v>0</v>
      </c>
      <c r="V102" s="606">
        <f>SUM(V29:V101)</f>
        <v>0</v>
      </c>
      <c r="W102" s="606">
        <f>SUM(W29:W101)</f>
        <v>0</v>
      </c>
      <c r="X102" s="607">
        <f t="shared" si="28"/>
        <v>0</v>
      </c>
      <c r="Y102" s="703">
        <f>SUM(Y29:Y101)</f>
        <v>0</v>
      </c>
      <c r="Z102" s="606">
        <f t="shared" ref="Z102:AG102" si="37">SUM(Z29:Z101)</f>
        <v>0</v>
      </c>
      <c r="AA102" s="606">
        <f t="shared" si="37"/>
        <v>0</v>
      </c>
      <c r="AB102" s="606">
        <f t="shared" si="37"/>
        <v>0</v>
      </c>
      <c r="AC102" s="606">
        <f t="shared" si="37"/>
        <v>0</v>
      </c>
      <c r="AD102" s="606">
        <f t="shared" si="37"/>
        <v>0</v>
      </c>
      <c r="AE102" s="606">
        <f t="shared" si="37"/>
        <v>0</v>
      </c>
      <c r="AF102" s="606">
        <f t="shared" si="37"/>
        <v>0</v>
      </c>
      <c r="AG102" s="606">
        <f t="shared" si="37"/>
        <v>0</v>
      </c>
      <c r="AH102" s="607">
        <f t="shared" si="29"/>
        <v>0</v>
      </c>
      <c r="AI102" s="1963">
        <f>SUM(AI29:AI101)</f>
        <v>0</v>
      </c>
      <c r="AJ102" s="1963">
        <f t="shared" si="30"/>
        <v>0</v>
      </c>
      <c r="AK102" s="703">
        <f>SUM(AK29:AK101)</f>
        <v>0</v>
      </c>
      <c r="AL102" s="606">
        <f t="shared" ref="AL102:AT102" si="38">SUM(AL29:AL101)</f>
        <v>0</v>
      </c>
      <c r="AM102" s="606">
        <f t="shared" si="38"/>
        <v>0</v>
      </c>
      <c r="AN102" s="606">
        <f t="shared" si="38"/>
        <v>0</v>
      </c>
      <c r="AO102" s="606">
        <f t="shared" si="38"/>
        <v>0</v>
      </c>
      <c r="AP102" s="606">
        <f t="shared" si="38"/>
        <v>0</v>
      </c>
      <c r="AQ102" s="700">
        <f t="shared" si="31"/>
        <v>0</v>
      </c>
      <c r="AR102" s="1963">
        <f t="shared" si="38"/>
        <v>0</v>
      </c>
      <c r="AS102" s="1963">
        <f t="shared" si="38"/>
        <v>0</v>
      </c>
      <c r="AT102" s="1963">
        <f t="shared" si="38"/>
        <v>0</v>
      </c>
      <c r="AU102" s="1963">
        <f t="shared" si="32"/>
        <v>0</v>
      </c>
      <c r="AV102" s="703">
        <f>SUM(AV29:AV101)</f>
        <v>0</v>
      </c>
      <c r="AW102" s="606">
        <f>SUM(AW29:AW101)</f>
        <v>0</v>
      </c>
      <c r="AX102" s="606">
        <f>SUM(AX29:AX101)</f>
        <v>0</v>
      </c>
      <c r="AY102" s="607">
        <f>SUM(AV102:AX102)</f>
        <v>0</v>
      </c>
      <c r="AZ102" s="1963">
        <f>SUM(AZ29:AZ101)</f>
        <v>0</v>
      </c>
      <c r="BA102" s="1963">
        <f>SUM(BA29:BA101)</f>
        <v>0</v>
      </c>
      <c r="BB102" s="1963">
        <f>AY102+AZ102+BA102</f>
        <v>0</v>
      </c>
      <c r="BC102" s="1963">
        <f>SUM(BC29:BC101)</f>
        <v>0</v>
      </c>
      <c r="BD102" s="1963">
        <f t="shared" si="35"/>
        <v>0</v>
      </c>
    </row>
    <row r="103" spans="1:56">
      <c r="C103" s="608"/>
      <c r="D103" s="702"/>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row>
    <row r="104" spans="1:56" s="609" customFormat="1" ht="15">
      <c r="A104" s="609" t="s">
        <v>528</v>
      </c>
      <c r="B104" s="629"/>
      <c r="C104" s="703">
        <f>'C1 - Costs Matrix 2011'!B125</f>
        <v>0</v>
      </c>
      <c r="D104" s="606">
        <f>'C1 - Costs Matrix 2011'!C125</f>
        <v>0</v>
      </c>
      <c r="E104" s="607">
        <f>'C1 - Costs Matrix 2011'!D125</f>
        <v>0</v>
      </c>
      <c r="F104" s="703">
        <f>'C1 - Costs Matrix 2011'!E125</f>
        <v>0</v>
      </c>
      <c r="G104" s="606">
        <f>'C1 - Costs Matrix 2011'!F125</f>
        <v>0</v>
      </c>
      <c r="H104" s="606">
        <f>'C1 - Costs Matrix 2011'!G125</f>
        <v>0</v>
      </c>
      <c r="I104" s="606">
        <f>'C1 - Costs Matrix 2011'!H125</f>
        <v>0</v>
      </c>
      <c r="J104" s="606">
        <f>'C1 - Costs Matrix 2011'!I125</f>
        <v>0</v>
      </c>
      <c r="K104" s="606">
        <f>'C1 - Costs Matrix 2011'!J125</f>
        <v>0</v>
      </c>
      <c r="L104" s="606">
        <f>'C1 - Costs Matrix 2011'!K125</f>
        <v>0</v>
      </c>
      <c r="M104" s="606">
        <f>'C1 - Costs Matrix 2011'!L125</f>
        <v>0</v>
      </c>
      <c r="N104" s="700">
        <f>SUM(F104:M104)</f>
        <v>0</v>
      </c>
      <c r="O104" s="1963">
        <f>'C1 - Costs Matrix 2011'!N125</f>
        <v>0</v>
      </c>
      <c r="P104" s="1963">
        <f>'C1 - Costs Matrix 2011'!O125</f>
        <v>0</v>
      </c>
      <c r="Q104" s="1963">
        <f>'C1 - Costs Matrix 2011'!P125</f>
        <v>0</v>
      </c>
      <c r="R104" s="1963">
        <f>C104+E104+N104+O104+P104+Q104</f>
        <v>0</v>
      </c>
      <c r="S104" s="703">
        <f>'C1 - Costs Matrix 2011'!R125</f>
        <v>0</v>
      </c>
      <c r="T104" s="606">
        <f>'C1 - Costs Matrix 2011'!S125</f>
        <v>0</v>
      </c>
      <c r="U104" s="606">
        <f>'C1 - Costs Matrix 2011'!T125</f>
        <v>0</v>
      </c>
      <c r="V104" s="606">
        <f>'C1 - Costs Matrix 2011'!U125</f>
        <v>0</v>
      </c>
      <c r="W104" s="606">
        <f>'C1 - Costs Matrix 2011'!V125</f>
        <v>0</v>
      </c>
      <c r="X104" s="607">
        <f t="shared" si="28"/>
        <v>0</v>
      </c>
      <c r="Y104" s="703">
        <f>'C1 - Costs Matrix 2011'!X125</f>
        <v>0</v>
      </c>
      <c r="Z104" s="606">
        <f>'C1 - Costs Matrix 2011'!Y125</f>
        <v>0</v>
      </c>
      <c r="AA104" s="606">
        <f>'C1 - Costs Matrix 2011'!Z125</f>
        <v>0</v>
      </c>
      <c r="AB104" s="606">
        <f>'C1 - Costs Matrix 2011'!AA125</f>
        <v>0</v>
      </c>
      <c r="AC104" s="606">
        <f>'C1 - Costs Matrix 2011'!AB125</f>
        <v>0</v>
      </c>
      <c r="AD104" s="606">
        <f>'C1 - Costs Matrix 2011'!AC125</f>
        <v>0</v>
      </c>
      <c r="AE104" s="606">
        <f>'C1 - Costs Matrix 2011'!AD125</f>
        <v>0</v>
      </c>
      <c r="AF104" s="606">
        <f>'C1 - Costs Matrix 2011'!AE125</f>
        <v>0</v>
      </c>
      <c r="AG104" s="606">
        <f>'C1 - Costs Matrix 2011'!AF125</f>
        <v>0</v>
      </c>
      <c r="AH104" s="700">
        <f t="shared" si="29"/>
        <v>0</v>
      </c>
      <c r="AI104" s="1963">
        <f>'C1 - Costs Matrix 2011'!AH125</f>
        <v>0</v>
      </c>
      <c r="AJ104" s="1963">
        <f t="shared" si="30"/>
        <v>0</v>
      </c>
      <c r="AK104" s="703">
        <f>'C1 - Costs Matrix 2011'!AJ125</f>
        <v>0</v>
      </c>
      <c r="AL104" s="606">
        <f>'C1 - Costs Matrix 2011'!AK125</f>
        <v>0</v>
      </c>
      <c r="AM104" s="606">
        <f>'C1 - Costs Matrix 2011'!AL125</f>
        <v>0</v>
      </c>
      <c r="AN104" s="606">
        <f>'C1 - Costs Matrix 2011'!AM125</f>
        <v>0</v>
      </c>
      <c r="AO104" s="606">
        <f>'C1 - Costs Matrix 2011'!AN125</f>
        <v>0</v>
      </c>
      <c r="AP104" s="606">
        <f>'C1 - Costs Matrix 2011'!AO125</f>
        <v>0</v>
      </c>
      <c r="AQ104" s="700">
        <f t="shared" si="31"/>
        <v>0</v>
      </c>
      <c r="AR104" s="1963">
        <f>'C1 - Costs Matrix 2011'!AQ125</f>
        <v>0</v>
      </c>
      <c r="AS104" s="1963">
        <f>'C1 - Costs Matrix 2011'!AR125</f>
        <v>0</v>
      </c>
      <c r="AT104" s="1963">
        <f>'C1 - Costs Matrix 2011'!AS125</f>
        <v>0</v>
      </c>
      <c r="AU104" s="1963">
        <f t="shared" si="32"/>
        <v>0</v>
      </c>
      <c r="AV104" s="703">
        <f>'C1 - Costs Matrix 2011'!AU125</f>
        <v>0</v>
      </c>
      <c r="AW104" s="606">
        <f>'C1 - Costs Matrix 2011'!AV125</f>
        <v>0</v>
      </c>
      <c r="AX104" s="606">
        <f>'C1 - Costs Matrix 2011'!AW125</f>
        <v>0</v>
      </c>
      <c r="AY104" s="607">
        <f t="shared" si="33"/>
        <v>0</v>
      </c>
      <c r="AZ104" s="1963">
        <f>'C1 - Costs Matrix 2011'!AY125</f>
        <v>0</v>
      </c>
      <c r="BA104" s="1963">
        <f>'C1 - Costs Matrix 2011'!AZ125</f>
        <v>0</v>
      </c>
      <c r="BB104" s="1963">
        <f t="shared" si="34"/>
        <v>0</v>
      </c>
      <c r="BC104" s="1963">
        <f>'C1 - Costs Matrix 2011'!BB125</f>
        <v>0</v>
      </c>
      <c r="BD104" s="1963">
        <f t="shared" si="35"/>
        <v>0</v>
      </c>
    </row>
    <row r="105" spans="1:56">
      <c r="C105" s="608"/>
      <c r="D105" s="702"/>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row>
    <row r="106" spans="1:56" s="609" customFormat="1" ht="15">
      <c r="A106" s="609" t="s">
        <v>526</v>
      </c>
      <c r="B106" s="629"/>
      <c r="C106" s="703">
        <f>C104-C102</f>
        <v>0</v>
      </c>
      <c r="D106" s="606">
        <f>D104-D102</f>
        <v>0</v>
      </c>
      <c r="E106" s="607">
        <f t="shared" ref="E106:BC106" si="39">E104-E102</f>
        <v>0</v>
      </c>
      <c r="F106" s="703">
        <f t="shared" si="39"/>
        <v>0</v>
      </c>
      <c r="G106" s="606">
        <f t="shared" si="39"/>
        <v>0</v>
      </c>
      <c r="H106" s="606">
        <f t="shared" si="39"/>
        <v>0</v>
      </c>
      <c r="I106" s="606">
        <f t="shared" si="39"/>
        <v>0</v>
      </c>
      <c r="J106" s="606">
        <f t="shared" si="39"/>
        <v>0</v>
      </c>
      <c r="K106" s="606">
        <f t="shared" si="39"/>
        <v>0</v>
      </c>
      <c r="L106" s="606">
        <f t="shared" si="39"/>
        <v>0</v>
      </c>
      <c r="M106" s="606">
        <f t="shared" si="39"/>
        <v>0</v>
      </c>
      <c r="N106" s="1955"/>
      <c r="O106" s="1963">
        <f t="shared" si="39"/>
        <v>0</v>
      </c>
      <c r="P106" s="1963">
        <f t="shared" si="39"/>
        <v>0</v>
      </c>
      <c r="Q106" s="1963">
        <f t="shared" si="39"/>
        <v>0</v>
      </c>
      <c r="R106" s="1964"/>
      <c r="S106" s="703">
        <f t="shared" si="39"/>
        <v>0</v>
      </c>
      <c r="T106" s="606">
        <f t="shared" si="39"/>
        <v>0</v>
      </c>
      <c r="U106" s="606">
        <f t="shared" si="39"/>
        <v>0</v>
      </c>
      <c r="V106" s="606">
        <f t="shared" si="39"/>
        <v>0</v>
      </c>
      <c r="W106" s="606">
        <f t="shared" si="39"/>
        <v>0</v>
      </c>
      <c r="X106" s="1583"/>
      <c r="Y106" s="703">
        <f t="shared" si="39"/>
        <v>0</v>
      </c>
      <c r="Z106" s="606">
        <f t="shared" si="39"/>
        <v>0</v>
      </c>
      <c r="AA106" s="606">
        <f t="shared" si="39"/>
        <v>0</v>
      </c>
      <c r="AB106" s="606">
        <f t="shared" si="39"/>
        <v>0</v>
      </c>
      <c r="AC106" s="606">
        <f t="shared" si="39"/>
        <v>0</v>
      </c>
      <c r="AD106" s="606">
        <f t="shared" si="39"/>
        <v>0</v>
      </c>
      <c r="AE106" s="606">
        <f t="shared" si="39"/>
        <v>0</v>
      </c>
      <c r="AF106" s="606">
        <f t="shared" si="39"/>
        <v>0</v>
      </c>
      <c r="AG106" s="606">
        <f t="shared" si="39"/>
        <v>0</v>
      </c>
      <c r="AH106" s="1955"/>
      <c r="AI106" s="1963">
        <f t="shared" si="39"/>
        <v>0</v>
      </c>
      <c r="AJ106" s="1964"/>
      <c r="AK106" s="703">
        <f t="shared" si="39"/>
        <v>0</v>
      </c>
      <c r="AL106" s="606">
        <f t="shared" si="39"/>
        <v>0</v>
      </c>
      <c r="AM106" s="606">
        <f t="shared" si="39"/>
        <v>0</v>
      </c>
      <c r="AN106" s="606">
        <f t="shared" si="39"/>
        <v>0</v>
      </c>
      <c r="AO106" s="606">
        <f t="shared" si="39"/>
        <v>0</v>
      </c>
      <c r="AP106" s="606">
        <f t="shared" si="39"/>
        <v>0</v>
      </c>
      <c r="AQ106" s="1955"/>
      <c r="AR106" s="1963">
        <f t="shared" si="39"/>
        <v>0</v>
      </c>
      <c r="AS106" s="1963">
        <f t="shared" si="39"/>
        <v>0</v>
      </c>
      <c r="AT106" s="1963">
        <f t="shared" si="39"/>
        <v>0</v>
      </c>
      <c r="AU106" s="1964"/>
      <c r="AV106" s="703">
        <f t="shared" si="39"/>
        <v>0</v>
      </c>
      <c r="AW106" s="606">
        <f t="shared" si="39"/>
        <v>0</v>
      </c>
      <c r="AX106" s="606">
        <f t="shared" si="39"/>
        <v>0</v>
      </c>
      <c r="AY106" s="1583"/>
      <c r="AZ106" s="1963">
        <f t="shared" si="39"/>
        <v>0</v>
      </c>
      <c r="BA106" s="1963">
        <f t="shared" si="39"/>
        <v>0</v>
      </c>
      <c r="BB106" s="1964"/>
      <c r="BC106" s="1963">
        <f t="shared" si="39"/>
        <v>0</v>
      </c>
      <c r="BD106" s="1964"/>
    </row>
    <row r="108" spans="1:56" ht="15.75" thickBot="1">
      <c r="A108" s="137" t="s">
        <v>527</v>
      </c>
      <c r="B108" s="628"/>
      <c r="C108" s="1965" t="str">
        <f>IF(AND(C29=0,C106&gt;0.2),"YES",IF(OR(C106&gt;0.2,C106&lt;-0.2),IF(C29&lt;&gt;0,IF(C106&gt;(C106&gt;C29*0.1),"YES",IF(C106&lt;(C29*-0.1),"YES","")),""),""))</f>
        <v/>
      </c>
      <c r="D108" s="1966" t="str">
        <f t="shared" ref="D108:M108" si="40">IF(AND(D29=0,D106&gt;0.2),"YES",IF(OR(D106&gt;0.2,D106&lt;-0.2),IF(D29&lt;&gt;0,IF(D106&gt;(D106&gt;D29*0.1),"YES",IF(D106&lt;(D29*-0.1),"YES","")),""),""))</f>
        <v/>
      </c>
      <c r="E108" s="1967" t="str">
        <f t="shared" si="40"/>
        <v/>
      </c>
      <c r="F108" s="1965" t="str">
        <f t="shared" si="40"/>
        <v/>
      </c>
      <c r="G108" s="1966" t="str">
        <f t="shared" si="40"/>
        <v/>
      </c>
      <c r="H108" s="1966" t="str">
        <f t="shared" si="40"/>
        <v/>
      </c>
      <c r="I108" s="1966" t="str">
        <f t="shared" si="40"/>
        <v/>
      </c>
      <c r="J108" s="1966" t="str">
        <f t="shared" si="40"/>
        <v/>
      </c>
      <c r="K108" s="1966" t="str">
        <f t="shared" si="40"/>
        <v/>
      </c>
      <c r="L108" s="1966" t="str">
        <f t="shared" si="40"/>
        <v/>
      </c>
      <c r="M108" s="1966" t="str">
        <f t="shared" si="40"/>
        <v/>
      </c>
      <c r="N108" s="1968"/>
      <c r="O108" s="1969" t="str">
        <f t="shared" ref="O108:Q108" si="41">IF(AND(O29=0,O106&gt;0.2),"YES",IF(OR(O106&gt;0.2,O106&lt;-0.2),IF(O29&lt;&gt;0,IF(O106&gt;(O106&gt;O29*0.1),"YES",IF(O106&lt;(O29*-0.1),"YES","")),""),""))</f>
        <v/>
      </c>
      <c r="P108" s="1969" t="str">
        <f t="shared" si="41"/>
        <v/>
      </c>
      <c r="Q108" s="1969" t="str">
        <f t="shared" si="41"/>
        <v/>
      </c>
      <c r="R108" s="1970" t="str">
        <f t="shared" ref="R108:AU108" si="42">IF(AND(R29=0,R106&gt;0.2),"YES",IF(OR(R106&gt;0.2,R106&lt;0.2),IF(R29&gt;0,IF(R106&gt;(R106*0.1),"YES",IF(R106&lt;(R29*-0.1),"YES","")),""),""))</f>
        <v/>
      </c>
      <c r="S108" s="1965" t="str">
        <f t="shared" ref="S108:W108" si="43">IF(AND(S29=0,S106&gt;0.2),"YES",IF(OR(S106&gt;0.2,S106&lt;-0.2),IF(S29&lt;&gt;0,IF(S106&gt;(S106&gt;S29*0.1),"YES",IF(S106&lt;(S29*-0.1),"YES","")),""),""))</f>
        <v/>
      </c>
      <c r="T108" s="1966" t="str">
        <f t="shared" si="43"/>
        <v/>
      </c>
      <c r="U108" s="1966" t="str">
        <f t="shared" si="43"/>
        <v/>
      </c>
      <c r="V108" s="1966" t="str">
        <f t="shared" si="43"/>
        <v/>
      </c>
      <c r="W108" s="1966" t="str">
        <f t="shared" si="43"/>
        <v/>
      </c>
      <c r="X108" s="1971"/>
      <c r="Y108" s="1965" t="str">
        <f t="shared" ref="Y108:AG108" si="44">IF(AND(Y29=0,Y106&gt;0.2),"YES",IF(OR(Y106&gt;0.2,Y106&lt;-0.2),IF(Y29&lt;&gt;0,IF(Y106&gt;(Y106&gt;Y29*0.1),"YES",IF(Y106&lt;(Y29*-0.1),"YES","")),""),""))</f>
        <v/>
      </c>
      <c r="Z108" s="1966" t="str">
        <f t="shared" si="44"/>
        <v/>
      </c>
      <c r="AA108" s="1966" t="str">
        <f t="shared" si="44"/>
        <v/>
      </c>
      <c r="AB108" s="1966" t="str">
        <f t="shared" si="44"/>
        <v/>
      </c>
      <c r="AC108" s="1966" t="str">
        <f t="shared" si="44"/>
        <v/>
      </c>
      <c r="AD108" s="1966" t="str">
        <f t="shared" si="44"/>
        <v/>
      </c>
      <c r="AE108" s="1966" t="str">
        <f t="shared" si="44"/>
        <v/>
      </c>
      <c r="AF108" s="1966" t="str">
        <f t="shared" si="44"/>
        <v/>
      </c>
      <c r="AG108" s="1966" t="str">
        <f t="shared" si="44"/>
        <v/>
      </c>
      <c r="AH108" s="1968"/>
      <c r="AI108" s="1969" t="str">
        <f>IF(AND(AI29=0,AI106&gt;0.2),"YES",IF(OR(AI106&gt;0.2,AI106&lt;-0.2),IF(AI29&lt;&gt;0,IF(AI106&gt;(AI106&gt;AI29*0.1),"YES",IF(AI106&lt;(AI29*-0.1),"YES","")),""),""))</f>
        <v/>
      </c>
      <c r="AJ108" s="1970"/>
      <c r="AK108" s="1965" t="str">
        <f t="shared" ref="AK108:AP108" si="45">IF(AND(AK29=0,AK106&gt;0.2),"YES",IF(OR(AK106&gt;0.2,AK106&lt;-0.2),IF(AK29&lt;&gt;0,IF(AK106&gt;(AK106&gt;AK29*0.1),"YES",IF(AK106&lt;(AK29*-0.1),"YES","")),""),""))</f>
        <v/>
      </c>
      <c r="AL108" s="1966" t="str">
        <f t="shared" si="45"/>
        <v/>
      </c>
      <c r="AM108" s="1966" t="str">
        <f t="shared" si="45"/>
        <v/>
      </c>
      <c r="AN108" s="1966" t="str">
        <f t="shared" si="45"/>
        <v/>
      </c>
      <c r="AO108" s="1966" t="str">
        <f t="shared" si="45"/>
        <v/>
      </c>
      <c r="AP108" s="1966" t="str">
        <f t="shared" si="45"/>
        <v/>
      </c>
      <c r="AQ108" s="1968" t="str">
        <f t="shared" si="42"/>
        <v/>
      </c>
      <c r="AR108" s="1969" t="str">
        <f t="shared" ref="AR108:AT108" si="46">IF(AND(AR29=0,AR106&gt;0.2),"YES",IF(OR(AR106&gt;0.2,AR106&lt;-0.2),IF(AR29&lt;&gt;0,IF(AR106&gt;(AR106&gt;AR29*0.1),"YES",IF(AR106&lt;(AR29*-0.1),"YES","")),""),""))</f>
        <v/>
      </c>
      <c r="AS108" s="1969" t="str">
        <f t="shared" si="46"/>
        <v/>
      </c>
      <c r="AT108" s="1969" t="str">
        <f t="shared" si="46"/>
        <v/>
      </c>
      <c r="AU108" s="1970" t="str">
        <f t="shared" si="42"/>
        <v/>
      </c>
      <c r="AV108" s="1965" t="str">
        <f t="shared" ref="AV108:AX108" si="47">IF(AND(AV29=0,AV106&gt;0.2),"YES",IF(OR(AV106&gt;0.2,AV106&lt;-0.2),IF(AV29&lt;&gt;0,IF(AV106&gt;(AV106&gt;AV29*0.1),"YES",IF(AV106&lt;(AV29*-0.1),"YES","")),""),""))</f>
        <v/>
      </c>
      <c r="AW108" s="1966" t="str">
        <f t="shared" si="47"/>
        <v/>
      </c>
      <c r="AX108" s="1966" t="str">
        <f t="shared" si="47"/>
        <v/>
      </c>
      <c r="AY108" s="1971"/>
      <c r="AZ108" s="1969" t="str">
        <f>IF(AND(AZ29=0,AZ106&gt;0.2),"YES",IF(OR(AZ106&gt;0.2,AZ106&lt;-0.2),IF(AZ29&lt;&gt;0,IF(AZ106&gt;(AZ106&gt;AZ29*0.1),"YES",IF(AZ106&lt;(AZ29*-0.1),"YES","")),""),""))</f>
        <v/>
      </c>
      <c r="BA108" s="1969" t="str">
        <f>IF(AND(BA29=0,BA106&gt;0.2),"YES",IF(OR(BA106&gt;0.2,BA106&lt;-0.2),IF(BA29&lt;&gt;0,IF(BA106&gt;(BA106&gt;BA29*0.1),"YES",IF(BA106&lt;(BA29*-0.1),"YES","")),""),""))</f>
        <v/>
      </c>
      <c r="BB108" s="1970"/>
      <c r="BC108" s="1969" t="str">
        <f>IF(AND(BC29=0,BC106&gt;0.2),"YES",IF(OR(BC106&gt;0.2,BC106&lt;-0.2),IF(BC29&lt;&gt;0,IF(BC106&gt;(BC106&gt;BC29*0.1),"YES",IF(BC106&lt;(BC29*-0.1),"YES","")),""),""))</f>
        <v/>
      </c>
      <c r="BD108" s="1970"/>
    </row>
    <row r="109" spans="1:56">
      <c r="AG109" s="1280"/>
      <c r="AH109" s="1280"/>
      <c r="AI109" s="1280"/>
    </row>
    <row r="111" spans="1:56" ht="14.25">
      <c r="C111" s="610"/>
    </row>
    <row r="112" spans="1:56" ht="13.5" thickBot="1"/>
    <row r="113" spans="32:32" ht="13.5" thickBot="1">
      <c r="AF113" s="1945"/>
    </row>
  </sheetData>
  <mergeCells count="11">
    <mergeCell ref="AK4:AT4"/>
    <mergeCell ref="AV4:BA4"/>
    <mergeCell ref="C5:E5"/>
    <mergeCell ref="F5:N5"/>
    <mergeCell ref="S5:X5"/>
    <mergeCell ref="Y5:AH5"/>
    <mergeCell ref="C4:Q4"/>
    <mergeCell ref="S4:X4"/>
    <mergeCell ref="Y4:AH4"/>
    <mergeCell ref="AK5:AQ5"/>
    <mergeCell ref="AV5:AY5"/>
  </mergeCells>
  <conditionalFormatting sqref="C111">
    <cfRule type="cellIs" dxfId="99" priority="1" stopIfTrue="1" operator="greaterThan">
      <formula>0.2</formula>
    </cfRule>
    <cfRule type="cellIs" dxfId="98" priority="2" stopIfTrue="1" operator="lessThan">
      <formula>-0.2</formula>
    </cfRule>
  </conditionalFormatting>
  <pageMargins left="0.70866141732283472" right="0.70866141732283472" top="0.74803149606299213" bottom="0.74803149606299213" header="0.31496062992125984" footer="0.31496062992125984"/>
  <pageSetup paperSize="8" scale="30" orientation="landscape" r:id="rId1"/>
</worksheet>
</file>

<file path=xl/worksheets/sheet11.xml><?xml version="1.0" encoding="utf-8"?>
<worksheet xmlns="http://schemas.openxmlformats.org/spreadsheetml/2006/main" xmlns:r="http://schemas.openxmlformats.org/officeDocument/2006/relationships">
  <sheetPr>
    <tabColor theme="0"/>
    <pageSetUpPr fitToPage="1"/>
  </sheetPr>
  <dimension ref="A1:BF113"/>
  <sheetViews>
    <sheetView zoomScale="55" zoomScaleNormal="55" workbookViewId="0">
      <pane xSplit="1" ySplit="8" topLeftCell="B9" activePane="bottomRight" state="frozen"/>
      <selection pane="topRight"/>
      <selection pane="bottomLeft"/>
      <selection pane="bottomRight"/>
    </sheetView>
  </sheetViews>
  <sheetFormatPr defaultRowHeight="12.75"/>
  <cols>
    <col min="1" max="1" width="58.125" style="1280" customWidth="1"/>
    <col min="2" max="2" width="2.125" style="73" customWidth="1"/>
    <col min="3" max="55" width="9" style="1280"/>
    <col min="56" max="56" width="10.25" style="1280" customWidth="1"/>
    <col min="57" max="16384" width="9" style="1280"/>
  </cols>
  <sheetData>
    <row r="1" spans="1:58" ht="15">
      <c r="A1" s="8" t="s">
        <v>628</v>
      </c>
    </row>
    <row r="2" spans="1:58" ht="15">
      <c r="A2" s="8" t="str">
        <f>Cover!D13</f>
        <v>[DNO]</v>
      </c>
    </row>
    <row r="3" spans="1:58" ht="15.75" thickBot="1">
      <c r="A3" s="8">
        <f>Cover!D15</f>
        <v>2012</v>
      </c>
    </row>
    <row r="4" spans="1:58" s="272" customFormat="1" ht="51" customHeight="1" thickBot="1">
      <c r="A4" s="267"/>
      <c r="B4" s="495"/>
      <c r="C4" s="2178" t="s">
        <v>351</v>
      </c>
      <c r="D4" s="2177"/>
      <c r="E4" s="2177"/>
      <c r="F4" s="2177"/>
      <c r="G4" s="2177"/>
      <c r="H4" s="2177"/>
      <c r="I4" s="2177"/>
      <c r="J4" s="2177"/>
      <c r="K4" s="2177"/>
      <c r="L4" s="2177"/>
      <c r="M4" s="2177"/>
      <c r="N4" s="2177"/>
      <c r="O4" s="2163"/>
      <c r="P4" s="2163"/>
      <c r="Q4" s="2164"/>
      <c r="R4" s="1932"/>
      <c r="S4" s="2176" t="s">
        <v>352</v>
      </c>
      <c r="T4" s="2177"/>
      <c r="U4" s="2177"/>
      <c r="V4" s="2177"/>
      <c r="W4" s="2177"/>
      <c r="X4" s="2179"/>
      <c r="Y4" s="2162" t="s">
        <v>353</v>
      </c>
      <c r="Z4" s="2163"/>
      <c r="AA4" s="2163"/>
      <c r="AB4" s="2163"/>
      <c r="AC4" s="2163"/>
      <c r="AD4" s="2163"/>
      <c r="AE4" s="2163"/>
      <c r="AF4" s="2163"/>
      <c r="AG4" s="2163"/>
      <c r="AH4" s="2164"/>
      <c r="AI4" s="1946" t="s">
        <v>354</v>
      </c>
      <c r="AJ4" s="1948"/>
      <c r="AK4" s="2176" t="s">
        <v>355</v>
      </c>
      <c r="AL4" s="2177"/>
      <c r="AM4" s="2177"/>
      <c r="AN4" s="2177"/>
      <c r="AO4" s="2177"/>
      <c r="AP4" s="2177"/>
      <c r="AQ4" s="2177"/>
      <c r="AR4" s="2163"/>
      <c r="AS4" s="2163"/>
      <c r="AT4" s="2164"/>
      <c r="AU4" s="270" t="s">
        <v>356</v>
      </c>
      <c r="AV4" s="2165" t="s">
        <v>315</v>
      </c>
      <c r="AW4" s="2163"/>
      <c r="AX4" s="2163"/>
      <c r="AY4" s="2163"/>
      <c r="AZ4" s="2163"/>
      <c r="BA4" s="2164"/>
      <c r="BB4" s="270" t="s">
        <v>357</v>
      </c>
      <c r="BC4" s="1949" t="s">
        <v>358</v>
      </c>
      <c r="BD4" s="271" t="s">
        <v>359</v>
      </c>
    </row>
    <row r="5" spans="1:58" s="288" customFormat="1" ht="57.75" customHeight="1" thickBot="1">
      <c r="A5" s="273"/>
      <c r="B5" s="625"/>
      <c r="C5" s="2166" t="s">
        <v>360</v>
      </c>
      <c r="D5" s="2167"/>
      <c r="E5" s="2168"/>
      <c r="F5" s="2169" t="s">
        <v>361</v>
      </c>
      <c r="G5" s="2167"/>
      <c r="H5" s="2167"/>
      <c r="I5" s="2167"/>
      <c r="J5" s="2167"/>
      <c r="K5" s="2167"/>
      <c r="L5" s="2167"/>
      <c r="M5" s="2167"/>
      <c r="N5" s="2168"/>
      <c r="O5" s="1941" t="s">
        <v>290</v>
      </c>
      <c r="P5" s="1943" t="s">
        <v>362</v>
      </c>
      <c r="Q5" s="1944" t="s">
        <v>228</v>
      </c>
      <c r="R5" s="277"/>
      <c r="S5" s="2170" t="s">
        <v>152</v>
      </c>
      <c r="T5" s="2167"/>
      <c r="U5" s="2167"/>
      <c r="V5" s="2167"/>
      <c r="W5" s="2167"/>
      <c r="X5" s="2168"/>
      <c r="Y5" s="2171" t="s">
        <v>363</v>
      </c>
      <c r="Z5" s="2167"/>
      <c r="AA5" s="2167"/>
      <c r="AB5" s="2167"/>
      <c r="AC5" s="2167"/>
      <c r="AD5" s="2167"/>
      <c r="AE5" s="2167"/>
      <c r="AF5" s="2167"/>
      <c r="AG5" s="2167"/>
      <c r="AH5" s="2168"/>
      <c r="AI5" s="1947" t="s">
        <v>364</v>
      </c>
      <c r="AJ5" s="279"/>
      <c r="AK5" s="2180" t="s">
        <v>317</v>
      </c>
      <c r="AL5" s="2181"/>
      <c r="AM5" s="2181"/>
      <c r="AN5" s="2181"/>
      <c r="AO5" s="2181"/>
      <c r="AP5" s="2181"/>
      <c r="AQ5" s="2182"/>
      <c r="AR5" s="282" t="s">
        <v>365</v>
      </c>
      <c r="AS5" s="1947" t="s">
        <v>364</v>
      </c>
      <c r="AT5" s="283" t="s">
        <v>366</v>
      </c>
      <c r="AU5" s="270" t="s">
        <v>356</v>
      </c>
      <c r="AV5" s="2183" t="s">
        <v>367</v>
      </c>
      <c r="AW5" s="2184"/>
      <c r="AX5" s="2184"/>
      <c r="AY5" s="2185"/>
      <c r="AZ5" s="287" t="s">
        <v>315</v>
      </c>
      <c r="BA5" s="1947" t="s">
        <v>364</v>
      </c>
      <c r="BB5" s="270" t="s">
        <v>357</v>
      </c>
      <c r="BC5" s="1913" t="s">
        <v>358</v>
      </c>
      <c r="BD5" s="271" t="s">
        <v>359</v>
      </c>
    </row>
    <row r="6" spans="1:58" s="305" customFormat="1" ht="21.75" customHeight="1">
      <c r="A6" s="289"/>
      <c r="B6" s="626"/>
      <c r="C6" s="290"/>
      <c r="D6" s="293"/>
      <c r="E6" s="300"/>
      <c r="F6" s="1925"/>
      <c r="G6" s="292"/>
      <c r="H6" s="293"/>
      <c r="I6" s="294"/>
      <c r="J6" s="294"/>
      <c r="K6" s="294"/>
      <c r="L6" s="294"/>
      <c r="M6" s="294"/>
      <c r="N6" s="295"/>
      <c r="O6" s="296"/>
      <c r="P6" s="296"/>
      <c r="Q6" s="296"/>
      <c r="R6" s="303"/>
      <c r="S6" s="1938"/>
      <c r="T6" s="293"/>
      <c r="U6" s="293"/>
      <c r="V6" s="299"/>
      <c r="W6" s="293"/>
      <c r="X6" s="300"/>
      <c r="Y6" s="1938"/>
      <c r="Z6" s="293"/>
      <c r="AA6" s="293"/>
      <c r="AB6" s="293"/>
      <c r="AC6" s="293"/>
      <c r="AD6" s="293"/>
      <c r="AE6" s="293"/>
      <c r="AF6" s="293"/>
      <c r="AG6" s="293"/>
      <c r="AH6" s="301"/>
      <c r="AI6" s="296"/>
      <c r="AJ6" s="303"/>
      <c r="AK6" s="1938"/>
      <c r="AL6" s="293"/>
      <c r="AM6" s="293"/>
      <c r="AN6" s="293"/>
      <c r="AO6" s="293"/>
      <c r="AP6" s="293"/>
      <c r="AQ6" s="301"/>
      <c r="AR6" s="296"/>
      <c r="AS6" s="296"/>
      <c r="AT6" s="296"/>
      <c r="AU6" s="304"/>
      <c r="AV6" s="290" t="s">
        <v>368</v>
      </c>
      <c r="AW6" s="292" t="s">
        <v>368</v>
      </c>
      <c r="AX6" s="292" t="s">
        <v>368</v>
      </c>
      <c r="AY6" s="300"/>
      <c r="AZ6" s="296"/>
      <c r="BA6" s="483"/>
      <c r="BB6" s="304"/>
      <c r="BC6" s="1950"/>
      <c r="BD6" s="304"/>
    </row>
    <row r="7" spans="1:58" s="320" customFormat="1" ht="108.75" customHeight="1">
      <c r="A7" s="306"/>
      <c r="B7" s="306"/>
      <c r="C7" s="1446" t="s">
        <v>1156</v>
      </c>
      <c r="D7" s="308" t="s">
        <v>1178</v>
      </c>
      <c r="E7" s="484" t="s">
        <v>1177</v>
      </c>
      <c r="F7" s="1446" t="s">
        <v>128</v>
      </c>
      <c r="G7" s="308" t="s">
        <v>129</v>
      </c>
      <c r="H7" s="308" t="s">
        <v>124</v>
      </c>
      <c r="I7" s="308" t="s">
        <v>76</v>
      </c>
      <c r="J7" s="308" t="s">
        <v>125</v>
      </c>
      <c r="K7" s="308" t="s">
        <v>168</v>
      </c>
      <c r="L7" s="308" t="s">
        <v>370</v>
      </c>
      <c r="M7" s="308" t="s">
        <v>371</v>
      </c>
      <c r="N7" s="309" t="s">
        <v>372</v>
      </c>
      <c r="O7" s="310" t="s">
        <v>290</v>
      </c>
      <c r="P7" s="310" t="s">
        <v>362</v>
      </c>
      <c r="Q7" s="311" t="s">
        <v>228</v>
      </c>
      <c r="R7" s="316" t="s">
        <v>373</v>
      </c>
      <c r="S7" s="1446" t="s">
        <v>294</v>
      </c>
      <c r="T7" s="308" t="s">
        <v>374</v>
      </c>
      <c r="U7" s="308" t="s">
        <v>115</v>
      </c>
      <c r="V7" s="313" t="s">
        <v>82</v>
      </c>
      <c r="W7" s="308" t="s">
        <v>375</v>
      </c>
      <c r="X7" s="314" t="s">
        <v>152</v>
      </c>
      <c r="Y7" s="1446" t="s">
        <v>88</v>
      </c>
      <c r="Z7" s="308" t="s">
        <v>89</v>
      </c>
      <c r="AA7" s="308" t="s">
        <v>376</v>
      </c>
      <c r="AB7" s="308" t="s">
        <v>377</v>
      </c>
      <c r="AC7" s="308" t="s">
        <v>91</v>
      </c>
      <c r="AD7" s="308" t="s">
        <v>378</v>
      </c>
      <c r="AE7" s="308" t="s">
        <v>92</v>
      </c>
      <c r="AF7" s="308" t="s">
        <v>137</v>
      </c>
      <c r="AG7" s="308" t="s">
        <v>93</v>
      </c>
      <c r="AH7" s="314" t="s">
        <v>199</v>
      </c>
      <c r="AI7" s="311" t="s">
        <v>364</v>
      </c>
      <c r="AJ7" s="316" t="s">
        <v>379</v>
      </c>
      <c r="AK7" s="1446" t="s">
        <v>90</v>
      </c>
      <c r="AL7" s="308" t="s">
        <v>380</v>
      </c>
      <c r="AM7" s="308" t="s">
        <v>96</v>
      </c>
      <c r="AN7" s="317" t="s">
        <v>381</v>
      </c>
      <c r="AO7" s="317" t="s">
        <v>94</v>
      </c>
      <c r="AP7" s="308" t="s">
        <v>95</v>
      </c>
      <c r="AQ7" s="314" t="s">
        <v>382</v>
      </c>
      <c r="AR7" s="311" t="s">
        <v>365</v>
      </c>
      <c r="AS7" s="311" t="s">
        <v>432</v>
      </c>
      <c r="AT7" s="311" t="s">
        <v>433</v>
      </c>
      <c r="AU7" s="318" t="s">
        <v>383</v>
      </c>
      <c r="AV7" s="1446" t="s">
        <v>1176</v>
      </c>
      <c r="AW7" s="313" t="s">
        <v>1185</v>
      </c>
      <c r="AX7" s="313" t="s">
        <v>1186</v>
      </c>
      <c r="AY7" s="314" t="s">
        <v>434</v>
      </c>
      <c r="AZ7" s="311" t="s">
        <v>315</v>
      </c>
      <c r="BA7" s="311" t="s">
        <v>1074</v>
      </c>
      <c r="BB7" s="318" t="s">
        <v>384</v>
      </c>
      <c r="BC7" s="1951" t="s">
        <v>435</v>
      </c>
      <c r="BD7" s="318" t="s">
        <v>359</v>
      </c>
    </row>
    <row r="8" spans="1:58" s="272" customFormat="1" ht="13.5" thickBot="1">
      <c r="A8" s="321"/>
      <c r="B8" s="495"/>
      <c r="C8" s="1917" t="s">
        <v>385</v>
      </c>
      <c r="D8" s="1918" t="s">
        <v>385</v>
      </c>
      <c r="E8" s="1919" t="s">
        <v>385</v>
      </c>
      <c r="F8" s="1926" t="s">
        <v>385</v>
      </c>
      <c r="G8" s="1927" t="s">
        <v>385</v>
      </c>
      <c r="H8" s="1927" t="s">
        <v>385</v>
      </c>
      <c r="I8" s="1927" t="s">
        <v>385</v>
      </c>
      <c r="J8" s="1927" t="s">
        <v>385</v>
      </c>
      <c r="K8" s="1927" t="s">
        <v>385</v>
      </c>
      <c r="L8" s="1927" t="s">
        <v>385</v>
      </c>
      <c r="M8" s="1927" t="s">
        <v>385</v>
      </c>
      <c r="N8" s="1928" t="s">
        <v>385</v>
      </c>
      <c r="O8" s="1942" t="s">
        <v>385</v>
      </c>
      <c r="P8" s="1942" t="s">
        <v>385</v>
      </c>
      <c r="Q8" s="1942" t="s">
        <v>385</v>
      </c>
      <c r="R8" s="1936"/>
      <c r="S8" s="1926" t="s">
        <v>385</v>
      </c>
      <c r="T8" s="1927" t="s">
        <v>385</v>
      </c>
      <c r="U8" s="1927" t="s">
        <v>385</v>
      </c>
      <c r="V8" s="1939" t="s">
        <v>385</v>
      </c>
      <c r="W8" s="1927" t="s">
        <v>385</v>
      </c>
      <c r="X8" s="1940" t="s">
        <v>385</v>
      </c>
      <c r="Y8" s="1926" t="s">
        <v>385</v>
      </c>
      <c r="Z8" s="1927" t="s">
        <v>385</v>
      </c>
      <c r="AA8" s="1927" t="s">
        <v>385</v>
      </c>
      <c r="AB8" s="1927" t="s">
        <v>385</v>
      </c>
      <c r="AC8" s="1927" t="s">
        <v>385</v>
      </c>
      <c r="AD8" s="1927" t="s">
        <v>385</v>
      </c>
      <c r="AE8" s="1927" t="s">
        <v>385</v>
      </c>
      <c r="AF8" s="1927" t="s">
        <v>385</v>
      </c>
      <c r="AG8" s="1927" t="s">
        <v>385</v>
      </c>
      <c r="AH8" s="1940" t="s">
        <v>385</v>
      </c>
      <c r="AI8" s="1942" t="s">
        <v>385</v>
      </c>
      <c r="AJ8" s="1936"/>
      <c r="AK8" s="1926" t="s">
        <v>385</v>
      </c>
      <c r="AL8" s="1927" t="s">
        <v>385</v>
      </c>
      <c r="AM8" s="1927" t="s">
        <v>385</v>
      </c>
      <c r="AN8" s="1927" t="s">
        <v>385</v>
      </c>
      <c r="AO8" s="1927"/>
      <c r="AP8" s="1927" t="s">
        <v>385</v>
      </c>
      <c r="AQ8" s="1940" t="s">
        <v>385</v>
      </c>
      <c r="AR8" s="1942" t="s">
        <v>385</v>
      </c>
      <c r="AS8" s="1942" t="s">
        <v>385</v>
      </c>
      <c r="AT8" s="1942" t="s">
        <v>385</v>
      </c>
      <c r="AU8" s="1936"/>
      <c r="AV8" s="1926" t="s">
        <v>385</v>
      </c>
      <c r="AW8" s="1939" t="s">
        <v>385</v>
      </c>
      <c r="AX8" s="1939"/>
      <c r="AY8" s="1940" t="s">
        <v>385</v>
      </c>
      <c r="AZ8" s="1942" t="s">
        <v>385</v>
      </c>
      <c r="BA8" s="1942"/>
      <c r="BB8" s="1936"/>
      <c r="BC8" s="1952" t="s">
        <v>385</v>
      </c>
      <c r="BD8" s="1936" t="s">
        <v>385</v>
      </c>
    </row>
    <row r="9" spans="1:58" s="272" customFormat="1">
      <c r="A9" s="321"/>
      <c r="B9" s="495"/>
      <c r="C9" s="600"/>
      <c r="D9" s="600"/>
      <c r="E9" s="600"/>
      <c r="F9" s="600"/>
      <c r="G9" s="600"/>
      <c r="H9" s="600"/>
      <c r="I9" s="600"/>
      <c r="J9" s="600"/>
      <c r="K9" s="600"/>
      <c r="L9" s="600"/>
      <c r="M9" s="600"/>
      <c r="N9" s="601"/>
      <c r="O9" s="600"/>
      <c r="P9" s="600"/>
      <c r="Q9" s="600"/>
      <c r="R9" s="601"/>
      <c r="S9" s="600"/>
      <c r="T9" s="600"/>
      <c r="U9" s="600"/>
      <c r="V9" s="600"/>
      <c r="W9" s="600"/>
      <c r="X9" s="601"/>
      <c r="Y9" s="600"/>
      <c r="Z9" s="600"/>
      <c r="AA9" s="600"/>
      <c r="AB9" s="600"/>
      <c r="AC9" s="600"/>
      <c r="AD9" s="600"/>
      <c r="AE9" s="600"/>
      <c r="AF9" s="600"/>
      <c r="AG9" s="600"/>
      <c r="AH9" s="601"/>
      <c r="AI9" s="600"/>
      <c r="AJ9" s="601"/>
      <c r="AK9" s="600"/>
      <c r="AL9" s="600"/>
      <c r="AM9" s="600"/>
      <c r="AN9" s="600"/>
      <c r="AO9" s="600"/>
      <c r="AP9" s="600"/>
      <c r="AQ9" s="601"/>
      <c r="AR9" s="600"/>
      <c r="AS9" s="600"/>
      <c r="AT9" s="600"/>
      <c r="AU9" s="601"/>
      <c r="AV9" s="600"/>
      <c r="AW9" s="600"/>
      <c r="AX9" s="600"/>
      <c r="AY9" s="601"/>
      <c r="AZ9" s="600"/>
      <c r="BA9" s="600"/>
      <c r="BB9" s="601"/>
      <c r="BC9" s="601"/>
      <c r="BD9" s="601"/>
    </row>
    <row r="10" spans="1:58" ht="18.75" thickBot="1">
      <c r="A10" s="602" t="s">
        <v>1558</v>
      </c>
      <c r="B10" s="627"/>
    </row>
    <row r="11" spans="1:58" s="1038" customFormat="1" ht="15">
      <c r="A11" s="1038" t="s">
        <v>1559</v>
      </c>
      <c r="B11" s="628"/>
      <c r="C11" s="1920">
        <f>'C1 - Costs Matrix 2011'!B125</f>
        <v>0</v>
      </c>
      <c r="D11" s="1921">
        <f>'C1 - Costs Matrix 2011'!C125</f>
        <v>0</v>
      </c>
      <c r="E11" s="1922">
        <f>'C1 - Costs Matrix 2011'!D125</f>
        <v>0</v>
      </c>
      <c r="F11" s="1920">
        <f>'C1 - Costs Matrix 2011'!E125</f>
        <v>0</v>
      </c>
      <c r="G11" s="1921">
        <f>'C1 - Costs Matrix 2011'!F125</f>
        <v>0</v>
      </c>
      <c r="H11" s="1921">
        <f>'C1 - Costs Matrix 2011'!G125</f>
        <v>0</v>
      </c>
      <c r="I11" s="1921">
        <f>'C1 - Costs Matrix 2011'!H125</f>
        <v>0</v>
      </c>
      <c r="J11" s="1921">
        <f>'C1 - Costs Matrix 2011'!I125</f>
        <v>0</v>
      </c>
      <c r="K11" s="1921">
        <f>'C1 - Costs Matrix 2011'!J125</f>
        <v>0</v>
      </c>
      <c r="L11" s="1921">
        <f>'C1 - Costs Matrix 2011'!K125</f>
        <v>0</v>
      </c>
      <c r="M11" s="1921">
        <f>'C1 - Costs Matrix 2011'!L125</f>
        <v>0</v>
      </c>
      <c r="N11" s="1929">
        <f>'C1 - Costs Matrix 2011'!M125</f>
        <v>0</v>
      </c>
      <c r="O11" s="1933">
        <f>'C1 - Costs Matrix 2011'!N125</f>
        <v>0</v>
      </c>
      <c r="P11" s="1933">
        <f>'C1 - Costs Matrix 2011'!O125</f>
        <v>0</v>
      </c>
      <c r="Q11" s="1933">
        <f>'C1 - Costs Matrix 2011'!P125</f>
        <v>0</v>
      </c>
      <c r="R11" s="1933">
        <f>'C1 - Costs Matrix 2011'!Q125</f>
        <v>0</v>
      </c>
      <c r="S11" s="1920">
        <f>'C1 - Costs Matrix 2011'!R125</f>
        <v>0</v>
      </c>
      <c r="T11" s="1921">
        <f>'C1 - Costs Matrix 2011'!S125</f>
        <v>0</v>
      </c>
      <c r="U11" s="1921">
        <f>'C1 - Costs Matrix 2011'!T125</f>
        <v>0</v>
      </c>
      <c r="V11" s="1921">
        <f>'C1 - Costs Matrix 2011'!U125</f>
        <v>0</v>
      </c>
      <c r="W11" s="1921">
        <f>'C1 - Costs Matrix 2011'!V125</f>
        <v>0</v>
      </c>
      <c r="X11" s="1922">
        <f>'C1 - Costs Matrix 2011'!W125</f>
        <v>0</v>
      </c>
      <c r="Y11" s="1920">
        <f>'C1 - Costs Matrix 2011'!X125</f>
        <v>0</v>
      </c>
      <c r="Z11" s="1921">
        <f>'C1 - Costs Matrix 2011'!Y125</f>
        <v>0</v>
      </c>
      <c r="AA11" s="1921">
        <f>'C1 - Costs Matrix 2011'!Z125</f>
        <v>0</v>
      </c>
      <c r="AB11" s="1921">
        <f>'C1 - Costs Matrix 2011'!AA125</f>
        <v>0</v>
      </c>
      <c r="AC11" s="1921">
        <f>'C1 - Costs Matrix 2011'!AB125</f>
        <v>0</v>
      </c>
      <c r="AD11" s="1921">
        <f>'C1 - Costs Matrix 2011'!AC125</f>
        <v>0</v>
      </c>
      <c r="AE11" s="1921">
        <f>'C1 - Costs Matrix 2011'!AD125</f>
        <v>0</v>
      </c>
      <c r="AF11" s="1921">
        <f>'C1 - Costs Matrix 2011'!AE125</f>
        <v>0</v>
      </c>
      <c r="AG11" s="1921">
        <f>'C1 - Costs Matrix 2011'!AF125</f>
        <v>0</v>
      </c>
      <c r="AH11" s="1922">
        <f>'C1 - Costs Matrix 2011'!AG125</f>
        <v>0</v>
      </c>
      <c r="AI11" s="1933">
        <f>'C1 - Costs Matrix 2011'!AH125</f>
        <v>0</v>
      </c>
      <c r="AJ11" s="1933">
        <f>'C1 - Costs Matrix 2011'!AI125</f>
        <v>0</v>
      </c>
      <c r="AK11" s="1920">
        <f>'C1 - Costs Matrix 2011'!AJ125</f>
        <v>0</v>
      </c>
      <c r="AL11" s="1921">
        <f>'C1 - Costs Matrix 2011'!AK125</f>
        <v>0</v>
      </c>
      <c r="AM11" s="1921">
        <f>'C1 - Costs Matrix 2011'!AL125</f>
        <v>0</v>
      </c>
      <c r="AN11" s="1921">
        <f>'C1 - Costs Matrix 2011'!AM125</f>
        <v>0</v>
      </c>
      <c r="AO11" s="1921">
        <f>'C1 - Costs Matrix 2011'!AN125</f>
        <v>0</v>
      </c>
      <c r="AP11" s="1921">
        <f>'C1 - Costs Matrix 2011'!AO125</f>
        <v>0</v>
      </c>
      <c r="AQ11" s="1929">
        <f>'C1 - Costs Matrix 2011'!AP125</f>
        <v>0</v>
      </c>
      <c r="AR11" s="1933">
        <f>'C1 - Costs Matrix 2011'!AQ125</f>
        <v>0</v>
      </c>
      <c r="AS11" s="1933">
        <f>'C1 - Costs Matrix 2011'!AR125</f>
        <v>0</v>
      </c>
      <c r="AT11" s="1933">
        <f>'C1 - Costs Matrix 2011'!AS125</f>
        <v>0</v>
      </c>
      <c r="AU11" s="1933">
        <f>'C1 - Costs Matrix 2011'!AT125</f>
        <v>0</v>
      </c>
      <c r="AV11" s="1920">
        <f>'C1 - Costs Matrix 2011'!AU125</f>
        <v>0</v>
      </c>
      <c r="AW11" s="1921">
        <f>'C1 - Costs Matrix 2011'!AV125</f>
        <v>0</v>
      </c>
      <c r="AX11" s="1921">
        <f>'C1 - Costs Matrix 2011'!AW125</f>
        <v>0</v>
      </c>
      <c r="AY11" s="1922">
        <f>'C1 - Costs Matrix 2011'!AX125</f>
        <v>0</v>
      </c>
      <c r="AZ11" s="1933">
        <f>'C1 - Costs Matrix 2011'!AY125</f>
        <v>0</v>
      </c>
      <c r="BA11" s="1933">
        <f>'C1 - Costs Matrix 2011'!AZ125</f>
        <v>0</v>
      </c>
      <c r="BB11" s="1933">
        <f>'C1 - Costs Matrix 2011'!BA125</f>
        <v>0</v>
      </c>
      <c r="BC11" s="1933">
        <f>'C1 - Costs Matrix 2011'!BB125</f>
        <v>0</v>
      </c>
      <c r="BD11" s="1933">
        <f>'C1 - Costs Matrix 2011'!BC125</f>
        <v>0</v>
      </c>
    </row>
    <row r="12" spans="1:58" s="604" customFormat="1" ht="14.25">
      <c r="A12" s="1914"/>
      <c r="B12" s="1915"/>
      <c r="C12" s="1923"/>
      <c r="D12" s="1914"/>
      <c r="E12" s="1924"/>
      <c r="F12" s="1923"/>
      <c r="G12" s="1914"/>
      <c r="H12" s="1914"/>
      <c r="I12" s="1914"/>
      <c r="J12" s="1914"/>
      <c r="K12" s="1914"/>
      <c r="L12" s="1914"/>
      <c r="M12" s="1914"/>
      <c r="N12" s="1930">
        <f t="shared" ref="N12:N25" si="0">SUM(F12:M12)</f>
        <v>0</v>
      </c>
      <c r="O12" s="1937"/>
      <c r="P12" s="1937"/>
      <c r="Q12" s="1937"/>
      <c r="R12" s="1934">
        <f t="shared" ref="R12:R26" si="1">C12+E12+N12+O12+P12+Q12</f>
        <v>0</v>
      </c>
      <c r="S12" s="1923"/>
      <c r="T12" s="1914"/>
      <c r="U12" s="1914"/>
      <c r="V12" s="1914"/>
      <c r="W12" s="1914"/>
      <c r="X12" s="603">
        <f t="shared" ref="X12:X29" si="2">SUM(S12:W12)</f>
        <v>0</v>
      </c>
      <c r="Y12" s="1923"/>
      <c r="Z12" s="1914"/>
      <c r="AA12" s="1914"/>
      <c r="AB12" s="1914"/>
      <c r="AC12" s="1914"/>
      <c r="AD12" s="1914"/>
      <c r="AE12" s="1914"/>
      <c r="AF12" s="1914"/>
      <c r="AG12" s="1914"/>
      <c r="AH12" s="603">
        <f t="shared" ref="AH12:AH29" si="3">SUM(Y12:AG12)</f>
        <v>0</v>
      </c>
      <c r="AI12" s="1937"/>
      <c r="AJ12" s="1934">
        <f t="shared" ref="AJ12:AJ29" si="4">R12+X12+AH12+AI12</f>
        <v>0</v>
      </c>
      <c r="AK12" s="1923"/>
      <c r="AL12" s="1914"/>
      <c r="AM12" s="1914"/>
      <c r="AN12" s="1914"/>
      <c r="AO12" s="1914"/>
      <c r="AP12" s="1914"/>
      <c r="AQ12" s="1930">
        <f t="shared" ref="AQ12:AQ29" si="5">SUM(AK12:AP12)</f>
        <v>0</v>
      </c>
      <c r="AR12" s="1937"/>
      <c r="AS12" s="1937"/>
      <c r="AT12" s="1937"/>
      <c r="AU12" s="1934">
        <f t="shared" ref="AU12:AU29" si="6">AJ12+AQ12+AR12+AS12+AT12</f>
        <v>0</v>
      </c>
      <c r="AV12" s="1923"/>
      <c r="AW12" s="1914"/>
      <c r="AX12" s="1914"/>
      <c r="AY12" s="603">
        <f t="shared" ref="AY12:AY29" si="7">SUM(AV12:AX12)</f>
        <v>0</v>
      </c>
      <c r="AZ12" s="1937"/>
      <c r="BA12" s="1937"/>
      <c r="BB12" s="1934">
        <f t="shared" ref="BB12:BB29" si="8">AY12+AZ12+BA12</f>
        <v>0</v>
      </c>
      <c r="BC12" s="1953"/>
      <c r="BD12" s="1934">
        <f t="shared" ref="BD12:BD29" si="9">AU12+BB12+BC12</f>
        <v>0</v>
      </c>
      <c r="BE12" s="604" t="str">
        <f t="shared" ref="BE12:BE25" si="10">IF(BD12&lt;&gt;0,"ERROR","OK")</f>
        <v>OK</v>
      </c>
      <c r="BF12" s="1914"/>
    </row>
    <row r="13" spans="1:58" s="604" customFormat="1" ht="14.25">
      <c r="A13" s="1914"/>
      <c r="B13" s="1916"/>
      <c r="C13" s="1923"/>
      <c r="D13" s="1914"/>
      <c r="E13" s="1924"/>
      <c r="F13" s="1923"/>
      <c r="G13" s="1914"/>
      <c r="H13" s="1914"/>
      <c r="I13" s="1914"/>
      <c r="J13" s="1914"/>
      <c r="K13" s="1914"/>
      <c r="L13" s="1914"/>
      <c r="M13" s="1914"/>
      <c r="N13" s="1931">
        <f t="shared" si="0"/>
        <v>0</v>
      </c>
      <c r="O13" s="1937"/>
      <c r="P13" s="1937"/>
      <c r="Q13" s="1937"/>
      <c r="R13" s="1935">
        <f t="shared" si="1"/>
        <v>0</v>
      </c>
      <c r="S13" s="1923"/>
      <c r="T13" s="1914"/>
      <c r="U13" s="1914"/>
      <c r="V13" s="1914"/>
      <c r="W13" s="1914"/>
      <c r="X13" s="605">
        <f t="shared" si="2"/>
        <v>0</v>
      </c>
      <c r="Y13" s="1923"/>
      <c r="Z13" s="1914"/>
      <c r="AA13" s="1914"/>
      <c r="AB13" s="1914"/>
      <c r="AC13" s="1914"/>
      <c r="AD13" s="1914"/>
      <c r="AE13" s="1914"/>
      <c r="AF13" s="1914"/>
      <c r="AG13" s="1914"/>
      <c r="AH13" s="605">
        <f t="shared" si="3"/>
        <v>0</v>
      </c>
      <c r="AI13" s="1937"/>
      <c r="AJ13" s="1935">
        <f t="shared" si="4"/>
        <v>0</v>
      </c>
      <c r="AK13" s="1923"/>
      <c r="AL13" s="1914"/>
      <c r="AM13" s="1914"/>
      <c r="AN13" s="1914"/>
      <c r="AO13" s="1914"/>
      <c r="AP13" s="1914"/>
      <c r="AQ13" s="1931">
        <f t="shared" si="5"/>
        <v>0</v>
      </c>
      <c r="AR13" s="1937"/>
      <c r="AS13" s="1937"/>
      <c r="AT13" s="1937"/>
      <c r="AU13" s="1935">
        <f t="shared" si="6"/>
        <v>0</v>
      </c>
      <c r="AV13" s="1923"/>
      <c r="AW13" s="1914"/>
      <c r="AX13" s="1914"/>
      <c r="AY13" s="605">
        <f t="shared" si="7"/>
        <v>0</v>
      </c>
      <c r="AZ13" s="1937"/>
      <c r="BA13" s="1937"/>
      <c r="BB13" s="1935">
        <f t="shared" si="8"/>
        <v>0</v>
      </c>
      <c r="BC13" s="1954"/>
      <c r="BD13" s="1935">
        <f t="shared" si="9"/>
        <v>0</v>
      </c>
      <c r="BE13" s="604" t="str">
        <f t="shared" si="10"/>
        <v>OK</v>
      </c>
      <c r="BF13" s="1914"/>
    </row>
    <row r="14" spans="1:58" s="604" customFormat="1" ht="14.25">
      <c r="A14" s="1914"/>
      <c r="B14" s="1916"/>
      <c r="C14" s="1923"/>
      <c r="D14" s="1914"/>
      <c r="E14" s="1924"/>
      <c r="F14" s="1923"/>
      <c r="G14" s="1914"/>
      <c r="H14" s="1914"/>
      <c r="I14" s="1914"/>
      <c r="J14" s="1914"/>
      <c r="K14" s="1914"/>
      <c r="L14" s="1914"/>
      <c r="M14" s="1914"/>
      <c r="N14" s="1931">
        <f t="shared" si="0"/>
        <v>0</v>
      </c>
      <c r="O14" s="1937"/>
      <c r="P14" s="1937"/>
      <c r="Q14" s="1937"/>
      <c r="R14" s="1935">
        <f t="shared" si="1"/>
        <v>0</v>
      </c>
      <c r="S14" s="1923"/>
      <c r="T14" s="1914"/>
      <c r="U14" s="1914"/>
      <c r="V14" s="1914"/>
      <c r="W14" s="1914"/>
      <c r="X14" s="605">
        <f t="shared" si="2"/>
        <v>0</v>
      </c>
      <c r="Y14" s="1923"/>
      <c r="Z14" s="1914"/>
      <c r="AA14" s="1914"/>
      <c r="AB14" s="1914"/>
      <c r="AC14" s="1914"/>
      <c r="AD14" s="1914"/>
      <c r="AE14" s="1914"/>
      <c r="AF14" s="1914"/>
      <c r="AG14" s="1914"/>
      <c r="AH14" s="605">
        <f t="shared" si="3"/>
        <v>0</v>
      </c>
      <c r="AI14" s="1937"/>
      <c r="AJ14" s="1935">
        <f t="shared" si="4"/>
        <v>0</v>
      </c>
      <c r="AK14" s="1923"/>
      <c r="AL14" s="1914"/>
      <c r="AM14" s="1914"/>
      <c r="AN14" s="1914"/>
      <c r="AO14" s="1914"/>
      <c r="AP14" s="1914"/>
      <c r="AQ14" s="1931">
        <f t="shared" si="5"/>
        <v>0</v>
      </c>
      <c r="AR14" s="1937"/>
      <c r="AS14" s="1937"/>
      <c r="AT14" s="1937"/>
      <c r="AU14" s="1935">
        <f t="shared" si="6"/>
        <v>0</v>
      </c>
      <c r="AV14" s="1923"/>
      <c r="AW14" s="1914"/>
      <c r="AX14" s="1914"/>
      <c r="AY14" s="605">
        <f t="shared" si="7"/>
        <v>0</v>
      </c>
      <c r="AZ14" s="1937"/>
      <c r="BA14" s="1937"/>
      <c r="BB14" s="1935">
        <f t="shared" si="8"/>
        <v>0</v>
      </c>
      <c r="BC14" s="1954"/>
      <c r="BD14" s="1935">
        <f t="shared" si="9"/>
        <v>0</v>
      </c>
      <c r="BE14" s="604" t="str">
        <f t="shared" si="10"/>
        <v>OK</v>
      </c>
      <c r="BF14" s="1914"/>
    </row>
    <row r="15" spans="1:58" s="604" customFormat="1" ht="14.25">
      <c r="A15" s="1914"/>
      <c r="B15" s="1916"/>
      <c r="C15" s="1923"/>
      <c r="D15" s="1914"/>
      <c r="E15" s="1924"/>
      <c r="F15" s="1923"/>
      <c r="G15" s="1914"/>
      <c r="H15" s="1914"/>
      <c r="I15" s="1914"/>
      <c r="J15" s="1914"/>
      <c r="K15" s="1914"/>
      <c r="L15" s="1914"/>
      <c r="M15" s="1914"/>
      <c r="N15" s="1931">
        <f t="shared" si="0"/>
        <v>0</v>
      </c>
      <c r="O15" s="1937"/>
      <c r="P15" s="1937"/>
      <c r="Q15" s="1937"/>
      <c r="R15" s="1935">
        <f t="shared" si="1"/>
        <v>0</v>
      </c>
      <c r="S15" s="1923"/>
      <c r="T15" s="1914"/>
      <c r="U15" s="1914"/>
      <c r="V15" s="1914"/>
      <c r="W15" s="1914"/>
      <c r="X15" s="605">
        <f t="shared" si="2"/>
        <v>0</v>
      </c>
      <c r="Y15" s="1923"/>
      <c r="Z15" s="1914"/>
      <c r="AA15" s="1914"/>
      <c r="AB15" s="1914"/>
      <c r="AC15" s="1914"/>
      <c r="AD15" s="1914"/>
      <c r="AE15" s="1914"/>
      <c r="AF15" s="1914"/>
      <c r="AG15" s="1914"/>
      <c r="AH15" s="605">
        <f t="shared" si="3"/>
        <v>0</v>
      </c>
      <c r="AI15" s="1937"/>
      <c r="AJ15" s="1935">
        <f t="shared" si="4"/>
        <v>0</v>
      </c>
      <c r="AK15" s="1923"/>
      <c r="AL15" s="1914"/>
      <c r="AM15" s="1914"/>
      <c r="AN15" s="1914"/>
      <c r="AO15" s="1914"/>
      <c r="AP15" s="1914"/>
      <c r="AQ15" s="1931">
        <f t="shared" si="5"/>
        <v>0</v>
      </c>
      <c r="AR15" s="1937"/>
      <c r="AS15" s="1937"/>
      <c r="AT15" s="1937"/>
      <c r="AU15" s="1935">
        <f t="shared" si="6"/>
        <v>0</v>
      </c>
      <c r="AV15" s="1923"/>
      <c r="AW15" s="1914"/>
      <c r="AX15" s="1914"/>
      <c r="AY15" s="605">
        <f t="shared" si="7"/>
        <v>0</v>
      </c>
      <c r="AZ15" s="1937"/>
      <c r="BA15" s="1937"/>
      <c r="BB15" s="1935">
        <f t="shared" si="8"/>
        <v>0</v>
      </c>
      <c r="BC15" s="1954"/>
      <c r="BD15" s="1935">
        <f t="shared" si="9"/>
        <v>0</v>
      </c>
      <c r="BE15" s="604" t="str">
        <f t="shared" si="10"/>
        <v>OK</v>
      </c>
      <c r="BF15" s="1914"/>
    </row>
    <row r="16" spans="1:58" s="604" customFormat="1" ht="14.25">
      <c r="A16" s="1914"/>
      <c r="B16" s="1916"/>
      <c r="C16" s="1923"/>
      <c r="D16" s="1914"/>
      <c r="E16" s="1924"/>
      <c r="F16" s="1923"/>
      <c r="G16" s="1914"/>
      <c r="H16" s="1914"/>
      <c r="I16" s="1914"/>
      <c r="J16" s="1914"/>
      <c r="K16" s="1914"/>
      <c r="L16" s="1914"/>
      <c r="M16" s="1914"/>
      <c r="N16" s="1931">
        <f t="shared" si="0"/>
        <v>0</v>
      </c>
      <c r="O16" s="1937"/>
      <c r="P16" s="1937"/>
      <c r="Q16" s="1937"/>
      <c r="R16" s="1935">
        <f t="shared" si="1"/>
        <v>0</v>
      </c>
      <c r="S16" s="1923"/>
      <c r="T16" s="1914"/>
      <c r="U16" s="1914"/>
      <c r="V16" s="1914"/>
      <c r="W16" s="1914"/>
      <c r="X16" s="605">
        <f t="shared" si="2"/>
        <v>0</v>
      </c>
      <c r="Y16" s="1923"/>
      <c r="Z16" s="1914"/>
      <c r="AA16" s="1914"/>
      <c r="AB16" s="1914"/>
      <c r="AC16" s="1914"/>
      <c r="AD16" s="1914"/>
      <c r="AE16" s="1914"/>
      <c r="AF16" s="1914"/>
      <c r="AG16" s="1914"/>
      <c r="AH16" s="605">
        <f t="shared" si="3"/>
        <v>0</v>
      </c>
      <c r="AI16" s="1937"/>
      <c r="AJ16" s="1935">
        <f t="shared" si="4"/>
        <v>0</v>
      </c>
      <c r="AK16" s="1923"/>
      <c r="AL16" s="1914"/>
      <c r="AM16" s="1914"/>
      <c r="AN16" s="1914"/>
      <c r="AO16" s="1914"/>
      <c r="AP16" s="1914"/>
      <c r="AQ16" s="1931">
        <f t="shared" si="5"/>
        <v>0</v>
      </c>
      <c r="AR16" s="1937"/>
      <c r="AS16" s="1937"/>
      <c r="AT16" s="1937"/>
      <c r="AU16" s="1935">
        <f t="shared" si="6"/>
        <v>0</v>
      </c>
      <c r="AV16" s="1923"/>
      <c r="AW16" s="1914"/>
      <c r="AX16" s="1914"/>
      <c r="AY16" s="605">
        <f t="shared" si="7"/>
        <v>0</v>
      </c>
      <c r="AZ16" s="1937"/>
      <c r="BA16" s="1937"/>
      <c r="BB16" s="1935">
        <f t="shared" si="8"/>
        <v>0</v>
      </c>
      <c r="BC16" s="1954"/>
      <c r="BD16" s="1935">
        <f t="shared" si="9"/>
        <v>0</v>
      </c>
      <c r="BE16" s="604" t="str">
        <f t="shared" si="10"/>
        <v>OK</v>
      </c>
      <c r="BF16" s="1914"/>
    </row>
    <row r="17" spans="1:58" s="604" customFormat="1" ht="14.25">
      <c r="A17" s="1914"/>
      <c r="B17" s="1916"/>
      <c r="C17" s="1923"/>
      <c r="D17" s="1914"/>
      <c r="E17" s="1924"/>
      <c r="F17" s="1923"/>
      <c r="G17" s="1914"/>
      <c r="H17" s="1914"/>
      <c r="I17" s="1914"/>
      <c r="J17" s="1914"/>
      <c r="K17" s="1914"/>
      <c r="L17" s="1914"/>
      <c r="M17" s="1914"/>
      <c r="N17" s="1931">
        <f t="shared" si="0"/>
        <v>0</v>
      </c>
      <c r="O17" s="1937"/>
      <c r="P17" s="1937"/>
      <c r="Q17" s="1937"/>
      <c r="R17" s="1935">
        <f t="shared" si="1"/>
        <v>0</v>
      </c>
      <c r="S17" s="1923"/>
      <c r="T17" s="1914"/>
      <c r="U17" s="1914"/>
      <c r="V17" s="1914"/>
      <c r="W17" s="1914"/>
      <c r="X17" s="605">
        <f t="shared" si="2"/>
        <v>0</v>
      </c>
      <c r="Y17" s="1923"/>
      <c r="Z17" s="1914"/>
      <c r="AA17" s="1914"/>
      <c r="AB17" s="1914"/>
      <c r="AC17" s="1914"/>
      <c r="AD17" s="1914"/>
      <c r="AE17" s="1914"/>
      <c r="AF17" s="1914"/>
      <c r="AG17" s="1914"/>
      <c r="AH17" s="605">
        <f t="shared" si="3"/>
        <v>0</v>
      </c>
      <c r="AI17" s="1937"/>
      <c r="AJ17" s="1935">
        <f t="shared" si="4"/>
        <v>0</v>
      </c>
      <c r="AK17" s="1923"/>
      <c r="AL17" s="1914"/>
      <c r="AM17" s="1914"/>
      <c r="AN17" s="1914"/>
      <c r="AO17" s="1914"/>
      <c r="AP17" s="1914"/>
      <c r="AQ17" s="1931">
        <f t="shared" si="5"/>
        <v>0</v>
      </c>
      <c r="AR17" s="1937"/>
      <c r="AS17" s="1937"/>
      <c r="AT17" s="1937"/>
      <c r="AU17" s="1935">
        <f t="shared" si="6"/>
        <v>0</v>
      </c>
      <c r="AV17" s="1923"/>
      <c r="AW17" s="1914"/>
      <c r="AX17" s="1914"/>
      <c r="AY17" s="605">
        <f t="shared" si="7"/>
        <v>0</v>
      </c>
      <c r="AZ17" s="1937"/>
      <c r="BA17" s="1937"/>
      <c r="BB17" s="1935">
        <f t="shared" si="8"/>
        <v>0</v>
      </c>
      <c r="BC17" s="1954"/>
      <c r="BD17" s="1935">
        <f t="shared" si="9"/>
        <v>0</v>
      </c>
      <c r="BE17" s="604" t="str">
        <f t="shared" si="10"/>
        <v>OK</v>
      </c>
      <c r="BF17" s="1914"/>
    </row>
    <row r="18" spans="1:58" s="604" customFormat="1" ht="14.25">
      <c r="A18" s="1914"/>
      <c r="B18" s="1916"/>
      <c r="C18" s="1923"/>
      <c r="D18" s="1914"/>
      <c r="E18" s="1924"/>
      <c r="F18" s="1923"/>
      <c r="G18" s="1914"/>
      <c r="H18" s="1914"/>
      <c r="I18" s="1914"/>
      <c r="J18" s="1914"/>
      <c r="K18" s="1914"/>
      <c r="L18" s="1914"/>
      <c r="M18" s="1914"/>
      <c r="N18" s="1931">
        <f t="shared" si="0"/>
        <v>0</v>
      </c>
      <c r="O18" s="1937"/>
      <c r="P18" s="1937"/>
      <c r="Q18" s="1937"/>
      <c r="R18" s="1935">
        <f t="shared" si="1"/>
        <v>0</v>
      </c>
      <c r="S18" s="1923"/>
      <c r="T18" s="1914"/>
      <c r="U18" s="1914"/>
      <c r="V18" s="1914"/>
      <c r="W18" s="1914"/>
      <c r="X18" s="605">
        <f t="shared" si="2"/>
        <v>0</v>
      </c>
      <c r="Y18" s="1923"/>
      <c r="Z18" s="1914"/>
      <c r="AA18" s="1914"/>
      <c r="AB18" s="1914"/>
      <c r="AC18" s="1914"/>
      <c r="AD18" s="1914"/>
      <c r="AE18" s="1914"/>
      <c r="AF18" s="1914"/>
      <c r="AG18" s="1914"/>
      <c r="AH18" s="605">
        <f t="shared" si="3"/>
        <v>0</v>
      </c>
      <c r="AI18" s="1937"/>
      <c r="AJ18" s="1935">
        <f t="shared" si="4"/>
        <v>0</v>
      </c>
      <c r="AK18" s="1923"/>
      <c r="AL18" s="1914"/>
      <c r="AM18" s="1914"/>
      <c r="AN18" s="1914"/>
      <c r="AO18" s="1914"/>
      <c r="AP18" s="1914"/>
      <c r="AQ18" s="1931">
        <f t="shared" si="5"/>
        <v>0</v>
      </c>
      <c r="AR18" s="1937"/>
      <c r="AS18" s="1937"/>
      <c r="AT18" s="1937"/>
      <c r="AU18" s="1935">
        <f t="shared" si="6"/>
        <v>0</v>
      </c>
      <c r="AV18" s="1923"/>
      <c r="AW18" s="1914"/>
      <c r="AX18" s="1914"/>
      <c r="AY18" s="605">
        <f t="shared" si="7"/>
        <v>0</v>
      </c>
      <c r="AZ18" s="1937"/>
      <c r="BA18" s="1937"/>
      <c r="BB18" s="1935">
        <f t="shared" si="8"/>
        <v>0</v>
      </c>
      <c r="BC18" s="1954"/>
      <c r="BD18" s="1935">
        <f t="shared" si="9"/>
        <v>0</v>
      </c>
      <c r="BE18" s="604" t="str">
        <f t="shared" si="10"/>
        <v>OK</v>
      </c>
      <c r="BF18" s="1914"/>
    </row>
    <row r="19" spans="1:58" s="604" customFormat="1" ht="14.25">
      <c r="A19" s="1914"/>
      <c r="B19" s="1916"/>
      <c r="C19" s="1923"/>
      <c r="D19" s="1914"/>
      <c r="E19" s="1924"/>
      <c r="F19" s="1923"/>
      <c r="G19" s="1914"/>
      <c r="H19" s="1914"/>
      <c r="I19" s="1914"/>
      <c r="J19" s="1914"/>
      <c r="K19" s="1914"/>
      <c r="L19" s="1914"/>
      <c r="M19" s="1914"/>
      <c r="N19" s="1931">
        <f t="shared" si="0"/>
        <v>0</v>
      </c>
      <c r="O19" s="1937"/>
      <c r="P19" s="1937"/>
      <c r="Q19" s="1937"/>
      <c r="R19" s="1935">
        <f t="shared" si="1"/>
        <v>0</v>
      </c>
      <c r="S19" s="1923"/>
      <c r="T19" s="1914"/>
      <c r="U19" s="1914"/>
      <c r="V19" s="1914"/>
      <c r="W19" s="1914"/>
      <c r="X19" s="605">
        <f t="shared" si="2"/>
        <v>0</v>
      </c>
      <c r="Y19" s="1923"/>
      <c r="Z19" s="1914"/>
      <c r="AA19" s="1914"/>
      <c r="AB19" s="1914"/>
      <c r="AC19" s="1914"/>
      <c r="AD19" s="1914"/>
      <c r="AE19" s="1914"/>
      <c r="AF19" s="1914"/>
      <c r="AG19" s="1914"/>
      <c r="AH19" s="605">
        <f t="shared" si="3"/>
        <v>0</v>
      </c>
      <c r="AI19" s="1937"/>
      <c r="AJ19" s="1935">
        <f t="shared" si="4"/>
        <v>0</v>
      </c>
      <c r="AK19" s="1923"/>
      <c r="AL19" s="1914"/>
      <c r="AM19" s="1914"/>
      <c r="AN19" s="1914"/>
      <c r="AO19" s="1914"/>
      <c r="AP19" s="1914"/>
      <c r="AQ19" s="1931">
        <f t="shared" si="5"/>
        <v>0</v>
      </c>
      <c r="AR19" s="1937"/>
      <c r="AS19" s="1937"/>
      <c r="AT19" s="1937"/>
      <c r="AU19" s="1935">
        <f t="shared" si="6"/>
        <v>0</v>
      </c>
      <c r="AV19" s="1923"/>
      <c r="AW19" s="1914"/>
      <c r="AX19" s="1914"/>
      <c r="AY19" s="605">
        <f t="shared" si="7"/>
        <v>0</v>
      </c>
      <c r="AZ19" s="1937"/>
      <c r="BA19" s="1937"/>
      <c r="BB19" s="1935">
        <f t="shared" si="8"/>
        <v>0</v>
      </c>
      <c r="BC19" s="1954"/>
      <c r="BD19" s="1935">
        <f t="shared" si="9"/>
        <v>0</v>
      </c>
      <c r="BE19" s="604" t="str">
        <f t="shared" si="10"/>
        <v>OK</v>
      </c>
      <c r="BF19" s="1914"/>
    </row>
    <row r="20" spans="1:58" s="604" customFormat="1" ht="14.25">
      <c r="A20" s="1914"/>
      <c r="B20" s="1916"/>
      <c r="C20" s="1923"/>
      <c r="D20" s="1914"/>
      <c r="E20" s="1924"/>
      <c r="F20" s="1923"/>
      <c r="G20" s="1914"/>
      <c r="H20" s="1914"/>
      <c r="I20" s="1914"/>
      <c r="J20" s="1914"/>
      <c r="K20" s="1914"/>
      <c r="L20" s="1914"/>
      <c r="M20" s="1914"/>
      <c r="N20" s="1931">
        <f t="shared" si="0"/>
        <v>0</v>
      </c>
      <c r="O20" s="1937"/>
      <c r="P20" s="1937"/>
      <c r="Q20" s="1937"/>
      <c r="R20" s="1935">
        <f t="shared" si="1"/>
        <v>0</v>
      </c>
      <c r="S20" s="1923"/>
      <c r="T20" s="1914"/>
      <c r="U20" s="1914"/>
      <c r="V20" s="1914"/>
      <c r="W20" s="1914"/>
      <c r="X20" s="605">
        <f t="shared" si="2"/>
        <v>0</v>
      </c>
      <c r="Y20" s="1923"/>
      <c r="Z20" s="1914"/>
      <c r="AA20" s="1914"/>
      <c r="AB20" s="1914"/>
      <c r="AC20" s="1914"/>
      <c r="AD20" s="1914"/>
      <c r="AE20" s="1914"/>
      <c r="AF20" s="1914"/>
      <c r="AG20" s="1914"/>
      <c r="AH20" s="605">
        <f t="shared" si="3"/>
        <v>0</v>
      </c>
      <c r="AI20" s="1937"/>
      <c r="AJ20" s="1935">
        <f t="shared" si="4"/>
        <v>0</v>
      </c>
      <c r="AK20" s="1923"/>
      <c r="AL20" s="1914"/>
      <c r="AM20" s="1914"/>
      <c r="AN20" s="1914"/>
      <c r="AO20" s="1914"/>
      <c r="AP20" s="1914"/>
      <c r="AQ20" s="1931">
        <f t="shared" si="5"/>
        <v>0</v>
      </c>
      <c r="AR20" s="1937"/>
      <c r="AS20" s="1937"/>
      <c r="AT20" s="1937"/>
      <c r="AU20" s="1935">
        <f t="shared" si="6"/>
        <v>0</v>
      </c>
      <c r="AV20" s="1923"/>
      <c r="AW20" s="1914"/>
      <c r="AX20" s="1914"/>
      <c r="AY20" s="605">
        <f t="shared" si="7"/>
        <v>0</v>
      </c>
      <c r="AZ20" s="1937"/>
      <c r="BA20" s="1937"/>
      <c r="BB20" s="1935">
        <f t="shared" si="8"/>
        <v>0</v>
      </c>
      <c r="BC20" s="1954"/>
      <c r="BD20" s="1935">
        <f t="shared" si="9"/>
        <v>0</v>
      </c>
      <c r="BE20" s="604" t="str">
        <f t="shared" si="10"/>
        <v>OK</v>
      </c>
      <c r="BF20" s="1914"/>
    </row>
    <row r="21" spans="1:58" s="604" customFormat="1" ht="14.25">
      <c r="A21" s="1914"/>
      <c r="B21" s="1916"/>
      <c r="C21" s="1923"/>
      <c r="D21" s="1914"/>
      <c r="E21" s="1924"/>
      <c r="F21" s="1923"/>
      <c r="G21" s="1914"/>
      <c r="H21" s="1914"/>
      <c r="I21" s="1914"/>
      <c r="J21" s="1914"/>
      <c r="K21" s="1914"/>
      <c r="L21" s="1914"/>
      <c r="M21" s="1914"/>
      <c r="N21" s="1931">
        <f t="shared" si="0"/>
        <v>0</v>
      </c>
      <c r="O21" s="1937"/>
      <c r="P21" s="1937"/>
      <c r="Q21" s="1937"/>
      <c r="R21" s="1935">
        <f t="shared" si="1"/>
        <v>0</v>
      </c>
      <c r="S21" s="1923"/>
      <c r="T21" s="1914"/>
      <c r="U21" s="1914"/>
      <c r="V21" s="1914"/>
      <c r="W21" s="1914"/>
      <c r="X21" s="605">
        <f t="shared" si="2"/>
        <v>0</v>
      </c>
      <c r="Y21" s="1923"/>
      <c r="Z21" s="1914"/>
      <c r="AA21" s="1914"/>
      <c r="AB21" s="1914"/>
      <c r="AC21" s="1914"/>
      <c r="AD21" s="1914"/>
      <c r="AE21" s="1914"/>
      <c r="AF21" s="1914"/>
      <c r="AG21" s="1914"/>
      <c r="AH21" s="605">
        <f t="shared" si="3"/>
        <v>0</v>
      </c>
      <c r="AI21" s="1937"/>
      <c r="AJ21" s="1935">
        <f t="shared" si="4"/>
        <v>0</v>
      </c>
      <c r="AK21" s="1923"/>
      <c r="AL21" s="1914"/>
      <c r="AM21" s="1914"/>
      <c r="AN21" s="1914"/>
      <c r="AO21" s="1914"/>
      <c r="AP21" s="1914"/>
      <c r="AQ21" s="1931">
        <f t="shared" si="5"/>
        <v>0</v>
      </c>
      <c r="AR21" s="1937"/>
      <c r="AS21" s="1937"/>
      <c r="AT21" s="1937"/>
      <c r="AU21" s="1935">
        <f t="shared" si="6"/>
        <v>0</v>
      </c>
      <c r="AV21" s="1923"/>
      <c r="AW21" s="1914"/>
      <c r="AX21" s="1914"/>
      <c r="AY21" s="605">
        <f t="shared" si="7"/>
        <v>0</v>
      </c>
      <c r="AZ21" s="1937"/>
      <c r="BA21" s="1937"/>
      <c r="BB21" s="1935">
        <f t="shared" si="8"/>
        <v>0</v>
      </c>
      <c r="BC21" s="1954"/>
      <c r="BD21" s="1935">
        <f t="shared" si="9"/>
        <v>0</v>
      </c>
      <c r="BE21" s="604" t="str">
        <f t="shared" si="10"/>
        <v>OK</v>
      </c>
      <c r="BF21" s="1914"/>
    </row>
    <row r="22" spans="1:58" s="604" customFormat="1" ht="14.25">
      <c r="A22" s="1914"/>
      <c r="B22" s="1916"/>
      <c r="C22" s="1923"/>
      <c r="D22" s="1914"/>
      <c r="E22" s="1924"/>
      <c r="F22" s="1923"/>
      <c r="G22" s="1914"/>
      <c r="H22" s="1914"/>
      <c r="I22" s="1914"/>
      <c r="J22" s="1914"/>
      <c r="K22" s="1914"/>
      <c r="L22" s="1914"/>
      <c r="M22" s="1914"/>
      <c r="N22" s="1931">
        <f t="shared" si="0"/>
        <v>0</v>
      </c>
      <c r="O22" s="1937"/>
      <c r="P22" s="1937"/>
      <c r="Q22" s="1937"/>
      <c r="R22" s="1935">
        <f t="shared" si="1"/>
        <v>0</v>
      </c>
      <c r="S22" s="1923"/>
      <c r="T22" s="1914"/>
      <c r="U22" s="1914"/>
      <c r="V22" s="1914"/>
      <c r="W22" s="1914"/>
      <c r="X22" s="605">
        <f t="shared" si="2"/>
        <v>0</v>
      </c>
      <c r="Y22" s="1923"/>
      <c r="Z22" s="1914"/>
      <c r="AA22" s="1914"/>
      <c r="AB22" s="1914"/>
      <c r="AC22" s="1914"/>
      <c r="AD22" s="1914"/>
      <c r="AE22" s="1914"/>
      <c r="AF22" s="1914"/>
      <c r="AG22" s="1914"/>
      <c r="AH22" s="605">
        <f t="shared" si="3"/>
        <v>0</v>
      </c>
      <c r="AI22" s="1937"/>
      <c r="AJ22" s="1935">
        <f t="shared" si="4"/>
        <v>0</v>
      </c>
      <c r="AK22" s="1923"/>
      <c r="AL22" s="1914"/>
      <c r="AM22" s="1914"/>
      <c r="AN22" s="1914"/>
      <c r="AO22" s="1914"/>
      <c r="AP22" s="1914"/>
      <c r="AQ22" s="1931">
        <f t="shared" si="5"/>
        <v>0</v>
      </c>
      <c r="AR22" s="1937"/>
      <c r="AS22" s="1937"/>
      <c r="AT22" s="1937"/>
      <c r="AU22" s="1935">
        <f t="shared" si="6"/>
        <v>0</v>
      </c>
      <c r="AV22" s="1923"/>
      <c r="AW22" s="1914"/>
      <c r="AX22" s="1914"/>
      <c r="AY22" s="605">
        <f t="shared" si="7"/>
        <v>0</v>
      </c>
      <c r="AZ22" s="1937"/>
      <c r="BA22" s="1937"/>
      <c r="BB22" s="1935">
        <f t="shared" si="8"/>
        <v>0</v>
      </c>
      <c r="BC22" s="1954"/>
      <c r="BD22" s="1935">
        <f t="shared" si="9"/>
        <v>0</v>
      </c>
      <c r="BE22" s="604" t="str">
        <f t="shared" si="10"/>
        <v>OK</v>
      </c>
      <c r="BF22" s="1914"/>
    </row>
    <row r="23" spans="1:58" s="604" customFormat="1" ht="14.25">
      <c r="A23" s="1914"/>
      <c r="B23" s="1916"/>
      <c r="C23" s="1923"/>
      <c r="D23" s="1914"/>
      <c r="E23" s="1924"/>
      <c r="F23" s="1923"/>
      <c r="G23" s="1914"/>
      <c r="H23" s="1914"/>
      <c r="I23" s="1914"/>
      <c r="J23" s="1914"/>
      <c r="K23" s="1914"/>
      <c r="L23" s="1914"/>
      <c r="M23" s="1914"/>
      <c r="N23" s="1931">
        <f t="shared" si="0"/>
        <v>0</v>
      </c>
      <c r="O23" s="1937"/>
      <c r="P23" s="1937"/>
      <c r="Q23" s="1937"/>
      <c r="R23" s="1935">
        <f t="shared" si="1"/>
        <v>0</v>
      </c>
      <c r="S23" s="1923"/>
      <c r="T23" s="1914"/>
      <c r="U23" s="1914"/>
      <c r="V23" s="1914"/>
      <c r="W23" s="1914"/>
      <c r="X23" s="605">
        <f t="shared" si="2"/>
        <v>0</v>
      </c>
      <c r="Y23" s="1923"/>
      <c r="Z23" s="1914"/>
      <c r="AA23" s="1914"/>
      <c r="AB23" s="1914"/>
      <c r="AC23" s="1914"/>
      <c r="AD23" s="1914"/>
      <c r="AE23" s="1914"/>
      <c r="AF23" s="1914"/>
      <c r="AG23" s="1914"/>
      <c r="AH23" s="605">
        <f t="shared" si="3"/>
        <v>0</v>
      </c>
      <c r="AI23" s="1937"/>
      <c r="AJ23" s="1935">
        <f t="shared" si="4"/>
        <v>0</v>
      </c>
      <c r="AK23" s="1923"/>
      <c r="AL23" s="1914"/>
      <c r="AM23" s="1914"/>
      <c r="AN23" s="1914"/>
      <c r="AO23" s="1914"/>
      <c r="AP23" s="1914"/>
      <c r="AQ23" s="1931">
        <f t="shared" si="5"/>
        <v>0</v>
      </c>
      <c r="AR23" s="1937"/>
      <c r="AS23" s="1937"/>
      <c r="AT23" s="1937"/>
      <c r="AU23" s="1935">
        <f t="shared" si="6"/>
        <v>0</v>
      </c>
      <c r="AV23" s="1923"/>
      <c r="AW23" s="1914"/>
      <c r="AX23" s="1914"/>
      <c r="AY23" s="605">
        <f t="shared" si="7"/>
        <v>0</v>
      </c>
      <c r="AZ23" s="1937"/>
      <c r="BA23" s="1937"/>
      <c r="BB23" s="1935">
        <f t="shared" si="8"/>
        <v>0</v>
      </c>
      <c r="BC23" s="1954"/>
      <c r="BD23" s="1935">
        <f t="shared" si="9"/>
        <v>0</v>
      </c>
      <c r="BE23" s="604" t="str">
        <f t="shared" si="10"/>
        <v>OK</v>
      </c>
      <c r="BF23" s="1914"/>
    </row>
    <row r="24" spans="1:58" s="604" customFormat="1" ht="14.25">
      <c r="A24" s="1914"/>
      <c r="B24" s="1916"/>
      <c r="C24" s="1923"/>
      <c r="D24" s="1914"/>
      <c r="E24" s="1924"/>
      <c r="F24" s="1923"/>
      <c r="G24" s="1914"/>
      <c r="H24" s="1914"/>
      <c r="I24" s="1914"/>
      <c r="J24" s="1914"/>
      <c r="K24" s="1914"/>
      <c r="L24" s="1914"/>
      <c r="M24" s="1914"/>
      <c r="N24" s="1931">
        <f t="shared" si="0"/>
        <v>0</v>
      </c>
      <c r="O24" s="1937"/>
      <c r="P24" s="1937"/>
      <c r="Q24" s="1937"/>
      <c r="R24" s="1935">
        <f t="shared" si="1"/>
        <v>0</v>
      </c>
      <c r="S24" s="1923"/>
      <c r="T24" s="1914"/>
      <c r="U24" s="1914"/>
      <c r="V24" s="1914"/>
      <c r="W24" s="1914"/>
      <c r="X24" s="605">
        <f t="shared" si="2"/>
        <v>0</v>
      </c>
      <c r="Y24" s="1923"/>
      <c r="Z24" s="1914"/>
      <c r="AA24" s="1914"/>
      <c r="AB24" s="1914"/>
      <c r="AC24" s="1914"/>
      <c r="AD24" s="1914"/>
      <c r="AE24" s="1914"/>
      <c r="AF24" s="1914"/>
      <c r="AG24" s="1914"/>
      <c r="AH24" s="605">
        <f t="shared" si="3"/>
        <v>0</v>
      </c>
      <c r="AI24" s="1937"/>
      <c r="AJ24" s="1935">
        <f t="shared" si="4"/>
        <v>0</v>
      </c>
      <c r="AK24" s="1923"/>
      <c r="AL24" s="1914"/>
      <c r="AM24" s="1914"/>
      <c r="AN24" s="1914"/>
      <c r="AO24" s="1914"/>
      <c r="AP24" s="1914"/>
      <c r="AQ24" s="1931">
        <f t="shared" si="5"/>
        <v>0</v>
      </c>
      <c r="AR24" s="1937"/>
      <c r="AS24" s="1937"/>
      <c r="AT24" s="1937"/>
      <c r="AU24" s="1935">
        <f t="shared" si="6"/>
        <v>0</v>
      </c>
      <c r="AV24" s="1923"/>
      <c r="AW24" s="1914"/>
      <c r="AX24" s="1914"/>
      <c r="AY24" s="605">
        <f t="shared" si="7"/>
        <v>0</v>
      </c>
      <c r="AZ24" s="1937"/>
      <c r="BA24" s="1937"/>
      <c r="BB24" s="1935">
        <f t="shared" si="8"/>
        <v>0</v>
      </c>
      <c r="BC24" s="1954"/>
      <c r="BD24" s="1935">
        <f t="shared" si="9"/>
        <v>0</v>
      </c>
      <c r="BE24" s="604" t="str">
        <f t="shared" si="10"/>
        <v>OK</v>
      </c>
      <c r="BF24" s="1914"/>
    </row>
    <row r="25" spans="1:58" s="604" customFormat="1" ht="14.25">
      <c r="A25" s="1914"/>
      <c r="B25" s="1916"/>
      <c r="C25" s="1923"/>
      <c r="D25" s="1914"/>
      <c r="E25" s="1924"/>
      <c r="F25" s="1923"/>
      <c r="G25" s="1914"/>
      <c r="H25" s="1914"/>
      <c r="I25" s="1914"/>
      <c r="J25" s="1914"/>
      <c r="K25" s="1914"/>
      <c r="L25" s="1914"/>
      <c r="M25" s="1914"/>
      <c r="N25" s="1931">
        <f t="shared" si="0"/>
        <v>0</v>
      </c>
      <c r="O25" s="1937"/>
      <c r="P25" s="1937"/>
      <c r="Q25" s="1937"/>
      <c r="R25" s="1935">
        <f t="shared" si="1"/>
        <v>0</v>
      </c>
      <c r="S25" s="1923"/>
      <c r="T25" s="1914"/>
      <c r="U25" s="1914"/>
      <c r="V25" s="1914"/>
      <c r="W25" s="1914"/>
      <c r="X25" s="605">
        <f t="shared" si="2"/>
        <v>0</v>
      </c>
      <c r="Y25" s="1923"/>
      <c r="Z25" s="1914"/>
      <c r="AA25" s="1914"/>
      <c r="AB25" s="1914"/>
      <c r="AC25" s="1914"/>
      <c r="AD25" s="1914"/>
      <c r="AE25" s="1914"/>
      <c r="AF25" s="1914"/>
      <c r="AG25" s="1914"/>
      <c r="AH25" s="605">
        <f t="shared" si="3"/>
        <v>0</v>
      </c>
      <c r="AI25" s="1937"/>
      <c r="AJ25" s="1935">
        <f t="shared" si="4"/>
        <v>0</v>
      </c>
      <c r="AK25" s="1923"/>
      <c r="AL25" s="1914"/>
      <c r="AM25" s="1914"/>
      <c r="AN25" s="1914"/>
      <c r="AO25" s="1914"/>
      <c r="AP25" s="1914"/>
      <c r="AQ25" s="1931">
        <f t="shared" si="5"/>
        <v>0</v>
      </c>
      <c r="AR25" s="1937"/>
      <c r="AS25" s="1937"/>
      <c r="AT25" s="1937"/>
      <c r="AU25" s="1935">
        <f t="shared" si="6"/>
        <v>0</v>
      </c>
      <c r="AV25" s="1923"/>
      <c r="AW25" s="1914"/>
      <c r="AX25" s="1914"/>
      <c r="AY25" s="605">
        <f t="shared" si="7"/>
        <v>0</v>
      </c>
      <c r="AZ25" s="1937"/>
      <c r="BA25" s="1937"/>
      <c r="BB25" s="1935">
        <f t="shared" si="8"/>
        <v>0</v>
      </c>
      <c r="BC25" s="1954"/>
      <c r="BD25" s="1935">
        <f t="shared" si="9"/>
        <v>0</v>
      </c>
      <c r="BE25" s="604" t="str">
        <f t="shared" si="10"/>
        <v>OK</v>
      </c>
      <c r="BF25" s="1914"/>
    </row>
    <row r="26" spans="1:58" s="1038" customFormat="1" ht="15">
      <c r="A26" s="1038" t="s">
        <v>1560</v>
      </c>
      <c r="B26" s="628"/>
      <c r="C26" s="703">
        <f>SUM(C11:C25)</f>
        <v>0</v>
      </c>
      <c r="D26" s="700">
        <f>SUM(D11:D25)</f>
        <v>0</v>
      </c>
      <c r="E26" s="607">
        <f t="shared" ref="E26:BC26" si="11">SUM(E11:E25)</f>
        <v>0</v>
      </c>
      <c r="F26" s="703">
        <f t="shared" si="11"/>
        <v>0</v>
      </c>
      <c r="G26" s="606">
        <f t="shared" si="11"/>
        <v>0</v>
      </c>
      <c r="H26" s="606">
        <f t="shared" si="11"/>
        <v>0</v>
      </c>
      <c r="I26" s="606">
        <f t="shared" si="11"/>
        <v>0</v>
      </c>
      <c r="J26" s="606">
        <f t="shared" si="11"/>
        <v>0</v>
      </c>
      <c r="K26" s="606">
        <f t="shared" si="11"/>
        <v>0</v>
      </c>
      <c r="L26" s="606">
        <f t="shared" si="11"/>
        <v>0</v>
      </c>
      <c r="M26" s="606">
        <f t="shared" si="11"/>
        <v>0</v>
      </c>
      <c r="N26" s="700">
        <f>SUM(F26:M26)</f>
        <v>0</v>
      </c>
      <c r="O26" s="1963">
        <f t="shared" si="11"/>
        <v>0</v>
      </c>
      <c r="P26" s="1963">
        <f t="shared" si="11"/>
        <v>0</v>
      </c>
      <c r="Q26" s="1963">
        <f t="shared" si="11"/>
        <v>0</v>
      </c>
      <c r="R26" s="1963">
        <f t="shared" si="1"/>
        <v>0</v>
      </c>
      <c r="S26" s="703">
        <f t="shared" si="11"/>
        <v>0</v>
      </c>
      <c r="T26" s="606">
        <f>SUM(T11:T25)</f>
        <v>0</v>
      </c>
      <c r="U26" s="606">
        <f t="shared" si="11"/>
        <v>0</v>
      </c>
      <c r="V26" s="606">
        <f t="shared" si="11"/>
        <v>0</v>
      </c>
      <c r="W26" s="606">
        <f t="shared" si="11"/>
        <v>0</v>
      </c>
      <c r="X26" s="607">
        <f t="shared" si="2"/>
        <v>0</v>
      </c>
      <c r="Y26" s="703">
        <f t="shared" si="11"/>
        <v>0</v>
      </c>
      <c r="Z26" s="606">
        <f t="shared" si="11"/>
        <v>0</v>
      </c>
      <c r="AA26" s="606">
        <f t="shared" si="11"/>
        <v>0</v>
      </c>
      <c r="AB26" s="606">
        <f t="shared" si="11"/>
        <v>0</v>
      </c>
      <c r="AC26" s="606">
        <f t="shared" si="11"/>
        <v>0</v>
      </c>
      <c r="AD26" s="606">
        <f t="shared" si="11"/>
        <v>0</v>
      </c>
      <c r="AE26" s="606">
        <f t="shared" si="11"/>
        <v>0</v>
      </c>
      <c r="AF26" s="606">
        <f t="shared" si="11"/>
        <v>0</v>
      </c>
      <c r="AG26" s="606">
        <f t="shared" si="11"/>
        <v>0</v>
      </c>
      <c r="AH26" s="607">
        <f t="shared" si="3"/>
        <v>0</v>
      </c>
      <c r="AI26" s="1963">
        <f t="shared" si="11"/>
        <v>0</v>
      </c>
      <c r="AJ26" s="1963">
        <f t="shared" si="4"/>
        <v>0</v>
      </c>
      <c r="AK26" s="703">
        <f t="shared" si="11"/>
        <v>0</v>
      </c>
      <c r="AL26" s="606">
        <f t="shared" si="11"/>
        <v>0</v>
      </c>
      <c r="AM26" s="606">
        <f t="shared" si="11"/>
        <v>0</v>
      </c>
      <c r="AN26" s="606">
        <f t="shared" si="11"/>
        <v>0</v>
      </c>
      <c r="AO26" s="606">
        <f t="shared" si="11"/>
        <v>0</v>
      </c>
      <c r="AP26" s="606">
        <f t="shared" si="11"/>
        <v>0</v>
      </c>
      <c r="AQ26" s="700">
        <f t="shared" si="5"/>
        <v>0</v>
      </c>
      <c r="AR26" s="1963">
        <f t="shared" si="11"/>
        <v>0</v>
      </c>
      <c r="AS26" s="1963">
        <f t="shared" si="11"/>
        <v>0</v>
      </c>
      <c r="AT26" s="1963">
        <f t="shared" si="11"/>
        <v>0</v>
      </c>
      <c r="AU26" s="1963">
        <f t="shared" si="6"/>
        <v>0</v>
      </c>
      <c r="AV26" s="703">
        <f t="shared" si="11"/>
        <v>0</v>
      </c>
      <c r="AW26" s="606">
        <f t="shared" si="11"/>
        <v>0</v>
      </c>
      <c r="AX26" s="606">
        <f t="shared" si="11"/>
        <v>0</v>
      </c>
      <c r="AY26" s="607">
        <f t="shared" si="7"/>
        <v>0</v>
      </c>
      <c r="AZ26" s="1963">
        <f t="shared" si="11"/>
        <v>0</v>
      </c>
      <c r="BA26" s="1963">
        <f t="shared" si="11"/>
        <v>0</v>
      </c>
      <c r="BB26" s="1963">
        <f t="shared" si="8"/>
        <v>0</v>
      </c>
      <c r="BC26" s="1972">
        <f t="shared" si="11"/>
        <v>0</v>
      </c>
      <c r="BD26" s="1963">
        <f t="shared" si="9"/>
        <v>0</v>
      </c>
    </row>
    <row r="27" spans="1:5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row>
    <row r="28" spans="1:58" ht="18">
      <c r="A28" s="602" t="s">
        <v>524</v>
      </c>
      <c r="B28" s="627"/>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row>
    <row r="29" spans="1:58" s="1038" customFormat="1" ht="15">
      <c r="A29" s="1038" t="s">
        <v>1560</v>
      </c>
      <c r="B29" s="628"/>
      <c r="C29" s="703">
        <f>C26</f>
        <v>0</v>
      </c>
      <c r="D29" s="606">
        <f>D26</f>
        <v>0</v>
      </c>
      <c r="E29" s="701">
        <f t="shared" ref="E29:L29" si="12">E26</f>
        <v>0</v>
      </c>
      <c r="F29" s="703">
        <f t="shared" si="12"/>
        <v>0</v>
      </c>
      <c r="G29" s="606">
        <f t="shared" si="12"/>
        <v>0</v>
      </c>
      <c r="H29" s="606">
        <f t="shared" si="12"/>
        <v>0</v>
      </c>
      <c r="I29" s="606">
        <f t="shared" si="12"/>
        <v>0</v>
      </c>
      <c r="J29" s="606">
        <f t="shared" si="12"/>
        <v>0</v>
      </c>
      <c r="K29" s="606">
        <f t="shared" si="12"/>
        <v>0</v>
      </c>
      <c r="L29" s="606">
        <f t="shared" si="12"/>
        <v>0</v>
      </c>
      <c r="M29" s="606">
        <f>M26</f>
        <v>0</v>
      </c>
      <c r="N29" s="700">
        <f>SUM(F29:M29)</f>
        <v>0</v>
      </c>
      <c r="O29" s="1963">
        <f>O26</f>
        <v>0</v>
      </c>
      <c r="P29" s="1963">
        <f>P26</f>
        <v>0</v>
      </c>
      <c r="Q29" s="1963">
        <f>Q26</f>
        <v>0</v>
      </c>
      <c r="R29" s="1963">
        <f t="shared" ref="R29:R92" si="13">C29+E29+N29+O29+P29+Q29</f>
        <v>0</v>
      </c>
      <c r="S29" s="703">
        <f>S26</f>
        <v>0</v>
      </c>
      <c r="T29" s="606">
        <f>T26</f>
        <v>0</v>
      </c>
      <c r="U29" s="606">
        <f>U26</f>
        <v>0</v>
      </c>
      <c r="V29" s="606">
        <f>V26</f>
        <v>0</v>
      </c>
      <c r="W29" s="606">
        <f>W26</f>
        <v>0</v>
      </c>
      <c r="X29" s="607">
        <f t="shared" si="2"/>
        <v>0</v>
      </c>
      <c r="Y29" s="703">
        <f t="shared" ref="Y29:AG29" si="14">Y26</f>
        <v>0</v>
      </c>
      <c r="Z29" s="606">
        <f t="shared" si="14"/>
        <v>0</v>
      </c>
      <c r="AA29" s="606">
        <f t="shared" si="14"/>
        <v>0</v>
      </c>
      <c r="AB29" s="606">
        <f t="shared" si="14"/>
        <v>0</v>
      </c>
      <c r="AC29" s="606">
        <f t="shared" si="14"/>
        <v>0</v>
      </c>
      <c r="AD29" s="606">
        <f t="shared" si="14"/>
        <v>0</v>
      </c>
      <c r="AE29" s="606">
        <f t="shared" si="14"/>
        <v>0</v>
      </c>
      <c r="AF29" s="606">
        <f t="shared" si="14"/>
        <v>0</v>
      </c>
      <c r="AG29" s="606">
        <f t="shared" si="14"/>
        <v>0</v>
      </c>
      <c r="AH29" s="607">
        <f t="shared" si="3"/>
        <v>0</v>
      </c>
      <c r="AI29" s="1963">
        <f>AI26</f>
        <v>0</v>
      </c>
      <c r="AJ29" s="1963">
        <f t="shared" si="4"/>
        <v>0</v>
      </c>
      <c r="AK29" s="703">
        <f t="shared" ref="AK29:AP29" si="15">AK26</f>
        <v>0</v>
      </c>
      <c r="AL29" s="606">
        <f t="shared" si="15"/>
        <v>0</v>
      </c>
      <c r="AM29" s="606">
        <f t="shared" si="15"/>
        <v>0</v>
      </c>
      <c r="AN29" s="606">
        <f t="shared" si="15"/>
        <v>0</v>
      </c>
      <c r="AO29" s="606">
        <f t="shared" si="15"/>
        <v>0</v>
      </c>
      <c r="AP29" s="606">
        <f t="shared" si="15"/>
        <v>0</v>
      </c>
      <c r="AQ29" s="700">
        <f t="shared" si="5"/>
        <v>0</v>
      </c>
      <c r="AR29" s="1963">
        <f>AR26</f>
        <v>0</v>
      </c>
      <c r="AS29" s="1963">
        <f>AS26</f>
        <v>0</v>
      </c>
      <c r="AT29" s="1963">
        <f>AT26</f>
        <v>0</v>
      </c>
      <c r="AU29" s="1963">
        <f t="shared" si="6"/>
        <v>0</v>
      </c>
      <c r="AV29" s="703">
        <f>AV26</f>
        <v>0</v>
      </c>
      <c r="AW29" s="606">
        <f>AW26</f>
        <v>0</v>
      </c>
      <c r="AX29" s="606">
        <f>AX26</f>
        <v>0</v>
      </c>
      <c r="AY29" s="607">
        <f t="shared" si="7"/>
        <v>0</v>
      </c>
      <c r="AZ29" s="1963">
        <f>AZ26</f>
        <v>0</v>
      </c>
      <c r="BA29" s="1963">
        <f>BA26</f>
        <v>0</v>
      </c>
      <c r="BB29" s="1963">
        <f t="shared" si="8"/>
        <v>0</v>
      </c>
      <c r="BC29" s="1963">
        <f>BC26</f>
        <v>0</v>
      </c>
      <c r="BD29" s="1963">
        <f t="shared" si="9"/>
        <v>0</v>
      </c>
    </row>
    <row r="30" spans="1:58" s="604" customFormat="1" ht="14.25">
      <c r="A30" s="1914"/>
      <c r="B30" s="1915"/>
      <c r="C30" s="1923"/>
      <c r="D30" s="1914"/>
      <c r="E30" s="1924"/>
      <c r="F30" s="1923"/>
      <c r="G30" s="1914"/>
      <c r="H30" s="1914"/>
      <c r="I30" s="1914"/>
      <c r="J30" s="1914"/>
      <c r="K30" s="1914"/>
      <c r="L30" s="1914"/>
      <c r="M30" s="1914"/>
      <c r="N30" s="1931">
        <f>SUM(F30:M30)</f>
        <v>0</v>
      </c>
      <c r="O30" s="1937"/>
      <c r="P30" s="1937"/>
      <c r="Q30" s="1937"/>
      <c r="R30" s="1934">
        <f t="shared" si="13"/>
        <v>0</v>
      </c>
      <c r="S30" s="1923"/>
      <c r="T30" s="1914"/>
      <c r="U30" s="1914"/>
      <c r="V30" s="1914"/>
      <c r="W30" s="1914"/>
      <c r="X30" s="605">
        <f>SUM(S30:W30)</f>
        <v>0</v>
      </c>
      <c r="Y30" s="1923"/>
      <c r="Z30" s="1914"/>
      <c r="AA30" s="1914"/>
      <c r="AB30" s="1914"/>
      <c r="AC30" s="1914"/>
      <c r="AD30" s="1914"/>
      <c r="AE30" s="1914"/>
      <c r="AF30" s="1914"/>
      <c r="AG30" s="1914"/>
      <c r="AH30" s="603">
        <f>SUM(Y30:AG30)</f>
        <v>0</v>
      </c>
      <c r="AI30" s="1937"/>
      <c r="AJ30" s="1935">
        <f>R30+X30+AH30+AI30</f>
        <v>0</v>
      </c>
      <c r="AK30" s="1923"/>
      <c r="AL30" s="1914"/>
      <c r="AM30" s="1914"/>
      <c r="AN30" s="1914"/>
      <c r="AO30" s="1914"/>
      <c r="AP30" s="1914"/>
      <c r="AQ30" s="1930">
        <f>SUM(AK30:AP30)</f>
        <v>0</v>
      </c>
      <c r="AR30" s="1937"/>
      <c r="AS30" s="1937"/>
      <c r="AT30" s="1937"/>
      <c r="AU30" s="1934">
        <f>AJ30+AQ30+AR30+AS30+AT30</f>
        <v>0</v>
      </c>
      <c r="AV30" s="1923"/>
      <c r="AW30" s="1914"/>
      <c r="AX30" s="1914"/>
      <c r="AY30" s="603">
        <f>SUM(AV30:AX30)</f>
        <v>0</v>
      </c>
      <c r="AZ30" s="1937"/>
      <c r="BA30" s="1937"/>
      <c r="BB30" s="1934">
        <f>AY30+AZ30+BA30</f>
        <v>0</v>
      </c>
      <c r="BC30" s="1937"/>
      <c r="BD30" s="1934">
        <f>AU30+BB30+BC30</f>
        <v>0</v>
      </c>
    </row>
    <row r="31" spans="1:58" s="604" customFormat="1" ht="14.25">
      <c r="A31" s="1914"/>
      <c r="B31" s="1915"/>
      <c r="C31" s="1923"/>
      <c r="D31" s="1914"/>
      <c r="E31" s="1924"/>
      <c r="F31" s="1923"/>
      <c r="G31" s="1914"/>
      <c r="H31" s="1914"/>
      <c r="I31" s="1914"/>
      <c r="J31" s="1914"/>
      <c r="K31" s="1914"/>
      <c r="L31" s="1914"/>
      <c r="M31" s="1914"/>
      <c r="N31" s="1931">
        <f t="shared" ref="N31:N89" si="16">SUM(F31:M31)</f>
        <v>0</v>
      </c>
      <c r="O31" s="1937"/>
      <c r="P31" s="1937"/>
      <c r="Q31" s="1937"/>
      <c r="R31" s="1934">
        <f t="shared" si="13"/>
        <v>0</v>
      </c>
      <c r="S31" s="1923"/>
      <c r="T31" s="1914"/>
      <c r="U31" s="1914"/>
      <c r="V31" s="1914"/>
      <c r="W31" s="1914"/>
      <c r="X31" s="605">
        <f t="shared" ref="X31:X94" si="17">SUM(S31:W31)</f>
        <v>0</v>
      </c>
      <c r="Y31" s="1923"/>
      <c r="Z31" s="1914"/>
      <c r="AA31" s="1914"/>
      <c r="AB31" s="1914"/>
      <c r="AC31" s="1914"/>
      <c r="AD31" s="1914"/>
      <c r="AE31" s="1914"/>
      <c r="AF31" s="1914"/>
      <c r="AG31" s="1914"/>
      <c r="AH31" s="603">
        <f t="shared" ref="AH31:AH94" si="18">SUM(Y31:AG31)</f>
        <v>0</v>
      </c>
      <c r="AI31" s="1937"/>
      <c r="AJ31" s="1935">
        <f t="shared" ref="AJ31:AJ94" si="19">R31+X31+AH31+AI31</f>
        <v>0</v>
      </c>
      <c r="AK31" s="1923"/>
      <c r="AL31" s="1914"/>
      <c r="AM31" s="1914"/>
      <c r="AN31" s="1914"/>
      <c r="AO31" s="1914"/>
      <c r="AP31" s="1914"/>
      <c r="AQ31" s="1930">
        <f t="shared" ref="AQ31:AQ94" si="20">SUM(AK31:AP31)</f>
        <v>0</v>
      </c>
      <c r="AR31" s="1937"/>
      <c r="AS31" s="1937"/>
      <c r="AT31" s="1937"/>
      <c r="AU31" s="1934">
        <f t="shared" ref="AU31:AU94" si="21">AJ31+AQ31+AR31+AS31+AT31</f>
        <v>0</v>
      </c>
      <c r="AV31" s="1923"/>
      <c r="AW31" s="1914"/>
      <c r="AX31" s="1914"/>
      <c r="AY31" s="603">
        <f t="shared" ref="AY31:AY94" si="22">SUM(AV31:AX31)</f>
        <v>0</v>
      </c>
      <c r="AZ31" s="1937"/>
      <c r="BA31" s="1937"/>
      <c r="BB31" s="1934">
        <f t="shared" ref="BB31:BB94" si="23">AY31+AZ31+BA31</f>
        <v>0</v>
      </c>
      <c r="BC31" s="1937"/>
      <c r="BD31" s="1934">
        <f t="shared" ref="BD31:BD94" si="24">AU31+BB31+BC31</f>
        <v>0</v>
      </c>
    </row>
    <row r="32" spans="1:58" s="604" customFormat="1" ht="14.25">
      <c r="A32" s="1914"/>
      <c r="B32" s="1915"/>
      <c r="C32" s="1923"/>
      <c r="D32" s="1914"/>
      <c r="E32" s="1924"/>
      <c r="F32" s="1923"/>
      <c r="G32" s="1914"/>
      <c r="H32" s="1914"/>
      <c r="I32" s="1914"/>
      <c r="J32" s="1914"/>
      <c r="K32" s="1914"/>
      <c r="L32" s="1914"/>
      <c r="M32" s="1914"/>
      <c r="N32" s="1931">
        <f t="shared" si="16"/>
        <v>0</v>
      </c>
      <c r="O32" s="1937"/>
      <c r="P32" s="1937"/>
      <c r="Q32" s="1937"/>
      <c r="R32" s="1934">
        <f t="shared" si="13"/>
        <v>0</v>
      </c>
      <c r="S32" s="1923"/>
      <c r="T32" s="1914"/>
      <c r="U32" s="1914"/>
      <c r="V32" s="1914"/>
      <c r="W32" s="1914"/>
      <c r="X32" s="605">
        <f t="shared" si="17"/>
        <v>0</v>
      </c>
      <c r="Y32" s="1923"/>
      <c r="Z32" s="1914"/>
      <c r="AA32" s="1914"/>
      <c r="AB32" s="1914"/>
      <c r="AC32" s="1914"/>
      <c r="AD32" s="1914"/>
      <c r="AE32" s="1914"/>
      <c r="AF32" s="1914"/>
      <c r="AG32" s="1914"/>
      <c r="AH32" s="603">
        <f t="shared" si="18"/>
        <v>0</v>
      </c>
      <c r="AI32" s="1937"/>
      <c r="AJ32" s="1935">
        <f t="shared" si="19"/>
        <v>0</v>
      </c>
      <c r="AK32" s="1923"/>
      <c r="AL32" s="1914"/>
      <c r="AM32" s="1914"/>
      <c r="AN32" s="1914"/>
      <c r="AO32" s="1914"/>
      <c r="AP32" s="1914"/>
      <c r="AQ32" s="1930">
        <f t="shared" si="20"/>
        <v>0</v>
      </c>
      <c r="AR32" s="1937"/>
      <c r="AS32" s="1937"/>
      <c r="AT32" s="1937"/>
      <c r="AU32" s="1934">
        <f t="shared" si="21"/>
        <v>0</v>
      </c>
      <c r="AV32" s="1923"/>
      <c r="AW32" s="1914"/>
      <c r="AX32" s="1914"/>
      <c r="AY32" s="603">
        <f t="shared" si="22"/>
        <v>0</v>
      </c>
      <c r="AZ32" s="1937"/>
      <c r="BA32" s="1937"/>
      <c r="BB32" s="1934">
        <f t="shared" si="23"/>
        <v>0</v>
      </c>
      <c r="BC32" s="1937"/>
      <c r="BD32" s="1934">
        <f t="shared" si="24"/>
        <v>0</v>
      </c>
    </row>
    <row r="33" spans="1:56" s="604" customFormat="1" ht="14.25">
      <c r="A33" s="1914"/>
      <c r="B33" s="1915"/>
      <c r="C33" s="1923"/>
      <c r="D33" s="1914"/>
      <c r="E33" s="1924"/>
      <c r="F33" s="1923"/>
      <c r="G33" s="1914"/>
      <c r="H33" s="1914"/>
      <c r="I33" s="1914"/>
      <c r="J33" s="1914"/>
      <c r="K33" s="1914"/>
      <c r="L33" s="1914"/>
      <c r="M33" s="1914"/>
      <c r="N33" s="1931">
        <f t="shared" si="16"/>
        <v>0</v>
      </c>
      <c r="O33" s="1937"/>
      <c r="P33" s="1937"/>
      <c r="Q33" s="1937"/>
      <c r="R33" s="1934">
        <f t="shared" si="13"/>
        <v>0</v>
      </c>
      <c r="S33" s="1923"/>
      <c r="T33" s="1914"/>
      <c r="U33" s="1914"/>
      <c r="V33" s="1914"/>
      <c r="W33" s="1914"/>
      <c r="X33" s="605">
        <f t="shared" si="17"/>
        <v>0</v>
      </c>
      <c r="Y33" s="1923"/>
      <c r="Z33" s="1914"/>
      <c r="AA33" s="1914"/>
      <c r="AB33" s="1914"/>
      <c r="AC33" s="1914"/>
      <c r="AD33" s="1914"/>
      <c r="AE33" s="1914"/>
      <c r="AF33" s="1914"/>
      <c r="AG33" s="1914"/>
      <c r="AH33" s="603">
        <f t="shared" si="18"/>
        <v>0</v>
      </c>
      <c r="AI33" s="1937"/>
      <c r="AJ33" s="1935">
        <f t="shared" si="19"/>
        <v>0</v>
      </c>
      <c r="AK33" s="1923"/>
      <c r="AL33" s="1914"/>
      <c r="AM33" s="1914"/>
      <c r="AN33" s="1914"/>
      <c r="AO33" s="1914"/>
      <c r="AP33" s="1914"/>
      <c r="AQ33" s="1930">
        <f t="shared" si="20"/>
        <v>0</v>
      </c>
      <c r="AR33" s="1937"/>
      <c r="AS33" s="1937"/>
      <c r="AT33" s="1937"/>
      <c r="AU33" s="1934">
        <f t="shared" si="21"/>
        <v>0</v>
      </c>
      <c r="AV33" s="1923"/>
      <c r="AW33" s="1914"/>
      <c r="AX33" s="1914"/>
      <c r="AY33" s="603">
        <f t="shared" si="22"/>
        <v>0</v>
      </c>
      <c r="AZ33" s="1937"/>
      <c r="BA33" s="1937"/>
      <c r="BB33" s="1934">
        <f t="shared" si="23"/>
        <v>0</v>
      </c>
      <c r="BC33" s="1937"/>
      <c r="BD33" s="1934">
        <f t="shared" si="24"/>
        <v>0</v>
      </c>
    </row>
    <row r="34" spans="1:56" s="604" customFormat="1" ht="14.25">
      <c r="A34" s="1914"/>
      <c r="B34" s="1915"/>
      <c r="C34" s="1923"/>
      <c r="D34" s="1914"/>
      <c r="E34" s="1924"/>
      <c r="F34" s="1923"/>
      <c r="G34" s="1914"/>
      <c r="H34" s="1914"/>
      <c r="I34" s="1914"/>
      <c r="J34" s="1914"/>
      <c r="K34" s="1914"/>
      <c r="L34" s="1914"/>
      <c r="M34" s="1914"/>
      <c r="N34" s="1931">
        <f t="shared" si="16"/>
        <v>0</v>
      </c>
      <c r="O34" s="1937"/>
      <c r="P34" s="1937"/>
      <c r="Q34" s="1937"/>
      <c r="R34" s="1934">
        <f t="shared" si="13"/>
        <v>0</v>
      </c>
      <c r="S34" s="1923"/>
      <c r="T34" s="1914"/>
      <c r="U34" s="1914"/>
      <c r="V34" s="1914"/>
      <c r="W34" s="1914"/>
      <c r="X34" s="605">
        <f t="shared" si="17"/>
        <v>0</v>
      </c>
      <c r="Y34" s="1923"/>
      <c r="Z34" s="1914"/>
      <c r="AA34" s="1914"/>
      <c r="AB34" s="1914"/>
      <c r="AC34" s="1914"/>
      <c r="AD34" s="1914"/>
      <c r="AE34" s="1914"/>
      <c r="AF34" s="1914"/>
      <c r="AG34" s="1914"/>
      <c r="AH34" s="603">
        <f t="shared" si="18"/>
        <v>0</v>
      </c>
      <c r="AI34" s="1937"/>
      <c r="AJ34" s="1935">
        <f t="shared" si="19"/>
        <v>0</v>
      </c>
      <c r="AK34" s="1923"/>
      <c r="AL34" s="1914"/>
      <c r="AM34" s="1914"/>
      <c r="AN34" s="1914"/>
      <c r="AO34" s="1914"/>
      <c r="AP34" s="1914"/>
      <c r="AQ34" s="1930">
        <f t="shared" si="20"/>
        <v>0</v>
      </c>
      <c r="AR34" s="1937"/>
      <c r="AS34" s="1937"/>
      <c r="AT34" s="1937"/>
      <c r="AU34" s="1934">
        <f t="shared" si="21"/>
        <v>0</v>
      </c>
      <c r="AV34" s="1923"/>
      <c r="AW34" s="1914"/>
      <c r="AX34" s="1914"/>
      <c r="AY34" s="603">
        <f t="shared" si="22"/>
        <v>0</v>
      </c>
      <c r="AZ34" s="1937"/>
      <c r="BA34" s="1937"/>
      <c r="BB34" s="1934">
        <f t="shared" si="23"/>
        <v>0</v>
      </c>
      <c r="BC34" s="1937"/>
      <c r="BD34" s="1934">
        <f t="shared" si="24"/>
        <v>0</v>
      </c>
    </row>
    <row r="35" spans="1:56" s="604" customFormat="1" ht="14.25">
      <c r="A35" s="1914"/>
      <c r="B35" s="1915"/>
      <c r="C35" s="1923"/>
      <c r="D35" s="1914"/>
      <c r="E35" s="1924"/>
      <c r="F35" s="1923"/>
      <c r="G35" s="1914"/>
      <c r="H35" s="1914"/>
      <c r="I35" s="1914"/>
      <c r="J35" s="1914"/>
      <c r="K35" s="1914"/>
      <c r="L35" s="1914"/>
      <c r="M35" s="1914"/>
      <c r="N35" s="1931">
        <f t="shared" si="16"/>
        <v>0</v>
      </c>
      <c r="O35" s="1937"/>
      <c r="P35" s="1937"/>
      <c r="Q35" s="1937"/>
      <c r="R35" s="1934">
        <f t="shared" si="13"/>
        <v>0</v>
      </c>
      <c r="S35" s="1923"/>
      <c r="T35" s="1914"/>
      <c r="U35" s="1914"/>
      <c r="V35" s="1914"/>
      <c r="W35" s="1914"/>
      <c r="X35" s="605">
        <f t="shared" si="17"/>
        <v>0</v>
      </c>
      <c r="Y35" s="1923"/>
      <c r="Z35" s="1914"/>
      <c r="AA35" s="1914"/>
      <c r="AB35" s="1914"/>
      <c r="AC35" s="1914"/>
      <c r="AD35" s="1914"/>
      <c r="AE35" s="1914"/>
      <c r="AF35" s="1914"/>
      <c r="AG35" s="1914"/>
      <c r="AH35" s="603">
        <f t="shared" si="18"/>
        <v>0</v>
      </c>
      <c r="AI35" s="1937"/>
      <c r="AJ35" s="1935">
        <f t="shared" si="19"/>
        <v>0</v>
      </c>
      <c r="AK35" s="1923"/>
      <c r="AL35" s="1914"/>
      <c r="AM35" s="1914"/>
      <c r="AN35" s="1914"/>
      <c r="AO35" s="1914"/>
      <c r="AP35" s="1914"/>
      <c r="AQ35" s="1930">
        <f t="shared" si="20"/>
        <v>0</v>
      </c>
      <c r="AR35" s="1937"/>
      <c r="AS35" s="1937"/>
      <c r="AT35" s="1937"/>
      <c r="AU35" s="1934">
        <f t="shared" si="21"/>
        <v>0</v>
      </c>
      <c r="AV35" s="1923"/>
      <c r="AW35" s="1914"/>
      <c r="AX35" s="1914"/>
      <c r="AY35" s="603">
        <f t="shared" si="22"/>
        <v>0</v>
      </c>
      <c r="AZ35" s="1937"/>
      <c r="BA35" s="1937"/>
      <c r="BB35" s="1934">
        <f t="shared" si="23"/>
        <v>0</v>
      </c>
      <c r="BC35" s="1937"/>
      <c r="BD35" s="1934">
        <f t="shared" si="24"/>
        <v>0</v>
      </c>
    </row>
    <row r="36" spans="1:56" s="604" customFormat="1" ht="14.25">
      <c r="A36" s="1914"/>
      <c r="B36" s="1915"/>
      <c r="C36" s="1923"/>
      <c r="D36" s="1914"/>
      <c r="E36" s="1924"/>
      <c r="F36" s="1923"/>
      <c r="G36" s="1914"/>
      <c r="H36" s="1914"/>
      <c r="I36" s="1914"/>
      <c r="J36" s="1914"/>
      <c r="K36" s="1914"/>
      <c r="L36" s="1914"/>
      <c r="M36" s="1914"/>
      <c r="N36" s="1931">
        <f t="shared" si="16"/>
        <v>0</v>
      </c>
      <c r="O36" s="1937"/>
      <c r="P36" s="1937"/>
      <c r="Q36" s="1937"/>
      <c r="R36" s="1934">
        <f t="shared" si="13"/>
        <v>0</v>
      </c>
      <c r="S36" s="1923"/>
      <c r="T36" s="1914"/>
      <c r="U36" s="1914"/>
      <c r="V36" s="1914"/>
      <c r="W36" s="1914"/>
      <c r="X36" s="605">
        <f t="shared" si="17"/>
        <v>0</v>
      </c>
      <c r="Y36" s="1923"/>
      <c r="Z36" s="1914"/>
      <c r="AA36" s="1914"/>
      <c r="AB36" s="1914"/>
      <c r="AC36" s="1914"/>
      <c r="AD36" s="1914"/>
      <c r="AE36" s="1914"/>
      <c r="AF36" s="1914"/>
      <c r="AG36" s="1914"/>
      <c r="AH36" s="603">
        <f t="shared" si="18"/>
        <v>0</v>
      </c>
      <c r="AI36" s="1937"/>
      <c r="AJ36" s="1935">
        <f t="shared" si="19"/>
        <v>0</v>
      </c>
      <c r="AK36" s="1923"/>
      <c r="AL36" s="1914"/>
      <c r="AM36" s="1914"/>
      <c r="AN36" s="1914"/>
      <c r="AO36" s="1914"/>
      <c r="AP36" s="1914"/>
      <c r="AQ36" s="1930">
        <f t="shared" si="20"/>
        <v>0</v>
      </c>
      <c r="AR36" s="1937"/>
      <c r="AS36" s="1937"/>
      <c r="AT36" s="1937"/>
      <c r="AU36" s="1934">
        <f t="shared" si="21"/>
        <v>0</v>
      </c>
      <c r="AV36" s="1923"/>
      <c r="AW36" s="1914"/>
      <c r="AX36" s="1914"/>
      <c r="AY36" s="603">
        <f t="shared" si="22"/>
        <v>0</v>
      </c>
      <c r="AZ36" s="1937"/>
      <c r="BA36" s="1937"/>
      <c r="BB36" s="1934">
        <f t="shared" si="23"/>
        <v>0</v>
      </c>
      <c r="BC36" s="1937"/>
      <c r="BD36" s="1934">
        <f t="shared" si="24"/>
        <v>0</v>
      </c>
    </row>
    <row r="37" spans="1:56" s="604" customFormat="1" ht="14.25">
      <c r="A37" s="1914"/>
      <c r="B37" s="1915"/>
      <c r="C37" s="1923"/>
      <c r="D37" s="1914"/>
      <c r="E37" s="1924"/>
      <c r="F37" s="1923"/>
      <c r="G37" s="1914"/>
      <c r="H37" s="1914"/>
      <c r="I37" s="1914"/>
      <c r="J37" s="1914"/>
      <c r="K37" s="1914"/>
      <c r="L37" s="1914"/>
      <c r="M37" s="1914"/>
      <c r="N37" s="1931">
        <f t="shared" si="16"/>
        <v>0</v>
      </c>
      <c r="O37" s="1937"/>
      <c r="P37" s="1937"/>
      <c r="Q37" s="1937"/>
      <c r="R37" s="1934">
        <f t="shared" si="13"/>
        <v>0</v>
      </c>
      <c r="S37" s="1923"/>
      <c r="T37" s="1914"/>
      <c r="U37" s="1914"/>
      <c r="V37" s="1914"/>
      <c r="W37" s="1914"/>
      <c r="X37" s="605">
        <f t="shared" si="17"/>
        <v>0</v>
      </c>
      <c r="Y37" s="1923"/>
      <c r="Z37" s="1914"/>
      <c r="AA37" s="1914"/>
      <c r="AB37" s="1914"/>
      <c r="AC37" s="1914"/>
      <c r="AD37" s="1914"/>
      <c r="AE37" s="1914"/>
      <c r="AF37" s="1914"/>
      <c r="AG37" s="1914"/>
      <c r="AH37" s="603">
        <f t="shared" si="18"/>
        <v>0</v>
      </c>
      <c r="AI37" s="1937"/>
      <c r="AJ37" s="1935">
        <f t="shared" si="19"/>
        <v>0</v>
      </c>
      <c r="AK37" s="1923"/>
      <c r="AL37" s="1914"/>
      <c r="AM37" s="1914"/>
      <c r="AN37" s="1914"/>
      <c r="AO37" s="1914"/>
      <c r="AP37" s="1914"/>
      <c r="AQ37" s="1930">
        <f t="shared" si="20"/>
        <v>0</v>
      </c>
      <c r="AR37" s="1937"/>
      <c r="AS37" s="1937"/>
      <c r="AT37" s="1937"/>
      <c r="AU37" s="1934">
        <f t="shared" si="21"/>
        <v>0</v>
      </c>
      <c r="AV37" s="1923"/>
      <c r="AW37" s="1914"/>
      <c r="AX37" s="1914"/>
      <c r="AY37" s="603">
        <f t="shared" si="22"/>
        <v>0</v>
      </c>
      <c r="AZ37" s="1937"/>
      <c r="BA37" s="1937"/>
      <c r="BB37" s="1934">
        <f t="shared" si="23"/>
        <v>0</v>
      </c>
      <c r="BC37" s="1937"/>
      <c r="BD37" s="1934">
        <f t="shared" si="24"/>
        <v>0</v>
      </c>
    </row>
    <row r="38" spans="1:56" s="604" customFormat="1" ht="14.25">
      <c r="A38" s="1914"/>
      <c r="B38" s="1915"/>
      <c r="C38" s="1923"/>
      <c r="D38" s="1914"/>
      <c r="E38" s="1924"/>
      <c r="F38" s="1923"/>
      <c r="G38" s="1914"/>
      <c r="H38" s="1914"/>
      <c r="I38" s="1914"/>
      <c r="J38" s="1914"/>
      <c r="K38" s="1914"/>
      <c r="L38" s="1914"/>
      <c r="M38" s="1914"/>
      <c r="N38" s="1931">
        <f t="shared" si="16"/>
        <v>0</v>
      </c>
      <c r="O38" s="1937"/>
      <c r="P38" s="1937"/>
      <c r="Q38" s="1937"/>
      <c r="R38" s="1934">
        <f t="shared" si="13"/>
        <v>0</v>
      </c>
      <c r="S38" s="1923"/>
      <c r="T38" s="1914"/>
      <c r="U38" s="1914"/>
      <c r="V38" s="1914"/>
      <c r="W38" s="1914"/>
      <c r="X38" s="605">
        <f t="shared" si="17"/>
        <v>0</v>
      </c>
      <c r="Y38" s="1923"/>
      <c r="Z38" s="1914"/>
      <c r="AA38" s="1914"/>
      <c r="AB38" s="1914"/>
      <c r="AC38" s="1914"/>
      <c r="AD38" s="1914"/>
      <c r="AE38" s="1914"/>
      <c r="AF38" s="1914"/>
      <c r="AG38" s="1914"/>
      <c r="AH38" s="603">
        <f t="shared" si="18"/>
        <v>0</v>
      </c>
      <c r="AI38" s="1937"/>
      <c r="AJ38" s="1935">
        <f t="shared" si="19"/>
        <v>0</v>
      </c>
      <c r="AK38" s="1923"/>
      <c r="AL38" s="1914"/>
      <c r="AM38" s="1914"/>
      <c r="AN38" s="1914"/>
      <c r="AO38" s="1914"/>
      <c r="AP38" s="1914"/>
      <c r="AQ38" s="1930">
        <f t="shared" si="20"/>
        <v>0</v>
      </c>
      <c r="AR38" s="1937"/>
      <c r="AS38" s="1937"/>
      <c r="AT38" s="1937"/>
      <c r="AU38" s="1934">
        <f t="shared" si="21"/>
        <v>0</v>
      </c>
      <c r="AV38" s="1923"/>
      <c r="AW38" s="1914"/>
      <c r="AX38" s="1914"/>
      <c r="AY38" s="603">
        <f t="shared" si="22"/>
        <v>0</v>
      </c>
      <c r="AZ38" s="1937"/>
      <c r="BA38" s="1937"/>
      <c r="BB38" s="1934">
        <f t="shared" si="23"/>
        <v>0</v>
      </c>
      <c r="BC38" s="1937"/>
      <c r="BD38" s="1934">
        <f t="shared" si="24"/>
        <v>0</v>
      </c>
    </row>
    <row r="39" spans="1:56" s="604" customFormat="1" ht="14.25">
      <c r="A39" s="1914"/>
      <c r="B39" s="1915"/>
      <c r="C39" s="1923"/>
      <c r="D39" s="1914"/>
      <c r="E39" s="1924"/>
      <c r="F39" s="1923"/>
      <c r="G39" s="1914"/>
      <c r="H39" s="1914"/>
      <c r="I39" s="1914"/>
      <c r="J39" s="1914"/>
      <c r="K39" s="1914"/>
      <c r="L39" s="1914"/>
      <c r="M39" s="1914"/>
      <c r="N39" s="1931">
        <f t="shared" si="16"/>
        <v>0</v>
      </c>
      <c r="O39" s="1937"/>
      <c r="P39" s="1937"/>
      <c r="Q39" s="1937"/>
      <c r="R39" s="1934">
        <f t="shared" si="13"/>
        <v>0</v>
      </c>
      <c r="S39" s="1923"/>
      <c r="T39" s="1914"/>
      <c r="U39" s="1914"/>
      <c r="V39" s="1914"/>
      <c r="W39" s="1914"/>
      <c r="X39" s="605">
        <f t="shared" si="17"/>
        <v>0</v>
      </c>
      <c r="Y39" s="1923"/>
      <c r="Z39" s="1914"/>
      <c r="AA39" s="1914"/>
      <c r="AB39" s="1914"/>
      <c r="AC39" s="1914"/>
      <c r="AD39" s="1914"/>
      <c r="AE39" s="1914"/>
      <c r="AF39" s="1914"/>
      <c r="AG39" s="1914"/>
      <c r="AH39" s="603">
        <f t="shared" si="18"/>
        <v>0</v>
      </c>
      <c r="AI39" s="1937"/>
      <c r="AJ39" s="1935">
        <f t="shared" si="19"/>
        <v>0</v>
      </c>
      <c r="AK39" s="1923"/>
      <c r="AL39" s="1914"/>
      <c r="AM39" s="1914"/>
      <c r="AN39" s="1914"/>
      <c r="AO39" s="1914"/>
      <c r="AP39" s="1914"/>
      <c r="AQ39" s="1930">
        <f t="shared" si="20"/>
        <v>0</v>
      </c>
      <c r="AR39" s="1937"/>
      <c r="AS39" s="1937"/>
      <c r="AT39" s="1937"/>
      <c r="AU39" s="1934">
        <f t="shared" si="21"/>
        <v>0</v>
      </c>
      <c r="AV39" s="1923"/>
      <c r="AW39" s="1914"/>
      <c r="AX39" s="1914"/>
      <c r="AY39" s="603">
        <f t="shared" si="22"/>
        <v>0</v>
      </c>
      <c r="AZ39" s="1937"/>
      <c r="BA39" s="1937"/>
      <c r="BB39" s="1934">
        <f t="shared" si="23"/>
        <v>0</v>
      </c>
      <c r="BC39" s="1937"/>
      <c r="BD39" s="1934">
        <f t="shared" si="24"/>
        <v>0</v>
      </c>
    </row>
    <row r="40" spans="1:56" s="604" customFormat="1" ht="14.25">
      <c r="A40" s="1914"/>
      <c r="B40" s="1915"/>
      <c r="C40" s="1923"/>
      <c r="D40" s="1914"/>
      <c r="E40" s="1924"/>
      <c r="F40" s="1923"/>
      <c r="G40" s="1914"/>
      <c r="H40" s="1914"/>
      <c r="I40" s="1914"/>
      <c r="J40" s="1914"/>
      <c r="K40" s="1914"/>
      <c r="L40" s="1914"/>
      <c r="M40" s="1914"/>
      <c r="N40" s="1931">
        <f t="shared" si="16"/>
        <v>0</v>
      </c>
      <c r="O40" s="1937"/>
      <c r="P40" s="1937"/>
      <c r="Q40" s="1937"/>
      <c r="R40" s="1934">
        <f t="shared" si="13"/>
        <v>0</v>
      </c>
      <c r="S40" s="1923"/>
      <c r="T40" s="1914"/>
      <c r="U40" s="1914"/>
      <c r="V40" s="1914"/>
      <c r="W40" s="1914"/>
      <c r="X40" s="605">
        <f t="shared" si="17"/>
        <v>0</v>
      </c>
      <c r="Y40" s="1923"/>
      <c r="Z40" s="1914"/>
      <c r="AA40" s="1914"/>
      <c r="AB40" s="1914"/>
      <c r="AC40" s="1914"/>
      <c r="AD40" s="1914"/>
      <c r="AE40" s="1914"/>
      <c r="AF40" s="1914"/>
      <c r="AG40" s="1914"/>
      <c r="AH40" s="603">
        <f t="shared" si="18"/>
        <v>0</v>
      </c>
      <c r="AI40" s="1937"/>
      <c r="AJ40" s="1935">
        <f t="shared" si="19"/>
        <v>0</v>
      </c>
      <c r="AK40" s="1923"/>
      <c r="AL40" s="1914"/>
      <c r="AM40" s="1914"/>
      <c r="AN40" s="1914"/>
      <c r="AO40" s="1914"/>
      <c r="AP40" s="1914"/>
      <c r="AQ40" s="1930">
        <f t="shared" si="20"/>
        <v>0</v>
      </c>
      <c r="AR40" s="1937"/>
      <c r="AS40" s="1937"/>
      <c r="AT40" s="1937"/>
      <c r="AU40" s="1934">
        <f t="shared" si="21"/>
        <v>0</v>
      </c>
      <c r="AV40" s="1923"/>
      <c r="AW40" s="1914"/>
      <c r="AX40" s="1914"/>
      <c r="AY40" s="603">
        <f t="shared" si="22"/>
        <v>0</v>
      </c>
      <c r="AZ40" s="1937"/>
      <c r="BA40" s="1937"/>
      <c r="BB40" s="1934">
        <f t="shared" si="23"/>
        <v>0</v>
      </c>
      <c r="BC40" s="1937"/>
      <c r="BD40" s="1934">
        <f t="shared" si="24"/>
        <v>0</v>
      </c>
    </row>
    <row r="41" spans="1:56" s="604" customFormat="1" ht="14.25">
      <c r="A41" s="1914"/>
      <c r="B41" s="1915"/>
      <c r="C41" s="1923"/>
      <c r="D41" s="1914"/>
      <c r="E41" s="1924"/>
      <c r="F41" s="1923"/>
      <c r="G41" s="1914"/>
      <c r="H41" s="1914"/>
      <c r="I41" s="1914"/>
      <c r="J41" s="1914"/>
      <c r="K41" s="1914"/>
      <c r="L41" s="1914"/>
      <c r="M41" s="1914"/>
      <c r="N41" s="1931">
        <f t="shared" si="16"/>
        <v>0</v>
      </c>
      <c r="O41" s="1937"/>
      <c r="P41" s="1937"/>
      <c r="Q41" s="1937"/>
      <c r="R41" s="1934">
        <f t="shared" si="13"/>
        <v>0</v>
      </c>
      <c r="S41" s="1923"/>
      <c r="T41" s="1914"/>
      <c r="U41" s="1914"/>
      <c r="V41" s="1914"/>
      <c r="W41" s="1914"/>
      <c r="X41" s="605">
        <f t="shared" si="17"/>
        <v>0</v>
      </c>
      <c r="Y41" s="1923"/>
      <c r="Z41" s="1914"/>
      <c r="AA41" s="1914"/>
      <c r="AB41" s="1914"/>
      <c r="AC41" s="1914"/>
      <c r="AD41" s="1914"/>
      <c r="AE41" s="1914"/>
      <c r="AF41" s="1914"/>
      <c r="AG41" s="1914"/>
      <c r="AH41" s="603">
        <f t="shared" si="18"/>
        <v>0</v>
      </c>
      <c r="AI41" s="1937"/>
      <c r="AJ41" s="1935">
        <f t="shared" si="19"/>
        <v>0</v>
      </c>
      <c r="AK41" s="1923"/>
      <c r="AL41" s="1914"/>
      <c r="AM41" s="1914"/>
      <c r="AN41" s="1914"/>
      <c r="AO41" s="1914"/>
      <c r="AP41" s="1914"/>
      <c r="AQ41" s="1930">
        <f t="shared" si="20"/>
        <v>0</v>
      </c>
      <c r="AR41" s="1937"/>
      <c r="AS41" s="1937"/>
      <c r="AT41" s="1937"/>
      <c r="AU41" s="1934">
        <f t="shared" si="21"/>
        <v>0</v>
      </c>
      <c r="AV41" s="1923"/>
      <c r="AW41" s="1914"/>
      <c r="AX41" s="1914"/>
      <c r="AY41" s="603">
        <f t="shared" si="22"/>
        <v>0</v>
      </c>
      <c r="AZ41" s="1937"/>
      <c r="BA41" s="1937"/>
      <c r="BB41" s="1934">
        <f t="shared" si="23"/>
        <v>0</v>
      </c>
      <c r="BC41" s="1937"/>
      <c r="BD41" s="1934">
        <f t="shared" si="24"/>
        <v>0</v>
      </c>
    </row>
    <row r="42" spans="1:56" s="604" customFormat="1" ht="14.25">
      <c r="A42" s="1914"/>
      <c r="B42" s="1915"/>
      <c r="C42" s="1923"/>
      <c r="D42" s="1914"/>
      <c r="E42" s="1924"/>
      <c r="F42" s="1923"/>
      <c r="G42" s="1914"/>
      <c r="H42" s="1914"/>
      <c r="I42" s="1914"/>
      <c r="J42" s="1914"/>
      <c r="K42" s="1914"/>
      <c r="L42" s="1914"/>
      <c r="M42" s="1914"/>
      <c r="N42" s="1931">
        <f t="shared" si="16"/>
        <v>0</v>
      </c>
      <c r="O42" s="1937"/>
      <c r="P42" s="1937"/>
      <c r="Q42" s="1937"/>
      <c r="R42" s="1934">
        <f t="shared" si="13"/>
        <v>0</v>
      </c>
      <c r="S42" s="1923"/>
      <c r="T42" s="1914"/>
      <c r="U42" s="1914"/>
      <c r="V42" s="1914"/>
      <c r="W42" s="1914"/>
      <c r="X42" s="605">
        <f t="shared" si="17"/>
        <v>0</v>
      </c>
      <c r="Y42" s="1923"/>
      <c r="Z42" s="1914"/>
      <c r="AA42" s="1914"/>
      <c r="AB42" s="1914"/>
      <c r="AC42" s="1914"/>
      <c r="AD42" s="1914"/>
      <c r="AE42" s="1914"/>
      <c r="AF42" s="1914"/>
      <c r="AG42" s="1914"/>
      <c r="AH42" s="603">
        <f t="shared" si="18"/>
        <v>0</v>
      </c>
      <c r="AI42" s="1937"/>
      <c r="AJ42" s="1935">
        <f t="shared" si="19"/>
        <v>0</v>
      </c>
      <c r="AK42" s="1923"/>
      <c r="AL42" s="1914"/>
      <c r="AM42" s="1914"/>
      <c r="AN42" s="1914"/>
      <c r="AO42" s="1914"/>
      <c r="AP42" s="1914"/>
      <c r="AQ42" s="1930">
        <f t="shared" si="20"/>
        <v>0</v>
      </c>
      <c r="AR42" s="1937"/>
      <c r="AS42" s="1937"/>
      <c r="AT42" s="1937"/>
      <c r="AU42" s="1934">
        <f t="shared" si="21"/>
        <v>0</v>
      </c>
      <c r="AV42" s="1923"/>
      <c r="AW42" s="1914"/>
      <c r="AX42" s="1914"/>
      <c r="AY42" s="603">
        <f t="shared" si="22"/>
        <v>0</v>
      </c>
      <c r="AZ42" s="1937"/>
      <c r="BA42" s="1937"/>
      <c r="BB42" s="1934">
        <f t="shared" si="23"/>
        <v>0</v>
      </c>
      <c r="BC42" s="1937"/>
      <c r="BD42" s="1934">
        <f t="shared" si="24"/>
        <v>0</v>
      </c>
    </row>
    <row r="43" spans="1:56" s="604" customFormat="1" ht="14.25">
      <c r="A43" s="1914"/>
      <c r="B43" s="1915"/>
      <c r="C43" s="1923"/>
      <c r="D43" s="1914"/>
      <c r="E43" s="1924"/>
      <c r="F43" s="1923"/>
      <c r="G43" s="1914"/>
      <c r="H43" s="1914"/>
      <c r="I43" s="1914"/>
      <c r="J43" s="1914"/>
      <c r="K43" s="1914"/>
      <c r="L43" s="1914"/>
      <c r="M43" s="1914"/>
      <c r="N43" s="1931">
        <f t="shared" si="16"/>
        <v>0</v>
      </c>
      <c r="O43" s="1937"/>
      <c r="P43" s="1937"/>
      <c r="Q43" s="1937"/>
      <c r="R43" s="1934">
        <f t="shared" si="13"/>
        <v>0</v>
      </c>
      <c r="S43" s="1923"/>
      <c r="T43" s="1914"/>
      <c r="U43" s="1914"/>
      <c r="V43" s="1914"/>
      <c r="W43" s="1914"/>
      <c r="X43" s="605">
        <f t="shared" si="17"/>
        <v>0</v>
      </c>
      <c r="Y43" s="1923"/>
      <c r="Z43" s="1914"/>
      <c r="AA43" s="1914"/>
      <c r="AB43" s="1914"/>
      <c r="AC43" s="1914"/>
      <c r="AD43" s="1914"/>
      <c r="AE43" s="1914"/>
      <c r="AF43" s="1914"/>
      <c r="AG43" s="1914"/>
      <c r="AH43" s="603">
        <f t="shared" si="18"/>
        <v>0</v>
      </c>
      <c r="AI43" s="1937"/>
      <c r="AJ43" s="1935">
        <f t="shared" si="19"/>
        <v>0</v>
      </c>
      <c r="AK43" s="1923"/>
      <c r="AL43" s="1914"/>
      <c r="AM43" s="1914"/>
      <c r="AN43" s="1914"/>
      <c r="AO43" s="1914"/>
      <c r="AP43" s="1914"/>
      <c r="AQ43" s="1930">
        <f t="shared" si="20"/>
        <v>0</v>
      </c>
      <c r="AR43" s="1937"/>
      <c r="AS43" s="1937"/>
      <c r="AT43" s="1937"/>
      <c r="AU43" s="1934">
        <f t="shared" si="21"/>
        <v>0</v>
      </c>
      <c r="AV43" s="1923"/>
      <c r="AW43" s="1914"/>
      <c r="AX43" s="1914"/>
      <c r="AY43" s="603">
        <f t="shared" si="22"/>
        <v>0</v>
      </c>
      <c r="AZ43" s="1937"/>
      <c r="BA43" s="1937"/>
      <c r="BB43" s="1934">
        <f t="shared" si="23"/>
        <v>0</v>
      </c>
      <c r="BC43" s="1937"/>
      <c r="BD43" s="1934">
        <f t="shared" si="24"/>
        <v>0</v>
      </c>
    </row>
    <row r="44" spans="1:56" s="604" customFormat="1" ht="14.25">
      <c r="A44" s="1914"/>
      <c r="B44" s="1915"/>
      <c r="C44" s="1923"/>
      <c r="D44" s="1914"/>
      <c r="E44" s="1924"/>
      <c r="F44" s="1923"/>
      <c r="G44" s="1914"/>
      <c r="H44" s="1914"/>
      <c r="I44" s="1914"/>
      <c r="J44" s="1914"/>
      <c r="K44" s="1914"/>
      <c r="L44" s="1914"/>
      <c r="M44" s="1914"/>
      <c r="N44" s="1931">
        <f t="shared" si="16"/>
        <v>0</v>
      </c>
      <c r="O44" s="1937"/>
      <c r="P44" s="1937"/>
      <c r="Q44" s="1937"/>
      <c r="R44" s="1934">
        <f t="shared" si="13"/>
        <v>0</v>
      </c>
      <c r="S44" s="1923"/>
      <c r="T44" s="1914"/>
      <c r="U44" s="1914"/>
      <c r="V44" s="1914"/>
      <c r="W44" s="1914"/>
      <c r="X44" s="605">
        <f t="shared" si="17"/>
        <v>0</v>
      </c>
      <c r="Y44" s="1923"/>
      <c r="Z44" s="1914"/>
      <c r="AA44" s="1914"/>
      <c r="AB44" s="1914"/>
      <c r="AC44" s="1914"/>
      <c r="AD44" s="1914"/>
      <c r="AE44" s="1914"/>
      <c r="AF44" s="1914"/>
      <c r="AG44" s="1914"/>
      <c r="AH44" s="603">
        <f t="shared" si="18"/>
        <v>0</v>
      </c>
      <c r="AI44" s="1937"/>
      <c r="AJ44" s="1935">
        <f t="shared" si="19"/>
        <v>0</v>
      </c>
      <c r="AK44" s="1923"/>
      <c r="AL44" s="1914"/>
      <c r="AM44" s="1914"/>
      <c r="AN44" s="1914"/>
      <c r="AO44" s="1914"/>
      <c r="AP44" s="1914"/>
      <c r="AQ44" s="1930">
        <f t="shared" si="20"/>
        <v>0</v>
      </c>
      <c r="AR44" s="1937"/>
      <c r="AS44" s="1937"/>
      <c r="AT44" s="1937"/>
      <c r="AU44" s="1934">
        <f t="shared" si="21"/>
        <v>0</v>
      </c>
      <c r="AV44" s="1923"/>
      <c r="AW44" s="1914"/>
      <c r="AX44" s="1914"/>
      <c r="AY44" s="603">
        <f t="shared" si="22"/>
        <v>0</v>
      </c>
      <c r="AZ44" s="1937"/>
      <c r="BA44" s="1937"/>
      <c r="BB44" s="1934">
        <f t="shared" si="23"/>
        <v>0</v>
      </c>
      <c r="BC44" s="1937"/>
      <c r="BD44" s="1934">
        <f t="shared" si="24"/>
        <v>0</v>
      </c>
    </row>
    <row r="45" spans="1:56" s="604" customFormat="1" ht="14.25">
      <c r="A45" s="1914"/>
      <c r="B45" s="1915"/>
      <c r="C45" s="1923"/>
      <c r="D45" s="1914"/>
      <c r="E45" s="1924"/>
      <c r="F45" s="1923"/>
      <c r="G45" s="1914"/>
      <c r="H45" s="1914"/>
      <c r="I45" s="1914"/>
      <c r="J45" s="1914"/>
      <c r="K45" s="1914"/>
      <c r="L45" s="1914"/>
      <c r="M45" s="1914"/>
      <c r="N45" s="1931">
        <f t="shared" si="16"/>
        <v>0</v>
      </c>
      <c r="O45" s="1937"/>
      <c r="P45" s="1937"/>
      <c r="Q45" s="1937"/>
      <c r="R45" s="1934">
        <f t="shared" si="13"/>
        <v>0</v>
      </c>
      <c r="S45" s="1923"/>
      <c r="T45" s="1914"/>
      <c r="U45" s="1914"/>
      <c r="V45" s="1914"/>
      <c r="W45" s="1914"/>
      <c r="X45" s="605">
        <f t="shared" si="17"/>
        <v>0</v>
      </c>
      <c r="Y45" s="1923"/>
      <c r="Z45" s="1914"/>
      <c r="AA45" s="1914"/>
      <c r="AB45" s="1914"/>
      <c r="AC45" s="1914"/>
      <c r="AD45" s="1914"/>
      <c r="AE45" s="1914"/>
      <c r="AF45" s="1914"/>
      <c r="AG45" s="1914"/>
      <c r="AH45" s="603">
        <f t="shared" si="18"/>
        <v>0</v>
      </c>
      <c r="AI45" s="1937"/>
      <c r="AJ45" s="1935">
        <f t="shared" si="19"/>
        <v>0</v>
      </c>
      <c r="AK45" s="1923"/>
      <c r="AL45" s="1914"/>
      <c r="AM45" s="1914"/>
      <c r="AN45" s="1914"/>
      <c r="AO45" s="1914"/>
      <c r="AP45" s="1914"/>
      <c r="AQ45" s="1930">
        <f t="shared" si="20"/>
        <v>0</v>
      </c>
      <c r="AR45" s="1937"/>
      <c r="AS45" s="1937"/>
      <c r="AT45" s="1937"/>
      <c r="AU45" s="1934">
        <f t="shared" si="21"/>
        <v>0</v>
      </c>
      <c r="AV45" s="1923"/>
      <c r="AW45" s="1914"/>
      <c r="AX45" s="1914"/>
      <c r="AY45" s="603">
        <f t="shared" si="22"/>
        <v>0</v>
      </c>
      <c r="AZ45" s="1937"/>
      <c r="BA45" s="1937"/>
      <c r="BB45" s="1934">
        <f t="shared" si="23"/>
        <v>0</v>
      </c>
      <c r="BC45" s="1937"/>
      <c r="BD45" s="1934">
        <f t="shared" si="24"/>
        <v>0</v>
      </c>
    </row>
    <row r="46" spans="1:56" s="604" customFormat="1" ht="14.25">
      <c r="A46" s="1914"/>
      <c r="B46" s="1915"/>
      <c r="C46" s="1923"/>
      <c r="D46" s="1914"/>
      <c r="E46" s="1924"/>
      <c r="F46" s="1923"/>
      <c r="G46" s="1914"/>
      <c r="H46" s="1914"/>
      <c r="I46" s="1914"/>
      <c r="J46" s="1914"/>
      <c r="K46" s="1914"/>
      <c r="L46" s="1914"/>
      <c r="M46" s="1914"/>
      <c r="N46" s="1931">
        <f t="shared" si="16"/>
        <v>0</v>
      </c>
      <c r="O46" s="1937"/>
      <c r="P46" s="1937"/>
      <c r="Q46" s="1937"/>
      <c r="R46" s="1934">
        <f t="shared" si="13"/>
        <v>0</v>
      </c>
      <c r="S46" s="1923"/>
      <c r="T46" s="1914"/>
      <c r="U46" s="1914"/>
      <c r="V46" s="1914"/>
      <c r="W46" s="1914"/>
      <c r="X46" s="605">
        <f t="shared" si="17"/>
        <v>0</v>
      </c>
      <c r="Y46" s="1923"/>
      <c r="Z46" s="1914"/>
      <c r="AA46" s="1914"/>
      <c r="AB46" s="1914"/>
      <c r="AC46" s="1914"/>
      <c r="AD46" s="1914"/>
      <c r="AE46" s="1914"/>
      <c r="AF46" s="1914"/>
      <c r="AG46" s="1914"/>
      <c r="AH46" s="603">
        <f t="shared" si="18"/>
        <v>0</v>
      </c>
      <c r="AI46" s="1937"/>
      <c r="AJ46" s="1935">
        <f t="shared" si="19"/>
        <v>0</v>
      </c>
      <c r="AK46" s="1923"/>
      <c r="AL46" s="1914"/>
      <c r="AM46" s="1914"/>
      <c r="AN46" s="1914"/>
      <c r="AO46" s="1914"/>
      <c r="AP46" s="1914"/>
      <c r="AQ46" s="1930">
        <f t="shared" si="20"/>
        <v>0</v>
      </c>
      <c r="AR46" s="1937"/>
      <c r="AS46" s="1937"/>
      <c r="AT46" s="1937"/>
      <c r="AU46" s="1934">
        <f t="shared" si="21"/>
        <v>0</v>
      </c>
      <c r="AV46" s="1923"/>
      <c r="AW46" s="1914"/>
      <c r="AX46" s="1914"/>
      <c r="AY46" s="603">
        <f t="shared" si="22"/>
        <v>0</v>
      </c>
      <c r="AZ46" s="1937"/>
      <c r="BA46" s="1937"/>
      <c r="BB46" s="1934">
        <f t="shared" si="23"/>
        <v>0</v>
      </c>
      <c r="BC46" s="1937"/>
      <c r="BD46" s="1934">
        <f t="shared" si="24"/>
        <v>0</v>
      </c>
    </row>
    <row r="47" spans="1:56" s="604" customFormat="1" ht="14.25">
      <c r="A47" s="1914"/>
      <c r="B47" s="1915"/>
      <c r="C47" s="1923"/>
      <c r="D47" s="1914"/>
      <c r="E47" s="1924"/>
      <c r="F47" s="1923"/>
      <c r="G47" s="1914"/>
      <c r="H47" s="1914"/>
      <c r="I47" s="1914"/>
      <c r="J47" s="1914"/>
      <c r="K47" s="1914"/>
      <c r="L47" s="1914"/>
      <c r="M47" s="1914"/>
      <c r="N47" s="1931">
        <f t="shared" si="16"/>
        <v>0</v>
      </c>
      <c r="O47" s="1937"/>
      <c r="P47" s="1937"/>
      <c r="Q47" s="1937"/>
      <c r="R47" s="1934">
        <f t="shared" si="13"/>
        <v>0</v>
      </c>
      <c r="S47" s="1923"/>
      <c r="T47" s="1914"/>
      <c r="U47" s="1914"/>
      <c r="V47" s="1914"/>
      <c r="W47" s="1914"/>
      <c r="X47" s="605">
        <f t="shared" si="17"/>
        <v>0</v>
      </c>
      <c r="Y47" s="1923"/>
      <c r="Z47" s="1914"/>
      <c r="AA47" s="1914"/>
      <c r="AB47" s="1914"/>
      <c r="AC47" s="1914"/>
      <c r="AD47" s="1914"/>
      <c r="AE47" s="1914"/>
      <c r="AF47" s="1914"/>
      <c r="AG47" s="1914"/>
      <c r="AH47" s="603">
        <f t="shared" si="18"/>
        <v>0</v>
      </c>
      <c r="AI47" s="1937"/>
      <c r="AJ47" s="1935">
        <f t="shared" si="19"/>
        <v>0</v>
      </c>
      <c r="AK47" s="1923"/>
      <c r="AL47" s="1914"/>
      <c r="AM47" s="1914"/>
      <c r="AN47" s="1914"/>
      <c r="AO47" s="1914"/>
      <c r="AP47" s="1914"/>
      <c r="AQ47" s="1930">
        <f t="shared" si="20"/>
        <v>0</v>
      </c>
      <c r="AR47" s="1937"/>
      <c r="AS47" s="1937"/>
      <c r="AT47" s="1937"/>
      <c r="AU47" s="1934">
        <f t="shared" si="21"/>
        <v>0</v>
      </c>
      <c r="AV47" s="1923"/>
      <c r="AW47" s="1914"/>
      <c r="AX47" s="1914"/>
      <c r="AY47" s="603">
        <f t="shared" si="22"/>
        <v>0</v>
      </c>
      <c r="AZ47" s="1937"/>
      <c r="BA47" s="1937"/>
      <c r="BB47" s="1934">
        <f t="shared" si="23"/>
        <v>0</v>
      </c>
      <c r="BC47" s="1937"/>
      <c r="BD47" s="1934">
        <f t="shared" si="24"/>
        <v>0</v>
      </c>
    </row>
    <row r="48" spans="1:56" s="604" customFormat="1" ht="14.25">
      <c r="A48" s="1914"/>
      <c r="B48" s="1915"/>
      <c r="C48" s="1923"/>
      <c r="D48" s="1914"/>
      <c r="E48" s="1924"/>
      <c r="F48" s="1923"/>
      <c r="G48" s="1914"/>
      <c r="H48" s="1914"/>
      <c r="I48" s="1914"/>
      <c r="J48" s="1914"/>
      <c r="K48" s="1914"/>
      <c r="L48" s="1914"/>
      <c r="M48" s="1914"/>
      <c r="N48" s="1931">
        <f t="shared" si="16"/>
        <v>0</v>
      </c>
      <c r="O48" s="1937"/>
      <c r="P48" s="1937"/>
      <c r="Q48" s="1937"/>
      <c r="R48" s="1934">
        <f t="shared" si="13"/>
        <v>0</v>
      </c>
      <c r="S48" s="1923"/>
      <c r="T48" s="1914"/>
      <c r="U48" s="1914"/>
      <c r="V48" s="1914"/>
      <c r="W48" s="1914"/>
      <c r="X48" s="605">
        <f t="shared" si="17"/>
        <v>0</v>
      </c>
      <c r="Y48" s="1923"/>
      <c r="Z48" s="1914"/>
      <c r="AA48" s="1914"/>
      <c r="AB48" s="1914"/>
      <c r="AC48" s="1914"/>
      <c r="AD48" s="1914"/>
      <c r="AE48" s="1914"/>
      <c r="AF48" s="1914"/>
      <c r="AG48" s="1914"/>
      <c r="AH48" s="603">
        <f t="shared" si="18"/>
        <v>0</v>
      </c>
      <c r="AI48" s="1937"/>
      <c r="AJ48" s="1935">
        <f t="shared" si="19"/>
        <v>0</v>
      </c>
      <c r="AK48" s="1923"/>
      <c r="AL48" s="1914"/>
      <c r="AM48" s="1914"/>
      <c r="AN48" s="1914"/>
      <c r="AO48" s="1914"/>
      <c r="AP48" s="1914"/>
      <c r="AQ48" s="1930">
        <f t="shared" si="20"/>
        <v>0</v>
      </c>
      <c r="AR48" s="1937"/>
      <c r="AS48" s="1937"/>
      <c r="AT48" s="1937"/>
      <c r="AU48" s="1934">
        <f t="shared" si="21"/>
        <v>0</v>
      </c>
      <c r="AV48" s="1923"/>
      <c r="AW48" s="1914"/>
      <c r="AX48" s="1914"/>
      <c r="AY48" s="603">
        <f t="shared" si="22"/>
        <v>0</v>
      </c>
      <c r="AZ48" s="1937"/>
      <c r="BA48" s="1937"/>
      <c r="BB48" s="1934">
        <f t="shared" si="23"/>
        <v>0</v>
      </c>
      <c r="BC48" s="1937"/>
      <c r="BD48" s="1934">
        <f t="shared" si="24"/>
        <v>0</v>
      </c>
    </row>
    <row r="49" spans="1:56" s="604" customFormat="1" ht="14.25">
      <c r="A49" s="1914"/>
      <c r="B49" s="1915"/>
      <c r="C49" s="1923"/>
      <c r="D49" s="1914"/>
      <c r="E49" s="1924"/>
      <c r="F49" s="1923"/>
      <c r="G49" s="1914"/>
      <c r="H49" s="1914"/>
      <c r="I49" s="1914"/>
      <c r="J49" s="1914"/>
      <c r="K49" s="1914"/>
      <c r="L49" s="1914"/>
      <c r="M49" s="1914"/>
      <c r="N49" s="1931">
        <f t="shared" si="16"/>
        <v>0</v>
      </c>
      <c r="O49" s="1937"/>
      <c r="P49" s="1937"/>
      <c r="Q49" s="1937"/>
      <c r="R49" s="1934">
        <f t="shared" si="13"/>
        <v>0</v>
      </c>
      <c r="S49" s="1923"/>
      <c r="T49" s="1914"/>
      <c r="U49" s="1914"/>
      <c r="V49" s="1914"/>
      <c r="W49" s="1914"/>
      <c r="X49" s="605">
        <f t="shared" si="17"/>
        <v>0</v>
      </c>
      <c r="Y49" s="1923"/>
      <c r="Z49" s="1914"/>
      <c r="AA49" s="1914"/>
      <c r="AB49" s="1914"/>
      <c r="AC49" s="1914"/>
      <c r="AD49" s="1914"/>
      <c r="AE49" s="1914"/>
      <c r="AF49" s="1914"/>
      <c r="AG49" s="1914"/>
      <c r="AH49" s="603">
        <f t="shared" si="18"/>
        <v>0</v>
      </c>
      <c r="AI49" s="1937"/>
      <c r="AJ49" s="1935">
        <f t="shared" si="19"/>
        <v>0</v>
      </c>
      <c r="AK49" s="1923"/>
      <c r="AL49" s="1914"/>
      <c r="AM49" s="1914"/>
      <c r="AN49" s="1914"/>
      <c r="AO49" s="1914"/>
      <c r="AP49" s="1914"/>
      <c r="AQ49" s="1930">
        <f t="shared" si="20"/>
        <v>0</v>
      </c>
      <c r="AR49" s="1937"/>
      <c r="AS49" s="1937"/>
      <c r="AT49" s="1937"/>
      <c r="AU49" s="1934">
        <f t="shared" si="21"/>
        <v>0</v>
      </c>
      <c r="AV49" s="1923"/>
      <c r="AW49" s="1914"/>
      <c r="AX49" s="1914"/>
      <c r="AY49" s="603">
        <f t="shared" si="22"/>
        <v>0</v>
      </c>
      <c r="AZ49" s="1937"/>
      <c r="BA49" s="1937"/>
      <c r="BB49" s="1934">
        <f t="shared" si="23"/>
        <v>0</v>
      </c>
      <c r="BC49" s="1937"/>
      <c r="BD49" s="1934">
        <f t="shared" si="24"/>
        <v>0</v>
      </c>
    </row>
    <row r="50" spans="1:56" s="604" customFormat="1" ht="14.25">
      <c r="A50" s="1914"/>
      <c r="B50" s="1915"/>
      <c r="C50" s="1923"/>
      <c r="D50" s="1914"/>
      <c r="E50" s="1924"/>
      <c r="F50" s="1923"/>
      <c r="G50" s="1914"/>
      <c r="H50" s="1914"/>
      <c r="I50" s="1914"/>
      <c r="J50" s="1914"/>
      <c r="K50" s="1914"/>
      <c r="L50" s="1914"/>
      <c r="M50" s="1914"/>
      <c r="N50" s="1931">
        <f t="shared" si="16"/>
        <v>0</v>
      </c>
      <c r="O50" s="1937"/>
      <c r="P50" s="1937"/>
      <c r="Q50" s="1937"/>
      <c r="R50" s="1934">
        <f t="shared" si="13"/>
        <v>0</v>
      </c>
      <c r="S50" s="1923"/>
      <c r="T50" s="1914"/>
      <c r="U50" s="1914"/>
      <c r="V50" s="1914"/>
      <c r="W50" s="1914"/>
      <c r="X50" s="605">
        <f t="shared" si="17"/>
        <v>0</v>
      </c>
      <c r="Y50" s="1923"/>
      <c r="Z50" s="1914"/>
      <c r="AA50" s="1914"/>
      <c r="AB50" s="1914"/>
      <c r="AC50" s="1914"/>
      <c r="AD50" s="1914"/>
      <c r="AE50" s="1914"/>
      <c r="AF50" s="1914"/>
      <c r="AG50" s="1914"/>
      <c r="AH50" s="603">
        <f t="shared" si="18"/>
        <v>0</v>
      </c>
      <c r="AI50" s="1937"/>
      <c r="AJ50" s="1935">
        <f t="shared" si="19"/>
        <v>0</v>
      </c>
      <c r="AK50" s="1923"/>
      <c r="AL50" s="1914"/>
      <c r="AM50" s="1914"/>
      <c r="AN50" s="1914"/>
      <c r="AO50" s="1914"/>
      <c r="AP50" s="1914"/>
      <c r="AQ50" s="1930">
        <f t="shared" si="20"/>
        <v>0</v>
      </c>
      <c r="AR50" s="1937"/>
      <c r="AS50" s="1937"/>
      <c r="AT50" s="1937"/>
      <c r="AU50" s="1934">
        <f t="shared" si="21"/>
        <v>0</v>
      </c>
      <c r="AV50" s="1923"/>
      <c r="AW50" s="1914"/>
      <c r="AX50" s="1914"/>
      <c r="AY50" s="603">
        <f t="shared" si="22"/>
        <v>0</v>
      </c>
      <c r="AZ50" s="1937"/>
      <c r="BA50" s="1937"/>
      <c r="BB50" s="1934">
        <f t="shared" si="23"/>
        <v>0</v>
      </c>
      <c r="BC50" s="1937"/>
      <c r="BD50" s="1934">
        <f t="shared" si="24"/>
        <v>0</v>
      </c>
    </row>
    <row r="51" spans="1:56" s="604" customFormat="1" ht="14.25">
      <c r="A51" s="1914"/>
      <c r="B51" s="1915"/>
      <c r="C51" s="1923"/>
      <c r="D51" s="1914"/>
      <c r="E51" s="1924"/>
      <c r="F51" s="1923"/>
      <c r="G51" s="1914"/>
      <c r="H51" s="1914"/>
      <c r="I51" s="1914"/>
      <c r="J51" s="1914"/>
      <c r="K51" s="1914"/>
      <c r="L51" s="1914"/>
      <c r="M51" s="1914"/>
      <c r="N51" s="1931">
        <f t="shared" si="16"/>
        <v>0</v>
      </c>
      <c r="O51" s="1937"/>
      <c r="P51" s="1937"/>
      <c r="Q51" s="1937"/>
      <c r="R51" s="1934">
        <f t="shared" si="13"/>
        <v>0</v>
      </c>
      <c r="S51" s="1923"/>
      <c r="T51" s="1914"/>
      <c r="U51" s="1914"/>
      <c r="V51" s="1914"/>
      <c r="W51" s="1914"/>
      <c r="X51" s="605">
        <f t="shared" si="17"/>
        <v>0</v>
      </c>
      <c r="Y51" s="1923"/>
      <c r="Z51" s="1914"/>
      <c r="AA51" s="1914"/>
      <c r="AB51" s="1914"/>
      <c r="AC51" s="1914"/>
      <c r="AD51" s="1914"/>
      <c r="AE51" s="1914"/>
      <c r="AF51" s="1914"/>
      <c r="AG51" s="1914"/>
      <c r="AH51" s="603">
        <f t="shared" si="18"/>
        <v>0</v>
      </c>
      <c r="AI51" s="1937"/>
      <c r="AJ51" s="1935">
        <f t="shared" si="19"/>
        <v>0</v>
      </c>
      <c r="AK51" s="1923"/>
      <c r="AL51" s="1914"/>
      <c r="AM51" s="1914"/>
      <c r="AN51" s="1914"/>
      <c r="AO51" s="1914"/>
      <c r="AP51" s="1914"/>
      <c r="AQ51" s="1930">
        <f t="shared" si="20"/>
        <v>0</v>
      </c>
      <c r="AR51" s="1937"/>
      <c r="AS51" s="1937"/>
      <c r="AT51" s="1937"/>
      <c r="AU51" s="1934">
        <f t="shared" si="21"/>
        <v>0</v>
      </c>
      <c r="AV51" s="1923"/>
      <c r="AW51" s="1914"/>
      <c r="AX51" s="1914"/>
      <c r="AY51" s="603">
        <f t="shared" si="22"/>
        <v>0</v>
      </c>
      <c r="AZ51" s="1937"/>
      <c r="BA51" s="1937"/>
      <c r="BB51" s="1934">
        <f t="shared" si="23"/>
        <v>0</v>
      </c>
      <c r="BC51" s="1937"/>
      <c r="BD51" s="1934">
        <f t="shared" si="24"/>
        <v>0</v>
      </c>
    </row>
    <row r="52" spans="1:56" s="604" customFormat="1" ht="14.25">
      <c r="A52" s="1914"/>
      <c r="B52" s="1915"/>
      <c r="C52" s="1923"/>
      <c r="D52" s="1914"/>
      <c r="E52" s="1924"/>
      <c r="F52" s="1923"/>
      <c r="G52" s="1914"/>
      <c r="H52" s="1914"/>
      <c r="I52" s="1914"/>
      <c r="J52" s="1914"/>
      <c r="K52" s="1914"/>
      <c r="L52" s="1914"/>
      <c r="M52" s="1914"/>
      <c r="N52" s="1931">
        <f t="shared" si="16"/>
        <v>0</v>
      </c>
      <c r="O52" s="1937"/>
      <c r="P52" s="1937"/>
      <c r="Q52" s="1937"/>
      <c r="R52" s="1934">
        <f t="shared" si="13"/>
        <v>0</v>
      </c>
      <c r="S52" s="1923"/>
      <c r="T52" s="1914"/>
      <c r="U52" s="1914"/>
      <c r="V52" s="1914"/>
      <c r="W52" s="1914"/>
      <c r="X52" s="605">
        <f t="shared" si="17"/>
        <v>0</v>
      </c>
      <c r="Y52" s="1923"/>
      <c r="Z52" s="1914"/>
      <c r="AA52" s="1914"/>
      <c r="AB52" s="1914"/>
      <c r="AC52" s="1914"/>
      <c r="AD52" s="1914"/>
      <c r="AE52" s="1914"/>
      <c r="AF52" s="1914"/>
      <c r="AG52" s="1914"/>
      <c r="AH52" s="603">
        <f t="shared" si="18"/>
        <v>0</v>
      </c>
      <c r="AI52" s="1937"/>
      <c r="AJ52" s="1935">
        <f t="shared" si="19"/>
        <v>0</v>
      </c>
      <c r="AK52" s="1923"/>
      <c r="AL52" s="1914"/>
      <c r="AM52" s="1914"/>
      <c r="AN52" s="1914"/>
      <c r="AO52" s="1914"/>
      <c r="AP52" s="1914"/>
      <c r="AQ52" s="1930">
        <f t="shared" si="20"/>
        <v>0</v>
      </c>
      <c r="AR52" s="1937"/>
      <c r="AS52" s="1937"/>
      <c r="AT52" s="1937"/>
      <c r="AU52" s="1934">
        <f t="shared" si="21"/>
        <v>0</v>
      </c>
      <c r="AV52" s="1923"/>
      <c r="AW52" s="1914"/>
      <c r="AX52" s="1914"/>
      <c r="AY52" s="603">
        <f t="shared" si="22"/>
        <v>0</v>
      </c>
      <c r="AZ52" s="1937"/>
      <c r="BA52" s="1937"/>
      <c r="BB52" s="1934">
        <f t="shared" si="23"/>
        <v>0</v>
      </c>
      <c r="BC52" s="1937"/>
      <c r="BD52" s="1934">
        <f t="shared" si="24"/>
        <v>0</v>
      </c>
    </row>
    <row r="53" spans="1:56" s="604" customFormat="1" ht="14.25">
      <c r="A53" s="1914"/>
      <c r="B53" s="1915"/>
      <c r="C53" s="1923"/>
      <c r="D53" s="1914"/>
      <c r="E53" s="1924"/>
      <c r="F53" s="1923"/>
      <c r="G53" s="1914"/>
      <c r="H53" s="1914"/>
      <c r="I53" s="1914"/>
      <c r="J53" s="1914"/>
      <c r="K53" s="1914"/>
      <c r="L53" s="1914"/>
      <c r="M53" s="1914"/>
      <c r="N53" s="1931">
        <f t="shared" si="16"/>
        <v>0</v>
      </c>
      <c r="O53" s="1937"/>
      <c r="P53" s="1937"/>
      <c r="Q53" s="1937"/>
      <c r="R53" s="1934">
        <f t="shared" si="13"/>
        <v>0</v>
      </c>
      <c r="S53" s="1923"/>
      <c r="T53" s="1914"/>
      <c r="U53" s="1914"/>
      <c r="V53" s="1914"/>
      <c r="W53" s="1914"/>
      <c r="X53" s="605">
        <f t="shared" si="17"/>
        <v>0</v>
      </c>
      <c r="Y53" s="1923"/>
      <c r="Z53" s="1914"/>
      <c r="AA53" s="1914"/>
      <c r="AB53" s="1914"/>
      <c r="AC53" s="1914"/>
      <c r="AD53" s="1914"/>
      <c r="AE53" s="1914"/>
      <c r="AF53" s="1914"/>
      <c r="AG53" s="1914"/>
      <c r="AH53" s="603">
        <f t="shared" si="18"/>
        <v>0</v>
      </c>
      <c r="AI53" s="1937"/>
      <c r="AJ53" s="1935">
        <f t="shared" si="19"/>
        <v>0</v>
      </c>
      <c r="AK53" s="1923"/>
      <c r="AL53" s="1914"/>
      <c r="AM53" s="1914"/>
      <c r="AN53" s="1914"/>
      <c r="AO53" s="1914"/>
      <c r="AP53" s="1914"/>
      <c r="AQ53" s="1930">
        <f t="shared" si="20"/>
        <v>0</v>
      </c>
      <c r="AR53" s="1937"/>
      <c r="AS53" s="1937"/>
      <c r="AT53" s="1937"/>
      <c r="AU53" s="1934">
        <f t="shared" si="21"/>
        <v>0</v>
      </c>
      <c r="AV53" s="1923"/>
      <c r="AW53" s="1914"/>
      <c r="AX53" s="1914"/>
      <c r="AY53" s="603">
        <f t="shared" si="22"/>
        <v>0</v>
      </c>
      <c r="AZ53" s="1937"/>
      <c r="BA53" s="1937"/>
      <c r="BB53" s="1934">
        <f t="shared" si="23"/>
        <v>0</v>
      </c>
      <c r="BC53" s="1937"/>
      <c r="BD53" s="1934">
        <f t="shared" si="24"/>
        <v>0</v>
      </c>
    </row>
    <row r="54" spans="1:56" s="604" customFormat="1" ht="14.25">
      <c r="A54" s="1914"/>
      <c r="B54" s="1915"/>
      <c r="C54" s="1923"/>
      <c r="D54" s="1914"/>
      <c r="E54" s="1924"/>
      <c r="F54" s="1923"/>
      <c r="G54" s="1914"/>
      <c r="H54" s="1914"/>
      <c r="I54" s="1914"/>
      <c r="J54" s="1914"/>
      <c r="K54" s="1914"/>
      <c r="L54" s="1914"/>
      <c r="M54" s="1914"/>
      <c r="N54" s="1931">
        <f t="shared" si="16"/>
        <v>0</v>
      </c>
      <c r="O54" s="1937"/>
      <c r="P54" s="1937"/>
      <c r="Q54" s="1937"/>
      <c r="R54" s="1934">
        <f t="shared" si="13"/>
        <v>0</v>
      </c>
      <c r="S54" s="1923"/>
      <c r="T54" s="1914"/>
      <c r="U54" s="1914"/>
      <c r="V54" s="1914"/>
      <c r="W54" s="1914"/>
      <c r="X54" s="605">
        <f t="shared" si="17"/>
        <v>0</v>
      </c>
      <c r="Y54" s="1923"/>
      <c r="Z54" s="1914"/>
      <c r="AA54" s="1914"/>
      <c r="AB54" s="1914"/>
      <c r="AC54" s="1914"/>
      <c r="AD54" s="1914"/>
      <c r="AE54" s="1914"/>
      <c r="AF54" s="1914"/>
      <c r="AG54" s="1914"/>
      <c r="AH54" s="603">
        <f t="shared" si="18"/>
        <v>0</v>
      </c>
      <c r="AI54" s="1937"/>
      <c r="AJ54" s="1935">
        <f t="shared" si="19"/>
        <v>0</v>
      </c>
      <c r="AK54" s="1923"/>
      <c r="AL54" s="1914"/>
      <c r="AM54" s="1914"/>
      <c r="AN54" s="1914"/>
      <c r="AO54" s="1914"/>
      <c r="AP54" s="1914"/>
      <c r="AQ54" s="1930">
        <f t="shared" si="20"/>
        <v>0</v>
      </c>
      <c r="AR54" s="1937"/>
      <c r="AS54" s="1937"/>
      <c r="AT54" s="1937"/>
      <c r="AU54" s="1934">
        <f t="shared" si="21"/>
        <v>0</v>
      </c>
      <c r="AV54" s="1923"/>
      <c r="AW54" s="1914"/>
      <c r="AX54" s="1914"/>
      <c r="AY54" s="603">
        <f t="shared" si="22"/>
        <v>0</v>
      </c>
      <c r="AZ54" s="1937"/>
      <c r="BA54" s="1937"/>
      <c r="BB54" s="1934">
        <f t="shared" si="23"/>
        <v>0</v>
      </c>
      <c r="BC54" s="1937"/>
      <c r="BD54" s="1934">
        <f t="shared" si="24"/>
        <v>0</v>
      </c>
    </row>
    <row r="55" spans="1:56" s="604" customFormat="1" ht="14.25">
      <c r="A55" s="1914"/>
      <c r="B55" s="1915"/>
      <c r="C55" s="1923"/>
      <c r="D55" s="1914"/>
      <c r="E55" s="1924"/>
      <c r="F55" s="1923"/>
      <c r="G55" s="1914"/>
      <c r="H55" s="1914"/>
      <c r="I55" s="1914"/>
      <c r="J55" s="1914"/>
      <c r="K55" s="1914"/>
      <c r="L55" s="1914"/>
      <c r="M55" s="1914"/>
      <c r="N55" s="1931">
        <f t="shared" si="16"/>
        <v>0</v>
      </c>
      <c r="O55" s="1937"/>
      <c r="P55" s="1937"/>
      <c r="Q55" s="1937"/>
      <c r="R55" s="1934">
        <f t="shared" si="13"/>
        <v>0</v>
      </c>
      <c r="S55" s="1923"/>
      <c r="T55" s="1914"/>
      <c r="U55" s="1914"/>
      <c r="V55" s="1914"/>
      <c r="W55" s="1914"/>
      <c r="X55" s="605">
        <f t="shared" si="17"/>
        <v>0</v>
      </c>
      <c r="Y55" s="1923"/>
      <c r="Z55" s="1914"/>
      <c r="AA55" s="1914"/>
      <c r="AB55" s="1914"/>
      <c r="AC55" s="1914"/>
      <c r="AD55" s="1914"/>
      <c r="AE55" s="1914"/>
      <c r="AF55" s="1914"/>
      <c r="AG55" s="1914"/>
      <c r="AH55" s="603">
        <f t="shared" si="18"/>
        <v>0</v>
      </c>
      <c r="AI55" s="1937"/>
      <c r="AJ55" s="1935">
        <f t="shared" si="19"/>
        <v>0</v>
      </c>
      <c r="AK55" s="1923"/>
      <c r="AL55" s="1914"/>
      <c r="AM55" s="1914"/>
      <c r="AN55" s="1914"/>
      <c r="AO55" s="1914"/>
      <c r="AP55" s="1914"/>
      <c r="AQ55" s="1930">
        <f t="shared" si="20"/>
        <v>0</v>
      </c>
      <c r="AR55" s="1937"/>
      <c r="AS55" s="1937"/>
      <c r="AT55" s="1937"/>
      <c r="AU55" s="1934">
        <f t="shared" si="21"/>
        <v>0</v>
      </c>
      <c r="AV55" s="1923"/>
      <c r="AW55" s="1914"/>
      <c r="AX55" s="1914"/>
      <c r="AY55" s="603">
        <f t="shared" si="22"/>
        <v>0</v>
      </c>
      <c r="AZ55" s="1937"/>
      <c r="BA55" s="1937"/>
      <c r="BB55" s="1934">
        <f t="shared" si="23"/>
        <v>0</v>
      </c>
      <c r="BC55" s="1937"/>
      <c r="BD55" s="1934">
        <f t="shared" si="24"/>
        <v>0</v>
      </c>
    </row>
    <row r="56" spans="1:56" s="604" customFormat="1" ht="14.25">
      <c r="A56" s="1914"/>
      <c r="B56" s="1915"/>
      <c r="C56" s="1923"/>
      <c r="D56" s="1914"/>
      <c r="E56" s="1924"/>
      <c r="F56" s="1923"/>
      <c r="G56" s="1914"/>
      <c r="H56" s="1914"/>
      <c r="I56" s="1914"/>
      <c r="J56" s="1914"/>
      <c r="K56" s="1914"/>
      <c r="L56" s="1914"/>
      <c r="M56" s="1914"/>
      <c r="N56" s="1931">
        <f t="shared" si="16"/>
        <v>0</v>
      </c>
      <c r="O56" s="1937"/>
      <c r="P56" s="1937"/>
      <c r="Q56" s="1937"/>
      <c r="R56" s="1934">
        <f t="shared" si="13"/>
        <v>0</v>
      </c>
      <c r="S56" s="1923"/>
      <c r="T56" s="1914"/>
      <c r="U56" s="1914"/>
      <c r="V56" s="1914"/>
      <c r="W56" s="1914"/>
      <c r="X56" s="605">
        <f t="shared" si="17"/>
        <v>0</v>
      </c>
      <c r="Y56" s="1923"/>
      <c r="Z56" s="1914"/>
      <c r="AA56" s="1914"/>
      <c r="AB56" s="1914"/>
      <c r="AC56" s="1914"/>
      <c r="AD56" s="1914"/>
      <c r="AE56" s="1914"/>
      <c r="AF56" s="1914"/>
      <c r="AG56" s="1914"/>
      <c r="AH56" s="603">
        <f t="shared" si="18"/>
        <v>0</v>
      </c>
      <c r="AI56" s="1937"/>
      <c r="AJ56" s="1935">
        <f t="shared" si="19"/>
        <v>0</v>
      </c>
      <c r="AK56" s="1923"/>
      <c r="AL56" s="1914"/>
      <c r="AM56" s="1914"/>
      <c r="AN56" s="1914"/>
      <c r="AO56" s="1914"/>
      <c r="AP56" s="1914"/>
      <c r="AQ56" s="1930">
        <f t="shared" si="20"/>
        <v>0</v>
      </c>
      <c r="AR56" s="1937"/>
      <c r="AS56" s="1937"/>
      <c r="AT56" s="1937"/>
      <c r="AU56" s="1934">
        <f t="shared" si="21"/>
        <v>0</v>
      </c>
      <c r="AV56" s="1923"/>
      <c r="AW56" s="1914"/>
      <c r="AX56" s="1914"/>
      <c r="AY56" s="603">
        <f t="shared" si="22"/>
        <v>0</v>
      </c>
      <c r="AZ56" s="1937"/>
      <c r="BA56" s="1937"/>
      <c r="BB56" s="1934">
        <f t="shared" si="23"/>
        <v>0</v>
      </c>
      <c r="BC56" s="1937"/>
      <c r="BD56" s="1934">
        <f t="shared" si="24"/>
        <v>0</v>
      </c>
    </row>
    <row r="57" spans="1:56" s="604" customFormat="1" ht="14.25">
      <c r="A57" s="1914"/>
      <c r="B57" s="1915"/>
      <c r="C57" s="1923"/>
      <c r="D57" s="1914"/>
      <c r="E57" s="1924"/>
      <c r="F57" s="1923"/>
      <c r="G57" s="1914"/>
      <c r="H57" s="1914"/>
      <c r="I57" s="1914"/>
      <c r="J57" s="1914"/>
      <c r="K57" s="1914"/>
      <c r="L57" s="1914"/>
      <c r="M57" s="1914"/>
      <c r="N57" s="1931">
        <f t="shared" si="16"/>
        <v>0</v>
      </c>
      <c r="O57" s="1937"/>
      <c r="P57" s="1937"/>
      <c r="Q57" s="1937"/>
      <c r="R57" s="1934">
        <f t="shared" si="13"/>
        <v>0</v>
      </c>
      <c r="S57" s="1923"/>
      <c r="T57" s="1914"/>
      <c r="U57" s="1914"/>
      <c r="V57" s="1914"/>
      <c r="W57" s="1914"/>
      <c r="X57" s="605">
        <f t="shared" si="17"/>
        <v>0</v>
      </c>
      <c r="Y57" s="1923"/>
      <c r="Z57" s="1914"/>
      <c r="AA57" s="1914"/>
      <c r="AB57" s="1914"/>
      <c r="AC57" s="1914"/>
      <c r="AD57" s="1914"/>
      <c r="AE57" s="1914"/>
      <c r="AF57" s="1914"/>
      <c r="AG57" s="1914"/>
      <c r="AH57" s="603">
        <f t="shared" si="18"/>
        <v>0</v>
      </c>
      <c r="AI57" s="1937"/>
      <c r="AJ57" s="1935">
        <f t="shared" si="19"/>
        <v>0</v>
      </c>
      <c r="AK57" s="1923"/>
      <c r="AL57" s="1914"/>
      <c r="AM57" s="1914"/>
      <c r="AN57" s="1914"/>
      <c r="AO57" s="1914"/>
      <c r="AP57" s="1914"/>
      <c r="AQ57" s="1930">
        <f t="shared" si="20"/>
        <v>0</v>
      </c>
      <c r="AR57" s="1937"/>
      <c r="AS57" s="1937"/>
      <c r="AT57" s="1937"/>
      <c r="AU57" s="1934">
        <f t="shared" si="21"/>
        <v>0</v>
      </c>
      <c r="AV57" s="1923"/>
      <c r="AW57" s="1914"/>
      <c r="AX57" s="1914"/>
      <c r="AY57" s="603">
        <f t="shared" si="22"/>
        <v>0</v>
      </c>
      <c r="AZ57" s="1937"/>
      <c r="BA57" s="1937"/>
      <c r="BB57" s="1934">
        <f t="shared" si="23"/>
        <v>0</v>
      </c>
      <c r="BC57" s="1937"/>
      <c r="BD57" s="1934">
        <f t="shared" si="24"/>
        <v>0</v>
      </c>
    </row>
    <row r="58" spans="1:56" s="604" customFormat="1" ht="14.25">
      <c r="A58" s="1914"/>
      <c r="B58" s="1915"/>
      <c r="C58" s="1923"/>
      <c r="D58" s="1914"/>
      <c r="E58" s="1924"/>
      <c r="F58" s="1923"/>
      <c r="G58" s="1914"/>
      <c r="H58" s="1914"/>
      <c r="I58" s="1914"/>
      <c r="J58" s="1914"/>
      <c r="K58" s="1914"/>
      <c r="L58" s="1914"/>
      <c r="M58" s="1914"/>
      <c r="N58" s="1931">
        <f t="shared" si="16"/>
        <v>0</v>
      </c>
      <c r="O58" s="1937"/>
      <c r="P58" s="1937"/>
      <c r="Q58" s="1937"/>
      <c r="R58" s="1934">
        <f t="shared" si="13"/>
        <v>0</v>
      </c>
      <c r="S58" s="1923"/>
      <c r="T58" s="1914"/>
      <c r="U58" s="1914"/>
      <c r="V58" s="1914"/>
      <c r="W58" s="1914"/>
      <c r="X58" s="605">
        <f t="shared" si="17"/>
        <v>0</v>
      </c>
      <c r="Y58" s="1923"/>
      <c r="Z58" s="1914"/>
      <c r="AA58" s="1914"/>
      <c r="AB58" s="1914"/>
      <c r="AC58" s="1914"/>
      <c r="AD58" s="1914"/>
      <c r="AE58" s="1914"/>
      <c r="AF58" s="1914"/>
      <c r="AG58" s="1914"/>
      <c r="AH58" s="603">
        <f t="shared" si="18"/>
        <v>0</v>
      </c>
      <c r="AI58" s="1937"/>
      <c r="AJ58" s="1935">
        <f t="shared" si="19"/>
        <v>0</v>
      </c>
      <c r="AK58" s="1923"/>
      <c r="AL58" s="1914"/>
      <c r="AM58" s="1914"/>
      <c r="AN58" s="1914"/>
      <c r="AO58" s="1914"/>
      <c r="AP58" s="1914"/>
      <c r="AQ58" s="1930">
        <f t="shared" si="20"/>
        <v>0</v>
      </c>
      <c r="AR58" s="1937"/>
      <c r="AS58" s="1937"/>
      <c r="AT58" s="1937"/>
      <c r="AU58" s="1934">
        <f t="shared" si="21"/>
        <v>0</v>
      </c>
      <c r="AV58" s="1923"/>
      <c r="AW58" s="1914"/>
      <c r="AX58" s="1914"/>
      <c r="AY58" s="603">
        <f t="shared" si="22"/>
        <v>0</v>
      </c>
      <c r="AZ58" s="1937"/>
      <c r="BA58" s="1937"/>
      <c r="BB58" s="1934">
        <f t="shared" si="23"/>
        <v>0</v>
      </c>
      <c r="BC58" s="1937"/>
      <c r="BD58" s="1934">
        <f t="shared" si="24"/>
        <v>0</v>
      </c>
    </row>
    <row r="59" spans="1:56" s="604" customFormat="1" ht="14.25">
      <c r="A59" s="1914"/>
      <c r="B59" s="1915"/>
      <c r="C59" s="1923"/>
      <c r="D59" s="1914"/>
      <c r="E59" s="1924"/>
      <c r="F59" s="1923"/>
      <c r="G59" s="1914"/>
      <c r="H59" s="1914"/>
      <c r="I59" s="1914"/>
      <c r="J59" s="1914"/>
      <c r="K59" s="1914"/>
      <c r="L59" s="1914"/>
      <c r="M59" s="1914"/>
      <c r="N59" s="1931">
        <f t="shared" si="16"/>
        <v>0</v>
      </c>
      <c r="O59" s="1937"/>
      <c r="P59" s="1937"/>
      <c r="Q59" s="1937"/>
      <c r="R59" s="1934">
        <f t="shared" si="13"/>
        <v>0</v>
      </c>
      <c r="S59" s="1923"/>
      <c r="T59" s="1914"/>
      <c r="U59" s="1914"/>
      <c r="V59" s="1914"/>
      <c r="W59" s="1914"/>
      <c r="X59" s="605">
        <f t="shared" si="17"/>
        <v>0</v>
      </c>
      <c r="Y59" s="1923"/>
      <c r="Z59" s="1914"/>
      <c r="AA59" s="1914"/>
      <c r="AB59" s="1914"/>
      <c r="AC59" s="1914"/>
      <c r="AD59" s="1914"/>
      <c r="AE59" s="1914"/>
      <c r="AF59" s="1914"/>
      <c r="AG59" s="1914"/>
      <c r="AH59" s="603">
        <f t="shared" si="18"/>
        <v>0</v>
      </c>
      <c r="AI59" s="1937"/>
      <c r="AJ59" s="1935">
        <f t="shared" si="19"/>
        <v>0</v>
      </c>
      <c r="AK59" s="1923"/>
      <c r="AL59" s="1914"/>
      <c r="AM59" s="1914"/>
      <c r="AN59" s="1914"/>
      <c r="AO59" s="1914"/>
      <c r="AP59" s="1914"/>
      <c r="AQ59" s="1930">
        <f t="shared" si="20"/>
        <v>0</v>
      </c>
      <c r="AR59" s="1937"/>
      <c r="AS59" s="1937"/>
      <c r="AT59" s="1937"/>
      <c r="AU59" s="1934">
        <f t="shared" si="21"/>
        <v>0</v>
      </c>
      <c r="AV59" s="1923"/>
      <c r="AW59" s="1914"/>
      <c r="AX59" s="1914"/>
      <c r="AY59" s="603">
        <f t="shared" si="22"/>
        <v>0</v>
      </c>
      <c r="AZ59" s="1937"/>
      <c r="BA59" s="1937"/>
      <c r="BB59" s="1934">
        <f t="shared" si="23"/>
        <v>0</v>
      </c>
      <c r="BC59" s="1937"/>
      <c r="BD59" s="1934">
        <f t="shared" si="24"/>
        <v>0</v>
      </c>
    </row>
    <row r="60" spans="1:56" s="604" customFormat="1" ht="14.25">
      <c r="A60" s="1914"/>
      <c r="B60" s="1915"/>
      <c r="C60" s="1923"/>
      <c r="D60" s="1914"/>
      <c r="E60" s="1924"/>
      <c r="F60" s="1923"/>
      <c r="G60" s="1914"/>
      <c r="H60" s="1914"/>
      <c r="I60" s="1914"/>
      <c r="J60" s="1914"/>
      <c r="K60" s="1914"/>
      <c r="L60" s="1914"/>
      <c r="M60" s="1914"/>
      <c r="N60" s="1931">
        <f t="shared" si="16"/>
        <v>0</v>
      </c>
      <c r="O60" s="1937"/>
      <c r="P60" s="1937"/>
      <c r="Q60" s="1937"/>
      <c r="R60" s="1934">
        <f t="shared" si="13"/>
        <v>0</v>
      </c>
      <c r="S60" s="1923"/>
      <c r="T60" s="1914"/>
      <c r="U60" s="1914"/>
      <c r="V60" s="1914"/>
      <c r="W60" s="1914"/>
      <c r="X60" s="605">
        <f t="shared" si="17"/>
        <v>0</v>
      </c>
      <c r="Y60" s="1923"/>
      <c r="Z60" s="1914"/>
      <c r="AA60" s="1914"/>
      <c r="AB60" s="1914"/>
      <c r="AC60" s="1914"/>
      <c r="AD60" s="1914"/>
      <c r="AE60" s="1914"/>
      <c r="AF60" s="1914"/>
      <c r="AG60" s="1914"/>
      <c r="AH60" s="603">
        <f t="shared" si="18"/>
        <v>0</v>
      </c>
      <c r="AI60" s="1937"/>
      <c r="AJ60" s="1935">
        <f t="shared" si="19"/>
        <v>0</v>
      </c>
      <c r="AK60" s="1923"/>
      <c r="AL60" s="1914"/>
      <c r="AM60" s="1914"/>
      <c r="AN60" s="1914"/>
      <c r="AO60" s="1914"/>
      <c r="AP60" s="1914"/>
      <c r="AQ60" s="1930">
        <f t="shared" si="20"/>
        <v>0</v>
      </c>
      <c r="AR60" s="1937"/>
      <c r="AS60" s="1937"/>
      <c r="AT60" s="1937"/>
      <c r="AU60" s="1934">
        <f t="shared" si="21"/>
        <v>0</v>
      </c>
      <c r="AV60" s="1923"/>
      <c r="AW60" s="1914"/>
      <c r="AX60" s="1914"/>
      <c r="AY60" s="603">
        <f t="shared" si="22"/>
        <v>0</v>
      </c>
      <c r="AZ60" s="1937"/>
      <c r="BA60" s="1937"/>
      <c r="BB60" s="1934">
        <f t="shared" si="23"/>
        <v>0</v>
      </c>
      <c r="BC60" s="1937"/>
      <c r="BD60" s="1934">
        <f t="shared" si="24"/>
        <v>0</v>
      </c>
    </row>
    <row r="61" spans="1:56" s="604" customFormat="1" ht="14.25">
      <c r="A61" s="1914"/>
      <c r="B61" s="1915"/>
      <c r="C61" s="1923"/>
      <c r="D61" s="1914"/>
      <c r="E61" s="1924"/>
      <c r="F61" s="1923"/>
      <c r="G61" s="1914"/>
      <c r="H61" s="1914"/>
      <c r="I61" s="1914"/>
      <c r="J61" s="1914"/>
      <c r="K61" s="1914"/>
      <c r="L61" s="1914"/>
      <c r="M61" s="1914"/>
      <c r="N61" s="1931">
        <f t="shared" si="16"/>
        <v>0</v>
      </c>
      <c r="O61" s="1937"/>
      <c r="P61" s="1937"/>
      <c r="Q61" s="1937"/>
      <c r="R61" s="1934">
        <f t="shared" si="13"/>
        <v>0</v>
      </c>
      <c r="S61" s="1923"/>
      <c r="T61" s="1914"/>
      <c r="U61" s="1914"/>
      <c r="V61" s="1914"/>
      <c r="W61" s="1914"/>
      <c r="X61" s="605">
        <f t="shared" si="17"/>
        <v>0</v>
      </c>
      <c r="Y61" s="1923"/>
      <c r="Z61" s="1914"/>
      <c r="AA61" s="1914"/>
      <c r="AB61" s="1914"/>
      <c r="AC61" s="1914"/>
      <c r="AD61" s="1914"/>
      <c r="AE61" s="1914"/>
      <c r="AF61" s="1914"/>
      <c r="AG61" s="1914"/>
      <c r="AH61" s="603">
        <f t="shared" si="18"/>
        <v>0</v>
      </c>
      <c r="AI61" s="1937"/>
      <c r="AJ61" s="1935">
        <f t="shared" si="19"/>
        <v>0</v>
      </c>
      <c r="AK61" s="1923"/>
      <c r="AL61" s="1914"/>
      <c r="AM61" s="1914"/>
      <c r="AN61" s="1914"/>
      <c r="AO61" s="1914"/>
      <c r="AP61" s="1914"/>
      <c r="AQ61" s="1930">
        <f t="shared" si="20"/>
        <v>0</v>
      </c>
      <c r="AR61" s="1937"/>
      <c r="AS61" s="1937"/>
      <c r="AT61" s="1937"/>
      <c r="AU61" s="1934">
        <f t="shared" si="21"/>
        <v>0</v>
      </c>
      <c r="AV61" s="1923"/>
      <c r="AW61" s="1914"/>
      <c r="AX61" s="1914"/>
      <c r="AY61" s="603">
        <f t="shared" si="22"/>
        <v>0</v>
      </c>
      <c r="AZ61" s="1937"/>
      <c r="BA61" s="1937"/>
      <c r="BB61" s="1934">
        <f t="shared" si="23"/>
        <v>0</v>
      </c>
      <c r="BC61" s="1937"/>
      <c r="BD61" s="1934">
        <f t="shared" si="24"/>
        <v>0</v>
      </c>
    </row>
    <row r="62" spans="1:56" s="604" customFormat="1" ht="14.25">
      <c r="A62" s="1914"/>
      <c r="B62" s="1915"/>
      <c r="C62" s="1923"/>
      <c r="D62" s="1914"/>
      <c r="E62" s="1924"/>
      <c r="F62" s="1923"/>
      <c r="G62" s="1914"/>
      <c r="H62" s="1914"/>
      <c r="I62" s="1914"/>
      <c r="J62" s="1914"/>
      <c r="K62" s="1914"/>
      <c r="L62" s="1914"/>
      <c r="M62" s="1914"/>
      <c r="N62" s="1931">
        <f t="shared" si="16"/>
        <v>0</v>
      </c>
      <c r="O62" s="1937"/>
      <c r="P62" s="1937"/>
      <c r="Q62" s="1937"/>
      <c r="R62" s="1934">
        <f t="shared" si="13"/>
        <v>0</v>
      </c>
      <c r="S62" s="1923"/>
      <c r="T62" s="1914"/>
      <c r="U62" s="1914"/>
      <c r="V62" s="1914"/>
      <c r="W62" s="1914"/>
      <c r="X62" s="605">
        <f t="shared" si="17"/>
        <v>0</v>
      </c>
      <c r="Y62" s="1923"/>
      <c r="Z62" s="1914"/>
      <c r="AA62" s="1914"/>
      <c r="AB62" s="1914"/>
      <c r="AC62" s="1914"/>
      <c r="AD62" s="1914"/>
      <c r="AE62" s="1914"/>
      <c r="AF62" s="1914"/>
      <c r="AG62" s="1914"/>
      <c r="AH62" s="603">
        <f t="shared" si="18"/>
        <v>0</v>
      </c>
      <c r="AI62" s="1937"/>
      <c r="AJ62" s="1935">
        <f t="shared" si="19"/>
        <v>0</v>
      </c>
      <c r="AK62" s="1923"/>
      <c r="AL62" s="1914"/>
      <c r="AM62" s="1914"/>
      <c r="AN62" s="1914"/>
      <c r="AO62" s="1914"/>
      <c r="AP62" s="1914"/>
      <c r="AQ62" s="1930">
        <f t="shared" si="20"/>
        <v>0</v>
      </c>
      <c r="AR62" s="1937"/>
      <c r="AS62" s="1937"/>
      <c r="AT62" s="1937"/>
      <c r="AU62" s="1934">
        <f t="shared" si="21"/>
        <v>0</v>
      </c>
      <c r="AV62" s="1923"/>
      <c r="AW62" s="1914"/>
      <c r="AX62" s="1914"/>
      <c r="AY62" s="603">
        <f t="shared" si="22"/>
        <v>0</v>
      </c>
      <c r="AZ62" s="1937"/>
      <c r="BA62" s="1937"/>
      <c r="BB62" s="1934">
        <f t="shared" si="23"/>
        <v>0</v>
      </c>
      <c r="BC62" s="1937"/>
      <c r="BD62" s="1934">
        <f t="shared" si="24"/>
        <v>0</v>
      </c>
    </row>
    <row r="63" spans="1:56" s="604" customFormat="1" ht="14.25">
      <c r="A63" s="1914"/>
      <c r="B63" s="1915"/>
      <c r="C63" s="1923"/>
      <c r="D63" s="1914"/>
      <c r="E63" s="1924"/>
      <c r="F63" s="1923"/>
      <c r="G63" s="1914"/>
      <c r="H63" s="1914"/>
      <c r="I63" s="1914"/>
      <c r="J63" s="1914"/>
      <c r="K63" s="1914"/>
      <c r="L63" s="1914"/>
      <c r="M63" s="1914"/>
      <c r="N63" s="1931">
        <f t="shared" si="16"/>
        <v>0</v>
      </c>
      <c r="O63" s="1937"/>
      <c r="P63" s="1937"/>
      <c r="Q63" s="1937"/>
      <c r="R63" s="1934">
        <f t="shared" si="13"/>
        <v>0</v>
      </c>
      <c r="S63" s="1923"/>
      <c r="T63" s="1914"/>
      <c r="U63" s="1914"/>
      <c r="V63" s="1914"/>
      <c r="W63" s="1914"/>
      <c r="X63" s="605">
        <f t="shared" si="17"/>
        <v>0</v>
      </c>
      <c r="Y63" s="1923"/>
      <c r="Z63" s="1914"/>
      <c r="AA63" s="1914"/>
      <c r="AB63" s="1914"/>
      <c r="AC63" s="1914"/>
      <c r="AD63" s="1914"/>
      <c r="AE63" s="1914"/>
      <c r="AF63" s="1914"/>
      <c r="AG63" s="1914"/>
      <c r="AH63" s="603">
        <f t="shared" si="18"/>
        <v>0</v>
      </c>
      <c r="AI63" s="1937"/>
      <c r="AJ63" s="1935">
        <f t="shared" si="19"/>
        <v>0</v>
      </c>
      <c r="AK63" s="1923"/>
      <c r="AL63" s="1914"/>
      <c r="AM63" s="1914"/>
      <c r="AN63" s="1914"/>
      <c r="AO63" s="1914"/>
      <c r="AP63" s="1914"/>
      <c r="AQ63" s="1930">
        <f t="shared" si="20"/>
        <v>0</v>
      </c>
      <c r="AR63" s="1937"/>
      <c r="AS63" s="1937"/>
      <c r="AT63" s="1937"/>
      <c r="AU63" s="1934">
        <f t="shared" si="21"/>
        <v>0</v>
      </c>
      <c r="AV63" s="1923"/>
      <c r="AW63" s="1914"/>
      <c r="AX63" s="1914"/>
      <c r="AY63" s="603">
        <f t="shared" si="22"/>
        <v>0</v>
      </c>
      <c r="AZ63" s="1937"/>
      <c r="BA63" s="1937"/>
      <c r="BB63" s="1934">
        <f t="shared" si="23"/>
        <v>0</v>
      </c>
      <c r="BC63" s="1937"/>
      <c r="BD63" s="1934">
        <f t="shared" si="24"/>
        <v>0</v>
      </c>
    </row>
    <row r="64" spans="1:56" s="604" customFormat="1" ht="14.25">
      <c r="A64" s="1914"/>
      <c r="B64" s="1915"/>
      <c r="C64" s="1923"/>
      <c r="D64" s="1914"/>
      <c r="E64" s="1924"/>
      <c r="F64" s="1923"/>
      <c r="G64" s="1914"/>
      <c r="H64" s="1914"/>
      <c r="I64" s="1914"/>
      <c r="J64" s="1914"/>
      <c r="K64" s="1914"/>
      <c r="L64" s="1914"/>
      <c r="M64" s="1914"/>
      <c r="N64" s="1931">
        <f t="shared" si="16"/>
        <v>0</v>
      </c>
      <c r="O64" s="1937"/>
      <c r="P64" s="1937"/>
      <c r="Q64" s="1937"/>
      <c r="R64" s="1934">
        <f t="shared" si="13"/>
        <v>0</v>
      </c>
      <c r="S64" s="1923"/>
      <c r="T64" s="1914"/>
      <c r="U64" s="1914"/>
      <c r="V64" s="1914"/>
      <c r="W64" s="1914"/>
      <c r="X64" s="605">
        <f t="shared" si="17"/>
        <v>0</v>
      </c>
      <c r="Y64" s="1923"/>
      <c r="Z64" s="1914"/>
      <c r="AA64" s="1914"/>
      <c r="AB64" s="1914"/>
      <c r="AC64" s="1914"/>
      <c r="AD64" s="1914"/>
      <c r="AE64" s="1914"/>
      <c r="AF64" s="1914"/>
      <c r="AG64" s="1914"/>
      <c r="AH64" s="603">
        <f t="shared" si="18"/>
        <v>0</v>
      </c>
      <c r="AI64" s="1937"/>
      <c r="AJ64" s="1935">
        <f t="shared" si="19"/>
        <v>0</v>
      </c>
      <c r="AK64" s="1923"/>
      <c r="AL64" s="1914"/>
      <c r="AM64" s="1914"/>
      <c r="AN64" s="1914"/>
      <c r="AO64" s="1914"/>
      <c r="AP64" s="1914"/>
      <c r="AQ64" s="1930">
        <f t="shared" si="20"/>
        <v>0</v>
      </c>
      <c r="AR64" s="1937"/>
      <c r="AS64" s="1937"/>
      <c r="AT64" s="1937"/>
      <c r="AU64" s="1934">
        <f t="shared" si="21"/>
        <v>0</v>
      </c>
      <c r="AV64" s="1923"/>
      <c r="AW64" s="1914"/>
      <c r="AX64" s="1914"/>
      <c r="AY64" s="603">
        <f t="shared" si="22"/>
        <v>0</v>
      </c>
      <c r="AZ64" s="1937"/>
      <c r="BA64" s="1937"/>
      <c r="BB64" s="1934">
        <f t="shared" si="23"/>
        <v>0</v>
      </c>
      <c r="BC64" s="1937"/>
      <c r="BD64" s="1934">
        <f t="shared" si="24"/>
        <v>0</v>
      </c>
    </row>
    <row r="65" spans="1:56" s="604" customFormat="1" ht="14.25">
      <c r="A65" s="1914"/>
      <c r="B65" s="1915"/>
      <c r="C65" s="1923"/>
      <c r="D65" s="1914"/>
      <c r="E65" s="1924"/>
      <c r="F65" s="1923"/>
      <c r="G65" s="1914"/>
      <c r="H65" s="1914"/>
      <c r="I65" s="1914"/>
      <c r="J65" s="1914"/>
      <c r="K65" s="1914"/>
      <c r="L65" s="1914"/>
      <c r="M65" s="1914"/>
      <c r="N65" s="1931">
        <f t="shared" si="16"/>
        <v>0</v>
      </c>
      <c r="O65" s="1937"/>
      <c r="P65" s="1937"/>
      <c r="Q65" s="1937"/>
      <c r="R65" s="1934">
        <f t="shared" si="13"/>
        <v>0</v>
      </c>
      <c r="S65" s="1923"/>
      <c r="T65" s="1914"/>
      <c r="U65" s="1914"/>
      <c r="V65" s="1914"/>
      <c r="W65" s="1914"/>
      <c r="X65" s="605">
        <f t="shared" si="17"/>
        <v>0</v>
      </c>
      <c r="Y65" s="1923"/>
      <c r="Z65" s="1914"/>
      <c r="AA65" s="1914"/>
      <c r="AB65" s="1914"/>
      <c r="AC65" s="1914"/>
      <c r="AD65" s="1914"/>
      <c r="AE65" s="1914"/>
      <c r="AF65" s="1914"/>
      <c r="AG65" s="1914"/>
      <c r="AH65" s="603">
        <f t="shared" si="18"/>
        <v>0</v>
      </c>
      <c r="AI65" s="1937"/>
      <c r="AJ65" s="1935">
        <f t="shared" si="19"/>
        <v>0</v>
      </c>
      <c r="AK65" s="1923"/>
      <c r="AL65" s="1914"/>
      <c r="AM65" s="1914"/>
      <c r="AN65" s="1914"/>
      <c r="AO65" s="1914"/>
      <c r="AP65" s="1914"/>
      <c r="AQ65" s="1930">
        <f t="shared" si="20"/>
        <v>0</v>
      </c>
      <c r="AR65" s="1937"/>
      <c r="AS65" s="1937"/>
      <c r="AT65" s="1937"/>
      <c r="AU65" s="1934">
        <f t="shared" si="21"/>
        <v>0</v>
      </c>
      <c r="AV65" s="1923"/>
      <c r="AW65" s="1914"/>
      <c r="AX65" s="1914"/>
      <c r="AY65" s="603">
        <f t="shared" si="22"/>
        <v>0</v>
      </c>
      <c r="AZ65" s="1937"/>
      <c r="BA65" s="1937"/>
      <c r="BB65" s="1934">
        <f t="shared" si="23"/>
        <v>0</v>
      </c>
      <c r="BC65" s="1937"/>
      <c r="BD65" s="1934">
        <f t="shared" si="24"/>
        <v>0</v>
      </c>
    </row>
    <row r="66" spans="1:56" s="604" customFormat="1" ht="14.25">
      <c r="A66" s="1914"/>
      <c r="B66" s="1915"/>
      <c r="C66" s="1923"/>
      <c r="D66" s="1914"/>
      <c r="E66" s="1924"/>
      <c r="F66" s="1923"/>
      <c r="G66" s="1914"/>
      <c r="H66" s="1914"/>
      <c r="I66" s="1914"/>
      <c r="J66" s="1914"/>
      <c r="K66" s="1914"/>
      <c r="L66" s="1914"/>
      <c r="M66" s="1914"/>
      <c r="N66" s="1931">
        <f t="shared" si="16"/>
        <v>0</v>
      </c>
      <c r="O66" s="1937"/>
      <c r="P66" s="1937"/>
      <c r="Q66" s="1937"/>
      <c r="R66" s="1934">
        <f t="shared" si="13"/>
        <v>0</v>
      </c>
      <c r="S66" s="1923"/>
      <c r="T66" s="1914"/>
      <c r="U66" s="1914"/>
      <c r="V66" s="1914"/>
      <c r="W66" s="1914"/>
      <c r="X66" s="605">
        <f t="shared" si="17"/>
        <v>0</v>
      </c>
      <c r="Y66" s="1923"/>
      <c r="Z66" s="1914"/>
      <c r="AA66" s="1914"/>
      <c r="AB66" s="1914"/>
      <c r="AC66" s="1914"/>
      <c r="AD66" s="1914"/>
      <c r="AE66" s="1914"/>
      <c r="AF66" s="1914"/>
      <c r="AG66" s="1914"/>
      <c r="AH66" s="603">
        <f t="shared" si="18"/>
        <v>0</v>
      </c>
      <c r="AI66" s="1937"/>
      <c r="AJ66" s="1935">
        <f t="shared" si="19"/>
        <v>0</v>
      </c>
      <c r="AK66" s="1923"/>
      <c r="AL66" s="1914"/>
      <c r="AM66" s="1914"/>
      <c r="AN66" s="1914"/>
      <c r="AO66" s="1914"/>
      <c r="AP66" s="1914"/>
      <c r="AQ66" s="1930">
        <f t="shared" si="20"/>
        <v>0</v>
      </c>
      <c r="AR66" s="1937"/>
      <c r="AS66" s="1937"/>
      <c r="AT66" s="1937"/>
      <c r="AU66" s="1934">
        <f t="shared" si="21"/>
        <v>0</v>
      </c>
      <c r="AV66" s="1923"/>
      <c r="AW66" s="1914"/>
      <c r="AX66" s="1914"/>
      <c r="AY66" s="603">
        <f t="shared" si="22"/>
        <v>0</v>
      </c>
      <c r="AZ66" s="1937"/>
      <c r="BA66" s="1937"/>
      <c r="BB66" s="1934">
        <f t="shared" si="23"/>
        <v>0</v>
      </c>
      <c r="BC66" s="1937"/>
      <c r="BD66" s="1934">
        <f t="shared" si="24"/>
        <v>0</v>
      </c>
    </row>
    <row r="67" spans="1:56" s="604" customFormat="1" ht="14.25">
      <c r="A67" s="1914"/>
      <c r="B67" s="1915"/>
      <c r="C67" s="1923"/>
      <c r="D67" s="1914"/>
      <c r="E67" s="1924"/>
      <c r="F67" s="1923"/>
      <c r="G67" s="1914"/>
      <c r="H67" s="1914"/>
      <c r="I67" s="1914"/>
      <c r="J67" s="1914"/>
      <c r="K67" s="1914"/>
      <c r="L67" s="1914"/>
      <c r="M67" s="1914"/>
      <c r="N67" s="1931">
        <f t="shared" si="16"/>
        <v>0</v>
      </c>
      <c r="O67" s="1937"/>
      <c r="P67" s="1937"/>
      <c r="Q67" s="1937"/>
      <c r="R67" s="1934">
        <f t="shared" si="13"/>
        <v>0</v>
      </c>
      <c r="S67" s="1923"/>
      <c r="T67" s="1914"/>
      <c r="U67" s="1914"/>
      <c r="V67" s="1914"/>
      <c r="W67" s="1914"/>
      <c r="X67" s="605">
        <f t="shared" si="17"/>
        <v>0</v>
      </c>
      <c r="Y67" s="1923"/>
      <c r="Z67" s="1914"/>
      <c r="AA67" s="1914"/>
      <c r="AB67" s="1914"/>
      <c r="AC67" s="1914"/>
      <c r="AD67" s="1914"/>
      <c r="AE67" s="1914"/>
      <c r="AF67" s="1914"/>
      <c r="AG67" s="1914"/>
      <c r="AH67" s="603">
        <f t="shared" si="18"/>
        <v>0</v>
      </c>
      <c r="AI67" s="1937"/>
      <c r="AJ67" s="1935">
        <f t="shared" si="19"/>
        <v>0</v>
      </c>
      <c r="AK67" s="1923"/>
      <c r="AL67" s="1914"/>
      <c r="AM67" s="1914"/>
      <c r="AN67" s="1914"/>
      <c r="AO67" s="1914"/>
      <c r="AP67" s="1914"/>
      <c r="AQ67" s="1930">
        <f t="shared" si="20"/>
        <v>0</v>
      </c>
      <c r="AR67" s="1937"/>
      <c r="AS67" s="1937"/>
      <c r="AT67" s="1937"/>
      <c r="AU67" s="1934">
        <f t="shared" si="21"/>
        <v>0</v>
      </c>
      <c r="AV67" s="1923"/>
      <c r="AW67" s="1914"/>
      <c r="AX67" s="1914"/>
      <c r="AY67" s="603">
        <f t="shared" si="22"/>
        <v>0</v>
      </c>
      <c r="AZ67" s="1937"/>
      <c r="BA67" s="1937"/>
      <c r="BB67" s="1934">
        <f t="shared" si="23"/>
        <v>0</v>
      </c>
      <c r="BC67" s="1937"/>
      <c r="BD67" s="1934">
        <f t="shared" si="24"/>
        <v>0</v>
      </c>
    </row>
    <row r="68" spans="1:56" s="604" customFormat="1" ht="14.25">
      <c r="A68" s="1914"/>
      <c r="B68" s="1915"/>
      <c r="C68" s="1923"/>
      <c r="D68" s="1914"/>
      <c r="E68" s="1924"/>
      <c r="F68" s="1923"/>
      <c r="G68" s="1914"/>
      <c r="H68" s="1914"/>
      <c r="I68" s="1914"/>
      <c r="J68" s="1914"/>
      <c r="K68" s="1914"/>
      <c r="L68" s="1914"/>
      <c r="M68" s="1914"/>
      <c r="N68" s="1931">
        <f t="shared" si="16"/>
        <v>0</v>
      </c>
      <c r="O68" s="1937"/>
      <c r="P68" s="1937"/>
      <c r="Q68" s="1937"/>
      <c r="R68" s="1934">
        <f t="shared" si="13"/>
        <v>0</v>
      </c>
      <c r="S68" s="1923"/>
      <c r="T68" s="1914"/>
      <c r="U68" s="1914"/>
      <c r="V68" s="1914"/>
      <c r="W68" s="1914"/>
      <c r="X68" s="605">
        <f t="shared" si="17"/>
        <v>0</v>
      </c>
      <c r="Y68" s="1923"/>
      <c r="Z68" s="1914"/>
      <c r="AA68" s="1914"/>
      <c r="AB68" s="1914"/>
      <c r="AC68" s="1914"/>
      <c r="AD68" s="1914"/>
      <c r="AE68" s="1914"/>
      <c r="AF68" s="1914"/>
      <c r="AG68" s="1914"/>
      <c r="AH68" s="603">
        <f t="shared" si="18"/>
        <v>0</v>
      </c>
      <c r="AI68" s="1937"/>
      <c r="AJ68" s="1935">
        <f t="shared" si="19"/>
        <v>0</v>
      </c>
      <c r="AK68" s="1923"/>
      <c r="AL68" s="1914"/>
      <c r="AM68" s="1914"/>
      <c r="AN68" s="1914"/>
      <c r="AO68" s="1914"/>
      <c r="AP68" s="1914"/>
      <c r="AQ68" s="1930">
        <f t="shared" si="20"/>
        <v>0</v>
      </c>
      <c r="AR68" s="1937"/>
      <c r="AS68" s="1937"/>
      <c r="AT68" s="1937"/>
      <c r="AU68" s="1934">
        <f t="shared" si="21"/>
        <v>0</v>
      </c>
      <c r="AV68" s="1923"/>
      <c r="AW68" s="1914"/>
      <c r="AX68" s="1914"/>
      <c r="AY68" s="603">
        <f t="shared" si="22"/>
        <v>0</v>
      </c>
      <c r="AZ68" s="1937"/>
      <c r="BA68" s="1937"/>
      <c r="BB68" s="1934">
        <f t="shared" si="23"/>
        <v>0</v>
      </c>
      <c r="BC68" s="1937"/>
      <c r="BD68" s="1934">
        <f t="shared" si="24"/>
        <v>0</v>
      </c>
    </row>
    <row r="69" spans="1:56" s="604" customFormat="1" ht="14.25">
      <c r="A69" s="1914"/>
      <c r="B69" s="1915"/>
      <c r="C69" s="1923"/>
      <c r="D69" s="1914"/>
      <c r="E69" s="1924"/>
      <c r="F69" s="1923"/>
      <c r="G69" s="1914"/>
      <c r="H69" s="1914"/>
      <c r="I69" s="1914"/>
      <c r="J69" s="1914"/>
      <c r="K69" s="1914"/>
      <c r="L69" s="1914"/>
      <c r="M69" s="1914"/>
      <c r="N69" s="1931">
        <f t="shared" si="16"/>
        <v>0</v>
      </c>
      <c r="O69" s="1937"/>
      <c r="P69" s="1937"/>
      <c r="Q69" s="1937"/>
      <c r="R69" s="1934">
        <f t="shared" si="13"/>
        <v>0</v>
      </c>
      <c r="S69" s="1923"/>
      <c r="T69" s="1914"/>
      <c r="U69" s="1914"/>
      <c r="V69" s="1914"/>
      <c r="W69" s="1914"/>
      <c r="X69" s="605">
        <f t="shared" si="17"/>
        <v>0</v>
      </c>
      <c r="Y69" s="1923"/>
      <c r="Z69" s="1914"/>
      <c r="AA69" s="1914"/>
      <c r="AB69" s="1914"/>
      <c r="AC69" s="1914"/>
      <c r="AD69" s="1914"/>
      <c r="AE69" s="1914"/>
      <c r="AF69" s="1914"/>
      <c r="AG69" s="1914"/>
      <c r="AH69" s="603">
        <f t="shared" si="18"/>
        <v>0</v>
      </c>
      <c r="AI69" s="1937"/>
      <c r="AJ69" s="1935">
        <f t="shared" si="19"/>
        <v>0</v>
      </c>
      <c r="AK69" s="1923"/>
      <c r="AL69" s="1914"/>
      <c r="AM69" s="1914"/>
      <c r="AN69" s="1914"/>
      <c r="AO69" s="1914"/>
      <c r="AP69" s="1914"/>
      <c r="AQ69" s="1930">
        <f t="shared" si="20"/>
        <v>0</v>
      </c>
      <c r="AR69" s="1937"/>
      <c r="AS69" s="1937"/>
      <c r="AT69" s="1937"/>
      <c r="AU69" s="1934">
        <f t="shared" si="21"/>
        <v>0</v>
      </c>
      <c r="AV69" s="1923"/>
      <c r="AW69" s="1914"/>
      <c r="AX69" s="1914"/>
      <c r="AY69" s="603">
        <f t="shared" si="22"/>
        <v>0</v>
      </c>
      <c r="AZ69" s="1937"/>
      <c r="BA69" s="1937"/>
      <c r="BB69" s="1934">
        <f t="shared" si="23"/>
        <v>0</v>
      </c>
      <c r="BC69" s="1937"/>
      <c r="BD69" s="1934">
        <f t="shared" si="24"/>
        <v>0</v>
      </c>
    </row>
    <row r="70" spans="1:56" s="604" customFormat="1" ht="14.25">
      <c r="A70" s="1914"/>
      <c r="B70" s="1915"/>
      <c r="C70" s="1923"/>
      <c r="D70" s="1914"/>
      <c r="E70" s="1924"/>
      <c r="F70" s="1923"/>
      <c r="G70" s="1914"/>
      <c r="H70" s="1914"/>
      <c r="I70" s="1914"/>
      <c r="J70" s="1914"/>
      <c r="K70" s="1914"/>
      <c r="L70" s="1914"/>
      <c r="M70" s="1914"/>
      <c r="N70" s="1931">
        <f t="shared" si="16"/>
        <v>0</v>
      </c>
      <c r="O70" s="1937"/>
      <c r="P70" s="1937"/>
      <c r="Q70" s="1937"/>
      <c r="R70" s="1934">
        <f t="shared" si="13"/>
        <v>0</v>
      </c>
      <c r="S70" s="1923"/>
      <c r="T70" s="1914"/>
      <c r="U70" s="1914"/>
      <c r="V70" s="1914"/>
      <c r="W70" s="1914"/>
      <c r="X70" s="605">
        <f t="shared" si="17"/>
        <v>0</v>
      </c>
      <c r="Y70" s="1923"/>
      <c r="Z70" s="1914"/>
      <c r="AA70" s="1914"/>
      <c r="AB70" s="1914"/>
      <c r="AC70" s="1914"/>
      <c r="AD70" s="1914"/>
      <c r="AE70" s="1914"/>
      <c r="AF70" s="1914"/>
      <c r="AG70" s="1914"/>
      <c r="AH70" s="603">
        <f t="shared" si="18"/>
        <v>0</v>
      </c>
      <c r="AI70" s="1937"/>
      <c r="AJ70" s="1935">
        <f t="shared" si="19"/>
        <v>0</v>
      </c>
      <c r="AK70" s="1923"/>
      <c r="AL70" s="1914"/>
      <c r="AM70" s="1914"/>
      <c r="AN70" s="1914"/>
      <c r="AO70" s="1914"/>
      <c r="AP70" s="1914"/>
      <c r="AQ70" s="1930">
        <f t="shared" si="20"/>
        <v>0</v>
      </c>
      <c r="AR70" s="1937"/>
      <c r="AS70" s="1937"/>
      <c r="AT70" s="1937"/>
      <c r="AU70" s="1934">
        <f t="shared" si="21"/>
        <v>0</v>
      </c>
      <c r="AV70" s="1923"/>
      <c r="AW70" s="1914"/>
      <c r="AX70" s="1914"/>
      <c r="AY70" s="603">
        <f t="shared" si="22"/>
        <v>0</v>
      </c>
      <c r="AZ70" s="1937"/>
      <c r="BA70" s="1937"/>
      <c r="BB70" s="1934">
        <f t="shared" si="23"/>
        <v>0</v>
      </c>
      <c r="BC70" s="1937"/>
      <c r="BD70" s="1934">
        <f t="shared" si="24"/>
        <v>0</v>
      </c>
    </row>
    <row r="71" spans="1:56" s="604" customFormat="1" ht="14.25">
      <c r="A71" s="1914"/>
      <c r="B71" s="1915"/>
      <c r="C71" s="1923"/>
      <c r="D71" s="1914"/>
      <c r="E71" s="1924"/>
      <c r="F71" s="1923"/>
      <c r="G71" s="1914"/>
      <c r="H71" s="1914"/>
      <c r="I71" s="1914"/>
      <c r="J71" s="1914"/>
      <c r="K71" s="1914"/>
      <c r="L71" s="1914"/>
      <c r="M71" s="1914"/>
      <c r="N71" s="1931">
        <f t="shared" si="16"/>
        <v>0</v>
      </c>
      <c r="O71" s="1937"/>
      <c r="P71" s="1937"/>
      <c r="Q71" s="1937"/>
      <c r="R71" s="1934">
        <f t="shared" si="13"/>
        <v>0</v>
      </c>
      <c r="S71" s="1923"/>
      <c r="T71" s="1914"/>
      <c r="U71" s="1914"/>
      <c r="V71" s="1914"/>
      <c r="W71" s="1914"/>
      <c r="X71" s="605">
        <f t="shared" si="17"/>
        <v>0</v>
      </c>
      <c r="Y71" s="1923"/>
      <c r="Z71" s="1914"/>
      <c r="AA71" s="1914"/>
      <c r="AB71" s="1914"/>
      <c r="AC71" s="1914"/>
      <c r="AD71" s="1914"/>
      <c r="AE71" s="1914"/>
      <c r="AF71" s="1914"/>
      <c r="AG71" s="1914"/>
      <c r="AH71" s="603">
        <f t="shared" si="18"/>
        <v>0</v>
      </c>
      <c r="AI71" s="1937"/>
      <c r="AJ71" s="1935">
        <f t="shared" si="19"/>
        <v>0</v>
      </c>
      <c r="AK71" s="1923"/>
      <c r="AL71" s="1914"/>
      <c r="AM71" s="1914"/>
      <c r="AN71" s="1914"/>
      <c r="AO71" s="1914"/>
      <c r="AP71" s="1914"/>
      <c r="AQ71" s="1930">
        <f t="shared" si="20"/>
        <v>0</v>
      </c>
      <c r="AR71" s="1937"/>
      <c r="AS71" s="1937"/>
      <c r="AT71" s="1937"/>
      <c r="AU71" s="1934">
        <f t="shared" si="21"/>
        <v>0</v>
      </c>
      <c r="AV71" s="1923"/>
      <c r="AW71" s="1914"/>
      <c r="AX71" s="1914"/>
      <c r="AY71" s="603">
        <f t="shared" si="22"/>
        <v>0</v>
      </c>
      <c r="AZ71" s="1937"/>
      <c r="BA71" s="1937"/>
      <c r="BB71" s="1934">
        <f t="shared" si="23"/>
        <v>0</v>
      </c>
      <c r="BC71" s="1937"/>
      <c r="BD71" s="1934">
        <f t="shared" si="24"/>
        <v>0</v>
      </c>
    </row>
    <row r="72" spans="1:56" s="604" customFormat="1" ht="14.25">
      <c r="A72" s="1914"/>
      <c r="B72" s="1915"/>
      <c r="C72" s="1923"/>
      <c r="D72" s="1914"/>
      <c r="E72" s="1924"/>
      <c r="F72" s="1923"/>
      <c r="G72" s="1914"/>
      <c r="H72" s="1914"/>
      <c r="I72" s="1914"/>
      <c r="J72" s="1914"/>
      <c r="K72" s="1914"/>
      <c r="L72" s="1914"/>
      <c r="M72" s="1914"/>
      <c r="N72" s="1931">
        <f t="shared" si="16"/>
        <v>0</v>
      </c>
      <c r="O72" s="1937"/>
      <c r="P72" s="1937"/>
      <c r="Q72" s="1937"/>
      <c r="R72" s="1934">
        <f t="shared" si="13"/>
        <v>0</v>
      </c>
      <c r="S72" s="1923"/>
      <c r="T72" s="1914"/>
      <c r="U72" s="1914"/>
      <c r="V72" s="1914"/>
      <c r="W72" s="1914"/>
      <c r="X72" s="605">
        <f t="shared" si="17"/>
        <v>0</v>
      </c>
      <c r="Y72" s="1923"/>
      <c r="Z72" s="1914"/>
      <c r="AA72" s="1914"/>
      <c r="AB72" s="1914"/>
      <c r="AC72" s="1914"/>
      <c r="AD72" s="1914"/>
      <c r="AE72" s="1914"/>
      <c r="AF72" s="1914"/>
      <c r="AG72" s="1914"/>
      <c r="AH72" s="603">
        <f t="shared" si="18"/>
        <v>0</v>
      </c>
      <c r="AI72" s="1937"/>
      <c r="AJ72" s="1935">
        <f t="shared" si="19"/>
        <v>0</v>
      </c>
      <c r="AK72" s="1923"/>
      <c r="AL72" s="1914"/>
      <c r="AM72" s="1914"/>
      <c r="AN72" s="1914"/>
      <c r="AO72" s="1914"/>
      <c r="AP72" s="1914"/>
      <c r="AQ72" s="1930">
        <f t="shared" si="20"/>
        <v>0</v>
      </c>
      <c r="AR72" s="1937"/>
      <c r="AS72" s="1937"/>
      <c r="AT72" s="1937"/>
      <c r="AU72" s="1934">
        <f t="shared" si="21"/>
        <v>0</v>
      </c>
      <c r="AV72" s="1923"/>
      <c r="AW72" s="1914"/>
      <c r="AX72" s="1914"/>
      <c r="AY72" s="603">
        <f t="shared" si="22"/>
        <v>0</v>
      </c>
      <c r="AZ72" s="1937"/>
      <c r="BA72" s="1937"/>
      <c r="BB72" s="1934">
        <f t="shared" si="23"/>
        <v>0</v>
      </c>
      <c r="BC72" s="1937"/>
      <c r="BD72" s="1934">
        <f t="shared" si="24"/>
        <v>0</v>
      </c>
    </row>
    <row r="73" spans="1:56" s="604" customFormat="1" ht="14.25">
      <c r="A73" s="1914"/>
      <c r="B73" s="1915"/>
      <c r="C73" s="1923"/>
      <c r="D73" s="1914"/>
      <c r="E73" s="1924"/>
      <c r="F73" s="1923"/>
      <c r="G73" s="1914"/>
      <c r="H73" s="1914"/>
      <c r="I73" s="1914"/>
      <c r="J73" s="1914"/>
      <c r="K73" s="1914"/>
      <c r="L73" s="1914"/>
      <c r="M73" s="1914"/>
      <c r="N73" s="1931">
        <f t="shared" si="16"/>
        <v>0</v>
      </c>
      <c r="O73" s="1937"/>
      <c r="P73" s="1937"/>
      <c r="Q73" s="1937"/>
      <c r="R73" s="1934">
        <f t="shared" si="13"/>
        <v>0</v>
      </c>
      <c r="S73" s="1923"/>
      <c r="T73" s="1914"/>
      <c r="U73" s="1914"/>
      <c r="V73" s="1914"/>
      <c r="W73" s="1914"/>
      <c r="X73" s="605">
        <f t="shared" si="17"/>
        <v>0</v>
      </c>
      <c r="Y73" s="1923"/>
      <c r="Z73" s="1914"/>
      <c r="AA73" s="1914"/>
      <c r="AB73" s="1914"/>
      <c r="AC73" s="1914"/>
      <c r="AD73" s="1914"/>
      <c r="AE73" s="1914"/>
      <c r="AF73" s="1914"/>
      <c r="AG73" s="1914"/>
      <c r="AH73" s="603">
        <f t="shared" si="18"/>
        <v>0</v>
      </c>
      <c r="AI73" s="1937"/>
      <c r="AJ73" s="1935">
        <f t="shared" si="19"/>
        <v>0</v>
      </c>
      <c r="AK73" s="1923"/>
      <c r="AL73" s="1914"/>
      <c r="AM73" s="1914"/>
      <c r="AN73" s="1914"/>
      <c r="AO73" s="1914"/>
      <c r="AP73" s="1914"/>
      <c r="AQ73" s="1930">
        <f t="shared" si="20"/>
        <v>0</v>
      </c>
      <c r="AR73" s="1937"/>
      <c r="AS73" s="1937"/>
      <c r="AT73" s="1937"/>
      <c r="AU73" s="1934">
        <f t="shared" si="21"/>
        <v>0</v>
      </c>
      <c r="AV73" s="1923"/>
      <c r="AW73" s="1914"/>
      <c r="AX73" s="1914"/>
      <c r="AY73" s="603">
        <f t="shared" si="22"/>
        <v>0</v>
      </c>
      <c r="AZ73" s="1937"/>
      <c r="BA73" s="1937"/>
      <c r="BB73" s="1934">
        <f t="shared" si="23"/>
        <v>0</v>
      </c>
      <c r="BC73" s="1937"/>
      <c r="BD73" s="1934">
        <f t="shared" si="24"/>
        <v>0</v>
      </c>
    </row>
    <row r="74" spans="1:56" s="604" customFormat="1" ht="14.25">
      <c r="A74" s="1914"/>
      <c r="B74" s="1915"/>
      <c r="C74" s="1923"/>
      <c r="D74" s="1914"/>
      <c r="E74" s="1924"/>
      <c r="F74" s="1923"/>
      <c r="G74" s="1914"/>
      <c r="H74" s="1914"/>
      <c r="I74" s="1914"/>
      <c r="J74" s="1914"/>
      <c r="K74" s="1914"/>
      <c r="L74" s="1914"/>
      <c r="M74" s="1914"/>
      <c r="N74" s="1931">
        <f t="shared" si="16"/>
        <v>0</v>
      </c>
      <c r="O74" s="1937"/>
      <c r="P74" s="1937"/>
      <c r="Q74" s="1937"/>
      <c r="R74" s="1934">
        <f t="shared" si="13"/>
        <v>0</v>
      </c>
      <c r="S74" s="1923"/>
      <c r="T74" s="1914"/>
      <c r="U74" s="1914"/>
      <c r="V74" s="1914"/>
      <c r="W74" s="1914"/>
      <c r="X74" s="605">
        <f t="shared" si="17"/>
        <v>0</v>
      </c>
      <c r="Y74" s="1923"/>
      <c r="Z74" s="1914"/>
      <c r="AA74" s="1914"/>
      <c r="AB74" s="1914"/>
      <c r="AC74" s="1914"/>
      <c r="AD74" s="1914"/>
      <c r="AE74" s="1914"/>
      <c r="AF74" s="1914"/>
      <c r="AG74" s="1914"/>
      <c r="AH74" s="603">
        <f t="shared" si="18"/>
        <v>0</v>
      </c>
      <c r="AI74" s="1937"/>
      <c r="AJ74" s="1935">
        <f t="shared" si="19"/>
        <v>0</v>
      </c>
      <c r="AK74" s="1923"/>
      <c r="AL74" s="1914"/>
      <c r="AM74" s="1914"/>
      <c r="AN74" s="1914"/>
      <c r="AO74" s="1914"/>
      <c r="AP74" s="1914"/>
      <c r="AQ74" s="1930">
        <f t="shared" si="20"/>
        <v>0</v>
      </c>
      <c r="AR74" s="1937"/>
      <c r="AS74" s="1937"/>
      <c r="AT74" s="1937"/>
      <c r="AU74" s="1934">
        <f t="shared" si="21"/>
        <v>0</v>
      </c>
      <c r="AV74" s="1923"/>
      <c r="AW74" s="1914"/>
      <c r="AX74" s="1914"/>
      <c r="AY74" s="603">
        <f t="shared" si="22"/>
        <v>0</v>
      </c>
      <c r="AZ74" s="1937"/>
      <c r="BA74" s="1937"/>
      <c r="BB74" s="1934">
        <f t="shared" si="23"/>
        <v>0</v>
      </c>
      <c r="BC74" s="1937"/>
      <c r="BD74" s="1934">
        <f t="shared" si="24"/>
        <v>0</v>
      </c>
    </row>
    <row r="75" spans="1:56" s="604" customFormat="1" ht="14.25">
      <c r="A75" s="1914"/>
      <c r="B75" s="1915"/>
      <c r="C75" s="1923"/>
      <c r="D75" s="1914"/>
      <c r="E75" s="1924"/>
      <c r="F75" s="1923"/>
      <c r="G75" s="1914"/>
      <c r="H75" s="1914"/>
      <c r="I75" s="1914"/>
      <c r="J75" s="1914"/>
      <c r="K75" s="1914"/>
      <c r="L75" s="1914"/>
      <c r="M75" s="1914"/>
      <c r="N75" s="1931">
        <f t="shared" si="16"/>
        <v>0</v>
      </c>
      <c r="O75" s="1937"/>
      <c r="P75" s="1937"/>
      <c r="Q75" s="1937"/>
      <c r="R75" s="1934">
        <f t="shared" si="13"/>
        <v>0</v>
      </c>
      <c r="S75" s="1923"/>
      <c r="T75" s="1914"/>
      <c r="U75" s="1914"/>
      <c r="V75" s="1914"/>
      <c r="W75" s="1914"/>
      <c r="X75" s="605">
        <f t="shared" si="17"/>
        <v>0</v>
      </c>
      <c r="Y75" s="1923"/>
      <c r="Z75" s="1914"/>
      <c r="AA75" s="1914"/>
      <c r="AB75" s="1914"/>
      <c r="AC75" s="1914"/>
      <c r="AD75" s="1914"/>
      <c r="AE75" s="1914"/>
      <c r="AF75" s="1914"/>
      <c r="AG75" s="1914"/>
      <c r="AH75" s="603">
        <f t="shared" si="18"/>
        <v>0</v>
      </c>
      <c r="AI75" s="1937"/>
      <c r="AJ75" s="1935">
        <f t="shared" si="19"/>
        <v>0</v>
      </c>
      <c r="AK75" s="1923"/>
      <c r="AL75" s="1914"/>
      <c r="AM75" s="1914"/>
      <c r="AN75" s="1914"/>
      <c r="AO75" s="1914"/>
      <c r="AP75" s="1914"/>
      <c r="AQ75" s="1930">
        <f t="shared" si="20"/>
        <v>0</v>
      </c>
      <c r="AR75" s="1937"/>
      <c r="AS75" s="1937"/>
      <c r="AT75" s="1937"/>
      <c r="AU75" s="1934">
        <f t="shared" si="21"/>
        <v>0</v>
      </c>
      <c r="AV75" s="1923"/>
      <c r="AW75" s="1914"/>
      <c r="AX75" s="1914"/>
      <c r="AY75" s="603">
        <f t="shared" si="22"/>
        <v>0</v>
      </c>
      <c r="AZ75" s="1937"/>
      <c r="BA75" s="1937"/>
      <c r="BB75" s="1934">
        <f t="shared" si="23"/>
        <v>0</v>
      </c>
      <c r="BC75" s="1937"/>
      <c r="BD75" s="1934">
        <f t="shared" si="24"/>
        <v>0</v>
      </c>
    </row>
    <row r="76" spans="1:56" s="604" customFormat="1" ht="14.25">
      <c r="A76" s="1914"/>
      <c r="B76" s="1915"/>
      <c r="C76" s="1923"/>
      <c r="D76" s="1914"/>
      <c r="E76" s="1924"/>
      <c r="F76" s="1923"/>
      <c r="G76" s="1914"/>
      <c r="H76" s="1914"/>
      <c r="I76" s="1914"/>
      <c r="J76" s="1914"/>
      <c r="K76" s="1914"/>
      <c r="L76" s="1914"/>
      <c r="M76" s="1914"/>
      <c r="N76" s="1931">
        <f t="shared" si="16"/>
        <v>0</v>
      </c>
      <c r="O76" s="1937"/>
      <c r="P76" s="1937"/>
      <c r="Q76" s="1937"/>
      <c r="R76" s="1934">
        <f t="shared" si="13"/>
        <v>0</v>
      </c>
      <c r="S76" s="1923"/>
      <c r="T76" s="1914"/>
      <c r="U76" s="1914"/>
      <c r="V76" s="1914"/>
      <c r="W76" s="1914"/>
      <c r="X76" s="605">
        <f t="shared" si="17"/>
        <v>0</v>
      </c>
      <c r="Y76" s="1923"/>
      <c r="Z76" s="1914"/>
      <c r="AA76" s="1914"/>
      <c r="AB76" s="1914"/>
      <c r="AC76" s="1914"/>
      <c r="AD76" s="1914"/>
      <c r="AE76" s="1914"/>
      <c r="AF76" s="1914"/>
      <c r="AG76" s="1914"/>
      <c r="AH76" s="603">
        <f t="shared" si="18"/>
        <v>0</v>
      </c>
      <c r="AI76" s="1937"/>
      <c r="AJ76" s="1935">
        <f t="shared" si="19"/>
        <v>0</v>
      </c>
      <c r="AK76" s="1923"/>
      <c r="AL76" s="1914"/>
      <c r="AM76" s="1914"/>
      <c r="AN76" s="1914"/>
      <c r="AO76" s="1914"/>
      <c r="AP76" s="1914"/>
      <c r="AQ76" s="1930">
        <f t="shared" si="20"/>
        <v>0</v>
      </c>
      <c r="AR76" s="1937"/>
      <c r="AS76" s="1937"/>
      <c r="AT76" s="1937"/>
      <c r="AU76" s="1934">
        <f t="shared" si="21"/>
        <v>0</v>
      </c>
      <c r="AV76" s="1923"/>
      <c r="AW76" s="1914"/>
      <c r="AX76" s="1914"/>
      <c r="AY76" s="603">
        <f t="shared" si="22"/>
        <v>0</v>
      </c>
      <c r="AZ76" s="1937"/>
      <c r="BA76" s="1937"/>
      <c r="BB76" s="1934">
        <f t="shared" si="23"/>
        <v>0</v>
      </c>
      <c r="BC76" s="1937"/>
      <c r="BD76" s="1934">
        <f t="shared" si="24"/>
        <v>0</v>
      </c>
    </row>
    <row r="77" spans="1:56" s="604" customFormat="1" ht="14.25">
      <c r="A77" s="1914"/>
      <c r="B77" s="1915"/>
      <c r="C77" s="1923"/>
      <c r="D77" s="1914"/>
      <c r="E77" s="1924"/>
      <c r="F77" s="1923"/>
      <c r="G77" s="1914"/>
      <c r="H77" s="1914"/>
      <c r="I77" s="1914"/>
      <c r="J77" s="1914"/>
      <c r="K77" s="1914"/>
      <c r="L77" s="1914"/>
      <c r="M77" s="1914"/>
      <c r="N77" s="1931">
        <f t="shared" si="16"/>
        <v>0</v>
      </c>
      <c r="O77" s="1937"/>
      <c r="P77" s="1937"/>
      <c r="Q77" s="1937"/>
      <c r="R77" s="1934">
        <f t="shared" si="13"/>
        <v>0</v>
      </c>
      <c r="S77" s="1923"/>
      <c r="T77" s="1914"/>
      <c r="U77" s="1914"/>
      <c r="V77" s="1914"/>
      <c r="W77" s="1914"/>
      <c r="X77" s="605">
        <f t="shared" si="17"/>
        <v>0</v>
      </c>
      <c r="Y77" s="1923"/>
      <c r="Z77" s="1914"/>
      <c r="AA77" s="1914"/>
      <c r="AB77" s="1914"/>
      <c r="AC77" s="1914"/>
      <c r="AD77" s="1914"/>
      <c r="AE77" s="1914"/>
      <c r="AF77" s="1914"/>
      <c r="AG77" s="1914"/>
      <c r="AH77" s="603">
        <f t="shared" si="18"/>
        <v>0</v>
      </c>
      <c r="AI77" s="1937"/>
      <c r="AJ77" s="1935">
        <f t="shared" si="19"/>
        <v>0</v>
      </c>
      <c r="AK77" s="1923"/>
      <c r="AL77" s="1914"/>
      <c r="AM77" s="1914"/>
      <c r="AN77" s="1914"/>
      <c r="AO77" s="1914"/>
      <c r="AP77" s="1914"/>
      <c r="AQ77" s="1930">
        <f t="shared" si="20"/>
        <v>0</v>
      </c>
      <c r="AR77" s="1937"/>
      <c r="AS77" s="1937"/>
      <c r="AT77" s="1937"/>
      <c r="AU77" s="1934">
        <f t="shared" si="21"/>
        <v>0</v>
      </c>
      <c r="AV77" s="1923"/>
      <c r="AW77" s="1914"/>
      <c r="AX77" s="1914"/>
      <c r="AY77" s="603">
        <f t="shared" si="22"/>
        <v>0</v>
      </c>
      <c r="AZ77" s="1937"/>
      <c r="BA77" s="1937"/>
      <c r="BB77" s="1934">
        <f t="shared" si="23"/>
        <v>0</v>
      </c>
      <c r="BC77" s="1937"/>
      <c r="BD77" s="1934">
        <f t="shared" si="24"/>
        <v>0</v>
      </c>
    </row>
    <row r="78" spans="1:56" s="604" customFormat="1" ht="14.25">
      <c r="A78" s="1914"/>
      <c r="B78" s="1915"/>
      <c r="C78" s="1923"/>
      <c r="D78" s="1914"/>
      <c r="E78" s="1924"/>
      <c r="F78" s="1923"/>
      <c r="G78" s="1914"/>
      <c r="H78" s="1914"/>
      <c r="I78" s="1914"/>
      <c r="J78" s="1914"/>
      <c r="K78" s="1914"/>
      <c r="L78" s="1914"/>
      <c r="M78" s="1914"/>
      <c r="N78" s="1931">
        <f t="shared" si="16"/>
        <v>0</v>
      </c>
      <c r="O78" s="1937"/>
      <c r="P78" s="1937"/>
      <c r="Q78" s="1937"/>
      <c r="R78" s="1934">
        <f t="shared" si="13"/>
        <v>0</v>
      </c>
      <c r="S78" s="1923"/>
      <c r="T78" s="1914"/>
      <c r="U78" s="1914"/>
      <c r="V78" s="1914"/>
      <c r="W78" s="1914"/>
      <c r="X78" s="605">
        <f t="shared" si="17"/>
        <v>0</v>
      </c>
      <c r="Y78" s="1923"/>
      <c r="Z78" s="1914"/>
      <c r="AA78" s="1914"/>
      <c r="AB78" s="1914"/>
      <c r="AC78" s="1914"/>
      <c r="AD78" s="1914"/>
      <c r="AE78" s="1914"/>
      <c r="AF78" s="1914"/>
      <c r="AG78" s="1914"/>
      <c r="AH78" s="603">
        <f t="shared" si="18"/>
        <v>0</v>
      </c>
      <c r="AI78" s="1937"/>
      <c r="AJ78" s="1935">
        <f t="shared" si="19"/>
        <v>0</v>
      </c>
      <c r="AK78" s="1923"/>
      <c r="AL78" s="1914"/>
      <c r="AM78" s="1914"/>
      <c r="AN78" s="1914"/>
      <c r="AO78" s="1914"/>
      <c r="AP78" s="1914"/>
      <c r="AQ78" s="1930">
        <f t="shared" si="20"/>
        <v>0</v>
      </c>
      <c r="AR78" s="1937"/>
      <c r="AS78" s="1937"/>
      <c r="AT78" s="1937"/>
      <c r="AU78" s="1934">
        <f t="shared" si="21"/>
        <v>0</v>
      </c>
      <c r="AV78" s="1923"/>
      <c r="AW78" s="1914"/>
      <c r="AX78" s="1914"/>
      <c r="AY78" s="603">
        <f t="shared" si="22"/>
        <v>0</v>
      </c>
      <c r="AZ78" s="1937"/>
      <c r="BA78" s="1937"/>
      <c r="BB78" s="1934">
        <f t="shared" si="23"/>
        <v>0</v>
      </c>
      <c r="BC78" s="1937"/>
      <c r="BD78" s="1934">
        <f t="shared" si="24"/>
        <v>0</v>
      </c>
    </row>
    <row r="79" spans="1:56" s="604" customFormat="1" ht="14.25">
      <c r="A79" s="1914"/>
      <c r="B79" s="1915"/>
      <c r="C79" s="1923"/>
      <c r="D79" s="1914"/>
      <c r="E79" s="1924"/>
      <c r="F79" s="1923"/>
      <c r="G79" s="1914"/>
      <c r="H79" s="1914"/>
      <c r="I79" s="1914"/>
      <c r="J79" s="1914"/>
      <c r="K79" s="1914"/>
      <c r="L79" s="1914"/>
      <c r="M79" s="1914"/>
      <c r="N79" s="1931">
        <f t="shared" si="16"/>
        <v>0</v>
      </c>
      <c r="O79" s="1937"/>
      <c r="P79" s="1937"/>
      <c r="Q79" s="1937"/>
      <c r="R79" s="1934">
        <f t="shared" si="13"/>
        <v>0</v>
      </c>
      <c r="S79" s="1923"/>
      <c r="T79" s="1914"/>
      <c r="U79" s="1914"/>
      <c r="V79" s="1914"/>
      <c r="W79" s="1914"/>
      <c r="X79" s="605">
        <f t="shared" si="17"/>
        <v>0</v>
      </c>
      <c r="Y79" s="1923"/>
      <c r="Z79" s="1914"/>
      <c r="AA79" s="1914"/>
      <c r="AB79" s="1914"/>
      <c r="AC79" s="1914"/>
      <c r="AD79" s="1914"/>
      <c r="AE79" s="1914"/>
      <c r="AF79" s="1914"/>
      <c r="AG79" s="1914"/>
      <c r="AH79" s="603">
        <f t="shared" si="18"/>
        <v>0</v>
      </c>
      <c r="AI79" s="1937"/>
      <c r="AJ79" s="1935">
        <f t="shared" si="19"/>
        <v>0</v>
      </c>
      <c r="AK79" s="1923"/>
      <c r="AL79" s="1914"/>
      <c r="AM79" s="1914"/>
      <c r="AN79" s="1914"/>
      <c r="AO79" s="1914"/>
      <c r="AP79" s="1914"/>
      <c r="AQ79" s="1930">
        <f t="shared" si="20"/>
        <v>0</v>
      </c>
      <c r="AR79" s="1937"/>
      <c r="AS79" s="1937"/>
      <c r="AT79" s="1937"/>
      <c r="AU79" s="1934">
        <f t="shared" si="21"/>
        <v>0</v>
      </c>
      <c r="AV79" s="1923"/>
      <c r="AW79" s="1914"/>
      <c r="AX79" s="1914"/>
      <c r="AY79" s="603">
        <f t="shared" si="22"/>
        <v>0</v>
      </c>
      <c r="AZ79" s="1937"/>
      <c r="BA79" s="1937"/>
      <c r="BB79" s="1934">
        <f t="shared" si="23"/>
        <v>0</v>
      </c>
      <c r="BC79" s="1937"/>
      <c r="BD79" s="1934">
        <f t="shared" si="24"/>
        <v>0</v>
      </c>
    </row>
    <row r="80" spans="1:56" s="604" customFormat="1" ht="14.25">
      <c r="A80" s="1914"/>
      <c r="B80" s="1915"/>
      <c r="C80" s="1923"/>
      <c r="D80" s="1914"/>
      <c r="E80" s="1924"/>
      <c r="F80" s="1923"/>
      <c r="G80" s="1914"/>
      <c r="H80" s="1914"/>
      <c r="I80" s="1914"/>
      <c r="J80" s="1914"/>
      <c r="K80" s="1914"/>
      <c r="L80" s="1914"/>
      <c r="M80" s="1914"/>
      <c r="N80" s="1931">
        <f t="shared" si="16"/>
        <v>0</v>
      </c>
      <c r="O80" s="1937"/>
      <c r="P80" s="1937"/>
      <c r="Q80" s="1937"/>
      <c r="R80" s="1934">
        <f t="shared" si="13"/>
        <v>0</v>
      </c>
      <c r="S80" s="1923"/>
      <c r="T80" s="1914"/>
      <c r="U80" s="1914"/>
      <c r="V80" s="1914"/>
      <c r="W80" s="1914"/>
      <c r="X80" s="605">
        <f t="shared" si="17"/>
        <v>0</v>
      </c>
      <c r="Y80" s="1923"/>
      <c r="Z80" s="1914"/>
      <c r="AA80" s="1914"/>
      <c r="AB80" s="1914"/>
      <c r="AC80" s="1914"/>
      <c r="AD80" s="1914"/>
      <c r="AE80" s="1914"/>
      <c r="AF80" s="1914"/>
      <c r="AG80" s="1914"/>
      <c r="AH80" s="603">
        <f t="shared" si="18"/>
        <v>0</v>
      </c>
      <c r="AI80" s="1937"/>
      <c r="AJ80" s="1935">
        <f t="shared" si="19"/>
        <v>0</v>
      </c>
      <c r="AK80" s="1923"/>
      <c r="AL80" s="1914"/>
      <c r="AM80" s="1914"/>
      <c r="AN80" s="1914"/>
      <c r="AO80" s="1914"/>
      <c r="AP80" s="1914"/>
      <c r="AQ80" s="1930">
        <f t="shared" si="20"/>
        <v>0</v>
      </c>
      <c r="AR80" s="1937"/>
      <c r="AS80" s="1937"/>
      <c r="AT80" s="1937"/>
      <c r="AU80" s="1934">
        <f t="shared" si="21"/>
        <v>0</v>
      </c>
      <c r="AV80" s="1923"/>
      <c r="AW80" s="1914"/>
      <c r="AX80" s="1914"/>
      <c r="AY80" s="603">
        <f t="shared" si="22"/>
        <v>0</v>
      </c>
      <c r="AZ80" s="1937"/>
      <c r="BA80" s="1937"/>
      <c r="BB80" s="1934">
        <f t="shared" si="23"/>
        <v>0</v>
      </c>
      <c r="BC80" s="1937"/>
      <c r="BD80" s="1934">
        <f t="shared" si="24"/>
        <v>0</v>
      </c>
    </row>
    <row r="81" spans="1:56" s="604" customFormat="1" ht="14.25">
      <c r="A81" s="1914"/>
      <c r="B81" s="1915"/>
      <c r="C81" s="1923"/>
      <c r="D81" s="1914"/>
      <c r="E81" s="1924"/>
      <c r="F81" s="1923"/>
      <c r="G81" s="1914"/>
      <c r="H81" s="1914"/>
      <c r="I81" s="1914"/>
      <c r="J81" s="1914"/>
      <c r="K81" s="1914"/>
      <c r="L81" s="1914"/>
      <c r="M81" s="1914"/>
      <c r="N81" s="1931">
        <f t="shared" si="16"/>
        <v>0</v>
      </c>
      <c r="O81" s="1937"/>
      <c r="P81" s="1937"/>
      <c r="Q81" s="1937"/>
      <c r="R81" s="1934">
        <f t="shared" si="13"/>
        <v>0</v>
      </c>
      <c r="S81" s="1923"/>
      <c r="T81" s="1914"/>
      <c r="U81" s="1914"/>
      <c r="V81" s="1914"/>
      <c r="W81" s="1914"/>
      <c r="X81" s="605">
        <f t="shared" si="17"/>
        <v>0</v>
      </c>
      <c r="Y81" s="1923"/>
      <c r="Z81" s="1914"/>
      <c r="AA81" s="1914"/>
      <c r="AB81" s="1914"/>
      <c r="AC81" s="1914"/>
      <c r="AD81" s="1914"/>
      <c r="AE81" s="1914"/>
      <c r="AF81" s="1914"/>
      <c r="AG81" s="1914"/>
      <c r="AH81" s="603">
        <f t="shared" si="18"/>
        <v>0</v>
      </c>
      <c r="AI81" s="1937"/>
      <c r="AJ81" s="1935">
        <f t="shared" si="19"/>
        <v>0</v>
      </c>
      <c r="AK81" s="1923"/>
      <c r="AL81" s="1914"/>
      <c r="AM81" s="1914"/>
      <c r="AN81" s="1914"/>
      <c r="AO81" s="1914"/>
      <c r="AP81" s="1914"/>
      <c r="AQ81" s="1930">
        <f t="shared" si="20"/>
        <v>0</v>
      </c>
      <c r="AR81" s="1937"/>
      <c r="AS81" s="1937"/>
      <c r="AT81" s="1937"/>
      <c r="AU81" s="1934">
        <f t="shared" si="21"/>
        <v>0</v>
      </c>
      <c r="AV81" s="1923"/>
      <c r="AW81" s="1914"/>
      <c r="AX81" s="1914"/>
      <c r="AY81" s="603">
        <f t="shared" si="22"/>
        <v>0</v>
      </c>
      <c r="AZ81" s="1937"/>
      <c r="BA81" s="1937"/>
      <c r="BB81" s="1934">
        <f t="shared" si="23"/>
        <v>0</v>
      </c>
      <c r="BC81" s="1937"/>
      <c r="BD81" s="1934">
        <f t="shared" si="24"/>
        <v>0</v>
      </c>
    </row>
    <row r="82" spans="1:56" s="604" customFormat="1" ht="14.25">
      <c r="A82" s="1914"/>
      <c r="B82" s="1915"/>
      <c r="C82" s="1923"/>
      <c r="D82" s="1914"/>
      <c r="E82" s="1924"/>
      <c r="F82" s="1923"/>
      <c r="G82" s="1914"/>
      <c r="H82" s="1914"/>
      <c r="I82" s="1914"/>
      <c r="J82" s="1914"/>
      <c r="K82" s="1914"/>
      <c r="L82" s="1914"/>
      <c r="M82" s="1914"/>
      <c r="N82" s="1931">
        <f t="shared" si="16"/>
        <v>0</v>
      </c>
      <c r="O82" s="1937"/>
      <c r="P82" s="1937"/>
      <c r="Q82" s="1937"/>
      <c r="R82" s="1934">
        <f t="shared" si="13"/>
        <v>0</v>
      </c>
      <c r="S82" s="1923"/>
      <c r="T82" s="1914"/>
      <c r="U82" s="1914"/>
      <c r="V82" s="1914"/>
      <c r="W82" s="1914"/>
      <c r="X82" s="605">
        <f t="shared" si="17"/>
        <v>0</v>
      </c>
      <c r="Y82" s="1923"/>
      <c r="Z82" s="1914"/>
      <c r="AA82" s="1914"/>
      <c r="AB82" s="1914"/>
      <c r="AC82" s="1914"/>
      <c r="AD82" s="1914"/>
      <c r="AE82" s="1914"/>
      <c r="AF82" s="1914"/>
      <c r="AG82" s="1914"/>
      <c r="AH82" s="603">
        <f t="shared" si="18"/>
        <v>0</v>
      </c>
      <c r="AI82" s="1937"/>
      <c r="AJ82" s="1935">
        <f t="shared" si="19"/>
        <v>0</v>
      </c>
      <c r="AK82" s="1923"/>
      <c r="AL82" s="1914"/>
      <c r="AM82" s="1914"/>
      <c r="AN82" s="1914"/>
      <c r="AO82" s="1914"/>
      <c r="AP82" s="1914"/>
      <c r="AQ82" s="1930">
        <f t="shared" si="20"/>
        <v>0</v>
      </c>
      <c r="AR82" s="1937"/>
      <c r="AS82" s="1937"/>
      <c r="AT82" s="1937"/>
      <c r="AU82" s="1934">
        <f t="shared" si="21"/>
        <v>0</v>
      </c>
      <c r="AV82" s="1923"/>
      <c r="AW82" s="1914"/>
      <c r="AX82" s="1914"/>
      <c r="AY82" s="603">
        <f t="shared" si="22"/>
        <v>0</v>
      </c>
      <c r="AZ82" s="1937"/>
      <c r="BA82" s="1937"/>
      <c r="BB82" s="1934">
        <f t="shared" si="23"/>
        <v>0</v>
      </c>
      <c r="BC82" s="1937"/>
      <c r="BD82" s="1934">
        <f t="shared" si="24"/>
        <v>0</v>
      </c>
    </row>
    <row r="83" spans="1:56" s="604" customFormat="1" ht="14.25">
      <c r="A83" s="1914"/>
      <c r="B83" s="1915"/>
      <c r="C83" s="1923"/>
      <c r="D83" s="1914"/>
      <c r="E83" s="1924"/>
      <c r="F83" s="1923"/>
      <c r="G83" s="1914"/>
      <c r="H83" s="1914"/>
      <c r="I83" s="1914"/>
      <c r="J83" s="1914"/>
      <c r="K83" s="1914"/>
      <c r="L83" s="1914"/>
      <c r="M83" s="1914"/>
      <c r="N83" s="1931">
        <f t="shared" si="16"/>
        <v>0</v>
      </c>
      <c r="O83" s="1937"/>
      <c r="P83" s="1937"/>
      <c r="Q83" s="1937"/>
      <c r="R83" s="1934">
        <f t="shared" si="13"/>
        <v>0</v>
      </c>
      <c r="S83" s="1923"/>
      <c r="T83" s="1914"/>
      <c r="U83" s="1914"/>
      <c r="V83" s="1914"/>
      <c r="W83" s="1914"/>
      <c r="X83" s="605">
        <f t="shared" si="17"/>
        <v>0</v>
      </c>
      <c r="Y83" s="1923"/>
      <c r="Z83" s="1914"/>
      <c r="AA83" s="1914"/>
      <c r="AB83" s="1914"/>
      <c r="AC83" s="1914"/>
      <c r="AD83" s="1914"/>
      <c r="AE83" s="1914"/>
      <c r="AF83" s="1914"/>
      <c r="AG83" s="1914"/>
      <c r="AH83" s="603">
        <f t="shared" si="18"/>
        <v>0</v>
      </c>
      <c r="AI83" s="1937"/>
      <c r="AJ83" s="1935">
        <f t="shared" si="19"/>
        <v>0</v>
      </c>
      <c r="AK83" s="1923"/>
      <c r="AL83" s="1914"/>
      <c r="AM83" s="1914"/>
      <c r="AN83" s="1914"/>
      <c r="AO83" s="1914"/>
      <c r="AP83" s="1914"/>
      <c r="AQ83" s="1930">
        <f t="shared" si="20"/>
        <v>0</v>
      </c>
      <c r="AR83" s="1937"/>
      <c r="AS83" s="1937"/>
      <c r="AT83" s="1937"/>
      <c r="AU83" s="1934">
        <f t="shared" si="21"/>
        <v>0</v>
      </c>
      <c r="AV83" s="1923"/>
      <c r="AW83" s="1914"/>
      <c r="AX83" s="1914"/>
      <c r="AY83" s="603">
        <f t="shared" si="22"/>
        <v>0</v>
      </c>
      <c r="AZ83" s="1937"/>
      <c r="BA83" s="1937"/>
      <c r="BB83" s="1934">
        <f t="shared" si="23"/>
        <v>0</v>
      </c>
      <c r="BC83" s="1937"/>
      <c r="BD83" s="1934">
        <f t="shared" si="24"/>
        <v>0</v>
      </c>
    </row>
    <row r="84" spans="1:56" s="604" customFormat="1" ht="14.25">
      <c r="A84" s="1914"/>
      <c r="B84" s="1915"/>
      <c r="C84" s="1923"/>
      <c r="D84" s="1914"/>
      <c r="E84" s="1924"/>
      <c r="F84" s="1923"/>
      <c r="G84" s="1914"/>
      <c r="H84" s="1914"/>
      <c r="I84" s="1914"/>
      <c r="J84" s="1914"/>
      <c r="K84" s="1914"/>
      <c r="L84" s="1914"/>
      <c r="M84" s="1914"/>
      <c r="N84" s="1931">
        <f t="shared" si="16"/>
        <v>0</v>
      </c>
      <c r="O84" s="1937"/>
      <c r="P84" s="1937"/>
      <c r="Q84" s="1937"/>
      <c r="R84" s="1934">
        <f t="shared" si="13"/>
        <v>0</v>
      </c>
      <c r="S84" s="1923"/>
      <c r="T84" s="1914"/>
      <c r="U84" s="1914"/>
      <c r="V84" s="1914"/>
      <c r="W84" s="1914"/>
      <c r="X84" s="605">
        <f t="shared" si="17"/>
        <v>0</v>
      </c>
      <c r="Y84" s="1923"/>
      <c r="Z84" s="1914"/>
      <c r="AA84" s="1914"/>
      <c r="AB84" s="1914"/>
      <c r="AC84" s="1914"/>
      <c r="AD84" s="1914"/>
      <c r="AE84" s="1914"/>
      <c r="AF84" s="1914"/>
      <c r="AG84" s="1914"/>
      <c r="AH84" s="603">
        <f t="shared" si="18"/>
        <v>0</v>
      </c>
      <c r="AI84" s="1937"/>
      <c r="AJ84" s="1935">
        <f t="shared" si="19"/>
        <v>0</v>
      </c>
      <c r="AK84" s="1923"/>
      <c r="AL84" s="1914"/>
      <c r="AM84" s="1914"/>
      <c r="AN84" s="1914"/>
      <c r="AO84" s="1914"/>
      <c r="AP84" s="1914"/>
      <c r="AQ84" s="1930">
        <f t="shared" si="20"/>
        <v>0</v>
      </c>
      <c r="AR84" s="1937"/>
      <c r="AS84" s="1937"/>
      <c r="AT84" s="1937"/>
      <c r="AU84" s="1934">
        <f t="shared" si="21"/>
        <v>0</v>
      </c>
      <c r="AV84" s="1923"/>
      <c r="AW84" s="1914"/>
      <c r="AX84" s="1914"/>
      <c r="AY84" s="603">
        <f t="shared" si="22"/>
        <v>0</v>
      </c>
      <c r="AZ84" s="1937"/>
      <c r="BA84" s="1937"/>
      <c r="BB84" s="1934">
        <f t="shared" si="23"/>
        <v>0</v>
      </c>
      <c r="BC84" s="1937"/>
      <c r="BD84" s="1934">
        <f t="shared" si="24"/>
        <v>0</v>
      </c>
    </row>
    <row r="85" spans="1:56" s="604" customFormat="1" ht="14.25">
      <c r="A85" s="1914"/>
      <c r="B85" s="1915"/>
      <c r="C85" s="1923"/>
      <c r="D85" s="1914"/>
      <c r="E85" s="1924"/>
      <c r="F85" s="1923"/>
      <c r="G85" s="1914"/>
      <c r="H85" s="1914"/>
      <c r="I85" s="1914"/>
      <c r="J85" s="1914"/>
      <c r="K85" s="1914"/>
      <c r="L85" s="1914"/>
      <c r="M85" s="1914"/>
      <c r="N85" s="1931">
        <f t="shared" si="16"/>
        <v>0</v>
      </c>
      <c r="O85" s="1937"/>
      <c r="P85" s="1937"/>
      <c r="Q85" s="1937"/>
      <c r="R85" s="1934">
        <f t="shared" si="13"/>
        <v>0</v>
      </c>
      <c r="S85" s="1923"/>
      <c r="T85" s="1914"/>
      <c r="U85" s="1914"/>
      <c r="V85" s="1914"/>
      <c r="W85" s="1914"/>
      <c r="X85" s="605">
        <f t="shared" si="17"/>
        <v>0</v>
      </c>
      <c r="Y85" s="1923"/>
      <c r="Z85" s="1914"/>
      <c r="AA85" s="1914"/>
      <c r="AB85" s="1914"/>
      <c r="AC85" s="1914"/>
      <c r="AD85" s="1914"/>
      <c r="AE85" s="1914"/>
      <c r="AF85" s="1914"/>
      <c r="AG85" s="1914"/>
      <c r="AH85" s="603">
        <f t="shared" si="18"/>
        <v>0</v>
      </c>
      <c r="AI85" s="1937"/>
      <c r="AJ85" s="1935">
        <f t="shared" si="19"/>
        <v>0</v>
      </c>
      <c r="AK85" s="1923"/>
      <c r="AL85" s="1914"/>
      <c r="AM85" s="1914"/>
      <c r="AN85" s="1914"/>
      <c r="AO85" s="1914"/>
      <c r="AP85" s="1914"/>
      <c r="AQ85" s="1930">
        <f t="shared" si="20"/>
        <v>0</v>
      </c>
      <c r="AR85" s="1937"/>
      <c r="AS85" s="1937"/>
      <c r="AT85" s="1937"/>
      <c r="AU85" s="1934">
        <f t="shared" si="21"/>
        <v>0</v>
      </c>
      <c r="AV85" s="1923"/>
      <c r="AW85" s="1914"/>
      <c r="AX85" s="1914"/>
      <c r="AY85" s="603">
        <f t="shared" si="22"/>
        <v>0</v>
      </c>
      <c r="AZ85" s="1937"/>
      <c r="BA85" s="1937"/>
      <c r="BB85" s="1934">
        <f t="shared" si="23"/>
        <v>0</v>
      </c>
      <c r="BC85" s="1937"/>
      <c r="BD85" s="1934">
        <f t="shared" si="24"/>
        <v>0</v>
      </c>
    </row>
    <row r="86" spans="1:56" s="604" customFormat="1" ht="14.25">
      <c r="A86" s="1914"/>
      <c r="B86" s="1915"/>
      <c r="C86" s="1923"/>
      <c r="D86" s="1914"/>
      <c r="E86" s="1924"/>
      <c r="F86" s="1923"/>
      <c r="G86" s="1914"/>
      <c r="H86" s="1914"/>
      <c r="I86" s="1914"/>
      <c r="J86" s="1914"/>
      <c r="K86" s="1914"/>
      <c r="L86" s="1914"/>
      <c r="M86" s="1914"/>
      <c r="N86" s="1931">
        <f t="shared" si="16"/>
        <v>0</v>
      </c>
      <c r="O86" s="1937"/>
      <c r="P86" s="1937"/>
      <c r="Q86" s="1937"/>
      <c r="R86" s="1934">
        <f t="shared" si="13"/>
        <v>0</v>
      </c>
      <c r="S86" s="1923"/>
      <c r="T86" s="1914"/>
      <c r="U86" s="1914"/>
      <c r="V86" s="1914"/>
      <c r="W86" s="1914"/>
      <c r="X86" s="605">
        <f t="shared" si="17"/>
        <v>0</v>
      </c>
      <c r="Y86" s="1923"/>
      <c r="Z86" s="1914"/>
      <c r="AA86" s="1914"/>
      <c r="AB86" s="1914"/>
      <c r="AC86" s="1914"/>
      <c r="AD86" s="1914"/>
      <c r="AE86" s="1914"/>
      <c r="AF86" s="1914"/>
      <c r="AG86" s="1914"/>
      <c r="AH86" s="603">
        <f t="shared" si="18"/>
        <v>0</v>
      </c>
      <c r="AI86" s="1937"/>
      <c r="AJ86" s="1935">
        <f t="shared" si="19"/>
        <v>0</v>
      </c>
      <c r="AK86" s="1923"/>
      <c r="AL86" s="1914"/>
      <c r="AM86" s="1914"/>
      <c r="AN86" s="1914"/>
      <c r="AO86" s="1914"/>
      <c r="AP86" s="1914"/>
      <c r="AQ86" s="1930">
        <f t="shared" si="20"/>
        <v>0</v>
      </c>
      <c r="AR86" s="1937"/>
      <c r="AS86" s="1937"/>
      <c r="AT86" s="1937"/>
      <c r="AU86" s="1934">
        <f t="shared" si="21"/>
        <v>0</v>
      </c>
      <c r="AV86" s="1923"/>
      <c r="AW86" s="1914"/>
      <c r="AX86" s="1914"/>
      <c r="AY86" s="603">
        <f t="shared" si="22"/>
        <v>0</v>
      </c>
      <c r="AZ86" s="1937"/>
      <c r="BA86" s="1937"/>
      <c r="BB86" s="1934">
        <f t="shared" si="23"/>
        <v>0</v>
      </c>
      <c r="BC86" s="1937"/>
      <c r="BD86" s="1934">
        <f t="shared" si="24"/>
        <v>0</v>
      </c>
    </row>
    <row r="87" spans="1:56" s="604" customFormat="1" ht="14.25">
      <c r="A87" s="1914"/>
      <c r="B87" s="1915"/>
      <c r="C87" s="1923"/>
      <c r="D87" s="1914"/>
      <c r="E87" s="1924"/>
      <c r="F87" s="1923"/>
      <c r="G87" s="1914"/>
      <c r="H87" s="1914"/>
      <c r="I87" s="1914"/>
      <c r="J87" s="1914"/>
      <c r="K87" s="1914"/>
      <c r="L87" s="1914"/>
      <c r="M87" s="1914"/>
      <c r="N87" s="1931">
        <f t="shared" si="16"/>
        <v>0</v>
      </c>
      <c r="O87" s="1937"/>
      <c r="P87" s="1937"/>
      <c r="Q87" s="1937"/>
      <c r="R87" s="1934">
        <f t="shared" si="13"/>
        <v>0</v>
      </c>
      <c r="S87" s="1923"/>
      <c r="T87" s="1914"/>
      <c r="U87" s="1914"/>
      <c r="V87" s="1914"/>
      <c r="W87" s="1914"/>
      <c r="X87" s="605">
        <f t="shared" si="17"/>
        <v>0</v>
      </c>
      <c r="Y87" s="1923"/>
      <c r="Z87" s="1914"/>
      <c r="AA87" s="1914"/>
      <c r="AB87" s="1914"/>
      <c r="AC87" s="1914"/>
      <c r="AD87" s="1914"/>
      <c r="AE87" s="1914"/>
      <c r="AF87" s="1914"/>
      <c r="AG87" s="1914"/>
      <c r="AH87" s="603">
        <f t="shared" si="18"/>
        <v>0</v>
      </c>
      <c r="AI87" s="1937"/>
      <c r="AJ87" s="1935">
        <f t="shared" si="19"/>
        <v>0</v>
      </c>
      <c r="AK87" s="1923"/>
      <c r="AL87" s="1914"/>
      <c r="AM87" s="1914"/>
      <c r="AN87" s="1914"/>
      <c r="AO87" s="1914"/>
      <c r="AP87" s="1914"/>
      <c r="AQ87" s="1930">
        <f t="shared" si="20"/>
        <v>0</v>
      </c>
      <c r="AR87" s="1937"/>
      <c r="AS87" s="1937"/>
      <c r="AT87" s="1937"/>
      <c r="AU87" s="1934">
        <f t="shared" si="21"/>
        <v>0</v>
      </c>
      <c r="AV87" s="1923"/>
      <c r="AW87" s="1914"/>
      <c r="AX87" s="1914"/>
      <c r="AY87" s="603">
        <f t="shared" si="22"/>
        <v>0</v>
      </c>
      <c r="AZ87" s="1937"/>
      <c r="BA87" s="1937"/>
      <c r="BB87" s="1934">
        <f t="shared" si="23"/>
        <v>0</v>
      </c>
      <c r="BC87" s="1937"/>
      <c r="BD87" s="1934">
        <f t="shared" si="24"/>
        <v>0</v>
      </c>
    </row>
    <row r="88" spans="1:56" s="604" customFormat="1" ht="14.25">
      <c r="A88" s="1914"/>
      <c r="B88" s="1915"/>
      <c r="C88" s="1923"/>
      <c r="D88" s="1914"/>
      <c r="E88" s="1924"/>
      <c r="F88" s="1923"/>
      <c r="G88" s="1914"/>
      <c r="H88" s="1914"/>
      <c r="I88" s="1914"/>
      <c r="J88" s="1914"/>
      <c r="K88" s="1914"/>
      <c r="L88" s="1914"/>
      <c r="M88" s="1914"/>
      <c r="N88" s="1931">
        <f t="shared" si="16"/>
        <v>0</v>
      </c>
      <c r="O88" s="1937"/>
      <c r="P88" s="1937"/>
      <c r="Q88" s="1937"/>
      <c r="R88" s="1934">
        <f t="shared" si="13"/>
        <v>0</v>
      </c>
      <c r="S88" s="1923"/>
      <c r="T88" s="1914"/>
      <c r="U88" s="1914"/>
      <c r="V88" s="1914"/>
      <c r="W88" s="1914"/>
      <c r="X88" s="605">
        <f t="shared" si="17"/>
        <v>0</v>
      </c>
      <c r="Y88" s="1923"/>
      <c r="Z88" s="1914"/>
      <c r="AA88" s="1914"/>
      <c r="AB88" s="1914"/>
      <c r="AC88" s="1914"/>
      <c r="AD88" s="1914"/>
      <c r="AE88" s="1914"/>
      <c r="AF88" s="1914"/>
      <c r="AG88" s="1914"/>
      <c r="AH88" s="603">
        <f t="shared" si="18"/>
        <v>0</v>
      </c>
      <c r="AI88" s="1937"/>
      <c r="AJ88" s="1935">
        <f t="shared" si="19"/>
        <v>0</v>
      </c>
      <c r="AK88" s="1923"/>
      <c r="AL88" s="1914"/>
      <c r="AM88" s="1914"/>
      <c r="AN88" s="1914"/>
      <c r="AO88" s="1914"/>
      <c r="AP88" s="1914"/>
      <c r="AQ88" s="1930">
        <f t="shared" si="20"/>
        <v>0</v>
      </c>
      <c r="AR88" s="1937"/>
      <c r="AS88" s="1937"/>
      <c r="AT88" s="1937"/>
      <c r="AU88" s="1934">
        <f t="shared" si="21"/>
        <v>0</v>
      </c>
      <c r="AV88" s="1923"/>
      <c r="AW88" s="1914"/>
      <c r="AX88" s="1914"/>
      <c r="AY88" s="603">
        <f t="shared" si="22"/>
        <v>0</v>
      </c>
      <c r="AZ88" s="1937"/>
      <c r="BA88" s="1937"/>
      <c r="BB88" s="1934">
        <f t="shared" si="23"/>
        <v>0</v>
      </c>
      <c r="BC88" s="1937"/>
      <c r="BD88" s="1934">
        <f t="shared" si="24"/>
        <v>0</v>
      </c>
    </row>
    <row r="89" spans="1:56" s="604" customFormat="1" ht="14.25">
      <c r="A89" s="1914"/>
      <c r="B89" s="1916"/>
      <c r="C89" s="1923"/>
      <c r="D89" s="1914"/>
      <c r="E89" s="1924"/>
      <c r="F89" s="1923"/>
      <c r="G89" s="1914"/>
      <c r="H89" s="1914"/>
      <c r="I89" s="1914"/>
      <c r="J89" s="1914"/>
      <c r="K89" s="1914"/>
      <c r="L89" s="1914"/>
      <c r="M89" s="1914"/>
      <c r="N89" s="1931">
        <f t="shared" si="16"/>
        <v>0</v>
      </c>
      <c r="O89" s="1937"/>
      <c r="P89" s="1937"/>
      <c r="Q89" s="1937"/>
      <c r="R89" s="1934">
        <f t="shared" si="13"/>
        <v>0</v>
      </c>
      <c r="S89" s="1923"/>
      <c r="T89" s="1914"/>
      <c r="U89" s="1914"/>
      <c r="V89" s="1914"/>
      <c r="W89" s="1914"/>
      <c r="X89" s="605">
        <f t="shared" si="17"/>
        <v>0</v>
      </c>
      <c r="Y89" s="1923"/>
      <c r="Z89" s="1914"/>
      <c r="AA89" s="1914"/>
      <c r="AB89" s="1914"/>
      <c r="AC89" s="1914"/>
      <c r="AD89" s="1914"/>
      <c r="AE89" s="1914"/>
      <c r="AF89" s="1914"/>
      <c r="AG89" s="1914"/>
      <c r="AH89" s="603">
        <f t="shared" si="18"/>
        <v>0</v>
      </c>
      <c r="AI89" s="1937"/>
      <c r="AJ89" s="1935">
        <f t="shared" si="19"/>
        <v>0</v>
      </c>
      <c r="AK89" s="1923"/>
      <c r="AL89" s="1914"/>
      <c r="AM89" s="1914"/>
      <c r="AN89" s="1914"/>
      <c r="AO89" s="1914"/>
      <c r="AP89" s="1914"/>
      <c r="AQ89" s="1930">
        <f t="shared" si="20"/>
        <v>0</v>
      </c>
      <c r="AR89" s="1937"/>
      <c r="AS89" s="1937"/>
      <c r="AT89" s="1937"/>
      <c r="AU89" s="1934">
        <f t="shared" si="21"/>
        <v>0</v>
      </c>
      <c r="AV89" s="1923"/>
      <c r="AW89" s="1914"/>
      <c r="AX89" s="1914"/>
      <c r="AY89" s="603">
        <f t="shared" si="22"/>
        <v>0</v>
      </c>
      <c r="AZ89" s="1937"/>
      <c r="BA89" s="1937"/>
      <c r="BB89" s="1934">
        <f t="shared" si="23"/>
        <v>0</v>
      </c>
      <c r="BC89" s="1937"/>
      <c r="BD89" s="1934">
        <f t="shared" si="24"/>
        <v>0</v>
      </c>
    </row>
    <row r="90" spans="1:56" s="604" customFormat="1" ht="14.25">
      <c r="A90" s="1914"/>
      <c r="B90" s="1916"/>
      <c r="C90" s="1923"/>
      <c r="D90" s="1914"/>
      <c r="E90" s="1924"/>
      <c r="F90" s="1923"/>
      <c r="G90" s="1914"/>
      <c r="H90" s="1914"/>
      <c r="I90" s="1914"/>
      <c r="J90" s="1914"/>
      <c r="K90" s="1914"/>
      <c r="L90" s="1914"/>
      <c r="M90" s="1914"/>
      <c r="N90" s="1931">
        <f t="shared" ref="N90:N101" si="25">SUM(F90:M90)</f>
        <v>0</v>
      </c>
      <c r="O90" s="1937"/>
      <c r="P90" s="1937"/>
      <c r="Q90" s="1937"/>
      <c r="R90" s="1934">
        <f t="shared" si="13"/>
        <v>0</v>
      </c>
      <c r="S90" s="1923"/>
      <c r="T90" s="1914"/>
      <c r="U90" s="1914"/>
      <c r="V90" s="1914"/>
      <c r="W90" s="1914"/>
      <c r="X90" s="605">
        <f t="shared" si="17"/>
        <v>0</v>
      </c>
      <c r="Y90" s="1923"/>
      <c r="Z90" s="1914"/>
      <c r="AA90" s="1914"/>
      <c r="AB90" s="1914"/>
      <c r="AC90" s="1914"/>
      <c r="AD90" s="1914"/>
      <c r="AE90" s="1914"/>
      <c r="AF90" s="1914"/>
      <c r="AG90" s="1914"/>
      <c r="AH90" s="605">
        <f t="shared" si="18"/>
        <v>0</v>
      </c>
      <c r="AI90" s="1937"/>
      <c r="AJ90" s="1935">
        <f t="shared" si="19"/>
        <v>0</v>
      </c>
      <c r="AK90" s="1923"/>
      <c r="AL90" s="1914"/>
      <c r="AM90" s="1914"/>
      <c r="AN90" s="1914"/>
      <c r="AO90" s="1914"/>
      <c r="AP90" s="1914"/>
      <c r="AQ90" s="1931">
        <f t="shared" si="20"/>
        <v>0</v>
      </c>
      <c r="AR90" s="1937"/>
      <c r="AS90" s="1937"/>
      <c r="AT90" s="1937"/>
      <c r="AU90" s="1935">
        <f t="shared" si="21"/>
        <v>0</v>
      </c>
      <c r="AV90" s="1923"/>
      <c r="AW90" s="1914"/>
      <c r="AX90" s="1914"/>
      <c r="AY90" s="605">
        <f t="shared" si="22"/>
        <v>0</v>
      </c>
      <c r="AZ90" s="1937"/>
      <c r="BA90" s="1937"/>
      <c r="BB90" s="1935">
        <f t="shared" si="23"/>
        <v>0</v>
      </c>
      <c r="BC90" s="1937"/>
      <c r="BD90" s="1935">
        <f t="shared" si="24"/>
        <v>0</v>
      </c>
    </row>
    <row r="91" spans="1:56" s="604" customFormat="1" ht="14.25">
      <c r="A91" s="1914"/>
      <c r="B91" s="1916"/>
      <c r="C91" s="1923"/>
      <c r="D91" s="1914"/>
      <c r="E91" s="1924"/>
      <c r="F91" s="1923"/>
      <c r="G91" s="1914"/>
      <c r="H91" s="1914"/>
      <c r="I91" s="1914"/>
      <c r="J91" s="1914"/>
      <c r="K91" s="1914"/>
      <c r="L91" s="1914"/>
      <c r="M91" s="1914"/>
      <c r="N91" s="1931">
        <f t="shared" si="25"/>
        <v>0</v>
      </c>
      <c r="O91" s="1937"/>
      <c r="P91" s="1937"/>
      <c r="Q91" s="1937"/>
      <c r="R91" s="1934">
        <f t="shared" si="13"/>
        <v>0</v>
      </c>
      <c r="S91" s="1923"/>
      <c r="T91" s="1914"/>
      <c r="U91" s="1914"/>
      <c r="V91" s="1914"/>
      <c r="W91" s="1914"/>
      <c r="X91" s="605">
        <f t="shared" si="17"/>
        <v>0</v>
      </c>
      <c r="Y91" s="1923"/>
      <c r="Z91" s="1914"/>
      <c r="AA91" s="1914"/>
      <c r="AB91" s="1914"/>
      <c r="AC91" s="1914"/>
      <c r="AD91" s="1914"/>
      <c r="AE91" s="1914"/>
      <c r="AF91" s="1914"/>
      <c r="AG91" s="1914"/>
      <c r="AH91" s="605">
        <f t="shared" si="18"/>
        <v>0</v>
      </c>
      <c r="AI91" s="1937"/>
      <c r="AJ91" s="1935">
        <f t="shared" si="19"/>
        <v>0</v>
      </c>
      <c r="AK91" s="1923"/>
      <c r="AL91" s="1914"/>
      <c r="AM91" s="1914"/>
      <c r="AN91" s="1914"/>
      <c r="AO91" s="1914"/>
      <c r="AP91" s="1914"/>
      <c r="AQ91" s="1931">
        <f t="shared" si="20"/>
        <v>0</v>
      </c>
      <c r="AR91" s="1937"/>
      <c r="AS91" s="1937"/>
      <c r="AT91" s="1937"/>
      <c r="AU91" s="1935">
        <f t="shared" si="21"/>
        <v>0</v>
      </c>
      <c r="AV91" s="1923"/>
      <c r="AW91" s="1914"/>
      <c r="AX91" s="1914"/>
      <c r="AY91" s="605">
        <f t="shared" si="22"/>
        <v>0</v>
      </c>
      <c r="AZ91" s="1937"/>
      <c r="BA91" s="1937"/>
      <c r="BB91" s="1935">
        <f t="shared" si="23"/>
        <v>0</v>
      </c>
      <c r="BC91" s="1937"/>
      <c r="BD91" s="1935">
        <f t="shared" si="24"/>
        <v>0</v>
      </c>
    </row>
    <row r="92" spans="1:56" s="604" customFormat="1" ht="14.25">
      <c r="A92" s="1914"/>
      <c r="B92" s="1916"/>
      <c r="C92" s="1923"/>
      <c r="D92" s="1914"/>
      <c r="E92" s="1924"/>
      <c r="F92" s="1923"/>
      <c r="G92" s="1914"/>
      <c r="H92" s="1914"/>
      <c r="I92" s="1914"/>
      <c r="J92" s="1914"/>
      <c r="K92" s="1914"/>
      <c r="L92" s="1914"/>
      <c r="M92" s="1914"/>
      <c r="N92" s="1931">
        <f t="shared" si="25"/>
        <v>0</v>
      </c>
      <c r="O92" s="1937"/>
      <c r="P92" s="1937"/>
      <c r="Q92" s="1937"/>
      <c r="R92" s="1934">
        <f t="shared" si="13"/>
        <v>0</v>
      </c>
      <c r="S92" s="1923"/>
      <c r="T92" s="1914"/>
      <c r="U92" s="1914"/>
      <c r="V92" s="1914"/>
      <c r="W92" s="1914"/>
      <c r="X92" s="605">
        <f t="shared" si="17"/>
        <v>0</v>
      </c>
      <c r="Y92" s="1923"/>
      <c r="Z92" s="1914"/>
      <c r="AA92" s="1914"/>
      <c r="AB92" s="1914"/>
      <c r="AC92" s="1914"/>
      <c r="AD92" s="1914"/>
      <c r="AE92" s="1914"/>
      <c r="AF92" s="1914"/>
      <c r="AG92" s="1914"/>
      <c r="AH92" s="605">
        <f t="shared" si="18"/>
        <v>0</v>
      </c>
      <c r="AI92" s="1937"/>
      <c r="AJ92" s="1935">
        <f t="shared" si="19"/>
        <v>0</v>
      </c>
      <c r="AK92" s="1923"/>
      <c r="AL92" s="1914"/>
      <c r="AM92" s="1914"/>
      <c r="AN92" s="1914"/>
      <c r="AO92" s="1914"/>
      <c r="AP92" s="1914"/>
      <c r="AQ92" s="1931">
        <f t="shared" si="20"/>
        <v>0</v>
      </c>
      <c r="AR92" s="1937"/>
      <c r="AS92" s="1937"/>
      <c r="AT92" s="1937"/>
      <c r="AU92" s="1935">
        <f t="shared" si="21"/>
        <v>0</v>
      </c>
      <c r="AV92" s="1923"/>
      <c r="AW92" s="1914"/>
      <c r="AX92" s="1914"/>
      <c r="AY92" s="605">
        <f t="shared" si="22"/>
        <v>0</v>
      </c>
      <c r="AZ92" s="1937"/>
      <c r="BA92" s="1937"/>
      <c r="BB92" s="1935">
        <f t="shared" si="23"/>
        <v>0</v>
      </c>
      <c r="BC92" s="1937"/>
      <c r="BD92" s="1935">
        <f t="shared" si="24"/>
        <v>0</v>
      </c>
    </row>
    <row r="93" spans="1:56" s="604" customFormat="1" ht="14.25">
      <c r="A93" s="1914"/>
      <c r="B93" s="1916"/>
      <c r="C93" s="1923"/>
      <c r="D93" s="1914"/>
      <c r="E93" s="1924"/>
      <c r="F93" s="1923"/>
      <c r="G93" s="1914"/>
      <c r="H93" s="1914"/>
      <c r="I93" s="1914"/>
      <c r="J93" s="1914"/>
      <c r="K93" s="1914"/>
      <c r="L93" s="1914"/>
      <c r="M93" s="1914"/>
      <c r="N93" s="1931">
        <f t="shared" si="25"/>
        <v>0</v>
      </c>
      <c r="O93" s="1937"/>
      <c r="P93" s="1937"/>
      <c r="Q93" s="1937"/>
      <c r="R93" s="1934">
        <f t="shared" ref="R93:R102" si="26">C93+E93+N93+O93+P93+Q93</f>
        <v>0</v>
      </c>
      <c r="S93" s="1923"/>
      <c r="T93" s="1914"/>
      <c r="U93" s="1914"/>
      <c r="V93" s="1914"/>
      <c r="W93" s="1914"/>
      <c r="X93" s="605">
        <f t="shared" si="17"/>
        <v>0</v>
      </c>
      <c r="Y93" s="1923"/>
      <c r="Z93" s="1914"/>
      <c r="AA93" s="1914"/>
      <c r="AB93" s="1914"/>
      <c r="AC93" s="1914"/>
      <c r="AD93" s="1914"/>
      <c r="AE93" s="1914"/>
      <c r="AF93" s="1914"/>
      <c r="AG93" s="1914"/>
      <c r="AH93" s="605">
        <f t="shared" si="18"/>
        <v>0</v>
      </c>
      <c r="AI93" s="1937"/>
      <c r="AJ93" s="1935">
        <f t="shared" si="19"/>
        <v>0</v>
      </c>
      <c r="AK93" s="1923"/>
      <c r="AL93" s="1914"/>
      <c r="AM93" s="1914"/>
      <c r="AN93" s="1914"/>
      <c r="AO93" s="1914"/>
      <c r="AP93" s="1914"/>
      <c r="AQ93" s="1931">
        <f t="shared" si="20"/>
        <v>0</v>
      </c>
      <c r="AR93" s="1937"/>
      <c r="AS93" s="1937"/>
      <c r="AT93" s="1937"/>
      <c r="AU93" s="1935">
        <f t="shared" si="21"/>
        <v>0</v>
      </c>
      <c r="AV93" s="1923"/>
      <c r="AW93" s="1914"/>
      <c r="AX93" s="1914"/>
      <c r="AY93" s="605">
        <f t="shared" si="22"/>
        <v>0</v>
      </c>
      <c r="AZ93" s="1937"/>
      <c r="BA93" s="1937"/>
      <c r="BB93" s="1935">
        <f t="shared" si="23"/>
        <v>0</v>
      </c>
      <c r="BC93" s="1937"/>
      <c r="BD93" s="1935">
        <f t="shared" si="24"/>
        <v>0</v>
      </c>
    </row>
    <row r="94" spans="1:56" s="604" customFormat="1" ht="14.25">
      <c r="A94" s="1914"/>
      <c r="B94" s="1916"/>
      <c r="C94" s="1923"/>
      <c r="D94" s="1914"/>
      <c r="E94" s="1924"/>
      <c r="F94" s="1923"/>
      <c r="G94" s="1914"/>
      <c r="H94" s="1914"/>
      <c r="I94" s="1914"/>
      <c r="J94" s="1914"/>
      <c r="K94" s="1914"/>
      <c r="L94" s="1914"/>
      <c r="M94" s="1914"/>
      <c r="N94" s="1931">
        <f t="shared" si="25"/>
        <v>0</v>
      </c>
      <c r="O94" s="1937"/>
      <c r="P94" s="1937"/>
      <c r="Q94" s="1937"/>
      <c r="R94" s="1934">
        <f t="shared" si="26"/>
        <v>0</v>
      </c>
      <c r="S94" s="1923"/>
      <c r="T94" s="1914"/>
      <c r="U94" s="1914"/>
      <c r="V94" s="1914"/>
      <c r="W94" s="1914"/>
      <c r="X94" s="605">
        <f t="shared" si="17"/>
        <v>0</v>
      </c>
      <c r="Y94" s="1923"/>
      <c r="Z94" s="1914"/>
      <c r="AA94" s="1914"/>
      <c r="AB94" s="1914"/>
      <c r="AC94" s="1914"/>
      <c r="AD94" s="1914"/>
      <c r="AE94" s="1914"/>
      <c r="AF94" s="1914"/>
      <c r="AG94" s="1914"/>
      <c r="AH94" s="605">
        <f t="shared" si="18"/>
        <v>0</v>
      </c>
      <c r="AI94" s="1937"/>
      <c r="AJ94" s="1935">
        <f t="shared" si="19"/>
        <v>0</v>
      </c>
      <c r="AK94" s="1923"/>
      <c r="AL94" s="1914"/>
      <c r="AM94" s="1914"/>
      <c r="AN94" s="1914"/>
      <c r="AO94" s="1914"/>
      <c r="AP94" s="1914"/>
      <c r="AQ94" s="1931">
        <f t="shared" si="20"/>
        <v>0</v>
      </c>
      <c r="AR94" s="1937"/>
      <c r="AS94" s="1937"/>
      <c r="AT94" s="1937"/>
      <c r="AU94" s="1935">
        <f t="shared" si="21"/>
        <v>0</v>
      </c>
      <c r="AV94" s="1923"/>
      <c r="AW94" s="1914"/>
      <c r="AX94" s="1914"/>
      <c r="AY94" s="605">
        <f t="shared" si="22"/>
        <v>0</v>
      </c>
      <c r="AZ94" s="1937"/>
      <c r="BA94" s="1937"/>
      <c r="BB94" s="1935">
        <f t="shared" si="23"/>
        <v>0</v>
      </c>
      <c r="BC94" s="1937"/>
      <c r="BD94" s="1935">
        <f t="shared" si="24"/>
        <v>0</v>
      </c>
    </row>
    <row r="95" spans="1:56" s="604" customFormat="1" ht="14.25">
      <c r="A95" s="1914"/>
      <c r="B95" s="1916"/>
      <c r="C95" s="1923"/>
      <c r="D95" s="1914"/>
      <c r="E95" s="1924"/>
      <c r="F95" s="1923"/>
      <c r="G95" s="1914"/>
      <c r="H95" s="1914"/>
      <c r="I95" s="1914"/>
      <c r="J95" s="1914"/>
      <c r="K95" s="1914"/>
      <c r="L95" s="1914"/>
      <c r="M95" s="1914"/>
      <c r="N95" s="1931">
        <f t="shared" si="25"/>
        <v>0</v>
      </c>
      <c r="O95" s="1937"/>
      <c r="P95" s="1937"/>
      <c r="Q95" s="1937"/>
      <c r="R95" s="1934">
        <f t="shared" si="26"/>
        <v>0</v>
      </c>
      <c r="S95" s="1923"/>
      <c r="T95" s="1914"/>
      <c r="U95" s="1914"/>
      <c r="V95" s="1914"/>
      <c r="W95" s="1914"/>
      <c r="X95" s="605">
        <f t="shared" ref="X95:X102" si="27">SUM(S95:W95)</f>
        <v>0</v>
      </c>
      <c r="Y95" s="1923"/>
      <c r="Z95" s="1914"/>
      <c r="AA95" s="1914"/>
      <c r="AB95" s="1914"/>
      <c r="AC95" s="1914"/>
      <c r="AD95" s="1914"/>
      <c r="AE95" s="1914"/>
      <c r="AF95" s="1914"/>
      <c r="AG95" s="1914"/>
      <c r="AH95" s="605">
        <f t="shared" ref="AH95:AH102" si="28">SUM(Y95:AG95)</f>
        <v>0</v>
      </c>
      <c r="AI95" s="1937"/>
      <c r="AJ95" s="1935">
        <f t="shared" ref="AJ95:AJ102" si="29">R95+X95+AH95+AI95</f>
        <v>0</v>
      </c>
      <c r="AK95" s="1923"/>
      <c r="AL95" s="1914"/>
      <c r="AM95" s="1914"/>
      <c r="AN95" s="1914"/>
      <c r="AO95" s="1914"/>
      <c r="AP95" s="1914"/>
      <c r="AQ95" s="1931">
        <f t="shared" ref="AQ95:AQ102" si="30">SUM(AK95:AP95)</f>
        <v>0</v>
      </c>
      <c r="AR95" s="1937"/>
      <c r="AS95" s="1937"/>
      <c r="AT95" s="1937"/>
      <c r="AU95" s="1935">
        <f t="shared" ref="AU95:AU102" si="31">AJ95+AQ95+AR95+AS95+AT95</f>
        <v>0</v>
      </c>
      <c r="AV95" s="1923"/>
      <c r="AW95" s="1914"/>
      <c r="AX95" s="1914"/>
      <c r="AY95" s="605">
        <f t="shared" ref="AY95:AY101" si="32">SUM(AV95:AX95)</f>
        <v>0</v>
      </c>
      <c r="AZ95" s="1937"/>
      <c r="BA95" s="1937"/>
      <c r="BB95" s="1935">
        <f t="shared" ref="BB95:BB101" si="33">AY95+AZ95+BA95</f>
        <v>0</v>
      </c>
      <c r="BC95" s="1937"/>
      <c r="BD95" s="1935">
        <f t="shared" ref="BD95:BD102" si="34">AU95+BB95+BC95</f>
        <v>0</v>
      </c>
    </row>
    <row r="96" spans="1:56" s="604" customFormat="1" ht="14.25">
      <c r="A96" s="1914"/>
      <c r="B96" s="1916"/>
      <c r="C96" s="1923"/>
      <c r="D96" s="1914"/>
      <c r="E96" s="1924"/>
      <c r="F96" s="1923"/>
      <c r="G96" s="1914"/>
      <c r="H96" s="1914"/>
      <c r="I96" s="1914"/>
      <c r="J96" s="1914"/>
      <c r="K96" s="1914"/>
      <c r="L96" s="1914"/>
      <c r="M96" s="1914"/>
      <c r="N96" s="1931">
        <f t="shared" si="25"/>
        <v>0</v>
      </c>
      <c r="O96" s="1937"/>
      <c r="P96" s="1937"/>
      <c r="Q96" s="1937"/>
      <c r="R96" s="1934">
        <f t="shared" si="26"/>
        <v>0</v>
      </c>
      <c r="S96" s="1923"/>
      <c r="T96" s="1914"/>
      <c r="U96" s="1914"/>
      <c r="V96" s="1914"/>
      <c r="W96" s="1914"/>
      <c r="X96" s="605">
        <f t="shared" si="27"/>
        <v>0</v>
      </c>
      <c r="Y96" s="1923"/>
      <c r="Z96" s="1914"/>
      <c r="AA96" s="1914"/>
      <c r="AB96" s="1914"/>
      <c r="AC96" s="1914"/>
      <c r="AD96" s="1914"/>
      <c r="AE96" s="1914"/>
      <c r="AF96" s="1914"/>
      <c r="AG96" s="1914"/>
      <c r="AH96" s="605">
        <f t="shared" si="28"/>
        <v>0</v>
      </c>
      <c r="AI96" s="1937"/>
      <c r="AJ96" s="1935">
        <f t="shared" si="29"/>
        <v>0</v>
      </c>
      <c r="AK96" s="1923"/>
      <c r="AL96" s="1914"/>
      <c r="AM96" s="1914"/>
      <c r="AN96" s="1914"/>
      <c r="AO96" s="1914"/>
      <c r="AP96" s="1914"/>
      <c r="AQ96" s="1931">
        <f t="shared" si="30"/>
        <v>0</v>
      </c>
      <c r="AR96" s="1937"/>
      <c r="AS96" s="1937"/>
      <c r="AT96" s="1937"/>
      <c r="AU96" s="1935">
        <f t="shared" si="31"/>
        <v>0</v>
      </c>
      <c r="AV96" s="1923"/>
      <c r="AW96" s="1914"/>
      <c r="AX96" s="1914"/>
      <c r="AY96" s="605">
        <f t="shared" si="32"/>
        <v>0</v>
      </c>
      <c r="AZ96" s="1937"/>
      <c r="BA96" s="1937"/>
      <c r="BB96" s="1935">
        <f t="shared" si="33"/>
        <v>0</v>
      </c>
      <c r="BC96" s="1937"/>
      <c r="BD96" s="1935">
        <f t="shared" si="34"/>
        <v>0</v>
      </c>
    </row>
    <row r="97" spans="1:56" s="604" customFormat="1" ht="14.25">
      <c r="A97" s="1914"/>
      <c r="B97" s="1916"/>
      <c r="C97" s="1923"/>
      <c r="D97" s="1914"/>
      <c r="E97" s="1924"/>
      <c r="F97" s="1923"/>
      <c r="G97" s="1914"/>
      <c r="H97" s="1914"/>
      <c r="I97" s="1914"/>
      <c r="J97" s="1914"/>
      <c r="K97" s="1914"/>
      <c r="L97" s="1914"/>
      <c r="M97" s="1914"/>
      <c r="N97" s="1931">
        <f t="shared" si="25"/>
        <v>0</v>
      </c>
      <c r="O97" s="1937"/>
      <c r="P97" s="1937"/>
      <c r="Q97" s="1937"/>
      <c r="R97" s="1934">
        <f t="shared" si="26"/>
        <v>0</v>
      </c>
      <c r="S97" s="1923"/>
      <c r="T97" s="1914"/>
      <c r="U97" s="1914"/>
      <c r="V97" s="1914"/>
      <c r="W97" s="1914"/>
      <c r="X97" s="605">
        <f t="shared" si="27"/>
        <v>0</v>
      </c>
      <c r="Y97" s="1923"/>
      <c r="Z97" s="1914"/>
      <c r="AA97" s="1914"/>
      <c r="AB97" s="1914"/>
      <c r="AC97" s="1914"/>
      <c r="AD97" s="1914"/>
      <c r="AE97" s="1914"/>
      <c r="AF97" s="1914"/>
      <c r="AG97" s="1914"/>
      <c r="AH97" s="605">
        <f t="shared" si="28"/>
        <v>0</v>
      </c>
      <c r="AI97" s="1937"/>
      <c r="AJ97" s="1935">
        <f t="shared" si="29"/>
        <v>0</v>
      </c>
      <c r="AK97" s="1923"/>
      <c r="AL97" s="1914"/>
      <c r="AM97" s="1914"/>
      <c r="AN97" s="1914"/>
      <c r="AO97" s="1914"/>
      <c r="AP97" s="1914"/>
      <c r="AQ97" s="1931">
        <f t="shared" si="30"/>
        <v>0</v>
      </c>
      <c r="AR97" s="1937"/>
      <c r="AS97" s="1937"/>
      <c r="AT97" s="1937"/>
      <c r="AU97" s="1935">
        <f t="shared" si="31"/>
        <v>0</v>
      </c>
      <c r="AV97" s="1923"/>
      <c r="AW97" s="1914"/>
      <c r="AX97" s="1914"/>
      <c r="AY97" s="605">
        <f t="shared" si="32"/>
        <v>0</v>
      </c>
      <c r="AZ97" s="1937"/>
      <c r="BA97" s="1937"/>
      <c r="BB97" s="1935">
        <f t="shared" si="33"/>
        <v>0</v>
      </c>
      <c r="BC97" s="1937"/>
      <c r="BD97" s="1935">
        <f t="shared" si="34"/>
        <v>0</v>
      </c>
    </row>
    <row r="98" spans="1:56" s="604" customFormat="1" ht="14.25">
      <c r="A98" s="1914"/>
      <c r="B98" s="1916"/>
      <c r="C98" s="1923"/>
      <c r="D98" s="1914"/>
      <c r="E98" s="1924"/>
      <c r="F98" s="1923"/>
      <c r="G98" s="1914"/>
      <c r="H98" s="1914"/>
      <c r="I98" s="1914"/>
      <c r="J98" s="1914"/>
      <c r="K98" s="1914"/>
      <c r="L98" s="1914"/>
      <c r="M98" s="1914"/>
      <c r="N98" s="1931">
        <f t="shared" si="25"/>
        <v>0</v>
      </c>
      <c r="O98" s="1937"/>
      <c r="P98" s="1937"/>
      <c r="Q98" s="1937"/>
      <c r="R98" s="1934">
        <f t="shared" si="26"/>
        <v>0</v>
      </c>
      <c r="S98" s="1923"/>
      <c r="T98" s="1914"/>
      <c r="U98" s="1914"/>
      <c r="V98" s="1914"/>
      <c r="W98" s="1914"/>
      <c r="X98" s="605">
        <f t="shared" si="27"/>
        <v>0</v>
      </c>
      <c r="Y98" s="1923"/>
      <c r="Z98" s="1914"/>
      <c r="AA98" s="1914"/>
      <c r="AB98" s="1914"/>
      <c r="AC98" s="1914"/>
      <c r="AD98" s="1914"/>
      <c r="AE98" s="1914"/>
      <c r="AF98" s="1914"/>
      <c r="AG98" s="1914"/>
      <c r="AH98" s="605">
        <f t="shared" si="28"/>
        <v>0</v>
      </c>
      <c r="AI98" s="1937"/>
      <c r="AJ98" s="1935">
        <f t="shared" si="29"/>
        <v>0</v>
      </c>
      <c r="AK98" s="1923"/>
      <c r="AL98" s="1914"/>
      <c r="AM98" s="1914"/>
      <c r="AN98" s="1914"/>
      <c r="AO98" s="1914"/>
      <c r="AP98" s="1914"/>
      <c r="AQ98" s="1931">
        <f t="shared" si="30"/>
        <v>0</v>
      </c>
      <c r="AR98" s="1937"/>
      <c r="AS98" s="1937"/>
      <c r="AT98" s="1937"/>
      <c r="AU98" s="1935">
        <f t="shared" si="31"/>
        <v>0</v>
      </c>
      <c r="AV98" s="1923"/>
      <c r="AW98" s="1914"/>
      <c r="AX98" s="1914"/>
      <c r="AY98" s="605">
        <f t="shared" si="32"/>
        <v>0</v>
      </c>
      <c r="AZ98" s="1937"/>
      <c r="BA98" s="1937"/>
      <c r="BB98" s="1935">
        <f t="shared" si="33"/>
        <v>0</v>
      </c>
      <c r="BC98" s="1937"/>
      <c r="BD98" s="1935">
        <f t="shared" si="34"/>
        <v>0</v>
      </c>
    </row>
    <row r="99" spans="1:56" s="604" customFormat="1" ht="14.25">
      <c r="A99" s="1914"/>
      <c r="B99" s="1916"/>
      <c r="C99" s="1923"/>
      <c r="D99" s="1914"/>
      <c r="E99" s="1924"/>
      <c r="F99" s="1923"/>
      <c r="G99" s="1914"/>
      <c r="H99" s="1914"/>
      <c r="I99" s="1914"/>
      <c r="J99" s="1914"/>
      <c r="K99" s="1914"/>
      <c r="L99" s="1914"/>
      <c r="M99" s="1914"/>
      <c r="N99" s="1931">
        <f t="shared" si="25"/>
        <v>0</v>
      </c>
      <c r="O99" s="1937"/>
      <c r="P99" s="1937"/>
      <c r="Q99" s="1937"/>
      <c r="R99" s="1935">
        <f t="shared" si="26"/>
        <v>0</v>
      </c>
      <c r="S99" s="1923"/>
      <c r="T99" s="1914"/>
      <c r="U99" s="1914"/>
      <c r="V99" s="1914"/>
      <c r="W99" s="1914"/>
      <c r="X99" s="605">
        <f t="shared" si="27"/>
        <v>0</v>
      </c>
      <c r="Y99" s="1923"/>
      <c r="Z99" s="1914"/>
      <c r="AA99" s="1914"/>
      <c r="AB99" s="1914"/>
      <c r="AC99" s="1914"/>
      <c r="AD99" s="1914"/>
      <c r="AE99" s="1914"/>
      <c r="AF99" s="1914"/>
      <c r="AG99" s="1914"/>
      <c r="AH99" s="605">
        <f t="shared" si="28"/>
        <v>0</v>
      </c>
      <c r="AI99" s="1937"/>
      <c r="AJ99" s="1935">
        <f t="shared" si="29"/>
        <v>0</v>
      </c>
      <c r="AK99" s="1923"/>
      <c r="AL99" s="1914"/>
      <c r="AM99" s="1914"/>
      <c r="AN99" s="1914"/>
      <c r="AO99" s="1914"/>
      <c r="AP99" s="1914"/>
      <c r="AQ99" s="1931">
        <f t="shared" si="30"/>
        <v>0</v>
      </c>
      <c r="AR99" s="1937"/>
      <c r="AS99" s="1937"/>
      <c r="AT99" s="1937"/>
      <c r="AU99" s="1935">
        <f t="shared" si="31"/>
        <v>0</v>
      </c>
      <c r="AV99" s="1923"/>
      <c r="AW99" s="1914"/>
      <c r="AX99" s="1914"/>
      <c r="AY99" s="605">
        <f t="shared" si="32"/>
        <v>0</v>
      </c>
      <c r="AZ99" s="1937"/>
      <c r="BA99" s="1937"/>
      <c r="BB99" s="1935">
        <f t="shared" si="33"/>
        <v>0</v>
      </c>
      <c r="BC99" s="1937"/>
      <c r="BD99" s="1935">
        <f t="shared" si="34"/>
        <v>0</v>
      </c>
    </row>
    <row r="100" spans="1:56" s="604" customFormat="1" ht="14.25">
      <c r="A100" s="1914"/>
      <c r="B100" s="1916"/>
      <c r="C100" s="1923"/>
      <c r="D100" s="1914"/>
      <c r="E100" s="1924"/>
      <c r="F100" s="1923"/>
      <c r="G100" s="1914"/>
      <c r="H100" s="1914"/>
      <c r="I100" s="1914"/>
      <c r="J100" s="1914"/>
      <c r="K100" s="1914"/>
      <c r="L100" s="1914"/>
      <c r="M100" s="1914"/>
      <c r="N100" s="1931">
        <f t="shared" si="25"/>
        <v>0</v>
      </c>
      <c r="O100" s="1937"/>
      <c r="P100" s="1937"/>
      <c r="Q100" s="1937"/>
      <c r="R100" s="1935">
        <f t="shared" si="26"/>
        <v>0</v>
      </c>
      <c r="S100" s="1923"/>
      <c r="T100" s="1914"/>
      <c r="U100" s="1914"/>
      <c r="V100" s="1914"/>
      <c r="W100" s="1914"/>
      <c r="X100" s="605">
        <f t="shared" si="27"/>
        <v>0</v>
      </c>
      <c r="Y100" s="1923"/>
      <c r="Z100" s="1914"/>
      <c r="AA100" s="1914"/>
      <c r="AB100" s="1914"/>
      <c r="AC100" s="1914"/>
      <c r="AD100" s="1914"/>
      <c r="AE100" s="1914"/>
      <c r="AF100" s="1914"/>
      <c r="AG100" s="1914"/>
      <c r="AH100" s="605">
        <f t="shared" si="28"/>
        <v>0</v>
      </c>
      <c r="AI100" s="1937"/>
      <c r="AJ100" s="1935">
        <f t="shared" si="29"/>
        <v>0</v>
      </c>
      <c r="AK100" s="1923"/>
      <c r="AL100" s="1914"/>
      <c r="AM100" s="1914"/>
      <c r="AN100" s="1914"/>
      <c r="AO100" s="1914"/>
      <c r="AP100" s="1914"/>
      <c r="AQ100" s="1931">
        <f t="shared" si="30"/>
        <v>0</v>
      </c>
      <c r="AR100" s="1937"/>
      <c r="AS100" s="1937"/>
      <c r="AT100" s="1937"/>
      <c r="AU100" s="1935">
        <f t="shared" si="31"/>
        <v>0</v>
      </c>
      <c r="AV100" s="1923"/>
      <c r="AW100" s="1914"/>
      <c r="AX100" s="1914"/>
      <c r="AY100" s="605">
        <f t="shared" si="32"/>
        <v>0</v>
      </c>
      <c r="AZ100" s="1937"/>
      <c r="BA100" s="1937"/>
      <c r="BB100" s="1935">
        <f t="shared" si="33"/>
        <v>0</v>
      </c>
      <c r="BC100" s="1937"/>
      <c r="BD100" s="1935">
        <f t="shared" si="34"/>
        <v>0</v>
      </c>
    </row>
    <row r="101" spans="1:56" s="604" customFormat="1" ht="14.25">
      <c r="A101" s="1914"/>
      <c r="B101" s="1916"/>
      <c r="C101" s="1956"/>
      <c r="D101" s="1957"/>
      <c r="E101" s="1958"/>
      <c r="F101" s="1956"/>
      <c r="G101" s="1957"/>
      <c r="H101" s="1957"/>
      <c r="I101" s="1957"/>
      <c r="J101" s="1957"/>
      <c r="K101" s="1957"/>
      <c r="L101" s="1957"/>
      <c r="M101" s="1957"/>
      <c r="N101" s="1959">
        <f t="shared" si="25"/>
        <v>0</v>
      </c>
      <c r="O101" s="1960"/>
      <c r="P101" s="1960"/>
      <c r="Q101" s="1960"/>
      <c r="R101" s="1961">
        <f t="shared" si="26"/>
        <v>0</v>
      </c>
      <c r="S101" s="1956"/>
      <c r="T101" s="1957"/>
      <c r="U101" s="1957"/>
      <c r="V101" s="1957"/>
      <c r="W101" s="1957"/>
      <c r="X101" s="1962">
        <f t="shared" si="27"/>
        <v>0</v>
      </c>
      <c r="Y101" s="1956"/>
      <c r="Z101" s="1957"/>
      <c r="AA101" s="1957"/>
      <c r="AB101" s="1957"/>
      <c r="AC101" s="1957"/>
      <c r="AD101" s="1957"/>
      <c r="AE101" s="1957"/>
      <c r="AF101" s="1957"/>
      <c r="AG101" s="1957"/>
      <c r="AH101" s="1962">
        <f t="shared" si="28"/>
        <v>0</v>
      </c>
      <c r="AI101" s="1960"/>
      <c r="AJ101" s="1961">
        <f t="shared" si="29"/>
        <v>0</v>
      </c>
      <c r="AK101" s="1956"/>
      <c r="AL101" s="1957"/>
      <c r="AM101" s="1957"/>
      <c r="AN101" s="1957"/>
      <c r="AO101" s="1957"/>
      <c r="AP101" s="1957"/>
      <c r="AQ101" s="1959">
        <f t="shared" si="30"/>
        <v>0</v>
      </c>
      <c r="AR101" s="1960"/>
      <c r="AS101" s="1960"/>
      <c r="AT101" s="1960"/>
      <c r="AU101" s="1961">
        <f t="shared" si="31"/>
        <v>0</v>
      </c>
      <c r="AV101" s="1956"/>
      <c r="AW101" s="1957"/>
      <c r="AX101" s="1957"/>
      <c r="AY101" s="1962">
        <f t="shared" si="32"/>
        <v>0</v>
      </c>
      <c r="AZ101" s="1960"/>
      <c r="BA101" s="1960"/>
      <c r="BB101" s="1961">
        <f t="shared" si="33"/>
        <v>0</v>
      </c>
      <c r="BC101" s="1960"/>
      <c r="BD101" s="1961">
        <f t="shared" si="34"/>
        <v>0</v>
      </c>
    </row>
    <row r="102" spans="1:56" s="1038" customFormat="1" ht="15">
      <c r="A102" s="1038" t="s">
        <v>525</v>
      </c>
      <c r="B102" s="628"/>
      <c r="C102" s="703">
        <f>SUM(C29:C101)</f>
        <v>0</v>
      </c>
      <c r="D102" s="606">
        <f>SUM(D29:D101)</f>
        <v>0</v>
      </c>
      <c r="E102" s="607">
        <f t="shared" ref="E102:L102" si="35">SUM(E29:E101)</f>
        <v>0</v>
      </c>
      <c r="F102" s="703">
        <f t="shared" si="35"/>
        <v>0</v>
      </c>
      <c r="G102" s="606">
        <f t="shared" si="35"/>
        <v>0</v>
      </c>
      <c r="H102" s="606">
        <f t="shared" si="35"/>
        <v>0</v>
      </c>
      <c r="I102" s="606">
        <f t="shared" si="35"/>
        <v>0</v>
      </c>
      <c r="J102" s="606">
        <f t="shared" si="35"/>
        <v>0</v>
      </c>
      <c r="K102" s="606">
        <f t="shared" si="35"/>
        <v>0</v>
      </c>
      <c r="L102" s="606">
        <f t="shared" si="35"/>
        <v>0</v>
      </c>
      <c r="M102" s="606">
        <f>SUM(M29:M101)</f>
        <v>0</v>
      </c>
      <c r="N102" s="700">
        <f>SUM(F102:M102)</f>
        <v>0</v>
      </c>
      <c r="O102" s="1963">
        <f>SUM(O29:O101)</f>
        <v>0</v>
      </c>
      <c r="P102" s="1963">
        <f>SUM(P29:P101)</f>
        <v>0</v>
      </c>
      <c r="Q102" s="1963">
        <f>SUM(Q29:Q101)</f>
        <v>0</v>
      </c>
      <c r="R102" s="1963">
        <f t="shared" si="26"/>
        <v>0</v>
      </c>
      <c r="S102" s="703">
        <f>SUM(S29:S101)</f>
        <v>0</v>
      </c>
      <c r="T102" s="606">
        <f>SUM(T29:T101)</f>
        <v>0</v>
      </c>
      <c r="U102" s="606">
        <f>SUM(U29:U101)</f>
        <v>0</v>
      </c>
      <c r="V102" s="606">
        <f>SUM(V29:V101)</f>
        <v>0</v>
      </c>
      <c r="W102" s="606">
        <f>SUM(W29:W101)</f>
        <v>0</v>
      </c>
      <c r="X102" s="607">
        <f t="shared" si="27"/>
        <v>0</v>
      </c>
      <c r="Y102" s="703">
        <f>SUM(Y29:Y101)</f>
        <v>0</v>
      </c>
      <c r="Z102" s="606">
        <f t="shared" ref="Z102:AG102" si="36">SUM(Z29:Z101)</f>
        <v>0</v>
      </c>
      <c r="AA102" s="606">
        <f t="shared" si="36"/>
        <v>0</v>
      </c>
      <c r="AB102" s="606">
        <f t="shared" si="36"/>
        <v>0</v>
      </c>
      <c r="AC102" s="606">
        <f t="shared" si="36"/>
        <v>0</v>
      </c>
      <c r="AD102" s="606">
        <f t="shared" si="36"/>
        <v>0</v>
      </c>
      <c r="AE102" s="606">
        <f t="shared" si="36"/>
        <v>0</v>
      </c>
      <c r="AF102" s="606">
        <f t="shared" si="36"/>
        <v>0</v>
      </c>
      <c r="AG102" s="606">
        <f t="shared" si="36"/>
        <v>0</v>
      </c>
      <c r="AH102" s="607">
        <f t="shared" si="28"/>
        <v>0</v>
      </c>
      <c r="AI102" s="1963">
        <f>SUM(AI29:AI101)</f>
        <v>0</v>
      </c>
      <c r="AJ102" s="1963">
        <f t="shared" si="29"/>
        <v>0</v>
      </c>
      <c r="AK102" s="703">
        <f>SUM(AK29:AK101)</f>
        <v>0</v>
      </c>
      <c r="AL102" s="606">
        <f t="shared" ref="AL102:AT102" si="37">SUM(AL29:AL101)</f>
        <v>0</v>
      </c>
      <c r="AM102" s="606">
        <f t="shared" si="37"/>
        <v>0</v>
      </c>
      <c r="AN102" s="606">
        <f t="shared" si="37"/>
        <v>0</v>
      </c>
      <c r="AO102" s="606">
        <f t="shared" si="37"/>
        <v>0</v>
      </c>
      <c r="AP102" s="606">
        <f t="shared" si="37"/>
        <v>0</v>
      </c>
      <c r="AQ102" s="700">
        <f t="shared" si="30"/>
        <v>0</v>
      </c>
      <c r="AR102" s="1963">
        <f t="shared" si="37"/>
        <v>0</v>
      </c>
      <c r="AS102" s="1963">
        <f t="shared" si="37"/>
        <v>0</v>
      </c>
      <c r="AT102" s="1963">
        <f t="shared" si="37"/>
        <v>0</v>
      </c>
      <c r="AU102" s="1963">
        <f t="shared" si="31"/>
        <v>0</v>
      </c>
      <c r="AV102" s="703">
        <f>SUM(AV29:AV101)</f>
        <v>0</v>
      </c>
      <c r="AW102" s="606">
        <f>SUM(AW29:AW101)</f>
        <v>0</v>
      </c>
      <c r="AX102" s="606">
        <f>SUM(AX29:AX101)</f>
        <v>0</v>
      </c>
      <c r="AY102" s="607">
        <f>SUM(AV102:AX102)</f>
        <v>0</v>
      </c>
      <c r="AZ102" s="1963">
        <f>SUM(AZ29:AZ101)</f>
        <v>0</v>
      </c>
      <c r="BA102" s="1963">
        <f>SUM(BA29:BA101)</f>
        <v>0</v>
      </c>
      <c r="BB102" s="1963">
        <f>AY102+AZ102+BA102</f>
        <v>0</v>
      </c>
      <c r="BC102" s="1963">
        <f>SUM(BC29:BC101)</f>
        <v>0</v>
      </c>
      <c r="BD102" s="1963">
        <f t="shared" si="34"/>
        <v>0</v>
      </c>
    </row>
    <row r="103" spans="1:56">
      <c r="C103" s="608"/>
      <c r="D103" s="702"/>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row>
    <row r="104" spans="1:56" s="609" customFormat="1" ht="15">
      <c r="A104" s="609" t="s">
        <v>528</v>
      </c>
      <c r="B104" s="629"/>
      <c r="C104" s="703">
        <f>'C1 - Costs Matrix 2012'!B125</f>
        <v>0</v>
      </c>
      <c r="D104" s="606">
        <f>'C1 - Costs Matrix 2012'!C125</f>
        <v>0</v>
      </c>
      <c r="E104" s="607">
        <f>'C1 - Costs Matrix 2012'!D125</f>
        <v>0</v>
      </c>
      <c r="F104" s="703">
        <f>'C1 - Costs Matrix 2012'!E125</f>
        <v>0</v>
      </c>
      <c r="G104" s="606">
        <f>'C1 - Costs Matrix 2012'!F125</f>
        <v>0</v>
      </c>
      <c r="H104" s="606">
        <f>'C1 - Costs Matrix 2012'!G125</f>
        <v>0</v>
      </c>
      <c r="I104" s="606">
        <f>'C1 - Costs Matrix 2012'!H125</f>
        <v>0</v>
      </c>
      <c r="J104" s="606">
        <f>'C1 - Costs Matrix 2012'!I125</f>
        <v>0</v>
      </c>
      <c r="K104" s="606">
        <f>'C1 - Costs Matrix 2012'!J125</f>
        <v>0</v>
      </c>
      <c r="L104" s="606">
        <f>'C1 - Costs Matrix 2012'!K125</f>
        <v>0</v>
      </c>
      <c r="M104" s="606">
        <f>'C1 - Costs Matrix 2012'!L125</f>
        <v>0</v>
      </c>
      <c r="N104" s="700">
        <f>'C1 - Costs Matrix 2012'!M125</f>
        <v>0</v>
      </c>
      <c r="O104" s="1963">
        <f>'C1 - Costs Matrix 2012'!N125</f>
        <v>0</v>
      </c>
      <c r="P104" s="1963">
        <f>'C1 - Costs Matrix 2012'!O125</f>
        <v>0</v>
      </c>
      <c r="Q104" s="1963">
        <f>'C1 - Costs Matrix 2012'!P125</f>
        <v>0</v>
      </c>
      <c r="R104" s="1963">
        <f>'C1 - Costs Matrix 2012'!Q125</f>
        <v>0</v>
      </c>
      <c r="S104" s="703">
        <f>'C1 - Costs Matrix 2012'!R125</f>
        <v>0</v>
      </c>
      <c r="T104" s="606">
        <f>'C1 - Costs Matrix 2012'!S125</f>
        <v>0</v>
      </c>
      <c r="U104" s="606">
        <f>'C1 - Costs Matrix 2012'!T125</f>
        <v>0</v>
      </c>
      <c r="V104" s="606">
        <f>'C1 - Costs Matrix 2012'!U125</f>
        <v>0</v>
      </c>
      <c r="W104" s="606">
        <f>'C1 - Costs Matrix 2012'!V125</f>
        <v>0</v>
      </c>
      <c r="X104" s="607">
        <f>'C1 - Costs Matrix 2012'!W125</f>
        <v>0</v>
      </c>
      <c r="Y104" s="703">
        <f>'C1 - Costs Matrix 2012'!X125</f>
        <v>0</v>
      </c>
      <c r="Z104" s="606">
        <f>'C1 - Costs Matrix 2012'!Y125</f>
        <v>0</v>
      </c>
      <c r="AA104" s="606">
        <f>'C1 - Costs Matrix 2012'!Z125</f>
        <v>0</v>
      </c>
      <c r="AB104" s="606">
        <f>'C1 - Costs Matrix 2012'!AA125</f>
        <v>0</v>
      </c>
      <c r="AC104" s="606">
        <f>'C1 - Costs Matrix 2012'!AB125</f>
        <v>0</v>
      </c>
      <c r="AD104" s="606">
        <f>'C1 - Costs Matrix 2012'!AC125</f>
        <v>0</v>
      </c>
      <c r="AE104" s="606">
        <f>'C1 - Costs Matrix 2012'!AD125</f>
        <v>0</v>
      </c>
      <c r="AF104" s="606">
        <f>'C1 - Costs Matrix 2012'!AE125</f>
        <v>0</v>
      </c>
      <c r="AG104" s="606">
        <f>'C1 - Costs Matrix 2012'!AF125</f>
        <v>0</v>
      </c>
      <c r="AH104" s="700">
        <f>'C1 - Costs Matrix 2012'!AG125</f>
        <v>0</v>
      </c>
      <c r="AI104" s="1963">
        <f>'C1 - Costs Matrix 2012'!AH125</f>
        <v>0</v>
      </c>
      <c r="AJ104" s="1963">
        <f>'C1 - Costs Matrix 2012'!AI125</f>
        <v>0</v>
      </c>
      <c r="AK104" s="703">
        <f>'C1 - Costs Matrix 2012'!AJ125</f>
        <v>0</v>
      </c>
      <c r="AL104" s="606">
        <f>'C1 - Costs Matrix 2012'!AK125</f>
        <v>0</v>
      </c>
      <c r="AM104" s="606">
        <f>'C1 - Costs Matrix 2012'!AL125</f>
        <v>0</v>
      </c>
      <c r="AN104" s="606">
        <f>'C1 - Costs Matrix 2012'!AM125</f>
        <v>0</v>
      </c>
      <c r="AO104" s="606">
        <f>'C1 - Costs Matrix 2012'!AN125</f>
        <v>0</v>
      </c>
      <c r="AP104" s="606">
        <f>'C1 - Costs Matrix 2012'!AO125</f>
        <v>0</v>
      </c>
      <c r="AQ104" s="700">
        <f>'C1 - Costs Matrix 2012'!AP125</f>
        <v>0</v>
      </c>
      <c r="AR104" s="1963">
        <f>'C1 - Costs Matrix 2012'!AQ125</f>
        <v>0</v>
      </c>
      <c r="AS104" s="1963">
        <f>'C1 - Costs Matrix 2012'!AR125</f>
        <v>0</v>
      </c>
      <c r="AT104" s="1963">
        <f>'C1 - Costs Matrix 2012'!AS125</f>
        <v>0</v>
      </c>
      <c r="AU104" s="1963">
        <f>'C1 - Costs Matrix 2012'!AT125</f>
        <v>0</v>
      </c>
      <c r="AV104" s="703">
        <f>'C1 - Costs Matrix 2012'!AU125</f>
        <v>0</v>
      </c>
      <c r="AW104" s="606">
        <f>'C1 - Costs Matrix 2012'!AV125</f>
        <v>0</v>
      </c>
      <c r="AX104" s="606">
        <f>'C1 - Costs Matrix 2012'!AW125</f>
        <v>0</v>
      </c>
      <c r="AY104" s="607">
        <f>'C1 - Costs Matrix 2012'!AX125</f>
        <v>0</v>
      </c>
      <c r="AZ104" s="1963">
        <f>'C1 - Costs Matrix 2012'!AY125</f>
        <v>0</v>
      </c>
      <c r="BA104" s="1963">
        <f>'C1 - Costs Matrix 2012'!AZ125</f>
        <v>0</v>
      </c>
      <c r="BB104" s="1963">
        <f>'C1 - Costs Matrix 2012'!BA125</f>
        <v>0</v>
      </c>
      <c r="BC104" s="1963">
        <f>'C1 - Costs Matrix 2012'!BB125</f>
        <v>0</v>
      </c>
      <c r="BD104" s="1963">
        <f>'C1 - Costs Matrix 2012'!BC125</f>
        <v>0</v>
      </c>
    </row>
    <row r="105" spans="1:56">
      <c r="C105" s="608"/>
      <c r="D105" s="702"/>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row>
    <row r="106" spans="1:56" s="609" customFormat="1" ht="15">
      <c r="A106" s="609" t="s">
        <v>526</v>
      </c>
      <c r="B106" s="629"/>
      <c r="C106" s="703">
        <f>C104-C102</f>
        <v>0</v>
      </c>
      <c r="D106" s="606">
        <f>D104-D102</f>
        <v>0</v>
      </c>
      <c r="E106" s="607">
        <f t="shared" ref="E106:BC106" si="38">E104-E102</f>
        <v>0</v>
      </c>
      <c r="F106" s="703">
        <f t="shared" si="38"/>
        <v>0</v>
      </c>
      <c r="G106" s="606">
        <f t="shared" si="38"/>
        <v>0</v>
      </c>
      <c r="H106" s="606">
        <f t="shared" si="38"/>
        <v>0</v>
      </c>
      <c r="I106" s="606">
        <f t="shared" si="38"/>
        <v>0</v>
      </c>
      <c r="J106" s="606">
        <f t="shared" si="38"/>
        <v>0</v>
      </c>
      <c r="K106" s="606">
        <f t="shared" si="38"/>
        <v>0</v>
      </c>
      <c r="L106" s="606">
        <f t="shared" si="38"/>
        <v>0</v>
      </c>
      <c r="M106" s="606">
        <f t="shared" si="38"/>
        <v>0</v>
      </c>
      <c r="N106" s="1955"/>
      <c r="O106" s="1963">
        <f t="shared" si="38"/>
        <v>0</v>
      </c>
      <c r="P106" s="1963">
        <f t="shared" si="38"/>
        <v>0</v>
      </c>
      <c r="Q106" s="1963">
        <f t="shared" si="38"/>
        <v>0</v>
      </c>
      <c r="R106" s="1964"/>
      <c r="S106" s="703">
        <f t="shared" si="38"/>
        <v>0</v>
      </c>
      <c r="T106" s="606">
        <f t="shared" si="38"/>
        <v>0</v>
      </c>
      <c r="U106" s="606">
        <f t="shared" si="38"/>
        <v>0</v>
      </c>
      <c r="V106" s="606">
        <f t="shared" si="38"/>
        <v>0</v>
      </c>
      <c r="W106" s="606">
        <f t="shared" si="38"/>
        <v>0</v>
      </c>
      <c r="X106" s="1583"/>
      <c r="Y106" s="703">
        <f t="shared" si="38"/>
        <v>0</v>
      </c>
      <c r="Z106" s="606">
        <f t="shared" si="38"/>
        <v>0</v>
      </c>
      <c r="AA106" s="606">
        <f t="shared" si="38"/>
        <v>0</v>
      </c>
      <c r="AB106" s="606">
        <f t="shared" si="38"/>
        <v>0</v>
      </c>
      <c r="AC106" s="606">
        <f t="shared" si="38"/>
        <v>0</v>
      </c>
      <c r="AD106" s="606">
        <f t="shared" si="38"/>
        <v>0</v>
      </c>
      <c r="AE106" s="606">
        <f t="shared" si="38"/>
        <v>0</v>
      </c>
      <c r="AF106" s="606">
        <f t="shared" si="38"/>
        <v>0</v>
      </c>
      <c r="AG106" s="606">
        <f t="shared" si="38"/>
        <v>0</v>
      </c>
      <c r="AH106" s="1955"/>
      <c r="AI106" s="1963">
        <f t="shared" si="38"/>
        <v>0</v>
      </c>
      <c r="AJ106" s="1964"/>
      <c r="AK106" s="703">
        <f t="shared" si="38"/>
        <v>0</v>
      </c>
      <c r="AL106" s="606">
        <f t="shared" si="38"/>
        <v>0</v>
      </c>
      <c r="AM106" s="606">
        <f t="shared" si="38"/>
        <v>0</v>
      </c>
      <c r="AN106" s="606">
        <f t="shared" si="38"/>
        <v>0</v>
      </c>
      <c r="AO106" s="606">
        <f t="shared" si="38"/>
        <v>0</v>
      </c>
      <c r="AP106" s="606">
        <f t="shared" si="38"/>
        <v>0</v>
      </c>
      <c r="AQ106" s="1955"/>
      <c r="AR106" s="1963">
        <f t="shared" si="38"/>
        <v>0</v>
      </c>
      <c r="AS106" s="1963">
        <f t="shared" si="38"/>
        <v>0</v>
      </c>
      <c r="AT106" s="1963">
        <f t="shared" si="38"/>
        <v>0</v>
      </c>
      <c r="AU106" s="1964"/>
      <c r="AV106" s="703">
        <f t="shared" si="38"/>
        <v>0</v>
      </c>
      <c r="AW106" s="606">
        <f t="shared" si="38"/>
        <v>0</v>
      </c>
      <c r="AX106" s="606">
        <f t="shared" si="38"/>
        <v>0</v>
      </c>
      <c r="AY106" s="1583"/>
      <c r="AZ106" s="1963">
        <f t="shared" si="38"/>
        <v>0</v>
      </c>
      <c r="BA106" s="1963">
        <f t="shared" si="38"/>
        <v>0</v>
      </c>
      <c r="BB106" s="1964"/>
      <c r="BC106" s="1963">
        <f t="shared" si="38"/>
        <v>0</v>
      </c>
      <c r="BD106" s="1964"/>
    </row>
    <row r="108" spans="1:56" ht="15.75" thickBot="1">
      <c r="A108" s="1038" t="s">
        <v>527</v>
      </c>
      <c r="B108" s="628"/>
      <c r="C108" s="1965" t="str">
        <f>IF(AND(C29=0,C106&gt;0.2),"YES",IF(OR(C106&gt;0.2,C106&lt;-0.2),IF(C29&lt;&gt;0,IF(C106&gt;(C106&gt;C29*0.1),"YES",IF(C106&lt;(C29*-0.1),"YES","")),""),""))</f>
        <v/>
      </c>
      <c r="D108" s="1966" t="str">
        <f t="shared" ref="D108:M108" si="39">IF(AND(D29=0,D106&gt;0.2),"YES",IF(OR(D106&gt;0.2,D106&lt;-0.2),IF(D29&lt;&gt;0,IF(D106&gt;(D106&gt;D29*0.1),"YES",IF(D106&lt;(D29*-0.1),"YES","")),""),""))</f>
        <v/>
      </c>
      <c r="E108" s="1967" t="str">
        <f t="shared" si="39"/>
        <v/>
      </c>
      <c r="F108" s="1965" t="str">
        <f t="shared" si="39"/>
        <v/>
      </c>
      <c r="G108" s="1966" t="str">
        <f t="shared" si="39"/>
        <v/>
      </c>
      <c r="H108" s="1966" t="str">
        <f t="shared" si="39"/>
        <v/>
      </c>
      <c r="I108" s="1966" t="str">
        <f t="shared" si="39"/>
        <v/>
      </c>
      <c r="J108" s="1966" t="str">
        <f t="shared" si="39"/>
        <v/>
      </c>
      <c r="K108" s="1966" t="str">
        <f t="shared" si="39"/>
        <v/>
      </c>
      <c r="L108" s="1966" t="str">
        <f t="shared" si="39"/>
        <v/>
      </c>
      <c r="M108" s="1966" t="str">
        <f t="shared" si="39"/>
        <v/>
      </c>
      <c r="N108" s="1968"/>
      <c r="O108" s="1969" t="str">
        <f t="shared" ref="O108:Q108" si="40">IF(AND(O29=0,O106&gt;0.2),"YES",IF(OR(O106&gt;0.2,O106&lt;-0.2),IF(O29&lt;&gt;0,IF(O106&gt;(O106&gt;O29*0.1),"YES",IF(O106&lt;(O29*-0.1),"YES","")),""),""))</f>
        <v/>
      </c>
      <c r="P108" s="1969" t="str">
        <f t="shared" si="40"/>
        <v/>
      </c>
      <c r="Q108" s="1969" t="str">
        <f t="shared" si="40"/>
        <v/>
      </c>
      <c r="R108" s="1970" t="str">
        <f t="shared" ref="R108:AU108" si="41">IF(AND(R29=0,R106&gt;0.2),"YES",IF(OR(R106&gt;0.2,R106&lt;0.2),IF(R29&gt;0,IF(R106&gt;(R106*0.1),"YES",IF(R106&lt;(R29*-0.1),"YES","")),""),""))</f>
        <v/>
      </c>
      <c r="S108" s="1965" t="str">
        <f t="shared" ref="S108:W108" si="42">IF(AND(S29=0,S106&gt;0.2),"YES",IF(OR(S106&gt;0.2,S106&lt;-0.2),IF(S29&lt;&gt;0,IF(S106&gt;(S106&gt;S29*0.1),"YES",IF(S106&lt;(S29*-0.1),"YES","")),""),""))</f>
        <v/>
      </c>
      <c r="T108" s="1966" t="str">
        <f t="shared" si="42"/>
        <v/>
      </c>
      <c r="U108" s="1966" t="str">
        <f t="shared" si="42"/>
        <v/>
      </c>
      <c r="V108" s="1966" t="str">
        <f t="shared" si="42"/>
        <v/>
      </c>
      <c r="W108" s="1966" t="str">
        <f t="shared" si="42"/>
        <v/>
      </c>
      <c r="X108" s="1971"/>
      <c r="Y108" s="1965" t="str">
        <f t="shared" ref="Y108:AG108" si="43">IF(AND(Y29=0,Y106&gt;0.2),"YES",IF(OR(Y106&gt;0.2,Y106&lt;-0.2),IF(Y29&lt;&gt;0,IF(Y106&gt;(Y106&gt;Y29*0.1),"YES",IF(Y106&lt;(Y29*-0.1),"YES","")),""),""))</f>
        <v/>
      </c>
      <c r="Z108" s="1966" t="str">
        <f t="shared" si="43"/>
        <v/>
      </c>
      <c r="AA108" s="1966" t="str">
        <f t="shared" si="43"/>
        <v/>
      </c>
      <c r="AB108" s="1966" t="str">
        <f t="shared" si="43"/>
        <v/>
      </c>
      <c r="AC108" s="1966" t="str">
        <f t="shared" si="43"/>
        <v/>
      </c>
      <c r="AD108" s="1966" t="str">
        <f t="shared" si="43"/>
        <v/>
      </c>
      <c r="AE108" s="1966" t="str">
        <f t="shared" si="43"/>
        <v/>
      </c>
      <c r="AF108" s="1966" t="str">
        <f t="shared" si="43"/>
        <v/>
      </c>
      <c r="AG108" s="1966" t="str">
        <f t="shared" si="43"/>
        <v/>
      </c>
      <c r="AH108" s="1968"/>
      <c r="AI108" s="1969" t="str">
        <f>IF(AND(AI29=0,AI106&gt;0.2),"YES",IF(OR(AI106&gt;0.2,AI106&lt;-0.2),IF(AI29&lt;&gt;0,IF(AI106&gt;(AI106&gt;AI29*0.1),"YES",IF(AI106&lt;(AI29*-0.1),"YES","")),""),""))</f>
        <v/>
      </c>
      <c r="AJ108" s="1970"/>
      <c r="AK108" s="1965" t="str">
        <f t="shared" ref="AK108:AP108" si="44">IF(AND(AK29=0,AK106&gt;0.2),"YES",IF(OR(AK106&gt;0.2,AK106&lt;-0.2),IF(AK29&lt;&gt;0,IF(AK106&gt;(AK106&gt;AK29*0.1),"YES",IF(AK106&lt;(AK29*-0.1),"YES","")),""),""))</f>
        <v/>
      </c>
      <c r="AL108" s="1966" t="str">
        <f t="shared" si="44"/>
        <v/>
      </c>
      <c r="AM108" s="1966" t="str">
        <f t="shared" si="44"/>
        <v/>
      </c>
      <c r="AN108" s="1966" t="str">
        <f t="shared" si="44"/>
        <v/>
      </c>
      <c r="AO108" s="1966" t="str">
        <f t="shared" si="44"/>
        <v/>
      </c>
      <c r="AP108" s="1966" t="str">
        <f t="shared" si="44"/>
        <v/>
      </c>
      <c r="AQ108" s="1968" t="str">
        <f t="shared" si="41"/>
        <v/>
      </c>
      <c r="AR108" s="1969" t="str">
        <f t="shared" ref="AR108:AT108" si="45">IF(AND(AR29=0,AR106&gt;0.2),"YES",IF(OR(AR106&gt;0.2,AR106&lt;-0.2),IF(AR29&lt;&gt;0,IF(AR106&gt;(AR106&gt;AR29*0.1),"YES",IF(AR106&lt;(AR29*-0.1),"YES","")),""),""))</f>
        <v/>
      </c>
      <c r="AS108" s="1969" t="str">
        <f t="shared" si="45"/>
        <v/>
      </c>
      <c r="AT108" s="1969" t="str">
        <f t="shared" si="45"/>
        <v/>
      </c>
      <c r="AU108" s="1970" t="str">
        <f t="shared" si="41"/>
        <v/>
      </c>
      <c r="AV108" s="1965" t="str">
        <f t="shared" ref="AV108:AX108" si="46">IF(AND(AV29=0,AV106&gt;0.2),"YES",IF(OR(AV106&gt;0.2,AV106&lt;-0.2),IF(AV29&lt;&gt;0,IF(AV106&gt;(AV106&gt;AV29*0.1),"YES",IF(AV106&lt;(AV29*-0.1),"YES","")),""),""))</f>
        <v/>
      </c>
      <c r="AW108" s="1966" t="str">
        <f t="shared" si="46"/>
        <v/>
      </c>
      <c r="AX108" s="1966" t="str">
        <f t="shared" si="46"/>
        <v/>
      </c>
      <c r="AY108" s="1971"/>
      <c r="AZ108" s="1969" t="str">
        <f>IF(AND(AZ29=0,AZ106&gt;0.2),"YES",IF(OR(AZ106&gt;0.2,AZ106&lt;-0.2),IF(AZ29&lt;&gt;0,IF(AZ106&gt;(AZ106&gt;AZ29*0.1),"YES",IF(AZ106&lt;(AZ29*-0.1),"YES","")),""),""))</f>
        <v/>
      </c>
      <c r="BA108" s="1969" t="str">
        <f>IF(AND(BA29=0,BA106&gt;0.2),"YES",IF(OR(BA106&gt;0.2,BA106&lt;-0.2),IF(BA29&lt;&gt;0,IF(BA106&gt;(BA106&gt;BA29*0.1),"YES",IF(BA106&lt;(BA29*-0.1),"YES","")),""),""))</f>
        <v/>
      </c>
      <c r="BB108" s="1970"/>
      <c r="BC108" s="1969" t="str">
        <f>IF(AND(BC29=0,BC106&gt;0.2),"YES",IF(OR(BC106&gt;0.2,BC106&lt;-0.2),IF(BC29&lt;&gt;0,IF(BC106&gt;(BC106&gt;BC29*0.1),"YES",IF(BC106&lt;(BC29*-0.1),"YES","")),""),""))</f>
        <v/>
      </c>
      <c r="BD108" s="1970"/>
    </row>
    <row r="111" spans="1:56" ht="14.25">
      <c r="C111" s="610"/>
    </row>
    <row r="112" spans="1:56" ht="13.5" thickBot="1"/>
    <row r="113" spans="32:32" ht="13.5" thickBot="1">
      <c r="AF113" s="1945"/>
    </row>
  </sheetData>
  <mergeCells count="11">
    <mergeCell ref="AV5:AY5"/>
    <mergeCell ref="C4:Q4"/>
    <mergeCell ref="S4:X4"/>
    <mergeCell ref="Y4:AH4"/>
    <mergeCell ref="AK4:AT4"/>
    <mergeCell ref="AV4:BA4"/>
    <mergeCell ref="C5:E5"/>
    <mergeCell ref="F5:N5"/>
    <mergeCell ref="S5:X5"/>
    <mergeCell ref="Y5:AH5"/>
    <mergeCell ref="AK5:AQ5"/>
  </mergeCells>
  <conditionalFormatting sqref="C111">
    <cfRule type="cellIs" dxfId="97" priority="1" stopIfTrue="1" operator="greaterThan">
      <formula>0.2</formula>
    </cfRule>
    <cfRule type="cellIs" dxfId="96" priority="2" stopIfTrue="1" operator="lessThan">
      <formula>-0.2</formula>
    </cfRule>
  </conditionalFormatting>
  <pageMargins left="0.70866141732283472" right="0.70866141732283472" top="0.74803149606299213" bottom="0.74803149606299213" header="0.31496062992125984" footer="0.31496062992125984"/>
  <pageSetup paperSize="8" scale="30" orientation="landscape" r:id="rId1"/>
</worksheet>
</file>

<file path=xl/worksheets/sheet12.xml><?xml version="1.0" encoding="utf-8"?>
<worksheet xmlns="http://schemas.openxmlformats.org/spreadsheetml/2006/main" xmlns:r="http://schemas.openxmlformats.org/officeDocument/2006/relationships">
  <sheetPr>
    <tabColor theme="0"/>
    <pageSetUpPr fitToPage="1"/>
  </sheetPr>
  <dimension ref="A1:BF113"/>
  <sheetViews>
    <sheetView zoomScale="55" zoomScaleNormal="55" workbookViewId="0">
      <pane xSplit="1" ySplit="8" topLeftCell="B9" activePane="bottomRight" state="frozen"/>
      <selection pane="topRight"/>
      <selection pane="bottomLeft"/>
      <selection pane="bottomRight"/>
    </sheetView>
  </sheetViews>
  <sheetFormatPr defaultRowHeight="12.75"/>
  <cols>
    <col min="1" max="1" width="58.125" style="1280" customWidth="1"/>
    <col min="2" max="2" width="2.125" style="73" customWidth="1"/>
    <col min="3" max="55" width="9" style="1280"/>
    <col min="56" max="56" width="10.25" style="1280" customWidth="1"/>
    <col min="57" max="16384" width="9" style="1280"/>
  </cols>
  <sheetData>
    <row r="1" spans="1:58" ht="15">
      <c r="A1" s="8" t="s">
        <v>628</v>
      </c>
    </row>
    <row r="2" spans="1:58" ht="15">
      <c r="A2" s="8" t="str">
        <f>Cover!D13</f>
        <v>[DNO]</v>
      </c>
    </row>
    <row r="3" spans="1:58" ht="15.75" thickBot="1">
      <c r="A3" s="8">
        <v>2013</v>
      </c>
    </row>
    <row r="4" spans="1:58" s="272" customFormat="1" ht="51" customHeight="1" thickBot="1">
      <c r="A4" s="267"/>
      <c r="B4" s="495"/>
      <c r="C4" s="2178" t="s">
        <v>351</v>
      </c>
      <c r="D4" s="2177"/>
      <c r="E4" s="2177"/>
      <c r="F4" s="2177"/>
      <c r="G4" s="2177"/>
      <c r="H4" s="2177"/>
      <c r="I4" s="2177"/>
      <c r="J4" s="2177"/>
      <c r="K4" s="2177"/>
      <c r="L4" s="2177"/>
      <c r="M4" s="2177"/>
      <c r="N4" s="2177"/>
      <c r="O4" s="2163"/>
      <c r="P4" s="2163"/>
      <c r="Q4" s="2164"/>
      <c r="R4" s="1932"/>
      <c r="S4" s="2176" t="s">
        <v>352</v>
      </c>
      <c r="T4" s="2177"/>
      <c r="U4" s="2177"/>
      <c r="V4" s="2177"/>
      <c r="W4" s="2177"/>
      <c r="X4" s="2179"/>
      <c r="Y4" s="2162" t="s">
        <v>353</v>
      </c>
      <c r="Z4" s="2163"/>
      <c r="AA4" s="2163"/>
      <c r="AB4" s="2163"/>
      <c r="AC4" s="2163"/>
      <c r="AD4" s="2163"/>
      <c r="AE4" s="2163"/>
      <c r="AF4" s="2163"/>
      <c r="AG4" s="2163"/>
      <c r="AH4" s="2164"/>
      <c r="AI4" s="1946" t="s">
        <v>354</v>
      </c>
      <c r="AJ4" s="1948"/>
      <c r="AK4" s="2176" t="s">
        <v>355</v>
      </c>
      <c r="AL4" s="2177"/>
      <c r="AM4" s="2177"/>
      <c r="AN4" s="2177"/>
      <c r="AO4" s="2177"/>
      <c r="AP4" s="2177"/>
      <c r="AQ4" s="2177"/>
      <c r="AR4" s="2163"/>
      <c r="AS4" s="2163"/>
      <c r="AT4" s="2164"/>
      <c r="AU4" s="270" t="s">
        <v>356</v>
      </c>
      <c r="AV4" s="2165" t="s">
        <v>315</v>
      </c>
      <c r="AW4" s="2163"/>
      <c r="AX4" s="2163"/>
      <c r="AY4" s="2163"/>
      <c r="AZ4" s="2163"/>
      <c r="BA4" s="2164"/>
      <c r="BB4" s="270" t="s">
        <v>357</v>
      </c>
      <c r="BC4" s="1949" t="s">
        <v>358</v>
      </c>
      <c r="BD4" s="271" t="s">
        <v>359</v>
      </c>
    </row>
    <row r="5" spans="1:58" s="288" customFormat="1" ht="57.75" customHeight="1" thickBot="1">
      <c r="A5" s="273"/>
      <c r="B5" s="625"/>
      <c r="C5" s="2166" t="s">
        <v>360</v>
      </c>
      <c r="D5" s="2167"/>
      <c r="E5" s="2168"/>
      <c r="F5" s="2169" t="s">
        <v>361</v>
      </c>
      <c r="G5" s="2167"/>
      <c r="H5" s="2167"/>
      <c r="I5" s="2167"/>
      <c r="J5" s="2167"/>
      <c r="K5" s="2167"/>
      <c r="L5" s="2167"/>
      <c r="M5" s="2167"/>
      <c r="N5" s="2168"/>
      <c r="O5" s="1941" t="s">
        <v>290</v>
      </c>
      <c r="P5" s="1943" t="s">
        <v>362</v>
      </c>
      <c r="Q5" s="1944" t="s">
        <v>228</v>
      </c>
      <c r="R5" s="277"/>
      <c r="S5" s="2170" t="s">
        <v>152</v>
      </c>
      <c r="T5" s="2167"/>
      <c r="U5" s="2167"/>
      <c r="V5" s="2167"/>
      <c r="W5" s="2167"/>
      <c r="X5" s="2168"/>
      <c r="Y5" s="2171" t="s">
        <v>363</v>
      </c>
      <c r="Z5" s="2167"/>
      <c r="AA5" s="2167"/>
      <c r="AB5" s="2167"/>
      <c r="AC5" s="2167"/>
      <c r="AD5" s="2167"/>
      <c r="AE5" s="2167"/>
      <c r="AF5" s="2167"/>
      <c r="AG5" s="2167"/>
      <c r="AH5" s="2168"/>
      <c r="AI5" s="1947" t="s">
        <v>364</v>
      </c>
      <c r="AJ5" s="279"/>
      <c r="AK5" s="2180" t="s">
        <v>317</v>
      </c>
      <c r="AL5" s="2181"/>
      <c r="AM5" s="2181"/>
      <c r="AN5" s="2181"/>
      <c r="AO5" s="2181"/>
      <c r="AP5" s="2181"/>
      <c r="AQ5" s="2182"/>
      <c r="AR5" s="282" t="s">
        <v>365</v>
      </c>
      <c r="AS5" s="1947" t="s">
        <v>364</v>
      </c>
      <c r="AT5" s="283" t="s">
        <v>366</v>
      </c>
      <c r="AU5" s="270" t="s">
        <v>356</v>
      </c>
      <c r="AV5" s="2183" t="s">
        <v>367</v>
      </c>
      <c r="AW5" s="2184"/>
      <c r="AX5" s="2184"/>
      <c r="AY5" s="2185"/>
      <c r="AZ5" s="287" t="s">
        <v>315</v>
      </c>
      <c r="BA5" s="1947" t="s">
        <v>364</v>
      </c>
      <c r="BB5" s="270" t="s">
        <v>357</v>
      </c>
      <c r="BC5" s="1913" t="s">
        <v>358</v>
      </c>
      <c r="BD5" s="271" t="s">
        <v>359</v>
      </c>
    </row>
    <row r="6" spans="1:58" s="305" customFormat="1" ht="21.75" customHeight="1">
      <c r="A6" s="289"/>
      <c r="B6" s="626"/>
      <c r="C6" s="290"/>
      <c r="D6" s="293"/>
      <c r="E6" s="300"/>
      <c r="F6" s="1925"/>
      <c r="G6" s="292"/>
      <c r="H6" s="293"/>
      <c r="I6" s="294"/>
      <c r="J6" s="294"/>
      <c r="K6" s="294"/>
      <c r="L6" s="294"/>
      <c r="M6" s="294"/>
      <c r="N6" s="295"/>
      <c r="O6" s="296"/>
      <c r="P6" s="296"/>
      <c r="Q6" s="296"/>
      <c r="R6" s="303"/>
      <c r="S6" s="1938"/>
      <c r="T6" s="293"/>
      <c r="U6" s="293"/>
      <c r="V6" s="299"/>
      <c r="W6" s="293"/>
      <c r="X6" s="300"/>
      <c r="Y6" s="1938"/>
      <c r="Z6" s="293"/>
      <c r="AA6" s="293"/>
      <c r="AB6" s="293"/>
      <c r="AC6" s="293"/>
      <c r="AD6" s="293"/>
      <c r="AE6" s="293"/>
      <c r="AF6" s="293"/>
      <c r="AG6" s="293"/>
      <c r="AH6" s="301"/>
      <c r="AI6" s="296"/>
      <c r="AJ6" s="303"/>
      <c r="AK6" s="1938"/>
      <c r="AL6" s="293"/>
      <c r="AM6" s="293"/>
      <c r="AN6" s="293"/>
      <c r="AO6" s="293"/>
      <c r="AP6" s="293"/>
      <c r="AQ6" s="301"/>
      <c r="AR6" s="296"/>
      <c r="AS6" s="296"/>
      <c r="AT6" s="296"/>
      <c r="AU6" s="304"/>
      <c r="AV6" s="290" t="s">
        <v>368</v>
      </c>
      <c r="AW6" s="292" t="s">
        <v>368</v>
      </c>
      <c r="AX6" s="292" t="s">
        <v>368</v>
      </c>
      <c r="AY6" s="300"/>
      <c r="AZ6" s="296"/>
      <c r="BA6" s="483"/>
      <c r="BB6" s="304"/>
      <c r="BC6" s="1950"/>
      <c r="BD6" s="304"/>
    </row>
    <row r="7" spans="1:58" s="320" customFormat="1" ht="108.75" customHeight="1">
      <c r="A7" s="306"/>
      <c r="B7" s="306"/>
      <c r="C7" s="1446" t="s">
        <v>1156</v>
      </c>
      <c r="D7" s="308" t="s">
        <v>1178</v>
      </c>
      <c r="E7" s="484" t="s">
        <v>1177</v>
      </c>
      <c r="F7" s="1446" t="s">
        <v>128</v>
      </c>
      <c r="G7" s="308" t="s">
        <v>129</v>
      </c>
      <c r="H7" s="308" t="s">
        <v>124</v>
      </c>
      <c r="I7" s="308" t="s">
        <v>76</v>
      </c>
      <c r="J7" s="308" t="s">
        <v>125</v>
      </c>
      <c r="K7" s="308" t="s">
        <v>168</v>
      </c>
      <c r="L7" s="308" t="s">
        <v>370</v>
      </c>
      <c r="M7" s="308" t="s">
        <v>371</v>
      </c>
      <c r="N7" s="309" t="s">
        <v>372</v>
      </c>
      <c r="O7" s="310" t="s">
        <v>290</v>
      </c>
      <c r="P7" s="310" t="s">
        <v>362</v>
      </c>
      <c r="Q7" s="311" t="s">
        <v>228</v>
      </c>
      <c r="R7" s="316" t="s">
        <v>373</v>
      </c>
      <c r="S7" s="1446" t="s">
        <v>294</v>
      </c>
      <c r="T7" s="308" t="s">
        <v>374</v>
      </c>
      <c r="U7" s="308" t="s">
        <v>115</v>
      </c>
      <c r="V7" s="313" t="s">
        <v>82</v>
      </c>
      <c r="W7" s="308" t="s">
        <v>375</v>
      </c>
      <c r="X7" s="314" t="s">
        <v>152</v>
      </c>
      <c r="Y7" s="1446" t="s">
        <v>88</v>
      </c>
      <c r="Z7" s="308" t="s">
        <v>89</v>
      </c>
      <c r="AA7" s="308" t="s">
        <v>376</v>
      </c>
      <c r="AB7" s="308" t="s">
        <v>377</v>
      </c>
      <c r="AC7" s="308" t="s">
        <v>91</v>
      </c>
      <c r="AD7" s="308" t="s">
        <v>378</v>
      </c>
      <c r="AE7" s="308" t="s">
        <v>92</v>
      </c>
      <c r="AF7" s="308" t="s">
        <v>137</v>
      </c>
      <c r="AG7" s="308" t="s">
        <v>93</v>
      </c>
      <c r="AH7" s="314" t="s">
        <v>199</v>
      </c>
      <c r="AI7" s="311" t="s">
        <v>364</v>
      </c>
      <c r="AJ7" s="316" t="s">
        <v>379</v>
      </c>
      <c r="AK7" s="1446" t="s">
        <v>90</v>
      </c>
      <c r="AL7" s="308" t="s">
        <v>380</v>
      </c>
      <c r="AM7" s="308" t="s">
        <v>96</v>
      </c>
      <c r="AN7" s="317" t="s">
        <v>381</v>
      </c>
      <c r="AO7" s="317" t="s">
        <v>94</v>
      </c>
      <c r="AP7" s="308" t="s">
        <v>95</v>
      </c>
      <c r="AQ7" s="314" t="s">
        <v>382</v>
      </c>
      <c r="AR7" s="311" t="s">
        <v>365</v>
      </c>
      <c r="AS7" s="311" t="s">
        <v>432</v>
      </c>
      <c r="AT7" s="311" t="s">
        <v>433</v>
      </c>
      <c r="AU7" s="318" t="s">
        <v>383</v>
      </c>
      <c r="AV7" s="1446" t="s">
        <v>1176</v>
      </c>
      <c r="AW7" s="313" t="s">
        <v>1185</v>
      </c>
      <c r="AX7" s="313" t="s">
        <v>1186</v>
      </c>
      <c r="AY7" s="314" t="s">
        <v>434</v>
      </c>
      <c r="AZ7" s="311" t="s">
        <v>315</v>
      </c>
      <c r="BA7" s="311" t="s">
        <v>1074</v>
      </c>
      <c r="BB7" s="318" t="s">
        <v>384</v>
      </c>
      <c r="BC7" s="1951" t="s">
        <v>435</v>
      </c>
      <c r="BD7" s="318" t="s">
        <v>359</v>
      </c>
    </row>
    <row r="8" spans="1:58" s="272" customFormat="1" ht="13.5" thickBot="1">
      <c r="A8" s="321"/>
      <c r="B8" s="495"/>
      <c r="C8" s="1917" t="s">
        <v>385</v>
      </c>
      <c r="D8" s="1918" t="s">
        <v>385</v>
      </c>
      <c r="E8" s="1919" t="s">
        <v>385</v>
      </c>
      <c r="F8" s="1926" t="s">
        <v>385</v>
      </c>
      <c r="G8" s="1927" t="s">
        <v>385</v>
      </c>
      <c r="H8" s="1927" t="s">
        <v>385</v>
      </c>
      <c r="I8" s="1927" t="s">
        <v>385</v>
      </c>
      <c r="J8" s="1927" t="s">
        <v>385</v>
      </c>
      <c r="K8" s="1927" t="s">
        <v>385</v>
      </c>
      <c r="L8" s="1927" t="s">
        <v>385</v>
      </c>
      <c r="M8" s="1927" t="s">
        <v>385</v>
      </c>
      <c r="N8" s="1928" t="s">
        <v>385</v>
      </c>
      <c r="O8" s="1942" t="s">
        <v>385</v>
      </c>
      <c r="P8" s="1942" t="s">
        <v>385</v>
      </c>
      <c r="Q8" s="1942" t="s">
        <v>385</v>
      </c>
      <c r="R8" s="1936"/>
      <c r="S8" s="1926" t="s">
        <v>385</v>
      </c>
      <c r="T8" s="1927" t="s">
        <v>385</v>
      </c>
      <c r="U8" s="1927" t="s">
        <v>385</v>
      </c>
      <c r="V8" s="1939" t="s">
        <v>385</v>
      </c>
      <c r="W8" s="1927" t="s">
        <v>385</v>
      </c>
      <c r="X8" s="1940" t="s">
        <v>385</v>
      </c>
      <c r="Y8" s="1926" t="s">
        <v>385</v>
      </c>
      <c r="Z8" s="1927" t="s">
        <v>385</v>
      </c>
      <c r="AA8" s="1927" t="s">
        <v>385</v>
      </c>
      <c r="AB8" s="1927" t="s">
        <v>385</v>
      </c>
      <c r="AC8" s="1927" t="s">
        <v>385</v>
      </c>
      <c r="AD8" s="1927" t="s">
        <v>385</v>
      </c>
      <c r="AE8" s="1927" t="s">
        <v>385</v>
      </c>
      <c r="AF8" s="1927" t="s">
        <v>385</v>
      </c>
      <c r="AG8" s="1927" t="s">
        <v>385</v>
      </c>
      <c r="AH8" s="1940" t="s">
        <v>385</v>
      </c>
      <c r="AI8" s="1942" t="s">
        <v>385</v>
      </c>
      <c r="AJ8" s="1936"/>
      <c r="AK8" s="1926" t="s">
        <v>385</v>
      </c>
      <c r="AL8" s="1927" t="s">
        <v>385</v>
      </c>
      <c r="AM8" s="1927" t="s">
        <v>385</v>
      </c>
      <c r="AN8" s="1927" t="s">
        <v>385</v>
      </c>
      <c r="AO8" s="1927"/>
      <c r="AP8" s="1927" t="s">
        <v>385</v>
      </c>
      <c r="AQ8" s="1940" t="s">
        <v>385</v>
      </c>
      <c r="AR8" s="1942" t="s">
        <v>385</v>
      </c>
      <c r="AS8" s="1942" t="s">
        <v>385</v>
      </c>
      <c r="AT8" s="1942" t="s">
        <v>385</v>
      </c>
      <c r="AU8" s="1936"/>
      <c r="AV8" s="1926" t="s">
        <v>385</v>
      </c>
      <c r="AW8" s="1939" t="s">
        <v>385</v>
      </c>
      <c r="AX8" s="1939"/>
      <c r="AY8" s="1940" t="s">
        <v>385</v>
      </c>
      <c r="AZ8" s="1942" t="s">
        <v>385</v>
      </c>
      <c r="BA8" s="1942"/>
      <c r="BB8" s="1936"/>
      <c r="BC8" s="1952" t="s">
        <v>385</v>
      </c>
      <c r="BD8" s="1936" t="s">
        <v>385</v>
      </c>
    </row>
    <row r="9" spans="1:58" s="272" customFormat="1">
      <c r="A9" s="321"/>
      <c r="B9" s="495"/>
      <c r="C9" s="600"/>
      <c r="D9" s="600"/>
      <c r="E9" s="600"/>
      <c r="F9" s="600"/>
      <c r="G9" s="600"/>
      <c r="H9" s="600"/>
      <c r="I9" s="600"/>
      <c r="J9" s="600"/>
      <c r="K9" s="600"/>
      <c r="L9" s="600"/>
      <c r="M9" s="600"/>
      <c r="N9" s="601"/>
      <c r="O9" s="600"/>
      <c r="P9" s="600"/>
      <c r="Q9" s="600"/>
      <c r="R9" s="601"/>
      <c r="S9" s="600"/>
      <c r="T9" s="600"/>
      <c r="U9" s="600"/>
      <c r="V9" s="600"/>
      <c r="W9" s="600"/>
      <c r="X9" s="601"/>
      <c r="Y9" s="600"/>
      <c r="Z9" s="600"/>
      <c r="AA9" s="600"/>
      <c r="AB9" s="600"/>
      <c r="AC9" s="600"/>
      <c r="AD9" s="600"/>
      <c r="AE9" s="600"/>
      <c r="AF9" s="600"/>
      <c r="AG9" s="600"/>
      <c r="AH9" s="601"/>
      <c r="AI9" s="600"/>
      <c r="AJ9" s="601"/>
      <c r="AK9" s="600"/>
      <c r="AL9" s="600"/>
      <c r="AM9" s="600"/>
      <c r="AN9" s="600"/>
      <c r="AO9" s="600"/>
      <c r="AP9" s="600"/>
      <c r="AQ9" s="601"/>
      <c r="AR9" s="600"/>
      <c r="AS9" s="600"/>
      <c r="AT9" s="600"/>
      <c r="AU9" s="601"/>
      <c r="AV9" s="600"/>
      <c r="AW9" s="600"/>
      <c r="AX9" s="600"/>
      <c r="AY9" s="601"/>
      <c r="AZ9" s="600"/>
      <c r="BA9" s="600"/>
      <c r="BB9" s="601"/>
      <c r="BC9" s="601"/>
      <c r="BD9" s="601"/>
    </row>
    <row r="10" spans="1:58" ht="18.75" thickBot="1">
      <c r="A10" s="602" t="s">
        <v>1561</v>
      </c>
      <c r="B10" s="627"/>
    </row>
    <row r="11" spans="1:58" s="1038" customFormat="1" ht="15">
      <c r="A11" s="1038" t="s">
        <v>1562</v>
      </c>
      <c r="B11" s="628"/>
      <c r="C11" s="1920">
        <f>'C1 - Costs Matrix 2012'!B125</f>
        <v>0</v>
      </c>
      <c r="D11" s="1921">
        <f>'C1 - Costs Matrix 2012'!C125</f>
        <v>0</v>
      </c>
      <c r="E11" s="1922">
        <f>'C1 - Costs Matrix 2012'!D125</f>
        <v>0</v>
      </c>
      <c r="F11" s="1920">
        <f>'C1 - Costs Matrix 2012'!E125</f>
        <v>0</v>
      </c>
      <c r="G11" s="1921">
        <f>'C1 - Costs Matrix 2012'!F125</f>
        <v>0</v>
      </c>
      <c r="H11" s="1921">
        <f>'C1 - Costs Matrix 2012'!G125</f>
        <v>0</v>
      </c>
      <c r="I11" s="1921">
        <f>'C1 - Costs Matrix 2012'!H125</f>
        <v>0</v>
      </c>
      <c r="J11" s="1921">
        <f>'C1 - Costs Matrix 2012'!I125</f>
        <v>0</v>
      </c>
      <c r="K11" s="1921">
        <f>'C1 - Costs Matrix 2012'!J125</f>
        <v>0</v>
      </c>
      <c r="L11" s="1921">
        <f>'C1 - Costs Matrix 2012'!K125</f>
        <v>0</v>
      </c>
      <c r="M11" s="1921">
        <f>'C1 - Costs Matrix 2012'!L125</f>
        <v>0</v>
      </c>
      <c r="N11" s="1929">
        <f>'C1 - Costs Matrix 2012'!M125</f>
        <v>0</v>
      </c>
      <c r="O11" s="1933">
        <f>'C1 - Costs Matrix 2012'!N125</f>
        <v>0</v>
      </c>
      <c r="P11" s="1933">
        <f>'C1 - Costs Matrix 2012'!O125</f>
        <v>0</v>
      </c>
      <c r="Q11" s="1933">
        <f>'C1 - Costs Matrix 2012'!P125</f>
        <v>0</v>
      </c>
      <c r="R11" s="1933">
        <f>'C1 - Costs Matrix 2012'!Q125</f>
        <v>0</v>
      </c>
      <c r="S11" s="1920">
        <f>'C1 - Costs Matrix 2012'!R125</f>
        <v>0</v>
      </c>
      <c r="T11" s="1921">
        <f>'C1 - Costs Matrix 2012'!S125</f>
        <v>0</v>
      </c>
      <c r="U11" s="1921">
        <f>'C1 - Costs Matrix 2012'!T125</f>
        <v>0</v>
      </c>
      <c r="V11" s="1921">
        <f>'C1 - Costs Matrix 2012'!U125</f>
        <v>0</v>
      </c>
      <c r="W11" s="1921">
        <f>'C1 - Costs Matrix 2012'!V125</f>
        <v>0</v>
      </c>
      <c r="X11" s="1922">
        <f>'C1 - Costs Matrix 2012'!W125</f>
        <v>0</v>
      </c>
      <c r="Y11" s="1920">
        <f>'C1 - Costs Matrix 2012'!X125</f>
        <v>0</v>
      </c>
      <c r="Z11" s="1921">
        <f>'C1 - Costs Matrix 2012'!Y125</f>
        <v>0</v>
      </c>
      <c r="AA11" s="1921">
        <f>'C1 - Costs Matrix 2012'!Z125</f>
        <v>0</v>
      </c>
      <c r="AB11" s="1921">
        <f>'C1 - Costs Matrix 2012'!AA125</f>
        <v>0</v>
      </c>
      <c r="AC11" s="1921">
        <f>'C1 - Costs Matrix 2012'!AB125</f>
        <v>0</v>
      </c>
      <c r="AD11" s="1921">
        <f>'C1 - Costs Matrix 2012'!AC125</f>
        <v>0</v>
      </c>
      <c r="AE11" s="1921">
        <f>'C1 - Costs Matrix 2012'!AD125</f>
        <v>0</v>
      </c>
      <c r="AF11" s="1921">
        <f>'C1 - Costs Matrix 2012'!AE125</f>
        <v>0</v>
      </c>
      <c r="AG11" s="1921">
        <f>'C1 - Costs Matrix 2012'!AF125</f>
        <v>0</v>
      </c>
      <c r="AH11" s="1922">
        <f>'C1 - Costs Matrix 2012'!AG125</f>
        <v>0</v>
      </c>
      <c r="AI11" s="1933">
        <f>'C1 - Costs Matrix 2012'!AH125</f>
        <v>0</v>
      </c>
      <c r="AJ11" s="1933">
        <f>'C1 - Costs Matrix 2012'!AI125</f>
        <v>0</v>
      </c>
      <c r="AK11" s="1920">
        <f>'C1 - Costs Matrix 2012'!AJ125</f>
        <v>0</v>
      </c>
      <c r="AL11" s="1921">
        <f>'C1 - Costs Matrix 2012'!AK125</f>
        <v>0</v>
      </c>
      <c r="AM11" s="1921">
        <f>'C1 - Costs Matrix 2012'!AL125</f>
        <v>0</v>
      </c>
      <c r="AN11" s="1921">
        <f>'C1 - Costs Matrix 2012'!AM125</f>
        <v>0</v>
      </c>
      <c r="AO11" s="1921">
        <f>'C1 - Costs Matrix 2012'!AN125</f>
        <v>0</v>
      </c>
      <c r="AP11" s="1921">
        <f>'C1 - Costs Matrix 2012'!AO125</f>
        <v>0</v>
      </c>
      <c r="AQ11" s="1929">
        <f>'C1 - Costs Matrix 2012'!AP125</f>
        <v>0</v>
      </c>
      <c r="AR11" s="1933">
        <f>'C1 - Costs Matrix 2012'!AQ125</f>
        <v>0</v>
      </c>
      <c r="AS11" s="1933">
        <f>'C1 - Costs Matrix 2012'!AR125</f>
        <v>0</v>
      </c>
      <c r="AT11" s="1933">
        <f>'C1 - Costs Matrix 2012'!AS125</f>
        <v>0</v>
      </c>
      <c r="AU11" s="1933">
        <f>'C1 - Costs Matrix 2012'!AT125</f>
        <v>0</v>
      </c>
      <c r="AV11" s="1920">
        <f>'C1 - Costs Matrix 2012'!AU125</f>
        <v>0</v>
      </c>
      <c r="AW11" s="1921">
        <f>'C1 - Costs Matrix 2012'!AV125</f>
        <v>0</v>
      </c>
      <c r="AX11" s="1921">
        <f>'C1 - Costs Matrix 2012'!AW125</f>
        <v>0</v>
      </c>
      <c r="AY11" s="1922">
        <f>'C1 - Costs Matrix 2012'!AX125</f>
        <v>0</v>
      </c>
      <c r="AZ11" s="1933">
        <f>'C1 - Costs Matrix 2012'!AY125</f>
        <v>0</v>
      </c>
      <c r="BA11" s="1933">
        <f>'C1 - Costs Matrix 2012'!AZ125</f>
        <v>0</v>
      </c>
      <c r="BB11" s="1933">
        <f>'C1 - Costs Matrix 2012'!BA125</f>
        <v>0</v>
      </c>
      <c r="BC11" s="1933">
        <f>'C1 - Costs Matrix 2012'!BB125</f>
        <v>0</v>
      </c>
      <c r="BD11" s="1933">
        <f>'C1 - Costs Matrix 2012'!BC125</f>
        <v>0</v>
      </c>
    </row>
    <row r="12" spans="1:58" s="604" customFormat="1" ht="14.25">
      <c r="A12" s="1914"/>
      <c r="B12" s="1915"/>
      <c r="C12" s="1923"/>
      <c r="D12" s="1914"/>
      <c r="E12" s="1924"/>
      <c r="F12" s="1923"/>
      <c r="G12" s="1914"/>
      <c r="H12" s="1914"/>
      <c r="I12" s="1914"/>
      <c r="J12" s="1914"/>
      <c r="K12" s="1914"/>
      <c r="L12" s="1914"/>
      <c r="M12" s="1914"/>
      <c r="N12" s="1930">
        <f t="shared" ref="N12:N25" si="0">SUM(F12:M12)</f>
        <v>0</v>
      </c>
      <c r="O12" s="1937"/>
      <c r="P12" s="1937"/>
      <c r="Q12" s="1937"/>
      <c r="R12" s="1934">
        <f t="shared" ref="R12:R26" si="1">C12+E12+N12+O12+P12+Q12</f>
        <v>0</v>
      </c>
      <c r="S12" s="1923"/>
      <c r="T12" s="1914"/>
      <c r="U12" s="1914"/>
      <c r="V12" s="1914"/>
      <c r="W12" s="1914"/>
      <c r="X12" s="603">
        <f t="shared" ref="X12:X29" si="2">SUM(S12:W12)</f>
        <v>0</v>
      </c>
      <c r="Y12" s="1923"/>
      <c r="Z12" s="1914"/>
      <c r="AA12" s="1914"/>
      <c r="AB12" s="1914"/>
      <c r="AC12" s="1914"/>
      <c r="AD12" s="1914"/>
      <c r="AE12" s="1914"/>
      <c r="AF12" s="1914"/>
      <c r="AG12" s="1914"/>
      <c r="AH12" s="603">
        <f t="shared" ref="AH12:AH29" si="3">SUM(Y12:AG12)</f>
        <v>0</v>
      </c>
      <c r="AI12" s="1937"/>
      <c r="AJ12" s="1934">
        <f t="shared" ref="AJ12:AJ29" si="4">R12+X12+AH12+AI12</f>
        <v>0</v>
      </c>
      <c r="AK12" s="1923"/>
      <c r="AL12" s="1914"/>
      <c r="AM12" s="1914"/>
      <c r="AN12" s="1914"/>
      <c r="AO12" s="1914"/>
      <c r="AP12" s="1914"/>
      <c r="AQ12" s="1930">
        <f t="shared" ref="AQ12:AQ29" si="5">SUM(AK12:AP12)</f>
        <v>0</v>
      </c>
      <c r="AR12" s="1937"/>
      <c r="AS12" s="1937"/>
      <c r="AT12" s="1937"/>
      <c r="AU12" s="1934">
        <f t="shared" ref="AU12:AU29" si="6">AJ12+AQ12+AR12+AS12+AT12</f>
        <v>0</v>
      </c>
      <c r="AV12" s="1923"/>
      <c r="AW12" s="1914"/>
      <c r="AX12" s="1914"/>
      <c r="AY12" s="603">
        <f t="shared" ref="AY12:AY29" si="7">SUM(AV12:AX12)</f>
        <v>0</v>
      </c>
      <c r="AZ12" s="1937"/>
      <c r="BA12" s="1937"/>
      <c r="BB12" s="1934">
        <f t="shared" ref="BB12:BB29" si="8">AY12+AZ12+BA12</f>
        <v>0</v>
      </c>
      <c r="BC12" s="1953"/>
      <c r="BD12" s="1934">
        <f t="shared" ref="BD12:BD29" si="9">AU12+BB12+BC12</f>
        <v>0</v>
      </c>
      <c r="BE12" s="604" t="str">
        <f t="shared" ref="BE12:BE25" si="10">IF(BD12&lt;&gt;0,"ERROR","OK")</f>
        <v>OK</v>
      </c>
      <c r="BF12" s="1914"/>
    </row>
    <row r="13" spans="1:58" s="604" customFormat="1" ht="14.25">
      <c r="A13" s="1914"/>
      <c r="B13" s="1916"/>
      <c r="C13" s="1923"/>
      <c r="D13" s="1914"/>
      <c r="E13" s="1924"/>
      <c r="F13" s="1923"/>
      <c r="G13" s="1914"/>
      <c r="H13" s="1914"/>
      <c r="I13" s="1914"/>
      <c r="J13" s="1914"/>
      <c r="K13" s="1914"/>
      <c r="L13" s="1914"/>
      <c r="M13" s="1914"/>
      <c r="N13" s="1931">
        <f t="shared" si="0"/>
        <v>0</v>
      </c>
      <c r="O13" s="1937"/>
      <c r="P13" s="1937"/>
      <c r="Q13" s="1937"/>
      <c r="R13" s="1935">
        <f t="shared" si="1"/>
        <v>0</v>
      </c>
      <c r="S13" s="1923"/>
      <c r="T13" s="1914"/>
      <c r="U13" s="1914"/>
      <c r="V13" s="1914"/>
      <c r="W13" s="1914"/>
      <c r="X13" s="605">
        <f t="shared" si="2"/>
        <v>0</v>
      </c>
      <c r="Y13" s="1923"/>
      <c r="Z13" s="1914"/>
      <c r="AA13" s="1914"/>
      <c r="AB13" s="1914"/>
      <c r="AC13" s="1914"/>
      <c r="AD13" s="1914"/>
      <c r="AE13" s="1914"/>
      <c r="AF13" s="1914"/>
      <c r="AG13" s="1914"/>
      <c r="AH13" s="605">
        <f t="shared" si="3"/>
        <v>0</v>
      </c>
      <c r="AI13" s="1937"/>
      <c r="AJ13" s="1935">
        <f t="shared" si="4"/>
        <v>0</v>
      </c>
      <c r="AK13" s="1923"/>
      <c r="AL13" s="1914"/>
      <c r="AM13" s="1914"/>
      <c r="AN13" s="1914"/>
      <c r="AO13" s="1914"/>
      <c r="AP13" s="1914"/>
      <c r="AQ13" s="1931">
        <f t="shared" si="5"/>
        <v>0</v>
      </c>
      <c r="AR13" s="1937"/>
      <c r="AS13" s="1937"/>
      <c r="AT13" s="1937"/>
      <c r="AU13" s="1935">
        <f t="shared" si="6"/>
        <v>0</v>
      </c>
      <c r="AV13" s="1923"/>
      <c r="AW13" s="1914"/>
      <c r="AX13" s="1914"/>
      <c r="AY13" s="605">
        <f t="shared" si="7"/>
        <v>0</v>
      </c>
      <c r="AZ13" s="1937"/>
      <c r="BA13" s="1937"/>
      <c r="BB13" s="1935">
        <f t="shared" si="8"/>
        <v>0</v>
      </c>
      <c r="BC13" s="1954"/>
      <c r="BD13" s="1935">
        <f t="shared" si="9"/>
        <v>0</v>
      </c>
      <c r="BE13" s="604" t="str">
        <f t="shared" si="10"/>
        <v>OK</v>
      </c>
      <c r="BF13" s="1914"/>
    </row>
    <row r="14" spans="1:58" s="604" customFormat="1" ht="14.25">
      <c r="A14" s="1914"/>
      <c r="B14" s="1916"/>
      <c r="C14" s="1923"/>
      <c r="D14" s="1914"/>
      <c r="E14" s="1924"/>
      <c r="F14" s="1923"/>
      <c r="G14" s="1914"/>
      <c r="H14" s="1914"/>
      <c r="I14" s="1914"/>
      <c r="J14" s="1914"/>
      <c r="K14" s="1914"/>
      <c r="L14" s="1914"/>
      <c r="M14" s="1914"/>
      <c r="N14" s="1931">
        <f t="shared" si="0"/>
        <v>0</v>
      </c>
      <c r="O14" s="1937"/>
      <c r="P14" s="1937"/>
      <c r="Q14" s="1937"/>
      <c r="R14" s="1935">
        <f t="shared" si="1"/>
        <v>0</v>
      </c>
      <c r="S14" s="1923"/>
      <c r="T14" s="1914"/>
      <c r="U14" s="1914"/>
      <c r="V14" s="1914"/>
      <c r="W14" s="1914"/>
      <c r="X14" s="605">
        <f t="shared" si="2"/>
        <v>0</v>
      </c>
      <c r="Y14" s="1923"/>
      <c r="Z14" s="1914"/>
      <c r="AA14" s="1914"/>
      <c r="AB14" s="1914"/>
      <c r="AC14" s="1914"/>
      <c r="AD14" s="1914"/>
      <c r="AE14" s="1914"/>
      <c r="AF14" s="1914"/>
      <c r="AG14" s="1914"/>
      <c r="AH14" s="605">
        <f t="shared" si="3"/>
        <v>0</v>
      </c>
      <c r="AI14" s="1937"/>
      <c r="AJ14" s="1935">
        <f t="shared" si="4"/>
        <v>0</v>
      </c>
      <c r="AK14" s="1923"/>
      <c r="AL14" s="1914"/>
      <c r="AM14" s="1914"/>
      <c r="AN14" s="1914"/>
      <c r="AO14" s="1914"/>
      <c r="AP14" s="1914"/>
      <c r="AQ14" s="1931">
        <f t="shared" si="5"/>
        <v>0</v>
      </c>
      <c r="AR14" s="1937"/>
      <c r="AS14" s="1937"/>
      <c r="AT14" s="1937"/>
      <c r="AU14" s="1935">
        <f t="shared" si="6"/>
        <v>0</v>
      </c>
      <c r="AV14" s="1923"/>
      <c r="AW14" s="1914"/>
      <c r="AX14" s="1914"/>
      <c r="AY14" s="605">
        <f t="shared" si="7"/>
        <v>0</v>
      </c>
      <c r="AZ14" s="1937"/>
      <c r="BA14" s="1937"/>
      <c r="BB14" s="1935">
        <f t="shared" si="8"/>
        <v>0</v>
      </c>
      <c r="BC14" s="1954"/>
      <c r="BD14" s="1935">
        <f t="shared" si="9"/>
        <v>0</v>
      </c>
      <c r="BE14" s="604" t="str">
        <f t="shared" si="10"/>
        <v>OK</v>
      </c>
      <c r="BF14" s="1914"/>
    </row>
    <row r="15" spans="1:58" s="604" customFormat="1" ht="14.25">
      <c r="A15" s="1914"/>
      <c r="B15" s="1916"/>
      <c r="C15" s="1923"/>
      <c r="D15" s="1914"/>
      <c r="E15" s="1924"/>
      <c r="F15" s="1923"/>
      <c r="G15" s="1914"/>
      <c r="H15" s="1914"/>
      <c r="I15" s="1914"/>
      <c r="J15" s="1914"/>
      <c r="K15" s="1914"/>
      <c r="L15" s="1914"/>
      <c r="M15" s="1914"/>
      <c r="N15" s="1931">
        <f t="shared" si="0"/>
        <v>0</v>
      </c>
      <c r="O15" s="1937"/>
      <c r="P15" s="1937"/>
      <c r="Q15" s="1937"/>
      <c r="R15" s="1935">
        <f t="shared" si="1"/>
        <v>0</v>
      </c>
      <c r="S15" s="1923"/>
      <c r="T15" s="1914"/>
      <c r="U15" s="1914"/>
      <c r="V15" s="1914"/>
      <c r="W15" s="1914"/>
      <c r="X15" s="605">
        <f t="shared" si="2"/>
        <v>0</v>
      </c>
      <c r="Y15" s="1923"/>
      <c r="Z15" s="1914"/>
      <c r="AA15" s="1914"/>
      <c r="AB15" s="1914"/>
      <c r="AC15" s="1914"/>
      <c r="AD15" s="1914"/>
      <c r="AE15" s="1914"/>
      <c r="AF15" s="1914"/>
      <c r="AG15" s="1914"/>
      <c r="AH15" s="605">
        <f t="shared" si="3"/>
        <v>0</v>
      </c>
      <c r="AI15" s="1937"/>
      <c r="AJ15" s="1935">
        <f t="shared" si="4"/>
        <v>0</v>
      </c>
      <c r="AK15" s="1923"/>
      <c r="AL15" s="1914"/>
      <c r="AM15" s="1914"/>
      <c r="AN15" s="1914"/>
      <c r="AO15" s="1914"/>
      <c r="AP15" s="1914"/>
      <c r="AQ15" s="1931">
        <f t="shared" si="5"/>
        <v>0</v>
      </c>
      <c r="AR15" s="1937"/>
      <c r="AS15" s="1937"/>
      <c r="AT15" s="1937"/>
      <c r="AU15" s="1935">
        <f t="shared" si="6"/>
        <v>0</v>
      </c>
      <c r="AV15" s="1923"/>
      <c r="AW15" s="1914"/>
      <c r="AX15" s="1914"/>
      <c r="AY15" s="605">
        <f t="shared" si="7"/>
        <v>0</v>
      </c>
      <c r="AZ15" s="1937"/>
      <c r="BA15" s="1937"/>
      <c r="BB15" s="1935">
        <f t="shared" si="8"/>
        <v>0</v>
      </c>
      <c r="BC15" s="1954"/>
      <c r="BD15" s="1935">
        <f t="shared" si="9"/>
        <v>0</v>
      </c>
      <c r="BE15" s="604" t="str">
        <f t="shared" si="10"/>
        <v>OK</v>
      </c>
      <c r="BF15" s="1914"/>
    </row>
    <row r="16" spans="1:58" s="604" customFormat="1" ht="14.25">
      <c r="A16" s="1914"/>
      <c r="B16" s="1916"/>
      <c r="C16" s="1923"/>
      <c r="D16" s="1914"/>
      <c r="E16" s="1924"/>
      <c r="F16" s="1923"/>
      <c r="G16" s="1914"/>
      <c r="H16" s="1914"/>
      <c r="I16" s="1914"/>
      <c r="J16" s="1914"/>
      <c r="K16" s="1914"/>
      <c r="L16" s="1914"/>
      <c r="M16" s="1914"/>
      <c r="N16" s="1931">
        <f t="shared" si="0"/>
        <v>0</v>
      </c>
      <c r="O16" s="1937"/>
      <c r="P16" s="1937"/>
      <c r="Q16" s="1937"/>
      <c r="R16" s="1935">
        <f t="shared" si="1"/>
        <v>0</v>
      </c>
      <c r="S16" s="1923"/>
      <c r="T16" s="1914"/>
      <c r="U16" s="1914"/>
      <c r="V16" s="1914"/>
      <c r="W16" s="1914"/>
      <c r="X16" s="605">
        <f t="shared" si="2"/>
        <v>0</v>
      </c>
      <c r="Y16" s="1923"/>
      <c r="Z16" s="1914"/>
      <c r="AA16" s="1914"/>
      <c r="AB16" s="1914"/>
      <c r="AC16" s="1914"/>
      <c r="AD16" s="1914"/>
      <c r="AE16" s="1914"/>
      <c r="AF16" s="1914"/>
      <c r="AG16" s="1914"/>
      <c r="AH16" s="605">
        <f t="shared" si="3"/>
        <v>0</v>
      </c>
      <c r="AI16" s="1937"/>
      <c r="AJ16" s="1935">
        <f t="shared" si="4"/>
        <v>0</v>
      </c>
      <c r="AK16" s="1923"/>
      <c r="AL16" s="1914"/>
      <c r="AM16" s="1914"/>
      <c r="AN16" s="1914"/>
      <c r="AO16" s="1914"/>
      <c r="AP16" s="1914"/>
      <c r="AQ16" s="1931">
        <f t="shared" si="5"/>
        <v>0</v>
      </c>
      <c r="AR16" s="1937"/>
      <c r="AS16" s="1937"/>
      <c r="AT16" s="1937"/>
      <c r="AU16" s="1935">
        <f t="shared" si="6"/>
        <v>0</v>
      </c>
      <c r="AV16" s="1923"/>
      <c r="AW16" s="1914"/>
      <c r="AX16" s="1914"/>
      <c r="AY16" s="605">
        <f t="shared" si="7"/>
        <v>0</v>
      </c>
      <c r="AZ16" s="1937"/>
      <c r="BA16" s="1937"/>
      <c r="BB16" s="1935">
        <f t="shared" si="8"/>
        <v>0</v>
      </c>
      <c r="BC16" s="1954"/>
      <c r="BD16" s="1935">
        <f t="shared" si="9"/>
        <v>0</v>
      </c>
      <c r="BE16" s="604" t="str">
        <f t="shared" si="10"/>
        <v>OK</v>
      </c>
      <c r="BF16" s="1914"/>
    </row>
    <row r="17" spans="1:58" s="604" customFormat="1" ht="14.25">
      <c r="A17" s="1914"/>
      <c r="B17" s="1916"/>
      <c r="C17" s="1923"/>
      <c r="D17" s="1914"/>
      <c r="E17" s="1924"/>
      <c r="F17" s="1923"/>
      <c r="G17" s="1914"/>
      <c r="H17" s="1914"/>
      <c r="I17" s="1914"/>
      <c r="J17" s="1914"/>
      <c r="K17" s="1914"/>
      <c r="L17" s="1914"/>
      <c r="M17" s="1914"/>
      <c r="N17" s="1931">
        <f t="shared" si="0"/>
        <v>0</v>
      </c>
      <c r="O17" s="1937"/>
      <c r="P17" s="1937"/>
      <c r="Q17" s="1937"/>
      <c r="R17" s="1935">
        <f t="shared" si="1"/>
        <v>0</v>
      </c>
      <c r="S17" s="1923"/>
      <c r="T17" s="1914"/>
      <c r="U17" s="1914"/>
      <c r="V17" s="1914"/>
      <c r="W17" s="1914"/>
      <c r="X17" s="605">
        <f t="shared" si="2"/>
        <v>0</v>
      </c>
      <c r="Y17" s="1923"/>
      <c r="Z17" s="1914"/>
      <c r="AA17" s="1914"/>
      <c r="AB17" s="1914"/>
      <c r="AC17" s="1914"/>
      <c r="AD17" s="1914"/>
      <c r="AE17" s="1914"/>
      <c r="AF17" s="1914"/>
      <c r="AG17" s="1914"/>
      <c r="AH17" s="605">
        <f t="shared" si="3"/>
        <v>0</v>
      </c>
      <c r="AI17" s="1937"/>
      <c r="AJ17" s="1935">
        <f t="shared" si="4"/>
        <v>0</v>
      </c>
      <c r="AK17" s="1923"/>
      <c r="AL17" s="1914"/>
      <c r="AM17" s="1914"/>
      <c r="AN17" s="1914"/>
      <c r="AO17" s="1914"/>
      <c r="AP17" s="1914"/>
      <c r="AQ17" s="1931">
        <f t="shared" si="5"/>
        <v>0</v>
      </c>
      <c r="AR17" s="1937"/>
      <c r="AS17" s="1937"/>
      <c r="AT17" s="1937"/>
      <c r="AU17" s="1935">
        <f t="shared" si="6"/>
        <v>0</v>
      </c>
      <c r="AV17" s="1923"/>
      <c r="AW17" s="1914"/>
      <c r="AX17" s="1914"/>
      <c r="AY17" s="605">
        <f t="shared" si="7"/>
        <v>0</v>
      </c>
      <c r="AZ17" s="1937"/>
      <c r="BA17" s="1937"/>
      <c r="BB17" s="1935">
        <f t="shared" si="8"/>
        <v>0</v>
      </c>
      <c r="BC17" s="1954"/>
      <c r="BD17" s="1935">
        <f t="shared" si="9"/>
        <v>0</v>
      </c>
      <c r="BE17" s="604" t="str">
        <f t="shared" si="10"/>
        <v>OK</v>
      </c>
      <c r="BF17" s="1914"/>
    </row>
    <row r="18" spans="1:58" s="604" customFormat="1" ht="14.25">
      <c r="A18" s="1914"/>
      <c r="B18" s="1916"/>
      <c r="C18" s="1923"/>
      <c r="D18" s="1914"/>
      <c r="E18" s="1924"/>
      <c r="F18" s="1923"/>
      <c r="G18" s="1914"/>
      <c r="H18" s="1914"/>
      <c r="I18" s="1914"/>
      <c r="J18" s="1914"/>
      <c r="K18" s="1914"/>
      <c r="L18" s="1914"/>
      <c r="M18" s="1914"/>
      <c r="N18" s="1931">
        <f t="shared" si="0"/>
        <v>0</v>
      </c>
      <c r="O18" s="1937"/>
      <c r="P18" s="1937"/>
      <c r="Q18" s="1937"/>
      <c r="R18" s="1935">
        <f t="shared" si="1"/>
        <v>0</v>
      </c>
      <c r="S18" s="1923"/>
      <c r="T18" s="1914"/>
      <c r="U18" s="1914"/>
      <c r="V18" s="1914"/>
      <c r="W18" s="1914"/>
      <c r="X18" s="605">
        <f t="shared" si="2"/>
        <v>0</v>
      </c>
      <c r="Y18" s="1923"/>
      <c r="Z18" s="1914"/>
      <c r="AA18" s="1914"/>
      <c r="AB18" s="1914"/>
      <c r="AC18" s="1914"/>
      <c r="AD18" s="1914"/>
      <c r="AE18" s="1914"/>
      <c r="AF18" s="1914"/>
      <c r="AG18" s="1914"/>
      <c r="AH18" s="605">
        <f t="shared" si="3"/>
        <v>0</v>
      </c>
      <c r="AI18" s="1937"/>
      <c r="AJ18" s="1935">
        <f t="shared" si="4"/>
        <v>0</v>
      </c>
      <c r="AK18" s="1923"/>
      <c r="AL18" s="1914"/>
      <c r="AM18" s="1914"/>
      <c r="AN18" s="1914"/>
      <c r="AO18" s="1914"/>
      <c r="AP18" s="1914"/>
      <c r="AQ18" s="1931">
        <f t="shared" si="5"/>
        <v>0</v>
      </c>
      <c r="AR18" s="1937"/>
      <c r="AS18" s="1937"/>
      <c r="AT18" s="1937"/>
      <c r="AU18" s="1935">
        <f t="shared" si="6"/>
        <v>0</v>
      </c>
      <c r="AV18" s="1923"/>
      <c r="AW18" s="1914"/>
      <c r="AX18" s="1914"/>
      <c r="AY18" s="605">
        <f t="shared" si="7"/>
        <v>0</v>
      </c>
      <c r="AZ18" s="1937"/>
      <c r="BA18" s="1937"/>
      <c r="BB18" s="1935">
        <f t="shared" si="8"/>
        <v>0</v>
      </c>
      <c r="BC18" s="1954"/>
      <c r="BD18" s="1935">
        <f t="shared" si="9"/>
        <v>0</v>
      </c>
      <c r="BE18" s="604" t="str">
        <f t="shared" si="10"/>
        <v>OK</v>
      </c>
      <c r="BF18" s="1914"/>
    </row>
    <row r="19" spans="1:58" s="604" customFormat="1" ht="14.25">
      <c r="A19" s="1914"/>
      <c r="B19" s="1916"/>
      <c r="C19" s="1923"/>
      <c r="D19" s="1914"/>
      <c r="E19" s="1924"/>
      <c r="F19" s="1923"/>
      <c r="G19" s="1914"/>
      <c r="H19" s="1914"/>
      <c r="I19" s="1914"/>
      <c r="J19" s="1914"/>
      <c r="K19" s="1914"/>
      <c r="L19" s="1914"/>
      <c r="M19" s="1914"/>
      <c r="N19" s="1931">
        <f t="shared" si="0"/>
        <v>0</v>
      </c>
      <c r="O19" s="1937"/>
      <c r="P19" s="1937"/>
      <c r="Q19" s="1937"/>
      <c r="R19" s="1935">
        <f t="shared" si="1"/>
        <v>0</v>
      </c>
      <c r="S19" s="1923"/>
      <c r="T19" s="1914"/>
      <c r="U19" s="1914"/>
      <c r="V19" s="1914"/>
      <c r="W19" s="1914"/>
      <c r="X19" s="605">
        <f t="shared" si="2"/>
        <v>0</v>
      </c>
      <c r="Y19" s="1923"/>
      <c r="Z19" s="1914"/>
      <c r="AA19" s="1914"/>
      <c r="AB19" s="1914"/>
      <c r="AC19" s="1914"/>
      <c r="AD19" s="1914"/>
      <c r="AE19" s="1914"/>
      <c r="AF19" s="1914"/>
      <c r="AG19" s="1914"/>
      <c r="AH19" s="605">
        <f t="shared" si="3"/>
        <v>0</v>
      </c>
      <c r="AI19" s="1937"/>
      <c r="AJ19" s="1935">
        <f t="shared" si="4"/>
        <v>0</v>
      </c>
      <c r="AK19" s="1923"/>
      <c r="AL19" s="1914"/>
      <c r="AM19" s="1914"/>
      <c r="AN19" s="1914"/>
      <c r="AO19" s="1914"/>
      <c r="AP19" s="1914"/>
      <c r="AQ19" s="1931">
        <f t="shared" si="5"/>
        <v>0</v>
      </c>
      <c r="AR19" s="1937"/>
      <c r="AS19" s="1937"/>
      <c r="AT19" s="1937"/>
      <c r="AU19" s="1935">
        <f t="shared" si="6"/>
        <v>0</v>
      </c>
      <c r="AV19" s="1923"/>
      <c r="AW19" s="1914"/>
      <c r="AX19" s="1914"/>
      <c r="AY19" s="605">
        <f t="shared" si="7"/>
        <v>0</v>
      </c>
      <c r="AZ19" s="1937"/>
      <c r="BA19" s="1937"/>
      <c r="BB19" s="1935">
        <f t="shared" si="8"/>
        <v>0</v>
      </c>
      <c r="BC19" s="1954"/>
      <c r="BD19" s="1935">
        <f t="shared" si="9"/>
        <v>0</v>
      </c>
      <c r="BE19" s="604" t="str">
        <f t="shared" si="10"/>
        <v>OK</v>
      </c>
      <c r="BF19" s="1914"/>
    </row>
    <row r="20" spans="1:58" s="604" customFormat="1" ht="14.25">
      <c r="A20" s="1914"/>
      <c r="B20" s="1916"/>
      <c r="C20" s="1923"/>
      <c r="D20" s="1914"/>
      <c r="E20" s="1924"/>
      <c r="F20" s="1923"/>
      <c r="G20" s="1914"/>
      <c r="H20" s="1914"/>
      <c r="I20" s="1914"/>
      <c r="J20" s="1914"/>
      <c r="K20" s="1914"/>
      <c r="L20" s="1914"/>
      <c r="M20" s="1914"/>
      <c r="N20" s="1931">
        <f t="shared" si="0"/>
        <v>0</v>
      </c>
      <c r="O20" s="1937"/>
      <c r="P20" s="1937"/>
      <c r="Q20" s="1937"/>
      <c r="R20" s="1935">
        <f t="shared" si="1"/>
        <v>0</v>
      </c>
      <c r="S20" s="1923"/>
      <c r="T20" s="1914"/>
      <c r="U20" s="1914"/>
      <c r="V20" s="1914"/>
      <c r="W20" s="1914"/>
      <c r="X20" s="605">
        <f t="shared" si="2"/>
        <v>0</v>
      </c>
      <c r="Y20" s="1923"/>
      <c r="Z20" s="1914"/>
      <c r="AA20" s="1914"/>
      <c r="AB20" s="1914"/>
      <c r="AC20" s="1914"/>
      <c r="AD20" s="1914"/>
      <c r="AE20" s="1914"/>
      <c r="AF20" s="1914"/>
      <c r="AG20" s="1914"/>
      <c r="AH20" s="605">
        <f t="shared" si="3"/>
        <v>0</v>
      </c>
      <c r="AI20" s="1937"/>
      <c r="AJ20" s="1935">
        <f t="shared" si="4"/>
        <v>0</v>
      </c>
      <c r="AK20" s="1923"/>
      <c r="AL20" s="1914"/>
      <c r="AM20" s="1914"/>
      <c r="AN20" s="1914"/>
      <c r="AO20" s="1914"/>
      <c r="AP20" s="1914"/>
      <c r="AQ20" s="1931">
        <f t="shared" si="5"/>
        <v>0</v>
      </c>
      <c r="AR20" s="1937"/>
      <c r="AS20" s="1937"/>
      <c r="AT20" s="1937"/>
      <c r="AU20" s="1935">
        <f t="shared" si="6"/>
        <v>0</v>
      </c>
      <c r="AV20" s="1923"/>
      <c r="AW20" s="1914"/>
      <c r="AX20" s="1914"/>
      <c r="AY20" s="605">
        <f t="shared" si="7"/>
        <v>0</v>
      </c>
      <c r="AZ20" s="1937"/>
      <c r="BA20" s="1937"/>
      <c r="BB20" s="1935">
        <f t="shared" si="8"/>
        <v>0</v>
      </c>
      <c r="BC20" s="1954"/>
      <c r="BD20" s="1935">
        <f t="shared" si="9"/>
        <v>0</v>
      </c>
      <c r="BE20" s="604" t="str">
        <f t="shared" si="10"/>
        <v>OK</v>
      </c>
      <c r="BF20" s="1914"/>
    </row>
    <row r="21" spans="1:58" s="604" customFormat="1" ht="14.25">
      <c r="A21" s="1914"/>
      <c r="B21" s="1916"/>
      <c r="C21" s="1923"/>
      <c r="D21" s="1914"/>
      <c r="E21" s="1924"/>
      <c r="F21" s="1923"/>
      <c r="G21" s="1914"/>
      <c r="H21" s="1914"/>
      <c r="I21" s="1914"/>
      <c r="J21" s="1914"/>
      <c r="K21" s="1914"/>
      <c r="L21" s="1914"/>
      <c r="M21" s="1914"/>
      <c r="N21" s="1931">
        <f t="shared" si="0"/>
        <v>0</v>
      </c>
      <c r="O21" s="1937"/>
      <c r="P21" s="1937"/>
      <c r="Q21" s="1937"/>
      <c r="R21" s="1935">
        <f t="shared" si="1"/>
        <v>0</v>
      </c>
      <c r="S21" s="1923"/>
      <c r="T21" s="1914"/>
      <c r="U21" s="1914"/>
      <c r="V21" s="1914"/>
      <c r="W21" s="1914"/>
      <c r="X21" s="605">
        <f t="shared" si="2"/>
        <v>0</v>
      </c>
      <c r="Y21" s="1923"/>
      <c r="Z21" s="1914"/>
      <c r="AA21" s="1914"/>
      <c r="AB21" s="1914"/>
      <c r="AC21" s="1914"/>
      <c r="AD21" s="1914"/>
      <c r="AE21" s="1914"/>
      <c r="AF21" s="1914"/>
      <c r="AG21" s="1914"/>
      <c r="AH21" s="605">
        <f t="shared" si="3"/>
        <v>0</v>
      </c>
      <c r="AI21" s="1937"/>
      <c r="AJ21" s="1935">
        <f t="shared" si="4"/>
        <v>0</v>
      </c>
      <c r="AK21" s="1923"/>
      <c r="AL21" s="1914"/>
      <c r="AM21" s="1914"/>
      <c r="AN21" s="1914"/>
      <c r="AO21" s="1914"/>
      <c r="AP21" s="1914"/>
      <c r="AQ21" s="1931">
        <f t="shared" si="5"/>
        <v>0</v>
      </c>
      <c r="AR21" s="1937"/>
      <c r="AS21" s="1937"/>
      <c r="AT21" s="1937"/>
      <c r="AU21" s="1935">
        <f t="shared" si="6"/>
        <v>0</v>
      </c>
      <c r="AV21" s="1923"/>
      <c r="AW21" s="1914"/>
      <c r="AX21" s="1914"/>
      <c r="AY21" s="605">
        <f t="shared" si="7"/>
        <v>0</v>
      </c>
      <c r="AZ21" s="1937"/>
      <c r="BA21" s="1937"/>
      <c r="BB21" s="1935">
        <f t="shared" si="8"/>
        <v>0</v>
      </c>
      <c r="BC21" s="1954"/>
      <c r="BD21" s="1935">
        <f t="shared" si="9"/>
        <v>0</v>
      </c>
      <c r="BE21" s="604" t="str">
        <f t="shared" si="10"/>
        <v>OK</v>
      </c>
      <c r="BF21" s="1914"/>
    </row>
    <row r="22" spans="1:58" s="604" customFormat="1" ht="14.25">
      <c r="A22" s="1914"/>
      <c r="B22" s="1916"/>
      <c r="C22" s="1923"/>
      <c r="D22" s="1914"/>
      <c r="E22" s="1924"/>
      <c r="F22" s="1923"/>
      <c r="G22" s="1914"/>
      <c r="H22" s="1914"/>
      <c r="I22" s="1914"/>
      <c r="J22" s="1914"/>
      <c r="K22" s="1914"/>
      <c r="L22" s="1914"/>
      <c r="M22" s="1914"/>
      <c r="N22" s="1931">
        <f t="shared" si="0"/>
        <v>0</v>
      </c>
      <c r="O22" s="1937"/>
      <c r="P22" s="1937"/>
      <c r="Q22" s="1937"/>
      <c r="R22" s="1935">
        <f t="shared" si="1"/>
        <v>0</v>
      </c>
      <c r="S22" s="1923"/>
      <c r="T22" s="1914"/>
      <c r="U22" s="1914"/>
      <c r="V22" s="1914"/>
      <c r="W22" s="1914"/>
      <c r="X22" s="605">
        <f t="shared" si="2"/>
        <v>0</v>
      </c>
      <c r="Y22" s="1923"/>
      <c r="Z22" s="1914"/>
      <c r="AA22" s="1914"/>
      <c r="AB22" s="1914"/>
      <c r="AC22" s="1914"/>
      <c r="AD22" s="1914"/>
      <c r="AE22" s="1914"/>
      <c r="AF22" s="1914"/>
      <c r="AG22" s="1914"/>
      <c r="AH22" s="605">
        <f t="shared" si="3"/>
        <v>0</v>
      </c>
      <c r="AI22" s="1937"/>
      <c r="AJ22" s="1935">
        <f t="shared" si="4"/>
        <v>0</v>
      </c>
      <c r="AK22" s="1923"/>
      <c r="AL22" s="1914"/>
      <c r="AM22" s="1914"/>
      <c r="AN22" s="1914"/>
      <c r="AO22" s="1914"/>
      <c r="AP22" s="1914"/>
      <c r="AQ22" s="1931">
        <f t="shared" si="5"/>
        <v>0</v>
      </c>
      <c r="AR22" s="1937"/>
      <c r="AS22" s="1937"/>
      <c r="AT22" s="1937"/>
      <c r="AU22" s="1935">
        <f t="shared" si="6"/>
        <v>0</v>
      </c>
      <c r="AV22" s="1923"/>
      <c r="AW22" s="1914"/>
      <c r="AX22" s="1914"/>
      <c r="AY22" s="605">
        <f t="shared" si="7"/>
        <v>0</v>
      </c>
      <c r="AZ22" s="1937"/>
      <c r="BA22" s="1937"/>
      <c r="BB22" s="1935">
        <f t="shared" si="8"/>
        <v>0</v>
      </c>
      <c r="BC22" s="1954"/>
      <c r="BD22" s="1935">
        <f t="shared" si="9"/>
        <v>0</v>
      </c>
      <c r="BE22" s="604" t="str">
        <f t="shared" si="10"/>
        <v>OK</v>
      </c>
      <c r="BF22" s="1914"/>
    </row>
    <row r="23" spans="1:58" s="604" customFormat="1" ht="14.25">
      <c r="A23" s="1914"/>
      <c r="B23" s="1916"/>
      <c r="C23" s="1923"/>
      <c r="D23" s="1914"/>
      <c r="E23" s="1924"/>
      <c r="F23" s="1923"/>
      <c r="G23" s="1914"/>
      <c r="H23" s="1914"/>
      <c r="I23" s="1914"/>
      <c r="J23" s="1914"/>
      <c r="K23" s="1914"/>
      <c r="L23" s="1914"/>
      <c r="M23" s="1914"/>
      <c r="N23" s="1931">
        <f t="shared" si="0"/>
        <v>0</v>
      </c>
      <c r="O23" s="1937"/>
      <c r="P23" s="1937"/>
      <c r="Q23" s="1937"/>
      <c r="R23" s="1935">
        <f t="shared" si="1"/>
        <v>0</v>
      </c>
      <c r="S23" s="1923"/>
      <c r="T23" s="1914"/>
      <c r="U23" s="1914"/>
      <c r="V23" s="1914"/>
      <c r="W23" s="1914"/>
      <c r="X23" s="605">
        <f t="shared" si="2"/>
        <v>0</v>
      </c>
      <c r="Y23" s="1923"/>
      <c r="Z23" s="1914"/>
      <c r="AA23" s="1914"/>
      <c r="AB23" s="1914"/>
      <c r="AC23" s="1914"/>
      <c r="AD23" s="1914"/>
      <c r="AE23" s="1914"/>
      <c r="AF23" s="1914"/>
      <c r="AG23" s="1914"/>
      <c r="AH23" s="605">
        <f t="shared" si="3"/>
        <v>0</v>
      </c>
      <c r="AI23" s="1937"/>
      <c r="AJ23" s="1935">
        <f t="shared" si="4"/>
        <v>0</v>
      </c>
      <c r="AK23" s="1923"/>
      <c r="AL23" s="1914"/>
      <c r="AM23" s="1914"/>
      <c r="AN23" s="1914"/>
      <c r="AO23" s="1914"/>
      <c r="AP23" s="1914"/>
      <c r="AQ23" s="1931">
        <f t="shared" si="5"/>
        <v>0</v>
      </c>
      <c r="AR23" s="1937"/>
      <c r="AS23" s="1937"/>
      <c r="AT23" s="1937"/>
      <c r="AU23" s="1935">
        <f t="shared" si="6"/>
        <v>0</v>
      </c>
      <c r="AV23" s="1923"/>
      <c r="AW23" s="1914"/>
      <c r="AX23" s="1914"/>
      <c r="AY23" s="605">
        <f t="shared" si="7"/>
        <v>0</v>
      </c>
      <c r="AZ23" s="1937"/>
      <c r="BA23" s="1937"/>
      <c r="BB23" s="1935">
        <f t="shared" si="8"/>
        <v>0</v>
      </c>
      <c r="BC23" s="1954"/>
      <c r="BD23" s="1935">
        <f t="shared" si="9"/>
        <v>0</v>
      </c>
      <c r="BE23" s="604" t="str">
        <f t="shared" si="10"/>
        <v>OK</v>
      </c>
      <c r="BF23" s="1914"/>
    </row>
    <row r="24" spans="1:58" s="604" customFormat="1" ht="14.25">
      <c r="A24" s="1914"/>
      <c r="B24" s="1916"/>
      <c r="C24" s="1923"/>
      <c r="D24" s="1914"/>
      <c r="E24" s="1924"/>
      <c r="F24" s="1923"/>
      <c r="G24" s="1914"/>
      <c r="H24" s="1914"/>
      <c r="I24" s="1914"/>
      <c r="J24" s="1914"/>
      <c r="K24" s="1914"/>
      <c r="L24" s="1914"/>
      <c r="M24" s="1914"/>
      <c r="N24" s="1931">
        <f t="shared" si="0"/>
        <v>0</v>
      </c>
      <c r="O24" s="1937"/>
      <c r="P24" s="1937"/>
      <c r="Q24" s="1937"/>
      <c r="R24" s="1935">
        <f t="shared" si="1"/>
        <v>0</v>
      </c>
      <c r="S24" s="1923"/>
      <c r="T24" s="1914"/>
      <c r="U24" s="1914"/>
      <c r="V24" s="1914"/>
      <c r="W24" s="1914"/>
      <c r="X24" s="605">
        <f t="shared" si="2"/>
        <v>0</v>
      </c>
      <c r="Y24" s="1923"/>
      <c r="Z24" s="1914"/>
      <c r="AA24" s="1914"/>
      <c r="AB24" s="1914"/>
      <c r="AC24" s="1914"/>
      <c r="AD24" s="1914"/>
      <c r="AE24" s="1914"/>
      <c r="AF24" s="1914"/>
      <c r="AG24" s="1914"/>
      <c r="AH24" s="605">
        <f t="shared" si="3"/>
        <v>0</v>
      </c>
      <c r="AI24" s="1937"/>
      <c r="AJ24" s="1935">
        <f t="shared" si="4"/>
        <v>0</v>
      </c>
      <c r="AK24" s="1923"/>
      <c r="AL24" s="1914"/>
      <c r="AM24" s="1914"/>
      <c r="AN24" s="1914"/>
      <c r="AO24" s="1914"/>
      <c r="AP24" s="1914"/>
      <c r="AQ24" s="1931">
        <f t="shared" si="5"/>
        <v>0</v>
      </c>
      <c r="AR24" s="1937"/>
      <c r="AS24" s="1937"/>
      <c r="AT24" s="1937"/>
      <c r="AU24" s="1935">
        <f t="shared" si="6"/>
        <v>0</v>
      </c>
      <c r="AV24" s="1923"/>
      <c r="AW24" s="1914"/>
      <c r="AX24" s="1914"/>
      <c r="AY24" s="605">
        <f t="shared" si="7"/>
        <v>0</v>
      </c>
      <c r="AZ24" s="1937"/>
      <c r="BA24" s="1937"/>
      <c r="BB24" s="1935">
        <f t="shared" si="8"/>
        <v>0</v>
      </c>
      <c r="BC24" s="1954"/>
      <c r="BD24" s="1935">
        <f t="shared" si="9"/>
        <v>0</v>
      </c>
      <c r="BE24" s="604" t="str">
        <f t="shared" si="10"/>
        <v>OK</v>
      </c>
      <c r="BF24" s="1914"/>
    </row>
    <row r="25" spans="1:58" s="604" customFormat="1" ht="14.25">
      <c r="A25" s="1914"/>
      <c r="B25" s="1916"/>
      <c r="C25" s="1923"/>
      <c r="D25" s="1914"/>
      <c r="E25" s="1924"/>
      <c r="F25" s="1923"/>
      <c r="G25" s="1914"/>
      <c r="H25" s="1914"/>
      <c r="I25" s="1914"/>
      <c r="J25" s="1914"/>
      <c r="K25" s="1914"/>
      <c r="L25" s="1914"/>
      <c r="M25" s="1914"/>
      <c r="N25" s="1931">
        <f t="shared" si="0"/>
        <v>0</v>
      </c>
      <c r="O25" s="1937"/>
      <c r="P25" s="1937"/>
      <c r="Q25" s="1937"/>
      <c r="R25" s="1935">
        <f t="shared" si="1"/>
        <v>0</v>
      </c>
      <c r="S25" s="1923"/>
      <c r="T25" s="1914"/>
      <c r="U25" s="1914"/>
      <c r="V25" s="1914"/>
      <c r="W25" s="1914"/>
      <c r="X25" s="605">
        <f t="shared" si="2"/>
        <v>0</v>
      </c>
      <c r="Y25" s="1923"/>
      <c r="Z25" s="1914"/>
      <c r="AA25" s="1914"/>
      <c r="AB25" s="1914"/>
      <c r="AC25" s="1914"/>
      <c r="AD25" s="1914"/>
      <c r="AE25" s="1914"/>
      <c r="AF25" s="1914"/>
      <c r="AG25" s="1914"/>
      <c r="AH25" s="605">
        <f t="shared" si="3"/>
        <v>0</v>
      </c>
      <c r="AI25" s="1937"/>
      <c r="AJ25" s="1935">
        <f t="shared" si="4"/>
        <v>0</v>
      </c>
      <c r="AK25" s="1923"/>
      <c r="AL25" s="1914"/>
      <c r="AM25" s="1914"/>
      <c r="AN25" s="1914"/>
      <c r="AO25" s="1914"/>
      <c r="AP25" s="1914"/>
      <c r="AQ25" s="1931">
        <f t="shared" si="5"/>
        <v>0</v>
      </c>
      <c r="AR25" s="1937"/>
      <c r="AS25" s="1937"/>
      <c r="AT25" s="1937"/>
      <c r="AU25" s="1935">
        <f t="shared" si="6"/>
        <v>0</v>
      </c>
      <c r="AV25" s="1923"/>
      <c r="AW25" s="1914"/>
      <c r="AX25" s="1914"/>
      <c r="AY25" s="605">
        <f t="shared" si="7"/>
        <v>0</v>
      </c>
      <c r="AZ25" s="1937"/>
      <c r="BA25" s="1937"/>
      <c r="BB25" s="1935">
        <f t="shared" si="8"/>
        <v>0</v>
      </c>
      <c r="BC25" s="1954"/>
      <c r="BD25" s="1935">
        <f t="shared" si="9"/>
        <v>0</v>
      </c>
      <c r="BE25" s="604" t="str">
        <f t="shared" si="10"/>
        <v>OK</v>
      </c>
      <c r="BF25" s="1914"/>
    </row>
    <row r="26" spans="1:58" s="1038" customFormat="1" ht="15">
      <c r="A26" s="1038" t="s">
        <v>1563</v>
      </c>
      <c r="B26" s="628"/>
      <c r="C26" s="703">
        <f>SUM(C11:C25)</f>
        <v>0</v>
      </c>
      <c r="D26" s="700">
        <f>SUM(D11:D25)</f>
        <v>0</v>
      </c>
      <c r="E26" s="607">
        <f t="shared" ref="E26:BC26" si="11">SUM(E11:E25)</f>
        <v>0</v>
      </c>
      <c r="F26" s="703">
        <f t="shared" si="11"/>
        <v>0</v>
      </c>
      <c r="G26" s="606">
        <f t="shared" si="11"/>
        <v>0</v>
      </c>
      <c r="H26" s="606">
        <f t="shared" si="11"/>
        <v>0</v>
      </c>
      <c r="I26" s="606">
        <f t="shared" si="11"/>
        <v>0</v>
      </c>
      <c r="J26" s="606">
        <f t="shared" si="11"/>
        <v>0</v>
      </c>
      <c r="K26" s="606">
        <f t="shared" si="11"/>
        <v>0</v>
      </c>
      <c r="L26" s="606">
        <f t="shared" si="11"/>
        <v>0</v>
      </c>
      <c r="M26" s="606">
        <f t="shared" si="11"/>
        <v>0</v>
      </c>
      <c r="N26" s="700">
        <f>SUM(F26:M26)</f>
        <v>0</v>
      </c>
      <c r="O26" s="1963">
        <f t="shared" si="11"/>
        <v>0</v>
      </c>
      <c r="P26" s="1963">
        <f t="shared" si="11"/>
        <v>0</v>
      </c>
      <c r="Q26" s="1963">
        <f t="shared" si="11"/>
        <v>0</v>
      </c>
      <c r="R26" s="1963">
        <f t="shared" si="1"/>
        <v>0</v>
      </c>
      <c r="S26" s="703">
        <f t="shared" si="11"/>
        <v>0</v>
      </c>
      <c r="T26" s="606">
        <f>SUM(T11:T25)</f>
        <v>0</v>
      </c>
      <c r="U26" s="606">
        <f t="shared" si="11"/>
        <v>0</v>
      </c>
      <c r="V26" s="606">
        <f t="shared" si="11"/>
        <v>0</v>
      </c>
      <c r="W26" s="606">
        <f t="shared" si="11"/>
        <v>0</v>
      </c>
      <c r="X26" s="607">
        <f t="shared" si="2"/>
        <v>0</v>
      </c>
      <c r="Y26" s="703">
        <f t="shared" si="11"/>
        <v>0</v>
      </c>
      <c r="Z26" s="606">
        <f t="shared" si="11"/>
        <v>0</v>
      </c>
      <c r="AA26" s="606">
        <f t="shared" si="11"/>
        <v>0</v>
      </c>
      <c r="AB26" s="606">
        <f t="shared" si="11"/>
        <v>0</v>
      </c>
      <c r="AC26" s="606">
        <f t="shared" si="11"/>
        <v>0</v>
      </c>
      <c r="AD26" s="606">
        <f t="shared" si="11"/>
        <v>0</v>
      </c>
      <c r="AE26" s="606">
        <f t="shared" si="11"/>
        <v>0</v>
      </c>
      <c r="AF26" s="606">
        <f t="shared" si="11"/>
        <v>0</v>
      </c>
      <c r="AG26" s="606">
        <f t="shared" si="11"/>
        <v>0</v>
      </c>
      <c r="AH26" s="607">
        <f t="shared" si="3"/>
        <v>0</v>
      </c>
      <c r="AI26" s="1963">
        <f t="shared" si="11"/>
        <v>0</v>
      </c>
      <c r="AJ26" s="1963">
        <f t="shared" si="4"/>
        <v>0</v>
      </c>
      <c r="AK26" s="703">
        <f t="shared" si="11"/>
        <v>0</v>
      </c>
      <c r="AL26" s="606">
        <f t="shared" si="11"/>
        <v>0</v>
      </c>
      <c r="AM26" s="606">
        <f t="shared" si="11"/>
        <v>0</v>
      </c>
      <c r="AN26" s="606">
        <f t="shared" si="11"/>
        <v>0</v>
      </c>
      <c r="AO26" s="606">
        <f t="shared" si="11"/>
        <v>0</v>
      </c>
      <c r="AP26" s="606">
        <f t="shared" si="11"/>
        <v>0</v>
      </c>
      <c r="AQ26" s="700">
        <f t="shared" si="5"/>
        <v>0</v>
      </c>
      <c r="AR26" s="1963">
        <f t="shared" si="11"/>
        <v>0</v>
      </c>
      <c r="AS26" s="1963">
        <f t="shared" si="11"/>
        <v>0</v>
      </c>
      <c r="AT26" s="1963">
        <f t="shared" si="11"/>
        <v>0</v>
      </c>
      <c r="AU26" s="1963">
        <f t="shared" si="6"/>
        <v>0</v>
      </c>
      <c r="AV26" s="703">
        <f t="shared" si="11"/>
        <v>0</v>
      </c>
      <c r="AW26" s="606">
        <f t="shared" si="11"/>
        <v>0</v>
      </c>
      <c r="AX26" s="606">
        <f t="shared" si="11"/>
        <v>0</v>
      </c>
      <c r="AY26" s="607">
        <f t="shared" si="7"/>
        <v>0</v>
      </c>
      <c r="AZ26" s="1963">
        <f t="shared" si="11"/>
        <v>0</v>
      </c>
      <c r="BA26" s="1963">
        <f t="shared" si="11"/>
        <v>0</v>
      </c>
      <c r="BB26" s="1963">
        <f t="shared" si="8"/>
        <v>0</v>
      </c>
      <c r="BC26" s="1972">
        <f t="shared" si="11"/>
        <v>0</v>
      </c>
      <c r="BD26" s="1963">
        <f t="shared" si="9"/>
        <v>0</v>
      </c>
    </row>
    <row r="27" spans="1:5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row>
    <row r="28" spans="1:58" ht="18">
      <c r="A28" s="602" t="s">
        <v>524</v>
      </c>
      <c r="B28" s="627"/>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row>
    <row r="29" spans="1:58" s="1038" customFormat="1" ht="15">
      <c r="A29" s="1038" t="s">
        <v>1563</v>
      </c>
      <c r="B29" s="628"/>
      <c r="C29" s="703">
        <f>C26</f>
        <v>0</v>
      </c>
      <c r="D29" s="606">
        <f>D26</f>
        <v>0</v>
      </c>
      <c r="E29" s="701">
        <f t="shared" ref="E29:L29" si="12">E26</f>
        <v>0</v>
      </c>
      <c r="F29" s="703">
        <f t="shared" si="12"/>
        <v>0</v>
      </c>
      <c r="G29" s="606">
        <f t="shared" si="12"/>
        <v>0</v>
      </c>
      <c r="H29" s="606">
        <f t="shared" si="12"/>
        <v>0</v>
      </c>
      <c r="I29" s="606">
        <f t="shared" si="12"/>
        <v>0</v>
      </c>
      <c r="J29" s="606">
        <f t="shared" si="12"/>
        <v>0</v>
      </c>
      <c r="K29" s="606">
        <f t="shared" si="12"/>
        <v>0</v>
      </c>
      <c r="L29" s="606">
        <f t="shared" si="12"/>
        <v>0</v>
      </c>
      <c r="M29" s="606">
        <f>M26</f>
        <v>0</v>
      </c>
      <c r="N29" s="700">
        <f>SUM(F29:M29)</f>
        <v>0</v>
      </c>
      <c r="O29" s="1963">
        <f>O26</f>
        <v>0</v>
      </c>
      <c r="P29" s="1963">
        <f>P26</f>
        <v>0</v>
      </c>
      <c r="Q29" s="1963">
        <f>Q26</f>
        <v>0</v>
      </c>
      <c r="R29" s="1963">
        <f t="shared" ref="R29:R92" si="13">C29+E29+N29+O29+P29+Q29</f>
        <v>0</v>
      </c>
      <c r="S29" s="703">
        <f>S26</f>
        <v>0</v>
      </c>
      <c r="T29" s="606">
        <f>T26</f>
        <v>0</v>
      </c>
      <c r="U29" s="606">
        <f>U26</f>
        <v>0</v>
      </c>
      <c r="V29" s="606">
        <f>V26</f>
        <v>0</v>
      </c>
      <c r="W29" s="606">
        <f>W26</f>
        <v>0</v>
      </c>
      <c r="X29" s="607">
        <f t="shared" si="2"/>
        <v>0</v>
      </c>
      <c r="Y29" s="703">
        <f t="shared" ref="Y29:AG29" si="14">Y26</f>
        <v>0</v>
      </c>
      <c r="Z29" s="606">
        <f t="shared" si="14"/>
        <v>0</v>
      </c>
      <c r="AA29" s="606">
        <f t="shared" si="14"/>
        <v>0</v>
      </c>
      <c r="AB29" s="606">
        <f t="shared" si="14"/>
        <v>0</v>
      </c>
      <c r="AC29" s="606">
        <f t="shared" si="14"/>
        <v>0</v>
      </c>
      <c r="AD29" s="606">
        <f t="shared" si="14"/>
        <v>0</v>
      </c>
      <c r="AE29" s="606">
        <f t="shared" si="14"/>
        <v>0</v>
      </c>
      <c r="AF29" s="606">
        <f t="shared" si="14"/>
        <v>0</v>
      </c>
      <c r="AG29" s="606">
        <f t="shared" si="14"/>
        <v>0</v>
      </c>
      <c r="AH29" s="607">
        <f t="shared" si="3"/>
        <v>0</v>
      </c>
      <c r="AI29" s="1963">
        <f>AI26</f>
        <v>0</v>
      </c>
      <c r="AJ29" s="1963">
        <f t="shared" si="4"/>
        <v>0</v>
      </c>
      <c r="AK29" s="703">
        <f t="shared" ref="AK29:AP29" si="15">AK26</f>
        <v>0</v>
      </c>
      <c r="AL29" s="606">
        <f t="shared" si="15"/>
        <v>0</v>
      </c>
      <c r="AM29" s="606">
        <f t="shared" si="15"/>
        <v>0</v>
      </c>
      <c r="AN29" s="606">
        <f t="shared" si="15"/>
        <v>0</v>
      </c>
      <c r="AO29" s="606">
        <f t="shared" si="15"/>
        <v>0</v>
      </c>
      <c r="AP29" s="606">
        <f t="shared" si="15"/>
        <v>0</v>
      </c>
      <c r="AQ29" s="700">
        <f t="shared" si="5"/>
        <v>0</v>
      </c>
      <c r="AR29" s="1963">
        <f>AR26</f>
        <v>0</v>
      </c>
      <c r="AS29" s="1963">
        <f>AS26</f>
        <v>0</v>
      </c>
      <c r="AT29" s="1963">
        <f>AT26</f>
        <v>0</v>
      </c>
      <c r="AU29" s="1963">
        <f t="shared" si="6"/>
        <v>0</v>
      </c>
      <c r="AV29" s="703">
        <f>AV26</f>
        <v>0</v>
      </c>
      <c r="AW29" s="606">
        <f>AW26</f>
        <v>0</v>
      </c>
      <c r="AX29" s="606">
        <f>AX26</f>
        <v>0</v>
      </c>
      <c r="AY29" s="607">
        <f t="shared" si="7"/>
        <v>0</v>
      </c>
      <c r="AZ29" s="1963">
        <f>AZ26</f>
        <v>0</v>
      </c>
      <c r="BA29" s="1963">
        <f>BA26</f>
        <v>0</v>
      </c>
      <c r="BB29" s="1963">
        <f t="shared" si="8"/>
        <v>0</v>
      </c>
      <c r="BC29" s="1963">
        <f>BC26</f>
        <v>0</v>
      </c>
      <c r="BD29" s="1963">
        <f t="shared" si="9"/>
        <v>0</v>
      </c>
    </row>
    <row r="30" spans="1:58" s="604" customFormat="1" ht="14.25">
      <c r="A30" s="1914"/>
      <c r="B30" s="1915"/>
      <c r="C30" s="1923"/>
      <c r="D30" s="1914"/>
      <c r="E30" s="1924"/>
      <c r="F30" s="1923"/>
      <c r="G30" s="1914"/>
      <c r="H30" s="1914"/>
      <c r="I30" s="1914"/>
      <c r="J30" s="1914"/>
      <c r="K30" s="1914"/>
      <c r="L30" s="1914"/>
      <c r="M30" s="1914"/>
      <c r="N30" s="1931">
        <f>SUM(F30:M30)</f>
        <v>0</v>
      </c>
      <c r="O30" s="1937"/>
      <c r="P30" s="1937"/>
      <c r="Q30" s="1937"/>
      <c r="R30" s="1934">
        <f t="shared" si="13"/>
        <v>0</v>
      </c>
      <c r="S30" s="1923"/>
      <c r="T30" s="1914"/>
      <c r="U30" s="1914"/>
      <c r="V30" s="1914"/>
      <c r="W30" s="1914"/>
      <c r="X30" s="605">
        <f>SUM(S30:W30)</f>
        <v>0</v>
      </c>
      <c r="Y30" s="1923"/>
      <c r="Z30" s="1914"/>
      <c r="AA30" s="1914"/>
      <c r="AB30" s="1914"/>
      <c r="AC30" s="1914"/>
      <c r="AD30" s="1914"/>
      <c r="AE30" s="1914"/>
      <c r="AF30" s="1914"/>
      <c r="AG30" s="1914"/>
      <c r="AH30" s="603">
        <f>SUM(Y30:AG30)</f>
        <v>0</v>
      </c>
      <c r="AI30" s="1937"/>
      <c r="AJ30" s="1935">
        <f>R30+X30+AH30+AI30</f>
        <v>0</v>
      </c>
      <c r="AK30" s="1923"/>
      <c r="AL30" s="1914"/>
      <c r="AM30" s="1914"/>
      <c r="AN30" s="1914"/>
      <c r="AO30" s="1914"/>
      <c r="AP30" s="1914"/>
      <c r="AQ30" s="1930">
        <f>SUM(AK30:AP30)</f>
        <v>0</v>
      </c>
      <c r="AR30" s="1937"/>
      <c r="AS30" s="1937"/>
      <c r="AT30" s="1937"/>
      <c r="AU30" s="1934">
        <f>AJ30+AQ30+AR30+AS30+AT30</f>
        <v>0</v>
      </c>
      <c r="AV30" s="1923"/>
      <c r="AW30" s="1914"/>
      <c r="AX30" s="1914"/>
      <c r="AY30" s="603">
        <f>SUM(AV30:AX30)</f>
        <v>0</v>
      </c>
      <c r="AZ30" s="1937"/>
      <c r="BA30" s="1937"/>
      <c r="BB30" s="1934">
        <f>AY30+AZ30+BA30</f>
        <v>0</v>
      </c>
      <c r="BC30" s="1937"/>
      <c r="BD30" s="1934">
        <f>AU30+BB30+BC30</f>
        <v>0</v>
      </c>
    </row>
    <row r="31" spans="1:58" s="604" customFormat="1" ht="14.25">
      <c r="A31" s="1914"/>
      <c r="B31" s="1915"/>
      <c r="C31" s="1923"/>
      <c r="D31" s="1914"/>
      <c r="E31" s="1924"/>
      <c r="F31" s="1923"/>
      <c r="G31" s="1914"/>
      <c r="H31" s="1914"/>
      <c r="I31" s="1914"/>
      <c r="J31" s="1914"/>
      <c r="K31" s="1914"/>
      <c r="L31" s="1914"/>
      <c r="M31" s="1914"/>
      <c r="N31" s="1931">
        <f t="shared" ref="N31:N89" si="16">SUM(F31:M31)</f>
        <v>0</v>
      </c>
      <c r="O31" s="1937"/>
      <c r="P31" s="1937"/>
      <c r="Q31" s="1937"/>
      <c r="R31" s="1934">
        <f t="shared" si="13"/>
        <v>0</v>
      </c>
      <c r="S31" s="1923"/>
      <c r="T31" s="1914"/>
      <c r="U31" s="1914"/>
      <c r="V31" s="1914"/>
      <c r="W31" s="1914"/>
      <c r="X31" s="605">
        <f t="shared" ref="X31:X94" si="17">SUM(S31:W31)</f>
        <v>0</v>
      </c>
      <c r="Y31" s="1923"/>
      <c r="Z31" s="1914"/>
      <c r="AA31" s="1914"/>
      <c r="AB31" s="1914"/>
      <c r="AC31" s="1914"/>
      <c r="AD31" s="1914"/>
      <c r="AE31" s="1914"/>
      <c r="AF31" s="1914"/>
      <c r="AG31" s="1914"/>
      <c r="AH31" s="603">
        <f t="shared" ref="AH31:AH94" si="18">SUM(Y31:AG31)</f>
        <v>0</v>
      </c>
      <c r="AI31" s="1937"/>
      <c r="AJ31" s="1935">
        <f t="shared" ref="AJ31:AJ94" si="19">R31+X31+AH31+AI31</f>
        <v>0</v>
      </c>
      <c r="AK31" s="1923"/>
      <c r="AL31" s="1914"/>
      <c r="AM31" s="1914"/>
      <c r="AN31" s="1914"/>
      <c r="AO31" s="1914"/>
      <c r="AP31" s="1914"/>
      <c r="AQ31" s="1930">
        <f t="shared" ref="AQ31:AQ94" si="20">SUM(AK31:AP31)</f>
        <v>0</v>
      </c>
      <c r="AR31" s="1937"/>
      <c r="AS31" s="1937"/>
      <c r="AT31" s="1937"/>
      <c r="AU31" s="1934">
        <f t="shared" ref="AU31:AU94" si="21">AJ31+AQ31+AR31+AS31+AT31</f>
        <v>0</v>
      </c>
      <c r="AV31" s="1923"/>
      <c r="AW31" s="1914"/>
      <c r="AX31" s="1914"/>
      <c r="AY31" s="603">
        <f t="shared" ref="AY31:AY94" si="22">SUM(AV31:AX31)</f>
        <v>0</v>
      </c>
      <c r="AZ31" s="1937"/>
      <c r="BA31" s="1937"/>
      <c r="BB31" s="1934">
        <f t="shared" ref="BB31:BB94" si="23">AY31+AZ31+BA31</f>
        <v>0</v>
      </c>
      <c r="BC31" s="1937"/>
      <c r="BD31" s="1934">
        <f t="shared" ref="BD31:BD94" si="24">AU31+BB31+BC31</f>
        <v>0</v>
      </c>
    </row>
    <row r="32" spans="1:58" s="604" customFormat="1" ht="14.25">
      <c r="A32" s="1914"/>
      <c r="B32" s="1915"/>
      <c r="C32" s="1923"/>
      <c r="D32" s="1914"/>
      <c r="E32" s="1924"/>
      <c r="F32" s="1923"/>
      <c r="G32" s="1914"/>
      <c r="H32" s="1914"/>
      <c r="I32" s="1914"/>
      <c r="J32" s="1914"/>
      <c r="K32" s="1914"/>
      <c r="L32" s="1914"/>
      <c r="M32" s="1914"/>
      <c r="N32" s="1931">
        <f t="shared" si="16"/>
        <v>0</v>
      </c>
      <c r="O32" s="1937"/>
      <c r="P32" s="1937"/>
      <c r="Q32" s="1937"/>
      <c r="R32" s="1934">
        <f t="shared" si="13"/>
        <v>0</v>
      </c>
      <c r="S32" s="1923"/>
      <c r="T32" s="1914"/>
      <c r="U32" s="1914"/>
      <c r="V32" s="1914"/>
      <c r="W32" s="1914"/>
      <c r="X32" s="605">
        <f t="shared" si="17"/>
        <v>0</v>
      </c>
      <c r="Y32" s="1923"/>
      <c r="Z32" s="1914"/>
      <c r="AA32" s="1914"/>
      <c r="AB32" s="1914"/>
      <c r="AC32" s="1914"/>
      <c r="AD32" s="1914"/>
      <c r="AE32" s="1914"/>
      <c r="AF32" s="1914"/>
      <c r="AG32" s="1914"/>
      <c r="AH32" s="603">
        <f t="shared" si="18"/>
        <v>0</v>
      </c>
      <c r="AI32" s="1937"/>
      <c r="AJ32" s="1935">
        <f t="shared" si="19"/>
        <v>0</v>
      </c>
      <c r="AK32" s="1923"/>
      <c r="AL32" s="1914"/>
      <c r="AM32" s="1914"/>
      <c r="AN32" s="1914"/>
      <c r="AO32" s="1914"/>
      <c r="AP32" s="1914"/>
      <c r="AQ32" s="1930">
        <f t="shared" si="20"/>
        <v>0</v>
      </c>
      <c r="AR32" s="1937"/>
      <c r="AS32" s="1937"/>
      <c r="AT32" s="1937"/>
      <c r="AU32" s="1934">
        <f t="shared" si="21"/>
        <v>0</v>
      </c>
      <c r="AV32" s="1923"/>
      <c r="AW32" s="1914"/>
      <c r="AX32" s="1914"/>
      <c r="AY32" s="603">
        <f t="shared" si="22"/>
        <v>0</v>
      </c>
      <c r="AZ32" s="1937"/>
      <c r="BA32" s="1937"/>
      <c r="BB32" s="1934">
        <f t="shared" si="23"/>
        <v>0</v>
      </c>
      <c r="BC32" s="1937"/>
      <c r="BD32" s="1934">
        <f t="shared" si="24"/>
        <v>0</v>
      </c>
    </row>
    <row r="33" spans="1:56" s="604" customFormat="1" ht="14.25">
      <c r="A33" s="1914"/>
      <c r="B33" s="1915"/>
      <c r="C33" s="1923"/>
      <c r="D33" s="1914"/>
      <c r="E33" s="1924"/>
      <c r="F33" s="1923"/>
      <c r="G33" s="1914"/>
      <c r="H33" s="1914"/>
      <c r="I33" s="1914"/>
      <c r="J33" s="1914"/>
      <c r="K33" s="1914"/>
      <c r="L33" s="1914"/>
      <c r="M33" s="1914"/>
      <c r="N33" s="1931">
        <f t="shared" si="16"/>
        <v>0</v>
      </c>
      <c r="O33" s="1937"/>
      <c r="P33" s="1937"/>
      <c r="Q33" s="1937"/>
      <c r="R33" s="1934">
        <f t="shared" si="13"/>
        <v>0</v>
      </c>
      <c r="S33" s="1923"/>
      <c r="T33" s="1914"/>
      <c r="U33" s="1914"/>
      <c r="V33" s="1914"/>
      <c r="W33" s="1914"/>
      <c r="X33" s="605">
        <f t="shared" si="17"/>
        <v>0</v>
      </c>
      <c r="Y33" s="1923"/>
      <c r="Z33" s="1914"/>
      <c r="AA33" s="1914"/>
      <c r="AB33" s="1914"/>
      <c r="AC33" s="1914"/>
      <c r="AD33" s="1914"/>
      <c r="AE33" s="1914"/>
      <c r="AF33" s="1914"/>
      <c r="AG33" s="1914"/>
      <c r="AH33" s="603">
        <f t="shared" si="18"/>
        <v>0</v>
      </c>
      <c r="AI33" s="1937"/>
      <c r="AJ33" s="1935">
        <f t="shared" si="19"/>
        <v>0</v>
      </c>
      <c r="AK33" s="1923"/>
      <c r="AL33" s="1914"/>
      <c r="AM33" s="1914"/>
      <c r="AN33" s="1914"/>
      <c r="AO33" s="1914"/>
      <c r="AP33" s="1914"/>
      <c r="AQ33" s="1930">
        <f t="shared" si="20"/>
        <v>0</v>
      </c>
      <c r="AR33" s="1937"/>
      <c r="AS33" s="1937"/>
      <c r="AT33" s="1937"/>
      <c r="AU33" s="1934">
        <f t="shared" si="21"/>
        <v>0</v>
      </c>
      <c r="AV33" s="1923"/>
      <c r="AW33" s="1914"/>
      <c r="AX33" s="1914"/>
      <c r="AY33" s="603">
        <f t="shared" si="22"/>
        <v>0</v>
      </c>
      <c r="AZ33" s="1937"/>
      <c r="BA33" s="1937"/>
      <c r="BB33" s="1934">
        <f t="shared" si="23"/>
        <v>0</v>
      </c>
      <c r="BC33" s="1937"/>
      <c r="BD33" s="1934">
        <f t="shared" si="24"/>
        <v>0</v>
      </c>
    </row>
    <row r="34" spans="1:56" s="604" customFormat="1" ht="14.25">
      <c r="A34" s="1914"/>
      <c r="B34" s="1915"/>
      <c r="C34" s="1923"/>
      <c r="D34" s="1914"/>
      <c r="E34" s="1924"/>
      <c r="F34" s="1923"/>
      <c r="G34" s="1914"/>
      <c r="H34" s="1914"/>
      <c r="I34" s="1914"/>
      <c r="J34" s="1914"/>
      <c r="K34" s="1914"/>
      <c r="L34" s="1914"/>
      <c r="M34" s="1914"/>
      <c r="N34" s="1931">
        <f t="shared" si="16"/>
        <v>0</v>
      </c>
      <c r="O34" s="1937"/>
      <c r="P34" s="1937"/>
      <c r="Q34" s="1937"/>
      <c r="R34" s="1934">
        <f t="shared" si="13"/>
        <v>0</v>
      </c>
      <c r="S34" s="1923"/>
      <c r="T34" s="1914"/>
      <c r="U34" s="1914"/>
      <c r="V34" s="1914"/>
      <c r="W34" s="1914"/>
      <c r="X34" s="605">
        <f t="shared" si="17"/>
        <v>0</v>
      </c>
      <c r="Y34" s="1923"/>
      <c r="Z34" s="1914"/>
      <c r="AA34" s="1914"/>
      <c r="AB34" s="1914"/>
      <c r="AC34" s="1914"/>
      <c r="AD34" s="1914"/>
      <c r="AE34" s="1914"/>
      <c r="AF34" s="1914"/>
      <c r="AG34" s="1914"/>
      <c r="AH34" s="603">
        <f t="shared" si="18"/>
        <v>0</v>
      </c>
      <c r="AI34" s="1937"/>
      <c r="AJ34" s="1935">
        <f t="shared" si="19"/>
        <v>0</v>
      </c>
      <c r="AK34" s="1923"/>
      <c r="AL34" s="1914"/>
      <c r="AM34" s="1914"/>
      <c r="AN34" s="1914"/>
      <c r="AO34" s="1914"/>
      <c r="AP34" s="1914"/>
      <c r="AQ34" s="1930">
        <f t="shared" si="20"/>
        <v>0</v>
      </c>
      <c r="AR34" s="1937"/>
      <c r="AS34" s="1937"/>
      <c r="AT34" s="1937"/>
      <c r="AU34" s="1934">
        <f t="shared" si="21"/>
        <v>0</v>
      </c>
      <c r="AV34" s="1923"/>
      <c r="AW34" s="1914"/>
      <c r="AX34" s="1914"/>
      <c r="AY34" s="603">
        <f t="shared" si="22"/>
        <v>0</v>
      </c>
      <c r="AZ34" s="1937"/>
      <c r="BA34" s="1937"/>
      <c r="BB34" s="1934">
        <f t="shared" si="23"/>
        <v>0</v>
      </c>
      <c r="BC34" s="1937"/>
      <c r="BD34" s="1934">
        <f t="shared" si="24"/>
        <v>0</v>
      </c>
    </row>
    <row r="35" spans="1:56" s="604" customFormat="1" ht="14.25">
      <c r="A35" s="1914"/>
      <c r="B35" s="1915"/>
      <c r="C35" s="1923"/>
      <c r="D35" s="1914"/>
      <c r="E35" s="1924"/>
      <c r="F35" s="1923"/>
      <c r="G35" s="1914"/>
      <c r="H35" s="1914"/>
      <c r="I35" s="1914"/>
      <c r="J35" s="1914"/>
      <c r="K35" s="1914"/>
      <c r="L35" s="1914"/>
      <c r="M35" s="1914"/>
      <c r="N35" s="1931">
        <f t="shared" si="16"/>
        <v>0</v>
      </c>
      <c r="O35" s="1937"/>
      <c r="P35" s="1937"/>
      <c r="Q35" s="1937"/>
      <c r="R35" s="1934">
        <f t="shared" si="13"/>
        <v>0</v>
      </c>
      <c r="S35" s="1923"/>
      <c r="T35" s="1914"/>
      <c r="U35" s="1914"/>
      <c r="V35" s="1914"/>
      <c r="W35" s="1914"/>
      <c r="X35" s="605">
        <f t="shared" si="17"/>
        <v>0</v>
      </c>
      <c r="Y35" s="1923"/>
      <c r="Z35" s="1914"/>
      <c r="AA35" s="1914"/>
      <c r="AB35" s="1914"/>
      <c r="AC35" s="1914"/>
      <c r="AD35" s="1914"/>
      <c r="AE35" s="1914"/>
      <c r="AF35" s="1914"/>
      <c r="AG35" s="1914"/>
      <c r="AH35" s="603">
        <f t="shared" si="18"/>
        <v>0</v>
      </c>
      <c r="AI35" s="1937"/>
      <c r="AJ35" s="1935">
        <f t="shared" si="19"/>
        <v>0</v>
      </c>
      <c r="AK35" s="1923"/>
      <c r="AL35" s="1914"/>
      <c r="AM35" s="1914"/>
      <c r="AN35" s="1914"/>
      <c r="AO35" s="1914"/>
      <c r="AP35" s="1914"/>
      <c r="AQ35" s="1930">
        <f t="shared" si="20"/>
        <v>0</v>
      </c>
      <c r="AR35" s="1937"/>
      <c r="AS35" s="1937"/>
      <c r="AT35" s="1937"/>
      <c r="AU35" s="1934">
        <f t="shared" si="21"/>
        <v>0</v>
      </c>
      <c r="AV35" s="1923"/>
      <c r="AW35" s="1914"/>
      <c r="AX35" s="1914"/>
      <c r="AY35" s="603">
        <f t="shared" si="22"/>
        <v>0</v>
      </c>
      <c r="AZ35" s="1937"/>
      <c r="BA35" s="1937"/>
      <c r="BB35" s="1934">
        <f t="shared" si="23"/>
        <v>0</v>
      </c>
      <c r="BC35" s="1937"/>
      <c r="BD35" s="1934">
        <f t="shared" si="24"/>
        <v>0</v>
      </c>
    </row>
    <row r="36" spans="1:56" s="604" customFormat="1" ht="14.25">
      <c r="A36" s="1914"/>
      <c r="B36" s="1915"/>
      <c r="C36" s="1923"/>
      <c r="D36" s="1914"/>
      <c r="E36" s="1924"/>
      <c r="F36" s="1923"/>
      <c r="G36" s="1914"/>
      <c r="H36" s="1914"/>
      <c r="I36" s="1914"/>
      <c r="J36" s="1914"/>
      <c r="K36" s="1914"/>
      <c r="L36" s="1914"/>
      <c r="M36" s="1914"/>
      <c r="N36" s="1931">
        <f t="shared" si="16"/>
        <v>0</v>
      </c>
      <c r="O36" s="1937"/>
      <c r="P36" s="1937"/>
      <c r="Q36" s="1937"/>
      <c r="R36" s="1934">
        <f t="shared" si="13"/>
        <v>0</v>
      </c>
      <c r="S36" s="1923"/>
      <c r="T36" s="1914"/>
      <c r="U36" s="1914"/>
      <c r="V36" s="1914"/>
      <c r="W36" s="1914"/>
      <c r="X36" s="605">
        <f t="shared" si="17"/>
        <v>0</v>
      </c>
      <c r="Y36" s="1923"/>
      <c r="Z36" s="1914"/>
      <c r="AA36" s="1914"/>
      <c r="AB36" s="1914"/>
      <c r="AC36" s="1914"/>
      <c r="AD36" s="1914"/>
      <c r="AE36" s="1914"/>
      <c r="AF36" s="1914"/>
      <c r="AG36" s="1914"/>
      <c r="AH36" s="603">
        <f t="shared" si="18"/>
        <v>0</v>
      </c>
      <c r="AI36" s="1937"/>
      <c r="AJ36" s="1935">
        <f t="shared" si="19"/>
        <v>0</v>
      </c>
      <c r="AK36" s="1923"/>
      <c r="AL36" s="1914"/>
      <c r="AM36" s="1914"/>
      <c r="AN36" s="1914"/>
      <c r="AO36" s="1914"/>
      <c r="AP36" s="1914"/>
      <c r="AQ36" s="1930">
        <f t="shared" si="20"/>
        <v>0</v>
      </c>
      <c r="AR36" s="1937"/>
      <c r="AS36" s="1937"/>
      <c r="AT36" s="1937"/>
      <c r="AU36" s="1934">
        <f t="shared" si="21"/>
        <v>0</v>
      </c>
      <c r="AV36" s="1923"/>
      <c r="AW36" s="1914"/>
      <c r="AX36" s="1914"/>
      <c r="AY36" s="603">
        <f t="shared" si="22"/>
        <v>0</v>
      </c>
      <c r="AZ36" s="1937"/>
      <c r="BA36" s="1937"/>
      <c r="BB36" s="1934">
        <f t="shared" si="23"/>
        <v>0</v>
      </c>
      <c r="BC36" s="1937"/>
      <c r="BD36" s="1934">
        <f t="shared" si="24"/>
        <v>0</v>
      </c>
    </row>
    <row r="37" spans="1:56" s="604" customFormat="1" ht="14.25">
      <c r="A37" s="1914"/>
      <c r="B37" s="1915"/>
      <c r="C37" s="1923"/>
      <c r="D37" s="1914"/>
      <c r="E37" s="1924"/>
      <c r="F37" s="1923"/>
      <c r="G37" s="1914"/>
      <c r="H37" s="1914"/>
      <c r="I37" s="1914"/>
      <c r="J37" s="1914"/>
      <c r="K37" s="1914"/>
      <c r="L37" s="1914"/>
      <c r="M37" s="1914"/>
      <c r="N37" s="1931">
        <f t="shared" si="16"/>
        <v>0</v>
      </c>
      <c r="O37" s="1937"/>
      <c r="P37" s="1937"/>
      <c r="Q37" s="1937"/>
      <c r="R37" s="1934">
        <f t="shared" si="13"/>
        <v>0</v>
      </c>
      <c r="S37" s="1923"/>
      <c r="T37" s="1914"/>
      <c r="U37" s="1914"/>
      <c r="V37" s="1914"/>
      <c r="W37" s="1914"/>
      <c r="X37" s="605">
        <f t="shared" si="17"/>
        <v>0</v>
      </c>
      <c r="Y37" s="1923"/>
      <c r="Z37" s="1914"/>
      <c r="AA37" s="1914"/>
      <c r="AB37" s="1914"/>
      <c r="AC37" s="1914"/>
      <c r="AD37" s="1914"/>
      <c r="AE37" s="1914"/>
      <c r="AF37" s="1914"/>
      <c r="AG37" s="1914"/>
      <c r="AH37" s="603">
        <f t="shared" si="18"/>
        <v>0</v>
      </c>
      <c r="AI37" s="1937"/>
      <c r="AJ37" s="1935">
        <f t="shared" si="19"/>
        <v>0</v>
      </c>
      <c r="AK37" s="1923"/>
      <c r="AL37" s="1914"/>
      <c r="AM37" s="1914"/>
      <c r="AN37" s="1914"/>
      <c r="AO37" s="1914"/>
      <c r="AP37" s="1914"/>
      <c r="AQ37" s="1930">
        <f t="shared" si="20"/>
        <v>0</v>
      </c>
      <c r="AR37" s="1937"/>
      <c r="AS37" s="1937"/>
      <c r="AT37" s="1937"/>
      <c r="AU37" s="1934">
        <f t="shared" si="21"/>
        <v>0</v>
      </c>
      <c r="AV37" s="1923"/>
      <c r="AW37" s="1914"/>
      <c r="AX37" s="1914"/>
      <c r="AY37" s="603">
        <f t="shared" si="22"/>
        <v>0</v>
      </c>
      <c r="AZ37" s="1937"/>
      <c r="BA37" s="1937"/>
      <c r="BB37" s="1934">
        <f t="shared" si="23"/>
        <v>0</v>
      </c>
      <c r="BC37" s="1937"/>
      <c r="BD37" s="1934">
        <f t="shared" si="24"/>
        <v>0</v>
      </c>
    </row>
    <row r="38" spans="1:56" s="604" customFormat="1" ht="14.25">
      <c r="A38" s="1914"/>
      <c r="B38" s="1915"/>
      <c r="C38" s="1923"/>
      <c r="D38" s="1914"/>
      <c r="E38" s="1924"/>
      <c r="F38" s="1923"/>
      <c r="G38" s="1914"/>
      <c r="H38" s="1914"/>
      <c r="I38" s="1914"/>
      <c r="J38" s="1914"/>
      <c r="K38" s="1914"/>
      <c r="L38" s="1914"/>
      <c r="M38" s="1914"/>
      <c r="N38" s="1931">
        <f t="shared" si="16"/>
        <v>0</v>
      </c>
      <c r="O38" s="1937"/>
      <c r="P38" s="1937"/>
      <c r="Q38" s="1937"/>
      <c r="R38" s="1934">
        <f t="shared" si="13"/>
        <v>0</v>
      </c>
      <c r="S38" s="1923"/>
      <c r="T38" s="1914"/>
      <c r="U38" s="1914"/>
      <c r="V38" s="1914"/>
      <c r="W38" s="1914"/>
      <c r="X38" s="605">
        <f t="shared" si="17"/>
        <v>0</v>
      </c>
      <c r="Y38" s="1923"/>
      <c r="Z38" s="1914"/>
      <c r="AA38" s="1914"/>
      <c r="AB38" s="1914"/>
      <c r="AC38" s="1914"/>
      <c r="AD38" s="1914"/>
      <c r="AE38" s="1914"/>
      <c r="AF38" s="1914"/>
      <c r="AG38" s="1914"/>
      <c r="AH38" s="603">
        <f t="shared" si="18"/>
        <v>0</v>
      </c>
      <c r="AI38" s="1937"/>
      <c r="AJ38" s="1935">
        <f t="shared" si="19"/>
        <v>0</v>
      </c>
      <c r="AK38" s="1923"/>
      <c r="AL38" s="1914"/>
      <c r="AM38" s="1914"/>
      <c r="AN38" s="1914"/>
      <c r="AO38" s="1914"/>
      <c r="AP38" s="1914"/>
      <c r="AQ38" s="1930">
        <f t="shared" si="20"/>
        <v>0</v>
      </c>
      <c r="AR38" s="1937"/>
      <c r="AS38" s="1937"/>
      <c r="AT38" s="1937"/>
      <c r="AU38" s="1934">
        <f t="shared" si="21"/>
        <v>0</v>
      </c>
      <c r="AV38" s="1923"/>
      <c r="AW38" s="1914"/>
      <c r="AX38" s="1914"/>
      <c r="AY38" s="603">
        <f t="shared" si="22"/>
        <v>0</v>
      </c>
      <c r="AZ38" s="1937"/>
      <c r="BA38" s="1937"/>
      <c r="BB38" s="1934">
        <f t="shared" si="23"/>
        <v>0</v>
      </c>
      <c r="BC38" s="1937"/>
      <c r="BD38" s="1934">
        <f t="shared" si="24"/>
        <v>0</v>
      </c>
    </row>
    <row r="39" spans="1:56" s="604" customFormat="1" ht="14.25">
      <c r="A39" s="1914"/>
      <c r="B39" s="1915"/>
      <c r="C39" s="1923"/>
      <c r="D39" s="1914"/>
      <c r="E39" s="1924"/>
      <c r="F39" s="1923"/>
      <c r="G39" s="1914"/>
      <c r="H39" s="1914"/>
      <c r="I39" s="1914"/>
      <c r="J39" s="1914"/>
      <c r="K39" s="1914"/>
      <c r="L39" s="1914"/>
      <c r="M39" s="1914"/>
      <c r="N39" s="1931">
        <f t="shared" si="16"/>
        <v>0</v>
      </c>
      <c r="O39" s="1937"/>
      <c r="P39" s="1937"/>
      <c r="Q39" s="1937"/>
      <c r="R39" s="1934">
        <f t="shared" si="13"/>
        <v>0</v>
      </c>
      <c r="S39" s="1923"/>
      <c r="T39" s="1914"/>
      <c r="U39" s="1914"/>
      <c r="V39" s="1914"/>
      <c r="W39" s="1914"/>
      <c r="X39" s="605">
        <f t="shared" si="17"/>
        <v>0</v>
      </c>
      <c r="Y39" s="1923"/>
      <c r="Z39" s="1914"/>
      <c r="AA39" s="1914"/>
      <c r="AB39" s="1914"/>
      <c r="AC39" s="1914"/>
      <c r="AD39" s="1914"/>
      <c r="AE39" s="1914"/>
      <c r="AF39" s="1914"/>
      <c r="AG39" s="1914"/>
      <c r="AH39" s="603">
        <f t="shared" si="18"/>
        <v>0</v>
      </c>
      <c r="AI39" s="1937"/>
      <c r="AJ39" s="1935">
        <f t="shared" si="19"/>
        <v>0</v>
      </c>
      <c r="AK39" s="1923"/>
      <c r="AL39" s="1914"/>
      <c r="AM39" s="1914"/>
      <c r="AN39" s="1914"/>
      <c r="AO39" s="1914"/>
      <c r="AP39" s="1914"/>
      <c r="AQ39" s="1930">
        <f t="shared" si="20"/>
        <v>0</v>
      </c>
      <c r="AR39" s="1937"/>
      <c r="AS39" s="1937"/>
      <c r="AT39" s="1937"/>
      <c r="AU39" s="1934">
        <f t="shared" si="21"/>
        <v>0</v>
      </c>
      <c r="AV39" s="1923"/>
      <c r="AW39" s="1914"/>
      <c r="AX39" s="1914"/>
      <c r="AY39" s="603">
        <f t="shared" si="22"/>
        <v>0</v>
      </c>
      <c r="AZ39" s="1937"/>
      <c r="BA39" s="1937"/>
      <c r="BB39" s="1934">
        <f t="shared" si="23"/>
        <v>0</v>
      </c>
      <c r="BC39" s="1937"/>
      <c r="BD39" s="1934">
        <f t="shared" si="24"/>
        <v>0</v>
      </c>
    </row>
    <row r="40" spans="1:56" s="604" customFormat="1" ht="14.25">
      <c r="A40" s="1914"/>
      <c r="B40" s="1915"/>
      <c r="C40" s="1923"/>
      <c r="D40" s="1914"/>
      <c r="E40" s="1924"/>
      <c r="F40" s="1923"/>
      <c r="G40" s="1914"/>
      <c r="H40" s="1914"/>
      <c r="I40" s="1914"/>
      <c r="J40" s="1914"/>
      <c r="K40" s="1914"/>
      <c r="L40" s="1914"/>
      <c r="M40" s="1914"/>
      <c r="N40" s="1931">
        <f t="shared" si="16"/>
        <v>0</v>
      </c>
      <c r="O40" s="1937"/>
      <c r="P40" s="1937"/>
      <c r="Q40" s="1937"/>
      <c r="R40" s="1934">
        <f t="shared" si="13"/>
        <v>0</v>
      </c>
      <c r="S40" s="1923"/>
      <c r="T40" s="1914"/>
      <c r="U40" s="1914"/>
      <c r="V40" s="1914"/>
      <c r="W40" s="1914"/>
      <c r="X40" s="605">
        <f t="shared" si="17"/>
        <v>0</v>
      </c>
      <c r="Y40" s="1923"/>
      <c r="Z40" s="1914"/>
      <c r="AA40" s="1914"/>
      <c r="AB40" s="1914"/>
      <c r="AC40" s="1914"/>
      <c r="AD40" s="1914"/>
      <c r="AE40" s="1914"/>
      <c r="AF40" s="1914"/>
      <c r="AG40" s="1914"/>
      <c r="AH40" s="603">
        <f t="shared" si="18"/>
        <v>0</v>
      </c>
      <c r="AI40" s="1937"/>
      <c r="AJ40" s="1935">
        <f t="shared" si="19"/>
        <v>0</v>
      </c>
      <c r="AK40" s="1923"/>
      <c r="AL40" s="1914"/>
      <c r="AM40" s="1914"/>
      <c r="AN40" s="1914"/>
      <c r="AO40" s="1914"/>
      <c r="AP40" s="1914"/>
      <c r="AQ40" s="1930">
        <f t="shared" si="20"/>
        <v>0</v>
      </c>
      <c r="AR40" s="1937"/>
      <c r="AS40" s="1937"/>
      <c r="AT40" s="1937"/>
      <c r="AU40" s="1934">
        <f t="shared" si="21"/>
        <v>0</v>
      </c>
      <c r="AV40" s="1923"/>
      <c r="AW40" s="1914"/>
      <c r="AX40" s="1914"/>
      <c r="AY40" s="603">
        <f t="shared" si="22"/>
        <v>0</v>
      </c>
      <c r="AZ40" s="1937"/>
      <c r="BA40" s="1937"/>
      <c r="BB40" s="1934">
        <f t="shared" si="23"/>
        <v>0</v>
      </c>
      <c r="BC40" s="1937"/>
      <c r="BD40" s="1934">
        <f t="shared" si="24"/>
        <v>0</v>
      </c>
    </row>
    <row r="41" spans="1:56" s="604" customFormat="1" ht="14.25">
      <c r="A41" s="1914"/>
      <c r="B41" s="1915"/>
      <c r="C41" s="1923"/>
      <c r="D41" s="1914"/>
      <c r="E41" s="1924"/>
      <c r="F41" s="1923"/>
      <c r="G41" s="1914"/>
      <c r="H41" s="1914"/>
      <c r="I41" s="1914"/>
      <c r="J41" s="1914"/>
      <c r="K41" s="1914"/>
      <c r="L41" s="1914"/>
      <c r="M41" s="1914"/>
      <c r="N41" s="1931">
        <f t="shared" si="16"/>
        <v>0</v>
      </c>
      <c r="O41" s="1937"/>
      <c r="P41" s="1937"/>
      <c r="Q41" s="1937"/>
      <c r="R41" s="1934">
        <f t="shared" si="13"/>
        <v>0</v>
      </c>
      <c r="S41" s="1923"/>
      <c r="T41" s="1914"/>
      <c r="U41" s="1914"/>
      <c r="V41" s="1914"/>
      <c r="W41" s="1914"/>
      <c r="X41" s="605">
        <f t="shared" si="17"/>
        <v>0</v>
      </c>
      <c r="Y41" s="1923"/>
      <c r="Z41" s="1914"/>
      <c r="AA41" s="1914"/>
      <c r="AB41" s="1914"/>
      <c r="AC41" s="1914"/>
      <c r="AD41" s="1914"/>
      <c r="AE41" s="1914"/>
      <c r="AF41" s="1914"/>
      <c r="AG41" s="1914"/>
      <c r="AH41" s="603">
        <f t="shared" si="18"/>
        <v>0</v>
      </c>
      <c r="AI41" s="1937"/>
      <c r="AJ41" s="1935">
        <f t="shared" si="19"/>
        <v>0</v>
      </c>
      <c r="AK41" s="1923"/>
      <c r="AL41" s="1914"/>
      <c r="AM41" s="1914"/>
      <c r="AN41" s="1914"/>
      <c r="AO41" s="1914"/>
      <c r="AP41" s="1914"/>
      <c r="AQ41" s="1930">
        <f t="shared" si="20"/>
        <v>0</v>
      </c>
      <c r="AR41" s="1937"/>
      <c r="AS41" s="1937"/>
      <c r="AT41" s="1937"/>
      <c r="AU41" s="1934">
        <f t="shared" si="21"/>
        <v>0</v>
      </c>
      <c r="AV41" s="1923"/>
      <c r="AW41" s="1914"/>
      <c r="AX41" s="1914"/>
      <c r="AY41" s="603">
        <f t="shared" si="22"/>
        <v>0</v>
      </c>
      <c r="AZ41" s="1937"/>
      <c r="BA41" s="1937"/>
      <c r="BB41" s="1934">
        <f t="shared" si="23"/>
        <v>0</v>
      </c>
      <c r="BC41" s="1937"/>
      <c r="BD41" s="1934">
        <f t="shared" si="24"/>
        <v>0</v>
      </c>
    </row>
    <row r="42" spans="1:56" s="604" customFormat="1" ht="14.25">
      <c r="A42" s="1914"/>
      <c r="B42" s="1915"/>
      <c r="C42" s="1923"/>
      <c r="D42" s="1914"/>
      <c r="E42" s="1924"/>
      <c r="F42" s="1923"/>
      <c r="G42" s="1914"/>
      <c r="H42" s="1914"/>
      <c r="I42" s="1914"/>
      <c r="J42" s="1914"/>
      <c r="K42" s="1914"/>
      <c r="L42" s="1914"/>
      <c r="M42" s="1914"/>
      <c r="N42" s="1931">
        <f t="shared" si="16"/>
        <v>0</v>
      </c>
      <c r="O42" s="1937"/>
      <c r="P42" s="1937"/>
      <c r="Q42" s="1937"/>
      <c r="R42" s="1934">
        <f t="shared" si="13"/>
        <v>0</v>
      </c>
      <c r="S42" s="1923"/>
      <c r="T42" s="1914"/>
      <c r="U42" s="1914"/>
      <c r="V42" s="1914"/>
      <c r="W42" s="1914"/>
      <c r="X42" s="605">
        <f t="shared" si="17"/>
        <v>0</v>
      </c>
      <c r="Y42" s="1923"/>
      <c r="Z42" s="1914"/>
      <c r="AA42" s="1914"/>
      <c r="AB42" s="1914"/>
      <c r="AC42" s="1914"/>
      <c r="AD42" s="1914"/>
      <c r="AE42" s="1914"/>
      <c r="AF42" s="1914"/>
      <c r="AG42" s="1914"/>
      <c r="AH42" s="603">
        <f t="shared" si="18"/>
        <v>0</v>
      </c>
      <c r="AI42" s="1937"/>
      <c r="AJ42" s="1935">
        <f t="shared" si="19"/>
        <v>0</v>
      </c>
      <c r="AK42" s="1923"/>
      <c r="AL42" s="1914"/>
      <c r="AM42" s="1914"/>
      <c r="AN42" s="1914"/>
      <c r="AO42" s="1914"/>
      <c r="AP42" s="1914"/>
      <c r="AQ42" s="1930">
        <f t="shared" si="20"/>
        <v>0</v>
      </c>
      <c r="AR42" s="1937"/>
      <c r="AS42" s="1937"/>
      <c r="AT42" s="1937"/>
      <c r="AU42" s="1934">
        <f t="shared" si="21"/>
        <v>0</v>
      </c>
      <c r="AV42" s="1923"/>
      <c r="AW42" s="1914"/>
      <c r="AX42" s="1914"/>
      <c r="AY42" s="603">
        <f t="shared" si="22"/>
        <v>0</v>
      </c>
      <c r="AZ42" s="1937"/>
      <c r="BA42" s="1937"/>
      <c r="BB42" s="1934">
        <f t="shared" si="23"/>
        <v>0</v>
      </c>
      <c r="BC42" s="1937"/>
      <c r="BD42" s="1934">
        <f t="shared" si="24"/>
        <v>0</v>
      </c>
    </row>
    <row r="43" spans="1:56" s="604" customFormat="1" ht="14.25">
      <c r="A43" s="1914"/>
      <c r="B43" s="1915"/>
      <c r="C43" s="1923"/>
      <c r="D43" s="1914"/>
      <c r="E43" s="1924"/>
      <c r="F43" s="1923"/>
      <c r="G43" s="1914"/>
      <c r="H43" s="1914"/>
      <c r="I43" s="1914"/>
      <c r="J43" s="1914"/>
      <c r="K43" s="1914"/>
      <c r="L43" s="1914"/>
      <c r="M43" s="1914"/>
      <c r="N43" s="1931">
        <f t="shared" si="16"/>
        <v>0</v>
      </c>
      <c r="O43" s="1937"/>
      <c r="P43" s="1937"/>
      <c r="Q43" s="1937"/>
      <c r="R43" s="1934">
        <f t="shared" si="13"/>
        <v>0</v>
      </c>
      <c r="S43" s="1923"/>
      <c r="T43" s="1914"/>
      <c r="U43" s="1914"/>
      <c r="V43" s="1914"/>
      <c r="W43" s="1914"/>
      <c r="X43" s="605">
        <f t="shared" si="17"/>
        <v>0</v>
      </c>
      <c r="Y43" s="1923"/>
      <c r="Z43" s="1914"/>
      <c r="AA43" s="1914"/>
      <c r="AB43" s="1914"/>
      <c r="AC43" s="1914"/>
      <c r="AD43" s="1914"/>
      <c r="AE43" s="1914"/>
      <c r="AF43" s="1914"/>
      <c r="AG43" s="1914"/>
      <c r="AH43" s="603">
        <f t="shared" si="18"/>
        <v>0</v>
      </c>
      <c r="AI43" s="1937"/>
      <c r="AJ43" s="1935">
        <f t="shared" si="19"/>
        <v>0</v>
      </c>
      <c r="AK43" s="1923"/>
      <c r="AL43" s="1914"/>
      <c r="AM43" s="1914"/>
      <c r="AN43" s="1914"/>
      <c r="AO43" s="1914"/>
      <c r="AP43" s="1914"/>
      <c r="AQ43" s="1930">
        <f t="shared" si="20"/>
        <v>0</v>
      </c>
      <c r="AR43" s="1937"/>
      <c r="AS43" s="1937"/>
      <c r="AT43" s="1937"/>
      <c r="AU43" s="1934">
        <f t="shared" si="21"/>
        <v>0</v>
      </c>
      <c r="AV43" s="1923"/>
      <c r="AW43" s="1914"/>
      <c r="AX43" s="1914"/>
      <c r="AY43" s="603">
        <f t="shared" si="22"/>
        <v>0</v>
      </c>
      <c r="AZ43" s="1937"/>
      <c r="BA43" s="1937"/>
      <c r="BB43" s="1934">
        <f t="shared" si="23"/>
        <v>0</v>
      </c>
      <c r="BC43" s="1937"/>
      <c r="BD43" s="1934">
        <f t="shared" si="24"/>
        <v>0</v>
      </c>
    </row>
    <row r="44" spans="1:56" s="604" customFormat="1" ht="14.25">
      <c r="A44" s="1914"/>
      <c r="B44" s="1915"/>
      <c r="C44" s="1923"/>
      <c r="D44" s="1914"/>
      <c r="E44" s="1924"/>
      <c r="F44" s="1923"/>
      <c r="G44" s="1914"/>
      <c r="H44" s="1914"/>
      <c r="I44" s="1914"/>
      <c r="J44" s="1914"/>
      <c r="K44" s="1914"/>
      <c r="L44" s="1914"/>
      <c r="M44" s="1914"/>
      <c r="N44" s="1931">
        <f t="shared" si="16"/>
        <v>0</v>
      </c>
      <c r="O44" s="1937"/>
      <c r="P44" s="1937"/>
      <c r="Q44" s="1937"/>
      <c r="R44" s="1934">
        <f t="shared" si="13"/>
        <v>0</v>
      </c>
      <c r="S44" s="1923"/>
      <c r="T44" s="1914"/>
      <c r="U44" s="1914"/>
      <c r="V44" s="1914"/>
      <c r="W44" s="1914"/>
      <c r="X44" s="605">
        <f t="shared" si="17"/>
        <v>0</v>
      </c>
      <c r="Y44" s="1923"/>
      <c r="Z44" s="1914"/>
      <c r="AA44" s="1914"/>
      <c r="AB44" s="1914"/>
      <c r="AC44" s="1914"/>
      <c r="AD44" s="1914"/>
      <c r="AE44" s="1914"/>
      <c r="AF44" s="1914"/>
      <c r="AG44" s="1914"/>
      <c r="AH44" s="603">
        <f t="shared" si="18"/>
        <v>0</v>
      </c>
      <c r="AI44" s="1937"/>
      <c r="AJ44" s="1935">
        <f t="shared" si="19"/>
        <v>0</v>
      </c>
      <c r="AK44" s="1923"/>
      <c r="AL44" s="1914"/>
      <c r="AM44" s="1914"/>
      <c r="AN44" s="1914"/>
      <c r="AO44" s="1914"/>
      <c r="AP44" s="1914"/>
      <c r="AQ44" s="1930">
        <f t="shared" si="20"/>
        <v>0</v>
      </c>
      <c r="AR44" s="1937"/>
      <c r="AS44" s="1937"/>
      <c r="AT44" s="1937"/>
      <c r="AU44" s="1934">
        <f t="shared" si="21"/>
        <v>0</v>
      </c>
      <c r="AV44" s="1923"/>
      <c r="AW44" s="1914"/>
      <c r="AX44" s="1914"/>
      <c r="AY44" s="603">
        <f t="shared" si="22"/>
        <v>0</v>
      </c>
      <c r="AZ44" s="1937"/>
      <c r="BA44" s="1937"/>
      <c r="BB44" s="1934">
        <f t="shared" si="23"/>
        <v>0</v>
      </c>
      <c r="BC44" s="1937"/>
      <c r="BD44" s="1934">
        <f t="shared" si="24"/>
        <v>0</v>
      </c>
    </row>
    <row r="45" spans="1:56" s="604" customFormat="1" ht="14.25">
      <c r="A45" s="1914"/>
      <c r="B45" s="1915"/>
      <c r="C45" s="1923"/>
      <c r="D45" s="1914"/>
      <c r="E45" s="1924"/>
      <c r="F45" s="1923"/>
      <c r="G45" s="1914"/>
      <c r="H45" s="1914"/>
      <c r="I45" s="1914"/>
      <c r="J45" s="1914"/>
      <c r="K45" s="1914"/>
      <c r="L45" s="1914"/>
      <c r="M45" s="1914"/>
      <c r="N45" s="1931">
        <f t="shared" si="16"/>
        <v>0</v>
      </c>
      <c r="O45" s="1937"/>
      <c r="P45" s="1937"/>
      <c r="Q45" s="1937"/>
      <c r="R45" s="1934">
        <f t="shared" si="13"/>
        <v>0</v>
      </c>
      <c r="S45" s="1923"/>
      <c r="T45" s="1914"/>
      <c r="U45" s="1914"/>
      <c r="V45" s="1914"/>
      <c r="W45" s="1914"/>
      <c r="X45" s="605">
        <f t="shared" si="17"/>
        <v>0</v>
      </c>
      <c r="Y45" s="1923"/>
      <c r="Z45" s="1914"/>
      <c r="AA45" s="1914"/>
      <c r="AB45" s="1914"/>
      <c r="AC45" s="1914"/>
      <c r="AD45" s="1914"/>
      <c r="AE45" s="1914"/>
      <c r="AF45" s="1914"/>
      <c r="AG45" s="1914"/>
      <c r="AH45" s="603">
        <f t="shared" si="18"/>
        <v>0</v>
      </c>
      <c r="AI45" s="1937"/>
      <c r="AJ45" s="1935">
        <f t="shared" si="19"/>
        <v>0</v>
      </c>
      <c r="AK45" s="1923"/>
      <c r="AL45" s="1914"/>
      <c r="AM45" s="1914"/>
      <c r="AN45" s="1914"/>
      <c r="AO45" s="1914"/>
      <c r="AP45" s="1914"/>
      <c r="AQ45" s="1930">
        <f t="shared" si="20"/>
        <v>0</v>
      </c>
      <c r="AR45" s="1937"/>
      <c r="AS45" s="1937"/>
      <c r="AT45" s="1937"/>
      <c r="AU45" s="1934">
        <f t="shared" si="21"/>
        <v>0</v>
      </c>
      <c r="AV45" s="1923"/>
      <c r="AW45" s="1914"/>
      <c r="AX45" s="1914"/>
      <c r="AY45" s="603">
        <f t="shared" si="22"/>
        <v>0</v>
      </c>
      <c r="AZ45" s="1937"/>
      <c r="BA45" s="1937"/>
      <c r="BB45" s="1934">
        <f t="shared" si="23"/>
        <v>0</v>
      </c>
      <c r="BC45" s="1937"/>
      <c r="BD45" s="1934">
        <f t="shared" si="24"/>
        <v>0</v>
      </c>
    </row>
    <row r="46" spans="1:56" s="604" customFormat="1" ht="14.25">
      <c r="A46" s="1914"/>
      <c r="B46" s="1915"/>
      <c r="C46" s="1923"/>
      <c r="D46" s="1914"/>
      <c r="E46" s="1924"/>
      <c r="F46" s="1923"/>
      <c r="G46" s="1914"/>
      <c r="H46" s="1914"/>
      <c r="I46" s="1914"/>
      <c r="J46" s="1914"/>
      <c r="K46" s="1914"/>
      <c r="L46" s="1914"/>
      <c r="M46" s="1914"/>
      <c r="N46" s="1931">
        <f t="shared" si="16"/>
        <v>0</v>
      </c>
      <c r="O46" s="1937"/>
      <c r="P46" s="1937"/>
      <c r="Q46" s="1937"/>
      <c r="R46" s="1934">
        <f t="shared" si="13"/>
        <v>0</v>
      </c>
      <c r="S46" s="1923"/>
      <c r="T46" s="1914"/>
      <c r="U46" s="1914"/>
      <c r="V46" s="1914"/>
      <c r="W46" s="1914"/>
      <c r="X46" s="605">
        <f t="shared" si="17"/>
        <v>0</v>
      </c>
      <c r="Y46" s="1923"/>
      <c r="Z46" s="1914"/>
      <c r="AA46" s="1914"/>
      <c r="AB46" s="1914"/>
      <c r="AC46" s="1914"/>
      <c r="AD46" s="1914"/>
      <c r="AE46" s="1914"/>
      <c r="AF46" s="1914"/>
      <c r="AG46" s="1914"/>
      <c r="AH46" s="603">
        <f t="shared" si="18"/>
        <v>0</v>
      </c>
      <c r="AI46" s="1937"/>
      <c r="AJ46" s="1935">
        <f t="shared" si="19"/>
        <v>0</v>
      </c>
      <c r="AK46" s="1923"/>
      <c r="AL46" s="1914"/>
      <c r="AM46" s="1914"/>
      <c r="AN46" s="1914"/>
      <c r="AO46" s="1914"/>
      <c r="AP46" s="1914"/>
      <c r="AQ46" s="1930">
        <f t="shared" si="20"/>
        <v>0</v>
      </c>
      <c r="AR46" s="1937"/>
      <c r="AS46" s="1937"/>
      <c r="AT46" s="1937"/>
      <c r="AU46" s="1934">
        <f t="shared" si="21"/>
        <v>0</v>
      </c>
      <c r="AV46" s="1923"/>
      <c r="AW46" s="1914"/>
      <c r="AX46" s="1914"/>
      <c r="AY46" s="603">
        <f t="shared" si="22"/>
        <v>0</v>
      </c>
      <c r="AZ46" s="1937"/>
      <c r="BA46" s="1937"/>
      <c r="BB46" s="1934">
        <f t="shared" si="23"/>
        <v>0</v>
      </c>
      <c r="BC46" s="1937"/>
      <c r="BD46" s="1934">
        <f t="shared" si="24"/>
        <v>0</v>
      </c>
    </row>
    <row r="47" spans="1:56" s="604" customFormat="1" ht="14.25">
      <c r="A47" s="1914"/>
      <c r="B47" s="1915"/>
      <c r="C47" s="1923"/>
      <c r="D47" s="1914"/>
      <c r="E47" s="1924"/>
      <c r="F47" s="1923"/>
      <c r="G47" s="1914"/>
      <c r="H47" s="1914"/>
      <c r="I47" s="1914"/>
      <c r="J47" s="1914"/>
      <c r="K47" s="1914"/>
      <c r="L47" s="1914"/>
      <c r="M47" s="1914"/>
      <c r="N47" s="1931">
        <f t="shared" si="16"/>
        <v>0</v>
      </c>
      <c r="O47" s="1937"/>
      <c r="P47" s="1937"/>
      <c r="Q47" s="1937"/>
      <c r="R47" s="1934">
        <f t="shared" si="13"/>
        <v>0</v>
      </c>
      <c r="S47" s="1923"/>
      <c r="T47" s="1914"/>
      <c r="U47" s="1914"/>
      <c r="V47" s="1914"/>
      <c r="W47" s="1914"/>
      <c r="X47" s="605">
        <f t="shared" si="17"/>
        <v>0</v>
      </c>
      <c r="Y47" s="1923"/>
      <c r="Z47" s="1914"/>
      <c r="AA47" s="1914"/>
      <c r="AB47" s="1914"/>
      <c r="AC47" s="1914"/>
      <c r="AD47" s="1914"/>
      <c r="AE47" s="1914"/>
      <c r="AF47" s="1914"/>
      <c r="AG47" s="1914"/>
      <c r="AH47" s="603">
        <f t="shared" si="18"/>
        <v>0</v>
      </c>
      <c r="AI47" s="1937"/>
      <c r="AJ47" s="1935">
        <f t="shared" si="19"/>
        <v>0</v>
      </c>
      <c r="AK47" s="1923"/>
      <c r="AL47" s="1914"/>
      <c r="AM47" s="1914"/>
      <c r="AN47" s="1914"/>
      <c r="AO47" s="1914"/>
      <c r="AP47" s="1914"/>
      <c r="AQ47" s="1930">
        <f t="shared" si="20"/>
        <v>0</v>
      </c>
      <c r="AR47" s="1937"/>
      <c r="AS47" s="1937"/>
      <c r="AT47" s="1937"/>
      <c r="AU47" s="1934">
        <f t="shared" si="21"/>
        <v>0</v>
      </c>
      <c r="AV47" s="1923"/>
      <c r="AW47" s="1914"/>
      <c r="AX47" s="1914"/>
      <c r="AY47" s="603">
        <f t="shared" si="22"/>
        <v>0</v>
      </c>
      <c r="AZ47" s="1937"/>
      <c r="BA47" s="1937"/>
      <c r="BB47" s="1934">
        <f t="shared" si="23"/>
        <v>0</v>
      </c>
      <c r="BC47" s="1937"/>
      <c r="BD47" s="1934">
        <f t="shared" si="24"/>
        <v>0</v>
      </c>
    </row>
    <row r="48" spans="1:56" s="604" customFormat="1" ht="14.25">
      <c r="A48" s="1914"/>
      <c r="B48" s="1915"/>
      <c r="C48" s="1923"/>
      <c r="D48" s="1914"/>
      <c r="E48" s="1924"/>
      <c r="F48" s="1923"/>
      <c r="G48" s="1914"/>
      <c r="H48" s="1914"/>
      <c r="I48" s="1914"/>
      <c r="J48" s="1914"/>
      <c r="K48" s="1914"/>
      <c r="L48" s="1914"/>
      <c r="M48" s="1914"/>
      <c r="N48" s="1931">
        <f t="shared" si="16"/>
        <v>0</v>
      </c>
      <c r="O48" s="1937"/>
      <c r="P48" s="1937"/>
      <c r="Q48" s="1937"/>
      <c r="R48" s="1934">
        <f t="shared" si="13"/>
        <v>0</v>
      </c>
      <c r="S48" s="1923"/>
      <c r="T48" s="1914"/>
      <c r="U48" s="1914"/>
      <c r="V48" s="1914"/>
      <c r="W48" s="1914"/>
      <c r="X48" s="605">
        <f t="shared" si="17"/>
        <v>0</v>
      </c>
      <c r="Y48" s="1923"/>
      <c r="Z48" s="1914"/>
      <c r="AA48" s="1914"/>
      <c r="AB48" s="1914"/>
      <c r="AC48" s="1914"/>
      <c r="AD48" s="1914"/>
      <c r="AE48" s="1914"/>
      <c r="AF48" s="1914"/>
      <c r="AG48" s="1914"/>
      <c r="AH48" s="603">
        <f t="shared" si="18"/>
        <v>0</v>
      </c>
      <c r="AI48" s="1937"/>
      <c r="AJ48" s="1935">
        <f t="shared" si="19"/>
        <v>0</v>
      </c>
      <c r="AK48" s="1923"/>
      <c r="AL48" s="1914"/>
      <c r="AM48" s="1914"/>
      <c r="AN48" s="1914"/>
      <c r="AO48" s="1914"/>
      <c r="AP48" s="1914"/>
      <c r="AQ48" s="1930">
        <f t="shared" si="20"/>
        <v>0</v>
      </c>
      <c r="AR48" s="1937"/>
      <c r="AS48" s="1937"/>
      <c r="AT48" s="1937"/>
      <c r="AU48" s="1934">
        <f t="shared" si="21"/>
        <v>0</v>
      </c>
      <c r="AV48" s="1923"/>
      <c r="AW48" s="1914"/>
      <c r="AX48" s="1914"/>
      <c r="AY48" s="603">
        <f t="shared" si="22"/>
        <v>0</v>
      </c>
      <c r="AZ48" s="1937"/>
      <c r="BA48" s="1937"/>
      <c r="BB48" s="1934">
        <f t="shared" si="23"/>
        <v>0</v>
      </c>
      <c r="BC48" s="1937"/>
      <c r="BD48" s="1934">
        <f t="shared" si="24"/>
        <v>0</v>
      </c>
    </row>
    <row r="49" spans="1:56" s="604" customFormat="1" ht="14.25">
      <c r="A49" s="1914"/>
      <c r="B49" s="1915"/>
      <c r="C49" s="1923"/>
      <c r="D49" s="1914"/>
      <c r="E49" s="1924"/>
      <c r="F49" s="1923"/>
      <c r="G49" s="1914"/>
      <c r="H49" s="1914"/>
      <c r="I49" s="1914"/>
      <c r="J49" s="1914"/>
      <c r="K49" s="1914"/>
      <c r="L49" s="1914"/>
      <c r="M49" s="1914"/>
      <c r="N49" s="1931">
        <f t="shared" si="16"/>
        <v>0</v>
      </c>
      <c r="O49" s="1937"/>
      <c r="P49" s="1937"/>
      <c r="Q49" s="1937"/>
      <c r="R49" s="1934">
        <f t="shared" si="13"/>
        <v>0</v>
      </c>
      <c r="S49" s="1923"/>
      <c r="T49" s="1914"/>
      <c r="U49" s="1914"/>
      <c r="V49" s="1914"/>
      <c r="W49" s="1914"/>
      <c r="X49" s="605">
        <f t="shared" si="17"/>
        <v>0</v>
      </c>
      <c r="Y49" s="1923"/>
      <c r="Z49" s="1914"/>
      <c r="AA49" s="1914"/>
      <c r="AB49" s="1914"/>
      <c r="AC49" s="1914"/>
      <c r="AD49" s="1914"/>
      <c r="AE49" s="1914"/>
      <c r="AF49" s="1914"/>
      <c r="AG49" s="1914"/>
      <c r="AH49" s="603">
        <f t="shared" si="18"/>
        <v>0</v>
      </c>
      <c r="AI49" s="1937"/>
      <c r="AJ49" s="1935">
        <f t="shared" si="19"/>
        <v>0</v>
      </c>
      <c r="AK49" s="1923"/>
      <c r="AL49" s="1914"/>
      <c r="AM49" s="1914"/>
      <c r="AN49" s="1914"/>
      <c r="AO49" s="1914"/>
      <c r="AP49" s="1914"/>
      <c r="AQ49" s="1930">
        <f t="shared" si="20"/>
        <v>0</v>
      </c>
      <c r="AR49" s="1937"/>
      <c r="AS49" s="1937"/>
      <c r="AT49" s="1937"/>
      <c r="AU49" s="1934">
        <f t="shared" si="21"/>
        <v>0</v>
      </c>
      <c r="AV49" s="1923"/>
      <c r="AW49" s="1914"/>
      <c r="AX49" s="1914"/>
      <c r="AY49" s="603">
        <f t="shared" si="22"/>
        <v>0</v>
      </c>
      <c r="AZ49" s="1937"/>
      <c r="BA49" s="1937"/>
      <c r="BB49" s="1934">
        <f t="shared" si="23"/>
        <v>0</v>
      </c>
      <c r="BC49" s="1937"/>
      <c r="BD49" s="1934">
        <f t="shared" si="24"/>
        <v>0</v>
      </c>
    </row>
    <row r="50" spans="1:56" s="604" customFormat="1" ht="14.25">
      <c r="A50" s="1914"/>
      <c r="B50" s="1915"/>
      <c r="C50" s="1923"/>
      <c r="D50" s="1914"/>
      <c r="E50" s="1924"/>
      <c r="F50" s="1923"/>
      <c r="G50" s="1914"/>
      <c r="H50" s="1914"/>
      <c r="I50" s="1914"/>
      <c r="J50" s="1914"/>
      <c r="K50" s="1914"/>
      <c r="L50" s="1914"/>
      <c r="M50" s="1914"/>
      <c r="N50" s="1931">
        <f t="shared" si="16"/>
        <v>0</v>
      </c>
      <c r="O50" s="1937"/>
      <c r="P50" s="1937"/>
      <c r="Q50" s="1937"/>
      <c r="R50" s="1934">
        <f t="shared" si="13"/>
        <v>0</v>
      </c>
      <c r="S50" s="1923"/>
      <c r="T50" s="1914"/>
      <c r="U50" s="1914"/>
      <c r="V50" s="1914"/>
      <c r="W50" s="1914"/>
      <c r="X50" s="605">
        <f t="shared" si="17"/>
        <v>0</v>
      </c>
      <c r="Y50" s="1923"/>
      <c r="Z50" s="1914"/>
      <c r="AA50" s="1914"/>
      <c r="AB50" s="1914"/>
      <c r="AC50" s="1914"/>
      <c r="AD50" s="1914"/>
      <c r="AE50" s="1914"/>
      <c r="AF50" s="1914"/>
      <c r="AG50" s="1914"/>
      <c r="AH50" s="603">
        <f t="shared" si="18"/>
        <v>0</v>
      </c>
      <c r="AI50" s="1937"/>
      <c r="AJ50" s="1935">
        <f t="shared" si="19"/>
        <v>0</v>
      </c>
      <c r="AK50" s="1923"/>
      <c r="AL50" s="1914"/>
      <c r="AM50" s="1914"/>
      <c r="AN50" s="1914"/>
      <c r="AO50" s="1914"/>
      <c r="AP50" s="1914"/>
      <c r="AQ50" s="1930">
        <f t="shared" si="20"/>
        <v>0</v>
      </c>
      <c r="AR50" s="1937"/>
      <c r="AS50" s="1937"/>
      <c r="AT50" s="1937"/>
      <c r="AU50" s="1934">
        <f t="shared" si="21"/>
        <v>0</v>
      </c>
      <c r="AV50" s="1923"/>
      <c r="AW50" s="1914"/>
      <c r="AX50" s="1914"/>
      <c r="AY50" s="603">
        <f t="shared" si="22"/>
        <v>0</v>
      </c>
      <c r="AZ50" s="1937"/>
      <c r="BA50" s="1937"/>
      <c r="BB50" s="1934">
        <f t="shared" si="23"/>
        <v>0</v>
      </c>
      <c r="BC50" s="1937"/>
      <c r="BD50" s="1934">
        <f t="shared" si="24"/>
        <v>0</v>
      </c>
    </row>
    <row r="51" spans="1:56" s="604" customFormat="1" ht="14.25">
      <c r="A51" s="1914"/>
      <c r="B51" s="1915"/>
      <c r="C51" s="1923"/>
      <c r="D51" s="1914"/>
      <c r="E51" s="1924"/>
      <c r="F51" s="1923"/>
      <c r="G51" s="1914"/>
      <c r="H51" s="1914"/>
      <c r="I51" s="1914"/>
      <c r="J51" s="1914"/>
      <c r="K51" s="1914"/>
      <c r="L51" s="1914"/>
      <c r="M51" s="1914"/>
      <c r="N51" s="1931">
        <f t="shared" si="16"/>
        <v>0</v>
      </c>
      <c r="O51" s="1937"/>
      <c r="P51" s="1937"/>
      <c r="Q51" s="1937"/>
      <c r="R51" s="1934">
        <f t="shared" si="13"/>
        <v>0</v>
      </c>
      <c r="S51" s="1923"/>
      <c r="T51" s="1914"/>
      <c r="U51" s="1914"/>
      <c r="V51" s="1914"/>
      <c r="W51" s="1914"/>
      <c r="X51" s="605">
        <f t="shared" si="17"/>
        <v>0</v>
      </c>
      <c r="Y51" s="1923"/>
      <c r="Z51" s="1914"/>
      <c r="AA51" s="1914"/>
      <c r="AB51" s="1914"/>
      <c r="AC51" s="1914"/>
      <c r="AD51" s="1914"/>
      <c r="AE51" s="1914"/>
      <c r="AF51" s="1914"/>
      <c r="AG51" s="1914"/>
      <c r="AH51" s="603">
        <f t="shared" si="18"/>
        <v>0</v>
      </c>
      <c r="AI51" s="1937"/>
      <c r="AJ51" s="1935">
        <f t="shared" si="19"/>
        <v>0</v>
      </c>
      <c r="AK51" s="1923"/>
      <c r="AL51" s="1914"/>
      <c r="AM51" s="1914"/>
      <c r="AN51" s="1914"/>
      <c r="AO51" s="1914"/>
      <c r="AP51" s="1914"/>
      <c r="AQ51" s="1930">
        <f t="shared" si="20"/>
        <v>0</v>
      </c>
      <c r="AR51" s="1937"/>
      <c r="AS51" s="1937"/>
      <c r="AT51" s="1937"/>
      <c r="AU51" s="1934">
        <f t="shared" si="21"/>
        <v>0</v>
      </c>
      <c r="AV51" s="1923"/>
      <c r="AW51" s="1914"/>
      <c r="AX51" s="1914"/>
      <c r="AY51" s="603">
        <f t="shared" si="22"/>
        <v>0</v>
      </c>
      <c r="AZ51" s="1937"/>
      <c r="BA51" s="1937"/>
      <c r="BB51" s="1934">
        <f t="shared" si="23"/>
        <v>0</v>
      </c>
      <c r="BC51" s="1937"/>
      <c r="BD51" s="1934">
        <f t="shared" si="24"/>
        <v>0</v>
      </c>
    </row>
    <row r="52" spans="1:56" s="604" customFormat="1" ht="14.25">
      <c r="A52" s="1914"/>
      <c r="B52" s="1915"/>
      <c r="C52" s="1923"/>
      <c r="D52" s="1914"/>
      <c r="E52" s="1924"/>
      <c r="F52" s="1923"/>
      <c r="G52" s="1914"/>
      <c r="H52" s="1914"/>
      <c r="I52" s="1914"/>
      <c r="J52" s="1914"/>
      <c r="K52" s="1914"/>
      <c r="L52" s="1914"/>
      <c r="M52" s="1914"/>
      <c r="N52" s="1931">
        <f t="shared" si="16"/>
        <v>0</v>
      </c>
      <c r="O52" s="1937"/>
      <c r="P52" s="1937"/>
      <c r="Q52" s="1937"/>
      <c r="R52" s="1934">
        <f t="shared" si="13"/>
        <v>0</v>
      </c>
      <c r="S52" s="1923"/>
      <c r="T52" s="1914"/>
      <c r="U52" s="1914"/>
      <c r="V52" s="1914"/>
      <c r="W52" s="1914"/>
      <c r="X52" s="605">
        <f t="shared" si="17"/>
        <v>0</v>
      </c>
      <c r="Y52" s="1923"/>
      <c r="Z52" s="1914"/>
      <c r="AA52" s="1914"/>
      <c r="AB52" s="1914"/>
      <c r="AC52" s="1914"/>
      <c r="AD52" s="1914"/>
      <c r="AE52" s="1914"/>
      <c r="AF52" s="1914"/>
      <c r="AG52" s="1914"/>
      <c r="AH52" s="603">
        <f t="shared" si="18"/>
        <v>0</v>
      </c>
      <c r="AI52" s="1937"/>
      <c r="AJ52" s="1935">
        <f t="shared" si="19"/>
        <v>0</v>
      </c>
      <c r="AK52" s="1923"/>
      <c r="AL52" s="1914"/>
      <c r="AM52" s="1914"/>
      <c r="AN52" s="1914"/>
      <c r="AO52" s="1914"/>
      <c r="AP52" s="1914"/>
      <c r="AQ52" s="1930">
        <f t="shared" si="20"/>
        <v>0</v>
      </c>
      <c r="AR52" s="1937"/>
      <c r="AS52" s="1937"/>
      <c r="AT52" s="1937"/>
      <c r="AU52" s="1934">
        <f t="shared" si="21"/>
        <v>0</v>
      </c>
      <c r="AV52" s="1923"/>
      <c r="AW52" s="1914"/>
      <c r="AX52" s="1914"/>
      <c r="AY52" s="603">
        <f t="shared" si="22"/>
        <v>0</v>
      </c>
      <c r="AZ52" s="1937"/>
      <c r="BA52" s="1937"/>
      <c r="BB52" s="1934">
        <f t="shared" si="23"/>
        <v>0</v>
      </c>
      <c r="BC52" s="1937"/>
      <c r="BD52" s="1934">
        <f t="shared" si="24"/>
        <v>0</v>
      </c>
    </row>
    <row r="53" spans="1:56" s="604" customFormat="1" ht="14.25">
      <c r="A53" s="1914"/>
      <c r="B53" s="1915"/>
      <c r="C53" s="1923"/>
      <c r="D53" s="1914"/>
      <c r="E53" s="1924"/>
      <c r="F53" s="1923"/>
      <c r="G53" s="1914"/>
      <c r="H53" s="1914"/>
      <c r="I53" s="1914"/>
      <c r="J53" s="1914"/>
      <c r="K53" s="1914"/>
      <c r="L53" s="1914"/>
      <c r="M53" s="1914"/>
      <c r="N53" s="1931">
        <f t="shared" si="16"/>
        <v>0</v>
      </c>
      <c r="O53" s="1937"/>
      <c r="P53" s="1937"/>
      <c r="Q53" s="1937"/>
      <c r="R53" s="1934">
        <f t="shared" si="13"/>
        <v>0</v>
      </c>
      <c r="S53" s="1923"/>
      <c r="T53" s="1914"/>
      <c r="U53" s="1914"/>
      <c r="V53" s="1914"/>
      <c r="W53" s="1914"/>
      <c r="X53" s="605">
        <f t="shared" si="17"/>
        <v>0</v>
      </c>
      <c r="Y53" s="1923"/>
      <c r="Z53" s="1914"/>
      <c r="AA53" s="1914"/>
      <c r="AB53" s="1914"/>
      <c r="AC53" s="1914"/>
      <c r="AD53" s="1914"/>
      <c r="AE53" s="1914"/>
      <c r="AF53" s="1914"/>
      <c r="AG53" s="1914"/>
      <c r="AH53" s="603">
        <f t="shared" si="18"/>
        <v>0</v>
      </c>
      <c r="AI53" s="1937"/>
      <c r="AJ53" s="1935">
        <f t="shared" si="19"/>
        <v>0</v>
      </c>
      <c r="AK53" s="1923"/>
      <c r="AL53" s="1914"/>
      <c r="AM53" s="1914"/>
      <c r="AN53" s="1914"/>
      <c r="AO53" s="1914"/>
      <c r="AP53" s="1914"/>
      <c r="AQ53" s="1930">
        <f t="shared" si="20"/>
        <v>0</v>
      </c>
      <c r="AR53" s="1937"/>
      <c r="AS53" s="1937"/>
      <c r="AT53" s="1937"/>
      <c r="AU53" s="1934">
        <f t="shared" si="21"/>
        <v>0</v>
      </c>
      <c r="AV53" s="1923"/>
      <c r="AW53" s="1914"/>
      <c r="AX53" s="1914"/>
      <c r="AY53" s="603">
        <f t="shared" si="22"/>
        <v>0</v>
      </c>
      <c r="AZ53" s="1937"/>
      <c r="BA53" s="1937"/>
      <c r="BB53" s="1934">
        <f t="shared" si="23"/>
        <v>0</v>
      </c>
      <c r="BC53" s="1937"/>
      <c r="BD53" s="1934">
        <f t="shared" si="24"/>
        <v>0</v>
      </c>
    </row>
    <row r="54" spans="1:56" s="604" customFormat="1" ht="14.25">
      <c r="A54" s="1914"/>
      <c r="B54" s="1915"/>
      <c r="C54" s="1923"/>
      <c r="D54" s="1914"/>
      <c r="E54" s="1924"/>
      <c r="F54" s="1923"/>
      <c r="G54" s="1914"/>
      <c r="H54" s="1914"/>
      <c r="I54" s="1914"/>
      <c r="J54" s="1914"/>
      <c r="K54" s="1914"/>
      <c r="L54" s="1914"/>
      <c r="M54" s="1914"/>
      <c r="N54" s="1931">
        <f t="shared" si="16"/>
        <v>0</v>
      </c>
      <c r="O54" s="1937"/>
      <c r="P54" s="1937"/>
      <c r="Q54" s="1937"/>
      <c r="R54" s="1934">
        <f t="shared" si="13"/>
        <v>0</v>
      </c>
      <c r="S54" s="1923"/>
      <c r="T54" s="1914"/>
      <c r="U54" s="1914"/>
      <c r="V54" s="1914"/>
      <c r="W54" s="1914"/>
      <c r="X54" s="605">
        <f t="shared" si="17"/>
        <v>0</v>
      </c>
      <c r="Y54" s="1923"/>
      <c r="Z54" s="1914"/>
      <c r="AA54" s="1914"/>
      <c r="AB54" s="1914"/>
      <c r="AC54" s="1914"/>
      <c r="AD54" s="1914"/>
      <c r="AE54" s="1914"/>
      <c r="AF54" s="1914"/>
      <c r="AG54" s="1914"/>
      <c r="AH54" s="603">
        <f t="shared" si="18"/>
        <v>0</v>
      </c>
      <c r="AI54" s="1937"/>
      <c r="AJ54" s="1935">
        <f t="shared" si="19"/>
        <v>0</v>
      </c>
      <c r="AK54" s="1923"/>
      <c r="AL54" s="1914"/>
      <c r="AM54" s="1914"/>
      <c r="AN54" s="1914"/>
      <c r="AO54" s="1914"/>
      <c r="AP54" s="1914"/>
      <c r="AQ54" s="1930">
        <f t="shared" si="20"/>
        <v>0</v>
      </c>
      <c r="AR54" s="1937"/>
      <c r="AS54" s="1937"/>
      <c r="AT54" s="1937"/>
      <c r="AU54" s="1934">
        <f t="shared" si="21"/>
        <v>0</v>
      </c>
      <c r="AV54" s="1923"/>
      <c r="AW54" s="1914"/>
      <c r="AX54" s="1914"/>
      <c r="AY54" s="603">
        <f t="shared" si="22"/>
        <v>0</v>
      </c>
      <c r="AZ54" s="1937"/>
      <c r="BA54" s="1937"/>
      <c r="BB54" s="1934">
        <f t="shared" si="23"/>
        <v>0</v>
      </c>
      <c r="BC54" s="1937"/>
      <c r="BD54" s="1934">
        <f t="shared" si="24"/>
        <v>0</v>
      </c>
    </row>
    <row r="55" spans="1:56" s="604" customFormat="1" ht="14.25">
      <c r="A55" s="1914"/>
      <c r="B55" s="1915"/>
      <c r="C55" s="1923"/>
      <c r="D55" s="1914"/>
      <c r="E55" s="1924"/>
      <c r="F55" s="1923"/>
      <c r="G55" s="1914"/>
      <c r="H55" s="1914"/>
      <c r="I55" s="1914"/>
      <c r="J55" s="1914"/>
      <c r="K55" s="1914"/>
      <c r="L55" s="1914"/>
      <c r="M55" s="1914"/>
      <c r="N55" s="1931">
        <f t="shared" si="16"/>
        <v>0</v>
      </c>
      <c r="O55" s="1937"/>
      <c r="P55" s="1937"/>
      <c r="Q55" s="1937"/>
      <c r="R55" s="1934">
        <f t="shared" si="13"/>
        <v>0</v>
      </c>
      <c r="S55" s="1923"/>
      <c r="T55" s="1914"/>
      <c r="U55" s="1914"/>
      <c r="V55" s="1914"/>
      <c r="W55" s="1914"/>
      <c r="X55" s="605">
        <f t="shared" si="17"/>
        <v>0</v>
      </c>
      <c r="Y55" s="1923"/>
      <c r="Z55" s="1914"/>
      <c r="AA55" s="1914"/>
      <c r="AB55" s="1914"/>
      <c r="AC55" s="1914"/>
      <c r="AD55" s="1914"/>
      <c r="AE55" s="1914"/>
      <c r="AF55" s="1914"/>
      <c r="AG55" s="1914"/>
      <c r="AH55" s="603">
        <f t="shared" si="18"/>
        <v>0</v>
      </c>
      <c r="AI55" s="1937"/>
      <c r="AJ55" s="1935">
        <f t="shared" si="19"/>
        <v>0</v>
      </c>
      <c r="AK55" s="1923"/>
      <c r="AL55" s="1914"/>
      <c r="AM55" s="1914"/>
      <c r="AN55" s="1914"/>
      <c r="AO55" s="1914"/>
      <c r="AP55" s="1914"/>
      <c r="AQ55" s="1930">
        <f t="shared" si="20"/>
        <v>0</v>
      </c>
      <c r="AR55" s="1937"/>
      <c r="AS55" s="1937"/>
      <c r="AT55" s="1937"/>
      <c r="AU55" s="1934">
        <f t="shared" si="21"/>
        <v>0</v>
      </c>
      <c r="AV55" s="1923"/>
      <c r="AW55" s="1914"/>
      <c r="AX55" s="1914"/>
      <c r="AY55" s="603">
        <f t="shared" si="22"/>
        <v>0</v>
      </c>
      <c r="AZ55" s="1937"/>
      <c r="BA55" s="1937"/>
      <c r="BB55" s="1934">
        <f t="shared" si="23"/>
        <v>0</v>
      </c>
      <c r="BC55" s="1937"/>
      <c r="BD55" s="1934">
        <f t="shared" si="24"/>
        <v>0</v>
      </c>
    </row>
    <row r="56" spans="1:56" s="604" customFormat="1" ht="14.25">
      <c r="A56" s="1914"/>
      <c r="B56" s="1915"/>
      <c r="C56" s="1923"/>
      <c r="D56" s="1914"/>
      <c r="E56" s="1924"/>
      <c r="F56" s="1923"/>
      <c r="G56" s="1914"/>
      <c r="H56" s="1914"/>
      <c r="I56" s="1914"/>
      <c r="J56" s="1914"/>
      <c r="K56" s="1914"/>
      <c r="L56" s="1914"/>
      <c r="M56" s="1914"/>
      <c r="N56" s="1931">
        <f t="shared" si="16"/>
        <v>0</v>
      </c>
      <c r="O56" s="1937"/>
      <c r="P56" s="1937"/>
      <c r="Q56" s="1937"/>
      <c r="R56" s="1934">
        <f t="shared" si="13"/>
        <v>0</v>
      </c>
      <c r="S56" s="1923"/>
      <c r="T56" s="1914"/>
      <c r="U56" s="1914"/>
      <c r="V56" s="1914"/>
      <c r="W56" s="1914"/>
      <c r="X56" s="605">
        <f t="shared" si="17"/>
        <v>0</v>
      </c>
      <c r="Y56" s="1923"/>
      <c r="Z56" s="1914"/>
      <c r="AA56" s="1914"/>
      <c r="AB56" s="1914"/>
      <c r="AC56" s="1914"/>
      <c r="AD56" s="1914"/>
      <c r="AE56" s="1914"/>
      <c r="AF56" s="1914"/>
      <c r="AG56" s="1914"/>
      <c r="AH56" s="603">
        <f t="shared" si="18"/>
        <v>0</v>
      </c>
      <c r="AI56" s="1937"/>
      <c r="AJ56" s="1935">
        <f t="shared" si="19"/>
        <v>0</v>
      </c>
      <c r="AK56" s="1923"/>
      <c r="AL56" s="1914"/>
      <c r="AM56" s="1914"/>
      <c r="AN56" s="1914"/>
      <c r="AO56" s="1914"/>
      <c r="AP56" s="1914"/>
      <c r="AQ56" s="1930">
        <f t="shared" si="20"/>
        <v>0</v>
      </c>
      <c r="AR56" s="1937"/>
      <c r="AS56" s="1937"/>
      <c r="AT56" s="1937"/>
      <c r="AU56" s="1934">
        <f t="shared" si="21"/>
        <v>0</v>
      </c>
      <c r="AV56" s="1923"/>
      <c r="AW56" s="1914"/>
      <c r="AX56" s="1914"/>
      <c r="AY56" s="603">
        <f t="shared" si="22"/>
        <v>0</v>
      </c>
      <c r="AZ56" s="1937"/>
      <c r="BA56" s="1937"/>
      <c r="BB56" s="1934">
        <f t="shared" si="23"/>
        <v>0</v>
      </c>
      <c r="BC56" s="1937"/>
      <c r="BD56" s="1934">
        <f t="shared" si="24"/>
        <v>0</v>
      </c>
    </row>
    <row r="57" spans="1:56" s="604" customFormat="1" ht="14.25">
      <c r="A57" s="1914"/>
      <c r="B57" s="1915"/>
      <c r="C57" s="1923"/>
      <c r="D57" s="1914"/>
      <c r="E57" s="1924"/>
      <c r="F57" s="1923"/>
      <c r="G57" s="1914"/>
      <c r="H57" s="1914"/>
      <c r="I57" s="1914"/>
      <c r="J57" s="1914"/>
      <c r="K57" s="1914"/>
      <c r="L57" s="1914"/>
      <c r="M57" s="1914"/>
      <c r="N57" s="1931">
        <f t="shared" si="16"/>
        <v>0</v>
      </c>
      <c r="O57" s="1937"/>
      <c r="P57" s="1937"/>
      <c r="Q57" s="1937"/>
      <c r="R57" s="1934">
        <f t="shared" si="13"/>
        <v>0</v>
      </c>
      <c r="S57" s="1923"/>
      <c r="T57" s="1914"/>
      <c r="U57" s="1914"/>
      <c r="V57" s="1914"/>
      <c r="W57" s="1914"/>
      <c r="X57" s="605">
        <f t="shared" si="17"/>
        <v>0</v>
      </c>
      <c r="Y57" s="1923"/>
      <c r="Z57" s="1914"/>
      <c r="AA57" s="1914"/>
      <c r="AB57" s="1914"/>
      <c r="AC57" s="1914"/>
      <c r="AD57" s="1914"/>
      <c r="AE57" s="1914"/>
      <c r="AF57" s="1914"/>
      <c r="AG57" s="1914"/>
      <c r="AH57" s="603">
        <f t="shared" si="18"/>
        <v>0</v>
      </c>
      <c r="AI57" s="1937"/>
      <c r="AJ57" s="1935">
        <f t="shared" si="19"/>
        <v>0</v>
      </c>
      <c r="AK57" s="1923"/>
      <c r="AL57" s="1914"/>
      <c r="AM57" s="1914"/>
      <c r="AN57" s="1914"/>
      <c r="AO57" s="1914"/>
      <c r="AP57" s="1914"/>
      <c r="AQ57" s="1930">
        <f t="shared" si="20"/>
        <v>0</v>
      </c>
      <c r="AR57" s="1937"/>
      <c r="AS57" s="1937"/>
      <c r="AT57" s="1937"/>
      <c r="AU57" s="1934">
        <f t="shared" si="21"/>
        <v>0</v>
      </c>
      <c r="AV57" s="1923"/>
      <c r="AW57" s="1914"/>
      <c r="AX57" s="1914"/>
      <c r="AY57" s="603">
        <f t="shared" si="22"/>
        <v>0</v>
      </c>
      <c r="AZ57" s="1937"/>
      <c r="BA57" s="1937"/>
      <c r="BB57" s="1934">
        <f t="shared" si="23"/>
        <v>0</v>
      </c>
      <c r="BC57" s="1937"/>
      <c r="BD57" s="1934">
        <f t="shared" si="24"/>
        <v>0</v>
      </c>
    </row>
    <row r="58" spans="1:56" s="604" customFormat="1" ht="14.25">
      <c r="A58" s="1914"/>
      <c r="B58" s="1915"/>
      <c r="C58" s="1923"/>
      <c r="D58" s="1914"/>
      <c r="E58" s="1924"/>
      <c r="F58" s="1923"/>
      <c r="G58" s="1914"/>
      <c r="H58" s="1914"/>
      <c r="I58" s="1914"/>
      <c r="J58" s="1914"/>
      <c r="K58" s="1914"/>
      <c r="L58" s="1914"/>
      <c r="M58" s="1914"/>
      <c r="N58" s="1931">
        <f t="shared" si="16"/>
        <v>0</v>
      </c>
      <c r="O58" s="1937"/>
      <c r="P58" s="1937"/>
      <c r="Q58" s="1937"/>
      <c r="R58" s="1934">
        <f t="shared" si="13"/>
        <v>0</v>
      </c>
      <c r="S58" s="1923"/>
      <c r="T58" s="1914"/>
      <c r="U58" s="1914"/>
      <c r="V58" s="1914"/>
      <c r="W58" s="1914"/>
      <c r="X58" s="605">
        <f t="shared" si="17"/>
        <v>0</v>
      </c>
      <c r="Y58" s="1923"/>
      <c r="Z58" s="1914"/>
      <c r="AA58" s="1914"/>
      <c r="AB58" s="1914"/>
      <c r="AC58" s="1914"/>
      <c r="AD58" s="1914"/>
      <c r="AE58" s="1914"/>
      <c r="AF58" s="1914"/>
      <c r="AG58" s="1914"/>
      <c r="AH58" s="603">
        <f t="shared" si="18"/>
        <v>0</v>
      </c>
      <c r="AI58" s="1937"/>
      <c r="AJ58" s="1935">
        <f t="shared" si="19"/>
        <v>0</v>
      </c>
      <c r="AK58" s="1923"/>
      <c r="AL58" s="1914"/>
      <c r="AM58" s="1914"/>
      <c r="AN58" s="1914"/>
      <c r="AO58" s="1914"/>
      <c r="AP58" s="1914"/>
      <c r="AQ58" s="1930">
        <f t="shared" si="20"/>
        <v>0</v>
      </c>
      <c r="AR58" s="1937"/>
      <c r="AS58" s="1937"/>
      <c r="AT58" s="1937"/>
      <c r="AU58" s="1934">
        <f t="shared" si="21"/>
        <v>0</v>
      </c>
      <c r="AV58" s="1923"/>
      <c r="AW58" s="1914"/>
      <c r="AX58" s="1914"/>
      <c r="AY58" s="603">
        <f t="shared" si="22"/>
        <v>0</v>
      </c>
      <c r="AZ58" s="1937"/>
      <c r="BA58" s="1937"/>
      <c r="BB58" s="1934">
        <f t="shared" si="23"/>
        <v>0</v>
      </c>
      <c r="BC58" s="1937"/>
      <c r="BD58" s="1934">
        <f t="shared" si="24"/>
        <v>0</v>
      </c>
    </row>
    <row r="59" spans="1:56" s="604" customFormat="1" ht="14.25">
      <c r="A59" s="1914"/>
      <c r="B59" s="1915"/>
      <c r="C59" s="1923"/>
      <c r="D59" s="1914"/>
      <c r="E59" s="1924"/>
      <c r="F59" s="1923"/>
      <c r="G59" s="1914"/>
      <c r="H59" s="1914"/>
      <c r="I59" s="1914"/>
      <c r="J59" s="1914"/>
      <c r="K59" s="1914"/>
      <c r="L59" s="1914"/>
      <c r="M59" s="1914"/>
      <c r="N59" s="1931">
        <f t="shared" si="16"/>
        <v>0</v>
      </c>
      <c r="O59" s="1937"/>
      <c r="P59" s="1937"/>
      <c r="Q59" s="1937"/>
      <c r="R59" s="1934">
        <f t="shared" si="13"/>
        <v>0</v>
      </c>
      <c r="S59" s="1923"/>
      <c r="T59" s="1914"/>
      <c r="U59" s="1914"/>
      <c r="V59" s="1914"/>
      <c r="W59" s="1914"/>
      <c r="X59" s="605">
        <f t="shared" si="17"/>
        <v>0</v>
      </c>
      <c r="Y59" s="1923"/>
      <c r="Z59" s="1914"/>
      <c r="AA59" s="1914"/>
      <c r="AB59" s="1914"/>
      <c r="AC59" s="1914"/>
      <c r="AD59" s="1914"/>
      <c r="AE59" s="1914"/>
      <c r="AF59" s="1914"/>
      <c r="AG59" s="1914"/>
      <c r="AH59" s="603">
        <f t="shared" si="18"/>
        <v>0</v>
      </c>
      <c r="AI59" s="1937"/>
      <c r="AJ59" s="1935">
        <f t="shared" si="19"/>
        <v>0</v>
      </c>
      <c r="AK59" s="1923"/>
      <c r="AL59" s="1914"/>
      <c r="AM59" s="1914"/>
      <c r="AN59" s="1914"/>
      <c r="AO59" s="1914"/>
      <c r="AP59" s="1914"/>
      <c r="AQ59" s="1930">
        <f t="shared" si="20"/>
        <v>0</v>
      </c>
      <c r="AR59" s="1937"/>
      <c r="AS59" s="1937"/>
      <c r="AT59" s="1937"/>
      <c r="AU59" s="1934">
        <f t="shared" si="21"/>
        <v>0</v>
      </c>
      <c r="AV59" s="1923"/>
      <c r="AW59" s="1914"/>
      <c r="AX59" s="1914"/>
      <c r="AY59" s="603">
        <f t="shared" si="22"/>
        <v>0</v>
      </c>
      <c r="AZ59" s="1937"/>
      <c r="BA59" s="1937"/>
      <c r="BB59" s="1934">
        <f t="shared" si="23"/>
        <v>0</v>
      </c>
      <c r="BC59" s="1937"/>
      <c r="BD59" s="1934">
        <f t="shared" si="24"/>
        <v>0</v>
      </c>
    </row>
    <row r="60" spans="1:56" s="604" customFormat="1" ht="14.25">
      <c r="A60" s="1914"/>
      <c r="B60" s="1915"/>
      <c r="C60" s="1923"/>
      <c r="D60" s="1914"/>
      <c r="E60" s="1924"/>
      <c r="F60" s="1923"/>
      <c r="G60" s="1914"/>
      <c r="H60" s="1914"/>
      <c r="I60" s="1914"/>
      <c r="J60" s="1914"/>
      <c r="K60" s="1914"/>
      <c r="L60" s="1914"/>
      <c r="M60" s="1914"/>
      <c r="N60" s="1931">
        <f t="shared" si="16"/>
        <v>0</v>
      </c>
      <c r="O60" s="1937"/>
      <c r="P60" s="1937"/>
      <c r="Q60" s="1937"/>
      <c r="R60" s="1934">
        <f t="shared" si="13"/>
        <v>0</v>
      </c>
      <c r="S60" s="1923"/>
      <c r="T60" s="1914"/>
      <c r="U60" s="1914"/>
      <c r="V60" s="1914"/>
      <c r="W60" s="1914"/>
      <c r="X60" s="605">
        <f t="shared" si="17"/>
        <v>0</v>
      </c>
      <c r="Y60" s="1923"/>
      <c r="Z60" s="1914"/>
      <c r="AA60" s="1914"/>
      <c r="AB60" s="1914"/>
      <c r="AC60" s="1914"/>
      <c r="AD60" s="1914"/>
      <c r="AE60" s="1914"/>
      <c r="AF60" s="1914"/>
      <c r="AG60" s="1914"/>
      <c r="AH60" s="603">
        <f t="shared" si="18"/>
        <v>0</v>
      </c>
      <c r="AI60" s="1937"/>
      <c r="AJ60" s="1935">
        <f t="shared" si="19"/>
        <v>0</v>
      </c>
      <c r="AK60" s="1923"/>
      <c r="AL60" s="1914"/>
      <c r="AM60" s="1914"/>
      <c r="AN60" s="1914"/>
      <c r="AO60" s="1914"/>
      <c r="AP60" s="1914"/>
      <c r="AQ60" s="1930">
        <f t="shared" si="20"/>
        <v>0</v>
      </c>
      <c r="AR60" s="1937"/>
      <c r="AS60" s="1937"/>
      <c r="AT60" s="1937"/>
      <c r="AU60" s="1934">
        <f t="shared" si="21"/>
        <v>0</v>
      </c>
      <c r="AV60" s="1923"/>
      <c r="AW60" s="1914"/>
      <c r="AX60" s="1914"/>
      <c r="AY60" s="603">
        <f t="shared" si="22"/>
        <v>0</v>
      </c>
      <c r="AZ60" s="1937"/>
      <c r="BA60" s="1937"/>
      <c r="BB60" s="1934">
        <f t="shared" si="23"/>
        <v>0</v>
      </c>
      <c r="BC60" s="1937"/>
      <c r="BD60" s="1934">
        <f t="shared" si="24"/>
        <v>0</v>
      </c>
    </row>
    <row r="61" spans="1:56" s="604" customFormat="1" ht="14.25">
      <c r="A61" s="1914"/>
      <c r="B61" s="1915"/>
      <c r="C61" s="1923"/>
      <c r="D61" s="1914"/>
      <c r="E61" s="1924"/>
      <c r="F61" s="1923"/>
      <c r="G61" s="1914"/>
      <c r="H61" s="1914"/>
      <c r="I61" s="1914"/>
      <c r="J61" s="1914"/>
      <c r="K61" s="1914"/>
      <c r="L61" s="1914"/>
      <c r="M61" s="1914"/>
      <c r="N61" s="1931">
        <f t="shared" si="16"/>
        <v>0</v>
      </c>
      <c r="O61" s="1937"/>
      <c r="P61" s="1937"/>
      <c r="Q61" s="1937"/>
      <c r="R61" s="1934">
        <f t="shared" si="13"/>
        <v>0</v>
      </c>
      <c r="S61" s="1923"/>
      <c r="T61" s="1914"/>
      <c r="U61" s="1914"/>
      <c r="V61" s="1914"/>
      <c r="W61" s="1914"/>
      <c r="X61" s="605">
        <f t="shared" si="17"/>
        <v>0</v>
      </c>
      <c r="Y61" s="1923"/>
      <c r="Z61" s="1914"/>
      <c r="AA61" s="1914"/>
      <c r="AB61" s="1914"/>
      <c r="AC61" s="1914"/>
      <c r="AD61" s="1914"/>
      <c r="AE61" s="1914"/>
      <c r="AF61" s="1914"/>
      <c r="AG61" s="1914"/>
      <c r="AH61" s="603">
        <f t="shared" si="18"/>
        <v>0</v>
      </c>
      <c r="AI61" s="1937"/>
      <c r="AJ61" s="1935">
        <f t="shared" si="19"/>
        <v>0</v>
      </c>
      <c r="AK61" s="1923"/>
      <c r="AL61" s="1914"/>
      <c r="AM61" s="1914"/>
      <c r="AN61" s="1914"/>
      <c r="AO61" s="1914"/>
      <c r="AP61" s="1914"/>
      <c r="AQ61" s="1930">
        <f t="shared" si="20"/>
        <v>0</v>
      </c>
      <c r="AR61" s="1937"/>
      <c r="AS61" s="1937"/>
      <c r="AT61" s="1937"/>
      <c r="AU61" s="1934">
        <f t="shared" si="21"/>
        <v>0</v>
      </c>
      <c r="AV61" s="1923"/>
      <c r="AW61" s="1914"/>
      <c r="AX61" s="1914"/>
      <c r="AY61" s="603">
        <f t="shared" si="22"/>
        <v>0</v>
      </c>
      <c r="AZ61" s="1937"/>
      <c r="BA61" s="1937"/>
      <c r="BB61" s="1934">
        <f t="shared" si="23"/>
        <v>0</v>
      </c>
      <c r="BC61" s="1937"/>
      <c r="BD61" s="1934">
        <f t="shared" si="24"/>
        <v>0</v>
      </c>
    </row>
    <row r="62" spans="1:56" s="604" customFormat="1" ht="14.25">
      <c r="A62" s="1914"/>
      <c r="B62" s="1915"/>
      <c r="C62" s="1923"/>
      <c r="D62" s="1914"/>
      <c r="E62" s="1924"/>
      <c r="F62" s="1923"/>
      <c r="G62" s="1914"/>
      <c r="H62" s="1914"/>
      <c r="I62" s="1914"/>
      <c r="J62" s="1914"/>
      <c r="K62" s="1914"/>
      <c r="L62" s="1914"/>
      <c r="M62" s="1914"/>
      <c r="N62" s="1931">
        <f t="shared" si="16"/>
        <v>0</v>
      </c>
      <c r="O62" s="1937"/>
      <c r="P62" s="1937"/>
      <c r="Q62" s="1937"/>
      <c r="R62" s="1934">
        <f t="shared" si="13"/>
        <v>0</v>
      </c>
      <c r="S62" s="1923"/>
      <c r="T62" s="1914"/>
      <c r="U62" s="1914"/>
      <c r="V62" s="1914"/>
      <c r="W62" s="1914"/>
      <c r="X62" s="605">
        <f t="shared" si="17"/>
        <v>0</v>
      </c>
      <c r="Y62" s="1923"/>
      <c r="Z62" s="1914"/>
      <c r="AA62" s="1914"/>
      <c r="AB62" s="1914"/>
      <c r="AC62" s="1914"/>
      <c r="AD62" s="1914"/>
      <c r="AE62" s="1914"/>
      <c r="AF62" s="1914"/>
      <c r="AG62" s="1914"/>
      <c r="AH62" s="603">
        <f t="shared" si="18"/>
        <v>0</v>
      </c>
      <c r="AI62" s="1937"/>
      <c r="AJ62" s="1935">
        <f t="shared" si="19"/>
        <v>0</v>
      </c>
      <c r="AK62" s="1923"/>
      <c r="AL62" s="1914"/>
      <c r="AM62" s="1914"/>
      <c r="AN62" s="1914"/>
      <c r="AO62" s="1914"/>
      <c r="AP62" s="1914"/>
      <c r="AQ62" s="1930">
        <f t="shared" si="20"/>
        <v>0</v>
      </c>
      <c r="AR62" s="1937"/>
      <c r="AS62" s="1937"/>
      <c r="AT62" s="1937"/>
      <c r="AU62" s="1934">
        <f t="shared" si="21"/>
        <v>0</v>
      </c>
      <c r="AV62" s="1923"/>
      <c r="AW62" s="1914"/>
      <c r="AX62" s="1914"/>
      <c r="AY62" s="603">
        <f t="shared" si="22"/>
        <v>0</v>
      </c>
      <c r="AZ62" s="1937"/>
      <c r="BA62" s="1937"/>
      <c r="BB62" s="1934">
        <f t="shared" si="23"/>
        <v>0</v>
      </c>
      <c r="BC62" s="1937"/>
      <c r="BD62" s="1934">
        <f t="shared" si="24"/>
        <v>0</v>
      </c>
    </row>
    <row r="63" spans="1:56" s="604" customFormat="1" ht="14.25">
      <c r="A63" s="1914"/>
      <c r="B63" s="1915"/>
      <c r="C63" s="1923"/>
      <c r="D63" s="1914"/>
      <c r="E63" s="1924"/>
      <c r="F63" s="1923"/>
      <c r="G63" s="1914"/>
      <c r="H63" s="1914"/>
      <c r="I63" s="1914"/>
      <c r="J63" s="1914"/>
      <c r="K63" s="1914"/>
      <c r="L63" s="1914"/>
      <c r="M63" s="1914"/>
      <c r="N63" s="1931">
        <f t="shared" si="16"/>
        <v>0</v>
      </c>
      <c r="O63" s="1937"/>
      <c r="P63" s="1937"/>
      <c r="Q63" s="1937"/>
      <c r="R63" s="1934">
        <f t="shared" si="13"/>
        <v>0</v>
      </c>
      <c r="S63" s="1923"/>
      <c r="T63" s="1914"/>
      <c r="U63" s="1914"/>
      <c r="V63" s="1914"/>
      <c r="W63" s="1914"/>
      <c r="X63" s="605">
        <f t="shared" si="17"/>
        <v>0</v>
      </c>
      <c r="Y63" s="1923"/>
      <c r="Z63" s="1914"/>
      <c r="AA63" s="1914"/>
      <c r="AB63" s="1914"/>
      <c r="AC63" s="1914"/>
      <c r="AD63" s="1914"/>
      <c r="AE63" s="1914"/>
      <c r="AF63" s="1914"/>
      <c r="AG63" s="1914"/>
      <c r="AH63" s="603">
        <f t="shared" si="18"/>
        <v>0</v>
      </c>
      <c r="AI63" s="1937"/>
      <c r="AJ63" s="1935">
        <f t="shared" si="19"/>
        <v>0</v>
      </c>
      <c r="AK63" s="1923"/>
      <c r="AL63" s="1914"/>
      <c r="AM63" s="1914"/>
      <c r="AN63" s="1914"/>
      <c r="AO63" s="1914"/>
      <c r="AP63" s="1914"/>
      <c r="AQ63" s="1930">
        <f t="shared" si="20"/>
        <v>0</v>
      </c>
      <c r="AR63" s="1937"/>
      <c r="AS63" s="1937"/>
      <c r="AT63" s="1937"/>
      <c r="AU63" s="1934">
        <f t="shared" si="21"/>
        <v>0</v>
      </c>
      <c r="AV63" s="1923"/>
      <c r="AW63" s="1914"/>
      <c r="AX63" s="1914"/>
      <c r="AY63" s="603">
        <f t="shared" si="22"/>
        <v>0</v>
      </c>
      <c r="AZ63" s="1937"/>
      <c r="BA63" s="1937"/>
      <c r="BB63" s="1934">
        <f t="shared" si="23"/>
        <v>0</v>
      </c>
      <c r="BC63" s="1937"/>
      <c r="BD63" s="1934">
        <f t="shared" si="24"/>
        <v>0</v>
      </c>
    </row>
    <row r="64" spans="1:56" s="604" customFormat="1" ht="14.25">
      <c r="A64" s="1914"/>
      <c r="B64" s="1915"/>
      <c r="C64" s="1923"/>
      <c r="D64" s="1914"/>
      <c r="E64" s="1924"/>
      <c r="F64" s="1923"/>
      <c r="G64" s="1914"/>
      <c r="H64" s="1914"/>
      <c r="I64" s="1914"/>
      <c r="J64" s="1914"/>
      <c r="K64" s="1914"/>
      <c r="L64" s="1914"/>
      <c r="M64" s="1914"/>
      <c r="N64" s="1931">
        <f t="shared" si="16"/>
        <v>0</v>
      </c>
      <c r="O64" s="1937"/>
      <c r="P64" s="1937"/>
      <c r="Q64" s="1937"/>
      <c r="R64" s="1934">
        <f t="shared" si="13"/>
        <v>0</v>
      </c>
      <c r="S64" s="1923"/>
      <c r="T64" s="1914"/>
      <c r="U64" s="1914"/>
      <c r="V64" s="1914"/>
      <c r="W64" s="1914"/>
      <c r="X64" s="605">
        <f t="shared" si="17"/>
        <v>0</v>
      </c>
      <c r="Y64" s="1923"/>
      <c r="Z64" s="1914"/>
      <c r="AA64" s="1914"/>
      <c r="AB64" s="1914"/>
      <c r="AC64" s="1914"/>
      <c r="AD64" s="1914"/>
      <c r="AE64" s="1914"/>
      <c r="AF64" s="1914"/>
      <c r="AG64" s="1914"/>
      <c r="AH64" s="603">
        <f t="shared" si="18"/>
        <v>0</v>
      </c>
      <c r="AI64" s="1937"/>
      <c r="AJ64" s="1935">
        <f t="shared" si="19"/>
        <v>0</v>
      </c>
      <c r="AK64" s="1923"/>
      <c r="AL64" s="1914"/>
      <c r="AM64" s="1914"/>
      <c r="AN64" s="1914"/>
      <c r="AO64" s="1914"/>
      <c r="AP64" s="1914"/>
      <c r="AQ64" s="1930">
        <f t="shared" si="20"/>
        <v>0</v>
      </c>
      <c r="AR64" s="1937"/>
      <c r="AS64" s="1937"/>
      <c r="AT64" s="1937"/>
      <c r="AU64" s="1934">
        <f t="shared" si="21"/>
        <v>0</v>
      </c>
      <c r="AV64" s="1923"/>
      <c r="AW64" s="1914"/>
      <c r="AX64" s="1914"/>
      <c r="AY64" s="603">
        <f t="shared" si="22"/>
        <v>0</v>
      </c>
      <c r="AZ64" s="1937"/>
      <c r="BA64" s="1937"/>
      <c r="BB64" s="1934">
        <f t="shared" si="23"/>
        <v>0</v>
      </c>
      <c r="BC64" s="1937"/>
      <c r="BD64" s="1934">
        <f t="shared" si="24"/>
        <v>0</v>
      </c>
    </row>
    <row r="65" spans="1:56" s="604" customFormat="1" ht="14.25">
      <c r="A65" s="1914"/>
      <c r="B65" s="1915"/>
      <c r="C65" s="1923"/>
      <c r="D65" s="1914"/>
      <c r="E65" s="1924"/>
      <c r="F65" s="1923"/>
      <c r="G65" s="1914"/>
      <c r="H65" s="1914"/>
      <c r="I65" s="1914"/>
      <c r="J65" s="1914"/>
      <c r="K65" s="1914"/>
      <c r="L65" s="1914"/>
      <c r="M65" s="1914"/>
      <c r="N65" s="1931">
        <f t="shared" si="16"/>
        <v>0</v>
      </c>
      <c r="O65" s="1937"/>
      <c r="P65" s="1937"/>
      <c r="Q65" s="1937"/>
      <c r="R65" s="1934">
        <f t="shared" si="13"/>
        <v>0</v>
      </c>
      <c r="S65" s="1923"/>
      <c r="T65" s="1914"/>
      <c r="U65" s="1914"/>
      <c r="V65" s="1914"/>
      <c r="W65" s="1914"/>
      <c r="X65" s="605">
        <f t="shared" si="17"/>
        <v>0</v>
      </c>
      <c r="Y65" s="1923"/>
      <c r="Z65" s="1914"/>
      <c r="AA65" s="1914"/>
      <c r="AB65" s="1914"/>
      <c r="AC65" s="1914"/>
      <c r="AD65" s="1914"/>
      <c r="AE65" s="1914"/>
      <c r="AF65" s="1914"/>
      <c r="AG65" s="1914"/>
      <c r="AH65" s="603">
        <f t="shared" si="18"/>
        <v>0</v>
      </c>
      <c r="AI65" s="1937"/>
      <c r="AJ65" s="1935">
        <f t="shared" si="19"/>
        <v>0</v>
      </c>
      <c r="AK65" s="1923"/>
      <c r="AL65" s="1914"/>
      <c r="AM65" s="1914"/>
      <c r="AN65" s="1914"/>
      <c r="AO65" s="1914"/>
      <c r="AP65" s="1914"/>
      <c r="AQ65" s="1930">
        <f t="shared" si="20"/>
        <v>0</v>
      </c>
      <c r="AR65" s="1937"/>
      <c r="AS65" s="1937"/>
      <c r="AT65" s="1937"/>
      <c r="AU65" s="1934">
        <f t="shared" si="21"/>
        <v>0</v>
      </c>
      <c r="AV65" s="1923"/>
      <c r="AW65" s="1914"/>
      <c r="AX65" s="1914"/>
      <c r="AY65" s="603">
        <f t="shared" si="22"/>
        <v>0</v>
      </c>
      <c r="AZ65" s="1937"/>
      <c r="BA65" s="1937"/>
      <c r="BB65" s="1934">
        <f t="shared" si="23"/>
        <v>0</v>
      </c>
      <c r="BC65" s="1937"/>
      <c r="BD65" s="1934">
        <f t="shared" si="24"/>
        <v>0</v>
      </c>
    </row>
    <row r="66" spans="1:56" s="604" customFormat="1" ht="14.25">
      <c r="A66" s="1914"/>
      <c r="B66" s="1915"/>
      <c r="C66" s="1923"/>
      <c r="D66" s="1914"/>
      <c r="E66" s="1924"/>
      <c r="F66" s="1923"/>
      <c r="G66" s="1914"/>
      <c r="H66" s="1914"/>
      <c r="I66" s="1914"/>
      <c r="J66" s="1914"/>
      <c r="K66" s="1914"/>
      <c r="L66" s="1914"/>
      <c r="M66" s="1914"/>
      <c r="N66" s="1931">
        <f t="shared" si="16"/>
        <v>0</v>
      </c>
      <c r="O66" s="1937"/>
      <c r="P66" s="1937"/>
      <c r="Q66" s="1937"/>
      <c r="R66" s="1934">
        <f t="shared" si="13"/>
        <v>0</v>
      </c>
      <c r="S66" s="1923"/>
      <c r="T66" s="1914"/>
      <c r="U66" s="1914"/>
      <c r="V66" s="1914"/>
      <c r="W66" s="1914"/>
      <c r="X66" s="605">
        <f t="shared" si="17"/>
        <v>0</v>
      </c>
      <c r="Y66" s="1923"/>
      <c r="Z66" s="1914"/>
      <c r="AA66" s="1914"/>
      <c r="AB66" s="1914"/>
      <c r="AC66" s="1914"/>
      <c r="AD66" s="1914"/>
      <c r="AE66" s="1914"/>
      <c r="AF66" s="1914"/>
      <c r="AG66" s="1914"/>
      <c r="AH66" s="603">
        <f t="shared" si="18"/>
        <v>0</v>
      </c>
      <c r="AI66" s="1937"/>
      <c r="AJ66" s="1935">
        <f t="shared" si="19"/>
        <v>0</v>
      </c>
      <c r="AK66" s="1923"/>
      <c r="AL66" s="1914"/>
      <c r="AM66" s="1914"/>
      <c r="AN66" s="1914"/>
      <c r="AO66" s="1914"/>
      <c r="AP66" s="1914"/>
      <c r="AQ66" s="1930">
        <f t="shared" si="20"/>
        <v>0</v>
      </c>
      <c r="AR66" s="1937"/>
      <c r="AS66" s="1937"/>
      <c r="AT66" s="1937"/>
      <c r="AU66" s="1934">
        <f t="shared" si="21"/>
        <v>0</v>
      </c>
      <c r="AV66" s="1923"/>
      <c r="AW66" s="1914"/>
      <c r="AX66" s="1914"/>
      <c r="AY66" s="603">
        <f t="shared" si="22"/>
        <v>0</v>
      </c>
      <c r="AZ66" s="1937"/>
      <c r="BA66" s="1937"/>
      <c r="BB66" s="1934">
        <f t="shared" si="23"/>
        <v>0</v>
      </c>
      <c r="BC66" s="1937"/>
      <c r="BD66" s="1934">
        <f t="shared" si="24"/>
        <v>0</v>
      </c>
    </row>
    <row r="67" spans="1:56" s="604" customFormat="1" ht="14.25">
      <c r="A67" s="1914"/>
      <c r="B67" s="1915"/>
      <c r="C67" s="1923"/>
      <c r="D67" s="1914"/>
      <c r="E67" s="1924"/>
      <c r="F67" s="1923"/>
      <c r="G67" s="1914"/>
      <c r="H67" s="1914"/>
      <c r="I67" s="1914"/>
      <c r="J67" s="1914"/>
      <c r="K67" s="1914"/>
      <c r="L67" s="1914"/>
      <c r="M67" s="1914"/>
      <c r="N67" s="1931">
        <f t="shared" si="16"/>
        <v>0</v>
      </c>
      <c r="O67" s="1937"/>
      <c r="P67" s="1937"/>
      <c r="Q67" s="1937"/>
      <c r="R67" s="1934">
        <f t="shared" si="13"/>
        <v>0</v>
      </c>
      <c r="S67" s="1923"/>
      <c r="T67" s="1914"/>
      <c r="U67" s="1914"/>
      <c r="V67" s="1914"/>
      <c r="W67" s="1914"/>
      <c r="X67" s="605">
        <f t="shared" si="17"/>
        <v>0</v>
      </c>
      <c r="Y67" s="1923"/>
      <c r="Z67" s="1914"/>
      <c r="AA67" s="1914"/>
      <c r="AB67" s="1914"/>
      <c r="AC67" s="1914"/>
      <c r="AD67" s="1914"/>
      <c r="AE67" s="1914"/>
      <c r="AF67" s="1914"/>
      <c r="AG67" s="1914"/>
      <c r="AH67" s="603">
        <f t="shared" si="18"/>
        <v>0</v>
      </c>
      <c r="AI67" s="1937"/>
      <c r="AJ67" s="1935">
        <f t="shared" si="19"/>
        <v>0</v>
      </c>
      <c r="AK67" s="1923"/>
      <c r="AL67" s="1914"/>
      <c r="AM67" s="1914"/>
      <c r="AN67" s="1914"/>
      <c r="AO67" s="1914"/>
      <c r="AP67" s="1914"/>
      <c r="AQ67" s="1930">
        <f t="shared" si="20"/>
        <v>0</v>
      </c>
      <c r="AR67" s="1937"/>
      <c r="AS67" s="1937"/>
      <c r="AT67" s="1937"/>
      <c r="AU67" s="1934">
        <f t="shared" si="21"/>
        <v>0</v>
      </c>
      <c r="AV67" s="1923"/>
      <c r="AW67" s="1914"/>
      <c r="AX67" s="1914"/>
      <c r="AY67" s="603">
        <f t="shared" si="22"/>
        <v>0</v>
      </c>
      <c r="AZ67" s="1937"/>
      <c r="BA67" s="1937"/>
      <c r="BB67" s="1934">
        <f t="shared" si="23"/>
        <v>0</v>
      </c>
      <c r="BC67" s="1937"/>
      <c r="BD67" s="1934">
        <f t="shared" si="24"/>
        <v>0</v>
      </c>
    </row>
    <row r="68" spans="1:56" s="604" customFormat="1" ht="14.25">
      <c r="A68" s="1914"/>
      <c r="B68" s="1915"/>
      <c r="C68" s="1923"/>
      <c r="D68" s="1914"/>
      <c r="E68" s="1924"/>
      <c r="F68" s="1923"/>
      <c r="G68" s="1914"/>
      <c r="H68" s="1914"/>
      <c r="I68" s="1914"/>
      <c r="J68" s="1914"/>
      <c r="K68" s="1914"/>
      <c r="L68" s="1914"/>
      <c r="M68" s="1914"/>
      <c r="N68" s="1931">
        <f t="shared" si="16"/>
        <v>0</v>
      </c>
      <c r="O68" s="1937"/>
      <c r="P68" s="1937"/>
      <c r="Q68" s="1937"/>
      <c r="R68" s="1934">
        <f t="shared" si="13"/>
        <v>0</v>
      </c>
      <c r="S68" s="1923"/>
      <c r="T68" s="1914"/>
      <c r="U68" s="1914"/>
      <c r="V68" s="1914"/>
      <c r="W68" s="1914"/>
      <c r="X68" s="605">
        <f t="shared" si="17"/>
        <v>0</v>
      </c>
      <c r="Y68" s="1923"/>
      <c r="Z68" s="1914"/>
      <c r="AA68" s="1914"/>
      <c r="AB68" s="1914"/>
      <c r="AC68" s="1914"/>
      <c r="AD68" s="1914"/>
      <c r="AE68" s="1914"/>
      <c r="AF68" s="1914"/>
      <c r="AG68" s="1914"/>
      <c r="AH68" s="603">
        <f t="shared" si="18"/>
        <v>0</v>
      </c>
      <c r="AI68" s="1937"/>
      <c r="AJ68" s="1935">
        <f t="shared" si="19"/>
        <v>0</v>
      </c>
      <c r="AK68" s="1923"/>
      <c r="AL68" s="1914"/>
      <c r="AM68" s="1914"/>
      <c r="AN68" s="1914"/>
      <c r="AO68" s="1914"/>
      <c r="AP68" s="1914"/>
      <c r="AQ68" s="1930">
        <f t="shared" si="20"/>
        <v>0</v>
      </c>
      <c r="AR68" s="1937"/>
      <c r="AS68" s="1937"/>
      <c r="AT68" s="1937"/>
      <c r="AU68" s="1934">
        <f t="shared" si="21"/>
        <v>0</v>
      </c>
      <c r="AV68" s="1923"/>
      <c r="AW68" s="1914"/>
      <c r="AX68" s="1914"/>
      <c r="AY68" s="603">
        <f t="shared" si="22"/>
        <v>0</v>
      </c>
      <c r="AZ68" s="1937"/>
      <c r="BA68" s="1937"/>
      <c r="BB68" s="1934">
        <f t="shared" si="23"/>
        <v>0</v>
      </c>
      <c r="BC68" s="1937"/>
      <c r="BD68" s="1934">
        <f t="shared" si="24"/>
        <v>0</v>
      </c>
    </row>
    <row r="69" spans="1:56" s="604" customFormat="1" ht="14.25">
      <c r="A69" s="1914"/>
      <c r="B69" s="1915"/>
      <c r="C69" s="1923"/>
      <c r="D69" s="1914"/>
      <c r="E69" s="1924"/>
      <c r="F69" s="1923"/>
      <c r="G69" s="1914"/>
      <c r="H69" s="1914"/>
      <c r="I69" s="1914"/>
      <c r="J69" s="1914"/>
      <c r="K69" s="1914"/>
      <c r="L69" s="1914"/>
      <c r="M69" s="1914"/>
      <c r="N69" s="1931">
        <f t="shared" si="16"/>
        <v>0</v>
      </c>
      <c r="O69" s="1937"/>
      <c r="P69" s="1937"/>
      <c r="Q69" s="1937"/>
      <c r="R69" s="1934">
        <f t="shared" si="13"/>
        <v>0</v>
      </c>
      <c r="S69" s="1923"/>
      <c r="T69" s="1914"/>
      <c r="U69" s="1914"/>
      <c r="V69" s="1914"/>
      <c r="W69" s="1914"/>
      <c r="X69" s="605">
        <f t="shared" si="17"/>
        <v>0</v>
      </c>
      <c r="Y69" s="1923"/>
      <c r="Z69" s="1914"/>
      <c r="AA69" s="1914"/>
      <c r="AB69" s="1914"/>
      <c r="AC69" s="1914"/>
      <c r="AD69" s="1914"/>
      <c r="AE69" s="1914"/>
      <c r="AF69" s="1914"/>
      <c r="AG69" s="1914"/>
      <c r="AH69" s="603">
        <f t="shared" si="18"/>
        <v>0</v>
      </c>
      <c r="AI69" s="1937"/>
      <c r="AJ69" s="1935">
        <f t="shared" si="19"/>
        <v>0</v>
      </c>
      <c r="AK69" s="1923"/>
      <c r="AL69" s="1914"/>
      <c r="AM69" s="1914"/>
      <c r="AN69" s="1914"/>
      <c r="AO69" s="1914"/>
      <c r="AP69" s="1914"/>
      <c r="AQ69" s="1930">
        <f t="shared" si="20"/>
        <v>0</v>
      </c>
      <c r="AR69" s="1937"/>
      <c r="AS69" s="1937"/>
      <c r="AT69" s="1937"/>
      <c r="AU69" s="1934">
        <f t="shared" si="21"/>
        <v>0</v>
      </c>
      <c r="AV69" s="1923"/>
      <c r="AW69" s="1914"/>
      <c r="AX69" s="1914"/>
      <c r="AY69" s="603">
        <f t="shared" si="22"/>
        <v>0</v>
      </c>
      <c r="AZ69" s="1937"/>
      <c r="BA69" s="1937"/>
      <c r="BB69" s="1934">
        <f t="shared" si="23"/>
        <v>0</v>
      </c>
      <c r="BC69" s="1937"/>
      <c r="BD69" s="1934">
        <f t="shared" si="24"/>
        <v>0</v>
      </c>
    </row>
    <row r="70" spans="1:56" s="604" customFormat="1" ht="14.25">
      <c r="A70" s="1914"/>
      <c r="B70" s="1915"/>
      <c r="C70" s="1923"/>
      <c r="D70" s="1914"/>
      <c r="E70" s="1924"/>
      <c r="F70" s="1923"/>
      <c r="G70" s="1914"/>
      <c r="H70" s="1914"/>
      <c r="I70" s="1914"/>
      <c r="J70" s="1914"/>
      <c r="K70" s="1914"/>
      <c r="L70" s="1914"/>
      <c r="M70" s="1914"/>
      <c r="N70" s="1931">
        <f t="shared" si="16"/>
        <v>0</v>
      </c>
      <c r="O70" s="1937"/>
      <c r="P70" s="1937"/>
      <c r="Q70" s="1937"/>
      <c r="R70" s="1934">
        <f t="shared" si="13"/>
        <v>0</v>
      </c>
      <c r="S70" s="1923"/>
      <c r="T70" s="1914"/>
      <c r="U70" s="1914"/>
      <c r="V70" s="1914"/>
      <c r="W70" s="1914"/>
      <c r="X70" s="605">
        <f t="shared" si="17"/>
        <v>0</v>
      </c>
      <c r="Y70" s="1923"/>
      <c r="Z70" s="1914"/>
      <c r="AA70" s="1914"/>
      <c r="AB70" s="1914"/>
      <c r="AC70" s="1914"/>
      <c r="AD70" s="1914"/>
      <c r="AE70" s="1914"/>
      <c r="AF70" s="1914"/>
      <c r="AG70" s="1914"/>
      <c r="AH70" s="603">
        <f t="shared" si="18"/>
        <v>0</v>
      </c>
      <c r="AI70" s="1937"/>
      <c r="AJ70" s="1935">
        <f t="shared" si="19"/>
        <v>0</v>
      </c>
      <c r="AK70" s="1923"/>
      <c r="AL70" s="1914"/>
      <c r="AM70" s="1914"/>
      <c r="AN70" s="1914"/>
      <c r="AO70" s="1914"/>
      <c r="AP70" s="1914"/>
      <c r="AQ70" s="1930">
        <f t="shared" si="20"/>
        <v>0</v>
      </c>
      <c r="AR70" s="1937"/>
      <c r="AS70" s="1937"/>
      <c r="AT70" s="1937"/>
      <c r="AU70" s="1934">
        <f t="shared" si="21"/>
        <v>0</v>
      </c>
      <c r="AV70" s="1923"/>
      <c r="AW70" s="1914"/>
      <c r="AX70" s="1914"/>
      <c r="AY70" s="603">
        <f t="shared" si="22"/>
        <v>0</v>
      </c>
      <c r="AZ70" s="1937"/>
      <c r="BA70" s="1937"/>
      <c r="BB70" s="1934">
        <f t="shared" si="23"/>
        <v>0</v>
      </c>
      <c r="BC70" s="1937"/>
      <c r="BD70" s="1934">
        <f t="shared" si="24"/>
        <v>0</v>
      </c>
    </row>
    <row r="71" spans="1:56" s="604" customFormat="1" ht="14.25">
      <c r="A71" s="1914"/>
      <c r="B71" s="1915"/>
      <c r="C71" s="1923"/>
      <c r="D71" s="1914"/>
      <c r="E71" s="1924"/>
      <c r="F71" s="1923"/>
      <c r="G71" s="1914"/>
      <c r="H71" s="1914"/>
      <c r="I71" s="1914"/>
      <c r="J71" s="1914"/>
      <c r="K71" s="1914"/>
      <c r="L71" s="1914"/>
      <c r="M71" s="1914"/>
      <c r="N71" s="1931">
        <f t="shared" si="16"/>
        <v>0</v>
      </c>
      <c r="O71" s="1937"/>
      <c r="P71" s="1937"/>
      <c r="Q71" s="1937"/>
      <c r="R71" s="1934">
        <f t="shared" si="13"/>
        <v>0</v>
      </c>
      <c r="S71" s="1923"/>
      <c r="T71" s="1914"/>
      <c r="U71" s="1914"/>
      <c r="V71" s="1914"/>
      <c r="W71" s="1914"/>
      <c r="X71" s="605">
        <f t="shared" si="17"/>
        <v>0</v>
      </c>
      <c r="Y71" s="1923"/>
      <c r="Z71" s="1914"/>
      <c r="AA71" s="1914"/>
      <c r="AB71" s="1914"/>
      <c r="AC71" s="1914"/>
      <c r="AD71" s="1914"/>
      <c r="AE71" s="1914"/>
      <c r="AF71" s="1914"/>
      <c r="AG71" s="1914"/>
      <c r="AH71" s="603">
        <f t="shared" si="18"/>
        <v>0</v>
      </c>
      <c r="AI71" s="1937"/>
      <c r="AJ71" s="1935">
        <f t="shared" si="19"/>
        <v>0</v>
      </c>
      <c r="AK71" s="1923"/>
      <c r="AL71" s="1914"/>
      <c r="AM71" s="1914"/>
      <c r="AN71" s="1914"/>
      <c r="AO71" s="1914"/>
      <c r="AP71" s="1914"/>
      <c r="AQ71" s="1930">
        <f t="shared" si="20"/>
        <v>0</v>
      </c>
      <c r="AR71" s="1937"/>
      <c r="AS71" s="1937"/>
      <c r="AT71" s="1937"/>
      <c r="AU71" s="1934">
        <f t="shared" si="21"/>
        <v>0</v>
      </c>
      <c r="AV71" s="1923"/>
      <c r="AW71" s="1914"/>
      <c r="AX71" s="1914"/>
      <c r="AY71" s="603">
        <f t="shared" si="22"/>
        <v>0</v>
      </c>
      <c r="AZ71" s="1937"/>
      <c r="BA71" s="1937"/>
      <c r="BB71" s="1934">
        <f t="shared" si="23"/>
        <v>0</v>
      </c>
      <c r="BC71" s="1937"/>
      <c r="BD71" s="1934">
        <f t="shared" si="24"/>
        <v>0</v>
      </c>
    </row>
    <row r="72" spans="1:56" s="604" customFormat="1" ht="14.25">
      <c r="A72" s="1914"/>
      <c r="B72" s="1915"/>
      <c r="C72" s="1923"/>
      <c r="D72" s="1914"/>
      <c r="E72" s="1924"/>
      <c r="F72" s="1923"/>
      <c r="G72" s="1914"/>
      <c r="H72" s="1914"/>
      <c r="I72" s="1914"/>
      <c r="J72" s="1914"/>
      <c r="K72" s="1914"/>
      <c r="L72" s="1914"/>
      <c r="M72" s="1914"/>
      <c r="N72" s="1931">
        <f t="shared" si="16"/>
        <v>0</v>
      </c>
      <c r="O72" s="1937"/>
      <c r="P72" s="1937"/>
      <c r="Q72" s="1937"/>
      <c r="R72" s="1934">
        <f t="shared" si="13"/>
        <v>0</v>
      </c>
      <c r="S72" s="1923"/>
      <c r="T72" s="1914"/>
      <c r="U72" s="1914"/>
      <c r="V72" s="1914"/>
      <c r="W72" s="1914"/>
      <c r="X72" s="605">
        <f t="shared" si="17"/>
        <v>0</v>
      </c>
      <c r="Y72" s="1923"/>
      <c r="Z72" s="1914"/>
      <c r="AA72" s="1914"/>
      <c r="AB72" s="1914"/>
      <c r="AC72" s="1914"/>
      <c r="AD72" s="1914"/>
      <c r="AE72" s="1914"/>
      <c r="AF72" s="1914"/>
      <c r="AG72" s="1914"/>
      <c r="AH72" s="603">
        <f t="shared" si="18"/>
        <v>0</v>
      </c>
      <c r="AI72" s="1937"/>
      <c r="AJ72" s="1935">
        <f t="shared" si="19"/>
        <v>0</v>
      </c>
      <c r="AK72" s="1923"/>
      <c r="AL72" s="1914"/>
      <c r="AM72" s="1914"/>
      <c r="AN72" s="1914"/>
      <c r="AO72" s="1914"/>
      <c r="AP72" s="1914"/>
      <c r="AQ72" s="1930">
        <f t="shared" si="20"/>
        <v>0</v>
      </c>
      <c r="AR72" s="1937"/>
      <c r="AS72" s="1937"/>
      <c r="AT72" s="1937"/>
      <c r="AU72" s="1934">
        <f t="shared" si="21"/>
        <v>0</v>
      </c>
      <c r="AV72" s="1923"/>
      <c r="AW72" s="1914"/>
      <c r="AX72" s="1914"/>
      <c r="AY72" s="603">
        <f t="shared" si="22"/>
        <v>0</v>
      </c>
      <c r="AZ72" s="1937"/>
      <c r="BA72" s="1937"/>
      <c r="BB72" s="1934">
        <f t="shared" si="23"/>
        <v>0</v>
      </c>
      <c r="BC72" s="1937"/>
      <c r="BD72" s="1934">
        <f t="shared" si="24"/>
        <v>0</v>
      </c>
    </row>
    <row r="73" spans="1:56" s="604" customFormat="1" ht="14.25">
      <c r="A73" s="1914"/>
      <c r="B73" s="1915"/>
      <c r="C73" s="1923"/>
      <c r="D73" s="1914"/>
      <c r="E73" s="1924"/>
      <c r="F73" s="1923"/>
      <c r="G73" s="1914"/>
      <c r="H73" s="1914"/>
      <c r="I73" s="1914"/>
      <c r="J73" s="1914"/>
      <c r="K73" s="1914"/>
      <c r="L73" s="1914"/>
      <c r="M73" s="1914"/>
      <c r="N73" s="1931">
        <f t="shared" si="16"/>
        <v>0</v>
      </c>
      <c r="O73" s="1937"/>
      <c r="P73" s="1937"/>
      <c r="Q73" s="1937"/>
      <c r="R73" s="1934">
        <f t="shared" si="13"/>
        <v>0</v>
      </c>
      <c r="S73" s="1923"/>
      <c r="T73" s="1914"/>
      <c r="U73" s="1914"/>
      <c r="V73" s="1914"/>
      <c r="W73" s="1914"/>
      <c r="X73" s="605">
        <f t="shared" si="17"/>
        <v>0</v>
      </c>
      <c r="Y73" s="1923"/>
      <c r="Z73" s="1914"/>
      <c r="AA73" s="1914"/>
      <c r="AB73" s="1914"/>
      <c r="AC73" s="1914"/>
      <c r="AD73" s="1914"/>
      <c r="AE73" s="1914"/>
      <c r="AF73" s="1914"/>
      <c r="AG73" s="1914"/>
      <c r="AH73" s="603">
        <f t="shared" si="18"/>
        <v>0</v>
      </c>
      <c r="AI73" s="1937"/>
      <c r="AJ73" s="1935">
        <f t="shared" si="19"/>
        <v>0</v>
      </c>
      <c r="AK73" s="1923"/>
      <c r="AL73" s="1914"/>
      <c r="AM73" s="1914"/>
      <c r="AN73" s="1914"/>
      <c r="AO73" s="1914"/>
      <c r="AP73" s="1914"/>
      <c r="AQ73" s="1930">
        <f t="shared" si="20"/>
        <v>0</v>
      </c>
      <c r="AR73" s="1937"/>
      <c r="AS73" s="1937"/>
      <c r="AT73" s="1937"/>
      <c r="AU73" s="1934">
        <f t="shared" si="21"/>
        <v>0</v>
      </c>
      <c r="AV73" s="1923"/>
      <c r="AW73" s="1914"/>
      <c r="AX73" s="1914"/>
      <c r="AY73" s="603">
        <f t="shared" si="22"/>
        <v>0</v>
      </c>
      <c r="AZ73" s="1937"/>
      <c r="BA73" s="1937"/>
      <c r="BB73" s="1934">
        <f t="shared" si="23"/>
        <v>0</v>
      </c>
      <c r="BC73" s="1937"/>
      <c r="BD73" s="1934">
        <f t="shared" si="24"/>
        <v>0</v>
      </c>
    </row>
    <row r="74" spans="1:56" s="604" customFormat="1" ht="14.25">
      <c r="A74" s="1914"/>
      <c r="B74" s="1915"/>
      <c r="C74" s="1923"/>
      <c r="D74" s="1914"/>
      <c r="E74" s="1924"/>
      <c r="F74" s="1923"/>
      <c r="G74" s="1914"/>
      <c r="H74" s="1914"/>
      <c r="I74" s="1914"/>
      <c r="J74" s="1914"/>
      <c r="K74" s="1914"/>
      <c r="L74" s="1914"/>
      <c r="M74" s="1914"/>
      <c r="N74" s="1931">
        <f t="shared" si="16"/>
        <v>0</v>
      </c>
      <c r="O74" s="1937"/>
      <c r="P74" s="1937"/>
      <c r="Q74" s="1937"/>
      <c r="R74" s="1934">
        <f t="shared" si="13"/>
        <v>0</v>
      </c>
      <c r="S74" s="1923"/>
      <c r="T74" s="1914"/>
      <c r="U74" s="1914"/>
      <c r="V74" s="1914"/>
      <c r="W74" s="1914"/>
      <c r="X74" s="605">
        <f t="shared" si="17"/>
        <v>0</v>
      </c>
      <c r="Y74" s="1923"/>
      <c r="Z74" s="1914"/>
      <c r="AA74" s="1914"/>
      <c r="AB74" s="1914"/>
      <c r="AC74" s="1914"/>
      <c r="AD74" s="1914"/>
      <c r="AE74" s="1914"/>
      <c r="AF74" s="1914"/>
      <c r="AG74" s="1914"/>
      <c r="AH74" s="603">
        <f t="shared" si="18"/>
        <v>0</v>
      </c>
      <c r="AI74" s="1937"/>
      <c r="AJ74" s="1935">
        <f t="shared" si="19"/>
        <v>0</v>
      </c>
      <c r="AK74" s="1923"/>
      <c r="AL74" s="1914"/>
      <c r="AM74" s="1914"/>
      <c r="AN74" s="1914"/>
      <c r="AO74" s="1914"/>
      <c r="AP74" s="1914"/>
      <c r="AQ74" s="1930">
        <f t="shared" si="20"/>
        <v>0</v>
      </c>
      <c r="AR74" s="1937"/>
      <c r="AS74" s="1937"/>
      <c r="AT74" s="1937"/>
      <c r="AU74" s="1934">
        <f t="shared" si="21"/>
        <v>0</v>
      </c>
      <c r="AV74" s="1923"/>
      <c r="AW74" s="1914"/>
      <c r="AX74" s="1914"/>
      <c r="AY74" s="603">
        <f t="shared" si="22"/>
        <v>0</v>
      </c>
      <c r="AZ74" s="1937"/>
      <c r="BA74" s="1937"/>
      <c r="BB74" s="1934">
        <f t="shared" si="23"/>
        <v>0</v>
      </c>
      <c r="BC74" s="1937"/>
      <c r="BD74" s="1934">
        <f t="shared" si="24"/>
        <v>0</v>
      </c>
    </row>
    <row r="75" spans="1:56" s="604" customFormat="1" ht="14.25">
      <c r="A75" s="1914"/>
      <c r="B75" s="1915"/>
      <c r="C75" s="1923"/>
      <c r="D75" s="1914"/>
      <c r="E75" s="1924"/>
      <c r="F75" s="1923"/>
      <c r="G75" s="1914"/>
      <c r="H75" s="1914"/>
      <c r="I75" s="1914"/>
      <c r="J75" s="1914"/>
      <c r="K75" s="1914"/>
      <c r="L75" s="1914"/>
      <c r="M75" s="1914"/>
      <c r="N75" s="1931">
        <f t="shared" si="16"/>
        <v>0</v>
      </c>
      <c r="O75" s="1937"/>
      <c r="P75" s="1937"/>
      <c r="Q75" s="1937"/>
      <c r="R75" s="1934">
        <f t="shared" si="13"/>
        <v>0</v>
      </c>
      <c r="S75" s="1923"/>
      <c r="T75" s="1914"/>
      <c r="U75" s="1914"/>
      <c r="V75" s="1914"/>
      <c r="W75" s="1914"/>
      <c r="X75" s="605">
        <f t="shared" si="17"/>
        <v>0</v>
      </c>
      <c r="Y75" s="1923"/>
      <c r="Z75" s="1914"/>
      <c r="AA75" s="1914"/>
      <c r="AB75" s="1914"/>
      <c r="AC75" s="1914"/>
      <c r="AD75" s="1914"/>
      <c r="AE75" s="1914"/>
      <c r="AF75" s="1914"/>
      <c r="AG75" s="1914"/>
      <c r="AH75" s="603">
        <f t="shared" si="18"/>
        <v>0</v>
      </c>
      <c r="AI75" s="1937"/>
      <c r="AJ75" s="1935">
        <f t="shared" si="19"/>
        <v>0</v>
      </c>
      <c r="AK75" s="1923"/>
      <c r="AL75" s="1914"/>
      <c r="AM75" s="1914"/>
      <c r="AN75" s="1914"/>
      <c r="AO75" s="1914"/>
      <c r="AP75" s="1914"/>
      <c r="AQ75" s="1930">
        <f t="shared" si="20"/>
        <v>0</v>
      </c>
      <c r="AR75" s="1937"/>
      <c r="AS75" s="1937"/>
      <c r="AT75" s="1937"/>
      <c r="AU75" s="1934">
        <f t="shared" si="21"/>
        <v>0</v>
      </c>
      <c r="AV75" s="1923"/>
      <c r="AW75" s="1914"/>
      <c r="AX75" s="1914"/>
      <c r="AY75" s="603">
        <f t="shared" si="22"/>
        <v>0</v>
      </c>
      <c r="AZ75" s="1937"/>
      <c r="BA75" s="1937"/>
      <c r="BB75" s="1934">
        <f t="shared" si="23"/>
        <v>0</v>
      </c>
      <c r="BC75" s="1937"/>
      <c r="BD75" s="1934">
        <f t="shared" si="24"/>
        <v>0</v>
      </c>
    </row>
    <row r="76" spans="1:56" s="604" customFormat="1" ht="14.25">
      <c r="A76" s="1914"/>
      <c r="B76" s="1915"/>
      <c r="C76" s="1923"/>
      <c r="D76" s="1914"/>
      <c r="E76" s="1924"/>
      <c r="F76" s="1923"/>
      <c r="G76" s="1914"/>
      <c r="H76" s="1914"/>
      <c r="I76" s="1914"/>
      <c r="J76" s="1914"/>
      <c r="K76" s="1914"/>
      <c r="L76" s="1914"/>
      <c r="M76" s="1914"/>
      <c r="N76" s="1931">
        <f t="shared" si="16"/>
        <v>0</v>
      </c>
      <c r="O76" s="1937"/>
      <c r="P76" s="1937"/>
      <c r="Q76" s="1937"/>
      <c r="R76" s="1934">
        <f t="shared" si="13"/>
        <v>0</v>
      </c>
      <c r="S76" s="1923"/>
      <c r="T76" s="1914"/>
      <c r="U76" s="1914"/>
      <c r="V76" s="1914"/>
      <c r="W76" s="1914"/>
      <c r="X76" s="605">
        <f t="shared" si="17"/>
        <v>0</v>
      </c>
      <c r="Y76" s="1923"/>
      <c r="Z76" s="1914"/>
      <c r="AA76" s="1914"/>
      <c r="AB76" s="1914"/>
      <c r="AC76" s="1914"/>
      <c r="AD76" s="1914"/>
      <c r="AE76" s="1914"/>
      <c r="AF76" s="1914"/>
      <c r="AG76" s="1914"/>
      <c r="AH76" s="603">
        <f t="shared" si="18"/>
        <v>0</v>
      </c>
      <c r="AI76" s="1937"/>
      <c r="AJ76" s="1935">
        <f t="shared" si="19"/>
        <v>0</v>
      </c>
      <c r="AK76" s="1923"/>
      <c r="AL76" s="1914"/>
      <c r="AM76" s="1914"/>
      <c r="AN76" s="1914"/>
      <c r="AO76" s="1914"/>
      <c r="AP76" s="1914"/>
      <c r="AQ76" s="1930">
        <f t="shared" si="20"/>
        <v>0</v>
      </c>
      <c r="AR76" s="1937"/>
      <c r="AS76" s="1937"/>
      <c r="AT76" s="1937"/>
      <c r="AU76" s="1934">
        <f t="shared" si="21"/>
        <v>0</v>
      </c>
      <c r="AV76" s="1923"/>
      <c r="AW76" s="1914"/>
      <c r="AX76" s="1914"/>
      <c r="AY76" s="603">
        <f t="shared" si="22"/>
        <v>0</v>
      </c>
      <c r="AZ76" s="1937"/>
      <c r="BA76" s="1937"/>
      <c r="BB76" s="1934">
        <f t="shared" si="23"/>
        <v>0</v>
      </c>
      <c r="BC76" s="1937"/>
      <c r="BD76" s="1934">
        <f t="shared" si="24"/>
        <v>0</v>
      </c>
    </row>
    <row r="77" spans="1:56" s="604" customFormat="1" ht="14.25">
      <c r="A77" s="1914"/>
      <c r="B77" s="1915"/>
      <c r="C77" s="1923"/>
      <c r="D77" s="1914"/>
      <c r="E77" s="1924"/>
      <c r="F77" s="1923"/>
      <c r="G77" s="1914"/>
      <c r="H77" s="1914"/>
      <c r="I77" s="1914"/>
      <c r="J77" s="1914"/>
      <c r="K77" s="1914"/>
      <c r="L77" s="1914"/>
      <c r="M77" s="1914"/>
      <c r="N77" s="1931">
        <f t="shared" si="16"/>
        <v>0</v>
      </c>
      <c r="O77" s="1937"/>
      <c r="P77" s="1937"/>
      <c r="Q77" s="1937"/>
      <c r="R77" s="1934">
        <f t="shared" si="13"/>
        <v>0</v>
      </c>
      <c r="S77" s="1923"/>
      <c r="T77" s="1914"/>
      <c r="U77" s="1914"/>
      <c r="V77" s="1914"/>
      <c r="W77" s="1914"/>
      <c r="X77" s="605">
        <f t="shared" si="17"/>
        <v>0</v>
      </c>
      <c r="Y77" s="1923"/>
      <c r="Z77" s="1914"/>
      <c r="AA77" s="1914"/>
      <c r="AB77" s="1914"/>
      <c r="AC77" s="1914"/>
      <c r="AD77" s="1914"/>
      <c r="AE77" s="1914"/>
      <c r="AF77" s="1914"/>
      <c r="AG77" s="1914"/>
      <c r="AH77" s="603">
        <f t="shared" si="18"/>
        <v>0</v>
      </c>
      <c r="AI77" s="1937"/>
      <c r="AJ77" s="1935">
        <f t="shared" si="19"/>
        <v>0</v>
      </c>
      <c r="AK77" s="1923"/>
      <c r="AL77" s="1914"/>
      <c r="AM77" s="1914"/>
      <c r="AN77" s="1914"/>
      <c r="AO77" s="1914"/>
      <c r="AP77" s="1914"/>
      <c r="AQ77" s="1930">
        <f t="shared" si="20"/>
        <v>0</v>
      </c>
      <c r="AR77" s="1937"/>
      <c r="AS77" s="1937"/>
      <c r="AT77" s="1937"/>
      <c r="AU77" s="1934">
        <f t="shared" si="21"/>
        <v>0</v>
      </c>
      <c r="AV77" s="1923"/>
      <c r="AW77" s="1914"/>
      <c r="AX77" s="1914"/>
      <c r="AY77" s="603">
        <f t="shared" si="22"/>
        <v>0</v>
      </c>
      <c r="AZ77" s="1937"/>
      <c r="BA77" s="1937"/>
      <c r="BB77" s="1934">
        <f t="shared" si="23"/>
        <v>0</v>
      </c>
      <c r="BC77" s="1937"/>
      <c r="BD77" s="1934">
        <f t="shared" si="24"/>
        <v>0</v>
      </c>
    </row>
    <row r="78" spans="1:56" s="604" customFormat="1" ht="14.25">
      <c r="A78" s="1914"/>
      <c r="B78" s="1915"/>
      <c r="C78" s="1923"/>
      <c r="D78" s="1914"/>
      <c r="E78" s="1924"/>
      <c r="F78" s="1923"/>
      <c r="G78" s="1914"/>
      <c r="H78" s="1914"/>
      <c r="I78" s="1914"/>
      <c r="J78" s="1914"/>
      <c r="K78" s="1914"/>
      <c r="L78" s="1914"/>
      <c r="M78" s="1914"/>
      <c r="N78" s="1931">
        <f t="shared" si="16"/>
        <v>0</v>
      </c>
      <c r="O78" s="1937"/>
      <c r="P78" s="1937"/>
      <c r="Q78" s="1937"/>
      <c r="R78" s="1934">
        <f t="shared" si="13"/>
        <v>0</v>
      </c>
      <c r="S78" s="1923"/>
      <c r="T78" s="1914"/>
      <c r="U78" s="1914"/>
      <c r="V78" s="1914"/>
      <c r="W78" s="1914"/>
      <c r="X78" s="605">
        <f t="shared" si="17"/>
        <v>0</v>
      </c>
      <c r="Y78" s="1923"/>
      <c r="Z78" s="1914"/>
      <c r="AA78" s="1914"/>
      <c r="AB78" s="1914"/>
      <c r="AC78" s="1914"/>
      <c r="AD78" s="1914"/>
      <c r="AE78" s="1914"/>
      <c r="AF78" s="1914"/>
      <c r="AG78" s="1914"/>
      <c r="AH78" s="603">
        <f t="shared" si="18"/>
        <v>0</v>
      </c>
      <c r="AI78" s="1937"/>
      <c r="AJ78" s="1935">
        <f t="shared" si="19"/>
        <v>0</v>
      </c>
      <c r="AK78" s="1923"/>
      <c r="AL78" s="1914"/>
      <c r="AM78" s="1914"/>
      <c r="AN78" s="1914"/>
      <c r="AO78" s="1914"/>
      <c r="AP78" s="1914"/>
      <c r="AQ78" s="1930">
        <f t="shared" si="20"/>
        <v>0</v>
      </c>
      <c r="AR78" s="1937"/>
      <c r="AS78" s="1937"/>
      <c r="AT78" s="1937"/>
      <c r="AU78" s="1934">
        <f t="shared" si="21"/>
        <v>0</v>
      </c>
      <c r="AV78" s="1923"/>
      <c r="AW78" s="1914"/>
      <c r="AX78" s="1914"/>
      <c r="AY78" s="603">
        <f t="shared" si="22"/>
        <v>0</v>
      </c>
      <c r="AZ78" s="1937"/>
      <c r="BA78" s="1937"/>
      <c r="BB78" s="1934">
        <f t="shared" si="23"/>
        <v>0</v>
      </c>
      <c r="BC78" s="1937"/>
      <c r="BD78" s="1934">
        <f t="shared" si="24"/>
        <v>0</v>
      </c>
    </row>
    <row r="79" spans="1:56" s="604" customFormat="1" ht="14.25">
      <c r="A79" s="1914"/>
      <c r="B79" s="1915"/>
      <c r="C79" s="1923"/>
      <c r="D79" s="1914"/>
      <c r="E79" s="1924"/>
      <c r="F79" s="1923"/>
      <c r="G79" s="1914"/>
      <c r="H79" s="1914"/>
      <c r="I79" s="1914"/>
      <c r="J79" s="1914"/>
      <c r="K79" s="1914"/>
      <c r="L79" s="1914"/>
      <c r="M79" s="1914"/>
      <c r="N79" s="1931">
        <f t="shared" si="16"/>
        <v>0</v>
      </c>
      <c r="O79" s="1937"/>
      <c r="P79" s="1937"/>
      <c r="Q79" s="1937"/>
      <c r="R79" s="1934">
        <f t="shared" si="13"/>
        <v>0</v>
      </c>
      <c r="S79" s="1923"/>
      <c r="T79" s="1914"/>
      <c r="U79" s="1914"/>
      <c r="V79" s="1914"/>
      <c r="W79" s="1914"/>
      <c r="X79" s="605">
        <f t="shared" si="17"/>
        <v>0</v>
      </c>
      <c r="Y79" s="1923"/>
      <c r="Z79" s="1914"/>
      <c r="AA79" s="1914"/>
      <c r="AB79" s="1914"/>
      <c r="AC79" s="1914"/>
      <c r="AD79" s="1914"/>
      <c r="AE79" s="1914"/>
      <c r="AF79" s="1914"/>
      <c r="AG79" s="1914"/>
      <c r="AH79" s="603">
        <f t="shared" si="18"/>
        <v>0</v>
      </c>
      <c r="AI79" s="1937"/>
      <c r="AJ79" s="1935">
        <f t="shared" si="19"/>
        <v>0</v>
      </c>
      <c r="AK79" s="1923"/>
      <c r="AL79" s="1914"/>
      <c r="AM79" s="1914"/>
      <c r="AN79" s="1914"/>
      <c r="AO79" s="1914"/>
      <c r="AP79" s="1914"/>
      <c r="AQ79" s="1930">
        <f t="shared" si="20"/>
        <v>0</v>
      </c>
      <c r="AR79" s="1937"/>
      <c r="AS79" s="1937"/>
      <c r="AT79" s="1937"/>
      <c r="AU79" s="1934">
        <f t="shared" si="21"/>
        <v>0</v>
      </c>
      <c r="AV79" s="1923"/>
      <c r="AW79" s="1914"/>
      <c r="AX79" s="1914"/>
      <c r="AY79" s="603">
        <f t="shared" si="22"/>
        <v>0</v>
      </c>
      <c r="AZ79" s="1937"/>
      <c r="BA79" s="1937"/>
      <c r="BB79" s="1934">
        <f t="shared" si="23"/>
        <v>0</v>
      </c>
      <c r="BC79" s="1937"/>
      <c r="BD79" s="1934">
        <f t="shared" si="24"/>
        <v>0</v>
      </c>
    </row>
    <row r="80" spans="1:56" s="604" customFormat="1" ht="14.25">
      <c r="A80" s="1914"/>
      <c r="B80" s="1915"/>
      <c r="C80" s="1923"/>
      <c r="D80" s="1914"/>
      <c r="E80" s="1924"/>
      <c r="F80" s="1923"/>
      <c r="G80" s="1914"/>
      <c r="H80" s="1914"/>
      <c r="I80" s="1914"/>
      <c r="J80" s="1914"/>
      <c r="K80" s="1914"/>
      <c r="L80" s="1914"/>
      <c r="M80" s="1914"/>
      <c r="N80" s="1931">
        <f t="shared" si="16"/>
        <v>0</v>
      </c>
      <c r="O80" s="1937"/>
      <c r="P80" s="1937"/>
      <c r="Q80" s="1937"/>
      <c r="R80" s="1934">
        <f t="shared" si="13"/>
        <v>0</v>
      </c>
      <c r="S80" s="1923"/>
      <c r="T80" s="1914"/>
      <c r="U80" s="1914"/>
      <c r="V80" s="1914"/>
      <c r="W80" s="1914"/>
      <c r="X80" s="605">
        <f t="shared" si="17"/>
        <v>0</v>
      </c>
      <c r="Y80" s="1923"/>
      <c r="Z80" s="1914"/>
      <c r="AA80" s="1914"/>
      <c r="AB80" s="1914"/>
      <c r="AC80" s="1914"/>
      <c r="AD80" s="1914"/>
      <c r="AE80" s="1914"/>
      <c r="AF80" s="1914"/>
      <c r="AG80" s="1914"/>
      <c r="AH80" s="603">
        <f t="shared" si="18"/>
        <v>0</v>
      </c>
      <c r="AI80" s="1937"/>
      <c r="AJ80" s="1935">
        <f t="shared" si="19"/>
        <v>0</v>
      </c>
      <c r="AK80" s="1923"/>
      <c r="AL80" s="1914"/>
      <c r="AM80" s="1914"/>
      <c r="AN80" s="1914"/>
      <c r="AO80" s="1914"/>
      <c r="AP80" s="1914"/>
      <c r="AQ80" s="1930">
        <f t="shared" si="20"/>
        <v>0</v>
      </c>
      <c r="AR80" s="1937"/>
      <c r="AS80" s="1937"/>
      <c r="AT80" s="1937"/>
      <c r="AU80" s="1934">
        <f t="shared" si="21"/>
        <v>0</v>
      </c>
      <c r="AV80" s="1923"/>
      <c r="AW80" s="1914"/>
      <c r="AX80" s="1914"/>
      <c r="AY80" s="603">
        <f t="shared" si="22"/>
        <v>0</v>
      </c>
      <c r="AZ80" s="1937"/>
      <c r="BA80" s="1937"/>
      <c r="BB80" s="1934">
        <f t="shared" si="23"/>
        <v>0</v>
      </c>
      <c r="BC80" s="1937"/>
      <c r="BD80" s="1934">
        <f t="shared" si="24"/>
        <v>0</v>
      </c>
    </row>
    <row r="81" spans="1:56" s="604" customFormat="1" ht="14.25">
      <c r="A81" s="1914"/>
      <c r="B81" s="1915"/>
      <c r="C81" s="1923"/>
      <c r="D81" s="1914"/>
      <c r="E81" s="1924"/>
      <c r="F81" s="1923"/>
      <c r="G81" s="1914"/>
      <c r="H81" s="1914"/>
      <c r="I81" s="1914"/>
      <c r="J81" s="1914"/>
      <c r="K81" s="1914"/>
      <c r="L81" s="1914"/>
      <c r="M81" s="1914"/>
      <c r="N81" s="1931">
        <f t="shared" si="16"/>
        <v>0</v>
      </c>
      <c r="O81" s="1937"/>
      <c r="P81" s="1937"/>
      <c r="Q81" s="1937"/>
      <c r="R81" s="1934">
        <f t="shared" si="13"/>
        <v>0</v>
      </c>
      <c r="S81" s="1923"/>
      <c r="T81" s="1914"/>
      <c r="U81" s="1914"/>
      <c r="V81" s="1914"/>
      <c r="W81" s="1914"/>
      <c r="X81" s="605">
        <f t="shared" si="17"/>
        <v>0</v>
      </c>
      <c r="Y81" s="1923"/>
      <c r="Z81" s="1914"/>
      <c r="AA81" s="1914"/>
      <c r="AB81" s="1914"/>
      <c r="AC81" s="1914"/>
      <c r="AD81" s="1914"/>
      <c r="AE81" s="1914"/>
      <c r="AF81" s="1914"/>
      <c r="AG81" s="1914"/>
      <c r="AH81" s="603">
        <f t="shared" si="18"/>
        <v>0</v>
      </c>
      <c r="AI81" s="1937"/>
      <c r="AJ81" s="1935">
        <f t="shared" si="19"/>
        <v>0</v>
      </c>
      <c r="AK81" s="1923"/>
      <c r="AL81" s="1914"/>
      <c r="AM81" s="1914"/>
      <c r="AN81" s="1914"/>
      <c r="AO81" s="1914"/>
      <c r="AP81" s="1914"/>
      <c r="AQ81" s="1930">
        <f t="shared" si="20"/>
        <v>0</v>
      </c>
      <c r="AR81" s="1937"/>
      <c r="AS81" s="1937"/>
      <c r="AT81" s="1937"/>
      <c r="AU81" s="1934">
        <f t="shared" si="21"/>
        <v>0</v>
      </c>
      <c r="AV81" s="1923"/>
      <c r="AW81" s="1914"/>
      <c r="AX81" s="1914"/>
      <c r="AY81" s="603">
        <f t="shared" si="22"/>
        <v>0</v>
      </c>
      <c r="AZ81" s="1937"/>
      <c r="BA81" s="1937"/>
      <c r="BB81" s="1934">
        <f t="shared" si="23"/>
        <v>0</v>
      </c>
      <c r="BC81" s="1937"/>
      <c r="BD81" s="1934">
        <f t="shared" si="24"/>
        <v>0</v>
      </c>
    </row>
    <row r="82" spans="1:56" s="604" customFormat="1" ht="14.25">
      <c r="A82" s="1914"/>
      <c r="B82" s="1915"/>
      <c r="C82" s="1923"/>
      <c r="D82" s="1914"/>
      <c r="E82" s="1924"/>
      <c r="F82" s="1923"/>
      <c r="G82" s="1914"/>
      <c r="H82" s="1914"/>
      <c r="I82" s="1914"/>
      <c r="J82" s="1914"/>
      <c r="K82" s="1914"/>
      <c r="L82" s="1914"/>
      <c r="M82" s="1914"/>
      <c r="N82" s="1931">
        <f t="shared" si="16"/>
        <v>0</v>
      </c>
      <c r="O82" s="1937"/>
      <c r="P82" s="1937"/>
      <c r="Q82" s="1937"/>
      <c r="R82" s="1934">
        <f t="shared" si="13"/>
        <v>0</v>
      </c>
      <c r="S82" s="1923"/>
      <c r="T82" s="1914"/>
      <c r="U82" s="1914"/>
      <c r="V82" s="1914"/>
      <c r="W82" s="1914"/>
      <c r="X82" s="605">
        <f t="shared" si="17"/>
        <v>0</v>
      </c>
      <c r="Y82" s="1923"/>
      <c r="Z82" s="1914"/>
      <c r="AA82" s="1914"/>
      <c r="AB82" s="1914"/>
      <c r="AC82" s="1914"/>
      <c r="AD82" s="1914"/>
      <c r="AE82" s="1914"/>
      <c r="AF82" s="1914"/>
      <c r="AG82" s="1914"/>
      <c r="AH82" s="603">
        <f t="shared" si="18"/>
        <v>0</v>
      </c>
      <c r="AI82" s="1937"/>
      <c r="AJ82" s="1935">
        <f t="shared" si="19"/>
        <v>0</v>
      </c>
      <c r="AK82" s="1923"/>
      <c r="AL82" s="1914"/>
      <c r="AM82" s="1914"/>
      <c r="AN82" s="1914"/>
      <c r="AO82" s="1914"/>
      <c r="AP82" s="1914"/>
      <c r="AQ82" s="1930">
        <f t="shared" si="20"/>
        <v>0</v>
      </c>
      <c r="AR82" s="1937"/>
      <c r="AS82" s="1937"/>
      <c r="AT82" s="1937"/>
      <c r="AU82" s="1934">
        <f t="shared" si="21"/>
        <v>0</v>
      </c>
      <c r="AV82" s="1923"/>
      <c r="AW82" s="1914"/>
      <c r="AX82" s="1914"/>
      <c r="AY82" s="603">
        <f t="shared" si="22"/>
        <v>0</v>
      </c>
      <c r="AZ82" s="1937"/>
      <c r="BA82" s="1937"/>
      <c r="BB82" s="1934">
        <f t="shared" si="23"/>
        <v>0</v>
      </c>
      <c r="BC82" s="1937"/>
      <c r="BD82" s="1934">
        <f t="shared" si="24"/>
        <v>0</v>
      </c>
    </row>
    <row r="83" spans="1:56" s="604" customFormat="1" ht="14.25">
      <c r="A83" s="1914"/>
      <c r="B83" s="1915"/>
      <c r="C83" s="1923"/>
      <c r="D83" s="1914"/>
      <c r="E83" s="1924"/>
      <c r="F83" s="1923"/>
      <c r="G83" s="1914"/>
      <c r="H83" s="1914"/>
      <c r="I83" s="1914"/>
      <c r="J83" s="1914"/>
      <c r="K83" s="1914"/>
      <c r="L83" s="1914"/>
      <c r="M83" s="1914"/>
      <c r="N83" s="1931">
        <f t="shared" si="16"/>
        <v>0</v>
      </c>
      <c r="O83" s="1937"/>
      <c r="P83" s="1937"/>
      <c r="Q83" s="1937"/>
      <c r="R83" s="1934">
        <f t="shared" si="13"/>
        <v>0</v>
      </c>
      <c r="S83" s="1923"/>
      <c r="T83" s="1914"/>
      <c r="U83" s="1914"/>
      <c r="V83" s="1914"/>
      <c r="W83" s="1914"/>
      <c r="X83" s="605">
        <f t="shared" si="17"/>
        <v>0</v>
      </c>
      <c r="Y83" s="1923"/>
      <c r="Z83" s="1914"/>
      <c r="AA83" s="1914"/>
      <c r="AB83" s="1914"/>
      <c r="AC83" s="1914"/>
      <c r="AD83" s="1914"/>
      <c r="AE83" s="1914"/>
      <c r="AF83" s="1914"/>
      <c r="AG83" s="1914"/>
      <c r="AH83" s="603">
        <f t="shared" si="18"/>
        <v>0</v>
      </c>
      <c r="AI83" s="1937"/>
      <c r="AJ83" s="1935">
        <f t="shared" si="19"/>
        <v>0</v>
      </c>
      <c r="AK83" s="1923"/>
      <c r="AL83" s="1914"/>
      <c r="AM83" s="1914"/>
      <c r="AN83" s="1914"/>
      <c r="AO83" s="1914"/>
      <c r="AP83" s="1914"/>
      <c r="AQ83" s="1930">
        <f t="shared" si="20"/>
        <v>0</v>
      </c>
      <c r="AR83" s="1937"/>
      <c r="AS83" s="1937"/>
      <c r="AT83" s="1937"/>
      <c r="AU83" s="1934">
        <f t="shared" si="21"/>
        <v>0</v>
      </c>
      <c r="AV83" s="1923"/>
      <c r="AW83" s="1914"/>
      <c r="AX83" s="1914"/>
      <c r="AY83" s="603">
        <f t="shared" si="22"/>
        <v>0</v>
      </c>
      <c r="AZ83" s="1937"/>
      <c r="BA83" s="1937"/>
      <c r="BB83" s="1934">
        <f t="shared" si="23"/>
        <v>0</v>
      </c>
      <c r="BC83" s="1937"/>
      <c r="BD83" s="1934">
        <f t="shared" si="24"/>
        <v>0</v>
      </c>
    </row>
    <row r="84" spans="1:56" s="604" customFormat="1" ht="14.25">
      <c r="A84" s="1914"/>
      <c r="B84" s="1915"/>
      <c r="C84" s="1923"/>
      <c r="D84" s="1914"/>
      <c r="E84" s="1924"/>
      <c r="F84" s="1923"/>
      <c r="G84" s="1914"/>
      <c r="H84" s="1914"/>
      <c r="I84" s="1914"/>
      <c r="J84" s="1914"/>
      <c r="K84" s="1914"/>
      <c r="L84" s="1914"/>
      <c r="M84" s="1914"/>
      <c r="N84" s="1931">
        <f t="shared" si="16"/>
        <v>0</v>
      </c>
      <c r="O84" s="1937"/>
      <c r="P84" s="1937"/>
      <c r="Q84" s="1937"/>
      <c r="R84" s="1934">
        <f t="shared" si="13"/>
        <v>0</v>
      </c>
      <c r="S84" s="1923"/>
      <c r="T84" s="1914"/>
      <c r="U84" s="1914"/>
      <c r="V84" s="1914"/>
      <c r="W84" s="1914"/>
      <c r="X84" s="605">
        <f t="shared" si="17"/>
        <v>0</v>
      </c>
      <c r="Y84" s="1923"/>
      <c r="Z84" s="1914"/>
      <c r="AA84" s="1914"/>
      <c r="AB84" s="1914"/>
      <c r="AC84" s="1914"/>
      <c r="AD84" s="1914"/>
      <c r="AE84" s="1914"/>
      <c r="AF84" s="1914"/>
      <c r="AG84" s="1914"/>
      <c r="AH84" s="603">
        <f t="shared" si="18"/>
        <v>0</v>
      </c>
      <c r="AI84" s="1937"/>
      <c r="AJ84" s="1935">
        <f t="shared" si="19"/>
        <v>0</v>
      </c>
      <c r="AK84" s="1923"/>
      <c r="AL84" s="1914"/>
      <c r="AM84" s="1914"/>
      <c r="AN84" s="1914"/>
      <c r="AO84" s="1914"/>
      <c r="AP84" s="1914"/>
      <c r="AQ84" s="1930">
        <f t="shared" si="20"/>
        <v>0</v>
      </c>
      <c r="AR84" s="1937"/>
      <c r="AS84" s="1937"/>
      <c r="AT84" s="1937"/>
      <c r="AU84" s="1934">
        <f t="shared" si="21"/>
        <v>0</v>
      </c>
      <c r="AV84" s="1923"/>
      <c r="AW84" s="1914"/>
      <c r="AX84" s="1914"/>
      <c r="AY84" s="603">
        <f t="shared" si="22"/>
        <v>0</v>
      </c>
      <c r="AZ84" s="1937"/>
      <c r="BA84" s="1937"/>
      <c r="BB84" s="1934">
        <f t="shared" si="23"/>
        <v>0</v>
      </c>
      <c r="BC84" s="1937"/>
      <c r="BD84" s="1934">
        <f t="shared" si="24"/>
        <v>0</v>
      </c>
    </row>
    <row r="85" spans="1:56" s="604" customFormat="1" ht="14.25">
      <c r="A85" s="1914"/>
      <c r="B85" s="1915"/>
      <c r="C85" s="1923"/>
      <c r="D85" s="1914"/>
      <c r="E85" s="1924"/>
      <c r="F85" s="1923"/>
      <c r="G85" s="1914"/>
      <c r="H85" s="1914"/>
      <c r="I85" s="1914"/>
      <c r="J85" s="1914"/>
      <c r="K85" s="1914"/>
      <c r="L85" s="1914"/>
      <c r="M85" s="1914"/>
      <c r="N85" s="1931">
        <f t="shared" si="16"/>
        <v>0</v>
      </c>
      <c r="O85" s="1937"/>
      <c r="P85" s="1937"/>
      <c r="Q85" s="1937"/>
      <c r="R85" s="1934">
        <f t="shared" si="13"/>
        <v>0</v>
      </c>
      <c r="S85" s="1923"/>
      <c r="T85" s="1914"/>
      <c r="U85" s="1914"/>
      <c r="V85" s="1914"/>
      <c r="W85" s="1914"/>
      <c r="X85" s="605">
        <f t="shared" si="17"/>
        <v>0</v>
      </c>
      <c r="Y85" s="1923"/>
      <c r="Z85" s="1914"/>
      <c r="AA85" s="1914"/>
      <c r="AB85" s="1914"/>
      <c r="AC85" s="1914"/>
      <c r="AD85" s="1914"/>
      <c r="AE85" s="1914"/>
      <c r="AF85" s="1914"/>
      <c r="AG85" s="1914"/>
      <c r="AH85" s="603">
        <f t="shared" si="18"/>
        <v>0</v>
      </c>
      <c r="AI85" s="1937"/>
      <c r="AJ85" s="1935">
        <f t="shared" si="19"/>
        <v>0</v>
      </c>
      <c r="AK85" s="1923"/>
      <c r="AL85" s="1914"/>
      <c r="AM85" s="1914"/>
      <c r="AN85" s="1914"/>
      <c r="AO85" s="1914"/>
      <c r="AP85" s="1914"/>
      <c r="AQ85" s="1930">
        <f t="shared" si="20"/>
        <v>0</v>
      </c>
      <c r="AR85" s="1937"/>
      <c r="AS85" s="1937"/>
      <c r="AT85" s="1937"/>
      <c r="AU85" s="1934">
        <f t="shared" si="21"/>
        <v>0</v>
      </c>
      <c r="AV85" s="1923"/>
      <c r="AW85" s="1914"/>
      <c r="AX85" s="1914"/>
      <c r="AY85" s="603">
        <f t="shared" si="22"/>
        <v>0</v>
      </c>
      <c r="AZ85" s="1937"/>
      <c r="BA85" s="1937"/>
      <c r="BB85" s="1934">
        <f t="shared" si="23"/>
        <v>0</v>
      </c>
      <c r="BC85" s="1937"/>
      <c r="BD85" s="1934">
        <f t="shared" si="24"/>
        <v>0</v>
      </c>
    </row>
    <row r="86" spans="1:56" s="604" customFormat="1" ht="14.25">
      <c r="A86" s="1914"/>
      <c r="B86" s="1915"/>
      <c r="C86" s="1923"/>
      <c r="D86" s="1914"/>
      <c r="E86" s="1924"/>
      <c r="F86" s="1923"/>
      <c r="G86" s="1914"/>
      <c r="H86" s="1914"/>
      <c r="I86" s="1914"/>
      <c r="J86" s="1914"/>
      <c r="K86" s="1914"/>
      <c r="L86" s="1914"/>
      <c r="M86" s="1914"/>
      <c r="N86" s="1931">
        <f t="shared" si="16"/>
        <v>0</v>
      </c>
      <c r="O86" s="1937"/>
      <c r="P86" s="1937"/>
      <c r="Q86" s="1937"/>
      <c r="R86" s="1934">
        <f t="shared" si="13"/>
        <v>0</v>
      </c>
      <c r="S86" s="1923"/>
      <c r="T86" s="1914"/>
      <c r="U86" s="1914"/>
      <c r="V86" s="1914"/>
      <c r="W86" s="1914"/>
      <c r="X86" s="605">
        <f t="shared" si="17"/>
        <v>0</v>
      </c>
      <c r="Y86" s="1923"/>
      <c r="Z86" s="1914"/>
      <c r="AA86" s="1914"/>
      <c r="AB86" s="1914"/>
      <c r="AC86" s="1914"/>
      <c r="AD86" s="1914"/>
      <c r="AE86" s="1914"/>
      <c r="AF86" s="1914"/>
      <c r="AG86" s="1914"/>
      <c r="AH86" s="603">
        <f t="shared" si="18"/>
        <v>0</v>
      </c>
      <c r="AI86" s="1937"/>
      <c r="AJ86" s="1935">
        <f t="shared" si="19"/>
        <v>0</v>
      </c>
      <c r="AK86" s="1923"/>
      <c r="AL86" s="1914"/>
      <c r="AM86" s="1914"/>
      <c r="AN86" s="1914"/>
      <c r="AO86" s="1914"/>
      <c r="AP86" s="1914"/>
      <c r="AQ86" s="1930">
        <f t="shared" si="20"/>
        <v>0</v>
      </c>
      <c r="AR86" s="1937"/>
      <c r="AS86" s="1937"/>
      <c r="AT86" s="1937"/>
      <c r="AU86" s="1934">
        <f t="shared" si="21"/>
        <v>0</v>
      </c>
      <c r="AV86" s="1923"/>
      <c r="AW86" s="1914"/>
      <c r="AX86" s="1914"/>
      <c r="AY86" s="603">
        <f t="shared" si="22"/>
        <v>0</v>
      </c>
      <c r="AZ86" s="1937"/>
      <c r="BA86" s="1937"/>
      <c r="BB86" s="1934">
        <f t="shared" si="23"/>
        <v>0</v>
      </c>
      <c r="BC86" s="1937"/>
      <c r="BD86" s="1934">
        <f t="shared" si="24"/>
        <v>0</v>
      </c>
    </row>
    <row r="87" spans="1:56" s="604" customFormat="1" ht="14.25">
      <c r="A87" s="1914"/>
      <c r="B87" s="1915"/>
      <c r="C87" s="1923"/>
      <c r="D87" s="1914"/>
      <c r="E87" s="1924"/>
      <c r="F87" s="1923"/>
      <c r="G87" s="1914"/>
      <c r="H87" s="1914"/>
      <c r="I87" s="1914"/>
      <c r="J87" s="1914"/>
      <c r="K87" s="1914"/>
      <c r="L87" s="1914"/>
      <c r="M87" s="1914"/>
      <c r="N87" s="1931">
        <f t="shared" si="16"/>
        <v>0</v>
      </c>
      <c r="O87" s="1937"/>
      <c r="P87" s="1937"/>
      <c r="Q87" s="1937"/>
      <c r="R87" s="1934">
        <f t="shared" si="13"/>
        <v>0</v>
      </c>
      <c r="S87" s="1923"/>
      <c r="T87" s="1914"/>
      <c r="U87" s="1914"/>
      <c r="V87" s="1914"/>
      <c r="W87" s="1914"/>
      <c r="X87" s="605">
        <f t="shared" si="17"/>
        <v>0</v>
      </c>
      <c r="Y87" s="1923"/>
      <c r="Z87" s="1914"/>
      <c r="AA87" s="1914"/>
      <c r="AB87" s="1914"/>
      <c r="AC87" s="1914"/>
      <c r="AD87" s="1914"/>
      <c r="AE87" s="1914"/>
      <c r="AF87" s="1914"/>
      <c r="AG87" s="1914"/>
      <c r="AH87" s="603">
        <f t="shared" si="18"/>
        <v>0</v>
      </c>
      <c r="AI87" s="1937"/>
      <c r="AJ87" s="1935">
        <f t="shared" si="19"/>
        <v>0</v>
      </c>
      <c r="AK87" s="1923"/>
      <c r="AL87" s="1914"/>
      <c r="AM87" s="1914"/>
      <c r="AN87" s="1914"/>
      <c r="AO87" s="1914"/>
      <c r="AP87" s="1914"/>
      <c r="AQ87" s="1930">
        <f t="shared" si="20"/>
        <v>0</v>
      </c>
      <c r="AR87" s="1937"/>
      <c r="AS87" s="1937"/>
      <c r="AT87" s="1937"/>
      <c r="AU87" s="1934">
        <f t="shared" si="21"/>
        <v>0</v>
      </c>
      <c r="AV87" s="1923"/>
      <c r="AW87" s="1914"/>
      <c r="AX87" s="1914"/>
      <c r="AY87" s="603">
        <f t="shared" si="22"/>
        <v>0</v>
      </c>
      <c r="AZ87" s="1937"/>
      <c r="BA87" s="1937"/>
      <c r="BB87" s="1934">
        <f t="shared" si="23"/>
        <v>0</v>
      </c>
      <c r="BC87" s="1937"/>
      <c r="BD87" s="1934">
        <f t="shared" si="24"/>
        <v>0</v>
      </c>
    </row>
    <row r="88" spans="1:56" s="604" customFormat="1" ht="14.25">
      <c r="A88" s="1914"/>
      <c r="B88" s="1915"/>
      <c r="C88" s="1923"/>
      <c r="D88" s="1914"/>
      <c r="E88" s="1924"/>
      <c r="F88" s="1923"/>
      <c r="G88" s="1914"/>
      <c r="H88" s="1914"/>
      <c r="I88" s="1914"/>
      <c r="J88" s="1914"/>
      <c r="K88" s="1914"/>
      <c r="L88" s="1914"/>
      <c r="M88" s="1914"/>
      <c r="N88" s="1931">
        <f t="shared" si="16"/>
        <v>0</v>
      </c>
      <c r="O88" s="1937"/>
      <c r="P88" s="1937"/>
      <c r="Q88" s="1937"/>
      <c r="R88" s="1934">
        <f t="shared" si="13"/>
        <v>0</v>
      </c>
      <c r="S88" s="1923"/>
      <c r="T88" s="1914"/>
      <c r="U88" s="1914"/>
      <c r="V88" s="1914"/>
      <c r="W88" s="1914"/>
      <c r="X88" s="605">
        <f t="shared" si="17"/>
        <v>0</v>
      </c>
      <c r="Y88" s="1923"/>
      <c r="Z88" s="1914"/>
      <c r="AA88" s="1914"/>
      <c r="AB88" s="1914"/>
      <c r="AC88" s="1914"/>
      <c r="AD88" s="1914"/>
      <c r="AE88" s="1914"/>
      <c r="AF88" s="1914"/>
      <c r="AG88" s="1914"/>
      <c r="AH88" s="603">
        <f t="shared" si="18"/>
        <v>0</v>
      </c>
      <c r="AI88" s="1937"/>
      <c r="AJ88" s="1935">
        <f t="shared" si="19"/>
        <v>0</v>
      </c>
      <c r="AK88" s="1923"/>
      <c r="AL88" s="1914"/>
      <c r="AM88" s="1914"/>
      <c r="AN88" s="1914"/>
      <c r="AO88" s="1914"/>
      <c r="AP88" s="1914"/>
      <c r="AQ88" s="1930">
        <f t="shared" si="20"/>
        <v>0</v>
      </c>
      <c r="AR88" s="1937"/>
      <c r="AS88" s="1937"/>
      <c r="AT88" s="1937"/>
      <c r="AU88" s="1934">
        <f t="shared" si="21"/>
        <v>0</v>
      </c>
      <c r="AV88" s="1923"/>
      <c r="AW88" s="1914"/>
      <c r="AX88" s="1914"/>
      <c r="AY88" s="603">
        <f t="shared" si="22"/>
        <v>0</v>
      </c>
      <c r="AZ88" s="1937"/>
      <c r="BA88" s="1937"/>
      <c r="BB88" s="1934">
        <f t="shared" si="23"/>
        <v>0</v>
      </c>
      <c r="BC88" s="1937"/>
      <c r="BD88" s="1934">
        <f t="shared" si="24"/>
        <v>0</v>
      </c>
    </row>
    <row r="89" spans="1:56" s="604" customFormat="1" ht="14.25">
      <c r="A89" s="1914"/>
      <c r="B89" s="1916"/>
      <c r="C89" s="1923"/>
      <c r="D89" s="1914"/>
      <c r="E89" s="1924"/>
      <c r="F89" s="1923"/>
      <c r="G89" s="1914"/>
      <c r="H89" s="1914"/>
      <c r="I89" s="1914"/>
      <c r="J89" s="1914"/>
      <c r="K89" s="1914"/>
      <c r="L89" s="1914"/>
      <c r="M89" s="1914"/>
      <c r="N89" s="1931">
        <f t="shared" si="16"/>
        <v>0</v>
      </c>
      <c r="O89" s="1937"/>
      <c r="P89" s="1937"/>
      <c r="Q89" s="1937"/>
      <c r="R89" s="1934">
        <f t="shared" si="13"/>
        <v>0</v>
      </c>
      <c r="S89" s="1923"/>
      <c r="T89" s="1914"/>
      <c r="U89" s="1914"/>
      <c r="V89" s="1914"/>
      <c r="W89" s="1914"/>
      <c r="X89" s="605">
        <f t="shared" si="17"/>
        <v>0</v>
      </c>
      <c r="Y89" s="1923"/>
      <c r="Z89" s="1914"/>
      <c r="AA89" s="1914"/>
      <c r="AB89" s="1914"/>
      <c r="AC89" s="1914"/>
      <c r="AD89" s="1914"/>
      <c r="AE89" s="1914"/>
      <c r="AF89" s="1914"/>
      <c r="AG89" s="1914"/>
      <c r="AH89" s="603">
        <f t="shared" si="18"/>
        <v>0</v>
      </c>
      <c r="AI89" s="1937"/>
      <c r="AJ89" s="1935">
        <f t="shared" si="19"/>
        <v>0</v>
      </c>
      <c r="AK89" s="1923"/>
      <c r="AL89" s="1914"/>
      <c r="AM89" s="1914"/>
      <c r="AN89" s="1914"/>
      <c r="AO89" s="1914"/>
      <c r="AP89" s="1914"/>
      <c r="AQ89" s="1930">
        <f t="shared" si="20"/>
        <v>0</v>
      </c>
      <c r="AR89" s="1937"/>
      <c r="AS89" s="1937"/>
      <c r="AT89" s="1937"/>
      <c r="AU89" s="1934">
        <f t="shared" si="21"/>
        <v>0</v>
      </c>
      <c r="AV89" s="1923"/>
      <c r="AW89" s="1914"/>
      <c r="AX89" s="1914"/>
      <c r="AY89" s="603">
        <f t="shared" si="22"/>
        <v>0</v>
      </c>
      <c r="AZ89" s="1937"/>
      <c r="BA89" s="1937"/>
      <c r="BB89" s="1934">
        <f t="shared" si="23"/>
        <v>0</v>
      </c>
      <c r="BC89" s="1937"/>
      <c r="BD89" s="1934">
        <f t="shared" si="24"/>
        <v>0</v>
      </c>
    </row>
    <row r="90" spans="1:56" s="604" customFormat="1" ht="14.25">
      <c r="A90" s="1914"/>
      <c r="B90" s="1916"/>
      <c r="C90" s="1923"/>
      <c r="D90" s="1914"/>
      <c r="E90" s="1924"/>
      <c r="F90" s="1923"/>
      <c r="G90" s="1914"/>
      <c r="H90" s="1914"/>
      <c r="I90" s="1914"/>
      <c r="J90" s="1914"/>
      <c r="K90" s="1914"/>
      <c r="L90" s="1914"/>
      <c r="M90" s="1914"/>
      <c r="N90" s="1931">
        <f t="shared" ref="N90:N101" si="25">SUM(F90:M90)</f>
        <v>0</v>
      </c>
      <c r="O90" s="1937"/>
      <c r="P90" s="1937"/>
      <c r="Q90" s="1937"/>
      <c r="R90" s="1934">
        <f t="shared" si="13"/>
        <v>0</v>
      </c>
      <c r="S90" s="1923"/>
      <c r="T90" s="1914"/>
      <c r="U90" s="1914"/>
      <c r="V90" s="1914"/>
      <c r="W90" s="1914"/>
      <c r="X90" s="605">
        <f t="shared" si="17"/>
        <v>0</v>
      </c>
      <c r="Y90" s="1923"/>
      <c r="Z90" s="1914"/>
      <c r="AA90" s="1914"/>
      <c r="AB90" s="1914"/>
      <c r="AC90" s="1914"/>
      <c r="AD90" s="1914"/>
      <c r="AE90" s="1914"/>
      <c r="AF90" s="1914"/>
      <c r="AG90" s="1914"/>
      <c r="AH90" s="605">
        <f t="shared" si="18"/>
        <v>0</v>
      </c>
      <c r="AI90" s="1937"/>
      <c r="AJ90" s="1935">
        <f t="shared" si="19"/>
        <v>0</v>
      </c>
      <c r="AK90" s="1923"/>
      <c r="AL90" s="1914"/>
      <c r="AM90" s="1914"/>
      <c r="AN90" s="1914"/>
      <c r="AO90" s="1914"/>
      <c r="AP90" s="1914"/>
      <c r="AQ90" s="1931">
        <f t="shared" si="20"/>
        <v>0</v>
      </c>
      <c r="AR90" s="1937"/>
      <c r="AS90" s="1937"/>
      <c r="AT90" s="1937"/>
      <c r="AU90" s="1935">
        <f t="shared" si="21"/>
        <v>0</v>
      </c>
      <c r="AV90" s="1923"/>
      <c r="AW90" s="1914"/>
      <c r="AX90" s="1914"/>
      <c r="AY90" s="605">
        <f t="shared" si="22"/>
        <v>0</v>
      </c>
      <c r="AZ90" s="1937"/>
      <c r="BA90" s="1937"/>
      <c r="BB90" s="1935">
        <f t="shared" si="23"/>
        <v>0</v>
      </c>
      <c r="BC90" s="1937"/>
      <c r="BD90" s="1935">
        <f t="shared" si="24"/>
        <v>0</v>
      </c>
    </row>
    <row r="91" spans="1:56" s="604" customFormat="1" ht="14.25">
      <c r="A91" s="1914"/>
      <c r="B91" s="1916"/>
      <c r="C91" s="1923"/>
      <c r="D91" s="1914"/>
      <c r="E91" s="1924"/>
      <c r="F91" s="1923"/>
      <c r="G91" s="1914"/>
      <c r="H91" s="1914"/>
      <c r="I91" s="1914"/>
      <c r="J91" s="1914"/>
      <c r="K91" s="1914"/>
      <c r="L91" s="1914"/>
      <c r="M91" s="1914"/>
      <c r="N91" s="1931">
        <f t="shared" si="25"/>
        <v>0</v>
      </c>
      <c r="O91" s="1937"/>
      <c r="P91" s="1937"/>
      <c r="Q91" s="1937"/>
      <c r="R91" s="1934">
        <f t="shared" si="13"/>
        <v>0</v>
      </c>
      <c r="S91" s="1923"/>
      <c r="T91" s="1914"/>
      <c r="U91" s="1914"/>
      <c r="V91" s="1914"/>
      <c r="W91" s="1914"/>
      <c r="X91" s="605">
        <f t="shared" si="17"/>
        <v>0</v>
      </c>
      <c r="Y91" s="1923"/>
      <c r="Z91" s="1914"/>
      <c r="AA91" s="1914"/>
      <c r="AB91" s="1914"/>
      <c r="AC91" s="1914"/>
      <c r="AD91" s="1914"/>
      <c r="AE91" s="1914"/>
      <c r="AF91" s="1914"/>
      <c r="AG91" s="1914"/>
      <c r="AH91" s="605">
        <f t="shared" si="18"/>
        <v>0</v>
      </c>
      <c r="AI91" s="1937"/>
      <c r="AJ91" s="1935">
        <f t="shared" si="19"/>
        <v>0</v>
      </c>
      <c r="AK91" s="1923"/>
      <c r="AL91" s="1914"/>
      <c r="AM91" s="1914"/>
      <c r="AN91" s="1914"/>
      <c r="AO91" s="1914"/>
      <c r="AP91" s="1914"/>
      <c r="AQ91" s="1931">
        <f t="shared" si="20"/>
        <v>0</v>
      </c>
      <c r="AR91" s="1937"/>
      <c r="AS91" s="1937"/>
      <c r="AT91" s="1937"/>
      <c r="AU91" s="1935">
        <f t="shared" si="21"/>
        <v>0</v>
      </c>
      <c r="AV91" s="1923"/>
      <c r="AW91" s="1914"/>
      <c r="AX91" s="1914"/>
      <c r="AY91" s="605">
        <f t="shared" si="22"/>
        <v>0</v>
      </c>
      <c r="AZ91" s="1937"/>
      <c r="BA91" s="1937"/>
      <c r="BB91" s="1935">
        <f t="shared" si="23"/>
        <v>0</v>
      </c>
      <c r="BC91" s="1937"/>
      <c r="BD91" s="1935">
        <f t="shared" si="24"/>
        <v>0</v>
      </c>
    </row>
    <row r="92" spans="1:56" s="604" customFormat="1" ht="14.25">
      <c r="A92" s="1914"/>
      <c r="B92" s="1916"/>
      <c r="C92" s="1923"/>
      <c r="D92" s="1914"/>
      <c r="E92" s="1924"/>
      <c r="F92" s="1923"/>
      <c r="G92" s="1914"/>
      <c r="H92" s="1914"/>
      <c r="I92" s="1914"/>
      <c r="J92" s="1914"/>
      <c r="K92" s="1914"/>
      <c r="L92" s="1914"/>
      <c r="M92" s="1914"/>
      <c r="N92" s="1931">
        <f t="shared" si="25"/>
        <v>0</v>
      </c>
      <c r="O92" s="1937"/>
      <c r="P92" s="1937"/>
      <c r="Q92" s="1937"/>
      <c r="R92" s="1934">
        <f t="shared" si="13"/>
        <v>0</v>
      </c>
      <c r="S92" s="1923"/>
      <c r="T92" s="1914"/>
      <c r="U92" s="1914"/>
      <c r="V92" s="1914"/>
      <c r="W92" s="1914"/>
      <c r="X92" s="605">
        <f t="shared" si="17"/>
        <v>0</v>
      </c>
      <c r="Y92" s="1923"/>
      <c r="Z92" s="1914"/>
      <c r="AA92" s="1914"/>
      <c r="AB92" s="1914"/>
      <c r="AC92" s="1914"/>
      <c r="AD92" s="1914"/>
      <c r="AE92" s="1914"/>
      <c r="AF92" s="1914"/>
      <c r="AG92" s="1914"/>
      <c r="AH92" s="605">
        <f t="shared" si="18"/>
        <v>0</v>
      </c>
      <c r="AI92" s="1937"/>
      <c r="AJ92" s="1935">
        <f t="shared" si="19"/>
        <v>0</v>
      </c>
      <c r="AK92" s="1923"/>
      <c r="AL92" s="1914"/>
      <c r="AM92" s="1914"/>
      <c r="AN92" s="1914"/>
      <c r="AO92" s="1914"/>
      <c r="AP92" s="1914"/>
      <c r="AQ92" s="1931">
        <f t="shared" si="20"/>
        <v>0</v>
      </c>
      <c r="AR92" s="1937"/>
      <c r="AS92" s="1937"/>
      <c r="AT92" s="1937"/>
      <c r="AU92" s="1935">
        <f t="shared" si="21"/>
        <v>0</v>
      </c>
      <c r="AV92" s="1923"/>
      <c r="AW92" s="1914"/>
      <c r="AX92" s="1914"/>
      <c r="AY92" s="605">
        <f t="shared" si="22"/>
        <v>0</v>
      </c>
      <c r="AZ92" s="1937"/>
      <c r="BA92" s="1937"/>
      <c r="BB92" s="1935">
        <f t="shared" si="23"/>
        <v>0</v>
      </c>
      <c r="BC92" s="1937"/>
      <c r="BD92" s="1935">
        <f t="shared" si="24"/>
        <v>0</v>
      </c>
    </row>
    <row r="93" spans="1:56" s="604" customFormat="1" ht="14.25">
      <c r="A93" s="1914"/>
      <c r="B93" s="1916"/>
      <c r="C93" s="1923"/>
      <c r="D93" s="1914"/>
      <c r="E93" s="1924"/>
      <c r="F93" s="1923"/>
      <c r="G93" s="1914"/>
      <c r="H93" s="1914"/>
      <c r="I93" s="1914"/>
      <c r="J93" s="1914"/>
      <c r="K93" s="1914"/>
      <c r="L93" s="1914"/>
      <c r="M93" s="1914"/>
      <c r="N93" s="1931">
        <f t="shared" si="25"/>
        <v>0</v>
      </c>
      <c r="O93" s="1937"/>
      <c r="P93" s="1937"/>
      <c r="Q93" s="1937"/>
      <c r="R93" s="1934">
        <f t="shared" ref="R93:R102" si="26">C93+E93+N93+O93+P93+Q93</f>
        <v>0</v>
      </c>
      <c r="S93" s="1923"/>
      <c r="T93" s="1914"/>
      <c r="U93" s="1914"/>
      <c r="V93" s="1914"/>
      <c r="W93" s="1914"/>
      <c r="X93" s="605">
        <f t="shared" si="17"/>
        <v>0</v>
      </c>
      <c r="Y93" s="1923"/>
      <c r="Z93" s="1914"/>
      <c r="AA93" s="1914"/>
      <c r="AB93" s="1914"/>
      <c r="AC93" s="1914"/>
      <c r="AD93" s="1914"/>
      <c r="AE93" s="1914"/>
      <c r="AF93" s="1914"/>
      <c r="AG93" s="1914"/>
      <c r="AH93" s="605">
        <f t="shared" si="18"/>
        <v>0</v>
      </c>
      <c r="AI93" s="1937"/>
      <c r="AJ93" s="1935">
        <f t="shared" si="19"/>
        <v>0</v>
      </c>
      <c r="AK93" s="1923"/>
      <c r="AL93" s="1914"/>
      <c r="AM93" s="1914"/>
      <c r="AN93" s="1914"/>
      <c r="AO93" s="1914"/>
      <c r="AP93" s="1914"/>
      <c r="AQ93" s="1931">
        <f t="shared" si="20"/>
        <v>0</v>
      </c>
      <c r="AR93" s="1937"/>
      <c r="AS93" s="1937"/>
      <c r="AT93" s="1937"/>
      <c r="AU93" s="1935">
        <f t="shared" si="21"/>
        <v>0</v>
      </c>
      <c r="AV93" s="1923"/>
      <c r="AW93" s="1914"/>
      <c r="AX93" s="1914"/>
      <c r="AY93" s="605">
        <f t="shared" si="22"/>
        <v>0</v>
      </c>
      <c r="AZ93" s="1937"/>
      <c r="BA93" s="1937"/>
      <c r="BB93" s="1935">
        <f t="shared" si="23"/>
        <v>0</v>
      </c>
      <c r="BC93" s="1937"/>
      <c r="BD93" s="1935">
        <f t="shared" si="24"/>
        <v>0</v>
      </c>
    </row>
    <row r="94" spans="1:56" s="604" customFormat="1" ht="14.25">
      <c r="A94" s="1914"/>
      <c r="B94" s="1916"/>
      <c r="C94" s="1923"/>
      <c r="D94" s="1914"/>
      <c r="E94" s="1924"/>
      <c r="F94" s="1923"/>
      <c r="G94" s="1914"/>
      <c r="H94" s="1914"/>
      <c r="I94" s="1914"/>
      <c r="J94" s="1914"/>
      <c r="K94" s="1914"/>
      <c r="L94" s="1914"/>
      <c r="M94" s="1914"/>
      <c r="N94" s="1931">
        <f t="shared" si="25"/>
        <v>0</v>
      </c>
      <c r="O94" s="1937"/>
      <c r="P94" s="1937"/>
      <c r="Q94" s="1937"/>
      <c r="R94" s="1934">
        <f t="shared" si="26"/>
        <v>0</v>
      </c>
      <c r="S94" s="1923"/>
      <c r="T94" s="1914"/>
      <c r="U94" s="1914"/>
      <c r="V94" s="1914"/>
      <c r="W94" s="1914"/>
      <c r="X94" s="605">
        <f t="shared" si="17"/>
        <v>0</v>
      </c>
      <c r="Y94" s="1923"/>
      <c r="Z94" s="1914"/>
      <c r="AA94" s="1914"/>
      <c r="AB94" s="1914"/>
      <c r="AC94" s="1914"/>
      <c r="AD94" s="1914"/>
      <c r="AE94" s="1914"/>
      <c r="AF94" s="1914"/>
      <c r="AG94" s="1914"/>
      <c r="AH94" s="605">
        <f t="shared" si="18"/>
        <v>0</v>
      </c>
      <c r="AI94" s="1937"/>
      <c r="AJ94" s="1935">
        <f t="shared" si="19"/>
        <v>0</v>
      </c>
      <c r="AK94" s="1923"/>
      <c r="AL94" s="1914"/>
      <c r="AM94" s="1914"/>
      <c r="AN94" s="1914"/>
      <c r="AO94" s="1914"/>
      <c r="AP94" s="1914"/>
      <c r="AQ94" s="1931">
        <f t="shared" si="20"/>
        <v>0</v>
      </c>
      <c r="AR94" s="1937"/>
      <c r="AS94" s="1937"/>
      <c r="AT94" s="1937"/>
      <c r="AU94" s="1935">
        <f t="shared" si="21"/>
        <v>0</v>
      </c>
      <c r="AV94" s="1923"/>
      <c r="AW94" s="1914"/>
      <c r="AX94" s="1914"/>
      <c r="AY94" s="605">
        <f t="shared" si="22"/>
        <v>0</v>
      </c>
      <c r="AZ94" s="1937"/>
      <c r="BA94" s="1937"/>
      <c r="BB94" s="1935">
        <f t="shared" si="23"/>
        <v>0</v>
      </c>
      <c r="BC94" s="1937"/>
      <c r="BD94" s="1935">
        <f t="shared" si="24"/>
        <v>0</v>
      </c>
    </row>
    <row r="95" spans="1:56" s="604" customFormat="1" ht="14.25">
      <c r="A95" s="1914"/>
      <c r="B95" s="1916"/>
      <c r="C95" s="1923"/>
      <c r="D95" s="1914"/>
      <c r="E95" s="1924"/>
      <c r="F95" s="1923"/>
      <c r="G95" s="1914"/>
      <c r="H95" s="1914"/>
      <c r="I95" s="1914"/>
      <c r="J95" s="1914"/>
      <c r="K95" s="1914"/>
      <c r="L95" s="1914"/>
      <c r="M95" s="1914"/>
      <c r="N95" s="1931">
        <f t="shared" si="25"/>
        <v>0</v>
      </c>
      <c r="O95" s="1937"/>
      <c r="P95" s="1937"/>
      <c r="Q95" s="1937"/>
      <c r="R95" s="1934">
        <f t="shared" si="26"/>
        <v>0</v>
      </c>
      <c r="S95" s="1923"/>
      <c r="T95" s="1914"/>
      <c r="U95" s="1914"/>
      <c r="V95" s="1914"/>
      <c r="W95" s="1914"/>
      <c r="X95" s="605">
        <f t="shared" ref="X95:X102" si="27">SUM(S95:W95)</f>
        <v>0</v>
      </c>
      <c r="Y95" s="1923"/>
      <c r="Z95" s="1914"/>
      <c r="AA95" s="1914"/>
      <c r="AB95" s="1914"/>
      <c r="AC95" s="1914"/>
      <c r="AD95" s="1914"/>
      <c r="AE95" s="1914"/>
      <c r="AF95" s="1914"/>
      <c r="AG95" s="1914"/>
      <c r="AH95" s="605">
        <f t="shared" ref="AH95:AH102" si="28">SUM(Y95:AG95)</f>
        <v>0</v>
      </c>
      <c r="AI95" s="1937"/>
      <c r="AJ95" s="1935">
        <f t="shared" ref="AJ95:AJ102" si="29">R95+X95+AH95+AI95</f>
        <v>0</v>
      </c>
      <c r="AK95" s="1923"/>
      <c r="AL95" s="1914"/>
      <c r="AM95" s="1914"/>
      <c r="AN95" s="1914"/>
      <c r="AO95" s="1914"/>
      <c r="AP95" s="1914"/>
      <c r="AQ95" s="1931">
        <f t="shared" ref="AQ95:AQ102" si="30">SUM(AK95:AP95)</f>
        <v>0</v>
      </c>
      <c r="AR95" s="1937"/>
      <c r="AS95" s="1937"/>
      <c r="AT95" s="1937"/>
      <c r="AU95" s="1935">
        <f t="shared" ref="AU95:AU102" si="31">AJ95+AQ95+AR95+AS95+AT95</f>
        <v>0</v>
      </c>
      <c r="AV95" s="1923"/>
      <c r="AW95" s="1914"/>
      <c r="AX95" s="1914"/>
      <c r="AY95" s="605">
        <f t="shared" ref="AY95:AY101" si="32">SUM(AV95:AX95)</f>
        <v>0</v>
      </c>
      <c r="AZ95" s="1937"/>
      <c r="BA95" s="1937"/>
      <c r="BB95" s="1935">
        <f t="shared" ref="BB95:BB101" si="33">AY95+AZ95+BA95</f>
        <v>0</v>
      </c>
      <c r="BC95" s="1937"/>
      <c r="BD95" s="1935">
        <f t="shared" ref="BD95:BD102" si="34">AU95+BB95+BC95</f>
        <v>0</v>
      </c>
    </row>
    <row r="96" spans="1:56" s="604" customFormat="1" ht="14.25">
      <c r="A96" s="1914"/>
      <c r="B96" s="1916"/>
      <c r="C96" s="1923"/>
      <c r="D96" s="1914"/>
      <c r="E96" s="1924"/>
      <c r="F96" s="1923"/>
      <c r="G96" s="1914"/>
      <c r="H96" s="1914"/>
      <c r="I96" s="1914"/>
      <c r="J96" s="1914"/>
      <c r="K96" s="1914"/>
      <c r="L96" s="1914"/>
      <c r="M96" s="1914"/>
      <c r="N96" s="1931">
        <f t="shared" si="25"/>
        <v>0</v>
      </c>
      <c r="O96" s="1937"/>
      <c r="P96" s="1937"/>
      <c r="Q96" s="1937"/>
      <c r="R96" s="1934">
        <f t="shared" si="26"/>
        <v>0</v>
      </c>
      <c r="S96" s="1923"/>
      <c r="T96" s="1914"/>
      <c r="U96" s="1914"/>
      <c r="V96" s="1914"/>
      <c r="W96" s="1914"/>
      <c r="X96" s="605">
        <f t="shared" si="27"/>
        <v>0</v>
      </c>
      <c r="Y96" s="1923"/>
      <c r="Z96" s="1914"/>
      <c r="AA96" s="1914"/>
      <c r="AB96" s="1914"/>
      <c r="AC96" s="1914"/>
      <c r="AD96" s="1914"/>
      <c r="AE96" s="1914"/>
      <c r="AF96" s="1914"/>
      <c r="AG96" s="1914"/>
      <c r="AH96" s="605">
        <f t="shared" si="28"/>
        <v>0</v>
      </c>
      <c r="AI96" s="1937"/>
      <c r="AJ96" s="1935">
        <f t="shared" si="29"/>
        <v>0</v>
      </c>
      <c r="AK96" s="1923"/>
      <c r="AL96" s="1914"/>
      <c r="AM96" s="1914"/>
      <c r="AN96" s="1914"/>
      <c r="AO96" s="1914"/>
      <c r="AP96" s="1914"/>
      <c r="AQ96" s="1931">
        <f t="shared" si="30"/>
        <v>0</v>
      </c>
      <c r="AR96" s="1937"/>
      <c r="AS96" s="1937"/>
      <c r="AT96" s="1937"/>
      <c r="AU96" s="1935">
        <f t="shared" si="31"/>
        <v>0</v>
      </c>
      <c r="AV96" s="1923"/>
      <c r="AW96" s="1914"/>
      <c r="AX96" s="1914"/>
      <c r="AY96" s="605">
        <f t="shared" si="32"/>
        <v>0</v>
      </c>
      <c r="AZ96" s="1937"/>
      <c r="BA96" s="1937"/>
      <c r="BB96" s="1935">
        <f t="shared" si="33"/>
        <v>0</v>
      </c>
      <c r="BC96" s="1937"/>
      <c r="BD96" s="1935">
        <f t="shared" si="34"/>
        <v>0</v>
      </c>
    </row>
    <row r="97" spans="1:56" s="604" customFormat="1" ht="14.25">
      <c r="A97" s="1914"/>
      <c r="B97" s="1916"/>
      <c r="C97" s="1923"/>
      <c r="D97" s="1914"/>
      <c r="E97" s="1924"/>
      <c r="F97" s="1923"/>
      <c r="G97" s="1914"/>
      <c r="H97" s="1914"/>
      <c r="I97" s="1914"/>
      <c r="J97" s="1914"/>
      <c r="K97" s="1914"/>
      <c r="L97" s="1914"/>
      <c r="M97" s="1914"/>
      <c r="N97" s="1931">
        <f t="shared" si="25"/>
        <v>0</v>
      </c>
      <c r="O97" s="1937"/>
      <c r="P97" s="1937"/>
      <c r="Q97" s="1937"/>
      <c r="R97" s="1934">
        <f t="shared" si="26"/>
        <v>0</v>
      </c>
      <c r="S97" s="1923"/>
      <c r="T97" s="1914"/>
      <c r="U97" s="1914"/>
      <c r="V97" s="1914"/>
      <c r="W97" s="1914"/>
      <c r="X97" s="605">
        <f t="shared" si="27"/>
        <v>0</v>
      </c>
      <c r="Y97" s="1923"/>
      <c r="Z97" s="1914"/>
      <c r="AA97" s="1914"/>
      <c r="AB97" s="1914"/>
      <c r="AC97" s="1914"/>
      <c r="AD97" s="1914"/>
      <c r="AE97" s="1914"/>
      <c r="AF97" s="1914"/>
      <c r="AG97" s="1914"/>
      <c r="AH97" s="605">
        <f t="shared" si="28"/>
        <v>0</v>
      </c>
      <c r="AI97" s="1937"/>
      <c r="AJ97" s="1935">
        <f t="shared" si="29"/>
        <v>0</v>
      </c>
      <c r="AK97" s="1923"/>
      <c r="AL97" s="1914"/>
      <c r="AM97" s="1914"/>
      <c r="AN97" s="1914"/>
      <c r="AO97" s="1914"/>
      <c r="AP97" s="1914"/>
      <c r="AQ97" s="1931">
        <f t="shared" si="30"/>
        <v>0</v>
      </c>
      <c r="AR97" s="1937"/>
      <c r="AS97" s="1937"/>
      <c r="AT97" s="1937"/>
      <c r="AU97" s="1935">
        <f t="shared" si="31"/>
        <v>0</v>
      </c>
      <c r="AV97" s="1923"/>
      <c r="AW97" s="1914"/>
      <c r="AX97" s="1914"/>
      <c r="AY97" s="605">
        <f t="shared" si="32"/>
        <v>0</v>
      </c>
      <c r="AZ97" s="1937"/>
      <c r="BA97" s="1937"/>
      <c r="BB97" s="1935">
        <f t="shared" si="33"/>
        <v>0</v>
      </c>
      <c r="BC97" s="1937"/>
      <c r="BD97" s="1935">
        <f t="shared" si="34"/>
        <v>0</v>
      </c>
    </row>
    <row r="98" spans="1:56" s="604" customFormat="1" ht="14.25">
      <c r="A98" s="1914"/>
      <c r="B98" s="1916"/>
      <c r="C98" s="1923"/>
      <c r="D98" s="1914"/>
      <c r="E98" s="1924"/>
      <c r="F98" s="1923"/>
      <c r="G98" s="1914"/>
      <c r="H98" s="1914"/>
      <c r="I98" s="1914"/>
      <c r="J98" s="1914"/>
      <c r="K98" s="1914"/>
      <c r="L98" s="1914"/>
      <c r="M98" s="1914"/>
      <c r="N98" s="1931">
        <f t="shared" si="25"/>
        <v>0</v>
      </c>
      <c r="O98" s="1937"/>
      <c r="P98" s="1937"/>
      <c r="Q98" s="1937"/>
      <c r="R98" s="1934">
        <f t="shared" si="26"/>
        <v>0</v>
      </c>
      <c r="S98" s="1923"/>
      <c r="T98" s="1914"/>
      <c r="U98" s="1914"/>
      <c r="V98" s="1914"/>
      <c r="W98" s="1914"/>
      <c r="X98" s="605">
        <f t="shared" si="27"/>
        <v>0</v>
      </c>
      <c r="Y98" s="1923"/>
      <c r="Z98" s="1914"/>
      <c r="AA98" s="1914"/>
      <c r="AB98" s="1914"/>
      <c r="AC98" s="1914"/>
      <c r="AD98" s="1914"/>
      <c r="AE98" s="1914"/>
      <c r="AF98" s="1914"/>
      <c r="AG98" s="1914"/>
      <c r="AH98" s="605">
        <f t="shared" si="28"/>
        <v>0</v>
      </c>
      <c r="AI98" s="1937"/>
      <c r="AJ98" s="1935">
        <f t="shared" si="29"/>
        <v>0</v>
      </c>
      <c r="AK98" s="1923"/>
      <c r="AL98" s="1914"/>
      <c r="AM98" s="1914"/>
      <c r="AN98" s="1914"/>
      <c r="AO98" s="1914"/>
      <c r="AP98" s="1914"/>
      <c r="AQ98" s="1931">
        <f t="shared" si="30"/>
        <v>0</v>
      </c>
      <c r="AR98" s="1937"/>
      <c r="AS98" s="1937"/>
      <c r="AT98" s="1937"/>
      <c r="AU98" s="1935">
        <f t="shared" si="31"/>
        <v>0</v>
      </c>
      <c r="AV98" s="1923"/>
      <c r="AW98" s="1914"/>
      <c r="AX98" s="1914"/>
      <c r="AY98" s="605">
        <f t="shared" si="32"/>
        <v>0</v>
      </c>
      <c r="AZ98" s="1937"/>
      <c r="BA98" s="1937"/>
      <c r="BB98" s="1935">
        <f t="shared" si="33"/>
        <v>0</v>
      </c>
      <c r="BC98" s="1937"/>
      <c r="BD98" s="1935">
        <f t="shared" si="34"/>
        <v>0</v>
      </c>
    </row>
    <row r="99" spans="1:56" s="604" customFormat="1" ht="14.25">
      <c r="A99" s="1914"/>
      <c r="B99" s="1916"/>
      <c r="C99" s="1923"/>
      <c r="D99" s="1914"/>
      <c r="E99" s="1924"/>
      <c r="F99" s="1923"/>
      <c r="G99" s="1914"/>
      <c r="H99" s="1914"/>
      <c r="I99" s="1914"/>
      <c r="J99" s="1914"/>
      <c r="K99" s="1914"/>
      <c r="L99" s="1914"/>
      <c r="M99" s="1914"/>
      <c r="N99" s="1931">
        <f t="shared" si="25"/>
        <v>0</v>
      </c>
      <c r="O99" s="1937"/>
      <c r="P99" s="1937"/>
      <c r="Q99" s="1937"/>
      <c r="R99" s="1935">
        <f t="shared" si="26"/>
        <v>0</v>
      </c>
      <c r="S99" s="1923"/>
      <c r="T99" s="1914"/>
      <c r="U99" s="1914"/>
      <c r="V99" s="1914"/>
      <c r="W99" s="1914"/>
      <c r="X99" s="605">
        <f t="shared" si="27"/>
        <v>0</v>
      </c>
      <c r="Y99" s="1923"/>
      <c r="Z99" s="1914"/>
      <c r="AA99" s="1914"/>
      <c r="AB99" s="1914"/>
      <c r="AC99" s="1914"/>
      <c r="AD99" s="1914"/>
      <c r="AE99" s="1914"/>
      <c r="AF99" s="1914"/>
      <c r="AG99" s="1914"/>
      <c r="AH99" s="605">
        <f t="shared" si="28"/>
        <v>0</v>
      </c>
      <c r="AI99" s="1937"/>
      <c r="AJ99" s="1935">
        <f t="shared" si="29"/>
        <v>0</v>
      </c>
      <c r="AK99" s="1923"/>
      <c r="AL99" s="1914"/>
      <c r="AM99" s="1914"/>
      <c r="AN99" s="1914"/>
      <c r="AO99" s="1914"/>
      <c r="AP99" s="1914"/>
      <c r="AQ99" s="1931">
        <f t="shared" si="30"/>
        <v>0</v>
      </c>
      <c r="AR99" s="1937"/>
      <c r="AS99" s="1937"/>
      <c r="AT99" s="1937"/>
      <c r="AU99" s="1935">
        <f t="shared" si="31"/>
        <v>0</v>
      </c>
      <c r="AV99" s="1923"/>
      <c r="AW99" s="1914"/>
      <c r="AX99" s="1914"/>
      <c r="AY99" s="605">
        <f t="shared" si="32"/>
        <v>0</v>
      </c>
      <c r="AZ99" s="1937"/>
      <c r="BA99" s="1937"/>
      <c r="BB99" s="1935">
        <f t="shared" si="33"/>
        <v>0</v>
      </c>
      <c r="BC99" s="1937"/>
      <c r="BD99" s="1935">
        <f t="shared" si="34"/>
        <v>0</v>
      </c>
    </row>
    <row r="100" spans="1:56" s="604" customFormat="1" ht="14.25">
      <c r="A100" s="1914"/>
      <c r="B100" s="1916"/>
      <c r="C100" s="1923"/>
      <c r="D100" s="1914"/>
      <c r="E100" s="1924"/>
      <c r="F100" s="1923"/>
      <c r="G100" s="1914"/>
      <c r="H100" s="1914"/>
      <c r="I100" s="1914"/>
      <c r="J100" s="1914"/>
      <c r="K100" s="1914"/>
      <c r="L100" s="1914"/>
      <c r="M100" s="1914"/>
      <c r="N100" s="1931">
        <f t="shared" si="25"/>
        <v>0</v>
      </c>
      <c r="O100" s="1937"/>
      <c r="P100" s="1937"/>
      <c r="Q100" s="1937"/>
      <c r="R100" s="1935">
        <f t="shared" si="26"/>
        <v>0</v>
      </c>
      <c r="S100" s="1923"/>
      <c r="T100" s="1914"/>
      <c r="U100" s="1914"/>
      <c r="V100" s="1914"/>
      <c r="W100" s="1914"/>
      <c r="X100" s="605">
        <f t="shared" si="27"/>
        <v>0</v>
      </c>
      <c r="Y100" s="1923"/>
      <c r="Z100" s="1914"/>
      <c r="AA100" s="1914"/>
      <c r="AB100" s="1914"/>
      <c r="AC100" s="1914"/>
      <c r="AD100" s="1914"/>
      <c r="AE100" s="1914"/>
      <c r="AF100" s="1914"/>
      <c r="AG100" s="1914"/>
      <c r="AH100" s="605">
        <f t="shared" si="28"/>
        <v>0</v>
      </c>
      <c r="AI100" s="1937"/>
      <c r="AJ100" s="1935">
        <f t="shared" si="29"/>
        <v>0</v>
      </c>
      <c r="AK100" s="1923"/>
      <c r="AL100" s="1914"/>
      <c r="AM100" s="1914"/>
      <c r="AN100" s="1914"/>
      <c r="AO100" s="1914"/>
      <c r="AP100" s="1914"/>
      <c r="AQ100" s="1931">
        <f t="shared" si="30"/>
        <v>0</v>
      </c>
      <c r="AR100" s="1937"/>
      <c r="AS100" s="1937"/>
      <c r="AT100" s="1937"/>
      <c r="AU100" s="1935">
        <f t="shared" si="31"/>
        <v>0</v>
      </c>
      <c r="AV100" s="1923"/>
      <c r="AW100" s="1914"/>
      <c r="AX100" s="1914"/>
      <c r="AY100" s="605">
        <f t="shared" si="32"/>
        <v>0</v>
      </c>
      <c r="AZ100" s="1937"/>
      <c r="BA100" s="1937"/>
      <c r="BB100" s="1935">
        <f t="shared" si="33"/>
        <v>0</v>
      </c>
      <c r="BC100" s="1937"/>
      <c r="BD100" s="1935">
        <f t="shared" si="34"/>
        <v>0</v>
      </c>
    </row>
    <row r="101" spans="1:56" s="604" customFormat="1" ht="14.25">
      <c r="A101" s="1914"/>
      <c r="B101" s="1916"/>
      <c r="C101" s="1956"/>
      <c r="D101" s="1957"/>
      <c r="E101" s="1958"/>
      <c r="F101" s="1956"/>
      <c r="G101" s="1957"/>
      <c r="H101" s="1957"/>
      <c r="I101" s="1957"/>
      <c r="J101" s="1957"/>
      <c r="K101" s="1957"/>
      <c r="L101" s="1957"/>
      <c r="M101" s="1957"/>
      <c r="N101" s="1959">
        <f t="shared" si="25"/>
        <v>0</v>
      </c>
      <c r="O101" s="1960"/>
      <c r="P101" s="1960"/>
      <c r="Q101" s="1960"/>
      <c r="R101" s="1961">
        <f t="shared" si="26"/>
        <v>0</v>
      </c>
      <c r="S101" s="1956"/>
      <c r="T101" s="1957"/>
      <c r="U101" s="1957"/>
      <c r="V101" s="1957"/>
      <c r="W101" s="1957"/>
      <c r="X101" s="1962">
        <f t="shared" si="27"/>
        <v>0</v>
      </c>
      <c r="Y101" s="1956"/>
      <c r="Z101" s="1957"/>
      <c r="AA101" s="1957"/>
      <c r="AB101" s="1957"/>
      <c r="AC101" s="1957"/>
      <c r="AD101" s="1957"/>
      <c r="AE101" s="1957"/>
      <c r="AF101" s="1957"/>
      <c r="AG101" s="1957"/>
      <c r="AH101" s="1962">
        <f t="shared" si="28"/>
        <v>0</v>
      </c>
      <c r="AI101" s="1960"/>
      <c r="AJ101" s="1961">
        <f t="shared" si="29"/>
        <v>0</v>
      </c>
      <c r="AK101" s="1956"/>
      <c r="AL101" s="1957"/>
      <c r="AM101" s="1957"/>
      <c r="AN101" s="1957"/>
      <c r="AO101" s="1957"/>
      <c r="AP101" s="1957"/>
      <c r="AQ101" s="1959">
        <f t="shared" si="30"/>
        <v>0</v>
      </c>
      <c r="AR101" s="1960"/>
      <c r="AS101" s="1960"/>
      <c r="AT101" s="1960"/>
      <c r="AU101" s="1961">
        <f t="shared" si="31"/>
        <v>0</v>
      </c>
      <c r="AV101" s="1956"/>
      <c r="AW101" s="1957"/>
      <c r="AX101" s="1957"/>
      <c r="AY101" s="1962">
        <f t="shared" si="32"/>
        <v>0</v>
      </c>
      <c r="AZ101" s="1960"/>
      <c r="BA101" s="1960"/>
      <c r="BB101" s="1961">
        <f t="shared" si="33"/>
        <v>0</v>
      </c>
      <c r="BC101" s="1960"/>
      <c r="BD101" s="1961">
        <f t="shared" si="34"/>
        <v>0</v>
      </c>
    </row>
    <row r="102" spans="1:56" s="1038" customFormat="1" ht="15">
      <c r="A102" s="1038" t="s">
        <v>525</v>
      </c>
      <c r="B102" s="628"/>
      <c r="C102" s="703">
        <f>SUM(C29:C101)</f>
        <v>0</v>
      </c>
      <c r="D102" s="606">
        <f>SUM(D29:D101)</f>
        <v>0</v>
      </c>
      <c r="E102" s="607">
        <f t="shared" ref="E102:L102" si="35">SUM(E29:E101)</f>
        <v>0</v>
      </c>
      <c r="F102" s="703">
        <f t="shared" si="35"/>
        <v>0</v>
      </c>
      <c r="G102" s="606">
        <f t="shared" si="35"/>
        <v>0</v>
      </c>
      <c r="H102" s="606">
        <f t="shared" si="35"/>
        <v>0</v>
      </c>
      <c r="I102" s="606">
        <f t="shared" si="35"/>
        <v>0</v>
      </c>
      <c r="J102" s="606">
        <f t="shared" si="35"/>
        <v>0</v>
      </c>
      <c r="K102" s="606">
        <f t="shared" si="35"/>
        <v>0</v>
      </c>
      <c r="L102" s="606">
        <f t="shared" si="35"/>
        <v>0</v>
      </c>
      <c r="M102" s="606">
        <f>SUM(M29:M101)</f>
        <v>0</v>
      </c>
      <c r="N102" s="700">
        <f>SUM(F102:M102)</f>
        <v>0</v>
      </c>
      <c r="O102" s="1963">
        <f>SUM(O29:O101)</f>
        <v>0</v>
      </c>
      <c r="P102" s="1963">
        <f>SUM(P29:P101)</f>
        <v>0</v>
      </c>
      <c r="Q102" s="1963">
        <f>SUM(Q29:Q101)</f>
        <v>0</v>
      </c>
      <c r="R102" s="1963">
        <f t="shared" si="26"/>
        <v>0</v>
      </c>
      <c r="S102" s="703">
        <f>SUM(S29:S101)</f>
        <v>0</v>
      </c>
      <c r="T102" s="606">
        <f>SUM(T29:T101)</f>
        <v>0</v>
      </c>
      <c r="U102" s="606">
        <f>SUM(U29:U101)</f>
        <v>0</v>
      </c>
      <c r="V102" s="606">
        <f>SUM(V29:V101)</f>
        <v>0</v>
      </c>
      <c r="W102" s="606">
        <f>SUM(W29:W101)</f>
        <v>0</v>
      </c>
      <c r="X102" s="607">
        <f t="shared" si="27"/>
        <v>0</v>
      </c>
      <c r="Y102" s="703">
        <f>SUM(Y29:Y101)</f>
        <v>0</v>
      </c>
      <c r="Z102" s="606">
        <f t="shared" ref="Z102:AG102" si="36">SUM(Z29:Z101)</f>
        <v>0</v>
      </c>
      <c r="AA102" s="606">
        <f t="shared" si="36"/>
        <v>0</v>
      </c>
      <c r="AB102" s="606">
        <f t="shared" si="36"/>
        <v>0</v>
      </c>
      <c r="AC102" s="606">
        <f t="shared" si="36"/>
        <v>0</v>
      </c>
      <c r="AD102" s="606">
        <f t="shared" si="36"/>
        <v>0</v>
      </c>
      <c r="AE102" s="606">
        <f t="shared" si="36"/>
        <v>0</v>
      </c>
      <c r="AF102" s="606">
        <f t="shared" si="36"/>
        <v>0</v>
      </c>
      <c r="AG102" s="606">
        <f t="shared" si="36"/>
        <v>0</v>
      </c>
      <c r="AH102" s="607">
        <f t="shared" si="28"/>
        <v>0</v>
      </c>
      <c r="AI102" s="1963">
        <f>SUM(AI29:AI101)</f>
        <v>0</v>
      </c>
      <c r="AJ102" s="1963">
        <f t="shared" si="29"/>
        <v>0</v>
      </c>
      <c r="AK102" s="703">
        <f>SUM(AK29:AK101)</f>
        <v>0</v>
      </c>
      <c r="AL102" s="606">
        <f t="shared" ref="AL102:AT102" si="37">SUM(AL29:AL101)</f>
        <v>0</v>
      </c>
      <c r="AM102" s="606">
        <f t="shared" si="37"/>
        <v>0</v>
      </c>
      <c r="AN102" s="606">
        <f t="shared" si="37"/>
        <v>0</v>
      </c>
      <c r="AO102" s="606">
        <f t="shared" si="37"/>
        <v>0</v>
      </c>
      <c r="AP102" s="606">
        <f t="shared" si="37"/>
        <v>0</v>
      </c>
      <c r="AQ102" s="700">
        <f t="shared" si="30"/>
        <v>0</v>
      </c>
      <c r="AR102" s="1963">
        <f t="shared" si="37"/>
        <v>0</v>
      </c>
      <c r="AS102" s="1963">
        <f t="shared" si="37"/>
        <v>0</v>
      </c>
      <c r="AT102" s="1963">
        <f t="shared" si="37"/>
        <v>0</v>
      </c>
      <c r="AU102" s="1963">
        <f t="shared" si="31"/>
        <v>0</v>
      </c>
      <c r="AV102" s="703">
        <f>SUM(AV29:AV101)</f>
        <v>0</v>
      </c>
      <c r="AW102" s="606">
        <f>SUM(AW29:AW101)</f>
        <v>0</v>
      </c>
      <c r="AX102" s="606">
        <f>SUM(AX29:AX101)</f>
        <v>0</v>
      </c>
      <c r="AY102" s="607">
        <f>SUM(AV102:AX102)</f>
        <v>0</v>
      </c>
      <c r="AZ102" s="1963">
        <f>SUM(AZ29:AZ101)</f>
        <v>0</v>
      </c>
      <c r="BA102" s="1963">
        <f>SUM(BA29:BA101)</f>
        <v>0</v>
      </c>
      <c r="BB102" s="1963">
        <f>AY102+AZ102+BA102</f>
        <v>0</v>
      </c>
      <c r="BC102" s="1963">
        <f>SUM(BC29:BC101)</f>
        <v>0</v>
      </c>
      <c r="BD102" s="1963">
        <f t="shared" si="34"/>
        <v>0</v>
      </c>
    </row>
    <row r="103" spans="1:56">
      <c r="C103" s="608"/>
      <c r="D103" s="702"/>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row>
    <row r="104" spans="1:56" s="609" customFormat="1" ht="15">
      <c r="A104" s="609" t="s">
        <v>528</v>
      </c>
      <c r="B104" s="629"/>
      <c r="C104" s="703">
        <f>'C1 - Costs Matrix 2013'!B125</f>
        <v>0</v>
      </c>
      <c r="D104" s="606">
        <f>'C1 - Costs Matrix 2013'!C125</f>
        <v>0</v>
      </c>
      <c r="E104" s="607">
        <f>'C1 - Costs Matrix 2013'!D125</f>
        <v>0</v>
      </c>
      <c r="F104" s="703">
        <f>'C1 - Costs Matrix 2013'!E125</f>
        <v>0</v>
      </c>
      <c r="G104" s="606">
        <f>'C1 - Costs Matrix 2013'!F125</f>
        <v>0</v>
      </c>
      <c r="H104" s="606">
        <f>'C1 - Costs Matrix 2013'!G125</f>
        <v>0</v>
      </c>
      <c r="I104" s="606">
        <f>'C1 - Costs Matrix 2013'!H125</f>
        <v>0</v>
      </c>
      <c r="J104" s="606">
        <f>'C1 - Costs Matrix 2013'!I125</f>
        <v>0</v>
      </c>
      <c r="K104" s="606">
        <f>'C1 - Costs Matrix 2013'!J125</f>
        <v>0</v>
      </c>
      <c r="L104" s="606">
        <f>'C1 - Costs Matrix 2013'!K125</f>
        <v>0</v>
      </c>
      <c r="M104" s="606">
        <f>'C1 - Costs Matrix 2013'!L125</f>
        <v>0</v>
      </c>
      <c r="N104" s="700">
        <f>'C1 - Costs Matrix 2013'!M125</f>
        <v>0</v>
      </c>
      <c r="O104" s="1963">
        <f>'C1 - Costs Matrix 2013'!N125</f>
        <v>0</v>
      </c>
      <c r="P104" s="1963">
        <f>'C1 - Costs Matrix 2013'!O125</f>
        <v>0</v>
      </c>
      <c r="Q104" s="1963">
        <f>'C1 - Costs Matrix 2013'!P125</f>
        <v>0</v>
      </c>
      <c r="R104" s="1963">
        <f>'C1 - Costs Matrix 2013'!Q125</f>
        <v>0</v>
      </c>
      <c r="S104" s="703">
        <f>'C1 - Costs Matrix 2013'!R125</f>
        <v>0</v>
      </c>
      <c r="T104" s="606">
        <f>'C1 - Costs Matrix 2013'!S125</f>
        <v>0</v>
      </c>
      <c r="U104" s="606">
        <f>'C1 - Costs Matrix 2013'!T125</f>
        <v>0</v>
      </c>
      <c r="V104" s="606">
        <f>'C1 - Costs Matrix 2013'!U125</f>
        <v>0</v>
      </c>
      <c r="W104" s="606">
        <f>'C1 - Costs Matrix 2013'!V125</f>
        <v>0</v>
      </c>
      <c r="X104" s="607">
        <f>'C1 - Costs Matrix 2013'!W125</f>
        <v>0</v>
      </c>
      <c r="Y104" s="703">
        <f>'C1 - Costs Matrix 2013'!X125</f>
        <v>0</v>
      </c>
      <c r="Z104" s="606">
        <f>'C1 - Costs Matrix 2013'!Y125</f>
        <v>0</v>
      </c>
      <c r="AA104" s="606">
        <f>'C1 - Costs Matrix 2013'!Z125</f>
        <v>0</v>
      </c>
      <c r="AB104" s="606">
        <f>'C1 - Costs Matrix 2013'!AA125</f>
        <v>0</v>
      </c>
      <c r="AC104" s="606">
        <f>'C1 - Costs Matrix 2013'!AB125</f>
        <v>0</v>
      </c>
      <c r="AD104" s="606">
        <f>'C1 - Costs Matrix 2013'!AC125</f>
        <v>0</v>
      </c>
      <c r="AE104" s="606">
        <f>'C1 - Costs Matrix 2013'!AD125</f>
        <v>0</v>
      </c>
      <c r="AF104" s="606">
        <f>'C1 - Costs Matrix 2013'!AE125</f>
        <v>0</v>
      </c>
      <c r="AG104" s="606">
        <f>'C1 - Costs Matrix 2013'!AF125</f>
        <v>0</v>
      </c>
      <c r="AH104" s="700">
        <f>'C1 - Costs Matrix 2013'!AG125</f>
        <v>0</v>
      </c>
      <c r="AI104" s="1963">
        <f>'C1 - Costs Matrix 2013'!AH125</f>
        <v>0</v>
      </c>
      <c r="AJ104" s="1963">
        <f>'C1 - Costs Matrix 2013'!AI125</f>
        <v>0</v>
      </c>
      <c r="AK104" s="703">
        <f>'C1 - Costs Matrix 2013'!AJ125</f>
        <v>0</v>
      </c>
      <c r="AL104" s="606">
        <f>'C1 - Costs Matrix 2013'!AK125</f>
        <v>0</v>
      </c>
      <c r="AM104" s="606">
        <f>'C1 - Costs Matrix 2013'!AL125</f>
        <v>0</v>
      </c>
      <c r="AN104" s="606">
        <f>'C1 - Costs Matrix 2013'!AM125</f>
        <v>0</v>
      </c>
      <c r="AO104" s="606">
        <f>'C1 - Costs Matrix 2013'!AN125</f>
        <v>0</v>
      </c>
      <c r="AP104" s="606">
        <f>'C1 - Costs Matrix 2013'!AO125</f>
        <v>0</v>
      </c>
      <c r="AQ104" s="700">
        <f>'C1 - Costs Matrix 2013'!AP125</f>
        <v>0</v>
      </c>
      <c r="AR104" s="1963">
        <f>'C1 - Costs Matrix 2013'!AQ125</f>
        <v>0</v>
      </c>
      <c r="AS104" s="1963">
        <f>'C1 - Costs Matrix 2013'!AR125</f>
        <v>0</v>
      </c>
      <c r="AT104" s="1963">
        <f>'C1 - Costs Matrix 2013'!AS125</f>
        <v>0</v>
      </c>
      <c r="AU104" s="1963">
        <f>'C1 - Costs Matrix 2013'!AT125</f>
        <v>0</v>
      </c>
      <c r="AV104" s="703">
        <f>'C1 - Costs Matrix 2013'!AU125</f>
        <v>0</v>
      </c>
      <c r="AW104" s="606">
        <f>'C1 - Costs Matrix 2013'!AV125</f>
        <v>0</v>
      </c>
      <c r="AX104" s="606">
        <f>'C1 - Costs Matrix 2013'!AW125</f>
        <v>0</v>
      </c>
      <c r="AY104" s="607">
        <f>'C1 - Costs Matrix 2013'!AX125</f>
        <v>0</v>
      </c>
      <c r="AZ104" s="1963">
        <f>'C1 - Costs Matrix 2013'!AY125</f>
        <v>0</v>
      </c>
      <c r="BA104" s="1963">
        <f>'C1 - Costs Matrix 2013'!AZ125</f>
        <v>0</v>
      </c>
      <c r="BB104" s="1963">
        <f>'C1 - Costs Matrix 2013'!BA125</f>
        <v>0</v>
      </c>
      <c r="BC104" s="1963">
        <f>'C1 - Costs Matrix 2013'!BB125</f>
        <v>0</v>
      </c>
      <c r="BD104" s="1963">
        <f>'C1 - Costs Matrix 2013'!BC125</f>
        <v>0</v>
      </c>
    </row>
    <row r="105" spans="1:56">
      <c r="C105" s="608"/>
      <c r="D105" s="702"/>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row>
    <row r="106" spans="1:56" s="609" customFormat="1" ht="15">
      <c r="A106" s="609" t="s">
        <v>526</v>
      </c>
      <c r="B106" s="629"/>
      <c r="C106" s="703">
        <f>C104-C102</f>
        <v>0</v>
      </c>
      <c r="D106" s="606">
        <f>D104-D102</f>
        <v>0</v>
      </c>
      <c r="E106" s="607">
        <f t="shared" ref="E106:BC106" si="38">E104-E102</f>
        <v>0</v>
      </c>
      <c r="F106" s="703">
        <f t="shared" si="38"/>
        <v>0</v>
      </c>
      <c r="G106" s="606">
        <f t="shared" si="38"/>
        <v>0</v>
      </c>
      <c r="H106" s="606">
        <f t="shared" si="38"/>
        <v>0</v>
      </c>
      <c r="I106" s="606">
        <f t="shared" si="38"/>
        <v>0</v>
      </c>
      <c r="J106" s="606">
        <f t="shared" si="38"/>
        <v>0</v>
      </c>
      <c r="K106" s="606">
        <f t="shared" si="38"/>
        <v>0</v>
      </c>
      <c r="L106" s="606">
        <f t="shared" si="38"/>
        <v>0</v>
      </c>
      <c r="M106" s="606">
        <f t="shared" si="38"/>
        <v>0</v>
      </c>
      <c r="N106" s="1955"/>
      <c r="O106" s="1963">
        <f t="shared" si="38"/>
        <v>0</v>
      </c>
      <c r="P106" s="1963">
        <f t="shared" si="38"/>
        <v>0</v>
      </c>
      <c r="Q106" s="1963">
        <f t="shared" si="38"/>
        <v>0</v>
      </c>
      <c r="R106" s="1964"/>
      <c r="S106" s="703">
        <f t="shared" si="38"/>
        <v>0</v>
      </c>
      <c r="T106" s="606">
        <f t="shared" si="38"/>
        <v>0</v>
      </c>
      <c r="U106" s="606">
        <f t="shared" si="38"/>
        <v>0</v>
      </c>
      <c r="V106" s="606">
        <f t="shared" si="38"/>
        <v>0</v>
      </c>
      <c r="W106" s="606">
        <f t="shared" si="38"/>
        <v>0</v>
      </c>
      <c r="X106" s="1583"/>
      <c r="Y106" s="703">
        <f t="shared" si="38"/>
        <v>0</v>
      </c>
      <c r="Z106" s="606">
        <f t="shared" si="38"/>
        <v>0</v>
      </c>
      <c r="AA106" s="606">
        <f t="shared" si="38"/>
        <v>0</v>
      </c>
      <c r="AB106" s="606">
        <f t="shared" si="38"/>
        <v>0</v>
      </c>
      <c r="AC106" s="606">
        <f t="shared" si="38"/>
        <v>0</v>
      </c>
      <c r="AD106" s="606">
        <f t="shared" si="38"/>
        <v>0</v>
      </c>
      <c r="AE106" s="606">
        <f t="shared" si="38"/>
        <v>0</v>
      </c>
      <c r="AF106" s="606">
        <f t="shared" si="38"/>
        <v>0</v>
      </c>
      <c r="AG106" s="606">
        <f t="shared" si="38"/>
        <v>0</v>
      </c>
      <c r="AH106" s="1955"/>
      <c r="AI106" s="1963">
        <f t="shared" si="38"/>
        <v>0</v>
      </c>
      <c r="AJ106" s="1964"/>
      <c r="AK106" s="703">
        <f t="shared" si="38"/>
        <v>0</v>
      </c>
      <c r="AL106" s="606">
        <f t="shared" si="38"/>
        <v>0</v>
      </c>
      <c r="AM106" s="606">
        <f t="shared" si="38"/>
        <v>0</v>
      </c>
      <c r="AN106" s="606">
        <f t="shared" si="38"/>
        <v>0</v>
      </c>
      <c r="AO106" s="606">
        <f t="shared" si="38"/>
        <v>0</v>
      </c>
      <c r="AP106" s="606">
        <f t="shared" si="38"/>
        <v>0</v>
      </c>
      <c r="AQ106" s="1955"/>
      <c r="AR106" s="1963">
        <f t="shared" si="38"/>
        <v>0</v>
      </c>
      <c r="AS106" s="1963">
        <f t="shared" si="38"/>
        <v>0</v>
      </c>
      <c r="AT106" s="1963">
        <f t="shared" si="38"/>
        <v>0</v>
      </c>
      <c r="AU106" s="1964"/>
      <c r="AV106" s="703">
        <f t="shared" si="38"/>
        <v>0</v>
      </c>
      <c r="AW106" s="606">
        <f t="shared" si="38"/>
        <v>0</v>
      </c>
      <c r="AX106" s="606">
        <f t="shared" si="38"/>
        <v>0</v>
      </c>
      <c r="AY106" s="1583"/>
      <c r="AZ106" s="1963">
        <f t="shared" si="38"/>
        <v>0</v>
      </c>
      <c r="BA106" s="1963">
        <f t="shared" si="38"/>
        <v>0</v>
      </c>
      <c r="BB106" s="1964"/>
      <c r="BC106" s="1963">
        <f t="shared" si="38"/>
        <v>0</v>
      </c>
      <c r="BD106" s="1964"/>
    </row>
    <row r="108" spans="1:56" ht="15.75" thickBot="1">
      <c r="A108" s="1038" t="s">
        <v>527</v>
      </c>
      <c r="B108" s="628"/>
      <c r="C108" s="1965" t="str">
        <f>IF(AND(C29=0,C106&gt;0.2),"YES",IF(OR(C106&gt;0.2,C106&lt;-0.2),IF(C29&lt;&gt;0,IF(C106&gt;(C106&gt;C29*0.1),"YES",IF(C106&lt;(C29*-0.1),"YES","")),""),""))</f>
        <v/>
      </c>
      <c r="D108" s="1966" t="str">
        <f t="shared" ref="D108:M108" si="39">IF(AND(D29=0,D106&gt;0.2),"YES",IF(OR(D106&gt;0.2,D106&lt;-0.2),IF(D29&lt;&gt;0,IF(D106&gt;(D106&gt;D29*0.1),"YES",IF(D106&lt;(D29*-0.1),"YES","")),""),""))</f>
        <v/>
      </c>
      <c r="E108" s="1967" t="str">
        <f t="shared" si="39"/>
        <v/>
      </c>
      <c r="F108" s="1965" t="str">
        <f t="shared" si="39"/>
        <v/>
      </c>
      <c r="G108" s="1966" t="str">
        <f t="shared" si="39"/>
        <v/>
      </c>
      <c r="H108" s="1966" t="str">
        <f t="shared" si="39"/>
        <v/>
      </c>
      <c r="I108" s="1966" t="str">
        <f t="shared" si="39"/>
        <v/>
      </c>
      <c r="J108" s="1966" t="str">
        <f t="shared" si="39"/>
        <v/>
      </c>
      <c r="K108" s="1966" t="str">
        <f t="shared" si="39"/>
        <v/>
      </c>
      <c r="L108" s="1966" t="str">
        <f t="shared" si="39"/>
        <v/>
      </c>
      <c r="M108" s="1966" t="str">
        <f t="shared" si="39"/>
        <v/>
      </c>
      <c r="N108" s="1968"/>
      <c r="O108" s="1969" t="str">
        <f t="shared" ref="O108:Q108" si="40">IF(AND(O29=0,O106&gt;0.2),"YES",IF(OR(O106&gt;0.2,O106&lt;-0.2),IF(O29&lt;&gt;0,IF(O106&gt;(O106&gt;O29*0.1),"YES",IF(O106&lt;(O29*-0.1),"YES","")),""),""))</f>
        <v/>
      </c>
      <c r="P108" s="1969" t="str">
        <f t="shared" si="40"/>
        <v/>
      </c>
      <c r="Q108" s="1969" t="str">
        <f t="shared" si="40"/>
        <v/>
      </c>
      <c r="R108" s="1970" t="str">
        <f t="shared" ref="R108:AU108" si="41">IF(AND(R29=0,R106&gt;0.2),"YES",IF(OR(R106&gt;0.2,R106&lt;0.2),IF(R29&gt;0,IF(R106&gt;(R106*0.1),"YES",IF(R106&lt;(R29*-0.1),"YES","")),""),""))</f>
        <v/>
      </c>
      <c r="S108" s="1965" t="str">
        <f t="shared" ref="S108:W108" si="42">IF(AND(S29=0,S106&gt;0.2),"YES",IF(OR(S106&gt;0.2,S106&lt;-0.2),IF(S29&lt;&gt;0,IF(S106&gt;(S106&gt;S29*0.1),"YES",IF(S106&lt;(S29*-0.1),"YES","")),""),""))</f>
        <v/>
      </c>
      <c r="T108" s="1966" t="str">
        <f t="shared" si="42"/>
        <v/>
      </c>
      <c r="U108" s="1966" t="str">
        <f t="shared" si="42"/>
        <v/>
      </c>
      <c r="V108" s="1966" t="str">
        <f t="shared" si="42"/>
        <v/>
      </c>
      <c r="W108" s="1966" t="str">
        <f t="shared" si="42"/>
        <v/>
      </c>
      <c r="X108" s="1971"/>
      <c r="Y108" s="1965" t="str">
        <f t="shared" ref="Y108:AG108" si="43">IF(AND(Y29=0,Y106&gt;0.2),"YES",IF(OR(Y106&gt;0.2,Y106&lt;-0.2),IF(Y29&lt;&gt;0,IF(Y106&gt;(Y106&gt;Y29*0.1),"YES",IF(Y106&lt;(Y29*-0.1),"YES","")),""),""))</f>
        <v/>
      </c>
      <c r="Z108" s="1966" t="str">
        <f t="shared" si="43"/>
        <v/>
      </c>
      <c r="AA108" s="1966" t="str">
        <f t="shared" si="43"/>
        <v/>
      </c>
      <c r="AB108" s="1966" t="str">
        <f t="shared" si="43"/>
        <v/>
      </c>
      <c r="AC108" s="1966" t="str">
        <f t="shared" si="43"/>
        <v/>
      </c>
      <c r="AD108" s="1966" t="str">
        <f t="shared" si="43"/>
        <v/>
      </c>
      <c r="AE108" s="1966" t="str">
        <f t="shared" si="43"/>
        <v/>
      </c>
      <c r="AF108" s="1966" t="str">
        <f t="shared" si="43"/>
        <v/>
      </c>
      <c r="AG108" s="1966" t="str">
        <f t="shared" si="43"/>
        <v/>
      </c>
      <c r="AH108" s="1968"/>
      <c r="AI108" s="1969" t="str">
        <f>IF(AND(AI29=0,AI106&gt;0.2),"YES",IF(OR(AI106&gt;0.2,AI106&lt;-0.2),IF(AI29&lt;&gt;0,IF(AI106&gt;(AI106&gt;AI29*0.1),"YES",IF(AI106&lt;(AI29*-0.1),"YES","")),""),""))</f>
        <v/>
      </c>
      <c r="AJ108" s="1970"/>
      <c r="AK108" s="1965" t="str">
        <f t="shared" ref="AK108:AP108" si="44">IF(AND(AK29=0,AK106&gt;0.2),"YES",IF(OR(AK106&gt;0.2,AK106&lt;-0.2),IF(AK29&lt;&gt;0,IF(AK106&gt;(AK106&gt;AK29*0.1),"YES",IF(AK106&lt;(AK29*-0.1),"YES","")),""),""))</f>
        <v/>
      </c>
      <c r="AL108" s="1966" t="str">
        <f t="shared" si="44"/>
        <v/>
      </c>
      <c r="AM108" s="1966" t="str">
        <f t="shared" si="44"/>
        <v/>
      </c>
      <c r="AN108" s="1966" t="str">
        <f t="shared" si="44"/>
        <v/>
      </c>
      <c r="AO108" s="1966" t="str">
        <f t="shared" si="44"/>
        <v/>
      </c>
      <c r="AP108" s="1966" t="str">
        <f t="shared" si="44"/>
        <v/>
      </c>
      <c r="AQ108" s="1968" t="str">
        <f t="shared" si="41"/>
        <v/>
      </c>
      <c r="AR108" s="1969" t="str">
        <f t="shared" ref="AR108:AT108" si="45">IF(AND(AR29=0,AR106&gt;0.2),"YES",IF(OR(AR106&gt;0.2,AR106&lt;-0.2),IF(AR29&lt;&gt;0,IF(AR106&gt;(AR106&gt;AR29*0.1),"YES",IF(AR106&lt;(AR29*-0.1),"YES","")),""),""))</f>
        <v/>
      </c>
      <c r="AS108" s="1969" t="str">
        <f t="shared" si="45"/>
        <v/>
      </c>
      <c r="AT108" s="1969" t="str">
        <f t="shared" si="45"/>
        <v/>
      </c>
      <c r="AU108" s="1970" t="str">
        <f t="shared" si="41"/>
        <v/>
      </c>
      <c r="AV108" s="1965" t="str">
        <f t="shared" ref="AV108:AX108" si="46">IF(AND(AV29=0,AV106&gt;0.2),"YES",IF(OR(AV106&gt;0.2,AV106&lt;-0.2),IF(AV29&lt;&gt;0,IF(AV106&gt;(AV106&gt;AV29*0.1),"YES",IF(AV106&lt;(AV29*-0.1),"YES","")),""),""))</f>
        <v/>
      </c>
      <c r="AW108" s="1966" t="str">
        <f t="shared" si="46"/>
        <v/>
      </c>
      <c r="AX108" s="1966" t="str">
        <f t="shared" si="46"/>
        <v/>
      </c>
      <c r="AY108" s="1971"/>
      <c r="AZ108" s="1969" t="str">
        <f>IF(AND(AZ29=0,AZ106&gt;0.2),"YES",IF(OR(AZ106&gt;0.2,AZ106&lt;-0.2),IF(AZ29&lt;&gt;0,IF(AZ106&gt;(AZ106&gt;AZ29*0.1),"YES",IF(AZ106&lt;(AZ29*-0.1),"YES","")),""),""))</f>
        <v/>
      </c>
      <c r="BA108" s="1969" t="str">
        <f>IF(AND(BA29=0,BA106&gt;0.2),"YES",IF(OR(BA106&gt;0.2,BA106&lt;-0.2),IF(BA29&lt;&gt;0,IF(BA106&gt;(BA106&gt;BA29*0.1),"YES",IF(BA106&lt;(BA29*-0.1),"YES","")),""),""))</f>
        <v/>
      </c>
      <c r="BB108" s="1970"/>
      <c r="BC108" s="1969" t="str">
        <f>IF(AND(BC29=0,BC106&gt;0.2),"YES",IF(OR(BC106&gt;0.2,BC106&lt;-0.2),IF(BC29&lt;&gt;0,IF(BC106&gt;(BC106&gt;BC29*0.1),"YES",IF(BC106&lt;(BC29*-0.1),"YES","")),""),""))</f>
        <v/>
      </c>
      <c r="BD108" s="1970"/>
    </row>
    <row r="111" spans="1:56" ht="14.25">
      <c r="C111" s="610"/>
    </row>
    <row r="112" spans="1:56" ht="13.5" thickBot="1"/>
    <row r="113" spans="32:32" ht="13.5" thickBot="1">
      <c r="AF113" s="1945"/>
    </row>
  </sheetData>
  <mergeCells count="11">
    <mergeCell ref="AV5:AY5"/>
    <mergeCell ref="C4:Q4"/>
    <mergeCell ref="S4:X4"/>
    <mergeCell ref="Y4:AH4"/>
    <mergeCell ref="AK4:AT4"/>
    <mergeCell ref="AV4:BA4"/>
    <mergeCell ref="C5:E5"/>
    <mergeCell ref="F5:N5"/>
    <mergeCell ref="S5:X5"/>
    <mergeCell ref="Y5:AH5"/>
    <mergeCell ref="AK5:AQ5"/>
  </mergeCells>
  <conditionalFormatting sqref="C111">
    <cfRule type="cellIs" dxfId="95" priority="1" stopIfTrue="1" operator="greaterThan">
      <formula>0.2</formula>
    </cfRule>
    <cfRule type="cellIs" dxfId="94" priority="2" stopIfTrue="1" operator="lessThan">
      <formula>-0.2</formula>
    </cfRule>
  </conditionalFormatting>
  <pageMargins left="0.70866141732283472" right="0.70866141732283472" top="0.74803149606299213" bottom="0.74803149606299213" header="0.31496062992125984" footer="0.31496062992125984"/>
  <pageSetup paperSize="8" scale="30" orientation="landscape" r:id="rId1"/>
</worksheet>
</file>

<file path=xl/worksheets/sheet13.xml><?xml version="1.0" encoding="utf-8"?>
<worksheet xmlns="http://schemas.openxmlformats.org/spreadsheetml/2006/main" xmlns:r="http://schemas.openxmlformats.org/officeDocument/2006/relationships">
  <sheetPr>
    <tabColor theme="0"/>
    <pageSetUpPr fitToPage="1"/>
  </sheetPr>
  <dimension ref="A1:BF113"/>
  <sheetViews>
    <sheetView zoomScale="55" zoomScaleNormal="55" workbookViewId="0">
      <pane xSplit="1" ySplit="8" topLeftCell="B9" activePane="bottomRight" state="frozen"/>
      <selection pane="topRight"/>
      <selection pane="bottomLeft"/>
      <selection pane="bottomRight"/>
    </sheetView>
  </sheetViews>
  <sheetFormatPr defaultRowHeight="12.75"/>
  <cols>
    <col min="1" max="1" width="58.125" style="1280" customWidth="1"/>
    <col min="2" max="2" width="2.125" style="73" customWidth="1"/>
    <col min="3" max="55" width="9" style="1280"/>
    <col min="56" max="56" width="10.25" style="1280" customWidth="1"/>
    <col min="57" max="16384" width="9" style="1280"/>
  </cols>
  <sheetData>
    <row r="1" spans="1:58" ht="15">
      <c r="A1" s="8" t="s">
        <v>628</v>
      </c>
    </row>
    <row r="2" spans="1:58" ht="15">
      <c r="A2" s="8" t="str">
        <f>Cover!D13</f>
        <v>[DNO]</v>
      </c>
    </row>
    <row r="3" spans="1:58" ht="15.75" thickBot="1">
      <c r="A3" s="8">
        <v>2014</v>
      </c>
    </row>
    <row r="4" spans="1:58" s="272" customFormat="1" ht="51" customHeight="1" thickBot="1">
      <c r="A4" s="267"/>
      <c r="B4" s="495"/>
      <c r="C4" s="2178" t="s">
        <v>351</v>
      </c>
      <c r="D4" s="2177"/>
      <c r="E4" s="2177"/>
      <c r="F4" s="2177"/>
      <c r="G4" s="2177"/>
      <c r="H4" s="2177"/>
      <c r="I4" s="2177"/>
      <c r="J4" s="2177"/>
      <c r="K4" s="2177"/>
      <c r="L4" s="2177"/>
      <c r="M4" s="2177"/>
      <c r="N4" s="2177"/>
      <c r="O4" s="2163"/>
      <c r="P4" s="2163"/>
      <c r="Q4" s="2164"/>
      <c r="R4" s="1932"/>
      <c r="S4" s="2176" t="s">
        <v>352</v>
      </c>
      <c r="T4" s="2177"/>
      <c r="U4" s="2177"/>
      <c r="V4" s="2177"/>
      <c r="W4" s="2177"/>
      <c r="X4" s="2179"/>
      <c r="Y4" s="2162" t="s">
        <v>353</v>
      </c>
      <c r="Z4" s="2163"/>
      <c r="AA4" s="2163"/>
      <c r="AB4" s="2163"/>
      <c r="AC4" s="2163"/>
      <c r="AD4" s="2163"/>
      <c r="AE4" s="2163"/>
      <c r="AF4" s="2163"/>
      <c r="AG4" s="2163"/>
      <c r="AH4" s="2164"/>
      <c r="AI4" s="1946" t="s">
        <v>354</v>
      </c>
      <c r="AJ4" s="1948"/>
      <c r="AK4" s="2176" t="s">
        <v>355</v>
      </c>
      <c r="AL4" s="2177"/>
      <c r="AM4" s="2177"/>
      <c r="AN4" s="2177"/>
      <c r="AO4" s="2177"/>
      <c r="AP4" s="2177"/>
      <c r="AQ4" s="2177"/>
      <c r="AR4" s="2163"/>
      <c r="AS4" s="2163"/>
      <c r="AT4" s="2164"/>
      <c r="AU4" s="270" t="s">
        <v>356</v>
      </c>
      <c r="AV4" s="2165" t="s">
        <v>315</v>
      </c>
      <c r="AW4" s="2163"/>
      <c r="AX4" s="2163"/>
      <c r="AY4" s="2163"/>
      <c r="AZ4" s="2163"/>
      <c r="BA4" s="2164"/>
      <c r="BB4" s="270" t="s">
        <v>357</v>
      </c>
      <c r="BC4" s="1949" t="s">
        <v>358</v>
      </c>
      <c r="BD4" s="271" t="s">
        <v>359</v>
      </c>
    </row>
    <row r="5" spans="1:58" s="288" customFormat="1" ht="57.75" customHeight="1" thickBot="1">
      <c r="A5" s="273"/>
      <c r="B5" s="625"/>
      <c r="C5" s="2166" t="s">
        <v>360</v>
      </c>
      <c r="D5" s="2167"/>
      <c r="E5" s="2168"/>
      <c r="F5" s="2169" t="s">
        <v>361</v>
      </c>
      <c r="G5" s="2167"/>
      <c r="H5" s="2167"/>
      <c r="I5" s="2167"/>
      <c r="J5" s="2167"/>
      <c r="K5" s="2167"/>
      <c r="L5" s="2167"/>
      <c r="M5" s="2167"/>
      <c r="N5" s="2168"/>
      <c r="O5" s="1941" t="s">
        <v>290</v>
      </c>
      <c r="P5" s="1943" t="s">
        <v>362</v>
      </c>
      <c r="Q5" s="1944" t="s">
        <v>228</v>
      </c>
      <c r="R5" s="277"/>
      <c r="S5" s="2170" t="s">
        <v>152</v>
      </c>
      <c r="T5" s="2167"/>
      <c r="U5" s="2167"/>
      <c r="V5" s="2167"/>
      <c r="W5" s="2167"/>
      <c r="X5" s="2168"/>
      <c r="Y5" s="2171" t="s">
        <v>363</v>
      </c>
      <c r="Z5" s="2167"/>
      <c r="AA5" s="2167"/>
      <c r="AB5" s="2167"/>
      <c r="AC5" s="2167"/>
      <c r="AD5" s="2167"/>
      <c r="AE5" s="2167"/>
      <c r="AF5" s="2167"/>
      <c r="AG5" s="2167"/>
      <c r="AH5" s="2168"/>
      <c r="AI5" s="1947" t="s">
        <v>364</v>
      </c>
      <c r="AJ5" s="279"/>
      <c r="AK5" s="2180" t="s">
        <v>317</v>
      </c>
      <c r="AL5" s="2181"/>
      <c r="AM5" s="2181"/>
      <c r="AN5" s="2181"/>
      <c r="AO5" s="2181"/>
      <c r="AP5" s="2181"/>
      <c r="AQ5" s="2182"/>
      <c r="AR5" s="282" t="s">
        <v>365</v>
      </c>
      <c r="AS5" s="1947" t="s">
        <v>364</v>
      </c>
      <c r="AT5" s="283" t="s">
        <v>366</v>
      </c>
      <c r="AU5" s="270" t="s">
        <v>356</v>
      </c>
      <c r="AV5" s="2183" t="s">
        <v>367</v>
      </c>
      <c r="AW5" s="2184"/>
      <c r="AX5" s="2184"/>
      <c r="AY5" s="2185"/>
      <c r="AZ5" s="287" t="s">
        <v>315</v>
      </c>
      <c r="BA5" s="1947" t="s">
        <v>364</v>
      </c>
      <c r="BB5" s="270" t="s">
        <v>357</v>
      </c>
      <c r="BC5" s="1913" t="s">
        <v>358</v>
      </c>
      <c r="BD5" s="271" t="s">
        <v>359</v>
      </c>
    </row>
    <row r="6" spans="1:58" s="305" customFormat="1" ht="21.75" customHeight="1">
      <c r="A6" s="289"/>
      <c r="B6" s="626"/>
      <c r="C6" s="290"/>
      <c r="D6" s="293"/>
      <c r="E6" s="300"/>
      <c r="F6" s="1925"/>
      <c r="G6" s="292"/>
      <c r="H6" s="293"/>
      <c r="I6" s="294"/>
      <c r="J6" s="294"/>
      <c r="K6" s="294"/>
      <c r="L6" s="294"/>
      <c r="M6" s="294"/>
      <c r="N6" s="295"/>
      <c r="O6" s="296"/>
      <c r="P6" s="296"/>
      <c r="Q6" s="296"/>
      <c r="R6" s="303"/>
      <c r="S6" s="1938"/>
      <c r="T6" s="293"/>
      <c r="U6" s="293"/>
      <c r="V6" s="299"/>
      <c r="W6" s="293"/>
      <c r="X6" s="300"/>
      <c r="Y6" s="1938"/>
      <c r="Z6" s="293"/>
      <c r="AA6" s="293"/>
      <c r="AB6" s="293"/>
      <c r="AC6" s="293"/>
      <c r="AD6" s="293"/>
      <c r="AE6" s="293"/>
      <c r="AF6" s="293"/>
      <c r="AG6" s="293"/>
      <c r="AH6" s="301"/>
      <c r="AI6" s="296"/>
      <c r="AJ6" s="303"/>
      <c r="AK6" s="1938"/>
      <c r="AL6" s="293"/>
      <c r="AM6" s="293"/>
      <c r="AN6" s="293"/>
      <c r="AO6" s="293"/>
      <c r="AP6" s="293"/>
      <c r="AQ6" s="301"/>
      <c r="AR6" s="296"/>
      <c r="AS6" s="296"/>
      <c r="AT6" s="296"/>
      <c r="AU6" s="304"/>
      <c r="AV6" s="290" t="s">
        <v>368</v>
      </c>
      <c r="AW6" s="292" t="s">
        <v>368</v>
      </c>
      <c r="AX6" s="292" t="s">
        <v>368</v>
      </c>
      <c r="AY6" s="300"/>
      <c r="AZ6" s="296"/>
      <c r="BA6" s="483"/>
      <c r="BB6" s="304"/>
      <c r="BC6" s="1950"/>
      <c r="BD6" s="304"/>
    </row>
    <row r="7" spans="1:58" s="320" customFormat="1" ht="108.75" customHeight="1">
      <c r="A7" s="306"/>
      <c r="B7" s="306"/>
      <c r="C7" s="1446" t="s">
        <v>1156</v>
      </c>
      <c r="D7" s="308" t="s">
        <v>1178</v>
      </c>
      <c r="E7" s="484" t="s">
        <v>1177</v>
      </c>
      <c r="F7" s="1446" t="s">
        <v>128</v>
      </c>
      <c r="G7" s="308" t="s">
        <v>129</v>
      </c>
      <c r="H7" s="308" t="s">
        <v>124</v>
      </c>
      <c r="I7" s="308" t="s">
        <v>76</v>
      </c>
      <c r="J7" s="308" t="s">
        <v>125</v>
      </c>
      <c r="K7" s="308" t="s">
        <v>168</v>
      </c>
      <c r="L7" s="308" t="s">
        <v>370</v>
      </c>
      <c r="M7" s="308" t="s">
        <v>371</v>
      </c>
      <c r="N7" s="309" t="s">
        <v>372</v>
      </c>
      <c r="O7" s="310" t="s">
        <v>290</v>
      </c>
      <c r="P7" s="310" t="s">
        <v>362</v>
      </c>
      <c r="Q7" s="311" t="s">
        <v>228</v>
      </c>
      <c r="R7" s="316" t="s">
        <v>373</v>
      </c>
      <c r="S7" s="1446" t="s">
        <v>294</v>
      </c>
      <c r="T7" s="308" t="s">
        <v>374</v>
      </c>
      <c r="U7" s="308" t="s">
        <v>115</v>
      </c>
      <c r="V7" s="313" t="s">
        <v>82</v>
      </c>
      <c r="W7" s="308" t="s">
        <v>375</v>
      </c>
      <c r="X7" s="314" t="s">
        <v>152</v>
      </c>
      <c r="Y7" s="1446" t="s">
        <v>88</v>
      </c>
      <c r="Z7" s="308" t="s">
        <v>89</v>
      </c>
      <c r="AA7" s="308" t="s">
        <v>376</v>
      </c>
      <c r="AB7" s="308" t="s">
        <v>377</v>
      </c>
      <c r="AC7" s="308" t="s">
        <v>91</v>
      </c>
      <c r="AD7" s="308" t="s">
        <v>378</v>
      </c>
      <c r="AE7" s="308" t="s">
        <v>92</v>
      </c>
      <c r="AF7" s="308" t="s">
        <v>137</v>
      </c>
      <c r="AG7" s="308" t="s">
        <v>93</v>
      </c>
      <c r="AH7" s="314" t="s">
        <v>199</v>
      </c>
      <c r="AI7" s="311" t="s">
        <v>364</v>
      </c>
      <c r="AJ7" s="316" t="s">
        <v>379</v>
      </c>
      <c r="AK7" s="1446" t="s">
        <v>90</v>
      </c>
      <c r="AL7" s="308" t="s">
        <v>380</v>
      </c>
      <c r="AM7" s="308" t="s">
        <v>96</v>
      </c>
      <c r="AN7" s="317" t="s">
        <v>381</v>
      </c>
      <c r="AO7" s="317" t="s">
        <v>94</v>
      </c>
      <c r="AP7" s="308" t="s">
        <v>95</v>
      </c>
      <c r="AQ7" s="314" t="s">
        <v>382</v>
      </c>
      <c r="AR7" s="311" t="s">
        <v>365</v>
      </c>
      <c r="AS7" s="311" t="s">
        <v>432</v>
      </c>
      <c r="AT7" s="311" t="s">
        <v>433</v>
      </c>
      <c r="AU7" s="318" t="s">
        <v>383</v>
      </c>
      <c r="AV7" s="1446" t="s">
        <v>1176</v>
      </c>
      <c r="AW7" s="313" t="s">
        <v>1185</v>
      </c>
      <c r="AX7" s="313" t="s">
        <v>1186</v>
      </c>
      <c r="AY7" s="314" t="s">
        <v>434</v>
      </c>
      <c r="AZ7" s="311" t="s">
        <v>315</v>
      </c>
      <c r="BA7" s="311" t="s">
        <v>1074</v>
      </c>
      <c r="BB7" s="318" t="s">
        <v>384</v>
      </c>
      <c r="BC7" s="1951" t="s">
        <v>435</v>
      </c>
      <c r="BD7" s="318" t="s">
        <v>359</v>
      </c>
    </row>
    <row r="8" spans="1:58" s="272" customFormat="1" ht="13.5" thickBot="1">
      <c r="A8" s="321"/>
      <c r="B8" s="495"/>
      <c r="C8" s="1917" t="s">
        <v>385</v>
      </c>
      <c r="D8" s="1918" t="s">
        <v>385</v>
      </c>
      <c r="E8" s="1919" t="s">
        <v>385</v>
      </c>
      <c r="F8" s="1926" t="s">
        <v>385</v>
      </c>
      <c r="G8" s="1927" t="s">
        <v>385</v>
      </c>
      <c r="H8" s="1927" t="s">
        <v>385</v>
      </c>
      <c r="I8" s="1927" t="s">
        <v>385</v>
      </c>
      <c r="J8" s="1927" t="s">
        <v>385</v>
      </c>
      <c r="K8" s="1927" t="s">
        <v>385</v>
      </c>
      <c r="L8" s="1927" t="s">
        <v>385</v>
      </c>
      <c r="M8" s="1927" t="s">
        <v>385</v>
      </c>
      <c r="N8" s="1928" t="s">
        <v>385</v>
      </c>
      <c r="O8" s="1942" t="s">
        <v>385</v>
      </c>
      <c r="P8" s="1942" t="s">
        <v>385</v>
      </c>
      <c r="Q8" s="1942" t="s">
        <v>385</v>
      </c>
      <c r="R8" s="1936"/>
      <c r="S8" s="1926" t="s">
        <v>385</v>
      </c>
      <c r="T8" s="1927" t="s">
        <v>385</v>
      </c>
      <c r="U8" s="1927" t="s">
        <v>385</v>
      </c>
      <c r="V8" s="1939" t="s">
        <v>385</v>
      </c>
      <c r="W8" s="1927" t="s">
        <v>385</v>
      </c>
      <c r="X8" s="1940" t="s">
        <v>385</v>
      </c>
      <c r="Y8" s="1926" t="s">
        <v>385</v>
      </c>
      <c r="Z8" s="1927" t="s">
        <v>385</v>
      </c>
      <c r="AA8" s="1927" t="s">
        <v>385</v>
      </c>
      <c r="AB8" s="1927" t="s">
        <v>385</v>
      </c>
      <c r="AC8" s="1927" t="s">
        <v>385</v>
      </c>
      <c r="AD8" s="1927" t="s">
        <v>385</v>
      </c>
      <c r="AE8" s="1927" t="s">
        <v>385</v>
      </c>
      <c r="AF8" s="1927" t="s">
        <v>385</v>
      </c>
      <c r="AG8" s="1927" t="s">
        <v>385</v>
      </c>
      <c r="AH8" s="1940" t="s">
        <v>385</v>
      </c>
      <c r="AI8" s="1942" t="s">
        <v>385</v>
      </c>
      <c r="AJ8" s="1936"/>
      <c r="AK8" s="1926" t="s">
        <v>385</v>
      </c>
      <c r="AL8" s="1927" t="s">
        <v>385</v>
      </c>
      <c r="AM8" s="1927" t="s">
        <v>385</v>
      </c>
      <c r="AN8" s="1927" t="s">
        <v>385</v>
      </c>
      <c r="AO8" s="1927"/>
      <c r="AP8" s="1927" t="s">
        <v>385</v>
      </c>
      <c r="AQ8" s="1940" t="s">
        <v>385</v>
      </c>
      <c r="AR8" s="1942" t="s">
        <v>385</v>
      </c>
      <c r="AS8" s="1942" t="s">
        <v>385</v>
      </c>
      <c r="AT8" s="1942" t="s">
        <v>385</v>
      </c>
      <c r="AU8" s="1936"/>
      <c r="AV8" s="1926" t="s">
        <v>385</v>
      </c>
      <c r="AW8" s="1939" t="s">
        <v>385</v>
      </c>
      <c r="AX8" s="1939"/>
      <c r="AY8" s="1940" t="s">
        <v>385</v>
      </c>
      <c r="AZ8" s="1942" t="s">
        <v>385</v>
      </c>
      <c r="BA8" s="1942"/>
      <c r="BB8" s="1936"/>
      <c r="BC8" s="1952" t="s">
        <v>385</v>
      </c>
      <c r="BD8" s="1936" t="s">
        <v>385</v>
      </c>
    </row>
    <row r="9" spans="1:58" s="272" customFormat="1">
      <c r="A9" s="321"/>
      <c r="B9" s="495"/>
      <c r="C9" s="600"/>
      <c r="D9" s="600"/>
      <c r="E9" s="600"/>
      <c r="F9" s="600"/>
      <c r="G9" s="600"/>
      <c r="H9" s="600"/>
      <c r="I9" s="600"/>
      <c r="J9" s="600"/>
      <c r="K9" s="600"/>
      <c r="L9" s="600"/>
      <c r="M9" s="600"/>
      <c r="N9" s="601"/>
      <c r="O9" s="600"/>
      <c r="P9" s="600"/>
      <c r="Q9" s="600"/>
      <c r="R9" s="601"/>
      <c r="S9" s="600"/>
      <c r="T9" s="600"/>
      <c r="U9" s="600"/>
      <c r="V9" s="600"/>
      <c r="W9" s="600"/>
      <c r="X9" s="601"/>
      <c r="Y9" s="600"/>
      <c r="Z9" s="600"/>
      <c r="AA9" s="600"/>
      <c r="AB9" s="600"/>
      <c r="AC9" s="600"/>
      <c r="AD9" s="600"/>
      <c r="AE9" s="600"/>
      <c r="AF9" s="600"/>
      <c r="AG9" s="600"/>
      <c r="AH9" s="601"/>
      <c r="AI9" s="600"/>
      <c r="AJ9" s="601"/>
      <c r="AK9" s="600"/>
      <c r="AL9" s="600"/>
      <c r="AM9" s="600"/>
      <c r="AN9" s="600"/>
      <c r="AO9" s="600"/>
      <c r="AP9" s="600"/>
      <c r="AQ9" s="601"/>
      <c r="AR9" s="600"/>
      <c r="AS9" s="600"/>
      <c r="AT9" s="600"/>
      <c r="AU9" s="601"/>
      <c r="AV9" s="600"/>
      <c r="AW9" s="600"/>
      <c r="AX9" s="600"/>
      <c r="AY9" s="601"/>
      <c r="AZ9" s="600"/>
      <c r="BA9" s="600"/>
      <c r="BB9" s="601"/>
      <c r="BC9" s="601"/>
      <c r="BD9" s="601"/>
    </row>
    <row r="10" spans="1:58" ht="18.75" thickBot="1">
      <c r="A10" s="602" t="s">
        <v>1564</v>
      </c>
      <c r="B10" s="627"/>
    </row>
    <row r="11" spans="1:58" s="1038" customFormat="1" ht="15">
      <c r="A11" s="1038" t="s">
        <v>1565</v>
      </c>
      <c r="B11" s="628"/>
      <c r="C11" s="1920">
        <f>'C1 - Costs Matrix 2013'!B125</f>
        <v>0</v>
      </c>
      <c r="D11" s="1921">
        <f>'C1 - Costs Matrix 2013'!C125</f>
        <v>0</v>
      </c>
      <c r="E11" s="1922">
        <f>'C1 - Costs Matrix 2013'!D125</f>
        <v>0</v>
      </c>
      <c r="F11" s="1920">
        <f>'C1 - Costs Matrix 2013'!E125</f>
        <v>0</v>
      </c>
      <c r="G11" s="1921">
        <f>'C1 - Costs Matrix 2013'!F125</f>
        <v>0</v>
      </c>
      <c r="H11" s="1921">
        <f>'C1 - Costs Matrix 2013'!G125</f>
        <v>0</v>
      </c>
      <c r="I11" s="1921">
        <f>'C1 - Costs Matrix 2013'!H125</f>
        <v>0</v>
      </c>
      <c r="J11" s="1921">
        <f>'C1 - Costs Matrix 2013'!I125</f>
        <v>0</v>
      </c>
      <c r="K11" s="1921">
        <f>'C1 - Costs Matrix 2013'!J125</f>
        <v>0</v>
      </c>
      <c r="L11" s="1921">
        <f>'C1 - Costs Matrix 2013'!K125</f>
        <v>0</v>
      </c>
      <c r="M11" s="1921">
        <f>'C1 - Costs Matrix 2013'!L125</f>
        <v>0</v>
      </c>
      <c r="N11" s="1929">
        <f>'C1 - Costs Matrix 2013'!M125</f>
        <v>0</v>
      </c>
      <c r="O11" s="1933">
        <f>'C1 - Costs Matrix 2013'!N125</f>
        <v>0</v>
      </c>
      <c r="P11" s="1933">
        <f>'C1 - Costs Matrix 2013'!O125</f>
        <v>0</v>
      </c>
      <c r="Q11" s="1933">
        <f>'C1 - Costs Matrix 2013'!P125</f>
        <v>0</v>
      </c>
      <c r="R11" s="1933">
        <f>'C1 - Costs Matrix 2013'!Q125</f>
        <v>0</v>
      </c>
      <c r="S11" s="1920">
        <f>'C1 - Costs Matrix 2013'!R125</f>
        <v>0</v>
      </c>
      <c r="T11" s="1921">
        <f>'C1 - Costs Matrix 2013'!S125</f>
        <v>0</v>
      </c>
      <c r="U11" s="1921">
        <f>'C1 - Costs Matrix 2013'!T125</f>
        <v>0</v>
      </c>
      <c r="V11" s="1921">
        <f>'C1 - Costs Matrix 2013'!U125</f>
        <v>0</v>
      </c>
      <c r="W11" s="1921">
        <f>'C1 - Costs Matrix 2013'!V125</f>
        <v>0</v>
      </c>
      <c r="X11" s="1922">
        <f>'C1 - Costs Matrix 2013'!W125</f>
        <v>0</v>
      </c>
      <c r="Y11" s="1920">
        <f>'C1 - Costs Matrix 2013'!X125</f>
        <v>0</v>
      </c>
      <c r="Z11" s="1921">
        <f>'C1 - Costs Matrix 2013'!Y125</f>
        <v>0</v>
      </c>
      <c r="AA11" s="1921">
        <f>'C1 - Costs Matrix 2013'!Z125</f>
        <v>0</v>
      </c>
      <c r="AB11" s="1921">
        <f>'C1 - Costs Matrix 2013'!AA125</f>
        <v>0</v>
      </c>
      <c r="AC11" s="1921">
        <f>'C1 - Costs Matrix 2013'!AB125</f>
        <v>0</v>
      </c>
      <c r="AD11" s="1921">
        <f>'C1 - Costs Matrix 2013'!AC125</f>
        <v>0</v>
      </c>
      <c r="AE11" s="1921">
        <f>'C1 - Costs Matrix 2013'!AD125</f>
        <v>0</v>
      </c>
      <c r="AF11" s="1921">
        <f>'C1 - Costs Matrix 2013'!AE125</f>
        <v>0</v>
      </c>
      <c r="AG11" s="1921">
        <f>'C1 - Costs Matrix 2013'!AF125</f>
        <v>0</v>
      </c>
      <c r="AH11" s="1922">
        <f>'C1 - Costs Matrix 2013'!AG125</f>
        <v>0</v>
      </c>
      <c r="AI11" s="1933">
        <f>'C1 - Costs Matrix 2013'!AH125</f>
        <v>0</v>
      </c>
      <c r="AJ11" s="1933">
        <f>'C1 - Costs Matrix 2013'!AI125</f>
        <v>0</v>
      </c>
      <c r="AK11" s="1920">
        <f>'C1 - Costs Matrix 2013'!AJ125</f>
        <v>0</v>
      </c>
      <c r="AL11" s="1921">
        <f>'C1 - Costs Matrix 2013'!AK125</f>
        <v>0</v>
      </c>
      <c r="AM11" s="1921">
        <f>'C1 - Costs Matrix 2013'!AL125</f>
        <v>0</v>
      </c>
      <c r="AN11" s="1921">
        <f>'C1 - Costs Matrix 2013'!AM125</f>
        <v>0</v>
      </c>
      <c r="AO11" s="1921">
        <f>'C1 - Costs Matrix 2013'!AN125</f>
        <v>0</v>
      </c>
      <c r="AP11" s="1921">
        <f>'C1 - Costs Matrix 2013'!AO125</f>
        <v>0</v>
      </c>
      <c r="AQ11" s="1929">
        <f>'C1 - Costs Matrix 2013'!AP125</f>
        <v>0</v>
      </c>
      <c r="AR11" s="1933">
        <f>'C1 - Costs Matrix 2013'!AQ125</f>
        <v>0</v>
      </c>
      <c r="AS11" s="1933">
        <f>'C1 - Costs Matrix 2013'!AR125</f>
        <v>0</v>
      </c>
      <c r="AT11" s="1933">
        <f>'C1 - Costs Matrix 2013'!AS125</f>
        <v>0</v>
      </c>
      <c r="AU11" s="1933">
        <f>'C1 - Costs Matrix 2013'!AT125</f>
        <v>0</v>
      </c>
      <c r="AV11" s="1920">
        <f>'C1 - Costs Matrix 2013'!AU125</f>
        <v>0</v>
      </c>
      <c r="AW11" s="1921">
        <f>'C1 - Costs Matrix 2013'!AV125</f>
        <v>0</v>
      </c>
      <c r="AX11" s="1921">
        <f>'C1 - Costs Matrix 2013'!AW125</f>
        <v>0</v>
      </c>
      <c r="AY11" s="1922">
        <f>'C1 - Costs Matrix 2013'!AX125</f>
        <v>0</v>
      </c>
      <c r="AZ11" s="1933">
        <f>'C1 - Costs Matrix 2013'!AY125</f>
        <v>0</v>
      </c>
      <c r="BA11" s="1933">
        <f>'C1 - Costs Matrix 2013'!AZ125</f>
        <v>0</v>
      </c>
      <c r="BB11" s="1933">
        <f>'C1 - Costs Matrix 2013'!BA125</f>
        <v>0</v>
      </c>
      <c r="BC11" s="1933">
        <f>'C1 - Costs Matrix 2013'!BB125</f>
        <v>0</v>
      </c>
      <c r="BD11" s="1933">
        <f>'C1 - Costs Matrix 2013'!BC125</f>
        <v>0</v>
      </c>
    </row>
    <row r="12" spans="1:58" s="604" customFormat="1" ht="14.25">
      <c r="A12" s="1914"/>
      <c r="B12" s="1915"/>
      <c r="C12" s="1923"/>
      <c r="D12" s="1914"/>
      <c r="E12" s="1924"/>
      <c r="F12" s="1923"/>
      <c r="G12" s="1914"/>
      <c r="H12" s="1914"/>
      <c r="I12" s="1914"/>
      <c r="J12" s="1914"/>
      <c r="K12" s="1914"/>
      <c r="L12" s="1914"/>
      <c r="M12" s="1914"/>
      <c r="N12" s="1930">
        <f t="shared" ref="N12:N25" si="0">SUM(F12:M12)</f>
        <v>0</v>
      </c>
      <c r="O12" s="1937"/>
      <c r="P12" s="1937"/>
      <c r="Q12" s="1937"/>
      <c r="R12" s="1934">
        <f t="shared" ref="R12:R26" si="1">C12+E12+N12+O12+P12+Q12</f>
        <v>0</v>
      </c>
      <c r="S12" s="1923"/>
      <c r="T12" s="1914"/>
      <c r="U12" s="1914"/>
      <c r="V12" s="1914"/>
      <c r="W12" s="1914"/>
      <c r="X12" s="603">
        <f t="shared" ref="X12:X29" si="2">SUM(S12:W12)</f>
        <v>0</v>
      </c>
      <c r="Y12" s="1923"/>
      <c r="Z12" s="1914"/>
      <c r="AA12" s="1914"/>
      <c r="AB12" s="1914"/>
      <c r="AC12" s="1914"/>
      <c r="AD12" s="1914"/>
      <c r="AE12" s="1914"/>
      <c r="AF12" s="1914"/>
      <c r="AG12" s="1914"/>
      <c r="AH12" s="603">
        <f t="shared" ref="AH12:AH29" si="3">SUM(Y12:AG12)</f>
        <v>0</v>
      </c>
      <c r="AI12" s="1937"/>
      <c r="AJ12" s="1934">
        <f t="shared" ref="AJ12:AJ29" si="4">R12+X12+AH12+AI12</f>
        <v>0</v>
      </c>
      <c r="AK12" s="1923"/>
      <c r="AL12" s="1914"/>
      <c r="AM12" s="1914"/>
      <c r="AN12" s="1914"/>
      <c r="AO12" s="1914"/>
      <c r="AP12" s="1914"/>
      <c r="AQ12" s="1930">
        <f t="shared" ref="AQ12:AQ29" si="5">SUM(AK12:AP12)</f>
        <v>0</v>
      </c>
      <c r="AR12" s="1937"/>
      <c r="AS12" s="1937"/>
      <c r="AT12" s="1937"/>
      <c r="AU12" s="1934">
        <f t="shared" ref="AU12:AU29" si="6">AJ12+AQ12+AR12+AS12+AT12</f>
        <v>0</v>
      </c>
      <c r="AV12" s="1923"/>
      <c r="AW12" s="1914"/>
      <c r="AX12" s="1914"/>
      <c r="AY12" s="603">
        <f t="shared" ref="AY12:AY29" si="7">SUM(AV12:AX12)</f>
        <v>0</v>
      </c>
      <c r="AZ12" s="1937"/>
      <c r="BA12" s="1937"/>
      <c r="BB12" s="1934">
        <f t="shared" ref="BB12:BB29" si="8">AY12+AZ12+BA12</f>
        <v>0</v>
      </c>
      <c r="BC12" s="1953"/>
      <c r="BD12" s="1934">
        <f t="shared" ref="BD12:BD29" si="9">AU12+BB12+BC12</f>
        <v>0</v>
      </c>
      <c r="BE12" s="604" t="str">
        <f t="shared" ref="BE12:BE25" si="10">IF(BD12&lt;&gt;0,"ERROR","OK")</f>
        <v>OK</v>
      </c>
      <c r="BF12" s="1914"/>
    </row>
    <row r="13" spans="1:58" s="604" customFormat="1" ht="14.25">
      <c r="A13" s="1914"/>
      <c r="B13" s="1916"/>
      <c r="C13" s="1923"/>
      <c r="D13" s="1914"/>
      <c r="E13" s="1924"/>
      <c r="F13" s="1923"/>
      <c r="G13" s="1914"/>
      <c r="H13" s="1914"/>
      <c r="I13" s="1914"/>
      <c r="J13" s="1914"/>
      <c r="K13" s="1914"/>
      <c r="L13" s="1914"/>
      <c r="M13" s="1914"/>
      <c r="N13" s="1931">
        <f t="shared" si="0"/>
        <v>0</v>
      </c>
      <c r="O13" s="1937"/>
      <c r="P13" s="1937"/>
      <c r="Q13" s="1937"/>
      <c r="R13" s="1935">
        <f t="shared" si="1"/>
        <v>0</v>
      </c>
      <c r="S13" s="1923"/>
      <c r="T13" s="1914"/>
      <c r="U13" s="1914"/>
      <c r="V13" s="1914"/>
      <c r="W13" s="1914"/>
      <c r="X13" s="605">
        <f t="shared" si="2"/>
        <v>0</v>
      </c>
      <c r="Y13" s="1923"/>
      <c r="Z13" s="1914"/>
      <c r="AA13" s="1914"/>
      <c r="AB13" s="1914"/>
      <c r="AC13" s="1914"/>
      <c r="AD13" s="1914"/>
      <c r="AE13" s="1914"/>
      <c r="AF13" s="1914"/>
      <c r="AG13" s="1914"/>
      <c r="AH13" s="605">
        <f t="shared" si="3"/>
        <v>0</v>
      </c>
      <c r="AI13" s="1937"/>
      <c r="AJ13" s="1935">
        <f t="shared" si="4"/>
        <v>0</v>
      </c>
      <c r="AK13" s="1923"/>
      <c r="AL13" s="1914"/>
      <c r="AM13" s="1914"/>
      <c r="AN13" s="1914"/>
      <c r="AO13" s="1914"/>
      <c r="AP13" s="1914"/>
      <c r="AQ13" s="1931">
        <f t="shared" si="5"/>
        <v>0</v>
      </c>
      <c r="AR13" s="1937"/>
      <c r="AS13" s="1937"/>
      <c r="AT13" s="1937"/>
      <c r="AU13" s="1935">
        <f t="shared" si="6"/>
        <v>0</v>
      </c>
      <c r="AV13" s="1923"/>
      <c r="AW13" s="1914"/>
      <c r="AX13" s="1914"/>
      <c r="AY13" s="605">
        <f t="shared" si="7"/>
        <v>0</v>
      </c>
      <c r="AZ13" s="1937"/>
      <c r="BA13" s="1937"/>
      <c r="BB13" s="1935">
        <f t="shared" si="8"/>
        <v>0</v>
      </c>
      <c r="BC13" s="1954"/>
      <c r="BD13" s="1935">
        <f t="shared" si="9"/>
        <v>0</v>
      </c>
      <c r="BE13" s="604" t="str">
        <f t="shared" si="10"/>
        <v>OK</v>
      </c>
      <c r="BF13" s="1914"/>
    </row>
    <row r="14" spans="1:58" s="604" customFormat="1" ht="14.25">
      <c r="A14" s="1914"/>
      <c r="B14" s="1916"/>
      <c r="C14" s="1923"/>
      <c r="D14" s="1914"/>
      <c r="E14" s="1924"/>
      <c r="F14" s="1923"/>
      <c r="G14" s="1914"/>
      <c r="H14" s="1914"/>
      <c r="I14" s="1914"/>
      <c r="J14" s="1914"/>
      <c r="K14" s="1914"/>
      <c r="L14" s="1914"/>
      <c r="M14" s="1914"/>
      <c r="N14" s="1931">
        <f t="shared" si="0"/>
        <v>0</v>
      </c>
      <c r="O14" s="1937"/>
      <c r="P14" s="1937"/>
      <c r="Q14" s="1937"/>
      <c r="R14" s="1935">
        <f t="shared" si="1"/>
        <v>0</v>
      </c>
      <c r="S14" s="1923"/>
      <c r="T14" s="1914"/>
      <c r="U14" s="1914"/>
      <c r="V14" s="1914"/>
      <c r="W14" s="1914"/>
      <c r="X14" s="605">
        <f t="shared" si="2"/>
        <v>0</v>
      </c>
      <c r="Y14" s="1923"/>
      <c r="Z14" s="1914"/>
      <c r="AA14" s="1914"/>
      <c r="AB14" s="1914"/>
      <c r="AC14" s="1914"/>
      <c r="AD14" s="1914"/>
      <c r="AE14" s="1914"/>
      <c r="AF14" s="1914"/>
      <c r="AG14" s="1914"/>
      <c r="AH14" s="605">
        <f t="shared" si="3"/>
        <v>0</v>
      </c>
      <c r="AI14" s="1937"/>
      <c r="AJ14" s="1935">
        <f t="shared" si="4"/>
        <v>0</v>
      </c>
      <c r="AK14" s="1923"/>
      <c r="AL14" s="1914"/>
      <c r="AM14" s="1914"/>
      <c r="AN14" s="1914"/>
      <c r="AO14" s="1914"/>
      <c r="AP14" s="1914"/>
      <c r="AQ14" s="1931">
        <f t="shared" si="5"/>
        <v>0</v>
      </c>
      <c r="AR14" s="1937"/>
      <c r="AS14" s="1937"/>
      <c r="AT14" s="1937"/>
      <c r="AU14" s="1935">
        <f t="shared" si="6"/>
        <v>0</v>
      </c>
      <c r="AV14" s="1923"/>
      <c r="AW14" s="1914"/>
      <c r="AX14" s="1914"/>
      <c r="AY14" s="605">
        <f t="shared" si="7"/>
        <v>0</v>
      </c>
      <c r="AZ14" s="1937"/>
      <c r="BA14" s="1937"/>
      <c r="BB14" s="1935">
        <f t="shared" si="8"/>
        <v>0</v>
      </c>
      <c r="BC14" s="1954"/>
      <c r="BD14" s="1935">
        <f t="shared" si="9"/>
        <v>0</v>
      </c>
      <c r="BE14" s="604" t="str">
        <f t="shared" si="10"/>
        <v>OK</v>
      </c>
      <c r="BF14" s="1914"/>
    </row>
    <row r="15" spans="1:58" s="604" customFormat="1" ht="14.25">
      <c r="A15" s="1914"/>
      <c r="B15" s="1916"/>
      <c r="C15" s="1923"/>
      <c r="D15" s="1914"/>
      <c r="E15" s="1924"/>
      <c r="F15" s="1923"/>
      <c r="G15" s="1914"/>
      <c r="H15" s="1914"/>
      <c r="I15" s="1914"/>
      <c r="J15" s="1914"/>
      <c r="K15" s="1914"/>
      <c r="L15" s="1914"/>
      <c r="M15" s="1914"/>
      <c r="N15" s="1931">
        <f t="shared" si="0"/>
        <v>0</v>
      </c>
      <c r="O15" s="1937"/>
      <c r="P15" s="1937"/>
      <c r="Q15" s="1937"/>
      <c r="R15" s="1935">
        <f t="shared" si="1"/>
        <v>0</v>
      </c>
      <c r="S15" s="1923"/>
      <c r="T15" s="1914"/>
      <c r="U15" s="1914"/>
      <c r="V15" s="1914"/>
      <c r="W15" s="1914"/>
      <c r="X15" s="605">
        <f t="shared" si="2"/>
        <v>0</v>
      </c>
      <c r="Y15" s="1923"/>
      <c r="Z15" s="1914"/>
      <c r="AA15" s="1914"/>
      <c r="AB15" s="1914"/>
      <c r="AC15" s="1914"/>
      <c r="AD15" s="1914"/>
      <c r="AE15" s="1914"/>
      <c r="AF15" s="1914"/>
      <c r="AG15" s="1914"/>
      <c r="AH15" s="605">
        <f t="shared" si="3"/>
        <v>0</v>
      </c>
      <c r="AI15" s="1937"/>
      <c r="AJ15" s="1935">
        <f t="shared" si="4"/>
        <v>0</v>
      </c>
      <c r="AK15" s="1923"/>
      <c r="AL15" s="1914"/>
      <c r="AM15" s="1914"/>
      <c r="AN15" s="1914"/>
      <c r="AO15" s="1914"/>
      <c r="AP15" s="1914"/>
      <c r="AQ15" s="1931">
        <f t="shared" si="5"/>
        <v>0</v>
      </c>
      <c r="AR15" s="1937"/>
      <c r="AS15" s="1937"/>
      <c r="AT15" s="1937"/>
      <c r="AU15" s="1935">
        <f t="shared" si="6"/>
        <v>0</v>
      </c>
      <c r="AV15" s="1923"/>
      <c r="AW15" s="1914"/>
      <c r="AX15" s="1914"/>
      <c r="AY15" s="605">
        <f t="shared" si="7"/>
        <v>0</v>
      </c>
      <c r="AZ15" s="1937"/>
      <c r="BA15" s="1937"/>
      <c r="BB15" s="1935">
        <f t="shared" si="8"/>
        <v>0</v>
      </c>
      <c r="BC15" s="1954"/>
      <c r="BD15" s="1935">
        <f t="shared" si="9"/>
        <v>0</v>
      </c>
      <c r="BE15" s="604" t="str">
        <f t="shared" si="10"/>
        <v>OK</v>
      </c>
      <c r="BF15" s="1914"/>
    </row>
    <row r="16" spans="1:58" s="604" customFormat="1" ht="14.25">
      <c r="A16" s="1914"/>
      <c r="B16" s="1916"/>
      <c r="C16" s="1923"/>
      <c r="D16" s="1914"/>
      <c r="E16" s="1924"/>
      <c r="F16" s="1923"/>
      <c r="G16" s="1914"/>
      <c r="H16" s="1914"/>
      <c r="I16" s="1914"/>
      <c r="J16" s="1914"/>
      <c r="K16" s="1914"/>
      <c r="L16" s="1914"/>
      <c r="M16" s="1914"/>
      <c r="N16" s="1931">
        <f t="shared" si="0"/>
        <v>0</v>
      </c>
      <c r="O16" s="1937"/>
      <c r="P16" s="1937"/>
      <c r="Q16" s="1937"/>
      <c r="R16" s="1935">
        <f t="shared" si="1"/>
        <v>0</v>
      </c>
      <c r="S16" s="1923"/>
      <c r="T16" s="1914"/>
      <c r="U16" s="1914"/>
      <c r="V16" s="1914"/>
      <c r="W16" s="1914"/>
      <c r="X16" s="605">
        <f t="shared" si="2"/>
        <v>0</v>
      </c>
      <c r="Y16" s="1923"/>
      <c r="Z16" s="1914"/>
      <c r="AA16" s="1914"/>
      <c r="AB16" s="1914"/>
      <c r="AC16" s="1914"/>
      <c r="AD16" s="1914"/>
      <c r="AE16" s="1914"/>
      <c r="AF16" s="1914"/>
      <c r="AG16" s="1914"/>
      <c r="AH16" s="605">
        <f t="shared" si="3"/>
        <v>0</v>
      </c>
      <c r="AI16" s="1937"/>
      <c r="AJ16" s="1935">
        <f t="shared" si="4"/>
        <v>0</v>
      </c>
      <c r="AK16" s="1923"/>
      <c r="AL16" s="1914"/>
      <c r="AM16" s="1914"/>
      <c r="AN16" s="1914"/>
      <c r="AO16" s="1914"/>
      <c r="AP16" s="1914"/>
      <c r="AQ16" s="1931">
        <f t="shared" si="5"/>
        <v>0</v>
      </c>
      <c r="AR16" s="1937"/>
      <c r="AS16" s="1937"/>
      <c r="AT16" s="1937"/>
      <c r="AU16" s="1935">
        <f t="shared" si="6"/>
        <v>0</v>
      </c>
      <c r="AV16" s="1923"/>
      <c r="AW16" s="1914"/>
      <c r="AX16" s="1914"/>
      <c r="AY16" s="605">
        <f t="shared" si="7"/>
        <v>0</v>
      </c>
      <c r="AZ16" s="1937"/>
      <c r="BA16" s="1937"/>
      <c r="BB16" s="1935">
        <f t="shared" si="8"/>
        <v>0</v>
      </c>
      <c r="BC16" s="1954"/>
      <c r="BD16" s="1935">
        <f t="shared" si="9"/>
        <v>0</v>
      </c>
      <c r="BE16" s="604" t="str">
        <f t="shared" si="10"/>
        <v>OK</v>
      </c>
      <c r="BF16" s="1914"/>
    </row>
    <row r="17" spans="1:58" s="604" customFormat="1" ht="14.25">
      <c r="A17" s="1914"/>
      <c r="B17" s="1916"/>
      <c r="C17" s="1923"/>
      <c r="D17" s="1914"/>
      <c r="E17" s="1924"/>
      <c r="F17" s="1923"/>
      <c r="G17" s="1914"/>
      <c r="H17" s="1914"/>
      <c r="I17" s="1914"/>
      <c r="J17" s="1914"/>
      <c r="K17" s="1914"/>
      <c r="L17" s="1914"/>
      <c r="M17" s="1914"/>
      <c r="N17" s="1931">
        <f t="shared" si="0"/>
        <v>0</v>
      </c>
      <c r="O17" s="1937"/>
      <c r="P17" s="1937"/>
      <c r="Q17" s="1937"/>
      <c r="R17" s="1935">
        <f t="shared" si="1"/>
        <v>0</v>
      </c>
      <c r="S17" s="1923"/>
      <c r="T17" s="1914"/>
      <c r="U17" s="1914"/>
      <c r="V17" s="1914"/>
      <c r="W17" s="1914"/>
      <c r="X17" s="605">
        <f t="shared" si="2"/>
        <v>0</v>
      </c>
      <c r="Y17" s="1923"/>
      <c r="Z17" s="1914"/>
      <c r="AA17" s="1914"/>
      <c r="AB17" s="1914"/>
      <c r="AC17" s="1914"/>
      <c r="AD17" s="1914"/>
      <c r="AE17" s="1914"/>
      <c r="AF17" s="1914"/>
      <c r="AG17" s="1914"/>
      <c r="AH17" s="605">
        <f t="shared" si="3"/>
        <v>0</v>
      </c>
      <c r="AI17" s="1937"/>
      <c r="AJ17" s="1935">
        <f t="shared" si="4"/>
        <v>0</v>
      </c>
      <c r="AK17" s="1923"/>
      <c r="AL17" s="1914"/>
      <c r="AM17" s="1914"/>
      <c r="AN17" s="1914"/>
      <c r="AO17" s="1914"/>
      <c r="AP17" s="1914"/>
      <c r="AQ17" s="1931">
        <f t="shared" si="5"/>
        <v>0</v>
      </c>
      <c r="AR17" s="1937"/>
      <c r="AS17" s="1937"/>
      <c r="AT17" s="1937"/>
      <c r="AU17" s="1935">
        <f t="shared" si="6"/>
        <v>0</v>
      </c>
      <c r="AV17" s="1923"/>
      <c r="AW17" s="1914"/>
      <c r="AX17" s="1914"/>
      <c r="AY17" s="605">
        <f t="shared" si="7"/>
        <v>0</v>
      </c>
      <c r="AZ17" s="1937"/>
      <c r="BA17" s="1937"/>
      <c r="BB17" s="1935">
        <f t="shared" si="8"/>
        <v>0</v>
      </c>
      <c r="BC17" s="1954"/>
      <c r="BD17" s="1935">
        <f t="shared" si="9"/>
        <v>0</v>
      </c>
      <c r="BE17" s="604" t="str">
        <f t="shared" si="10"/>
        <v>OK</v>
      </c>
      <c r="BF17" s="1914"/>
    </row>
    <row r="18" spans="1:58" s="604" customFormat="1" ht="14.25">
      <c r="A18" s="1914"/>
      <c r="B18" s="1916"/>
      <c r="C18" s="1923"/>
      <c r="D18" s="1914"/>
      <c r="E18" s="1924"/>
      <c r="F18" s="1923"/>
      <c r="G18" s="1914"/>
      <c r="H18" s="1914"/>
      <c r="I18" s="1914"/>
      <c r="J18" s="1914"/>
      <c r="K18" s="1914"/>
      <c r="L18" s="1914"/>
      <c r="M18" s="1914"/>
      <c r="N18" s="1931">
        <f t="shared" si="0"/>
        <v>0</v>
      </c>
      <c r="O18" s="1937"/>
      <c r="P18" s="1937"/>
      <c r="Q18" s="1937"/>
      <c r="R18" s="1935">
        <f t="shared" si="1"/>
        <v>0</v>
      </c>
      <c r="S18" s="1923"/>
      <c r="T18" s="1914"/>
      <c r="U18" s="1914"/>
      <c r="V18" s="1914"/>
      <c r="W18" s="1914"/>
      <c r="X18" s="605">
        <f t="shared" si="2"/>
        <v>0</v>
      </c>
      <c r="Y18" s="1923"/>
      <c r="Z18" s="1914"/>
      <c r="AA18" s="1914"/>
      <c r="AB18" s="1914"/>
      <c r="AC18" s="1914"/>
      <c r="AD18" s="1914"/>
      <c r="AE18" s="1914"/>
      <c r="AF18" s="1914"/>
      <c r="AG18" s="1914"/>
      <c r="AH18" s="605">
        <f t="shared" si="3"/>
        <v>0</v>
      </c>
      <c r="AI18" s="1937"/>
      <c r="AJ18" s="1935">
        <f t="shared" si="4"/>
        <v>0</v>
      </c>
      <c r="AK18" s="1923"/>
      <c r="AL18" s="1914"/>
      <c r="AM18" s="1914"/>
      <c r="AN18" s="1914"/>
      <c r="AO18" s="1914"/>
      <c r="AP18" s="1914"/>
      <c r="AQ18" s="1931">
        <f t="shared" si="5"/>
        <v>0</v>
      </c>
      <c r="AR18" s="1937"/>
      <c r="AS18" s="1937"/>
      <c r="AT18" s="1937"/>
      <c r="AU18" s="1935">
        <f t="shared" si="6"/>
        <v>0</v>
      </c>
      <c r="AV18" s="1923"/>
      <c r="AW18" s="1914"/>
      <c r="AX18" s="1914"/>
      <c r="AY18" s="605">
        <f t="shared" si="7"/>
        <v>0</v>
      </c>
      <c r="AZ18" s="1937"/>
      <c r="BA18" s="1937"/>
      <c r="BB18" s="1935">
        <f t="shared" si="8"/>
        <v>0</v>
      </c>
      <c r="BC18" s="1954"/>
      <c r="BD18" s="1935">
        <f t="shared" si="9"/>
        <v>0</v>
      </c>
      <c r="BE18" s="604" t="str">
        <f t="shared" si="10"/>
        <v>OK</v>
      </c>
      <c r="BF18" s="1914"/>
    </row>
    <row r="19" spans="1:58" s="604" customFormat="1" ht="14.25">
      <c r="A19" s="1914"/>
      <c r="B19" s="1916"/>
      <c r="C19" s="1923"/>
      <c r="D19" s="1914"/>
      <c r="E19" s="1924"/>
      <c r="F19" s="1923"/>
      <c r="G19" s="1914"/>
      <c r="H19" s="1914"/>
      <c r="I19" s="1914"/>
      <c r="J19" s="1914"/>
      <c r="K19" s="1914"/>
      <c r="L19" s="1914"/>
      <c r="M19" s="1914"/>
      <c r="N19" s="1931">
        <f t="shared" si="0"/>
        <v>0</v>
      </c>
      <c r="O19" s="1937"/>
      <c r="P19" s="1937"/>
      <c r="Q19" s="1937"/>
      <c r="R19" s="1935">
        <f t="shared" si="1"/>
        <v>0</v>
      </c>
      <c r="S19" s="1923"/>
      <c r="T19" s="1914"/>
      <c r="U19" s="1914"/>
      <c r="V19" s="1914"/>
      <c r="W19" s="1914"/>
      <c r="X19" s="605">
        <f t="shared" si="2"/>
        <v>0</v>
      </c>
      <c r="Y19" s="1923"/>
      <c r="Z19" s="1914"/>
      <c r="AA19" s="1914"/>
      <c r="AB19" s="1914"/>
      <c r="AC19" s="1914"/>
      <c r="AD19" s="1914"/>
      <c r="AE19" s="1914"/>
      <c r="AF19" s="1914"/>
      <c r="AG19" s="1914"/>
      <c r="AH19" s="605">
        <f t="shared" si="3"/>
        <v>0</v>
      </c>
      <c r="AI19" s="1937"/>
      <c r="AJ19" s="1935">
        <f t="shared" si="4"/>
        <v>0</v>
      </c>
      <c r="AK19" s="1923"/>
      <c r="AL19" s="1914"/>
      <c r="AM19" s="1914"/>
      <c r="AN19" s="1914"/>
      <c r="AO19" s="1914"/>
      <c r="AP19" s="1914"/>
      <c r="AQ19" s="1931">
        <f t="shared" si="5"/>
        <v>0</v>
      </c>
      <c r="AR19" s="1937"/>
      <c r="AS19" s="1937"/>
      <c r="AT19" s="1937"/>
      <c r="AU19" s="1935">
        <f t="shared" si="6"/>
        <v>0</v>
      </c>
      <c r="AV19" s="1923"/>
      <c r="AW19" s="1914"/>
      <c r="AX19" s="1914"/>
      <c r="AY19" s="605">
        <f t="shared" si="7"/>
        <v>0</v>
      </c>
      <c r="AZ19" s="1937"/>
      <c r="BA19" s="1937"/>
      <c r="BB19" s="1935">
        <f t="shared" si="8"/>
        <v>0</v>
      </c>
      <c r="BC19" s="1954"/>
      <c r="BD19" s="1935">
        <f t="shared" si="9"/>
        <v>0</v>
      </c>
      <c r="BE19" s="604" t="str">
        <f t="shared" si="10"/>
        <v>OK</v>
      </c>
      <c r="BF19" s="1914"/>
    </row>
    <row r="20" spans="1:58" s="604" customFormat="1" ht="14.25">
      <c r="A20" s="1914"/>
      <c r="B20" s="1916"/>
      <c r="C20" s="1923"/>
      <c r="D20" s="1914"/>
      <c r="E20" s="1924"/>
      <c r="F20" s="1923"/>
      <c r="G20" s="1914"/>
      <c r="H20" s="1914"/>
      <c r="I20" s="1914"/>
      <c r="J20" s="1914"/>
      <c r="K20" s="1914"/>
      <c r="L20" s="1914"/>
      <c r="M20" s="1914"/>
      <c r="N20" s="1931">
        <f t="shared" si="0"/>
        <v>0</v>
      </c>
      <c r="O20" s="1937"/>
      <c r="P20" s="1937"/>
      <c r="Q20" s="1937"/>
      <c r="R20" s="1935">
        <f t="shared" si="1"/>
        <v>0</v>
      </c>
      <c r="S20" s="1923"/>
      <c r="T20" s="1914"/>
      <c r="U20" s="1914"/>
      <c r="V20" s="1914"/>
      <c r="W20" s="1914"/>
      <c r="X20" s="605">
        <f t="shared" si="2"/>
        <v>0</v>
      </c>
      <c r="Y20" s="1923"/>
      <c r="Z20" s="1914"/>
      <c r="AA20" s="1914"/>
      <c r="AB20" s="1914"/>
      <c r="AC20" s="1914"/>
      <c r="AD20" s="1914"/>
      <c r="AE20" s="1914"/>
      <c r="AF20" s="1914"/>
      <c r="AG20" s="1914"/>
      <c r="AH20" s="605">
        <f t="shared" si="3"/>
        <v>0</v>
      </c>
      <c r="AI20" s="1937"/>
      <c r="AJ20" s="1935">
        <f t="shared" si="4"/>
        <v>0</v>
      </c>
      <c r="AK20" s="1923"/>
      <c r="AL20" s="1914"/>
      <c r="AM20" s="1914"/>
      <c r="AN20" s="1914"/>
      <c r="AO20" s="1914"/>
      <c r="AP20" s="1914"/>
      <c r="AQ20" s="1931">
        <f t="shared" si="5"/>
        <v>0</v>
      </c>
      <c r="AR20" s="1937"/>
      <c r="AS20" s="1937"/>
      <c r="AT20" s="1937"/>
      <c r="AU20" s="1935">
        <f t="shared" si="6"/>
        <v>0</v>
      </c>
      <c r="AV20" s="1923"/>
      <c r="AW20" s="1914"/>
      <c r="AX20" s="1914"/>
      <c r="AY20" s="605">
        <f t="shared" si="7"/>
        <v>0</v>
      </c>
      <c r="AZ20" s="1937"/>
      <c r="BA20" s="1937"/>
      <c r="BB20" s="1935">
        <f t="shared" si="8"/>
        <v>0</v>
      </c>
      <c r="BC20" s="1954"/>
      <c r="BD20" s="1935">
        <f t="shared" si="9"/>
        <v>0</v>
      </c>
      <c r="BE20" s="604" t="str">
        <f t="shared" si="10"/>
        <v>OK</v>
      </c>
      <c r="BF20" s="1914"/>
    </row>
    <row r="21" spans="1:58" s="604" customFormat="1" ht="14.25">
      <c r="A21" s="1914"/>
      <c r="B21" s="1916"/>
      <c r="C21" s="1923"/>
      <c r="D21" s="1914"/>
      <c r="E21" s="1924"/>
      <c r="F21" s="1923"/>
      <c r="G21" s="1914"/>
      <c r="H21" s="1914"/>
      <c r="I21" s="1914"/>
      <c r="J21" s="1914"/>
      <c r="K21" s="1914"/>
      <c r="L21" s="1914"/>
      <c r="M21" s="1914"/>
      <c r="N21" s="1931">
        <f t="shared" si="0"/>
        <v>0</v>
      </c>
      <c r="O21" s="1937"/>
      <c r="P21" s="1937"/>
      <c r="Q21" s="1937"/>
      <c r="R21" s="1935">
        <f t="shared" si="1"/>
        <v>0</v>
      </c>
      <c r="S21" s="1923"/>
      <c r="T21" s="1914"/>
      <c r="U21" s="1914"/>
      <c r="V21" s="1914"/>
      <c r="W21" s="1914"/>
      <c r="X21" s="605">
        <f t="shared" si="2"/>
        <v>0</v>
      </c>
      <c r="Y21" s="1923"/>
      <c r="Z21" s="1914"/>
      <c r="AA21" s="1914"/>
      <c r="AB21" s="1914"/>
      <c r="AC21" s="1914"/>
      <c r="AD21" s="1914"/>
      <c r="AE21" s="1914"/>
      <c r="AF21" s="1914"/>
      <c r="AG21" s="1914"/>
      <c r="AH21" s="605">
        <f t="shared" si="3"/>
        <v>0</v>
      </c>
      <c r="AI21" s="1937"/>
      <c r="AJ21" s="1935">
        <f t="shared" si="4"/>
        <v>0</v>
      </c>
      <c r="AK21" s="1923"/>
      <c r="AL21" s="1914"/>
      <c r="AM21" s="1914"/>
      <c r="AN21" s="1914"/>
      <c r="AO21" s="1914"/>
      <c r="AP21" s="1914"/>
      <c r="AQ21" s="1931">
        <f t="shared" si="5"/>
        <v>0</v>
      </c>
      <c r="AR21" s="1937"/>
      <c r="AS21" s="1937"/>
      <c r="AT21" s="1937"/>
      <c r="AU21" s="1935">
        <f t="shared" si="6"/>
        <v>0</v>
      </c>
      <c r="AV21" s="1923"/>
      <c r="AW21" s="1914"/>
      <c r="AX21" s="1914"/>
      <c r="AY21" s="605">
        <f t="shared" si="7"/>
        <v>0</v>
      </c>
      <c r="AZ21" s="1937"/>
      <c r="BA21" s="1937"/>
      <c r="BB21" s="1935">
        <f t="shared" si="8"/>
        <v>0</v>
      </c>
      <c r="BC21" s="1954"/>
      <c r="BD21" s="1935">
        <f t="shared" si="9"/>
        <v>0</v>
      </c>
      <c r="BE21" s="604" t="str">
        <f t="shared" si="10"/>
        <v>OK</v>
      </c>
      <c r="BF21" s="1914"/>
    </row>
    <row r="22" spans="1:58" s="604" customFormat="1" ht="14.25">
      <c r="A22" s="1914"/>
      <c r="B22" s="1916"/>
      <c r="C22" s="1923"/>
      <c r="D22" s="1914"/>
      <c r="E22" s="1924"/>
      <c r="F22" s="1923"/>
      <c r="G22" s="1914"/>
      <c r="H22" s="1914"/>
      <c r="I22" s="1914"/>
      <c r="J22" s="1914"/>
      <c r="K22" s="1914"/>
      <c r="L22" s="1914"/>
      <c r="M22" s="1914"/>
      <c r="N22" s="1931">
        <f t="shared" si="0"/>
        <v>0</v>
      </c>
      <c r="O22" s="1937"/>
      <c r="P22" s="1937"/>
      <c r="Q22" s="1937"/>
      <c r="R22" s="1935">
        <f t="shared" si="1"/>
        <v>0</v>
      </c>
      <c r="S22" s="1923"/>
      <c r="T22" s="1914"/>
      <c r="U22" s="1914"/>
      <c r="V22" s="1914"/>
      <c r="W22" s="1914"/>
      <c r="X22" s="605">
        <f t="shared" si="2"/>
        <v>0</v>
      </c>
      <c r="Y22" s="1923"/>
      <c r="Z22" s="1914"/>
      <c r="AA22" s="1914"/>
      <c r="AB22" s="1914"/>
      <c r="AC22" s="1914"/>
      <c r="AD22" s="1914"/>
      <c r="AE22" s="1914"/>
      <c r="AF22" s="1914"/>
      <c r="AG22" s="1914"/>
      <c r="AH22" s="605">
        <f t="shared" si="3"/>
        <v>0</v>
      </c>
      <c r="AI22" s="1937"/>
      <c r="AJ22" s="1935">
        <f t="shared" si="4"/>
        <v>0</v>
      </c>
      <c r="AK22" s="1923"/>
      <c r="AL22" s="1914"/>
      <c r="AM22" s="1914"/>
      <c r="AN22" s="1914"/>
      <c r="AO22" s="1914"/>
      <c r="AP22" s="1914"/>
      <c r="AQ22" s="1931">
        <f t="shared" si="5"/>
        <v>0</v>
      </c>
      <c r="AR22" s="1937"/>
      <c r="AS22" s="1937"/>
      <c r="AT22" s="1937"/>
      <c r="AU22" s="1935">
        <f t="shared" si="6"/>
        <v>0</v>
      </c>
      <c r="AV22" s="1923"/>
      <c r="AW22" s="1914"/>
      <c r="AX22" s="1914"/>
      <c r="AY22" s="605">
        <f t="shared" si="7"/>
        <v>0</v>
      </c>
      <c r="AZ22" s="1937"/>
      <c r="BA22" s="1937"/>
      <c r="BB22" s="1935">
        <f t="shared" si="8"/>
        <v>0</v>
      </c>
      <c r="BC22" s="1954"/>
      <c r="BD22" s="1935">
        <f t="shared" si="9"/>
        <v>0</v>
      </c>
      <c r="BE22" s="604" t="str">
        <f t="shared" si="10"/>
        <v>OK</v>
      </c>
      <c r="BF22" s="1914"/>
    </row>
    <row r="23" spans="1:58" s="604" customFormat="1" ht="14.25">
      <c r="A23" s="1914"/>
      <c r="B23" s="1916"/>
      <c r="C23" s="1923"/>
      <c r="D23" s="1914"/>
      <c r="E23" s="1924"/>
      <c r="F23" s="1923"/>
      <c r="G23" s="1914"/>
      <c r="H23" s="1914"/>
      <c r="I23" s="1914"/>
      <c r="J23" s="1914"/>
      <c r="K23" s="1914"/>
      <c r="L23" s="1914"/>
      <c r="M23" s="1914"/>
      <c r="N23" s="1931">
        <f t="shared" si="0"/>
        <v>0</v>
      </c>
      <c r="O23" s="1937"/>
      <c r="P23" s="1937"/>
      <c r="Q23" s="1937"/>
      <c r="R23" s="1935">
        <f t="shared" si="1"/>
        <v>0</v>
      </c>
      <c r="S23" s="1923"/>
      <c r="T23" s="1914"/>
      <c r="U23" s="1914"/>
      <c r="V23" s="1914"/>
      <c r="W23" s="1914"/>
      <c r="X23" s="605">
        <f t="shared" si="2"/>
        <v>0</v>
      </c>
      <c r="Y23" s="1923"/>
      <c r="Z23" s="1914"/>
      <c r="AA23" s="1914"/>
      <c r="AB23" s="1914"/>
      <c r="AC23" s="1914"/>
      <c r="AD23" s="1914"/>
      <c r="AE23" s="1914"/>
      <c r="AF23" s="1914"/>
      <c r="AG23" s="1914"/>
      <c r="AH23" s="605">
        <f t="shared" si="3"/>
        <v>0</v>
      </c>
      <c r="AI23" s="1937"/>
      <c r="AJ23" s="1935">
        <f t="shared" si="4"/>
        <v>0</v>
      </c>
      <c r="AK23" s="1923"/>
      <c r="AL23" s="1914"/>
      <c r="AM23" s="1914"/>
      <c r="AN23" s="1914"/>
      <c r="AO23" s="1914"/>
      <c r="AP23" s="1914"/>
      <c r="AQ23" s="1931">
        <f t="shared" si="5"/>
        <v>0</v>
      </c>
      <c r="AR23" s="1937"/>
      <c r="AS23" s="1937"/>
      <c r="AT23" s="1937"/>
      <c r="AU23" s="1935">
        <f t="shared" si="6"/>
        <v>0</v>
      </c>
      <c r="AV23" s="1923"/>
      <c r="AW23" s="1914"/>
      <c r="AX23" s="1914"/>
      <c r="AY23" s="605">
        <f t="shared" si="7"/>
        <v>0</v>
      </c>
      <c r="AZ23" s="1937"/>
      <c r="BA23" s="1937"/>
      <c r="BB23" s="1935">
        <f t="shared" si="8"/>
        <v>0</v>
      </c>
      <c r="BC23" s="1954"/>
      <c r="BD23" s="1935">
        <f t="shared" si="9"/>
        <v>0</v>
      </c>
      <c r="BE23" s="604" t="str">
        <f t="shared" si="10"/>
        <v>OK</v>
      </c>
      <c r="BF23" s="1914"/>
    </row>
    <row r="24" spans="1:58" s="604" customFormat="1" ht="14.25">
      <c r="A24" s="1914"/>
      <c r="B24" s="1916"/>
      <c r="C24" s="1923"/>
      <c r="D24" s="1914"/>
      <c r="E24" s="1924"/>
      <c r="F24" s="1923"/>
      <c r="G24" s="1914"/>
      <c r="H24" s="1914"/>
      <c r="I24" s="1914"/>
      <c r="J24" s="1914"/>
      <c r="K24" s="1914"/>
      <c r="L24" s="1914"/>
      <c r="M24" s="1914"/>
      <c r="N24" s="1931">
        <f t="shared" si="0"/>
        <v>0</v>
      </c>
      <c r="O24" s="1937"/>
      <c r="P24" s="1937"/>
      <c r="Q24" s="1937"/>
      <c r="R24" s="1935">
        <f t="shared" si="1"/>
        <v>0</v>
      </c>
      <c r="S24" s="1923"/>
      <c r="T24" s="1914"/>
      <c r="U24" s="1914"/>
      <c r="V24" s="1914"/>
      <c r="W24" s="1914"/>
      <c r="X24" s="605">
        <f t="shared" si="2"/>
        <v>0</v>
      </c>
      <c r="Y24" s="1923"/>
      <c r="Z24" s="1914"/>
      <c r="AA24" s="1914"/>
      <c r="AB24" s="1914"/>
      <c r="AC24" s="1914"/>
      <c r="AD24" s="1914"/>
      <c r="AE24" s="1914"/>
      <c r="AF24" s="1914"/>
      <c r="AG24" s="1914"/>
      <c r="AH24" s="605">
        <f t="shared" si="3"/>
        <v>0</v>
      </c>
      <c r="AI24" s="1937"/>
      <c r="AJ24" s="1935">
        <f t="shared" si="4"/>
        <v>0</v>
      </c>
      <c r="AK24" s="1923"/>
      <c r="AL24" s="1914"/>
      <c r="AM24" s="1914"/>
      <c r="AN24" s="1914"/>
      <c r="AO24" s="1914"/>
      <c r="AP24" s="1914"/>
      <c r="AQ24" s="1931">
        <f t="shared" si="5"/>
        <v>0</v>
      </c>
      <c r="AR24" s="1937"/>
      <c r="AS24" s="1937"/>
      <c r="AT24" s="1937"/>
      <c r="AU24" s="1935">
        <f t="shared" si="6"/>
        <v>0</v>
      </c>
      <c r="AV24" s="1923"/>
      <c r="AW24" s="1914"/>
      <c r="AX24" s="1914"/>
      <c r="AY24" s="605">
        <f t="shared" si="7"/>
        <v>0</v>
      </c>
      <c r="AZ24" s="1937"/>
      <c r="BA24" s="1937"/>
      <c r="BB24" s="1935">
        <f t="shared" si="8"/>
        <v>0</v>
      </c>
      <c r="BC24" s="1954"/>
      <c r="BD24" s="1935">
        <f t="shared" si="9"/>
        <v>0</v>
      </c>
      <c r="BE24" s="604" t="str">
        <f t="shared" si="10"/>
        <v>OK</v>
      </c>
      <c r="BF24" s="1914"/>
    </row>
    <row r="25" spans="1:58" s="604" customFormat="1" ht="14.25">
      <c r="A25" s="1914"/>
      <c r="B25" s="1916"/>
      <c r="C25" s="1923"/>
      <c r="D25" s="1914"/>
      <c r="E25" s="1924"/>
      <c r="F25" s="1923"/>
      <c r="G25" s="1914"/>
      <c r="H25" s="1914"/>
      <c r="I25" s="1914"/>
      <c r="J25" s="1914"/>
      <c r="K25" s="1914"/>
      <c r="L25" s="1914"/>
      <c r="M25" s="1914"/>
      <c r="N25" s="1931">
        <f t="shared" si="0"/>
        <v>0</v>
      </c>
      <c r="O25" s="1937"/>
      <c r="P25" s="1937"/>
      <c r="Q25" s="1937"/>
      <c r="R25" s="1935">
        <f t="shared" si="1"/>
        <v>0</v>
      </c>
      <c r="S25" s="1923"/>
      <c r="T25" s="1914"/>
      <c r="U25" s="1914"/>
      <c r="V25" s="1914"/>
      <c r="W25" s="1914"/>
      <c r="X25" s="605">
        <f t="shared" si="2"/>
        <v>0</v>
      </c>
      <c r="Y25" s="1923"/>
      <c r="Z25" s="1914"/>
      <c r="AA25" s="1914"/>
      <c r="AB25" s="1914"/>
      <c r="AC25" s="1914"/>
      <c r="AD25" s="1914"/>
      <c r="AE25" s="1914"/>
      <c r="AF25" s="1914"/>
      <c r="AG25" s="1914"/>
      <c r="AH25" s="605">
        <f t="shared" si="3"/>
        <v>0</v>
      </c>
      <c r="AI25" s="1937"/>
      <c r="AJ25" s="1935">
        <f t="shared" si="4"/>
        <v>0</v>
      </c>
      <c r="AK25" s="1923"/>
      <c r="AL25" s="1914"/>
      <c r="AM25" s="1914"/>
      <c r="AN25" s="1914"/>
      <c r="AO25" s="1914"/>
      <c r="AP25" s="1914"/>
      <c r="AQ25" s="1931">
        <f t="shared" si="5"/>
        <v>0</v>
      </c>
      <c r="AR25" s="1937"/>
      <c r="AS25" s="1937"/>
      <c r="AT25" s="1937"/>
      <c r="AU25" s="1935">
        <f t="shared" si="6"/>
        <v>0</v>
      </c>
      <c r="AV25" s="1923"/>
      <c r="AW25" s="1914"/>
      <c r="AX25" s="1914"/>
      <c r="AY25" s="605">
        <f t="shared" si="7"/>
        <v>0</v>
      </c>
      <c r="AZ25" s="1937"/>
      <c r="BA25" s="1937"/>
      <c r="BB25" s="1935">
        <f t="shared" si="8"/>
        <v>0</v>
      </c>
      <c r="BC25" s="1954"/>
      <c r="BD25" s="1935">
        <f t="shared" si="9"/>
        <v>0</v>
      </c>
      <c r="BE25" s="604" t="str">
        <f t="shared" si="10"/>
        <v>OK</v>
      </c>
      <c r="BF25" s="1914"/>
    </row>
    <row r="26" spans="1:58" s="1038" customFormat="1" ht="15">
      <c r="A26" s="1038" t="s">
        <v>1566</v>
      </c>
      <c r="B26" s="628"/>
      <c r="C26" s="703">
        <f>SUM(C11:C25)</f>
        <v>0</v>
      </c>
      <c r="D26" s="700">
        <f>SUM(D11:D25)</f>
        <v>0</v>
      </c>
      <c r="E26" s="607">
        <f t="shared" ref="E26:BC26" si="11">SUM(E11:E25)</f>
        <v>0</v>
      </c>
      <c r="F26" s="703">
        <f t="shared" si="11"/>
        <v>0</v>
      </c>
      <c r="G26" s="606">
        <f t="shared" si="11"/>
        <v>0</v>
      </c>
      <c r="H26" s="606">
        <f t="shared" si="11"/>
        <v>0</v>
      </c>
      <c r="I26" s="606">
        <f t="shared" si="11"/>
        <v>0</v>
      </c>
      <c r="J26" s="606">
        <f t="shared" si="11"/>
        <v>0</v>
      </c>
      <c r="K26" s="606">
        <f t="shared" si="11"/>
        <v>0</v>
      </c>
      <c r="L26" s="606">
        <f t="shared" si="11"/>
        <v>0</v>
      </c>
      <c r="M26" s="606">
        <f t="shared" si="11"/>
        <v>0</v>
      </c>
      <c r="N26" s="700">
        <f>SUM(F26:M26)</f>
        <v>0</v>
      </c>
      <c r="O26" s="1963">
        <f t="shared" si="11"/>
        <v>0</v>
      </c>
      <c r="P26" s="1963">
        <f t="shared" si="11"/>
        <v>0</v>
      </c>
      <c r="Q26" s="1963">
        <f t="shared" si="11"/>
        <v>0</v>
      </c>
      <c r="R26" s="1963">
        <f t="shared" si="1"/>
        <v>0</v>
      </c>
      <c r="S26" s="703">
        <f t="shared" si="11"/>
        <v>0</v>
      </c>
      <c r="T26" s="606">
        <f>SUM(T11:T25)</f>
        <v>0</v>
      </c>
      <c r="U26" s="606">
        <f t="shared" si="11"/>
        <v>0</v>
      </c>
      <c r="V26" s="606">
        <f t="shared" si="11"/>
        <v>0</v>
      </c>
      <c r="W26" s="606">
        <f t="shared" si="11"/>
        <v>0</v>
      </c>
      <c r="X26" s="607">
        <f t="shared" si="2"/>
        <v>0</v>
      </c>
      <c r="Y26" s="703">
        <f t="shared" si="11"/>
        <v>0</v>
      </c>
      <c r="Z26" s="606">
        <f t="shared" si="11"/>
        <v>0</v>
      </c>
      <c r="AA26" s="606">
        <f t="shared" si="11"/>
        <v>0</v>
      </c>
      <c r="AB26" s="606">
        <f t="shared" si="11"/>
        <v>0</v>
      </c>
      <c r="AC26" s="606">
        <f t="shared" si="11"/>
        <v>0</v>
      </c>
      <c r="AD26" s="606">
        <f t="shared" si="11"/>
        <v>0</v>
      </c>
      <c r="AE26" s="606">
        <f t="shared" si="11"/>
        <v>0</v>
      </c>
      <c r="AF26" s="606">
        <f t="shared" si="11"/>
        <v>0</v>
      </c>
      <c r="AG26" s="606">
        <f t="shared" si="11"/>
        <v>0</v>
      </c>
      <c r="AH26" s="607">
        <f t="shared" si="3"/>
        <v>0</v>
      </c>
      <c r="AI26" s="1963">
        <f t="shared" si="11"/>
        <v>0</v>
      </c>
      <c r="AJ26" s="1963">
        <f t="shared" si="4"/>
        <v>0</v>
      </c>
      <c r="AK26" s="703">
        <f t="shared" si="11"/>
        <v>0</v>
      </c>
      <c r="AL26" s="606">
        <f t="shared" si="11"/>
        <v>0</v>
      </c>
      <c r="AM26" s="606">
        <f t="shared" si="11"/>
        <v>0</v>
      </c>
      <c r="AN26" s="606">
        <f t="shared" si="11"/>
        <v>0</v>
      </c>
      <c r="AO26" s="606">
        <f t="shared" si="11"/>
        <v>0</v>
      </c>
      <c r="AP26" s="606">
        <f t="shared" si="11"/>
        <v>0</v>
      </c>
      <c r="AQ26" s="700">
        <f t="shared" si="5"/>
        <v>0</v>
      </c>
      <c r="AR26" s="1963">
        <f t="shared" si="11"/>
        <v>0</v>
      </c>
      <c r="AS26" s="1963">
        <f t="shared" si="11"/>
        <v>0</v>
      </c>
      <c r="AT26" s="1963">
        <f t="shared" si="11"/>
        <v>0</v>
      </c>
      <c r="AU26" s="1963">
        <f t="shared" si="6"/>
        <v>0</v>
      </c>
      <c r="AV26" s="703">
        <f t="shared" si="11"/>
        <v>0</v>
      </c>
      <c r="AW26" s="606">
        <f t="shared" si="11"/>
        <v>0</v>
      </c>
      <c r="AX26" s="606">
        <f t="shared" si="11"/>
        <v>0</v>
      </c>
      <c r="AY26" s="607">
        <f t="shared" si="7"/>
        <v>0</v>
      </c>
      <c r="AZ26" s="1963">
        <f t="shared" si="11"/>
        <v>0</v>
      </c>
      <c r="BA26" s="1963">
        <f t="shared" si="11"/>
        <v>0</v>
      </c>
      <c r="BB26" s="1963">
        <f t="shared" si="8"/>
        <v>0</v>
      </c>
      <c r="BC26" s="1972">
        <f t="shared" si="11"/>
        <v>0</v>
      </c>
      <c r="BD26" s="1963">
        <f t="shared" si="9"/>
        <v>0</v>
      </c>
    </row>
    <row r="27" spans="1:5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row>
    <row r="28" spans="1:58" ht="18">
      <c r="A28" s="602" t="s">
        <v>524</v>
      </c>
      <c r="B28" s="627"/>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row>
    <row r="29" spans="1:58" s="1038" customFormat="1" ht="15">
      <c r="A29" s="1038" t="s">
        <v>1566</v>
      </c>
      <c r="B29" s="628"/>
      <c r="C29" s="703">
        <f>C26</f>
        <v>0</v>
      </c>
      <c r="D29" s="606">
        <f>D26</f>
        <v>0</v>
      </c>
      <c r="E29" s="701">
        <f t="shared" ref="E29:L29" si="12">E26</f>
        <v>0</v>
      </c>
      <c r="F29" s="703">
        <f t="shared" si="12"/>
        <v>0</v>
      </c>
      <c r="G29" s="606">
        <f t="shared" si="12"/>
        <v>0</v>
      </c>
      <c r="H29" s="606">
        <f t="shared" si="12"/>
        <v>0</v>
      </c>
      <c r="I29" s="606">
        <f t="shared" si="12"/>
        <v>0</v>
      </c>
      <c r="J29" s="606">
        <f t="shared" si="12"/>
        <v>0</v>
      </c>
      <c r="K29" s="606">
        <f t="shared" si="12"/>
        <v>0</v>
      </c>
      <c r="L29" s="606">
        <f t="shared" si="12"/>
        <v>0</v>
      </c>
      <c r="M29" s="606">
        <f>M26</f>
        <v>0</v>
      </c>
      <c r="N29" s="700">
        <f>SUM(F29:M29)</f>
        <v>0</v>
      </c>
      <c r="O29" s="1963">
        <f>O26</f>
        <v>0</v>
      </c>
      <c r="P29" s="1963">
        <f>P26</f>
        <v>0</v>
      </c>
      <c r="Q29" s="1963">
        <f>Q26</f>
        <v>0</v>
      </c>
      <c r="R29" s="1963">
        <f t="shared" ref="R29:R92" si="13">C29+E29+N29+O29+P29+Q29</f>
        <v>0</v>
      </c>
      <c r="S29" s="703">
        <f>S26</f>
        <v>0</v>
      </c>
      <c r="T29" s="606">
        <f>T26</f>
        <v>0</v>
      </c>
      <c r="U29" s="606">
        <f>U26</f>
        <v>0</v>
      </c>
      <c r="V29" s="606">
        <f>V26</f>
        <v>0</v>
      </c>
      <c r="W29" s="606">
        <f>W26</f>
        <v>0</v>
      </c>
      <c r="X29" s="607">
        <f t="shared" si="2"/>
        <v>0</v>
      </c>
      <c r="Y29" s="703">
        <f t="shared" ref="Y29:AG29" si="14">Y26</f>
        <v>0</v>
      </c>
      <c r="Z29" s="606">
        <f t="shared" si="14"/>
        <v>0</v>
      </c>
      <c r="AA29" s="606">
        <f t="shared" si="14"/>
        <v>0</v>
      </c>
      <c r="AB29" s="606">
        <f t="shared" si="14"/>
        <v>0</v>
      </c>
      <c r="AC29" s="606">
        <f t="shared" si="14"/>
        <v>0</v>
      </c>
      <c r="AD29" s="606">
        <f t="shared" si="14"/>
        <v>0</v>
      </c>
      <c r="AE29" s="606">
        <f t="shared" si="14"/>
        <v>0</v>
      </c>
      <c r="AF29" s="606">
        <f t="shared" si="14"/>
        <v>0</v>
      </c>
      <c r="AG29" s="606">
        <f t="shared" si="14"/>
        <v>0</v>
      </c>
      <c r="AH29" s="607">
        <f t="shared" si="3"/>
        <v>0</v>
      </c>
      <c r="AI29" s="1963">
        <f>AI26</f>
        <v>0</v>
      </c>
      <c r="AJ29" s="1963">
        <f t="shared" si="4"/>
        <v>0</v>
      </c>
      <c r="AK29" s="703">
        <f t="shared" ref="AK29:AP29" si="15">AK26</f>
        <v>0</v>
      </c>
      <c r="AL29" s="606">
        <f t="shared" si="15"/>
        <v>0</v>
      </c>
      <c r="AM29" s="606">
        <f t="shared" si="15"/>
        <v>0</v>
      </c>
      <c r="AN29" s="606">
        <f t="shared" si="15"/>
        <v>0</v>
      </c>
      <c r="AO29" s="606">
        <f t="shared" si="15"/>
        <v>0</v>
      </c>
      <c r="AP29" s="606">
        <f t="shared" si="15"/>
        <v>0</v>
      </c>
      <c r="AQ29" s="700">
        <f t="shared" si="5"/>
        <v>0</v>
      </c>
      <c r="AR29" s="1963">
        <f>AR26</f>
        <v>0</v>
      </c>
      <c r="AS29" s="1963">
        <f>AS26</f>
        <v>0</v>
      </c>
      <c r="AT29" s="1963">
        <f>AT26</f>
        <v>0</v>
      </c>
      <c r="AU29" s="1963">
        <f t="shared" si="6"/>
        <v>0</v>
      </c>
      <c r="AV29" s="703">
        <f>AV26</f>
        <v>0</v>
      </c>
      <c r="AW29" s="606">
        <f>AW26</f>
        <v>0</v>
      </c>
      <c r="AX29" s="606">
        <f>AX26</f>
        <v>0</v>
      </c>
      <c r="AY29" s="607">
        <f t="shared" si="7"/>
        <v>0</v>
      </c>
      <c r="AZ29" s="1963">
        <f>AZ26</f>
        <v>0</v>
      </c>
      <c r="BA29" s="1963">
        <f>BA26</f>
        <v>0</v>
      </c>
      <c r="BB29" s="1963">
        <f t="shared" si="8"/>
        <v>0</v>
      </c>
      <c r="BC29" s="1963">
        <f>BC26</f>
        <v>0</v>
      </c>
      <c r="BD29" s="1963">
        <f t="shared" si="9"/>
        <v>0</v>
      </c>
    </row>
    <row r="30" spans="1:58" s="604" customFormat="1" ht="14.25">
      <c r="A30" s="1914"/>
      <c r="B30" s="1915"/>
      <c r="C30" s="1923"/>
      <c r="D30" s="1914"/>
      <c r="E30" s="1924"/>
      <c r="F30" s="1923"/>
      <c r="G30" s="1914"/>
      <c r="H30" s="1914"/>
      <c r="I30" s="1914"/>
      <c r="J30" s="1914"/>
      <c r="K30" s="1914"/>
      <c r="L30" s="1914"/>
      <c r="M30" s="1914"/>
      <c r="N30" s="1931">
        <f>SUM(F30:M30)</f>
        <v>0</v>
      </c>
      <c r="O30" s="1937"/>
      <c r="P30" s="1937"/>
      <c r="Q30" s="1937"/>
      <c r="R30" s="1934">
        <f t="shared" si="13"/>
        <v>0</v>
      </c>
      <c r="S30" s="1923"/>
      <c r="T30" s="1914"/>
      <c r="U30" s="1914"/>
      <c r="V30" s="1914"/>
      <c r="W30" s="1914"/>
      <c r="X30" s="605">
        <f>SUM(S30:W30)</f>
        <v>0</v>
      </c>
      <c r="Y30" s="1923"/>
      <c r="Z30" s="1914"/>
      <c r="AA30" s="1914"/>
      <c r="AB30" s="1914"/>
      <c r="AC30" s="1914"/>
      <c r="AD30" s="1914"/>
      <c r="AE30" s="1914"/>
      <c r="AF30" s="1914"/>
      <c r="AG30" s="1914"/>
      <c r="AH30" s="603">
        <f>SUM(Y30:AG30)</f>
        <v>0</v>
      </c>
      <c r="AI30" s="1937"/>
      <c r="AJ30" s="1935">
        <f>R30+X30+AH30+AI30</f>
        <v>0</v>
      </c>
      <c r="AK30" s="1923"/>
      <c r="AL30" s="1914"/>
      <c r="AM30" s="1914"/>
      <c r="AN30" s="1914"/>
      <c r="AO30" s="1914"/>
      <c r="AP30" s="1914"/>
      <c r="AQ30" s="1930">
        <f>SUM(AK30:AP30)</f>
        <v>0</v>
      </c>
      <c r="AR30" s="1937"/>
      <c r="AS30" s="1937"/>
      <c r="AT30" s="1937"/>
      <c r="AU30" s="1934">
        <f>AJ30+AQ30+AR30+AS30+AT30</f>
        <v>0</v>
      </c>
      <c r="AV30" s="1923"/>
      <c r="AW30" s="1914"/>
      <c r="AX30" s="1914"/>
      <c r="AY30" s="603">
        <f>SUM(AV30:AX30)</f>
        <v>0</v>
      </c>
      <c r="AZ30" s="1937"/>
      <c r="BA30" s="1937"/>
      <c r="BB30" s="1934">
        <f>AY30+AZ30+BA30</f>
        <v>0</v>
      </c>
      <c r="BC30" s="1937"/>
      <c r="BD30" s="1934">
        <f>AU30+BB30+BC30</f>
        <v>0</v>
      </c>
    </row>
    <row r="31" spans="1:58" s="604" customFormat="1" ht="14.25">
      <c r="A31" s="1914"/>
      <c r="B31" s="1915"/>
      <c r="C31" s="1923"/>
      <c r="D31" s="1914"/>
      <c r="E31" s="1924"/>
      <c r="F31" s="1923"/>
      <c r="G31" s="1914"/>
      <c r="H31" s="1914"/>
      <c r="I31" s="1914"/>
      <c r="J31" s="1914"/>
      <c r="K31" s="1914"/>
      <c r="L31" s="1914"/>
      <c r="M31" s="1914"/>
      <c r="N31" s="1931">
        <f t="shared" ref="N31:N89" si="16">SUM(F31:M31)</f>
        <v>0</v>
      </c>
      <c r="O31" s="1937"/>
      <c r="P31" s="1937"/>
      <c r="Q31" s="1937"/>
      <c r="R31" s="1934">
        <f t="shared" si="13"/>
        <v>0</v>
      </c>
      <c r="S31" s="1923"/>
      <c r="T31" s="1914"/>
      <c r="U31" s="1914"/>
      <c r="V31" s="1914"/>
      <c r="W31" s="1914"/>
      <c r="X31" s="605">
        <f t="shared" ref="X31:X94" si="17">SUM(S31:W31)</f>
        <v>0</v>
      </c>
      <c r="Y31" s="1923"/>
      <c r="Z31" s="1914"/>
      <c r="AA31" s="1914"/>
      <c r="AB31" s="1914"/>
      <c r="AC31" s="1914"/>
      <c r="AD31" s="1914"/>
      <c r="AE31" s="1914"/>
      <c r="AF31" s="1914"/>
      <c r="AG31" s="1914"/>
      <c r="AH31" s="603">
        <f t="shared" ref="AH31:AH94" si="18">SUM(Y31:AG31)</f>
        <v>0</v>
      </c>
      <c r="AI31" s="1937"/>
      <c r="AJ31" s="1935">
        <f t="shared" ref="AJ31:AJ94" si="19">R31+X31+AH31+AI31</f>
        <v>0</v>
      </c>
      <c r="AK31" s="1923"/>
      <c r="AL31" s="1914"/>
      <c r="AM31" s="1914"/>
      <c r="AN31" s="1914"/>
      <c r="AO31" s="1914"/>
      <c r="AP31" s="1914"/>
      <c r="AQ31" s="1930">
        <f t="shared" ref="AQ31:AQ94" si="20">SUM(AK31:AP31)</f>
        <v>0</v>
      </c>
      <c r="AR31" s="1937"/>
      <c r="AS31" s="1937"/>
      <c r="AT31" s="1937"/>
      <c r="AU31" s="1934">
        <f t="shared" ref="AU31:AU94" si="21">AJ31+AQ31+AR31+AS31+AT31</f>
        <v>0</v>
      </c>
      <c r="AV31" s="1923"/>
      <c r="AW31" s="1914"/>
      <c r="AX31" s="1914"/>
      <c r="AY31" s="603">
        <f t="shared" ref="AY31:AY94" si="22">SUM(AV31:AX31)</f>
        <v>0</v>
      </c>
      <c r="AZ31" s="1937"/>
      <c r="BA31" s="1937"/>
      <c r="BB31" s="1934">
        <f t="shared" ref="BB31:BB94" si="23">AY31+AZ31+BA31</f>
        <v>0</v>
      </c>
      <c r="BC31" s="1937"/>
      <c r="BD31" s="1934">
        <f t="shared" ref="BD31:BD94" si="24">AU31+BB31+BC31</f>
        <v>0</v>
      </c>
    </row>
    <row r="32" spans="1:58" s="604" customFormat="1" ht="14.25">
      <c r="A32" s="1914"/>
      <c r="B32" s="1915"/>
      <c r="C32" s="1923"/>
      <c r="D32" s="1914"/>
      <c r="E32" s="1924"/>
      <c r="F32" s="1923"/>
      <c r="G32" s="1914"/>
      <c r="H32" s="1914"/>
      <c r="I32" s="1914"/>
      <c r="J32" s="1914"/>
      <c r="K32" s="1914"/>
      <c r="L32" s="1914"/>
      <c r="M32" s="1914"/>
      <c r="N32" s="1931">
        <f t="shared" si="16"/>
        <v>0</v>
      </c>
      <c r="O32" s="1937"/>
      <c r="P32" s="1937"/>
      <c r="Q32" s="1937"/>
      <c r="R32" s="1934">
        <f t="shared" si="13"/>
        <v>0</v>
      </c>
      <c r="S32" s="1923"/>
      <c r="T32" s="1914"/>
      <c r="U32" s="1914"/>
      <c r="V32" s="1914"/>
      <c r="W32" s="1914"/>
      <c r="X32" s="605">
        <f t="shared" si="17"/>
        <v>0</v>
      </c>
      <c r="Y32" s="1923"/>
      <c r="Z32" s="1914"/>
      <c r="AA32" s="1914"/>
      <c r="AB32" s="1914"/>
      <c r="AC32" s="1914"/>
      <c r="AD32" s="1914"/>
      <c r="AE32" s="1914"/>
      <c r="AF32" s="1914"/>
      <c r="AG32" s="1914"/>
      <c r="AH32" s="603">
        <f t="shared" si="18"/>
        <v>0</v>
      </c>
      <c r="AI32" s="1937"/>
      <c r="AJ32" s="1935">
        <f t="shared" si="19"/>
        <v>0</v>
      </c>
      <c r="AK32" s="1923"/>
      <c r="AL32" s="1914"/>
      <c r="AM32" s="1914"/>
      <c r="AN32" s="1914"/>
      <c r="AO32" s="1914"/>
      <c r="AP32" s="1914"/>
      <c r="AQ32" s="1930">
        <f t="shared" si="20"/>
        <v>0</v>
      </c>
      <c r="AR32" s="1937"/>
      <c r="AS32" s="1937"/>
      <c r="AT32" s="1937"/>
      <c r="AU32" s="1934">
        <f t="shared" si="21"/>
        <v>0</v>
      </c>
      <c r="AV32" s="1923"/>
      <c r="AW32" s="1914"/>
      <c r="AX32" s="1914"/>
      <c r="AY32" s="603">
        <f t="shared" si="22"/>
        <v>0</v>
      </c>
      <c r="AZ32" s="1937"/>
      <c r="BA32" s="1937"/>
      <c r="BB32" s="1934">
        <f t="shared" si="23"/>
        <v>0</v>
      </c>
      <c r="BC32" s="1937"/>
      <c r="BD32" s="1934">
        <f t="shared" si="24"/>
        <v>0</v>
      </c>
    </row>
    <row r="33" spans="1:56" s="604" customFormat="1" ht="14.25">
      <c r="A33" s="1914"/>
      <c r="B33" s="1915"/>
      <c r="C33" s="1923"/>
      <c r="D33" s="1914"/>
      <c r="E33" s="1924"/>
      <c r="F33" s="1923"/>
      <c r="G33" s="1914"/>
      <c r="H33" s="1914"/>
      <c r="I33" s="1914"/>
      <c r="J33" s="1914"/>
      <c r="K33" s="1914"/>
      <c r="L33" s="1914"/>
      <c r="M33" s="1914"/>
      <c r="N33" s="1931">
        <f t="shared" si="16"/>
        <v>0</v>
      </c>
      <c r="O33" s="1937"/>
      <c r="P33" s="1937"/>
      <c r="Q33" s="1937"/>
      <c r="R33" s="1934">
        <f t="shared" si="13"/>
        <v>0</v>
      </c>
      <c r="S33" s="1923"/>
      <c r="T33" s="1914"/>
      <c r="U33" s="1914"/>
      <c r="V33" s="1914"/>
      <c r="W33" s="1914"/>
      <c r="X33" s="605">
        <f t="shared" si="17"/>
        <v>0</v>
      </c>
      <c r="Y33" s="1923"/>
      <c r="Z33" s="1914"/>
      <c r="AA33" s="1914"/>
      <c r="AB33" s="1914"/>
      <c r="AC33" s="1914"/>
      <c r="AD33" s="1914"/>
      <c r="AE33" s="1914"/>
      <c r="AF33" s="1914"/>
      <c r="AG33" s="1914"/>
      <c r="AH33" s="603">
        <f t="shared" si="18"/>
        <v>0</v>
      </c>
      <c r="AI33" s="1937"/>
      <c r="AJ33" s="1935">
        <f t="shared" si="19"/>
        <v>0</v>
      </c>
      <c r="AK33" s="1923"/>
      <c r="AL33" s="1914"/>
      <c r="AM33" s="1914"/>
      <c r="AN33" s="1914"/>
      <c r="AO33" s="1914"/>
      <c r="AP33" s="1914"/>
      <c r="AQ33" s="1930">
        <f t="shared" si="20"/>
        <v>0</v>
      </c>
      <c r="AR33" s="1937"/>
      <c r="AS33" s="1937"/>
      <c r="AT33" s="1937"/>
      <c r="AU33" s="1934">
        <f t="shared" si="21"/>
        <v>0</v>
      </c>
      <c r="AV33" s="1923"/>
      <c r="AW33" s="1914"/>
      <c r="AX33" s="1914"/>
      <c r="AY33" s="603">
        <f t="shared" si="22"/>
        <v>0</v>
      </c>
      <c r="AZ33" s="1937"/>
      <c r="BA33" s="1937"/>
      <c r="BB33" s="1934">
        <f t="shared" si="23"/>
        <v>0</v>
      </c>
      <c r="BC33" s="1937"/>
      <c r="BD33" s="1934">
        <f t="shared" si="24"/>
        <v>0</v>
      </c>
    </row>
    <row r="34" spans="1:56" s="604" customFormat="1" ht="14.25">
      <c r="A34" s="1914"/>
      <c r="B34" s="1915"/>
      <c r="C34" s="1923"/>
      <c r="D34" s="1914"/>
      <c r="E34" s="1924"/>
      <c r="F34" s="1923"/>
      <c r="G34" s="1914"/>
      <c r="H34" s="1914"/>
      <c r="I34" s="1914"/>
      <c r="J34" s="1914"/>
      <c r="K34" s="1914"/>
      <c r="L34" s="1914"/>
      <c r="M34" s="1914"/>
      <c r="N34" s="1931">
        <f t="shared" si="16"/>
        <v>0</v>
      </c>
      <c r="O34" s="1937"/>
      <c r="P34" s="1937"/>
      <c r="Q34" s="1937"/>
      <c r="R34" s="1934">
        <f t="shared" si="13"/>
        <v>0</v>
      </c>
      <c r="S34" s="1923"/>
      <c r="T34" s="1914"/>
      <c r="U34" s="1914"/>
      <c r="V34" s="1914"/>
      <c r="W34" s="1914"/>
      <c r="X34" s="605">
        <f t="shared" si="17"/>
        <v>0</v>
      </c>
      <c r="Y34" s="1923"/>
      <c r="Z34" s="1914"/>
      <c r="AA34" s="1914"/>
      <c r="AB34" s="1914"/>
      <c r="AC34" s="1914"/>
      <c r="AD34" s="1914"/>
      <c r="AE34" s="1914"/>
      <c r="AF34" s="1914"/>
      <c r="AG34" s="1914"/>
      <c r="AH34" s="603">
        <f t="shared" si="18"/>
        <v>0</v>
      </c>
      <c r="AI34" s="1937"/>
      <c r="AJ34" s="1935">
        <f t="shared" si="19"/>
        <v>0</v>
      </c>
      <c r="AK34" s="1923"/>
      <c r="AL34" s="1914"/>
      <c r="AM34" s="1914"/>
      <c r="AN34" s="1914"/>
      <c r="AO34" s="1914"/>
      <c r="AP34" s="1914"/>
      <c r="AQ34" s="1930">
        <f t="shared" si="20"/>
        <v>0</v>
      </c>
      <c r="AR34" s="1937"/>
      <c r="AS34" s="1937"/>
      <c r="AT34" s="1937"/>
      <c r="AU34" s="1934">
        <f t="shared" si="21"/>
        <v>0</v>
      </c>
      <c r="AV34" s="1923"/>
      <c r="AW34" s="1914"/>
      <c r="AX34" s="1914"/>
      <c r="AY34" s="603">
        <f t="shared" si="22"/>
        <v>0</v>
      </c>
      <c r="AZ34" s="1937"/>
      <c r="BA34" s="1937"/>
      <c r="BB34" s="1934">
        <f t="shared" si="23"/>
        <v>0</v>
      </c>
      <c r="BC34" s="1937"/>
      <c r="BD34" s="1934">
        <f t="shared" si="24"/>
        <v>0</v>
      </c>
    </row>
    <row r="35" spans="1:56" s="604" customFormat="1" ht="14.25">
      <c r="A35" s="1914"/>
      <c r="B35" s="1915"/>
      <c r="C35" s="1923"/>
      <c r="D35" s="1914"/>
      <c r="E35" s="1924"/>
      <c r="F35" s="1923"/>
      <c r="G35" s="1914"/>
      <c r="H35" s="1914"/>
      <c r="I35" s="1914"/>
      <c r="J35" s="1914"/>
      <c r="K35" s="1914"/>
      <c r="L35" s="1914"/>
      <c r="M35" s="1914"/>
      <c r="N35" s="1931">
        <f t="shared" si="16"/>
        <v>0</v>
      </c>
      <c r="O35" s="1937"/>
      <c r="P35" s="1937"/>
      <c r="Q35" s="1937"/>
      <c r="R35" s="1934">
        <f t="shared" si="13"/>
        <v>0</v>
      </c>
      <c r="S35" s="1923"/>
      <c r="T35" s="1914"/>
      <c r="U35" s="1914"/>
      <c r="V35" s="1914"/>
      <c r="W35" s="1914"/>
      <c r="X35" s="605">
        <f t="shared" si="17"/>
        <v>0</v>
      </c>
      <c r="Y35" s="1923"/>
      <c r="Z35" s="1914"/>
      <c r="AA35" s="1914"/>
      <c r="AB35" s="1914"/>
      <c r="AC35" s="1914"/>
      <c r="AD35" s="1914"/>
      <c r="AE35" s="1914"/>
      <c r="AF35" s="1914"/>
      <c r="AG35" s="1914"/>
      <c r="AH35" s="603">
        <f t="shared" si="18"/>
        <v>0</v>
      </c>
      <c r="AI35" s="1937"/>
      <c r="AJ35" s="1935">
        <f t="shared" si="19"/>
        <v>0</v>
      </c>
      <c r="AK35" s="1923"/>
      <c r="AL35" s="1914"/>
      <c r="AM35" s="1914"/>
      <c r="AN35" s="1914"/>
      <c r="AO35" s="1914"/>
      <c r="AP35" s="1914"/>
      <c r="AQ35" s="1930">
        <f t="shared" si="20"/>
        <v>0</v>
      </c>
      <c r="AR35" s="1937"/>
      <c r="AS35" s="1937"/>
      <c r="AT35" s="1937"/>
      <c r="AU35" s="1934">
        <f t="shared" si="21"/>
        <v>0</v>
      </c>
      <c r="AV35" s="1923"/>
      <c r="AW35" s="1914"/>
      <c r="AX35" s="1914"/>
      <c r="AY35" s="603">
        <f t="shared" si="22"/>
        <v>0</v>
      </c>
      <c r="AZ35" s="1937"/>
      <c r="BA35" s="1937"/>
      <c r="BB35" s="1934">
        <f t="shared" si="23"/>
        <v>0</v>
      </c>
      <c r="BC35" s="1937"/>
      <c r="BD35" s="1934">
        <f t="shared" si="24"/>
        <v>0</v>
      </c>
    </row>
    <row r="36" spans="1:56" s="604" customFormat="1" ht="14.25">
      <c r="A36" s="1914"/>
      <c r="B36" s="1915"/>
      <c r="C36" s="1923"/>
      <c r="D36" s="1914"/>
      <c r="E36" s="1924"/>
      <c r="F36" s="1923"/>
      <c r="G36" s="1914"/>
      <c r="H36" s="1914"/>
      <c r="I36" s="1914"/>
      <c r="J36" s="1914"/>
      <c r="K36" s="1914"/>
      <c r="L36" s="1914"/>
      <c r="M36" s="1914"/>
      <c r="N36" s="1931">
        <f t="shared" si="16"/>
        <v>0</v>
      </c>
      <c r="O36" s="1937"/>
      <c r="P36" s="1937"/>
      <c r="Q36" s="1937"/>
      <c r="R36" s="1934">
        <f t="shared" si="13"/>
        <v>0</v>
      </c>
      <c r="S36" s="1923"/>
      <c r="T36" s="1914"/>
      <c r="U36" s="1914"/>
      <c r="V36" s="1914"/>
      <c r="W36" s="1914"/>
      <c r="X36" s="605">
        <f t="shared" si="17"/>
        <v>0</v>
      </c>
      <c r="Y36" s="1923"/>
      <c r="Z36" s="1914"/>
      <c r="AA36" s="1914"/>
      <c r="AB36" s="1914"/>
      <c r="AC36" s="1914"/>
      <c r="AD36" s="1914"/>
      <c r="AE36" s="1914"/>
      <c r="AF36" s="1914"/>
      <c r="AG36" s="1914"/>
      <c r="AH36" s="603">
        <f t="shared" si="18"/>
        <v>0</v>
      </c>
      <c r="AI36" s="1937"/>
      <c r="AJ36" s="1935">
        <f t="shared" si="19"/>
        <v>0</v>
      </c>
      <c r="AK36" s="1923"/>
      <c r="AL36" s="1914"/>
      <c r="AM36" s="1914"/>
      <c r="AN36" s="1914"/>
      <c r="AO36" s="1914"/>
      <c r="AP36" s="1914"/>
      <c r="AQ36" s="1930">
        <f t="shared" si="20"/>
        <v>0</v>
      </c>
      <c r="AR36" s="1937"/>
      <c r="AS36" s="1937"/>
      <c r="AT36" s="1937"/>
      <c r="AU36" s="1934">
        <f t="shared" si="21"/>
        <v>0</v>
      </c>
      <c r="AV36" s="1923"/>
      <c r="AW36" s="1914"/>
      <c r="AX36" s="1914"/>
      <c r="AY36" s="603">
        <f t="shared" si="22"/>
        <v>0</v>
      </c>
      <c r="AZ36" s="1937"/>
      <c r="BA36" s="1937"/>
      <c r="BB36" s="1934">
        <f t="shared" si="23"/>
        <v>0</v>
      </c>
      <c r="BC36" s="1937"/>
      <c r="BD36" s="1934">
        <f t="shared" si="24"/>
        <v>0</v>
      </c>
    </row>
    <row r="37" spans="1:56" s="604" customFormat="1" ht="14.25">
      <c r="A37" s="1914"/>
      <c r="B37" s="1915"/>
      <c r="C37" s="1923"/>
      <c r="D37" s="1914"/>
      <c r="E37" s="1924"/>
      <c r="F37" s="1923"/>
      <c r="G37" s="1914"/>
      <c r="H37" s="1914"/>
      <c r="I37" s="1914"/>
      <c r="J37" s="1914"/>
      <c r="K37" s="1914"/>
      <c r="L37" s="1914"/>
      <c r="M37" s="1914"/>
      <c r="N37" s="1931">
        <f t="shared" si="16"/>
        <v>0</v>
      </c>
      <c r="O37" s="1937"/>
      <c r="P37" s="1937"/>
      <c r="Q37" s="1937"/>
      <c r="R37" s="1934">
        <f t="shared" si="13"/>
        <v>0</v>
      </c>
      <c r="S37" s="1923"/>
      <c r="T37" s="1914"/>
      <c r="U37" s="1914"/>
      <c r="V37" s="1914"/>
      <c r="W37" s="1914"/>
      <c r="X37" s="605">
        <f t="shared" si="17"/>
        <v>0</v>
      </c>
      <c r="Y37" s="1923"/>
      <c r="Z37" s="1914"/>
      <c r="AA37" s="1914"/>
      <c r="AB37" s="1914"/>
      <c r="AC37" s="1914"/>
      <c r="AD37" s="1914"/>
      <c r="AE37" s="1914"/>
      <c r="AF37" s="1914"/>
      <c r="AG37" s="1914"/>
      <c r="AH37" s="603">
        <f t="shared" si="18"/>
        <v>0</v>
      </c>
      <c r="AI37" s="1937"/>
      <c r="AJ37" s="1935">
        <f t="shared" si="19"/>
        <v>0</v>
      </c>
      <c r="AK37" s="1923"/>
      <c r="AL37" s="1914"/>
      <c r="AM37" s="1914"/>
      <c r="AN37" s="1914"/>
      <c r="AO37" s="1914"/>
      <c r="AP37" s="1914"/>
      <c r="AQ37" s="1930">
        <f t="shared" si="20"/>
        <v>0</v>
      </c>
      <c r="AR37" s="1937"/>
      <c r="AS37" s="1937"/>
      <c r="AT37" s="1937"/>
      <c r="AU37" s="1934">
        <f t="shared" si="21"/>
        <v>0</v>
      </c>
      <c r="AV37" s="1923"/>
      <c r="AW37" s="1914"/>
      <c r="AX37" s="1914"/>
      <c r="AY37" s="603">
        <f t="shared" si="22"/>
        <v>0</v>
      </c>
      <c r="AZ37" s="1937"/>
      <c r="BA37" s="1937"/>
      <c r="BB37" s="1934">
        <f t="shared" si="23"/>
        <v>0</v>
      </c>
      <c r="BC37" s="1937"/>
      <c r="BD37" s="1934">
        <f t="shared" si="24"/>
        <v>0</v>
      </c>
    </row>
    <row r="38" spans="1:56" s="604" customFormat="1" ht="14.25">
      <c r="A38" s="1914"/>
      <c r="B38" s="1915"/>
      <c r="C38" s="1923"/>
      <c r="D38" s="1914"/>
      <c r="E38" s="1924"/>
      <c r="F38" s="1923"/>
      <c r="G38" s="1914"/>
      <c r="H38" s="1914"/>
      <c r="I38" s="1914"/>
      <c r="J38" s="1914"/>
      <c r="K38" s="1914"/>
      <c r="L38" s="1914"/>
      <c r="M38" s="1914"/>
      <c r="N38" s="1931">
        <f t="shared" si="16"/>
        <v>0</v>
      </c>
      <c r="O38" s="1937"/>
      <c r="P38" s="1937"/>
      <c r="Q38" s="1937"/>
      <c r="R38" s="1934">
        <f t="shared" si="13"/>
        <v>0</v>
      </c>
      <c r="S38" s="1923"/>
      <c r="T38" s="1914"/>
      <c r="U38" s="1914"/>
      <c r="V38" s="1914"/>
      <c r="W38" s="1914"/>
      <c r="X38" s="605">
        <f t="shared" si="17"/>
        <v>0</v>
      </c>
      <c r="Y38" s="1923"/>
      <c r="Z38" s="1914"/>
      <c r="AA38" s="1914"/>
      <c r="AB38" s="1914"/>
      <c r="AC38" s="1914"/>
      <c r="AD38" s="1914"/>
      <c r="AE38" s="1914"/>
      <c r="AF38" s="1914"/>
      <c r="AG38" s="1914"/>
      <c r="AH38" s="603">
        <f t="shared" si="18"/>
        <v>0</v>
      </c>
      <c r="AI38" s="1937"/>
      <c r="AJ38" s="1935">
        <f t="shared" si="19"/>
        <v>0</v>
      </c>
      <c r="AK38" s="1923"/>
      <c r="AL38" s="1914"/>
      <c r="AM38" s="1914"/>
      <c r="AN38" s="1914"/>
      <c r="AO38" s="1914"/>
      <c r="AP38" s="1914"/>
      <c r="AQ38" s="1930">
        <f t="shared" si="20"/>
        <v>0</v>
      </c>
      <c r="AR38" s="1937"/>
      <c r="AS38" s="1937"/>
      <c r="AT38" s="1937"/>
      <c r="AU38" s="1934">
        <f t="shared" si="21"/>
        <v>0</v>
      </c>
      <c r="AV38" s="1923"/>
      <c r="AW38" s="1914"/>
      <c r="AX38" s="1914"/>
      <c r="AY38" s="603">
        <f t="shared" si="22"/>
        <v>0</v>
      </c>
      <c r="AZ38" s="1937"/>
      <c r="BA38" s="1937"/>
      <c r="BB38" s="1934">
        <f t="shared" si="23"/>
        <v>0</v>
      </c>
      <c r="BC38" s="1937"/>
      <c r="BD38" s="1934">
        <f t="shared" si="24"/>
        <v>0</v>
      </c>
    </row>
    <row r="39" spans="1:56" s="604" customFormat="1" ht="14.25">
      <c r="A39" s="1914"/>
      <c r="B39" s="1915"/>
      <c r="C39" s="1923"/>
      <c r="D39" s="1914"/>
      <c r="E39" s="1924"/>
      <c r="F39" s="1923"/>
      <c r="G39" s="1914"/>
      <c r="H39" s="1914"/>
      <c r="I39" s="1914"/>
      <c r="J39" s="1914"/>
      <c r="K39" s="1914"/>
      <c r="L39" s="1914"/>
      <c r="M39" s="1914"/>
      <c r="N39" s="1931">
        <f t="shared" si="16"/>
        <v>0</v>
      </c>
      <c r="O39" s="1937"/>
      <c r="P39" s="1937"/>
      <c r="Q39" s="1937"/>
      <c r="R39" s="1934">
        <f t="shared" si="13"/>
        <v>0</v>
      </c>
      <c r="S39" s="1923"/>
      <c r="T39" s="1914"/>
      <c r="U39" s="1914"/>
      <c r="V39" s="1914"/>
      <c r="W39" s="1914"/>
      <c r="X39" s="605">
        <f t="shared" si="17"/>
        <v>0</v>
      </c>
      <c r="Y39" s="1923"/>
      <c r="Z39" s="1914"/>
      <c r="AA39" s="1914"/>
      <c r="AB39" s="1914"/>
      <c r="AC39" s="1914"/>
      <c r="AD39" s="1914"/>
      <c r="AE39" s="1914"/>
      <c r="AF39" s="1914"/>
      <c r="AG39" s="1914"/>
      <c r="AH39" s="603">
        <f t="shared" si="18"/>
        <v>0</v>
      </c>
      <c r="AI39" s="1937"/>
      <c r="AJ39" s="1935">
        <f t="shared" si="19"/>
        <v>0</v>
      </c>
      <c r="AK39" s="1923"/>
      <c r="AL39" s="1914"/>
      <c r="AM39" s="1914"/>
      <c r="AN39" s="1914"/>
      <c r="AO39" s="1914"/>
      <c r="AP39" s="1914"/>
      <c r="AQ39" s="1930">
        <f t="shared" si="20"/>
        <v>0</v>
      </c>
      <c r="AR39" s="1937"/>
      <c r="AS39" s="1937"/>
      <c r="AT39" s="1937"/>
      <c r="AU39" s="1934">
        <f t="shared" si="21"/>
        <v>0</v>
      </c>
      <c r="AV39" s="1923"/>
      <c r="AW39" s="1914"/>
      <c r="AX39" s="1914"/>
      <c r="AY39" s="603">
        <f t="shared" si="22"/>
        <v>0</v>
      </c>
      <c r="AZ39" s="1937"/>
      <c r="BA39" s="1937"/>
      <c r="BB39" s="1934">
        <f t="shared" si="23"/>
        <v>0</v>
      </c>
      <c r="BC39" s="1937"/>
      <c r="BD39" s="1934">
        <f t="shared" si="24"/>
        <v>0</v>
      </c>
    </row>
    <row r="40" spans="1:56" s="604" customFormat="1" ht="14.25">
      <c r="A40" s="1914"/>
      <c r="B40" s="1915"/>
      <c r="C40" s="1923"/>
      <c r="D40" s="1914"/>
      <c r="E40" s="1924"/>
      <c r="F40" s="1923"/>
      <c r="G40" s="1914"/>
      <c r="H40" s="1914"/>
      <c r="I40" s="1914"/>
      <c r="J40" s="1914"/>
      <c r="K40" s="1914"/>
      <c r="L40" s="1914"/>
      <c r="M40" s="1914"/>
      <c r="N40" s="1931">
        <f t="shared" si="16"/>
        <v>0</v>
      </c>
      <c r="O40" s="1937"/>
      <c r="P40" s="1937"/>
      <c r="Q40" s="1937"/>
      <c r="R40" s="1934">
        <f t="shared" si="13"/>
        <v>0</v>
      </c>
      <c r="S40" s="1923"/>
      <c r="T40" s="1914"/>
      <c r="U40" s="1914"/>
      <c r="V40" s="1914"/>
      <c r="W40" s="1914"/>
      <c r="X40" s="605">
        <f t="shared" si="17"/>
        <v>0</v>
      </c>
      <c r="Y40" s="1923"/>
      <c r="Z40" s="1914"/>
      <c r="AA40" s="1914"/>
      <c r="AB40" s="1914"/>
      <c r="AC40" s="1914"/>
      <c r="AD40" s="1914"/>
      <c r="AE40" s="1914"/>
      <c r="AF40" s="1914"/>
      <c r="AG40" s="1914"/>
      <c r="AH40" s="603">
        <f t="shared" si="18"/>
        <v>0</v>
      </c>
      <c r="AI40" s="1937"/>
      <c r="AJ40" s="1935">
        <f t="shared" si="19"/>
        <v>0</v>
      </c>
      <c r="AK40" s="1923"/>
      <c r="AL40" s="1914"/>
      <c r="AM40" s="1914"/>
      <c r="AN40" s="1914"/>
      <c r="AO40" s="1914"/>
      <c r="AP40" s="1914"/>
      <c r="AQ40" s="1930">
        <f t="shared" si="20"/>
        <v>0</v>
      </c>
      <c r="AR40" s="1937"/>
      <c r="AS40" s="1937"/>
      <c r="AT40" s="1937"/>
      <c r="AU40" s="1934">
        <f t="shared" si="21"/>
        <v>0</v>
      </c>
      <c r="AV40" s="1923"/>
      <c r="AW40" s="1914"/>
      <c r="AX40" s="1914"/>
      <c r="AY40" s="603">
        <f t="shared" si="22"/>
        <v>0</v>
      </c>
      <c r="AZ40" s="1937"/>
      <c r="BA40" s="1937"/>
      <c r="BB40" s="1934">
        <f t="shared" si="23"/>
        <v>0</v>
      </c>
      <c r="BC40" s="1937"/>
      <c r="BD40" s="1934">
        <f t="shared" si="24"/>
        <v>0</v>
      </c>
    </row>
    <row r="41" spans="1:56" s="604" customFormat="1" ht="14.25">
      <c r="A41" s="1914"/>
      <c r="B41" s="1915"/>
      <c r="C41" s="1923"/>
      <c r="D41" s="1914"/>
      <c r="E41" s="1924"/>
      <c r="F41" s="1923"/>
      <c r="G41" s="1914"/>
      <c r="H41" s="1914"/>
      <c r="I41" s="1914"/>
      <c r="J41" s="1914"/>
      <c r="K41" s="1914"/>
      <c r="L41" s="1914"/>
      <c r="M41" s="1914"/>
      <c r="N41" s="1931">
        <f t="shared" si="16"/>
        <v>0</v>
      </c>
      <c r="O41" s="1937"/>
      <c r="P41" s="1937"/>
      <c r="Q41" s="1937"/>
      <c r="R41" s="1934">
        <f t="shared" si="13"/>
        <v>0</v>
      </c>
      <c r="S41" s="1923"/>
      <c r="T41" s="1914"/>
      <c r="U41" s="1914"/>
      <c r="V41" s="1914"/>
      <c r="W41" s="1914"/>
      <c r="X41" s="605">
        <f t="shared" si="17"/>
        <v>0</v>
      </c>
      <c r="Y41" s="1923"/>
      <c r="Z41" s="1914"/>
      <c r="AA41" s="1914"/>
      <c r="AB41" s="1914"/>
      <c r="AC41" s="1914"/>
      <c r="AD41" s="1914"/>
      <c r="AE41" s="1914"/>
      <c r="AF41" s="1914"/>
      <c r="AG41" s="1914"/>
      <c r="AH41" s="603">
        <f t="shared" si="18"/>
        <v>0</v>
      </c>
      <c r="AI41" s="1937"/>
      <c r="AJ41" s="1935">
        <f t="shared" si="19"/>
        <v>0</v>
      </c>
      <c r="AK41" s="1923"/>
      <c r="AL41" s="1914"/>
      <c r="AM41" s="1914"/>
      <c r="AN41" s="1914"/>
      <c r="AO41" s="1914"/>
      <c r="AP41" s="1914"/>
      <c r="AQ41" s="1930">
        <f t="shared" si="20"/>
        <v>0</v>
      </c>
      <c r="AR41" s="1937"/>
      <c r="AS41" s="1937"/>
      <c r="AT41" s="1937"/>
      <c r="AU41" s="1934">
        <f t="shared" si="21"/>
        <v>0</v>
      </c>
      <c r="AV41" s="1923"/>
      <c r="AW41" s="1914"/>
      <c r="AX41" s="1914"/>
      <c r="AY41" s="603">
        <f t="shared" si="22"/>
        <v>0</v>
      </c>
      <c r="AZ41" s="1937"/>
      <c r="BA41" s="1937"/>
      <c r="BB41" s="1934">
        <f t="shared" si="23"/>
        <v>0</v>
      </c>
      <c r="BC41" s="1937"/>
      <c r="BD41" s="1934">
        <f t="shared" si="24"/>
        <v>0</v>
      </c>
    </row>
    <row r="42" spans="1:56" s="604" customFormat="1" ht="14.25">
      <c r="A42" s="1914"/>
      <c r="B42" s="1915"/>
      <c r="C42" s="1923"/>
      <c r="D42" s="1914"/>
      <c r="E42" s="1924"/>
      <c r="F42" s="1923"/>
      <c r="G42" s="1914"/>
      <c r="H42" s="1914"/>
      <c r="I42" s="1914"/>
      <c r="J42" s="1914"/>
      <c r="K42" s="1914"/>
      <c r="L42" s="1914"/>
      <c r="M42" s="1914"/>
      <c r="N42" s="1931">
        <f t="shared" si="16"/>
        <v>0</v>
      </c>
      <c r="O42" s="1937"/>
      <c r="P42" s="1937"/>
      <c r="Q42" s="1937"/>
      <c r="R42" s="1934">
        <f t="shared" si="13"/>
        <v>0</v>
      </c>
      <c r="S42" s="1923"/>
      <c r="T42" s="1914"/>
      <c r="U42" s="1914"/>
      <c r="V42" s="1914"/>
      <c r="W42" s="1914"/>
      <c r="X42" s="605">
        <f t="shared" si="17"/>
        <v>0</v>
      </c>
      <c r="Y42" s="1923"/>
      <c r="Z42" s="1914"/>
      <c r="AA42" s="1914"/>
      <c r="AB42" s="1914"/>
      <c r="AC42" s="1914"/>
      <c r="AD42" s="1914"/>
      <c r="AE42" s="1914"/>
      <c r="AF42" s="1914"/>
      <c r="AG42" s="1914"/>
      <c r="AH42" s="603">
        <f t="shared" si="18"/>
        <v>0</v>
      </c>
      <c r="AI42" s="1937"/>
      <c r="AJ42" s="1935">
        <f t="shared" si="19"/>
        <v>0</v>
      </c>
      <c r="AK42" s="1923"/>
      <c r="AL42" s="1914"/>
      <c r="AM42" s="1914"/>
      <c r="AN42" s="1914"/>
      <c r="AO42" s="1914"/>
      <c r="AP42" s="1914"/>
      <c r="AQ42" s="1930">
        <f t="shared" si="20"/>
        <v>0</v>
      </c>
      <c r="AR42" s="1937"/>
      <c r="AS42" s="1937"/>
      <c r="AT42" s="1937"/>
      <c r="AU42" s="1934">
        <f t="shared" si="21"/>
        <v>0</v>
      </c>
      <c r="AV42" s="1923"/>
      <c r="AW42" s="1914"/>
      <c r="AX42" s="1914"/>
      <c r="AY42" s="603">
        <f t="shared" si="22"/>
        <v>0</v>
      </c>
      <c r="AZ42" s="1937"/>
      <c r="BA42" s="1937"/>
      <c r="BB42" s="1934">
        <f t="shared" si="23"/>
        <v>0</v>
      </c>
      <c r="BC42" s="1937"/>
      <c r="BD42" s="1934">
        <f t="shared" si="24"/>
        <v>0</v>
      </c>
    </row>
    <row r="43" spans="1:56" s="604" customFormat="1" ht="14.25">
      <c r="A43" s="1914"/>
      <c r="B43" s="1915"/>
      <c r="C43" s="1923"/>
      <c r="D43" s="1914"/>
      <c r="E43" s="1924"/>
      <c r="F43" s="1923"/>
      <c r="G43" s="1914"/>
      <c r="H43" s="1914"/>
      <c r="I43" s="1914"/>
      <c r="J43" s="1914"/>
      <c r="K43" s="1914"/>
      <c r="L43" s="1914"/>
      <c r="M43" s="1914"/>
      <c r="N43" s="1931">
        <f t="shared" si="16"/>
        <v>0</v>
      </c>
      <c r="O43" s="1937"/>
      <c r="P43" s="1937"/>
      <c r="Q43" s="1937"/>
      <c r="R43" s="1934">
        <f t="shared" si="13"/>
        <v>0</v>
      </c>
      <c r="S43" s="1923"/>
      <c r="T43" s="1914"/>
      <c r="U43" s="1914"/>
      <c r="V43" s="1914"/>
      <c r="W43" s="1914"/>
      <c r="X43" s="605">
        <f t="shared" si="17"/>
        <v>0</v>
      </c>
      <c r="Y43" s="1923"/>
      <c r="Z43" s="1914"/>
      <c r="AA43" s="1914"/>
      <c r="AB43" s="1914"/>
      <c r="AC43" s="1914"/>
      <c r="AD43" s="1914"/>
      <c r="AE43" s="1914"/>
      <c r="AF43" s="1914"/>
      <c r="AG43" s="1914"/>
      <c r="AH43" s="603">
        <f t="shared" si="18"/>
        <v>0</v>
      </c>
      <c r="AI43" s="1937"/>
      <c r="AJ43" s="1935">
        <f t="shared" si="19"/>
        <v>0</v>
      </c>
      <c r="AK43" s="1923"/>
      <c r="AL43" s="1914"/>
      <c r="AM43" s="1914"/>
      <c r="AN43" s="1914"/>
      <c r="AO43" s="1914"/>
      <c r="AP43" s="1914"/>
      <c r="AQ43" s="1930">
        <f t="shared" si="20"/>
        <v>0</v>
      </c>
      <c r="AR43" s="1937"/>
      <c r="AS43" s="1937"/>
      <c r="AT43" s="1937"/>
      <c r="AU43" s="1934">
        <f t="shared" si="21"/>
        <v>0</v>
      </c>
      <c r="AV43" s="1923"/>
      <c r="AW43" s="1914"/>
      <c r="AX43" s="1914"/>
      <c r="AY43" s="603">
        <f t="shared" si="22"/>
        <v>0</v>
      </c>
      <c r="AZ43" s="1937"/>
      <c r="BA43" s="1937"/>
      <c r="BB43" s="1934">
        <f t="shared" si="23"/>
        <v>0</v>
      </c>
      <c r="BC43" s="1937"/>
      <c r="BD43" s="1934">
        <f t="shared" si="24"/>
        <v>0</v>
      </c>
    </row>
    <row r="44" spans="1:56" s="604" customFormat="1" ht="14.25">
      <c r="A44" s="1914"/>
      <c r="B44" s="1915"/>
      <c r="C44" s="1923"/>
      <c r="D44" s="1914"/>
      <c r="E44" s="1924"/>
      <c r="F44" s="1923"/>
      <c r="G44" s="1914"/>
      <c r="H44" s="1914"/>
      <c r="I44" s="1914"/>
      <c r="J44" s="1914"/>
      <c r="K44" s="1914"/>
      <c r="L44" s="1914"/>
      <c r="M44" s="1914"/>
      <c r="N44" s="1931">
        <f t="shared" si="16"/>
        <v>0</v>
      </c>
      <c r="O44" s="1937"/>
      <c r="P44" s="1937"/>
      <c r="Q44" s="1937"/>
      <c r="R44" s="1934">
        <f t="shared" si="13"/>
        <v>0</v>
      </c>
      <c r="S44" s="1923"/>
      <c r="T44" s="1914"/>
      <c r="U44" s="1914"/>
      <c r="V44" s="1914"/>
      <c r="W44" s="1914"/>
      <c r="X44" s="605">
        <f t="shared" si="17"/>
        <v>0</v>
      </c>
      <c r="Y44" s="1923"/>
      <c r="Z44" s="1914"/>
      <c r="AA44" s="1914"/>
      <c r="AB44" s="1914"/>
      <c r="AC44" s="1914"/>
      <c r="AD44" s="1914"/>
      <c r="AE44" s="1914"/>
      <c r="AF44" s="1914"/>
      <c r="AG44" s="1914"/>
      <c r="AH44" s="603">
        <f t="shared" si="18"/>
        <v>0</v>
      </c>
      <c r="AI44" s="1937"/>
      <c r="AJ44" s="1935">
        <f t="shared" si="19"/>
        <v>0</v>
      </c>
      <c r="AK44" s="1923"/>
      <c r="AL44" s="1914"/>
      <c r="AM44" s="1914"/>
      <c r="AN44" s="1914"/>
      <c r="AO44" s="1914"/>
      <c r="AP44" s="1914"/>
      <c r="AQ44" s="1930">
        <f t="shared" si="20"/>
        <v>0</v>
      </c>
      <c r="AR44" s="1937"/>
      <c r="AS44" s="1937"/>
      <c r="AT44" s="1937"/>
      <c r="AU44" s="1934">
        <f t="shared" si="21"/>
        <v>0</v>
      </c>
      <c r="AV44" s="1923"/>
      <c r="AW44" s="1914"/>
      <c r="AX44" s="1914"/>
      <c r="AY44" s="603">
        <f t="shared" si="22"/>
        <v>0</v>
      </c>
      <c r="AZ44" s="1937"/>
      <c r="BA44" s="1937"/>
      <c r="BB44" s="1934">
        <f t="shared" si="23"/>
        <v>0</v>
      </c>
      <c r="BC44" s="1937"/>
      <c r="BD44" s="1934">
        <f t="shared" si="24"/>
        <v>0</v>
      </c>
    </row>
    <row r="45" spans="1:56" s="604" customFormat="1" ht="14.25">
      <c r="A45" s="1914"/>
      <c r="B45" s="1915"/>
      <c r="C45" s="1923"/>
      <c r="D45" s="1914"/>
      <c r="E45" s="1924"/>
      <c r="F45" s="1923"/>
      <c r="G45" s="1914"/>
      <c r="H45" s="1914"/>
      <c r="I45" s="1914"/>
      <c r="J45" s="1914"/>
      <c r="K45" s="1914"/>
      <c r="L45" s="1914"/>
      <c r="M45" s="1914"/>
      <c r="N45" s="1931">
        <f t="shared" si="16"/>
        <v>0</v>
      </c>
      <c r="O45" s="1937"/>
      <c r="P45" s="1937"/>
      <c r="Q45" s="1937"/>
      <c r="R45" s="1934">
        <f t="shared" si="13"/>
        <v>0</v>
      </c>
      <c r="S45" s="1923"/>
      <c r="T45" s="1914"/>
      <c r="U45" s="1914"/>
      <c r="V45" s="1914"/>
      <c r="W45" s="1914"/>
      <c r="X45" s="605">
        <f t="shared" si="17"/>
        <v>0</v>
      </c>
      <c r="Y45" s="1923"/>
      <c r="Z45" s="1914"/>
      <c r="AA45" s="1914"/>
      <c r="AB45" s="1914"/>
      <c r="AC45" s="1914"/>
      <c r="AD45" s="1914"/>
      <c r="AE45" s="1914"/>
      <c r="AF45" s="1914"/>
      <c r="AG45" s="1914"/>
      <c r="AH45" s="603">
        <f t="shared" si="18"/>
        <v>0</v>
      </c>
      <c r="AI45" s="1937"/>
      <c r="AJ45" s="1935">
        <f t="shared" si="19"/>
        <v>0</v>
      </c>
      <c r="AK45" s="1923"/>
      <c r="AL45" s="1914"/>
      <c r="AM45" s="1914"/>
      <c r="AN45" s="1914"/>
      <c r="AO45" s="1914"/>
      <c r="AP45" s="1914"/>
      <c r="AQ45" s="1930">
        <f t="shared" si="20"/>
        <v>0</v>
      </c>
      <c r="AR45" s="1937"/>
      <c r="AS45" s="1937"/>
      <c r="AT45" s="1937"/>
      <c r="AU45" s="1934">
        <f t="shared" si="21"/>
        <v>0</v>
      </c>
      <c r="AV45" s="1923"/>
      <c r="AW45" s="1914"/>
      <c r="AX45" s="1914"/>
      <c r="AY45" s="603">
        <f t="shared" si="22"/>
        <v>0</v>
      </c>
      <c r="AZ45" s="1937"/>
      <c r="BA45" s="1937"/>
      <c r="BB45" s="1934">
        <f t="shared" si="23"/>
        <v>0</v>
      </c>
      <c r="BC45" s="1937"/>
      <c r="BD45" s="1934">
        <f t="shared" si="24"/>
        <v>0</v>
      </c>
    </row>
    <row r="46" spans="1:56" s="604" customFormat="1" ht="14.25">
      <c r="A46" s="1914"/>
      <c r="B46" s="1915"/>
      <c r="C46" s="1923"/>
      <c r="D46" s="1914"/>
      <c r="E46" s="1924"/>
      <c r="F46" s="1923"/>
      <c r="G46" s="1914"/>
      <c r="H46" s="1914"/>
      <c r="I46" s="1914"/>
      <c r="J46" s="1914"/>
      <c r="K46" s="1914"/>
      <c r="L46" s="1914"/>
      <c r="M46" s="1914"/>
      <c r="N46" s="1931">
        <f t="shared" si="16"/>
        <v>0</v>
      </c>
      <c r="O46" s="1937"/>
      <c r="P46" s="1937"/>
      <c r="Q46" s="1937"/>
      <c r="R46" s="1934">
        <f t="shared" si="13"/>
        <v>0</v>
      </c>
      <c r="S46" s="1923"/>
      <c r="T46" s="1914"/>
      <c r="U46" s="1914"/>
      <c r="V46" s="1914"/>
      <c r="W46" s="1914"/>
      <c r="X46" s="605">
        <f t="shared" si="17"/>
        <v>0</v>
      </c>
      <c r="Y46" s="1923"/>
      <c r="Z46" s="1914"/>
      <c r="AA46" s="1914"/>
      <c r="AB46" s="1914"/>
      <c r="AC46" s="1914"/>
      <c r="AD46" s="1914"/>
      <c r="AE46" s="1914"/>
      <c r="AF46" s="1914"/>
      <c r="AG46" s="1914"/>
      <c r="AH46" s="603">
        <f t="shared" si="18"/>
        <v>0</v>
      </c>
      <c r="AI46" s="1937"/>
      <c r="AJ46" s="1935">
        <f t="shared" si="19"/>
        <v>0</v>
      </c>
      <c r="AK46" s="1923"/>
      <c r="AL46" s="1914"/>
      <c r="AM46" s="1914"/>
      <c r="AN46" s="1914"/>
      <c r="AO46" s="1914"/>
      <c r="AP46" s="1914"/>
      <c r="AQ46" s="1930">
        <f t="shared" si="20"/>
        <v>0</v>
      </c>
      <c r="AR46" s="1937"/>
      <c r="AS46" s="1937"/>
      <c r="AT46" s="1937"/>
      <c r="AU46" s="1934">
        <f t="shared" si="21"/>
        <v>0</v>
      </c>
      <c r="AV46" s="1923"/>
      <c r="AW46" s="1914"/>
      <c r="AX46" s="1914"/>
      <c r="AY46" s="603">
        <f t="shared" si="22"/>
        <v>0</v>
      </c>
      <c r="AZ46" s="1937"/>
      <c r="BA46" s="1937"/>
      <c r="BB46" s="1934">
        <f t="shared" si="23"/>
        <v>0</v>
      </c>
      <c r="BC46" s="1937"/>
      <c r="BD46" s="1934">
        <f t="shared" si="24"/>
        <v>0</v>
      </c>
    </row>
    <row r="47" spans="1:56" s="604" customFormat="1" ht="14.25">
      <c r="A47" s="1914"/>
      <c r="B47" s="1915"/>
      <c r="C47" s="1923"/>
      <c r="D47" s="1914"/>
      <c r="E47" s="1924"/>
      <c r="F47" s="1923"/>
      <c r="G47" s="1914"/>
      <c r="H47" s="1914"/>
      <c r="I47" s="1914"/>
      <c r="J47" s="1914"/>
      <c r="K47" s="1914"/>
      <c r="L47" s="1914"/>
      <c r="M47" s="1914"/>
      <c r="N47" s="1931">
        <f t="shared" si="16"/>
        <v>0</v>
      </c>
      <c r="O47" s="1937"/>
      <c r="P47" s="1937"/>
      <c r="Q47" s="1937"/>
      <c r="R47" s="1934">
        <f t="shared" si="13"/>
        <v>0</v>
      </c>
      <c r="S47" s="1923"/>
      <c r="T47" s="1914"/>
      <c r="U47" s="1914"/>
      <c r="V47" s="1914"/>
      <c r="W47" s="1914"/>
      <c r="X47" s="605">
        <f t="shared" si="17"/>
        <v>0</v>
      </c>
      <c r="Y47" s="1923"/>
      <c r="Z47" s="1914"/>
      <c r="AA47" s="1914"/>
      <c r="AB47" s="1914"/>
      <c r="AC47" s="1914"/>
      <c r="AD47" s="1914"/>
      <c r="AE47" s="1914"/>
      <c r="AF47" s="1914"/>
      <c r="AG47" s="1914"/>
      <c r="AH47" s="603">
        <f t="shared" si="18"/>
        <v>0</v>
      </c>
      <c r="AI47" s="1937"/>
      <c r="AJ47" s="1935">
        <f t="shared" si="19"/>
        <v>0</v>
      </c>
      <c r="AK47" s="1923"/>
      <c r="AL47" s="1914"/>
      <c r="AM47" s="1914"/>
      <c r="AN47" s="1914"/>
      <c r="AO47" s="1914"/>
      <c r="AP47" s="1914"/>
      <c r="AQ47" s="1930">
        <f t="shared" si="20"/>
        <v>0</v>
      </c>
      <c r="AR47" s="1937"/>
      <c r="AS47" s="1937"/>
      <c r="AT47" s="1937"/>
      <c r="AU47" s="1934">
        <f t="shared" si="21"/>
        <v>0</v>
      </c>
      <c r="AV47" s="1923"/>
      <c r="AW47" s="1914"/>
      <c r="AX47" s="1914"/>
      <c r="AY47" s="603">
        <f t="shared" si="22"/>
        <v>0</v>
      </c>
      <c r="AZ47" s="1937"/>
      <c r="BA47" s="1937"/>
      <c r="BB47" s="1934">
        <f t="shared" si="23"/>
        <v>0</v>
      </c>
      <c r="BC47" s="1937"/>
      <c r="BD47" s="1934">
        <f t="shared" si="24"/>
        <v>0</v>
      </c>
    </row>
    <row r="48" spans="1:56" s="604" customFormat="1" ht="14.25">
      <c r="A48" s="1914"/>
      <c r="B48" s="1915"/>
      <c r="C48" s="1923"/>
      <c r="D48" s="1914"/>
      <c r="E48" s="1924"/>
      <c r="F48" s="1923"/>
      <c r="G48" s="1914"/>
      <c r="H48" s="1914"/>
      <c r="I48" s="1914"/>
      <c r="J48" s="1914"/>
      <c r="K48" s="1914"/>
      <c r="L48" s="1914"/>
      <c r="M48" s="1914"/>
      <c r="N48" s="1931">
        <f t="shared" si="16"/>
        <v>0</v>
      </c>
      <c r="O48" s="1937"/>
      <c r="P48" s="1937"/>
      <c r="Q48" s="1937"/>
      <c r="R48" s="1934">
        <f t="shared" si="13"/>
        <v>0</v>
      </c>
      <c r="S48" s="1923"/>
      <c r="T48" s="1914"/>
      <c r="U48" s="1914"/>
      <c r="V48" s="1914"/>
      <c r="W48" s="1914"/>
      <c r="X48" s="605">
        <f t="shared" si="17"/>
        <v>0</v>
      </c>
      <c r="Y48" s="1923"/>
      <c r="Z48" s="1914"/>
      <c r="AA48" s="1914"/>
      <c r="AB48" s="1914"/>
      <c r="AC48" s="1914"/>
      <c r="AD48" s="1914"/>
      <c r="AE48" s="1914"/>
      <c r="AF48" s="1914"/>
      <c r="AG48" s="1914"/>
      <c r="AH48" s="603">
        <f t="shared" si="18"/>
        <v>0</v>
      </c>
      <c r="AI48" s="1937"/>
      <c r="AJ48" s="1935">
        <f t="shared" si="19"/>
        <v>0</v>
      </c>
      <c r="AK48" s="1923"/>
      <c r="AL48" s="1914"/>
      <c r="AM48" s="1914"/>
      <c r="AN48" s="1914"/>
      <c r="AO48" s="1914"/>
      <c r="AP48" s="1914"/>
      <c r="AQ48" s="1930">
        <f t="shared" si="20"/>
        <v>0</v>
      </c>
      <c r="AR48" s="1937"/>
      <c r="AS48" s="1937"/>
      <c r="AT48" s="1937"/>
      <c r="AU48" s="1934">
        <f t="shared" si="21"/>
        <v>0</v>
      </c>
      <c r="AV48" s="1923"/>
      <c r="AW48" s="1914"/>
      <c r="AX48" s="1914"/>
      <c r="AY48" s="603">
        <f t="shared" si="22"/>
        <v>0</v>
      </c>
      <c r="AZ48" s="1937"/>
      <c r="BA48" s="1937"/>
      <c r="BB48" s="1934">
        <f t="shared" si="23"/>
        <v>0</v>
      </c>
      <c r="BC48" s="1937"/>
      <c r="BD48" s="1934">
        <f t="shared" si="24"/>
        <v>0</v>
      </c>
    </row>
    <row r="49" spans="1:56" s="604" customFormat="1" ht="14.25">
      <c r="A49" s="1914"/>
      <c r="B49" s="1915"/>
      <c r="C49" s="1923"/>
      <c r="D49" s="1914"/>
      <c r="E49" s="1924"/>
      <c r="F49" s="1923"/>
      <c r="G49" s="1914"/>
      <c r="H49" s="1914"/>
      <c r="I49" s="1914"/>
      <c r="J49" s="1914"/>
      <c r="K49" s="1914"/>
      <c r="L49" s="1914"/>
      <c r="M49" s="1914"/>
      <c r="N49" s="1931">
        <f t="shared" si="16"/>
        <v>0</v>
      </c>
      <c r="O49" s="1937"/>
      <c r="P49" s="1937"/>
      <c r="Q49" s="1937"/>
      <c r="R49" s="1934">
        <f t="shared" si="13"/>
        <v>0</v>
      </c>
      <c r="S49" s="1923"/>
      <c r="T49" s="1914"/>
      <c r="U49" s="1914"/>
      <c r="V49" s="1914"/>
      <c r="W49" s="1914"/>
      <c r="X49" s="605">
        <f t="shared" si="17"/>
        <v>0</v>
      </c>
      <c r="Y49" s="1923"/>
      <c r="Z49" s="1914"/>
      <c r="AA49" s="1914"/>
      <c r="AB49" s="1914"/>
      <c r="AC49" s="1914"/>
      <c r="AD49" s="1914"/>
      <c r="AE49" s="1914"/>
      <c r="AF49" s="1914"/>
      <c r="AG49" s="1914"/>
      <c r="AH49" s="603">
        <f t="shared" si="18"/>
        <v>0</v>
      </c>
      <c r="AI49" s="1937"/>
      <c r="AJ49" s="1935">
        <f t="shared" si="19"/>
        <v>0</v>
      </c>
      <c r="AK49" s="1923"/>
      <c r="AL49" s="1914"/>
      <c r="AM49" s="1914"/>
      <c r="AN49" s="1914"/>
      <c r="AO49" s="1914"/>
      <c r="AP49" s="1914"/>
      <c r="AQ49" s="1930">
        <f t="shared" si="20"/>
        <v>0</v>
      </c>
      <c r="AR49" s="1937"/>
      <c r="AS49" s="1937"/>
      <c r="AT49" s="1937"/>
      <c r="AU49" s="1934">
        <f t="shared" si="21"/>
        <v>0</v>
      </c>
      <c r="AV49" s="1923"/>
      <c r="AW49" s="1914"/>
      <c r="AX49" s="1914"/>
      <c r="AY49" s="603">
        <f t="shared" si="22"/>
        <v>0</v>
      </c>
      <c r="AZ49" s="1937"/>
      <c r="BA49" s="1937"/>
      <c r="BB49" s="1934">
        <f t="shared" si="23"/>
        <v>0</v>
      </c>
      <c r="BC49" s="1937"/>
      <c r="BD49" s="1934">
        <f t="shared" si="24"/>
        <v>0</v>
      </c>
    </row>
    <row r="50" spans="1:56" s="604" customFormat="1" ht="14.25">
      <c r="A50" s="1914"/>
      <c r="B50" s="1915"/>
      <c r="C50" s="1923"/>
      <c r="D50" s="1914"/>
      <c r="E50" s="1924"/>
      <c r="F50" s="1923"/>
      <c r="G50" s="1914"/>
      <c r="H50" s="1914"/>
      <c r="I50" s="1914"/>
      <c r="J50" s="1914"/>
      <c r="K50" s="1914"/>
      <c r="L50" s="1914"/>
      <c r="M50" s="1914"/>
      <c r="N50" s="1931">
        <f t="shared" si="16"/>
        <v>0</v>
      </c>
      <c r="O50" s="1937"/>
      <c r="P50" s="1937"/>
      <c r="Q50" s="1937"/>
      <c r="R50" s="1934">
        <f t="shared" si="13"/>
        <v>0</v>
      </c>
      <c r="S50" s="1923"/>
      <c r="T50" s="1914"/>
      <c r="U50" s="1914"/>
      <c r="V50" s="1914"/>
      <c r="W50" s="1914"/>
      <c r="X50" s="605">
        <f t="shared" si="17"/>
        <v>0</v>
      </c>
      <c r="Y50" s="1923"/>
      <c r="Z50" s="1914"/>
      <c r="AA50" s="1914"/>
      <c r="AB50" s="1914"/>
      <c r="AC50" s="1914"/>
      <c r="AD50" s="1914"/>
      <c r="AE50" s="1914"/>
      <c r="AF50" s="1914"/>
      <c r="AG50" s="1914"/>
      <c r="AH50" s="603">
        <f t="shared" si="18"/>
        <v>0</v>
      </c>
      <c r="AI50" s="1937"/>
      <c r="AJ50" s="1935">
        <f t="shared" si="19"/>
        <v>0</v>
      </c>
      <c r="AK50" s="1923"/>
      <c r="AL50" s="1914"/>
      <c r="AM50" s="1914"/>
      <c r="AN50" s="1914"/>
      <c r="AO50" s="1914"/>
      <c r="AP50" s="1914"/>
      <c r="AQ50" s="1930">
        <f t="shared" si="20"/>
        <v>0</v>
      </c>
      <c r="AR50" s="1937"/>
      <c r="AS50" s="1937"/>
      <c r="AT50" s="1937"/>
      <c r="AU50" s="1934">
        <f t="shared" si="21"/>
        <v>0</v>
      </c>
      <c r="AV50" s="1923"/>
      <c r="AW50" s="1914"/>
      <c r="AX50" s="1914"/>
      <c r="AY50" s="603">
        <f t="shared" si="22"/>
        <v>0</v>
      </c>
      <c r="AZ50" s="1937"/>
      <c r="BA50" s="1937"/>
      <c r="BB50" s="1934">
        <f t="shared" si="23"/>
        <v>0</v>
      </c>
      <c r="BC50" s="1937"/>
      <c r="BD50" s="1934">
        <f t="shared" si="24"/>
        <v>0</v>
      </c>
    </row>
    <row r="51" spans="1:56" s="604" customFormat="1" ht="14.25">
      <c r="A51" s="1914"/>
      <c r="B51" s="1915"/>
      <c r="C51" s="1923"/>
      <c r="D51" s="1914"/>
      <c r="E51" s="1924"/>
      <c r="F51" s="1923"/>
      <c r="G51" s="1914"/>
      <c r="H51" s="1914"/>
      <c r="I51" s="1914"/>
      <c r="J51" s="1914"/>
      <c r="K51" s="1914"/>
      <c r="L51" s="1914"/>
      <c r="M51" s="1914"/>
      <c r="N51" s="1931">
        <f t="shared" si="16"/>
        <v>0</v>
      </c>
      <c r="O51" s="1937"/>
      <c r="P51" s="1937"/>
      <c r="Q51" s="1937"/>
      <c r="R51" s="1934">
        <f t="shared" si="13"/>
        <v>0</v>
      </c>
      <c r="S51" s="1923"/>
      <c r="T51" s="1914"/>
      <c r="U51" s="1914"/>
      <c r="V51" s="1914"/>
      <c r="W51" s="1914"/>
      <c r="X51" s="605">
        <f t="shared" si="17"/>
        <v>0</v>
      </c>
      <c r="Y51" s="1923"/>
      <c r="Z51" s="1914"/>
      <c r="AA51" s="1914"/>
      <c r="AB51" s="1914"/>
      <c r="AC51" s="1914"/>
      <c r="AD51" s="1914"/>
      <c r="AE51" s="1914"/>
      <c r="AF51" s="1914"/>
      <c r="AG51" s="1914"/>
      <c r="AH51" s="603">
        <f t="shared" si="18"/>
        <v>0</v>
      </c>
      <c r="AI51" s="1937"/>
      <c r="AJ51" s="1935">
        <f t="shared" si="19"/>
        <v>0</v>
      </c>
      <c r="AK51" s="1923"/>
      <c r="AL51" s="1914"/>
      <c r="AM51" s="1914"/>
      <c r="AN51" s="1914"/>
      <c r="AO51" s="1914"/>
      <c r="AP51" s="1914"/>
      <c r="AQ51" s="1930">
        <f t="shared" si="20"/>
        <v>0</v>
      </c>
      <c r="AR51" s="1937"/>
      <c r="AS51" s="1937"/>
      <c r="AT51" s="1937"/>
      <c r="AU51" s="1934">
        <f t="shared" si="21"/>
        <v>0</v>
      </c>
      <c r="AV51" s="1923"/>
      <c r="AW51" s="1914"/>
      <c r="AX51" s="1914"/>
      <c r="AY51" s="603">
        <f t="shared" si="22"/>
        <v>0</v>
      </c>
      <c r="AZ51" s="1937"/>
      <c r="BA51" s="1937"/>
      <c r="BB51" s="1934">
        <f t="shared" si="23"/>
        <v>0</v>
      </c>
      <c r="BC51" s="1937"/>
      <c r="BD51" s="1934">
        <f t="shared" si="24"/>
        <v>0</v>
      </c>
    </row>
    <row r="52" spans="1:56" s="604" customFormat="1" ht="14.25">
      <c r="A52" s="1914"/>
      <c r="B52" s="1915"/>
      <c r="C52" s="1923"/>
      <c r="D52" s="1914"/>
      <c r="E52" s="1924"/>
      <c r="F52" s="1923"/>
      <c r="G52" s="1914"/>
      <c r="H52" s="1914"/>
      <c r="I52" s="1914"/>
      <c r="J52" s="1914"/>
      <c r="K52" s="1914"/>
      <c r="L52" s="1914"/>
      <c r="M52" s="1914"/>
      <c r="N52" s="1931">
        <f t="shared" si="16"/>
        <v>0</v>
      </c>
      <c r="O52" s="1937"/>
      <c r="P52" s="1937"/>
      <c r="Q52" s="1937"/>
      <c r="R52" s="1934">
        <f t="shared" si="13"/>
        <v>0</v>
      </c>
      <c r="S52" s="1923"/>
      <c r="T52" s="1914"/>
      <c r="U52" s="1914"/>
      <c r="V52" s="1914"/>
      <c r="W52" s="1914"/>
      <c r="X52" s="605">
        <f t="shared" si="17"/>
        <v>0</v>
      </c>
      <c r="Y52" s="1923"/>
      <c r="Z52" s="1914"/>
      <c r="AA52" s="1914"/>
      <c r="AB52" s="1914"/>
      <c r="AC52" s="1914"/>
      <c r="AD52" s="1914"/>
      <c r="AE52" s="1914"/>
      <c r="AF52" s="1914"/>
      <c r="AG52" s="1914"/>
      <c r="AH52" s="603">
        <f t="shared" si="18"/>
        <v>0</v>
      </c>
      <c r="AI52" s="1937"/>
      <c r="AJ52" s="1935">
        <f t="shared" si="19"/>
        <v>0</v>
      </c>
      <c r="AK52" s="1923"/>
      <c r="AL52" s="1914"/>
      <c r="AM52" s="1914"/>
      <c r="AN52" s="1914"/>
      <c r="AO52" s="1914"/>
      <c r="AP52" s="1914"/>
      <c r="AQ52" s="1930">
        <f t="shared" si="20"/>
        <v>0</v>
      </c>
      <c r="AR52" s="1937"/>
      <c r="AS52" s="1937"/>
      <c r="AT52" s="1937"/>
      <c r="AU52" s="1934">
        <f t="shared" si="21"/>
        <v>0</v>
      </c>
      <c r="AV52" s="1923"/>
      <c r="AW52" s="1914"/>
      <c r="AX52" s="1914"/>
      <c r="AY52" s="603">
        <f t="shared" si="22"/>
        <v>0</v>
      </c>
      <c r="AZ52" s="1937"/>
      <c r="BA52" s="1937"/>
      <c r="BB52" s="1934">
        <f t="shared" si="23"/>
        <v>0</v>
      </c>
      <c r="BC52" s="1937"/>
      <c r="BD52" s="1934">
        <f t="shared" si="24"/>
        <v>0</v>
      </c>
    </row>
    <row r="53" spans="1:56" s="604" customFormat="1" ht="14.25">
      <c r="A53" s="1914"/>
      <c r="B53" s="1915"/>
      <c r="C53" s="1923"/>
      <c r="D53" s="1914"/>
      <c r="E53" s="1924"/>
      <c r="F53" s="1923"/>
      <c r="G53" s="1914"/>
      <c r="H53" s="1914"/>
      <c r="I53" s="1914"/>
      <c r="J53" s="1914"/>
      <c r="K53" s="1914"/>
      <c r="L53" s="1914"/>
      <c r="M53" s="1914"/>
      <c r="N53" s="1931">
        <f t="shared" si="16"/>
        <v>0</v>
      </c>
      <c r="O53" s="1937"/>
      <c r="P53" s="1937"/>
      <c r="Q53" s="1937"/>
      <c r="R53" s="1934">
        <f t="shared" si="13"/>
        <v>0</v>
      </c>
      <c r="S53" s="1923"/>
      <c r="T53" s="1914"/>
      <c r="U53" s="1914"/>
      <c r="V53" s="1914"/>
      <c r="W53" s="1914"/>
      <c r="X53" s="605">
        <f t="shared" si="17"/>
        <v>0</v>
      </c>
      <c r="Y53" s="1923"/>
      <c r="Z53" s="1914"/>
      <c r="AA53" s="1914"/>
      <c r="AB53" s="1914"/>
      <c r="AC53" s="1914"/>
      <c r="AD53" s="1914"/>
      <c r="AE53" s="1914"/>
      <c r="AF53" s="1914"/>
      <c r="AG53" s="1914"/>
      <c r="AH53" s="603">
        <f t="shared" si="18"/>
        <v>0</v>
      </c>
      <c r="AI53" s="1937"/>
      <c r="AJ53" s="1935">
        <f t="shared" si="19"/>
        <v>0</v>
      </c>
      <c r="AK53" s="1923"/>
      <c r="AL53" s="1914"/>
      <c r="AM53" s="1914"/>
      <c r="AN53" s="1914"/>
      <c r="AO53" s="1914"/>
      <c r="AP53" s="1914"/>
      <c r="AQ53" s="1930">
        <f t="shared" si="20"/>
        <v>0</v>
      </c>
      <c r="AR53" s="1937"/>
      <c r="AS53" s="1937"/>
      <c r="AT53" s="1937"/>
      <c r="AU53" s="1934">
        <f t="shared" si="21"/>
        <v>0</v>
      </c>
      <c r="AV53" s="1923"/>
      <c r="AW53" s="1914"/>
      <c r="AX53" s="1914"/>
      <c r="AY53" s="603">
        <f t="shared" si="22"/>
        <v>0</v>
      </c>
      <c r="AZ53" s="1937"/>
      <c r="BA53" s="1937"/>
      <c r="BB53" s="1934">
        <f t="shared" si="23"/>
        <v>0</v>
      </c>
      <c r="BC53" s="1937"/>
      <c r="BD53" s="1934">
        <f t="shared" si="24"/>
        <v>0</v>
      </c>
    </row>
    <row r="54" spans="1:56" s="604" customFormat="1" ht="14.25">
      <c r="A54" s="1914"/>
      <c r="B54" s="1915"/>
      <c r="C54" s="1923"/>
      <c r="D54" s="1914"/>
      <c r="E54" s="1924"/>
      <c r="F54" s="1923"/>
      <c r="G54" s="1914"/>
      <c r="H54" s="1914"/>
      <c r="I54" s="1914"/>
      <c r="J54" s="1914"/>
      <c r="K54" s="1914"/>
      <c r="L54" s="1914"/>
      <c r="M54" s="1914"/>
      <c r="N54" s="1931">
        <f t="shared" si="16"/>
        <v>0</v>
      </c>
      <c r="O54" s="1937"/>
      <c r="P54" s="1937"/>
      <c r="Q54" s="1937"/>
      <c r="R54" s="1934">
        <f t="shared" si="13"/>
        <v>0</v>
      </c>
      <c r="S54" s="1923"/>
      <c r="T54" s="1914"/>
      <c r="U54" s="1914"/>
      <c r="V54" s="1914"/>
      <c r="W54" s="1914"/>
      <c r="X54" s="605">
        <f t="shared" si="17"/>
        <v>0</v>
      </c>
      <c r="Y54" s="1923"/>
      <c r="Z54" s="1914"/>
      <c r="AA54" s="1914"/>
      <c r="AB54" s="1914"/>
      <c r="AC54" s="1914"/>
      <c r="AD54" s="1914"/>
      <c r="AE54" s="1914"/>
      <c r="AF54" s="1914"/>
      <c r="AG54" s="1914"/>
      <c r="AH54" s="603">
        <f t="shared" si="18"/>
        <v>0</v>
      </c>
      <c r="AI54" s="1937"/>
      <c r="AJ54" s="1935">
        <f t="shared" si="19"/>
        <v>0</v>
      </c>
      <c r="AK54" s="1923"/>
      <c r="AL54" s="1914"/>
      <c r="AM54" s="1914"/>
      <c r="AN54" s="1914"/>
      <c r="AO54" s="1914"/>
      <c r="AP54" s="1914"/>
      <c r="AQ54" s="1930">
        <f t="shared" si="20"/>
        <v>0</v>
      </c>
      <c r="AR54" s="1937"/>
      <c r="AS54" s="1937"/>
      <c r="AT54" s="1937"/>
      <c r="AU54" s="1934">
        <f t="shared" si="21"/>
        <v>0</v>
      </c>
      <c r="AV54" s="1923"/>
      <c r="AW54" s="1914"/>
      <c r="AX54" s="1914"/>
      <c r="AY54" s="603">
        <f t="shared" si="22"/>
        <v>0</v>
      </c>
      <c r="AZ54" s="1937"/>
      <c r="BA54" s="1937"/>
      <c r="BB54" s="1934">
        <f t="shared" si="23"/>
        <v>0</v>
      </c>
      <c r="BC54" s="1937"/>
      <c r="BD54" s="1934">
        <f t="shared" si="24"/>
        <v>0</v>
      </c>
    </row>
    <row r="55" spans="1:56" s="604" customFormat="1" ht="14.25">
      <c r="A55" s="1914"/>
      <c r="B55" s="1915"/>
      <c r="C55" s="1923"/>
      <c r="D55" s="1914"/>
      <c r="E55" s="1924"/>
      <c r="F55" s="1923"/>
      <c r="G55" s="1914"/>
      <c r="H55" s="1914"/>
      <c r="I55" s="1914"/>
      <c r="J55" s="1914"/>
      <c r="K55" s="1914"/>
      <c r="L55" s="1914"/>
      <c r="M55" s="1914"/>
      <c r="N55" s="1931">
        <f t="shared" si="16"/>
        <v>0</v>
      </c>
      <c r="O55" s="1937"/>
      <c r="P55" s="1937"/>
      <c r="Q55" s="1937"/>
      <c r="R55" s="1934">
        <f t="shared" si="13"/>
        <v>0</v>
      </c>
      <c r="S55" s="1923"/>
      <c r="T55" s="1914"/>
      <c r="U55" s="1914"/>
      <c r="V55" s="1914"/>
      <c r="W55" s="1914"/>
      <c r="X55" s="605">
        <f t="shared" si="17"/>
        <v>0</v>
      </c>
      <c r="Y55" s="1923"/>
      <c r="Z55" s="1914"/>
      <c r="AA55" s="1914"/>
      <c r="AB55" s="1914"/>
      <c r="AC55" s="1914"/>
      <c r="AD55" s="1914"/>
      <c r="AE55" s="1914"/>
      <c r="AF55" s="1914"/>
      <c r="AG55" s="1914"/>
      <c r="AH55" s="603">
        <f t="shared" si="18"/>
        <v>0</v>
      </c>
      <c r="AI55" s="1937"/>
      <c r="AJ55" s="1935">
        <f t="shared" si="19"/>
        <v>0</v>
      </c>
      <c r="AK55" s="1923"/>
      <c r="AL55" s="1914"/>
      <c r="AM55" s="1914"/>
      <c r="AN55" s="1914"/>
      <c r="AO55" s="1914"/>
      <c r="AP55" s="1914"/>
      <c r="AQ55" s="1930">
        <f t="shared" si="20"/>
        <v>0</v>
      </c>
      <c r="AR55" s="1937"/>
      <c r="AS55" s="1937"/>
      <c r="AT55" s="1937"/>
      <c r="AU55" s="1934">
        <f t="shared" si="21"/>
        <v>0</v>
      </c>
      <c r="AV55" s="1923"/>
      <c r="AW55" s="1914"/>
      <c r="AX55" s="1914"/>
      <c r="AY55" s="603">
        <f t="shared" si="22"/>
        <v>0</v>
      </c>
      <c r="AZ55" s="1937"/>
      <c r="BA55" s="1937"/>
      <c r="BB55" s="1934">
        <f t="shared" si="23"/>
        <v>0</v>
      </c>
      <c r="BC55" s="1937"/>
      <c r="BD55" s="1934">
        <f t="shared" si="24"/>
        <v>0</v>
      </c>
    </row>
    <row r="56" spans="1:56" s="604" customFormat="1" ht="14.25">
      <c r="A56" s="1914"/>
      <c r="B56" s="1915"/>
      <c r="C56" s="1923"/>
      <c r="D56" s="1914"/>
      <c r="E56" s="1924"/>
      <c r="F56" s="1923"/>
      <c r="G56" s="1914"/>
      <c r="H56" s="1914"/>
      <c r="I56" s="1914"/>
      <c r="J56" s="1914"/>
      <c r="K56" s="1914"/>
      <c r="L56" s="1914"/>
      <c r="M56" s="1914"/>
      <c r="N56" s="1931">
        <f t="shared" si="16"/>
        <v>0</v>
      </c>
      <c r="O56" s="1937"/>
      <c r="P56" s="1937"/>
      <c r="Q56" s="1937"/>
      <c r="R56" s="1934">
        <f t="shared" si="13"/>
        <v>0</v>
      </c>
      <c r="S56" s="1923"/>
      <c r="T56" s="1914"/>
      <c r="U56" s="1914"/>
      <c r="V56" s="1914"/>
      <c r="W56" s="1914"/>
      <c r="X56" s="605">
        <f t="shared" si="17"/>
        <v>0</v>
      </c>
      <c r="Y56" s="1923"/>
      <c r="Z56" s="1914"/>
      <c r="AA56" s="1914"/>
      <c r="AB56" s="1914"/>
      <c r="AC56" s="1914"/>
      <c r="AD56" s="1914"/>
      <c r="AE56" s="1914"/>
      <c r="AF56" s="1914"/>
      <c r="AG56" s="1914"/>
      <c r="AH56" s="603">
        <f t="shared" si="18"/>
        <v>0</v>
      </c>
      <c r="AI56" s="1937"/>
      <c r="AJ56" s="1935">
        <f t="shared" si="19"/>
        <v>0</v>
      </c>
      <c r="AK56" s="1923"/>
      <c r="AL56" s="1914"/>
      <c r="AM56" s="1914"/>
      <c r="AN56" s="1914"/>
      <c r="AO56" s="1914"/>
      <c r="AP56" s="1914"/>
      <c r="AQ56" s="1930">
        <f t="shared" si="20"/>
        <v>0</v>
      </c>
      <c r="AR56" s="1937"/>
      <c r="AS56" s="1937"/>
      <c r="AT56" s="1937"/>
      <c r="AU56" s="1934">
        <f t="shared" si="21"/>
        <v>0</v>
      </c>
      <c r="AV56" s="1923"/>
      <c r="AW56" s="1914"/>
      <c r="AX56" s="1914"/>
      <c r="AY56" s="603">
        <f t="shared" si="22"/>
        <v>0</v>
      </c>
      <c r="AZ56" s="1937"/>
      <c r="BA56" s="1937"/>
      <c r="BB56" s="1934">
        <f t="shared" si="23"/>
        <v>0</v>
      </c>
      <c r="BC56" s="1937"/>
      <c r="BD56" s="1934">
        <f t="shared" si="24"/>
        <v>0</v>
      </c>
    </row>
    <row r="57" spans="1:56" s="604" customFormat="1" ht="14.25">
      <c r="A57" s="1914"/>
      <c r="B57" s="1915"/>
      <c r="C57" s="1923"/>
      <c r="D57" s="1914"/>
      <c r="E57" s="1924"/>
      <c r="F57" s="1923"/>
      <c r="G57" s="1914"/>
      <c r="H57" s="1914"/>
      <c r="I57" s="1914"/>
      <c r="J57" s="1914"/>
      <c r="K57" s="1914"/>
      <c r="L57" s="1914"/>
      <c r="M57" s="1914"/>
      <c r="N57" s="1931">
        <f t="shared" si="16"/>
        <v>0</v>
      </c>
      <c r="O57" s="1937"/>
      <c r="P57" s="1937"/>
      <c r="Q57" s="1937"/>
      <c r="R57" s="1934">
        <f t="shared" si="13"/>
        <v>0</v>
      </c>
      <c r="S57" s="1923"/>
      <c r="T57" s="1914"/>
      <c r="U57" s="1914"/>
      <c r="V57" s="1914"/>
      <c r="W57" s="1914"/>
      <c r="X57" s="605">
        <f t="shared" si="17"/>
        <v>0</v>
      </c>
      <c r="Y57" s="1923"/>
      <c r="Z57" s="1914"/>
      <c r="AA57" s="1914"/>
      <c r="AB57" s="1914"/>
      <c r="AC57" s="1914"/>
      <c r="AD57" s="1914"/>
      <c r="AE57" s="1914"/>
      <c r="AF57" s="1914"/>
      <c r="AG57" s="1914"/>
      <c r="AH57" s="603">
        <f t="shared" si="18"/>
        <v>0</v>
      </c>
      <c r="AI57" s="1937"/>
      <c r="AJ57" s="1935">
        <f t="shared" si="19"/>
        <v>0</v>
      </c>
      <c r="AK57" s="1923"/>
      <c r="AL57" s="1914"/>
      <c r="AM57" s="1914"/>
      <c r="AN57" s="1914"/>
      <c r="AO57" s="1914"/>
      <c r="AP57" s="1914"/>
      <c r="AQ57" s="1930">
        <f t="shared" si="20"/>
        <v>0</v>
      </c>
      <c r="AR57" s="1937"/>
      <c r="AS57" s="1937"/>
      <c r="AT57" s="1937"/>
      <c r="AU57" s="1934">
        <f t="shared" si="21"/>
        <v>0</v>
      </c>
      <c r="AV57" s="1923"/>
      <c r="AW57" s="1914"/>
      <c r="AX57" s="1914"/>
      <c r="AY57" s="603">
        <f t="shared" si="22"/>
        <v>0</v>
      </c>
      <c r="AZ57" s="1937"/>
      <c r="BA57" s="1937"/>
      <c r="BB57" s="1934">
        <f t="shared" si="23"/>
        <v>0</v>
      </c>
      <c r="BC57" s="1937"/>
      <c r="BD57" s="1934">
        <f t="shared" si="24"/>
        <v>0</v>
      </c>
    </row>
    <row r="58" spans="1:56" s="604" customFormat="1" ht="14.25">
      <c r="A58" s="1914"/>
      <c r="B58" s="1915"/>
      <c r="C58" s="1923"/>
      <c r="D58" s="1914"/>
      <c r="E58" s="1924"/>
      <c r="F58" s="1923"/>
      <c r="G58" s="1914"/>
      <c r="H58" s="1914"/>
      <c r="I58" s="1914"/>
      <c r="J58" s="1914"/>
      <c r="K58" s="1914"/>
      <c r="L58" s="1914"/>
      <c r="M58" s="1914"/>
      <c r="N58" s="1931">
        <f t="shared" si="16"/>
        <v>0</v>
      </c>
      <c r="O58" s="1937"/>
      <c r="P58" s="1937"/>
      <c r="Q58" s="1937"/>
      <c r="R58" s="1934">
        <f t="shared" si="13"/>
        <v>0</v>
      </c>
      <c r="S58" s="1923"/>
      <c r="T58" s="1914"/>
      <c r="U58" s="1914"/>
      <c r="V58" s="1914"/>
      <c r="W58" s="1914"/>
      <c r="X58" s="605">
        <f t="shared" si="17"/>
        <v>0</v>
      </c>
      <c r="Y58" s="1923"/>
      <c r="Z58" s="1914"/>
      <c r="AA58" s="1914"/>
      <c r="AB58" s="1914"/>
      <c r="AC58" s="1914"/>
      <c r="AD58" s="1914"/>
      <c r="AE58" s="1914"/>
      <c r="AF58" s="1914"/>
      <c r="AG58" s="1914"/>
      <c r="AH58" s="603">
        <f t="shared" si="18"/>
        <v>0</v>
      </c>
      <c r="AI58" s="1937"/>
      <c r="AJ58" s="1935">
        <f t="shared" si="19"/>
        <v>0</v>
      </c>
      <c r="AK58" s="1923"/>
      <c r="AL58" s="1914"/>
      <c r="AM58" s="1914"/>
      <c r="AN58" s="1914"/>
      <c r="AO58" s="1914"/>
      <c r="AP58" s="1914"/>
      <c r="AQ58" s="1930">
        <f t="shared" si="20"/>
        <v>0</v>
      </c>
      <c r="AR58" s="1937"/>
      <c r="AS58" s="1937"/>
      <c r="AT58" s="1937"/>
      <c r="AU58" s="1934">
        <f t="shared" si="21"/>
        <v>0</v>
      </c>
      <c r="AV58" s="1923"/>
      <c r="AW58" s="1914"/>
      <c r="AX58" s="1914"/>
      <c r="AY58" s="603">
        <f t="shared" si="22"/>
        <v>0</v>
      </c>
      <c r="AZ58" s="1937"/>
      <c r="BA58" s="1937"/>
      <c r="BB58" s="1934">
        <f t="shared" si="23"/>
        <v>0</v>
      </c>
      <c r="BC58" s="1937"/>
      <c r="BD58" s="1934">
        <f t="shared" si="24"/>
        <v>0</v>
      </c>
    </row>
    <row r="59" spans="1:56" s="604" customFormat="1" ht="14.25">
      <c r="A59" s="1914"/>
      <c r="B59" s="1915"/>
      <c r="C59" s="1923"/>
      <c r="D59" s="1914"/>
      <c r="E59" s="1924"/>
      <c r="F59" s="1923"/>
      <c r="G59" s="1914"/>
      <c r="H59" s="1914"/>
      <c r="I59" s="1914"/>
      <c r="J59" s="1914"/>
      <c r="K59" s="1914"/>
      <c r="L59" s="1914"/>
      <c r="M59" s="1914"/>
      <c r="N59" s="1931">
        <f t="shared" si="16"/>
        <v>0</v>
      </c>
      <c r="O59" s="1937"/>
      <c r="P59" s="1937"/>
      <c r="Q59" s="1937"/>
      <c r="R59" s="1934">
        <f t="shared" si="13"/>
        <v>0</v>
      </c>
      <c r="S59" s="1923"/>
      <c r="T59" s="1914"/>
      <c r="U59" s="1914"/>
      <c r="V59" s="1914"/>
      <c r="W59" s="1914"/>
      <c r="X59" s="605">
        <f t="shared" si="17"/>
        <v>0</v>
      </c>
      <c r="Y59" s="1923"/>
      <c r="Z59" s="1914"/>
      <c r="AA59" s="1914"/>
      <c r="AB59" s="1914"/>
      <c r="AC59" s="1914"/>
      <c r="AD59" s="1914"/>
      <c r="AE59" s="1914"/>
      <c r="AF59" s="1914"/>
      <c r="AG59" s="1914"/>
      <c r="AH59" s="603">
        <f t="shared" si="18"/>
        <v>0</v>
      </c>
      <c r="AI59" s="1937"/>
      <c r="AJ59" s="1935">
        <f t="shared" si="19"/>
        <v>0</v>
      </c>
      <c r="AK59" s="1923"/>
      <c r="AL59" s="1914"/>
      <c r="AM59" s="1914"/>
      <c r="AN59" s="1914"/>
      <c r="AO59" s="1914"/>
      <c r="AP59" s="1914"/>
      <c r="AQ59" s="1930">
        <f t="shared" si="20"/>
        <v>0</v>
      </c>
      <c r="AR59" s="1937"/>
      <c r="AS59" s="1937"/>
      <c r="AT59" s="1937"/>
      <c r="AU59" s="1934">
        <f t="shared" si="21"/>
        <v>0</v>
      </c>
      <c r="AV59" s="1923"/>
      <c r="AW59" s="1914"/>
      <c r="AX59" s="1914"/>
      <c r="AY59" s="603">
        <f t="shared" si="22"/>
        <v>0</v>
      </c>
      <c r="AZ59" s="1937"/>
      <c r="BA59" s="1937"/>
      <c r="BB59" s="1934">
        <f t="shared" si="23"/>
        <v>0</v>
      </c>
      <c r="BC59" s="1937"/>
      <c r="BD59" s="1934">
        <f t="shared" si="24"/>
        <v>0</v>
      </c>
    </row>
    <row r="60" spans="1:56" s="604" customFormat="1" ht="14.25">
      <c r="A60" s="1914"/>
      <c r="B60" s="1915"/>
      <c r="C60" s="1923"/>
      <c r="D60" s="1914"/>
      <c r="E60" s="1924"/>
      <c r="F60" s="1923"/>
      <c r="G60" s="1914"/>
      <c r="H60" s="1914"/>
      <c r="I60" s="1914"/>
      <c r="J60" s="1914"/>
      <c r="K60" s="1914"/>
      <c r="L60" s="1914"/>
      <c r="M60" s="1914"/>
      <c r="N60" s="1931">
        <f t="shared" si="16"/>
        <v>0</v>
      </c>
      <c r="O60" s="1937"/>
      <c r="P60" s="1937"/>
      <c r="Q60" s="1937"/>
      <c r="R60" s="1934">
        <f t="shared" si="13"/>
        <v>0</v>
      </c>
      <c r="S60" s="1923"/>
      <c r="T60" s="1914"/>
      <c r="U60" s="1914"/>
      <c r="V60" s="1914"/>
      <c r="W60" s="1914"/>
      <c r="X60" s="605">
        <f t="shared" si="17"/>
        <v>0</v>
      </c>
      <c r="Y60" s="1923"/>
      <c r="Z60" s="1914"/>
      <c r="AA60" s="1914"/>
      <c r="AB60" s="1914"/>
      <c r="AC60" s="1914"/>
      <c r="AD60" s="1914"/>
      <c r="AE60" s="1914"/>
      <c r="AF60" s="1914"/>
      <c r="AG60" s="1914"/>
      <c r="AH60" s="603">
        <f t="shared" si="18"/>
        <v>0</v>
      </c>
      <c r="AI60" s="1937"/>
      <c r="AJ60" s="1935">
        <f t="shared" si="19"/>
        <v>0</v>
      </c>
      <c r="AK60" s="1923"/>
      <c r="AL60" s="1914"/>
      <c r="AM60" s="1914"/>
      <c r="AN60" s="1914"/>
      <c r="AO60" s="1914"/>
      <c r="AP60" s="1914"/>
      <c r="AQ60" s="1930">
        <f t="shared" si="20"/>
        <v>0</v>
      </c>
      <c r="AR60" s="1937"/>
      <c r="AS60" s="1937"/>
      <c r="AT60" s="1937"/>
      <c r="AU60" s="1934">
        <f t="shared" si="21"/>
        <v>0</v>
      </c>
      <c r="AV60" s="1923"/>
      <c r="AW60" s="1914"/>
      <c r="AX60" s="1914"/>
      <c r="AY60" s="603">
        <f t="shared" si="22"/>
        <v>0</v>
      </c>
      <c r="AZ60" s="1937"/>
      <c r="BA60" s="1937"/>
      <c r="BB60" s="1934">
        <f t="shared" si="23"/>
        <v>0</v>
      </c>
      <c r="BC60" s="1937"/>
      <c r="BD60" s="1934">
        <f t="shared" si="24"/>
        <v>0</v>
      </c>
    </row>
    <row r="61" spans="1:56" s="604" customFormat="1" ht="14.25">
      <c r="A61" s="1914"/>
      <c r="B61" s="1915"/>
      <c r="C61" s="1923"/>
      <c r="D61" s="1914"/>
      <c r="E61" s="1924"/>
      <c r="F61" s="1923"/>
      <c r="G61" s="1914"/>
      <c r="H61" s="1914"/>
      <c r="I61" s="1914"/>
      <c r="J61" s="1914"/>
      <c r="K61" s="1914"/>
      <c r="L61" s="1914"/>
      <c r="M61" s="1914"/>
      <c r="N61" s="1931">
        <f t="shared" si="16"/>
        <v>0</v>
      </c>
      <c r="O61" s="1937"/>
      <c r="P61" s="1937"/>
      <c r="Q61" s="1937"/>
      <c r="R61" s="1934">
        <f t="shared" si="13"/>
        <v>0</v>
      </c>
      <c r="S61" s="1923"/>
      <c r="T61" s="1914"/>
      <c r="U61" s="1914"/>
      <c r="V61" s="1914"/>
      <c r="W61" s="1914"/>
      <c r="X61" s="605">
        <f t="shared" si="17"/>
        <v>0</v>
      </c>
      <c r="Y61" s="1923"/>
      <c r="Z61" s="1914"/>
      <c r="AA61" s="1914"/>
      <c r="AB61" s="1914"/>
      <c r="AC61" s="1914"/>
      <c r="AD61" s="1914"/>
      <c r="AE61" s="1914"/>
      <c r="AF61" s="1914"/>
      <c r="AG61" s="1914"/>
      <c r="AH61" s="603">
        <f t="shared" si="18"/>
        <v>0</v>
      </c>
      <c r="AI61" s="1937"/>
      <c r="AJ61" s="1935">
        <f t="shared" si="19"/>
        <v>0</v>
      </c>
      <c r="AK61" s="1923"/>
      <c r="AL61" s="1914"/>
      <c r="AM61" s="1914"/>
      <c r="AN61" s="1914"/>
      <c r="AO61" s="1914"/>
      <c r="AP61" s="1914"/>
      <c r="AQ61" s="1930">
        <f t="shared" si="20"/>
        <v>0</v>
      </c>
      <c r="AR61" s="1937"/>
      <c r="AS61" s="1937"/>
      <c r="AT61" s="1937"/>
      <c r="AU61" s="1934">
        <f t="shared" si="21"/>
        <v>0</v>
      </c>
      <c r="AV61" s="1923"/>
      <c r="AW61" s="1914"/>
      <c r="AX61" s="1914"/>
      <c r="AY61" s="603">
        <f t="shared" si="22"/>
        <v>0</v>
      </c>
      <c r="AZ61" s="1937"/>
      <c r="BA61" s="1937"/>
      <c r="BB61" s="1934">
        <f t="shared" si="23"/>
        <v>0</v>
      </c>
      <c r="BC61" s="1937"/>
      <c r="BD61" s="1934">
        <f t="shared" si="24"/>
        <v>0</v>
      </c>
    </row>
    <row r="62" spans="1:56" s="604" customFormat="1" ht="14.25">
      <c r="A62" s="1914"/>
      <c r="B62" s="1915"/>
      <c r="C62" s="1923"/>
      <c r="D62" s="1914"/>
      <c r="E62" s="1924"/>
      <c r="F62" s="1923"/>
      <c r="G62" s="1914"/>
      <c r="H62" s="1914"/>
      <c r="I62" s="1914"/>
      <c r="J62" s="1914"/>
      <c r="K62" s="1914"/>
      <c r="L62" s="1914"/>
      <c r="M62" s="1914"/>
      <c r="N62" s="1931">
        <f t="shared" si="16"/>
        <v>0</v>
      </c>
      <c r="O62" s="1937"/>
      <c r="P62" s="1937"/>
      <c r="Q62" s="1937"/>
      <c r="R62" s="1934">
        <f t="shared" si="13"/>
        <v>0</v>
      </c>
      <c r="S62" s="1923"/>
      <c r="T62" s="1914"/>
      <c r="U62" s="1914"/>
      <c r="V62" s="1914"/>
      <c r="W62" s="1914"/>
      <c r="X62" s="605">
        <f t="shared" si="17"/>
        <v>0</v>
      </c>
      <c r="Y62" s="1923"/>
      <c r="Z62" s="1914"/>
      <c r="AA62" s="1914"/>
      <c r="AB62" s="1914"/>
      <c r="AC62" s="1914"/>
      <c r="AD62" s="1914"/>
      <c r="AE62" s="1914"/>
      <c r="AF62" s="1914"/>
      <c r="AG62" s="1914"/>
      <c r="AH62" s="603">
        <f t="shared" si="18"/>
        <v>0</v>
      </c>
      <c r="AI62" s="1937"/>
      <c r="AJ62" s="1935">
        <f t="shared" si="19"/>
        <v>0</v>
      </c>
      <c r="AK62" s="1923"/>
      <c r="AL62" s="1914"/>
      <c r="AM62" s="1914"/>
      <c r="AN62" s="1914"/>
      <c r="AO62" s="1914"/>
      <c r="AP62" s="1914"/>
      <c r="AQ62" s="1930">
        <f t="shared" si="20"/>
        <v>0</v>
      </c>
      <c r="AR62" s="1937"/>
      <c r="AS62" s="1937"/>
      <c r="AT62" s="1937"/>
      <c r="AU62" s="1934">
        <f t="shared" si="21"/>
        <v>0</v>
      </c>
      <c r="AV62" s="1923"/>
      <c r="AW62" s="1914"/>
      <c r="AX62" s="1914"/>
      <c r="AY62" s="603">
        <f t="shared" si="22"/>
        <v>0</v>
      </c>
      <c r="AZ62" s="1937"/>
      <c r="BA62" s="1937"/>
      <c r="BB62" s="1934">
        <f t="shared" si="23"/>
        <v>0</v>
      </c>
      <c r="BC62" s="1937"/>
      <c r="BD62" s="1934">
        <f t="shared" si="24"/>
        <v>0</v>
      </c>
    </row>
    <row r="63" spans="1:56" s="604" customFormat="1" ht="14.25">
      <c r="A63" s="1914"/>
      <c r="B63" s="1915"/>
      <c r="C63" s="1923"/>
      <c r="D63" s="1914"/>
      <c r="E63" s="1924"/>
      <c r="F63" s="1923"/>
      <c r="G63" s="1914"/>
      <c r="H63" s="1914"/>
      <c r="I63" s="1914"/>
      <c r="J63" s="1914"/>
      <c r="K63" s="1914"/>
      <c r="L63" s="1914"/>
      <c r="M63" s="1914"/>
      <c r="N63" s="1931">
        <f t="shared" si="16"/>
        <v>0</v>
      </c>
      <c r="O63" s="1937"/>
      <c r="P63" s="1937"/>
      <c r="Q63" s="1937"/>
      <c r="R63" s="1934">
        <f t="shared" si="13"/>
        <v>0</v>
      </c>
      <c r="S63" s="1923"/>
      <c r="T63" s="1914"/>
      <c r="U63" s="1914"/>
      <c r="V63" s="1914"/>
      <c r="W63" s="1914"/>
      <c r="X63" s="605">
        <f t="shared" si="17"/>
        <v>0</v>
      </c>
      <c r="Y63" s="1923"/>
      <c r="Z63" s="1914"/>
      <c r="AA63" s="1914"/>
      <c r="AB63" s="1914"/>
      <c r="AC63" s="1914"/>
      <c r="AD63" s="1914"/>
      <c r="AE63" s="1914"/>
      <c r="AF63" s="1914"/>
      <c r="AG63" s="1914"/>
      <c r="AH63" s="603">
        <f t="shared" si="18"/>
        <v>0</v>
      </c>
      <c r="AI63" s="1937"/>
      <c r="AJ63" s="1935">
        <f t="shared" si="19"/>
        <v>0</v>
      </c>
      <c r="AK63" s="1923"/>
      <c r="AL63" s="1914"/>
      <c r="AM63" s="1914"/>
      <c r="AN63" s="1914"/>
      <c r="AO63" s="1914"/>
      <c r="AP63" s="1914"/>
      <c r="AQ63" s="1930">
        <f t="shared" si="20"/>
        <v>0</v>
      </c>
      <c r="AR63" s="1937"/>
      <c r="AS63" s="1937"/>
      <c r="AT63" s="1937"/>
      <c r="AU63" s="1934">
        <f t="shared" si="21"/>
        <v>0</v>
      </c>
      <c r="AV63" s="1923"/>
      <c r="AW63" s="1914"/>
      <c r="AX63" s="1914"/>
      <c r="AY63" s="603">
        <f t="shared" si="22"/>
        <v>0</v>
      </c>
      <c r="AZ63" s="1937"/>
      <c r="BA63" s="1937"/>
      <c r="BB63" s="1934">
        <f t="shared" si="23"/>
        <v>0</v>
      </c>
      <c r="BC63" s="1937"/>
      <c r="BD63" s="1934">
        <f t="shared" si="24"/>
        <v>0</v>
      </c>
    </row>
    <row r="64" spans="1:56" s="604" customFormat="1" ht="14.25">
      <c r="A64" s="1914"/>
      <c r="B64" s="1915"/>
      <c r="C64" s="1923"/>
      <c r="D64" s="1914"/>
      <c r="E64" s="1924"/>
      <c r="F64" s="1923"/>
      <c r="G64" s="1914"/>
      <c r="H64" s="1914"/>
      <c r="I64" s="1914"/>
      <c r="J64" s="1914"/>
      <c r="K64" s="1914"/>
      <c r="L64" s="1914"/>
      <c r="M64" s="1914"/>
      <c r="N64" s="1931">
        <f t="shared" si="16"/>
        <v>0</v>
      </c>
      <c r="O64" s="1937"/>
      <c r="P64" s="1937"/>
      <c r="Q64" s="1937"/>
      <c r="R64" s="1934">
        <f t="shared" si="13"/>
        <v>0</v>
      </c>
      <c r="S64" s="1923"/>
      <c r="T64" s="1914"/>
      <c r="U64" s="1914"/>
      <c r="V64" s="1914"/>
      <c r="W64" s="1914"/>
      <c r="X64" s="605">
        <f t="shared" si="17"/>
        <v>0</v>
      </c>
      <c r="Y64" s="1923"/>
      <c r="Z64" s="1914"/>
      <c r="AA64" s="1914"/>
      <c r="AB64" s="1914"/>
      <c r="AC64" s="1914"/>
      <c r="AD64" s="1914"/>
      <c r="AE64" s="1914"/>
      <c r="AF64" s="1914"/>
      <c r="AG64" s="1914"/>
      <c r="AH64" s="603">
        <f t="shared" si="18"/>
        <v>0</v>
      </c>
      <c r="AI64" s="1937"/>
      <c r="AJ64" s="1935">
        <f t="shared" si="19"/>
        <v>0</v>
      </c>
      <c r="AK64" s="1923"/>
      <c r="AL64" s="1914"/>
      <c r="AM64" s="1914"/>
      <c r="AN64" s="1914"/>
      <c r="AO64" s="1914"/>
      <c r="AP64" s="1914"/>
      <c r="AQ64" s="1930">
        <f t="shared" si="20"/>
        <v>0</v>
      </c>
      <c r="AR64" s="1937"/>
      <c r="AS64" s="1937"/>
      <c r="AT64" s="1937"/>
      <c r="AU64" s="1934">
        <f t="shared" si="21"/>
        <v>0</v>
      </c>
      <c r="AV64" s="1923"/>
      <c r="AW64" s="1914"/>
      <c r="AX64" s="1914"/>
      <c r="AY64" s="603">
        <f t="shared" si="22"/>
        <v>0</v>
      </c>
      <c r="AZ64" s="1937"/>
      <c r="BA64" s="1937"/>
      <c r="BB64" s="1934">
        <f t="shared" si="23"/>
        <v>0</v>
      </c>
      <c r="BC64" s="1937"/>
      <c r="BD64" s="1934">
        <f t="shared" si="24"/>
        <v>0</v>
      </c>
    </row>
    <row r="65" spans="1:56" s="604" customFormat="1" ht="14.25">
      <c r="A65" s="1914"/>
      <c r="B65" s="1915"/>
      <c r="C65" s="1923"/>
      <c r="D65" s="1914"/>
      <c r="E65" s="1924"/>
      <c r="F65" s="1923"/>
      <c r="G65" s="1914"/>
      <c r="H65" s="1914"/>
      <c r="I65" s="1914"/>
      <c r="J65" s="1914"/>
      <c r="K65" s="1914"/>
      <c r="L65" s="1914"/>
      <c r="M65" s="1914"/>
      <c r="N65" s="1931">
        <f t="shared" si="16"/>
        <v>0</v>
      </c>
      <c r="O65" s="1937"/>
      <c r="P65" s="1937"/>
      <c r="Q65" s="1937"/>
      <c r="R65" s="1934">
        <f t="shared" si="13"/>
        <v>0</v>
      </c>
      <c r="S65" s="1923"/>
      <c r="T65" s="1914"/>
      <c r="U65" s="1914"/>
      <c r="V65" s="1914"/>
      <c r="W65" s="1914"/>
      <c r="X65" s="605">
        <f t="shared" si="17"/>
        <v>0</v>
      </c>
      <c r="Y65" s="1923"/>
      <c r="Z65" s="1914"/>
      <c r="AA65" s="1914"/>
      <c r="AB65" s="1914"/>
      <c r="AC65" s="1914"/>
      <c r="AD65" s="1914"/>
      <c r="AE65" s="1914"/>
      <c r="AF65" s="1914"/>
      <c r="AG65" s="1914"/>
      <c r="AH65" s="603">
        <f t="shared" si="18"/>
        <v>0</v>
      </c>
      <c r="AI65" s="1937"/>
      <c r="AJ65" s="1935">
        <f t="shared" si="19"/>
        <v>0</v>
      </c>
      <c r="AK65" s="1923"/>
      <c r="AL65" s="1914"/>
      <c r="AM65" s="1914"/>
      <c r="AN65" s="1914"/>
      <c r="AO65" s="1914"/>
      <c r="AP65" s="1914"/>
      <c r="AQ65" s="1930">
        <f t="shared" si="20"/>
        <v>0</v>
      </c>
      <c r="AR65" s="1937"/>
      <c r="AS65" s="1937"/>
      <c r="AT65" s="1937"/>
      <c r="AU65" s="1934">
        <f t="shared" si="21"/>
        <v>0</v>
      </c>
      <c r="AV65" s="1923"/>
      <c r="AW65" s="1914"/>
      <c r="AX65" s="1914"/>
      <c r="AY65" s="603">
        <f t="shared" si="22"/>
        <v>0</v>
      </c>
      <c r="AZ65" s="1937"/>
      <c r="BA65" s="1937"/>
      <c r="BB65" s="1934">
        <f t="shared" si="23"/>
        <v>0</v>
      </c>
      <c r="BC65" s="1937"/>
      <c r="BD65" s="1934">
        <f t="shared" si="24"/>
        <v>0</v>
      </c>
    </row>
    <row r="66" spans="1:56" s="604" customFormat="1" ht="14.25">
      <c r="A66" s="1914"/>
      <c r="B66" s="1915"/>
      <c r="C66" s="1923"/>
      <c r="D66" s="1914"/>
      <c r="E66" s="1924"/>
      <c r="F66" s="1923"/>
      <c r="G66" s="1914"/>
      <c r="H66" s="1914"/>
      <c r="I66" s="1914"/>
      <c r="J66" s="1914"/>
      <c r="K66" s="1914"/>
      <c r="L66" s="1914"/>
      <c r="M66" s="1914"/>
      <c r="N66" s="1931">
        <f t="shared" si="16"/>
        <v>0</v>
      </c>
      <c r="O66" s="1937"/>
      <c r="P66" s="1937"/>
      <c r="Q66" s="1937"/>
      <c r="R66" s="1934">
        <f t="shared" si="13"/>
        <v>0</v>
      </c>
      <c r="S66" s="1923"/>
      <c r="T66" s="1914"/>
      <c r="U66" s="1914"/>
      <c r="V66" s="1914"/>
      <c r="W66" s="1914"/>
      <c r="X66" s="605">
        <f t="shared" si="17"/>
        <v>0</v>
      </c>
      <c r="Y66" s="1923"/>
      <c r="Z66" s="1914"/>
      <c r="AA66" s="1914"/>
      <c r="AB66" s="1914"/>
      <c r="AC66" s="1914"/>
      <c r="AD66" s="1914"/>
      <c r="AE66" s="1914"/>
      <c r="AF66" s="1914"/>
      <c r="AG66" s="1914"/>
      <c r="AH66" s="603">
        <f t="shared" si="18"/>
        <v>0</v>
      </c>
      <c r="AI66" s="1937"/>
      <c r="AJ66" s="1935">
        <f t="shared" si="19"/>
        <v>0</v>
      </c>
      <c r="AK66" s="1923"/>
      <c r="AL66" s="1914"/>
      <c r="AM66" s="1914"/>
      <c r="AN66" s="1914"/>
      <c r="AO66" s="1914"/>
      <c r="AP66" s="1914"/>
      <c r="AQ66" s="1930">
        <f t="shared" si="20"/>
        <v>0</v>
      </c>
      <c r="AR66" s="1937"/>
      <c r="AS66" s="1937"/>
      <c r="AT66" s="1937"/>
      <c r="AU66" s="1934">
        <f t="shared" si="21"/>
        <v>0</v>
      </c>
      <c r="AV66" s="1923"/>
      <c r="AW66" s="1914"/>
      <c r="AX66" s="1914"/>
      <c r="AY66" s="603">
        <f t="shared" si="22"/>
        <v>0</v>
      </c>
      <c r="AZ66" s="1937"/>
      <c r="BA66" s="1937"/>
      <c r="BB66" s="1934">
        <f t="shared" si="23"/>
        <v>0</v>
      </c>
      <c r="BC66" s="1937"/>
      <c r="BD66" s="1934">
        <f t="shared" si="24"/>
        <v>0</v>
      </c>
    </row>
    <row r="67" spans="1:56" s="604" customFormat="1" ht="14.25">
      <c r="A67" s="1914"/>
      <c r="B67" s="1915"/>
      <c r="C67" s="1923"/>
      <c r="D67" s="1914"/>
      <c r="E67" s="1924"/>
      <c r="F67" s="1923"/>
      <c r="G67" s="1914"/>
      <c r="H67" s="1914"/>
      <c r="I67" s="1914"/>
      <c r="J67" s="1914"/>
      <c r="K67" s="1914"/>
      <c r="L67" s="1914"/>
      <c r="M67" s="1914"/>
      <c r="N67" s="1931">
        <f t="shared" si="16"/>
        <v>0</v>
      </c>
      <c r="O67" s="1937"/>
      <c r="P67" s="1937"/>
      <c r="Q67" s="1937"/>
      <c r="R67" s="1934">
        <f t="shared" si="13"/>
        <v>0</v>
      </c>
      <c r="S67" s="1923"/>
      <c r="T67" s="1914"/>
      <c r="U67" s="1914"/>
      <c r="V67" s="1914"/>
      <c r="W67" s="1914"/>
      <c r="X67" s="605">
        <f t="shared" si="17"/>
        <v>0</v>
      </c>
      <c r="Y67" s="1923"/>
      <c r="Z67" s="1914"/>
      <c r="AA67" s="1914"/>
      <c r="AB67" s="1914"/>
      <c r="AC67" s="1914"/>
      <c r="AD67" s="1914"/>
      <c r="AE67" s="1914"/>
      <c r="AF67" s="1914"/>
      <c r="AG67" s="1914"/>
      <c r="AH67" s="603">
        <f t="shared" si="18"/>
        <v>0</v>
      </c>
      <c r="AI67" s="1937"/>
      <c r="AJ67" s="1935">
        <f t="shared" si="19"/>
        <v>0</v>
      </c>
      <c r="AK67" s="1923"/>
      <c r="AL67" s="1914"/>
      <c r="AM67" s="1914"/>
      <c r="AN67" s="1914"/>
      <c r="AO67" s="1914"/>
      <c r="AP67" s="1914"/>
      <c r="AQ67" s="1930">
        <f t="shared" si="20"/>
        <v>0</v>
      </c>
      <c r="AR67" s="1937"/>
      <c r="AS67" s="1937"/>
      <c r="AT67" s="1937"/>
      <c r="AU67" s="1934">
        <f t="shared" si="21"/>
        <v>0</v>
      </c>
      <c r="AV67" s="1923"/>
      <c r="AW67" s="1914"/>
      <c r="AX67" s="1914"/>
      <c r="AY67" s="603">
        <f t="shared" si="22"/>
        <v>0</v>
      </c>
      <c r="AZ67" s="1937"/>
      <c r="BA67" s="1937"/>
      <c r="BB67" s="1934">
        <f t="shared" si="23"/>
        <v>0</v>
      </c>
      <c r="BC67" s="1937"/>
      <c r="BD67" s="1934">
        <f t="shared" si="24"/>
        <v>0</v>
      </c>
    </row>
    <row r="68" spans="1:56" s="604" customFormat="1" ht="14.25">
      <c r="A68" s="1914"/>
      <c r="B68" s="1915"/>
      <c r="C68" s="1923"/>
      <c r="D68" s="1914"/>
      <c r="E68" s="1924"/>
      <c r="F68" s="1923"/>
      <c r="G68" s="1914"/>
      <c r="H68" s="1914"/>
      <c r="I68" s="1914"/>
      <c r="J68" s="1914"/>
      <c r="K68" s="1914"/>
      <c r="L68" s="1914"/>
      <c r="M68" s="1914"/>
      <c r="N68" s="1931">
        <f t="shared" si="16"/>
        <v>0</v>
      </c>
      <c r="O68" s="1937"/>
      <c r="P68" s="1937"/>
      <c r="Q68" s="1937"/>
      <c r="R68" s="1934">
        <f t="shared" si="13"/>
        <v>0</v>
      </c>
      <c r="S68" s="1923"/>
      <c r="T68" s="1914"/>
      <c r="U68" s="1914"/>
      <c r="V68" s="1914"/>
      <c r="W68" s="1914"/>
      <c r="X68" s="605">
        <f t="shared" si="17"/>
        <v>0</v>
      </c>
      <c r="Y68" s="1923"/>
      <c r="Z68" s="1914"/>
      <c r="AA68" s="1914"/>
      <c r="AB68" s="1914"/>
      <c r="AC68" s="1914"/>
      <c r="AD68" s="1914"/>
      <c r="AE68" s="1914"/>
      <c r="AF68" s="1914"/>
      <c r="AG68" s="1914"/>
      <c r="AH68" s="603">
        <f t="shared" si="18"/>
        <v>0</v>
      </c>
      <c r="AI68" s="1937"/>
      <c r="AJ68" s="1935">
        <f t="shared" si="19"/>
        <v>0</v>
      </c>
      <c r="AK68" s="1923"/>
      <c r="AL68" s="1914"/>
      <c r="AM68" s="1914"/>
      <c r="AN68" s="1914"/>
      <c r="AO68" s="1914"/>
      <c r="AP68" s="1914"/>
      <c r="AQ68" s="1930">
        <f t="shared" si="20"/>
        <v>0</v>
      </c>
      <c r="AR68" s="1937"/>
      <c r="AS68" s="1937"/>
      <c r="AT68" s="1937"/>
      <c r="AU68" s="1934">
        <f t="shared" si="21"/>
        <v>0</v>
      </c>
      <c r="AV68" s="1923"/>
      <c r="AW68" s="1914"/>
      <c r="AX68" s="1914"/>
      <c r="AY68" s="603">
        <f t="shared" si="22"/>
        <v>0</v>
      </c>
      <c r="AZ68" s="1937"/>
      <c r="BA68" s="1937"/>
      <c r="BB68" s="1934">
        <f t="shared" si="23"/>
        <v>0</v>
      </c>
      <c r="BC68" s="1937"/>
      <c r="BD68" s="1934">
        <f t="shared" si="24"/>
        <v>0</v>
      </c>
    </row>
    <row r="69" spans="1:56" s="604" customFormat="1" ht="14.25">
      <c r="A69" s="1914"/>
      <c r="B69" s="1915"/>
      <c r="C69" s="1923"/>
      <c r="D69" s="1914"/>
      <c r="E69" s="1924"/>
      <c r="F69" s="1923"/>
      <c r="G69" s="1914"/>
      <c r="H69" s="1914"/>
      <c r="I69" s="1914"/>
      <c r="J69" s="1914"/>
      <c r="K69" s="1914"/>
      <c r="L69" s="1914"/>
      <c r="M69" s="1914"/>
      <c r="N69" s="1931">
        <f t="shared" si="16"/>
        <v>0</v>
      </c>
      <c r="O69" s="1937"/>
      <c r="P69" s="1937"/>
      <c r="Q69" s="1937"/>
      <c r="R69" s="1934">
        <f t="shared" si="13"/>
        <v>0</v>
      </c>
      <c r="S69" s="1923"/>
      <c r="T69" s="1914"/>
      <c r="U69" s="1914"/>
      <c r="V69" s="1914"/>
      <c r="W69" s="1914"/>
      <c r="X69" s="605">
        <f t="shared" si="17"/>
        <v>0</v>
      </c>
      <c r="Y69" s="1923"/>
      <c r="Z69" s="1914"/>
      <c r="AA69" s="1914"/>
      <c r="AB69" s="1914"/>
      <c r="AC69" s="1914"/>
      <c r="AD69" s="1914"/>
      <c r="AE69" s="1914"/>
      <c r="AF69" s="1914"/>
      <c r="AG69" s="1914"/>
      <c r="AH69" s="603">
        <f t="shared" si="18"/>
        <v>0</v>
      </c>
      <c r="AI69" s="1937"/>
      <c r="AJ69" s="1935">
        <f t="shared" si="19"/>
        <v>0</v>
      </c>
      <c r="AK69" s="1923"/>
      <c r="AL69" s="1914"/>
      <c r="AM69" s="1914"/>
      <c r="AN69" s="1914"/>
      <c r="AO69" s="1914"/>
      <c r="AP69" s="1914"/>
      <c r="AQ69" s="1930">
        <f t="shared" si="20"/>
        <v>0</v>
      </c>
      <c r="AR69" s="1937"/>
      <c r="AS69" s="1937"/>
      <c r="AT69" s="1937"/>
      <c r="AU69" s="1934">
        <f t="shared" si="21"/>
        <v>0</v>
      </c>
      <c r="AV69" s="1923"/>
      <c r="AW69" s="1914"/>
      <c r="AX69" s="1914"/>
      <c r="AY69" s="603">
        <f t="shared" si="22"/>
        <v>0</v>
      </c>
      <c r="AZ69" s="1937"/>
      <c r="BA69" s="1937"/>
      <c r="BB69" s="1934">
        <f t="shared" si="23"/>
        <v>0</v>
      </c>
      <c r="BC69" s="1937"/>
      <c r="BD69" s="1934">
        <f t="shared" si="24"/>
        <v>0</v>
      </c>
    </row>
    <row r="70" spans="1:56" s="604" customFormat="1" ht="14.25">
      <c r="A70" s="1914"/>
      <c r="B70" s="1915"/>
      <c r="C70" s="1923"/>
      <c r="D70" s="1914"/>
      <c r="E70" s="1924"/>
      <c r="F70" s="1923"/>
      <c r="G70" s="1914"/>
      <c r="H70" s="1914"/>
      <c r="I70" s="1914"/>
      <c r="J70" s="1914"/>
      <c r="K70" s="1914"/>
      <c r="L70" s="1914"/>
      <c r="M70" s="1914"/>
      <c r="N70" s="1931">
        <f t="shared" si="16"/>
        <v>0</v>
      </c>
      <c r="O70" s="1937"/>
      <c r="P70" s="1937"/>
      <c r="Q70" s="1937"/>
      <c r="R70" s="1934">
        <f t="shared" si="13"/>
        <v>0</v>
      </c>
      <c r="S70" s="1923"/>
      <c r="T70" s="1914"/>
      <c r="U70" s="1914"/>
      <c r="V70" s="1914"/>
      <c r="W70" s="1914"/>
      <c r="X70" s="605">
        <f t="shared" si="17"/>
        <v>0</v>
      </c>
      <c r="Y70" s="1923"/>
      <c r="Z70" s="1914"/>
      <c r="AA70" s="1914"/>
      <c r="AB70" s="1914"/>
      <c r="AC70" s="1914"/>
      <c r="AD70" s="1914"/>
      <c r="AE70" s="1914"/>
      <c r="AF70" s="1914"/>
      <c r="AG70" s="1914"/>
      <c r="AH70" s="603">
        <f t="shared" si="18"/>
        <v>0</v>
      </c>
      <c r="AI70" s="1937"/>
      <c r="AJ70" s="1935">
        <f t="shared" si="19"/>
        <v>0</v>
      </c>
      <c r="AK70" s="1923"/>
      <c r="AL70" s="1914"/>
      <c r="AM70" s="1914"/>
      <c r="AN70" s="1914"/>
      <c r="AO70" s="1914"/>
      <c r="AP70" s="1914"/>
      <c r="AQ70" s="1930">
        <f t="shared" si="20"/>
        <v>0</v>
      </c>
      <c r="AR70" s="1937"/>
      <c r="AS70" s="1937"/>
      <c r="AT70" s="1937"/>
      <c r="AU70" s="1934">
        <f t="shared" si="21"/>
        <v>0</v>
      </c>
      <c r="AV70" s="1923"/>
      <c r="AW70" s="1914"/>
      <c r="AX70" s="1914"/>
      <c r="AY70" s="603">
        <f t="shared" si="22"/>
        <v>0</v>
      </c>
      <c r="AZ70" s="1937"/>
      <c r="BA70" s="1937"/>
      <c r="BB70" s="1934">
        <f t="shared" si="23"/>
        <v>0</v>
      </c>
      <c r="BC70" s="1937"/>
      <c r="BD70" s="1934">
        <f t="shared" si="24"/>
        <v>0</v>
      </c>
    </row>
    <row r="71" spans="1:56" s="604" customFormat="1" ht="14.25">
      <c r="A71" s="1914"/>
      <c r="B71" s="1915"/>
      <c r="C71" s="1923"/>
      <c r="D71" s="1914"/>
      <c r="E71" s="1924"/>
      <c r="F71" s="1923"/>
      <c r="G71" s="1914"/>
      <c r="H71" s="1914"/>
      <c r="I71" s="1914"/>
      <c r="J71" s="1914"/>
      <c r="K71" s="1914"/>
      <c r="L71" s="1914"/>
      <c r="M71" s="1914"/>
      <c r="N71" s="1931">
        <f t="shared" si="16"/>
        <v>0</v>
      </c>
      <c r="O71" s="1937"/>
      <c r="P71" s="1937"/>
      <c r="Q71" s="1937"/>
      <c r="R71" s="1934">
        <f t="shared" si="13"/>
        <v>0</v>
      </c>
      <c r="S71" s="1923"/>
      <c r="T71" s="1914"/>
      <c r="U71" s="1914"/>
      <c r="V71" s="1914"/>
      <c r="W71" s="1914"/>
      <c r="X71" s="605">
        <f t="shared" si="17"/>
        <v>0</v>
      </c>
      <c r="Y71" s="1923"/>
      <c r="Z71" s="1914"/>
      <c r="AA71" s="1914"/>
      <c r="AB71" s="1914"/>
      <c r="AC71" s="1914"/>
      <c r="AD71" s="1914"/>
      <c r="AE71" s="1914"/>
      <c r="AF71" s="1914"/>
      <c r="AG71" s="1914"/>
      <c r="AH71" s="603">
        <f t="shared" si="18"/>
        <v>0</v>
      </c>
      <c r="AI71" s="1937"/>
      <c r="AJ71" s="1935">
        <f t="shared" si="19"/>
        <v>0</v>
      </c>
      <c r="AK71" s="1923"/>
      <c r="AL71" s="1914"/>
      <c r="AM71" s="1914"/>
      <c r="AN71" s="1914"/>
      <c r="AO71" s="1914"/>
      <c r="AP71" s="1914"/>
      <c r="AQ71" s="1930">
        <f t="shared" si="20"/>
        <v>0</v>
      </c>
      <c r="AR71" s="1937"/>
      <c r="AS71" s="1937"/>
      <c r="AT71" s="1937"/>
      <c r="AU71" s="1934">
        <f t="shared" si="21"/>
        <v>0</v>
      </c>
      <c r="AV71" s="1923"/>
      <c r="AW71" s="1914"/>
      <c r="AX71" s="1914"/>
      <c r="AY71" s="603">
        <f t="shared" si="22"/>
        <v>0</v>
      </c>
      <c r="AZ71" s="1937"/>
      <c r="BA71" s="1937"/>
      <c r="BB71" s="1934">
        <f t="shared" si="23"/>
        <v>0</v>
      </c>
      <c r="BC71" s="1937"/>
      <c r="BD71" s="1934">
        <f t="shared" si="24"/>
        <v>0</v>
      </c>
    </row>
    <row r="72" spans="1:56" s="604" customFormat="1" ht="14.25">
      <c r="A72" s="1914"/>
      <c r="B72" s="1915"/>
      <c r="C72" s="1923"/>
      <c r="D72" s="1914"/>
      <c r="E72" s="1924"/>
      <c r="F72" s="1923"/>
      <c r="G72" s="1914"/>
      <c r="H72" s="1914"/>
      <c r="I72" s="1914"/>
      <c r="J72" s="1914"/>
      <c r="K72" s="1914"/>
      <c r="L72" s="1914"/>
      <c r="M72" s="1914"/>
      <c r="N72" s="1931">
        <f t="shared" si="16"/>
        <v>0</v>
      </c>
      <c r="O72" s="1937"/>
      <c r="P72" s="1937"/>
      <c r="Q72" s="1937"/>
      <c r="R72" s="1934">
        <f t="shared" si="13"/>
        <v>0</v>
      </c>
      <c r="S72" s="1923"/>
      <c r="T72" s="1914"/>
      <c r="U72" s="1914"/>
      <c r="V72" s="1914"/>
      <c r="W72" s="1914"/>
      <c r="X72" s="605">
        <f t="shared" si="17"/>
        <v>0</v>
      </c>
      <c r="Y72" s="1923"/>
      <c r="Z72" s="1914"/>
      <c r="AA72" s="1914"/>
      <c r="AB72" s="1914"/>
      <c r="AC72" s="1914"/>
      <c r="AD72" s="1914"/>
      <c r="AE72" s="1914"/>
      <c r="AF72" s="1914"/>
      <c r="AG72" s="1914"/>
      <c r="AH72" s="603">
        <f t="shared" si="18"/>
        <v>0</v>
      </c>
      <c r="AI72" s="1937"/>
      <c r="AJ72" s="1935">
        <f t="shared" si="19"/>
        <v>0</v>
      </c>
      <c r="AK72" s="1923"/>
      <c r="AL72" s="1914"/>
      <c r="AM72" s="1914"/>
      <c r="AN72" s="1914"/>
      <c r="AO72" s="1914"/>
      <c r="AP72" s="1914"/>
      <c r="AQ72" s="1930">
        <f t="shared" si="20"/>
        <v>0</v>
      </c>
      <c r="AR72" s="1937"/>
      <c r="AS72" s="1937"/>
      <c r="AT72" s="1937"/>
      <c r="AU72" s="1934">
        <f t="shared" si="21"/>
        <v>0</v>
      </c>
      <c r="AV72" s="1923"/>
      <c r="AW72" s="1914"/>
      <c r="AX72" s="1914"/>
      <c r="AY72" s="603">
        <f t="shared" si="22"/>
        <v>0</v>
      </c>
      <c r="AZ72" s="1937"/>
      <c r="BA72" s="1937"/>
      <c r="BB72" s="1934">
        <f t="shared" si="23"/>
        <v>0</v>
      </c>
      <c r="BC72" s="1937"/>
      <c r="BD72" s="1934">
        <f t="shared" si="24"/>
        <v>0</v>
      </c>
    </row>
    <row r="73" spans="1:56" s="604" customFormat="1" ht="14.25">
      <c r="A73" s="1914"/>
      <c r="B73" s="1915"/>
      <c r="C73" s="1923"/>
      <c r="D73" s="1914"/>
      <c r="E73" s="1924"/>
      <c r="F73" s="1923"/>
      <c r="G73" s="1914"/>
      <c r="H73" s="1914"/>
      <c r="I73" s="1914"/>
      <c r="J73" s="1914"/>
      <c r="K73" s="1914"/>
      <c r="L73" s="1914"/>
      <c r="M73" s="1914"/>
      <c r="N73" s="1931">
        <f t="shared" si="16"/>
        <v>0</v>
      </c>
      <c r="O73" s="1937"/>
      <c r="P73" s="1937"/>
      <c r="Q73" s="1937"/>
      <c r="R73" s="1934">
        <f t="shared" si="13"/>
        <v>0</v>
      </c>
      <c r="S73" s="1923"/>
      <c r="T73" s="1914"/>
      <c r="U73" s="1914"/>
      <c r="V73" s="1914"/>
      <c r="W73" s="1914"/>
      <c r="X73" s="605">
        <f t="shared" si="17"/>
        <v>0</v>
      </c>
      <c r="Y73" s="1923"/>
      <c r="Z73" s="1914"/>
      <c r="AA73" s="1914"/>
      <c r="AB73" s="1914"/>
      <c r="AC73" s="1914"/>
      <c r="AD73" s="1914"/>
      <c r="AE73" s="1914"/>
      <c r="AF73" s="1914"/>
      <c r="AG73" s="1914"/>
      <c r="AH73" s="603">
        <f t="shared" si="18"/>
        <v>0</v>
      </c>
      <c r="AI73" s="1937"/>
      <c r="AJ73" s="1935">
        <f t="shared" si="19"/>
        <v>0</v>
      </c>
      <c r="AK73" s="1923"/>
      <c r="AL73" s="1914"/>
      <c r="AM73" s="1914"/>
      <c r="AN73" s="1914"/>
      <c r="AO73" s="1914"/>
      <c r="AP73" s="1914"/>
      <c r="AQ73" s="1930">
        <f t="shared" si="20"/>
        <v>0</v>
      </c>
      <c r="AR73" s="1937"/>
      <c r="AS73" s="1937"/>
      <c r="AT73" s="1937"/>
      <c r="AU73" s="1934">
        <f t="shared" si="21"/>
        <v>0</v>
      </c>
      <c r="AV73" s="1923"/>
      <c r="AW73" s="1914"/>
      <c r="AX73" s="1914"/>
      <c r="AY73" s="603">
        <f t="shared" si="22"/>
        <v>0</v>
      </c>
      <c r="AZ73" s="1937"/>
      <c r="BA73" s="1937"/>
      <c r="BB73" s="1934">
        <f t="shared" si="23"/>
        <v>0</v>
      </c>
      <c r="BC73" s="1937"/>
      <c r="BD73" s="1934">
        <f t="shared" si="24"/>
        <v>0</v>
      </c>
    </row>
    <row r="74" spans="1:56" s="604" customFormat="1" ht="14.25">
      <c r="A74" s="1914"/>
      <c r="B74" s="1915"/>
      <c r="C74" s="1923"/>
      <c r="D74" s="1914"/>
      <c r="E74" s="1924"/>
      <c r="F74" s="1923"/>
      <c r="G74" s="1914"/>
      <c r="H74" s="1914"/>
      <c r="I74" s="1914"/>
      <c r="J74" s="1914"/>
      <c r="K74" s="1914"/>
      <c r="L74" s="1914"/>
      <c r="M74" s="1914"/>
      <c r="N74" s="1931">
        <f t="shared" si="16"/>
        <v>0</v>
      </c>
      <c r="O74" s="1937"/>
      <c r="P74" s="1937"/>
      <c r="Q74" s="1937"/>
      <c r="R74" s="1934">
        <f t="shared" si="13"/>
        <v>0</v>
      </c>
      <c r="S74" s="1923"/>
      <c r="T74" s="1914"/>
      <c r="U74" s="1914"/>
      <c r="V74" s="1914"/>
      <c r="W74" s="1914"/>
      <c r="X74" s="605">
        <f t="shared" si="17"/>
        <v>0</v>
      </c>
      <c r="Y74" s="1923"/>
      <c r="Z74" s="1914"/>
      <c r="AA74" s="1914"/>
      <c r="AB74" s="1914"/>
      <c r="AC74" s="1914"/>
      <c r="AD74" s="1914"/>
      <c r="AE74" s="1914"/>
      <c r="AF74" s="1914"/>
      <c r="AG74" s="1914"/>
      <c r="AH74" s="603">
        <f t="shared" si="18"/>
        <v>0</v>
      </c>
      <c r="AI74" s="1937"/>
      <c r="AJ74" s="1935">
        <f t="shared" si="19"/>
        <v>0</v>
      </c>
      <c r="AK74" s="1923"/>
      <c r="AL74" s="1914"/>
      <c r="AM74" s="1914"/>
      <c r="AN74" s="1914"/>
      <c r="AO74" s="1914"/>
      <c r="AP74" s="1914"/>
      <c r="AQ74" s="1930">
        <f t="shared" si="20"/>
        <v>0</v>
      </c>
      <c r="AR74" s="1937"/>
      <c r="AS74" s="1937"/>
      <c r="AT74" s="1937"/>
      <c r="AU74" s="1934">
        <f t="shared" si="21"/>
        <v>0</v>
      </c>
      <c r="AV74" s="1923"/>
      <c r="AW74" s="1914"/>
      <c r="AX74" s="1914"/>
      <c r="AY74" s="603">
        <f t="shared" si="22"/>
        <v>0</v>
      </c>
      <c r="AZ74" s="1937"/>
      <c r="BA74" s="1937"/>
      <c r="BB74" s="1934">
        <f t="shared" si="23"/>
        <v>0</v>
      </c>
      <c r="BC74" s="1937"/>
      <c r="BD74" s="1934">
        <f t="shared" si="24"/>
        <v>0</v>
      </c>
    </row>
    <row r="75" spans="1:56" s="604" customFormat="1" ht="14.25">
      <c r="A75" s="1914"/>
      <c r="B75" s="1915"/>
      <c r="C75" s="1923"/>
      <c r="D75" s="1914"/>
      <c r="E75" s="1924"/>
      <c r="F75" s="1923"/>
      <c r="G75" s="1914"/>
      <c r="H75" s="1914"/>
      <c r="I75" s="1914"/>
      <c r="J75" s="1914"/>
      <c r="K75" s="1914"/>
      <c r="L75" s="1914"/>
      <c r="M75" s="1914"/>
      <c r="N75" s="1931">
        <f t="shared" si="16"/>
        <v>0</v>
      </c>
      <c r="O75" s="1937"/>
      <c r="P75" s="1937"/>
      <c r="Q75" s="1937"/>
      <c r="R75" s="1934">
        <f t="shared" si="13"/>
        <v>0</v>
      </c>
      <c r="S75" s="1923"/>
      <c r="T75" s="1914"/>
      <c r="U75" s="1914"/>
      <c r="V75" s="1914"/>
      <c r="W75" s="1914"/>
      <c r="X75" s="605">
        <f t="shared" si="17"/>
        <v>0</v>
      </c>
      <c r="Y75" s="1923"/>
      <c r="Z75" s="1914"/>
      <c r="AA75" s="1914"/>
      <c r="AB75" s="1914"/>
      <c r="AC75" s="1914"/>
      <c r="AD75" s="1914"/>
      <c r="AE75" s="1914"/>
      <c r="AF75" s="1914"/>
      <c r="AG75" s="1914"/>
      <c r="AH75" s="603">
        <f t="shared" si="18"/>
        <v>0</v>
      </c>
      <c r="AI75" s="1937"/>
      <c r="AJ75" s="1935">
        <f t="shared" si="19"/>
        <v>0</v>
      </c>
      <c r="AK75" s="1923"/>
      <c r="AL75" s="1914"/>
      <c r="AM75" s="1914"/>
      <c r="AN75" s="1914"/>
      <c r="AO75" s="1914"/>
      <c r="AP75" s="1914"/>
      <c r="AQ75" s="1930">
        <f t="shared" si="20"/>
        <v>0</v>
      </c>
      <c r="AR75" s="1937"/>
      <c r="AS75" s="1937"/>
      <c r="AT75" s="1937"/>
      <c r="AU75" s="1934">
        <f t="shared" si="21"/>
        <v>0</v>
      </c>
      <c r="AV75" s="1923"/>
      <c r="AW75" s="1914"/>
      <c r="AX75" s="1914"/>
      <c r="AY75" s="603">
        <f t="shared" si="22"/>
        <v>0</v>
      </c>
      <c r="AZ75" s="1937"/>
      <c r="BA75" s="1937"/>
      <c r="BB75" s="1934">
        <f t="shared" si="23"/>
        <v>0</v>
      </c>
      <c r="BC75" s="1937"/>
      <c r="BD75" s="1934">
        <f t="shared" si="24"/>
        <v>0</v>
      </c>
    </row>
    <row r="76" spans="1:56" s="604" customFormat="1" ht="14.25">
      <c r="A76" s="1914"/>
      <c r="B76" s="1915"/>
      <c r="C76" s="1923"/>
      <c r="D76" s="1914"/>
      <c r="E76" s="1924"/>
      <c r="F76" s="1923"/>
      <c r="G76" s="1914"/>
      <c r="H76" s="1914"/>
      <c r="I76" s="1914"/>
      <c r="J76" s="1914"/>
      <c r="K76" s="1914"/>
      <c r="L76" s="1914"/>
      <c r="M76" s="1914"/>
      <c r="N76" s="1931">
        <f t="shared" si="16"/>
        <v>0</v>
      </c>
      <c r="O76" s="1937"/>
      <c r="P76" s="1937"/>
      <c r="Q76" s="1937"/>
      <c r="R76" s="1934">
        <f t="shared" si="13"/>
        <v>0</v>
      </c>
      <c r="S76" s="1923"/>
      <c r="T76" s="1914"/>
      <c r="U76" s="1914"/>
      <c r="V76" s="1914"/>
      <c r="W76" s="1914"/>
      <c r="X76" s="605">
        <f t="shared" si="17"/>
        <v>0</v>
      </c>
      <c r="Y76" s="1923"/>
      <c r="Z76" s="1914"/>
      <c r="AA76" s="1914"/>
      <c r="AB76" s="1914"/>
      <c r="AC76" s="1914"/>
      <c r="AD76" s="1914"/>
      <c r="AE76" s="1914"/>
      <c r="AF76" s="1914"/>
      <c r="AG76" s="1914"/>
      <c r="AH76" s="603">
        <f t="shared" si="18"/>
        <v>0</v>
      </c>
      <c r="AI76" s="1937"/>
      <c r="AJ76" s="1935">
        <f t="shared" si="19"/>
        <v>0</v>
      </c>
      <c r="AK76" s="1923"/>
      <c r="AL76" s="1914"/>
      <c r="AM76" s="1914"/>
      <c r="AN76" s="1914"/>
      <c r="AO76" s="1914"/>
      <c r="AP76" s="1914"/>
      <c r="AQ76" s="1930">
        <f t="shared" si="20"/>
        <v>0</v>
      </c>
      <c r="AR76" s="1937"/>
      <c r="AS76" s="1937"/>
      <c r="AT76" s="1937"/>
      <c r="AU76" s="1934">
        <f t="shared" si="21"/>
        <v>0</v>
      </c>
      <c r="AV76" s="1923"/>
      <c r="AW76" s="1914"/>
      <c r="AX76" s="1914"/>
      <c r="AY76" s="603">
        <f t="shared" si="22"/>
        <v>0</v>
      </c>
      <c r="AZ76" s="1937"/>
      <c r="BA76" s="1937"/>
      <c r="BB76" s="1934">
        <f t="shared" si="23"/>
        <v>0</v>
      </c>
      <c r="BC76" s="1937"/>
      <c r="BD76" s="1934">
        <f t="shared" si="24"/>
        <v>0</v>
      </c>
    </row>
    <row r="77" spans="1:56" s="604" customFormat="1" ht="14.25">
      <c r="A77" s="1914"/>
      <c r="B77" s="1915"/>
      <c r="C77" s="1923"/>
      <c r="D77" s="1914"/>
      <c r="E77" s="1924"/>
      <c r="F77" s="1923"/>
      <c r="G77" s="1914"/>
      <c r="H77" s="1914"/>
      <c r="I77" s="1914"/>
      <c r="J77" s="1914"/>
      <c r="K77" s="1914"/>
      <c r="L77" s="1914"/>
      <c r="M77" s="1914"/>
      <c r="N77" s="1931">
        <f t="shared" si="16"/>
        <v>0</v>
      </c>
      <c r="O77" s="1937"/>
      <c r="P77" s="1937"/>
      <c r="Q77" s="1937"/>
      <c r="R77" s="1934">
        <f t="shared" si="13"/>
        <v>0</v>
      </c>
      <c r="S77" s="1923"/>
      <c r="T77" s="1914"/>
      <c r="U77" s="1914"/>
      <c r="V77" s="1914"/>
      <c r="W77" s="1914"/>
      <c r="X77" s="605">
        <f t="shared" si="17"/>
        <v>0</v>
      </c>
      <c r="Y77" s="1923"/>
      <c r="Z77" s="1914"/>
      <c r="AA77" s="1914"/>
      <c r="AB77" s="1914"/>
      <c r="AC77" s="1914"/>
      <c r="AD77" s="1914"/>
      <c r="AE77" s="1914"/>
      <c r="AF77" s="1914"/>
      <c r="AG77" s="1914"/>
      <c r="AH77" s="603">
        <f t="shared" si="18"/>
        <v>0</v>
      </c>
      <c r="AI77" s="1937"/>
      <c r="AJ77" s="1935">
        <f t="shared" si="19"/>
        <v>0</v>
      </c>
      <c r="AK77" s="1923"/>
      <c r="AL77" s="1914"/>
      <c r="AM77" s="1914"/>
      <c r="AN77" s="1914"/>
      <c r="AO77" s="1914"/>
      <c r="AP77" s="1914"/>
      <c r="AQ77" s="1930">
        <f t="shared" si="20"/>
        <v>0</v>
      </c>
      <c r="AR77" s="1937"/>
      <c r="AS77" s="1937"/>
      <c r="AT77" s="1937"/>
      <c r="AU77" s="1934">
        <f t="shared" si="21"/>
        <v>0</v>
      </c>
      <c r="AV77" s="1923"/>
      <c r="AW77" s="1914"/>
      <c r="AX77" s="1914"/>
      <c r="AY77" s="603">
        <f t="shared" si="22"/>
        <v>0</v>
      </c>
      <c r="AZ77" s="1937"/>
      <c r="BA77" s="1937"/>
      <c r="BB77" s="1934">
        <f t="shared" si="23"/>
        <v>0</v>
      </c>
      <c r="BC77" s="1937"/>
      <c r="BD77" s="1934">
        <f t="shared" si="24"/>
        <v>0</v>
      </c>
    </row>
    <row r="78" spans="1:56" s="604" customFormat="1" ht="14.25">
      <c r="A78" s="1914"/>
      <c r="B78" s="1915"/>
      <c r="C78" s="1923"/>
      <c r="D78" s="1914"/>
      <c r="E78" s="1924"/>
      <c r="F78" s="1923"/>
      <c r="G78" s="1914"/>
      <c r="H78" s="1914"/>
      <c r="I78" s="1914"/>
      <c r="J78" s="1914"/>
      <c r="K78" s="1914"/>
      <c r="L78" s="1914"/>
      <c r="M78" s="1914"/>
      <c r="N78" s="1931">
        <f t="shared" si="16"/>
        <v>0</v>
      </c>
      <c r="O78" s="1937"/>
      <c r="P78" s="1937"/>
      <c r="Q78" s="1937"/>
      <c r="R78" s="1934">
        <f t="shared" si="13"/>
        <v>0</v>
      </c>
      <c r="S78" s="1923"/>
      <c r="T78" s="1914"/>
      <c r="U78" s="1914"/>
      <c r="V78" s="1914"/>
      <c r="W78" s="1914"/>
      <c r="X78" s="605">
        <f t="shared" si="17"/>
        <v>0</v>
      </c>
      <c r="Y78" s="1923"/>
      <c r="Z78" s="1914"/>
      <c r="AA78" s="1914"/>
      <c r="AB78" s="1914"/>
      <c r="AC78" s="1914"/>
      <c r="AD78" s="1914"/>
      <c r="AE78" s="1914"/>
      <c r="AF78" s="1914"/>
      <c r="AG78" s="1914"/>
      <c r="AH78" s="603">
        <f t="shared" si="18"/>
        <v>0</v>
      </c>
      <c r="AI78" s="1937"/>
      <c r="AJ78" s="1935">
        <f t="shared" si="19"/>
        <v>0</v>
      </c>
      <c r="AK78" s="1923"/>
      <c r="AL78" s="1914"/>
      <c r="AM78" s="1914"/>
      <c r="AN78" s="1914"/>
      <c r="AO78" s="1914"/>
      <c r="AP78" s="1914"/>
      <c r="AQ78" s="1930">
        <f t="shared" si="20"/>
        <v>0</v>
      </c>
      <c r="AR78" s="1937"/>
      <c r="AS78" s="1937"/>
      <c r="AT78" s="1937"/>
      <c r="AU78" s="1934">
        <f t="shared" si="21"/>
        <v>0</v>
      </c>
      <c r="AV78" s="1923"/>
      <c r="AW78" s="1914"/>
      <c r="AX78" s="1914"/>
      <c r="AY78" s="603">
        <f t="shared" si="22"/>
        <v>0</v>
      </c>
      <c r="AZ78" s="1937"/>
      <c r="BA78" s="1937"/>
      <c r="BB78" s="1934">
        <f t="shared" si="23"/>
        <v>0</v>
      </c>
      <c r="BC78" s="1937"/>
      <c r="BD78" s="1934">
        <f t="shared" si="24"/>
        <v>0</v>
      </c>
    </row>
    <row r="79" spans="1:56" s="604" customFormat="1" ht="14.25">
      <c r="A79" s="1914"/>
      <c r="B79" s="1915"/>
      <c r="C79" s="1923"/>
      <c r="D79" s="1914"/>
      <c r="E79" s="1924"/>
      <c r="F79" s="1923"/>
      <c r="G79" s="1914"/>
      <c r="H79" s="1914"/>
      <c r="I79" s="1914"/>
      <c r="J79" s="1914"/>
      <c r="K79" s="1914"/>
      <c r="L79" s="1914"/>
      <c r="M79" s="1914"/>
      <c r="N79" s="1931">
        <f t="shared" si="16"/>
        <v>0</v>
      </c>
      <c r="O79" s="1937"/>
      <c r="P79" s="1937"/>
      <c r="Q79" s="1937"/>
      <c r="R79" s="1934">
        <f t="shared" si="13"/>
        <v>0</v>
      </c>
      <c r="S79" s="1923"/>
      <c r="T79" s="1914"/>
      <c r="U79" s="1914"/>
      <c r="V79" s="1914"/>
      <c r="W79" s="1914"/>
      <c r="X79" s="605">
        <f t="shared" si="17"/>
        <v>0</v>
      </c>
      <c r="Y79" s="1923"/>
      <c r="Z79" s="1914"/>
      <c r="AA79" s="1914"/>
      <c r="AB79" s="1914"/>
      <c r="AC79" s="1914"/>
      <c r="AD79" s="1914"/>
      <c r="AE79" s="1914"/>
      <c r="AF79" s="1914"/>
      <c r="AG79" s="1914"/>
      <c r="AH79" s="603">
        <f t="shared" si="18"/>
        <v>0</v>
      </c>
      <c r="AI79" s="1937"/>
      <c r="AJ79" s="1935">
        <f t="shared" si="19"/>
        <v>0</v>
      </c>
      <c r="AK79" s="1923"/>
      <c r="AL79" s="1914"/>
      <c r="AM79" s="1914"/>
      <c r="AN79" s="1914"/>
      <c r="AO79" s="1914"/>
      <c r="AP79" s="1914"/>
      <c r="AQ79" s="1930">
        <f t="shared" si="20"/>
        <v>0</v>
      </c>
      <c r="AR79" s="1937"/>
      <c r="AS79" s="1937"/>
      <c r="AT79" s="1937"/>
      <c r="AU79" s="1934">
        <f t="shared" si="21"/>
        <v>0</v>
      </c>
      <c r="AV79" s="1923"/>
      <c r="AW79" s="1914"/>
      <c r="AX79" s="1914"/>
      <c r="AY79" s="603">
        <f t="shared" si="22"/>
        <v>0</v>
      </c>
      <c r="AZ79" s="1937"/>
      <c r="BA79" s="1937"/>
      <c r="BB79" s="1934">
        <f t="shared" si="23"/>
        <v>0</v>
      </c>
      <c r="BC79" s="1937"/>
      <c r="BD79" s="1934">
        <f t="shared" si="24"/>
        <v>0</v>
      </c>
    </row>
    <row r="80" spans="1:56" s="604" customFormat="1" ht="14.25">
      <c r="A80" s="1914"/>
      <c r="B80" s="1915"/>
      <c r="C80" s="1923"/>
      <c r="D80" s="1914"/>
      <c r="E80" s="1924"/>
      <c r="F80" s="1923"/>
      <c r="G80" s="1914"/>
      <c r="H80" s="1914"/>
      <c r="I80" s="1914"/>
      <c r="J80" s="1914"/>
      <c r="K80" s="1914"/>
      <c r="L80" s="1914"/>
      <c r="M80" s="1914"/>
      <c r="N80" s="1931">
        <f t="shared" si="16"/>
        <v>0</v>
      </c>
      <c r="O80" s="1937"/>
      <c r="P80" s="1937"/>
      <c r="Q80" s="1937"/>
      <c r="R80" s="1934">
        <f t="shared" si="13"/>
        <v>0</v>
      </c>
      <c r="S80" s="1923"/>
      <c r="T80" s="1914"/>
      <c r="U80" s="1914"/>
      <c r="V80" s="1914"/>
      <c r="W80" s="1914"/>
      <c r="X80" s="605">
        <f t="shared" si="17"/>
        <v>0</v>
      </c>
      <c r="Y80" s="1923"/>
      <c r="Z80" s="1914"/>
      <c r="AA80" s="1914"/>
      <c r="AB80" s="1914"/>
      <c r="AC80" s="1914"/>
      <c r="AD80" s="1914"/>
      <c r="AE80" s="1914"/>
      <c r="AF80" s="1914"/>
      <c r="AG80" s="1914"/>
      <c r="AH80" s="603">
        <f t="shared" si="18"/>
        <v>0</v>
      </c>
      <c r="AI80" s="1937"/>
      <c r="AJ80" s="1935">
        <f t="shared" si="19"/>
        <v>0</v>
      </c>
      <c r="AK80" s="1923"/>
      <c r="AL80" s="1914"/>
      <c r="AM80" s="1914"/>
      <c r="AN80" s="1914"/>
      <c r="AO80" s="1914"/>
      <c r="AP80" s="1914"/>
      <c r="AQ80" s="1930">
        <f t="shared" si="20"/>
        <v>0</v>
      </c>
      <c r="AR80" s="1937"/>
      <c r="AS80" s="1937"/>
      <c r="AT80" s="1937"/>
      <c r="AU80" s="1934">
        <f t="shared" si="21"/>
        <v>0</v>
      </c>
      <c r="AV80" s="1923"/>
      <c r="AW80" s="1914"/>
      <c r="AX80" s="1914"/>
      <c r="AY80" s="603">
        <f t="shared" si="22"/>
        <v>0</v>
      </c>
      <c r="AZ80" s="1937"/>
      <c r="BA80" s="1937"/>
      <c r="BB80" s="1934">
        <f t="shared" si="23"/>
        <v>0</v>
      </c>
      <c r="BC80" s="1937"/>
      <c r="BD80" s="1934">
        <f t="shared" si="24"/>
        <v>0</v>
      </c>
    </row>
    <row r="81" spans="1:56" s="604" customFormat="1" ht="14.25">
      <c r="A81" s="1914"/>
      <c r="B81" s="1915"/>
      <c r="C81" s="1923"/>
      <c r="D81" s="1914"/>
      <c r="E81" s="1924"/>
      <c r="F81" s="1923"/>
      <c r="G81" s="1914"/>
      <c r="H81" s="1914"/>
      <c r="I81" s="1914"/>
      <c r="J81" s="1914"/>
      <c r="K81" s="1914"/>
      <c r="L81" s="1914"/>
      <c r="M81" s="1914"/>
      <c r="N81" s="1931">
        <f t="shared" si="16"/>
        <v>0</v>
      </c>
      <c r="O81" s="1937"/>
      <c r="P81" s="1937"/>
      <c r="Q81" s="1937"/>
      <c r="R81" s="1934">
        <f t="shared" si="13"/>
        <v>0</v>
      </c>
      <c r="S81" s="1923"/>
      <c r="T81" s="1914"/>
      <c r="U81" s="1914"/>
      <c r="V81" s="1914"/>
      <c r="W81" s="1914"/>
      <c r="X81" s="605">
        <f t="shared" si="17"/>
        <v>0</v>
      </c>
      <c r="Y81" s="1923"/>
      <c r="Z81" s="1914"/>
      <c r="AA81" s="1914"/>
      <c r="AB81" s="1914"/>
      <c r="AC81" s="1914"/>
      <c r="AD81" s="1914"/>
      <c r="AE81" s="1914"/>
      <c r="AF81" s="1914"/>
      <c r="AG81" s="1914"/>
      <c r="AH81" s="603">
        <f t="shared" si="18"/>
        <v>0</v>
      </c>
      <c r="AI81" s="1937"/>
      <c r="AJ81" s="1935">
        <f t="shared" si="19"/>
        <v>0</v>
      </c>
      <c r="AK81" s="1923"/>
      <c r="AL81" s="1914"/>
      <c r="AM81" s="1914"/>
      <c r="AN81" s="1914"/>
      <c r="AO81" s="1914"/>
      <c r="AP81" s="1914"/>
      <c r="AQ81" s="1930">
        <f t="shared" si="20"/>
        <v>0</v>
      </c>
      <c r="AR81" s="1937"/>
      <c r="AS81" s="1937"/>
      <c r="AT81" s="1937"/>
      <c r="AU81" s="1934">
        <f t="shared" si="21"/>
        <v>0</v>
      </c>
      <c r="AV81" s="1923"/>
      <c r="AW81" s="1914"/>
      <c r="AX81" s="1914"/>
      <c r="AY81" s="603">
        <f t="shared" si="22"/>
        <v>0</v>
      </c>
      <c r="AZ81" s="1937"/>
      <c r="BA81" s="1937"/>
      <c r="BB81" s="1934">
        <f t="shared" si="23"/>
        <v>0</v>
      </c>
      <c r="BC81" s="1937"/>
      <c r="BD81" s="1934">
        <f t="shared" si="24"/>
        <v>0</v>
      </c>
    </row>
    <row r="82" spans="1:56" s="604" customFormat="1" ht="14.25">
      <c r="A82" s="1914"/>
      <c r="B82" s="1915"/>
      <c r="C82" s="1923"/>
      <c r="D82" s="1914"/>
      <c r="E82" s="1924"/>
      <c r="F82" s="1923"/>
      <c r="G82" s="1914"/>
      <c r="H82" s="1914"/>
      <c r="I82" s="1914"/>
      <c r="J82" s="1914"/>
      <c r="K82" s="1914"/>
      <c r="L82" s="1914"/>
      <c r="M82" s="1914"/>
      <c r="N82" s="1931">
        <f t="shared" si="16"/>
        <v>0</v>
      </c>
      <c r="O82" s="1937"/>
      <c r="P82" s="1937"/>
      <c r="Q82" s="1937"/>
      <c r="R82" s="1934">
        <f t="shared" si="13"/>
        <v>0</v>
      </c>
      <c r="S82" s="1923"/>
      <c r="T82" s="1914"/>
      <c r="U82" s="1914"/>
      <c r="V82" s="1914"/>
      <c r="W82" s="1914"/>
      <c r="X82" s="605">
        <f t="shared" si="17"/>
        <v>0</v>
      </c>
      <c r="Y82" s="1923"/>
      <c r="Z82" s="1914"/>
      <c r="AA82" s="1914"/>
      <c r="AB82" s="1914"/>
      <c r="AC82" s="1914"/>
      <c r="AD82" s="1914"/>
      <c r="AE82" s="1914"/>
      <c r="AF82" s="1914"/>
      <c r="AG82" s="1914"/>
      <c r="AH82" s="603">
        <f t="shared" si="18"/>
        <v>0</v>
      </c>
      <c r="AI82" s="1937"/>
      <c r="AJ82" s="1935">
        <f t="shared" si="19"/>
        <v>0</v>
      </c>
      <c r="AK82" s="1923"/>
      <c r="AL82" s="1914"/>
      <c r="AM82" s="1914"/>
      <c r="AN82" s="1914"/>
      <c r="AO82" s="1914"/>
      <c r="AP82" s="1914"/>
      <c r="AQ82" s="1930">
        <f t="shared" si="20"/>
        <v>0</v>
      </c>
      <c r="AR82" s="1937"/>
      <c r="AS82" s="1937"/>
      <c r="AT82" s="1937"/>
      <c r="AU82" s="1934">
        <f t="shared" si="21"/>
        <v>0</v>
      </c>
      <c r="AV82" s="1923"/>
      <c r="AW82" s="1914"/>
      <c r="AX82" s="1914"/>
      <c r="AY82" s="603">
        <f t="shared" si="22"/>
        <v>0</v>
      </c>
      <c r="AZ82" s="1937"/>
      <c r="BA82" s="1937"/>
      <c r="BB82" s="1934">
        <f t="shared" si="23"/>
        <v>0</v>
      </c>
      <c r="BC82" s="1937"/>
      <c r="BD82" s="1934">
        <f t="shared" si="24"/>
        <v>0</v>
      </c>
    </row>
    <row r="83" spans="1:56" s="604" customFormat="1" ht="14.25">
      <c r="A83" s="1914"/>
      <c r="B83" s="1915"/>
      <c r="C83" s="1923"/>
      <c r="D83" s="1914"/>
      <c r="E83" s="1924"/>
      <c r="F83" s="1923"/>
      <c r="G83" s="1914"/>
      <c r="H83" s="1914"/>
      <c r="I83" s="1914"/>
      <c r="J83" s="1914"/>
      <c r="K83" s="1914"/>
      <c r="L83" s="1914"/>
      <c r="M83" s="1914"/>
      <c r="N83" s="1931">
        <f t="shared" si="16"/>
        <v>0</v>
      </c>
      <c r="O83" s="1937"/>
      <c r="P83" s="1937"/>
      <c r="Q83" s="1937"/>
      <c r="R83" s="1934">
        <f t="shared" si="13"/>
        <v>0</v>
      </c>
      <c r="S83" s="1923"/>
      <c r="T83" s="1914"/>
      <c r="U83" s="1914"/>
      <c r="V83" s="1914"/>
      <c r="W83" s="1914"/>
      <c r="X83" s="605">
        <f t="shared" si="17"/>
        <v>0</v>
      </c>
      <c r="Y83" s="1923"/>
      <c r="Z83" s="1914"/>
      <c r="AA83" s="1914"/>
      <c r="AB83" s="1914"/>
      <c r="AC83" s="1914"/>
      <c r="AD83" s="1914"/>
      <c r="AE83" s="1914"/>
      <c r="AF83" s="1914"/>
      <c r="AG83" s="1914"/>
      <c r="AH83" s="603">
        <f t="shared" si="18"/>
        <v>0</v>
      </c>
      <c r="AI83" s="1937"/>
      <c r="AJ83" s="1935">
        <f t="shared" si="19"/>
        <v>0</v>
      </c>
      <c r="AK83" s="1923"/>
      <c r="AL83" s="1914"/>
      <c r="AM83" s="1914"/>
      <c r="AN83" s="1914"/>
      <c r="AO83" s="1914"/>
      <c r="AP83" s="1914"/>
      <c r="AQ83" s="1930">
        <f t="shared" si="20"/>
        <v>0</v>
      </c>
      <c r="AR83" s="1937"/>
      <c r="AS83" s="1937"/>
      <c r="AT83" s="1937"/>
      <c r="AU83" s="1934">
        <f t="shared" si="21"/>
        <v>0</v>
      </c>
      <c r="AV83" s="1923"/>
      <c r="AW83" s="1914"/>
      <c r="AX83" s="1914"/>
      <c r="AY83" s="603">
        <f t="shared" si="22"/>
        <v>0</v>
      </c>
      <c r="AZ83" s="1937"/>
      <c r="BA83" s="1937"/>
      <c r="BB83" s="1934">
        <f t="shared" si="23"/>
        <v>0</v>
      </c>
      <c r="BC83" s="1937"/>
      <c r="BD83" s="1934">
        <f t="shared" si="24"/>
        <v>0</v>
      </c>
    </row>
    <row r="84" spans="1:56" s="604" customFormat="1" ht="14.25">
      <c r="A84" s="1914"/>
      <c r="B84" s="1915"/>
      <c r="C84" s="1923"/>
      <c r="D84" s="1914"/>
      <c r="E84" s="1924"/>
      <c r="F84" s="1923"/>
      <c r="G84" s="1914"/>
      <c r="H84" s="1914"/>
      <c r="I84" s="1914"/>
      <c r="J84" s="1914"/>
      <c r="K84" s="1914"/>
      <c r="L84" s="1914"/>
      <c r="M84" s="1914"/>
      <c r="N84" s="1931">
        <f t="shared" si="16"/>
        <v>0</v>
      </c>
      <c r="O84" s="1937"/>
      <c r="P84" s="1937"/>
      <c r="Q84" s="1937"/>
      <c r="R84" s="1934">
        <f t="shared" si="13"/>
        <v>0</v>
      </c>
      <c r="S84" s="1923"/>
      <c r="T84" s="1914"/>
      <c r="U84" s="1914"/>
      <c r="V84" s="1914"/>
      <c r="W84" s="1914"/>
      <c r="X84" s="605">
        <f t="shared" si="17"/>
        <v>0</v>
      </c>
      <c r="Y84" s="1923"/>
      <c r="Z84" s="1914"/>
      <c r="AA84" s="1914"/>
      <c r="AB84" s="1914"/>
      <c r="AC84" s="1914"/>
      <c r="AD84" s="1914"/>
      <c r="AE84" s="1914"/>
      <c r="AF84" s="1914"/>
      <c r="AG84" s="1914"/>
      <c r="AH84" s="603">
        <f t="shared" si="18"/>
        <v>0</v>
      </c>
      <c r="AI84" s="1937"/>
      <c r="AJ84" s="1935">
        <f t="shared" si="19"/>
        <v>0</v>
      </c>
      <c r="AK84" s="1923"/>
      <c r="AL84" s="1914"/>
      <c r="AM84" s="1914"/>
      <c r="AN84" s="1914"/>
      <c r="AO84" s="1914"/>
      <c r="AP84" s="1914"/>
      <c r="AQ84" s="1930">
        <f t="shared" si="20"/>
        <v>0</v>
      </c>
      <c r="AR84" s="1937"/>
      <c r="AS84" s="1937"/>
      <c r="AT84" s="1937"/>
      <c r="AU84" s="1934">
        <f t="shared" si="21"/>
        <v>0</v>
      </c>
      <c r="AV84" s="1923"/>
      <c r="AW84" s="1914"/>
      <c r="AX84" s="1914"/>
      <c r="AY84" s="603">
        <f t="shared" si="22"/>
        <v>0</v>
      </c>
      <c r="AZ84" s="1937"/>
      <c r="BA84" s="1937"/>
      <c r="BB84" s="1934">
        <f t="shared" si="23"/>
        <v>0</v>
      </c>
      <c r="BC84" s="1937"/>
      <c r="BD84" s="1934">
        <f t="shared" si="24"/>
        <v>0</v>
      </c>
    </row>
    <row r="85" spans="1:56" s="604" customFormat="1" ht="14.25">
      <c r="A85" s="1914"/>
      <c r="B85" s="1915"/>
      <c r="C85" s="1923"/>
      <c r="D85" s="1914"/>
      <c r="E85" s="1924"/>
      <c r="F85" s="1923"/>
      <c r="G85" s="1914"/>
      <c r="H85" s="1914"/>
      <c r="I85" s="1914"/>
      <c r="J85" s="1914"/>
      <c r="K85" s="1914"/>
      <c r="L85" s="1914"/>
      <c r="M85" s="1914"/>
      <c r="N85" s="1931">
        <f t="shared" si="16"/>
        <v>0</v>
      </c>
      <c r="O85" s="1937"/>
      <c r="P85" s="1937"/>
      <c r="Q85" s="1937"/>
      <c r="R85" s="1934">
        <f t="shared" si="13"/>
        <v>0</v>
      </c>
      <c r="S85" s="1923"/>
      <c r="T85" s="1914"/>
      <c r="U85" s="1914"/>
      <c r="V85" s="1914"/>
      <c r="W85" s="1914"/>
      <c r="X85" s="605">
        <f t="shared" si="17"/>
        <v>0</v>
      </c>
      <c r="Y85" s="1923"/>
      <c r="Z85" s="1914"/>
      <c r="AA85" s="1914"/>
      <c r="AB85" s="1914"/>
      <c r="AC85" s="1914"/>
      <c r="AD85" s="1914"/>
      <c r="AE85" s="1914"/>
      <c r="AF85" s="1914"/>
      <c r="AG85" s="1914"/>
      <c r="AH85" s="603">
        <f t="shared" si="18"/>
        <v>0</v>
      </c>
      <c r="AI85" s="1937"/>
      <c r="AJ85" s="1935">
        <f t="shared" si="19"/>
        <v>0</v>
      </c>
      <c r="AK85" s="1923"/>
      <c r="AL85" s="1914"/>
      <c r="AM85" s="1914"/>
      <c r="AN85" s="1914"/>
      <c r="AO85" s="1914"/>
      <c r="AP85" s="1914"/>
      <c r="AQ85" s="1930">
        <f t="shared" si="20"/>
        <v>0</v>
      </c>
      <c r="AR85" s="1937"/>
      <c r="AS85" s="1937"/>
      <c r="AT85" s="1937"/>
      <c r="AU85" s="1934">
        <f t="shared" si="21"/>
        <v>0</v>
      </c>
      <c r="AV85" s="1923"/>
      <c r="AW85" s="1914"/>
      <c r="AX85" s="1914"/>
      <c r="AY85" s="603">
        <f t="shared" si="22"/>
        <v>0</v>
      </c>
      <c r="AZ85" s="1937"/>
      <c r="BA85" s="1937"/>
      <c r="BB85" s="1934">
        <f t="shared" si="23"/>
        <v>0</v>
      </c>
      <c r="BC85" s="1937"/>
      <c r="BD85" s="1934">
        <f t="shared" si="24"/>
        <v>0</v>
      </c>
    </row>
    <row r="86" spans="1:56" s="604" customFormat="1" ht="14.25">
      <c r="A86" s="1914"/>
      <c r="B86" s="1915"/>
      <c r="C86" s="1923"/>
      <c r="D86" s="1914"/>
      <c r="E86" s="1924"/>
      <c r="F86" s="1923"/>
      <c r="G86" s="1914"/>
      <c r="H86" s="1914"/>
      <c r="I86" s="1914"/>
      <c r="J86" s="1914"/>
      <c r="K86" s="1914"/>
      <c r="L86" s="1914"/>
      <c r="M86" s="1914"/>
      <c r="N86" s="1931">
        <f t="shared" si="16"/>
        <v>0</v>
      </c>
      <c r="O86" s="1937"/>
      <c r="P86" s="1937"/>
      <c r="Q86" s="1937"/>
      <c r="R86" s="1934">
        <f t="shared" si="13"/>
        <v>0</v>
      </c>
      <c r="S86" s="1923"/>
      <c r="T86" s="1914"/>
      <c r="U86" s="1914"/>
      <c r="V86" s="1914"/>
      <c r="W86" s="1914"/>
      <c r="X86" s="605">
        <f t="shared" si="17"/>
        <v>0</v>
      </c>
      <c r="Y86" s="1923"/>
      <c r="Z86" s="1914"/>
      <c r="AA86" s="1914"/>
      <c r="AB86" s="1914"/>
      <c r="AC86" s="1914"/>
      <c r="AD86" s="1914"/>
      <c r="AE86" s="1914"/>
      <c r="AF86" s="1914"/>
      <c r="AG86" s="1914"/>
      <c r="AH86" s="603">
        <f t="shared" si="18"/>
        <v>0</v>
      </c>
      <c r="AI86" s="1937"/>
      <c r="AJ86" s="1935">
        <f t="shared" si="19"/>
        <v>0</v>
      </c>
      <c r="AK86" s="1923"/>
      <c r="AL86" s="1914"/>
      <c r="AM86" s="1914"/>
      <c r="AN86" s="1914"/>
      <c r="AO86" s="1914"/>
      <c r="AP86" s="1914"/>
      <c r="AQ86" s="1930">
        <f t="shared" si="20"/>
        <v>0</v>
      </c>
      <c r="AR86" s="1937"/>
      <c r="AS86" s="1937"/>
      <c r="AT86" s="1937"/>
      <c r="AU86" s="1934">
        <f t="shared" si="21"/>
        <v>0</v>
      </c>
      <c r="AV86" s="1923"/>
      <c r="AW86" s="1914"/>
      <c r="AX86" s="1914"/>
      <c r="AY86" s="603">
        <f t="shared" si="22"/>
        <v>0</v>
      </c>
      <c r="AZ86" s="1937"/>
      <c r="BA86" s="1937"/>
      <c r="BB86" s="1934">
        <f t="shared" si="23"/>
        <v>0</v>
      </c>
      <c r="BC86" s="1937"/>
      <c r="BD86" s="1934">
        <f t="shared" si="24"/>
        <v>0</v>
      </c>
    </row>
    <row r="87" spans="1:56" s="604" customFormat="1" ht="14.25">
      <c r="A87" s="1914"/>
      <c r="B87" s="1915"/>
      <c r="C87" s="1923"/>
      <c r="D87" s="1914"/>
      <c r="E87" s="1924"/>
      <c r="F87" s="1923"/>
      <c r="G87" s="1914"/>
      <c r="H87" s="1914"/>
      <c r="I87" s="1914"/>
      <c r="J87" s="1914"/>
      <c r="K87" s="1914"/>
      <c r="L87" s="1914"/>
      <c r="M87" s="1914"/>
      <c r="N87" s="1931">
        <f t="shared" si="16"/>
        <v>0</v>
      </c>
      <c r="O87" s="1937"/>
      <c r="P87" s="1937"/>
      <c r="Q87" s="1937"/>
      <c r="R87" s="1934">
        <f t="shared" si="13"/>
        <v>0</v>
      </c>
      <c r="S87" s="1923"/>
      <c r="T87" s="1914"/>
      <c r="U87" s="1914"/>
      <c r="V87" s="1914"/>
      <c r="W87" s="1914"/>
      <c r="X87" s="605">
        <f t="shared" si="17"/>
        <v>0</v>
      </c>
      <c r="Y87" s="1923"/>
      <c r="Z87" s="1914"/>
      <c r="AA87" s="1914"/>
      <c r="AB87" s="1914"/>
      <c r="AC87" s="1914"/>
      <c r="AD87" s="1914"/>
      <c r="AE87" s="1914"/>
      <c r="AF87" s="1914"/>
      <c r="AG87" s="1914"/>
      <c r="AH87" s="603">
        <f t="shared" si="18"/>
        <v>0</v>
      </c>
      <c r="AI87" s="1937"/>
      <c r="AJ87" s="1935">
        <f t="shared" si="19"/>
        <v>0</v>
      </c>
      <c r="AK87" s="1923"/>
      <c r="AL87" s="1914"/>
      <c r="AM87" s="1914"/>
      <c r="AN87" s="1914"/>
      <c r="AO87" s="1914"/>
      <c r="AP87" s="1914"/>
      <c r="AQ87" s="1930">
        <f t="shared" si="20"/>
        <v>0</v>
      </c>
      <c r="AR87" s="1937"/>
      <c r="AS87" s="1937"/>
      <c r="AT87" s="1937"/>
      <c r="AU87" s="1934">
        <f t="shared" si="21"/>
        <v>0</v>
      </c>
      <c r="AV87" s="1923"/>
      <c r="AW87" s="1914"/>
      <c r="AX87" s="1914"/>
      <c r="AY87" s="603">
        <f t="shared" si="22"/>
        <v>0</v>
      </c>
      <c r="AZ87" s="1937"/>
      <c r="BA87" s="1937"/>
      <c r="BB87" s="1934">
        <f t="shared" si="23"/>
        <v>0</v>
      </c>
      <c r="BC87" s="1937"/>
      <c r="BD87" s="1934">
        <f t="shared" si="24"/>
        <v>0</v>
      </c>
    </row>
    <row r="88" spans="1:56" s="604" customFormat="1" ht="14.25">
      <c r="A88" s="1914"/>
      <c r="B88" s="1915"/>
      <c r="C88" s="1923"/>
      <c r="D88" s="1914"/>
      <c r="E88" s="1924"/>
      <c r="F88" s="1923"/>
      <c r="G88" s="1914"/>
      <c r="H88" s="1914"/>
      <c r="I88" s="1914"/>
      <c r="J88" s="1914"/>
      <c r="K88" s="1914"/>
      <c r="L88" s="1914"/>
      <c r="M88" s="1914"/>
      <c r="N88" s="1931">
        <f t="shared" si="16"/>
        <v>0</v>
      </c>
      <c r="O88" s="1937"/>
      <c r="P88" s="1937"/>
      <c r="Q88" s="1937"/>
      <c r="R88" s="1934">
        <f t="shared" si="13"/>
        <v>0</v>
      </c>
      <c r="S88" s="1923"/>
      <c r="T88" s="1914"/>
      <c r="U88" s="1914"/>
      <c r="V88" s="1914"/>
      <c r="W88" s="1914"/>
      <c r="X88" s="605">
        <f t="shared" si="17"/>
        <v>0</v>
      </c>
      <c r="Y88" s="1923"/>
      <c r="Z88" s="1914"/>
      <c r="AA88" s="1914"/>
      <c r="AB88" s="1914"/>
      <c r="AC88" s="1914"/>
      <c r="AD88" s="1914"/>
      <c r="AE88" s="1914"/>
      <c r="AF88" s="1914"/>
      <c r="AG88" s="1914"/>
      <c r="AH88" s="603">
        <f t="shared" si="18"/>
        <v>0</v>
      </c>
      <c r="AI88" s="1937"/>
      <c r="AJ88" s="1935">
        <f t="shared" si="19"/>
        <v>0</v>
      </c>
      <c r="AK88" s="1923"/>
      <c r="AL88" s="1914"/>
      <c r="AM88" s="1914"/>
      <c r="AN88" s="1914"/>
      <c r="AO88" s="1914"/>
      <c r="AP88" s="1914"/>
      <c r="AQ88" s="1930">
        <f t="shared" si="20"/>
        <v>0</v>
      </c>
      <c r="AR88" s="1937"/>
      <c r="AS88" s="1937"/>
      <c r="AT88" s="1937"/>
      <c r="AU88" s="1934">
        <f t="shared" si="21"/>
        <v>0</v>
      </c>
      <c r="AV88" s="1923"/>
      <c r="AW88" s="1914"/>
      <c r="AX88" s="1914"/>
      <c r="AY88" s="603">
        <f t="shared" si="22"/>
        <v>0</v>
      </c>
      <c r="AZ88" s="1937"/>
      <c r="BA88" s="1937"/>
      <c r="BB88" s="1934">
        <f t="shared" si="23"/>
        <v>0</v>
      </c>
      <c r="BC88" s="1937"/>
      <c r="BD88" s="1934">
        <f t="shared" si="24"/>
        <v>0</v>
      </c>
    </row>
    <row r="89" spans="1:56" s="604" customFormat="1" ht="14.25">
      <c r="A89" s="1914"/>
      <c r="B89" s="1916"/>
      <c r="C89" s="1923"/>
      <c r="D89" s="1914"/>
      <c r="E89" s="1924"/>
      <c r="F89" s="1923"/>
      <c r="G89" s="1914"/>
      <c r="H89" s="1914"/>
      <c r="I89" s="1914"/>
      <c r="J89" s="1914"/>
      <c r="K89" s="1914"/>
      <c r="L89" s="1914"/>
      <c r="M89" s="1914"/>
      <c r="N89" s="1931">
        <f t="shared" si="16"/>
        <v>0</v>
      </c>
      <c r="O89" s="1937"/>
      <c r="P89" s="1937"/>
      <c r="Q89" s="1937"/>
      <c r="R89" s="1934">
        <f t="shared" si="13"/>
        <v>0</v>
      </c>
      <c r="S89" s="1923"/>
      <c r="T89" s="1914"/>
      <c r="U89" s="1914"/>
      <c r="V89" s="1914"/>
      <c r="W89" s="1914"/>
      <c r="X89" s="605">
        <f t="shared" si="17"/>
        <v>0</v>
      </c>
      <c r="Y89" s="1923"/>
      <c r="Z89" s="1914"/>
      <c r="AA89" s="1914"/>
      <c r="AB89" s="1914"/>
      <c r="AC89" s="1914"/>
      <c r="AD89" s="1914"/>
      <c r="AE89" s="1914"/>
      <c r="AF89" s="1914"/>
      <c r="AG89" s="1914"/>
      <c r="AH89" s="603">
        <f t="shared" si="18"/>
        <v>0</v>
      </c>
      <c r="AI89" s="1937"/>
      <c r="AJ89" s="1935">
        <f t="shared" si="19"/>
        <v>0</v>
      </c>
      <c r="AK89" s="1923"/>
      <c r="AL89" s="1914"/>
      <c r="AM89" s="1914"/>
      <c r="AN89" s="1914"/>
      <c r="AO89" s="1914"/>
      <c r="AP89" s="1914"/>
      <c r="AQ89" s="1930">
        <f t="shared" si="20"/>
        <v>0</v>
      </c>
      <c r="AR89" s="1937"/>
      <c r="AS89" s="1937"/>
      <c r="AT89" s="1937"/>
      <c r="AU89" s="1934">
        <f t="shared" si="21"/>
        <v>0</v>
      </c>
      <c r="AV89" s="1923"/>
      <c r="AW89" s="1914"/>
      <c r="AX89" s="1914"/>
      <c r="AY89" s="603">
        <f t="shared" si="22"/>
        <v>0</v>
      </c>
      <c r="AZ89" s="1937"/>
      <c r="BA89" s="1937"/>
      <c r="BB89" s="1934">
        <f t="shared" si="23"/>
        <v>0</v>
      </c>
      <c r="BC89" s="1937"/>
      <c r="BD89" s="1934">
        <f t="shared" si="24"/>
        <v>0</v>
      </c>
    </row>
    <row r="90" spans="1:56" s="604" customFormat="1" ht="14.25">
      <c r="A90" s="1914"/>
      <c r="B90" s="1916"/>
      <c r="C90" s="1923"/>
      <c r="D90" s="1914"/>
      <c r="E90" s="1924"/>
      <c r="F90" s="1923"/>
      <c r="G90" s="1914"/>
      <c r="H90" s="1914"/>
      <c r="I90" s="1914"/>
      <c r="J90" s="1914"/>
      <c r="K90" s="1914"/>
      <c r="L90" s="1914"/>
      <c r="M90" s="1914"/>
      <c r="N90" s="1931">
        <f t="shared" ref="N90:N101" si="25">SUM(F90:M90)</f>
        <v>0</v>
      </c>
      <c r="O90" s="1937"/>
      <c r="P90" s="1937"/>
      <c r="Q90" s="1937"/>
      <c r="R90" s="1934">
        <f t="shared" si="13"/>
        <v>0</v>
      </c>
      <c r="S90" s="1923"/>
      <c r="T90" s="1914"/>
      <c r="U90" s="1914"/>
      <c r="V90" s="1914"/>
      <c r="W90" s="1914"/>
      <c r="X90" s="605">
        <f t="shared" si="17"/>
        <v>0</v>
      </c>
      <c r="Y90" s="1923"/>
      <c r="Z90" s="1914"/>
      <c r="AA90" s="1914"/>
      <c r="AB90" s="1914"/>
      <c r="AC90" s="1914"/>
      <c r="AD90" s="1914"/>
      <c r="AE90" s="1914"/>
      <c r="AF90" s="1914"/>
      <c r="AG90" s="1914"/>
      <c r="AH90" s="605">
        <f t="shared" si="18"/>
        <v>0</v>
      </c>
      <c r="AI90" s="1937"/>
      <c r="AJ90" s="1935">
        <f t="shared" si="19"/>
        <v>0</v>
      </c>
      <c r="AK90" s="1923"/>
      <c r="AL90" s="1914"/>
      <c r="AM90" s="1914"/>
      <c r="AN90" s="1914"/>
      <c r="AO90" s="1914"/>
      <c r="AP90" s="1914"/>
      <c r="AQ90" s="1931">
        <f t="shared" si="20"/>
        <v>0</v>
      </c>
      <c r="AR90" s="1937"/>
      <c r="AS90" s="1937"/>
      <c r="AT90" s="1937"/>
      <c r="AU90" s="1935">
        <f t="shared" si="21"/>
        <v>0</v>
      </c>
      <c r="AV90" s="1923"/>
      <c r="AW90" s="1914"/>
      <c r="AX90" s="1914"/>
      <c r="AY90" s="605">
        <f t="shared" si="22"/>
        <v>0</v>
      </c>
      <c r="AZ90" s="1937"/>
      <c r="BA90" s="1937"/>
      <c r="BB90" s="1935">
        <f t="shared" si="23"/>
        <v>0</v>
      </c>
      <c r="BC90" s="1937"/>
      <c r="BD90" s="1935">
        <f t="shared" si="24"/>
        <v>0</v>
      </c>
    </row>
    <row r="91" spans="1:56" s="604" customFormat="1" ht="14.25">
      <c r="A91" s="1914"/>
      <c r="B91" s="1916"/>
      <c r="C91" s="1923"/>
      <c r="D91" s="1914"/>
      <c r="E91" s="1924"/>
      <c r="F91" s="1923"/>
      <c r="G91" s="1914"/>
      <c r="H91" s="1914"/>
      <c r="I91" s="1914"/>
      <c r="J91" s="1914"/>
      <c r="K91" s="1914"/>
      <c r="L91" s="1914"/>
      <c r="M91" s="1914"/>
      <c r="N91" s="1931">
        <f t="shared" si="25"/>
        <v>0</v>
      </c>
      <c r="O91" s="1937"/>
      <c r="P91" s="1937"/>
      <c r="Q91" s="1937"/>
      <c r="R91" s="1934">
        <f t="shared" si="13"/>
        <v>0</v>
      </c>
      <c r="S91" s="1923"/>
      <c r="T91" s="1914"/>
      <c r="U91" s="1914"/>
      <c r="V91" s="1914"/>
      <c r="W91" s="1914"/>
      <c r="X91" s="605">
        <f t="shared" si="17"/>
        <v>0</v>
      </c>
      <c r="Y91" s="1923"/>
      <c r="Z91" s="1914"/>
      <c r="AA91" s="1914"/>
      <c r="AB91" s="1914"/>
      <c r="AC91" s="1914"/>
      <c r="AD91" s="1914"/>
      <c r="AE91" s="1914"/>
      <c r="AF91" s="1914"/>
      <c r="AG91" s="1914"/>
      <c r="AH91" s="605">
        <f t="shared" si="18"/>
        <v>0</v>
      </c>
      <c r="AI91" s="1937"/>
      <c r="AJ91" s="1935">
        <f t="shared" si="19"/>
        <v>0</v>
      </c>
      <c r="AK91" s="1923"/>
      <c r="AL91" s="1914"/>
      <c r="AM91" s="1914"/>
      <c r="AN91" s="1914"/>
      <c r="AO91" s="1914"/>
      <c r="AP91" s="1914"/>
      <c r="AQ91" s="1931">
        <f t="shared" si="20"/>
        <v>0</v>
      </c>
      <c r="AR91" s="1937"/>
      <c r="AS91" s="1937"/>
      <c r="AT91" s="1937"/>
      <c r="AU91" s="1935">
        <f t="shared" si="21"/>
        <v>0</v>
      </c>
      <c r="AV91" s="1923"/>
      <c r="AW91" s="1914"/>
      <c r="AX91" s="1914"/>
      <c r="AY91" s="605">
        <f t="shared" si="22"/>
        <v>0</v>
      </c>
      <c r="AZ91" s="1937"/>
      <c r="BA91" s="1937"/>
      <c r="BB91" s="1935">
        <f t="shared" si="23"/>
        <v>0</v>
      </c>
      <c r="BC91" s="1937"/>
      <c r="BD91" s="1935">
        <f t="shared" si="24"/>
        <v>0</v>
      </c>
    </row>
    <row r="92" spans="1:56" s="604" customFormat="1" ht="14.25">
      <c r="A92" s="1914"/>
      <c r="B92" s="1916"/>
      <c r="C92" s="1923"/>
      <c r="D92" s="1914"/>
      <c r="E92" s="1924"/>
      <c r="F92" s="1923"/>
      <c r="G92" s="1914"/>
      <c r="H92" s="1914"/>
      <c r="I92" s="1914"/>
      <c r="J92" s="1914"/>
      <c r="K92" s="1914"/>
      <c r="L92" s="1914"/>
      <c r="M92" s="1914"/>
      <c r="N92" s="1931">
        <f t="shared" si="25"/>
        <v>0</v>
      </c>
      <c r="O92" s="1937"/>
      <c r="P92" s="1937"/>
      <c r="Q92" s="1937"/>
      <c r="R92" s="1934">
        <f t="shared" si="13"/>
        <v>0</v>
      </c>
      <c r="S92" s="1923"/>
      <c r="T92" s="1914"/>
      <c r="U92" s="1914"/>
      <c r="V92" s="1914"/>
      <c r="W92" s="1914"/>
      <c r="X92" s="605">
        <f t="shared" si="17"/>
        <v>0</v>
      </c>
      <c r="Y92" s="1923"/>
      <c r="Z92" s="1914"/>
      <c r="AA92" s="1914"/>
      <c r="AB92" s="1914"/>
      <c r="AC92" s="1914"/>
      <c r="AD92" s="1914"/>
      <c r="AE92" s="1914"/>
      <c r="AF92" s="1914"/>
      <c r="AG92" s="1914"/>
      <c r="AH92" s="605">
        <f t="shared" si="18"/>
        <v>0</v>
      </c>
      <c r="AI92" s="1937"/>
      <c r="AJ92" s="1935">
        <f t="shared" si="19"/>
        <v>0</v>
      </c>
      <c r="AK92" s="1923"/>
      <c r="AL92" s="1914"/>
      <c r="AM92" s="1914"/>
      <c r="AN92" s="1914"/>
      <c r="AO92" s="1914"/>
      <c r="AP92" s="1914"/>
      <c r="AQ92" s="1931">
        <f t="shared" si="20"/>
        <v>0</v>
      </c>
      <c r="AR92" s="1937"/>
      <c r="AS92" s="1937"/>
      <c r="AT92" s="1937"/>
      <c r="AU92" s="1935">
        <f t="shared" si="21"/>
        <v>0</v>
      </c>
      <c r="AV92" s="1923"/>
      <c r="AW92" s="1914"/>
      <c r="AX92" s="1914"/>
      <c r="AY92" s="605">
        <f t="shared" si="22"/>
        <v>0</v>
      </c>
      <c r="AZ92" s="1937"/>
      <c r="BA92" s="1937"/>
      <c r="BB92" s="1935">
        <f t="shared" si="23"/>
        <v>0</v>
      </c>
      <c r="BC92" s="1937"/>
      <c r="BD92" s="1935">
        <f t="shared" si="24"/>
        <v>0</v>
      </c>
    </row>
    <row r="93" spans="1:56" s="604" customFormat="1" ht="14.25">
      <c r="A93" s="1914"/>
      <c r="B93" s="1916"/>
      <c r="C93" s="1923"/>
      <c r="D93" s="1914"/>
      <c r="E93" s="1924"/>
      <c r="F93" s="1923"/>
      <c r="G93" s="1914"/>
      <c r="H93" s="1914"/>
      <c r="I93" s="1914"/>
      <c r="J93" s="1914"/>
      <c r="K93" s="1914"/>
      <c r="L93" s="1914"/>
      <c r="M93" s="1914"/>
      <c r="N93" s="1931">
        <f t="shared" si="25"/>
        <v>0</v>
      </c>
      <c r="O93" s="1937"/>
      <c r="P93" s="1937"/>
      <c r="Q93" s="1937"/>
      <c r="R93" s="1934">
        <f t="shared" ref="R93:R102" si="26">C93+E93+N93+O93+P93+Q93</f>
        <v>0</v>
      </c>
      <c r="S93" s="1923"/>
      <c r="T93" s="1914"/>
      <c r="U93" s="1914"/>
      <c r="V93" s="1914"/>
      <c r="W93" s="1914"/>
      <c r="X93" s="605">
        <f t="shared" si="17"/>
        <v>0</v>
      </c>
      <c r="Y93" s="1923"/>
      <c r="Z93" s="1914"/>
      <c r="AA93" s="1914"/>
      <c r="AB93" s="1914"/>
      <c r="AC93" s="1914"/>
      <c r="AD93" s="1914"/>
      <c r="AE93" s="1914"/>
      <c r="AF93" s="1914"/>
      <c r="AG93" s="1914"/>
      <c r="AH93" s="605">
        <f t="shared" si="18"/>
        <v>0</v>
      </c>
      <c r="AI93" s="1937"/>
      <c r="AJ93" s="1935">
        <f t="shared" si="19"/>
        <v>0</v>
      </c>
      <c r="AK93" s="1923"/>
      <c r="AL93" s="1914"/>
      <c r="AM93" s="1914"/>
      <c r="AN93" s="1914"/>
      <c r="AO93" s="1914"/>
      <c r="AP93" s="1914"/>
      <c r="AQ93" s="1931">
        <f t="shared" si="20"/>
        <v>0</v>
      </c>
      <c r="AR93" s="1937"/>
      <c r="AS93" s="1937"/>
      <c r="AT93" s="1937"/>
      <c r="AU93" s="1935">
        <f t="shared" si="21"/>
        <v>0</v>
      </c>
      <c r="AV93" s="1923"/>
      <c r="AW93" s="1914"/>
      <c r="AX93" s="1914"/>
      <c r="AY93" s="605">
        <f t="shared" si="22"/>
        <v>0</v>
      </c>
      <c r="AZ93" s="1937"/>
      <c r="BA93" s="1937"/>
      <c r="BB93" s="1935">
        <f t="shared" si="23"/>
        <v>0</v>
      </c>
      <c r="BC93" s="1937"/>
      <c r="BD93" s="1935">
        <f t="shared" si="24"/>
        <v>0</v>
      </c>
    </row>
    <row r="94" spans="1:56" s="604" customFormat="1" ht="14.25">
      <c r="A94" s="1914"/>
      <c r="B94" s="1916"/>
      <c r="C94" s="1923"/>
      <c r="D94" s="1914"/>
      <c r="E94" s="1924"/>
      <c r="F94" s="1923"/>
      <c r="G94" s="1914"/>
      <c r="H94" s="1914"/>
      <c r="I94" s="1914"/>
      <c r="J94" s="1914"/>
      <c r="K94" s="1914"/>
      <c r="L94" s="1914"/>
      <c r="M94" s="1914"/>
      <c r="N94" s="1931">
        <f t="shared" si="25"/>
        <v>0</v>
      </c>
      <c r="O94" s="1937"/>
      <c r="P94" s="1937"/>
      <c r="Q94" s="1937"/>
      <c r="R94" s="1934">
        <f t="shared" si="26"/>
        <v>0</v>
      </c>
      <c r="S94" s="1923"/>
      <c r="T94" s="1914"/>
      <c r="U94" s="1914"/>
      <c r="V94" s="1914"/>
      <c r="W94" s="1914"/>
      <c r="X94" s="605">
        <f t="shared" si="17"/>
        <v>0</v>
      </c>
      <c r="Y94" s="1923"/>
      <c r="Z94" s="1914"/>
      <c r="AA94" s="1914"/>
      <c r="AB94" s="1914"/>
      <c r="AC94" s="1914"/>
      <c r="AD94" s="1914"/>
      <c r="AE94" s="1914"/>
      <c r="AF94" s="1914"/>
      <c r="AG94" s="1914"/>
      <c r="AH94" s="605">
        <f t="shared" si="18"/>
        <v>0</v>
      </c>
      <c r="AI94" s="1937"/>
      <c r="AJ94" s="1935">
        <f t="shared" si="19"/>
        <v>0</v>
      </c>
      <c r="AK94" s="1923"/>
      <c r="AL94" s="1914"/>
      <c r="AM94" s="1914"/>
      <c r="AN94" s="1914"/>
      <c r="AO94" s="1914"/>
      <c r="AP94" s="1914"/>
      <c r="AQ94" s="1931">
        <f t="shared" si="20"/>
        <v>0</v>
      </c>
      <c r="AR94" s="1937"/>
      <c r="AS94" s="1937"/>
      <c r="AT94" s="1937"/>
      <c r="AU94" s="1935">
        <f t="shared" si="21"/>
        <v>0</v>
      </c>
      <c r="AV94" s="1923"/>
      <c r="AW94" s="1914"/>
      <c r="AX94" s="1914"/>
      <c r="AY94" s="605">
        <f t="shared" si="22"/>
        <v>0</v>
      </c>
      <c r="AZ94" s="1937"/>
      <c r="BA94" s="1937"/>
      <c r="BB94" s="1935">
        <f t="shared" si="23"/>
        <v>0</v>
      </c>
      <c r="BC94" s="1937"/>
      <c r="BD94" s="1935">
        <f t="shared" si="24"/>
        <v>0</v>
      </c>
    </row>
    <row r="95" spans="1:56" s="604" customFormat="1" ht="14.25">
      <c r="A95" s="1914"/>
      <c r="B95" s="1916"/>
      <c r="C95" s="1923"/>
      <c r="D95" s="1914"/>
      <c r="E95" s="1924"/>
      <c r="F95" s="1923"/>
      <c r="G95" s="1914"/>
      <c r="H95" s="1914"/>
      <c r="I95" s="1914"/>
      <c r="J95" s="1914"/>
      <c r="K95" s="1914"/>
      <c r="L95" s="1914"/>
      <c r="M95" s="1914"/>
      <c r="N95" s="1931">
        <f t="shared" si="25"/>
        <v>0</v>
      </c>
      <c r="O95" s="1937"/>
      <c r="P95" s="1937"/>
      <c r="Q95" s="1937"/>
      <c r="R95" s="1934">
        <f t="shared" si="26"/>
        <v>0</v>
      </c>
      <c r="S95" s="1923"/>
      <c r="T95" s="1914"/>
      <c r="U95" s="1914"/>
      <c r="V95" s="1914"/>
      <c r="W95" s="1914"/>
      <c r="X95" s="605">
        <f t="shared" ref="X95:X102" si="27">SUM(S95:W95)</f>
        <v>0</v>
      </c>
      <c r="Y95" s="1923"/>
      <c r="Z95" s="1914"/>
      <c r="AA95" s="1914"/>
      <c r="AB95" s="1914"/>
      <c r="AC95" s="1914"/>
      <c r="AD95" s="1914"/>
      <c r="AE95" s="1914"/>
      <c r="AF95" s="1914"/>
      <c r="AG95" s="1914"/>
      <c r="AH95" s="605">
        <f t="shared" ref="AH95:AH102" si="28">SUM(Y95:AG95)</f>
        <v>0</v>
      </c>
      <c r="AI95" s="1937"/>
      <c r="AJ95" s="1935">
        <f t="shared" ref="AJ95:AJ102" si="29">R95+X95+AH95+AI95</f>
        <v>0</v>
      </c>
      <c r="AK95" s="1923"/>
      <c r="AL95" s="1914"/>
      <c r="AM95" s="1914"/>
      <c r="AN95" s="1914"/>
      <c r="AO95" s="1914"/>
      <c r="AP95" s="1914"/>
      <c r="AQ95" s="1931">
        <f t="shared" ref="AQ95:AQ102" si="30">SUM(AK95:AP95)</f>
        <v>0</v>
      </c>
      <c r="AR95" s="1937"/>
      <c r="AS95" s="1937"/>
      <c r="AT95" s="1937"/>
      <c r="AU95" s="1935">
        <f t="shared" ref="AU95:AU102" si="31">AJ95+AQ95+AR95+AS95+AT95</f>
        <v>0</v>
      </c>
      <c r="AV95" s="1923"/>
      <c r="AW95" s="1914"/>
      <c r="AX95" s="1914"/>
      <c r="AY95" s="605">
        <f t="shared" ref="AY95:AY101" si="32">SUM(AV95:AX95)</f>
        <v>0</v>
      </c>
      <c r="AZ95" s="1937"/>
      <c r="BA95" s="1937"/>
      <c r="BB95" s="1935">
        <f t="shared" ref="BB95:BB101" si="33">AY95+AZ95+BA95</f>
        <v>0</v>
      </c>
      <c r="BC95" s="1937"/>
      <c r="BD95" s="1935">
        <f t="shared" ref="BD95:BD102" si="34">AU95+BB95+BC95</f>
        <v>0</v>
      </c>
    </row>
    <row r="96" spans="1:56" s="604" customFormat="1" ht="14.25">
      <c r="A96" s="1914"/>
      <c r="B96" s="1916"/>
      <c r="C96" s="1923"/>
      <c r="D96" s="1914"/>
      <c r="E96" s="1924"/>
      <c r="F96" s="1923"/>
      <c r="G96" s="1914"/>
      <c r="H96" s="1914"/>
      <c r="I96" s="1914"/>
      <c r="J96" s="1914"/>
      <c r="K96" s="1914"/>
      <c r="L96" s="1914"/>
      <c r="M96" s="1914"/>
      <c r="N96" s="1931">
        <f t="shared" si="25"/>
        <v>0</v>
      </c>
      <c r="O96" s="1937"/>
      <c r="P96" s="1937"/>
      <c r="Q96" s="1937"/>
      <c r="R96" s="1934">
        <f t="shared" si="26"/>
        <v>0</v>
      </c>
      <c r="S96" s="1923"/>
      <c r="T96" s="1914"/>
      <c r="U96" s="1914"/>
      <c r="V96" s="1914"/>
      <c r="W96" s="1914"/>
      <c r="X96" s="605">
        <f t="shared" si="27"/>
        <v>0</v>
      </c>
      <c r="Y96" s="1923"/>
      <c r="Z96" s="1914"/>
      <c r="AA96" s="1914"/>
      <c r="AB96" s="1914"/>
      <c r="AC96" s="1914"/>
      <c r="AD96" s="1914"/>
      <c r="AE96" s="1914"/>
      <c r="AF96" s="1914"/>
      <c r="AG96" s="1914"/>
      <c r="AH96" s="605">
        <f t="shared" si="28"/>
        <v>0</v>
      </c>
      <c r="AI96" s="1937"/>
      <c r="AJ96" s="1935">
        <f t="shared" si="29"/>
        <v>0</v>
      </c>
      <c r="AK96" s="1923"/>
      <c r="AL96" s="1914"/>
      <c r="AM96" s="1914"/>
      <c r="AN96" s="1914"/>
      <c r="AO96" s="1914"/>
      <c r="AP96" s="1914"/>
      <c r="AQ96" s="1931">
        <f t="shared" si="30"/>
        <v>0</v>
      </c>
      <c r="AR96" s="1937"/>
      <c r="AS96" s="1937"/>
      <c r="AT96" s="1937"/>
      <c r="AU96" s="1935">
        <f t="shared" si="31"/>
        <v>0</v>
      </c>
      <c r="AV96" s="1923"/>
      <c r="AW96" s="1914"/>
      <c r="AX96" s="1914"/>
      <c r="AY96" s="605">
        <f t="shared" si="32"/>
        <v>0</v>
      </c>
      <c r="AZ96" s="1937"/>
      <c r="BA96" s="1937"/>
      <c r="BB96" s="1935">
        <f t="shared" si="33"/>
        <v>0</v>
      </c>
      <c r="BC96" s="1937"/>
      <c r="BD96" s="1935">
        <f t="shared" si="34"/>
        <v>0</v>
      </c>
    </row>
    <row r="97" spans="1:56" s="604" customFormat="1" ht="14.25">
      <c r="A97" s="1914"/>
      <c r="B97" s="1916"/>
      <c r="C97" s="1923"/>
      <c r="D97" s="1914"/>
      <c r="E97" s="1924"/>
      <c r="F97" s="1923"/>
      <c r="G97" s="1914"/>
      <c r="H97" s="1914"/>
      <c r="I97" s="1914"/>
      <c r="J97" s="1914"/>
      <c r="K97" s="1914"/>
      <c r="L97" s="1914"/>
      <c r="M97" s="1914"/>
      <c r="N97" s="1931">
        <f t="shared" si="25"/>
        <v>0</v>
      </c>
      <c r="O97" s="1937"/>
      <c r="P97" s="1937"/>
      <c r="Q97" s="1937"/>
      <c r="R97" s="1934">
        <f t="shared" si="26"/>
        <v>0</v>
      </c>
      <c r="S97" s="1923"/>
      <c r="T97" s="1914"/>
      <c r="U97" s="1914"/>
      <c r="V97" s="1914"/>
      <c r="W97" s="1914"/>
      <c r="X97" s="605">
        <f t="shared" si="27"/>
        <v>0</v>
      </c>
      <c r="Y97" s="1923"/>
      <c r="Z97" s="1914"/>
      <c r="AA97" s="1914"/>
      <c r="AB97" s="1914"/>
      <c r="AC97" s="1914"/>
      <c r="AD97" s="1914"/>
      <c r="AE97" s="1914"/>
      <c r="AF97" s="1914"/>
      <c r="AG97" s="1914"/>
      <c r="AH97" s="605">
        <f t="shared" si="28"/>
        <v>0</v>
      </c>
      <c r="AI97" s="1937"/>
      <c r="AJ97" s="1935">
        <f t="shared" si="29"/>
        <v>0</v>
      </c>
      <c r="AK97" s="1923"/>
      <c r="AL97" s="1914"/>
      <c r="AM97" s="1914"/>
      <c r="AN97" s="1914"/>
      <c r="AO97" s="1914"/>
      <c r="AP97" s="1914"/>
      <c r="AQ97" s="1931">
        <f t="shared" si="30"/>
        <v>0</v>
      </c>
      <c r="AR97" s="1937"/>
      <c r="AS97" s="1937"/>
      <c r="AT97" s="1937"/>
      <c r="AU97" s="1935">
        <f t="shared" si="31"/>
        <v>0</v>
      </c>
      <c r="AV97" s="1923"/>
      <c r="AW97" s="1914"/>
      <c r="AX97" s="1914"/>
      <c r="AY97" s="605">
        <f t="shared" si="32"/>
        <v>0</v>
      </c>
      <c r="AZ97" s="1937"/>
      <c r="BA97" s="1937"/>
      <c r="BB97" s="1935">
        <f t="shared" si="33"/>
        <v>0</v>
      </c>
      <c r="BC97" s="1937"/>
      <c r="BD97" s="1935">
        <f t="shared" si="34"/>
        <v>0</v>
      </c>
    </row>
    <row r="98" spans="1:56" s="604" customFormat="1" ht="14.25">
      <c r="A98" s="1914"/>
      <c r="B98" s="1916"/>
      <c r="C98" s="1923"/>
      <c r="D98" s="1914"/>
      <c r="E98" s="1924"/>
      <c r="F98" s="1923"/>
      <c r="G98" s="1914"/>
      <c r="H98" s="1914"/>
      <c r="I98" s="1914"/>
      <c r="J98" s="1914"/>
      <c r="K98" s="1914"/>
      <c r="L98" s="1914"/>
      <c r="M98" s="1914"/>
      <c r="N98" s="1931">
        <f t="shared" si="25"/>
        <v>0</v>
      </c>
      <c r="O98" s="1937"/>
      <c r="P98" s="1937"/>
      <c r="Q98" s="1937"/>
      <c r="R98" s="1934">
        <f t="shared" si="26"/>
        <v>0</v>
      </c>
      <c r="S98" s="1923"/>
      <c r="T98" s="1914"/>
      <c r="U98" s="1914"/>
      <c r="V98" s="1914"/>
      <c r="W98" s="1914"/>
      <c r="X98" s="605">
        <f t="shared" si="27"/>
        <v>0</v>
      </c>
      <c r="Y98" s="1923"/>
      <c r="Z98" s="1914"/>
      <c r="AA98" s="1914"/>
      <c r="AB98" s="1914"/>
      <c r="AC98" s="1914"/>
      <c r="AD98" s="1914"/>
      <c r="AE98" s="1914"/>
      <c r="AF98" s="1914"/>
      <c r="AG98" s="1914"/>
      <c r="AH98" s="605">
        <f t="shared" si="28"/>
        <v>0</v>
      </c>
      <c r="AI98" s="1937"/>
      <c r="AJ98" s="1935">
        <f t="shared" si="29"/>
        <v>0</v>
      </c>
      <c r="AK98" s="1923"/>
      <c r="AL98" s="1914"/>
      <c r="AM98" s="1914"/>
      <c r="AN98" s="1914"/>
      <c r="AO98" s="1914"/>
      <c r="AP98" s="1914"/>
      <c r="AQ98" s="1931">
        <f t="shared" si="30"/>
        <v>0</v>
      </c>
      <c r="AR98" s="1937"/>
      <c r="AS98" s="1937"/>
      <c r="AT98" s="1937"/>
      <c r="AU98" s="1935">
        <f t="shared" si="31"/>
        <v>0</v>
      </c>
      <c r="AV98" s="1923"/>
      <c r="AW98" s="1914"/>
      <c r="AX98" s="1914"/>
      <c r="AY98" s="605">
        <f t="shared" si="32"/>
        <v>0</v>
      </c>
      <c r="AZ98" s="1937"/>
      <c r="BA98" s="1937"/>
      <c r="BB98" s="1935">
        <f t="shared" si="33"/>
        <v>0</v>
      </c>
      <c r="BC98" s="1937"/>
      <c r="BD98" s="1935">
        <f t="shared" si="34"/>
        <v>0</v>
      </c>
    </row>
    <row r="99" spans="1:56" s="604" customFormat="1" ht="14.25">
      <c r="A99" s="1914"/>
      <c r="B99" s="1916"/>
      <c r="C99" s="1923"/>
      <c r="D99" s="1914"/>
      <c r="E99" s="1924"/>
      <c r="F99" s="1923"/>
      <c r="G99" s="1914"/>
      <c r="H99" s="1914"/>
      <c r="I99" s="1914"/>
      <c r="J99" s="1914"/>
      <c r="K99" s="1914"/>
      <c r="L99" s="1914"/>
      <c r="M99" s="1914"/>
      <c r="N99" s="1931">
        <f t="shared" si="25"/>
        <v>0</v>
      </c>
      <c r="O99" s="1937"/>
      <c r="P99" s="1937"/>
      <c r="Q99" s="1937"/>
      <c r="R99" s="1935">
        <f t="shared" si="26"/>
        <v>0</v>
      </c>
      <c r="S99" s="1923"/>
      <c r="T99" s="1914"/>
      <c r="U99" s="1914"/>
      <c r="V99" s="1914"/>
      <c r="W99" s="1914"/>
      <c r="X99" s="605">
        <f t="shared" si="27"/>
        <v>0</v>
      </c>
      <c r="Y99" s="1923"/>
      <c r="Z99" s="1914"/>
      <c r="AA99" s="1914"/>
      <c r="AB99" s="1914"/>
      <c r="AC99" s="1914"/>
      <c r="AD99" s="1914"/>
      <c r="AE99" s="1914"/>
      <c r="AF99" s="1914"/>
      <c r="AG99" s="1914"/>
      <c r="AH99" s="605">
        <f t="shared" si="28"/>
        <v>0</v>
      </c>
      <c r="AI99" s="1937"/>
      <c r="AJ99" s="1935">
        <f t="shared" si="29"/>
        <v>0</v>
      </c>
      <c r="AK99" s="1923"/>
      <c r="AL99" s="1914"/>
      <c r="AM99" s="1914"/>
      <c r="AN99" s="1914"/>
      <c r="AO99" s="1914"/>
      <c r="AP99" s="1914"/>
      <c r="AQ99" s="1931">
        <f t="shared" si="30"/>
        <v>0</v>
      </c>
      <c r="AR99" s="1937"/>
      <c r="AS99" s="1937"/>
      <c r="AT99" s="1937"/>
      <c r="AU99" s="1935">
        <f t="shared" si="31"/>
        <v>0</v>
      </c>
      <c r="AV99" s="1923"/>
      <c r="AW99" s="1914"/>
      <c r="AX99" s="1914"/>
      <c r="AY99" s="605">
        <f t="shared" si="32"/>
        <v>0</v>
      </c>
      <c r="AZ99" s="1937"/>
      <c r="BA99" s="1937"/>
      <c r="BB99" s="1935">
        <f t="shared" si="33"/>
        <v>0</v>
      </c>
      <c r="BC99" s="1937"/>
      <c r="BD99" s="1935">
        <f t="shared" si="34"/>
        <v>0</v>
      </c>
    </row>
    <row r="100" spans="1:56" s="604" customFormat="1" ht="14.25">
      <c r="A100" s="1914"/>
      <c r="B100" s="1916"/>
      <c r="C100" s="1923"/>
      <c r="D100" s="1914"/>
      <c r="E100" s="1924"/>
      <c r="F100" s="1923"/>
      <c r="G100" s="1914"/>
      <c r="H100" s="1914"/>
      <c r="I100" s="1914"/>
      <c r="J100" s="1914"/>
      <c r="K100" s="1914"/>
      <c r="L100" s="1914"/>
      <c r="M100" s="1914"/>
      <c r="N100" s="1931">
        <f t="shared" si="25"/>
        <v>0</v>
      </c>
      <c r="O100" s="1937"/>
      <c r="P100" s="1937"/>
      <c r="Q100" s="1937"/>
      <c r="R100" s="1935">
        <f t="shared" si="26"/>
        <v>0</v>
      </c>
      <c r="S100" s="1923"/>
      <c r="T100" s="1914"/>
      <c r="U100" s="1914"/>
      <c r="V100" s="1914"/>
      <c r="W100" s="1914"/>
      <c r="X100" s="605">
        <f t="shared" si="27"/>
        <v>0</v>
      </c>
      <c r="Y100" s="1923"/>
      <c r="Z100" s="1914"/>
      <c r="AA100" s="1914"/>
      <c r="AB100" s="1914"/>
      <c r="AC100" s="1914"/>
      <c r="AD100" s="1914"/>
      <c r="AE100" s="1914"/>
      <c r="AF100" s="1914"/>
      <c r="AG100" s="1914"/>
      <c r="AH100" s="605">
        <f t="shared" si="28"/>
        <v>0</v>
      </c>
      <c r="AI100" s="1937"/>
      <c r="AJ100" s="1935">
        <f t="shared" si="29"/>
        <v>0</v>
      </c>
      <c r="AK100" s="1923"/>
      <c r="AL100" s="1914"/>
      <c r="AM100" s="1914"/>
      <c r="AN100" s="1914"/>
      <c r="AO100" s="1914"/>
      <c r="AP100" s="1914"/>
      <c r="AQ100" s="1931">
        <f t="shared" si="30"/>
        <v>0</v>
      </c>
      <c r="AR100" s="1937"/>
      <c r="AS100" s="1937"/>
      <c r="AT100" s="1937"/>
      <c r="AU100" s="1935">
        <f t="shared" si="31"/>
        <v>0</v>
      </c>
      <c r="AV100" s="1923"/>
      <c r="AW100" s="1914"/>
      <c r="AX100" s="1914"/>
      <c r="AY100" s="605">
        <f t="shared" si="32"/>
        <v>0</v>
      </c>
      <c r="AZ100" s="1937"/>
      <c r="BA100" s="1937"/>
      <c r="BB100" s="1935">
        <f t="shared" si="33"/>
        <v>0</v>
      </c>
      <c r="BC100" s="1937"/>
      <c r="BD100" s="1935">
        <f t="shared" si="34"/>
        <v>0</v>
      </c>
    </row>
    <row r="101" spans="1:56" s="604" customFormat="1" ht="14.25">
      <c r="A101" s="1914"/>
      <c r="B101" s="1916"/>
      <c r="C101" s="1956"/>
      <c r="D101" s="1957"/>
      <c r="E101" s="1958"/>
      <c r="F101" s="1956"/>
      <c r="G101" s="1957"/>
      <c r="H101" s="1957"/>
      <c r="I101" s="1957"/>
      <c r="J101" s="1957"/>
      <c r="K101" s="1957"/>
      <c r="L101" s="1957"/>
      <c r="M101" s="1957"/>
      <c r="N101" s="1959">
        <f t="shared" si="25"/>
        <v>0</v>
      </c>
      <c r="O101" s="1960"/>
      <c r="P101" s="1960"/>
      <c r="Q101" s="1960"/>
      <c r="R101" s="1961">
        <f t="shared" si="26"/>
        <v>0</v>
      </c>
      <c r="S101" s="1956"/>
      <c r="T101" s="1957"/>
      <c r="U101" s="1957"/>
      <c r="V101" s="1957"/>
      <c r="W101" s="1957"/>
      <c r="X101" s="1962">
        <f t="shared" si="27"/>
        <v>0</v>
      </c>
      <c r="Y101" s="1956"/>
      <c r="Z101" s="1957"/>
      <c r="AA101" s="1957"/>
      <c r="AB101" s="1957"/>
      <c r="AC101" s="1957"/>
      <c r="AD101" s="1957"/>
      <c r="AE101" s="1957"/>
      <c r="AF101" s="1957"/>
      <c r="AG101" s="1957"/>
      <c r="AH101" s="1962">
        <f t="shared" si="28"/>
        <v>0</v>
      </c>
      <c r="AI101" s="1960"/>
      <c r="AJ101" s="1961">
        <f t="shared" si="29"/>
        <v>0</v>
      </c>
      <c r="AK101" s="1956"/>
      <c r="AL101" s="1957"/>
      <c r="AM101" s="1957"/>
      <c r="AN101" s="1957"/>
      <c r="AO101" s="1957"/>
      <c r="AP101" s="1957"/>
      <c r="AQ101" s="1959">
        <f t="shared" si="30"/>
        <v>0</v>
      </c>
      <c r="AR101" s="1960"/>
      <c r="AS101" s="1960"/>
      <c r="AT101" s="1960"/>
      <c r="AU101" s="1961">
        <f t="shared" si="31"/>
        <v>0</v>
      </c>
      <c r="AV101" s="1956"/>
      <c r="AW101" s="1957"/>
      <c r="AX101" s="1957"/>
      <c r="AY101" s="1962">
        <f t="shared" si="32"/>
        <v>0</v>
      </c>
      <c r="AZ101" s="1960"/>
      <c r="BA101" s="1960"/>
      <c r="BB101" s="1961">
        <f t="shared" si="33"/>
        <v>0</v>
      </c>
      <c r="BC101" s="1960"/>
      <c r="BD101" s="1961">
        <f t="shared" si="34"/>
        <v>0</v>
      </c>
    </row>
    <row r="102" spans="1:56" s="1038" customFormat="1" ht="15">
      <c r="A102" s="1038" t="s">
        <v>525</v>
      </c>
      <c r="B102" s="628"/>
      <c r="C102" s="703">
        <f>SUM(C29:C101)</f>
        <v>0</v>
      </c>
      <c r="D102" s="606">
        <f>SUM(D29:D101)</f>
        <v>0</v>
      </c>
      <c r="E102" s="607">
        <f t="shared" ref="E102:L102" si="35">SUM(E29:E101)</f>
        <v>0</v>
      </c>
      <c r="F102" s="703">
        <f t="shared" si="35"/>
        <v>0</v>
      </c>
      <c r="G102" s="606">
        <f t="shared" si="35"/>
        <v>0</v>
      </c>
      <c r="H102" s="606">
        <f t="shared" si="35"/>
        <v>0</v>
      </c>
      <c r="I102" s="606">
        <f t="shared" si="35"/>
        <v>0</v>
      </c>
      <c r="J102" s="606">
        <f t="shared" si="35"/>
        <v>0</v>
      </c>
      <c r="K102" s="606">
        <f t="shared" si="35"/>
        <v>0</v>
      </c>
      <c r="L102" s="606">
        <f t="shared" si="35"/>
        <v>0</v>
      </c>
      <c r="M102" s="606">
        <f>SUM(M29:M101)</f>
        <v>0</v>
      </c>
      <c r="N102" s="700">
        <f>SUM(F102:M102)</f>
        <v>0</v>
      </c>
      <c r="O102" s="1963">
        <f>SUM(O29:O101)</f>
        <v>0</v>
      </c>
      <c r="P102" s="1963">
        <f>SUM(P29:P101)</f>
        <v>0</v>
      </c>
      <c r="Q102" s="1963">
        <f>SUM(Q29:Q101)</f>
        <v>0</v>
      </c>
      <c r="R102" s="1963">
        <f t="shared" si="26"/>
        <v>0</v>
      </c>
      <c r="S102" s="703">
        <f>SUM(S29:S101)</f>
        <v>0</v>
      </c>
      <c r="T102" s="606">
        <f>SUM(T29:T101)</f>
        <v>0</v>
      </c>
      <c r="U102" s="606">
        <f>SUM(U29:U101)</f>
        <v>0</v>
      </c>
      <c r="V102" s="606">
        <f>SUM(V29:V101)</f>
        <v>0</v>
      </c>
      <c r="W102" s="606">
        <f>SUM(W29:W101)</f>
        <v>0</v>
      </c>
      <c r="X102" s="607">
        <f t="shared" si="27"/>
        <v>0</v>
      </c>
      <c r="Y102" s="703">
        <f>SUM(Y29:Y101)</f>
        <v>0</v>
      </c>
      <c r="Z102" s="606">
        <f t="shared" ref="Z102:AG102" si="36">SUM(Z29:Z101)</f>
        <v>0</v>
      </c>
      <c r="AA102" s="606">
        <f t="shared" si="36"/>
        <v>0</v>
      </c>
      <c r="AB102" s="606">
        <f t="shared" si="36"/>
        <v>0</v>
      </c>
      <c r="AC102" s="606">
        <f t="shared" si="36"/>
        <v>0</v>
      </c>
      <c r="AD102" s="606">
        <f t="shared" si="36"/>
        <v>0</v>
      </c>
      <c r="AE102" s="606">
        <f t="shared" si="36"/>
        <v>0</v>
      </c>
      <c r="AF102" s="606">
        <f t="shared" si="36"/>
        <v>0</v>
      </c>
      <c r="AG102" s="606">
        <f t="shared" si="36"/>
        <v>0</v>
      </c>
      <c r="AH102" s="607">
        <f t="shared" si="28"/>
        <v>0</v>
      </c>
      <c r="AI102" s="1963">
        <f>SUM(AI29:AI101)</f>
        <v>0</v>
      </c>
      <c r="AJ102" s="1963">
        <f t="shared" si="29"/>
        <v>0</v>
      </c>
      <c r="AK102" s="703">
        <f>SUM(AK29:AK101)</f>
        <v>0</v>
      </c>
      <c r="AL102" s="606">
        <f t="shared" ref="AL102:AT102" si="37">SUM(AL29:AL101)</f>
        <v>0</v>
      </c>
      <c r="AM102" s="606">
        <f t="shared" si="37"/>
        <v>0</v>
      </c>
      <c r="AN102" s="606">
        <f t="shared" si="37"/>
        <v>0</v>
      </c>
      <c r="AO102" s="606">
        <f t="shared" si="37"/>
        <v>0</v>
      </c>
      <c r="AP102" s="606">
        <f t="shared" si="37"/>
        <v>0</v>
      </c>
      <c r="AQ102" s="700">
        <f t="shared" si="30"/>
        <v>0</v>
      </c>
      <c r="AR102" s="1963">
        <f t="shared" si="37"/>
        <v>0</v>
      </c>
      <c r="AS102" s="1963">
        <f t="shared" si="37"/>
        <v>0</v>
      </c>
      <c r="AT102" s="1963">
        <f t="shared" si="37"/>
        <v>0</v>
      </c>
      <c r="AU102" s="1963">
        <f t="shared" si="31"/>
        <v>0</v>
      </c>
      <c r="AV102" s="703">
        <f>SUM(AV29:AV101)</f>
        <v>0</v>
      </c>
      <c r="AW102" s="606">
        <f>SUM(AW29:AW101)</f>
        <v>0</v>
      </c>
      <c r="AX102" s="606">
        <f>SUM(AX29:AX101)</f>
        <v>0</v>
      </c>
      <c r="AY102" s="607">
        <f>SUM(AV102:AX102)</f>
        <v>0</v>
      </c>
      <c r="AZ102" s="1963">
        <f>SUM(AZ29:AZ101)</f>
        <v>0</v>
      </c>
      <c r="BA102" s="1963">
        <f>SUM(BA29:BA101)</f>
        <v>0</v>
      </c>
      <c r="BB102" s="1963">
        <f>AY102+AZ102+BA102</f>
        <v>0</v>
      </c>
      <c r="BC102" s="1963">
        <f>SUM(BC29:BC101)</f>
        <v>0</v>
      </c>
      <c r="BD102" s="1963">
        <f t="shared" si="34"/>
        <v>0</v>
      </c>
    </row>
    <row r="103" spans="1:56">
      <c r="C103" s="608"/>
      <c r="D103" s="702"/>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row>
    <row r="104" spans="1:56" s="609" customFormat="1" ht="15">
      <c r="A104" s="609" t="s">
        <v>528</v>
      </c>
      <c r="B104" s="629"/>
      <c r="C104" s="703">
        <f>'C1 - Costs Matrix 2014'!B125</f>
        <v>0</v>
      </c>
      <c r="D104" s="606">
        <f>'C1 - Costs Matrix 2014'!C125</f>
        <v>0</v>
      </c>
      <c r="E104" s="607">
        <f>'C1 - Costs Matrix 2014'!D125</f>
        <v>0</v>
      </c>
      <c r="F104" s="703">
        <f>'C1 - Costs Matrix 2014'!E125</f>
        <v>0</v>
      </c>
      <c r="G104" s="606">
        <f>'C1 - Costs Matrix 2014'!F125</f>
        <v>0</v>
      </c>
      <c r="H104" s="606">
        <f>'C1 - Costs Matrix 2014'!G125</f>
        <v>0</v>
      </c>
      <c r="I104" s="606">
        <f>'C1 - Costs Matrix 2014'!H125</f>
        <v>0</v>
      </c>
      <c r="J104" s="606">
        <f>'C1 - Costs Matrix 2014'!I125</f>
        <v>0</v>
      </c>
      <c r="K104" s="606">
        <f>'C1 - Costs Matrix 2014'!J125</f>
        <v>0</v>
      </c>
      <c r="L104" s="606">
        <f>'C1 - Costs Matrix 2014'!K125</f>
        <v>0</v>
      </c>
      <c r="M104" s="606">
        <f>'C1 - Costs Matrix 2014'!L125</f>
        <v>0</v>
      </c>
      <c r="N104" s="700">
        <f>'C1 - Costs Matrix 2014'!M125</f>
        <v>0</v>
      </c>
      <c r="O104" s="1963">
        <f>'C1 - Costs Matrix 2014'!N125</f>
        <v>0</v>
      </c>
      <c r="P104" s="1963">
        <f>'C1 - Costs Matrix 2014'!O125</f>
        <v>0</v>
      </c>
      <c r="Q104" s="1963">
        <f>'C1 - Costs Matrix 2014'!P125</f>
        <v>0</v>
      </c>
      <c r="R104" s="1963">
        <f>'C1 - Costs Matrix 2014'!Q125</f>
        <v>0</v>
      </c>
      <c r="S104" s="703">
        <f>'C1 - Costs Matrix 2014'!R125</f>
        <v>0</v>
      </c>
      <c r="T104" s="606">
        <f>'C1 - Costs Matrix 2014'!S125</f>
        <v>0</v>
      </c>
      <c r="U104" s="606">
        <f>'C1 - Costs Matrix 2014'!T125</f>
        <v>0</v>
      </c>
      <c r="V104" s="606">
        <f>'C1 - Costs Matrix 2014'!U125</f>
        <v>0</v>
      </c>
      <c r="W104" s="606">
        <f>'C1 - Costs Matrix 2014'!V125</f>
        <v>0</v>
      </c>
      <c r="X104" s="607">
        <f>'C1 - Costs Matrix 2014'!W125</f>
        <v>0</v>
      </c>
      <c r="Y104" s="703">
        <f>'C1 - Costs Matrix 2014'!X125</f>
        <v>0</v>
      </c>
      <c r="Z104" s="606">
        <f>'C1 - Costs Matrix 2014'!Y125</f>
        <v>0</v>
      </c>
      <c r="AA104" s="606">
        <f>'C1 - Costs Matrix 2014'!Z125</f>
        <v>0</v>
      </c>
      <c r="AB104" s="606">
        <f>'C1 - Costs Matrix 2014'!AA125</f>
        <v>0</v>
      </c>
      <c r="AC104" s="606">
        <f>'C1 - Costs Matrix 2014'!AB125</f>
        <v>0</v>
      </c>
      <c r="AD104" s="606">
        <f>'C1 - Costs Matrix 2014'!AC125</f>
        <v>0</v>
      </c>
      <c r="AE104" s="606">
        <f>'C1 - Costs Matrix 2014'!AD125</f>
        <v>0</v>
      </c>
      <c r="AF104" s="606">
        <f>'C1 - Costs Matrix 2014'!AE125</f>
        <v>0</v>
      </c>
      <c r="AG104" s="606">
        <f>'C1 - Costs Matrix 2014'!AF125</f>
        <v>0</v>
      </c>
      <c r="AH104" s="700">
        <f>'C1 - Costs Matrix 2014'!AG125</f>
        <v>0</v>
      </c>
      <c r="AI104" s="1963">
        <f>'C1 - Costs Matrix 2014'!AH125</f>
        <v>0</v>
      </c>
      <c r="AJ104" s="1963">
        <f>'C1 - Costs Matrix 2014'!AI125</f>
        <v>0</v>
      </c>
      <c r="AK104" s="703">
        <f>'C1 - Costs Matrix 2014'!AJ125</f>
        <v>0</v>
      </c>
      <c r="AL104" s="606">
        <f>'C1 - Costs Matrix 2014'!AK125</f>
        <v>0</v>
      </c>
      <c r="AM104" s="606">
        <f>'C1 - Costs Matrix 2014'!AL125</f>
        <v>0</v>
      </c>
      <c r="AN104" s="606">
        <f>'C1 - Costs Matrix 2014'!AM125</f>
        <v>0</v>
      </c>
      <c r="AO104" s="606">
        <f>'C1 - Costs Matrix 2014'!AN125</f>
        <v>0</v>
      </c>
      <c r="AP104" s="606">
        <f>'C1 - Costs Matrix 2014'!AO125</f>
        <v>0</v>
      </c>
      <c r="AQ104" s="700">
        <f>'C1 - Costs Matrix 2014'!AP125</f>
        <v>0</v>
      </c>
      <c r="AR104" s="1963">
        <f>'C1 - Costs Matrix 2014'!AQ125</f>
        <v>0</v>
      </c>
      <c r="AS104" s="1963">
        <f>'C1 - Costs Matrix 2014'!AR125</f>
        <v>0</v>
      </c>
      <c r="AT104" s="1963">
        <f>'C1 - Costs Matrix 2014'!AS125</f>
        <v>0</v>
      </c>
      <c r="AU104" s="1963">
        <f>'C1 - Costs Matrix 2014'!AT125</f>
        <v>0</v>
      </c>
      <c r="AV104" s="703">
        <f>'C1 - Costs Matrix 2014'!AU125</f>
        <v>0</v>
      </c>
      <c r="AW104" s="606">
        <f>'C1 - Costs Matrix 2014'!AV125</f>
        <v>0</v>
      </c>
      <c r="AX104" s="606">
        <f>'C1 - Costs Matrix 2014'!AW125</f>
        <v>0</v>
      </c>
      <c r="AY104" s="607">
        <f>'C1 - Costs Matrix 2014'!AX125</f>
        <v>0</v>
      </c>
      <c r="AZ104" s="1963">
        <f>'C1 - Costs Matrix 2014'!AY125</f>
        <v>0</v>
      </c>
      <c r="BA104" s="1963">
        <f>'C1 - Costs Matrix 2014'!AZ125</f>
        <v>0</v>
      </c>
      <c r="BB104" s="1963">
        <f>'C1 - Costs Matrix 2014'!BA125</f>
        <v>0</v>
      </c>
      <c r="BC104" s="1963">
        <f>'C1 - Costs Matrix 2014'!BB125</f>
        <v>0</v>
      </c>
      <c r="BD104" s="1963">
        <f>'C1 - Costs Matrix 2014'!BC125</f>
        <v>0</v>
      </c>
    </row>
    <row r="105" spans="1:56">
      <c r="C105" s="608"/>
      <c r="D105" s="702"/>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row>
    <row r="106" spans="1:56" s="609" customFormat="1" ht="15">
      <c r="A106" s="609" t="s">
        <v>526</v>
      </c>
      <c r="B106" s="629"/>
      <c r="C106" s="703">
        <f>C104-C102</f>
        <v>0</v>
      </c>
      <c r="D106" s="606">
        <f>D104-D102</f>
        <v>0</v>
      </c>
      <c r="E106" s="607">
        <f t="shared" ref="E106:BC106" si="38">E104-E102</f>
        <v>0</v>
      </c>
      <c r="F106" s="703">
        <f t="shared" si="38"/>
        <v>0</v>
      </c>
      <c r="G106" s="606">
        <f t="shared" si="38"/>
        <v>0</v>
      </c>
      <c r="H106" s="606">
        <f t="shared" si="38"/>
        <v>0</v>
      </c>
      <c r="I106" s="606">
        <f t="shared" si="38"/>
        <v>0</v>
      </c>
      <c r="J106" s="606">
        <f t="shared" si="38"/>
        <v>0</v>
      </c>
      <c r="K106" s="606">
        <f t="shared" si="38"/>
        <v>0</v>
      </c>
      <c r="L106" s="606">
        <f t="shared" si="38"/>
        <v>0</v>
      </c>
      <c r="M106" s="606">
        <f t="shared" si="38"/>
        <v>0</v>
      </c>
      <c r="N106" s="1955"/>
      <c r="O106" s="1963">
        <f t="shared" si="38"/>
        <v>0</v>
      </c>
      <c r="P106" s="1963">
        <f t="shared" si="38"/>
        <v>0</v>
      </c>
      <c r="Q106" s="1963">
        <f t="shared" si="38"/>
        <v>0</v>
      </c>
      <c r="R106" s="1964"/>
      <c r="S106" s="703">
        <f t="shared" si="38"/>
        <v>0</v>
      </c>
      <c r="T106" s="606">
        <f t="shared" si="38"/>
        <v>0</v>
      </c>
      <c r="U106" s="606">
        <f t="shared" si="38"/>
        <v>0</v>
      </c>
      <c r="V106" s="606">
        <f t="shared" si="38"/>
        <v>0</v>
      </c>
      <c r="W106" s="606">
        <f t="shared" si="38"/>
        <v>0</v>
      </c>
      <c r="X106" s="1583"/>
      <c r="Y106" s="703">
        <f t="shared" si="38"/>
        <v>0</v>
      </c>
      <c r="Z106" s="606">
        <f t="shared" si="38"/>
        <v>0</v>
      </c>
      <c r="AA106" s="606">
        <f t="shared" si="38"/>
        <v>0</v>
      </c>
      <c r="AB106" s="606">
        <f t="shared" si="38"/>
        <v>0</v>
      </c>
      <c r="AC106" s="606">
        <f t="shared" si="38"/>
        <v>0</v>
      </c>
      <c r="AD106" s="606">
        <f t="shared" si="38"/>
        <v>0</v>
      </c>
      <c r="AE106" s="606">
        <f t="shared" si="38"/>
        <v>0</v>
      </c>
      <c r="AF106" s="606">
        <f t="shared" si="38"/>
        <v>0</v>
      </c>
      <c r="AG106" s="606">
        <f t="shared" si="38"/>
        <v>0</v>
      </c>
      <c r="AH106" s="1955"/>
      <c r="AI106" s="1963">
        <f t="shared" si="38"/>
        <v>0</v>
      </c>
      <c r="AJ106" s="1964"/>
      <c r="AK106" s="703">
        <f t="shared" si="38"/>
        <v>0</v>
      </c>
      <c r="AL106" s="606">
        <f t="shared" si="38"/>
        <v>0</v>
      </c>
      <c r="AM106" s="606">
        <f t="shared" si="38"/>
        <v>0</v>
      </c>
      <c r="AN106" s="606">
        <f t="shared" si="38"/>
        <v>0</v>
      </c>
      <c r="AO106" s="606">
        <f t="shared" si="38"/>
        <v>0</v>
      </c>
      <c r="AP106" s="606">
        <f t="shared" si="38"/>
        <v>0</v>
      </c>
      <c r="AQ106" s="1955"/>
      <c r="AR106" s="1963">
        <f t="shared" si="38"/>
        <v>0</v>
      </c>
      <c r="AS106" s="1963">
        <f t="shared" si="38"/>
        <v>0</v>
      </c>
      <c r="AT106" s="1963">
        <f t="shared" si="38"/>
        <v>0</v>
      </c>
      <c r="AU106" s="1964"/>
      <c r="AV106" s="703">
        <f t="shared" si="38"/>
        <v>0</v>
      </c>
      <c r="AW106" s="606">
        <f t="shared" si="38"/>
        <v>0</v>
      </c>
      <c r="AX106" s="606">
        <f t="shared" si="38"/>
        <v>0</v>
      </c>
      <c r="AY106" s="1583"/>
      <c r="AZ106" s="1963">
        <f t="shared" si="38"/>
        <v>0</v>
      </c>
      <c r="BA106" s="1963">
        <f t="shared" si="38"/>
        <v>0</v>
      </c>
      <c r="BB106" s="1964"/>
      <c r="BC106" s="1963">
        <f t="shared" si="38"/>
        <v>0</v>
      </c>
      <c r="BD106" s="1964"/>
    </row>
    <row r="108" spans="1:56" ht="15.75" thickBot="1">
      <c r="A108" s="1038" t="s">
        <v>527</v>
      </c>
      <c r="B108" s="628"/>
      <c r="C108" s="1965" t="str">
        <f>IF(AND(C29=0,C106&gt;0.2),"YES",IF(OR(C106&gt;0.2,C106&lt;-0.2),IF(C29&lt;&gt;0,IF(C106&gt;(C106&gt;C29*0.1),"YES",IF(C106&lt;(C29*-0.1),"YES","")),""),""))</f>
        <v/>
      </c>
      <c r="D108" s="1966" t="str">
        <f t="shared" ref="D108:M108" si="39">IF(AND(D29=0,D106&gt;0.2),"YES",IF(OR(D106&gt;0.2,D106&lt;-0.2),IF(D29&lt;&gt;0,IF(D106&gt;(D106&gt;D29*0.1),"YES",IF(D106&lt;(D29*-0.1),"YES","")),""),""))</f>
        <v/>
      </c>
      <c r="E108" s="1967" t="str">
        <f t="shared" si="39"/>
        <v/>
      </c>
      <c r="F108" s="1965" t="str">
        <f t="shared" si="39"/>
        <v/>
      </c>
      <c r="G108" s="1966" t="str">
        <f t="shared" si="39"/>
        <v/>
      </c>
      <c r="H108" s="1966" t="str">
        <f t="shared" si="39"/>
        <v/>
      </c>
      <c r="I108" s="1966" t="str">
        <f t="shared" si="39"/>
        <v/>
      </c>
      <c r="J108" s="1966" t="str">
        <f t="shared" si="39"/>
        <v/>
      </c>
      <c r="K108" s="1966" t="str">
        <f t="shared" si="39"/>
        <v/>
      </c>
      <c r="L108" s="1966" t="str">
        <f t="shared" si="39"/>
        <v/>
      </c>
      <c r="M108" s="1966" t="str">
        <f t="shared" si="39"/>
        <v/>
      </c>
      <c r="N108" s="1968"/>
      <c r="O108" s="1969" t="str">
        <f t="shared" ref="O108:Q108" si="40">IF(AND(O29=0,O106&gt;0.2),"YES",IF(OR(O106&gt;0.2,O106&lt;-0.2),IF(O29&lt;&gt;0,IF(O106&gt;(O106&gt;O29*0.1),"YES",IF(O106&lt;(O29*-0.1),"YES","")),""),""))</f>
        <v/>
      </c>
      <c r="P108" s="1969" t="str">
        <f t="shared" si="40"/>
        <v/>
      </c>
      <c r="Q108" s="1969" t="str">
        <f t="shared" si="40"/>
        <v/>
      </c>
      <c r="R108" s="1970" t="str">
        <f t="shared" ref="R108:AU108" si="41">IF(AND(R29=0,R106&gt;0.2),"YES",IF(OR(R106&gt;0.2,R106&lt;0.2),IF(R29&gt;0,IF(R106&gt;(R106*0.1),"YES",IF(R106&lt;(R29*-0.1),"YES","")),""),""))</f>
        <v/>
      </c>
      <c r="S108" s="1965" t="str">
        <f t="shared" ref="S108:W108" si="42">IF(AND(S29=0,S106&gt;0.2),"YES",IF(OR(S106&gt;0.2,S106&lt;-0.2),IF(S29&lt;&gt;0,IF(S106&gt;(S106&gt;S29*0.1),"YES",IF(S106&lt;(S29*-0.1),"YES","")),""),""))</f>
        <v/>
      </c>
      <c r="T108" s="1966" t="str">
        <f t="shared" si="42"/>
        <v/>
      </c>
      <c r="U108" s="1966" t="str">
        <f t="shared" si="42"/>
        <v/>
      </c>
      <c r="V108" s="1966" t="str">
        <f t="shared" si="42"/>
        <v/>
      </c>
      <c r="W108" s="1966" t="str">
        <f t="shared" si="42"/>
        <v/>
      </c>
      <c r="X108" s="1971"/>
      <c r="Y108" s="1965" t="str">
        <f t="shared" ref="Y108:AG108" si="43">IF(AND(Y29=0,Y106&gt;0.2),"YES",IF(OR(Y106&gt;0.2,Y106&lt;-0.2),IF(Y29&lt;&gt;0,IF(Y106&gt;(Y106&gt;Y29*0.1),"YES",IF(Y106&lt;(Y29*-0.1),"YES","")),""),""))</f>
        <v/>
      </c>
      <c r="Z108" s="1966" t="str">
        <f t="shared" si="43"/>
        <v/>
      </c>
      <c r="AA108" s="1966" t="str">
        <f t="shared" si="43"/>
        <v/>
      </c>
      <c r="AB108" s="1966" t="str">
        <f t="shared" si="43"/>
        <v/>
      </c>
      <c r="AC108" s="1966" t="str">
        <f t="shared" si="43"/>
        <v/>
      </c>
      <c r="AD108" s="1966" t="str">
        <f t="shared" si="43"/>
        <v/>
      </c>
      <c r="AE108" s="1966" t="str">
        <f t="shared" si="43"/>
        <v/>
      </c>
      <c r="AF108" s="1966" t="str">
        <f t="shared" si="43"/>
        <v/>
      </c>
      <c r="AG108" s="1966" t="str">
        <f t="shared" si="43"/>
        <v/>
      </c>
      <c r="AH108" s="1968"/>
      <c r="AI108" s="1969" t="str">
        <f>IF(AND(AI29=0,AI106&gt;0.2),"YES",IF(OR(AI106&gt;0.2,AI106&lt;-0.2),IF(AI29&lt;&gt;0,IF(AI106&gt;(AI106&gt;AI29*0.1),"YES",IF(AI106&lt;(AI29*-0.1),"YES","")),""),""))</f>
        <v/>
      </c>
      <c r="AJ108" s="1970"/>
      <c r="AK108" s="1965" t="str">
        <f t="shared" ref="AK108:AP108" si="44">IF(AND(AK29=0,AK106&gt;0.2),"YES",IF(OR(AK106&gt;0.2,AK106&lt;-0.2),IF(AK29&lt;&gt;0,IF(AK106&gt;(AK106&gt;AK29*0.1),"YES",IF(AK106&lt;(AK29*-0.1),"YES","")),""),""))</f>
        <v/>
      </c>
      <c r="AL108" s="1966" t="str">
        <f t="shared" si="44"/>
        <v/>
      </c>
      <c r="AM108" s="1966" t="str">
        <f t="shared" si="44"/>
        <v/>
      </c>
      <c r="AN108" s="1966" t="str">
        <f t="shared" si="44"/>
        <v/>
      </c>
      <c r="AO108" s="1966" t="str">
        <f t="shared" si="44"/>
        <v/>
      </c>
      <c r="AP108" s="1966" t="str">
        <f t="shared" si="44"/>
        <v/>
      </c>
      <c r="AQ108" s="1968" t="str">
        <f t="shared" si="41"/>
        <v/>
      </c>
      <c r="AR108" s="1969" t="str">
        <f t="shared" ref="AR108:AT108" si="45">IF(AND(AR29=0,AR106&gt;0.2),"YES",IF(OR(AR106&gt;0.2,AR106&lt;-0.2),IF(AR29&lt;&gt;0,IF(AR106&gt;(AR106&gt;AR29*0.1),"YES",IF(AR106&lt;(AR29*-0.1),"YES","")),""),""))</f>
        <v/>
      </c>
      <c r="AS108" s="1969" t="str">
        <f t="shared" si="45"/>
        <v/>
      </c>
      <c r="AT108" s="1969" t="str">
        <f t="shared" si="45"/>
        <v/>
      </c>
      <c r="AU108" s="1970" t="str">
        <f t="shared" si="41"/>
        <v/>
      </c>
      <c r="AV108" s="1965" t="str">
        <f t="shared" ref="AV108:AX108" si="46">IF(AND(AV29=0,AV106&gt;0.2),"YES",IF(OR(AV106&gt;0.2,AV106&lt;-0.2),IF(AV29&lt;&gt;0,IF(AV106&gt;(AV106&gt;AV29*0.1),"YES",IF(AV106&lt;(AV29*-0.1),"YES","")),""),""))</f>
        <v/>
      </c>
      <c r="AW108" s="1966" t="str">
        <f t="shared" si="46"/>
        <v/>
      </c>
      <c r="AX108" s="1966" t="str">
        <f t="shared" si="46"/>
        <v/>
      </c>
      <c r="AY108" s="1971"/>
      <c r="AZ108" s="1969" t="str">
        <f>IF(AND(AZ29=0,AZ106&gt;0.2),"YES",IF(OR(AZ106&gt;0.2,AZ106&lt;-0.2),IF(AZ29&lt;&gt;0,IF(AZ106&gt;(AZ106&gt;AZ29*0.1),"YES",IF(AZ106&lt;(AZ29*-0.1),"YES","")),""),""))</f>
        <v/>
      </c>
      <c r="BA108" s="1969" t="str">
        <f>IF(AND(BA29=0,BA106&gt;0.2),"YES",IF(OR(BA106&gt;0.2,BA106&lt;-0.2),IF(BA29&lt;&gt;0,IF(BA106&gt;(BA106&gt;BA29*0.1),"YES",IF(BA106&lt;(BA29*-0.1),"YES","")),""),""))</f>
        <v/>
      </c>
      <c r="BB108" s="1970"/>
      <c r="BC108" s="1969" t="str">
        <f>IF(AND(BC29=0,BC106&gt;0.2),"YES",IF(OR(BC106&gt;0.2,BC106&lt;-0.2),IF(BC29&lt;&gt;0,IF(BC106&gt;(BC106&gt;BC29*0.1),"YES",IF(BC106&lt;(BC29*-0.1),"YES","")),""),""))</f>
        <v/>
      </c>
      <c r="BD108" s="1970"/>
    </row>
    <row r="111" spans="1:56" ht="14.25">
      <c r="C111" s="610"/>
    </row>
    <row r="112" spans="1:56" ht="13.5" thickBot="1"/>
    <row r="113" spans="32:32" ht="13.5" thickBot="1">
      <c r="AF113" s="1945"/>
    </row>
  </sheetData>
  <mergeCells count="11">
    <mergeCell ref="AV5:AY5"/>
    <mergeCell ref="C4:Q4"/>
    <mergeCell ref="S4:X4"/>
    <mergeCell ref="Y4:AH4"/>
    <mergeCell ref="AK4:AT4"/>
    <mergeCell ref="AV4:BA4"/>
    <mergeCell ref="C5:E5"/>
    <mergeCell ref="F5:N5"/>
    <mergeCell ref="S5:X5"/>
    <mergeCell ref="Y5:AH5"/>
    <mergeCell ref="AK5:AQ5"/>
  </mergeCells>
  <conditionalFormatting sqref="C111">
    <cfRule type="cellIs" dxfId="93" priority="1" stopIfTrue="1" operator="greaterThan">
      <formula>0.2</formula>
    </cfRule>
    <cfRule type="cellIs" dxfId="92" priority="2" stopIfTrue="1" operator="lessThan">
      <formula>-0.2</formula>
    </cfRule>
  </conditionalFormatting>
  <pageMargins left="0.70866141732283472" right="0.70866141732283472" top="0.74803149606299213" bottom="0.74803149606299213" header="0.31496062992125984" footer="0.31496062992125984"/>
  <pageSetup paperSize="8" scale="30" orientation="landscape" r:id="rId1"/>
</worksheet>
</file>

<file path=xl/worksheets/sheet14.xml><?xml version="1.0" encoding="utf-8"?>
<worksheet xmlns="http://schemas.openxmlformats.org/spreadsheetml/2006/main" xmlns:r="http://schemas.openxmlformats.org/officeDocument/2006/relationships">
  <sheetPr>
    <tabColor theme="0"/>
    <pageSetUpPr fitToPage="1"/>
  </sheetPr>
  <dimension ref="A1:BF113"/>
  <sheetViews>
    <sheetView zoomScale="55" zoomScaleNormal="55" workbookViewId="0">
      <pane xSplit="1" ySplit="8" topLeftCell="B9" activePane="bottomRight" state="frozen"/>
      <selection pane="topRight"/>
      <selection pane="bottomLeft"/>
      <selection pane="bottomRight"/>
    </sheetView>
  </sheetViews>
  <sheetFormatPr defaultRowHeight="12.75"/>
  <cols>
    <col min="1" max="1" width="58.125" style="1280" customWidth="1"/>
    <col min="2" max="2" width="2.125" style="73" customWidth="1"/>
    <col min="3" max="55" width="9" style="1280"/>
    <col min="56" max="56" width="10.25" style="1280" customWidth="1"/>
    <col min="57" max="16384" width="9" style="1280"/>
  </cols>
  <sheetData>
    <row r="1" spans="1:58" ht="15">
      <c r="A1" s="8" t="s">
        <v>628</v>
      </c>
    </row>
    <row r="2" spans="1:58" ht="15">
      <c r="A2" s="8" t="str">
        <f>Cover!D13</f>
        <v>[DNO]</v>
      </c>
    </row>
    <row r="3" spans="1:58" ht="15.75" thickBot="1">
      <c r="A3" s="8">
        <v>2015</v>
      </c>
    </row>
    <row r="4" spans="1:58" s="272" customFormat="1" ht="51" customHeight="1" thickBot="1">
      <c r="A4" s="267"/>
      <c r="B4" s="495"/>
      <c r="C4" s="2178" t="s">
        <v>351</v>
      </c>
      <c r="D4" s="2177"/>
      <c r="E4" s="2177"/>
      <c r="F4" s="2177"/>
      <c r="G4" s="2177"/>
      <c r="H4" s="2177"/>
      <c r="I4" s="2177"/>
      <c r="J4" s="2177"/>
      <c r="K4" s="2177"/>
      <c r="L4" s="2177"/>
      <c r="M4" s="2177"/>
      <c r="N4" s="2177"/>
      <c r="O4" s="2163"/>
      <c r="P4" s="2163"/>
      <c r="Q4" s="2164"/>
      <c r="R4" s="1932"/>
      <c r="S4" s="2176" t="s">
        <v>352</v>
      </c>
      <c r="T4" s="2177"/>
      <c r="U4" s="2177"/>
      <c r="V4" s="2177"/>
      <c r="W4" s="2177"/>
      <c r="X4" s="2179"/>
      <c r="Y4" s="2162" t="s">
        <v>353</v>
      </c>
      <c r="Z4" s="2163"/>
      <c r="AA4" s="2163"/>
      <c r="AB4" s="2163"/>
      <c r="AC4" s="2163"/>
      <c r="AD4" s="2163"/>
      <c r="AE4" s="2163"/>
      <c r="AF4" s="2163"/>
      <c r="AG4" s="2163"/>
      <c r="AH4" s="2164"/>
      <c r="AI4" s="1946" t="s">
        <v>354</v>
      </c>
      <c r="AJ4" s="1948"/>
      <c r="AK4" s="2176" t="s">
        <v>355</v>
      </c>
      <c r="AL4" s="2177"/>
      <c r="AM4" s="2177"/>
      <c r="AN4" s="2177"/>
      <c r="AO4" s="2177"/>
      <c r="AP4" s="2177"/>
      <c r="AQ4" s="2177"/>
      <c r="AR4" s="2163"/>
      <c r="AS4" s="2163"/>
      <c r="AT4" s="2164"/>
      <c r="AU4" s="270" t="s">
        <v>356</v>
      </c>
      <c r="AV4" s="2165" t="s">
        <v>315</v>
      </c>
      <c r="AW4" s="2163"/>
      <c r="AX4" s="2163"/>
      <c r="AY4" s="2163"/>
      <c r="AZ4" s="2163"/>
      <c r="BA4" s="2164"/>
      <c r="BB4" s="270" t="s">
        <v>357</v>
      </c>
      <c r="BC4" s="1949" t="s">
        <v>358</v>
      </c>
      <c r="BD4" s="271" t="s">
        <v>359</v>
      </c>
    </row>
    <row r="5" spans="1:58" s="288" customFormat="1" ht="57.75" customHeight="1" thickBot="1">
      <c r="A5" s="273"/>
      <c r="B5" s="625"/>
      <c r="C5" s="2166" t="s">
        <v>360</v>
      </c>
      <c r="D5" s="2167"/>
      <c r="E5" s="2168"/>
      <c r="F5" s="2169" t="s">
        <v>361</v>
      </c>
      <c r="G5" s="2167"/>
      <c r="H5" s="2167"/>
      <c r="I5" s="2167"/>
      <c r="J5" s="2167"/>
      <c r="K5" s="2167"/>
      <c r="L5" s="2167"/>
      <c r="M5" s="2167"/>
      <c r="N5" s="2168"/>
      <c r="O5" s="1941" t="s">
        <v>290</v>
      </c>
      <c r="P5" s="1943" t="s">
        <v>362</v>
      </c>
      <c r="Q5" s="1944" t="s">
        <v>228</v>
      </c>
      <c r="R5" s="277"/>
      <c r="S5" s="2170" t="s">
        <v>152</v>
      </c>
      <c r="T5" s="2167"/>
      <c r="U5" s="2167"/>
      <c r="V5" s="2167"/>
      <c r="W5" s="2167"/>
      <c r="X5" s="2168"/>
      <c r="Y5" s="2171" t="s">
        <v>363</v>
      </c>
      <c r="Z5" s="2167"/>
      <c r="AA5" s="2167"/>
      <c r="AB5" s="2167"/>
      <c r="AC5" s="2167"/>
      <c r="AD5" s="2167"/>
      <c r="AE5" s="2167"/>
      <c r="AF5" s="2167"/>
      <c r="AG5" s="2167"/>
      <c r="AH5" s="2168"/>
      <c r="AI5" s="1947" t="s">
        <v>364</v>
      </c>
      <c r="AJ5" s="279"/>
      <c r="AK5" s="2180" t="s">
        <v>317</v>
      </c>
      <c r="AL5" s="2181"/>
      <c r="AM5" s="2181"/>
      <c r="AN5" s="2181"/>
      <c r="AO5" s="2181"/>
      <c r="AP5" s="2181"/>
      <c r="AQ5" s="2182"/>
      <c r="AR5" s="282" t="s">
        <v>365</v>
      </c>
      <c r="AS5" s="1947" t="s">
        <v>364</v>
      </c>
      <c r="AT5" s="283" t="s">
        <v>366</v>
      </c>
      <c r="AU5" s="270" t="s">
        <v>356</v>
      </c>
      <c r="AV5" s="2183" t="s">
        <v>367</v>
      </c>
      <c r="AW5" s="2184"/>
      <c r="AX5" s="2184"/>
      <c r="AY5" s="2185"/>
      <c r="AZ5" s="287" t="s">
        <v>315</v>
      </c>
      <c r="BA5" s="1947" t="s">
        <v>364</v>
      </c>
      <c r="BB5" s="270" t="s">
        <v>357</v>
      </c>
      <c r="BC5" s="1913" t="s">
        <v>358</v>
      </c>
      <c r="BD5" s="271" t="s">
        <v>359</v>
      </c>
    </row>
    <row r="6" spans="1:58" s="305" customFormat="1" ht="21.75" customHeight="1">
      <c r="A6" s="289"/>
      <c r="B6" s="626"/>
      <c r="C6" s="290"/>
      <c r="D6" s="293"/>
      <c r="E6" s="300"/>
      <c r="F6" s="1925"/>
      <c r="G6" s="292"/>
      <c r="H6" s="293"/>
      <c r="I6" s="294"/>
      <c r="J6" s="294"/>
      <c r="K6" s="294"/>
      <c r="L6" s="294"/>
      <c r="M6" s="294"/>
      <c r="N6" s="295"/>
      <c r="O6" s="296"/>
      <c r="P6" s="296"/>
      <c r="Q6" s="296"/>
      <c r="R6" s="303"/>
      <c r="S6" s="1938"/>
      <c r="T6" s="293"/>
      <c r="U6" s="293"/>
      <c r="V6" s="299"/>
      <c r="W6" s="293"/>
      <c r="X6" s="300"/>
      <c r="Y6" s="1938"/>
      <c r="Z6" s="293"/>
      <c r="AA6" s="293"/>
      <c r="AB6" s="293"/>
      <c r="AC6" s="293"/>
      <c r="AD6" s="293"/>
      <c r="AE6" s="293"/>
      <c r="AF6" s="293"/>
      <c r="AG6" s="293"/>
      <c r="AH6" s="301"/>
      <c r="AI6" s="296"/>
      <c r="AJ6" s="303"/>
      <c r="AK6" s="1938"/>
      <c r="AL6" s="293"/>
      <c r="AM6" s="293"/>
      <c r="AN6" s="293"/>
      <c r="AO6" s="293"/>
      <c r="AP6" s="293"/>
      <c r="AQ6" s="301"/>
      <c r="AR6" s="296"/>
      <c r="AS6" s="296"/>
      <c r="AT6" s="296"/>
      <c r="AU6" s="304"/>
      <c r="AV6" s="290" t="s">
        <v>368</v>
      </c>
      <c r="AW6" s="292" t="s">
        <v>368</v>
      </c>
      <c r="AX6" s="292" t="s">
        <v>368</v>
      </c>
      <c r="AY6" s="300"/>
      <c r="AZ6" s="296"/>
      <c r="BA6" s="483"/>
      <c r="BB6" s="304"/>
      <c r="BC6" s="1950"/>
      <c r="BD6" s="304"/>
    </row>
    <row r="7" spans="1:58" s="320" customFormat="1" ht="108.75" customHeight="1">
      <c r="A7" s="306"/>
      <c r="B7" s="306"/>
      <c r="C7" s="1446" t="s">
        <v>1156</v>
      </c>
      <c r="D7" s="308" t="s">
        <v>1178</v>
      </c>
      <c r="E7" s="484" t="s">
        <v>1177</v>
      </c>
      <c r="F7" s="1446" t="s">
        <v>128</v>
      </c>
      <c r="G7" s="308" t="s">
        <v>129</v>
      </c>
      <c r="H7" s="308" t="s">
        <v>124</v>
      </c>
      <c r="I7" s="308" t="s">
        <v>76</v>
      </c>
      <c r="J7" s="308" t="s">
        <v>125</v>
      </c>
      <c r="K7" s="308" t="s">
        <v>168</v>
      </c>
      <c r="L7" s="308" t="s">
        <v>370</v>
      </c>
      <c r="M7" s="308" t="s">
        <v>371</v>
      </c>
      <c r="N7" s="309" t="s">
        <v>372</v>
      </c>
      <c r="O7" s="310" t="s">
        <v>290</v>
      </c>
      <c r="P7" s="310" t="s">
        <v>362</v>
      </c>
      <c r="Q7" s="311" t="s">
        <v>228</v>
      </c>
      <c r="R7" s="316" t="s">
        <v>373</v>
      </c>
      <c r="S7" s="1446" t="s">
        <v>294</v>
      </c>
      <c r="T7" s="308" t="s">
        <v>374</v>
      </c>
      <c r="U7" s="308" t="s">
        <v>115</v>
      </c>
      <c r="V7" s="313" t="s">
        <v>82</v>
      </c>
      <c r="W7" s="308" t="s">
        <v>375</v>
      </c>
      <c r="X7" s="314" t="s">
        <v>152</v>
      </c>
      <c r="Y7" s="1446" t="s">
        <v>88</v>
      </c>
      <c r="Z7" s="308" t="s">
        <v>89</v>
      </c>
      <c r="AA7" s="308" t="s">
        <v>376</v>
      </c>
      <c r="AB7" s="308" t="s">
        <v>377</v>
      </c>
      <c r="AC7" s="308" t="s">
        <v>91</v>
      </c>
      <c r="AD7" s="308" t="s">
        <v>378</v>
      </c>
      <c r="AE7" s="308" t="s">
        <v>92</v>
      </c>
      <c r="AF7" s="308" t="s">
        <v>137</v>
      </c>
      <c r="AG7" s="308" t="s">
        <v>93</v>
      </c>
      <c r="AH7" s="314" t="s">
        <v>199</v>
      </c>
      <c r="AI7" s="311" t="s">
        <v>364</v>
      </c>
      <c r="AJ7" s="316" t="s">
        <v>379</v>
      </c>
      <c r="AK7" s="1446" t="s">
        <v>90</v>
      </c>
      <c r="AL7" s="308" t="s">
        <v>380</v>
      </c>
      <c r="AM7" s="308" t="s">
        <v>96</v>
      </c>
      <c r="AN7" s="317" t="s">
        <v>381</v>
      </c>
      <c r="AO7" s="317" t="s">
        <v>94</v>
      </c>
      <c r="AP7" s="308" t="s">
        <v>95</v>
      </c>
      <c r="AQ7" s="314" t="s">
        <v>382</v>
      </c>
      <c r="AR7" s="311" t="s">
        <v>365</v>
      </c>
      <c r="AS7" s="311" t="s">
        <v>432</v>
      </c>
      <c r="AT7" s="311" t="s">
        <v>433</v>
      </c>
      <c r="AU7" s="318" t="s">
        <v>383</v>
      </c>
      <c r="AV7" s="1446" t="s">
        <v>1176</v>
      </c>
      <c r="AW7" s="313" t="s">
        <v>1185</v>
      </c>
      <c r="AX7" s="313" t="s">
        <v>1186</v>
      </c>
      <c r="AY7" s="314" t="s">
        <v>434</v>
      </c>
      <c r="AZ7" s="311" t="s">
        <v>315</v>
      </c>
      <c r="BA7" s="311" t="s">
        <v>1074</v>
      </c>
      <c r="BB7" s="318" t="s">
        <v>384</v>
      </c>
      <c r="BC7" s="1951" t="s">
        <v>435</v>
      </c>
      <c r="BD7" s="318" t="s">
        <v>359</v>
      </c>
    </row>
    <row r="8" spans="1:58" s="272" customFormat="1" ht="13.5" thickBot="1">
      <c r="A8" s="321"/>
      <c r="B8" s="495"/>
      <c r="C8" s="1917" t="s">
        <v>385</v>
      </c>
      <c r="D8" s="1918" t="s">
        <v>385</v>
      </c>
      <c r="E8" s="1919" t="s">
        <v>385</v>
      </c>
      <c r="F8" s="1926" t="s">
        <v>385</v>
      </c>
      <c r="G8" s="1927" t="s">
        <v>385</v>
      </c>
      <c r="H8" s="1927" t="s">
        <v>385</v>
      </c>
      <c r="I8" s="1927" t="s">
        <v>385</v>
      </c>
      <c r="J8" s="1927" t="s">
        <v>385</v>
      </c>
      <c r="K8" s="1927" t="s">
        <v>385</v>
      </c>
      <c r="L8" s="1927" t="s">
        <v>385</v>
      </c>
      <c r="M8" s="1927" t="s">
        <v>385</v>
      </c>
      <c r="N8" s="1928" t="s">
        <v>385</v>
      </c>
      <c r="O8" s="1942" t="s">
        <v>385</v>
      </c>
      <c r="P8" s="1942" t="s">
        <v>385</v>
      </c>
      <c r="Q8" s="1942" t="s">
        <v>385</v>
      </c>
      <c r="R8" s="1936"/>
      <c r="S8" s="1926" t="s">
        <v>385</v>
      </c>
      <c r="T8" s="1927" t="s">
        <v>385</v>
      </c>
      <c r="U8" s="1927" t="s">
        <v>385</v>
      </c>
      <c r="V8" s="1939" t="s">
        <v>385</v>
      </c>
      <c r="W8" s="1927" t="s">
        <v>385</v>
      </c>
      <c r="X8" s="1940" t="s">
        <v>385</v>
      </c>
      <c r="Y8" s="1926" t="s">
        <v>385</v>
      </c>
      <c r="Z8" s="1927" t="s">
        <v>385</v>
      </c>
      <c r="AA8" s="1927" t="s">
        <v>385</v>
      </c>
      <c r="AB8" s="1927" t="s">
        <v>385</v>
      </c>
      <c r="AC8" s="1927" t="s">
        <v>385</v>
      </c>
      <c r="AD8" s="1927" t="s">
        <v>385</v>
      </c>
      <c r="AE8" s="1927" t="s">
        <v>385</v>
      </c>
      <c r="AF8" s="1927" t="s">
        <v>385</v>
      </c>
      <c r="AG8" s="1927" t="s">
        <v>385</v>
      </c>
      <c r="AH8" s="1940" t="s">
        <v>385</v>
      </c>
      <c r="AI8" s="1942" t="s">
        <v>385</v>
      </c>
      <c r="AJ8" s="1936"/>
      <c r="AK8" s="1926" t="s">
        <v>385</v>
      </c>
      <c r="AL8" s="1927" t="s">
        <v>385</v>
      </c>
      <c r="AM8" s="1927" t="s">
        <v>385</v>
      </c>
      <c r="AN8" s="1927" t="s">
        <v>385</v>
      </c>
      <c r="AO8" s="1927"/>
      <c r="AP8" s="1927" t="s">
        <v>385</v>
      </c>
      <c r="AQ8" s="1940" t="s">
        <v>385</v>
      </c>
      <c r="AR8" s="1942" t="s">
        <v>385</v>
      </c>
      <c r="AS8" s="1942" t="s">
        <v>385</v>
      </c>
      <c r="AT8" s="1942" t="s">
        <v>385</v>
      </c>
      <c r="AU8" s="1936"/>
      <c r="AV8" s="1926" t="s">
        <v>385</v>
      </c>
      <c r="AW8" s="1939" t="s">
        <v>385</v>
      </c>
      <c r="AX8" s="1939"/>
      <c r="AY8" s="1940" t="s">
        <v>385</v>
      </c>
      <c r="AZ8" s="1942" t="s">
        <v>385</v>
      </c>
      <c r="BA8" s="1942"/>
      <c r="BB8" s="1936"/>
      <c r="BC8" s="1952" t="s">
        <v>385</v>
      </c>
      <c r="BD8" s="1936" t="s">
        <v>385</v>
      </c>
    </row>
    <row r="9" spans="1:58" s="272" customFormat="1">
      <c r="A9" s="321"/>
      <c r="B9" s="495"/>
      <c r="C9" s="600"/>
      <c r="D9" s="600"/>
      <c r="E9" s="600"/>
      <c r="F9" s="600"/>
      <c r="G9" s="600"/>
      <c r="H9" s="600"/>
      <c r="I9" s="600"/>
      <c r="J9" s="600"/>
      <c r="K9" s="600"/>
      <c r="L9" s="600"/>
      <c r="M9" s="600"/>
      <c r="N9" s="601"/>
      <c r="O9" s="600"/>
      <c r="P9" s="600"/>
      <c r="Q9" s="600"/>
      <c r="R9" s="601"/>
      <c r="S9" s="600"/>
      <c r="T9" s="600"/>
      <c r="U9" s="600"/>
      <c r="V9" s="600"/>
      <c r="W9" s="600"/>
      <c r="X9" s="601"/>
      <c r="Y9" s="600"/>
      <c r="Z9" s="600"/>
      <c r="AA9" s="600"/>
      <c r="AB9" s="600"/>
      <c r="AC9" s="600"/>
      <c r="AD9" s="600"/>
      <c r="AE9" s="600"/>
      <c r="AF9" s="600"/>
      <c r="AG9" s="600"/>
      <c r="AH9" s="601"/>
      <c r="AI9" s="600"/>
      <c r="AJ9" s="601"/>
      <c r="AK9" s="600"/>
      <c r="AL9" s="600"/>
      <c r="AM9" s="600"/>
      <c r="AN9" s="600"/>
      <c r="AO9" s="600"/>
      <c r="AP9" s="600"/>
      <c r="AQ9" s="601"/>
      <c r="AR9" s="600"/>
      <c r="AS9" s="600"/>
      <c r="AT9" s="600"/>
      <c r="AU9" s="601"/>
      <c r="AV9" s="600"/>
      <c r="AW9" s="600"/>
      <c r="AX9" s="600"/>
      <c r="AY9" s="601"/>
      <c r="AZ9" s="600"/>
      <c r="BA9" s="600"/>
      <c r="BB9" s="601"/>
      <c r="BC9" s="601"/>
      <c r="BD9" s="601"/>
    </row>
    <row r="10" spans="1:58" ht="18.75" thickBot="1">
      <c r="A10" s="602" t="s">
        <v>1567</v>
      </c>
      <c r="B10" s="627"/>
    </row>
    <row r="11" spans="1:58" s="1038" customFormat="1" ht="15">
      <c r="A11" s="1038" t="s">
        <v>1568</v>
      </c>
      <c r="B11" s="628"/>
      <c r="C11" s="1920">
        <f>'C1 - Costs Matrix 2014'!B125</f>
        <v>0</v>
      </c>
      <c r="D11" s="1921">
        <f>'C1 - Costs Matrix 2014'!C125</f>
        <v>0</v>
      </c>
      <c r="E11" s="1922">
        <f>'C1 - Costs Matrix 2014'!D125</f>
        <v>0</v>
      </c>
      <c r="F11" s="1920">
        <f>'C1 - Costs Matrix 2014'!E125</f>
        <v>0</v>
      </c>
      <c r="G11" s="1921">
        <f>'C1 - Costs Matrix 2014'!F125</f>
        <v>0</v>
      </c>
      <c r="H11" s="1921">
        <f>'C1 - Costs Matrix 2014'!G125</f>
        <v>0</v>
      </c>
      <c r="I11" s="1921">
        <f>'C1 - Costs Matrix 2014'!H125</f>
        <v>0</v>
      </c>
      <c r="J11" s="1921">
        <f>'C1 - Costs Matrix 2014'!I125</f>
        <v>0</v>
      </c>
      <c r="K11" s="1921">
        <f>'C1 - Costs Matrix 2014'!J125</f>
        <v>0</v>
      </c>
      <c r="L11" s="1921">
        <f>'C1 - Costs Matrix 2014'!K125</f>
        <v>0</v>
      </c>
      <c r="M11" s="1921">
        <f>'C1 - Costs Matrix 2014'!L125</f>
        <v>0</v>
      </c>
      <c r="N11" s="1929">
        <f>'C1 - Costs Matrix 2014'!M125</f>
        <v>0</v>
      </c>
      <c r="O11" s="1933">
        <f>'C1 - Costs Matrix 2014'!N125</f>
        <v>0</v>
      </c>
      <c r="P11" s="1933">
        <f>'C1 - Costs Matrix 2014'!O125</f>
        <v>0</v>
      </c>
      <c r="Q11" s="1933">
        <f>'C1 - Costs Matrix 2014'!P125</f>
        <v>0</v>
      </c>
      <c r="R11" s="1933">
        <f>'C1 - Costs Matrix 2014'!Q125</f>
        <v>0</v>
      </c>
      <c r="S11" s="1920">
        <f>'C1 - Costs Matrix 2014'!R125</f>
        <v>0</v>
      </c>
      <c r="T11" s="1921">
        <f>'C1 - Costs Matrix 2014'!S125</f>
        <v>0</v>
      </c>
      <c r="U11" s="1921">
        <f>'C1 - Costs Matrix 2014'!T125</f>
        <v>0</v>
      </c>
      <c r="V11" s="1921">
        <f>'C1 - Costs Matrix 2014'!U125</f>
        <v>0</v>
      </c>
      <c r="W11" s="1921">
        <f>'C1 - Costs Matrix 2014'!V125</f>
        <v>0</v>
      </c>
      <c r="X11" s="1922">
        <f>'C1 - Costs Matrix 2014'!W125</f>
        <v>0</v>
      </c>
      <c r="Y11" s="1920">
        <f>'C1 - Costs Matrix 2014'!X125</f>
        <v>0</v>
      </c>
      <c r="Z11" s="1921">
        <f>'C1 - Costs Matrix 2014'!Y125</f>
        <v>0</v>
      </c>
      <c r="AA11" s="1921">
        <f>'C1 - Costs Matrix 2014'!Z125</f>
        <v>0</v>
      </c>
      <c r="AB11" s="1921">
        <f>'C1 - Costs Matrix 2014'!AA125</f>
        <v>0</v>
      </c>
      <c r="AC11" s="1921">
        <f>'C1 - Costs Matrix 2014'!AB125</f>
        <v>0</v>
      </c>
      <c r="AD11" s="1921">
        <f>'C1 - Costs Matrix 2014'!AC125</f>
        <v>0</v>
      </c>
      <c r="AE11" s="1921">
        <f>'C1 - Costs Matrix 2014'!AD125</f>
        <v>0</v>
      </c>
      <c r="AF11" s="1921">
        <f>'C1 - Costs Matrix 2014'!AE125</f>
        <v>0</v>
      </c>
      <c r="AG11" s="1921">
        <f>'C1 - Costs Matrix 2014'!AF125</f>
        <v>0</v>
      </c>
      <c r="AH11" s="1922">
        <f>'C1 - Costs Matrix 2014'!AG125</f>
        <v>0</v>
      </c>
      <c r="AI11" s="1933">
        <f>'C1 - Costs Matrix 2014'!AH125</f>
        <v>0</v>
      </c>
      <c r="AJ11" s="1933">
        <f>'C1 - Costs Matrix 2014'!AI125</f>
        <v>0</v>
      </c>
      <c r="AK11" s="1920">
        <f>'C1 - Costs Matrix 2014'!AJ125</f>
        <v>0</v>
      </c>
      <c r="AL11" s="1921">
        <f>'C1 - Costs Matrix 2014'!AK125</f>
        <v>0</v>
      </c>
      <c r="AM11" s="1921">
        <f>'C1 - Costs Matrix 2014'!AL125</f>
        <v>0</v>
      </c>
      <c r="AN11" s="1921">
        <f>'C1 - Costs Matrix 2014'!AM125</f>
        <v>0</v>
      </c>
      <c r="AO11" s="1921">
        <f>'C1 - Costs Matrix 2014'!AN125</f>
        <v>0</v>
      </c>
      <c r="AP11" s="1921">
        <f>'C1 - Costs Matrix 2014'!AO125</f>
        <v>0</v>
      </c>
      <c r="AQ11" s="1929">
        <f>'C1 - Costs Matrix 2014'!AP125</f>
        <v>0</v>
      </c>
      <c r="AR11" s="1933">
        <f>'C1 - Costs Matrix 2014'!AQ125</f>
        <v>0</v>
      </c>
      <c r="AS11" s="1933">
        <f>'C1 - Costs Matrix 2014'!AR125</f>
        <v>0</v>
      </c>
      <c r="AT11" s="1933">
        <f>'C1 - Costs Matrix 2014'!AS125</f>
        <v>0</v>
      </c>
      <c r="AU11" s="1933">
        <f>'C1 - Costs Matrix 2014'!AT125</f>
        <v>0</v>
      </c>
      <c r="AV11" s="1920">
        <f>'C1 - Costs Matrix 2014'!AU125</f>
        <v>0</v>
      </c>
      <c r="AW11" s="1921">
        <f>'C1 - Costs Matrix 2014'!AV125</f>
        <v>0</v>
      </c>
      <c r="AX11" s="1921">
        <f>'C1 - Costs Matrix 2014'!AW125</f>
        <v>0</v>
      </c>
      <c r="AY11" s="1922">
        <f>'C1 - Costs Matrix 2014'!AX125</f>
        <v>0</v>
      </c>
      <c r="AZ11" s="1933">
        <f>'C1 - Costs Matrix 2014'!AY125</f>
        <v>0</v>
      </c>
      <c r="BA11" s="1933">
        <f>'C1 - Costs Matrix 2014'!AZ125</f>
        <v>0</v>
      </c>
      <c r="BB11" s="1933">
        <f>'C1 - Costs Matrix 2014'!BA125</f>
        <v>0</v>
      </c>
      <c r="BC11" s="1933">
        <f>'C1 - Costs Matrix 2014'!BB125</f>
        <v>0</v>
      </c>
      <c r="BD11" s="1933">
        <f>'C1 - Costs Matrix 2014'!BC125</f>
        <v>0</v>
      </c>
    </row>
    <row r="12" spans="1:58" s="604" customFormat="1" ht="14.25">
      <c r="A12" s="1914"/>
      <c r="B12" s="1915"/>
      <c r="C12" s="1923"/>
      <c r="D12" s="1914"/>
      <c r="E12" s="1924"/>
      <c r="F12" s="1923"/>
      <c r="G12" s="1914"/>
      <c r="H12" s="1914"/>
      <c r="I12" s="1914"/>
      <c r="J12" s="1914"/>
      <c r="K12" s="1914"/>
      <c r="L12" s="1914"/>
      <c r="M12" s="1914"/>
      <c r="N12" s="1930">
        <f t="shared" ref="N12:N25" si="0">SUM(F12:M12)</f>
        <v>0</v>
      </c>
      <c r="O12" s="1937"/>
      <c r="P12" s="1937"/>
      <c r="Q12" s="1937"/>
      <c r="R12" s="1934">
        <f t="shared" ref="R12:R26" si="1">C12+E12+N12+O12+P12+Q12</f>
        <v>0</v>
      </c>
      <c r="S12" s="1923"/>
      <c r="T12" s="1914"/>
      <c r="U12" s="1914"/>
      <c r="V12" s="1914"/>
      <c r="W12" s="1914"/>
      <c r="X12" s="603">
        <f t="shared" ref="X12:X29" si="2">SUM(S12:W12)</f>
        <v>0</v>
      </c>
      <c r="Y12" s="1923"/>
      <c r="Z12" s="1914"/>
      <c r="AA12" s="1914"/>
      <c r="AB12" s="1914"/>
      <c r="AC12" s="1914"/>
      <c r="AD12" s="1914"/>
      <c r="AE12" s="1914"/>
      <c r="AF12" s="1914"/>
      <c r="AG12" s="1914"/>
      <c r="AH12" s="603">
        <f t="shared" ref="AH12:AH29" si="3">SUM(Y12:AG12)</f>
        <v>0</v>
      </c>
      <c r="AI12" s="1937"/>
      <c r="AJ12" s="1934">
        <f t="shared" ref="AJ12:AJ29" si="4">R12+X12+AH12+AI12</f>
        <v>0</v>
      </c>
      <c r="AK12" s="1923"/>
      <c r="AL12" s="1914"/>
      <c r="AM12" s="1914"/>
      <c r="AN12" s="1914"/>
      <c r="AO12" s="1914"/>
      <c r="AP12" s="1914"/>
      <c r="AQ12" s="1930">
        <f t="shared" ref="AQ12:AQ29" si="5">SUM(AK12:AP12)</f>
        <v>0</v>
      </c>
      <c r="AR12" s="1937"/>
      <c r="AS12" s="1937"/>
      <c r="AT12" s="1937"/>
      <c r="AU12" s="1934">
        <f t="shared" ref="AU12:AU29" si="6">AJ12+AQ12+AR12+AS12+AT12</f>
        <v>0</v>
      </c>
      <c r="AV12" s="1923"/>
      <c r="AW12" s="1914"/>
      <c r="AX12" s="1914"/>
      <c r="AY12" s="603">
        <f t="shared" ref="AY12:AY29" si="7">SUM(AV12:AX12)</f>
        <v>0</v>
      </c>
      <c r="AZ12" s="1937"/>
      <c r="BA12" s="1937"/>
      <c r="BB12" s="1934">
        <f t="shared" ref="BB12:BB29" si="8">AY12+AZ12+BA12</f>
        <v>0</v>
      </c>
      <c r="BC12" s="1953"/>
      <c r="BD12" s="1934">
        <f t="shared" ref="BD12:BD29" si="9">AU12+BB12+BC12</f>
        <v>0</v>
      </c>
      <c r="BE12" s="604" t="str">
        <f t="shared" ref="BE12:BE25" si="10">IF(BD12&lt;&gt;0,"ERROR","OK")</f>
        <v>OK</v>
      </c>
      <c r="BF12" s="1914"/>
    </row>
    <row r="13" spans="1:58" s="604" customFormat="1" ht="14.25">
      <c r="A13" s="1914"/>
      <c r="B13" s="1916"/>
      <c r="C13" s="1923"/>
      <c r="D13" s="1914"/>
      <c r="E13" s="1924"/>
      <c r="F13" s="1923"/>
      <c r="G13" s="1914"/>
      <c r="H13" s="1914"/>
      <c r="I13" s="1914"/>
      <c r="J13" s="1914"/>
      <c r="K13" s="1914"/>
      <c r="L13" s="1914"/>
      <c r="M13" s="1914"/>
      <c r="N13" s="1931">
        <f t="shared" si="0"/>
        <v>0</v>
      </c>
      <c r="O13" s="1937"/>
      <c r="P13" s="1937"/>
      <c r="Q13" s="1937"/>
      <c r="R13" s="1935">
        <f t="shared" si="1"/>
        <v>0</v>
      </c>
      <c r="S13" s="1923"/>
      <c r="T13" s="1914"/>
      <c r="U13" s="1914"/>
      <c r="V13" s="1914"/>
      <c r="W13" s="1914"/>
      <c r="X13" s="605">
        <f t="shared" si="2"/>
        <v>0</v>
      </c>
      <c r="Y13" s="1923"/>
      <c r="Z13" s="1914"/>
      <c r="AA13" s="1914"/>
      <c r="AB13" s="1914"/>
      <c r="AC13" s="1914"/>
      <c r="AD13" s="1914"/>
      <c r="AE13" s="1914"/>
      <c r="AF13" s="1914"/>
      <c r="AG13" s="1914"/>
      <c r="AH13" s="605">
        <f t="shared" si="3"/>
        <v>0</v>
      </c>
      <c r="AI13" s="1937"/>
      <c r="AJ13" s="1935">
        <f t="shared" si="4"/>
        <v>0</v>
      </c>
      <c r="AK13" s="1923"/>
      <c r="AL13" s="1914"/>
      <c r="AM13" s="1914"/>
      <c r="AN13" s="1914"/>
      <c r="AO13" s="1914"/>
      <c r="AP13" s="1914"/>
      <c r="AQ13" s="1931">
        <f t="shared" si="5"/>
        <v>0</v>
      </c>
      <c r="AR13" s="1937"/>
      <c r="AS13" s="1937"/>
      <c r="AT13" s="1937"/>
      <c r="AU13" s="1935">
        <f t="shared" si="6"/>
        <v>0</v>
      </c>
      <c r="AV13" s="1923"/>
      <c r="AW13" s="1914"/>
      <c r="AX13" s="1914"/>
      <c r="AY13" s="605">
        <f t="shared" si="7"/>
        <v>0</v>
      </c>
      <c r="AZ13" s="1937"/>
      <c r="BA13" s="1937"/>
      <c r="BB13" s="1935">
        <f t="shared" si="8"/>
        <v>0</v>
      </c>
      <c r="BC13" s="1954"/>
      <c r="BD13" s="1935">
        <f t="shared" si="9"/>
        <v>0</v>
      </c>
      <c r="BE13" s="604" t="str">
        <f t="shared" si="10"/>
        <v>OK</v>
      </c>
      <c r="BF13" s="1914"/>
    </row>
    <row r="14" spans="1:58" s="604" customFormat="1" ht="14.25">
      <c r="A14" s="1914"/>
      <c r="B14" s="1916"/>
      <c r="C14" s="1923"/>
      <c r="D14" s="1914"/>
      <c r="E14" s="1924"/>
      <c r="F14" s="1923"/>
      <c r="G14" s="1914"/>
      <c r="H14" s="1914"/>
      <c r="I14" s="1914"/>
      <c r="J14" s="1914"/>
      <c r="K14" s="1914"/>
      <c r="L14" s="1914"/>
      <c r="M14" s="1914"/>
      <c r="N14" s="1931">
        <f t="shared" si="0"/>
        <v>0</v>
      </c>
      <c r="O14" s="1937"/>
      <c r="P14" s="1937"/>
      <c r="Q14" s="1937"/>
      <c r="R14" s="1935">
        <f t="shared" si="1"/>
        <v>0</v>
      </c>
      <c r="S14" s="1923"/>
      <c r="T14" s="1914"/>
      <c r="U14" s="1914"/>
      <c r="V14" s="1914"/>
      <c r="W14" s="1914"/>
      <c r="X14" s="605">
        <f t="shared" si="2"/>
        <v>0</v>
      </c>
      <c r="Y14" s="1923"/>
      <c r="Z14" s="1914"/>
      <c r="AA14" s="1914"/>
      <c r="AB14" s="1914"/>
      <c r="AC14" s="1914"/>
      <c r="AD14" s="1914"/>
      <c r="AE14" s="1914"/>
      <c r="AF14" s="1914"/>
      <c r="AG14" s="1914"/>
      <c r="AH14" s="605">
        <f t="shared" si="3"/>
        <v>0</v>
      </c>
      <c r="AI14" s="1937"/>
      <c r="AJ14" s="1935">
        <f t="shared" si="4"/>
        <v>0</v>
      </c>
      <c r="AK14" s="1923"/>
      <c r="AL14" s="1914"/>
      <c r="AM14" s="1914"/>
      <c r="AN14" s="1914"/>
      <c r="AO14" s="1914"/>
      <c r="AP14" s="1914"/>
      <c r="AQ14" s="1931">
        <f t="shared" si="5"/>
        <v>0</v>
      </c>
      <c r="AR14" s="1937"/>
      <c r="AS14" s="1937"/>
      <c r="AT14" s="1937"/>
      <c r="AU14" s="1935">
        <f t="shared" si="6"/>
        <v>0</v>
      </c>
      <c r="AV14" s="1923"/>
      <c r="AW14" s="1914"/>
      <c r="AX14" s="1914"/>
      <c r="AY14" s="605">
        <f t="shared" si="7"/>
        <v>0</v>
      </c>
      <c r="AZ14" s="1937"/>
      <c r="BA14" s="1937"/>
      <c r="BB14" s="1935">
        <f t="shared" si="8"/>
        <v>0</v>
      </c>
      <c r="BC14" s="1954"/>
      <c r="BD14" s="1935">
        <f t="shared" si="9"/>
        <v>0</v>
      </c>
      <c r="BE14" s="604" t="str">
        <f t="shared" si="10"/>
        <v>OK</v>
      </c>
      <c r="BF14" s="1914"/>
    </row>
    <row r="15" spans="1:58" s="604" customFormat="1" ht="14.25">
      <c r="A15" s="1914"/>
      <c r="B15" s="1916"/>
      <c r="C15" s="1923"/>
      <c r="D15" s="1914"/>
      <c r="E15" s="1924"/>
      <c r="F15" s="1923"/>
      <c r="G15" s="1914"/>
      <c r="H15" s="1914"/>
      <c r="I15" s="1914"/>
      <c r="J15" s="1914"/>
      <c r="K15" s="1914"/>
      <c r="L15" s="1914"/>
      <c r="M15" s="1914"/>
      <c r="N15" s="1931">
        <f t="shared" si="0"/>
        <v>0</v>
      </c>
      <c r="O15" s="1937"/>
      <c r="P15" s="1937"/>
      <c r="Q15" s="1937"/>
      <c r="R15" s="1935">
        <f t="shared" si="1"/>
        <v>0</v>
      </c>
      <c r="S15" s="1923"/>
      <c r="T15" s="1914"/>
      <c r="U15" s="1914"/>
      <c r="V15" s="1914"/>
      <c r="W15" s="1914"/>
      <c r="X15" s="605">
        <f t="shared" si="2"/>
        <v>0</v>
      </c>
      <c r="Y15" s="1923"/>
      <c r="Z15" s="1914"/>
      <c r="AA15" s="1914"/>
      <c r="AB15" s="1914"/>
      <c r="AC15" s="1914"/>
      <c r="AD15" s="1914"/>
      <c r="AE15" s="1914"/>
      <c r="AF15" s="1914"/>
      <c r="AG15" s="1914"/>
      <c r="AH15" s="605">
        <f t="shared" si="3"/>
        <v>0</v>
      </c>
      <c r="AI15" s="1937"/>
      <c r="AJ15" s="1935">
        <f t="shared" si="4"/>
        <v>0</v>
      </c>
      <c r="AK15" s="1923"/>
      <c r="AL15" s="1914"/>
      <c r="AM15" s="1914"/>
      <c r="AN15" s="1914"/>
      <c r="AO15" s="1914"/>
      <c r="AP15" s="1914"/>
      <c r="AQ15" s="1931">
        <f t="shared" si="5"/>
        <v>0</v>
      </c>
      <c r="AR15" s="1937"/>
      <c r="AS15" s="1937"/>
      <c r="AT15" s="1937"/>
      <c r="AU15" s="1935">
        <f t="shared" si="6"/>
        <v>0</v>
      </c>
      <c r="AV15" s="1923"/>
      <c r="AW15" s="1914"/>
      <c r="AX15" s="1914"/>
      <c r="AY15" s="605">
        <f t="shared" si="7"/>
        <v>0</v>
      </c>
      <c r="AZ15" s="1937"/>
      <c r="BA15" s="1937"/>
      <c r="BB15" s="1935">
        <f t="shared" si="8"/>
        <v>0</v>
      </c>
      <c r="BC15" s="1954"/>
      <c r="BD15" s="1935">
        <f t="shared" si="9"/>
        <v>0</v>
      </c>
      <c r="BE15" s="604" t="str">
        <f t="shared" si="10"/>
        <v>OK</v>
      </c>
      <c r="BF15" s="1914"/>
    </row>
    <row r="16" spans="1:58" s="604" customFormat="1" ht="14.25">
      <c r="A16" s="1914"/>
      <c r="B16" s="1916"/>
      <c r="C16" s="1923"/>
      <c r="D16" s="1914"/>
      <c r="E16" s="1924"/>
      <c r="F16" s="1923"/>
      <c r="G16" s="1914"/>
      <c r="H16" s="1914"/>
      <c r="I16" s="1914"/>
      <c r="J16" s="1914"/>
      <c r="K16" s="1914"/>
      <c r="L16" s="1914"/>
      <c r="M16" s="1914"/>
      <c r="N16" s="1931">
        <f t="shared" si="0"/>
        <v>0</v>
      </c>
      <c r="O16" s="1937"/>
      <c r="P16" s="1937"/>
      <c r="Q16" s="1937"/>
      <c r="R16" s="1935">
        <f t="shared" si="1"/>
        <v>0</v>
      </c>
      <c r="S16" s="1923"/>
      <c r="T16" s="1914"/>
      <c r="U16" s="1914"/>
      <c r="V16" s="1914"/>
      <c r="W16" s="1914"/>
      <c r="X16" s="605">
        <f t="shared" si="2"/>
        <v>0</v>
      </c>
      <c r="Y16" s="1923"/>
      <c r="Z16" s="1914"/>
      <c r="AA16" s="1914"/>
      <c r="AB16" s="1914"/>
      <c r="AC16" s="1914"/>
      <c r="AD16" s="1914"/>
      <c r="AE16" s="1914"/>
      <c r="AF16" s="1914"/>
      <c r="AG16" s="1914"/>
      <c r="AH16" s="605">
        <f t="shared" si="3"/>
        <v>0</v>
      </c>
      <c r="AI16" s="1937"/>
      <c r="AJ16" s="1935">
        <f t="shared" si="4"/>
        <v>0</v>
      </c>
      <c r="AK16" s="1923"/>
      <c r="AL16" s="1914"/>
      <c r="AM16" s="1914"/>
      <c r="AN16" s="1914"/>
      <c r="AO16" s="1914"/>
      <c r="AP16" s="1914"/>
      <c r="AQ16" s="1931">
        <f t="shared" si="5"/>
        <v>0</v>
      </c>
      <c r="AR16" s="1937"/>
      <c r="AS16" s="1937"/>
      <c r="AT16" s="1937"/>
      <c r="AU16" s="1935">
        <f t="shared" si="6"/>
        <v>0</v>
      </c>
      <c r="AV16" s="1923"/>
      <c r="AW16" s="1914"/>
      <c r="AX16" s="1914"/>
      <c r="AY16" s="605">
        <f t="shared" si="7"/>
        <v>0</v>
      </c>
      <c r="AZ16" s="1937"/>
      <c r="BA16" s="1937"/>
      <c r="BB16" s="1935">
        <f t="shared" si="8"/>
        <v>0</v>
      </c>
      <c r="BC16" s="1954"/>
      <c r="BD16" s="1935">
        <f t="shared" si="9"/>
        <v>0</v>
      </c>
      <c r="BE16" s="604" t="str">
        <f t="shared" si="10"/>
        <v>OK</v>
      </c>
      <c r="BF16" s="1914"/>
    </row>
    <row r="17" spans="1:58" s="604" customFormat="1" ht="14.25">
      <c r="A17" s="1914"/>
      <c r="B17" s="1916"/>
      <c r="C17" s="1923"/>
      <c r="D17" s="1914"/>
      <c r="E17" s="1924"/>
      <c r="F17" s="1923"/>
      <c r="G17" s="1914"/>
      <c r="H17" s="1914"/>
      <c r="I17" s="1914"/>
      <c r="J17" s="1914"/>
      <c r="K17" s="1914"/>
      <c r="L17" s="1914"/>
      <c r="M17" s="1914"/>
      <c r="N17" s="1931">
        <f t="shared" si="0"/>
        <v>0</v>
      </c>
      <c r="O17" s="1937"/>
      <c r="P17" s="1937"/>
      <c r="Q17" s="1937"/>
      <c r="R17" s="1935">
        <f t="shared" si="1"/>
        <v>0</v>
      </c>
      <c r="S17" s="1923"/>
      <c r="T17" s="1914"/>
      <c r="U17" s="1914"/>
      <c r="V17" s="1914"/>
      <c r="W17" s="1914"/>
      <c r="X17" s="605">
        <f t="shared" si="2"/>
        <v>0</v>
      </c>
      <c r="Y17" s="1923"/>
      <c r="Z17" s="1914"/>
      <c r="AA17" s="1914"/>
      <c r="AB17" s="1914"/>
      <c r="AC17" s="1914"/>
      <c r="AD17" s="1914"/>
      <c r="AE17" s="1914"/>
      <c r="AF17" s="1914"/>
      <c r="AG17" s="1914"/>
      <c r="AH17" s="605">
        <f t="shared" si="3"/>
        <v>0</v>
      </c>
      <c r="AI17" s="1937"/>
      <c r="AJ17" s="1935">
        <f t="shared" si="4"/>
        <v>0</v>
      </c>
      <c r="AK17" s="1923"/>
      <c r="AL17" s="1914"/>
      <c r="AM17" s="1914"/>
      <c r="AN17" s="1914"/>
      <c r="AO17" s="1914"/>
      <c r="AP17" s="1914"/>
      <c r="AQ17" s="1931">
        <f t="shared" si="5"/>
        <v>0</v>
      </c>
      <c r="AR17" s="1937"/>
      <c r="AS17" s="1937"/>
      <c r="AT17" s="1937"/>
      <c r="AU17" s="1935">
        <f t="shared" si="6"/>
        <v>0</v>
      </c>
      <c r="AV17" s="1923"/>
      <c r="AW17" s="1914"/>
      <c r="AX17" s="1914"/>
      <c r="AY17" s="605">
        <f t="shared" si="7"/>
        <v>0</v>
      </c>
      <c r="AZ17" s="1937"/>
      <c r="BA17" s="1937"/>
      <c r="BB17" s="1935">
        <f t="shared" si="8"/>
        <v>0</v>
      </c>
      <c r="BC17" s="1954"/>
      <c r="BD17" s="1935">
        <f t="shared" si="9"/>
        <v>0</v>
      </c>
      <c r="BE17" s="604" t="str">
        <f t="shared" si="10"/>
        <v>OK</v>
      </c>
      <c r="BF17" s="1914"/>
    </row>
    <row r="18" spans="1:58" s="604" customFormat="1" ht="14.25">
      <c r="A18" s="1914"/>
      <c r="B18" s="1916"/>
      <c r="C18" s="1923"/>
      <c r="D18" s="1914"/>
      <c r="E18" s="1924"/>
      <c r="F18" s="1923"/>
      <c r="G18" s="1914"/>
      <c r="H18" s="1914"/>
      <c r="I18" s="1914"/>
      <c r="J18" s="1914"/>
      <c r="K18" s="1914"/>
      <c r="L18" s="1914"/>
      <c r="M18" s="1914"/>
      <c r="N18" s="1931">
        <f t="shared" si="0"/>
        <v>0</v>
      </c>
      <c r="O18" s="1937"/>
      <c r="P18" s="1937"/>
      <c r="Q18" s="1937"/>
      <c r="R18" s="1935">
        <f t="shared" si="1"/>
        <v>0</v>
      </c>
      <c r="S18" s="1923"/>
      <c r="T18" s="1914"/>
      <c r="U18" s="1914"/>
      <c r="V18" s="1914"/>
      <c r="W18" s="1914"/>
      <c r="X18" s="605">
        <f t="shared" si="2"/>
        <v>0</v>
      </c>
      <c r="Y18" s="1923"/>
      <c r="Z18" s="1914"/>
      <c r="AA18" s="1914"/>
      <c r="AB18" s="1914"/>
      <c r="AC18" s="1914"/>
      <c r="AD18" s="1914"/>
      <c r="AE18" s="1914"/>
      <c r="AF18" s="1914"/>
      <c r="AG18" s="1914"/>
      <c r="AH18" s="605">
        <f t="shared" si="3"/>
        <v>0</v>
      </c>
      <c r="AI18" s="1937"/>
      <c r="AJ18" s="1935">
        <f t="shared" si="4"/>
        <v>0</v>
      </c>
      <c r="AK18" s="1923"/>
      <c r="AL18" s="1914"/>
      <c r="AM18" s="1914"/>
      <c r="AN18" s="1914"/>
      <c r="AO18" s="1914"/>
      <c r="AP18" s="1914"/>
      <c r="AQ18" s="1931">
        <f t="shared" si="5"/>
        <v>0</v>
      </c>
      <c r="AR18" s="1937"/>
      <c r="AS18" s="1937"/>
      <c r="AT18" s="1937"/>
      <c r="AU18" s="1935">
        <f t="shared" si="6"/>
        <v>0</v>
      </c>
      <c r="AV18" s="1923"/>
      <c r="AW18" s="1914"/>
      <c r="AX18" s="1914"/>
      <c r="AY18" s="605">
        <f t="shared" si="7"/>
        <v>0</v>
      </c>
      <c r="AZ18" s="1937"/>
      <c r="BA18" s="1937"/>
      <c r="BB18" s="1935">
        <f t="shared" si="8"/>
        <v>0</v>
      </c>
      <c r="BC18" s="1954"/>
      <c r="BD18" s="1935">
        <f t="shared" si="9"/>
        <v>0</v>
      </c>
      <c r="BE18" s="604" t="str">
        <f t="shared" si="10"/>
        <v>OK</v>
      </c>
      <c r="BF18" s="1914"/>
    </row>
    <row r="19" spans="1:58" s="604" customFormat="1" ht="14.25">
      <c r="A19" s="1914"/>
      <c r="B19" s="1916"/>
      <c r="C19" s="1923"/>
      <c r="D19" s="1914"/>
      <c r="E19" s="1924"/>
      <c r="F19" s="1923"/>
      <c r="G19" s="1914"/>
      <c r="H19" s="1914"/>
      <c r="I19" s="1914"/>
      <c r="J19" s="1914"/>
      <c r="K19" s="1914"/>
      <c r="L19" s="1914"/>
      <c r="M19" s="1914"/>
      <c r="N19" s="1931">
        <f t="shared" si="0"/>
        <v>0</v>
      </c>
      <c r="O19" s="1937"/>
      <c r="P19" s="1937"/>
      <c r="Q19" s="1937"/>
      <c r="R19" s="1935">
        <f t="shared" si="1"/>
        <v>0</v>
      </c>
      <c r="S19" s="1923"/>
      <c r="T19" s="1914"/>
      <c r="U19" s="1914"/>
      <c r="V19" s="1914"/>
      <c r="W19" s="1914"/>
      <c r="X19" s="605">
        <f t="shared" si="2"/>
        <v>0</v>
      </c>
      <c r="Y19" s="1923"/>
      <c r="Z19" s="1914"/>
      <c r="AA19" s="1914"/>
      <c r="AB19" s="1914"/>
      <c r="AC19" s="1914"/>
      <c r="AD19" s="1914"/>
      <c r="AE19" s="1914"/>
      <c r="AF19" s="1914"/>
      <c r="AG19" s="1914"/>
      <c r="AH19" s="605">
        <f t="shared" si="3"/>
        <v>0</v>
      </c>
      <c r="AI19" s="1937"/>
      <c r="AJ19" s="1935">
        <f t="shared" si="4"/>
        <v>0</v>
      </c>
      <c r="AK19" s="1923"/>
      <c r="AL19" s="1914"/>
      <c r="AM19" s="1914"/>
      <c r="AN19" s="1914"/>
      <c r="AO19" s="1914"/>
      <c r="AP19" s="1914"/>
      <c r="AQ19" s="1931">
        <f t="shared" si="5"/>
        <v>0</v>
      </c>
      <c r="AR19" s="1937"/>
      <c r="AS19" s="1937"/>
      <c r="AT19" s="1937"/>
      <c r="AU19" s="1935">
        <f t="shared" si="6"/>
        <v>0</v>
      </c>
      <c r="AV19" s="1923"/>
      <c r="AW19" s="1914"/>
      <c r="AX19" s="1914"/>
      <c r="AY19" s="605">
        <f t="shared" si="7"/>
        <v>0</v>
      </c>
      <c r="AZ19" s="1937"/>
      <c r="BA19" s="1937"/>
      <c r="BB19" s="1935">
        <f t="shared" si="8"/>
        <v>0</v>
      </c>
      <c r="BC19" s="1954"/>
      <c r="BD19" s="1935">
        <f t="shared" si="9"/>
        <v>0</v>
      </c>
      <c r="BE19" s="604" t="str">
        <f t="shared" si="10"/>
        <v>OK</v>
      </c>
      <c r="BF19" s="1914"/>
    </row>
    <row r="20" spans="1:58" s="604" customFormat="1" ht="14.25">
      <c r="A20" s="1914"/>
      <c r="B20" s="1916"/>
      <c r="C20" s="1923"/>
      <c r="D20" s="1914"/>
      <c r="E20" s="1924"/>
      <c r="F20" s="1923"/>
      <c r="G20" s="1914"/>
      <c r="H20" s="1914"/>
      <c r="I20" s="1914"/>
      <c r="J20" s="1914"/>
      <c r="K20" s="1914"/>
      <c r="L20" s="1914"/>
      <c r="M20" s="1914"/>
      <c r="N20" s="1931">
        <f t="shared" si="0"/>
        <v>0</v>
      </c>
      <c r="O20" s="1937"/>
      <c r="P20" s="1937"/>
      <c r="Q20" s="1937"/>
      <c r="R20" s="1935">
        <f t="shared" si="1"/>
        <v>0</v>
      </c>
      <c r="S20" s="1923"/>
      <c r="T20" s="1914"/>
      <c r="U20" s="1914"/>
      <c r="V20" s="1914"/>
      <c r="W20" s="1914"/>
      <c r="X20" s="605">
        <f t="shared" si="2"/>
        <v>0</v>
      </c>
      <c r="Y20" s="1923"/>
      <c r="Z20" s="1914"/>
      <c r="AA20" s="1914"/>
      <c r="AB20" s="1914"/>
      <c r="AC20" s="1914"/>
      <c r="AD20" s="1914"/>
      <c r="AE20" s="1914"/>
      <c r="AF20" s="1914"/>
      <c r="AG20" s="1914"/>
      <c r="AH20" s="605">
        <f t="shared" si="3"/>
        <v>0</v>
      </c>
      <c r="AI20" s="1937"/>
      <c r="AJ20" s="1935">
        <f t="shared" si="4"/>
        <v>0</v>
      </c>
      <c r="AK20" s="1923"/>
      <c r="AL20" s="1914"/>
      <c r="AM20" s="1914"/>
      <c r="AN20" s="1914"/>
      <c r="AO20" s="1914"/>
      <c r="AP20" s="1914"/>
      <c r="AQ20" s="1931">
        <f t="shared" si="5"/>
        <v>0</v>
      </c>
      <c r="AR20" s="1937"/>
      <c r="AS20" s="1937"/>
      <c r="AT20" s="1937"/>
      <c r="AU20" s="1935">
        <f t="shared" si="6"/>
        <v>0</v>
      </c>
      <c r="AV20" s="1923"/>
      <c r="AW20" s="1914"/>
      <c r="AX20" s="1914"/>
      <c r="AY20" s="605">
        <f t="shared" si="7"/>
        <v>0</v>
      </c>
      <c r="AZ20" s="1937"/>
      <c r="BA20" s="1937"/>
      <c r="BB20" s="1935">
        <f t="shared" si="8"/>
        <v>0</v>
      </c>
      <c r="BC20" s="1954"/>
      <c r="BD20" s="1935">
        <f t="shared" si="9"/>
        <v>0</v>
      </c>
      <c r="BE20" s="604" t="str">
        <f t="shared" si="10"/>
        <v>OK</v>
      </c>
      <c r="BF20" s="1914"/>
    </row>
    <row r="21" spans="1:58" s="604" customFormat="1" ht="14.25">
      <c r="A21" s="1914"/>
      <c r="B21" s="1916"/>
      <c r="C21" s="1923"/>
      <c r="D21" s="1914"/>
      <c r="E21" s="1924"/>
      <c r="F21" s="1923"/>
      <c r="G21" s="1914"/>
      <c r="H21" s="1914"/>
      <c r="I21" s="1914"/>
      <c r="J21" s="1914"/>
      <c r="K21" s="1914"/>
      <c r="L21" s="1914"/>
      <c r="M21" s="1914"/>
      <c r="N21" s="1931">
        <f t="shared" si="0"/>
        <v>0</v>
      </c>
      <c r="O21" s="1937"/>
      <c r="P21" s="1937"/>
      <c r="Q21" s="1937"/>
      <c r="R21" s="1935">
        <f t="shared" si="1"/>
        <v>0</v>
      </c>
      <c r="S21" s="1923"/>
      <c r="T21" s="1914"/>
      <c r="U21" s="1914"/>
      <c r="V21" s="1914"/>
      <c r="W21" s="1914"/>
      <c r="X21" s="605">
        <f t="shared" si="2"/>
        <v>0</v>
      </c>
      <c r="Y21" s="1923"/>
      <c r="Z21" s="1914"/>
      <c r="AA21" s="1914"/>
      <c r="AB21" s="1914"/>
      <c r="AC21" s="1914"/>
      <c r="AD21" s="1914"/>
      <c r="AE21" s="1914"/>
      <c r="AF21" s="1914"/>
      <c r="AG21" s="1914"/>
      <c r="AH21" s="605">
        <f t="shared" si="3"/>
        <v>0</v>
      </c>
      <c r="AI21" s="1937"/>
      <c r="AJ21" s="1935">
        <f t="shared" si="4"/>
        <v>0</v>
      </c>
      <c r="AK21" s="1923"/>
      <c r="AL21" s="1914"/>
      <c r="AM21" s="1914"/>
      <c r="AN21" s="1914"/>
      <c r="AO21" s="1914"/>
      <c r="AP21" s="1914"/>
      <c r="AQ21" s="1931">
        <f t="shared" si="5"/>
        <v>0</v>
      </c>
      <c r="AR21" s="1937"/>
      <c r="AS21" s="1937"/>
      <c r="AT21" s="1937"/>
      <c r="AU21" s="1935">
        <f t="shared" si="6"/>
        <v>0</v>
      </c>
      <c r="AV21" s="1923"/>
      <c r="AW21" s="1914"/>
      <c r="AX21" s="1914"/>
      <c r="AY21" s="605">
        <f t="shared" si="7"/>
        <v>0</v>
      </c>
      <c r="AZ21" s="1937"/>
      <c r="BA21" s="1937"/>
      <c r="BB21" s="1935">
        <f t="shared" si="8"/>
        <v>0</v>
      </c>
      <c r="BC21" s="1954"/>
      <c r="BD21" s="1935">
        <f t="shared" si="9"/>
        <v>0</v>
      </c>
      <c r="BE21" s="604" t="str">
        <f t="shared" si="10"/>
        <v>OK</v>
      </c>
      <c r="BF21" s="1914"/>
    </row>
    <row r="22" spans="1:58" s="604" customFormat="1" ht="14.25">
      <c r="A22" s="1914"/>
      <c r="B22" s="1916"/>
      <c r="C22" s="1923"/>
      <c r="D22" s="1914"/>
      <c r="E22" s="1924"/>
      <c r="F22" s="1923"/>
      <c r="G22" s="1914"/>
      <c r="H22" s="1914"/>
      <c r="I22" s="1914"/>
      <c r="J22" s="1914"/>
      <c r="K22" s="1914"/>
      <c r="L22" s="1914"/>
      <c r="M22" s="1914"/>
      <c r="N22" s="1931">
        <f t="shared" si="0"/>
        <v>0</v>
      </c>
      <c r="O22" s="1937"/>
      <c r="P22" s="1937"/>
      <c r="Q22" s="1937"/>
      <c r="R22" s="1935">
        <f t="shared" si="1"/>
        <v>0</v>
      </c>
      <c r="S22" s="1923"/>
      <c r="T22" s="1914"/>
      <c r="U22" s="1914"/>
      <c r="V22" s="1914"/>
      <c r="W22" s="1914"/>
      <c r="X22" s="605">
        <f t="shared" si="2"/>
        <v>0</v>
      </c>
      <c r="Y22" s="1923"/>
      <c r="Z22" s="1914"/>
      <c r="AA22" s="1914"/>
      <c r="AB22" s="1914"/>
      <c r="AC22" s="1914"/>
      <c r="AD22" s="1914"/>
      <c r="AE22" s="1914"/>
      <c r="AF22" s="1914"/>
      <c r="AG22" s="1914"/>
      <c r="AH22" s="605">
        <f t="shared" si="3"/>
        <v>0</v>
      </c>
      <c r="AI22" s="1937"/>
      <c r="AJ22" s="1935">
        <f t="shared" si="4"/>
        <v>0</v>
      </c>
      <c r="AK22" s="1923"/>
      <c r="AL22" s="1914"/>
      <c r="AM22" s="1914"/>
      <c r="AN22" s="1914"/>
      <c r="AO22" s="1914"/>
      <c r="AP22" s="1914"/>
      <c r="AQ22" s="1931">
        <f t="shared" si="5"/>
        <v>0</v>
      </c>
      <c r="AR22" s="1937"/>
      <c r="AS22" s="1937"/>
      <c r="AT22" s="1937"/>
      <c r="AU22" s="1935">
        <f t="shared" si="6"/>
        <v>0</v>
      </c>
      <c r="AV22" s="1923"/>
      <c r="AW22" s="1914"/>
      <c r="AX22" s="1914"/>
      <c r="AY22" s="605">
        <f t="shared" si="7"/>
        <v>0</v>
      </c>
      <c r="AZ22" s="1937"/>
      <c r="BA22" s="1937"/>
      <c r="BB22" s="1935">
        <f t="shared" si="8"/>
        <v>0</v>
      </c>
      <c r="BC22" s="1954"/>
      <c r="BD22" s="1935">
        <f t="shared" si="9"/>
        <v>0</v>
      </c>
      <c r="BE22" s="604" t="str">
        <f t="shared" si="10"/>
        <v>OK</v>
      </c>
      <c r="BF22" s="1914"/>
    </row>
    <row r="23" spans="1:58" s="604" customFormat="1" ht="14.25">
      <c r="A23" s="1914"/>
      <c r="B23" s="1916"/>
      <c r="C23" s="1923"/>
      <c r="D23" s="1914"/>
      <c r="E23" s="1924"/>
      <c r="F23" s="1923"/>
      <c r="G23" s="1914"/>
      <c r="H23" s="1914"/>
      <c r="I23" s="1914"/>
      <c r="J23" s="1914"/>
      <c r="K23" s="1914"/>
      <c r="L23" s="1914"/>
      <c r="M23" s="1914"/>
      <c r="N23" s="1931">
        <f t="shared" si="0"/>
        <v>0</v>
      </c>
      <c r="O23" s="1937"/>
      <c r="P23" s="1937"/>
      <c r="Q23" s="1937"/>
      <c r="R23" s="1935">
        <f t="shared" si="1"/>
        <v>0</v>
      </c>
      <c r="S23" s="1923"/>
      <c r="T23" s="1914"/>
      <c r="U23" s="1914"/>
      <c r="V23" s="1914"/>
      <c r="W23" s="1914"/>
      <c r="X23" s="605">
        <f t="shared" si="2"/>
        <v>0</v>
      </c>
      <c r="Y23" s="1923"/>
      <c r="Z23" s="1914"/>
      <c r="AA23" s="1914"/>
      <c r="AB23" s="1914"/>
      <c r="AC23" s="1914"/>
      <c r="AD23" s="1914"/>
      <c r="AE23" s="1914"/>
      <c r="AF23" s="1914"/>
      <c r="AG23" s="1914"/>
      <c r="AH23" s="605">
        <f t="shared" si="3"/>
        <v>0</v>
      </c>
      <c r="AI23" s="1937"/>
      <c r="AJ23" s="1935">
        <f t="shared" si="4"/>
        <v>0</v>
      </c>
      <c r="AK23" s="1923"/>
      <c r="AL23" s="1914"/>
      <c r="AM23" s="1914"/>
      <c r="AN23" s="1914"/>
      <c r="AO23" s="1914"/>
      <c r="AP23" s="1914"/>
      <c r="AQ23" s="1931">
        <f t="shared" si="5"/>
        <v>0</v>
      </c>
      <c r="AR23" s="1937"/>
      <c r="AS23" s="1937"/>
      <c r="AT23" s="1937"/>
      <c r="AU23" s="1935">
        <f t="shared" si="6"/>
        <v>0</v>
      </c>
      <c r="AV23" s="1923"/>
      <c r="AW23" s="1914"/>
      <c r="AX23" s="1914"/>
      <c r="AY23" s="605">
        <f t="shared" si="7"/>
        <v>0</v>
      </c>
      <c r="AZ23" s="1937"/>
      <c r="BA23" s="1937"/>
      <c r="BB23" s="1935">
        <f t="shared" si="8"/>
        <v>0</v>
      </c>
      <c r="BC23" s="1954"/>
      <c r="BD23" s="1935">
        <f t="shared" si="9"/>
        <v>0</v>
      </c>
      <c r="BE23" s="604" t="str">
        <f t="shared" si="10"/>
        <v>OK</v>
      </c>
      <c r="BF23" s="1914"/>
    </row>
    <row r="24" spans="1:58" s="604" customFormat="1" ht="14.25">
      <c r="A24" s="1914"/>
      <c r="B24" s="1916"/>
      <c r="C24" s="1923"/>
      <c r="D24" s="1914"/>
      <c r="E24" s="1924"/>
      <c r="F24" s="1923"/>
      <c r="G24" s="1914"/>
      <c r="H24" s="1914"/>
      <c r="I24" s="1914"/>
      <c r="J24" s="1914"/>
      <c r="K24" s="1914"/>
      <c r="L24" s="1914"/>
      <c r="M24" s="1914"/>
      <c r="N24" s="1931">
        <f t="shared" si="0"/>
        <v>0</v>
      </c>
      <c r="O24" s="1937"/>
      <c r="P24" s="1937"/>
      <c r="Q24" s="1937"/>
      <c r="R24" s="1935">
        <f t="shared" si="1"/>
        <v>0</v>
      </c>
      <c r="S24" s="1923"/>
      <c r="T24" s="1914"/>
      <c r="U24" s="1914"/>
      <c r="V24" s="1914"/>
      <c r="W24" s="1914"/>
      <c r="X24" s="605">
        <f t="shared" si="2"/>
        <v>0</v>
      </c>
      <c r="Y24" s="1923"/>
      <c r="Z24" s="1914"/>
      <c r="AA24" s="1914"/>
      <c r="AB24" s="1914"/>
      <c r="AC24" s="1914"/>
      <c r="AD24" s="1914"/>
      <c r="AE24" s="1914"/>
      <c r="AF24" s="1914"/>
      <c r="AG24" s="1914"/>
      <c r="AH24" s="605">
        <f t="shared" si="3"/>
        <v>0</v>
      </c>
      <c r="AI24" s="1937"/>
      <c r="AJ24" s="1935">
        <f t="shared" si="4"/>
        <v>0</v>
      </c>
      <c r="AK24" s="1923"/>
      <c r="AL24" s="1914"/>
      <c r="AM24" s="1914"/>
      <c r="AN24" s="1914"/>
      <c r="AO24" s="1914"/>
      <c r="AP24" s="1914"/>
      <c r="AQ24" s="1931">
        <f t="shared" si="5"/>
        <v>0</v>
      </c>
      <c r="AR24" s="1937"/>
      <c r="AS24" s="1937"/>
      <c r="AT24" s="1937"/>
      <c r="AU24" s="1935">
        <f t="shared" si="6"/>
        <v>0</v>
      </c>
      <c r="AV24" s="1923"/>
      <c r="AW24" s="1914"/>
      <c r="AX24" s="1914"/>
      <c r="AY24" s="605">
        <f t="shared" si="7"/>
        <v>0</v>
      </c>
      <c r="AZ24" s="1937"/>
      <c r="BA24" s="1937"/>
      <c r="BB24" s="1935">
        <f t="shared" si="8"/>
        <v>0</v>
      </c>
      <c r="BC24" s="1954"/>
      <c r="BD24" s="1935">
        <f t="shared" si="9"/>
        <v>0</v>
      </c>
      <c r="BE24" s="604" t="str">
        <f t="shared" si="10"/>
        <v>OK</v>
      </c>
      <c r="BF24" s="1914"/>
    </row>
    <row r="25" spans="1:58" s="604" customFormat="1" ht="14.25">
      <c r="A25" s="1914"/>
      <c r="B25" s="1916"/>
      <c r="C25" s="1923"/>
      <c r="D25" s="1914"/>
      <c r="E25" s="1924"/>
      <c r="F25" s="1923"/>
      <c r="G25" s="1914"/>
      <c r="H25" s="1914"/>
      <c r="I25" s="1914"/>
      <c r="J25" s="1914"/>
      <c r="K25" s="1914"/>
      <c r="L25" s="1914"/>
      <c r="M25" s="1914"/>
      <c r="N25" s="1931">
        <f t="shared" si="0"/>
        <v>0</v>
      </c>
      <c r="O25" s="1937"/>
      <c r="P25" s="1937"/>
      <c r="Q25" s="1937"/>
      <c r="R25" s="1935">
        <f t="shared" si="1"/>
        <v>0</v>
      </c>
      <c r="S25" s="1923"/>
      <c r="T25" s="1914"/>
      <c r="U25" s="1914"/>
      <c r="V25" s="1914"/>
      <c r="W25" s="1914"/>
      <c r="X25" s="605">
        <f t="shared" si="2"/>
        <v>0</v>
      </c>
      <c r="Y25" s="1923"/>
      <c r="Z25" s="1914"/>
      <c r="AA25" s="1914"/>
      <c r="AB25" s="1914"/>
      <c r="AC25" s="1914"/>
      <c r="AD25" s="1914"/>
      <c r="AE25" s="1914"/>
      <c r="AF25" s="1914"/>
      <c r="AG25" s="1914"/>
      <c r="AH25" s="605">
        <f t="shared" si="3"/>
        <v>0</v>
      </c>
      <c r="AI25" s="1937"/>
      <c r="AJ25" s="1935">
        <f t="shared" si="4"/>
        <v>0</v>
      </c>
      <c r="AK25" s="1923"/>
      <c r="AL25" s="1914"/>
      <c r="AM25" s="1914"/>
      <c r="AN25" s="1914"/>
      <c r="AO25" s="1914"/>
      <c r="AP25" s="1914"/>
      <c r="AQ25" s="1931">
        <f t="shared" si="5"/>
        <v>0</v>
      </c>
      <c r="AR25" s="1937"/>
      <c r="AS25" s="1937"/>
      <c r="AT25" s="1937"/>
      <c r="AU25" s="1935">
        <f t="shared" si="6"/>
        <v>0</v>
      </c>
      <c r="AV25" s="1923"/>
      <c r="AW25" s="1914"/>
      <c r="AX25" s="1914"/>
      <c r="AY25" s="605">
        <f t="shared" si="7"/>
        <v>0</v>
      </c>
      <c r="AZ25" s="1937"/>
      <c r="BA25" s="1937"/>
      <c r="BB25" s="1935">
        <f t="shared" si="8"/>
        <v>0</v>
      </c>
      <c r="BC25" s="1954"/>
      <c r="BD25" s="1935">
        <f t="shared" si="9"/>
        <v>0</v>
      </c>
      <c r="BE25" s="604" t="str">
        <f t="shared" si="10"/>
        <v>OK</v>
      </c>
      <c r="BF25" s="1914"/>
    </row>
    <row r="26" spans="1:58" s="1038" customFormat="1" ht="15">
      <c r="A26" s="1038" t="s">
        <v>1569</v>
      </c>
      <c r="B26" s="628"/>
      <c r="C26" s="703">
        <f>SUM(C11:C25)</f>
        <v>0</v>
      </c>
      <c r="D26" s="700">
        <f>SUM(D11:D25)</f>
        <v>0</v>
      </c>
      <c r="E26" s="607">
        <f t="shared" ref="E26:BC26" si="11">SUM(E11:E25)</f>
        <v>0</v>
      </c>
      <c r="F26" s="703">
        <f t="shared" si="11"/>
        <v>0</v>
      </c>
      <c r="G26" s="606">
        <f t="shared" si="11"/>
        <v>0</v>
      </c>
      <c r="H26" s="606">
        <f t="shared" si="11"/>
        <v>0</v>
      </c>
      <c r="I26" s="606">
        <f t="shared" si="11"/>
        <v>0</v>
      </c>
      <c r="J26" s="606">
        <f t="shared" si="11"/>
        <v>0</v>
      </c>
      <c r="K26" s="606">
        <f t="shared" si="11"/>
        <v>0</v>
      </c>
      <c r="L26" s="606">
        <f t="shared" si="11"/>
        <v>0</v>
      </c>
      <c r="M26" s="606">
        <f t="shared" si="11"/>
        <v>0</v>
      </c>
      <c r="N26" s="700">
        <f>SUM(F26:M26)</f>
        <v>0</v>
      </c>
      <c r="O26" s="1963">
        <f t="shared" si="11"/>
        <v>0</v>
      </c>
      <c r="P26" s="1963">
        <f t="shared" si="11"/>
        <v>0</v>
      </c>
      <c r="Q26" s="1963">
        <f t="shared" si="11"/>
        <v>0</v>
      </c>
      <c r="R26" s="1963">
        <f t="shared" si="1"/>
        <v>0</v>
      </c>
      <c r="S26" s="703">
        <f t="shared" si="11"/>
        <v>0</v>
      </c>
      <c r="T26" s="606">
        <f>SUM(T11:T25)</f>
        <v>0</v>
      </c>
      <c r="U26" s="606">
        <f t="shared" si="11"/>
        <v>0</v>
      </c>
      <c r="V26" s="606">
        <f t="shared" si="11"/>
        <v>0</v>
      </c>
      <c r="W26" s="606">
        <f t="shared" si="11"/>
        <v>0</v>
      </c>
      <c r="X26" s="607">
        <f t="shared" si="2"/>
        <v>0</v>
      </c>
      <c r="Y26" s="703">
        <f t="shared" si="11"/>
        <v>0</v>
      </c>
      <c r="Z26" s="606">
        <f t="shared" si="11"/>
        <v>0</v>
      </c>
      <c r="AA26" s="606">
        <f t="shared" si="11"/>
        <v>0</v>
      </c>
      <c r="AB26" s="606">
        <f t="shared" si="11"/>
        <v>0</v>
      </c>
      <c r="AC26" s="606">
        <f t="shared" si="11"/>
        <v>0</v>
      </c>
      <c r="AD26" s="606">
        <f t="shared" si="11"/>
        <v>0</v>
      </c>
      <c r="AE26" s="606">
        <f t="shared" si="11"/>
        <v>0</v>
      </c>
      <c r="AF26" s="606">
        <f t="shared" si="11"/>
        <v>0</v>
      </c>
      <c r="AG26" s="606">
        <f t="shared" si="11"/>
        <v>0</v>
      </c>
      <c r="AH26" s="607">
        <f t="shared" si="3"/>
        <v>0</v>
      </c>
      <c r="AI26" s="1963">
        <f t="shared" si="11"/>
        <v>0</v>
      </c>
      <c r="AJ26" s="1963">
        <f t="shared" si="4"/>
        <v>0</v>
      </c>
      <c r="AK26" s="703">
        <f t="shared" si="11"/>
        <v>0</v>
      </c>
      <c r="AL26" s="606">
        <f t="shared" si="11"/>
        <v>0</v>
      </c>
      <c r="AM26" s="606">
        <f t="shared" si="11"/>
        <v>0</v>
      </c>
      <c r="AN26" s="606">
        <f t="shared" si="11"/>
        <v>0</v>
      </c>
      <c r="AO26" s="606">
        <f t="shared" si="11"/>
        <v>0</v>
      </c>
      <c r="AP26" s="606">
        <f t="shared" si="11"/>
        <v>0</v>
      </c>
      <c r="AQ26" s="700">
        <f t="shared" si="5"/>
        <v>0</v>
      </c>
      <c r="AR26" s="1963">
        <f t="shared" si="11"/>
        <v>0</v>
      </c>
      <c r="AS26" s="1963">
        <f t="shared" si="11"/>
        <v>0</v>
      </c>
      <c r="AT26" s="1963">
        <f t="shared" si="11"/>
        <v>0</v>
      </c>
      <c r="AU26" s="1963">
        <f t="shared" si="6"/>
        <v>0</v>
      </c>
      <c r="AV26" s="703">
        <f t="shared" si="11"/>
        <v>0</v>
      </c>
      <c r="AW26" s="606">
        <f t="shared" si="11"/>
        <v>0</v>
      </c>
      <c r="AX26" s="606">
        <f t="shared" si="11"/>
        <v>0</v>
      </c>
      <c r="AY26" s="607">
        <f t="shared" si="7"/>
        <v>0</v>
      </c>
      <c r="AZ26" s="1963">
        <f t="shared" si="11"/>
        <v>0</v>
      </c>
      <c r="BA26" s="1963">
        <f t="shared" si="11"/>
        <v>0</v>
      </c>
      <c r="BB26" s="1963">
        <f t="shared" si="8"/>
        <v>0</v>
      </c>
      <c r="BC26" s="1972">
        <f t="shared" si="11"/>
        <v>0</v>
      </c>
      <c r="BD26" s="1963">
        <f t="shared" si="9"/>
        <v>0</v>
      </c>
    </row>
    <row r="27" spans="1:5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row>
    <row r="28" spans="1:58" ht="18">
      <c r="A28" s="602" t="s">
        <v>524</v>
      </c>
      <c r="B28" s="627"/>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row>
    <row r="29" spans="1:58" s="1038" customFormat="1" ht="15">
      <c r="A29" s="1038" t="s">
        <v>1569</v>
      </c>
      <c r="B29" s="628"/>
      <c r="C29" s="703">
        <f>C26</f>
        <v>0</v>
      </c>
      <c r="D29" s="606">
        <f>D26</f>
        <v>0</v>
      </c>
      <c r="E29" s="701">
        <f t="shared" ref="E29:L29" si="12">E26</f>
        <v>0</v>
      </c>
      <c r="F29" s="703">
        <f t="shared" si="12"/>
        <v>0</v>
      </c>
      <c r="G29" s="606">
        <f t="shared" si="12"/>
        <v>0</v>
      </c>
      <c r="H29" s="606">
        <f t="shared" si="12"/>
        <v>0</v>
      </c>
      <c r="I29" s="606">
        <f t="shared" si="12"/>
        <v>0</v>
      </c>
      <c r="J29" s="606">
        <f t="shared" si="12"/>
        <v>0</v>
      </c>
      <c r="K29" s="606">
        <f t="shared" si="12"/>
        <v>0</v>
      </c>
      <c r="L29" s="606">
        <f t="shared" si="12"/>
        <v>0</v>
      </c>
      <c r="M29" s="606">
        <f>M26</f>
        <v>0</v>
      </c>
      <c r="N29" s="700">
        <f>SUM(F29:M29)</f>
        <v>0</v>
      </c>
      <c r="O29" s="1963">
        <f>O26</f>
        <v>0</v>
      </c>
      <c r="P29" s="1963">
        <f>P26</f>
        <v>0</v>
      </c>
      <c r="Q29" s="1963">
        <f>Q26</f>
        <v>0</v>
      </c>
      <c r="R29" s="1963">
        <f t="shared" ref="R29:R92" si="13">C29+E29+N29+O29+P29+Q29</f>
        <v>0</v>
      </c>
      <c r="S29" s="703">
        <f>S26</f>
        <v>0</v>
      </c>
      <c r="T29" s="606">
        <f>T26</f>
        <v>0</v>
      </c>
      <c r="U29" s="606">
        <f>U26</f>
        <v>0</v>
      </c>
      <c r="V29" s="606">
        <f>V26</f>
        <v>0</v>
      </c>
      <c r="W29" s="606">
        <f>W26</f>
        <v>0</v>
      </c>
      <c r="X29" s="607">
        <f t="shared" si="2"/>
        <v>0</v>
      </c>
      <c r="Y29" s="703">
        <f t="shared" ref="Y29:AG29" si="14">Y26</f>
        <v>0</v>
      </c>
      <c r="Z29" s="606">
        <f t="shared" si="14"/>
        <v>0</v>
      </c>
      <c r="AA29" s="606">
        <f t="shared" si="14"/>
        <v>0</v>
      </c>
      <c r="AB29" s="606">
        <f t="shared" si="14"/>
        <v>0</v>
      </c>
      <c r="AC29" s="606">
        <f t="shared" si="14"/>
        <v>0</v>
      </c>
      <c r="AD29" s="606">
        <f t="shared" si="14"/>
        <v>0</v>
      </c>
      <c r="AE29" s="606">
        <f t="shared" si="14"/>
        <v>0</v>
      </c>
      <c r="AF29" s="606">
        <f t="shared" si="14"/>
        <v>0</v>
      </c>
      <c r="AG29" s="606">
        <f t="shared" si="14"/>
        <v>0</v>
      </c>
      <c r="AH29" s="607">
        <f t="shared" si="3"/>
        <v>0</v>
      </c>
      <c r="AI29" s="1963">
        <f>AI26</f>
        <v>0</v>
      </c>
      <c r="AJ29" s="1963">
        <f t="shared" si="4"/>
        <v>0</v>
      </c>
      <c r="AK29" s="703">
        <f t="shared" ref="AK29:AP29" si="15">AK26</f>
        <v>0</v>
      </c>
      <c r="AL29" s="606">
        <f t="shared" si="15"/>
        <v>0</v>
      </c>
      <c r="AM29" s="606">
        <f t="shared" si="15"/>
        <v>0</v>
      </c>
      <c r="AN29" s="606">
        <f t="shared" si="15"/>
        <v>0</v>
      </c>
      <c r="AO29" s="606">
        <f t="shared" si="15"/>
        <v>0</v>
      </c>
      <c r="AP29" s="606">
        <f t="shared" si="15"/>
        <v>0</v>
      </c>
      <c r="AQ29" s="700">
        <f t="shared" si="5"/>
        <v>0</v>
      </c>
      <c r="AR29" s="1963">
        <f>AR26</f>
        <v>0</v>
      </c>
      <c r="AS29" s="1963">
        <f>AS26</f>
        <v>0</v>
      </c>
      <c r="AT29" s="1963">
        <f>AT26</f>
        <v>0</v>
      </c>
      <c r="AU29" s="1963">
        <f t="shared" si="6"/>
        <v>0</v>
      </c>
      <c r="AV29" s="703">
        <f>AV26</f>
        <v>0</v>
      </c>
      <c r="AW29" s="606">
        <f>AW26</f>
        <v>0</v>
      </c>
      <c r="AX29" s="606">
        <f>AX26</f>
        <v>0</v>
      </c>
      <c r="AY29" s="607">
        <f t="shared" si="7"/>
        <v>0</v>
      </c>
      <c r="AZ29" s="1963">
        <f>AZ26</f>
        <v>0</v>
      </c>
      <c r="BA29" s="1963">
        <f>BA26</f>
        <v>0</v>
      </c>
      <c r="BB29" s="1963">
        <f t="shared" si="8"/>
        <v>0</v>
      </c>
      <c r="BC29" s="1963">
        <f>BC26</f>
        <v>0</v>
      </c>
      <c r="BD29" s="1963">
        <f t="shared" si="9"/>
        <v>0</v>
      </c>
    </row>
    <row r="30" spans="1:58" s="604" customFormat="1" ht="14.25">
      <c r="A30" s="1914"/>
      <c r="B30" s="1915"/>
      <c r="C30" s="1923"/>
      <c r="D30" s="1914"/>
      <c r="E30" s="1924"/>
      <c r="F30" s="1923"/>
      <c r="G30" s="1914"/>
      <c r="H30" s="1914"/>
      <c r="I30" s="1914"/>
      <c r="J30" s="1914"/>
      <c r="K30" s="1914"/>
      <c r="L30" s="1914"/>
      <c r="M30" s="1914"/>
      <c r="N30" s="1931">
        <f>SUM(F30:M30)</f>
        <v>0</v>
      </c>
      <c r="O30" s="1937"/>
      <c r="P30" s="1937"/>
      <c r="Q30" s="1937"/>
      <c r="R30" s="1934">
        <f t="shared" si="13"/>
        <v>0</v>
      </c>
      <c r="S30" s="1923"/>
      <c r="T30" s="1914"/>
      <c r="U30" s="1914"/>
      <c r="V30" s="1914"/>
      <c r="W30" s="1914"/>
      <c r="X30" s="605">
        <f>SUM(S30:W30)</f>
        <v>0</v>
      </c>
      <c r="Y30" s="1923"/>
      <c r="Z30" s="1914"/>
      <c r="AA30" s="1914"/>
      <c r="AB30" s="1914"/>
      <c r="AC30" s="1914"/>
      <c r="AD30" s="1914"/>
      <c r="AE30" s="1914"/>
      <c r="AF30" s="1914"/>
      <c r="AG30" s="1914"/>
      <c r="AH30" s="603">
        <f>SUM(Y30:AG30)</f>
        <v>0</v>
      </c>
      <c r="AI30" s="1937"/>
      <c r="AJ30" s="1935">
        <f>R30+X30+AH30+AI30</f>
        <v>0</v>
      </c>
      <c r="AK30" s="1923"/>
      <c r="AL30" s="1914"/>
      <c r="AM30" s="1914"/>
      <c r="AN30" s="1914"/>
      <c r="AO30" s="1914"/>
      <c r="AP30" s="1914"/>
      <c r="AQ30" s="1930">
        <f>SUM(AK30:AP30)</f>
        <v>0</v>
      </c>
      <c r="AR30" s="1937"/>
      <c r="AS30" s="1937"/>
      <c r="AT30" s="1937"/>
      <c r="AU30" s="1934">
        <f>AJ30+AQ30+AR30+AS30+AT30</f>
        <v>0</v>
      </c>
      <c r="AV30" s="1923"/>
      <c r="AW30" s="1914"/>
      <c r="AX30" s="1914"/>
      <c r="AY30" s="603">
        <f>SUM(AV30:AX30)</f>
        <v>0</v>
      </c>
      <c r="AZ30" s="1937"/>
      <c r="BA30" s="1937"/>
      <c r="BB30" s="1934">
        <f>AY30+AZ30+BA30</f>
        <v>0</v>
      </c>
      <c r="BC30" s="1937"/>
      <c r="BD30" s="1934">
        <f>AU30+BB30+BC30</f>
        <v>0</v>
      </c>
    </row>
    <row r="31" spans="1:58" s="604" customFormat="1" ht="14.25">
      <c r="A31" s="1914"/>
      <c r="B31" s="1915"/>
      <c r="C31" s="1923"/>
      <c r="D31" s="1914"/>
      <c r="E31" s="1924"/>
      <c r="F31" s="1923"/>
      <c r="G31" s="1914"/>
      <c r="H31" s="1914"/>
      <c r="I31" s="1914"/>
      <c r="J31" s="1914"/>
      <c r="K31" s="1914"/>
      <c r="L31" s="1914"/>
      <c r="M31" s="1914"/>
      <c r="N31" s="1931">
        <f t="shared" ref="N31:N89" si="16">SUM(F31:M31)</f>
        <v>0</v>
      </c>
      <c r="O31" s="1937"/>
      <c r="P31" s="1937"/>
      <c r="Q31" s="1937"/>
      <c r="R31" s="1934">
        <f t="shared" si="13"/>
        <v>0</v>
      </c>
      <c r="S31" s="1923"/>
      <c r="T31" s="1914"/>
      <c r="U31" s="1914"/>
      <c r="V31" s="1914"/>
      <c r="W31" s="1914"/>
      <c r="X31" s="605">
        <f t="shared" ref="X31:X94" si="17">SUM(S31:W31)</f>
        <v>0</v>
      </c>
      <c r="Y31" s="1923"/>
      <c r="Z31" s="1914"/>
      <c r="AA31" s="1914"/>
      <c r="AB31" s="1914"/>
      <c r="AC31" s="1914"/>
      <c r="AD31" s="1914"/>
      <c r="AE31" s="1914"/>
      <c r="AF31" s="1914"/>
      <c r="AG31" s="1914"/>
      <c r="AH31" s="603">
        <f t="shared" ref="AH31:AH94" si="18">SUM(Y31:AG31)</f>
        <v>0</v>
      </c>
      <c r="AI31" s="1937"/>
      <c r="AJ31" s="1935">
        <f t="shared" ref="AJ31:AJ94" si="19">R31+X31+AH31+AI31</f>
        <v>0</v>
      </c>
      <c r="AK31" s="1923"/>
      <c r="AL31" s="1914"/>
      <c r="AM31" s="1914"/>
      <c r="AN31" s="1914"/>
      <c r="AO31" s="1914"/>
      <c r="AP31" s="1914"/>
      <c r="AQ31" s="1930">
        <f t="shared" ref="AQ31:AQ94" si="20">SUM(AK31:AP31)</f>
        <v>0</v>
      </c>
      <c r="AR31" s="1937"/>
      <c r="AS31" s="1937"/>
      <c r="AT31" s="1937"/>
      <c r="AU31" s="1934">
        <f t="shared" ref="AU31:AU94" si="21">AJ31+AQ31+AR31+AS31+AT31</f>
        <v>0</v>
      </c>
      <c r="AV31" s="1923"/>
      <c r="AW31" s="1914"/>
      <c r="AX31" s="1914"/>
      <c r="AY31" s="603">
        <f t="shared" ref="AY31:AY94" si="22">SUM(AV31:AX31)</f>
        <v>0</v>
      </c>
      <c r="AZ31" s="1937"/>
      <c r="BA31" s="1937"/>
      <c r="BB31" s="1934">
        <f t="shared" ref="BB31:BB94" si="23">AY31+AZ31+BA31</f>
        <v>0</v>
      </c>
      <c r="BC31" s="1937"/>
      <c r="BD31" s="1934">
        <f t="shared" ref="BD31:BD94" si="24">AU31+BB31+BC31</f>
        <v>0</v>
      </c>
    </row>
    <row r="32" spans="1:58" s="604" customFormat="1" ht="14.25">
      <c r="A32" s="1914"/>
      <c r="B32" s="1915"/>
      <c r="C32" s="1923"/>
      <c r="D32" s="1914"/>
      <c r="E32" s="1924"/>
      <c r="F32" s="1923"/>
      <c r="G32" s="1914"/>
      <c r="H32" s="1914"/>
      <c r="I32" s="1914"/>
      <c r="J32" s="1914"/>
      <c r="K32" s="1914"/>
      <c r="L32" s="1914"/>
      <c r="M32" s="1914"/>
      <c r="N32" s="1931">
        <f t="shared" si="16"/>
        <v>0</v>
      </c>
      <c r="O32" s="1937"/>
      <c r="P32" s="1937"/>
      <c r="Q32" s="1937"/>
      <c r="R32" s="1934">
        <f t="shared" si="13"/>
        <v>0</v>
      </c>
      <c r="S32" s="1923"/>
      <c r="T32" s="1914"/>
      <c r="U32" s="1914"/>
      <c r="V32" s="1914"/>
      <c r="W32" s="1914"/>
      <c r="X32" s="605">
        <f t="shared" si="17"/>
        <v>0</v>
      </c>
      <c r="Y32" s="1923"/>
      <c r="Z32" s="1914"/>
      <c r="AA32" s="1914"/>
      <c r="AB32" s="1914"/>
      <c r="AC32" s="1914"/>
      <c r="AD32" s="1914"/>
      <c r="AE32" s="1914"/>
      <c r="AF32" s="1914"/>
      <c r="AG32" s="1914"/>
      <c r="AH32" s="603">
        <f t="shared" si="18"/>
        <v>0</v>
      </c>
      <c r="AI32" s="1937"/>
      <c r="AJ32" s="1935">
        <f t="shared" si="19"/>
        <v>0</v>
      </c>
      <c r="AK32" s="1923"/>
      <c r="AL32" s="1914"/>
      <c r="AM32" s="1914"/>
      <c r="AN32" s="1914"/>
      <c r="AO32" s="1914"/>
      <c r="AP32" s="1914"/>
      <c r="AQ32" s="1930">
        <f t="shared" si="20"/>
        <v>0</v>
      </c>
      <c r="AR32" s="1937"/>
      <c r="AS32" s="1937"/>
      <c r="AT32" s="1937"/>
      <c r="AU32" s="1934">
        <f t="shared" si="21"/>
        <v>0</v>
      </c>
      <c r="AV32" s="1923"/>
      <c r="AW32" s="1914"/>
      <c r="AX32" s="1914"/>
      <c r="AY32" s="603">
        <f t="shared" si="22"/>
        <v>0</v>
      </c>
      <c r="AZ32" s="1937"/>
      <c r="BA32" s="1937"/>
      <c r="BB32" s="1934">
        <f t="shared" si="23"/>
        <v>0</v>
      </c>
      <c r="BC32" s="1937"/>
      <c r="BD32" s="1934">
        <f t="shared" si="24"/>
        <v>0</v>
      </c>
    </row>
    <row r="33" spans="1:56" s="604" customFormat="1" ht="14.25">
      <c r="A33" s="1914"/>
      <c r="B33" s="1915"/>
      <c r="C33" s="1923"/>
      <c r="D33" s="1914"/>
      <c r="E33" s="1924"/>
      <c r="F33" s="1923"/>
      <c r="G33" s="1914"/>
      <c r="H33" s="1914"/>
      <c r="I33" s="1914"/>
      <c r="J33" s="1914"/>
      <c r="K33" s="1914"/>
      <c r="L33" s="1914"/>
      <c r="M33" s="1914"/>
      <c r="N33" s="1931">
        <f t="shared" si="16"/>
        <v>0</v>
      </c>
      <c r="O33" s="1937"/>
      <c r="P33" s="1937"/>
      <c r="Q33" s="1937"/>
      <c r="R33" s="1934">
        <f t="shared" si="13"/>
        <v>0</v>
      </c>
      <c r="S33" s="1923"/>
      <c r="T33" s="1914"/>
      <c r="U33" s="1914"/>
      <c r="V33" s="1914"/>
      <c r="W33" s="1914"/>
      <c r="X33" s="605">
        <f t="shared" si="17"/>
        <v>0</v>
      </c>
      <c r="Y33" s="1923"/>
      <c r="Z33" s="1914"/>
      <c r="AA33" s="1914"/>
      <c r="AB33" s="1914"/>
      <c r="AC33" s="1914"/>
      <c r="AD33" s="1914"/>
      <c r="AE33" s="1914"/>
      <c r="AF33" s="1914"/>
      <c r="AG33" s="1914"/>
      <c r="AH33" s="603">
        <f t="shared" si="18"/>
        <v>0</v>
      </c>
      <c r="AI33" s="1937"/>
      <c r="AJ33" s="1935">
        <f t="shared" si="19"/>
        <v>0</v>
      </c>
      <c r="AK33" s="1923"/>
      <c r="AL33" s="1914"/>
      <c r="AM33" s="1914"/>
      <c r="AN33" s="1914"/>
      <c r="AO33" s="1914"/>
      <c r="AP33" s="1914"/>
      <c r="AQ33" s="1930">
        <f t="shared" si="20"/>
        <v>0</v>
      </c>
      <c r="AR33" s="1937"/>
      <c r="AS33" s="1937"/>
      <c r="AT33" s="1937"/>
      <c r="AU33" s="1934">
        <f t="shared" si="21"/>
        <v>0</v>
      </c>
      <c r="AV33" s="1923"/>
      <c r="AW33" s="1914"/>
      <c r="AX33" s="1914"/>
      <c r="AY33" s="603">
        <f t="shared" si="22"/>
        <v>0</v>
      </c>
      <c r="AZ33" s="1937"/>
      <c r="BA33" s="1937"/>
      <c r="BB33" s="1934">
        <f t="shared" si="23"/>
        <v>0</v>
      </c>
      <c r="BC33" s="1937"/>
      <c r="BD33" s="1934">
        <f t="shared" si="24"/>
        <v>0</v>
      </c>
    </row>
    <row r="34" spans="1:56" s="604" customFormat="1" ht="14.25">
      <c r="A34" s="1914"/>
      <c r="B34" s="1915"/>
      <c r="C34" s="1923"/>
      <c r="D34" s="1914"/>
      <c r="E34" s="1924"/>
      <c r="F34" s="1923"/>
      <c r="G34" s="1914"/>
      <c r="H34" s="1914"/>
      <c r="I34" s="1914"/>
      <c r="J34" s="1914"/>
      <c r="K34" s="1914"/>
      <c r="L34" s="1914"/>
      <c r="M34" s="1914"/>
      <c r="N34" s="1931">
        <f t="shared" si="16"/>
        <v>0</v>
      </c>
      <c r="O34" s="1937"/>
      <c r="P34" s="1937"/>
      <c r="Q34" s="1937"/>
      <c r="R34" s="1934">
        <f t="shared" si="13"/>
        <v>0</v>
      </c>
      <c r="S34" s="1923"/>
      <c r="T34" s="1914"/>
      <c r="U34" s="1914"/>
      <c r="V34" s="1914"/>
      <c r="W34" s="1914"/>
      <c r="X34" s="605">
        <f t="shared" si="17"/>
        <v>0</v>
      </c>
      <c r="Y34" s="1923"/>
      <c r="Z34" s="1914"/>
      <c r="AA34" s="1914"/>
      <c r="AB34" s="1914"/>
      <c r="AC34" s="1914"/>
      <c r="AD34" s="1914"/>
      <c r="AE34" s="1914"/>
      <c r="AF34" s="1914"/>
      <c r="AG34" s="1914"/>
      <c r="AH34" s="603">
        <f t="shared" si="18"/>
        <v>0</v>
      </c>
      <c r="AI34" s="1937"/>
      <c r="AJ34" s="1935">
        <f t="shared" si="19"/>
        <v>0</v>
      </c>
      <c r="AK34" s="1923"/>
      <c r="AL34" s="1914"/>
      <c r="AM34" s="1914"/>
      <c r="AN34" s="1914"/>
      <c r="AO34" s="1914"/>
      <c r="AP34" s="1914"/>
      <c r="AQ34" s="1930">
        <f t="shared" si="20"/>
        <v>0</v>
      </c>
      <c r="AR34" s="1937"/>
      <c r="AS34" s="1937"/>
      <c r="AT34" s="1937"/>
      <c r="AU34" s="1934">
        <f t="shared" si="21"/>
        <v>0</v>
      </c>
      <c r="AV34" s="1923"/>
      <c r="AW34" s="1914"/>
      <c r="AX34" s="1914"/>
      <c r="AY34" s="603">
        <f t="shared" si="22"/>
        <v>0</v>
      </c>
      <c r="AZ34" s="1937"/>
      <c r="BA34" s="1937"/>
      <c r="BB34" s="1934">
        <f t="shared" si="23"/>
        <v>0</v>
      </c>
      <c r="BC34" s="1937"/>
      <c r="BD34" s="1934">
        <f t="shared" si="24"/>
        <v>0</v>
      </c>
    </row>
    <row r="35" spans="1:56" s="604" customFormat="1" ht="14.25">
      <c r="A35" s="1914"/>
      <c r="B35" s="1915"/>
      <c r="C35" s="1923"/>
      <c r="D35" s="1914"/>
      <c r="E35" s="1924"/>
      <c r="F35" s="1923"/>
      <c r="G35" s="1914"/>
      <c r="H35" s="1914"/>
      <c r="I35" s="1914"/>
      <c r="J35" s="1914"/>
      <c r="K35" s="1914"/>
      <c r="L35" s="1914"/>
      <c r="M35" s="1914"/>
      <c r="N35" s="1931">
        <f t="shared" si="16"/>
        <v>0</v>
      </c>
      <c r="O35" s="1937"/>
      <c r="P35" s="1937"/>
      <c r="Q35" s="1937"/>
      <c r="R35" s="1934">
        <f t="shared" si="13"/>
        <v>0</v>
      </c>
      <c r="S35" s="1923"/>
      <c r="T35" s="1914"/>
      <c r="U35" s="1914"/>
      <c r="V35" s="1914"/>
      <c r="W35" s="1914"/>
      <c r="X35" s="605">
        <f t="shared" si="17"/>
        <v>0</v>
      </c>
      <c r="Y35" s="1923"/>
      <c r="Z35" s="1914"/>
      <c r="AA35" s="1914"/>
      <c r="AB35" s="1914"/>
      <c r="AC35" s="1914"/>
      <c r="AD35" s="1914"/>
      <c r="AE35" s="1914"/>
      <c r="AF35" s="1914"/>
      <c r="AG35" s="1914"/>
      <c r="AH35" s="603">
        <f t="shared" si="18"/>
        <v>0</v>
      </c>
      <c r="AI35" s="1937"/>
      <c r="AJ35" s="1935">
        <f t="shared" si="19"/>
        <v>0</v>
      </c>
      <c r="AK35" s="1923"/>
      <c r="AL35" s="1914"/>
      <c r="AM35" s="1914"/>
      <c r="AN35" s="1914"/>
      <c r="AO35" s="1914"/>
      <c r="AP35" s="1914"/>
      <c r="AQ35" s="1930">
        <f t="shared" si="20"/>
        <v>0</v>
      </c>
      <c r="AR35" s="1937"/>
      <c r="AS35" s="1937"/>
      <c r="AT35" s="1937"/>
      <c r="AU35" s="1934">
        <f t="shared" si="21"/>
        <v>0</v>
      </c>
      <c r="AV35" s="1923"/>
      <c r="AW35" s="1914"/>
      <c r="AX35" s="1914"/>
      <c r="AY35" s="603">
        <f t="shared" si="22"/>
        <v>0</v>
      </c>
      <c r="AZ35" s="1937"/>
      <c r="BA35" s="1937"/>
      <c r="BB35" s="1934">
        <f t="shared" si="23"/>
        <v>0</v>
      </c>
      <c r="BC35" s="1937"/>
      <c r="BD35" s="1934">
        <f t="shared" si="24"/>
        <v>0</v>
      </c>
    </row>
    <row r="36" spans="1:56" s="604" customFormat="1" ht="14.25">
      <c r="A36" s="1914"/>
      <c r="B36" s="1915"/>
      <c r="C36" s="1923"/>
      <c r="D36" s="1914"/>
      <c r="E36" s="1924"/>
      <c r="F36" s="1923"/>
      <c r="G36" s="1914"/>
      <c r="H36" s="1914"/>
      <c r="I36" s="1914"/>
      <c r="J36" s="1914"/>
      <c r="K36" s="1914"/>
      <c r="L36" s="1914"/>
      <c r="M36" s="1914"/>
      <c r="N36" s="1931">
        <f t="shared" si="16"/>
        <v>0</v>
      </c>
      <c r="O36" s="1937"/>
      <c r="P36" s="1937"/>
      <c r="Q36" s="1937"/>
      <c r="R36" s="1934">
        <f t="shared" si="13"/>
        <v>0</v>
      </c>
      <c r="S36" s="1923"/>
      <c r="T36" s="1914"/>
      <c r="U36" s="1914"/>
      <c r="V36" s="1914"/>
      <c r="W36" s="1914"/>
      <c r="X36" s="605">
        <f t="shared" si="17"/>
        <v>0</v>
      </c>
      <c r="Y36" s="1923"/>
      <c r="Z36" s="1914"/>
      <c r="AA36" s="1914"/>
      <c r="AB36" s="1914"/>
      <c r="AC36" s="1914"/>
      <c r="AD36" s="1914"/>
      <c r="AE36" s="1914"/>
      <c r="AF36" s="1914"/>
      <c r="AG36" s="1914"/>
      <c r="AH36" s="603">
        <f t="shared" si="18"/>
        <v>0</v>
      </c>
      <c r="AI36" s="1937"/>
      <c r="AJ36" s="1935">
        <f t="shared" si="19"/>
        <v>0</v>
      </c>
      <c r="AK36" s="1923"/>
      <c r="AL36" s="1914"/>
      <c r="AM36" s="1914"/>
      <c r="AN36" s="1914"/>
      <c r="AO36" s="1914"/>
      <c r="AP36" s="1914"/>
      <c r="AQ36" s="1930">
        <f t="shared" si="20"/>
        <v>0</v>
      </c>
      <c r="AR36" s="1937"/>
      <c r="AS36" s="1937"/>
      <c r="AT36" s="1937"/>
      <c r="AU36" s="1934">
        <f t="shared" si="21"/>
        <v>0</v>
      </c>
      <c r="AV36" s="1923"/>
      <c r="AW36" s="1914"/>
      <c r="AX36" s="1914"/>
      <c r="AY36" s="603">
        <f t="shared" si="22"/>
        <v>0</v>
      </c>
      <c r="AZ36" s="1937"/>
      <c r="BA36" s="1937"/>
      <c r="BB36" s="1934">
        <f t="shared" si="23"/>
        <v>0</v>
      </c>
      <c r="BC36" s="1937"/>
      <c r="BD36" s="1934">
        <f t="shared" si="24"/>
        <v>0</v>
      </c>
    </row>
    <row r="37" spans="1:56" s="604" customFormat="1" ht="14.25">
      <c r="A37" s="1914"/>
      <c r="B37" s="1915"/>
      <c r="C37" s="1923"/>
      <c r="D37" s="1914"/>
      <c r="E37" s="1924"/>
      <c r="F37" s="1923"/>
      <c r="G37" s="1914"/>
      <c r="H37" s="1914"/>
      <c r="I37" s="1914"/>
      <c r="J37" s="1914"/>
      <c r="K37" s="1914"/>
      <c r="L37" s="1914"/>
      <c r="M37" s="1914"/>
      <c r="N37" s="1931">
        <f t="shared" si="16"/>
        <v>0</v>
      </c>
      <c r="O37" s="1937"/>
      <c r="P37" s="1937"/>
      <c r="Q37" s="1937"/>
      <c r="R37" s="1934">
        <f t="shared" si="13"/>
        <v>0</v>
      </c>
      <c r="S37" s="1923"/>
      <c r="T37" s="1914"/>
      <c r="U37" s="1914"/>
      <c r="V37" s="1914"/>
      <c r="W37" s="1914"/>
      <c r="X37" s="605">
        <f t="shared" si="17"/>
        <v>0</v>
      </c>
      <c r="Y37" s="1923"/>
      <c r="Z37" s="1914"/>
      <c r="AA37" s="1914"/>
      <c r="AB37" s="1914"/>
      <c r="AC37" s="1914"/>
      <c r="AD37" s="1914"/>
      <c r="AE37" s="1914"/>
      <c r="AF37" s="1914"/>
      <c r="AG37" s="1914"/>
      <c r="AH37" s="603">
        <f t="shared" si="18"/>
        <v>0</v>
      </c>
      <c r="AI37" s="1937"/>
      <c r="AJ37" s="1935">
        <f t="shared" si="19"/>
        <v>0</v>
      </c>
      <c r="AK37" s="1923"/>
      <c r="AL37" s="1914"/>
      <c r="AM37" s="1914"/>
      <c r="AN37" s="1914"/>
      <c r="AO37" s="1914"/>
      <c r="AP37" s="1914"/>
      <c r="AQ37" s="1930">
        <f t="shared" si="20"/>
        <v>0</v>
      </c>
      <c r="AR37" s="1937"/>
      <c r="AS37" s="1937"/>
      <c r="AT37" s="1937"/>
      <c r="AU37" s="1934">
        <f t="shared" si="21"/>
        <v>0</v>
      </c>
      <c r="AV37" s="1923"/>
      <c r="AW37" s="1914"/>
      <c r="AX37" s="1914"/>
      <c r="AY37" s="603">
        <f t="shared" si="22"/>
        <v>0</v>
      </c>
      <c r="AZ37" s="1937"/>
      <c r="BA37" s="1937"/>
      <c r="BB37" s="1934">
        <f t="shared" si="23"/>
        <v>0</v>
      </c>
      <c r="BC37" s="1937"/>
      <c r="BD37" s="1934">
        <f t="shared" si="24"/>
        <v>0</v>
      </c>
    </row>
    <row r="38" spans="1:56" s="604" customFormat="1" ht="14.25">
      <c r="A38" s="1914"/>
      <c r="B38" s="1915"/>
      <c r="C38" s="1923"/>
      <c r="D38" s="1914"/>
      <c r="E38" s="1924"/>
      <c r="F38" s="1923"/>
      <c r="G38" s="1914"/>
      <c r="H38" s="1914"/>
      <c r="I38" s="1914"/>
      <c r="J38" s="1914"/>
      <c r="K38" s="1914"/>
      <c r="L38" s="1914"/>
      <c r="M38" s="1914"/>
      <c r="N38" s="1931">
        <f t="shared" si="16"/>
        <v>0</v>
      </c>
      <c r="O38" s="1937"/>
      <c r="P38" s="1937"/>
      <c r="Q38" s="1937"/>
      <c r="R38" s="1934">
        <f t="shared" si="13"/>
        <v>0</v>
      </c>
      <c r="S38" s="1923"/>
      <c r="T38" s="1914"/>
      <c r="U38" s="1914"/>
      <c r="V38" s="1914"/>
      <c r="W38" s="1914"/>
      <c r="X38" s="605">
        <f t="shared" si="17"/>
        <v>0</v>
      </c>
      <c r="Y38" s="1923"/>
      <c r="Z38" s="1914"/>
      <c r="AA38" s="1914"/>
      <c r="AB38" s="1914"/>
      <c r="AC38" s="1914"/>
      <c r="AD38" s="1914"/>
      <c r="AE38" s="1914"/>
      <c r="AF38" s="1914"/>
      <c r="AG38" s="1914"/>
      <c r="AH38" s="603">
        <f t="shared" si="18"/>
        <v>0</v>
      </c>
      <c r="AI38" s="1937"/>
      <c r="AJ38" s="1935">
        <f t="shared" si="19"/>
        <v>0</v>
      </c>
      <c r="AK38" s="1923"/>
      <c r="AL38" s="1914"/>
      <c r="AM38" s="1914"/>
      <c r="AN38" s="1914"/>
      <c r="AO38" s="1914"/>
      <c r="AP38" s="1914"/>
      <c r="AQ38" s="1930">
        <f t="shared" si="20"/>
        <v>0</v>
      </c>
      <c r="AR38" s="1937"/>
      <c r="AS38" s="1937"/>
      <c r="AT38" s="1937"/>
      <c r="AU38" s="1934">
        <f t="shared" si="21"/>
        <v>0</v>
      </c>
      <c r="AV38" s="1923"/>
      <c r="AW38" s="1914"/>
      <c r="AX38" s="1914"/>
      <c r="AY38" s="603">
        <f t="shared" si="22"/>
        <v>0</v>
      </c>
      <c r="AZ38" s="1937"/>
      <c r="BA38" s="1937"/>
      <c r="BB38" s="1934">
        <f t="shared" si="23"/>
        <v>0</v>
      </c>
      <c r="BC38" s="1937"/>
      <c r="BD38" s="1934">
        <f t="shared" si="24"/>
        <v>0</v>
      </c>
    </row>
    <row r="39" spans="1:56" s="604" customFormat="1" ht="14.25">
      <c r="A39" s="1914"/>
      <c r="B39" s="1915"/>
      <c r="C39" s="1923"/>
      <c r="D39" s="1914"/>
      <c r="E39" s="1924"/>
      <c r="F39" s="1923"/>
      <c r="G39" s="1914"/>
      <c r="H39" s="1914"/>
      <c r="I39" s="1914"/>
      <c r="J39" s="1914"/>
      <c r="K39" s="1914"/>
      <c r="L39" s="1914"/>
      <c r="M39" s="1914"/>
      <c r="N39" s="1931">
        <f t="shared" si="16"/>
        <v>0</v>
      </c>
      <c r="O39" s="1937"/>
      <c r="P39" s="1937"/>
      <c r="Q39" s="1937"/>
      <c r="R39" s="1934">
        <f t="shared" si="13"/>
        <v>0</v>
      </c>
      <c r="S39" s="1923"/>
      <c r="T39" s="1914"/>
      <c r="U39" s="1914"/>
      <c r="V39" s="1914"/>
      <c r="W39" s="1914"/>
      <c r="X39" s="605">
        <f t="shared" si="17"/>
        <v>0</v>
      </c>
      <c r="Y39" s="1923"/>
      <c r="Z39" s="1914"/>
      <c r="AA39" s="1914"/>
      <c r="AB39" s="1914"/>
      <c r="AC39" s="1914"/>
      <c r="AD39" s="1914"/>
      <c r="AE39" s="1914"/>
      <c r="AF39" s="1914"/>
      <c r="AG39" s="1914"/>
      <c r="AH39" s="603">
        <f t="shared" si="18"/>
        <v>0</v>
      </c>
      <c r="AI39" s="1937"/>
      <c r="AJ39" s="1935">
        <f t="shared" si="19"/>
        <v>0</v>
      </c>
      <c r="AK39" s="1923"/>
      <c r="AL39" s="1914"/>
      <c r="AM39" s="1914"/>
      <c r="AN39" s="1914"/>
      <c r="AO39" s="1914"/>
      <c r="AP39" s="1914"/>
      <c r="AQ39" s="1930">
        <f t="shared" si="20"/>
        <v>0</v>
      </c>
      <c r="AR39" s="1937"/>
      <c r="AS39" s="1937"/>
      <c r="AT39" s="1937"/>
      <c r="AU39" s="1934">
        <f t="shared" si="21"/>
        <v>0</v>
      </c>
      <c r="AV39" s="1923"/>
      <c r="AW39" s="1914"/>
      <c r="AX39" s="1914"/>
      <c r="AY39" s="603">
        <f t="shared" si="22"/>
        <v>0</v>
      </c>
      <c r="AZ39" s="1937"/>
      <c r="BA39" s="1937"/>
      <c r="BB39" s="1934">
        <f t="shared" si="23"/>
        <v>0</v>
      </c>
      <c r="BC39" s="1937"/>
      <c r="BD39" s="1934">
        <f t="shared" si="24"/>
        <v>0</v>
      </c>
    </row>
    <row r="40" spans="1:56" s="604" customFormat="1" ht="14.25">
      <c r="A40" s="1914"/>
      <c r="B40" s="1915"/>
      <c r="C40" s="1923"/>
      <c r="D40" s="1914"/>
      <c r="E40" s="1924"/>
      <c r="F40" s="1923"/>
      <c r="G40" s="1914"/>
      <c r="H40" s="1914"/>
      <c r="I40" s="1914"/>
      <c r="J40" s="1914"/>
      <c r="K40" s="1914"/>
      <c r="L40" s="1914"/>
      <c r="M40" s="1914"/>
      <c r="N40" s="1931">
        <f t="shared" si="16"/>
        <v>0</v>
      </c>
      <c r="O40" s="1937"/>
      <c r="P40" s="1937"/>
      <c r="Q40" s="1937"/>
      <c r="R40" s="1934">
        <f t="shared" si="13"/>
        <v>0</v>
      </c>
      <c r="S40" s="1923"/>
      <c r="T40" s="1914"/>
      <c r="U40" s="1914"/>
      <c r="V40" s="1914"/>
      <c r="W40" s="1914"/>
      <c r="X40" s="605">
        <f t="shared" si="17"/>
        <v>0</v>
      </c>
      <c r="Y40" s="1923"/>
      <c r="Z40" s="1914"/>
      <c r="AA40" s="1914"/>
      <c r="AB40" s="1914"/>
      <c r="AC40" s="1914"/>
      <c r="AD40" s="1914"/>
      <c r="AE40" s="1914"/>
      <c r="AF40" s="1914"/>
      <c r="AG40" s="1914"/>
      <c r="AH40" s="603">
        <f t="shared" si="18"/>
        <v>0</v>
      </c>
      <c r="AI40" s="1937"/>
      <c r="AJ40" s="1935">
        <f t="shared" si="19"/>
        <v>0</v>
      </c>
      <c r="AK40" s="1923"/>
      <c r="AL40" s="1914"/>
      <c r="AM40" s="1914"/>
      <c r="AN40" s="1914"/>
      <c r="AO40" s="1914"/>
      <c r="AP40" s="1914"/>
      <c r="AQ40" s="1930">
        <f t="shared" si="20"/>
        <v>0</v>
      </c>
      <c r="AR40" s="1937"/>
      <c r="AS40" s="1937"/>
      <c r="AT40" s="1937"/>
      <c r="AU40" s="1934">
        <f t="shared" si="21"/>
        <v>0</v>
      </c>
      <c r="AV40" s="1923"/>
      <c r="AW40" s="1914"/>
      <c r="AX40" s="1914"/>
      <c r="AY40" s="603">
        <f t="shared" si="22"/>
        <v>0</v>
      </c>
      <c r="AZ40" s="1937"/>
      <c r="BA40" s="1937"/>
      <c r="BB40" s="1934">
        <f t="shared" si="23"/>
        <v>0</v>
      </c>
      <c r="BC40" s="1937"/>
      <c r="BD40" s="1934">
        <f t="shared" si="24"/>
        <v>0</v>
      </c>
    </row>
    <row r="41" spans="1:56" s="604" customFormat="1" ht="14.25">
      <c r="A41" s="1914"/>
      <c r="B41" s="1915"/>
      <c r="C41" s="1923"/>
      <c r="D41" s="1914"/>
      <c r="E41" s="1924"/>
      <c r="F41" s="1923"/>
      <c r="G41" s="1914"/>
      <c r="H41" s="1914"/>
      <c r="I41" s="1914"/>
      <c r="J41" s="1914"/>
      <c r="K41" s="1914"/>
      <c r="L41" s="1914"/>
      <c r="M41" s="1914"/>
      <c r="N41" s="1931">
        <f t="shared" si="16"/>
        <v>0</v>
      </c>
      <c r="O41" s="1937"/>
      <c r="P41" s="1937"/>
      <c r="Q41" s="1937"/>
      <c r="R41" s="1934">
        <f t="shared" si="13"/>
        <v>0</v>
      </c>
      <c r="S41" s="1923"/>
      <c r="T41" s="1914"/>
      <c r="U41" s="1914"/>
      <c r="V41" s="1914"/>
      <c r="W41" s="1914"/>
      <c r="X41" s="605">
        <f t="shared" si="17"/>
        <v>0</v>
      </c>
      <c r="Y41" s="1923"/>
      <c r="Z41" s="1914"/>
      <c r="AA41" s="1914"/>
      <c r="AB41" s="1914"/>
      <c r="AC41" s="1914"/>
      <c r="AD41" s="1914"/>
      <c r="AE41" s="1914"/>
      <c r="AF41" s="1914"/>
      <c r="AG41" s="1914"/>
      <c r="AH41" s="603">
        <f t="shared" si="18"/>
        <v>0</v>
      </c>
      <c r="AI41" s="1937"/>
      <c r="AJ41" s="1935">
        <f t="shared" si="19"/>
        <v>0</v>
      </c>
      <c r="AK41" s="1923"/>
      <c r="AL41" s="1914"/>
      <c r="AM41" s="1914"/>
      <c r="AN41" s="1914"/>
      <c r="AO41" s="1914"/>
      <c r="AP41" s="1914"/>
      <c r="AQ41" s="1930">
        <f t="shared" si="20"/>
        <v>0</v>
      </c>
      <c r="AR41" s="1937"/>
      <c r="AS41" s="1937"/>
      <c r="AT41" s="1937"/>
      <c r="AU41" s="1934">
        <f t="shared" si="21"/>
        <v>0</v>
      </c>
      <c r="AV41" s="1923"/>
      <c r="AW41" s="1914"/>
      <c r="AX41" s="1914"/>
      <c r="AY41" s="603">
        <f t="shared" si="22"/>
        <v>0</v>
      </c>
      <c r="AZ41" s="1937"/>
      <c r="BA41" s="1937"/>
      <c r="BB41" s="1934">
        <f t="shared" si="23"/>
        <v>0</v>
      </c>
      <c r="BC41" s="1937"/>
      <c r="BD41" s="1934">
        <f t="shared" si="24"/>
        <v>0</v>
      </c>
    </row>
    <row r="42" spans="1:56" s="604" customFormat="1" ht="14.25">
      <c r="A42" s="1914"/>
      <c r="B42" s="1915"/>
      <c r="C42" s="1923"/>
      <c r="D42" s="1914"/>
      <c r="E42" s="1924"/>
      <c r="F42" s="1923"/>
      <c r="G42" s="1914"/>
      <c r="H42" s="1914"/>
      <c r="I42" s="1914"/>
      <c r="J42" s="1914"/>
      <c r="K42" s="1914"/>
      <c r="L42" s="1914"/>
      <c r="M42" s="1914"/>
      <c r="N42" s="1931">
        <f t="shared" si="16"/>
        <v>0</v>
      </c>
      <c r="O42" s="1937"/>
      <c r="P42" s="1937"/>
      <c r="Q42" s="1937"/>
      <c r="R42" s="1934">
        <f t="shared" si="13"/>
        <v>0</v>
      </c>
      <c r="S42" s="1923"/>
      <c r="T42" s="1914"/>
      <c r="U42" s="1914"/>
      <c r="V42" s="1914"/>
      <c r="W42" s="1914"/>
      <c r="X42" s="605">
        <f t="shared" si="17"/>
        <v>0</v>
      </c>
      <c r="Y42" s="1923"/>
      <c r="Z42" s="1914"/>
      <c r="AA42" s="1914"/>
      <c r="AB42" s="1914"/>
      <c r="AC42" s="1914"/>
      <c r="AD42" s="1914"/>
      <c r="AE42" s="1914"/>
      <c r="AF42" s="1914"/>
      <c r="AG42" s="1914"/>
      <c r="AH42" s="603">
        <f t="shared" si="18"/>
        <v>0</v>
      </c>
      <c r="AI42" s="1937"/>
      <c r="AJ42" s="1935">
        <f t="shared" si="19"/>
        <v>0</v>
      </c>
      <c r="AK42" s="1923"/>
      <c r="AL42" s="1914"/>
      <c r="AM42" s="1914"/>
      <c r="AN42" s="1914"/>
      <c r="AO42" s="1914"/>
      <c r="AP42" s="1914"/>
      <c r="AQ42" s="1930">
        <f t="shared" si="20"/>
        <v>0</v>
      </c>
      <c r="AR42" s="1937"/>
      <c r="AS42" s="1937"/>
      <c r="AT42" s="1937"/>
      <c r="AU42" s="1934">
        <f t="shared" si="21"/>
        <v>0</v>
      </c>
      <c r="AV42" s="1923"/>
      <c r="AW42" s="1914"/>
      <c r="AX42" s="1914"/>
      <c r="AY42" s="603">
        <f t="shared" si="22"/>
        <v>0</v>
      </c>
      <c r="AZ42" s="1937"/>
      <c r="BA42" s="1937"/>
      <c r="BB42" s="1934">
        <f t="shared" si="23"/>
        <v>0</v>
      </c>
      <c r="BC42" s="1937"/>
      <c r="BD42" s="1934">
        <f t="shared" si="24"/>
        <v>0</v>
      </c>
    </row>
    <row r="43" spans="1:56" s="604" customFormat="1" ht="14.25">
      <c r="A43" s="1914"/>
      <c r="B43" s="1915"/>
      <c r="C43" s="1923"/>
      <c r="D43" s="1914"/>
      <c r="E43" s="1924"/>
      <c r="F43" s="1923"/>
      <c r="G43" s="1914"/>
      <c r="H43" s="1914"/>
      <c r="I43" s="1914"/>
      <c r="J43" s="1914"/>
      <c r="K43" s="1914"/>
      <c r="L43" s="1914"/>
      <c r="M43" s="1914"/>
      <c r="N43" s="1931">
        <f t="shared" si="16"/>
        <v>0</v>
      </c>
      <c r="O43" s="1937"/>
      <c r="P43" s="1937"/>
      <c r="Q43" s="1937"/>
      <c r="R43" s="1934">
        <f t="shared" si="13"/>
        <v>0</v>
      </c>
      <c r="S43" s="1923"/>
      <c r="T43" s="1914"/>
      <c r="U43" s="1914"/>
      <c r="V43" s="1914"/>
      <c r="W43" s="1914"/>
      <c r="X43" s="605">
        <f t="shared" si="17"/>
        <v>0</v>
      </c>
      <c r="Y43" s="1923"/>
      <c r="Z43" s="1914"/>
      <c r="AA43" s="1914"/>
      <c r="AB43" s="1914"/>
      <c r="AC43" s="1914"/>
      <c r="AD43" s="1914"/>
      <c r="AE43" s="1914"/>
      <c r="AF43" s="1914"/>
      <c r="AG43" s="1914"/>
      <c r="AH43" s="603">
        <f t="shared" si="18"/>
        <v>0</v>
      </c>
      <c r="AI43" s="1937"/>
      <c r="AJ43" s="1935">
        <f t="shared" si="19"/>
        <v>0</v>
      </c>
      <c r="AK43" s="1923"/>
      <c r="AL43" s="1914"/>
      <c r="AM43" s="1914"/>
      <c r="AN43" s="1914"/>
      <c r="AO43" s="1914"/>
      <c r="AP43" s="1914"/>
      <c r="AQ43" s="1930">
        <f t="shared" si="20"/>
        <v>0</v>
      </c>
      <c r="AR43" s="1937"/>
      <c r="AS43" s="1937"/>
      <c r="AT43" s="1937"/>
      <c r="AU43" s="1934">
        <f t="shared" si="21"/>
        <v>0</v>
      </c>
      <c r="AV43" s="1923"/>
      <c r="AW43" s="1914"/>
      <c r="AX43" s="1914"/>
      <c r="AY43" s="603">
        <f t="shared" si="22"/>
        <v>0</v>
      </c>
      <c r="AZ43" s="1937"/>
      <c r="BA43" s="1937"/>
      <c r="BB43" s="1934">
        <f t="shared" si="23"/>
        <v>0</v>
      </c>
      <c r="BC43" s="1937"/>
      <c r="BD43" s="1934">
        <f t="shared" si="24"/>
        <v>0</v>
      </c>
    </row>
    <row r="44" spans="1:56" s="604" customFormat="1" ht="14.25">
      <c r="A44" s="1914"/>
      <c r="B44" s="1915"/>
      <c r="C44" s="1923"/>
      <c r="D44" s="1914"/>
      <c r="E44" s="1924"/>
      <c r="F44" s="1923"/>
      <c r="G44" s="1914"/>
      <c r="H44" s="1914"/>
      <c r="I44" s="1914"/>
      <c r="J44" s="1914"/>
      <c r="K44" s="1914"/>
      <c r="L44" s="1914"/>
      <c r="M44" s="1914"/>
      <c r="N44" s="1931">
        <f t="shared" si="16"/>
        <v>0</v>
      </c>
      <c r="O44" s="1937"/>
      <c r="P44" s="1937"/>
      <c r="Q44" s="1937"/>
      <c r="R44" s="1934">
        <f t="shared" si="13"/>
        <v>0</v>
      </c>
      <c r="S44" s="1923"/>
      <c r="T44" s="1914"/>
      <c r="U44" s="1914"/>
      <c r="V44" s="1914"/>
      <c r="W44" s="1914"/>
      <c r="X44" s="605">
        <f t="shared" si="17"/>
        <v>0</v>
      </c>
      <c r="Y44" s="1923"/>
      <c r="Z44" s="1914"/>
      <c r="AA44" s="1914"/>
      <c r="AB44" s="1914"/>
      <c r="AC44" s="1914"/>
      <c r="AD44" s="1914"/>
      <c r="AE44" s="1914"/>
      <c r="AF44" s="1914"/>
      <c r="AG44" s="1914"/>
      <c r="AH44" s="603">
        <f t="shared" si="18"/>
        <v>0</v>
      </c>
      <c r="AI44" s="1937"/>
      <c r="AJ44" s="1935">
        <f t="shared" si="19"/>
        <v>0</v>
      </c>
      <c r="AK44" s="1923"/>
      <c r="AL44" s="1914"/>
      <c r="AM44" s="1914"/>
      <c r="AN44" s="1914"/>
      <c r="AO44" s="1914"/>
      <c r="AP44" s="1914"/>
      <c r="AQ44" s="1930">
        <f t="shared" si="20"/>
        <v>0</v>
      </c>
      <c r="AR44" s="1937"/>
      <c r="AS44" s="1937"/>
      <c r="AT44" s="1937"/>
      <c r="AU44" s="1934">
        <f t="shared" si="21"/>
        <v>0</v>
      </c>
      <c r="AV44" s="1923"/>
      <c r="AW44" s="1914"/>
      <c r="AX44" s="1914"/>
      <c r="AY44" s="603">
        <f t="shared" si="22"/>
        <v>0</v>
      </c>
      <c r="AZ44" s="1937"/>
      <c r="BA44" s="1937"/>
      <c r="BB44" s="1934">
        <f t="shared" si="23"/>
        <v>0</v>
      </c>
      <c r="BC44" s="1937"/>
      <c r="BD44" s="1934">
        <f t="shared" si="24"/>
        <v>0</v>
      </c>
    </row>
    <row r="45" spans="1:56" s="604" customFormat="1" ht="14.25">
      <c r="A45" s="1914"/>
      <c r="B45" s="1915"/>
      <c r="C45" s="1923"/>
      <c r="D45" s="1914"/>
      <c r="E45" s="1924"/>
      <c r="F45" s="1923"/>
      <c r="G45" s="1914"/>
      <c r="H45" s="1914"/>
      <c r="I45" s="1914"/>
      <c r="J45" s="1914"/>
      <c r="K45" s="1914"/>
      <c r="L45" s="1914"/>
      <c r="M45" s="1914"/>
      <c r="N45" s="1931">
        <f t="shared" si="16"/>
        <v>0</v>
      </c>
      <c r="O45" s="1937"/>
      <c r="P45" s="1937"/>
      <c r="Q45" s="1937"/>
      <c r="R45" s="1934">
        <f t="shared" si="13"/>
        <v>0</v>
      </c>
      <c r="S45" s="1923"/>
      <c r="T45" s="1914"/>
      <c r="U45" s="1914"/>
      <c r="V45" s="1914"/>
      <c r="W45" s="1914"/>
      <c r="X45" s="605">
        <f t="shared" si="17"/>
        <v>0</v>
      </c>
      <c r="Y45" s="1923"/>
      <c r="Z45" s="1914"/>
      <c r="AA45" s="1914"/>
      <c r="AB45" s="1914"/>
      <c r="AC45" s="1914"/>
      <c r="AD45" s="1914"/>
      <c r="AE45" s="1914"/>
      <c r="AF45" s="1914"/>
      <c r="AG45" s="1914"/>
      <c r="AH45" s="603">
        <f t="shared" si="18"/>
        <v>0</v>
      </c>
      <c r="AI45" s="1937"/>
      <c r="AJ45" s="1935">
        <f t="shared" si="19"/>
        <v>0</v>
      </c>
      <c r="AK45" s="1923"/>
      <c r="AL45" s="1914"/>
      <c r="AM45" s="1914"/>
      <c r="AN45" s="1914"/>
      <c r="AO45" s="1914"/>
      <c r="AP45" s="1914"/>
      <c r="AQ45" s="1930">
        <f t="shared" si="20"/>
        <v>0</v>
      </c>
      <c r="AR45" s="1937"/>
      <c r="AS45" s="1937"/>
      <c r="AT45" s="1937"/>
      <c r="AU45" s="1934">
        <f t="shared" si="21"/>
        <v>0</v>
      </c>
      <c r="AV45" s="1923"/>
      <c r="AW45" s="1914"/>
      <c r="AX45" s="1914"/>
      <c r="AY45" s="603">
        <f t="shared" si="22"/>
        <v>0</v>
      </c>
      <c r="AZ45" s="1937"/>
      <c r="BA45" s="1937"/>
      <c r="BB45" s="1934">
        <f t="shared" si="23"/>
        <v>0</v>
      </c>
      <c r="BC45" s="1937"/>
      <c r="BD45" s="1934">
        <f t="shared" si="24"/>
        <v>0</v>
      </c>
    </row>
    <row r="46" spans="1:56" s="604" customFormat="1" ht="14.25">
      <c r="A46" s="1914"/>
      <c r="B46" s="1915"/>
      <c r="C46" s="1923"/>
      <c r="D46" s="1914"/>
      <c r="E46" s="1924"/>
      <c r="F46" s="1923"/>
      <c r="G46" s="1914"/>
      <c r="H46" s="1914"/>
      <c r="I46" s="1914"/>
      <c r="J46" s="1914"/>
      <c r="K46" s="1914"/>
      <c r="L46" s="1914"/>
      <c r="M46" s="1914"/>
      <c r="N46" s="1931">
        <f t="shared" si="16"/>
        <v>0</v>
      </c>
      <c r="O46" s="1937"/>
      <c r="P46" s="1937"/>
      <c r="Q46" s="1937"/>
      <c r="R46" s="1934">
        <f t="shared" si="13"/>
        <v>0</v>
      </c>
      <c r="S46" s="1923"/>
      <c r="T46" s="1914"/>
      <c r="U46" s="1914"/>
      <c r="V46" s="1914"/>
      <c r="W46" s="1914"/>
      <c r="X46" s="605">
        <f t="shared" si="17"/>
        <v>0</v>
      </c>
      <c r="Y46" s="1923"/>
      <c r="Z46" s="1914"/>
      <c r="AA46" s="1914"/>
      <c r="AB46" s="1914"/>
      <c r="AC46" s="1914"/>
      <c r="AD46" s="1914"/>
      <c r="AE46" s="1914"/>
      <c r="AF46" s="1914"/>
      <c r="AG46" s="1914"/>
      <c r="AH46" s="603">
        <f t="shared" si="18"/>
        <v>0</v>
      </c>
      <c r="AI46" s="1937"/>
      <c r="AJ46" s="1935">
        <f t="shared" si="19"/>
        <v>0</v>
      </c>
      <c r="AK46" s="1923"/>
      <c r="AL46" s="1914"/>
      <c r="AM46" s="1914"/>
      <c r="AN46" s="1914"/>
      <c r="AO46" s="1914"/>
      <c r="AP46" s="1914"/>
      <c r="AQ46" s="1930">
        <f t="shared" si="20"/>
        <v>0</v>
      </c>
      <c r="AR46" s="1937"/>
      <c r="AS46" s="1937"/>
      <c r="AT46" s="1937"/>
      <c r="AU46" s="1934">
        <f t="shared" si="21"/>
        <v>0</v>
      </c>
      <c r="AV46" s="1923"/>
      <c r="AW46" s="1914"/>
      <c r="AX46" s="1914"/>
      <c r="AY46" s="603">
        <f t="shared" si="22"/>
        <v>0</v>
      </c>
      <c r="AZ46" s="1937"/>
      <c r="BA46" s="1937"/>
      <c r="BB46" s="1934">
        <f t="shared" si="23"/>
        <v>0</v>
      </c>
      <c r="BC46" s="1937"/>
      <c r="BD46" s="1934">
        <f t="shared" si="24"/>
        <v>0</v>
      </c>
    </row>
    <row r="47" spans="1:56" s="604" customFormat="1" ht="14.25">
      <c r="A47" s="1914"/>
      <c r="B47" s="1915"/>
      <c r="C47" s="1923"/>
      <c r="D47" s="1914"/>
      <c r="E47" s="1924"/>
      <c r="F47" s="1923"/>
      <c r="G47" s="1914"/>
      <c r="H47" s="1914"/>
      <c r="I47" s="1914"/>
      <c r="J47" s="1914"/>
      <c r="K47" s="1914"/>
      <c r="L47" s="1914"/>
      <c r="M47" s="1914"/>
      <c r="N47" s="1931">
        <f t="shared" si="16"/>
        <v>0</v>
      </c>
      <c r="O47" s="1937"/>
      <c r="P47" s="1937"/>
      <c r="Q47" s="1937"/>
      <c r="R47" s="1934">
        <f t="shared" si="13"/>
        <v>0</v>
      </c>
      <c r="S47" s="1923"/>
      <c r="T47" s="1914"/>
      <c r="U47" s="1914"/>
      <c r="V47" s="1914"/>
      <c r="W47" s="1914"/>
      <c r="X47" s="605">
        <f t="shared" si="17"/>
        <v>0</v>
      </c>
      <c r="Y47" s="1923"/>
      <c r="Z47" s="1914"/>
      <c r="AA47" s="1914"/>
      <c r="AB47" s="1914"/>
      <c r="AC47" s="1914"/>
      <c r="AD47" s="1914"/>
      <c r="AE47" s="1914"/>
      <c r="AF47" s="1914"/>
      <c r="AG47" s="1914"/>
      <c r="AH47" s="603">
        <f t="shared" si="18"/>
        <v>0</v>
      </c>
      <c r="AI47" s="1937"/>
      <c r="AJ47" s="1935">
        <f t="shared" si="19"/>
        <v>0</v>
      </c>
      <c r="AK47" s="1923"/>
      <c r="AL47" s="1914"/>
      <c r="AM47" s="1914"/>
      <c r="AN47" s="1914"/>
      <c r="AO47" s="1914"/>
      <c r="AP47" s="1914"/>
      <c r="AQ47" s="1930">
        <f t="shared" si="20"/>
        <v>0</v>
      </c>
      <c r="AR47" s="1937"/>
      <c r="AS47" s="1937"/>
      <c r="AT47" s="1937"/>
      <c r="AU47" s="1934">
        <f t="shared" si="21"/>
        <v>0</v>
      </c>
      <c r="AV47" s="1923"/>
      <c r="AW47" s="1914"/>
      <c r="AX47" s="1914"/>
      <c r="AY47" s="603">
        <f t="shared" si="22"/>
        <v>0</v>
      </c>
      <c r="AZ47" s="1937"/>
      <c r="BA47" s="1937"/>
      <c r="BB47" s="1934">
        <f t="shared" si="23"/>
        <v>0</v>
      </c>
      <c r="BC47" s="1937"/>
      <c r="BD47" s="1934">
        <f t="shared" si="24"/>
        <v>0</v>
      </c>
    </row>
    <row r="48" spans="1:56" s="604" customFormat="1" ht="14.25">
      <c r="A48" s="1914"/>
      <c r="B48" s="1915"/>
      <c r="C48" s="1923"/>
      <c r="D48" s="1914"/>
      <c r="E48" s="1924"/>
      <c r="F48" s="1923"/>
      <c r="G48" s="1914"/>
      <c r="H48" s="1914"/>
      <c r="I48" s="1914"/>
      <c r="J48" s="1914"/>
      <c r="K48" s="1914"/>
      <c r="L48" s="1914"/>
      <c r="M48" s="1914"/>
      <c r="N48" s="1931">
        <f t="shared" si="16"/>
        <v>0</v>
      </c>
      <c r="O48" s="1937"/>
      <c r="P48" s="1937"/>
      <c r="Q48" s="1937"/>
      <c r="R48" s="1934">
        <f t="shared" si="13"/>
        <v>0</v>
      </c>
      <c r="S48" s="1923"/>
      <c r="T48" s="1914"/>
      <c r="U48" s="1914"/>
      <c r="V48" s="1914"/>
      <c r="W48" s="1914"/>
      <c r="X48" s="605">
        <f t="shared" si="17"/>
        <v>0</v>
      </c>
      <c r="Y48" s="1923"/>
      <c r="Z48" s="1914"/>
      <c r="AA48" s="1914"/>
      <c r="AB48" s="1914"/>
      <c r="AC48" s="1914"/>
      <c r="AD48" s="1914"/>
      <c r="AE48" s="1914"/>
      <c r="AF48" s="1914"/>
      <c r="AG48" s="1914"/>
      <c r="AH48" s="603">
        <f t="shared" si="18"/>
        <v>0</v>
      </c>
      <c r="AI48" s="1937"/>
      <c r="AJ48" s="1935">
        <f t="shared" si="19"/>
        <v>0</v>
      </c>
      <c r="AK48" s="1923"/>
      <c r="AL48" s="1914"/>
      <c r="AM48" s="1914"/>
      <c r="AN48" s="1914"/>
      <c r="AO48" s="1914"/>
      <c r="AP48" s="1914"/>
      <c r="AQ48" s="1930">
        <f t="shared" si="20"/>
        <v>0</v>
      </c>
      <c r="AR48" s="1937"/>
      <c r="AS48" s="1937"/>
      <c r="AT48" s="1937"/>
      <c r="AU48" s="1934">
        <f t="shared" si="21"/>
        <v>0</v>
      </c>
      <c r="AV48" s="1923"/>
      <c r="AW48" s="1914"/>
      <c r="AX48" s="1914"/>
      <c r="AY48" s="603">
        <f t="shared" si="22"/>
        <v>0</v>
      </c>
      <c r="AZ48" s="1937"/>
      <c r="BA48" s="1937"/>
      <c r="BB48" s="1934">
        <f t="shared" si="23"/>
        <v>0</v>
      </c>
      <c r="BC48" s="1937"/>
      <c r="BD48" s="1934">
        <f t="shared" si="24"/>
        <v>0</v>
      </c>
    </row>
    <row r="49" spans="1:56" s="604" customFormat="1" ht="14.25">
      <c r="A49" s="1914"/>
      <c r="B49" s="1915"/>
      <c r="C49" s="1923"/>
      <c r="D49" s="1914"/>
      <c r="E49" s="1924"/>
      <c r="F49" s="1923"/>
      <c r="G49" s="1914"/>
      <c r="H49" s="1914"/>
      <c r="I49" s="1914"/>
      <c r="J49" s="1914"/>
      <c r="K49" s="1914"/>
      <c r="L49" s="1914"/>
      <c r="M49" s="1914"/>
      <c r="N49" s="1931">
        <f t="shared" si="16"/>
        <v>0</v>
      </c>
      <c r="O49" s="1937"/>
      <c r="P49" s="1937"/>
      <c r="Q49" s="1937"/>
      <c r="R49" s="1934">
        <f t="shared" si="13"/>
        <v>0</v>
      </c>
      <c r="S49" s="1923"/>
      <c r="T49" s="1914"/>
      <c r="U49" s="1914"/>
      <c r="V49" s="1914"/>
      <c r="W49" s="1914"/>
      <c r="X49" s="605">
        <f t="shared" si="17"/>
        <v>0</v>
      </c>
      <c r="Y49" s="1923"/>
      <c r="Z49" s="1914"/>
      <c r="AA49" s="1914"/>
      <c r="AB49" s="1914"/>
      <c r="AC49" s="1914"/>
      <c r="AD49" s="1914"/>
      <c r="AE49" s="1914"/>
      <c r="AF49" s="1914"/>
      <c r="AG49" s="1914"/>
      <c r="AH49" s="603">
        <f t="shared" si="18"/>
        <v>0</v>
      </c>
      <c r="AI49" s="1937"/>
      <c r="AJ49" s="1935">
        <f t="shared" si="19"/>
        <v>0</v>
      </c>
      <c r="AK49" s="1923"/>
      <c r="AL49" s="1914"/>
      <c r="AM49" s="1914"/>
      <c r="AN49" s="1914"/>
      <c r="AO49" s="1914"/>
      <c r="AP49" s="1914"/>
      <c r="AQ49" s="1930">
        <f t="shared" si="20"/>
        <v>0</v>
      </c>
      <c r="AR49" s="1937"/>
      <c r="AS49" s="1937"/>
      <c r="AT49" s="1937"/>
      <c r="AU49" s="1934">
        <f t="shared" si="21"/>
        <v>0</v>
      </c>
      <c r="AV49" s="1923"/>
      <c r="AW49" s="1914"/>
      <c r="AX49" s="1914"/>
      <c r="AY49" s="603">
        <f t="shared" si="22"/>
        <v>0</v>
      </c>
      <c r="AZ49" s="1937"/>
      <c r="BA49" s="1937"/>
      <c r="BB49" s="1934">
        <f t="shared" si="23"/>
        <v>0</v>
      </c>
      <c r="BC49" s="1937"/>
      <c r="BD49" s="1934">
        <f t="shared" si="24"/>
        <v>0</v>
      </c>
    </row>
    <row r="50" spans="1:56" s="604" customFormat="1" ht="14.25">
      <c r="A50" s="1914"/>
      <c r="B50" s="1915"/>
      <c r="C50" s="1923"/>
      <c r="D50" s="1914"/>
      <c r="E50" s="1924"/>
      <c r="F50" s="1923"/>
      <c r="G50" s="1914"/>
      <c r="H50" s="1914"/>
      <c r="I50" s="1914"/>
      <c r="J50" s="1914"/>
      <c r="K50" s="1914"/>
      <c r="L50" s="1914"/>
      <c r="M50" s="1914"/>
      <c r="N50" s="1931">
        <f t="shared" si="16"/>
        <v>0</v>
      </c>
      <c r="O50" s="1937"/>
      <c r="P50" s="1937"/>
      <c r="Q50" s="1937"/>
      <c r="R50" s="1934">
        <f t="shared" si="13"/>
        <v>0</v>
      </c>
      <c r="S50" s="1923"/>
      <c r="T50" s="1914"/>
      <c r="U50" s="1914"/>
      <c r="V50" s="1914"/>
      <c r="W50" s="1914"/>
      <c r="X50" s="605">
        <f t="shared" si="17"/>
        <v>0</v>
      </c>
      <c r="Y50" s="1923"/>
      <c r="Z50" s="1914"/>
      <c r="AA50" s="1914"/>
      <c r="AB50" s="1914"/>
      <c r="AC50" s="1914"/>
      <c r="AD50" s="1914"/>
      <c r="AE50" s="1914"/>
      <c r="AF50" s="1914"/>
      <c r="AG50" s="1914"/>
      <c r="AH50" s="603">
        <f t="shared" si="18"/>
        <v>0</v>
      </c>
      <c r="AI50" s="1937"/>
      <c r="AJ50" s="1935">
        <f t="shared" si="19"/>
        <v>0</v>
      </c>
      <c r="AK50" s="1923"/>
      <c r="AL50" s="1914"/>
      <c r="AM50" s="1914"/>
      <c r="AN50" s="1914"/>
      <c r="AO50" s="1914"/>
      <c r="AP50" s="1914"/>
      <c r="AQ50" s="1930">
        <f t="shared" si="20"/>
        <v>0</v>
      </c>
      <c r="AR50" s="1937"/>
      <c r="AS50" s="1937"/>
      <c r="AT50" s="1937"/>
      <c r="AU50" s="1934">
        <f t="shared" si="21"/>
        <v>0</v>
      </c>
      <c r="AV50" s="1923"/>
      <c r="AW50" s="1914"/>
      <c r="AX50" s="1914"/>
      <c r="AY50" s="603">
        <f t="shared" si="22"/>
        <v>0</v>
      </c>
      <c r="AZ50" s="1937"/>
      <c r="BA50" s="1937"/>
      <c r="BB50" s="1934">
        <f t="shared" si="23"/>
        <v>0</v>
      </c>
      <c r="BC50" s="1937"/>
      <c r="BD50" s="1934">
        <f t="shared" si="24"/>
        <v>0</v>
      </c>
    </row>
    <row r="51" spans="1:56" s="604" customFormat="1" ht="14.25">
      <c r="A51" s="1914"/>
      <c r="B51" s="1915"/>
      <c r="C51" s="1923"/>
      <c r="D51" s="1914"/>
      <c r="E51" s="1924"/>
      <c r="F51" s="1923"/>
      <c r="G51" s="1914"/>
      <c r="H51" s="1914"/>
      <c r="I51" s="1914"/>
      <c r="J51" s="1914"/>
      <c r="K51" s="1914"/>
      <c r="L51" s="1914"/>
      <c r="M51" s="1914"/>
      <c r="N51" s="1931">
        <f t="shared" si="16"/>
        <v>0</v>
      </c>
      <c r="O51" s="1937"/>
      <c r="P51" s="1937"/>
      <c r="Q51" s="1937"/>
      <c r="R51" s="1934">
        <f t="shared" si="13"/>
        <v>0</v>
      </c>
      <c r="S51" s="1923"/>
      <c r="T51" s="1914"/>
      <c r="U51" s="1914"/>
      <c r="V51" s="1914"/>
      <c r="W51" s="1914"/>
      <c r="X51" s="605">
        <f t="shared" si="17"/>
        <v>0</v>
      </c>
      <c r="Y51" s="1923"/>
      <c r="Z51" s="1914"/>
      <c r="AA51" s="1914"/>
      <c r="AB51" s="1914"/>
      <c r="AC51" s="1914"/>
      <c r="AD51" s="1914"/>
      <c r="AE51" s="1914"/>
      <c r="AF51" s="1914"/>
      <c r="AG51" s="1914"/>
      <c r="AH51" s="603">
        <f t="shared" si="18"/>
        <v>0</v>
      </c>
      <c r="AI51" s="1937"/>
      <c r="AJ51" s="1935">
        <f t="shared" si="19"/>
        <v>0</v>
      </c>
      <c r="AK51" s="1923"/>
      <c r="AL51" s="1914"/>
      <c r="AM51" s="1914"/>
      <c r="AN51" s="1914"/>
      <c r="AO51" s="1914"/>
      <c r="AP51" s="1914"/>
      <c r="AQ51" s="1930">
        <f t="shared" si="20"/>
        <v>0</v>
      </c>
      <c r="AR51" s="1937"/>
      <c r="AS51" s="1937"/>
      <c r="AT51" s="1937"/>
      <c r="AU51" s="1934">
        <f t="shared" si="21"/>
        <v>0</v>
      </c>
      <c r="AV51" s="1923"/>
      <c r="AW51" s="1914"/>
      <c r="AX51" s="1914"/>
      <c r="AY51" s="603">
        <f t="shared" si="22"/>
        <v>0</v>
      </c>
      <c r="AZ51" s="1937"/>
      <c r="BA51" s="1937"/>
      <c r="BB51" s="1934">
        <f t="shared" si="23"/>
        <v>0</v>
      </c>
      <c r="BC51" s="1937"/>
      <c r="BD51" s="1934">
        <f t="shared" si="24"/>
        <v>0</v>
      </c>
    </row>
    <row r="52" spans="1:56" s="604" customFormat="1" ht="14.25">
      <c r="A52" s="1914"/>
      <c r="B52" s="1915"/>
      <c r="C52" s="1923"/>
      <c r="D52" s="1914"/>
      <c r="E52" s="1924"/>
      <c r="F52" s="1923"/>
      <c r="G52" s="1914"/>
      <c r="H52" s="1914"/>
      <c r="I52" s="1914"/>
      <c r="J52" s="1914"/>
      <c r="K52" s="1914"/>
      <c r="L52" s="1914"/>
      <c r="M52" s="1914"/>
      <c r="N52" s="1931">
        <f t="shared" si="16"/>
        <v>0</v>
      </c>
      <c r="O52" s="1937"/>
      <c r="P52" s="1937"/>
      <c r="Q52" s="1937"/>
      <c r="R52" s="1934">
        <f t="shared" si="13"/>
        <v>0</v>
      </c>
      <c r="S52" s="1923"/>
      <c r="T52" s="1914"/>
      <c r="U52" s="1914"/>
      <c r="V52" s="1914"/>
      <c r="W52" s="1914"/>
      <c r="X52" s="605">
        <f t="shared" si="17"/>
        <v>0</v>
      </c>
      <c r="Y52" s="1923"/>
      <c r="Z52" s="1914"/>
      <c r="AA52" s="1914"/>
      <c r="AB52" s="1914"/>
      <c r="AC52" s="1914"/>
      <c r="AD52" s="1914"/>
      <c r="AE52" s="1914"/>
      <c r="AF52" s="1914"/>
      <c r="AG52" s="1914"/>
      <c r="AH52" s="603">
        <f t="shared" si="18"/>
        <v>0</v>
      </c>
      <c r="AI52" s="1937"/>
      <c r="AJ52" s="1935">
        <f t="shared" si="19"/>
        <v>0</v>
      </c>
      <c r="AK52" s="1923"/>
      <c r="AL52" s="1914"/>
      <c r="AM52" s="1914"/>
      <c r="AN52" s="1914"/>
      <c r="AO52" s="1914"/>
      <c r="AP52" s="1914"/>
      <c r="AQ52" s="1930">
        <f t="shared" si="20"/>
        <v>0</v>
      </c>
      <c r="AR52" s="1937"/>
      <c r="AS52" s="1937"/>
      <c r="AT52" s="1937"/>
      <c r="AU52" s="1934">
        <f t="shared" si="21"/>
        <v>0</v>
      </c>
      <c r="AV52" s="1923"/>
      <c r="AW52" s="1914"/>
      <c r="AX52" s="1914"/>
      <c r="AY52" s="603">
        <f t="shared" si="22"/>
        <v>0</v>
      </c>
      <c r="AZ52" s="1937"/>
      <c r="BA52" s="1937"/>
      <c r="BB52" s="1934">
        <f t="shared" si="23"/>
        <v>0</v>
      </c>
      <c r="BC52" s="1937"/>
      <c r="BD52" s="1934">
        <f t="shared" si="24"/>
        <v>0</v>
      </c>
    </row>
    <row r="53" spans="1:56" s="604" customFormat="1" ht="14.25">
      <c r="A53" s="1914"/>
      <c r="B53" s="1915"/>
      <c r="C53" s="1923"/>
      <c r="D53" s="1914"/>
      <c r="E53" s="1924"/>
      <c r="F53" s="1923"/>
      <c r="G53" s="1914"/>
      <c r="H53" s="1914"/>
      <c r="I53" s="1914"/>
      <c r="J53" s="1914"/>
      <c r="K53" s="1914"/>
      <c r="L53" s="1914"/>
      <c r="M53" s="1914"/>
      <c r="N53" s="1931">
        <f t="shared" si="16"/>
        <v>0</v>
      </c>
      <c r="O53" s="1937"/>
      <c r="P53" s="1937"/>
      <c r="Q53" s="1937"/>
      <c r="R53" s="1934">
        <f t="shared" si="13"/>
        <v>0</v>
      </c>
      <c r="S53" s="1923"/>
      <c r="T53" s="1914"/>
      <c r="U53" s="1914"/>
      <c r="V53" s="1914"/>
      <c r="W53" s="1914"/>
      <c r="X53" s="605">
        <f t="shared" si="17"/>
        <v>0</v>
      </c>
      <c r="Y53" s="1923"/>
      <c r="Z53" s="1914"/>
      <c r="AA53" s="1914"/>
      <c r="AB53" s="1914"/>
      <c r="AC53" s="1914"/>
      <c r="AD53" s="1914"/>
      <c r="AE53" s="1914"/>
      <c r="AF53" s="1914"/>
      <c r="AG53" s="1914"/>
      <c r="AH53" s="603">
        <f t="shared" si="18"/>
        <v>0</v>
      </c>
      <c r="AI53" s="1937"/>
      <c r="AJ53" s="1935">
        <f t="shared" si="19"/>
        <v>0</v>
      </c>
      <c r="AK53" s="1923"/>
      <c r="AL53" s="1914"/>
      <c r="AM53" s="1914"/>
      <c r="AN53" s="1914"/>
      <c r="AO53" s="1914"/>
      <c r="AP53" s="1914"/>
      <c r="AQ53" s="1930">
        <f t="shared" si="20"/>
        <v>0</v>
      </c>
      <c r="AR53" s="1937"/>
      <c r="AS53" s="1937"/>
      <c r="AT53" s="1937"/>
      <c r="AU53" s="1934">
        <f t="shared" si="21"/>
        <v>0</v>
      </c>
      <c r="AV53" s="1923"/>
      <c r="AW53" s="1914"/>
      <c r="AX53" s="1914"/>
      <c r="AY53" s="603">
        <f t="shared" si="22"/>
        <v>0</v>
      </c>
      <c r="AZ53" s="1937"/>
      <c r="BA53" s="1937"/>
      <c r="BB53" s="1934">
        <f t="shared" si="23"/>
        <v>0</v>
      </c>
      <c r="BC53" s="1937"/>
      <c r="BD53" s="1934">
        <f t="shared" si="24"/>
        <v>0</v>
      </c>
    </row>
    <row r="54" spans="1:56" s="604" customFormat="1" ht="14.25">
      <c r="A54" s="1914"/>
      <c r="B54" s="1915"/>
      <c r="C54" s="1923"/>
      <c r="D54" s="1914"/>
      <c r="E54" s="1924"/>
      <c r="F54" s="1923"/>
      <c r="G54" s="1914"/>
      <c r="H54" s="1914"/>
      <c r="I54" s="1914"/>
      <c r="J54" s="1914"/>
      <c r="K54" s="1914"/>
      <c r="L54" s="1914"/>
      <c r="M54" s="1914"/>
      <c r="N54" s="1931">
        <f t="shared" si="16"/>
        <v>0</v>
      </c>
      <c r="O54" s="1937"/>
      <c r="P54" s="1937"/>
      <c r="Q54" s="1937"/>
      <c r="R54" s="1934">
        <f t="shared" si="13"/>
        <v>0</v>
      </c>
      <c r="S54" s="1923"/>
      <c r="T54" s="1914"/>
      <c r="U54" s="1914"/>
      <c r="V54" s="1914"/>
      <c r="W54" s="1914"/>
      <c r="X54" s="605">
        <f t="shared" si="17"/>
        <v>0</v>
      </c>
      <c r="Y54" s="1923"/>
      <c r="Z54" s="1914"/>
      <c r="AA54" s="1914"/>
      <c r="AB54" s="1914"/>
      <c r="AC54" s="1914"/>
      <c r="AD54" s="1914"/>
      <c r="AE54" s="1914"/>
      <c r="AF54" s="1914"/>
      <c r="AG54" s="1914"/>
      <c r="AH54" s="603">
        <f t="shared" si="18"/>
        <v>0</v>
      </c>
      <c r="AI54" s="1937"/>
      <c r="AJ54" s="1935">
        <f t="shared" si="19"/>
        <v>0</v>
      </c>
      <c r="AK54" s="1923"/>
      <c r="AL54" s="1914"/>
      <c r="AM54" s="1914"/>
      <c r="AN54" s="1914"/>
      <c r="AO54" s="1914"/>
      <c r="AP54" s="1914"/>
      <c r="AQ54" s="1930">
        <f t="shared" si="20"/>
        <v>0</v>
      </c>
      <c r="AR54" s="1937"/>
      <c r="AS54" s="1937"/>
      <c r="AT54" s="1937"/>
      <c r="AU54" s="1934">
        <f t="shared" si="21"/>
        <v>0</v>
      </c>
      <c r="AV54" s="1923"/>
      <c r="AW54" s="1914"/>
      <c r="AX54" s="1914"/>
      <c r="AY54" s="603">
        <f t="shared" si="22"/>
        <v>0</v>
      </c>
      <c r="AZ54" s="1937"/>
      <c r="BA54" s="1937"/>
      <c r="BB54" s="1934">
        <f t="shared" si="23"/>
        <v>0</v>
      </c>
      <c r="BC54" s="1937"/>
      <c r="BD54" s="1934">
        <f t="shared" si="24"/>
        <v>0</v>
      </c>
    </row>
    <row r="55" spans="1:56" s="604" customFormat="1" ht="14.25">
      <c r="A55" s="1914"/>
      <c r="B55" s="1915"/>
      <c r="C55" s="1923"/>
      <c r="D55" s="1914"/>
      <c r="E55" s="1924"/>
      <c r="F55" s="1923"/>
      <c r="G55" s="1914"/>
      <c r="H55" s="1914"/>
      <c r="I55" s="1914"/>
      <c r="J55" s="1914"/>
      <c r="K55" s="1914"/>
      <c r="L55" s="1914"/>
      <c r="M55" s="1914"/>
      <c r="N55" s="1931">
        <f t="shared" si="16"/>
        <v>0</v>
      </c>
      <c r="O55" s="1937"/>
      <c r="P55" s="1937"/>
      <c r="Q55" s="1937"/>
      <c r="R55" s="1934">
        <f t="shared" si="13"/>
        <v>0</v>
      </c>
      <c r="S55" s="1923"/>
      <c r="T55" s="1914"/>
      <c r="U55" s="1914"/>
      <c r="V55" s="1914"/>
      <c r="W55" s="1914"/>
      <c r="X55" s="605">
        <f t="shared" si="17"/>
        <v>0</v>
      </c>
      <c r="Y55" s="1923"/>
      <c r="Z55" s="1914"/>
      <c r="AA55" s="1914"/>
      <c r="AB55" s="1914"/>
      <c r="AC55" s="1914"/>
      <c r="AD55" s="1914"/>
      <c r="AE55" s="1914"/>
      <c r="AF55" s="1914"/>
      <c r="AG55" s="1914"/>
      <c r="AH55" s="603">
        <f t="shared" si="18"/>
        <v>0</v>
      </c>
      <c r="AI55" s="1937"/>
      <c r="AJ55" s="1935">
        <f t="shared" si="19"/>
        <v>0</v>
      </c>
      <c r="AK55" s="1923"/>
      <c r="AL55" s="1914"/>
      <c r="AM55" s="1914"/>
      <c r="AN55" s="1914"/>
      <c r="AO55" s="1914"/>
      <c r="AP55" s="1914"/>
      <c r="AQ55" s="1930">
        <f t="shared" si="20"/>
        <v>0</v>
      </c>
      <c r="AR55" s="1937"/>
      <c r="AS55" s="1937"/>
      <c r="AT55" s="1937"/>
      <c r="AU55" s="1934">
        <f t="shared" si="21"/>
        <v>0</v>
      </c>
      <c r="AV55" s="1923"/>
      <c r="AW55" s="1914"/>
      <c r="AX55" s="1914"/>
      <c r="AY55" s="603">
        <f t="shared" si="22"/>
        <v>0</v>
      </c>
      <c r="AZ55" s="1937"/>
      <c r="BA55" s="1937"/>
      <c r="BB55" s="1934">
        <f t="shared" si="23"/>
        <v>0</v>
      </c>
      <c r="BC55" s="1937"/>
      <c r="BD55" s="1934">
        <f t="shared" si="24"/>
        <v>0</v>
      </c>
    </row>
    <row r="56" spans="1:56" s="604" customFormat="1" ht="14.25">
      <c r="A56" s="1914"/>
      <c r="B56" s="1915"/>
      <c r="C56" s="1923"/>
      <c r="D56" s="1914"/>
      <c r="E56" s="1924"/>
      <c r="F56" s="1923"/>
      <c r="G56" s="1914"/>
      <c r="H56" s="1914"/>
      <c r="I56" s="1914"/>
      <c r="J56" s="1914"/>
      <c r="K56" s="1914"/>
      <c r="L56" s="1914"/>
      <c r="M56" s="1914"/>
      <c r="N56" s="1931">
        <f t="shared" si="16"/>
        <v>0</v>
      </c>
      <c r="O56" s="1937"/>
      <c r="P56" s="1937"/>
      <c r="Q56" s="1937"/>
      <c r="R56" s="1934">
        <f t="shared" si="13"/>
        <v>0</v>
      </c>
      <c r="S56" s="1923"/>
      <c r="T56" s="1914"/>
      <c r="U56" s="1914"/>
      <c r="V56" s="1914"/>
      <c r="W56" s="1914"/>
      <c r="X56" s="605">
        <f t="shared" si="17"/>
        <v>0</v>
      </c>
      <c r="Y56" s="1923"/>
      <c r="Z56" s="1914"/>
      <c r="AA56" s="1914"/>
      <c r="AB56" s="1914"/>
      <c r="AC56" s="1914"/>
      <c r="AD56" s="1914"/>
      <c r="AE56" s="1914"/>
      <c r="AF56" s="1914"/>
      <c r="AG56" s="1914"/>
      <c r="AH56" s="603">
        <f t="shared" si="18"/>
        <v>0</v>
      </c>
      <c r="AI56" s="1937"/>
      <c r="AJ56" s="1935">
        <f t="shared" si="19"/>
        <v>0</v>
      </c>
      <c r="AK56" s="1923"/>
      <c r="AL56" s="1914"/>
      <c r="AM56" s="1914"/>
      <c r="AN56" s="1914"/>
      <c r="AO56" s="1914"/>
      <c r="AP56" s="1914"/>
      <c r="AQ56" s="1930">
        <f t="shared" si="20"/>
        <v>0</v>
      </c>
      <c r="AR56" s="1937"/>
      <c r="AS56" s="1937"/>
      <c r="AT56" s="1937"/>
      <c r="AU56" s="1934">
        <f t="shared" si="21"/>
        <v>0</v>
      </c>
      <c r="AV56" s="1923"/>
      <c r="AW56" s="1914"/>
      <c r="AX56" s="1914"/>
      <c r="AY56" s="603">
        <f t="shared" si="22"/>
        <v>0</v>
      </c>
      <c r="AZ56" s="1937"/>
      <c r="BA56" s="1937"/>
      <c r="BB56" s="1934">
        <f t="shared" si="23"/>
        <v>0</v>
      </c>
      <c r="BC56" s="1937"/>
      <c r="BD56" s="1934">
        <f t="shared" si="24"/>
        <v>0</v>
      </c>
    </row>
    <row r="57" spans="1:56" s="604" customFormat="1" ht="14.25">
      <c r="A57" s="1914"/>
      <c r="B57" s="1915"/>
      <c r="C57" s="1923"/>
      <c r="D57" s="1914"/>
      <c r="E57" s="1924"/>
      <c r="F57" s="1923"/>
      <c r="G57" s="1914"/>
      <c r="H57" s="1914"/>
      <c r="I57" s="1914"/>
      <c r="J57" s="1914"/>
      <c r="K57" s="1914"/>
      <c r="L57" s="1914"/>
      <c r="M57" s="1914"/>
      <c r="N57" s="1931">
        <f t="shared" si="16"/>
        <v>0</v>
      </c>
      <c r="O57" s="1937"/>
      <c r="P57" s="1937"/>
      <c r="Q57" s="1937"/>
      <c r="R57" s="1934">
        <f t="shared" si="13"/>
        <v>0</v>
      </c>
      <c r="S57" s="1923"/>
      <c r="T57" s="1914"/>
      <c r="U57" s="1914"/>
      <c r="V57" s="1914"/>
      <c r="W57" s="1914"/>
      <c r="X57" s="605">
        <f t="shared" si="17"/>
        <v>0</v>
      </c>
      <c r="Y57" s="1923"/>
      <c r="Z57" s="1914"/>
      <c r="AA57" s="1914"/>
      <c r="AB57" s="1914"/>
      <c r="AC57" s="1914"/>
      <c r="AD57" s="1914"/>
      <c r="AE57" s="1914"/>
      <c r="AF57" s="1914"/>
      <c r="AG57" s="1914"/>
      <c r="AH57" s="603">
        <f t="shared" si="18"/>
        <v>0</v>
      </c>
      <c r="AI57" s="1937"/>
      <c r="AJ57" s="1935">
        <f t="shared" si="19"/>
        <v>0</v>
      </c>
      <c r="AK57" s="1923"/>
      <c r="AL57" s="1914"/>
      <c r="AM57" s="1914"/>
      <c r="AN57" s="1914"/>
      <c r="AO57" s="1914"/>
      <c r="AP57" s="1914"/>
      <c r="AQ57" s="1930">
        <f t="shared" si="20"/>
        <v>0</v>
      </c>
      <c r="AR57" s="1937"/>
      <c r="AS57" s="1937"/>
      <c r="AT57" s="1937"/>
      <c r="AU57" s="1934">
        <f t="shared" si="21"/>
        <v>0</v>
      </c>
      <c r="AV57" s="1923"/>
      <c r="AW57" s="1914"/>
      <c r="AX57" s="1914"/>
      <c r="AY57" s="603">
        <f t="shared" si="22"/>
        <v>0</v>
      </c>
      <c r="AZ57" s="1937"/>
      <c r="BA57" s="1937"/>
      <c r="BB57" s="1934">
        <f t="shared" si="23"/>
        <v>0</v>
      </c>
      <c r="BC57" s="1937"/>
      <c r="BD57" s="1934">
        <f t="shared" si="24"/>
        <v>0</v>
      </c>
    </row>
    <row r="58" spans="1:56" s="604" customFormat="1" ht="14.25">
      <c r="A58" s="1914"/>
      <c r="B58" s="1915"/>
      <c r="C58" s="1923"/>
      <c r="D58" s="1914"/>
      <c r="E58" s="1924"/>
      <c r="F58" s="1923"/>
      <c r="G58" s="1914"/>
      <c r="H58" s="1914"/>
      <c r="I58" s="1914"/>
      <c r="J58" s="1914"/>
      <c r="K58" s="1914"/>
      <c r="L58" s="1914"/>
      <c r="M58" s="1914"/>
      <c r="N58" s="1931">
        <f t="shared" si="16"/>
        <v>0</v>
      </c>
      <c r="O58" s="1937"/>
      <c r="P58" s="1937"/>
      <c r="Q58" s="1937"/>
      <c r="R58" s="1934">
        <f t="shared" si="13"/>
        <v>0</v>
      </c>
      <c r="S58" s="1923"/>
      <c r="T58" s="1914"/>
      <c r="U58" s="1914"/>
      <c r="V58" s="1914"/>
      <c r="W58" s="1914"/>
      <c r="X58" s="605">
        <f t="shared" si="17"/>
        <v>0</v>
      </c>
      <c r="Y58" s="1923"/>
      <c r="Z58" s="1914"/>
      <c r="AA58" s="1914"/>
      <c r="AB58" s="1914"/>
      <c r="AC58" s="1914"/>
      <c r="AD58" s="1914"/>
      <c r="AE58" s="1914"/>
      <c r="AF58" s="1914"/>
      <c r="AG58" s="1914"/>
      <c r="AH58" s="603">
        <f t="shared" si="18"/>
        <v>0</v>
      </c>
      <c r="AI58" s="1937"/>
      <c r="AJ58" s="1935">
        <f t="shared" si="19"/>
        <v>0</v>
      </c>
      <c r="AK58" s="1923"/>
      <c r="AL58" s="1914"/>
      <c r="AM58" s="1914"/>
      <c r="AN58" s="1914"/>
      <c r="AO58" s="1914"/>
      <c r="AP58" s="1914"/>
      <c r="AQ58" s="1930">
        <f t="shared" si="20"/>
        <v>0</v>
      </c>
      <c r="AR58" s="1937"/>
      <c r="AS58" s="1937"/>
      <c r="AT58" s="1937"/>
      <c r="AU58" s="1934">
        <f t="shared" si="21"/>
        <v>0</v>
      </c>
      <c r="AV58" s="1923"/>
      <c r="AW58" s="1914"/>
      <c r="AX58" s="1914"/>
      <c r="AY58" s="603">
        <f t="shared" si="22"/>
        <v>0</v>
      </c>
      <c r="AZ58" s="1937"/>
      <c r="BA58" s="1937"/>
      <c r="BB58" s="1934">
        <f t="shared" si="23"/>
        <v>0</v>
      </c>
      <c r="BC58" s="1937"/>
      <c r="BD58" s="1934">
        <f t="shared" si="24"/>
        <v>0</v>
      </c>
    </row>
    <row r="59" spans="1:56" s="604" customFormat="1" ht="14.25">
      <c r="A59" s="1914"/>
      <c r="B59" s="1915"/>
      <c r="C59" s="1923"/>
      <c r="D59" s="1914"/>
      <c r="E59" s="1924"/>
      <c r="F59" s="1923"/>
      <c r="G59" s="1914"/>
      <c r="H59" s="1914"/>
      <c r="I59" s="1914"/>
      <c r="J59" s="1914"/>
      <c r="K59" s="1914"/>
      <c r="L59" s="1914"/>
      <c r="M59" s="1914"/>
      <c r="N59" s="1931">
        <f t="shared" si="16"/>
        <v>0</v>
      </c>
      <c r="O59" s="1937"/>
      <c r="P59" s="1937"/>
      <c r="Q59" s="1937"/>
      <c r="R59" s="1934">
        <f t="shared" si="13"/>
        <v>0</v>
      </c>
      <c r="S59" s="1923"/>
      <c r="T59" s="1914"/>
      <c r="U59" s="1914"/>
      <c r="V59" s="1914"/>
      <c r="W59" s="1914"/>
      <c r="X59" s="605">
        <f t="shared" si="17"/>
        <v>0</v>
      </c>
      <c r="Y59" s="1923"/>
      <c r="Z59" s="1914"/>
      <c r="AA59" s="1914"/>
      <c r="AB59" s="1914"/>
      <c r="AC59" s="1914"/>
      <c r="AD59" s="1914"/>
      <c r="AE59" s="1914"/>
      <c r="AF59" s="1914"/>
      <c r="AG59" s="1914"/>
      <c r="AH59" s="603">
        <f t="shared" si="18"/>
        <v>0</v>
      </c>
      <c r="AI59" s="1937"/>
      <c r="AJ59" s="1935">
        <f t="shared" si="19"/>
        <v>0</v>
      </c>
      <c r="AK59" s="1923"/>
      <c r="AL59" s="1914"/>
      <c r="AM59" s="1914"/>
      <c r="AN59" s="1914"/>
      <c r="AO59" s="1914"/>
      <c r="AP59" s="1914"/>
      <c r="AQ59" s="1930">
        <f t="shared" si="20"/>
        <v>0</v>
      </c>
      <c r="AR59" s="1937"/>
      <c r="AS59" s="1937"/>
      <c r="AT59" s="1937"/>
      <c r="AU59" s="1934">
        <f t="shared" si="21"/>
        <v>0</v>
      </c>
      <c r="AV59" s="1923"/>
      <c r="AW59" s="1914"/>
      <c r="AX59" s="1914"/>
      <c r="AY59" s="603">
        <f t="shared" si="22"/>
        <v>0</v>
      </c>
      <c r="AZ59" s="1937"/>
      <c r="BA59" s="1937"/>
      <c r="BB59" s="1934">
        <f t="shared" si="23"/>
        <v>0</v>
      </c>
      <c r="BC59" s="1937"/>
      <c r="BD59" s="1934">
        <f t="shared" si="24"/>
        <v>0</v>
      </c>
    </row>
    <row r="60" spans="1:56" s="604" customFormat="1" ht="14.25">
      <c r="A60" s="1914"/>
      <c r="B60" s="1915"/>
      <c r="C60" s="1923"/>
      <c r="D60" s="1914"/>
      <c r="E60" s="1924"/>
      <c r="F60" s="1923"/>
      <c r="G60" s="1914"/>
      <c r="H60" s="1914"/>
      <c r="I60" s="1914"/>
      <c r="J60" s="1914"/>
      <c r="K60" s="1914"/>
      <c r="L60" s="1914"/>
      <c r="M60" s="1914"/>
      <c r="N60" s="1931">
        <f t="shared" si="16"/>
        <v>0</v>
      </c>
      <c r="O60" s="1937"/>
      <c r="P60" s="1937"/>
      <c r="Q60" s="1937"/>
      <c r="R60" s="1934">
        <f t="shared" si="13"/>
        <v>0</v>
      </c>
      <c r="S60" s="1923"/>
      <c r="T60" s="1914"/>
      <c r="U60" s="1914"/>
      <c r="V60" s="1914"/>
      <c r="W60" s="1914"/>
      <c r="X60" s="605">
        <f t="shared" si="17"/>
        <v>0</v>
      </c>
      <c r="Y60" s="1923"/>
      <c r="Z60" s="1914"/>
      <c r="AA60" s="1914"/>
      <c r="AB60" s="1914"/>
      <c r="AC60" s="1914"/>
      <c r="AD60" s="1914"/>
      <c r="AE60" s="1914"/>
      <c r="AF60" s="1914"/>
      <c r="AG60" s="1914"/>
      <c r="AH60" s="603">
        <f t="shared" si="18"/>
        <v>0</v>
      </c>
      <c r="AI60" s="1937"/>
      <c r="AJ60" s="1935">
        <f t="shared" si="19"/>
        <v>0</v>
      </c>
      <c r="AK60" s="1923"/>
      <c r="AL60" s="1914"/>
      <c r="AM60" s="1914"/>
      <c r="AN60" s="1914"/>
      <c r="AO60" s="1914"/>
      <c r="AP60" s="1914"/>
      <c r="AQ60" s="1930">
        <f t="shared" si="20"/>
        <v>0</v>
      </c>
      <c r="AR60" s="1937"/>
      <c r="AS60" s="1937"/>
      <c r="AT60" s="1937"/>
      <c r="AU60" s="1934">
        <f t="shared" si="21"/>
        <v>0</v>
      </c>
      <c r="AV60" s="1923"/>
      <c r="AW60" s="1914"/>
      <c r="AX60" s="1914"/>
      <c r="AY60" s="603">
        <f t="shared" si="22"/>
        <v>0</v>
      </c>
      <c r="AZ60" s="1937"/>
      <c r="BA60" s="1937"/>
      <c r="BB60" s="1934">
        <f t="shared" si="23"/>
        <v>0</v>
      </c>
      <c r="BC60" s="1937"/>
      <c r="BD60" s="1934">
        <f t="shared" si="24"/>
        <v>0</v>
      </c>
    </row>
    <row r="61" spans="1:56" s="604" customFormat="1" ht="14.25">
      <c r="A61" s="1914"/>
      <c r="B61" s="1915"/>
      <c r="C61" s="1923"/>
      <c r="D61" s="1914"/>
      <c r="E61" s="1924"/>
      <c r="F61" s="1923"/>
      <c r="G61" s="1914"/>
      <c r="H61" s="1914"/>
      <c r="I61" s="1914"/>
      <c r="J61" s="1914"/>
      <c r="K61" s="1914"/>
      <c r="L61" s="1914"/>
      <c r="M61" s="1914"/>
      <c r="N61" s="1931">
        <f t="shared" si="16"/>
        <v>0</v>
      </c>
      <c r="O61" s="1937"/>
      <c r="P61" s="1937"/>
      <c r="Q61" s="1937"/>
      <c r="R61" s="1934">
        <f t="shared" si="13"/>
        <v>0</v>
      </c>
      <c r="S61" s="1923"/>
      <c r="T61" s="1914"/>
      <c r="U61" s="1914"/>
      <c r="V61" s="1914"/>
      <c r="W61" s="1914"/>
      <c r="X61" s="605">
        <f t="shared" si="17"/>
        <v>0</v>
      </c>
      <c r="Y61" s="1923"/>
      <c r="Z61" s="1914"/>
      <c r="AA61" s="1914"/>
      <c r="AB61" s="1914"/>
      <c r="AC61" s="1914"/>
      <c r="AD61" s="1914"/>
      <c r="AE61" s="1914"/>
      <c r="AF61" s="1914"/>
      <c r="AG61" s="1914"/>
      <c r="AH61" s="603">
        <f t="shared" si="18"/>
        <v>0</v>
      </c>
      <c r="AI61" s="1937"/>
      <c r="AJ61" s="1935">
        <f t="shared" si="19"/>
        <v>0</v>
      </c>
      <c r="AK61" s="1923"/>
      <c r="AL61" s="1914"/>
      <c r="AM61" s="1914"/>
      <c r="AN61" s="1914"/>
      <c r="AO61" s="1914"/>
      <c r="AP61" s="1914"/>
      <c r="AQ61" s="1930">
        <f t="shared" si="20"/>
        <v>0</v>
      </c>
      <c r="AR61" s="1937"/>
      <c r="AS61" s="1937"/>
      <c r="AT61" s="1937"/>
      <c r="AU61" s="1934">
        <f t="shared" si="21"/>
        <v>0</v>
      </c>
      <c r="AV61" s="1923"/>
      <c r="AW61" s="1914"/>
      <c r="AX61" s="1914"/>
      <c r="AY61" s="603">
        <f t="shared" si="22"/>
        <v>0</v>
      </c>
      <c r="AZ61" s="1937"/>
      <c r="BA61" s="1937"/>
      <c r="BB61" s="1934">
        <f t="shared" si="23"/>
        <v>0</v>
      </c>
      <c r="BC61" s="1937"/>
      <c r="BD61" s="1934">
        <f t="shared" si="24"/>
        <v>0</v>
      </c>
    </row>
    <row r="62" spans="1:56" s="604" customFormat="1" ht="14.25">
      <c r="A62" s="1914"/>
      <c r="B62" s="1915"/>
      <c r="C62" s="1923"/>
      <c r="D62" s="1914"/>
      <c r="E62" s="1924"/>
      <c r="F62" s="1923"/>
      <c r="G62" s="1914"/>
      <c r="H62" s="1914"/>
      <c r="I62" s="1914"/>
      <c r="J62" s="1914"/>
      <c r="K62" s="1914"/>
      <c r="L62" s="1914"/>
      <c r="M62" s="1914"/>
      <c r="N62" s="1931">
        <f t="shared" si="16"/>
        <v>0</v>
      </c>
      <c r="O62" s="1937"/>
      <c r="P62" s="1937"/>
      <c r="Q62" s="1937"/>
      <c r="R62" s="1934">
        <f t="shared" si="13"/>
        <v>0</v>
      </c>
      <c r="S62" s="1923"/>
      <c r="T62" s="1914"/>
      <c r="U62" s="1914"/>
      <c r="V62" s="1914"/>
      <c r="W62" s="1914"/>
      <c r="X62" s="605">
        <f t="shared" si="17"/>
        <v>0</v>
      </c>
      <c r="Y62" s="1923"/>
      <c r="Z62" s="1914"/>
      <c r="AA62" s="1914"/>
      <c r="AB62" s="1914"/>
      <c r="AC62" s="1914"/>
      <c r="AD62" s="1914"/>
      <c r="AE62" s="1914"/>
      <c r="AF62" s="1914"/>
      <c r="AG62" s="1914"/>
      <c r="AH62" s="603">
        <f t="shared" si="18"/>
        <v>0</v>
      </c>
      <c r="AI62" s="1937"/>
      <c r="AJ62" s="1935">
        <f t="shared" si="19"/>
        <v>0</v>
      </c>
      <c r="AK62" s="1923"/>
      <c r="AL62" s="1914"/>
      <c r="AM62" s="1914"/>
      <c r="AN62" s="1914"/>
      <c r="AO62" s="1914"/>
      <c r="AP62" s="1914"/>
      <c r="AQ62" s="1930">
        <f t="shared" si="20"/>
        <v>0</v>
      </c>
      <c r="AR62" s="1937"/>
      <c r="AS62" s="1937"/>
      <c r="AT62" s="1937"/>
      <c r="AU62" s="1934">
        <f t="shared" si="21"/>
        <v>0</v>
      </c>
      <c r="AV62" s="1923"/>
      <c r="AW62" s="1914"/>
      <c r="AX62" s="1914"/>
      <c r="AY62" s="603">
        <f t="shared" si="22"/>
        <v>0</v>
      </c>
      <c r="AZ62" s="1937"/>
      <c r="BA62" s="1937"/>
      <c r="BB62" s="1934">
        <f t="shared" si="23"/>
        <v>0</v>
      </c>
      <c r="BC62" s="1937"/>
      <c r="BD62" s="1934">
        <f t="shared" si="24"/>
        <v>0</v>
      </c>
    </row>
    <row r="63" spans="1:56" s="604" customFormat="1" ht="14.25">
      <c r="A63" s="1914"/>
      <c r="B63" s="1915"/>
      <c r="C63" s="1923"/>
      <c r="D63" s="1914"/>
      <c r="E63" s="1924"/>
      <c r="F63" s="1923"/>
      <c r="G63" s="1914"/>
      <c r="H63" s="1914"/>
      <c r="I63" s="1914"/>
      <c r="J63" s="1914"/>
      <c r="K63" s="1914"/>
      <c r="L63" s="1914"/>
      <c r="M63" s="1914"/>
      <c r="N63" s="1931">
        <f t="shared" si="16"/>
        <v>0</v>
      </c>
      <c r="O63" s="1937"/>
      <c r="P63" s="1937"/>
      <c r="Q63" s="1937"/>
      <c r="R63" s="1934">
        <f t="shared" si="13"/>
        <v>0</v>
      </c>
      <c r="S63" s="1923"/>
      <c r="T63" s="1914"/>
      <c r="U63" s="1914"/>
      <c r="V63" s="1914"/>
      <c r="W63" s="1914"/>
      <c r="X63" s="605">
        <f t="shared" si="17"/>
        <v>0</v>
      </c>
      <c r="Y63" s="1923"/>
      <c r="Z63" s="1914"/>
      <c r="AA63" s="1914"/>
      <c r="AB63" s="1914"/>
      <c r="AC63" s="1914"/>
      <c r="AD63" s="1914"/>
      <c r="AE63" s="1914"/>
      <c r="AF63" s="1914"/>
      <c r="AG63" s="1914"/>
      <c r="AH63" s="603">
        <f t="shared" si="18"/>
        <v>0</v>
      </c>
      <c r="AI63" s="1937"/>
      <c r="AJ63" s="1935">
        <f t="shared" si="19"/>
        <v>0</v>
      </c>
      <c r="AK63" s="1923"/>
      <c r="AL63" s="1914"/>
      <c r="AM63" s="1914"/>
      <c r="AN63" s="1914"/>
      <c r="AO63" s="1914"/>
      <c r="AP63" s="1914"/>
      <c r="AQ63" s="1930">
        <f t="shared" si="20"/>
        <v>0</v>
      </c>
      <c r="AR63" s="1937"/>
      <c r="AS63" s="1937"/>
      <c r="AT63" s="1937"/>
      <c r="AU63" s="1934">
        <f t="shared" si="21"/>
        <v>0</v>
      </c>
      <c r="AV63" s="1923"/>
      <c r="AW63" s="1914"/>
      <c r="AX63" s="1914"/>
      <c r="AY63" s="603">
        <f t="shared" si="22"/>
        <v>0</v>
      </c>
      <c r="AZ63" s="1937"/>
      <c r="BA63" s="1937"/>
      <c r="BB63" s="1934">
        <f t="shared" si="23"/>
        <v>0</v>
      </c>
      <c r="BC63" s="1937"/>
      <c r="BD63" s="1934">
        <f t="shared" si="24"/>
        <v>0</v>
      </c>
    </row>
    <row r="64" spans="1:56" s="604" customFormat="1" ht="14.25">
      <c r="A64" s="1914"/>
      <c r="B64" s="1915"/>
      <c r="C64" s="1923"/>
      <c r="D64" s="1914"/>
      <c r="E64" s="1924"/>
      <c r="F64" s="1923"/>
      <c r="G64" s="1914"/>
      <c r="H64" s="1914"/>
      <c r="I64" s="1914"/>
      <c r="J64" s="1914"/>
      <c r="K64" s="1914"/>
      <c r="L64" s="1914"/>
      <c r="M64" s="1914"/>
      <c r="N64" s="1931">
        <f t="shared" si="16"/>
        <v>0</v>
      </c>
      <c r="O64" s="1937"/>
      <c r="P64" s="1937"/>
      <c r="Q64" s="1937"/>
      <c r="R64" s="1934">
        <f t="shared" si="13"/>
        <v>0</v>
      </c>
      <c r="S64" s="1923"/>
      <c r="T64" s="1914"/>
      <c r="U64" s="1914"/>
      <c r="V64" s="1914"/>
      <c r="W64" s="1914"/>
      <c r="X64" s="605">
        <f t="shared" si="17"/>
        <v>0</v>
      </c>
      <c r="Y64" s="1923"/>
      <c r="Z64" s="1914"/>
      <c r="AA64" s="1914"/>
      <c r="AB64" s="1914"/>
      <c r="AC64" s="1914"/>
      <c r="AD64" s="1914"/>
      <c r="AE64" s="1914"/>
      <c r="AF64" s="1914"/>
      <c r="AG64" s="1914"/>
      <c r="AH64" s="603">
        <f t="shared" si="18"/>
        <v>0</v>
      </c>
      <c r="AI64" s="1937"/>
      <c r="AJ64" s="1935">
        <f t="shared" si="19"/>
        <v>0</v>
      </c>
      <c r="AK64" s="1923"/>
      <c r="AL64" s="1914"/>
      <c r="AM64" s="1914"/>
      <c r="AN64" s="1914"/>
      <c r="AO64" s="1914"/>
      <c r="AP64" s="1914"/>
      <c r="AQ64" s="1930">
        <f t="shared" si="20"/>
        <v>0</v>
      </c>
      <c r="AR64" s="1937"/>
      <c r="AS64" s="1937"/>
      <c r="AT64" s="1937"/>
      <c r="AU64" s="1934">
        <f t="shared" si="21"/>
        <v>0</v>
      </c>
      <c r="AV64" s="1923"/>
      <c r="AW64" s="1914"/>
      <c r="AX64" s="1914"/>
      <c r="AY64" s="603">
        <f t="shared" si="22"/>
        <v>0</v>
      </c>
      <c r="AZ64" s="1937"/>
      <c r="BA64" s="1937"/>
      <c r="BB64" s="1934">
        <f t="shared" si="23"/>
        <v>0</v>
      </c>
      <c r="BC64" s="1937"/>
      <c r="BD64" s="1934">
        <f t="shared" si="24"/>
        <v>0</v>
      </c>
    </row>
    <row r="65" spans="1:56" s="604" customFormat="1" ht="14.25">
      <c r="A65" s="1914"/>
      <c r="B65" s="1915"/>
      <c r="C65" s="1923"/>
      <c r="D65" s="1914"/>
      <c r="E65" s="1924"/>
      <c r="F65" s="1923"/>
      <c r="G65" s="1914"/>
      <c r="H65" s="1914"/>
      <c r="I65" s="1914"/>
      <c r="J65" s="1914"/>
      <c r="K65" s="1914"/>
      <c r="L65" s="1914"/>
      <c r="M65" s="1914"/>
      <c r="N65" s="1931">
        <f t="shared" si="16"/>
        <v>0</v>
      </c>
      <c r="O65" s="1937"/>
      <c r="P65" s="1937"/>
      <c r="Q65" s="1937"/>
      <c r="R65" s="1934">
        <f t="shared" si="13"/>
        <v>0</v>
      </c>
      <c r="S65" s="1923"/>
      <c r="T65" s="1914"/>
      <c r="U65" s="1914"/>
      <c r="V65" s="1914"/>
      <c r="W65" s="1914"/>
      <c r="X65" s="605">
        <f t="shared" si="17"/>
        <v>0</v>
      </c>
      <c r="Y65" s="1923"/>
      <c r="Z65" s="1914"/>
      <c r="AA65" s="1914"/>
      <c r="AB65" s="1914"/>
      <c r="AC65" s="1914"/>
      <c r="AD65" s="1914"/>
      <c r="AE65" s="1914"/>
      <c r="AF65" s="1914"/>
      <c r="AG65" s="1914"/>
      <c r="AH65" s="603">
        <f t="shared" si="18"/>
        <v>0</v>
      </c>
      <c r="AI65" s="1937"/>
      <c r="AJ65" s="1935">
        <f t="shared" si="19"/>
        <v>0</v>
      </c>
      <c r="AK65" s="1923"/>
      <c r="AL65" s="1914"/>
      <c r="AM65" s="1914"/>
      <c r="AN65" s="1914"/>
      <c r="AO65" s="1914"/>
      <c r="AP65" s="1914"/>
      <c r="AQ65" s="1930">
        <f t="shared" si="20"/>
        <v>0</v>
      </c>
      <c r="AR65" s="1937"/>
      <c r="AS65" s="1937"/>
      <c r="AT65" s="1937"/>
      <c r="AU65" s="1934">
        <f t="shared" si="21"/>
        <v>0</v>
      </c>
      <c r="AV65" s="1923"/>
      <c r="AW65" s="1914"/>
      <c r="AX65" s="1914"/>
      <c r="AY65" s="603">
        <f t="shared" si="22"/>
        <v>0</v>
      </c>
      <c r="AZ65" s="1937"/>
      <c r="BA65" s="1937"/>
      <c r="BB65" s="1934">
        <f t="shared" si="23"/>
        <v>0</v>
      </c>
      <c r="BC65" s="1937"/>
      <c r="BD65" s="1934">
        <f t="shared" si="24"/>
        <v>0</v>
      </c>
    </row>
    <row r="66" spans="1:56" s="604" customFormat="1" ht="14.25">
      <c r="A66" s="1914"/>
      <c r="B66" s="1915"/>
      <c r="C66" s="1923"/>
      <c r="D66" s="1914"/>
      <c r="E66" s="1924"/>
      <c r="F66" s="1923"/>
      <c r="G66" s="1914"/>
      <c r="H66" s="1914"/>
      <c r="I66" s="1914"/>
      <c r="J66" s="1914"/>
      <c r="K66" s="1914"/>
      <c r="L66" s="1914"/>
      <c r="M66" s="1914"/>
      <c r="N66" s="1931">
        <f t="shared" si="16"/>
        <v>0</v>
      </c>
      <c r="O66" s="1937"/>
      <c r="P66" s="1937"/>
      <c r="Q66" s="1937"/>
      <c r="R66" s="1934">
        <f t="shared" si="13"/>
        <v>0</v>
      </c>
      <c r="S66" s="1923"/>
      <c r="T66" s="1914"/>
      <c r="U66" s="1914"/>
      <c r="V66" s="1914"/>
      <c r="W66" s="1914"/>
      <c r="X66" s="605">
        <f t="shared" si="17"/>
        <v>0</v>
      </c>
      <c r="Y66" s="1923"/>
      <c r="Z66" s="1914"/>
      <c r="AA66" s="1914"/>
      <c r="AB66" s="1914"/>
      <c r="AC66" s="1914"/>
      <c r="AD66" s="1914"/>
      <c r="AE66" s="1914"/>
      <c r="AF66" s="1914"/>
      <c r="AG66" s="1914"/>
      <c r="AH66" s="603">
        <f t="shared" si="18"/>
        <v>0</v>
      </c>
      <c r="AI66" s="1937"/>
      <c r="AJ66" s="1935">
        <f t="shared" si="19"/>
        <v>0</v>
      </c>
      <c r="AK66" s="1923"/>
      <c r="AL66" s="1914"/>
      <c r="AM66" s="1914"/>
      <c r="AN66" s="1914"/>
      <c r="AO66" s="1914"/>
      <c r="AP66" s="1914"/>
      <c r="AQ66" s="1930">
        <f t="shared" si="20"/>
        <v>0</v>
      </c>
      <c r="AR66" s="1937"/>
      <c r="AS66" s="1937"/>
      <c r="AT66" s="1937"/>
      <c r="AU66" s="1934">
        <f t="shared" si="21"/>
        <v>0</v>
      </c>
      <c r="AV66" s="1923"/>
      <c r="AW66" s="1914"/>
      <c r="AX66" s="1914"/>
      <c r="AY66" s="603">
        <f t="shared" si="22"/>
        <v>0</v>
      </c>
      <c r="AZ66" s="1937"/>
      <c r="BA66" s="1937"/>
      <c r="BB66" s="1934">
        <f t="shared" si="23"/>
        <v>0</v>
      </c>
      <c r="BC66" s="1937"/>
      <c r="BD66" s="1934">
        <f t="shared" si="24"/>
        <v>0</v>
      </c>
    </row>
    <row r="67" spans="1:56" s="604" customFormat="1" ht="14.25">
      <c r="A67" s="1914"/>
      <c r="B67" s="1915"/>
      <c r="C67" s="1923"/>
      <c r="D67" s="1914"/>
      <c r="E67" s="1924"/>
      <c r="F67" s="1923"/>
      <c r="G67" s="1914"/>
      <c r="H67" s="1914"/>
      <c r="I67" s="1914"/>
      <c r="J67" s="1914"/>
      <c r="K67" s="1914"/>
      <c r="L67" s="1914"/>
      <c r="M67" s="1914"/>
      <c r="N67" s="1931">
        <f t="shared" si="16"/>
        <v>0</v>
      </c>
      <c r="O67" s="1937"/>
      <c r="P67" s="1937"/>
      <c r="Q67" s="1937"/>
      <c r="R67" s="1934">
        <f t="shared" si="13"/>
        <v>0</v>
      </c>
      <c r="S67" s="1923"/>
      <c r="T67" s="1914"/>
      <c r="U67" s="1914"/>
      <c r="V67" s="1914"/>
      <c r="W67" s="1914"/>
      <c r="X67" s="605">
        <f t="shared" si="17"/>
        <v>0</v>
      </c>
      <c r="Y67" s="1923"/>
      <c r="Z67" s="1914"/>
      <c r="AA67" s="1914"/>
      <c r="AB67" s="1914"/>
      <c r="AC67" s="1914"/>
      <c r="AD67" s="1914"/>
      <c r="AE67" s="1914"/>
      <c r="AF67" s="1914"/>
      <c r="AG67" s="1914"/>
      <c r="AH67" s="603">
        <f t="shared" si="18"/>
        <v>0</v>
      </c>
      <c r="AI67" s="1937"/>
      <c r="AJ67" s="1935">
        <f t="shared" si="19"/>
        <v>0</v>
      </c>
      <c r="AK67" s="1923"/>
      <c r="AL67" s="1914"/>
      <c r="AM67" s="1914"/>
      <c r="AN67" s="1914"/>
      <c r="AO67" s="1914"/>
      <c r="AP67" s="1914"/>
      <c r="AQ67" s="1930">
        <f t="shared" si="20"/>
        <v>0</v>
      </c>
      <c r="AR67" s="1937"/>
      <c r="AS67" s="1937"/>
      <c r="AT67" s="1937"/>
      <c r="AU67" s="1934">
        <f t="shared" si="21"/>
        <v>0</v>
      </c>
      <c r="AV67" s="1923"/>
      <c r="AW67" s="1914"/>
      <c r="AX67" s="1914"/>
      <c r="AY67" s="603">
        <f t="shared" si="22"/>
        <v>0</v>
      </c>
      <c r="AZ67" s="1937"/>
      <c r="BA67" s="1937"/>
      <c r="BB67" s="1934">
        <f t="shared" si="23"/>
        <v>0</v>
      </c>
      <c r="BC67" s="1937"/>
      <c r="BD67" s="1934">
        <f t="shared" si="24"/>
        <v>0</v>
      </c>
    </row>
    <row r="68" spans="1:56" s="604" customFormat="1" ht="14.25">
      <c r="A68" s="1914"/>
      <c r="B68" s="1915"/>
      <c r="C68" s="1923"/>
      <c r="D68" s="1914"/>
      <c r="E68" s="1924"/>
      <c r="F68" s="1923"/>
      <c r="G68" s="1914"/>
      <c r="H68" s="1914"/>
      <c r="I68" s="1914"/>
      <c r="J68" s="1914"/>
      <c r="K68" s="1914"/>
      <c r="L68" s="1914"/>
      <c r="M68" s="1914"/>
      <c r="N68" s="1931">
        <f t="shared" si="16"/>
        <v>0</v>
      </c>
      <c r="O68" s="1937"/>
      <c r="P68" s="1937"/>
      <c r="Q68" s="1937"/>
      <c r="R68" s="1934">
        <f t="shared" si="13"/>
        <v>0</v>
      </c>
      <c r="S68" s="1923"/>
      <c r="T68" s="1914"/>
      <c r="U68" s="1914"/>
      <c r="V68" s="1914"/>
      <c r="W68" s="1914"/>
      <c r="X68" s="605">
        <f t="shared" si="17"/>
        <v>0</v>
      </c>
      <c r="Y68" s="1923"/>
      <c r="Z68" s="1914"/>
      <c r="AA68" s="1914"/>
      <c r="AB68" s="1914"/>
      <c r="AC68" s="1914"/>
      <c r="AD68" s="1914"/>
      <c r="AE68" s="1914"/>
      <c r="AF68" s="1914"/>
      <c r="AG68" s="1914"/>
      <c r="AH68" s="603">
        <f t="shared" si="18"/>
        <v>0</v>
      </c>
      <c r="AI68" s="1937"/>
      <c r="AJ68" s="1935">
        <f t="shared" si="19"/>
        <v>0</v>
      </c>
      <c r="AK68" s="1923"/>
      <c r="AL68" s="1914"/>
      <c r="AM68" s="1914"/>
      <c r="AN68" s="1914"/>
      <c r="AO68" s="1914"/>
      <c r="AP68" s="1914"/>
      <c r="AQ68" s="1930">
        <f t="shared" si="20"/>
        <v>0</v>
      </c>
      <c r="AR68" s="1937"/>
      <c r="AS68" s="1937"/>
      <c r="AT68" s="1937"/>
      <c r="AU68" s="1934">
        <f t="shared" si="21"/>
        <v>0</v>
      </c>
      <c r="AV68" s="1923"/>
      <c r="AW68" s="1914"/>
      <c r="AX68" s="1914"/>
      <c r="AY68" s="603">
        <f t="shared" si="22"/>
        <v>0</v>
      </c>
      <c r="AZ68" s="1937"/>
      <c r="BA68" s="1937"/>
      <c r="BB68" s="1934">
        <f t="shared" si="23"/>
        <v>0</v>
      </c>
      <c r="BC68" s="1937"/>
      <c r="BD68" s="1934">
        <f t="shared" si="24"/>
        <v>0</v>
      </c>
    </row>
    <row r="69" spans="1:56" s="604" customFormat="1" ht="14.25">
      <c r="A69" s="1914"/>
      <c r="B69" s="1915"/>
      <c r="C69" s="1923"/>
      <c r="D69" s="1914"/>
      <c r="E69" s="1924"/>
      <c r="F69" s="1923"/>
      <c r="G69" s="1914"/>
      <c r="H69" s="1914"/>
      <c r="I69" s="1914"/>
      <c r="J69" s="1914"/>
      <c r="K69" s="1914"/>
      <c r="L69" s="1914"/>
      <c r="M69" s="1914"/>
      <c r="N69" s="1931">
        <f t="shared" si="16"/>
        <v>0</v>
      </c>
      <c r="O69" s="1937"/>
      <c r="P69" s="1937"/>
      <c r="Q69" s="1937"/>
      <c r="R69" s="1934">
        <f t="shared" si="13"/>
        <v>0</v>
      </c>
      <c r="S69" s="1923"/>
      <c r="T69" s="1914"/>
      <c r="U69" s="1914"/>
      <c r="V69" s="1914"/>
      <c r="W69" s="1914"/>
      <c r="X69" s="605">
        <f t="shared" si="17"/>
        <v>0</v>
      </c>
      <c r="Y69" s="1923"/>
      <c r="Z69" s="1914"/>
      <c r="AA69" s="1914"/>
      <c r="AB69" s="1914"/>
      <c r="AC69" s="1914"/>
      <c r="AD69" s="1914"/>
      <c r="AE69" s="1914"/>
      <c r="AF69" s="1914"/>
      <c r="AG69" s="1914"/>
      <c r="AH69" s="603">
        <f t="shared" si="18"/>
        <v>0</v>
      </c>
      <c r="AI69" s="1937"/>
      <c r="AJ69" s="1935">
        <f t="shared" si="19"/>
        <v>0</v>
      </c>
      <c r="AK69" s="1923"/>
      <c r="AL69" s="1914"/>
      <c r="AM69" s="1914"/>
      <c r="AN69" s="1914"/>
      <c r="AO69" s="1914"/>
      <c r="AP69" s="1914"/>
      <c r="AQ69" s="1930">
        <f t="shared" si="20"/>
        <v>0</v>
      </c>
      <c r="AR69" s="1937"/>
      <c r="AS69" s="1937"/>
      <c r="AT69" s="1937"/>
      <c r="AU69" s="1934">
        <f t="shared" si="21"/>
        <v>0</v>
      </c>
      <c r="AV69" s="1923"/>
      <c r="AW69" s="1914"/>
      <c r="AX69" s="1914"/>
      <c r="AY69" s="603">
        <f t="shared" si="22"/>
        <v>0</v>
      </c>
      <c r="AZ69" s="1937"/>
      <c r="BA69" s="1937"/>
      <c r="BB69" s="1934">
        <f t="shared" si="23"/>
        <v>0</v>
      </c>
      <c r="BC69" s="1937"/>
      <c r="BD69" s="1934">
        <f t="shared" si="24"/>
        <v>0</v>
      </c>
    </row>
    <row r="70" spans="1:56" s="604" customFormat="1" ht="14.25">
      <c r="A70" s="1914"/>
      <c r="B70" s="1915"/>
      <c r="C70" s="1923"/>
      <c r="D70" s="1914"/>
      <c r="E70" s="1924"/>
      <c r="F70" s="1923"/>
      <c r="G70" s="1914"/>
      <c r="H70" s="1914"/>
      <c r="I70" s="1914"/>
      <c r="J70" s="1914"/>
      <c r="K70" s="1914"/>
      <c r="L70" s="1914"/>
      <c r="M70" s="1914"/>
      <c r="N70" s="1931">
        <f t="shared" si="16"/>
        <v>0</v>
      </c>
      <c r="O70" s="1937"/>
      <c r="P70" s="1937"/>
      <c r="Q70" s="1937"/>
      <c r="R70" s="1934">
        <f t="shared" si="13"/>
        <v>0</v>
      </c>
      <c r="S70" s="1923"/>
      <c r="T70" s="1914"/>
      <c r="U70" s="1914"/>
      <c r="V70" s="1914"/>
      <c r="W70" s="1914"/>
      <c r="X70" s="605">
        <f t="shared" si="17"/>
        <v>0</v>
      </c>
      <c r="Y70" s="1923"/>
      <c r="Z70" s="1914"/>
      <c r="AA70" s="1914"/>
      <c r="AB70" s="1914"/>
      <c r="AC70" s="1914"/>
      <c r="AD70" s="1914"/>
      <c r="AE70" s="1914"/>
      <c r="AF70" s="1914"/>
      <c r="AG70" s="1914"/>
      <c r="AH70" s="603">
        <f t="shared" si="18"/>
        <v>0</v>
      </c>
      <c r="AI70" s="1937"/>
      <c r="AJ70" s="1935">
        <f t="shared" si="19"/>
        <v>0</v>
      </c>
      <c r="AK70" s="1923"/>
      <c r="AL70" s="1914"/>
      <c r="AM70" s="1914"/>
      <c r="AN70" s="1914"/>
      <c r="AO70" s="1914"/>
      <c r="AP70" s="1914"/>
      <c r="AQ70" s="1930">
        <f t="shared" si="20"/>
        <v>0</v>
      </c>
      <c r="AR70" s="1937"/>
      <c r="AS70" s="1937"/>
      <c r="AT70" s="1937"/>
      <c r="AU70" s="1934">
        <f t="shared" si="21"/>
        <v>0</v>
      </c>
      <c r="AV70" s="1923"/>
      <c r="AW70" s="1914"/>
      <c r="AX70" s="1914"/>
      <c r="AY70" s="603">
        <f t="shared" si="22"/>
        <v>0</v>
      </c>
      <c r="AZ70" s="1937"/>
      <c r="BA70" s="1937"/>
      <c r="BB70" s="1934">
        <f t="shared" si="23"/>
        <v>0</v>
      </c>
      <c r="BC70" s="1937"/>
      <c r="BD70" s="1934">
        <f t="shared" si="24"/>
        <v>0</v>
      </c>
    </row>
    <row r="71" spans="1:56" s="604" customFormat="1" ht="14.25">
      <c r="A71" s="1914"/>
      <c r="B71" s="1915"/>
      <c r="C71" s="1923"/>
      <c r="D71" s="1914"/>
      <c r="E71" s="1924"/>
      <c r="F71" s="1923"/>
      <c r="G71" s="1914"/>
      <c r="H71" s="1914"/>
      <c r="I71" s="1914"/>
      <c r="J71" s="1914"/>
      <c r="K71" s="1914"/>
      <c r="L71" s="1914"/>
      <c r="M71" s="1914"/>
      <c r="N71" s="1931">
        <f t="shared" si="16"/>
        <v>0</v>
      </c>
      <c r="O71" s="1937"/>
      <c r="P71" s="1937"/>
      <c r="Q71" s="1937"/>
      <c r="R71" s="1934">
        <f t="shared" si="13"/>
        <v>0</v>
      </c>
      <c r="S71" s="1923"/>
      <c r="T71" s="1914"/>
      <c r="U71" s="1914"/>
      <c r="V71" s="1914"/>
      <c r="W71" s="1914"/>
      <c r="X71" s="605">
        <f t="shared" si="17"/>
        <v>0</v>
      </c>
      <c r="Y71" s="1923"/>
      <c r="Z71" s="1914"/>
      <c r="AA71" s="1914"/>
      <c r="AB71" s="1914"/>
      <c r="AC71" s="1914"/>
      <c r="AD71" s="1914"/>
      <c r="AE71" s="1914"/>
      <c r="AF71" s="1914"/>
      <c r="AG71" s="1914"/>
      <c r="AH71" s="603">
        <f t="shared" si="18"/>
        <v>0</v>
      </c>
      <c r="AI71" s="1937"/>
      <c r="AJ71" s="1935">
        <f t="shared" si="19"/>
        <v>0</v>
      </c>
      <c r="AK71" s="1923"/>
      <c r="AL71" s="1914"/>
      <c r="AM71" s="1914"/>
      <c r="AN71" s="1914"/>
      <c r="AO71" s="1914"/>
      <c r="AP71" s="1914"/>
      <c r="AQ71" s="1930">
        <f t="shared" si="20"/>
        <v>0</v>
      </c>
      <c r="AR71" s="1937"/>
      <c r="AS71" s="1937"/>
      <c r="AT71" s="1937"/>
      <c r="AU71" s="1934">
        <f t="shared" si="21"/>
        <v>0</v>
      </c>
      <c r="AV71" s="1923"/>
      <c r="AW71" s="1914"/>
      <c r="AX71" s="1914"/>
      <c r="AY71" s="603">
        <f t="shared" si="22"/>
        <v>0</v>
      </c>
      <c r="AZ71" s="1937"/>
      <c r="BA71" s="1937"/>
      <c r="BB71" s="1934">
        <f t="shared" si="23"/>
        <v>0</v>
      </c>
      <c r="BC71" s="1937"/>
      <c r="BD71" s="1934">
        <f t="shared" si="24"/>
        <v>0</v>
      </c>
    </row>
    <row r="72" spans="1:56" s="604" customFormat="1" ht="14.25">
      <c r="A72" s="1914"/>
      <c r="B72" s="1915"/>
      <c r="C72" s="1923"/>
      <c r="D72" s="1914"/>
      <c r="E72" s="1924"/>
      <c r="F72" s="1923"/>
      <c r="G72" s="1914"/>
      <c r="H72" s="1914"/>
      <c r="I72" s="1914"/>
      <c r="J72" s="1914"/>
      <c r="K72" s="1914"/>
      <c r="L72" s="1914"/>
      <c r="M72" s="1914"/>
      <c r="N72" s="1931">
        <f t="shared" si="16"/>
        <v>0</v>
      </c>
      <c r="O72" s="1937"/>
      <c r="P72" s="1937"/>
      <c r="Q72" s="1937"/>
      <c r="R72" s="1934">
        <f t="shared" si="13"/>
        <v>0</v>
      </c>
      <c r="S72" s="1923"/>
      <c r="T72" s="1914"/>
      <c r="U72" s="1914"/>
      <c r="V72" s="1914"/>
      <c r="W72" s="1914"/>
      <c r="X72" s="605">
        <f t="shared" si="17"/>
        <v>0</v>
      </c>
      <c r="Y72" s="1923"/>
      <c r="Z72" s="1914"/>
      <c r="AA72" s="1914"/>
      <c r="AB72" s="1914"/>
      <c r="AC72" s="1914"/>
      <c r="AD72" s="1914"/>
      <c r="AE72" s="1914"/>
      <c r="AF72" s="1914"/>
      <c r="AG72" s="1914"/>
      <c r="AH72" s="603">
        <f t="shared" si="18"/>
        <v>0</v>
      </c>
      <c r="AI72" s="1937"/>
      <c r="AJ72" s="1935">
        <f t="shared" si="19"/>
        <v>0</v>
      </c>
      <c r="AK72" s="1923"/>
      <c r="AL72" s="1914"/>
      <c r="AM72" s="1914"/>
      <c r="AN72" s="1914"/>
      <c r="AO72" s="1914"/>
      <c r="AP72" s="1914"/>
      <c r="AQ72" s="1930">
        <f t="shared" si="20"/>
        <v>0</v>
      </c>
      <c r="AR72" s="1937"/>
      <c r="AS72" s="1937"/>
      <c r="AT72" s="1937"/>
      <c r="AU72" s="1934">
        <f t="shared" si="21"/>
        <v>0</v>
      </c>
      <c r="AV72" s="1923"/>
      <c r="AW72" s="1914"/>
      <c r="AX72" s="1914"/>
      <c r="AY72" s="603">
        <f t="shared" si="22"/>
        <v>0</v>
      </c>
      <c r="AZ72" s="1937"/>
      <c r="BA72" s="1937"/>
      <c r="BB72" s="1934">
        <f t="shared" si="23"/>
        <v>0</v>
      </c>
      <c r="BC72" s="1937"/>
      <c r="BD72" s="1934">
        <f t="shared" si="24"/>
        <v>0</v>
      </c>
    </row>
    <row r="73" spans="1:56" s="604" customFormat="1" ht="14.25">
      <c r="A73" s="1914"/>
      <c r="B73" s="1915"/>
      <c r="C73" s="1923"/>
      <c r="D73" s="1914"/>
      <c r="E73" s="1924"/>
      <c r="F73" s="1923"/>
      <c r="G73" s="1914"/>
      <c r="H73" s="1914"/>
      <c r="I73" s="1914"/>
      <c r="J73" s="1914"/>
      <c r="K73" s="1914"/>
      <c r="L73" s="1914"/>
      <c r="M73" s="1914"/>
      <c r="N73" s="1931">
        <f t="shared" si="16"/>
        <v>0</v>
      </c>
      <c r="O73" s="1937"/>
      <c r="P73" s="1937"/>
      <c r="Q73" s="1937"/>
      <c r="R73" s="1934">
        <f t="shared" si="13"/>
        <v>0</v>
      </c>
      <c r="S73" s="1923"/>
      <c r="T73" s="1914"/>
      <c r="U73" s="1914"/>
      <c r="V73" s="1914"/>
      <c r="W73" s="1914"/>
      <c r="X73" s="605">
        <f t="shared" si="17"/>
        <v>0</v>
      </c>
      <c r="Y73" s="1923"/>
      <c r="Z73" s="1914"/>
      <c r="AA73" s="1914"/>
      <c r="AB73" s="1914"/>
      <c r="AC73" s="1914"/>
      <c r="AD73" s="1914"/>
      <c r="AE73" s="1914"/>
      <c r="AF73" s="1914"/>
      <c r="AG73" s="1914"/>
      <c r="AH73" s="603">
        <f t="shared" si="18"/>
        <v>0</v>
      </c>
      <c r="AI73" s="1937"/>
      <c r="AJ73" s="1935">
        <f t="shared" si="19"/>
        <v>0</v>
      </c>
      <c r="AK73" s="1923"/>
      <c r="AL73" s="1914"/>
      <c r="AM73" s="1914"/>
      <c r="AN73" s="1914"/>
      <c r="AO73" s="1914"/>
      <c r="AP73" s="1914"/>
      <c r="AQ73" s="1930">
        <f t="shared" si="20"/>
        <v>0</v>
      </c>
      <c r="AR73" s="1937"/>
      <c r="AS73" s="1937"/>
      <c r="AT73" s="1937"/>
      <c r="AU73" s="1934">
        <f t="shared" si="21"/>
        <v>0</v>
      </c>
      <c r="AV73" s="1923"/>
      <c r="AW73" s="1914"/>
      <c r="AX73" s="1914"/>
      <c r="AY73" s="603">
        <f t="shared" si="22"/>
        <v>0</v>
      </c>
      <c r="AZ73" s="1937"/>
      <c r="BA73" s="1937"/>
      <c r="BB73" s="1934">
        <f t="shared" si="23"/>
        <v>0</v>
      </c>
      <c r="BC73" s="1937"/>
      <c r="BD73" s="1934">
        <f t="shared" si="24"/>
        <v>0</v>
      </c>
    </row>
    <row r="74" spans="1:56" s="604" customFormat="1" ht="14.25">
      <c r="A74" s="1914"/>
      <c r="B74" s="1915"/>
      <c r="C74" s="1923"/>
      <c r="D74" s="1914"/>
      <c r="E74" s="1924"/>
      <c r="F74" s="1923"/>
      <c r="G74" s="1914"/>
      <c r="H74" s="1914"/>
      <c r="I74" s="1914"/>
      <c r="J74" s="1914"/>
      <c r="K74" s="1914"/>
      <c r="L74" s="1914"/>
      <c r="M74" s="1914"/>
      <c r="N74" s="1931">
        <f t="shared" si="16"/>
        <v>0</v>
      </c>
      <c r="O74" s="1937"/>
      <c r="P74" s="1937"/>
      <c r="Q74" s="1937"/>
      <c r="R74" s="1934">
        <f t="shared" si="13"/>
        <v>0</v>
      </c>
      <c r="S74" s="1923"/>
      <c r="T74" s="1914"/>
      <c r="U74" s="1914"/>
      <c r="V74" s="1914"/>
      <c r="W74" s="1914"/>
      <c r="X74" s="605">
        <f t="shared" si="17"/>
        <v>0</v>
      </c>
      <c r="Y74" s="1923"/>
      <c r="Z74" s="1914"/>
      <c r="AA74" s="1914"/>
      <c r="AB74" s="1914"/>
      <c r="AC74" s="1914"/>
      <c r="AD74" s="1914"/>
      <c r="AE74" s="1914"/>
      <c r="AF74" s="1914"/>
      <c r="AG74" s="1914"/>
      <c r="AH74" s="603">
        <f t="shared" si="18"/>
        <v>0</v>
      </c>
      <c r="AI74" s="1937"/>
      <c r="AJ74" s="1935">
        <f t="shared" si="19"/>
        <v>0</v>
      </c>
      <c r="AK74" s="1923"/>
      <c r="AL74" s="1914"/>
      <c r="AM74" s="1914"/>
      <c r="AN74" s="1914"/>
      <c r="AO74" s="1914"/>
      <c r="AP74" s="1914"/>
      <c r="AQ74" s="1930">
        <f t="shared" si="20"/>
        <v>0</v>
      </c>
      <c r="AR74" s="1937"/>
      <c r="AS74" s="1937"/>
      <c r="AT74" s="1937"/>
      <c r="AU74" s="1934">
        <f t="shared" si="21"/>
        <v>0</v>
      </c>
      <c r="AV74" s="1923"/>
      <c r="AW74" s="1914"/>
      <c r="AX74" s="1914"/>
      <c r="AY74" s="603">
        <f t="shared" si="22"/>
        <v>0</v>
      </c>
      <c r="AZ74" s="1937"/>
      <c r="BA74" s="1937"/>
      <c r="BB74" s="1934">
        <f t="shared" si="23"/>
        <v>0</v>
      </c>
      <c r="BC74" s="1937"/>
      <c r="BD74" s="1934">
        <f t="shared" si="24"/>
        <v>0</v>
      </c>
    </row>
    <row r="75" spans="1:56" s="604" customFormat="1" ht="14.25">
      <c r="A75" s="1914"/>
      <c r="B75" s="1915"/>
      <c r="C75" s="1923"/>
      <c r="D75" s="1914"/>
      <c r="E75" s="1924"/>
      <c r="F75" s="1923"/>
      <c r="G75" s="1914"/>
      <c r="H75" s="1914"/>
      <c r="I75" s="1914"/>
      <c r="J75" s="1914"/>
      <c r="K75" s="1914"/>
      <c r="L75" s="1914"/>
      <c r="M75" s="1914"/>
      <c r="N75" s="1931">
        <f t="shared" si="16"/>
        <v>0</v>
      </c>
      <c r="O75" s="1937"/>
      <c r="P75" s="1937"/>
      <c r="Q75" s="1937"/>
      <c r="R75" s="1934">
        <f t="shared" si="13"/>
        <v>0</v>
      </c>
      <c r="S75" s="1923"/>
      <c r="T75" s="1914"/>
      <c r="U75" s="1914"/>
      <c r="V75" s="1914"/>
      <c r="W75" s="1914"/>
      <c r="X75" s="605">
        <f t="shared" si="17"/>
        <v>0</v>
      </c>
      <c r="Y75" s="1923"/>
      <c r="Z75" s="1914"/>
      <c r="AA75" s="1914"/>
      <c r="AB75" s="1914"/>
      <c r="AC75" s="1914"/>
      <c r="AD75" s="1914"/>
      <c r="AE75" s="1914"/>
      <c r="AF75" s="1914"/>
      <c r="AG75" s="1914"/>
      <c r="AH75" s="603">
        <f t="shared" si="18"/>
        <v>0</v>
      </c>
      <c r="AI75" s="1937"/>
      <c r="AJ75" s="1935">
        <f t="shared" si="19"/>
        <v>0</v>
      </c>
      <c r="AK75" s="1923"/>
      <c r="AL75" s="1914"/>
      <c r="AM75" s="1914"/>
      <c r="AN75" s="1914"/>
      <c r="AO75" s="1914"/>
      <c r="AP75" s="1914"/>
      <c r="AQ75" s="1930">
        <f t="shared" si="20"/>
        <v>0</v>
      </c>
      <c r="AR75" s="1937"/>
      <c r="AS75" s="1937"/>
      <c r="AT75" s="1937"/>
      <c r="AU75" s="1934">
        <f t="shared" si="21"/>
        <v>0</v>
      </c>
      <c r="AV75" s="1923"/>
      <c r="AW75" s="1914"/>
      <c r="AX75" s="1914"/>
      <c r="AY75" s="603">
        <f t="shared" si="22"/>
        <v>0</v>
      </c>
      <c r="AZ75" s="1937"/>
      <c r="BA75" s="1937"/>
      <c r="BB75" s="1934">
        <f t="shared" si="23"/>
        <v>0</v>
      </c>
      <c r="BC75" s="1937"/>
      <c r="BD75" s="1934">
        <f t="shared" si="24"/>
        <v>0</v>
      </c>
    </row>
    <row r="76" spans="1:56" s="604" customFormat="1" ht="14.25">
      <c r="A76" s="1914"/>
      <c r="B76" s="1915"/>
      <c r="C76" s="1923"/>
      <c r="D76" s="1914"/>
      <c r="E76" s="1924"/>
      <c r="F76" s="1923"/>
      <c r="G76" s="1914"/>
      <c r="H76" s="1914"/>
      <c r="I76" s="1914"/>
      <c r="J76" s="1914"/>
      <c r="K76" s="1914"/>
      <c r="L76" s="1914"/>
      <c r="M76" s="1914"/>
      <c r="N76" s="1931">
        <f t="shared" si="16"/>
        <v>0</v>
      </c>
      <c r="O76" s="1937"/>
      <c r="P76" s="1937"/>
      <c r="Q76" s="1937"/>
      <c r="R76" s="1934">
        <f t="shared" si="13"/>
        <v>0</v>
      </c>
      <c r="S76" s="1923"/>
      <c r="T76" s="1914"/>
      <c r="U76" s="1914"/>
      <c r="V76" s="1914"/>
      <c r="W76" s="1914"/>
      <c r="X76" s="605">
        <f t="shared" si="17"/>
        <v>0</v>
      </c>
      <c r="Y76" s="1923"/>
      <c r="Z76" s="1914"/>
      <c r="AA76" s="1914"/>
      <c r="AB76" s="1914"/>
      <c r="AC76" s="1914"/>
      <c r="AD76" s="1914"/>
      <c r="AE76" s="1914"/>
      <c r="AF76" s="1914"/>
      <c r="AG76" s="1914"/>
      <c r="AH76" s="603">
        <f t="shared" si="18"/>
        <v>0</v>
      </c>
      <c r="AI76" s="1937"/>
      <c r="AJ76" s="1935">
        <f t="shared" si="19"/>
        <v>0</v>
      </c>
      <c r="AK76" s="1923"/>
      <c r="AL76" s="1914"/>
      <c r="AM76" s="1914"/>
      <c r="AN76" s="1914"/>
      <c r="AO76" s="1914"/>
      <c r="AP76" s="1914"/>
      <c r="AQ76" s="1930">
        <f t="shared" si="20"/>
        <v>0</v>
      </c>
      <c r="AR76" s="1937"/>
      <c r="AS76" s="1937"/>
      <c r="AT76" s="1937"/>
      <c r="AU76" s="1934">
        <f t="shared" si="21"/>
        <v>0</v>
      </c>
      <c r="AV76" s="1923"/>
      <c r="AW76" s="1914"/>
      <c r="AX76" s="1914"/>
      <c r="AY76" s="603">
        <f t="shared" si="22"/>
        <v>0</v>
      </c>
      <c r="AZ76" s="1937"/>
      <c r="BA76" s="1937"/>
      <c r="BB76" s="1934">
        <f t="shared" si="23"/>
        <v>0</v>
      </c>
      <c r="BC76" s="1937"/>
      <c r="BD76" s="1934">
        <f t="shared" si="24"/>
        <v>0</v>
      </c>
    </row>
    <row r="77" spans="1:56" s="604" customFormat="1" ht="14.25">
      <c r="A77" s="1914"/>
      <c r="B77" s="1915"/>
      <c r="C77" s="1923"/>
      <c r="D77" s="1914"/>
      <c r="E77" s="1924"/>
      <c r="F77" s="1923"/>
      <c r="G77" s="1914"/>
      <c r="H77" s="1914"/>
      <c r="I77" s="1914"/>
      <c r="J77" s="1914"/>
      <c r="K77" s="1914"/>
      <c r="L77" s="1914"/>
      <c r="M77" s="1914"/>
      <c r="N77" s="1931">
        <f t="shared" si="16"/>
        <v>0</v>
      </c>
      <c r="O77" s="1937"/>
      <c r="P77" s="1937"/>
      <c r="Q77" s="1937"/>
      <c r="R77" s="1934">
        <f t="shared" si="13"/>
        <v>0</v>
      </c>
      <c r="S77" s="1923"/>
      <c r="T77" s="1914"/>
      <c r="U77" s="1914"/>
      <c r="V77" s="1914"/>
      <c r="W77" s="1914"/>
      <c r="X77" s="605">
        <f t="shared" si="17"/>
        <v>0</v>
      </c>
      <c r="Y77" s="1923"/>
      <c r="Z77" s="1914"/>
      <c r="AA77" s="1914"/>
      <c r="AB77" s="1914"/>
      <c r="AC77" s="1914"/>
      <c r="AD77" s="1914"/>
      <c r="AE77" s="1914"/>
      <c r="AF77" s="1914"/>
      <c r="AG77" s="1914"/>
      <c r="AH77" s="603">
        <f t="shared" si="18"/>
        <v>0</v>
      </c>
      <c r="AI77" s="1937"/>
      <c r="AJ77" s="1935">
        <f t="shared" si="19"/>
        <v>0</v>
      </c>
      <c r="AK77" s="1923"/>
      <c r="AL77" s="1914"/>
      <c r="AM77" s="1914"/>
      <c r="AN77" s="1914"/>
      <c r="AO77" s="1914"/>
      <c r="AP77" s="1914"/>
      <c r="AQ77" s="1930">
        <f t="shared" si="20"/>
        <v>0</v>
      </c>
      <c r="AR77" s="1937"/>
      <c r="AS77" s="1937"/>
      <c r="AT77" s="1937"/>
      <c r="AU77" s="1934">
        <f t="shared" si="21"/>
        <v>0</v>
      </c>
      <c r="AV77" s="1923"/>
      <c r="AW77" s="1914"/>
      <c r="AX77" s="1914"/>
      <c r="AY77" s="603">
        <f t="shared" si="22"/>
        <v>0</v>
      </c>
      <c r="AZ77" s="1937"/>
      <c r="BA77" s="1937"/>
      <c r="BB77" s="1934">
        <f t="shared" si="23"/>
        <v>0</v>
      </c>
      <c r="BC77" s="1937"/>
      <c r="BD77" s="1934">
        <f t="shared" si="24"/>
        <v>0</v>
      </c>
    </row>
    <row r="78" spans="1:56" s="604" customFormat="1" ht="14.25">
      <c r="A78" s="1914"/>
      <c r="B78" s="1915"/>
      <c r="C78" s="1923"/>
      <c r="D78" s="1914"/>
      <c r="E78" s="1924"/>
      <c r="F78" s="1923"/>
      <c r="G78" s="1914"/>
      <c r="H78" s="1914"/>
      <c r="I78" s="1914"/>
      <c r="J78" s="1914"/>
      <c r="K78" s="1914"/>
      <c r="L78" s="1914"/>
      <c r="M78" s="1914"/>
      <c r="N78" s="1931">
        <f t="shared" si="16"/>
        <v>0</v>
      </c>
      <c r="O78" s="1937"/>
      <c r="P78" s="1937"/>
      <c r="Q78" s="1937"/>
      <c r="R78" s="1934">
        <f t="shared" si="13"/>
        <v>0</v>
      </c>
      <c r="S78" s="1923"/>
      <c r="T78" s="1914"/>
      <c r="U78" s="1914"/>
      <c r="V78" s="1914"/>
      <c r="W78" s="1914"/>
      <c r="X78" s="605">
        <f t="shared" si="17"/>
        <v>0</v>
      </c>
      <c r="Y78" s="1923"/>
      <c r="Z78" s="1914"/>
      <c r="AA78" s="1914"/>
      <c r="AB78" s="1914"/>
      <c r="AC78" s="1914"/>
      <c r="AD78" s="1914"/>
      <c r="AE78" s="1914"/>
      <c r="AF78" s="1914"/>
      <c r="AG78" s="1914"/>
      <c r="AH78" s="603">
        <f t="shared" si="18"/>
        <v>0</v>
      </c>
      <c r="AI78" s="1937"/>
      <c r="AJ78" s="1935">
        <f t="shared" si="19"/>
        <v>0</v>
      </c>
      <c r="AK78" s="1923"/>
      <c r="AL78" s="1914"/>
      <c r="AM78" s="1914"/>
      <c r="AN78" s="1914"/>
      <c r="AO78" s="1914"/>
      <c r="AP78" s="1914"/>
      <c r="AQ78" s="1930">
        <f t="shared" si="20"/>
        <v>0</v>
      </c>
      <c r="AR78" s="1937"/>
      <c r="AS78" s="1937"/>
      <c r="AT78" s="1937"/>
      <c r="AU78" s="1934">
        <f t="shared" si="21"/>
        <v>0</v>
      </c>
      <c r="AV78" s="1923"/>
      <c r="AW78" s="1914"/>
      <c r="AX78" s="1914"/>
      <c r="AY78" s="603">
        <f t="shared" si="22"/>
        <v>0</v>
      </c>
      <c r="AZ78" s="1937"/>
      <c r="BA78" s="1937"/>
      <c r="BB78" s="1934">
        <f t="shared" si="23"/>
        <v>0</v>
      </c>
      <c r="BC78" s="1937"/>
      <c r="BD78" s="1934">
        <f t="shared" si="24"/>
        <v>0</v>
      </c>
    </row>
    <row r="79" spans="1:56" s="604" customFormat="1" ht="14.25">
      <c r="A79" s="1914"/>
      <c r="B79" s="1915"/>
      <c r="C79" s="1923"/>
      <c r="D79" s="1914"/>
      <c r="E79" s="1924"/>
      <c r="F79" s="1923"/>
      <c r="G79" s="1914"/>
      <c r="H79" s="1914"/>
      <c r="I79" s="1914"/>
      <c r="J79" s="1914"/>
      <c r="K79" s="1914"/>
      <c r="L79" s="1914"/>
      <c r="M79" s="1914"/>
      <c r="N79" s="1931">
        <f t="shared" si="16"/>
        <v>0</v>
      </c>
      <c r="O79" s="1937"/>
      <c r="P79" s="1937"/>
      <c r="Q79" s="1937"/>
      <c r="R79" s="1934">
        <f t="shared" si="13"/>
        <v>0</v>
      </c>
      <c r="S79" s="1923"/>
      <c r="T79" s="1914"/>
      <c r="U79" s="1914"/>
      <c r="V79" s="1914"/>
      <c r="W79" s="1914"/>
      <c r="X79" s="605">
        <f t="shared" si="17"/>
        <v>0</v>
      </c>
      <c r="Y79" s="1923"/>
      <c r="Z79" s="1914"/>
      <c r="AA79" s="1914"/>
      <c r="AB79" s="1914"/>
      <c r="AC79" s="1914"/>
      <c r="AD79" s="1914"/>
      <c r="AE79" s="1914"/>
      <c r="AF79" s="1914"/>
      <c r="AG79" s="1914"/>
      <c r="AH79" s="603">
        <f t="shared" si="18"/>
        <v>0</v>
      </c>
      <c r="AI79" s="1937"/>
      <c r="AJ79" s="1935">
        <f t="shared" si="19"/>
        <v>0</v>
      </c>
      <c r="AK79" s="1923"/>
      <c r="AL79" s="1914"/>
      <c r="AM79" s="1914"/>
      <c r="AN79" s="1914"/>
      <c r="AO79" s="1914"/>
      <c r="AP79" s="1914"/>
      <c r="AQ79" s="1930">
        <f t="shared" si="20"/>
        <v>0</v>
      </c>
      <c r="AR79" s="1937"/>
      <c r="AS79" s="1937"/>
      <c r="AT79" s="1937"/>
      <c r="AU79" s="1934">
        <f t="shared" si="21"/>
        <v>0</v>
      </c>
      <c r="AV79" s="1923"/>
      <c r="AW79" s="1914"/>
      <c r="AX79" s="1914"/>
      <c r="AY79" s="603">
        <f t="shared" si="22"/>
        <v>0</v>
      </c>
      <c r="AZ79" s="1937"/>
      <c r="BA79" s="1937"/>
      <c r="BB79" s="1934">
        <f t="shared" si="23"/>
        <v>0</v>
      </c>
      <c r="BC79" s="1937"/>
      <c r="BD79" s="1934">
        <f t="shared" si="24"/>
        <v>0</v>
      </c>
    </row>
    <row r="80" spans="1:56" s="604" customFormat="1" ht="14.25">
      <c r="A80" s="1914"/>
      <c r="B80" s="1915"/>
      <c r="C80" s="1923"/>
      <c r="D80" s="1914"/>
      <c r="E80" s="1924"/>
      <c r="F80" s="1923"/>
      <c r="G80" s="1914"/>
      <c r="H80" s="1914"/>
      <c r="I80" s="1914"/>
      <c r="J80" s="1914"/>
      <c r="K80" s="1914"/>
      <c r="L80" s="1914"/>
      <c r="M80" s="1914"/>
      <c r="N80" s="1931">
        <f t="shared" si="16"/>
        <v>0</v>
      </c>
      <c r="O80" s="1937"/>
      <c r="P80" s="1937"/>
      <c r="Q80" s="1937"/>
      <c r="R80" s="1934">
        <f t="shared" si="13"/>
        <v>0</v>
      </c>
      <c r="S80" s="1923"/>
      <c r="T80" s="1914"/>
      <c r="U80" s="1914"/>
      <c r="V80" s="1914"/>
      <c r="W80" s="1914"/>
      <c r="X80" s="605">
        <f t="shared" si="17"/>
        <v>0</v>
      </c>
      <c r="Y80" s="1923"/>
      <c r="Z80" s="1914"/>
      <c r="AA80" s="1914"/>
      <c r="AB80" s="1914"/>
      <c r="AC80" s="1914"/>
      <c r="AD80" s="1914"/>
      <c r="AE80" s="1914"/>
      <c r="AF80" s="1914"/>
      <c r="AG80" s="1914"/>
      <c r="AH80" s="603">
        <f t="shared" si="18"/>
        <v>0</v>
      </c>
      <c r="AI80" s="1937"/>
      <c r="AJ80" s="1935">
        <f t="shared" si="19"/>
        <v>0</v>
      </c>
      <c r="AK80" s="1923"/>
      <c r="AL80" s="1914"/>
      <c r="AM80" s="1914"/>
      <c r="AN80" s="1914"/>
      <c r="AO80" s="1914"/>
      <c r="AP80" s="1914"/>
      <c r="AQ80" s="1930">
        <f t="shared" si="20"/>
        <v>0</v>
      </c>
      <c r="AR80" s="1937"/>
      <c r="AS80" s="1937"/>
      <c r="AT80" s="1937"/>
      <c r="AU80" s="1934">
        <f t="shared" si="21"/>
        <v>0</v>
      </c>
      <c r="AV80" s="1923"/>
      <c r="AW80" s="1914"/>
      <c r="AX80" s="1914"/>
      <c r="AY80" s="603">
        <f t="shared" si="22"/>
        <v>0</v>
      </c>
      <c r="AZ80" s="1937"/>
      <c r="BA80" s="1937"/>
      <c r="BB80" s="1934">
        <f t="shared" si="23"/>
        <v>0</v>
      </c>
      <c r="BC80" s="1937"/>
      <c r="BD80" s="1934">
        <f t="shared" si="24"/>
        <v>0</v>
      </c>
    </row>
    <row r="81" spans="1:56" s="604" customFormat="1" ht="14.25">
      <c r="A81" s="1914"/>
      <c r="B81" s="1915"/>
      <c r="C81" s="1923"/>
      <c r="D81" s="1914"/>
      <c r="E81" s="1924"/>
      <c r="F81" s="1923"/>
      <c r="G81" s="1914"/>
      <c r="H81" s="1914"/>
      <c r="I81" s="1914"/>
      <c r="J81" s="1914"/>
      <c r="K81" s="1914"/>
      <c r="L81" s="1914"/>
      <c r="M81" s="1914"/>
      <c r="N81" s="1931">
        <f t="shared" si="16"/>
        <v>0</v>
      </c>
      <c r="O81" s="1937"/>
      <c r="P81" s="1937"/>
      <c r="Q81" s="1937"/>
      <c r="R81" s="1934">
        <f t="shared" si="13"/>
        <v>0</v>
      </c>
      <c r="S81" s="1923"/>
      <c r="T81" s="1914"/>
      <c r="U81" s="1914"/>
      <c r="V81" s="1914"/>
      <c r="W81" s="1914"/>
      <c r="X81" s="605">
        <f t="shared" si="17"/>
        <v>0</v>
      </c>
      <c r="Y81" s="1923"/>
      <c r="Z81" s="1914"/>
      <c r="AA81" s="1914"/>
      <c r="AB81" s="1914"/>
      <c r="AC81" s="1914"/>
      <c r="AD81" s="1914"/>
      <c r="AE81" s="1914"/>
      <c r="AF81" s="1914"/>
      <c r="AG81" s="1914"/>
      <c r="AH81" s="603">
        <f t="shared" si="18"/>
        <v>0</v>
      </c>
      <c r="AI81" s="1937"/>
      <c r="AJ81" s="1935">
        <f t="shared" si="19"/>
        <v>0</v>
      </c>
      <c r="AK81" s="1923"/>
      <c r="AL81" s="1914"/>
      <c r="AM81" s="1914"/>
      <c r="AN81" s="1914"/>
      <c r="AO81" s="1914"/>
      <c r="AP81" s="1914"/>
      <c r="AQ81" s="1930">
        <f t="shared" si="20"/>
        <v>0</v>
      </c>
      <c r="AR81" s="1937"/>
      <c r="AS81" s="1937"/>
      <c r="AT81" s="1937"/>
      <c r="AU81" s="1934">
        <f t="shared" si="21"/>
        <v>0</v>
      </c>
      <c r="AV81" s="1923"/>
      <c r="AW81" s="1914"/>
      <c r="AX81" s="1914"/>
      <c r="AY81" s="603">
        <f t="shared" si="22"/>
        <v>0</v>
      </c>
      <c r="AZ81" s="1937"/>
      <c r="BA81" s="1937"/>
      <c r="BB81" s="1934">
        <f t="shared" si="23"/>
        <v>0</v>
      </c>
      <c r="BC81" s="1937"/>
      <c r="BD81" s="1934">
        <f t="shared" si="24"/>
        <v>0</v>
      </c>
    </row>
    <row r="82" spans="1:56" s="604" customFormat="1" ht="14.25">
      <c r="A82" s="1914"/>
      <c r="B82" s="1915"/>
      <c r="C82" s="1923"/>
      <c r="D82" s="1914"/>
      <c r="E82" s="1924"/>
      <c r="F82" s="1923"/>
      <c r="G82" s="1914"/>
      <c r="H82" s="1914"/>
      <c r="I82" s="1914"/>
      <c r="J82" s="1914"/>
      <c r="K82" s="1914"/>
      <c r="L82" s="1914"/>
      <c r="M82" s="1914"/>
      <c r="N82" s="1931">
        <f t="shared" si="16"/>
        <v>0</v>
      </c>
      <c r="O82" s="1937"/>
      <c r="P82" s="1937"/>
      <c r="Q82" s="1937"/>
      <c r="R82" s="1934">
        <f t="shared" si="13"/>
        <v>0</v>
      </c>
      <c r="S82" s="1923"/>
      <c r="T82" s="1914"/>
      <c r="U82" s="1914"/>
      <c r="V82" s="1914"/>
      <c r="W82" s="1914"/>
      <c r="X82" s="605">
        <f t="shared" si="17"/>
        <v>0</v>
      </c>
      <c r="Y82" s="1923"/>
      <c r="Z82" s="1914"/>
      <c r="AA82" s="1914"/>
      <c r="AB82" s="1914"/>
      <c r="AC82" s="1914"/>
      <c r="AD82" s="1914"/>
      <c r="AE82" s="1914"/>
      <c r="AF82" s="1914"/>
      <c r="AG82" s="1914"/>
      <c r="AH82" s="603">
        <f t="shared" si="18"/>
        <v>0</v>
      </c>
      <c r="AI82" s="1937"/>
      <c r="AJ82" s="1935">
        <f t="shared" si="19"/>
        <v>0</v>
      </c>
      <c r="AK82" s="1923"/>
      <c r="AL82" s="1914"/>
      <c r="AM82" s="1914"/>
      <c r="AN82" s="1914"/>
      <c r="AO82" s="1914"/>
      <c r="AP82" s="1914"/>
      <c r="AQ82" s="1930">
        <f t="shared" si="20"/>
        <v>0</v>
      </c>
      <c r="AR82" s="1937"/>
      <c r="AS82" s="1937"/>
      <c r="AT82" s="1937"/>
      <c r="AU82" s="1934">
        <f t="shared" si="21"/>
        <v>0</v>
      </c>
      <c r="AV82" s="1923"/>
      <c r="AW82" s="1914"/>
      <c r="AX82" s="1914"/>
      <c r="AY82" s="603">
        <f t="shared" si="22"/>
        <v>0</v>
      </c>
      <c r="AZ82" s="1937"/>
      <c r="BA82" s="1937"/>
      <c r="BB82" s="1934">
        <f t="shared" si="23"/>
        <v>0</v>
      </c>
      <c r="BC82" s="1937"/>
      <c r="BD82" s="1934">
        <f t="shared" si="24"/>
        <v>0</v>
      </c>
    </row>
    <row r="83" spans="1:56" s="604" customFormat="1" ht="14.25">
      <c r="A83" s="1914"/>
      <c r="B83" s="1915"/>
      <c r="C83" s="1923"/>
      <c r="D83" s="1914"/>
      <c r="E83" s="1924"/>
      <c r="F83" s="1923"/>
      <c r="G83" s="1914"/>
      <c r="H83" s="1914"/>
      <c r="I83" s="1914"/>
      <c r="J83" s="1914"/>
      <c r="K83" s="1914"/>
      <c r="L83" s="1914"/>
      <c r="M83" s="1914"/>
      <c r="N83" s="1931">
        <f t="shared" si="16"/>
        <v>0</v>
      </c>
      <c r="O83" s="1937"/>
      <c r="P83" s="1937"/>
      <c r="Q83" s="1937"/>
      <c r="R83" s="1934">
        <f t="shared" si="13"/>
        <v>0</v>
      </c>
      <c r="S83" s="1923"/>
      <c r="T83" s="1914"/>
      <c r="U83" s="1914"/>
      <c r="V83" s="1914"/>
      <c r="W83" s="1914"/>
      <c r="X83" s="605">
        <f t="shared" si="17"/>
        <v>0</v>
      </c>
      <c r="Y83" s="1923"/>
      <c r="Z83" s="1914"/>
      <c r="AA83" s="1914"/>
      <c r="AB83" s="1914"/>
      <c r="AC83" s="1914"/>
      <c r="AD83" s="1914"/>
      <c r="AE83" s="1914"/>
      <c r="AF83" s="1914"/>
      <c r="AG83" s="1914"/>
      <c r="AH83" s="603">
        <f t="shared" si="18"/>
        <v>0</v>
      </c>
      <c r="AI83" s="1937"/>
      <c r="AJ83" s="1935">
        <f t="shared" si="19"/>
        <v>0</v>
      </c>
      <c r="AK83" s="1923"/>
      <c r="AL83" s="1914"/>
      <c r="AM83" s="1914"/>
      <c r="AN83" s="1914"/>
      <c r="AO83" s="1914"/>
      <c r="AP83" s="1914"/>
      <c r="AQ83" s="1930">
        <f t="shared" si="20"/>
        <v>0</v>
      </c>
      <c r="AR83" s="1937"/>
      <c r="AS83" s="1937"/>
      <c r="AT83" s="1937"/>
      <c r="AU83" s="1934">
        <f t="shared" si="21"/>
        <v>0</v>
      </c>
      <c r="AV83" s="1923"/>
      <c r="AW83" s="1914"/>
      <c r="AX83" s="1914"/>
      <c r="AY83" s="603">
        <f t="shared" si="22"/>
        <v>0</v>
      </c>
      <c r="AZ83" s="1937"/>
      <c r="BA83" s="1937"/>
      <c r="BB83" s="1934">
        <f t="shared" si="23"/>
        <v>0</v>
      </c>
      <c r="BC83" s="1937"/>
      <c r="BD83" s="1934">
        <f t="shared" si="24"/>
        <v>0</v>
      </c>
    </row>
    <row r="84" spans="1:56" s="604" customFormat="1" ht="14.25">
      <c r="A84" s="1914"/>
      <c r="B84" s="1915"/>
      <c r="C84" s="1923"/>
      <c r="D84" s="1914"/>
      <c r="E84" s="1924"/>
      <c r="F84" s="1923"/>
      <c r="G84" s="1914"/>
      <c r="H84" s="1914"/>
      <c r="I84" s="1914"/>
      <c r="J84" s="1914"/>
      <c r="K84" s="1914"/>
      <c r="L84" s="1914"/>
      <c r="M84" s="1914"/>
      <c r="N84" s="1931">
        <f t="shared" si="16"/>
        <v>0</v>
      </c>
      <c r="O84" s="1937"/>
      <c r="P84" s="1937"/>
      <c r="Q84" s="1937"/>
      <c r="R84" s="1934">
        <f t="shared" si="13"/>
        <v>0</v>
      </c>
      <c r="S84" s="1923"/>
      <c r="T84" s="1914"/>
      <c r="U84" s="1914"/>
      <c r="V84" s="1914"/>
      <c r="W84" s="1914"/>
      <c r="X84" s="605">
        <f t="shared" si="17"/>
        <v>0</v>
      </c>
      <c r="Y84" s="1923"/>
      <c r="Z84" s="1914"/>
      <c r="AA84" s="1914"/>
      <c r="AB84" s="1914"/>
      <c r="AC84" s="1914"/>
      <c r="AD84" s="1914"/>
      <c r="AE84" s="1914"/>
      <c r="AF84" s="1914"/>
      <c r="AG84" s="1914"/>
      <c r="AH84" s="603">
        <f t="shared" si="18"/>
        <v>0</v>
      </c>
      <c r="AI84" s="1937"/>
      <c r="AJ84" s="1935">
        <f t="shared" si="19"/>
        <v>0</v>
      </c>
      <c r="AK84" s="1923"/>
      <c r="AL84" s="1914"/>
      <c r="AM84" s="1914"/>
      <c r="AN84" s="1914"/>
      <c r="AO84" s="1914"/>
      <c r="AP84" s="1914"/>
      <c r="AQ84" s="1930">
        <f t="shared" si="20"/>
        <v>0</v>
      </c>
      <c r="AR84" s="1937"/>
      <c r="AS84" s="1937"/>
      <c r="AT84" s="1937"/>
      <c r="AU84" s="1934">
        <f t="shared" si="21"/>
        <v>0</v>
      </c>
      <c r="AV84" s="1923"/>
      <c r="AW84" s="1914"/>
      <c r="AX84" s="1914"/>
      <c r="AY84" s="603">
        <f t="shared" si="22"/>
        <v>0</v>
      </c>
      <c r="AZ84" s="1937"/>
      <c r="BA84" s="1937"/>
      <c r="BB84" s="1934">
        <f t="shared" si="23"/>
        <v>0</v>
      </c>
      <c r="BC84" s="1937"/>
      <c r="BD84" s="1934">
        <f t="shared" si="24"/>
        <v>0</v>
      </c>
    </row>
    <row r="85" spans="1:56" s="604" customFormat="1" ht="14.25">
      <c r="A85" s="1914"/>
      <c r="B85" s="1915"/>
      <c r="C85" s="1923"/>
      <c r="D85" s="1914"/>
      <c r="E85" s="1924"/>
      <c r="F85" s="1923"/>
      <c r="G85" s="1914"/>
      <c r="H85" s="1914"/>
      <c r="I85" s="1914"/>
      <c r="J85" s="1914"/>
      <c r="K85" s="1914"/>
      <c r="L85" s="1914"/>
      <c r="M85" s="1914"/>
      <c r="N85" s="1931">
        <f t="shared" si="16"/>
        <v>0</v>
      </c>
      <c r="O85" s="1937"/>
      <c r="P85" s="1937"/>
      <c r="Q85" s="1937"/>
      <c r="R85" s="1934">
        <f t="shared" si="13"/>
        <v>0</v>
      </c>
      <c r="S85" s="1923"/>
      <c r="T85" s="1914"/>
      <c r="U85" s="1914"/>
      <c r="V85" s="1914"/>
      <c r="W85" s="1914"/>
      <c r="X85" s="605">
        <f t="shared" si="17"/>
        <v>0</v>
      </c>
      <c r="Y85" s="1923"/>
      <c r="Z85" s="1914"/>
      <c r="AA85" s="1914"/>
      <c r="AB85" s="1914"/>
      <c r="AC85" s="1914"/>
      <c r="AD85" s="1914"/>
      <c r="AE85" s="1914"/>
      <c r="AF85" s="1914"/>
      <c r="AG85" s="1914"/>
      <c r="AH85" s="603">
        <f t="shared" si="18"/>
        <v>0</v>
      </c>
      <c r="AI85" s="1937"/>
      <c r="AJ85" s="1935">
        <f t="shared" si="19"/>
        <v>0</v>
      </c>
      <c r="AK85" s="1923"/>
      <c r="AL85" s="1914"/>
      <c r="AM85" s="1914"/>
      <c r="AN85" s="1914"/>
      <c r="AO85" s="1914"/>
      <c r="AP85" s="1914"/>
      <c r="AQ85" s="1930">
        <f t="shared" si="20"/>
        <v>0</v>
      </c>
      <c r="AR85" s="1937"/>
      <c r="AS85" s="1937"/>
      <c r="AT85" s="1937"/>
      <c r="AU85" s="1934">
        <f t="shared" si="21"/>
        <v>0</v>
      </c>
      <c r="AV85" s="1923"/>
      <c r="AW85" s="1914"/>
      <c r="AX85" s="1914"/>
      <c r="AY85" s="603">
        <f t="shared" si="22"/>
        <v>0</v>
      </c>
      <c r="AZ85" s="1937"/>
      <c r="BA85" s="1937"/>
      <c r="BB85" s="1934">
        <f t="shared" si="23"/>
        <v>0</v>
      </c>
      <c r="BC85" s="1937"/>
      <c r="BD85" s="1934">
        <f t="shared" si="24"/>
        <v>0</v>
      </c>
    </row>
    <row r="86" spans="1:56" s="604" customFormat="1" ht="14.25">
      <c r="A86" s="1914"/>
      <c r="B86" s="1915"/>
      <c r="C86" s="1923"/>
      <c r="D86" s="1914"/>
      <c r="E86" s="1924"/>
      <c r="F86" s="1923"/>
      <c r="G86" s="1914"/>
      <c r="H86" s="1914"/>
      <c r="I86" s="1914"/>
      <c r="J86" s="1914"/>
      <c r="K86" s="1914"/>
      <c r="L86" s="1914"/>
      <c r="M86" s="1914"/>
      <c r="N86" s="1931">
        <f t="shared" si="16"/>
        <v>0</v>
      </c>
      <c r="O86" s="1937"/>
      <c r="P86" s="1937"/>
      <c r="Q86" s="1937"/>
      <c r="R86" s="1934">
        <f t="shared" si="13"/>
        <v>0</v>
      </c>
      <c r="S86" s="1923"/>
      <c r="T86" s="1914"/>
      <c r="U86" s="1914"/>
      <c r="V86" s="1914"/>
      <c r="W86" s="1914"/>
      <c r="X86" s="605">
        <f t="shared" si="17"/>
        <v>0</v>
      </c>
      <c r="Y86" s="1923"/>
      <c r="Z86" s="1914"/>
      <c r="AA86" s="1914"/>
      <c r="AB86" s="1914"/>
      <c r="AC86" s="1914"/>
      <c r="AD86" s="1914"/>
      <c r="AE86" s="1914"/>
      <c r="AF86" s="1914"/>
      <c r="AG86" s="1914"/>
      <c r="AH86" s="603">
        <f t="shared" si="18"/>
        <v>0</v>
      </c>
      <c r="AI86" s="1937"/>
      <c r="AJ86" s="1935">
        <f t="shared" si="19"/>
        <v>0</v>
      </c>
      <c r="AK86" s="1923"/>
      <c r="AL86" s="1914"/>
      <c r="AM86" s="1914"/>
      <c r="AN86" s="1914"/>
      <c r="AO86" s="1914"/>
      <c r="AP86" s="1914"/>
      <c r="AQ86" s="1930">
        <f t="shared" si="20"/>
        <v>0</v>
      </c>
      <c r="AR86" s="1937"/>
      <c r="AS86" s="1937"/>
      <c r="AT86" s="1937"/>
      <c r="AU86" s="1934">
        <f t="shared" si="21"/>
        <v>0</v>
      </c>
      <c r="AV86" s="1923"/>
      <c r="AW86" s="1914"/>
      <c r="AX86" s="1914"/>
      <c r="AY86" s="603">
        <f t="shared" si="22"/>
        <v>0</v>
      </c>
      <c r="AZ86" s="1937"/>
      <c r="BA86" s="1937"/>
      <c r="BB86" s="1934">
        <f t="shared" si="23"/>
        <v>0</v>
      </c>
      <c r="BC86" s="1937"/>
      <c r="BD86" s="1934">
        <f t="shared" si="24"/>
        <v>0</v>
      </c>
    </row>
    <row r="87" spans="1:56" s="604" customFormat="1" ht="14.25">
      <c r="A87" s="1914"/>
      <c r="B87" s="1915"/>
      <c r="C87" s="1923"/>
      <c r="D87" s="1914"/>
      <c r="E87" s="1924"/>
      <c r="F87" s="1923"/>
      <c r="G87" s="1914"/>
      <c r="H87" s="1914"/>
      <c r="I87" s="1914"/>
      <c r="J87" s="1914"/>
      <c r="K87" s="1914"/>
      <c r="L87" s="1914"/>
      <c r="M87" s="1914"/>
      <c r="N87" s="1931">
        <f t="shared" si="16"/>
        <v>0</v>
      </c>
      <c r="O87" s="1937"/>
      <c r="P87" s="1937"/>
      <c r="Q87" s="1937"/>
      <c r="R87" s="1934">
        <f t="shared" si="13"/>
        <v>0</v>
      </c>
      <c r="S87" s="1923"/>
      <c r="T87" s="1914"/>
      <c r="U87" s="1914"/>
      <c r="V87" s="1914"/>
      <c r="W87" s="1914"/>
      <c r="X87" s="605">
        <f t="shared" si="17"/>
        <v>0</v>
      </c>
      <c r="Y87" s="1923"/>
      <c r="Z87" s="1914"/>
      <c r="AA87" s="1914"/>
      <c r="AB87" s="1914"/>
      <c r="AC87" s="1914"/>
      <c r="AD87" s="1914"/>
      <c r="AE87" s="1914"/>
      <c r="AF87" s="1914"/>
      <c r="AG87" s="1914"/>
      <c r="AH87" s="603">
        <f t="shared" si="18"/>
        <v>0</v>
      </c>
      <c r="AI87" s="1937"/>
      <c r="AJ87" s="1935">
        <f t="shared" si="19"/>
        <v>0</v>
      </c>
      <c r="AK87" s="1923"/>
      <c r="AL87" s="1914"/>
      <c r="AM87" s="1914"/>
      <c r="AN87" s="1914"/>
      <c r="AO87" s="1914"/>
      <c r="AP87" s="1914"/>
      <c r="AQ87" s="1930">
        <f t="shared" si="20"/>
        <v>0</v>
      </c>
      <c r="AR87" s="1937"/>
      <c r="AS87" s="1937"/>
      <c r="AT87" s="1937"/>
      <c r="AU87" s="1934">
        <f t="shared" si="21"/>
        <v>0</v>
      </c>
      <c r="AV87" s="1923"/>
      <c r="AW87" s="1914"/>
      <c r="AX87" s="1914"/>
      <c r="AY87" s="603">
        <f t="shared" si="22"/>
        <v>0</v>
      </c>
      <c r="AZ87" s="1937"/>
      <c r="BA87" s="1937"/>
      <c r="BB87" s="1934">
        <f t="shared" si="23"/>
        <v>0</v>
      </c>
      <c r="BC87" s="1937"/>
      <c r="BD87" s="1934">
        <f t="shared" si="24"/>
        <v>0</v>
      </c>
    </row>
    <row r="88" spans="1:56" s="604" customFormat="1" ht="14.25">
      <c r="A88" s="1914"/>
      <c r="B88" s="1915"/>
      <c r="C88" s="1923"/>
      <c r="D88" s="1914"/>
      <c r="E88" s="1924"/>
      <c r="F88" s="1923"/>
      <c r="G88" s="1914"/>
      <c r="H88" s="1914"/>
      <c r="I88" s="1914"/>
      <c r="J88" s="1914"/>
      <c r="K88" s="1914"/>
      <c r="L88" s="1914"/>
      <c r="M88" s="1914"/>
      <c r="N88" s="1931">
        <f t="shared" si="16"/>
        <v>0</v>
      </c>
      <c r="O88" s="1937"/>
      <c r="P88" s="1937"/>
      <c r="Q88" s="1937"/>
      <c r="R88" s="1934">
        <f t="shared" si="13"/>
        <v>0</v>
      </c>
      <c r="S88" s="1923"/>
      <c r="T88" s="1914"/>
      <c r="U88" s="1914"/>
      <c r="V88" s="1914"/>
      <c r="W88" s="1914"/>
      <c r="X88" s="605">
        <f t="shared" si="17"/>
        <v>0</v>
      </c>
      <c r="Y88" s="1923"/>
      <c r="Z88" s="1914"/>
      <c r="AA88" s="1914"/>
      <c r="AB88" s="1914"/>
      <c r="AC88" s="1914"/>
      <c r="AD88" s="1914"/>
      <c r="AE88" s="1914"/>
      <c r="AF88" s="1914"/>
      <c r="AG88" s="1914"/>
      <c r="AH88" s="603">
        <f t="shared" si="18"/>
        <v>0</v>
      </c>
      <c r="AI88" s="1937"/>
      <c r="AJ88" s="1935">
        <f t="shared" si="19"/>
        <v>0</v>
      </c>
      <c r="AK88" s="1923"/>
      <c r="AL88" s="1914"/>
      <c r="AM88" s="1914"/>
      <c r="AN88" s="1914"/>
      <c r="AO88" s="1914"/>
      <c r="AP88" s="1914"/>
      <c r="AQ88" s="1930">
        <f t="shared" si="20"/>
        <v>0</v>
      </c>
      <c r="AR88" s="1937"/>
      <c r="AS88" s="1937"/>
      <c r="AT88" s="1937"/>
      <c r="AU88" s="1934">
        <f t="shared" si="21"/>
        <v>0</v>
      </c>
      <c r="AV88" s="1923"/>
      <c r="AW88" s="1914"/>
      <c r="AX88" s="1914"/>
      <c r="AY88" s="603">
        <f t="shared" si="22"/>
        <v>0</v>
      </c>
      <c r="AZ88" s="1937"/>
      <c r="BA88" s="1937"/>
      <c r="BB88" s="1934">
        <f t="shared" si="23"/>
        <v>0</v>
      </c>
      <c r="BC88" s="1937"/>
      <c r="BD88" s="1934">
        <f t="shared" si="24"/>
        <v>0</v>
      </c>
    </row>
    <row r="89" spans="1:56" s="604" customFormat="1" ht="14.25">
      <c r="A89" s="1914"/>
      <c r="B89" s="1916"/>
      <c r="C89" s="1923"/>
      <c r="D89" s="1914"/>
      <c r="E89" s="1924"/>
      <c r="F89" s="1923"/>
      <c r="G89" s="1914"/>
      <c r="H89" s="1914"/>
      <c r="I89" s="1914"/>
      <c r="J89" s="1914"/>
      <c r="K89" s="1914"/>
      <c r="L89" s="1914"/>
      <c r="M89" s="1914"/>
      <c r="N89" s="1931">
        <f t="shared" si="16"/>
        <v>0</v>
      </c>
      <c r="O89" s="1937"/>
      <c r="P89" s="1937"/>
      <c r="Q89" s="1937"/>
      <c r="R89" s="1934">
        <f t="shared" si="13"/>
        <v>0</v>
      </c>
      <c r="S89" s="1923"/>
      <c r="T89" s="1914"/>
      <c r="U89" s="1914"/>
      <c r="V89" s="1914"/>
      <c r="W89" s="1914"/>
      <c r="X89" s="605">
        <f t="shared" si="17"/>
        <v>0</v>
      </c>
      <c r="Y89" s="1923"/>
      <c r="Z89" s="1914"/>
      <c r="AA89" s="1914"/>
      <c r="AB89" s="1914"/>
      <c r="AC89" s="1914"/>
      <c r="AD89" s="1914"/>
      <c r="AE89" s="1914"/>
      <c r="AF89" s="1914"/>
      <c r="AG89" s="1914"/>
      <c r="AH89" s="603">
        <f t="shared" si="18"/>
        <v>0</v>
      </c>
      <c r="AI89" s="1937"/>
      <c r="AJ89" s="1935">
        <f t="shared" si="19"/>
        <v>0</v>
      </c>
      <c r="AK89" s="1923"/>
      <c r="AL89" s="1914"/>
      <c r="AM89" s="1914"/>
      <c r="AN89" s="1914"/>
      <c r="AO89" s="1914"/>
      <c r="AP89" s="1914"/>
      <c r="AQ89" s="1930">
        <f t="shared" si="20"/>
        <v>0</v>
      </c>
      <c r="AR89" s="1937"/>
      <c r="AS89" s="1937"/>
      <c r="AT89" s="1937"/>
      <c r="AU89" s="1934">
        <f t="shared" si="21"/>
        <v>0</v>
      </c>
      <c r="AV89" s="1923"/>
      <c r="AW89" s="1914"/>
      <c r="AX89" s="1914"/>
      <c r="AY89" s="603">
        <f t="shared" si="22"/>
        <v>0</v>
      </c>
      <c r="AZ89" s="1937"/>
      <c r="BA89" s="1937"/>
      <c r="BB89" s="1934">
        <f t="shared" si="23"/>
        <v>0</v>
      </c>
      <c r="BC89" s="1937"/>
      <c r="BD89" s="1934">
        <f t="shared" si="24"/>
        <v>0</v>
      </c>
    </row>
    <row r="90" spans="1:56" s="604" customFormat="1" ht="14.25">
      <c r="A90" s="1914"/>
      <c r="B90" s="1916"/>
      <c r="C90" s="1923"/>
      <c r="D90" s="1914"/>
      <c r="E90" s="1924"/>
      <c r="F90" s="1923"/>
      <c r="G90" s="1914"/>
      <c r="H90" s="1914"/>
      <c r="I90" s="1914"/>
      <c r="J90" s="1914"/>
      <c r="K90" s="1914"/>
      <c r="L90" s="1914"/>
      <c r="M90" s="1914"/>
      <c r="N90" s="1931">
        <f t="shared" ref="N90:N101" si="25">SUM(F90:M90)</f>
        <v>0</v>
      </c>
      <c r="O90" s="1937"/>
      <c r="P90" s="1937"/>
      <c r="Q90" s="1937"/>
      <c r="R90" s="1934">
        <f t="shared" si="13"/>
        <v>0</v>
      </c>
      <c r="S90" s="1923"/>
      <c r="T90" s="1914"/>
      <c r="U90" s="1914"/>
      <c r="V90" s="1914"/>
      <c r="W90" s="1914"/>
      <c r="X90" s="605">
        <f t="shared" si="17"/>
        <v>0</v>
      </c>
      <c r="Y90" s="1923"/>
      <c r="Z90" s="1914"/>
      <c r="AA90" s="1914"/>
      <c r="AB90" s="1914"/>
      <c r="AC90" s="1914"/>
      <c r="AD90" s="1914"/>
      <c r="AE90" s="1914"/>
      <c r="AF90" s="1914"/>
      <c r="AG90" s="1914"/>
      <c r="AH90" s="605">
        <f t="shared" si="18"/>
        <v>0</v>
      </c>
      <c r="AI90" s="1937"/>
      <c r="AJ90" s="1935">
        <f t="shared" si="19"/>
        <v>0</v>
      </c>
      <c r="AK90" s="1923"/>
      <c r="AL90" s="1914"/>
      <c r="AM90" s="1914"/>
      <c r="AN90" s="1914"/>
      <c r="AO90" s="1914"/>
      <c r="AP90" s="1914"/>
      <c r="AQ90" s="1931">
        <f t="shared" si="20"/>
        <v>0</v>
      </c>
      <c r="AR90" s="1937"/>
      <c r="AS90" s="1937"/>
      <c r="AT90" s="1937"/>
      <c r="AU90" s="1935">
        <f t="shared" si="21"/>
        <v>0</v>
      </c>
      <c r="AV90" s="1923"/>
      <c r="AW90" s="1914"/>
      <c r="AX90" s="1914"/>
      <c r="AY90" s="605">
        <f t="shared" si="22"/>
        <v>0</v>
      </c>
      <c r="AZ90" s="1937"/>
      <c r="BA90" s="1937"/>
      <c r="BB90" s="1935">
        <f t="shared" si="23"/>
        <v>0</v>
      </c>
      <c r="BC90" s="1937"/>
      <c r="BD90" s="1935">
        <f t="shared" si="24"/>
        <v>0</v>
      </c>
    </row>
    <row r="91" spans="1:56" s="604" customFormat="1" ht="14.25">
      <c r="A91" s="1914"/>
      <c r="B91" s="1916"/>
      <c r="C91" s="1923"/>
      <c r="D91" s="1914"/>
      <c r="E91" s="1924"/>
      <c r="F91" s="1923"/>
      <c r="G91" s="1914"/>
      <c r="H91" s="1914"/>
      <c r="I91" s="1914"/>
      <c r="J91" s="1914"/>
      <c r="K91" s="1914"/>
      <c r="L91" s="1914"/>
      <c r="M91" s="1914"/>
      <c r="N91" s="1931">
        <f t="shared" si="25"/>
        <v>0</v>
      </c>
      <c r="O91" s="1937"/>
      <c r="P91" s="1937"/>
      <c r="Q91" s="1937"/>
      <c r="R91" s="1934">
        <f t="shared" si="13"/>
        <v>0</v>
      </c>
      <c r="S91" s="1923"/>
      <c r="T91" s="1914"/>
      <c r="U91" s="1914"/>
      <c r="V91" s="1914"/>
      <c r="W91" s="1914"/>
      <c r="X91" s="605">
        <f t="shared" si="17"/>
        <v>0</v>
      </c>
      <c r="Y91" s="1923"/>
      <c r="Z91" s="1914"/>
      <c r="AA91" s="1914"/>
      <c r="AB91" s="1914"/>
      <c r="AC91" s="1914"/>
      <c r="AD91" s="1914"/>
      <c r="AE91" s="1914"/>
      <c r="AF91" s="1914"/>
      <c r="AG91" s="1914"/>
      <c r="AH91" s="605">
        <f t="shared" si="18"/>
        <v>0</v>
      </c>
      <c r="AI91" s="1937"/>
      <c r="AJ91" s="1935">
        <f t="shared" si="19"/>
        <v>0</v>
      </c>
      <c r="AK91" s="1923"/>
      <c r="AL91" s="1914"/>
      <c r="AM91" s="1914"/>
      <c r="AN91" s="1914"/>
      <c r="AO91" s="1914"/>
      <c r="AP91" s="1914"/>
      <c r="AQ91" s="1931">
        <f t="shared" si="20"/>
        <v>0</v>
      </c>
      <c r="AR91" s="1937"/>
      <c r="AS91" s="1937"/>
      <c r="AT91" s="1937"/>
      <c r="AU91" s="1935">
        <f t="shared" si="21"/>
        <v>0</v>
      </c>
      <c r="AV91" s="1923"/>
      <c r="AW91" s="1914"/>
      <c r="AX91" s="1914"/>
      <c r="AY91" s="605">
        <f t="shared" si="22"/>
        <v>0</v>
      </c>
      <c r="AZ91" s="1937"/>
      <c r="BA91" s="1937"/>
      <c r="BB91" s="1935">
        <f t="shared" si="23"/>
        <v>0</v>
      </c>
      <c r="BC91" s="1937"/>
      <c r="BD91" s="1935">
        <f t="shared" si="24"/>
        <v>0</v>
      </c>
    </row>
    <row r="92" spans="1:56" s="604" customFormat="1" ht="14.25">
      <c r="A92" s="1914"/>
      <c r="B92" s="1916"/>
      <c r="C92" s="1923"/>
      <c r="D92" s="1914"/>
      <c r="E92" s="1924"/>
      <c r="F92" s="1923"/>
      <c r="G92" s="1914"/>
      <c r="H92" s="1914"/>
      <c r="I92" s="1914"/>
      <c r="J92" s="1914"/>
      <c r="K92" s="1914"/>
      <c r="L92" s="1914"/>
      <c r="M92" s="1914"/>
      <c r="N92" s="1931">
        <f t="shared" si="25"/>
        <v>0</v>
      </c>
      <c r="O92" s="1937"/>
      <c r="P92" s="1937"/>
      <c r="Q92" s="1937"/>
      <c r="R92" s="1934">
        <f t="shared" si="13"/>
        <v>0</v>
      </c>
      <c r="S92" s="1923"/>
      <c r="T92" s="1914"/>
      <c r="U92" s="1914"/>
      <c r="V92" s="1914"/>
      <c r="W92" s="1914"/>
      <c r="X92" s="605">
        <f t="shared" si="17"/>
        <v>0</v>
      </c>
      <c r="Y92" s="1923"/>
      <c r="Z92" s="1914"/>
      <c r="AA92" s="1914"/>
      <c r="AB92" s="1914"/>
      <c r="AC92" s="1914"/>
      <c r="AD92" s="1914"/>
      <c r="AE92" s="1914"/>
      <c r="AF92" s="1914"/>
      <c r="AG92" s="1914"/>
      <c r="AH92" s="605">
        <f t="shared" si="18"/>
        <v>0</v>
      </c>
      <c r="AI92" s="1937"/>
      <c r="AJ92" s="1935">
        <f t="shared" si="19"/>
        <v>0</v>
      </c>
      <c r="AK92" s="1923"/>
      <c r="AL92" s="1914"/>
      <c r="AM92" s="1914"/>
      <c r="AN92" s="1914"/>
      <c r="AO92" s="1914"/>
      <c r="AP92" s="1914"/>
      <c r="AQ92" s="1931">
        <f t="shared" si="20"/>
        <v>0</v>
      </c>
      <c r="AR92" s="1937"/>
      <c r="AS92" s="1937"/>
      <c r="AT92" s="1937"/>
      <c r="AU92" s="1935">
        <f t="shared" si="21"/>
        <v>0</v>
      </c>
      <c r="AV92" s="1923"/>
      <c r="AW92" s="1914"/>
      <c r="AX92" s="1914"/>
      <c r="AY92" s="605">
        <f t="shared" si="22"/>
        <v>0</v>
      </c>
      <c r="AZ92" s="1937"/>
      <c r="BA92" s="1937"/>
      <c r="BB92" s="1935">
        <f t="shared" si="23"/>
        <v>0</v>
      </c>
      <c r="BC92" s="1937"/>
      <c r="BD92" s="1935">
        <f t="shared" si="24"/>
        <v>0</v>
      </c>
    </row>
    <row r="93" spans="1:56" s="604" customFormat="1" ht="14.25">
      <c r="A93" s="1914"/>
      <c r="B93" s="1916"/>
      <c r="C93" s="1923"/>
      <c r="D93" s="1914"/>
      <c r="E93" s="1924"/>
      <c r="F93" s="1923"/>
      <c r="G93" s="1914"/>
      <c r="H93" s="1914"/>
      <c r="I93" s="1914"/>
      <c r="J93" s="1914"/>
      <c r="K93" s="1914"/>
      <c r="L93" s="1914"/>
      <c r="M93" s="1914"/>
      <c r="N93" s="1931">
        <f t="shared" si="25"/>
        <v>0</v>
      </c>
      <c r="O93" s="1937"/>
      <c r="P93" s="1937"/>
      <c r="Q93" s="1937"/>
      <c r="R93" s="1934">
        <f t="shared" ref="R93:R102" si="26">C93+E93+N93+O93+P93+Q93</f>
        <v>0</v>
      </c>
      <c r="S93" s="1923"/>
      <c r="T93" s="1914"/>
      <c r="U93" s="1914"/>
      <c r="V93" s="1914"/>
      <c r="W93" s="1914"/>
      <c r="X93" s="605">
        <f t="shared" si="17"/>
        <v>0</v>
      </c>
      <c r="Y93" s="1923"/>
      <c r="Z93" s="1914"/>
      <c r="AA93" s="1914"/>
      <c r="AB93" s="1914"/>
      <c r="AC93" s="1914"/>
      <c r="AD93" s="1914"/>
      <c r="AE93" s="1914"/>
      <c r="AF93" s="1914"/>
      <c r="AG93" s="1914"/>
      <c r="AH93" s="605">
        <f t="shared" si="18"/>
        <v>0</v>
      </c>
      <c r="AI93" s="1937"/>
      <c r="AJ93" s="1935">
        <f t="shared" si="19"/>
        <v>0</v>
      </c>
      <c r="AK93" s="1923"/>
      <c r="AL93" s="1914"/>
      <c r="AM93" s="1914"/>
      <c r="AN93" s="1914"/>
      <c r="AO93" s="1914"/>
      <c r="AP93" s="1914"/>
      <c r="AQ93" s="1931">
        <f t="shared" si="20"/>
        <v>0</v>
      </c>
      <c r="AR93" s="1937"/>
      <c r="AS93" s="1937"/>
      <c r="AT93" s="1937"/>
      <c r="AU93" s="1935">
        <f t="shared" si="21"/>
        <v>0</v>
      </c>
      <c r="AV93" s="1923"/>
      <c r="AW93" s="1914"/>
      <c r="AX93" s="1914"/>
      <c r="AY93" s="605">
        <f t="shared" si="22"/>
        <v>0</v>
      </c>
      <c r="AZ93" s="1937"/>
      <c r="BA93" s="1937"/>
      <c r="BB93" s="1935">
        <f t="shared" si="23"/>
        <v>0</v>
      </c>
      <c r="BC93" s="1937"/>
      <c r="BD93" s="1935">
        <f t="shared" si="24"/>
        <v>0</v>
      </c>
    </row>
    <row r="94" spans="1:56" s="604" customFormat="1" ht="14.25">
      <c r="A94" s="1914"/>
      <c r="B94" s="1916"/>
      <c r="C94" s="1923"/>
      <c r="D94" s="1914"/>
      <c r="E94" s="1924"/>
      <c r="F94" s="1923"/>
      <c r="G94" s="1914"/>
      <c r="H94" s="1914"/>
      <c r="I94" s="1914"/>
      <c r="J94" s="1914"/>
      <c r="K94" s="1914"/>
      <c r="L94" s="1914"/>
      <c r="M94" s="1914"/>
      <c r="N94" s="1931">
        <f t="shared" si="25"/>
        <v>0</v>
      </c>
      <c r="O94" s="1937"/>
      <c r="P94" s="1937"/>
      <c r="Q94" s="1937"/>
      <c r="R94" s="1934">
        <f t="shared" si="26"/>
        <v>0</v>
      </c>
      <c r="S94" s="1923"/>
      <c r="T94" s="1914"/>
      <c r="U94" s="1914"/>
      <c r="V94" s="1914"/>
      <c r="W94" s="1914"/>
      <c r="X94" s="605">
        <f t="shared" si="17"/>
        <v>0</v>
      </c>
      <c r="Y94" s="1923"/>
      <c r="Z94" s="1914"/>
      <c r="AA94" s="1914"/>
      <c r="AB94" s="1914"/>
      <c r="AC94" s="1914"/>
      <c r="AD94" s="1914"/>
      <c r="AE94" s="1914"/>
      <c r="AF94" s="1914"/>
      <c r="AG94" s="1914"/>
      <c r="AH94" s="605">
        <f t="shared" si="18"/>
        <v>0</v>
      </c>
      <c r="AI94" s="1937"/>
      <c r="AJ94" s="1935">
        <f t="shared" si="19"/>
        <v>0</v>
      </c>
      <c r="AK94" s="1923"/>
      <c r="AL94" s="1914"/>
      <c r="AM94" s="1914"/>
      <c r="AN94" s="1914"/>
      <c r="AO94" s="1914"/>
      <c r="AP94" s="1914"/>
      <c r="AQ94" s="1931">
        <f t="shared" si="20"/>
        <v>0</v>
      </c>
      <c r="AR94" s="1937"/>
      <c r="AS94" s="1937"/>
      <c r="AT94" s="1937"/>
      <c r="AU94" s="1935">
        <f t="shared" si="21"/>
        <v>0</v>
      </c>
      <c r="AV94" s="1923"/>
      <c r="AW94" s="1914"/>
      <c r="AX94" s="1914"/>
      <c r="AY94" s="605">
        <f t="shared" si="22"/>
        <v>0</v>
      </c>
      <c r="AZ94" s="1937"/>
      <c r="BA94" s="1937"/>
      <c r="BB94" s="1935">
        <f t="shared" si="23"/>
        <v>0</v>
      </c>
      <c r="BC94" s="1937"/>
      <c r="BD94" s="1935">
        <f t="shared" si="24"/>
        <v>0</v>
      </c>
    </row>
    <row r="95" spans="1:56" s="604" customFormat="1" ht="14.25">
      <c r="A95" s="1914"/>
      <c r="B95" s="1916"/>
      <c r="C95" s="1923"/>
      <c r="D95" s="1914"/>
      <c r="E95" s="1924"/>
      <c r="F95" s="1923"/>
      <c r="G95" s="1914"/>
      <c r="H95" s="1914"/>
      <c r="I95" s="1914"/>
      <c r="J95" s="1914"/>
      <c r="K95" s="1914"/>
      <c r="L95" s="1914"/>
      <c r="M95" s="1914"/>
      <c r="N95" s="1931">
        <f t="shared" si="25"/>
        <v>0</v>
      </c>
      <c r="O95" s="1937"/>
      <c r="P95" s="1937"/>
      <c r="Q95" s="1937"/>
      <c r="R95" s="1934">
        <f t="shared" si="26"/>
        <v>0</v>
      </c>
      <c r="S95" s="1923"/>
      <c r="T95" s="1914"/>
      <c r="U95" s="1914"/>
      <c r="V95" s="1914"/>
      <c r="W95" s="1914"/>
      <c r="X95" s="605">
        <f t="shared" ref="X95:X102" si="27">SUM(S95:W95)</f>
        <v>0</v>
      </c>
      <c r="Y95" s="1923"/>
      <c r="Z95" s="1914"/>
      <c r="AA95" s="1914"/>
      <c r="AB95" s="1914"/>
      <c r="AC95" s="1914"/>
      <c r="AD95" s="1914"/>
      <c r="AE95" s="1914"/>
      <c r="AF95" s="1914"/>
      <c r="AG95" s="1914"/>
      <c r="AH95" s="605">
        <f t="shared" ref="AH95:AH102" si="28">SUM(Y95:AG95)</f>
        <v>0</v>
      </c>
      <c r="AI95" s="1937"/>
      <c r="AJ95" s="1935">
        <f t="shared" ref="AJ95:AJ102" si="29">R95+X95+AH95+AI95</f>
        <v>0</v>
      </c>
      <c r="AK95" s="1923"/>
      <c r="AL95" s="1914"/>
      <c r="AM95" s="1914"/>
      <c r="AN95" s="1914"/>
      <c r="AO95" s="1914"/>
      <c r="AP95" s="1914"/>
      <c r="AQ95" s="1931">
        <f t="shared" ref="AQ95:AQ102" si="30">SUM(AK95:AP95)</f>
        <v>0</v>
      </c>
      <c r="AR95" s="1937"/>
      <c r="AS95" s="1937"/>
      <c r="AT95" s="1937"/>
      <c r="AU95" s="1935">
        <f t="shared" ref="AU95:AU102" si="31">AJ95+AQ95+AR95+AS95+AT95</f>
        <v>0</v>
      </c>
      <c r="AV95" s="1923"/>
      <c r="AW95" s="1914"/>
      <c r="AX95" s="1914"/>
      <c r="AY95" s="605">
        <f t="shared" ref="AY95:AY101" si="32">SUM(AV95:AX95)</f>
        <v>0</v>
      </c>
      <c r="AZ95" s="1937"/>
      <c r="BA95" s="1937"/>
      <c r="BB95" s="1935">
        <f t="shared" ref="BB95:BB101" si="33">AY95+AZ95+BA95</f>
        <v>0</v>
      </c>
      <c r="BC95" s="1937"/>
      <c r="BD95" s="1935">
        <f t="shared" ref="BD95:BD102" si="34">AU95+BB95+BC95</f>
        <v>0</v>
      </c>
    </row>
    <row r="96" spans="1:56" s="604" customFormat="1" ht="14.25">
      <c r="A96" s="1914"/>
      <c r="B96" s="1916"/>
      <c r="C96" s="1923"/>
      <c r="D96" s="1914"/>
      <c r="E96" s="1924"/>
      <c r="F96" s="1923"/>
      <c r="G96" s="1914"/>
      <c r="H96" s="1914"/>
      <c r="I96" s="1914"/>
      <c r="J96" s="1914"/>
      <c r="K96" s="1914"/>
      <c r="L96" s="1914"/>
      <c r="M96" s="1914"/>
      <c r="N96" s="1931">
        <f t="shared" si="25"/>
        <v>0</v>
      </c>
      <c r="O96" s="1937"/>
      <c r="P96" s="1937"/>
      <c r="Q96" s="1937"/>
      <c r="R96" s="1934">
        <f t="shared" si="26"/>
        <v>0</v>
      </c>
      <c r="S96" s="1923"/>
      <c r="T96" s="1914"/>
      <c r="U96" s="1914"/>
      <c r="V96" s="1914"/>
      <c r="W96" s="1914"/>
      <c r="X96" s="605">
        <f t="shared" si="27"/>
        <v>0</v>
      </c>
      <c r="Y96" s="1923"/>
      <c r="Z96" s="1914"/>
      <c r="AA96" s="1914"/>
      <c r="AB96" s="1914"/>
      <c r="AC96" s="1914"/>
      <c r="AD96" s="1914"/>
      <c r="AE96" s="1914"/>
      <c r="AF96" s="1914"/>
      <c r="AG96" s="1914"/>
      <c r="AH96" s="605">
        <f t="shared" si="28"/>
        <v>0</v>
      </c>
      <c r="AI96" s="1937"/>
      <c r="AJ96" s="1935">
        <f t="shared" si="29"/>
        <v>0</v>
      </c>
      <c r="AK96" s="1923"/>
      <c r="AL96" s="1914"/>
      <c r="AM96" s="1914"/>
      <c r="AN96" s="1914"/>
      <c r="AO96" s="1914"/>
      <c r="AP96" s="1914"/>
      <c r="AQ96" s="1931">
        <f t="shared" si="30"/>
        <v>0</v>
      </c>
      <c r="AR96" s="1937"/>
      <c r="AS96" s="1937"/>
      <c r="AT96" s="1937"/>
      <c r="AU96" s="1935">
        <f t="shared" si="31"/>
        <v>0</v>
      </c>
      <c r="AV96" s="1923"/>
      <c r="AW96" s="1914"/>
      <c r="AX96" s="1914"/>
      <c r="AY96" s="605">
        <f t="shared" si="32"/>
        <v>0</v>
      </c>
      <c r="AZ96" s="1937"/>
      <c r="BA96" s="1937"/>
      <c r="BB96" s="1935">
        <f t="shared" si="33"/>
        <v>0</v>
      </c>
      <c r="BC96" s="1937"/>
      <c r="BD96" s="1935">
        <f t="shared" si="34"/>
        <v>0</v>
      </c>
    </row>
    <row r="97" spans="1:56" s="604" customFormat="1" ht="14.25">
      <c r="A97" s="1914"/>
      <c r="B97" s="1916"/>
      <c r="C97" s="1923"/>
      <c r="D97" s="1914"/>
      <c r="E97" s="1924"/>
      <c r="F97" s="1923"/>
      <c r="G97" s="1914"/>
      <c r="H97" s="1914"/>
      <c r="I97" s="1914"/>
      <c r="J97" s="1914"/>
      <c r="K97" s="1914"/>
      <c r="L97" s="1914"/>
      <c r="M97" s="1914"/>
      <c r="N97" s="1931">
        <f t="shared" si="25"/>
        <v>0</v>
      </c>
      <c r="O97" s="1937"/>
      <c r="P97" s="1937"/>
      <c r="Q97" s="1937"/>
      <c r="R97" s="1934">
        <f t="shared" si="26"/>
        <v>0</v>
      </c>
      <c r="S97" s="1923"/>
      <c r="T97" s="1914"/>
      <c r="U97" s="1914"/>
      <c r="V97" s="1914"/>
      <c r="W97" s="1914"/>
      <c r="X97" s="605">
        <f t="shared" si="27"/>
        <v>0</v>
      </c>
      <c r="Y97" s="1923"/>
      <c r="Z97" s="1914"/>
      <c r="AA97" s="1914"/>
      <c r="AB97" s="1914"/>
      <c r="AC97" s="1914"/>
      <c r="AD97" s="1914"/>
      <c r="AE97" s="1914"/>
      <c r="AF97" s="1914"/>
      <c r="AG97" s="1914"/>
      <c r="AH97" s="605">
        <f t="shared" si="28"/>
        <v>0</v>
      </c>
      <c r="AI97" s="1937"/>
      <c r="AJ97" s="1935">
        <f t="shared" si="29"/>
        <v>0</v>
      </c>
      <c r="AK97" s="1923"/>
      <c r="AL97" s="1914"/>
      <c r="AM97" s="1914"/>
      <c r="AN97" s="1914"/>
      <c r="AO97" s="1914"/>
      <c r="AP97" s="1914"/>
      <c r="AQ97" s="1931">
        <f t="shared" si="30"/>
        <v>0</v>
      </c>
      <c r="AR97" s="1937"/>
      <c r="AS97" s="1937"/>
      <c r="AT97" s="1937"/>
      <c r="AU97" s="1935">
        <f t="shared" si="31"/>
        <v>0</v>
      </c>
      <c r="AV97" s="1923"/>
      <c r="AW97" s="1914"/>
      <c r="AX97" s="1914"/>
      <c r="AY97" s="605">
        <f t="shared" si="32"/>
        <v>0</v>
      </c>
      <c r="AZ97" s="1937"/>
      <c r="BA97" s="1937"/>
      <c r="BB97" s="1935">
        <f t="shared" si="33"/>
        <v>0</v>
      </c>
      <c r="BC97" s="1937"/>
      <c r="BD97" s="1935">
        <f t="shared" si="34"/>
        <v>0</v>
      </c>
    </row>
    <row r="98" spans="1:56" s="604" customFormat="1" ht="14.25">
      <c r="A98" s="1914"/>
      <c r="B98" s="1916"/>
      <c r="C98" s="1923"/>
      <c r="D98" s="1914"/>
      <c r="E98" s="1924"/>
      <c r="F98" s="1923"/>
      <c r="G98" s="1914"/>
      <c r="H98" s="1914"/>
      <c r="I98" s="1914"/>
      <c r="J98" s="1914"/>
      <c r="K98" s="1914"/>
      <c r="L98" s="1914"/>
      <c r="M98" s="1914"/>
      <c r="N98" s="1931">
        <f t="shared" si="25"/>
        <v>0</v>
      </c>
      <c r="O98" s="1937"/>
      <c r="P98" s="1937"/>
      <c r="Q98" s="1937"/>
      <c r="R98" s="1934">
        <f t="shared" si="26"/>
        <v>0</v>
      </c>
      <c r="S98" s="1923"/>
      <c r="T98" s="1914"/>
      <c r="U98" s="1914"/>
      <c r="V98" s="1914"/>
      <c r="W98" s="1914"/>
      <c r="X98" s="605">
        <f t="shared" si="27"/>
        <v>0</v>
      </c>
      <c r="Y98" s="1923"/>
      <c r="Z98" s="1914"/>
      <c r="AA98" s="1914"/>
      <c r="AB98" s="1914"/>
      <c r="AC98" s="1914"/>
      <c r="AD98" s="1914"/>
      <c r="AE98" s="1914"/>
      <c r="AF98" s="1914"/>
      <c r="AG98" s="1914"/>
      <c r="AH98" s="605">
        <f t="shared" si="28"/>
        <v>0</v>
      </c>
      <c r="AI98" s="1937"/>
      <c r="AJ98" s="1935">
        <f t="shared" si="29"/>
        <v>0</v>
      </c>
      <c r="AK98" s="1923"/>
      <c r="AL98" s="1914"/>
      <c r="AM98" s="1914"/>
      <c r="AN98" s="1914"/>
      <c r="AO98" s="1914"/>
      <c r="AP98" s="1914"/>
      <c r="AQ98" s="1931">
        <f t="shared" si="30"/>
        <v>0</v>
      </c>
      <c r="AR98" s="1937"/>
      <c r="AS98" s="1937"/>
      <c r="AT98" s="1937"/>
      <c r="AU98" s="1935">
        <f t="shared" si="31"/>
        <v>0</v>
      </c>
      <c r="AV98" s="1923"/>
      <c r="AW98" s="1914"/>
      <c r="AX98" s="1914"/>
      <c r="AY98" s="605">
        <f t="shared" si="32"/>
        <v>0</v>
      </c>
      <c r="AZ98" s="1937"/>
      <c r="BA98" s="1937"/>
      <c r="BB98" s="1935">
        <f t="shared" si="33"/>
        <v>0</v>
      </c>
      <c r="BC98" s="1937"/>
      <c r="BD98" s="1935">
        <f t="shared" si="34"/>
        <v>0</v>
      </c>
    </row>
    <row r="99" spans="1:56" s="604" customFormat="1" ht="14.25">
      <c r="A99" s="1914"/>
      <c r="B99" s="1916"/>
      <c r="C99" s="1923"/>
      <c r="D99" s="1914"/>
      <c r="E99" s="1924"/>
      <c r="F99" s="1923"/>
      <c r="G99" s="1914"/>
      <c r="H99" s="1914"/>
      <c r="I99" s="1914"/>
      <c r="J99" s="1914"/>
      <c r="K99" s="1914"/>
      <c r="L99" s="1914"/>
      <c r="M99" s="1914"/>
      <c r="N99" s="1931">
        <f t="shared" si="25"/>
        <v>0</v>
      </c>
      <c r="O99" s="1937"/>
      <c r="P99" s="1937"/>
      <c r="Q99" s="1937"/>
      <c r="R99" s="1935">
        <f t="shared" si="26"/>
        <v>0</v>
      </c>
      <c r="S99" s="1923"/>
      <c r="T99" s="1914"/>
      <c r="U99" s="1914"/>
      <c r="V99" s="1914"/>
      <c r="W99" s="1914"/>
      <c r="X99" s="605">
        <f t="shared" si="27"/>
        <v>0</v>
      </c>
      <c r="Y99" s="1923"/>
      <c r="Z99" s="1914"/>
      <c r="AA99" s="1914"/>
      <c r="AB99" s="1914"/>
      <c r="AC99" s="1914"/>
      <c r="AD99" s="1914"/>
      <c r="AE99" s="1914"/>
      <c r="AF99" s="1914"/>
      <c r="AG99" s="1914"/>
      <c r="AH99" s="605">
        <f t="shared" si="28"/>
        <v>0</v>
      </c>
      <c r="AI99" s="1937"/>
      <c r="AJ99" s="1935">
        <f t="shared" si="29"/>
        <v>0</v>
      </c>
      <c r="AK99" s="1923"/>
      <c r="AL99" s="1914"/>
      <c r="AM99" s="1914"/>
      <c r="AN99" s="1914"/>
      <c r="AO99" s="1914"/>
      <c r="AP99" s="1914"/>
      <c r="AQ99" s="1931">
        <f t="shared" si="30"/>
        <v>0</v>
      </c>
      <c r="AR99" s="1937"/>
      <c r="AS99" s="1937"/>
      <c r="AT99" s="1937"/>
      <c r="AU99" s="1935">
        <f t="shared" si="31"/>
        <v>0</v>
      </c>
      <c r="AV99" s="1923"/>
      <c r="AW99" s="1914"/>
      <c r="AX99" s="1914"/>
      <c r="AY99" s="605">
        <f t="shared" si="32"/>
        <v>0</v>
      </c>
      <c r="AZ99" s="1937"/>
      <c r="BA99" s="1937"/>
      <c r="BB99" s="1935">
        <f t="shared" si="33"/>
        <v>0</v>
      </c>
      <c r="BC99" s="1937"/>
      <c r="BD99" s="1935">
        <f t="shared" si="34"/>
        <v>0</v>
      </c>
    </row>
    <row r="100" spans="1:56" s="604" customFormat="1" ht="14.25">
      <c r="A100" s="1914"/>
      <c r="B100" s="1916"/>
      <c r="C100" s="1923"/>
      <c r="D100" s="1914"/>
      <c r="E100" s="1924"/>
      <c r="F100" s="1923"/>
      <c r="G100" s="1914"/>
      <c r="H100" s="1914"/>
      <c r="I100" s="1914"/>
      <c r="J100" s="1914"/>
      <c r="K100" s="1914"/>
      <c r="L100" s="1914"/>
      <c r="M100" s="1914"/>
      <c r="N100" s="1931">
        <f t="shared" si="25"/>
        <v>0</v>
      </c>
      <c r="O100" s="1937"/>
      <c r="P100" s="1937"/>
      <c r="Q100" s="1937"/>
      <c r="R100" s="1935">
        <f t="shared" si="26"/>
        <v>0</v>
      </c>
      <c r="S100" s="1923"/>
      <c r="T100" s="1914"/>
      <c r="U100" s="1914"/>
      <c r="V100" s="1914"/>
      <c r="W100" s="1914"/>
      <c r="X100" s="605">
        <f t="shared" si="27"/>
        <v>0</v>
      </c>
      <c r="Y100" s="1923"/>
      <c r="Z100" s="1914"/>
      <c r="AA100" s="1914"/>
      <c r="AB100" s="1914"/>
      <c r="AC100" s="1914"/>
      <c r="AD100" s="1914"/>
      <c r="AE100" s="1914"/>
      <c r="AF100" s="1914"/>
      <c r="AG100" s="1914"/>
      <c r="AH100" s="605">
        <f t="shared" si="28"/>
        <v>0</v>
      </c>
      <c r="AI100" s="1937"/>
      <c r="AJ100" s="1935">
        <f t="shared" si="29"/>
        <v>0</v>
      </c>
      <c r="AK100" s="1923"/>
      <c r="AL100" s="1914"/>
      <c r="AM100" s="1914"/>
      <c r="AN100" s="1914"/>
      <c r="AO100" s="1914"/>
      <c r="AP100" s="1914"/>
      <c r="AQ100" s="1931">
        <f t="shared" si="30"/>
        <v>0</v>
      </c>
      <c r="AR100" s="1937"/>
      <c r="AS100" s="1937"/>
      <c r="AT100" s="1937"/>
      <c r="AU100" s="1935">
        <f t="shared" si="31"/>
        <v>0</v>
      </c>
      <c r="AV100" s="1923"/>
      <c r="AW100" s="1914"/>
      <c r="AX100" s="1914"/>
      <c r="AY100" s="605">
        <f t="shared" si="32"/>
        <v>0</v>
      </c>
      <c r="AZ100" s="1937"/>
      <c r="BA100" s="1937"/>
      <c r="BB100" s="1935">
        <f t="shared" si="33"/>
        <v>0</v>
      </c>
      <c r="BC100" s="1937"/>
      <c r="BD100" s="1935">
        <f t="shared" si="34"/>
        <v>0</v>
      </c>
    </row>
    <row r="101" spans="1:56" s="604" customFormat="1" ht="14.25">
      <c r="A101" s="1914"/>
      <c r="B101" s="1916"/>
      <c r="C101" s="1956"/>
      <c r="D101" s="1957"/>
      <c r="E101" s="1958"/>
      <c r="F101" s="1956"/>
      <c r="G101" s="1957"/>
      <c r="H101" s="1957"/>
      <c r="I101" s="1957"/>
      <c r="J101" s="1957"/>
      <c r="K101" s="1957"/>
      <c r="L101" s="1957"/>
      <c r="M101" s="1957"/>
      <c r="N101" s="1959">
        <f t="shared" si="25"/>
        <v>0</v>
      </c>
      <c r="O101" s="1960"/>
      <c r="P101" s="1960"/>
      <c r="Q101" s="1960"/>
      <c r="R101" s="1961">
        <f t="shared" si="26"/>
        <v>0</v>
      </c>
      <c r="S101" s="1956"/>
      <c r="T101" s="1957"/>
      <c r="U101" s="1957"/>
      <c r="V101" s="1957"/>
      <c r="W101" s="1957"/>
      <c r="X101" s="1962">
        <f t="shared" si="27"/>
        <v>0</v>
      </c>
      <c r="Y101" s="1956"/>
      <c r="Z101" s="1957"/>
      <c r="AA101" s="1957"/>
      <c r="AB101" s="1957"/>
      <c r="AC101" s="1957"/>
      <c r="AD101" s="1957"/>
      <c r="AE101" s="1957"/>
      <c r="AF101" s="1957"/>
      <c r="AG101" s="1957"/>
      <c r="AH101" s="1962">
        <f t="shared" si="28"/>
        <v>0</v>
      </c>
      <c r="AI101" s="1960"/>
      <c r="AJ101" s="1961">
        <f t="shared" si="29"/>
        <v>0</v>
      </c>
      <c r="AK101" s="1956"/>
      <c r="AL101" s="1957"/>
      <c r="AM101" s="1957"/>
      <c r="AN101" s="1957"/>
      <c r="AO101" s="1957"/>
      <c r="AP101" s="1957"/>
      <c r="AQ101" s="1959">
        <f t="shared" si="30"/>
        <v>0</v>
      </c>
      <c r="AR101" s="1960"/>
      <c r="AS101" s="1960"/>
      <c r="AT101" s="1960"/>
      <c r="AU101" s="1961">
        <f t="shared" si="31"/>
        <v>0</v>
      </c>
      <c r="AV101" s="1956"/>
      <c r="AW101" s="1957"/>
      <c r="AX101" s="1957"/>
      <c r="AY101" s="1962">
        <f t="shared" si="32"/>
        <v>0</v>
      </c>
      <c r="AZ101" s="1960"/>
      <c r="BA101" s="1960"/>
      <c r="BB101" s="1961">
        <f t="shared" si="33"/>
        <v>0</v>
      </c>
      <c r="BC101" s="1960"/>
      <c r="BD101" s="1961">
        <f t="shared" si="34"/>
        <v>0</v>
      </c>
    </row>
    <row r="102" spans="1:56" s="1038" customFormat="1" ht="15">
      <c r="A102" s="1038" t="s">
        <v>525</v>
      </c>
      <c r="B102" s="628"/>
      <c r="C102" s="703">
        <f>SUM(C29:C101)</f>
        <v>0</v>
      </c>
      <c r="D102" s="606">
        <f>SUM(D29:D101)</f>
        <v>0</v>
      </c>
      <c r="E102" s="607">
        <f t="shared" ref="E102:L102" si="35">SUM(E29:E101)</f>
        <v>0</v>
      </c>
      <c r="F102" s="703">
        <f t="shared" si="35"/>
        <v>0</v>
      </c>
      <c r="G102" s="606">
        <f t="shared" si="35"/>
        <v>0</v>
      </c>
      <c r="H102" s="606">
        <f t="shared" si="35"/>
        <v>0</v>
      </c>
      <c r="I102" s="606">
        <f t="shared" si="35"/>
        <v>0</v>
      </c>
      <c r="J102" s="606">
        <f t="shared" si="35"/>
        <v>0</v>
      </c>
      <c r="K102" s="606">
        <f t="shared" si="35"/>
        <v>0</v>
      </c>
      <c r="L102" s="606">
        <f t="shared" si="35"/>
        <v>0</v>
      </c>
      <c r="M102" s="606">
        <f>SUM(M29:M101)</f>
        <v>0</v>
      </c>
      <c r="N102" s="700">
        <f>SUM(F102:M102)</f>
        <v>0</v>
      </c>
      <c r="O102" s="1963">
        <f>SUM(O29:O101)</f>
        <v>0</v>
      </c>
      <c r="P102" s="1963">
        <f>SUM(P29:P101)</f>
        <v>0</v>
      </c>
      <c r="Q102" s="1963">
        <f>SUM(Q29:Q101)</f>
        <v>0</v>
      </c>
      <c r="R102" s="1963">
        <f t="shared" si="26"/>
        <v>0</v>
      </c>
      <c r="S102" s="703">
        <f>SUM(S29:S101)</f>
        <v>0</v>
      </c>
      <c r="T102" s="606">
        <f>SUM(T29:T101)</f>
        <v>0</v>
      </c>
      <c r="U102" s="606">
        <f>SUM(U29:U101)</f>
        <v>0</v>
      </c>
      <c r="V102" s="606">
        <f>SUM(V29:V101)</f>
        <v>0</v>
      </c>
      <c r="W102" s="606">
        <f>SUM(W29:W101)</f>
        <v>0</v>
      </c>
      <c r="X102" s="607">
        <f t="shared" si="27"/>
        <v>0</v>
      </c>
      <c r="Y102" s="703">
        <f>SUM(Y29:Y101)</f>
        <v>0</v>
      </c>
      <c r="Z102" s="606">
        <f t="shared" ref="Z102:AG102" si="36">SUM(Z29:Z101)</f>
        <v>0</v>
      </c>
      <c r="AA102" s="606">
        <f t="shared" si="36"/>
        <v>0</v>
      </c>
      <c r="AB102" s="606">
        <f t="shared" si="36"/>
        <v>0</v>
      </c>
      <c r="AC102" s="606">
        <f t="shared" si="36"/>
        <v>0</v>
      </c>
      <c r="AD102" s="606">
        <f t="shared" si="36"/>
        <v>0</v>
      </c>
      <c r="AE102" s="606">
        <f t="shared" si="36"/>
        <v>0</v>
      </c>
      <c r="AF102" s="606">
        <f t="shared" si="36"/>
        <v>0</v>
      </c>
      <c r="AG102" s="606">
        <f t="shared" si="36"/>
        <v>0</v>
      </c>
      <c r="AH102" s="607">
        <f t="shared" si="28"/>
        <v>0</v>
      </c>
      <c r="AI102" s="1963">
        <f>SUM(AI29:AI101)</f>
        <v>0</v>
      </c>
      <c r="AJ102" s="1963">
        <f t="shared" si="29"/>
        <v>0</v>
      </c>
      <c r="AK102" s="703">
        <f>SUM(AK29:AK101)</f>
        <v>0</v>
      </c>
      <c r="AL102" s="606">
        <f t="shared" ref="AL102:AT102" si="37">SUM(AL29:AL101)</f>
        <v>0</v>
      </c>
      <c r="AM102" s="606">
        <f t="shared" si="37"/>
        <v>0</v>
      </c>
      <c r="AN102" s="606">
        <f t="shared" si="37"/>
        <v>0</v>
      </c>
      <c r="AO102" s="606">
        <f t="shared" si="37"/>
        <v>0</v>
      </c>
      <c r="AP102" s="606">
        <f t="shared" si="37"/>
        <v>0</v>
      </c>
      <c r="AQ102" s="700">
        <f t="shared" si="30"/>
        <v>0</v>
      </c>
      <c r="AR102" s="1963">
        <f t="shared" si="37"/>
        <v>0</v>
      </c>
      <c r="AS102" s="1963">
        <f t="shared" si="37"/>
        <v>0</v>
      </c>
      <c r="AT102" s="1963">
        <f t="shared" si="37"/>
        <v>0</v>
      </c>
      <c r="AU102" s="1963">
        <f t="shared" si="31"/>
        <v>0</v>
      </c>
      <c r="AV102" s="703">
        <f>SUM(AV29:AV101)</f>
        <v>0</v>
      </c>
      <c r="AW102" s="606">
        <f>SUM(AW29:AW101)</f>
        <v>0</v>
      </c>
      <c r="AX102" s="606">
        <f>SUM(AX29:AX101)</f>
        <v>0</v>
      </c>
      <c r="AY102" s="607">
        <f>SUM(AV102:AX102)</f>
        <v>0</v>
      </c>
      <c r="AZ102" s="1963">
        <f>SUM(AZ29:AZ101)</f>
        <v>0</v>
      </c>
      <c r="BA102" s="1963">
        <f>SUM(BA29:BA101)</f>
        <v>0</v>
      </c>
      <c r="BB102" s="1963">
        <f>AY102+AZ102+BA102</f>
        <v>0</v>
      </c>
      <c r="BC102" s="1963">
        <f>SUM(BC29:BC101)</f>
        <v>0</v>
      </c>
      <c r="BD102" s="1963">
        <f t="shared" si="34"/>
        <v>0</v>
      </c>
    </row>
    <row r="103" spans="1:56">
      <c r="C103" s="608"/>
      <c r="D103" s="702"/>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row>
    <row r="104" spans="1:56" s="609" customFormat="1" ht="15">
      <c r="A104" s="609" t="s">
        <v>528</v>
      </c>
      <c r="B104" s="629"/>
      <c r="C104" s="703">
        <f>'C1 - Costs Matrix 2015'!B125</f>
        <v>0</v>
      </c>
      <c r="D104" s="606">
        <f>'C1 - Costs Matrix 2015'!C125</f>
        <v>0</v>
      </c>
      <c r="E104" s="607">
        <f>'C1 - Costs Matrix 2015'!D125</f>
        <v>0</v>
      </c>
      <c r="F104" s="703">
        <f>'C1 - Costs Matrix 2015'!E125</f>
        <v>0</v>
      </c>
      <c r="G104" s="606">
        <f>'C1 - Costs Matrix 2015'!F125</f>
        <v>0</v>
      </c>
      <c r="H104" s="606">
        <f>'C1 - Costs Matrix 2015'!G125</f>
        <v>0</v>
      </c>
      <c r="I104" s="606">
        <f>'C1 - Costs Matrix 2015'!H125</f>
        <v>0</v>
      </c>
      <c r="J104" s="606">
        <f>'C1 - Costs Matrix 2015'!I125</f>
        <v>0</v>
      </c>
      <c r="K104" s="606">
        <f>'C1 - Costs Matrix 2015'!J125</f>
        <v>0</v>
      </c>
      <c r="L104" s="606">
        <f>'C1 - Costs Matrix 2015'!K125</f>
        <v>0</v>
      </c>
      <c r="M104" s="606">
        <f>'C1 - Costs Matrix 2015'!L125</f>
        <v>0</v>
      </c>
      <c r="N104" s="700">
        <f>'C1 - Costs Matrix 2015'!M125</f>
        <v>0</v>
      </c>
      <c r="O104" s="1963">
        <f>'C1 - Costs Matrix 2015'!N125</f>
        <v>0</v>
      </c>
      <c r="P104" s="1963">
        <f>'C1 - Costs Matrix 2015'!O125</f>
        <v>0</v>
      </c>
      <c r="Q104" s="1963">
        <f>'C1 - Costs Matrix 2015'!P125</f>
        <v>0</v>
      </c>
      <c r="R104" s="1963">
        <f>'C1 - Costs Matrix 2015'!Q125</f>
        <v>0</v>
      </c>
      <c r="S104" s="703">
        <f>'C1 - Costs Matrix 2015'!R125</f>
        <v>0</v>
      </c>
      <c r="T104" s="606">
        <f>'C1 - Costs Matrix 2015'!S125</f>
        <v>0</v>
      </c>
      <c r="U104" s="606">
        <f>'C1 - Costs Matrix 2015'!T125</f>
        <v>0</v>
      </c>
      <c r="V104" s="606">
        <f>'C1 - Costs Matrix 2015'!U125</f>
        <v>0</v>
      </c>
      <c r="W104" s="606">
        <f>'C1 - Costs Matrix 2015'!V125</f>
        <v>0</v>
      </c>
      <c r="X104" s="607">
        <f>'C1 - Costs Matrix 2015'!W125</f>
        <v>0</v>
      </c>
      <c r="Y104" s="703">
        <f>'C1 - Costs Matrix 2015'!X125</f>
        <v>0</v>
      </c>
      <c r="Z104" s="606">
        <f>'C1 - Costs Matrix 2015'!Y125</f>
        <v>0</v>
      </c>
      <c r="AA104" s="606">
        <f>'C1 - Costs Matrix 2015'!Z125</f>
        <v>0</v>
      </c>
      <c r="AB104" s="606">
        <f>'C1 - Costs Matrix 2015'!AA125</f>
        <v>0</v>
      </c>
      <c r="AC104" s="606">
        <f>'C1 - Costs Matrix 2015'!AB125</f>
        <v>0</v>
      </c>
      <c r="AD104" s="606">
        <f>'C1 - Costs Matrix 2015'!AC125</f>
        <v>0</v>
      </c>
      <c r="AE104" s="606">
        <f>'C1 - Costs Matrix 2015'!AD125</f>
        <v>0</v>
      </c>
      <c r="AF104" s="606">
        <f>'C1 - Costs Matrix 2015'!AE125</f>
        <v>0</v>
      </c>
      <c r="AG104" s="606">
        <f>'C1 - Costs Matrix 2015'!AF125</f>
        <v>0</v>
      </c>
      <c r="AH104" s="700">
        <f>'C1 - Costs Matrix 2015'!AG125</f>
        <v>0</v>
      </c>
      <c r="AI104" s="1963">
        <f>'C1 - Costs Matrix 2015'!AH125</f>
        <v>0</v>
      </c>
      <c r="AJ104" s="1963">
        <f>'C1 - Costs Matrix 2015'!AI125</f>
        <v>0</v>
      </c>
      <c r="AK104" s="703">
        <f>'C1 - Costs Matrix 2015'!AJ125</f>
        <v>0</v>
      </c>
      <c r="AL104" s="606">
        <f>'C1 - Costs Matrix 2015'!AK125</f>
        <v>0</v>
      </c>
      <c r="AM104" s="606">
        <f>'C1 - Costs Matrix 2015'!AL125</f>
        <v>0</v>
      </c>
      <c r="AN104" s="606">
        <f>'C1 - Costs Matrix 2015'!AM125</f>
        <v>0</v>
      </c>
      <c r="AO104" s="606">
        <f>'C1 - Costs Matrix 2015'!AN125</f>
        <v>0</v>
      </c>
      <c r="AP104" s="606">
        <f>'C1 - Costs Matrix 2015'!AO125</f>
        <v>0</v>
      </c>
      <c r="AQ104" s="700">
        <f>'C1 - Costs Matrix 2015'!AP125</f>
        <v>0</v>
      </c>
      <c r="AR104" s="1963">
        <f>'C1 - Costs Matrix 2015'!AQ125</f>
        <v>0</v>
      </c>
      <c r="AS104" s="1963">
        <f>'C1 - Costs Matrix 2015'!AR125</f>
        <v>0</v>
      </c>
      <c r="AT104" s="1963">
        <f>'C1 - Costs Matrix 2015'!AS125</f>
        <v>0</v>
      </c>
      <c r="AU104" s="1963">
        <f>'C1 - Costs Matrix 2015'!AT125</f>
        <v>0</v>
      </c>
      <c r="AV104" s="703">
        <f>'C1 - Costs Matrix 2015'!AU125</f>
        <v>0</v>
      </c>
      <c r="AW104" s="606">
        <f>'C1 - Costs Matrix 2015'!AV125</f>
        <v>0</v>
      </c>
      <c r="AX104" s="606">
        <f>'C1 - Costs Matrix 2015'!AW125</f>
        <v>0</v>
      </c>
      <c r="AY104" s="607">
        <f>'C1 - Costs Matrix 2015'!AX125</f>
        <v>0</v>
      </c>
      <c r="AZ104" s="1963">
        <f>'C1 - Costs Matrix 2015'!AY125</f>
        <v>0</v>
      </c>
      <c r="BA104" s="1963">
        <f>'C1 - Costs Matrix 2015'!AZ125</f>
        <v>0</v>
      </c>
      <c r="BB104" s="1963">
        <f>'C1 - Costs Matrix 2015'!BA125</f>
        <v>0</v>
      </c>
      <c r="BC104" s="1963">
        <f>'C1 - Costs Matrix 2015'!BB125</f>
        <v>0</v>
      </c>
      <c r="BD104" s="1963">
        <f>'C1 - Costs Matrix 2015'!BC125</f>
        <v>0</v>
      </c>
    </row>
    <row r="105" spans="1:56">
      <c r="C105" s="608"/>
      <c r="D105" s="702"/>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row>
    <row r="106" spans="1:56" s="609" customFormat="1" ht="15">
      <c r="A106" s="609" t="s">
        <v>526</v>
      </c>
      <c r="B106" s="629"/>
      <c r="C106" s="703">
        <f>C104-C102</f>
        <v>0</v>
      </c>
      <c r="D106" s="606">
        <f>D104-D102</f>
        <v>0</v>
      </c>
      <c r="E106" s="607">
        <f t="shared" ref="E106:BC106" si="38">E104-E102</f>
        <v>0</v>
      </c>
      <c r="F106" s="703">
        <f t="shared" si="38"/>
        <v>0</v>
      </c>
      <c r="G106" s="606">
        <f t="shared" si="38"/>
        <v>0</v>
      </c>
      <c r="H106" s="606">
        <f t="shared" si="38"/>
        <v>0</v>
      </c>
      <c r="I106" s="606">
        <f t="shared" si="38"/>
        <v>0</v>
      </c>
      <c r="J106" s="606">
        <f t="shared" si="38"/>
        <v>0</v>
      </c>
      <c r="K106" s="606">
        <f t="shared" si="38"/>
        <v>0</v>
      </c>
      <c r="L106" s="606">
        <f t="shared" si="38"/>
        <v>0</v>
      </c>
      <c r="M106" s="606">
        <f t="shared" si="38"/>
        <v>0</v>
      </c>
      <c r="N106" s="1955"/>
      <c r="O106" s="1963">
        <f t="shared" si="38"/>
        <v>0</v>
      </c>
      <c r="P106" s="1963">
        <f t="shared" si="38"/>
        <v>0</v>
      </c>
      <c r="Q106" s="1963">
        <f t="shared" si="38"/>
        <v>0</v>
      </c>
      <c r="R106" s="1964"/>
      <c r="S106" s="703">
        <f t="shared" si="38"/>
        <v>0</v>
      </c>
      <c r="T106" s="606">
        <f t="shared" si="38"/>
        <v>0</v>
      </c>
      <c r="U106" s="606">
        <f t="shared" si="38"/>
        <v>0</v>
      </c>
      <c r="V106" s="606">
        <f t="shared" si="38"/>
        <v>0</v>
      </c>
      <c r="W106" s="606">
        <f t="shared" si="38"/>
        <v>0</v>
      </c>
      <c r="X106" s="1583"/>
      <c r="Y106" s="703">
        <f t="shared" si="38"/>
        <v>0</v>
      </c>
      <c r="Z106" s="606">
        <f t="shared" si="38"/>
        <v>0</v>
      </c>
      <c r="AA106" s="606">
        <f t="shared" si="38"/>
        <v>0</v>
      </c>
      <c r="AB106" s="606">
        <f t="shared" si="38"/>
        <v>0</v>
      </c>
      <c r="AC106" s="606">
        <f t="shared" si="38"/>
        <v>0</v>
      </c>
      <c r="AD106" s="606">
        <f t="shared" si="38"/>
        <v>0</v>
      </c>
      <c r="AE106" s="606">
        <f t="shared" si="38"/>
        <v>0</v>
      </c>
      <c r="AF106" s="606">
        <f t="shared" si="38"/>
        <v>0</v>
      </c>
      <c r="AG106" s="606">
        <f t="shared" si="38"/>
        <v>0</v>
      </c>
      <c r="AH106" s="1955"/>
      <c r="AI106" s="1963">
        <f t="shared" si="38"/>
        <v>0</v>
      </c>
      <c r="AJ106" s="1964"/>
      <c r="AK106" s="703">
        <f t="shared" si="38"/>
        <v>0</v>
      </c>
      <c r="AL106" s="606">
        <f t="shared" si="38"/>
        <v>0</v>
      </c>
      <c r="AM106" s="606">
        <f t="shared" si="38"/>
        <v>0</v>
      </c>
      <c r="AN106" s="606">
        <f t="shared" si="38"/>
        <v>0</v>
      </c>
      <c r="AO106" s="606">
        <f t="shared" si="38"/>
        <v>0</v>
      </c>
      <c r="AP106" s="606">
        <f t="shared" si="38"/>
        <v>0</v>
      </c>
      <c r="AQ106" s="1955"/>
      <c r="AR106" s="1963">
        <f t="shared" si="38"/>
        <v>0</v>
      </c>
      <c r="AS106" s="1963">
        <f t="shared" si="38"/>
        <v>0</v>
      </c>
      <c r="AT106" s="1963">
        <f t="shared" si="38"/>
        <v>0</v>
      </c>
      <c r="AU106" s="1964"/>
      <c r="AV106" s="703">
        <f t="shared" si="38"/>
        <v>0</v>
      </c>
      <c r="AW106" s="606">
        <f t="shared" si="38"/>
        <v>0</v>
      </c>
      <c r="AX106" s="606">
        <f t="shared" si="38"/>
        <v>0</v>
      </c>
      <c r="AY106" s="1583"/>
      <c r="AZ106" s="1963">
        <f t="shared" si="38"/>
        <v>0</v>
      </c>
      <c r="BA106" s="1963">
        <f t="shared" si="38"/>
        <v>0</v>
      </c>
      <c r="BB106" s="1964"/>
      <c r="BC106" s="1963">
        <f t="shared" si="38"/>
        <v>0</v>
      </c>
      <c r="BD106" s="1964"/>
    </row>
    <row r="108" spans="1:56" ht="15.75" thickBot="1">
      <c r="A108" s="1038" t="s">
        <v>527</v>
      </c>
      <c r="B108" s="628"/>
      <c r="C108" s="1965" t="str">
        <f>IF(AND(C29=0,C106&gt;0.2),"YES",IF(OR(C106&gt;0.2,C106&lt;-0.2),IF(C29&lt;&gt;0,IF(C106&gt;(C106&gt;C29*0.1),"YES",IF(C106&lt;(C29*-0.1),"YES","")),""),""))</f>
        <v/>
      </c>
      <c r="D108" s="1966" t="str">
        <f t="shared" ref="D108:M108" si="39">IF(AND(D29=0,D106&gt;0.2),"YES",IF(OR(D106&gt;0.2,D106&lt;-0.2),IF(D29&lt;&gt;0,IF(D106&gt;(D106&gt;D29*0.1),"YES",IF(D106&lt;(D29*-0.1),"YES","")),""),""))</f>
        <v/>
      </c>
      <c r="E108" s="1967" t="str">
        <f t="shared" si="39"/>
        <v/>
      </c>
      <c r="F108" s="1965" t="str">
        <f t="shared" si="39"/>
        <v/>
      </c>
      <c r="G108" s="1966" t="str">
        <f t="shared" si="39"/>
        <v/>
      </c>
      <c r="H108" s="1966" t="str">
        <f t="shared" si="39"/>
        <v/>
      </c>
      <c r="I108" s="1966" t="str">
        <f t="shared" si="39"/>
        <v/>
      </c>
      <c r="J108" s="1966" t="str">
        <f t="shared" si="39"/>
        <v/>
      </c>
      <c r="K108" s="1966" t="str">
        <f t="shared" si="39"/>
        <v/>
      </c>
      <c r="L108" s="1966" t="str">
        <f t="shared" si="39"/>
        <v/>
      </c>
      <c r="M108" s="1966" t="str">
        <f t="shared" si="39"/>
        <v/>
      </c>
      <c r="N108" s="1968"/>
      <c r="O108" s="1969" t="str">
        <f t="shared" ref="O108:Q108" si="40">IF(AND(O29=0,O106&gt;0.2),"YES",IF(OR(O106&gt;0.2,O106&lt;-0.2),IF(O29&lt;&gt;0,IF(O106&gt;(O106&gt;O29*0.1),"YES",IF(O106&lt;(O29*-0.1),"YES","")),""),""))</f>
        <v/>
      </c>
      <c r="P108" s="1969" t="str">
        <f t="shared" si="40"/>
        <v/>
      </c>
      <c r="Q108" s="1969" t="str">
        <f t="shared" si="40"/>
        <v/>
      </c>
      <c r="R108" s="1970" t="str">
        <f t="shared" ref="R108:AU108" si="41">IF(AND(R29=0,R106&gt;0.2),"YES",IF(OR(R106&gt;0.2,R106&lt;0.2),IF(R29&gt;0,IF(R106&gt;(R106*0.1),"YES",IF(R106&lt;(R29*-0.1),"YES","")),""),""))</f>
        <v/>
      </c>
      <c r="S108" s="1965" t="str">
        <f t="shared" ref="S108:W108" si="42">IF(AND(S29=0,S106&gt;0.2),"YES",IF(OR(S106&gt;0.2,S106&lt;-0.2),IF(S29&lt;&gt;0,IF(S106&gt;(S106&gt;S29*0.1),"YES",IF(S106&lt;(S29*-0.1),"YES","")),""),""))</f>
        <v/>
      </c>
      <c r="T108" s="1966" t="str">
        <f t="shared" si="42"/>
        <v/>
      </c>
      <c r="U108" s="1966" t="str">
        <f t="shared" si="42"/>
        <v/>
      </c>
      <c r="V108" s="1966" t="str">
        <f t="shared" si="42"/>
        <v/>
      </c>
      <c r="W108" s="1966" t="str">
        <f t="shared" si="42"/>
        <v/>
      </c>
      <c r="X108" s="1971"/>
      <c r="Y108" s="1965" t="str">
        <f t="shared" ref="Y108:AG108" si="43">IF(AND(Y29=0,Y106&gt;0.2),"YES",IF(OR(Y106&gt;0.2,Y106&lt;-0.2),IF(Y29&lt;&gt;0,IF(Y106&gt;(Y106&gt;Y29*0.1),"YES",IF(Y106&lt;(Y29*-0.1),"YES","")),""),""))</f>
        <v/>
      </c>
      <c r="Z108" s="1966" t="str">
        <f t="shared" si="43"/>
        <v/>
      </c>
      <c r="AA108" s="1966" t="str">
        <f t="shared" si="43"/>
        <v/>
      </c>
      <c r="AB108" s="1966" t="str">
        <f t="shared" si="43"/>
        <v/>
      </c>
      <c r="AC108" s="1966" t="str">
        <f t="shared" si="43"/>
        <v/>
      </c>
      <c r="AD108" s="1966" t="str">
        <f t="shared" si="43"/>
        <v/>
      </c>
      <c r="AE108" s="1966" t="str">
        <f t="shared" si="43"/>
        <v/>
      </c>
      <c r="AF108" s="1966" t="str">
        <f t="shared" si="43"/>
        <v/>
      </c>
      <c r="AG108" s="1966" t="str">
        <f t="shared" si="43"/>
        <v/>
      </c>
      <c r="AH108" s="1968"/>
      <c r="AI108" s="1969" t="str">
        <f>IF(AND(AI29=0,AI106&gt;0.2),"YES",IF(OR(AI106&gt;0.2,AI106&lt;-0.2),IF(AI29&lt;&gt;0,IF(AI106&gt;(AI106&gt;AI29*0.1),"YES",IF(AI106&lt;(AI29*-0.1),"YES","")),""),""))</f>
        <v/>
      </c>
      <c r="AJ108" s="1970"/>
      <c r="AK108" s="1965" t="str">
        <f t="shared" ref="AK108:AP108" si="44">IF(AND(AK29=0,AK106&gt;0.2),"YES",IF(OR(AK106&gt;0.2,AK106&lt;-0.2),IF(AK29&lt;&gt;0,IF(AK106&gt;(AK106&gt;AK29*0.1),"YES",IF(AK106&lt;(AK29*-0.1),"YES","")),""),""))</f>
        <v/>
      </c>
      <c r="AL108" s="1966" t="str">
        <f t="shared" si="44"/>
        <v/>
      </c>
      <c r="AM108" s="1966" t="str">
        <f t="shared" si="44"/>
        <v/>
      </c>
      <c r="AN108" s="1966" t="str">
        <f t="shared" si="44"/>
        <v/>
      </c>
      <c r="AO108" s="1966" t="str">
        <f t="shared" si="44"/>
        <v/>
      </c>
      <c r="AP108" s="1966" t="str">
        <f t="shared" si="44"/>
        <v/>
      </c>
      <c r="AQ108" s="1968" t="str">
        <f t="shared" si="41"/>
        <v/>
      </c>
      <c r="AR108" s="1969" t="str">
        <f t="shared" ref="AR108:AT108" si="45">IF(AND(AR29=0,AR106&gt;0.2),"YES",IF(OR(AR106&gt;0.2,AR106&lt;-0.2),IF(AR29&lt;&gt;0,IF(AR106&gt;(AR106&gt;AR29*0.1),"YES",IF(AR106&lt;(AR29*-0.1),"YES","")),""),""))</f>
        <v/>
      </c>
      <c r="AS108" s="1969" t="str">
        <f t="shared" si="45"/>
        <v/>
      </c>
      <c r="AT108" s="1969" t="str">
        <f t="shared" si="45"/>
        <v/>
      </c>
      <c r="AU108" s="1970" t="str">
        <f t="shared" si="41"/>
        <v/>
      </c>
      <c r="AV108" s="1965" t="str">
        <f t="shared" ref="AV108:AX108" si="46">IF(AND(AV29=0,AV106&gt;0.2),"YES",IF(OR(AV106&gt;0.2,AV106&lt;-0.2),IF(AV29&lt;&gt;0,IF(AV106&gt;(AV106&gt;AV29*0.1),"YES",IF(AV106&lt;(AV29*-0.1),"YES","")),""),""))</f>
        <v/>
      </c>
      <c r="AW108" s="1966" t="str">
        <f t="shared" si="46"/>
        <v/>
      </c>
      <c r="AX108" s="1966" t="str">
        <f t="shared" si="46"/>
        <v/>
      </c>
      <c r="AY108" s="1971"/>
      <c r="AZ108" s="1969" t="str">
        <f>IF(AND(AZ29=0,AZ106&gt;0.2),"YES",IF(OR(AZ106&gt;0.2,AZ106&lt;-0.2),IF(AZ29&lt;&gt;0,IF(AZ106&gt;(AZ106&gt;AZ29*0.1),"YES",IF(AZ106&lt;(AZ29*-0.1),"YES","")),""),""))</f>
        <v/>
      </c>
      <c r="BA108" s="1969" t="str">
        <f>IF(AND(BA29=0,BA106&gt;0.2),"YES",IF(OR(BA106&gt;0.2,BA106&lt;-0.2),IF(BA29&lt;&gt;0,IF(BA106&gt;(BA106&gt;BA29*0.1),"YES",IF(BA106&lt;(BA29*-0.1),"YES","")),""),""))</f>
        <v/>
      </c>
      <c r="BB108" s="1970"/>
      <c r="BC108" s="1969" t="str">
        <f>IF(AND(BC29=0,BC106&gt;0.2),"YES",IF(OR(BC106&gt;0.2,BC106&lt;-0.2),IF(BC29&lt;&gt;0,IF(BC106&gt;(BC106&gt;BC29*0.1),"YES",IF(BC106&lt;(BC29*-0.1),"YES","")),""),""))</f>
        <v/>
      </c>
      <c r="BD108" s="1970"/>
    </row>
    <row r="111" spans="1:56" ht="14.25">
      <c r="C111" s="610"/>
    </row>
    <row r="112" spans="1:56" ht="13.5" thickBot="1"/>
    <row r="113" spans="32:32" ht="13.5" thickBot="1">
      <c r="AF113" s="1945"/>
    </row>
  </sheetData>
  <mergeCells count="11">
    <mergeCell ref="AV5:AY5"/>
    <mergeCell ref="C4:Q4"/>
    <mergeCell ref="S4:X4"/>
    <mergeCell ref="Y4:AH4"/>
    <mergeCell ref="AK4:AT4"/>
    <mergeCell ref="AV4:BA4"/>
    <mergeCell ref="C5:E5"/>
    <mergeCell ref="F5:N5"/>
    <mergeCell ref="S5:X5"/>
    <mergeCell ref="Y5:AH5"/>
    <mergeCell ref="AK5:AQ5"/>
  </mergeCells>
  <conditionalFormatting sqref="C111">
    <cfRule type="cellIs" dxfId="91" priority="1" stopIfTrue="1" operator="greaterThan">
      <formula>0.2</formula>
    </cfRule>
    <cfRule type="cellIs" dxfId="90" priority="2" stopIfTrue="1" operator="lessThan">
      <formula>-0.2</formula>
    </cfRule>
  </conditionalFormatting>
  <pageMargins left="0.70866141732283472" right="0.70866141732283472" top="0.74803149606299213" bottom="0.74803149606299213" header="0.31496062992125984" footer="0.31496062992125984"/>
  <pageSetup paperSize="8" scale="30" orientation="landscape" r:id="rId1"/>
</worksheet>
</file>

<file path=xl/worksheets/sheet15.xml><?xml version="1.0" encoding="utf-8"?>
<worksheet xmlns="http://schemas.openxmlformats.org/spreadsheetml/2006/main" xmlns:r="http://schemas.openxmlformats.org/officeDocument/2006/relationships">
  <sheetPr>
    <tabColor theme="0" tint="-0.249977111117893"/>
    <pageSetUpPr fitToPage="1"/>
  </sheetPr>
  <dimension ref="A1:O373"/>
  <sheetViews>
    <sheetView topLeftCell="A21" zoomScale="70" zoomScaleNormal="70" workbookViewId="0"/>
  </sheetViews>
  <sheetFormatPr defaultRowHeight="12.75" outlineLevelRow="1"/>
  <cols>
    <col min="1" max="1" width="44.5" style="257" customWidth="1"/>
    <col min="2" max="2" width="10.25" style="257" customWidth="1"/>
    <col min="3" max="3" width="9" style="257" customWidth="1"/>
    <col min="4" max="4" width="10" style="257" customWidth="1"/>
    <col min="5" max="5" width="9.125" style="257" customWidth="1"/>
    <col min="6" max="6" width="10.625" style="257" customWidth="1"/>
    <col min="7" max="12" width="9" style="257"/>
    <col min="13" max="13" width="16.125" style="257" customWidth="1"/>
    <col min="14" max="14" width="33.125" style="257" customWidth="1"/>
    <col min="15" max="15" width="106.25" style="257" customWidth="1"/>
    <col min="16" max="16384" width="9" style="257"/>
  </cols>
  <sheetData>
    <row r="1" spans="1:15" ht="15">
      <c r="A1" s="8" t="s">
        <v>641</v>
      </c>
    </row>
    <row r="2" spans="1:15" ht="15">
      <c r="A2" s="8" t="str">
        <f>Cover!D13</f>
        <v>[DNO]</v>
      </c>
    </row>
    <row r="3" spans="1:15" s="1280" customFormat="1" ht="15">
      <c r="A3" s="8"/>
      <c r="F3" s="3">
        <v>2010</v>
      </c>
      <c r="G3" s="3">
        <v>2011</v>
      </c>
      <c r="H3" s="3">
        <v>2012</v>
      </c>
      <c r="I3" s="3">
        <v>2013</v>
      </c>
      <c r="J3" s="3">
        <v>2014</v>
      </c>
      <c r="K3" s="3">
        <v>2015</v>
      </c>
      <c r="L3" s="176" t="s">
        <v>1</v>
      </c>
    </row>
    <row r="4" spans="1:15" s="1280" customFormat="1">
      <c r="F4" s="3" t="s">
        <v>0</v>
      </c>
      <c r="G4" s="261"/>
      <c r="H4" s="9"/>
      <c r="I4" s="9" t="s">
        <v>1</v>
      </c>
      <c r="J4" s="9"/>
      <c r="K4" s="262"/>
      <c r="L4" s="74" t="s">
        <v>4</v>
      </c>
    </row>
    <row r="5" spans="1:15" s="1280" customFormat="1">
      <c r="A5" s="1973" t="s">
        <v>1427</v>
      </c>
      <c r="F5" s="1977"/>
      <c r="G5" s="572">
        <f>F44</f>
        <v>0</v>
      </c>
      <c r="H5" s="572">
        <f>F118</f>
        <v>0</v>
      </c>
      <c r="I5" s="572">
        <f>F192</f>
        <v>0</v>
      </c>
      <c r="J5" s="572">
        <f>F266</f>
        <v>0</v>
      </c>
      <c r="K5" s="572">
        <f>F340</f>
        <v>0</v>
      </c>
      <c r="L5" s="588">
        <f>SUM(G5:K5)</f>
        <v>0</v>
      </c>
    </row>
    <row r="6" spans="1:15" s="1280" customFormat="1" ht="15">
      <c r="A6" s="8"/>
    </row>
    <row r="7" spans="1:15" ht="18">
      <c r="A7" s="1978">
        <v>2011</v>
      </c>
      <c r="B7" s="1979"/>
      <c r="C7" s="1979"/>
      <c r="D7" s="1979"/>
      <c r="E7" s="1979"/>
      <c r="F7" s="1979"/>
      <c r="G7" s="1979"/>
      <c r="H7" s="1979"/>
      <c r="I7" s="1979"/>
      <c r="J7" s="1979"/>
      <c r="K7" s="1979"/>
      <c r="L7" s="1979"/>
      <c r="M7" s="1979"/>
      <c r="N7" s="1979"/>
      <c r="O7" s="1979"/>
    </row>
    <row r="8" spans="1:15" ht="13.5" outlineLevel="1" thickBot="1">
      <c r="A8" s="1280"/>
      <c r="B8" s="2186" t="s">
        <v>459</v>
      </c>
      <c r="C8" s="2187"/>
      <c r="D8" s="2187"/>
      <c r="E8" s="2187"/>
      <c r="F8" s="2188"/>
      <c r="G8" s="2186" t="s">
        <v>460</v>
      </c>
      <c r="H8" s="2187"/>
      <c r="I8" s="2187"/>
      <c r="J8" s="2187"/>
      <c r="K8" s="2187"/>
      <c r="L8" s="2188"/>
      <c r="M8" s="1280"/>
      <c r="N8" s="1280"/>
      <c r="O8" s="1280"/>
    </row>
    <row r="9" spans="1:15" ht="51.75" outlineLevel="1" thickBot="1">
      <c r="A9" s="1037"/>
      <c r="B9" s="1597" t="s">
        <v>461</v>
      </c>
      <c r="C9" s="1597" t="s">
        <v>152</v>
      </c>
      <c r="D9" s="1597" t="s">
        <v>363</v>
      </c>
      <c r="E9" s="1597" t="s">
        <v>462</v>
      </c>
      <c r="F9" s="1598" t="s">
        <v>463</v>
      </c>
      <c r="G9" s="1602" t="s">
        <v>464</v>
      </c>
      <c r="H9" s="1587" t="s">
        <v>317</v>
      </c>
      <c r="I9" s="1587" t="s">
        <v>465</v>
      </c>
      <c r="J9" s="1601" t="s">
        <v>466</v>
      </c>
      <c r="K9" s="1597" t="s">
        <v>462</v>
      </c>
      <c r="L9" s="1599" t="s">
        <v>467</v>
      </c>
      <c r="M9" s="570"/>
      <c r="N9" s="571" t="s">
        <v>468</v>
      </c>
      <c r="O9" s="571" t="s">
        <v>469</v>
      </c>
    </row>
    <row r="10" spans="1:15" ht="25.5" outlineLevel="1">
      <c r="A10" s="254" t="s">
        <v>470</v>
      </c>
      <c r="B10" s="572">
        <f>'C1 - Costs Matrix 2011'!$Q$77</f>
        <v>0</v>
      </c>
      <c r="C10" s="572">
        <f>'C1 - Costs Matrix 2011'!$W$77</f>
        <v>0</v>
      </c>
      <c r="D10" s="572">
        <f>'C1 - Costs Matrix 2011'!$AG$77</f>
        <v>0</v>
      </c>
      <c r="E10" s="572">
        <f>'C1 - Costs Matrix 2011'!$AH$77</f>
        <v>0</v>
      </c>
      <c r="F10" s="588">
        <f>SUM(B10:E10)</f>
        <v>0</v>
      </c>
      <c r="G10" s="1589"/>
      <c r="H10" s="572">
        <f>'C1 - Costs Matrix 2011'!$AP$77</f>
        <v>0</v>
      </c>
      <c r="I10" s="572">
        <f>'C1 - Costs Matrix 2011'!$AQ$77</f>
        <v>0</v>
      </c>
      <c r="J10" s="1589"/>
      <c r="K10" s="572">
        <f>'C1 - Costs Matrix 2011'!$AR$77</f>
        <v>0</v>
      </c>
      <c r="L10" s="574">
        <f t="shared" ref="L10:L15" si="0">SUM(H10:K10)</f>
        <v>0</v>
      </c>
      <c r="M10" s="1280"/>
      <c r="N10" s="575" t="s">
        <v>471</v>
      </c>
      <c r="O10" s="576" t="s">
        <v>472</v>
      </c>
    </row>
    <row r="11" spans="1:15" ht="25.5" outlineLevel="1">
      <c r="A11" s="1042" t="s">
        <v>473</v>
      </c>
      <c r="B11" s="1592"/>
      <c r="C11" s="1592"/>
      <c r="D11" s="572">
        <f>'C1 - Costs Matrix 2011'!$AG$115+'C1 - Costs Matrix 2011'!$AG$123</f>
        <v>0</v>
      </c>
      <c r="E11" s="1592"/>
      <c r="F11" s="588">
        <f>SUM(B11:E11)</f>
        <v>0</v>
      </c>
      <c r="G11" s="1589"/>
      <c r="H11" s="572">
        <f>+'C1 - Costs Matrix 2011'!$AP$115+'C1 - Costs Matrix 2011'!$AP$123</f>
        <v>0</v>
      </c>
      <c r="I11" s="572">
        <f>+'C1 - Costs Matrix 2011'!$AQ$115+'C1 - Costs Matrix 2011'!$AQ$123</f>
        <v>0</v>
      </c>
      <c r="J11" s="1592"/>
      <c r="K11" s="1592"/>
      <c r="L11" s="574">
        <f t="shared" si="0"/>
        <v>0</v>
      </c>
      <c r="M11" s="1280"/>
      <c r="N11" s="577">
        <v>1.1299999999999999</v>
      </c>
      <c r="O11" s="578" t="s">
        <v>474</v>
      </c>
    </row>
    <row r="12" spans="1:15" outlineLevel="1">
      <c r="A12" s="1042" t="s">
        <v>475</v>
      </c>
      <c r="B12" s="572">
        <f>-'C1 - Costs Matrix 2011'!$Q$29</f>
        <v>0</v>
      </c>
      <c r="C12" s="572">
        <f>-'C1 - Costs Matrix 2011'!$W$29</f>
        <v>0</v>
      </c>
      <c r="D12" s="572">
        <f>-'C1 - Costs Matrix 2011'!$AG$29-'C1 - Costs Matrix 2011'!$AG$110-'C1 - Costs Matrix 2011'!$AG$118</f>
        <v>0</v>
      </c>
      <c r="E12" s="572">
        <f>-'C1 - Costs Matrix 2011'!$AH$29</f>
        <v>0</v>
      </c>
      <c r="F12" s="588">
        <f>SUM(B12:E12)</f>
        <v>0</v>
      </c>
      <c r="G12" s="1589"/>
      <c r="H12" s="572">
        <f>-'C1 - Costs Matrix 2011'!$AP$29-'C1 - Costs Matrix 2011'!$AP$110-'C1 - Costs Matrix 2011'!$AP$118</f>
        <v>0</v>
      </c>
      <c r="I12" s="572">
        <f>-'C1 - Costs Matrix 2011'!$AQ$29-'C1 - Costs Matrix 2011'!$AQ$110-'C1 - Costs Matrix 2011'!$AQ$118</f>
        <v>0</v>
      </c>
      <c r="J12" s="1592"/>
      <c r="K12" s="572">
        <f>-'C1 - Costs Matrix 2011'!$AR$29</f>
        <v>0</v>
      </c>
      <c r="L12" s="574">
        <f t="shared" si="0"/>
        <v>0</v>
      </c>
      <c r="M12" s="1280"/>
      <c r="N12" s="577">
        <v>1.1200000000000001</v>
      </c>
      <c r="O12" s="579" t="s">
        <v>476</v>
      </c>
    </row>
    <row r="13" spans="1:15" outlineLevel="1">
      <c r="A13" s="1042" t="s">
        <v>477</v>
      </c>
      <c r="B13" s="585">
        <f>'C1 - Costs Matrix 2011'!$Q$79+'C1 - Costs Matrix 2011'!$Q$80+'C1 - Costs Matrix 2011'!$Q$106</f>
        <v>0</v>
      </c>
      <c r="C13" s="572">
        <f>'C1 - Costs Matrix 2011'!$W$79+'C1 - Costs Matrix 2011'!$W$80+'C1 - Costs Matrix 2011'!$W$106</f>
        <v>0</v>
      </c>
      <c r="D13" s="572">
        <f>'C1 - Costs Matrix 2011'!$AG$79+'C1 - Costs Matrix 2011'!$AG$80</f>
        <v>0</v>
      </c>
      <c r="E13" s="572">
        <f>'C1 - Costs Matrix 2011'!$AH$79+'C1 - Costs Matrix 2011'!$AH$80</f>
        <v>0</v>
      </c>
      <c r="F13" s="588">
        <f>SUM(B13:E13)</f>
        <v>0</v>
      </c>
      <c r="G13" s="1589"/>
      <c r="H13" s="572">
        <f>'C1 - Costs Matrix 2011'!$AP$79+'C1 - Costs Matrix 2011'!$AP$80+'C1 - Costs Matrix 2011'!$AP$106</f>
        <v>0</v>
      </c>
      <c r="I13" s="1589"/>
      <c r="J13" s="1589"/>
      <c r="K13" s="1589"/>
      <c r="L13" s="574">
        <f t="shared" si="0"/>
        <v>0</v>
      </c>
      <c r="M13" s="1280"/>
      <c r="N13" s="577">
        <v>1.1200000000000001</v>
      </c>
      <c r="O13" s="579" t="s">
        <v>478</v>
      </c>
    </row>
    <row r="14" spans="1:15" outlineLevel="1">
      <c r="A14" s="1042" t="s">
        <v>479</v>
      </c>
      <c r="B14" s="1588">
        <f>-'C1 - Costs Matrix 2011'!$Q$54</f>
        <v>0</v>
      </c>
      <c r="C14" s="572">
        <f>-'C1 - Costs Matrix 2011'!$W$54</f>
        <v>0</v>
      </c>
      <c r="D14" s="1592"/>
      <c r="E14" s="1592"/>
      <c r="F14" s="588">
        <f>SUM(B14:E14)</f>
        <v>0</v>
      </c>
      <c r="G14" s="1589"/>
      <c r="H14" s="1589"/>
      <c r="I14" s="1589"/>
      <c r="J14" s="574">
        <f>-F14</f>
        <v>0</v>
      </c>
      <c r="K14" s="1589"/>
      <c r="L14" s="574">
        <f t="shared" si="0"/>
        <v>0</v>
      </c>
      <c r="M14" s="1280"/>
      <c r="N14" s="577">
        <v>1.1599999999999999</v>
      </c>
      <c r="O14" s="578" t="s">
        <v>480</v>
      </c>
    </row>
    <row r="15" spans="1:15" outlineLevel="1">
      <c r="A15" s="1596" t="s">
        <v>481</v>
      </c>
      <c r="B15" s="574">
        <f>SUM(B10:B14)</f>
        <v>0</v>
      </c>
      <c r="C15" s="574">
        <f>SUM(C10:C14)</f>
        <v>0</v>
      </c>
      <c r="D15" s="574">
        <f>SUM(D10:D14)</f>
        <v>0</v>
      </c>
      <c r="E15" s="574">
        <f>SUM(E10:E14)</f>
        <v>0</v>
      </c>
      <c r="F15" s="592">
        <f>SUM(F10:F14)</f>
        <v>0</v>
      </c>
      <c r="G15" s="1589"/>
      <c r="H15" s="574">
        <f>SUM(H10:H14)</f>
        <v>0</v>
      </c>
      <c r="I15" s="574">
        <f>SUM(I10:I14)</f>
        <v>0</v>
      </c>
      <c r="J15" s="574">
        <f>SUM(J10:J14)</f>
        <v>0</v>
      </c>
      <c r="K15" s="574">
        <f>SUM(K10:K14)</f>
        <v>0</v>
      </c>
      <c r="L15" s="574">
        <f t="shared" si="0"/>
        <v>0</v>
      </c>
      <c r="M15" s="1280"/>
      <c r="N15" s="578"/>
      <c r="O15" s="579"/>
    </row>
    <row r="16" spans="1:15" outlineLevel="1">
      <c r="A16" s="233"/>
      <c r="B16" s="1600"/>
      <c r="C16" s="1600"/>
      <c r="D16" s="1600"/>
      <c r="E16" s="1600"/>
      <c r="F16" s="702"/>
      <c r="G16" s="1036"/>
      <c r="H16" s="1036"/>
      <c r="I16" s="1036"/>
      <c r="J16" s="1036"/>
      <c r="K16" s="1036"/>
      <c r="L16" s="1515"/>
      <c r="M16" s="1280"/>
      <c r="N16" s="578"/>
      <c r="O16" s="578"/>
    </row>
    <row r="17" spans="1:15" outlineLevel="1">
      <c r="A17" s="581" t="s">
        <v>482</v>
      </c>
      <c r="B17" s="1600"/>
      <c r="C17" s="1600"/>
      <c r="D17" s="1600"/>
      <c r="E17" s="1600"/>
      <c r="F17" s="702"/>
      <c r="G17" s="1036"/>
      <c r="H17" s="1036"/>
      <c r="I17" s="1036"/>
      <c r="J17" s="1036"/>
      <c r="K17" s="1036"/>
      <c r="L17" s="1515"/>
      <c r="M17" s="1280"/>
      <c r="N17" s="578"/>
      <c r="O17" s="578"/>
    </row>
    <row r="18" spans="1:15" ht="25.5" outlineLevel="1">
      <c r="A18" s="692" t="s">
        <v>483</v>
      </c>
      <c r="B18" s="2189">
        <f>'C8 - Related Party Cross Sub'!Z427</f>
        <v>0</v>
      </c>
      <c r="C18" s="2190"/>
      <c r="D18" s="2084">
        <f>'C8 - Related Party Cross Sub'!AB427</f>
        <v>0</v>
      </c>
      <c r="E18" s="572">
        <f>-'C33 - Atypicals 2011'!$AI$376</f>
        <v>0</v>
      </c>
      <c r="F18" s="574">
        <f>SUM(B18:E18)</f>
        <v>0</v>
      </c>
      <c r="G18" s="1594"/>
      <c r="H18" s="2088">
        <f>'C8 - Related Party Cross Sub'!AC427</f>
        <v>0</v>
      </c>
      <c r="I18" s="2087">
        <f>'C8 - Related Party Cross Sub'!AA427</f>
        <v>0</v>
      </c>
      <c r="J18" s="1594"/>
      <c r="K18" s="131">
        <f>-'C33 - Atypicals 2011'!$AT$376+'C33 - Atypicals 2011'!$AI$376</f>
        <v>0</v>
      </c>
      <c r="L18" s="1191">
        <f>SUM(H18:K18)</f>
        <v>0</v>
      </c>
      <c r="M18" s="73"/>
      <c r="N18" s="578" t="s">
        <v>484</v>
      </c>
      <c r="O18" s="579" t="s">
        <v>485</v>
      </c>
    </row>
    <row r="19" spans="1:15" outlineLevel="1">
      <c r="A19" s="692"/>
      <c r="B19" s="1593"/>
      <c r="C19" s="1592"/>
      <c r="D19" s="1592"/>
      <c r="E19" s="1592"/>
      <c r="F19" s="1592"/>
      <c r="G19" s="1594"/>
      <c r="H19" s="1594"/>
      <c r="I19" s="1594"/>
      <c r="J19" s="1594"/>
      <c r="K19" s="1594"/>
      <c r="L19" s="1594"/>
      <c r="M19" s="1280"/>
      <c r="N19" s="578"/>
      <c r="O19" s="579"/>
    </row>
    <row r="20" spans="1:15" outlineLevel="1">
      <c r="A20" s="692" t="s">
        <v>206</v>
      </c>
      <c r="B20" s="1592"/>
      <c r="C20" s="1592"/>
      <c r="D20" s="1592"/>
      <c r="E20" s="1592"/>
      <c r="F20" s="1592"/>
      <c r="G20" s="1594"/>
      <c r="H20" s="1594"/>
      <c r="I20" s="1594"/>
      <c r="J20" s="1594"/>
      <c r="K20" s="131">
        <f>-'C33 - Atypicals 2011'!$AP$144</f>
        <v>0</v>
      </c>
      <c r="L20" s="1191">
        <f>K20</f>
        <v>0</v>
      </c>
      <c r="M20" s="1280"/>
      <c r="N20" s="577">
        <v>1.1599999999999999</v>
      </c>
      <c r="O20" s="579" t="s">
        <v>486</v>
      </c>
    </row>
    <row r="21" spans="1:15" outlineLevel="1">
      <c r="A21" s="692" t="s">
        <v>156</v>
      </c>
      <c r="B21" s="1592"/>
      <c r="C21" s="1592"/>
      <c r="D21" s="1592"/>
      <c r="E21" s="1592"/>
      <c r="F21" s="572">
        <f>-'C33 - Atypicals 2010'!$AI$38-'C33 - Atypicals 2010'!$AI$129</f>
        <v>0</v>
      </c>
      <c r="G21" s="1594"/>
      <c r="H21" s="1594"/>
      <c r="I21" s="1594"/>
      <c r="J21" s="1594"/>
      <c r="K21" s="131">
        <f>-'C33 - Atypicals 2011'!$AP$38-'C33 - Atypicals 2011'!$AQ$38-'C33 - Atypicals 2011'!$AP$129-'C33 - Atypicals 2011'!$AQ$129</f>
        <v>0</v>
      </c>
      <c r="L21" s="1191">
        <f>SUM(K21)</f>
        <v>0</v>
      </c>
      <c r="M21" s="1280"/>
      <c r="N21" s="577">
        <v>1.1599999999999999</v>
      </c>
      <c r="O21" s="579" t="s">
        <v>487</v>
      </c>
    </row>
    <row r="22" spans="1:15" outlineLevel="1">
      <c r="A22" s="692" t="s">
        <v>488</v>
      </c>
      <c r="B22" s="1592"/>
      <c r="C22" s="1592"/>
      <c r="D22" s="1592"/>
      <c r="E22" s="1592"/>
      <c r="F22" s="572">
        <f>-'C33 - Atypicals 2010'!$AI$159</f>
        <v>0</v>
      </c>
      <c r="G22" s="1594"/>
      <c r="H22" s="1594"/>
      <c r="I22" s="1594"/>
      <c r="J22" s="1594"/>
      <c r="K22" s="131">
        <f>-'C33 - Atypicals 2011'!$AP$159-'C33 - Atypicals 2011'!$AQ$159</f>
        <v>0</v>
      </c>
      <c r="L22" s="1191">
        <f>SUM(K22)</f>
        <v>0</v>
      </c>
      <c r="M22" s="1280"/>
      <c r="N22" s="577"/>
      <c r="O22" s="579"/>
    </row>
    <row r="23" spans="1:15" outlineLevel="1">
      <c r="A23" s="1603" t="s">
        <v>868</v>
      </c>
      <c r="B23" s="1592"/>
      <c r="C23" s="1592"/>
      <c r="D23" s="1592"/>
      <c r="E23" s="1592"/>
      <c r="F23" s="1592"/>
      <c r="G23" s="1594"/>
      <c r="H23" s="131">
        <f>'C37 - Finance and Reg'!$G$13</f>
        <v>0</v>
      </c>
      <c r="I23" s="1594"/>
      <c r="J23" s="1594"/>
      <c r="K23" s="1594"/>
      <c r="L23" s="1191">
        <f>H23</f>
        <v>0</v>
      </c>
      <c r="M23" s="73"/>
      <c r="N23" s="577">
        <v>1.1599999999999999</v>
      </c>
      <c r="O23" s="579" t="s">
        <v>489</v>
      </c>
    </row>
    <row r="24" spans="1:15" outlineLevel="1">
      <c r="A24" s="1042" t="s">
        <v>195</v>
      </c>
      <c r="B24" s="1592"/>
      <c r="C24" s="1592"/>
      <c r="D24" s="1592"/>
      <c r="E24" s="1592"/>
      <c r="F24" s="572">
        <f>'C34 - Non Activity Based Costs'!$G$53</f>
        <v>0</v>
      </c>
      <c r="G24" s="1595"/>
      <c r="H24" s="1594"/>
      <c r="I24" s="131">
        <f>'C34 - Non Activity Based Costs'!$G$52</f>
        <v>0</v>
      </c>
      <c r="J24" s="1594"/>
      <c r="K24" s="1594"/>
      <c r="L24" s="1191">
        <f>I24</f>
        <v>0</v>
      </c>
      <c r="M24" s="1280"/>
      <c r="N24" s="577">
        <v>1.1499999999999999</v>
      </c>
      <c r="O24" s="579" t="s">
        <v>490</v>
      </c>
    </row>
    <row r="25" spans="1:15" outlineLevel="1">
      <c r="A25" s="1042" t="s">
        <v>194</v>
      </c>
      <c r="B25" s="1592"/>
      <c r="C25" s="1592"/>
      <c r="D25" s="1592"/>
      <c r="E25" s="1592"/>
      <c r="F25" s="572">
        <f>'C34 - Non Activity Based Costs'!$G$50</f>
        <v>0</v>
      </c>
      <c r="G25" s="1595"/>
      <c r="H25" s="1594"/>
      <c r="I25" s="1594"/>
      <c r="J25" s="1594"/>
      <c r="K25" s="1594"/>
      <c r="L25" s="1594"/>
      <c r="M25" s="1280"/>
      <c r="N25" s="577">
        <v>1.1499999999999999</v>
      </c>
      <c r="O25" s="579" t="s">
        <v>491</v>
      </c>
    </row>
    <row r="26" spans="1:15" ht="25.5" outlineLevel="1">
      <c r="A26" s="1042" t="s">
        <v>492</v>
      </c>
      <c r="B26" s="1592"/>
      <c r="C26" s="1592"/>
      <c r="D26" s="1592"/>
      <c r="E26" s="1592"/>
      <c r="F26" s="572">
        <f>'C28 - Ex Services (exc conns)'!$G$185</f>
        <v>0</v>
      </c>
      <c r="G26" s="1595"/>
      <c r="H26" s="1594"/>
      <c r="I26" s="1594"/>
      <c r="J26" s="1594"/>
      <c r="K26" s="1594"/>
      <c r="L26" s="1594"/>
      <c r="M26" s="1280"/>
      <c r="N26" s="577">
        <v>1.1499999999999999</v>
      </c>
      <c r="O26" s="586" t="s">
        <v>493</v>
      </c>
    </row>
    <row r="27" spans="1:15" outlineLevel="1">
      <c r="A27" s="1042" t="s">
        <v>1050</v>
      </c>
      <c r="B27" s="1592"/>
      <c r="C27" s="1592"/>
      <c r="D27" s="1592"/>
      <c r="E27" s="1592"/>
      <c r="F27" s="572">
        <f>'C28 - Ex Services (exc conns)'!$G$182</f>
        <v>0</v>
      </c>
      <c r="G27" s="1595"/>
      <c r="H27" s="1594"/>
      <c r="I27" s="1594"/>
      <c r="J27" s="1594"/>
      <c r="K27" s="1594"/>
      <c r="L27" s="1594"/>
      <c r="M27" s="1280"/>
      <c r="N27" s="577"/>
      <c r="O27" s="586"/>
    </row>
    <row r="28" spans="1:15" outlineLevel="1">
      <c r="A28" s="1983" t="s">
        <v>494</v>
      </c>
      <c r="B28" s="1984">
        <f>B77</f>
        <v>0</v>
      </c>
      <c r="C28" s="1985">
        <f>C77</f>
        <v>0</v>
      </c>
      <c r="D28" s="1985">
        <f>D77</f>
        <v>0</v>
      </c>
      <c r="E28" s="1985">
        <f>E77</f>
        <v>0</v>
      </c>
      <c r="F28" s="574">
        <f>SUM(B28:E28)</f>
        <v>0</v>
      </c>
      <c r="G28" s="1986">
        <f>G77</f>
        <v>0</v>
      </c>
      <c r="H28" s="1986">
        <f>H77</f>
        <v>0</v>
      </c>
      <c r="I28" s="1986">
        <f>I77</f>
        <v>0</v>
      </c>
      <c r="J28" s="1986">
        <f>J77</f>
        <v>0</v>
      </c>
      <c r="K28" s="1986">
        <f>K77</f>
        <v>0</v>
      </c>
      <c r="L28" s="574">
        <f>SUM(G28:K28)</f>
        <v>0</v>
      </c>
      <c r="M28" s="1280"/>
      <c r="N28" s="578"/>
      <c r="O28" s="578"/>
    </row>
    <row r="29" spans="1:15" outlineLevel="1">
      <c r="A29" s="1042"/>
      <c r="B29" s="1592"/>
      <c r="C29" s="1592"/>
      <c r="D29" s="1592"/>
      <c r="E29" s="1592"/>
      <c r="F29" s="572"/>
      <c r="G29" s="1590"/>
      <c r="H29" s="1589"/>
      <c r="I29" s="1589"/>
      <c r="J29" s="1589"/>
      <c r="K29" s="1589"/>
      <c r="L29" s="1589"/>
      <c r="M29" s="1280"/>
      <c r="N29" s="578"/>
      <c r="O29" s="578"/>
    </row>
    <row r="30" spans="1:15" outlineLevel="1">
      <c r="A30" s="1042"/>
      <c r="B30" s="1592"/>
      <c r="C30" s="1592"/>
      <c r="D30" s="1592"/>
      <c r="E30" s="1592"/>
      <c r="F30" s="572"/>
      <c r="G30" s="1590"/>
      <c r="H30" s="1589"/>
      <c r="I30" s="1589"/>
      <c r="J30" s="1589"/>
      <c r="K30" s="1589"/>
      <c r="L30" s="1589"/>
      <c r="M30" s="1280"/>
      <c r="N30" s="578"/>
      <c r="O30" s="578"/>
    </row>
    <row r="31" spans="1:15" outlineLevel="1">
      <c r="A31" s="587"/>
      <c r="B31" s="1036"/>
      <c r="C31" s="1036"/>
      <c r="D31" s="1036"/>
      <c r="E31" s="1036"/>
      <c r="F31" s="582"/>
      <c r="G31" s="1036"/>
      <c r="H31" s="1036"/>
      <c r="I31" s="1036"/>
      <c r="J31" s="1036"/>
      <c r="K31" s="1036"/>
      <c r="L31" s="1036"/>
      <c r="M31" s="1036"/>
      <c r="N31" s="578"/>
      <c r="O31" s="578"/>
    </row>
    <row r="32" spans="1:15" ht="14.25" outlineLevel="1">
      <c r="A32" s="101" t="s">
        <v>495</v>
      </c>
      <c r="B32" s="1591"/>
      <c r="C32" s="1591"/>
      <c r="D32" s="1591"/>
      <c r="E32" s="1591"/>
      <c r="F32" s="589">
        <f>SUM(F15:F30)</f>
        <v>0</v>
      </c>
      <c r="G32" s="1589"/>
      <c r="H32" s="1589"/>
      <c r="I32" s="1589"/>
      <c r="J32" s="1589"/>
      <c r="K32" s="1589"/>
      <c r="L32" s="574">
        <f>SUM(L15:L30)</f>
        <v>0</v>
      </c>
      <c r="M32" s="1280"/>
      <c r="N32" s="578"/>
      <c r="O32" s="578"/>
    </row>
    <row r="33" spans="1:15" outlineLevel="1">
      <c r="A33" s="587"/>
      <c r="B33" s="1036"/>
      <c r="C33" s="1036"/>
      <c r="D33" s="1036"/>
      <c r="E33" s="1036"/>
      <c r="F33" s="587"/>
      <c r="G33" s="582"/>
      <c r="H33" s="1036"/>
      <c r="I33" s="1036"/>
      <c r="J33" s="1036"/>
      <c r="K33" s="1036"/>
      <c r="L33" s="1036"/>
      <c r="M33" s="1280"/>
      <c r="N33" s="578"/>
      <c r="O33" s="578"/>
    </row>
    <row r="34" spans="1:15" ht="14.25" outlineLevel="1">
      <c r="A34" s="244" t="s">
        <v>496</v>
      </c>
      <c r="B34" s="1591"/>
      <c r="C34" s="1591"/>
      <c r="D34" s="1591"/>
      <c r="E34" s="1591"/>
      <c r="F34" s="588">
        <f>-F32*0.15</f>
        <v>0</v>
      </c>
      <c r="G34" s="574">
        <f>-F34</f>
        <v>0</v>
      </c>
      <c r="H34" s="1589"/>
      <c r="I34" s="1589"/>
      <c r="J34" s="1589"/>
      <c r="K34" s="1589"/>
      <c r="L34" s="574">
        <f>SUM(G34:K34)</f>
        <v>0</v>
      </c>
      <c r="M34" s="1280"/>
      <c r="N34" s="578"/>
      <c r="O34" s="578"/>
    </row>
    <row r="35" spans="1:15" outlineLevel="1">
      <c r="A35" s="587"/>
      <c r="B35" s="1036"/>
      <c r="C35" s="1036"/>
      <c r="D35" s="1036"/>
      <c r="E35" s="1036"/>
      <c r="F35" s="587"/>
      <c r="G35" s="580"/>
      <c r="H35" s="1036"/>
      <c r="I35" s="1036"/>
      <c r="J35" s="1036"/>
      <c r="K35" s="1036"/>
      <c r="L35" s="1036"/>
      <c r="M35" s="1036"/>
      <c r="N35" s="578"/>
      <c r="O35" s="578"/>
    </row>
    <row r="36" spans="1:15" ht="28.5" outlineLevel="1">
      <c r="A36" s="101" t="s">
        <v>497</v>
      </c>
      <c r="B36" s="1589"/>
      <c r="C36" s="1589"/>
      <c r="D36" s="1589"/>
      <c r="E36" s="1589"/>
      <c r="F36" s="589">
        <f>F32*0.85</f>
        <v>0</v>
      </c>
      <c r="G36" s="1589"/>
      <c r="H36" s="1589"/>
      <c r="I36" s="1589"/>
      <c r="J36" s="1589"/>
      <c r="K36" s="1589"/>
      <c r="L36" s="1589"/>
      <c r="M36" s="1280"/>
      <c r="N36" s="578"/>
      <c r="O36" s="578"/>
    </row>
    <row r="37" spans="1:15" outlineLevel="1">
      <c r="A37" s="1037"/>
      <c r="B37" s="582"/>
      <c r="C37" s="582"/>
      <c r="D37" s="582"/>
      <c r="E37" s="582"/>
      <c r="F37" s="587"/>
      <c r="G37" s="1036"/>
      <c r="H37" s="582"/>
      <c r="I37" s="582"/>
      <c r="J37" s="1036"/>
      <c r="K37" s="582"/>
      <c r="L37" s="582"/>
      <c r="M37" s="1036"/>
      <c r="N37" s="578"/>
      <c r="O37" s="578"/>
    </row>
    <row r="38" spans="1:15" ht="25.5" outlineLevel="1">
      <c r="A38" s="220" t="s">
        <v>498</v>
      </c>
      <c r="B38" s="584">
        <f>-B12</f>
        <v>0</v>
      </c>
      <c r="C38" s="574">
        <f>-C12</f>
        <v>0</v>
      </c>
      <c r="D38" s="574">
        <f>-D12</f>
        <v>0</v>
      </c>
      <c r="E38" s="574">
        <f>-E12</f>
        <v>0</v>
      </c>
      <c r="F38" s="574">
        <f>-F12</f>
        <v>0</v>
      </c>
      <c r="G38" s="1703"/>
      <c r="H38" s="574">
        <f>-H12</f>
        <v>0</v>
      </c>
      <c r="I38" s="574">
        <f>-I12</f>
        <v>0</v>
      </c>
      <c r="J38" s="1702"/>
      <c r="K38" s="574">
        <f>-K12</f>
        <v>0</v>
      </c>
      <c r="L38" s="574">
        <f>-L12</f>
        <v>0</v>
      </c>
      <c r="M38" s="1162"/>
      <c r="N38" s="578"/>
      <c r="O38" s="578"/>
    </row>
    <row r="39" spans="1:15" outlineLevel="1">
      <c r="A39" s="587"/>
      <c r="B39" s="580"/>
      <c r="C39" s="580"/>
      <c r="D39" s="580"/>
      <c r="E39" s="580"/>
      <c r="F39" s="587"/>
      <c r="G39" s="582"/>
      <c r="H39" s="580"/>
      <c r="I39" s="580"/>
      <c r="J39" s="1036"/>
      <c r="K39" s="580"/>
      <c r="L39" s="587"/>
      <c r="M39" s="1280"/>
      <c r="N39" s="578"/>
      <c r="O39" s="578"/>
    </row>
    <row r="40" spans="1:15" ht="14.25" outlineLevel="1">
      <c r="A40" s="244" t="s">
        <v>496</v>
      </c>
      <c r="B40" s="1591"/>
      <c r="C40" s="1591"/>
      <c r="D40" s="1591"/>
      <c r="E40" s="1591"/>
      <c r="F40" s="588">
        <f>-F38*0.15</f>
        <v>0</v>
      </c>
      <c r="G40" s="574">
        <f>-F40</f>
        <v>0</v>
      </c>
      <c r="H40" s="1589"/>
      <c r="I40" s="1589"/>
      <c r="J40" s="1589"/>
      <c r="K40" s="1589"/>
      <c r="L40" s="574">
        <f>SUM(G40:K40)</f>
        <v>0</v>
      </c>
      <c r="M40" s="1280"/>
      <c r="N40" s="578"/>
      <c r="O40" s="578"/>
    </row>
    <row r="41" spans="1:15" outlineLevel="1">
      <c r="A41" s="587"/>
      <c r="B41" s="1036"/>
      <c r="C41" s="1036"/>
      <c r="D41" s="1036"/>
      <c r="E41" s="1036"/>
      <c r="F41" s="587"/>
      <c r="G41" s="580"/>
      <c r="H41" s="1036"/>
      <c r="I41" s="1036"/>
      <c r="J41" s="1036"/>
      <c r="K41" s="1036"/>
      <c r="L41" s="1036"/>
      <c r="M41" s="1036"/>
      <c r="N41" s="578"/>
      <c r="O41" s="578"/>
    </row>
    <row r="42" spans="1:15" ht="28.5" outlineLevel="1">
      <c r="A42" s="101" t="s">
        <v>499</v>
      </c>
      <c r="B42" s="1589"/>
      <c r="C42" s="1589"/>
      <c r="D42" s="1589"/>
      <c r="E42" s="1589"/>
      <c r="F42" s="589">
        <f>F38*0.85</f>
        <v>0</v>
      </c>
      <c r="G42" s="1589"/>
      <c r="H42" s="1589"/>
      <c r="I42" s="1589"/>
      <c r="J42" s="1589"/>
      <c r="K42" s="1589"/>
      <c r="L42" s="1589"/>
      <c r="M42" s="1280"/>
      <c r="N42" s="578"/>
      <c r="O42" s="578"/>
    </row>
    <row r="43" spans="1:15" outlineLevel="1">
      <c r="A43" s="587"/>
      <c r="B43" s="1036"/>
      <c r="C43" s="1036"/>
      <c r="D43" s="1036"/>
      <c r="E43" s="1036"/>
      <c r="F43" s="587"/>
      <c r="G43" s="1036"/>
      <c r="H43" s="1036"/>
      <c r="I43" s="1036"/>
      <c r="J43" s="1036"/>
      <c r="K43" s="1036"/>
      <c r="L43" s="1036"/>
      <c r="M43" s="1036"/>
      <c r="N43" s="578"/>
      <c r="O43" s="578"/>
    </row>
    <row r="44" spans="1:15" ht="14.25" outlineLevel="1">
      <c r="A44" s="1586" t="s">
        <v>500</v>
      </c>
      <c r="B44" s="1589"/>
      <c r="C44" s="1589"/>
      <c r="D44" s="1589"/>
      <c r="E44" s="1589"/>
      <c r="F44" s="589">
        <f>F42+F36</f>
        <v>0</v>
      </c>
      <c r="G44" s="1590"/>
      <c r="H44" s="1590"/>
      <c r="I44" s="1590"/>
      <c r="J44" s="1590"/>
      <c r="K44" s="1590"/>
      <c r="L44" s="1590"/>
      <c r="M44" s="1036"/>
      <c r="N44" s="578"/>
      <c r="O44" s="578"/>
    </row>
    <row r="45" spans="1:15" outlineLevel="1">
      <c r="A45" s="587"/>
      <c r="B45" s="1036"/>
      <c r="C45" s="1036"/>
      <c r="D45" s="1036"/>
      <c r="E45" s="1036"/>
      <c r="F45" s="580"/>
      <c r="G45" s="582"/>
      <c r="H45" s="582"/>
      <c r="I45" s="582"/>
      <c r="J45" s="582"/>
      <c r="K45" s="582"/>
      <c r="L45" s="582"/>
      <c r="M45" s="1036"/>
      <c r="N45" s="578"/>
      <c r="O45" s="578"/>
    </row>
    <row r="46" spans="1:15" ht="14.25" outlineLevel="1">
      <c r="A46" s="101" t="s">
        <v>460</v>
      </c>
      <c r="B46" s="1585"/>
      <c r="C46" s="1585"/>
      <c r="D46" s="1585"/>
      <c r="E46" s="1585"/>
      <c r="F46" s="1585"/>
      <c r="G46" s="590">
        <f>G34+G40</f>
        <v>0</v>
      </c>
      <c r="H46" s="590">
        <f>SUM(H15:H38)</f>
        <v>0</v>
      </c>
      <c r="I46" s="590">
        <f>SUM(I15:I38)</f>
        <v>0</v>
      </c>
      <c r="J46" s="590">
        <f>SUM(J15:J38)</f>
        <v>0</v>
      </c>
      <c r="K46" s="590">
        <f>SUM(K15:K38)</f>
        <v>0</v>
      </c>
      <c r="L46" s="589">
        <f>SUM(G46:K46)</f>
        <v>0</v>
      </c>
      <c r="M46" s="1036"/>
      <c r="N46" s="578"/>
      <c r="O46" s="578"/>
    </row>
    <row r="47" spans="1:15" outlineLevel="1">
      <c r="A47" s="587"/>
      <c r="B47" s="1280"/>
      <c r="C47" s="1280"/>
      <c r="D47" s="1280"/>
      <c r="E47" s="1280"/>
      <c r="F47" s="1280"/>
      <c r="G47" s="1280"/>
      <c r="H47" s="1280"/>
      <c r="I47" s="1280"/>
      <c r="J47" s="1280"/>
      <c r="K47" s="1280"/>
      <c r="L47" s="1280"/>
      <c r="M47" s="1036"/>
      <c r="N47" s="578"/>
      <c r="O47" s="578"/>
    </row>
    <row r="48" spans="1:15" ht="14.25" outlineLevel="1">
      <c r="A48" s="1586" t="s">
        <v>501</v>
      </c>
      <c r="B48" s="1585"/>
      <c r="C48" s="1585"/>
      <c r="D48" s="1585"/>
      <c r="E48" s="1585"/>
      <c r="F48" s="1037"/>
      <c r="G48" s="1584"/>
      <c r="H48" s="1584"/>
      <c r="I48" s="1584"/>
      <c r="J48" s="1584"/>
      <c r="K48" s="1584"/>
      <c r="L48" s="1037"/>
      <c r="M48" s="1280"/>
      <c r="N48" s="578"/>
      <c r="O48" s="578"/>
    </row>
    <row r="49" spans="1:15" outlineLevel="1">
      <c r="A49" s="587"/>
      <c r="B49" s="1280"/>
      <c r="C49" s="1280"/>
      <c r="D49" s="1280"/>
      <c r="E49" s="1280"/>
      <c r="F49" s="1280"/>
      <c r="G49" s="1280"/>
      <c r="H49" s="1280"/>
      <c r="I49" s="1280"/>
      <c r="J49" s="1280"/>
      <c r="K49" s="1280"/>
      <c r="L49" s="1280"/>
      <c r="M49" s="1280"/>
      <c r="N49" s="578"/>
      <c r="O49" s="578"/>
    </row>
    <row r="50" spans="1:15" ht="14.25" outlineLevel="1">
      <c r="A50" s="1586" t="s">
        <v>502</v>
      </c>
      <c r="B50" s="1584"/>
      <c r="C50" s="1584"/>
      <c r="D50" s="1584"/>
      <c r="E50" s="1584"/>
      <c r="F50" s="589">
        <f>F44-F48</f>
        <v>0</v>
      </c>
      <c r="G50" s="1584"/>
      <c r="H50" s="1584"/>
      <c r="I50" s="1584"/>
      <c r="J50" s="1584"/>
      <c r="K50" s="1584"/>
      <c r="L50" s="589">
        <f>L46-L48</f>
        <v>0</v>
      </c>
      <c r="M50" s="1280"/>
      <c r="N50" s="578"/>
      <c r="O50" s="578"/>
    </row>
    <row r="51" spans="1:15" outlineLevel="1">
      <c r="A51" s="587"/>
      <c r="B51" s="1280"/>
      <c r="C51" s="1280"/>
      <c r="D51" s="1280"/>
      <c r="E51" s="1280"/>
      <c r="F51" s="1280"/>
      <c r="G51" s="1280"/>
      <c r="H51" s="1280"/>
      <c r="I51" s="1280"/>
      <c r="J51" s="1280"/>
      <c r="K51" s="1280"/>
      <c r="L51" s="1280"/>
      <c r="M51" s="1280"/>
      <c r="N51" s="578"/>
      <c r="O51" s="578"/>
    </row>
    <row r="52" spans="1:15" ht="14.25" outlineLevel="1">
      <c r="A52" s="1586" t="s">
        <v>503</v>
      </c>
      <c r="B52" s="1584"/>
      <c r="C52" s="1584"/>
      <c r="D52" s="1584"/>
      <c r="E52" s="1584"/>
      <c r="F52" s="1037"/>
      <c r="G52" s="1584"/>
      <c r="H52" s="1584"/>
      <c r="I52" s="1584"/>
      <c r="J52" s="1584"/>
      <c r="K52" s="1584"/>
      <c r="L52" s="1037"/>
      <c r="M52" s="1280"/>
      <c r="N52" s="578"/>
      <c r="O52" s="578"/>
    </row>
    <row r="53" spans="1:15" ht="14.25" outlineLevel="1">
      <c r="A53" s="1586" t="s">
        <v>504</v>
      </c>
      <c r="B53" s="1584"/>
      <c r="C53" s="1584"/>
      <c r="D53" s="1584"/>
      <c r="E53" s="1584"/>
      <c r="F53" s="592">
        <f>F36</f>
        <v>0</v>
      </c>
      <c r="G53" s="1584"/>
      <c r="H53" s="1584"/>
      <c r="I53" s="1584"/>
      <c r="J53" s="1584"/>
      <c r="K53" s="1584"/>
      <c r="L53" s="589">
        <f>L32+L34</f>
        <v>0</v>
      </c>
      <c r="M53" s="1280"/>
      <c r="N53" s="578"/>
      <c r="O53" s="579"/>
    </row>
    <row r="54" spans="1:15" ht="14.25" outlineLevel="1">
      <c r="A54" s="1586" t="s">
        <v>502</v>
      </c>
      <c r="B54" s="1584"/>
      <c r="C54" s="1584"/>
      <c r="D54" s="1584"/>
      <c r="E54" s="1584"/>
      <c r="F54" s="592">
        <f>F53-F52</f>
        <v>0</v>
      </c>
      <c r="G54" s="1584"/>
      <c r="H54" s="1584"/>
      <c r="I54" s="1584"/>
      <c r="J54" s="1584"/>
      <c r="K54" s="1584"/>
      <c r="L54" s="589">
        <f>L53-L52</f>
        <v>0</v>
      </c>
      <c r="M54" s="1280"/>
      <c r="N54" s="578"/>
      <c r="O54" s="578"/>
    </row>
    <row r="55" spans="1:15" ht="14.25" outlineLevel="1">
      <c r="A55" s="1704"/>
      <c r="B55" s="1280"/>
      <c r="C55" s="1280"/>
      <c r="D55" s="1280"/>
      <c r="E55" s="1280"/>
      <c r="F55" s="258"/>
      <c r="G55" s="1280"/>
      <c r="H55" s="1280"/>
      <c r="I55" s="1280"/>
      <c r="J55" s="1280"/>
      <c r="K55" s="1280"/>
      <c r="L55" s="1280"/>
      <c r="M55" s="1280"/>
      <c r="N55" s="578"/>
      <c r="O55" s="578"/>
    </row>
    <row r="56" spans="1:15" ht="14.25" outlineLevel="1">
      <c r="A56" s="1586" t="s">
        <v>505</v>
      </c>
      <c r="B56" s="1584"/>
      <c r="C56" s="1584"/>
      <c r="D56" s="1584"/>
      <c r="E56" s="1584"/>
      <c r="F56" s="125"/>
      <c r="G56" s="1584"/>
      <c r="H56" s="1584"/>
      <c r="I56" s="1584"/>
      <c r="J56" s="1584"/>
      <c r="K56" s="1584"/>
      <c r="L56" s="1037"/>
      <c r="M56" s="1280"/>
      <c r="N56" s="578"/>
      <c r="O56" s="578"/>
    </row>
    <row r="57" spans="1:15" ht="14.25" outlineLevel="1">
      <c r="A57" s="1586" t="s">
        <v>506</v>
      </c>
      <c r="B57" s="1584"/>
      <c r="C57" s="1584"/>
      <c r="D57" s="1584"/>
      <c r="E57" s="1584"/>
      <c r="F57" s="592">
        <f>F42</f>
        <v>0</v>
      </c>
      <c r="G57" s="1584"/>
      <c r="H57" s="1584"/>
      <c r="I57" s="1584"/>
      <c r="J57" s="1584"/>
      <c r="K57" s="1584"/>
      <c r="L57" s="574">
        <f>L38+L40</f>
        <v>0</v>
      </c>
      <c r="M57" s="1280"/>
      <c r="N57" s="578"/>
      <c r="O57" s="578"/>
    </row>
    <row r="58" spans="1:15" ht="15" outlineLevel="1" thickBot="1">
      <c r="A58" s="1586" t="s">
        <v>502</v>
      </c>
      <c r="B58" s="1584"/>
      <c r="C58" s="1584"/>
      <c r="D58" s="1584"/>
      <c r="E58" s="1584"/>
      <c r="F58" s="592">
        <f>F57-F56</f>
        <v>0</v>
      </c>
      <c r="G58" s="1584"/>
      <c r="H58" s="1584"/>
      <c r="I58" s="1584"/>
      <c r="J58" s="1584"/>
      <c r="K58" s="1584"/>
      <c r="L58" s="588">
        <f>L57-L56</f>
        <v>0</v>
      </c>
      <c r="M58" s="1280"/>
      <c r="N58" s="1994"/>
      <c r="O58" s="1994"/>
    </row>
    <row r="59" spans="1:15" outlineLevel="1">
      <c r="A59" s="1280"/>
      <c r="B59" s="1280"/>
      <c r="C59" s="1280"/>
      <c r="D59" s="1280"/>
      <c r="E59" s="1280"/>
      <c r="F59" s="1280"/>
      <c r="G59" s="1280"/>
      <c r="H59" s="1280"/>
      <c r="I59" s="1280"/>
      <c r="J59" s="1280"/>
      <c r="K59" s="1280"/>
      <c r="L59" s="1280"/>
      <c r="M59" s="1280"/>
      <c r="N59" s="1280"/>
      <c r="O59" s="1280"/>
    </row>
    <row r="60" spans="1:15" outlineLevel="1">
      <c r="A60" s="1280"/>
      <c r="B60" s="1280"/>
      <c r="C60" s="1280"/>
      <c r="D60" s="1280"/>
      <c r="E60" s="1280"/>
      <c r="F60" s="1280"/>
      <c r="G60" s="1280"/>
      <c r="H60" s="1280"/>
      <c r="I60" s="1280"/>
      <c r="J60" s="1280"/>
      <c r="K60" s="1280"/>
      <c r="L60" s="1280"/>
      <c r="M60" s="1280"/>
      <c r="N60" s="1280"/>
      <c r="O60" s="1280"/>
    </row>
    <row r="61" spans="1:15" ht="14.25" outlineLevel="1">
      <c r="A61" s="591" t="s">
        <v>507</v>
      </c>
      <c r="B61" s="1280"/>
      <c r="C61" s="1280"/>
      <c r="D61" s="1280"/>
      <c r="E61" s="1280"/>
      <c r="F61" s="1280"/>
      <c r="G61" s="1280"/>
      <c r="H61" s="1280"/>
      <c r="I61" s="1280"/>
      <c r="J61" s="1280"/>
      <c r="K61" s="1280"/>
      <c r="L61" s="1280"/>
      <c r="M61" s="1280"/>
      <c r="N61" s="1280"/>
      <c r="O61" s="1280"/>
    </row>
    <row r="62" spans="1:15" outlineLevel="1">
      <c r="A62" s="593" t="s">
        <v>494</v>
      </c>
      <c r="B62" s="1280"/>
      <c r="C62" s="1280"/>
      <c r="D62" s="1280"/>
      <c r="E62" s="1280"/>
      <c r="F62" s="1280"/>
      <c r="G62" s="1280"/>
      <c r="H62" s="1280"/>
      <c r="I62" s="1280"/>
      <c r="J62" s="1280"/>
      <c r="K62" s="1280"/>
      <c r="L62" s="1280"/>
      <c r="M62" s="1280"/>
      <c r="N62" s="1280"/>
      <c r="O62" s="1280"/>
    </row>
    <row r="63" spans="1:15" ht="51" outlineLevel="1">
      <c r="A63" s="1983" t="s">
        <v>508</v>
      </c>
      <c r="B63" s="1987" t="s">
        <v>461</v>
      </c>
      <c r="C63" s="1987" t="s">
        <v>152</v>
      </c>
      <c r="D63" s="1987" t="s">
        <v>363</v>
      </c>
      <c r="E63" s="1987" t="s">
        <v>509</v>
      </c>
      <c r="F63" s="1988" t="s">
        <v>463</v>
      </c>
      <c r="G63" s="1989" t="s">
        <v>464</v>
      </c>
      <c r="H63" s="1987" t="s">
        <v>317</v>
      </c>
      <c r="I63" s="1987" t="s">
        <v>465</v>
      </c>
      <c r="J63" s="1987" t="s">
        <v>466</v>
      </c>
      <c r="K63" s="1987" t="s">
        <v>509</v>
      </c>
      <c r="L63" s="1990" t="s">
        <v>467</v>
      </c>
      <c r="M63" s="1280"/>
      <c r="N63" s="1280"/>
      <c r="O63" s="1280"/>
    </row>
    <row r="64" spans="1:15" outlineLevel="1">
      <c r="A64" s="1826"/>
      <c r="B64" s="1826"/>
      <c r="C64" s="1826"/>
      <c r="D64" s="1826"/>
      <c r="E64" s="644"/>
      <c r="F64" s="1991">
        <f>SUM(B64:E64)</f>
        <v>0</v>
      </c>
      <c r="G64" s="646"/>
      <c r="H64" s="1826"/>
      <c r="I64" s="1826"/>
      <c r="J64" s="1826"/>
      <c r="K64" s="1826"/>
      <c r="L64" s="1991">
        <f>SUM(G64:K64)</f>
        <v>0</v>
      </c>
      <c r="M64" s="1280"/>
      <c r="N64" s="1280"/>
      <c r="O64" s="1280"/>
    </row>
    <row r="65" spans="1:15" outlineLevel="1">
      <c r="A65" s="1826"/>
      <c r="B65" s="1826"/>
      <c r="C65" s="1826"/>
      <c r="D65" s="1826"/>
      <c r="E65" s="644"/>
      <c r="F65" s="1992">
        <f t="shared" ref="F65:F76" si="1">SUM(B65:E65)</f>
        <v>0</v>
      </c>
      <c r="G65" s="646"/>
      <c r="H65" s="1826"/>
      <c r="I65" s="1826"/>
      <c r="J65" s="1826"/>
      <c r="K65" s="1826"/>
      <c r="L65" s="1992">
        <f>SUM(G65:K65)</f>
        <v>0</v>
      </c>
      <c r="M65" s="1280"/>
      <c r="N65" s="1280"/>
      <c r="O65" s="1280"/>
    </row>
    <row r="66" spans="1:15" outlineLevel="1">
      <c r="A66" s="1826"/>
      <c r="B66" s="1826"/>
      <c r="C66" s="1826"/>
      <c r="D66" s="1826"/>
      <c r="E66" s="644"/>
      <c r="F66" s="1992">
        <f t="shared" si="1"/>
        <v>0</v>
      </c>
      <c r="G66" s="646"/>
      <c r="H66" s="1826"/>
      <c r="I66" s="1826"/>
      <c r="J66" s="1826"/>
      <c r="K66" s="1826"/>
      <c r="L66" s="1992">
        <f t="shared" ref="L66:L76" si="2">SUM(G66:K66)</f>
        <v>0</v>
      </c>
      <c r="M66" s="1280"/>
      <c r="N66" s="1280"/>
      <c r="O66" s="1280"/>
    </row>
    <row r="67" spans="1:15" outlineLevel="1">
      <c r="A67" s="1826"/>
      <c r="B67" s="1826"/>
      <c r="C67" s="1826"/>
      <c r="D67" s="1826"/>
      <c r="E67" s="644"/>
      <c r="F67" s="1992">
        <f t="shared" si="1"/>
        <v>0</v>
      </c>
      <c r="G67" s="646"/>
      <c r="H67" s="1826"/>
      <c r="I67" s="1826"/>
      <c r="J67" s="1826"/>
      <c r="K67" s="1826"/>
      <c r="L67" s="1992">
        <f t="shared" si="2"/>
        <v>0</v>
      </c>
      <c r="M67" s="1280"/>
      <c r="N67" s="1280"/>
      <c r="O67" s="1280"/>
    </row>
    <row r="68" spans="1:15" outlineLevel="1">
      <c r="A68" s="1826"/>
      <c r="B68" s="1826"/>
      <c r="C68" s="1826"/>
      <c r="D68" s="1826"/>
      <c r="E68" s="644"/>
      <c r="F68" s="1992">
        <f t="shared" si="1"/>
        <v>0</v>
      </c>
      <c r="G68" s="646"/>
      <c r="H68" s="1826"/>
      <c r="I68" s="1826"/>
      <c r="J68" s="1826"/>
      <c r="K68" s="1826"/>
      <c r="L68" s="1992">
        <f t="shared" si="2"/>
        <v>0</v>
      </c>
      <c r="M68" s="1280"/>
      <c r="N68" s="1280"/>
      <c r="O68" s="1280"/>
    </row>
    <row r="69" spans="1:15" outlineLevel="1">
      <c r="A69" s="1826"/>
      <c r="B69" s="1826"/>
      <c r="C69" s="1826"/>
      <c r="D69" s="1826"/>
      <c r="E69" s="644"/>
      <c r="F69" s="1992">
        <f t="shared" si="1"/>
        <v>0</v>
      </c>
      <c r="G69" s="646"/>
      <c r="H69" s="1826"/>
      <c r="I69" s="1826"/>
      <c r="J69" s="1826"/>
      <c r="K69" s="1826"/>
      <c r="L69" s="1992">
        <f t="shared" si="2"/>
        <v>0</v>
      </c>
      <c r="M69" s="1280"/>
      <c r="N69" s="1280"/>
      <c r="O69" s="1280"/>
    </row>
    <row r="70" spans="1:15" outlineLevel="1">
      <c r="A70" s="1826"/>
      <c r="B70" s="1826"/>
      <c r="C70" s="1826"/>
      <c r="D70" s="1826"/>
      <c r="E70" s="644"/>
      <c r="F70" s="1992">
        <f t="shared" si="1"/>
        <v>0</v>
      </c>
      <c r="G70" s="646"/>
      <c r="H70" s="1826"/>
      <c r="I70" s="1826"/>
      <c r="J70" s="1826"/>
      <c r="K70" s="1826"/>
      <c r="L70" s="1992">
        <f t="shared" si="2"/>
        <v>0</v>
      </c>
      <c r="M70" s="1280"/>
      <c r="N70" s="1280"/>
      <c r="O70" s="1280"/>
    </row>
    <row r="71" spans="1:15" outlineLevel="1">
      <c r="A71" s="1826"/>
      <c r="B71" s="1826"/>
      <c r="C71" s="1826"/>
      <c r="D71" s="1826"/>
      <c r="E71" s="644"/>
      <c r="F71" s="1992">
        <f t="shared" si="1"/>
        <v>0</v>
      </c>
      <c r="G71" s="646"/>
      <c r="H71" s="1826"/>
      <c r="I71" s="1826"/>
      <c r="J71" s="1826"/>
      <c r="K71" s="1826"/>
      <c r="L71" s="1992">
        <f t="shared" si="2"/>
        <v>0</v>
      </c>
      <c r="M71" s="1280"/>
      <c r="N71" s="1280"/>
      <c r="O71" s="1280"/>
    </row>
    <row r="72" spans="1:15" outlineLevel="1">
      <c r="A72" s="1826"/>
      <c r="B72" s="1826"/>
      <c r="C72" s="1826"/>
      <c r="D72" s="1826"/>
      <c r="E72" s="644"/>
      <c r="F72" s="1992">
        <f t="shared" si="1"/>
        <v>0</v>
      </c>
      <c r="G72" s="646"/>
      <c r="H72" s="1826"/>
      <c r="I72" s="1826"/>
      <c r="J72" s="1826"/>
      <c r="K72" s="1826"/>
      <c r="L72" s="1992">
        <f t="shared" si="2"/>
        <v>0</v>
      </c>
      <c r="M72" s="1280"/>
      <c r="N72" s="1280"/>
      <c r="O72" s="1280"/>
    </row>
    <row r="73" spans="1:15" outlineLevel="1">
      <c r="A73" s="1826"/>
      <c r="B73" s="1826"/>
      <c r="C73" s="1826"/>
      <c r="D73" s="1826"/>
      <c r="E73" s="644"/>
      <c r="F73" s="1992">
        <f t="shared" si="1"/>
        <v>0</v>
      </c>
      <c r="G73" s="646"/>
      <c r="H73" s="1826"/>
      <c r="I73" s="1826"/>
      <c r="J73" s="1826"/>
      <c r="K73" s="1826"/>
      <c r="L73" s="1992">
        <f t="shared" si="2"/>
        <v>0</v>
      </c>
      <c r="M73" s="1280"/>
      <c r="N73" s="1280"/>
      <c r="O73" s="1280"/>
    </row>
    <row r="74" spans="1:15" outlineLevel="1">
      <c r="A74" s="1826"/>
      <c r="B74" s="1826"/>
      <c r="C74" s="1826"/>
      <c r="D74" s="1826"/>
      <c r="E74" s="644"/>
      <c r="F74" s="1992">
        <f t="shared" si="1"/>
        <v>0</v>
      </c>
      <c r="G74" s="646"/>
      <c r="H74" s="1826"/>
      <c r="I74" s="1826"/>
      <c r="J74" s="1826"/>
      <c r="K74" s="1826"/>
      <c r="L74" s="1992">
        <f t="shared" si="2"/>
        <v>0</v>
      </c>
      <c r="M74" s="1280"/>
      <c r="N74" s="1280"/>
      <c r="O74" s="1280"/>
    </row>
    <row r="75" spans="1:15" outlineLevel="1">
      <c r="A75" s="1826"/>
      <c r="B75" s="1826"/>
      <c r="C75" s="1826"/>
      <c r="D75" s="1826"/>
      <c r="E75" s="644"/>
      <c r="F75" s="1992">
        <f t="shared" si="1"/>
        <v>0</v>
      </c>
      <c r="G75" s="646"/>
      <c r="H75" s="1826"/>
      <c r="I75" s="1826"/>
      <c r="J75" s="1826"/>
      <c r="K75" s="1826"/>
      <c r="L75" s="1992">
        <f t="shared" si="2"/>
        <v>0</v>
      </c>
      <c r="M75" s="1280"/>
      <c r="N75" s="1280"/>
      <c r="O75" s="1280"/>
    </row>
    <row r="76" spans="1:15" outlineLevel="1">
      <c r="A76" s="1826"/>
      <c r="B76" s="1826"/>
      <c r="C76" s="1826"/>
      <c r="D76" s="1826"/>
      <c r="E76" s="644"/>
      <c r="F76" s="1993">
        <f t="shared" si="1"/>
        <v>0</v>
      </c>
      <c r="G76" s="646"/>
      <c r="H76" s="1826"/>
      <c r="I76" s="1826"/>
      <c r="J76" s="1826"/>
      <c r="K76" s="1826"/>
      <c r="L76" s="1992">
        <f t="shared" si="2"/>
        <v>0</v>
      </c>
      <c r="M76" s="1280"/>
      <c r="N76" s="1280"/>
      <c r="O76" s="1280"/>
    </row>
    <row r="77" spans="1:15" outlineLevel="1">
      <c r="A77" s="583" t="s">
        <v>510</v>
      </c>
      <c r="B77" s="573">
        <f>SUM(B64:B76)</f>
        <v>0</v>
      </c>
      <c r="C77" s="573">
        <f t="shared" ref="C77:L77" si="3">SUM(C64:C76)</f>
        <v>0</v>
      </c>
      <c r="D77" s="573">
        <f t="shared" si="3"/>
        <v>0</v>
      </c>
      <c r="E77" s="573">
        <f t="shared" si="3"/>
        <v>0</v>
      </c>
      <c r="F77" s="573">
        <f t="shared" si="3"/>
        <v>0</v>
      </c>
      <c r="G77" s="573">
        <f t="shared" si="3"/>
        <v>0</v>
      </c>
      <c r="H77" s="573">
        <f t="shared" si="3"/>
        <v>0</v>
      </c>
      <c r="I77" s="573">
        <f t="shared" si="3"/>
        <v>0</v>
      </c>
      <c r="J77" s="573">
        <f t="shared" si="3"/>
        <v>0</v>
      </c>
      <c r="K77" s="573">
        <f t="shared" si="3"/>
        <v>0</v>
      </c>
      <c r="L77" s="588">
        <f t="shared" si="3"/>
        <v>0</v>
      </c>
      <c r="M77" s="1280"/>
      <c r="N77" s="1280"/>
      <c r="O77" s="1280"/>
    </row>
    <row r="81" spans="1:15" ht="18">
      <c r="A81" s="1978">
        <v>2012</v>
      </c>
      <c r="B81" s="1979"/>
      <c r="C81" s="1979"/>
      <c r="D81" s="1979"/>
      <c r="E81" s="1979"/>
      <c r="F81" s="1979"/>
      <c r="G81" s="1979"/>
      <c r="H81" s="1979"/>
      <c r="I81" s="1979"/>
      <c r="J81" s="1979"/>
      <c r="K81" s="1979"/>
      <c r="L81" s="1979"/>
      <c r="M81" s="1979"/>
      <c r="N81" s="1979"/>
      <c r="O81" s="1979"/>
    </row>
    <row r="82" spans="1:15" ht="13.5" outlineLevel="1" thickBot="1">
      <c r="A82" s="1280"/>
      <c r="B82" s="2186" t="s">
        <v>459</v>
      </c>
      <c r="C82" s="2187"/>
      <c r="D82" s="2187"/>
      <c r="E82" s="2187"/>
      <c r="F82" s="2187"/>
      <c r="G82" s="2186" t="s">
        <v>460</v>
      </c>
      <c r="H82" s="2187"/>
      <c r="I82" s="2187"/>
      <c r="J82" s="2187"/>
      <c r="K82" s="2187"/>
      <c r="L82" s="2188"/>
      <c r="M82" s="1280"/>
      <c r="N82" s="1280"/>
      <c r="O82" s="1280"/>
    </row>
    <row r="83" spans="1:15" ht="51.75" outlineLevel="1" thickBot="1">
      <c r="A83" s="1037"/>
      <c r="B83" s="1597" t="s">
        <v>461</v>
      </c>
      <c r="C83" s="1597" t="s">
        <v>152</v>
      </c>
      <c r="D83" s="1597" t="s">
        <v>363</v>
      </c>
      <c r="E83" s="1597" t="s">
        <v>462</v>
      </c>
      <c r="F83" s="1598" t="s">
        <v>463</v>
      </c>
      <c r="G83" s="1602" t="s">
        <v>464</v>
      </c>
      <c r="H83" s="1587" t="s">
        <v>317</v>
      </c>
      <c r="I83" s="1587" t="s">
        <v>465</v>
      </c>
      <c r="J83" s="1601" t="s">
        <v>466</v>
      </c>
      <c r="K83" s="1597" t="s">
        <v>462</v>
      </c>
      <c r="L83" s="1599" t="s">
        <v>467</v>
      </c>
      <c r="M83" s="570"/>
      <c r="N83" s="571" t="s">
        <v>468</v>
      </c>
      <c r="O83" s="571" t="s">
        <v>469</v>
      </c>
    </row>
    <row r="84" spans="1:15" ht="25.5" outlineLevel="1">
      <c r="A84" s="254" t="s">
        <v>470</v>
      </c>
      <c r="B84" s="572">
        <f>'C1 - Costs Matrix 2012'!$Q$77</f>
        <v>0</v>
      </c>
      <c r="C84" s="572">
        <f>'C1 - Costs Matrix 2012'!$W$77</f>
        <v>0</v>
      </c>
      <c r="D84" s="572">
        <f>'C1 - Costs Matrix 2012'!$AG$77</f>
        <v>0</v>
      </c>
      <c r="E84" s="572">
        <f>'C1 - Costs Matrix 2012'!$AH$77</f>
        <v>0</v>
      </c>
      <c r="F84" s="588">
        <f>SUM(B84:E84)</f>
        <v>0</v>
      </c>
      <c r="G84" s="1589"/>
      <c r="H84" s="572">
        <f>'C1 - Costs Matrix 2012'!$AP$77</f>
        <v>0</v>
      </c>
      <c r="I84" s="572">
        <f>'C1 - Costs Matrix 2012'!$AQ$77</f>
        <v>0</v>
      </c>
      <c r="J84" s="1589"/>
      <c r="K84" s="572">
        <f>'C1 - Costs Matrix 2012'!$AR$77</f>
        <v>0</v>
      </c>
      <c r="L84" s="574">
        <f t="shared" ref="L84:L89" si="4">SUM(H84:K84)</f>
        <v>0</v>
      </c>
      <c r="M84" s="1280"/>
      <c r="N84" s="575" t="s">
        <v>471</v>
      </c>
      <c r="O84" s="576" t="s">
        <v>472</v>
      </c>
    </row>
    <row r="85" spans="1:15" ht="25.5" outlineLevel="1">
      <c r="A85" s="1042" t="s">
        <v>473</v>
      </c>
      <c r="B85" s="1592"/>
      <c r="C85" s="1592"/>
      <c r="D85" s="572">
        <f>'C1 - Costs Matrix 2012'!$AG$115+'C1 - Costs Matrix 2012'!$AG$123</f>
        <v>0</v>
      </c>
      <c r="E85" s="1592"/>
      <c r="F85" s="588">
        <f>SUM(B85:E85)</f>
        <v>0</v>
      </c>
      <c r="G85" s="1589"/>
      <c r="H85" s="572">
        <f>+'C1 - Costs Matrix 2012'!$AP$115+'C1 - Costs Matrix 2012'!$AP$123</f>
        <v>0</v>
      </c>
      <c r="I85" s="572">
        <f>+'C1 - Costs Matrix 2012'!$AQ$115+'C1 - Costs Matrix 2012'!$AQ$123</f>
        <v>0</v>
      </c>
      <c r="J85" s="1592"/>
      <c r="K85" s="1592"/>
      <c r="L85" s="574">
        <f t="shared" si="4"/>
        <v>0</v>
      </c>
      <c r="M85" s="1280"/>
      <c r="N85" s="577">
        <v>1.1299999999999999</v>
      </c>
      <c r="O85" s="578" t="s">
        <v>474</v>
      </c>
    </row>
    <row r="86" spans="1:15" outlineLevel="1">
      <c r="A86" s="1042" t="s">
        <v>475</v>
      </c>
      <c r="B86" s="572">
        <f>-'C1 - Costs Matrix 2012'!$Q$29</f>
        <v>0</v>
      </c>
      <c r="C86" s="572">
        <f>-'C1 - Costs Matrix 2012'!$W$29</f>
        <v>0</v>
      </c>
      <c r="D86" s="572">
        <f>-'C1 - Costs Matrix 2012'!$AG$29-'C1 - Costs Matrix 2012'!$AG$110-'C1 - Costs Matrix 2012'!$AG$118</f>
        <v>0</v>
      </c>
      <c r="E86" s="572">
        <f>-'C1 - Costs Matrix 2012'!$AH$29</f>
        <v>0</v>
      </c>
      <c r="F86" s="588">
        <f>SUM(B86:E86)</f>
        <v>0</v>
      </c>
      <c r="G86" s="1589"/>
      <c r="H86" s="572">
        <f>-'C1 - Costs Matrix 2012'!$AP$29-'C1 - Costs Matrix 2012'!$AP$110-'C1 - Costs Matrix 2012'!$AP$118</f>
        <v>0</v>
      </c>
      <c r="I86" s="572">
        <f>-'C1 - Costs Matrix 2012'!$AQ$29-'C1 - Costs Matrix 2012'!$AQ$110-'C1 - Costs Matrix 2012'!$AQ$118</f>
        <v>0</v>
      </c>
      <c r="J86" s="1592"/>
      <c r="K86" s="572">
        <f>-'C1 - Costs Matrix 2012'!$AR$29</f>
        <v>0</v>
      </c>
      <c r="L86" s="574">
        <f t="shared" si="4"/>
        <v>0</v>
      </c>
      <c r="M86" s="1280"/>
      <c r="N86" s="577">
        <v>1.1200000000000001</v>
      </c>
      <c r="O86" s="579" t="s">
        <v>476</v>
      </c>
    </row>
    <row r="87" spans="1:15" outlineLevel="1">
      <c r="A87" s="1042" t="s">
        <v>477</v>
      </c>
      <c r="B87" s="585">
        <f>'C1 - Costs Matrix 2012'!$Q$79+'C1 - Costs Matrix 2012'!$Q$80+'C1 - Costs Matrix 2012'!$Q$106</f>
        <v>0</v>
      </c>
      <c r="C87" s="572">
        <f>'C1 - Costs Matrix 2012'!$W$79+'C1 - Costs Matrix 2012'!$W$80+'C1 - Costs Matrix 2012'!$W$106</f>
        <v>0</v>
      </c>
      <c r="D87" s="572">
        <f>'C1 - Costs Matrix 2012'!$AG$79+'C1 - Costs Matrix 2012'!$AG$80</f>
        <v>0</v>
      </c>
      <c r="E87" s="572">
        <f>'C1 - Costs Matrix 2012'!$AH$79+'C1 - Costs Matrix 2012'!$AH$80</f>
        <v>0</v>
      </c>
      <c r="F87" s="588">
        <f>SUM(B87:E87)</f>
        <v>0</v>
      </c>
      <c r="G87" s="1589"/>
      <c r="H87" s="572">
        <f>'C1 - Costs Matrix 2012'!$AP$79+'C1 - Costs Matrix 2012'!$AP$80+'C1 - Costs Matrix 2012'!$AP$106</f>
        <v>0</v>
      </c>
      <c r="I87" s="1589"/>
      <c r="J87" s="1589"/>
      <c r="K87" s="1589"/>
      <c r="L87" s="574">
        <f t="shared" si="4"/>
        <v>0</v>
      </c>
      <c r="M87" s="1280"/>
      <c r="N87" s="577">
        <v>1.1200000000000001</v>
      </c>
      <c r="O87" s="579" t="s">
        <v>478</v>
      </c>
    </row>
    <row r="88" spans="1:15" outlineLevel="1">
      <c r="A88" s="1042" t="s">
        <v>479</v>
      </c>
      <c r="B88" s="1588">
        <f>-'C1 - Costs Matrix 2012'!$Q$54</f>
        <v>0</v>
      </c>
      <c r="C88" s="572">
        <f>-'C1 - Costs Matrix 2012'!$W$54</f>
        <v>0</v>
      </c>
      <c r="D88" s="1592"/>
      <c r="E88" s="1592"/>
      <c r="F88" s="588">
        <f>SUM(B88:E88)</f>
        <v>0</v>
      </c>
      <c r="G88" s="1589"/>
      <c r="H88" s="1589"/>
      <c r="I88" s="1589"/>
      <c r="J88" s="574">
        <f>-F88</f>
        <v>0</v>
      </c>
      <c r="K88" s="1589"/>
      <c r="L88" s="574">
        <f t="shared" si="4"/>
        <v>0</v>
      </c>
      <c r="M88" s="1280"/>
      <c r="N88" s="577">
        <v>1.1599999999999999</v>
      </c>
      <c r="O88" s="578" t="s">
        <v>480</v>
      </c>
    </row>
    <row r="89" spans="1:15" outlineLevel="1">
      <c r="A89" s="1596" t="s">
        <v>481</v>
      </c>
      <c r="B89" s="574">
        <f>SUM(B84:B88)</f>
        <v>0</v>
      </c>
      <c r="C89" s="574">
        <f>SUM(C84:C88)</f>
        <v>0</v>
      </c>
      <c r="D89" s="574">
        <f>SUM(D84:D88)</f>
        <v>0</v>
      </c>
      <c r="E89" s="574">
        <f>SUM(E84:E88)</f>
        <v>0</v>
      </c>
      <c r="F89" s="592">
        <f>SUM(F84:F88)</f>
        <v>0</v>
      </c>
      <c r="G89" s="1589"/>
      <c r="H89" s="574">
        <f>SUM(H84:H88)</f>
        <v>0</v>
      </c>
      <c r="I89" s="574">
        <f>SUM(I84:I88)</f>
        <v>0</v>
      </c>
      <c r="J89" s="574">
        <f>SUM(J84:J88)</f>
        <v>0</v>
      </c>
      <c r="K89" s="574">
        <f>SUM(K84:K88)</f>
        <v>0</v>
      </c>
      <c r="L89" s="574">
        <f t="shared" si="4"/>
        <v>0</v>
      </c>
      <c r="M89" s="1280"/>
      <c r="N89" s="578"/>
      <c r="O89" s="579"/>
    </row>
    <row r="90" spans="1:15" outlineLevel="1">
      <c r="A90" s="233"/>
      <c r="B90" s="1600"/>
      <c r="C90" s="1600"/>
      <c r="D90" s="1600"/>
      <c r="E90" s="1600"/>
      <c r="F90" s="702"/>
      <c r="G90" s="1036"/>
      <c r="H90" s="1036"/>
      <c r="I90" s="1036"/>
      <c r="J90" s="1036"/>
      <c r="K90" s="1036"/>
      <c r="L90" s="1515"/>
      <c r="M90" s="1280"/>
      <c r="N90" s="578"/>
      <c r="O90" s="578"/>
    </row>
    <row r="91" spans="1:15" outlineLevel="1">
      <c r="A91" s="581" t="s">
        <v>482</v>
      </c>
      <c r="B91" s="1600"/>
      <c r="C91" s="1600"/>
      <c r="D91" s="1600"/>
      <c r="E91" s="1600"/>
      <c r="F91" s="702"/>
      <c r="G91" s="1036"/>
      <c r="H91" s="1036"/>
      <c r="I91" s="1036"/>
      <c r="J91" s="1036"/>
      <c r="K91" s="1036"/>
      <c r="L91" s="1515"/>
      <c r="M91" s="1280"/>
      <c r="N91" s="578"/>
      <c r="O91" s="578"/>
    </row>
    <row r="92" spans="1:15" ht="25.5" outlineLevel="1">
      <c r="A92" s="692" t="s">
        <v>483</v>
      </c>
      <c r="B92" s="2189">
        <f>'C8 - Related Party Cross Sub'!AR427</f>
        <v>0</v>
      </c>
      <c r="C92" s="2190"/>
      <c r="D92" s="2085">
        <f>'C8 - Related Party Cross Sub'!AT427</f>
        <v>0</v>
      </c>
      <c r="E92" s="572">
        <f>-'C33 - Atypicals 2012'!$AI$376</f>
        <v>0</v>
      </c>
      <c r="F92" s="574">
        <f>SUM(B92:E92)</f>
        <v>0</v>
      </c>
      <c r="G92" s="1594"/>
      <c r="H92" s="2088">
        <f>'C8 - Related Party Cross Sub'!AU427</f>
        <v>0</v>
      </c>
      <c r="I92" s="2088">
        <f>'C8 - Related Party Cross Sub'!AS427</f>
        <v>0</v>
      </c>
      <c r="J92" s="1594"/>
      <c r="K92" s="131">
        <f>-'C33 - Atypicals 2012'!$AT$376+'C33 - Atypicals 2012'!$AI$376</f>
        <v>0</v>
      </c>
      <c r="L92" s="1191">
        <f>SUM(H92:K92)</f>
        <v>0</v>
      </c>
      <c r="M92" s="73"/>
      <c r="N92" s="578" t="s">
        <v>484</v>
      </c>
      <c r="O92" s="579" t="s">
        <v>485</v>
      </c>
    </row>
    <row r="93" spans="1:15" outlineLevel="1">
      <c r="A93" s="692"/>
      <c r="B93" s="1593"/>
      <c r="C93" s="1848"/>
      <c r="D93" s="1592"/>
      <c r="E93" s="1592"/>
      <c r="F93" s="1848"/>
      <c r="G93" s="1594"/>
      <c r="H93" s="1594"/>
      <c r="I93" s="1594"/>
      <c r="J93" s="1594"/>
      <c r="K93" s="1594"/>
      <c r="L93" s="1594"/>
      <c r="M93" s="1280"/>
      <c r="N93" s="578"/>
      <c r="O93" s="579"/>
    </row>
    <row r="94" spans="1:15" outlineLevel="1">
      <c r="A94" s="692" t="s">
        <v>206</v>
      </c>
      <c r="B94" s="1592"/>
      <c r="C94" s="1592"/>
      <c r="D94" s="1592"/>
      <c r="E94" s="1592"/>
      <c r="F94" s="1592"/>
      <c r="G94" s="1594"/>
      <c r="H94" s="1594"/>
      <c r="I94" s="1594"/>
      <c r="J94" s="1594"/>
      <c r="K94" s="131">
        <f>-'C33 - Atypicals 2012'!$AP$144</f>
        <v>0</v>
      </c>
      <c r="L94" s="1191">
        <f>K94</f>
        <v>0</v>
      </c>
      <c r="M94" s="1280"/>
      <c r="N94" s="577">
        <v>1.1599999999999999</v>
      </c>
      <c r="O94" s="579" t="s">
        <v>486</v>
      </c>
    </row>
    <row r="95" spans="1:15" outlineLevel="1">
      <c r="A95" s="692" t="s">
        <v>156</v>
      </c>
      <c r="B95" s="1592"/>
      <c r="C95" s="1592"/>
      <c r="D95" s="1592"/>
      <c r="E95" s="1592"/>
      <c r="F95" s="572">
        <f>-'C33 - Atypicals 2010'!$AI$38-'C33 - Atypicals 2010'!$AI$129</f>
        <v>0</v>
      </c>
      <c r="G95" s="1594"/>
      <c r="H95" s="1594"/>
      <c r="I95" s="1594"/>
      <c r="J95" s="1594"/>
      <c r="K95" s="131">
        <f>-'C33 - Atypicals 2012'!$AP$38-'C33 - Atypicals 2012'!$AQ$38-'C33 - Atypicals 2012'!$AP$129-'C33 - Atypicals 2012'!$AQ$129</f>
        <v>0</v>
      </c>
      <c r="L95" s="1191">
        <f>SUM(K95)</f>
        <v>0</v>
      </c>
      <c r="M95" s="1280"/>
      <c r="N95" s="577">
        <v>1.1599999999999999</v>
      </c>
      <c r="O95" s="579" t="s">
        <v>487</v>
      </c>
    </row>
    <row r="96" spans="1:15" outlineLevel="1">
      <c r="A96" s="692" t="s">
        <v>488</v>
      </c>
      <c r="B96" s="1592"/>
      <c r="C96" s="1592"/>
      <c r="D96" s="1592"/>
      <c r="E96" s="1592"/>
      <c r="F96" s="572">
        <f>-'C33 - Atypicals 2010'!$AI$159</f>
        <v>0</v>
      </c>
      <c r="G96" s="1594"/>
      <c r="H96" s="1594"/>
      <c r="I96" s="1594"/>
      <c r="J96" s="1594"/>
      <c r="K96" s="131">
        <f>-'C33 - Atypicals 2012'!$AP$159-'C33 - Atypicals 2012'!$AQ$159</f>
        <v>0</v>
      </c>
      <c r="L96" s="1191">
        <f>SUM(K96)</f>
        <v>0</v>
      </c>
      <c r="M96" s="1280"/>
      <c r="N96" s="577"/>
      <c r="O96" s="579"/>
    </row>
    <row r="97" spans="1:15" outlineLevel="1">
      <c r="A97" s="1603" t="s">
        <v>868</v>
      </c>
      <c r="B97" s="1592"/>
      <c r="C97" s="1592"/>
      <c r="D97" s="1592"/>
      <c r="E97" s="1592"/>
      <c r="F97" s="1592"/>
      <c r="G97" s="1594"/>
      <c r="H97" s="131">
        <f>'C37 - Finance and Reg'!$H$13</f>
        <v>0</v>
      </c>
      <c r="I97" s="1594"/>
      <c r="J97" s="1594"/>
      <c r="K97" s="1594"/>
      <c r="L97" s="1191">
        <f>H97</f>
        <v>0</v>
      </c>
      <c r="M97" s="73"/>
      <c r="N97" s="577">
        <v>1.1599999999999999</v>
      </c>
      <c r="O97" s="579" t="s">
        <v>489</v>
      </c>
    </row>
    <row r="98" spans="1:15" outlineLevel="1">
      <c r="A98" s="1042" t="s">
        <v>195</v>
      </c>
      <c r="B98" s="1592"/>
      <c r="C98" s="1592"/>
      <c r="D98" s="1592"/>
      <c r="E98" s="1592"/>
      <c r="F98" s="572">
        <f>'C34 - Non Activity Based Costs'!$H$53</f>
        <v>0</v>
      </c>
      <c r="G98" s="1595"/>
      <c r="H98" s="1594"/>
      <c r="I98" s="131">
        <f>'C34 - Non Activity Based Costs'!$H$52</f>
        <v>0</v>
      </c>
      <c r="J98" s="1594"/>
      <c r="K98" s="1594"/>
      <c r="L98" s="1191">
        <f>I98</f>
        <v>0</v>
      </c>
      <c r="M98" s="1280"/>
      <c r="N98" s="577">
        <v>1.1499999999999999</v>
      </c>
      <c r="O98" s="579" t="s">
        <v>490</v>
      </c>
    </row>
    <row r="99" spans="1:15" outlineLevel="1">
      <c r="A99" s="1042" t="s">
        <v>194</v>
      </c>
      <c r="B99" s="1592"/>
      <c r="C99" s="1592"/>
      <c r="D99" s="1592"/>
      <c r="E99" s="1592"/>
      <c r="F99" s="572">
        <f>'C34 - Non Activity Based Costs'!$H$50</f>
        <v>0</v>
      </c>
      <c r="G99" s="1595"/>
      <c r="H99" s="1594"/>
      <c r="I99" s="1594"/>
      <c r="J99" s="1594"/>
      <c r="K99" s="1594"/>
      <c r="L99" s="1594"/>
      <c r="M99" s="1280"/>
      <c r="N99" s="577">
        <v>1.1499999999999999</v>
      </c>
      <c r="O99" s="579" t="s">
        <v>491</v>
      </c>
    </row>
    <row r="100" spans="1:15" ht="25.5" outlineLevel="1">
      <c r="A100" s="1042" t="s">
        <v>492</v>
      </c>
      <c r="B100" s="1592"/>
      <c r="C100" s="1592"/>
      <c r="D100" s="1592"/>
      <c r="E100" s="1592"/>
      <c r="F100" s="572">
        <f>'C28 - Ex Services (exc conns)'!$H$185</f>
        <v>0</v>
      </c>
      <c r="G100" s="1595"/>
      <c r="H100" s="1594"/>
      <c r="I100" s="1594"/>
      <c r="J100" s="1594"/>
      <c r="K100" s="1594"/>
      <c r="L100" s="1594"/>
      <c r="M100" s="1280"/>
      <c r="N100" s="577">
        <v>1.1499999999999999</v>
      </c>
      <c r="O100" s="586" t="s">
        <v>493</v>
      </c>
    </row>
    <row r="101" spans="1:15" outlineLevel="1">
      <c r="A101" s="1042" t="s">
        <v>1050</v>
      </c>
      <c r="B101" s="1592"/>
      <c r="C101" s="1592"/>
      <c r="D101" s="1592"/>
      <c r="E101" s="1592"/>
      <c r="F101" s="572">
        <f>'C28 - Ex Services (exc conns)'!$H$182</f>
        <v>0</v>
      </c>
      <c r="G101" s="1595"/>
      <c r="H101" s="1594"/>
      <c r="I101" s="1594"/>
      <c r="J101" s="1594"/>
      <c r="K101" s="1594"/>
      <c r="L101" s="1594"/>
      <c r="M101" s="1280"/>
      <c r="N101" s="577"/>
      <c r="O101" s="586"/>
    </row>
    <row r="102" spans="1:15" outlineLevel="1">
      <c r="A102" s="1983" t="s">
        <v>494</v>
      </c>
      <c r="B102" s="1984">
        <f>B151</f>
        <v>0</v>
      </c>
      <c r="C102" s="1985">
        <f>C151</f>
        <v>0</v>
      </c>
      <c r="D102" s="1985">
        <f>D151</f>
        <v>0</v>
      </c>
      <c r="E102" s="1985">
        <f>E151</f>
        <v>0</v>
      </c>
      <c r="F102" s="574">
        <f>SUM(B102:E102)</f>
        <v>0</v>
      </c>
      <c r="G102" s="1986">
        <f>G151</f>
        <v>0</v>
      </c>
      <c r="H102" s="1986">
        <f>H151</f>
        <v>0</v>
      </c>
      <c r="I102" s="1986">
        <f>I151</f>
        <v>0</v>
      </c>
      <c r="J102" s="1986">
        <f>J151</f>
        <v>0</v>
      </c>
      <c r="K102" s="1986">
        <f>K151</f>
        <v>0</v>
      </c>
      <c r="L102" s="574">
        <f>SUM(G102:K102)</f>
        <v>0</v>
      </c>
      <c r="M102" s="1280"/>
      <c r="N102" s="578"/>
      <c r="O102" s="578"/>
    </row>
    <row r="103" spans="1:15" outlineLevel="1">
      <c r="A103" s="1042"/>
      <c r="B103" s="1592"/>
      <c r="C103" s="1592"/>
      <c r="D103" s="1592"/>
      <c r="E103" s="1592"/>
      <c r="F103" s="572"/>
      <c r="G103" s="1590"/>
      <c r="H103" s="1589"/>
      <c r="I103" s="1589"/>
      <c r="J103" s="1589"/>
      <c r="K103" s="1589"/>
      <c r="L103" s="1589"/>
      <c r="M103" s="1280"/>
      <c r="N103" s="578"/>
      <c r="O103" s="578"/>
    </row>
    <row r="104" spans="1:15" outlineLevel="1">
      <c r="A104" s="1042"/>
      <c r="B104" s="1592"/>
      <c r="C104" s="1592"/>
      <c r="D104" s="1592"/>
      <c r="E104" s="1592"/>
      <c r="F104" s="572"/>
      <c r="G104" s="1590"/>
      <c r="H104" s="1589"/>
      <c r="I104" s="1589"/>
      <c r="J104" s="1589"/>
      <c r="K104" s="1589"/>
      <c r="L104" s="1589"/>
      <c r="M104" s="1280"/>
      <c r="N104" s="578"/>
      <c r="O104" s="578"/>
    </row>
    <row r="105" spans="1:15" outlineLevel="1">
      <c r="A105" s="587"/>
      <c r="B105" s="1036"/>
      <c r="C105" s="1036"/>
      <c r="D105" s="1036"/>
      <c r="E105" s="1036"/>
      <c r="F105" s="582"/>
      <c r="G105" s="1036"/>
      <c r="H105" s="1036"/>
      <c r="I105" s="1036"/>
      <c r="J105" s="1036"/>
      <c r="K105" s="1036"/>
      <c r="L105" s="1036"/>
      <c r="M105" s="1036"/>
      <c r="N105" s="578"/>
      <c r="O105" s="578"/>
    </row>
    <row r="106" spans="1:15" ht="14.25" outlineLevel="1">
      <c r="A106" s="101" t="s">
        <v>495</v>
      </c>
      <c r="B106" s="1591"/>
      <c r="C106" s="1591"/>
      <c r="D106" s="1591"/>
      <c r="E106" s="1591"/>
      <c r="F106" s="589">
        <f>SUM(F89:F104)</f>
        <v>0</v>
      </c>
      <c r="G106" s="1589"/>
      <c r="H106" s="1589"/>
      <c r="I106" s="1589"/>
      <c r="J106" s="1589"/>
      <c r="K106" s="1589"/>
      <c r="L106" s="574">
        <f>SUM(L89:L104)</f>
        <v>0</v>
      </c>
      <c r="M106" s="1280"/>
      <c r="N106" s="578"/>
      <c r="O106" s="578"/>
    </row>
    <row r="107" spans="1:15" outlineLevel="1">
      <c r="A107" s="587"/>
      <c r="B107" s="1036"/>
      <c r="C107" s="1036"/>
      <c r="D107" s="1036"/>
      <c r="E107" s="1036"/>
      <c r="F107" s="587"/>
      <c r="G107" s="582"/>
      <c r="H107" s="1036"/>
      <c r="I107" s="1036"/>
      <c r="J107" s="1036"/>
      <c r="K107" s="1036"/>
      <c r="L107" s="1036"/>
      <c r="M107" s="1280"/>
      <c r="N107" s="578"/>
      <c r="O107" s="578"/>
    </row>
    <row r="108" spans="1:15" ht="14.25" outlineLevel="1">
      <c r="A108" s="244" t="s">
        <v>496</v>
      </c>
      <c r="B108" s="1591"/>
      <c r="C108" s="1591"/>
      <c r="D108" s="1591"/>
      <c r="E108" s="1591"/>
      <c r="F108" s="588">
        <f>-F106*0.15</f>
        <v>0</v>
      </c>
      <c r="G108" s="574">
        <f>-F108</f>
        <v>0</v>
      </c>
      <c r="H108" s="1589"/>
      <c r="I108" s="1589"/>
      <c r="J108" s="1589"/>
      <c r="K108" s="1589"/>
      <c r="L108" s="574">
        <f>SUM(G108:K108)</f>
        <v>0</v>
      </c>
      <c r="M108" s="1280"/>
      <c r="N108" s="578"/>
      <c r="O108" s="578"/>
    </row>
    <row r="109" spans="1:15" outlineLevel="1">
      <c r="A109" s="587"/>
      <c r="B109" s="1036"/>
      <c r="C109" s="1036"/>
      <c r="D109" s="1036"/>
      <c r="E109" s="1036"/>
      <c r="F109" s="587"/>
      <c r="G109" s="580"/>
      <c r="H109" s="1036"/>
      <c r="I109" s="1036"/>
      <c r="J109" s="1036"/>
      <c r="K109" s="1036"/>
      <c r="L109" s="1036"/>
      <c r="M109" s="1036"/>
      <c r="N109" s="578"/>
      <c r="O109" s="578"/>
    </row>
    <row r="110" spans="1:15" ht="28.5" outlineLevel="1">
      <c r="A110" s="101" t="s">
        <v>497</v>
      </c>
      <c r="B110" s="1589"/>
      <c r="C110" s="1589"/>
      <c r="D110" s="1589"/>
      <c r="E110" s="1589"/>
      <c r="F110" s="589">
        <f>F106*0.85</f>
        <v>0</v>
      </c>
      <c r="G110" s="1589"/>
      <c r="H110" s="1589"/>
      <c r="I110" s="1589"/>
      <c r="J110" s="1589"/>
      <c r="K110" s="1589"/>
      <c r="L110" s="1589"/>
      <c r="M110" s="1280"/>
      <c r="N110" s="578"/>
      <c r="O110" s="578"/>
    </row>
    <row r="111" spans="1:15" outlineLevel="1">
      <c r="A111" s="1037"/>
      <c r="B111" s="582"/>
      <c r="C111" s="582"/>
      <c r="D111" s="582"/>
      <c r="E111" s="582"/>
      <c r="F111" s="587"/>
      <c r="G111" s="1036"/>
      <c r="H111" s="582"/>
      <c r="I111" s="582"/>
      <c r="J111" s="1036"/>
      <c r="K111" s="582"/>
      <c r="L111" s="582"/>
      <c r="M111" s="1036"/>
      <c r="N111" s="578"/>
      <c r="O111" s="578"/>
    </row>
    <row r="112" spans="1:15" ht="25.5" outlineLevel="1">
      <c r="A112" s="220" t="s">
        <v>498</v>
      </c>
      <c r="B112" s="584">
        <f>-B86</f>
        <v>0</v>
      </c>
      <c r="C112" s="574">
        <f>-C86</f>
        <v>0</v>
      </c>
      <c r="D112" s="574">
        <f>-D86</f>
        <v>0</v>
      </c>
      <c r="E112" s="574">
        <f>-E86</f>
        <v>0</v>
      </c>
      <c r="F112" s="574">
        <f>-F86</f>
        <v>0</v>
      </c>
      <c r="G112" s="1703"/>
      <c r="H112" s="574">
        <f>-H86</f>
        <v>0</v>
      </c>
      <c r="I112" s="574">
        <f>-I86</f>
        <v>0</v>
      </c>
      <c r="J112" s="1702"/>
      <c r="K112" s="574">
        <f>-K86</f>
        <v>0</v>
      </c>
      <c r="L112" s="574">
        <f>-L86</f>
        <v>0</v>
      </c>
      <c r="M112" s="1162"/>
      <c r="N112" s="578"/>
      <c r="O112" s="578"/>
    </row>
    <row r="113" spans="1:15" outlineLevel="1">
      <c r="A113" s="587"/>
      <c r="B113" s="580"/>
      <c r="C113" s="580"/>
      <c r="D113" s="580"/>
      <c r="E113" s="580"/>
      <c r="F113" s="587"/>
      <c r="G113" s="582"/>
      <c r="H113" s="580"/>
      <c r="I113" s="580"/>
      <c r="J113" s="1036"/>
      <c r="K113" s="580"/>
      <c r="L113" s="587"/>
      <c r="M113" s="1280"/>
      <c r="N113" s="578"/>
      <c r="O113" s="578"/>
    </row>
    <row r="114" spans="1:15" ht="14.25" outlineLevel="1">
      <c r="A114" s="244" t="s">
        <v>496</v>
      </c>
      <c r="B114" s="1591"/>
      <c r="C114" s="1591"/>
      <c r="D114" s="1591"/>
      <c r="E114" s="1591"/>
      <c r="F114" s="588">
        <f>-F112*0.15</f>
        <v>0</v>
      </c>
      <c r="G114" s="574">
        <f>-F114</f>
        <v>0</v>
      </c>
      <c r="H114" s="1589"/>
      <c r="I114" s="1589"/>
      <c r="J114" s="1589"/>
      <c r="K114" s="1589"/>
      <c r="L114" s="574">
        <f>SUM(G114:K114)</f>
        <v>0</v>
      </c>
      <c r="M114" s="1280"/>
      <c r="N114" s="578"/>
      <c r="O114" s="578"/>
    </row>
    <row r="115" spans="1:15" outlineLevel="1">
      <c r="A115" s="587"/>
      <c r="B115" s="1036"/>
      <c r="C115" s="1036"/>
      <c r="D115" s="1036"/>
      <c r="E115" s="1036"/>
      <c r="F115" s="587"/>
      <c r="G115" s="580"/>
      <c r="H115" s="1036"/>
      <c r="I115" s="1036"/>
      <c r="J115" s="1036"/>
      <c r="K115" s="1036"/>
      <c r="L115" s="1036"/>
      <c r="M115" s="1036"/>
      <c r="N115" s="578"/>
      <c r="O115" s="578"/>
    </row>
    <row r="116" spans="1:15" ht="28.5" outlineLevel="1">
      <c r="A116" s="101" t="s">
        <v>499</v>
      </c>
      <c r="B116" s="1589"/>
      <c r="C116" s="1589"/>
      <c r="D116" s="1589"/>
      <c r="E116" s="1589"/>
      <c r="F116" s="589">
        <f>F112*0.85</f>
        <v>0</v>
      </c>
      <c r="G116" s="1589"/>
      <c r="H116" s="1589"/>
      <c r="I116" s="1589"/>
      <c r="J116" s="1589"/>
      <c r="K116" s="1589"/>
      <c r="L116" s="1589"/>
      <c r="M116" s="1280"/>
      <c r="N116" s="578"/>
      <c r="O116" s="578"/>
    </row>
    <row r="117" spans="1:15" outlineLevel="1">
      <c r="A117" s="587"/>
      <c r="B117" s="1036"/>
      <c r="C117" s="1036"/>
      <c r="D117" s="1036"/>
      <c r="E117" s="1036"/>
      <c r="F117" s="587"/>
      <c r="G117" s="1036"/>
      <c r="H117" s="1036"/>
      <c r="I117" s="1036"/>
      <c r="J117" s="1036"/>
      <c r="K117" s="1036"/>
      <c r="L117" s="1036"/>
      <c r="M117" s="1036"/>
      <c r="N117" s="578"/>
      <c r="O117" s="578"/>
    </row>
    <row r="118" spans="1:15" ht="14.25" outlineLevel="1">
      <c r="A118" s="1586" t="s">
        <v>500</v>
      </c>
      <c r="B118" s="1589"/>
      <c r="C118" s="1589"/>
      <c r="D118" s="1589"/>
      <c r="E118" s="1589"/>
      <c r="F118" s="589">
        <f>F116+F110</f>
        <v>0</v>
      </c>
      <c r="G118" s="1590"/>
      <c r="H118" s="1590"/>
      <c r="I118" s="1590"/>
      <c r="J118" s="1590"/>
      <c r="K118" s="1590"/>
      <c r="L118" s="1590"/>
      <c r="M118" s="1036"/>
      <c r="N118" s="578"/>
      <c r="O118" s="578"/>
    </row>
    <row r="119" spans="1:15" outlineLevel="1">
      <c r="A119" s="587"/>
      <c r="B119" s="1036"/>
      <c r="C119" s="1036"/>
      <c r="D119" s="1036"/>
      <c r="E119" s="1036"/>
      <c r="F119" s="580"/>
      <c r="G119" s="582"/>
      <c r="H119" s="582"/>
      <c r="I119" s="582"/>
      <c r="J119" s="582"/>
      <c r="K119" s="582"/>
      <c r="L119" s="582"/>
      <c r="M119" s="1036"/>
      <c r="N119" s="578"/>
      <c r="O119" s="578"/>
    </row>
    <row r="120" spans="1:15" ht="14.25" outlineLevel="1">
      <c r="A120" s="101" t="s">
        <v>460</v>
      </c>
      <c r="B120" s="1585"/>
      <c r="C120" s="1585"/>
      <c r="D120" s="1585"/>
      <c r="E120" s="1585"/>
      <c r="F120" s="1585"/>
      <c r="G120" s="590">
        <f>G108+G114</f>
        <v>0</v>
      </c>
      <c r="H120" s="590">
        <f>SUM(H89:H112)</f>
        <v>0</v>
      </c>
      <c r="I120" s="590">
        <f>SUM(I89:I112)</f>
        <v>0</v>
      </c>
      <c r="J120" s="590">
        <f>SUM(J89:J112)</f>
        <v>0</v>
      </c>
      <c r="K120" s="590">
        <f>SUM(K89:K112)</f>
        <v>0</v>
      </c>
      <c r="L120" s="589">
        <f>SUM(G120:K120)</f>
        <v>0</v>
      </c>
      <c r="M120" s="1036"/>
      <c r="N120" s="578"/>
      <c r="O120" s="578"/>
    </row>
    <row r="121" spans="1:15" outlineLevel="1">
      <c r="A121" s="587"/>
      <c r="B121" s="1280"/>
      <c r="C121" s="1280"/>
      <c r="D121" s="1280"/>
      <c r="E121" s="1280"/>
      <c r="F121" s="1280"/>
      <c r="G121" s="1280"/>
      <c r="H121" s="1280"/>
      <c r="I121" s="1280"/>
      <c r="J121" s="1280"/>
      <c r="K121" s="1280"/>
      <c r="L121" s="1280"/>
      <c r="M121" s="1036"/>
      <c r="N121" s="578"/>
      <c r="O121" s="578"/>
    </row>
    <row r="122" spans="1:15" ht="14.25" outlineLevel="1">
      <c r="A122" s="1586" t="s">
        <v>501</v>
      </c>
      <c r="B122" s="1585"/>
      <c r="C122" s="1585"/>
      <c r="D122" s="1585"/>
      <c r="E122" s="1585"/>
      <c r="F122" s="1037"/>
      <c r="G122" s="1584"/>
      <c r="H122" s="1584"/>
      <c r="I122" s="1584"/>
      <c r="J122" s="1584"/>
      <c r="K122" s="1584"/>
      <c r="L122" s="1037"/>
      <c r="M122" s="1280"/>
      <c r="N122" s="578"/>
      <c r="O122" s="578"/>
    </row>
    <row r="123" spans="1:15" outlineLevel="1">
      <c r="A123" s="587"/>
      <c r="B123" s="1280"/>
      <c r="C123" s="1280"/>
      <c r="D123" s="1280"/>
      <c r="E123" s="1280"/>
      <c r="F123" s="1280"/>
      <c r="G123" s="1280"/>
      <c r="H123" s="1280"/>
      <c r="I123" s="1280"/>
      <c r="J123" s="1280"/>
      <c r="K123" s="1280"/>
      <c r="L123" s="1280"/>
      <c r="M123" s="1280"/>
      <c r="N123" s="578"/>
      <c r="O123" s="578"/>
    </row>
    <row r="124" spans="1:15" ht="14.25" outlineLevel="1">
      <c r="A124" s="1586" t="s">
        <v>502</v>
      </c>
      <c r="B124" s="1584"/>
      <c r="C124" s="1584"/>
      <c r="D124" s="1584"/>
      <c r="E124" s="1584"/>
      <c r="F124" s="589">
        <f>F118-F122</f>
        <v>0</v>
      </c>
      <c r="G124" s="1584"/>
      <c r="H124" s="1584"/>
      <c r="I124" s="1584"/>
      <c r="J124" s="1584"/>
      <c r="K124" s="1584"/>
      <c r="L124" s="589">
        <f>L120-L122</f>
        <v>0</v>
      </c>
      <c r="M124" s="1280"/>
      <c r="N124" s="578"/>
      <c r="O124" s="578"/>
    </row>
    <row r="125" spans="1:15" outlineLevel="1">
      <c r="A125" s="587"/>
      <c r="B125" s="1280"/>
      <c r="C125" s="1280"/>
      <c r="D125" s="1280"/>
      <c r="E125" s="1280"/>
      <c r="F125" s="1280"/>
      <c r="G125" s="1280"/>
      <c r="H125" s="1280"/>
      <c r="I125" s="1280"/>
      <c r="J125" s="1280"/>
      <c r="K125" s="1280"/>
      <c r="L125" s="1280"/>
      <c r="M125" s="1280"/>
      <c r="N125" s="578"/>
      <c r="O125" s="578"/>
    </row>
    <row r="126" spans="1:15" ht="14.25" outlineLevel="1">
      <c r="A126" s="1586" t="s">
        <v>503</v>
      </c>
      <c r="B126" s="1584"/>
      <c r="C126" s="1584"/>
      <c r="D126" s="1584"/>
      <c r="E126" s="1584"/>
      <c r="F126" s="1037"/>
      <c r="G126" s="1584"/>
      <c r="H126" s="1584"/>
      <c r="I126" s="1584"/>
      <c r="J126" s="1584"/>
      <c r="K126" s="1584"/>
      <c r="L126" s="1037"/>
      <c r="M126" s="1280"/>
      <c r="N126" s="578"/>
      <c r="O126" s="578"/>
    </row>
    <row r="127" spans="1:15" ht="14.25" outlineLevel="1">
      <c r="A127" s="1586" t="s">
        <v>504</v>
      </c>
      <c r="B127" s="1584"/>
      <c r="C127" s="1584"/>
      <c r="D127" s="1584"/>
      <c r="E127" s="1584"/>
      <c r="F127" s="592">
        <f>F110</f>
        <v>0</v>
      </c>
      <c r="G127" s="1584"/>
      <c r="H127" s="1584"/>
      <c r="I127" s="1584"/>
      <c r="J127" s="1584"/>
      <c r="K127" s="1584"/>
      <c r="L127" s="589">
        <f>L106+L108</f>
        <v>0</v>
      </c>
      <c r="M127" s="1280"/>
      <c r="N127" s="578"/>
      <c r="O127" s="579"/>
    </row>
    <row r="128" spans="1:15" ht="14.25" outlineLevel="1">
      <c r="A128" s="1586" t="s">
        <v>502</v>
      </c>
      <c r="B128" s="1584"/>
      <c r="C128" s="1584"/>
      <c r="D128" s="1584"/>
      <c r="E128" s="1584"/>
      <c r="F128" s="592">
        <f>F127-F126</f>
        <v>0</v>
      </c>
      <c r="G128" s="1584"/>
      <c r="H128" s="1584"/>
      <c r="I128" s="1584"/>
      <c r="J128" s="1584"/>
      <c r="K128" s="1584"/>
      <c r="L128" s="589">
        <f>L127-L126</f>
        <v>0</v>
      </c>
      <c r="M128" s="1280"/>
      <c r="N128" s="578"/>
      <c r="O128" s="578"/>
    </row>
    <row r="129" spans="1:15" ht="14.25" outlineLevel="1">
      <c r="A129" s="1704"/>
      <c r="B129" s="1280"/>
      <c r="C129" s="1280"/>
      <c r="D129" s="1280"/>
      <c r="E129" s="1280"/>
      <c r="F129" s="258"/>
      <c r="G129" s="1280"/>
      <c r="H129" s="1280"/>
      <c r="I129" s="1280"/>
      <c r="J129" s="1280"/>
      <c r="K129" s="1280"/>
      <c r="L129" s="1280"/>
      <c r="M129" s="1280"/>
      <c r="N129" s="578"/>
      <c r="O129" s="578"/>
    </row>
    <row r="130" spans="1:15" ht="14.25" outlineLevel="1">
      <c r="A130" s="1586" t="s">
        <v>505</v>
      </c>
      <c r="B130" s="1584"/>
      <c r="C130" s="1584"/>
      <c r="D130" s="1584"/>
      <c r="E130" s="1584"/>
      <c r="F130" s="125"/>
      <c r="G130" s="1584"/>
      <c r="H130" s="1584"/>
      <c r="I130" s="1584"/>
      <c r="J130" s="1584"/>
      <c r="K130" s="1584"/>
      <c r="L130" s="1037"/>
      <c r="M130" s="1280"/>
      <c r="N130" s="578"/>
      <c r="O130" s="578"/>
    </row>
    <row r="131" spans="1:15" ht="14.25" outlineLevel="1">
      <c r="A131" s="1586" t="s">
        <v>506</v>
      </c>
      <c r="B131" s="1584"/>
      <c r="C131" s="1584"/>
      <c r="D131" s="1584"/>
      <c r="E131" s="1584"/>
      <c r="F131" s="592">
        <f>F116</f>
        <v>0</v>
      </c>
      <c r="G131" s="1584"/>
      <c r="H131" s="1584"/>
      <c r="I131" s="1584"/>
      <c r="J131" s="1584"/>
      <c r="K131" s="1584"/>
      <c r="L131" s="574">
        <f>L112+L114</f>
        <v>0</v>
      </c>
      <c r="M131" s="1280"/>
      <c r="N131" s="578"/>
      <c r="O131" s="578"/>
    </row>
    <row r="132" spans="1:15" ht="15" outlineLevel="1" thickBot="1">
      <c r="A132" s="1586" t="s">
        <v>502</v>
      </c>
      <c r="B132" s="1584"/>
      <c r="C132" s="1584"/>
      <c r="D132" s="1584"/>
      <c r="E132" s="1584"/>
      <c r="F132" s="592">
        <f>F131-F130</f>
        <v>0</v>
      </c>
      <c r="G132" s="1584"/>
      <c r="H132" s="1584"/>
      <c r="I132" s="1584"/>
      <c r="J132" s="1584"/>
      <c r="K132" s="1584"/>
      <c r="L132" s="588">
        <f>L131-L130</f>
        <v>0</v>
      </c>
      <c r="M132" s="1280"/>
      <c r="N132" s="1994"/>
      <c r="O132" s="1994"/>
    </row>
    <row r="133" spans="1:15" outlineLevel="1">
      <c r="A133" s="1280"/>
      <c r="B133" s="1280"/>
      <c r="C133" s="1280"/>
      <c r="D133" s="1280"/>
      <c r="E133" s="1280"/>
      <c r="F133" s="1280"/>
      <c r="G133" s="1280"/>
      <c r="H133" s="1280"/>
      <c r="I133" s="1280"/>
      <c r="J133" s="1280"/>
      <c r="K133" s="1280"/>
      <c r="L133" s="1280"/>
      <c r="M133" s="1280"/>
      <c r="N133" s="1280"/>
      <c r="O133" s="1280"/>
    </row>
    <row r="134" spans="1:15" outlineLevel="1">
      <c r="A134" s="1280"/>
      <c r="B134" s="1280"/>
      <c r="C134" s="1280"/>
      <c r="D134" s="1280"/>
      <c r="E134" s="1280"/>
      <c r="F134" s="1280"/>
      <c r="G134" s="1280"/>
      <c r="H134" s="1280"/>
      <c r="I134" s="1280"/>
      <c r="J134" s="1280"/>
      <c r="K134" s="1280"/>
      <c r="L134" s="1280"/>
      <c r="M134" s="1280"/>
      <c r="N134" s="1280"/>
      <c r="O134" s="1280"/>
    </row>
    <row r="135" spans="1:15" ht="14.25" outlineLevel="1">
      <c r="A135" s="591" t="s">
        <v>507</v>
      </c>
      <c r="B135" s="1280"/>
      <c r="C135" s="1280"/>
      <c r="D135" s="1280"/>
      <c r="E135" s="1280"/>
      <c r="F135" s="1280"/>
      <c r="G135" s="1280"/>
      <c r="H135" s="1280"/>
      <c r="I135" s="1280"/>
      <c r="J135" s="1280"/>
      <c r="K135" s="1280"/>
      <c r="L135" s="1280"/>
      <c r="M135" s="1280"/>
      <c r="N135" s="1280"/>
      <c r="O135" s="1280"/>
    </row>
    <row r="136" spans="1:15" outlineLevel="1">
      <c r="A136" s="593" t="s">
        <v>494</v>
      </c>
      <c r="B136" s="1280"/>
      <c r="C136" s="1280"/>
      <c r="D136" s="1280"/>
      <c r="E136" s="1280"/>
      <c r="F136" s="1280"/>
      <c r="G136" s="1280"/>
      <c r="H136" s="1280"/>
      <c r="I136" s="1280"/>
      <c r="J136" s="1280"/>
      <c r="K136" s="1280"/>
      <c r="L136" s="1280"/>
      <c r="M136" s="1280"/>
      <c r="N136" s="1280"/>
      <c r="O136" s="1280"/>
    </row>
    <row r="137" spans="1:15" ht="51" outlineLevel="1">
      <c r="A137" s="1983" t="s">
        <v>508</v>
      </c>
      <c r="B137" s="1987" t="s">
        <v>461</v>
      </c>
      <c r="C137" s="1987" t="s">
        <v>152</v>
      </c>
      <c r="D137" s="1987" t="s">
        <v>363</v>
      </c>
      <c r="E137" s="1987" t="s">
        <v>509</v>
      </c>
      <c r="F137" s="1988" t="s">
        <v>463</v>
      </c>
      <c r="G137" s="1989" t="s">
        <v>464</v>
      </c>
      <c r="H137" s="1987" t="s">
        <v>317</v>
      </c>
      <c r="I137" s="1987" t="s">
        <v>465</v>
      </c>
      <c r="J137" s="1987" t="s">
        <v>466</v>
      </c>
      <c r="K137" s="1987" t="s">
        <v>509</v>
      </c>
      <c r="L137" s="1990" t="s">
        <v>467</v>
      </c>
      <c r="M137" s="1280"/>
      <c r="N137" s="1280"/>
      <c r="O137" s="1280"/>
    </row>
    <row r="138" spans="1:15" outlineLevel="1">
      <c r="A138" s="1826"/>
      <c r="B138" s="1826"/>
      <c r="C138" s="1826"/>
      <c r="D138" s="1826"/>
      <c r="E138" s="644"/>
      <c r="F138" s="1991">
        <f>SUM(B138:E138)</f>
        <v>0</v>
      </c>
      <c r="G138" s="646"/>
      <c r="H138" s="1826"/>
      <c r="I138" s="1826"/>
      <c r="J138" s="1826"/>
      <c r="K138" s="1826"/>
      <c r="L138" s="1991">
        <f>SUM(G138:K138)</f>
        <v>0</v>
      </c>
      <c r="M138" s="1280"/>
      <c r="N138" s="1280"/>
      <c r="O138" s="1280"/>
    </row>
    <row r="139" spans="1:15" outlineLevel="1">
      <c r="A139" s="1826"/>
      <c r="B139" s="1826"/>
      <c r="C139" s="1826"/>
      <c r="D139" s="1826"/>
      <c r="E139" s="644"/>
      <c r="F139" s="1992">
        <f t="shared" ref="F139:F150" si="5">SUM(B139:E139)</f>
        <v>0</v>
      </c>
      <c r="G139" s="646"/>
      <c r="H139" s="1826"/>
      <c r="I139" s="1826"/>
      <c r="J139" s="1826"/>
      <c r="K139" s="1826"/>
      <c r="L139" s="1992">
        <f>SUM(G139:K139)</f>
        <v>0</v>
      </c>
      <c r="M139" s="1280"/>
      <c r="N139" s="1280"/>
      <c r="O139" s="1280"/>
    </row>
    <row r="140" spans="1:15" outlineLevel="1">
      <c r="A140" s="1826"/>
      <c r="B140" s="1826"/>
      <c r="C140" s="1826"/>
      <c r="D140" s="1826"/>
      <c r="E140" s="644"/>
      <c r="F140" s="1992">
        <f t="shared" si="5"/>
        <v>0</v>
      </c>
      <c r="G140" s="646"/>
      <c r="H140" s="1826"/>
      <c r="I140" s="1826"/>
      <c r="J140" s="1826"/>
      <c r="K140" s="1826"/>
      <c r="L140" s="1992">
        <f t="shared" ref="L140:L150" si="6">SUM(G140:K140)</f>
        <v>0</v>
      </c>
      <c r="M140" s="1280"/>
      <c r="N140" s="1280"/>
      <c r="O140" s="1280"/>
    </row>
    <row r="141" spans="1:15" outlineLevel="1">
      <c r="A141" s="1826"/>
      <c r="B141" s="1826"/>
      <c r="C141" s="1826"/>
      <c r="D141" s="1826"/>
      <c r="E141" s="644"/>
      <c r="F141" s="1992">
        <f t="shared" si="5"/>
        <v>0</v>
      </c>
      <c r="G141" s="646"/>
      <c r="H141" s="1826"/>
      <c r="I141" s="1826"/>
      <c r="J141" s="1826"/>
      <c r="K141" s="1826"/>
      <c r="L141" s="1992">
        <f t="shared" si="6"/>
        <v>0</v>
      </c>
      <c r="M141" s="1280"/>
      <c r="N141" s="1280"/>
      <c r="O141" s="1280"/>
    </row>
    <row r="142" spans="1:15" outlineLevel="1">
      <c r="A142" s="1826"/>
      <c r="B142" s="1826"/>
      <c r="C142" s="1826"/>
      <c r="D142" s="1826"/>
      <c r="E142" s="644"/>
      <c r="F142" s="1992">
        <f t="shared" si="5"/>
        <v>0</v>
      </c>
      <c r="G142" s="646"/>
      <c r="H142" s="1826"/>
      <c r="I142" s="1826"/>
      <c r="J142" s="1826"/>
      <c r="K142" s="1826"/>
      <c r="L142" s="1992">
        <f t="shared" si="6"/>
        <v>0</v>
      </c>
      <c r="M142" s="1280"/>
      <c r="N142" s="1280"/>
      <c r="O142" s="1280"/>
    </row>
    <row r="143" spans="1:15" outlineLevel="1">
      <c r="A143" s="1826"/>
      <c r="B143" s="1826"/>
      <c r="C143" s="1826"/>
      <c r="D143" s="1826"/>
      <c r="E143" s="644"/>
      <c r="F143" s="1992">
        <f t="shared" si="5"/>
        <v>0</v>
      </c>
      <c r="G143" s="646"/>
      <c r="H143" s="1826"/>
      <c r="I143" s="1826"/>
      <c r="J143" s="1826"/>
      <c r="K143" s="1826"/>
      <c r="L143" s="1992">
        <f t="shared" si="6"/>
        <v>0</v>
      </c>
      <c r="M143" s="1280"/>
      <c r="N143" s="1280"/>
      <c r="O143" s="1280"/>
    </row>
    <row r="144" spans="1:15" outlineLevel="1">
      <c r="A144" s="1826"/>
      <c r="B144" s="1826"/>
      <c r="C144" s="1826"/>
      <c r="D144" s="1826"/>
      <c r="E144" s="644"/>
      <c r="F144" s="1992">
        <f t="shared" si="5"/>
        <v>0</v>
      </c>
      <c r="G144" s="646"/>
      <c r="H144" s="1826"/>
      <c r="I144" s="1826"/>
      <c r="J144" s="1826"/>
      <c r="K144" s="1826"/>
      <c r="L144" s="1992">
        <f t="shared" si="6"/>
        <v>0</v>
      </c>
      <c r="M144" s="1280"/>
      <c r="N144" s="1280"/>
      <c r="O144" s="1280"/>
    </row>
    <row r="145" spans="1:15" outlineLevel="1">
      <c r="A145" s="1826"/>
      <c r="B145" s="1826"/>
      <c r="C145" s="1826"/>
      <c r="D145" s="1826"/>
      <c r="E145" s="644"/>
      <c r="F145" s="1992">
        <f t="shared" si="5"/>
        <v>0</v>
      </c>
      <c r="G145" s="646"/>
      <c r="H145" s="1826"/>
      <c r="I145" s="1826"/>
      <c r="J145" s="1826"/>
      <c r="K145" s="1826"/>
      <c r="L145" s="1992">
        <f t="shared" si="6"/>
        <v>0</v>
      </c>
      <c r="M145" s="1280"/>
      <c r="N145" s="1280"/>
      <c r="O145" s="1280"/>
    </row>
    <row r="146" spans="1:15" outlineLevel="1">
      <c r="A146" s="1826"/>
      <c r="B146" s="1826"/>
      <c r="C146" s="1826"/>
      <c r="D146" s="1826"/>
      <c r="E146" s="644"/>
      <c r="F146" s="1992">
        <f t="shared" si="5"/>
        <v>0</v>
      </c>
      <c r="G146" s="646"/>
      <c r="H146" s="1826"/>
      <c r="I146" s="1826"/>
      <c r="J146" s="1826"/>
      <c r="K146" s="1826"/>
      <c r="L146" s="1992">
        <f t="shared" si="6"/>
        <v>0</v>
      </c>
      <c r="M146" s="1280"/>
      <c r="N146" s="1280"/>
      <c r="O146" s="1280"/>
    </row>
    <row r="147" spans="1:15" outlineLevel="1">
      <c r="A147" s="1826"/>
      <c r="B147" s="1826"/>
      <c r="C147" s="1826"/>
      <c r="D147" s="1826"/>
      <c r="E147" s="644"/>
      <c r="F147" s="1992">
        <f t="shared" si="5"/>
        <v>0</v>
      </c>
      <c r="G147" s="646"/>
      <c r="H147" s="1826"/>
      <c r="I147" s="1826"/>
      <c r="J147" s="1826"/>
      <c r="K147" s="1826"/>
      <c r="L147" s="1992">
        <f t="shared" si="6"/>
        <v>0</v>
      </c>
      <c r="M147" s="1280"/>
      <c r="N147" s="1280"/>
      <c r="O147" s="1280"/>
    </row>
    <row r="148" spans="1:15" outlineLevel="1">
      <c r="A148" s="1826"/>
      <c r="B148" s="1826"/>
      <c r="C148" s="1826"/>
      <c r="D148" s="1826"/>
      <c r="E148" s="644"/>
      <c r="F148" s="1992">
        <f t="shared" si="5"/>
        <v>0</v>
      </c>
      <c r="G148" s="646"/>
      <c r="H148" s="1826"/>
      <c r="I148" s="1826"/>
      <c r="J148" s="1826"/>
      <c r="K148" s="1826"/>
      <c r="L148" s="1992">
        <f t="shared" si="6"/>
        <v>0</v>
      </c>
      <c r="M148" s="1280"/>
      <c r="N148" s="1280"/>
      <c r="O148" s="1280"/>
    </row>
    <row r="149" spans="1:15" outlineLevel="1">
      <c r="A149" s="1826"/>
      <c r="B149" s="1826"/>
      <c r="C149" s="1826"/>
      <c r="D149" s="1826"/>
      <c r="E149" s="644"/>
      <c r="F149" s="1992">
        <f t="shared" si="5"/>
        <v>0</v>
      </c>
      <c r="G149" s="646"/>
      <c r="H149" s="1826"/>
      <c r="I149" s="1826"/>
      <c r="J149" s="1826"/>
      <c r="K149" s="1826"/>
      <c r="L149" s="1992">
        <f t="shared" si="6"/>
        <v>0</v>
      </c>
      <c r="M149" s="1280"/>
      <c r="N149" s="1280"/>
      <c r="O149" s="1280"/>
    </row>
    <row r="150" spans="1:15" outlineLevel="1">
      <c r="A150" s="1826"/>
      <c r="B150" s="1826"/>
      <c r="C150" s="1826"/>
      <c r="D150" s="1826"/>
      <c r="E150" s="644"/>
      <c r="F150" s="1993">
        <f t="shared" si="5"/>
        <v>0</v>
      </c>
      <c r="G150" s="646"/>
      <c r="H150" s="1826"/>
      <c r="I150" s="1826"/>
      <c r="J150" s="1826"/>
      <c r="K150" s="1826"/>
      <c r="L150" s="1992">
        <f t="shared" si="6"/>
        <v>0</v>
      </c>
      <c r="M150" s="1280"/>
      <c r="N150" s="1280"/>
      <c r="O150" s="1280"/>
    </row>
    <row r="151" spans="1:15" outlineLevel="1">
      <c r="A151" s="583" t="s">
        <v>510</v>
      </c>
      <c r="B151" s="573">
        <f>SUM(B138:B150)</f>
        <v>0</v>
      </c>
      <c r="C151" s="573">
        <f t="shared" ref="C151:L151" si="7">SUM(C138:C150)</f>
        <v>0</v>
      </c>
      <c r="D151" s="573">
        <f t="shared" si="7"/>
        <v>0</v>
      </c>
      <c r="E151" s="573">
        <f t="shared" si="7"/>
        <v>0</v>
      </c>
      <c r="F151" s="573">
        <f t="shared" si="7"/>
        <v>0</v>
      </c>
      <c r="G151" s="573">
        <f t="shared" si="7"/>
        <v>0</v>
      </c>
      <c r="H151" s="573">
        <f t="shared" si="7"/>
        <v>0</v>
      </c>
      <c r="I151" s="573">
        <f t="shared" si="7"/>
        <v>0</v>
      </c>
      <c r="J151" s="573">
        <f t="shared" si="7"/>
        <v>0</v>
      </c>
      <c r="K151" s="573">
        <f t="shared" si="7"/>
        <v>0</v>
      </c>
      <c r="L151" s="588">
        <f t="shared" si="7"/>
        <v>0</v>
      </c>
      <c r="M151" s="1280"/>
      <c r="N151" s="1280"/>
      <c r="O151" s="1280"/>
    </row>
    <row r="155" spans="1:15" ht="18">
      <c r="A155" s="1978">
        <v>2013</v>
      </c>
      <c r="B155" s="1979"/>
      <c r="C155" s="1979"/>
      <c r="D155" s="1979"/>
      <c r="E155" s="1979"/>
      <c r="F155" s="1979"/>
      <c r="G155" s="1979"/>
      <c r="H155" s="1979"/>
      <c r="I155" s="1979"/>
      <c r="J155" s="1979"/>
      <c r="K155" s="1979"/>
      <c r="L155" s="1979"/>
      <c r="M155" s="1979"/>
      <c r="N155" s="1979"/>
      <c r="O155" s="1979"/>
    </row>
    <row r="156" spans="1:15" ht="13.5" outlineLevel="1" thickBot="1">
      <c r="A156" s="1280"/>
      <c r="B156" s="2186" t="s">
        <v>459</v>
      </c>
      <c r="C156" s="2187"/>
      <c r="D156" s="2187"/>
      <c r="E156" s="2187"/>
      <c r="F156" s="2187"/>
      <c r="G156" s="2186" t="s">
        <v>460</v>
      </c>
      <c r="H156" s="2187"/>
      <c r="I156" s="2187"/>
      <c r="J156" s="2187"/>
      <c r="K156" s="2187"/>
      <c r="L156" s="2188"/>
      <c r="M156" s="1280"/>
      <c r="N156" s="1280"/>
      <c r="O156" s="1280"/>
    </row>
    <row r="157" spans="1:15" ht="51.75" outlineLevel="1" thickBot="1">
      <c r="A157" s="1037"/>
      <c r="B157" s="1597" t="s">
        <v>461</v>
      </c>
      <c r="C157" s="1597" t="s">
        <v>152</v>
      </c>
      <c r="D157" s="1597" t="s">
        <v>363</v>
      </c>
      <c r="E157" s="1597" t="s">
        <v>462</v>
      </c>
      <c r="F157" s="1598" t="s">
        <v>463</v>
      </c>
      <c r="G157" s="1602" t="s">
        <v>464</v>
      </c>
      <c r="H157" s="1587" t="s">
        <v>317</v>
      </c>
      <c r="I157" s="1587" t="s">
        <v>465</v>
      </c>
      <c r="J157" s="1601" t="s">
        <v>466</v>
      </c>
      <c r="K157" s="1597" t="s">
        <v>462</v>
      </c>
      <c r="L157" s="1599" t="s">
        <v>467</v>
      </c>
      <c r="M157" s="570"/>
      <c r="N157" s="571" t="s">
        <v>468</v>
      </c>
      <c r="O157" s="571" t="s">
        <v>469</v>
      </c>
    </row>
    <row r="158" spans="1:15" ht="25.5" outlineLevel="1">
      <c r="A158" s="254" t="s">
        <v>470</v>
      </c>
      <c r="B158" s="572">
        <f>'C1 - Costs Matrix 2013'!$Q$77</f>
        <v>0</v>
      </c>
      <c r="C158" s="572">
        <f>'C1 - Costs Matrix 2013'!$W$77</f>
        <v>0</v>
      </c>
      <c r="D158" s="572">
        <f>'C1 - Costs Matrix 2013'!$AG$77</f>
        <v>0</v>
      </c>
      <c r="E158" s="572">
        <f>'C1 - Costs Matrix 2013'!$AH$77</f>
        <v>0</v>
      </c>
      <c r="F158" s="588">
        <f>SUM(B158:E158)</f>
        <v>0</v>
      </c>
      <c r="G158" s="1589"/>
      <c r="H158" s="572">
        <f>'C1 - Costs Matrix 2013'!$AP$77</f>
        <v>0</v>
      </c>
      <c r="I158" s="572">
        <f>'C1 - Costs Matrix 2013'!$AQ$77</f>
        <v>0</v>
      </c>
      <c r="J158" s="1589"/>
      <c r="K158" s="572">
        <f>'C1 - Costs Matrix 2013'!$AR$77</f>
        <v>0</v>
      </c>
      <c r="L158" s="574">
        <f t="shared" ref="L158:L163" si="8">SUM(H158:K158)</f>
        <v>0</v>
      </c>
      <c r="M158" s="1280"/>
      <c r="N158" s="575" t="s">
        <v>471</v>
      </c>
      <c r="O158" s="576" t="s">
        <v>472</v>
      </c>
    </row>
    <row r="159" spans="1:15" ht="25.5" outlineLevel="1">
      <c r="A159" s="1042" t="s">
        <v>473</v>
      </c>
      <c r="B159" s="1592"/>
      <c r="C159" s="1592"/>
      <c r="D159" s="572">
        <f>'C1 - Costs Matrix 2013'!$AG$115+'C1 - Costs Matrix 2013'!$AG$123</f>
        <v>0</v>
      </c>
      <c r="E159" s="1592"/>
      <c r="F159" s="588">
        <f>SUM(B159:E159)</f>
        <v>0</v>
      </c>
      <c r="G159" s="1589"/>
      <c r="H159" s="572">
        <f>+'C1 - Costs Matrix 2013'!$AP$115+'C1 - Costs Matrix 2013'!$AP$123</f>
        <v>0</v>
      </c>
      <c r="I159" s="572">
        <f>+'C1 - Costs Matrix 2013'!$AQ$115+'C1 - Costs Matrix 2013'!$AQ$123</f>
        <v>0</v>
      </c>
      <c r="J159" s="1592"/>
      <c r="K159" s="1592"/>
      <c r="L159" s="574">
        <f t="shared" si="8"/>
        <v>0</v>
      </c>
      <c r="M159" s="1280"/>
      <c r="N159" s="577">
        <v>1.1299999999999999</v>
      </c>
      <c r="O159" s="578" t="s">
        <v>474</v>
      </c>
    </row>
    <row r="160" spans="1:15" outlineLevel="1">
      <c r="A160" s="1042" t="s">
        <v>475</v>
      </c>
      <c r="B160" s="572">
        <f>-'C1 - Costs Matrix 2013'!$Q$29</f>
        <v>0</v>
      </c>
      <c r="C160" s="572">
        <f>-'C1 - Costs Matrix 2013'!$W$29</f>
        <v>0</v>
      </c>
      <c r="D160" s="572">
        <f>-'C1 - Costs Matrix 2013'!$AG$29-'C1 - Costs Matrix 2013'!$AG$110-'C1 - Costs Matrix 2013'!$AG$118</f>
        <v>0</v>
      </c>
      <c r="E160" s="572">
        <f>-'C1 - Costs Matrix 2013'!$AH$29</f>
        <v>0</v>
      </c>
      <c r="F160" s="588">
        <f>SUM(B160:E160)</f>
        <v>0</v>
      </c>
      <c r="G160" s="1589"/>
      <c r="H160" s="572">
        <f>-'C1 - Costs Matrix 2013'!$AP$29-'C1 - Costs Matrix 2013'!$AP$110-'C1 - Costs Matrix 2013'!$AP$118</f>
        <v>0</v>
      </c>
      <c r="I160" s="572">
        <f>-'C1 - Costs Matrix 2013'!$AQ$29-'C1 - Costs Matrix 2013'!$AQ$110-'C1 - Costs Matrix 2013'!$AQ$118</f>
        <v>0</v>
      </c>
      <c r="J160" s="1592"/>
      <c r="K160" s="572">
        <f>-'C1 - Costs Matrix 2013'!$AR$29</f>
        <v>0</v>
      </c>
      <c r="L160" s="574">
        <f t="shared" si="8"/>
        <v>0</v>
      </c>
      <c r="M160" s="1280"/>
      <c r="N160" s="577">
        <v>1.1200000000000001</v>
      </c>
      <c r="O160" s="579" t="s">
        <v>476</v>
      </c>
    </row>
    <row r="161" spans="1:15" outlineLevel="1">
      <c r="A161" s="1042" t="s">
        <v>477</v>
      </c>
      <c r="B161" s="585">
        <f>'C1 - Costs Matrix 2013'!$Q$79+'C1 - Costs Matrix 2013'!$Q$80+'C1 - Costs Matrix 2013'!$Q$106</f>
        <v>0</v>
      </c>
      <c r="C161" s="572">
        <f>'C1 - Costs Matrix 2013'!$W$79+'C1 - Costs Matrix 2013'!$W$80+'C1 - Costs Matrix 2013'!$W$106</f>
        <v>0</v>
      </c>
      <c r="D161" s="572">
        <f>'C1 - Costs Matrix 2013'!$AG$79+'C1 - Costs Matrix 2013'!$AG$80</f>
        <v>0</v>
      </c>
      <c r="E161" s="572">
        <f>'C1 - Costs Matrix 2013'!$AH$79+'C1 - Costs Matrix 2013'!$AH$80</f>
        <v>0</v>
      </c>
      <c r="F161" s="588">
        <f>SUM(B161:E161)</f>
        <v>0</v>
      </c>
      <c r="G161" s="1589"/>
      <c r="H161" s="572">
        <f>'C1 - Costs Matrix 2013'!$AP$79+'C1 - Costs Matrix 2013'!$AP$80+'C1 - Costs Matrix 2013'!$AP$106</f>
        <v>0</v>
      </c>
      <c r="I161" s="1589"/>
      <c r="J161" s="1589"/>
      <c r="K161" s="1589"/>
      <c r="L161" s="574">
        <f t="shared" si="8"/>
        <v>0</v>
      </c>
      <c r="M161" s="1280"/>
      <c r="N161" s="577">
        <v>1.1200000000000001</v>
      </c>
      <c r="O161" s="579" t="s">
        <v>478</v>
      </c>
    </row>
    <row r="162" spans="1:15" outlineLevel="1">
      <c r="A162" s="1042" t="s">
        <v>479</v>
      </c>
      <c r="B162" s="1588">
        <f>-'C1 - Costs Matrix 2013'!$Q$54</f>
        <v>0</v>
      </c>
      <c r="C162" s="572">
        <f>-'C1 - Costs Matrix 2013'!$W$54</f>
        <v>0</v>
      </c>
      <c r="D162" s="1592"/>
      <c r="E162" s="1592"/>
      <c r="F162" s="588">
        <f>SUM(B162:E162)</f>
        <v>0</v>
      </c>
      <c r="G162" s="1589"/>
      <c r="H162" s="1589"/>
      <c r="I162" s="1589"/>
      <c r="J162" s="574">
        <f>-F162</f>
        <v>0</v>
      </c>
      <c r="K162" s="1589"/>
      <c r="L162" s="574">
        <f t="shared" si="8"/>
        <v>0</v>
      </c>
      <c r="M162" s="1280"/>
      <c r="N162" s="577">
        <v>1.1599999999999999</v>
      </c>
      <c r="O162" s="578" t="s">
        <v>480</v>
      </c>
    </row>
    <row r="163" spans="1:15" outlineLevel="1">
      <c r="A163" s="1596" t="s">
        <v>481</v>
      </c>
      <c r="B163" s="574">
        <f>SUM(B158:B162)</f>
        <v>0</v>
      </c>
      <c r="C163" s="574">
        <f>SUM(C158:C162)</f>
        <v>0</v>
      </c>
      <c r="D163" s="574">
        <f>SUM(D158:D162)</f>
        <v>0</v>
      </c>
      <c r="E163" s="574">
        <f>SUM(E158:E162)</f>
        <v>0</v>
      </c>
      <c r="F163" s="592">
        <f>SUM(F158:F162)</f>
        <v>0</v>
      </c>
      <c r="G163" s="1589"/>
      <c r="H163" s="574">
        <f>SUM(H158:H162)</f>
        <v>0</v>
      </c>
      <c r="I163" s="574">
        <f>SUM(I158:I162)</f>
        <v>0</v>
      </c>
      <c r="J163" s="574">
        <f>SUM(J158:J162)</f>
        <v>0</v>
      </c>
      <c r="K163" s="574">
        <f>SUM(K158:K162)</f>
        <v>0</v>
      </c>
      <c r="L163" s="574">
        <f t="shared" si="8"/>
        <v>0</v>
      </c>
      <c r="M163" s="1280"/>
      <c r="N163" s="578"/>
      <c r="O163" s="579"/>
    </row>
    <row r="164" spans="1:15" outlineLevel="1">
      <c r="A164" s="233"/>
      <c r="B164" s="1600"/>
      <c r="C164" s="1600"/>
      <c r="D164" s="1600"/>
      <c r="E164" s="1600"/>
      <c r="F164" s="702"/>
      <c r="G164" s="1036"/>
      <c r="H164" s="1036"/>
      <c r="I164" s="1036"/>
      <c r="J164" s="1036"/>
      <c r="K164" s="1036"/>
      <c r="L164" s="1515"/>
      <c r="M164" s="1280"/>
      <c r="N164" s="578"/>
      <c r="O164" s="578"/>
    </row>
    <row r="165" spans="1:15" outlineLevel="1">
      <c r="A165" s="581" t="s">
        <v>482</v>
      </c>
      <c r="B165" s="1600"/>
      <c r="C165" s="1600"/>
      <c r="D165" s="1600"/>
      <c r="E165" s="1600"/>
      <c r="F165" s="702"/>
      <c r="G165" s="1036"/>
      <c r="H165" s="1036"/>
      <c r="I165" s="1036"/>
      <c r="J165" s="1036"/>
      <c r="K165" s="1036"/>
      <c r="L165" s="1515"/>
      <c r="M165" s="1280"/>
      <c r="N165" s="578"/>
      <c r="O165" s="578"/>
    </row>
    <row r="166" spans="1:15" ht="25.5" outlineLevel="1">
      <c r="A166" s="692" t="s">
        <v>483</v>
      </c>
      <c r="B166" s="2189">
        <f>'C8 - Related Party Cross Sub'!BJ427</f>
        <v>0</v>
      </c>
      <c r="C166" s="2190"/>
      <c r="D166" s="2085">
        <f>'C8 - Related Party Cross Sub'!BL427</f>
        <v>0</v>
      </c>
      <c r="E166" s="572">
        <f>-'C33 - Atypicals 2013'!$AI$376</f>
        <v>0</v>
      </c>
      <c r="F166" s="574">
        <f>SUM(B166:E166)</f>
        <v>0</v>
      </c>
      <c r="G166" s="1594"/>
      <c r="H166" s="2088">
        <f>'C8 - Related Party Cross Sub'!BM427</f>
        <v>0</v>
      </c>
      <c r="I166" s="2088">
        <f>'C8 - Related Party Cross Sub'!BK427</f>
        <v>0</v>
      </c>
      <c r="J166" s="1594"/>
      <c r="K166" s="131">
        <f>-'C33 - Atypicals 2013'!$AT$376+'C33 - Atypicals 2013'!$AI$376</f>
        <v>0</v>
      </c>
      <c r="L166" s="1191">
        <f>SUM(H166:K166)</f>
        <v>0</v>
      </c>
      <c r="M166" s="73"/>
      <c r="N166" s="578" t="s">
        <v>484</v>
      </c>
      <c r="O166" s="579" t="s">
        <v>485</v>
      </c>
    </row>
    <row r="167" spans="1:15" outlineLevel="1">
      <c r="A167" s="692"/>
      <c r="B167" s="1593"/>
      <c r="C167" s="1848"/>
      <c r="D167" s="1592"/>
      <c r="E167" s="1592"/>
      <c r="F167" s="1848"/>
      <c r="G167" s="1594"/>
      <c r="H167" s="1594"/>
      <c r="I167" s="1594"/>
      <c r="J167" s="1594"/>
      <c r="K167" s="1594"/>
      <c r="L167" s="1594"/>
      <c r="M167" s="1280"/>
      <c r="N167" s="578"/>
      <c r="O167" s="579"/>
    </row>
    <row r="168" spans="1:15" outlineLevel="1">
      <c r="A168" s="692" t="s">
        <v>206</v>
      </c>
      <c r="B168" s="1592"/>
      <c r="C168" s="1592"/>
      <c r="D168" s="1592"/>
      <c r="E168" s="1592"/>
      <c r="F168" s="1592"/>
      <c r="G168" s="1594"/>
      <c r="H168" s="1594"/>
      <c r="I168" s="1594"/>
      <c r="J168" s="1594"/>
      <c r="K168" s="131">
        <f>-'C33 - Atypicals 2013'!$AP$144</f>
        <v>0</v>
      </c>
      <c r="L168" s="1191">
        <f>K168</f>
        <v>0</v>
      </c>
      <c r="M168" s="1280"/>
      <c r="N168" s="577">
        <v>1.1599999999999999</v>
      </c>
      <c r="O168" s="579" t="s">
        <v>486</v>
      </c>
    </row>
    <row r="169" spans="1:15" outlineLevel="1">
      <c r="A169" s="692" t="s">
        <v>156</v>
      </c>
      <c r="B169" s="1592"/>
      <c r="C169" s="1592"/>
      <c r="D169" s="1592"/>
      <c r="E169" s="1592"/>
      <c r="F169" s="572">
        <f>-'C33 - Atypicals 2010'!$AI$38-'C33 - Atypicals 2010'!$AI$129</f>
        <v>0</v>
      </c>
      <c r="G169" s="1594"/>
      <c r="H169" s="1594"/>
      <c r="I169" s="1594"/>
      <c r="J169" s="1594"/>
      <c r="K169" s="131">
        <f>-'C33 - Atypicals 2013'!$AP$38-'C33 - Atypicals 2013'!$AQ$38-'C33 - Atypicals 2013'!$AP$129-'C33 - Atypicals 2013'!$AQ$129</f>
        <v>0</v>
      </c>
      <c r="L169" s="1191">
        <f>SUM(K169)</f>
        <v>0</v>
      </c>
      <c r="M169" s="1280"/>
      <c r="N169" s="577">
        <v>1.1599999999999999</v>
      </c>
      <c r="O169" s="579" t="s">
        <v>487</v>
      </c>
    </row>
    <row r="170" spans="1:15" outlineLevel="1">
      <c r="A170" s="692" t="s">
        <v>488</v>
      </c>
      <c r="B170" s="1592"/>
      <c r="C170" s="1592"/>
      <c r="D170" s="1592"/>
      <c r="E170" s="1592"/>
      <c r="F170" s="572">
        <f>-'C33 - Atypicals 2010'!$AI$159</f>
        <v>0</v>
      </c>
      <c r="G170" s="1594"/>
      <c r="H170" s="1594"/>
      <c r="I170" s="1594"/>
      <c r="J170" s="1594"/>
      <c r="K170" s="131">
        <f>-'C33 - Atypicals 2013'!$AP$159-'C33 - Atypicals 2013'!$AQ$159</f>
        <v>0</v>
      </c>
      <c r="L170" s="1191">
        <f>SUM(K170)</f>
        <v>0</v>
      </c>
      <c r="M170" s="1280"/>
      <c r="N170" s="577"/>
      <c r="O170" s="579"/>
    </row>
    <row r="171" spans="1:15" outlineLevel="1">
      <c r="A171" s="1603" t="s">
        <v>868</v>
      </c>
      <c r="B171" s="1592"/>
      <c r="C171" s="1592"/>
      <c r="D171" s="1592"/>
      <c r="E171" s="1592"/>
      <c r="F171" s="1592"/>
      <c r="G171" s="1594"/>
      <c r="H171" s="131">
        <f>'C37 - Finance and Reg'!$I$13</f>
        <v>0</v>
      </c>
      <c r="I171" s="1594"/>
      <c r="J171" s="1594"/>
      <c r="K171" s="1594"/>
      <c r="L171" s="1191">
        <f>H171</f>
        <v>0</v>
      </c>
      <c r="M171" s="73"/>
      <c r="N171" s="577">
        <v>1.1599999999999999</v>
      </c>
      <c r="O171" s="579" t="s">
        <v>489</v>
      </c>
    </row>
    <row r="172" spans="1:15" outlineLevel="1">
      <c r="A172" s="1042" t="s">
        <v>195</v>
      </c>
      <c r="B172" s="1592"/>
      <c r="C172" s="1592"/>
      <c r="D172" s="1592"/>
      <c r="E172" s="1592"/>
      <c r="F172" s="572">
        <f>'C34 - Non Activity Based Costs'!$I$53</f>
        <v>0</v>
      </c>
      <c r="G172" s="1595"/>
      <c r="H172" s="1594"/>
      <c r="I172" s="131">
        <f>'C34 - Non Activity Based Costs'!$I$52</f>
        <v>0</v>
      </c>
      <c r="J172" s="1594"/>
      <c r="K172" s="1594"/>
      <c r="L172" s="1191">
        <f>I172</f>
        <v>0</v>
      </c>
      <c r="M172" s="1280"/>
      <c r="N172" s="577">
        <v>1.1499999999999999</v>
      </c>
      <c r="O172" s="579" t="s">
        <v>490</v>
      </c>
    </row>
    <row r="173" spans="1:15" outlineLevel="1">
      <c r="A173" s="1042" t="s">
        <v>194</v>
      </c>
      <c r="B173" s="1592"/>
      <c r="C173" s="1592"/>
      <c r="D173" s="1592"/>
      <c r="E173" s="1592"/>
      <c r="F173" s="572">
        <f>'C34 - Non Activity Based Costs'!$I$50</f>
        <v>0</v>
      </c>
      <c r="G173" s="1595"/>
      <c r="H173" s="1594"/>
      <c r="I173" s="1594"/>
      <c r="J173" s="1594"/>
      <c r="K173" s="1594"/>
      <c r="L173" s="1594"/>
      <c r="M173" s="1280"/>
      <c r="N173" s="577">
        <v>1.1499999999999999</v>
      </c>
      <c r="O173" s="579" t="s">
        <v>491</v>
      </c>
    </row>
    <row r="174" spans="1:15" ht="25.5" outlineLevel="1">
      <c r="A174" s="1042" t="s">
        <v>492</v>
      </c>
      <c r="B174" s="1592"/>
      <c r="C174" s="1592"/>
      <c r="D174" s="1592"/>
      <c r="E174" s="1592"/>
      <c r="F174" s="572">
        <f>'C28 - Ex Services (exc conns)'!$I$185</f>
        <v>0</v>
      </c>
      <c r="G174" s="1595"/>
      <c r="H174" s="1594"/>
      <c r="I174" s="1594"/>
      <c r="J174" s="1594"/>
      <c r="K174" s="1594"/>
      <c r="L174" s="1594"/>
      <c r="M174" s="1280"/>
      <c r="N174" s="577">
        <v>1.1499999999999999</v>
      </c>
      <c r="O174" s="586" t="s">
        <v>493</v>
      </c>
    </row>
    <row r="175" spans="1:15" outlineLevel="1">
      <c r="A175" s="1042" t="s">
        <v>1050</v>
      </c>
      <c r="B175" s="1592"/>
      <c r="C175" s="1592"/>
      <c r="D175" s="1592"/>
      <c r="E175" s="1592"/>
      <c r="F175" s="572">
        <f>'C28 - Ex Services (exc conns)'!$I$182</f>
        <v>0</v>
      </c>
      <c r="G175" s="1595"/>
      <c r="H175" s="1594"/>
      <c r="I175" s="1594"/>
      <c r="J175" s="1594"/>
      <c r="K175" s="1594"/>
      <c r="L175" s="1594"/>
      <c r="M175" s="1280"/>
      <c r="N175" s="577"/>
      <c r="O175" s="586"/>
    </row>
    <row r="176" spans="1:15" outlineLevel="1">
      <c r="A176" s="1983" t="s">
        <v>494</v>
      </c>
      <c r="B176" s="1984">
        <f>B225</f>
        <v>0</v>
      </c>
      <c r="C176" s="1985">
        <f>C225</f>
        <v>0</v>
      </c>
      <c r="D176" s="1985">
        <f>D225</f>
        <v>0</v>
      </c>
      <c r="E176" s="1985">
        <f>E225</f>
        <v>0</v>
      </c>
      <c r="F176" s="574">
        <f>SUM(B176:E176)</f>
        <v>0</v>
      </c>
      <c r="G176" s="1986">
        <f>G225</f>
        <v>0</v>
      </c>
      <c r="H176" s="1986">
        <f>H225</f>
        <v>0</v>
      </c>
      <c r="I176" s="1986">
        <f>I225</f>
        <v>0</v>
      </c>
      <c r="J176" s="1986">
        <f>J225</f>
        <v>0</v>
      </c>
      <c r="K176" s="1986">
        <f>K225</f>
        <v>0</v>
      </c>
      <c r="L176" s="574">
        <f>SUM(G176:K176)</f>
        <v>0</v>
      </c>
      <c r="M176" s="1280"/>
      <c r="N176" s="578"/>
      <c r="O176" s="578"/>
    </row>
    <row r="177" spans="1:15" outlineLevel="1">
      <c r="A177" s="1042"/>
      <c r="B177" s="1592"/>
      <c r="C177" s="1592"/>
      <c r="D177" s="1592"/>
      <c r="E177" s="1592"/>
      <c r="F177" s="572"/>
      <c r="G177" s="1590"/>
      <c r="H177" s="1589"/>
      <c r="I177" s="1589"/>
      <c r="J177" s="1589"/>
      <c r="K177" s="1589"/>
      <c r="L177" s="1589"/>
      <c r="M177" s="1280"/>
      <c r="N177" s="578"/>
      <c r="O177" s="578"/>
    </row>
    <row r="178" spans="1:15" outlineLevel="1">
      <c r="A178" s="1042"/>
      <c r="B178" s="1592"/>
      <c r="C178" s="1592"/>
      <c r="D178" s="1592"/>
      <c r="E178" s="1592"/>
      <c r="F178" s="572"/>
      <c r="G178" s="1590"/>
      <c r="H178" s="1589"/>
      <c r="I178" s="1589"/>
      <c r="J178" s="1589"/>
      <c r="K178" s="1589"/>
      <c r="L178" s="1589"/>
      <c r="M178" s="1280"/>
      <c r="N178" s="578"/>
      <c r="O178" s="578"/>
    </row>
    <row r="179" spans="1:15" outlineLevel="1">
      <c r="A179" s="587"/>
      <c r="B179" s="1036"/>
      <c r="C179" s="1036"/>
      <c r="D179" s="1036"/>
      <c r="E179" s="1036"/>
      <c r="F179" s="582"/>
      <c r="G179" s="1036"/>
      <c r="H179" s="1036"/>
      <c r="I179" s="1036"/>
      <c r="J179" s="1036"/>
      <c r="K179" s="1036"/>
      <c r="L179" s="1036"/>
      <c r="M179" s="1036"/>
      <c r="N179" s="578"/>
      <c r="O179" s="578"/>
    </row>
    <row r="180" spans="1:15" ht="14.25" outlineLevel="1">
      <c r="A180" s="101" t="s">
        <v>495</v>
      </c>
      <c r="B180" s="1591"/>
      <c r="C180" s="1591"/>
      <c r="D180" s="1591"/>
      <c r="E180" s="1591"/>
      <c r="F180" s="589">
        <f>SUM(F163:F178)</f>
        <v>0</v>
      </c>
      <c r="G180" s="1589"/>
      <c r="H180" s="1589"/>
      <c r="I180" s="1589"/>
      <c r="J180" s="1589"/>
      <c r="K180" s="1589"/>
      <c r="L180" s="574">
        <f>SUM(L163:L178)</f>
        <v>0</v>
      </c>
      <c r="M180" s="1280"/>
      <c r="N180" s="578"/>
      <c r="O180" s="578"/>
    </row>
    <row r="181" spans="1:15" outlineLevel="1">
      <c r="A181" s="587"/>
      <c r="B181" s="1036"/>
      <c r="C181" s="1036"/>
      <c r="D181" s="1036"/>
      <c r="E181" s="1036"/>
      <c r="F181" s="587"/>
      <c r="G181" s="582"/>
      <c r="H181" s="1036"/>
      <c r="I181" s="1036"/>
      <c r="J181" s="1036"/>
      <c r="K181" s="1036"/>
      <c r="L181" s="1036"/>
      <c r="M181" s="1280"/>
      <c r="N181" s="578"/>
      <c r="O181" s="578"/>
    </row>
    <row r="182" spans="1:15" ht="14.25" outlineLevel="1">
      <c r="A182" s="244" t="s">
        <v>496</v>
      </c>
      <c r="B182" s="1591"/>
      <c r="C182" s="1591"/>
      <c r="D182" s="1591"/>
      <c r="E182" s="1591"/>
      <c r="F182" s="588">
        <f>-F180*0.15</f>
        <v>0</v>
      </c>
      <c r="G182" s="574">
        <f>-F182</f>
        <v>0</v>
      </c>
      <c r="H182" s="1589"/>
      <c r="I182" s="1589"/>
      <c r="J182" s="1589"/>
      <c r="K182" s="1589"/>
      <c r="L182" s="574">
        <f>SUM(G182:K182)</f>
        <v>0</v>
      </c>
      <c r="M182" s="1280"/>
      <c r="N182" s="578"/>
      <c r="O182" s="578"/>
    </row>
    <row r="183" spans="1:15" outlineLevel="1">
      <c r="A183" s="587"/>
      <c r="B183" s="1036"/>
      <c r="C183" s="1036"/>
      <c r="D183" s="1036"/>
      <c r="E183" s="1036"/>
      <c r="F183" s="587"/>
      <c r="G183" s="580"/>
      <c r="H183" s="1036"/>
      <c r="I183" s="1036"/>
      <c r="J183" s="1036"/>
      <c r="K183" s="1036"/>
      <c r="L183" s="1036"/>
      <c r="M183" s="1036"/>
      <c r="N183" s="578"/>
      <c r="O183" s="578"/>
    </row>
    <row r="184" spans="1:15" ht="28.5" outlineLevel="1">
      <c r="A184" s="101" t="s">
        <v>497</v>
      </c>
      <c r="B184" s="1589"/>
      <c r="C184" s="1589"/>
      <c r="D184" s="1589"/>
      <c r="E184" s="1589"/>
      <c r="F184" s="589">
        <f>F180*0.85</f>
        <v>0</v>
      </c>
      <c r="G184" s="1589"/>
      <c r="H184" s="1589"/>
      <c r="I184" s="1589"/>
      <c r="J184" s="1589"/>
      <c r="K184" s="1589"/>
      <c r="L184" s="1589"/>
      <c r="M184" s="1280"/>
      <c r="N184" s="578"/>
      <c r="O184" s="578"/>
    </row>
    <row r="185" spans="1:15" outlineLevel="1">
      <c r="A185" s="1037"/>
      <c r="B185" s="582"/>
      <c r="C185" s="582"/>
      <c r="D185" s="582"/>
      <c r="E185" s="582"/>
      <c r="F185" s="587"/>
      <c r="G185" s="1036"/>
      <c r="H185" s="582"/>
      <c r="I185" s="582"/>
      <c r="J185" s="1036"/>
      <c r="K185" s="582"/>
      <c r="L185" s="582"/>
      <c r="M185" s="1036"/>
      <c r="N185" s="578"/>
      <c r="O185" s="578"/>
    </row>
    <row r="186" spans="1:15" ht="25.5" outlineLevel="1">
      <c r="A186" s="220" t="s">
        <v>498</v>
      </c>
      <c r="B186" s="584">
        <f>-B160</f>
        <v>0</v>
      </c>
      <c r="C186" s="574">
        <f>-C160</f>
        <v>0</v>
      </c>
      <c r="D186" s="574">
        <f>-D160</f>
        <v>0</v>
      </c>
      <c r="E186" s="574">
        <f>-E160</f>
        <v>0</v>
      </c>
      <c r="F186" s="574">
        <f>-F160</f>
        <v>0</v>
      </c>
      <c r="G186" s="1703"/>
      <c r="H186" s="574">
        <f>-H160</f>
        <v>0</v>
      </c>
      <c r="I186" s="574">
        <f>-I160</f>
        <v>0</v>
      </c>
      <c r="J186" s="1702"/>
      <c r="K186" s="574">
        <f>-K160</f>
        <v>0</v>
      </c>
      <c r="L186" s="574">
        <f>-L160</f>
        <v>0</v>
      </c>
      <c r="M186" s="1162"/>
      <c r="N186" s="578"/>
      <c r="O186" s="578"/>
    </row>
    <row r="187" spans="1:15" outlineLevel="1">
      <c r="A187" s="587"/>
      <c r="B187" s="580"/>
      <c r="C187" s="580"/>
      <c r="D187" s="580"/>
      <c r="E187" s="580"/>
      <c r="F187" s="587"/>
      <c r="G187" s="582"/>
      <c r="H187" s="580"/>
      <c r="I187" s="580"/>
      <c r="J187" s="1036"/>
      <c r="K187" s="580"/>
      <c r="L187" s="587"/>
      <c r="M187" s="1280"/>
      <c r="N187" s="578"/>
      <c r="O187" s="578"/>
    </row>
    <row r="188" spans="1:15" ht="14.25" outlineLevel="1">
      <c r="A188" s="244" t="s">
        <v>496</v>
      </c>
      <c r="B188" s="1591"/>
      <c r="C188" s="1591"/>
      <c r="D188" s="1591"/>
      <c r="E188" s="1591"/>
      <c r="F188" s="588">
        <f>-F186*0.15</f>
        <v>0</v>
      </c>
      <c r="G188" s="574">
        <f>-F188</f>
        <v>0</v>
      </c>
      <c r="H188" s="1589"/>
      <c r="I188" s="1589"/>
      <c r="J188" s="1589"/>
      <c r="K188" s="1589"/>
      <c r="L188" s="574">
        <f>SUM(G188:K188)</f>
        <v>0</v>
      </c>
      <c r="M188" s="1280"/>
      <c r="N188" s="578"/>
      <c r="O188" s="578"/>
    </row>
    <row r="189" spans="1:15" outlineLevel="1">
      <c r="A189" s="587"/>
      <c r="B189" s="1036"/>
      <c r="C189" s="1036"/>
      <c r="D189" s="1036"/>
      <c r="E189" s="1036"/>
      <c r="F189" s="587"/>
      <c r="G189" s="580"/>
      <c r="H189" s="1036"/>
      <c r="I189" s="1036"/>
      <c r="J189" s="1036"/>
      <c r="K189" s="1036"/>
      <c r="L189" s="1036"/>
      <c r="M189" s="1036"/>
      <c r="N189" s="578"/>
      <c r="O189" s="578"/>
    </row>
    <row r="190" spans="1:15" ht="28.5" outlineLevel="1">
      <c r="A190" s="101" t="s">
        <v>499</v>
      </c>
      <c r="B190" s="1589"/>
      <c r="C190" s="1589"/>
      <c r="D190" s="1589"/>
      <c r="E190" s="1589"/>
      <c r="F190" s="589">
        <f>F186*0.85</f>
        <v>0</v>
      </c>
      <c r="G190" s="1589"/>
      <c r="H190" s="1589"/>
      <c r="I190" s="1589"/>
      <c r="J190" s="1589"/>
      <c r="K190" s="1589"/>
      <c r="L190" s="1589"/>
      <c r="M190" s="1280"/>
      <c r="N190" s="578"/>
      <c r="O190" s="578"/>
    </row>
    <row r="191" spans="1:15" outlineLevel="1">
      <c r="A191" s="587"/>
      <c r="B191" s="1036"/>
      <c r="C191" s="1036"/>
      <c r="D191" s="1036"/>
      <c r="E191" s="1036"/>
      <c r="F191" s="587"/>
      <c r="G191" s="1036"/>
      <c r="H191" s="1036"/>
      <c r="I191" s="1036"/>
      <c r="J191" s="1036"/>
      <c r="K191" s="1036"/>
      <c r="L191" s="1036"/>
      <c r="M191" s="1036"/>
      <c r="N191" s="578"/>
      <c r="O191" s="578"/>
    </row>
    <row r="192" spans="1:15" ht="14.25" outlineLevel="1">
      <c r="A192" s="1586" t="s">
        <v>500</v>
      </c>
      <c r="B192" s="1589"/>
      <c r="C192" s="1589"/>
      <c r="D192" s="1589"/>
      <c r="E192" s="1589"/>
      <c r="F192" s="589">
        <f>F190+F184</f>
        <v>0</v>
      </c>
      <c r="G192" s="1590"/>
      <c r="H192" s="1590"/>
      <c r="I192" s="1590"/>
      <c r="J192" s="1590"/>
      <c r="K192" s="1590"/>
      <c r="L192" s="1590"/>
      <c r="M192" s="1036"/>
      <c r="N192" s="578"/>
      <c r="O192" s="578"/>
    </row>
    <row r="193" spans="1:15" outlineLevel="1">
      <c r="A193" s="587"/>
      <c r="B193" s="1036"/>
      <c r="C193" s="1036"/>
      <c r="D193" s="1036"/>
      <c r="E193" s="1036"/>
      <c r="F193" s="580"/>
      <c r="G193" s="582"/>
      <c r="H193" s="582"/>
      <c r="I193" s="582"/>
      <c r="J193" s="582"/>
      <c r="K193" s="582"/>
      <c r="L193" s="582"/>
      <c r="M193" s="1036"/>
      <c r="N193" s="578"/>
      <c r="O193" s="578"/>
    </row>
    <row r="194" spans="1:15" ht="14.25" outlineLevel="1">
      <c r="A194" s="101" t="s">
        <v>460</v>
      </c>
      <c r="B194" s="1585"/>
      <c r="C194" s="1585"/>
      <c r="D194" s="1585"/>
      <c r="E194" s="1585"/>
      <c r="F194" s="1585"/>
      <c r="G194" s="590">
        <f>G182+G188</f>
        <v>0</v>
      </c>
      <c r="H194" s="590">
        <f>SUM(H163:H186)</f>
        <v>0</v>
      </c>
      <c r="I194" s="590">
        <f>SUM(I163:I186)</f>
        <v>0</v>
      </c>
      <c r="J194" s="590">
        <f>SUM(J163:J186)</f>
        <v>0</v>
      </c>
      <c r="K194" s="590">
        <f>SUM(K163:K186)</f>
        <v>0</v>
      </c>
      <c r="L194" s="589">
        <f>SUM(G194:K194)</f>
        <v>0</v>
      </c>
      <c r="M194" s="1036"/>
      <c r="N194" s="578"/>
      <c r="O194" s="578"/>
    </row>
    <row r="195" spans="1:15" outlineLevel="1">
      <c r="A195" s="587"/>
      <c r="B195" s="1280"/>
      <c r="C195" s="1280"/>
      <c r="D195" s="1280"/>
      <c r="E195" s="1280"/>
      <c r="F195" s="1280"/>
      <c r="G195" s="1280"/>
      <c r="H195" s="1280"/>
      <c r="I195" s="1280"/>
      <c r="J195" s="1280"/>
      <c r="K195" s="1280"/>
      <c r="L195" s="1280"/>
      <c r="M195" s="1036"/>
      <c r="N195" s="578"/>
      <c r="O195" s="578"/>
    </row>
    <row r="196" spans="1:15" ht="14.25" outlineLevel="1">
      <c r="A196" s="1586" t="s">
        <v>501</v>
      </c>
      <c r="B196" s="1585"/>
      <c r="C196" s="1585"/>
      <c r="D196" s="1585"/>
      <c r="E196" s="1585"/>
      <c r="F196" s="1037"/>
      <c r="G196" s="1584"/>
      <c r="H196" s="1584"/>
      <c r="I196" s="1584"/>
      <c r="J196" s="1584"/>
      <c r="K196" s="1584"/>
      <c r="L196" s="1037"/>
      <c r="M196" s="1280"/>
      <c r="N196" s="578"/>
      <c r="O196" s="578"/>
    </row>
    <row r="197" spans="1:15" outlineLevel="1">
      <c r="A197" s="587"/>
      <c r="B197" s="1280"/>
      <c r="C197" s="1280"/>
      <c r="D197" s="1280"/>
      <c r="E197" s="1280"/>
      <c r="F197" s="1280"/>
      <c r="G197" s="1280"/>
      <c r="H197" s="1280"/>
      <c r="I197" s="1280"/>
      <c r="J197" s="1280"/>
      <c r="K197" s="1280"/>
      <c r="L197" s="1280"/>
      <c r="M197" s="1280"/>
      <c r="N197" s="578"/>
      <c r="O197" s="578"/>
    </row>
    <row r="198" spans="1:15" ht="14.25" outlineLevel="1">
      <c r="A198" s="1586" t="s">
        <v>502</v>
      </c>
      <c r="B198" s="1584"/>
      <c r="C198" s="1584"/>
      <c r="D198" s="1584"/>
      <c r="E198" s="1584"/>
      <c r="F198" s="589">
        <f>F192-F196</f>
        <v>0</v>
      </c>
      <c r="G198" s="1584"/>
      <c r="H198" s="1584"/>
      <c r="I198" s="1584"/>
      <c r="J198" s="1584"/>
      <c r="K198" s="1584"/>
      <c r="L198" s="589">
        <f>L194-L196</f>
        <v>0</v>
      </c>
      <c r="M198" s="1280"/>
      <c r="N198" s="578"/>
      <c r="O198" s="578"/>
    </row>
    <row r="199" spans="1:15" outlineLevel="1">
      <c r="A199" s="587"/>
      <c r="B199" s="1280"/>
      <c r="C199" s="1280"/>
      <c r="D199" s="1280"/>
      <c r="E199" s="1280"/>
      <c r="F199" s="1280"/>
      <c r="G199" s="1280"/>
      <c r="H199" s="1280"/>
      <c r="I199" s="1280"/>
      <c r="J199" s="1280"/>
      <c r="K199" s="1280"/>
      <c r="L199" s="1280"/>
      <c r="M199" s="1280"/>
      <c r="N199" s="578"/>
      <c r="O199" s="578"/>
    </row>
    <row r="200" spans="1:15" ht="14.25" outlineLevel="1">
      <c r="A200" s="1586" t="s">
        <v>503</v>
      </c>
      <c r="B200" s="1584"/>
      <c r="C200" s="1584"/>
      <c r="D200" s="1584"/>
      <c r="E200" s="1584"/>
      <c r="F200" s="1037"/>
      <c r="G200" s="1584"/>
      <c r="H200" s="1584"/>
      <c r="I200" s="1584"/>
      <c r="J200" s="1584"/>
      <c r="K200" s="1584"/>
      <c r="L200" s="1037"/>
      <c r="M200" s="1280"/>
      <c r="N200" s="578"/>
      <c r="O200" s="578"/>
    </row>
    <row r="201" spans="1:15" ht="14.25" outlineLevel="1">
      <c r="A201" s="1586" t="s">
        <v>504</v>
      </c>
      <c r="B201" s="1584"/>
      <c r="C201" s="1584"/>
      <c r="D201" s="1584"/>
      <c r="E201" s="1584"/>
      <c r="F201" s="592">
        <f>F184</f>
        <v>0</v>
      </c>
      <c r="G201" s="1584"/>
      <c r="H201" s="1584"/>
      <c r="I201" s="1584"/>
      <c r="J201" s="1584"/>
      <c r="K201" s="1584"/>
      <c r="L201" s="589">
        <f>L180+L182</f>
        <v>0</v>
      </c>
      <c r="M201" s="1280"/>
      <c r="N201" s="578"/>
      <c r="O201" s="579"/>
    </row>
    <row r="202" spans="1:15" ht="14.25" outlineLevel="1">
      <c r="A202" s="1586" t="s">
        <v>502</v>
      </c>
      <c r="B202" s="1584"/>
      <c r="C202" s="1584"/>
      <c r="D202" s="1584"/>
      <c r="E202" s="1584"/>
      <c r="F202" s="592">
        <f>F201-F200</f>
        <v>0</v>
      </c>
      <c r="G202" s="1584"/>
      <c r="H202" s="1584"/>
      <c r="I202" s="1584"/>
      <c r="J202" s="1584"/>
      <c r="K202" s="1584"/>
      <c r="L202" s="589">
        <f>L201-L200</f>
        <v>0</v>
      </c>
      <c r="M202" s="1280"/>
      <c r="N202" s="578"/>
      <c r="O202" s="578"/>
    </row>
    <row r="203" spans="1:15" ht="14.25" outlineLevel="1">
      <c r="A203" s="1704"/>
      <c r="B203" s="1280"/>
      <c r="C203" s="1280"/>
      <c r="D203" s="1280"/>
      <c r="E203" s="1280"/>
      <c r="F203" s="258"/>
      <c r="G203" s="1280"/>
      <c r="H203" s="1280"/>
      <c r="I203" s="1280"/>
      <c r="J203" s="1280"/>
      <c r="K203" s="1280"/>
      <c r="L203" s="1280"/>
      <c r="M203" s="1280"/>
      <c r="N203" s="578"/>
      <c r="O203" s="578"/>
    </row>
    <row r="204" spans="1:15" ht="14.25" outlineLevel="1">
      <c r="A204" s="1586" t="s">
        <v>505</v>
      </c>
      <c r="B204" s="1584"/>
      <c r="C204" s="1584"/>
      <c r="D204" s="1584"/>
      <c r="E204" s="1584"/>
      <c r="F204" s="125"/>
      <c r="G204" s="1584"/>
      <c r="H204" s="1584"/>
      <c r="I204" s="1584"/>
      <c r="J204" s="1584"/>
      <c r="K204" s="1584"/>
      <c r="L204" s="1037"/>
      <c r="M204" s="1280"/>
      <c r="N204" s="578"/>
      <c r="O204" s="578"/>
    </row>
    <row r="205" spans="1:15" ht="14.25" outlineLevel="1">
      <c r="A205" s="1586" t="s">
        <v>506</v>
      </c>
      <c r="B205" s="1584"/>
      <c r="C205" s="1584"/>
      <c r="D205" s="1584"/>
      <c r="E205" s="1584"/>
      <c r="F205" s="592">
        <f>F190</f>
        <v>0</v>
      </c>
      <c r="G205" s="1584"/>
      <c r="H205" s="1584"/>
      <c r="I205" s="1584"/>
      <c r="J205" s="1584"/>
      <c r="K205" s="1584"/>
      <c r="L205" s="574">
        <f>L186+L188</f>
        <v>0</v>
      </c>
      <c r="M205" s="1280"/>
      <c r="N205" s="578"/>
      <c r="O205" s="578"/>
    </row>
    <row r="206" spans="1:15" ht="15" outlineLevel="1" thickBot="1">
      <c r="A206" s="1586" t="s">
        <v>502</v>
      </c>
      <c r="B206" s="1584"/>
      <c r="C206" s="1584"/>
      <c r="D206" s="1584"/>
      <c r="E206" s="1584"/>
      <c r="F206" s="592">
        <f>F205-F204</f>
        <v>0</v>
      </c>
      <c r="G206" s="1584"/>
      <c r="H206" s="1584"/>
      <c r="I206" s="1584"/>
      <c r="J206" s="1584"/>
      <c r="K206" s="1584"/>
      <c r="L206" s="588">
        <f>L205-L204</f>
        <v>0</v>
      </c>
      <c r="M206" s="1280"/>
      <c r="N206" s="1994"/>
      <c r="O206" s="1994"/>
    </row>
    <row r="207" spans="1:15" outlineLevel="1">
      <c r="A207" s="1280"/>
      <c r="B207" s="1280"/>
      <c r="C207" s="1280"/>
      <c r="D207" s="1280"/>
      <c r="E207" s="1280"/>
      <c r="F207" s="1280"/>
      <c r="G207" s="1280"/>
      <c r="H207" s="1280"/>
      <c r="I207" s="1280"/>
      <c r="J207" s="1280"/>
      <c r="K207" s="1280"/>
      <c r="L207" s="1280"/>
      <c r="M207" s="1280"/>
      <c r="N207" s="1280"/>
      <c r="O207" s="1280"/>
    </row>
    <row r="208" spans="1:15" outlineLevel="1">
      <c r="A208" s="1280"/>
      <c r="B208" s="1280"/>
      <c r="C208" s="1280"/>
      <c r="D208" s="1280"/>
      <c r="E208" s="1280"/>
      <c r="F208" s="1280"/>
      <c r="G208" s="1280"/>
      <c r="H208" s="1280"/>
      <c r="I208" s="1280"/>
      <c r="J208" s="1280"/>
      <c r="K208" s="1280"/>
      <c r="L208" s="1280"/>
      <c r="M208" s="1280"/>
      <c r="N208" s="1280"/>
      <c r="O208" s="1280"/>
    </row>
    <row r="209" spans="1:15" ht="14.25" outlineLevel="1">
      <c r="A209" s="591" t="s">
        <v>507</v>
      </c>
      <c r="B209" s="1280"/>
      <c r="C209" s="1280"/>
      <c r="D209" s="1280"/>
      <c r="E209" s="1280"/>
      <c r="F209" s="1280"/>
      <c r="G209" s="1280"/>
      <c r="H209" s="1280"/>
      <c r="I209" s="1280"/>
      <c r="J209" s="1280"/>
      <c r="K209" s="1280"/>
      <c r="L209" s="1280"/>
      <c r="M209" s="1280"/>
      <c r="N209" s="1280"/>
      <c r="O209" s="1280"/>
    </row>
    <row r="210" spans="1:15" outlineLevel="1">
      <c r="A210" s="593" t="s">
        <v>494</v>
      </c>
      <c r="B210" s="1280"/>
      <c r="C210" s="1280"/>
      <c r="D210" s="1280"/>
      <c r="E210" s="1280"/>
      <c r="F210" s="1280"/>
      <c r="G210" s="1280"/>
      <c r="H210" s="1280"/>
      <c r="I210" s="1280"/>
      <c r="J210" s="1280"/>
      <c r="K210" s="1280"/>
      <c r="L210" s="1280"/>
      <c r="M210" s="1280"/>
      <c r="N210" s="1280"/>
      <c r="O210" s="1280"/>
    </row>
    <row r="211" spans="1:15" ht="51" outlineLevel="1">
      <c r="A211" s="1983" t="s">
        <v>508</v>
      </c>
      <c r="B211" s="1987" t="s">
        <v>461</v>
      </c>
      <c r="C211" s="1987" t="s">
        <v>152</v>
      </c>
      <c r="D211" s="1987" t="s">
        <v>363</v>
      </c>
      <c r="E211" s="1987" t="s">
        <v>509</v>
      </c>
      <c r="F211" s="1988" t="s">
        <v>463</v>
      </c>
      <c r="G211" s="1989" t="s">
        <v>464</v>
      </c>
      <c r="H211" s="1987" t="s">
        <v>317</v>
      </c>
      <c r="I211" s="1987" t="s">
        <v>465</v>
      </c>
      <c r="J211" s="1987" t="s">
        <v>466</v>
      </c>
      <c r="K211" s="1987" t="s">
        <v>509</v>
      </c>
      <c r="L211" s="1990" t="s">
        <v>467</v>
      </c>
      <c r="M211" s="1280"/>
      <c r="N211" s="1280"/>
      <c r="O211" s="1280"/>
    </row>
    <row r="212" spans="1:15" outlineLevel="1">
      <c r="A212" s="1826"/>
      <c r="B212" s="1826"/>
      <c r="C212" s="1826"/>
      <c r="D212" s="1826"/>
      <c r="E212" s="644"/>
      <c r="F212" s="1991">
        <f>SUM(B212:E212)</f>
        <v>0</v>
      </c>
      <c r="G212" s="646"/>
      <c r="H212" s="1826"/>
      <c r="I212" s="1826"/>
      <c r="J212" s="1826"/>
      <c r="K212" s="1826"/>
      <c r="L212" s="1991">
        <f>SUM(G212:K212)</f>
        <v>0</v>
      </c>
      <c r="M212" s="1280"/>
      <c r="N212" s="1280"/>
      <c r="O212" s="1280"/>
    </row>
    <row r="213" spans="1:15" outlineLevel="1">
      <c r="A213" s="1826"/>
      <c r="B213" s="1826"/>
      <c r="C213" s="1826"/>
      <c r="D213" s="1826"/>
      <c r="E213" s="644"/>
      <c r="F213" s="1992">
        <f t="shared" ref="F213:F224" si="9">SUM(B213:E213)</f>
        <v>0</v>
      </c>
      <c r="G213" s="646"/>
      <c r="H213" s="1826"/>
      <c r="I213" s="1826"/>
      <c r="J213" s="1826"/>
      <c r="K213" s="1826"/>
      <c r="L213" s="1992">
        <f>SUM(G213:K213)</f>
        <v>0</v>
      </c>
      <c r="M213" s="1280"/>
      <c r="N213" s="1280"/>
      <c r="O213" s="1280"/>
    </row>
    <row r="214" spans="1:15" outlineLevel="1">
      <c r="A214" s="1826"/>
      <c r="B214" s="1826"/>
      <c r="C214" s="1826"/>
      <c r="D214" s="1826"/>
      <c r="E214" s="644"/>
      <c r="F214" s="1992">
        <f t="shared" si="9"/>
        <v>0</v>
      </c>
      <c r="G214" s="646"/>
      <c r="H214" s="1826"/>
      <c r="I214" s="1826"/>
      <c r="J214" s="1826"/>
      <c r="K214" s="1826"/>
      <c r="L214" s="1992">
        <f t="shared" ref="L214:L224" si="10">SUM(G214:K214)</f>
        <v>0</v>
      </c>
      <c r="M214" s="1280"/>
      <c r="N214" s="1280"/>
      <c r="O214" s="1280"/>
    </row>
    <row r="215" spans="1:15" outlineLevel="1">
      <c r="A215" s="1826"/>
      <c r="B215" s="1826"/>
      <c r="C215" s="1826"/>
      <c r="D215" s="1826"/>
      <c r="E215" s="644"/>
      <c r="F215" s="1992">
        <f t="shared" si="9"/>
        <v>0</v>
      </c>
      <c r="G215" s="646"/>
      <c r="H215" s="1826"/>
      <c r="I215" s="1826"/>
      <c r="J215" s="1826"/>
      <c r="K215" s="1826"/>
      <c r="L215" s="1992">
        <f t="shared" si="10"/>
        <v>0</v>
      </c>
      <c r="M215" s="1280"/>
      <c r="N215" s="1280"/>
      <c r="O215" s="1280"/>
    </row>
    <row r="216" spans="1:15" outlineLevel="1">
      <c r="A216" s="1826"/>
      <c r="B216" s="1826"/>
      <c r="C216" s="1826"/>
      <c r="D216" s="1826"/>
      <c r="E216" s="644"/>
      <c r="F216" s="1992">
        <f t="shared" si="9"/>
        <v>0</v>
      </c>
      <c r="G216" s="646"/>
      <c r="H216" s="1826"/>
      <c r="I216" s="1826"/>
      <c r="J216" s="1826"/>
      <c r="K216" s="1826"/>
      <c r="L216" s="1992">
        <f t="shared" si="10"/>
        <v>0</v>
      </c>
      <c r="M216" s="1280"/>
      <c r="N216" s="1280"/>
      <c r="O216" s="1280"/>
    </row>
    <row r="217" spans="1:15" outlineLevel="1">
      <c r="A217" s="1826"/>
      <c r="B217" s="1826"/>
      <c r="C217" s="1826"/>
      <c r="D217" s="1826"/>
      <c r="E217" s="644"/>
      <c r="F217" s="1992">
        <f t="shared" si="9"/>
        <v>0</v>
      </c>
      <c r="G217" s="646"/>
      <c r="H217" s="1826"/>
      <c r="I217" s="1826"/>
      <c r="J217" s="1826"/>
      <c r="K217" s="1826"/>
      <c r="L217" s="1992">
        <f t="shared" si="10"/>
        <v>0</v>
      </c>
      <c r="M217" s="1280"/>
      <c r="N217" s="1280"/>
      <c r="O217" s="1280"/>
    </row>
    <row r="218" spans="1:15" outlineLevel="1">
      <c r="A218" s="1826"/>
      <c r="B218" s="1826"/>
      <c r="C218" s="1826"/>
      <c r="D218" s="1826"/>
      <c r="E218" s="644"/>
      <c r="F218" s="1992">
        <f t="shared" si="9"/>
        <v>0</v>
      </c>
      <c r="G218" s="646"/>
      <c r="H218" s="1826"/>
      <c r="I218" s="1826"/>
      <c r="J218" s="1826"/>
      <c r="K218" s="1826"/>
      <c r="L218" s="1992">
        <f t="shared" si="10"/>
        <v>0</v>
      </c>
      <c r="M218" s="1280"/>
      <c r="N218" s="1280"/>
      <c r="O218" s="1280"/>
    </row>
    <row r="219" spans="1:15" outlineLevel="1">
      <c r="A219" s="1826"/>
      <c r="B219" s="1826"/>
      <c r="C219" s="1826"/>
      <c r="D219" s="1826"/>
      <c r="E219" s="644"/>
      <c r="F219" s="1992">
        <f t="shared" si="9"/>
        <v>0</v>
      </c>
      <c r="G219" s="646"/>
      <c r="H219" s="1826"/>
      <c r="I219" s="1826"/>
      <c r="J219" s="1826"/>
      <c r="K219" s="1826"/>
      <c r="L219" s="1992">
        <f t="shared" si="10"/>
        <v>0</v>
      </c>
      <c r="M219" s="1280"/>
      <c r="N219" s="1280"/>
      <c r="O219" s="1280"/>
    </row>
    <row r="220" spans="1:15" outlineLevel="1">
      <c r="A220" s="1826"/>
      <c r="B220" s="1826"/>
      <c r="C220" s="1826"/>
      <c r="D220" s="1826"/>
      <c r="E220" s="644"/>
      <c r="F220" s="1992">
        <f t="shared" si="9"/>
        <v>0</v>
      </c>
      <c r="G220" s="646"/>
      <c r="H220" s="1826"/>
      <c r="I220" s="1826"/>
      <c r="J220" s="1826"/>
      <c r="K220" s="1826"/>
      <c r="L220" s="1992">
        <f t="shared" si="10"/>
        <v>0</v>
      </c>
      <c r="M220" s="1280"/>
      <c r="N220" s="1280"/>
      <c r="O220" s="1280"/>
    </row>
    <row r="221" spans="1:15" outlineLevel="1">
      <c r="A221" s="1826"/>
      <c r="B221" s="1826"/>
      <c r="C221" s="1826"/>
      <c r="D221" s="1826"/>
      <c r="E221" s="644"/>
      <c r="F221" s="1992">
        <f t="shared" si="9"/>
        <v>0</v>
      </c>
      <c r="G221" s="646"/>
      <c r="H221" s="1826"/>
      <c r="I221" s="1826"/>
      <c r="J221" s="1826"/>
      <c r="K221" s="1826"/>
      <c r="L221" s="1992">
        <f t="shared" si="10"/>
        <v>0</v>
      </c>
      <c r="M221" s="1280"/>
      <c r="N221" s="1280"/>
      <c r="O221" s="1280"/>
    </row>
    <row r="222" spans="1:15" outlineLevel="1">
      <c r="A222" s="1826"/>
      <c r="B222" s="1826"/>
      <c r="C222" s="1826"/>
      <c r="D222" s="1826"/>
      <c r="E222" s="644"/>
      <c r="F222" s="1992">
        <f t="shared" si="9"/>
        <v>0</v>
      </c>
      <c r="G222" s="646"/>
      <c r="H222" s="1826"/>
      <c r="I222" s="1826"/>
      <c r="J222" s="1826"/>
      <c r="K222" s="1826"/>
      <c r="L222" s="1992">
        <f t="shared" si="10"/>
        <v>0</v>
      </c>
      <c r="M222" s="1280"/>
      <c r="N222" s="1280"/>
      <c r="O222" s="1280"/>
    </row>
    <row r="223" spans="1:15" outlineLevel="1">
      <c r="A223" s="1826"/>
      <c r="B223" s="1826"/>
      <c r="C223" s="1826"/>
      <c r="D223" s="1826"/>
      <c r="E223" s="644"/>
      <c r="F223" s="1992">
        <f t="shared" si="9"/>
        <v>0</v>
      </c>
      <c r="G223" s="646"/>
      <c r="H223" s="1826"/>
      <c r="I223" s="1826"/>
      <c r="J223" s="1826"/>
      <c r="K223" s="1826"/>
      <c r="L223" s="1992">
        <f t="shared" si="10"/>
        <v>0</v>
      </c>
      <c r="M223" s="1280"/>
      <c r="N223" s="1280"/>
      <c r="O223" s="1280"/>
    </row>
    <row r="224" spans="1:15" outlineLevel="1">
      <c r="A224" s="1826"/>
      <c r="B224" s="1826"/>
      <c r="C224" s="1826"/>
      <c r="D224" s="1826"/>
      <c r="E224" s="644"/>
      <c r="F224" s="1993">
        <f t="shared" si="9"/>
        <v>0</v>
      </c>
      <c r="G224" s="646"/>
      <c r="H224" s="1826"/>
      <c r="I224" s="1826"/>
      <c r="J224" s="1826"/>
      <c r="K224" s="1826"/>
      <c r="L224" s="1992">
        <f t="shared" si="10"/>
        <v>0</v>
      </c>
      <c r="M224" s="1280"/>
      <c r="N224" s="1280"/>
      <c r="O224" s="1280"/>
    </row>
    <row r="225" spans="1:15" outlineLevel="1">
      <c r="A225" s="583" t="s">
        <v>510</v>
      </c>
      <c r="B225" s="573">
        <f>SUM(B212:B224)</f>
        <v>0</v>
      </c>
      <c r="C225" s="573">
        <f t="shared" ref="C225:L225" si="11">SUM(C212:C224)</f>
        <v>0</v>
      </c>
      <c r="D225" s="573">
        <f t="shared" si="11"/>
        <v>0</v>
      </c>
      <c r="E225" s="573">
        <f t="shared" si="11"/>
        <v>0</v>
      </c>
      <c r="F225" s="573">
        <f t="shared" si="11"/>
        <v>0</v>
      </c>
      <c r="G225" s="573">
        <f t="shared" si="11"/>
        <v>0</v>
      </c>
      <c r="H225" s="573">
        <f t="shared" si="11"/>
        <v>0</v>
      </c>
      <c r="I225" s="573">
        <f t="shared" si="11"/>
        <v>0</v>
      </c>
      <c r="J225" s="573">
        <f t="shared" si="11"/>
        <v>0</v>
      </c>
      <c r="K225" s="573">
        <f t="shared" si="11"/>
        <v>0</v>
      </c>
      <c r="L225" s="588">
        <f t="shared" si="11"/>
        <v>0</v>
      </c>
      <c r="M225" s="1280"/>
      <c r="N225" s="1280"/>
      <c r="O225" s="1280"/>
    </row>
    <row r="229" spans="1:15" ht="18">
      <c r="A229" s="1978">
        <v>2014</v>
      </c>
      <c r="B229" s="1979"/>
      <c r="C229" s="1979"/>
      <c r="D229" s="1979"/>
      <c r="E229" s="1979"/>
      <c r="F229" s="1979"/>
      <c r="G229" s="1979"/>
      <c r="H229" s="1979"/>
      <c r="I229" s="1979"/>
      <c r="J229" s="1979"/>
      <c r="K229" s="1979"/>
      <c r="L229" s="1979"/>
      <c r="M229" s="1979"/>
      <c r="N229" s="1979"/>
      <c r="O229" s="1979"/>
    </row>
    <row r="230" spans="1:15" ht="13.5" outlineLevel="1" thickBot="1">
      <c r="A230" s="1280"/>
      <c r="B230" s="2186" t="s">
        <v>459</v>
      </c>
      <c r="C230" s="2187"/>
      <c r="D230" s="2187"/>
      <c r="E230" s="2187"/>
      <c r="F230" s="2187"/>
      <c r="G230" s="2186" t="s">
        <v>460</v>
      </c>
      <c r="H230" s="2187"/>
      <c r="I230" s="2187"/>
      <c r="J230" s="2187"/>
      <c r="K230" s="2187"/>
      <c r="L230" s="2188"/>
      <c r="M230" s="1280"/>
      <c r="N230" s="1280"/>
      <c r="O230" s="1280"/>
    </row>
    <row r="231" spans="1:15" ht="51.75" outlineLevel="1" thickBot="1">
      <c r="A231" s="1037"/>
      <c r="B231" s="1597" t="s">
        <v>461</v>
      </c>
      <c r="C231" s="1597" t="s">
        <v>152</v>
      </c>
      <c r="D231" s="1597" t="s">
        <v>363</v>
      </c>
      <c r="E231" s="1597" t="s">
        <v>462</v>
      </c>
      <c r="F231" s="1598" t="s">
        <v>463</v>
      </c>
      <c r="G231" s="1602" t="s">
        <v>464</v>
      </c>
      <c r="H231" s="1587" t="s">
        <v>317</v>
      </c>
      <c r="I231" s="1587" t="s">
        <v>465</v>
      </c>
      <c r="J231" s="1601" t="s">
        <v>466</v>
      </c>
      <c r="K231" s="1597" t="s">
        <v>462</v>
      </c>
      <c r="L231" s="1599" t="s">
        <v>467</v>
      </c>
      <c r="M231" s="570"/>
      <c r="N231" s="571" t="s">
        <v>468</v>
      </c>
      <c r="O231" s="571" t="s">
        <v>469</v>
      </c>
    </row>
    <row r="232" spans="1:15" ht="25.5" outlineLevel="1">
      <c r="A232" s="254" t="s">
        <v>470</v>
      </c>
      <c r="B232" s="572">
        <f>'C1 - Costs Matrix 2014'!$Q$77</f>
        <v>0</v>
      </c>
      <c r="C232" s="572">
        <f>'C1 - Costs Matrix 2014'!$W$77</f>
        <v>0</v>
      </c>
      <c r="D232" s="572">
        <f>'C1 - Costs Matrix 2014'!$AG$77</f>
        <v>0</v>
      </c>
      <c r="E232" s="572">
        <f>'C1 - Costs Matrix 2014'!$AH$77</f>
        <v>0</v>
      </c>
      <c r="F232" s="588">
        <f>SUM(B232:E232)</f>
        <v>0</v>
      </c>
      <c r="G232" s="1589"/>
      <c r="H232" s="572">
        <f>'C1 - Costs Matrix 2014'!$AP$77</f>
        <v>0</v>
      </c>
      <c r="I232" s="572">
        <f>'C1 - Costs Matrix 2014'!$AQ$77</f>
        <v>0</v>
      </c>
      <c r="J232" s="1589"/>
      <c r="K232" s="572">
        <f>'C1 - Costs Matrix 2014'!$AR$77</f>
        <v>0</v>
      </c>
      <c r="L232" s="574">
        <f t="shared" ref="L232:L237" si="12">SUM(H232:K232)</f>
        <v>0</v>
      </c>
      <c r="M232" s="1280"/>
      <c r="N232" s="575" t="s">
        <v>471</v>
      </c>
      <c r="O232" s="576" t="s">
        <v>472</v>
      </c>
    </row>
    <row r="233" spans="1:15" ht="25.5" outlineLevel="1">
      <c r="A233" s="1042" t="s">
        <v>473</v>
      </c>
      <c r="B233" s="1592"/>
      <c r="C233" s="1592"/>
      <c r="D233" s="572">
        <f>'C1 - Costs Matrix 2014'!$AG$115+'C1 - Costs Matrix 2014'!$AG$123</f>
        <v>0</v>
      </c>
      <c r="E233" s="1592"/>
      <c r="F233" s="588">
        <f>SUM(B233:E233)</f>
        <v>0</v>
      </c>
      <c r="G233" s="1589"/>
      <c r="H233" s="572">
        <f>+'C1 - Costs Matrix 2014'!$AP$115+'C1 - Costs Matrix 2014'!$AP$123</f>
        <v>0</v>
      </c>
      <c r="I233" s="572">
        <f>+'C1 - Costs Matrix 2014'!$AQ$115+'C1 - Costs Matrix 2014'!$AQ$123</f>
        <v>0</v>
      </c>
      <c r="J233" s="1592"/>
      <c r="K233" s="1592"/>
      <c r="L233" s="574">
        <f t="shared" si="12"/>
        <v>0</v>
      </c>
      <c r="M233" s="1280"/>
      <c r="N233" s="577">
        <v>1.1299999999999999</v>
      </c>
      <c r="O233" s="578" t="s">
        <v>474</v>
      </c>
    </row>
    <row r="234" spans="1:15" outlineLevel="1">
      <c r="A234" s="1042" t="s">
        <v>475</v>
      </c>
      <c r="B234" s="572">
        <f>-'C1 - Costs Matrix 2014'!$Q$29</f>
        <v>0</v>
      </c>
      <c r="C234" s="572">
        <f>-'C1 - Costs Matrix 2014'!$W$29</f>
        <v>0</v>
      </c>
      <c r="D234" s="572">
        <f>-'C1 - Costs Matrix 2014'!$AG$29-'C1 - Costs Matrix 2014'!$AG$110-'C1 - Costs Matrix 2014'!$AG$118</f>
        <v>0</v>
      </c>
      <c r="E234" s="572">
        <f>-'C1 - Costs Matrix 2014'!$AH$29</f>
        <v>0</v>
      </c>
      <c r="F234" s="588">
        <f>SUM(B234:E234)</f>
        <v>0</v>
      </c>
      <c r="G234" s="1589"/>
      <c r="H234" s="572">
        <f>-'C1 - Costs Matrix 2014'!$AP$29-'C1 - Costs Matrix 2014'!$AP$110-'C1 - Costs Matrix 2014'!$AP$118</f>
        <v>0</v>
      </c>
      <c r="I234" s="572">
        <f>-'C1 - Costs Matrix 2014'!$AQ$29-'C1 - Costs Matrix 2014'!$AQ$110-'C1 - Costs Matrix 2014'!$AQ$118</f>
        <v>0</v>
      </c>
      <c r="J234" s="1592"/>
      <c r="K234" s="572">
        <f>-'C1 - Costs Matrix 2014'!$AR$29</f>
        <v>0</v>
      </c>
      <c r="L234" s="574">
        <f t="shared" si="12"/>
        <v>0</v>
      </c>
      <c r="M234" s="1280"/>
      <c r="N234" s="577">
        <v>1.1200000000000001</v>
      </c>
      <c r="O234" s="579" t="s">
        <v>476</v>
      </c>
    </row>
    <row r="235" spans="1:15" outlineLevel="1">
      <c r="A235" s="1042" t="s">
        <v>477</v>
      </c>
      <c r="B235" s="585">
        <f>'C1 - Costs Matrix 2014'!$Q$79+'C1 - Costs Matrix 2014'!$Q$80+'C1 - Costs Matrix 2014'!$Q$106</f>
        <v>0</v>
      </c>
      <c r="C235" s="572">
        <f>'C1 - Costs Matrix 2014'!$W$79+'C1 - Costs Matrix 2014'!$W$80+'C1 - Costs Matrix 2014'!$W$106</f>
        <v>0</v>
      </c>
      <c r="D235" s="572">
        <f>'C1 - Costs Matrix 2014'!$AG$79+'C1 - Costs Matrix 2014'!$AG$80</f>
        <v>0</v>
      </c>
      <c r="E235" s="572">
        <f>'C1 - Costs Matrix 2014'!$AH$79+'C1 - Costs Matrix 2014'!$AH$80</f>
        <v>0</v>
      </c>
      <c r="F235" s="588">
        <f>SUM(B235:E235)</f>
        <v>0</v>
      </c>
      <c r="G235" s="1589"/>
      <c r="H235" s="572">
        <f>'C1 - Costs Matrix 2014'!$AP$79+'C1 - Costs Matrix 2014'!$AP$80+'C1 - Costs Matrix 2014'!$AP$106</f>
        <v>0</v>
      </c>
      <c r="I235" s="1589"/>
      <c r="J235" s="1589"/>
      <c r="K235" s="1589"/>
      <c r="L235" s="574">
        <f t="shared" si="12"/>
        <v>0</v>
      </c>
      <c r="M235" s="1280"/>
      <c r="N235" s="577">
        <v>1.1200000000000001</v>
      </c>
      <c r="O235" s="579" t="s">
        <v>478</v>
      </c>
    </row>
    <row r="236" spans="1:15" outlineLevel="1">
      <c r="A236" s="1042" t="s">
        <v>479</v>
      </c>
      <c r="B236" s="1588">
        <f>-'C1 - Costs Matrix 2014'!$Q$54</f>
        <v>0</v>
      </c>
      <c r="C236" s="572">
        <f>-'C1 - Costs Matrix 2014'!$W$54</f>
        <v>0</v>
      </c>
      <c r="D236" s="1592"/>
      <c r="E236" s="1592"/>
      <c r="F236" s="588">
        <f>SUM(B236:E236)</f>
        <v>0</v>
      </c>
      <c r="G236" s="1589"/>
      <c r="H236" s="1589"/>
      <c r="I236" s="1589"/>
      <c r="J236" s="574">
        <f>-F236</f>
        <v>0</v>
      </c>
      <c r="K236" s="1589"/>
      <c r="L236" s="574">
        <f t="shared" si="12"/>
        <v>0</v>
      </c>
      <c r="M236" s="1280"/>
      <c r="N236" s="577">
        <v>1.1599999999999999</v>
      </c>
      <c r="O236" s="578" t="s">
        <v>480</v>
      </c>
    </row>
    <row r="237" spans="1:15" outlineLevel="1">
      <c r="A237" s="1596" t="s">
        <v>481</v>
      </c>
      <c r="B237" s="574">
        <f>SUM(B232:B236)</f>
        <v>0</v>
      </c>
      <c r="C237" s="574">
        <f>SUM(C232:C236)</f>
        <v>0</v>
      </c>
      <c r="D237" s="574">
        <f>SUM(D232:D236)</f>
        <v>0</v>
      </c>
      <c r="E237" s="574">
        <f>SUM(E232:E236)</f>
        <v>0</v>
      </c>
      <c r="F237" s="592">
        <f>SUM(F232:F236)</f>
        <v>0</v>
      </c>
      <c r="G237" s="1589"/>
      <c r="H237" s="574">
        <f>SUM(H232:H236)</f>
        <v>0</v>
      </c>
      <c r="I237" s="574">
        <f>SUM(I232:I236)</f>
        <v>0</v>
      </c>
      <c r="J237" s="574">
        <f>SUM(J232:J236)</f>
        <v>0</v>
      </c>
      <c r="K237" s="574">
        <f>SUM(K232:K236)</f>
        <v>0</v>
      </c>
      <c r="L237" s="574">
        <f t="shared" si="12"/>
        <v>0</v>
      </c>
      <c r="M237" s="1280"/>
      <c r="N237" s="578"/>
      <c r="O237" s="579"/>
    </row>
    <row r="238" spans="1:15" outlineLevel="1">
      <c r="A238" s="233"/>
      <c r="B238" s="1600"/>
      <c r="C238" s="1600"/>
      <c r="D238" s="1600"/>
      <c r="E238" s="1600"/>
      <c r="F238" s="702"/>
      <c r="G238" s="1036"/>
      <c r="H238" s="1036"/>
      <c r="I238" s="1036"/>
      <c r="J238" s="1036"/>
      <c r="K238" s="1036"/>
      <c r="L238" s="1515"/>
      <c r="M238" s="1280"/>
      <c r="N238" s="578"/>
      <c r="O238" s="578"/>
    </row>
    <row r="239" spans="1:15" outlineLevel="1">
      <c r="A239" s="581" t="s">
        <v>482</v>
      </c>
      <c r="B239" s="1600"/>
      <c r="C239" s="1600"/>
      <c r="D239" s="1600"/>
      <c r="E239" s="1600"/>
      <c r="F239" s="702"/>
      <c r="G239" s="1036"/>
      <c r="H239" s="1036"/>
      <c r="I239" s="1036"/>
      <c r="J239" s="1036"/>
      <c r="K239" s="1036"/>
      <c r="L239" s="1515"/>
      <c r="M239" s="1280"/>
      <c r="N239" s="578"/>
      <c r="O239" s="578"/>
    </row>
    <row r="240" spans="1:15" ht="25.5" outlineLevel="1">
      <c r="A240" s="692" t="s">
        <v>483</v>
      </c>
      <c r="B240" s="2189">
        <f>'C8 - Related Party Cross Sub'!CB427</f>
        <v>0</v>
      </c>
      <c r="C240" s="2190"/>
      <c r="D240" s="2086">
        <f>'C8 - Related Party Cross Sub'!CD427</f>
        <v>0</v>
      </c>
      <c r="E240" s="572">
        <f>-'C33 - Atypicals 2014'!$AI$376</f>
        <v>0</v>
      </c>
      <c r="F240" s="574">
        <f>SUM(B240:E240)</f>
        <v>0</v>
      </c>
      <c r="G240" s="1594"/>
      <c r="H240" s="2088">
        <f>'C8 - Related Party Cross Sub'!CE427</f>
        <v>0</v>
      </c>
      <c r="I240" s="2088">
        <f>'C8 - Related Party Cross Sub'!CC427</f>
        <v>0</v>
      </c>
      <c r="J240" s="1594"/>
      <c r="K240" s="131">
        <f>-'C33 - Atypicals 2014'!$AT$376+'C33 - Atypicals 2014'!$AI$376</f>
        <v>0</v>
      </c>
      <c r="L240" s="1191">
        <f>SUM(H240:K240)</f>
        <v>0</v>
      </c>
      <c r="M240" s="73"/>
      <c r="N240" s="578" t="s">
        <v>484</v>
      </c>
      <c r="O240" s="579" t="s">
        <v>485</v>
      </c>
    </row>
    <row r="241" spans="1:15" outlineLevel="1">
      <c r="A241" s="692"/>
      <c r="B241" s="1593"/>
      <c r="C241" s="1848"/>
      <c r="D241" s="1592"/>
      <c r="E241" s="1592"/>
      <c r="F241" s="1848"/>
      <c r="G241" s="1594"/>
      <c r="H241" s="1594"/>
      <c r="I241" s="1594"/>
      <c r="J241" s="1594"/>
      <c r="K241" s="1594"/>
      <c r="L241" s="1594"/>
      <c r="M241" s="1280"/>
      <c r="N241" s="578"/>
      <c r="O241" s="579"/>
    </row>
    <row r="242" spans="1:15" outlineLevel="1">
      <c r="A242" s="692" t="s">
        <v>206</v>
      </c>
      <c r="B242" s="1592"/>
      <c r="C242" s="1592"/>
      <c r="D242" s="1592"/>
      <c r="E242" s="1592"/>
      <c r="F242" s="1592"/>
      <c r="G242" s="1594"/>
      <c r="H242" s="1594"/>
      <c r="I242" s="1594"/>
      <c r="J242" s="1594"/>
      <c r="K242" s="131">
        <f>-'C33 - Atypicals 2014'!$AP$144</f>
        <v>0</v>
      </c>
      <c r="L242" s="1191">
        <f>K242</f>
        <v>0</v>
      </c>
      <c r="M242" s="1280"/>
      <c r="N242" s="577">
        <v>1.1599999999999999</v>
      </c>
      <c r="O242" s="579" t="s">
        <v>486</v>
      </c>
    </row>
    <row r="243" spans="1:15" outlineLevel="1">
      <c r="A243" s="692" t="s">
        <v>156</v>
      </c>
      <c r="B243" s="1592"/>
      <c r="C243" s="1592"/>
      <c r="D243" s="1592"/>
      <c r="E243" s="1592"/>
      <c r="F243" s="572">
        <f>-'C33 - Atypicals 2010'!$AI$38-'C33 - Atypicals 2010'!$AI$129</f>
        <v>0</v>
      </c>
      <c r="G243" s="1594"/>
      <c r="H243" s="1594"/>
      <c r="I243" s="1594"/>
      <c r="J243" s="1594"/>
      <c r="K243" s="131">
        <f>-'C33 - Atypicals 2014'!$AP$38-'C33 - Atypicals 2014'!$AQ$38-'C33 - Atypicals 2014'!$AP$129-'C33 - Atypicals 2014'!$AQ$129</f>
        <v>0</v>
      </c>
      <c r="L243" s="1191">
        <f>SUM(K243)</f>
        <v>0</v>
      </c>
      <c r="M243" s="1280"/>
      <c r="N243" s="577">
        <v>1.1599999999999999</v>
      </c>
      <c r="O243" s="579" t="s">
        <v>487</v>
      </c>
    </row>
    <row r="244" spans="1:15" outlineLevel="1">
      <c r="A244" s="692" t="s">
        <v>488</v>
      </c>
      <c r="B244" s="1592"/>
      <c r="C244" s="1592"/>
      <c r="D244" s="1592"/>
      <c r="E244" s="1592"/>
      <c r="F244" s="572">
        <f>-'C33 - Atypicals 2010'!$AI$159</f>
        <v>0</v>
      </c>
      <c r="G244" s="1594"/>
      <c r="H244" s="1594"/>
      <c r="I244" s="1594"/>
      <c r="J244" s="1594"/>
      <c r="K244" s="131">
        <f>-'C33 - Atypicals 2014'!$AP$159-'C33 - Atypicals 2014'!$AQ$159</f>
        <v>0</v>
      </c>
      <c r="L244" s="1191">
        <f>SUM(K244)</f>
        <v>0</v>
      </c>
      <c r="M244" s="1280"/>
      <c r="N244" s="577"/>
      <c r="O244" s="579"/>
    </row>
    <row r="245" spans="1:15" outlineLevel="1">
      <c r="A245" s="1603" t="s">
        <v>868</v>
      </c>
      <c r="B245" s="1592"/>
      <c r="C245" s="1592"/>
      <c r="D245" s="1592"/>
      <c r="E245" s="1592"/>
      <c r="F245" s="1592"/>
      <c r="G245" s="1594"/>
      <c r="H245" s="131">
        <f>'C37 - Finance and Reg'!$J$13</f>
        <v>0</v>
      </c>
      <c r="I245" s="1594"/>
      <c r="J245" s="1594"/>
      <c r="K245" s="1594"/>
      <c r="L245" s="1191">
        <f>H245</f>
        <v>0</v>
      </c>
      <c r="M245" s="73"/>
      <c r="N245" s="577">
        <v>1.1599999999999999</v>
      </c>
      <c r="O245" s="579" t="s">
        <v>489</v>
      </c>
    </row>
    <row r="246" spans="1:15" outlineLevel="1">
      <c r="A246" s="1042" t="s">
        <v>195</v>
      </c>
      <c r="B246" s="1592"/>
      <c r="C246" s="1592"/>
      <c r="D246" s="1592"/>
      <c r="E246" s="1592"/>
      <c r="F246" s="572">
        <f>'C34 - Non Activity Based Costs'!$J$53</f>
        <v>0</v>
      </c>
      <c r="G246" s="1595"/>
      <c r="H246" s="1594"/>
      <c r="I246" s="131">
        <f>'C34 - Non Activity Based Costs'!$J$52</f>
        <v>0</v>
      </c>
      <c r="J246" s="1594"/>
      <c r="K246" s="1594"/>
      <c r="L246" s="1191">
        <f>I246</f>
        <v>0</v>
      </c>
      <c r="M246" s="1280"/>
      <c r="N246" s="577">
        <v>1.1499999999999999</v>
      </c>
      <c r="O246" s="579" t="s">
        <v>490</v>
      </c>
    </row>
    <row r="247" spans="1:15" outlineLevel="1">
      <c r="A247" s="1042" t="s">
        <v>194</v>
      </c>
      <c r="B247" s="1592"/>
      <c r="C247" s="1592"/>
      <c r="D247" s="1592"/>
      <c r="E247" s="1592"/>
      <c r="F247" s="572">
        <f>'C34 - Non Activity Based Costs'!$J$50</f>
        <v>0</v>
      </c>
      <c r="G247" s="1595"/>
      <c r="H247" s="1594"/>
      <c r="I247" s="1594"/>
      <c r="J247" s="1594"/>
      <c r="K247" s="1594"/>
      <c r="L247" s="1594"/>
      <c r="M247" s="1280"/>
      <c r="N247" s="577">
        <v>1.1499999999999999</v>
      </c>
      <c r="O247" s="579" t="s">
        <v>491</v>
      </c>
    </row>
    <row r="248" spans="1:15" ht="25.5" outlineLevel="1">
      <c r="A248" s="1042" t="s">
        <v>492</v>
      </c>
      <c r="B248" s="1592"/>
      <c r="C248" s="1592"/>
      <c r="D248" s="1592"/>
      <c r="E248" s="1592"/>
      <c r="F248" s="572">
        <f>'C28 - Ex Services (exc conns)'!$J$185</f>
        <v>0</v>
      </c>
      <c r="G248" s="1595"/>
      <c r="H248" s="1594"/>
      <c r="I248" s="1594"/>
      <c r="J248" s="1594"/>
      <c r="K248" s="1594"/>
      <c r="L248" s="1594"/>
      <c r="M248" s="1280"/>
      <c r="N248" s="577">
        <v>1.1499999999999999</v>
      </c>
      <c r="O248" s="586" t="s">
        <v>493</v>
      </c>
    </row>
    <row r="249" spans="1:15" outlineLevel="1">
      <c r="A249" s="1042" t="s">
        <v>1050</v>
      </c>
      <c r="B249" s="1592"/>
      <c r="C249" s="1592"/>
      <c r="D249" s="1592"/>
      <c r="E249" s="1592"/>
      <c r="F249" s="572">
        <f>'C28 - Ex Services (exc conns)'!$J$182</f>
        <v>0</v>
      </c>
      <c r="G249" s="1595"/>
      <c r="H249" s="1594"/>
      <c r="I249" s="1594"/>
      <c r="J249" s="1594"/>
      <c r="K249" s="1594"/>
      <c r="L249" s="1594"/>
      <c r="M249" s="1280"/>
      <c r="N249" s="577"/>
      <c r="O249" s="586"/>
    </row>
    <row r="250" spans="1:15" outlineLevel="1">
      <c r="A250" s="1983" t="s">
        <v>494</v>
      </c>
      <c r="B250" s="1984">
        <f>B299</f>
        <v>0</v>
      </c>
      <c r="C250" s="1985">
        <f>C299</f>
        <v>0</v>
      </c>
      <c r="D250" s="1985">
        <f>D299</f>
        <v>0</v>
      </c>
      <c r="E250" s="1985">
        <f>E299</f>
        <v>0</v>
      </c>
      <c r="F250" s="574">
        <f>SUM(B250:E250)</f>
        <v>0</v>
      </c>
      <c r="G250" s="1986">
        <f>G299</f>
        <v>0</v>
      </c>
      <c r="H250" s="1986">
        <f>H299</f>
        <v>0</v>
      </c>
      <c r="I250" s="1986">
        <f>I299</f>
        <v>0</v>
      </c>
      <c r="J250" s="1986">
        <f>J299</f>
        <v>0</v>
      </c>
      <c r="K250" s="1986">
        <f>K299</f>
        <v>0</v>
      </c>
      <c r="L250" s="574">
        <f>SUM(G250:K250)</f>
        <v>0</v>
      </c>
      <c r="M250" s="1280"/>
      <c r="N250" s="578"/>
      <c r="O250" s="578"/>
    </row>
    <row r="251" spans="1:15" outlineLevel="1">
      <c r="A251" s="1042"/>
      <c r="B251" s="1592"/>
      <c r="C251" s="1592"/>
      <c r="D251" s="1592"/>
      <c r="E251" s="1592"/>
      <c r="F251" s="572"/>
      <c r="G251" s="1590"/>
      <c r="H251" s="1589"/>
      <c r="I251" s="1589"/>
      <c r="J251" s="1589"/>
      <c r="K251" s="1589"/>
      <c r="L251" s="1589"/>
      <c r="M251" s="1280"/>
      <c r="N251" s="578"/>
      <c r="O251" s="578"/>
    </row>
    <row r="252" spans="1:15" outlineLevel="1">
      <c r="A252" s="1042"/>
      <c r="B252" s="1592"/>
      <c r="C252" s="1592"/>
      <c r="D252" s="1592"/>
      <c r="E252" s="1592"/>
      <c r="F252" s="572"/>
      <c r="G252" s="1590"/>
      <c r="H252" s="1589"/>
      <c r="I252" s="1589"/>
      <c r="J252" s="1589"/>
      <c r="K252" s="1589"/>
      <c r="L252" s="1589"/>
      <c r="M252" s="1280"/>
      <c r="N252" s="578"/>
      <c r="O252" s="578"/>
    </row>
    <row r="253" spans="1:15" outlineLevel="1">
      <c r="A253" s="587"/>
      <c r="B253" s="1036"/>
      <c r="C253" s="1036"/>
      <c r="D253" s="1036"/>
      <c r="E253" s="1036"/>
      <c r="F253" s="582"/>
      <c r="G253" s="1036"/>
      <c r="H253" s="1036"/>
      <c r="I253" s="1036"/>
      <c r="J253" s="1036"/>
      <c r="K253" s="1036"/>
      <c r="L253" s="1036"/>
      <c r="M253" s="1036"/>
      <c r="N253" s="578"/>
      <c r="O253" s="578"/>
    </row>
    <row r="254" spans="1:15" ht="14.25" outlineLevel="1">
      <c r="A254" s="101" t="s">
        <v>495</v>
      </c>
      <c r="B254" s="1591"/>
      <c r="C254" s="1591"/>
      <c r="D254" s="1591"/>
      <c r="E254" s="1591"/>
      <c r="F254" s="589">
        <f>SUM(F237:F252)</f>
        <v>0</v>
      </c>
      <c r="G254" s="1589"/>
      <c r="H254" s="1589"/>
      <c r="I254" s="1589"/>
      <c r="J254" s="1589"/>
      <c r="K254" s="1589"/>
      <c r="L254" s="574">
        <f>SUM(L237:L252)</f>
        <v>0</v>
      </c>
      <c r="M254" s="1280"/>
      <c r="N254" s="578"/>
      <c r="O254" s="578"/>
    </row>
    <row r="255" spans="1:15" outlineLevel="1">
      <c r="A255" s="587"/>
      <c r="B255" s="1036"/>
      <c r="C255" s="1036"/>
      <c r="D255" s="1036"/>
      <c r="E255" s="1036"/>
      <c r="F255" s="587"/>
      <c r="G255" s="582"/>
      <c r="H255" s="1036"/>
      <c r="I255" s="1036"/>
      <c r="J255" s="1036"/>
      <c r="K255" s="1036"/>
      <c r="L255" s="1036"/>
      <c r="M255" s="1280"/>
      <c r="N255" s="578"/>
      <c r="O255" s="578"/>
    </row>
    <row r="256" spans="1:15" ht="14.25" outlineLevel="1">
      <c r="A256" s="244" t="s">
        <v>496</v>
      </c>
      <c r="B256" s="1591"/>
      <c r="C256" s="1591"/>
      <c r="D256" s="1591"/>
      <c r="E256" s="1591"/>
      <c r="F256" s="588">
        <f>-F254*0.15</f>
        <v>0</v>
      </c>
      <c r="G256" s="574">
        <f>-F256</f>
        <v>0</v>
      </c>
      <c r="H256" s="1589"/>
      <c r="I256" s="1589"/>
      <c r="J256" s="1589"/>
      <c r="K256" s="1589"/>
      <c r="L256" s="574">
        <f>SUM(G256:K256)</f>
        <v>0</v>
      </c>
      <c r="M256" s="1280"/>
      <c r="N256" s="578"/>
      <c r="O256" s="578"/>
    </row>
    <row r="257" spans="1:15" outlineLevel="1">
      <c r="A257" s="587"/>
      <c r="B257" s="1036"/>
      <c r="C257" s="1036"/>
      <c r="D257" s="1036"/>
      <c r="E257" s="1036"/>
      <c r="F257" s="587"/>
      <c r="G257" s="580"/>
      <c r="H257" s="1036"/>
      <c r="I257" s="1036"/>
      <c r="J257" s="1036"/>
      <c r="K257" s="1036"/>
      <c r="L257" s="1036"/>
      <c r="M257" s="1036"/>
      <c r="N257" s="578"/>
      <c r="O257" s="578"/>
    </row>
    <row r="258" spans="1:15" ht="28.5" outlineLevel="1">
      <c r="A258" s="101" t="s">
        <v>497</v>
      </c>
      <c r="B258" s="1589"/>
      <c r="C258" s="1589"/>
      <c r="D258" s="1589"/>
      <c r="E258" s="1589"/>
      <c r="F258" s="589">
        <f>F254*0.85</f>
        <v>0</v>
      </c>
      <c r="G258" s="1589"/>
      <c r="H258" s="1589"/>
      <c r="I258" s="1589"/>
      <c r="J258" s="1589"/>
      <c r="K258" s="1589"/>
      <c r="L258" s="1589"/>
      <c r="M258" s="1280"/>
      <c r="N258" s="578"/>
      <c r="O258" s="578"/>
    </row>
    <row r="259" spans="1:15" outlineLevel="1">
      <c r="A259" s="1037"/>
      <c r="B259" s="582"/>
      <c r="C259" s="582"/>
      <c r="D259" s="582"/>
      <c r="E259" s="582"/>
      <c r="F259" s="587"/>
      <c r="G259" s="1036"/>
      <c r="H259" s="582"/>
      <c r="I259" s="582"/>
      <c r="J259" s="1036"/>
      <c r="K259" s="582"/>
      <c r="L259" s="582"/>
      <c r="M259" s="1036"/>
      <c r="N259" s="578"/>
      <c r="O259" s="578"/>
    </row>
    <row r="260" spans="1:15" ht="25.5" outlineLevel="1">
      <c r="A260" s="220" t="s">
        <v>498</v>
      </c>
      <c r="B260" s="584">
        <f>-B234</f>
        <v>0</v>
      </c>
      <c r="C260" s="574">
        <f>-C234</f>
        <v>0</v>
      </c>
      <c r="D260" s="574">
        <f>-D234</f>
        <v>0</v>
      </c>
      <c r="E260" s="574">
        <f>-E234</f>
        <v>0</v>
      </c>
      <c r="F260" s="574">
        <f>-F234</f>
        <v>0</v>
      </c>
      <c r="G260" s="1703"/>
      <c r="H260" s="574">
        <f>-H234</f>
        <v>0</v>
      </c>
      <c r="I260" s="574">
        <f>-I234</f>
        <v>0</v>
      </c>
      <c r="J260" s="1702"/>
      <c r="K260" s="574">
        <f>-K234</f>
        <v>0</v>
      </c>
      <c r="L260" s="574">
        <f>-L234</f>
        <v>0</v>
      </c>
      <c r="M260" s="1162"/>
      <c r="N260" s="578"/>
      <c r="O260" s="578"/>
    </row>
    <row r="261" spans="1:15" outlineLevel="1">
      <c r="A261" s="587"/>
      <c r="B261" s="580"/>
      <c r="C261" s="580"/>
      <c r="D261" s="580"/>
      <c r="E261" s="580"/>
      <c r="F261" s="587"/>
      <c r="G261" s="582"/>
      <c r="H261" s="580"/>
      <c r="I261" s="580"/>
      <c r="J261" s="1036"/>
      <c r="K261" s="580"/>
      <c r="L261" s="587"/>
      <c r="M261" s="1280"/>
      <c r="N261" s="578"/>
      <c r="O261" s="578"/>
    </row>
    <row r="262" spans="1:15" ht="14.25" outlineLevel="1">
      <c r="A262" s="244" t="s">
        <v>496</v>
      </c>
      <c r="B262" s="1591"/>
      <c r="C262" s="1591"/>
      <c r="D262" s="1591"/>
      <c r="E262" s="1591"/>
      <c r="F262" s="588">
        <f>-F260*0.15</f>
        <v>0</v>
      </c>
      <c r="G262" s="574">
        <f>-F262</f>
        <v>0</v>
      </c>
      <c r="H262" s="1589"/>
      <c r="I262" s="1589"/>
      <c r="J262" s="1589"/>
      <c r="K262" s="1589"/>
      <c r="L262" s="574">
        <f>SUM(G262:K262)</f>
        <v>0</v>
      </c>
      <c r="M262" s="1280"/>
      <c r="N262" s="578"/>
      <c r="O262" s="578"/>
    </row>
    <row r="263" spans="1:15" outlineLevel="1">
      <c r="A263" s="587"/>
      <c r="B263" s="1036"/>
      <c r="C263" s="1036"/>
      <c r="D263" s="1036"/>
      <c r="E263" s="1036"/>
      <c r="F263" s="587"/>
      <c r="G263" s="580"/>
      <c r="H263" s="1036"/>
      <c r="I263" s="1036"/>
      <c r="J263" s="1036"/>
      <c r="K263" s="1036"/>
      <c r="L263" s="1036"/>
      <c r="M263" s="1036"/>
      <c r="N263" s="578"/>
      <c r="O263" s="578"/>
    </row>
    <row r="264" spans="1:15" ht="28.5" outlineLevel="1">
      <c r="A264" s="101" t="s">
        <v>499</v>
      </c>
      <c r="B264" s="1589"/>
      <c r="C264" s="1589"/>
      <c r="D264" s="1589"/>
      <c r="E264" s="1589"/>
      <c r="F264" s="589">
        <f>F260*0.85</f>
        <v>0</v>
      </c>
      <c r="G264" s="1589"/>
      <c r="H264" s="1589"/>
      <c r="I264" s="1589"/>
      <c r="J264" s="1589"/>
      <c r="K264" s="1589"/>
      <c r="L264" s="1589"/>
      <c r="M264" s="1280"/>
      <c r="N264" s="578"/>
      <c r="O264" s="578"/>
    </row>
    <row r="265" spans="1:15" outlineLevel="1">
      <c r="A265" s="587"/>
      <c r="B265" s="1036"/>
      <c r="C265" s="1036"/>
      <c r="D265" s="1036"/>
      <c r="E265" s="1036"/>
      <c r="F265" s="587"/>
      <c r="G265" s="1036"/>
      <c r="H265" s="1036"/>
      <c r="I265" s="1036"/>
      <c r="J265" s="1036"/>
      <c r="K265" s="1036"/>
      <c r="L265" s="1036"/>
      <c r="M265" s="1036"/>
      <c r="N265" s="578"/>
      <c r="O265" s="578"/>
    </row>
    <row r="266" spans="1:15" ht="14.25" outlineLevel="1">
      <c r="A266" s="1586" t="s">
        <v>500</v>
      </c>
      <c r="B266" s="1589"/>
      <c r="C266" s="1589"/>
      <c r="D266" s="1589"/>
      <c r="E266" s="1589"/>
      <c r="F266" s="589">
        <f>F264+F258</f>
        <v>0</v>
      </c>
      <c r="G266" s="1590"/>
      <c r="H266" s="1590"/>
      <c r="I266" s="1590"/>
      <c r="J266" s="1590"/>
      <c r="K266" s="1590"/>
      <c r="L266" s="1590"/>
      <c r="M266" s="1036"/>
      <c r="N266" s="578"/>
      <c r="O266" s="578"/>
    </row>
    <row r="267" spans="1:15" outlineLevel="1">
      <c r="A267" s="587"/>
      <c r="B267" s="1036"/>
      <c r="C267" s="1036"/>
      <c r="D267" s="1036"/>
      <c r="E267" s="1036"/>
      <c r="F267" s="580"/>
      <c r="G267" s="582"/>
      <c r="H267" s="582"/>
      <c r="I267" s="582"/>
      <c r="J267" s="582"/>
      <c r="K267" s="582"/>
      <c r="L267" s="582"/>
      <c r="M267" s="1036"/>
      <c r="N267" s="578"/>
      <c r="O267" s="578"/>
    </row>
    <row r="268" spans="1:15" ht="14.25" outlineLevel="1">
      <c r="A268" s="101" t="s">
        <v>460</v>
      </c>
      <c r="B268" s="1585"/>
      <c r="C268" s="1585"/>
      <c r="D268" s="1585"/>
      <c r="E268" s="1585"/>
      <c r="F268" s="1585"/>
      <c r="G268" s="590">
        <f>G256+G262</f>
        <v>0</v>
      </c>
      <c r="H268" s="590">
        <f>SUM(H237:H260)</f>
        <v>0</v>
      </c>
      <c r="I268" s="590">
        <f>SUM(I237:I260)</f>
        <v>0</v>
      </c>
      <c r="J268" s="590">
        <f>SUM(J237:J260)</f>
        <v>0</v>
      </c>
      <c r="K268" s="590">
        <f>SUM(K237:K260)</f>
        <v>0</v>
      </c>
      <c r="L268" s="589">
        <f>SUM(G268:K268)</f>
        <v>0</v>
      </c>
      <c r="M268" s="1036"/>
      <c r="N268" s="578"/>
      <c r="O268" s="578"/>
    </row>
    <row r="269" spans="1:15" outlineLevel="1">
      <c r="A269" s="587"/>
      <c r="B269" s="1280"/>
      <c r="C269" s="1280"/>
      <c r="D269" s="1280"/>
      <c r="E269" s="1280"/>
      <c r="F269" s="1280"/>
      <c r="G269" s="1280"/>
      <c r="H269" s="1280"/>
      <c r="I269" s="1280"/>
      <c r="J269" s="1280"/>
      <c r="K269" s="1280"/>
      <c r="L269" s="1280"/>
      <c r="M269" s="1036"/>
      <c r="N269" s="578"/>
      <c r="O269" s="578"/>
    </row>
    <row r="270" spans="1:15" ht="14.25" outlineLevel="1">
      <c r="A270" s="1586" t="s">
        <v>501</v>
      </c>
      <c r="B270" s="1585"/>
      <c r="C270" s="1585"/>
      <c r="D270" s="1585"/>
      <c r="E270" s="1585"/>
      <c r="F270" s="1037"/>
      <c r="G270" s="1584"/>
      <c r="H270" s="1584"/>
      <c r="I270" s="1584"/>
      <c r="J270" s="1584"/>
      <c r="K270" s="1584"/>
      <c r="L270" s="1037"/>
      <c r="M270" s="1280"/>
      <c r="N270" s="578"/>
      <c r="O270" s="578"/>
    </row>
    <row r="271" spans="1:15" outlineLevel="1">
      <c r="A271" s="587"/>
      <c r="B271" s="1280"/>
      <c r="C271" s="1280"/>
      <c r="D271" s="1280"/>
      <c r="E271" s="1280"/>
      <c r="F271" s="1280"/>
      <c r="G271" s="1280"/>
      <c r="H271" s="1280"/>
      <c r="I271" s="1280"/>
      <c r="J271" s="1280"/>
      <c r="K271" s="1280"/>
      <c r="L271" s="1280"/>
      <c r="M271" s="1280"/>
      <c r="N271" s="578"/>
      <c r="O271" s="578"/>
    </row>
    <row r="272" spans="1:15" ht="14.25" outlineLevel="1">
      <c r="A272" s="1586" t="s">
        <v>502</v>
      </c>
      <c r="B272" s="1584"/>
      <c r="C272" s="1584"/>
      <c r="D272" s="1584"/>
      <c r="E272" s="1584"/>
      <c r="F272" s="589">
        <f>F266-F270</f>
        <v>0</v>
      </c>
      <c r="G272" s="1584"/>
      <c r="H272" s="1584"/>
      <c r="I272" s="1584"/>
      <c r="J272" s="1584"/>
      <c r="K272" s="1584"/>
      <c r="L272" s="589">
        <f>L268-L270</f>
        <v>0</v>
      </c>
      <c r="M272" s="1280"/>
      <c r="N272" s="578"/>
      <c r="O272" s="578"/>
    </row>
    <row r="273" spans="1:15" outlineLevel="1">
      <c r="A273" s="587"/>
      <c r="B273" s="1280"/>
      <c r="C273" s="1280"/>
      <c r="D273" s="1280"/>
      <c r="E273" s="1280"/>
      <c r="F273" s="1280"/>
      <c r="G273" s="1280"/>
      <c r="H273" s="1280"/>
      <c r="I273" s="1280"/>
      <c r="J273" s="1280"/>
      <c r="K273" s="1280"/>
      <c r="L273" s="1280"/>
      <c r="M273" s="1280"/>
      <c r="N273" s="578"/>
      <c r="O273" s="578"/>
    </row>
    <row r="274" spans="1:15" ht="14.25" outlineLevel="1">
      <c r="A274" s="1586" t="s">
        <v>503</v>
      </c>
      <c r="B274" s="1584"/>
      <c r="C274" s="1584"/>
      <c r="D274" s="1584"/>
      <c r="E274" s="1584"/>
      <c r="F274" s="1037"/>
      <c r="G274" s="1584"/>
      <c r="H274" s="1584"/>
      <c r="I274" s="1584"/>
      <c r="J274" s="1584"/>
      <c r="K274" s="1584"/>
      <c r="L274" s="1037"/>
      <c r="M274" s="1280"/>
      <c r="N274" s="578"/>
      <c r="O274" s="578"/>
    </row>
    <row r="275" spans="1:15" ht="14.25" outlineLevel="1">
      <c r="A275" s="1586" t="s">
        <v>504</v>
      </c>
      <c r="B275" s="1584"/>
      <c r="C275" s="1584"/>
      <c r="D275" s="1584"/>
      <c r="E275" s="1584"/>
      <c r="F275" s="592">
        <f>F258</f>
        <v>0</v>
      </c>
      <c r="G275" s="1584"/>
      <c r="H275" s="1584"/>
      <c r="I275" s="1584"/>
      <c r="J275" s="1584"/>
      <c r="K275" s="1584"/>
      <c r="L275" s="589">
        <f>L254+L256</f>
        <v>0</v>
      </c>
      <c r="M275" s="1280"/>
      <c r="N275" s="578"/>
      <c r="O275" s="579"/>
    </row>
    <row r="276" spans="1:15" ht="14.25" outlineLevel="1">
      <c r="A276" s="1586" t="s">
        <v>502</v>
      </c>
      <c r="B276" s="1584"/>
      <c r="C276" s="1584"/>
      <c r="D276" s="1584"/>
      <c r="E276" s="1584"/>
      <c r="F276" s="592">
        <f>F275-F274</f>
        <v>0</v>
      </c>
      <c r="G276" s="1584"/>
      <c r="H276" s="1584"/>
      <c r="I276" s="1584"/>
      <c r="J276" s="1584"/>
      <c r="K276" s="1584"/>
      <c r="L276" s="589">
        <f>L275-L274</f>
        <v>0</v>
      </c>
      <c r="M276" s="1280"/>
      <c r="N276" s="578"/>
      <c r="O276" s="578"/>
    </row>
    <row r="277" spans="1:15" ht="14.25" outlineLevel="1">
      <c r="A277" s="1704"/>
      <c r="B277" s="1280"/>
      <c r="C277" s="1280"/>
      <c r="D277" s="1280"/>
      <c r="E277" s="1280"/>
      <c r="F277" s="258"/>
      <c r="G277" s="1280"/>
      <c r="H277" s="1280"/>
      <c r="I277" s="1280"/>
      <c r="J277" s="1280"/>
      <c r="K277" s="1280"/>
      <c r="L277" s="1280"/>
      <c r="M277" s="1280"/>
      <c r="N277" s="578"/>
      <c r="O277" s="578"/>
    </row>
    <row r="278" spans="1:15" ht="14.25" outlineLevel="1">
      <c r="A278" s="1586" t="s">
        <v>505</v>
      </c>
      <c r="B278" s="1584"/>
      <c r="C278" s="1584"/>
      <c r="D278" s="1584"/>
      <c r="E278" s="1584"/>
      <c r="F278" s="125"/>
      <c r="G278" s="1584"/>
      <c r="H278" s="1584"/>
      <c r="I278" s="1584"/>
      <c r="J278" s="1584"/>
      <c r="K278" s="1584"/>
      <c r="L278" s="1037"/>
      <c r="M278" s="1280"/>
      <c r="N278" s="578"/>
      <c r="O278" s="578"/>
    </row>
    <row r="279" spans="1:15" ht="14.25" outlineLevel="1">
      <c r="A279" s="1586" t="s">
        <v>506</v>
      </c>
      <c r="B279" s="1584"/>
      <c r="C279" s="1584"/>
      <c r="D279" s="1584"/>
      <c r="E279" s="1584"/>
      <c r="F279" s="592">
        <f>F264</f>
        <v>0</v>
      </c>
      <c r="G279" s="1584"/>
      <c r="H279" s="1584"/>
      <c r="I279" s="1584"/>
      <c r="J279" s="1584"/>
      <c r="K279" s="1584"/>
      <c r="L279" s="574">
        <f>L260+L262</f>
        <v>0</v>
      </c>
      <c r="M279" s="1280"/>
      <c r="N279" s="578"/>
      <c r="O279" s="578"/>
    </row>
    <row r="280" spans="1:15" ht="15" outlineLevel="1" thickBot="1">
      <c r="A280" s="1586" t="s">
        <v>502</v>
      </c>
      <c r="B280" s="1584"/>
      <c r="C280" s="1584"/>
      <c r="D280" s="1584"/>
      <c r="E280" s="1584"/>
      <c r="F280" s="592">
        <f>F279-F278</f>
        <v>0</v>
      </c>
      <c r="G280" s="1584"/>
      <c r="H280" s="1584"/>
      <c r="I280" s="1584"/>
      <c r="J280" s="1584"/>
      <c r="K280" s="1584"/>
      <c r="L280" s="588">
        <f>L279-L278</f>
        <v>0</v>
      </c>
      <c r="M280" s="1280"/>
      <c r="N280" s="1994"/>
      <c r="O280" s="1994"/>
    </row>
    <row r="281" spans="1:15" outlineLevel="1">
      <c r="A281" s="1280"/>
      <c r="B281" s="1280"/>
      <c r="C281" s="1280"/>
      <c r="D281" s="1280"/>
      <c r="E281" s="1280"/>
      <c r="F281" s="1280"/>
      <c r="G281" s="1280"/>
      <c r="H281" s="1280"/>
      <c r="I281" s="1280"/>
      <c r="J281" s="1280"/>
      <c r="K281" s="1280"/>
      <c r="L281" s="1280"/>
      <c r="M281" s="1280"/>
      <c r="N281" s="1280"/>
      <c r="O281" s="1280"/>
    </row>
    <row r="282" spans="1:15" outlineLevel="1">
      <c r="A282" s="1280"/>
      <c r="B282" s="1280"/>
      <c r="C282" s="1280"/>
      <c r="D282" s="1280"/>
      <c r="E282" s="1280"/>
      <c r="F282" s="1280"/>
      <c r="G282" s="1280"/>
      <c r="H282" s="1280"/>
      <c r="I282" s="1280"/>
      <c r="J282" s="1280"/>
      <c r="K282" s="1280"/>
      <c r="L282" s="1280"/>
      <c r="M282" s="1280"/>
      <c r="N282" s="1280"/>
      <c r="O282" s="1280"/>
    </row>
    <row r="283" spans="1:15" ht="14.25" outlineLevel="1">
      <c r="A283" s="591" t="s">
        <v>507</v>
      </c>
      <c r="B283" s="1280"/>
      <c r="C283" s="1280"/>
      <c r="D283" s="1280"/>
      <c r="E283" s="1280"/>
      <c r="F283" s="1280"/>
      <c r="G283" s="1280"/>
      <c r="H283" s="1280"/>
      <c r="I283" s="1280"/>
      <c r="J283" s="1280"/>
      <c r="K283" s="1280"/>
      <c r="L283" s="1280"/>
      <c r="M283" s="1280"/>
      <c r="N283" s="1280"/>
      <c r="O283" s="1280"/>
    </row>
    <row r="284" spans="1:15" outlineLevel="1">
      <c r="A284" s="593" t="s">
        <v>494</v>
      </c>
      <c r="B284" s="1280"/>
      <c r="C284" s="1280"/>
      <c r="D284" s="1280"/>
      <c r="E284" s="1280"/>
      <c r="F284" s="1280"/>
      <c r="G284" s="1280"/>
      <c r="H284" s="1280"/>
      <c r="I284" s="1280"/>
      <c r="J284" s="1280"/>
      <c r="K284" s="1280"/>
      <c r="L284" s="1280"/>
      <c r="M284" s="1280"/>
      <c r="N284" s="1280"/>
      <c r="O284" s="1280"/>
    </row>
    <row r="285" spans="1:15" ht="51" outlineLevel="1">
      <c r="A285" s="1983" t="s">
        <v>508</v>
      </c>
      <c r="B285" s="1987" t="s">
        <v>461</v>
      </c>
      <c r="C285" s="1987" t="s">
        <v>152</v>
      </c>
      <c r="D285" s="1987" t="s">
        <v>363</v>
      </c>
      <c r="E285" s="1987" t="s">
        <v>509</v>
      </c>
      <c r="F285" s="1988" t="s">
        <v>463</v>
      </c>
      <c r="G285" s="1989" t="s">
        <v>464</v>
      </c>
      <c r="H285" s="1987" t="s">
        <v>317</v>
      </c>
      <c r="I285" s="1987" t="s">
        <v>465</v>
      </c>
      <c r="J285" s="1987" t="s">
        <v>466</v>
      </c>
      <c r="K285" s="1987" t="s">
        <v>509</v>
      </c>
      <c r="L285" s="1990" t="s">
        <v>467</v>
      </c>
      <c r="M285" s="1280"/>
      <c r="N285" s="1280"/>
      <c r="O285" s="1280"/>
    </row>
    <row r="286" spans="1:15" outlineLevel="1">
      <c r="A286" s="1826"/>
      <c r="B286" s="1826"/>
      <c r="C286" s="1826"/>
      <c r="D286" s="1826"/>
      <c r="E286" s="644"/>
      <c r="F286" s="1991">
        <f>SUM(B286:E286)</f>
        <v>0</v>
      </c>
      <c r="G286" s="646"/>
      <c r="H286" s="1826"/>
      <c r="I286" s="1826"/>
      <c r="J286" s="1826"/>
      <c r="K286" s="1826"/>
      <c r="L286" s="1991">
        <f>SUM(G286:K286)</f>
        <v>0</v>
      </c>
      <c r="M286" s="1280"/>
      <c r="N286" s="1280"/>
      <c r="O286" s="1280"/>
    </row>
    <row r="287" spans="1:15" outlineLevel="1">
      <c r="A287" s="1826"/>
      <c r="B287" s="1826"/>
      <c r="C287" s="1826"/>
      <c r="D287" s="1826"/>
      <c r="E287" s="644"/>
      <c r="F287" s="1992">
        <f t="shared" ref="F287:F298" si="13">SUM(B287:E287)</f>
        <v>0</v>
      </c>
      <c r="G287" s="646"/>
      <c r="H287" s="1826"/>
      <c r="I287" s="1826"/>
      <c r="J287" s="1826"/>
      <c r="K287" s="1826"/>
      <c r="L287" s="1992">
        <f>SUM(G287:K287)</f>
        <v>0</v>
      </c>
      <c r="M287" s="1280"/>
      <c r="N287" s="1280"/>
      <c r="O287" s="1280"/>
    </row>
    <row r="288" spans="1:15" outlineLevel="1">
      <c r="A288" s="1826"/>
      <c r="B288" s="1826"/>
      <c r="C288" s="1826"/>
      <c r="D288" s="1826"/>
      <c r="E288" s="644"/>
      <c r="F288" s="1992">
        <f t="shared" si="13"/>
        <v>0</v>
      </c>
      <c r="G288" s="646"/>
      <c r="H288" s="1826"/>
      <c r="I288" s="1826"/>
      <c r="J288" s="1826"/>
      <c r="K288" s="1826"/>
      <c r="L288" s="1992">
        <f t="shared" ref="L288:L298" si="14">SUM(G288:K288)</f>
        <v>0</v>
      </c>
      <c r="M288" s="1280"/>
      <c r="N288" s="1280"/>
      <c r="O288" s="1280"/>
    </row>
    <row r="289" spans="1:15" outlineLevel="1">
      <c r="A289" s="1826"/>
      <c r="B289" s="1826"/>
      <c r="C289" s="1826"/>
      <c r="D289" s="1826"/>
      <c r="E289" s="644"/>
      <c r="F289" s="1992">
        <f t="shared" si="13"/>
        <v>0</v>
      </c>
      <c r="G289" s="646"/>
      <c r="H289" s="1826"/>
      <c r="I289" s="1826"/>
      <c r="J289" s="1826"/>
      <c r="K289" s="1826"/>
      <c r="L289" s="1992">
        <f t="shared" si="14"/>
        <v>0</v>
      </c>
      <c r="M289" s="1280"/>
      <c r="N289" s="1280"/>
      <c r="O289" s="1280"/>
    </row>
    <row r="290" spans="1:15" outlineLevel="1">
      <c r="A290" s="1826"/>
      <c r="B290" s="1826"/>
      <c r="C290" s="1826"/>
      <c r="D290" s="1826"/>
      <c r="E290" s="644"/>
      <c r="F290" s="1992">
        <f t="shared" si="13"/>
        <v>0</v>
      </c>
      <c r="G290" s="646"/>
      <c r="H290" s="1826"/>
      <c r="I290" s="1826"/>
      <c r="J290" s="1826"/>
      <c r="K290" s="1826"/>
      <c r="L290" s="1992">
        <f t="shared" si="14"/>
        <v>0</v>
      </c>
      <c r="M290" s="1280"/>
      <c r="N290" s="1280"/>
      <c r="O290" s="1280"/>
    </row>
    <row r="291" spans="1:15" outlineLevel="1">
      <c r="A291" s="1826"/>
      <c r="B291" s="1826"/>
      <c r="C291" s="1826"/>
      <c r="D291" s="1826"/>
      <c r="E291" s="644"/>
      <c r="F291" s="1992">
        <f t="shared" si="13"/>
        <v>0</v>
      </c>
      <c r="G291" s="646"/>
      <c r="H291" s="1826"/>
      <c r="I291" s="1826"/>
      <c r="J291" s="1826"/>
      <c r="K291" s="1826"/>
      <c r="L291" s="1992">
        <f t="shared" si="14"/>
        <v>0</v>
      </c>
      <c r="M291" s="1280"/>
      <c r="N291" s="1280"/>
      <c r="O291" s="1280"/>
    </row>
    <row r="292" spans="1:15" outlineLevel="1">
      <c r="A292" s="1826"/>
      <c r="B292" s="1826"/>
      <c r="C292" s="1826"/>
      <c r="D292" s="1826"/>
      <c r="E292" s="644"/>
      <c r="F292" s="1992">
        <f t="shared" si="13"/>
        <v>0</v>
      </c>
      <c r="G292" s="646"/>
      <c r="H292" s="1826"/>
      <c r="I292" s="1826"/>
      <c r="J292" s="1826"/>
      <c r="K292" s="1826"/>
      <c r="L292" s="1992">
        <f t="shared" si="14"/>
        <v>0</v>
      </c>
      <c r="M292" s="1280"/>
      <c r="N292" s="1280"/>
      <c r="O292" s="1280"/>
    </row>
    <row r="293" spans="1:15" outlineLevel="1">
      <c r="A293" s="1826"/>
      <c r="B293" s="1826"/>
      <c r="C293" s="1826"/>
      <c r="D293" s="1826"/>
      <c r="E293" s="644"/>
      <c r="F293" s="1992">
        <f t="shared" si="13"/>
        <v>0</v>
      </c>
      <c r="G293" s="646"/>
      <c r="H293" s="1826"/>
      <c r="I293" s="1826"/>
      <c r="J293" s="1826"/>
      <c r="K293" s="1826"/>
      <c r="L293" s="1992">
        <f t="shared" si="14"/>
        <v>0</v>
      </c>
      <c r="M293" s="1280"/>
      <c r="N293" s="1280"/>
      <c r="O293" s="1280"/>
    </row>
    <row r="294" spans="1:15" outlineLevel="1">
      <c r="A294" s="1826"/>
      <c r="B294" s="1826"/>
      <c r="C294" s="1826"/>
      <c r="D294" s="1826"/>
      <c r="E294" s="644"/>
      <c r="F294" s="1992">
        <f t="shared" si="13"/>
        <v>0</v>
      </c>
      <c r="G294" s="646"/>
      <c r="H294" s="1826"/>
      <c r="I294" s="1826"/>
      <c r="J294" s="1826"/>
      <c r="K294" s="1826"/>
      <c r="L294" s="1992">
        <f t="shared" si="14"/>
        <v>0</v>
      </c>
      <c r="M294" s="1280"/>
      <c r="N294" s="1280"/>
      <c r="O294" s="1280"/>
    </row>
    <row r="295" spans="1:15" outlineLevel="1">
      <c r="A295" s="1826"/>
      <c r="B295" s="1826"/>
      <c r="C295" s="1826"/>
      <c r="D295" s="1826"/>
      <c r="E295" s="644"/>
      <c r="F295" s="1992">
        <f t="shared" si="13"/>
        <v>0</v>
      </c>
      <c r="G295" s="646"/>
      <c r="H295" s="1826"/>
      <c r="I295" s="1826"/>
      <c r="J295" s="1826"/>
      <c r="K295" s="1826"/>
      <c r="L295" s="1992">
        <f t="shared" si="14"/>
        <v>0</v>
      </c>
      <c r="M295" s="1280"/>
      <c r="N295" s="1280"/>
      <c r="O295" s="1280"/>
    </row>
    <row r="296" spans="1:15" outlineLevel="1">
      <c r="A296" s="1826"/>
      <c r="B296" s="1826"/>
      <c r="C296" s="1826"/>
      <c r="D296" s="1826"/>
      <c r="E296" s="644"/>
      <c r="F296" s="1992">
        <f t="shared" si="13"/>
        <v>0</v>
      </c>
      <c r="G296" s="646"/>
      <c r="H296" s="1826"/>
      <c r="I296" s="1826"/>
      <c r="J296" s="1826"/>
      <c r="K296" s="1826"/>
      <c r="L296" s="1992">
        <f t="shared" si="14"/>
        <v>0</v>
      </c>
      <c r="M296" s="1280"/>
      <c r="N296" s="1280"/>
      <c r="O296" s="1280"/>
    </row>
    <row r="297" spans="1:15" outlineLevel="1">
      <c r="A297" s="1826"/>
      <c r="B297" s="1826"/>
      <c r="C297" s="1826"/>
      <c r="D297" s="1826"/>
      <c r="E297" s="644"/>
      <c r="F297" s="1992">
        <f t="shared" si="13"/>
        <v>0</v>
      </c>
      <c r="G297" s="646"/>
      <c r="H297" s="1826"/>
      <c r="I297" s="1826"/>
      <c r="J297" s="1826"/>
      <c r="K297" s="1826"/>
      <c r="L297" s="1992">
        <f t="shared" si="14"/>
        <v>0</v>
      </c>
      <c r="M297" s="1280"/>
      <c r="N297" s="1280"/>
      <c r="O297" s="1280"/>
    </row>
    <row r="298" spans="1:15" outlineLevel="1">
      <c r="A298" s="1826"/>
      <c r="B298" s="1826"/>
      <c r="C298" s="1826"/>
      <c r="D298" s="1826"/>
      <c r="E298" s="644"/>
      <c r="F298" s="1993">
        <f t="shared" si="13"/>
        <v>0</v>
      </c>
      <c r="G298" s="646"/>
      <c r="H298" s="1826"/>
      <c r="I298" s="1826"/>
      <c r="J298" s="1826"/>
      <c r="K298" s="1826"/>
      <c r="L298" s="1992">
        <f t="shared" si="14"/>
        <v>0</v>
      </c>
      <c r="M298" s="1280"/>
      <c r="N298" s="1280"/>
      <c r="O298" s="1280"/>
    </row>
    <row r="299" spans="1:15" outlineLevel="1">
      <c r="A299" s="583" t="s">
        <v>510</v>
      </c>
      <c r="B299" s="573">
        <f>SUM(B286:B298)</f>
        <v>0</v>
      </c>
      <c r="C299" s="573">
        <f t="shared" ref="C299:L299" si="15">SUM(C286:C298)</f>
        <v>0</v>
      </c>
      <c r="D299" s="573">
        <f t="shared" si="15"/>
        <v>0</v>
      </c>
      <c r="E299" s="573">
        <f t="shared" si="15"/>
        <v>0</v>
      </c>
      <c r="F299" s="573">
        <f t="shared" si="15"/>
        <v>0</v>
      </c>
      <c r="G299" s="573">
        <f t="shared" si="15"/>
        <v>0</v>
      </c>
      <c r="H299" s="573">
        <f t="shared" si="15"/>
        <v>0</v>
      </c>
      <c r="I299" s="573">
        <f t="shared" si="15"/>
        <v>0</v>
      </c>
      <c r="J299" s="573">
        <f t="shared" si="15"/>
        <v>0</v>
      </c>
      <c r="K299" s="573">
        <f t="shared" si="15"/>
        <v>0</v>
      </c>
      <c r="L299" s="588">
        <f t="shared" si="15"/>
        <v>0</v>
      </c>
      <c r="M299" s="1280"/>
      <c r="N299" s="1280"/>
      <c r="O299" s="1280"/>
    </row>
    <row r="303" spans="1:15" ht="18">
      <c r="A303" s="1978">
        <v>2015</v>
      </c>
      <c r="B303" s="1979"/>
      <c r="C303" s="1979"/>
      <c r="D303" s="1979"/>
      <c r="E303" s="1979"/>
      <c r="F303" s="1979"/>
      <c r="G303" s="1979"/>
      <c r="H303" s="1979"/>
      <c r="I303" s="1979"/>
      <c r="J303" s="1979"/>
      <c r="K303" s="1979"/>
      <c r="L303" s="1979"/>
      <c r="M303" s="1979"/>
      <c r="N303" s="1979"/>
      <c r="O303" s="1979"/>
    </row>
    <row r="304" spans="1:15" ht="13.5" outlineLevel="1" thickBot="1">
      <c r="A304" s="1280"/>
      <c r="B304" s="2186" t="s">
        <v>459</v>
      </c>
      <c r="C304" s="2187"/>
      <c r="D304" s="2187"/>
      <c r="E304" s="2187"/>
      <c r="F304" s="2187"/>
      <c r="G304" s="2186" t="s">
        <v>460</v>
      </c>
      <c r="H304" s="2187"/>
      <c r="I304" s="2187"/>
      <c r="J304" s="2187"/>
      <c r="K304" s="2187"/>
      <c r="L304" s="2188"/>
      <c r="M304" s="1280"/>
      <c r="N304" s="1280"/>
      <c r="O304" s="1280"/>
    </row>
    <row r="305" spans="1:15" ht="51.75" outlineLevel="1" thickBot="1">
      <c r="A305" s="1037"/>
      <c r="B305" s="1597" t="s">
        <v>461</v>
      </c>
      <c r="C305" s="1597" t="s">
        <v>152</v>
      </c>
      <c r="D305" s="1597" t="s">
        <v>363</v>
      </c>
      <c r="E305" s="1597" t="s">
        <v>462</v>
      </c>
      <c r="F305" s="1598" t="s">
        <v>463</v>
      </c>
      <c r="G305" s="1602" t="s">
        <v>464</v>
      </c>
      <c r="H305" s="1587" t="s">
        <v>317</v>
      </c>
      <c r="I305" s="1587" t="s">
        <v>465</v>
      </c>
      <c r="J305" s="1601" t="s">
        <v>466</v>
      </c>
      <c r="K305" s="1597" t="s">
        <v>462</v>
      </c>
      <c r="L305" s="1599" t="s">
        <v>467</v>
      </c>
      <c r="M305" s="570"/>
      <c r="N305" s="571" t="s">
        <v>468</v>
      </c>
      <c r="O305" s="571" t="s">
        <v>469</v>
      </c>
    </row>
    <row r="306" spans="1:15" ht="25.5" outlineLevel="1">
      <c r="A306" s="254" t="s">
        <v>470</v>
      </c>
      <c r="B306" s="572">
        <f>'C1 - Costs Matrix 2015'!$Q$77</f>
        <v>0</v>
      </c>
      <c r="C306" s="572">
        <f>'C1 - Costs Matrix 2015'!$W$77</f>
        <v>0</v>
      </c>
      <c r="D306" s="572">
        <f>'C1 - Costs Matrix 2015'!$AG$77</f>
        <v>0</v>
      </c>
      <c r="E306" s="572">
        <f>'C1 - Costs Matrix 2015'!$AH$77</f>
        <v>0</v>
      </c>
      <c r="F306" s="588">
        <f>SUM(B306:E306)</f>
        <v>0</v>
      </c>
      <c r="G306" s="1589"/>
      <c r="H306" s="572">
        <f>'C1 - Costs Matrix 2015'!$AP$77</f>
        <v>0</v>
      </c>
      <c r="I306" s="572">
        <f>'C1 - Costs Matrix 2015'!$AQ$77</f>
        <v>0</v>
      </c>
      <c r="J306" s="1589"/>
      <c r="K306" s="572">
        <f>'C1 - Costs Matrix 2015'!$AR$77</f>
        <v>0</v>
      </c>
      <c r="L306" s="574">
        <f t="shared" ref="L306:L311" si="16">SUM(H306:K306)</f>
        <v>0</v>
      </c>
      <c r="M306" s="1280"/>
      <c r="N306" s="575" t="s">
        <v>471</v>
      </c>
      <c r="O306" s="576" t="s">
        <v>472</v>
      </c>
    </row>
    <row r="307" spans="1:15" ht="25.5" outlineLevel="1">
      <c r="A307" s="1042" t="s">
        <v>473</v>
      </c>
      <c r="B307" s="1592"/>
      <c r="C307" s="1592"/>
      <c r="D307" s="572">
        <f>'C1 - Costs Matrix 2015'!$AG$115+'C1 - Costs Matrix 2015'!$AG$123</f>
        <v>0</v>
      </c>
      <c r="E307" s="1592"/>
      <c r="F307" s="588">
        <f>SUM(B307:E307)</f>
        <v>0</v>
      </c>
      <c r="G307" s="1589"/>
      <c r="H307" s="572">
        <f>+'C1 - Costs Matrix 2015'!$AP$115+'C1 - Costs Matrix 2015'!$AP$123</f>
        <v>0</v>
      </c>
      <c r="I307" s="572">
        <f>+'C1 - Costs Matrix 2015'!$AQ$115+'C1 - Costs Matrix 2015'!$AQ$123</f>
        <v>0</v>
      </c>
      <c r="J307" s="1592"/>
      <c r="K307" s="1592"/>
      <c r="L307" s="574">
        <f t="shared" si="16"/>
        <v>0</v>
      </c>
      <c r="M307" s="1280"/>
      <c r="N307" s="577">
        <v>1.1299999999999999</v>
      </c>
      <c r="O307" s="578" t="s">
        <v>474</v>
      </c>
    </row>
    <row r="308" spans="1:15" outlineLevel="1">
      <c r="A308" s="1042" t="s">
        <v>475</v>
      </c>
      <c r="B308" s="572">
        <f>-'C1 - Costs Matrix 2015'!$Q$29</f>
        <v>0</v>
      </c>
      <c r="C308" s="572">
        <f>-'C1 - Costs Matrix 2015'!$W$29</f>
        <v>0</v>
      </c>
      <c r="D308" s="572">
        <f>-'C1 - Costs Matrix 2015'!$AG$29-'C1 - Costs Matrix 2015'!$AG$110-'C1 - Costs Matrix 2015'!$AG$118</f>
        <v>0</v>
      </c>
      <c r="E308" s="572">
        <f>-'C1 - Costs Matrix 2015'!$AH$29</f>
        <v>0</v>
      </c>
      <c r="F308" s="588">
        <f>SUM(B308:E308)</f>
        <v>0</v>
      </c>
      <c r="G308" s="1589"/>
      <c r="H308" s="572">
        <f>-'C1 - Costs Matrix 2015'!$AP$29-'C1 - Costs Matrix 2015'!$AP$110-'C1 - Costs Matrix 2015'!$AP$118</f>
        <v>0</v>
      </c>
      <c r="I308" s="572">
        <f>-'C1 - Costs Matrix 2015'!$AQ$29-'C1 - Costs Matrix 2015'!$AQ$110-'C1 - Costs Matrix 2015'!$AQ$118</f>
        <v>0</v>
      </c>
      <c r="J308" s="1592"/>
      <c r="K308" s="572">
        <f>-'C1 - Costs Matrix 2015'!$AR$29</f>
        <v>0</v>
      </c>
      <c r="L308" s="574">
        <f t="shared" si="16"/>
        <v>0</v>
      </c>
      <c r="M308" s="1280"/>
      <c r="N308" s="577">
        <v>1.1200000000000001</v>
      </c>
      <c r="O308" s="579" t="s">
        <v>476</v>
      </c>
    </row>
    <row r="309" spans="1:15" outlineLevel="1">
      <c r="A309" s="1042" t="s">
        <v>477</v>
      </c>
      <c r="B309" s="585">
        <f>'C1 - Costs Matrix 2015'!$Q$79+'C1 - Costs Matrix 2015'!$Q$80+'C1 - Costs Matrix 2015'!$Q$106</f>
        <v>0</v>
      </c>
      <c r="C309" s="572">
        <f>'C1 - Costs Matrix 2015'!$W$79+'C1 - Costs Matrix 2015'!$W$80+'C1 - Costs Matrix 2015'!$W$106</f>
        <v>0</v>
      </c>
      <c r="D309" s="572">
        <f>'C1 - Costs Matrix 2015'!$AG$79+'C1 - Costs Matrix 2015'!$AG$80</f>
        <v>0</v>
      </c>
      <c r="E309" s="572">
        <f>'C1 - Costs Matrix 2015'!$AH$79+'C1 - Costs Matrix 2015'!$AH$80</f>
        <v>0</v>
      </c>
      <c r="F309" s="588">
        <f>SUM(B309:E309)</f>
        <v>0</v>
      </c>
      <c r="G309" s="1589"/>
      <c r="H309" s="572">
        <f>'C1 - Costs Matrix 2015'!$AP$79+'C1 - Costs Matrix 2015'!$AP$80+'C1 - Costs Matrix 2015'!$AP$106</f>
        <v>0</v>
      </c>
      <c r="I309" s="1589"/>
      <c r="J309" s="1589"/>
      <c r="K309" s="1589"/>
      <c r="L309" s="574">
        <f t="shared" si="16"/>
        <v>0</v>
      </c>
      <c r="M309" s="1280"/>
      <c r="N309" s="577">
        <v>1.1200000000000001</v>
      </c>
      <c r="O309" s="579" t="s">
        <v>478</v>
      </c>
    </row>
    <row r="310" spans="1:15" outlineLevel="1">
      <c r="A310" s="1042" t="s">
        <v>479</v>
      </c>
      <c r="B310" s="1588">
        <f>-'C1 - Costs Matrix 2015'!$Q$54</f>
        <v>0</v>
      </c>
      <c r="C310" s="572">
        <f>-'C1 - Costs Matrix 2015'!$W$54</f>
        <v>0</v>
      </c>
      <c r="D310" s="1592"/>
      <c r="E310" s="1592"/>
      <c r="F310" s="588">
        <f>SUM(B310:E310)</f>
        <v>0</v>
      </c>
      <c r="G310" s="1589"/>
      <c r="H310" s="1589"/>
      <c r="I310" s="1589"/>
      <c r="J310" s="574">
        <f>-F310</f>
        <v>0</v>
      </c>
      <c r="K310" s="1589"/>
      <c r="L310" s="574">
        <f t="shared" si="16"/>
        <v>0</v>
      </c>
      <c r="M310" s="1280"/>
      <c r="N310" s="577">
        <v>1.1599999999999999</v>
      </c>
      <c r="O310" s="578" t="s">
        <v>480</v>
      </c>
    </row>
    <row r="311" spans="1:15" outlineLevel="1">
      <c r="A311" s="1596" t="s">
        <v>481</v>
      </c>
      <c r="B311" s="574">
        <f>SUM(B306:B310)</f>
        <v>0</v>
      </c>
      <c r="C311" s="574">
        <f>SUM(C306:C310)</f>
        <v>0</v>
      </c>
      <c r="D311" s="574">
        <f>SUM(D306:D310)</f>
        <v>0</v>
      </c>
      <c r="E311" s="574">
        <f>SUM(E306:E310)</f>
        <v>0</v>
      </c>
      <c r="F311" s="592">
        <f>SUM(F306:F310)</f>
        <v>0</v>
      </c>
      <c r="G311" s="1589"/>
      <c r="H311" s="574">
        <f>SUM(H306:H310)</f>
        <v>0</v>
      </c>
      <c r="I311" s="574">
        <f>SUM(I306:I310)</f>
        <v>0</v>
      </c>
      <c r="J311" s="574">
        <f>SUM(J306:J310)</f>
        <v>0</v>
      </c>
      <c r="K311" s="574">
        <f>SUM(K306:K310)</f>
        <v>0</v>
      </c>
      <c r="L311" s="574">
        <f t="shared" si="16"/>
        <v>0</v>
      </c>
      <c r="M311" s="1280"/>
      <c r="N311" s="578"/>
      <c r="O311" s="579"/>
    </row>
    <row r="312" spans="1:15" outlineLevel="1">
      <c r="A312" s="233"/>
      <c r="B312" s="1600"/>
      <c r="C312" s="1600"/>
      <c r="D312" s="1600"/>
      <c r="E312" s="1600"/>
      <c r="F312" s="702"/>
      <c r="G312" s="1036"/>
      <c r="H312" s="1036"/>
      <c r="I312" s="1036"/>
      <c r="J312" s="1036"/>
      <c r="K312" s="1036"/>
      <c r="L312" s="1515"/>
      <c r="M312" s="1280"/>
      <c r="N312" s="578"/>
      <c r="O312" s="578"/>
    </row>
    <row r="313" spans="1:15" outlineLevel="1">
      <c r="A313" s="581" t="s">
        <v>482</v>
      </c>
      <c r="B313" s="1600"/>
      <c r="C313" s="1600"/>
      <c r="D313" s="1600"/>
      <c r="E313" s="1600"/>
      <c r="F313" s="702"/>
      <c r="G313" s="1036"/>
      <c r="H313" s="1036"/>
      <c r="I313" s="1036"/>
      <c r="J313" s="1036"/>
      <c r="K313" s="1036"/>
      <c r="L313" s="1515"/>
      <c r="M313" s="1280"/>
      <c r="N313" s="578"/>
      <c r="O313" s="578"/>
    </row>
    <row r="314" spans="1:15" ht="25.5" outlineLevel="1">
      <c r="A314" s="692" t="s">
        <v>483</v>
      </c>
      <c r="B314" s="2189">
        <f>'C8 - Related Party Cross Sub'!CT427</f>
        <v>0</v>
      </c>
      <c r="C314" s="2190"/>
      <c r="D314" s="2085">
        <f>'C8 - Related Party Cross Sub'!CV427</f>
        <v>0</v>
      </c>
      <c r="E314" s="572">
        <f>-'C33 - Atypicals 2015'!$AI$376</f>
        <v>0</v>
      </c>
      <c r="F314" s="574">
        <f>SUM(B314:E314)</f>
        <v>0</v>
      </c>
      <c r="G314" s="1594"/>
      <c r="H314" s="2088">
        <f>'C8 - Related Party Cross Sub'!CW427</f>
        <v>0</v>
      </c>
      <c r="I314" s="2088">
        <f>'C8 - Related Party Cross Sub'!CU427</f>
        <v>0</v>
      </c>
      <c r="J314" s="1594"/>
      <c r="K314" s="131">
        <f>-'C33 - Atypicals 2015'!$AT$376+'C33 - Atypicals 2015'!$AI$376</f>
        <v>0</v>
      </c>
      <c r="L314" s="1191">
        <f>SUM(H314:K314)</f>
        <v>0</v>
      </c>
      <c r="M314" s="73"/>
      <c r="N314" s="578" t="s">
        <v>484</v>
      </c>
      <c r="O314" s="579" t="s">
        <v>485</v>
      </c>
    </row>
    <row r="315" spans="1:15" outlineLevel="1">
      <c r="A315" s="692"/>
      <c r="B315" s="1593"/>
      <c r="C315" s="1848"/>
      <c r="D315" s="1592"/>
      <c r="E315" s="1592"/>
      <c r="F315" s="1848"/>
      <c r="G315" s="1594"/>
      <c r="H315" s="1594"/>
      <c r="I315" s="1594"/>
      <c r="J315" s="1594"/>
      <c r="K315" s="1594"/>
      <c r="L315" s="1594"/>
      <c r="M315" s="1280"/>
      <c r="N315" s="578"/>
      <c r="O315" s="579"/>
    </row>
    <row r="316" spans="1:15" outlineLevel="1">
      <c r="A316" s="692" t="s">
        <v>206</v>
      </c>
      <c r="B316" s="1592"/>
      <c r="C316" s="1592"/>
      <c r="D316" s="1592"/>
      <c r="E316" s="1592"/>
      <c r="F316" s="1592"/>
      <c r="G316" s="1594"/>
      <c r="H316" s="1594"/>
      <c r="I316" s="1594"/>
      <c r="J316" s="1594"/>
      <c r="K316" s="131">
        <f>-'C33 - Atypicals 2015'!$AP$144</f>
        <v>0</v>
      </c>
      <c r="L316" s="1191">
        <f>K316</f>
        <v>0</v>
      </c>
      <c r="M316" s="1280"/>
      <c r="N316" s="577">
        <v>1.1599999999999999</v>
      </c>
      <c r="O316" s="579" t="s">
        <v>486</v>
      </c>
    </row>
    <row r="317" spans="1:15" outlineLevel="1">
      <c r="A317" s="692" t="s">
        <v>156</v>
      </c>
      <c r="B317" s="1592"/>
      <c r="C317" s="1592"/>
      <c r="D317" s="1592"/>
      <c r="E317" s="1592"/>
      <c r="F317" s="572">
        <f>-'C33 - Atypicals 2010'!$AI$38-'C33 - Atypicals 2010'!$AI$129</f>
        <v>0</v>
      </c>
      <c r="G317" s="1594"/>
      <c r="H317" s="1594"/>
      <c r="I317" s="1594"/>
      <c r="J317" s="1594"/>
      <c r="K317" s="131">
        <f>-'C33 - Atypicals 2015'!$AP$38-'C33 - Atypicals 2015'!$AQ$38-'C33 - Atypicals 2015'!$AP$129-'C33 - Atypicals 2015'!$AQ$129</f>
        <v>0</v>
      </c>
      <c r="L317" s="1191">
        <f>SUM(K317)</f>
        <v>0</v>
      </c>
      <c r="M317" s="1280"/>
      <c r="N317" s="577">
        <v>1.1599999999999999</v>
      </c>
      <c r="O317" s="579" t="s">
        <v>487</v>
      </c>
    </row>
    <row r="318" spans="1:15" outlineLevel="1">
      <c r="A318" s="692" t="s">
        <v>488</v>
      </c>
      <c r="B318" s="1592"/>
      <c r="C318" s="1592"/>
      <c r="D318" s="1592"/>
      <c r="E318" s="1592"/>
      <c r="F318" s="572">
        <f>-'C33 - Atypicals 2010'!$AI$159</f>
        <v>0</v>
      </c>
      <c r="G318" s="1594"/>
      <c r="H318" s="1594"/>
      <c r="I318" s="1594"/>
      <c r="J318" s="1594"/>
      <c r="K318" s="131">
        <f>-'C33 - Atypicals 2015'!$AP$159-'C33 - Atypicals 2015'!$AQ$159</f>
        <v>0</v>
      </c>
      <c r="L318" s="1191">
        <f>SUM(K318)</f>
        <v>0</v>
      </c>
      <c r="M318" s="1280"/>
      <c r="N318" s="577"/>
      <c r="O318" s="579"/>
    </row>
    <row r="319" spans="1:15" outlineLevel="1">
      <c r="A319" s="1603" t="s">
        <v>868</v>
      </c>
      <c r="B319" s="1592"/>
      <c r="C319" s="1592"/>
      <c r="D319" s="1592"/>
      <c r="E319" s="1592"/>
      <c r="F319" s="1592"/>
      <c r="G319" s="1594"/>
      <c r="H319" s="131">
        <f>'C37 - Finance and Reg'!$K$13</f>
        <v>0</v>
      </c>
      <c r="I319" s="1594"/>
      <c r="J319" s="1594"/>
      <c r="K319" s="1594"/>
      <c r="L319" s="1191">
        <f>H319</f>
        <v>0</v>
      </c>
      <c r="M319" s="73"/>
      <c r="N319" s="577">
        <v>1.1599999999999999</v>
      </c>
      <c r="O319" s="579" t="s">
        <v>489</v>
      </c>
    </row>
    <row r="320" spans="1:15" outlineLevel="1">
      <c r="A320" s="1042" t="s">
        <v>195</v>
      </c>
      <c r="B320" s="1592"/>
      <c r="C320" s="1592"/>
      <c r="D320" s="1592"/>
      <c r="E320" s="1592"/>
      <c r="F320" s="572">
        <f>'C34 - Non Activity Based Costs'!$K$53</f>
        <v>0</v>
      </c>
      <c r="G320" s="1595"/>
      <c r="H320" s="1594"/>
      <c r="I320" s="131">
        <f>'C34 - Non Activity Based Costs'!$K$52</f>
        <v>0</v>
      </c>
      <c r="J320" s="1594"/>
      <c r="K320" s="1594"/>
      <c r="L320" s="1191">
        <f>I320</f>
        <v>0</v>
      </c>
      <c r="M320" s="1280"/>
      <c r="N320" s="577">
        <v>1.1499999999999999</v>
      </c>
      <c r="O320" s="579" t="s">
        <v>490</v>
      </c>
    </row>
    <row r="321" spans="1:15" outlineLevel="1">
      <c r="A321" s="1042" t="s">
        <v>194</v>
      </c>
      <c r="B321" s="1592"/>
      <c r="C321" s="1592"/>
      <c r="D321" s="1592"/>
      <c r="E321" s="1592"/>
      <c r="F321" s="572">
        <f>'C34 - Non Activity Based Costs'!$K$50</f>
        <v>0</v>
      </c>
      <c r="G321" s="1595"/>
      <c r="H321" s="1594"/>
      <c r="I321" s="1594"/>
      <c r="J321" s="1594"/>
      <c r="K321" s="1594"/>
      <c r="L321" s="1594"/>
      <c r="M321" s="1280"/>
      <c r="N321" s="577">
        <v>1.1499999999999999</v>
      </c>
      <c r="O321" s="579" t="s">
        <v>491</v>
      </c>
    </row>
    <row r="322" spans="1:15" ht="25.5" outlineLevel="1">
      <c r="A322" s="1042" t="s">
        <v>492</v>
      </c>
      <c r="B322" s="1592"/>
      <c r="C322" s="1592"/>
      <c r="D322" s="1592"/>
      <c r="E322" s="1592"/>
      <c r="F322" s="572">
        <f>'C28 - Ex Services (exc conns)'!$K$185</f>
        <v>0</v>
      </c>
      <c r="G322" s="1595"/>
      <c r="H322" s="1594"/>
      <c r="I322" s="1594"/>
      <c r="J322" s="1594"/>
      <c r="K322" s="1594"/>
      <c r="L322" s="1594"/>
      <c r="M322" s="1280"/>
      <c r="N322" s="577">
        <v>1.1499999999999999</v>
      </c>
      <c r="O322" s="586" t="s">
        <v>493</v>
      </c>
    </row>
    <row r="323" spans="1:15" outlineLevel="1">
      <c r="A323" s="1042" t="s">
        <v>1050</v>
      </c>
      <c r="B323" s="1592"/>
      <c r="C323" s="1592"/>
      <c r="D323" s="1592"/>
      <c r="E323" s="1592"/>
      <c r="F323" s="572">
        <f>'C28 - Ex Services (exc conns)'!$K$182</f>
        <v>0</v>
      </c>
      <c r="G323" s="1595"/>
      <c r="H323" s="1594"/>
      <c r="I323" s="1594"/>
      <c r="J323" s="1594"/>
      <c r="K323" s="1594"/>
      <c r="L323" s="1594"/>
      <c r="M323" s="1280"/>
      <c r="N323" s="577"/>
      <c r="O323" s="586"/>
    </row>
    <row r="324" spans="1:15" outlineLevel="1">
      <c r="A324" s="1983" t="s">
        <v>494</v>
      </c>
      <c r="B324" s="1984">
        <f>B373</f>
        <v>0</v>
      </c>
      <c r="C324" s="1985">
        <f>C373</f>
        <v>0</v>
      </c>
      <c r="D324" s="1985">
        <f>D373</f>
        <v>0</v>
      </c>
      <c r="E324" s="1985">
        <f>E373</f>
        <v>0</v>
      </c>
      <c r="F324" s="574">
        <f>SUM(B324:E324)</f>
        <v>0</v>
      </c>
      <c r="G324" s="1986">
        <f>G373</f>
        <v>0</v>
      </c>
      <c r="H324" s="1986">
        <f>H373</f>
        <v>0</v>
      </c>
      <c r="I324" s="1986">
        <f>I373</f>
        <v>0</v>
      </c>
      <c r="J324" s="1986">
        <f>J373</f>
        <v>0</v>
      </c>
      <c r="K324" s="1986">
        <f>K373</f>
        <v>0</v>
      </c>
      <c r="L324" s="574">
        <f>SUM(G324:K324)</f>
        <v>0</v>
      </c>
      <c r="M324" s="1280"/>
      <c r="N324" s="578"/>
      <c r="O324" s="578"/>
    </row>
    <row r="325" spans="1:15" outlineLevel="1">
      <c r="A325" s="1042"/>
      <c r="B325" s="1592"/>
      <c r="C325" s="1592"/>
      <c r="D325" s="1592"/>
      <c r="E325" s="1592"/>
      <c r="F325" s="572"/>
      <c r="G325" s="1590"/>
      <c r="H325" s="1589"/>
      <c r="I325" s="1589"/>
      <c r="J325" s="1589"/>
      <c r="K325" s="1589"/>
      <c r="L325" s="1589"/>
      <c r="M325" s="1280"/>
      <c r="N325" s="578"/>
      <c r="O325" s="578"/>
    </row>
    <row r="326" spans="1:15" outlineLevel="1">
      <c r="A326" s="1042"/>
      <c r="B326" s="1592"/>
      <c r="C326" s="1592"/>
      <c r="D326" s="1592"/>
      <c r="E326" s="1592"/>
      <c r="F326" s="572"/>
      <c r="G326" s="1590"/>
      <c r="H326" s="1589"/>
      <c r="I326" s="1589"/>
      <c r="J326" s="1589"/>
      <c r="K326" s="1589"/>
      <c r="L326" s="1589"/>
      <c r="M326" s="1280"/>
      <c r="N326" s="578"/>
      <c r="O326" s="578"/>
    </row>
    <row r="327" spans="1:15" outlineLevel="1">
      <c r="A327" s="587"/>
      <c r="B327" s="1036"/>
      <c r="C327" s="1036"/>
      <c r="D327" s="1036"/>
      <c r="E327" s="1036"/>
      <c r="F327" s="582"/>
      <c r="G327" s="1036"/>
      <c r="H327" s="1036"/>
      <c r="I327" s="1036"/>
      <c r="J327" s="1036"/>
      <c r="K327" s="1036"/>
      <c r="L327" s="1036"/>
      <c r="M327" s="1036"/>
      <c r="N327" s="578"/>
      <c r="O327" s="578"/>
    </row>
    <row r="328" spans="1:15" ht="14.25" outlineLevel="1">
      <c r="A328" s="101" t="s">
        <v>495</v>
      </c>
      <c r="B328" s="1591"/>
      <c r="C328" s="1591"/>
      <c r="D328" s="1591"/>
      <c r="E328" s="1591"/>
      <c r="F328" s="589">
        <f>SUM(F311:F326)</f>
        <v>0</v>
      </c>
      <c r="G328" s="1589"/>
      <c r="H328" s="1589"/>
      <c r="I328" s="1589"/>
      <c r="J328" s="1589"/>
      <c r="K328" s="1589"/>
      <c r="L328" s="574">
        <f>SUM(L311:L326)</f>
        <v>0</v>
      </c>
      <c r="M328" s="1280"/>
      <c r="N328" s="578"/>
      <c r="O328" s="578"/>
    </row>
    <row r="329" spans="1:15" outlineLevel="1">
      <c r="A329" s="587"/>
      <c r="B329" s="1036"/>
      <c r="C329" s="1036"/>
      <c r="D329" s="1036"/>
      <c r="E329" s="1036"/>
      <c r="F329" s="587"/>
      <c r="G329" s="582"/>
      <c r="H329" s="1036"/>
      <c r="I329" s="1036"/>
      <c r="J329" s="1036"/>
      <c r="K329" s="1036"/>
      <c r="L329" s="1036"/>
      <c r="M329" s="1280"/>
      <c r="N329" s="578"/>
      <c r="O329" s="578"/>
    </row>
    <row r="330" spans="1:15" ht="14.25" outlineLevel="1">
      <c r="A330" s="244" t="s">
        <v>496</v>
      </c>
      <c r="B330" s="1591"/>
      <c r="C330" s="1591"/>
      <c r="D330" s="1591"/>
      <c r="E330" s="1591"/>
      <c r="F330" s="588">
        <f>-F328*0.15</f>
        <v>0</v>
      </c>
      <c r="G330" s="574">
        <f>-F330</f>
        <v>0</v>
      </c>
      <c r="H330" s="1589"/>
      <c r="I330" s="1589"/>
      <c r="J330" s="1589"/>
      <c r="K330" s="1589"/>
      <c r="L330" s="574">
        <f>SUM(G330:K330)</f>
        <v>0</v>
      </c>
      <c r="M330" s="1280"/>
      <c r="N330" s="578"/>
      <c r="O330" s="578"/>
    </row>
    <row r="331" spans="1:15" outlineLevel="1">
      <c r="A331" s="587"/>
      <c r="B331" s="1036"/>
      <c r="C331" s="1036"/>
      <c r="D331" s="1036"/>
      <c r="E331" s="1036"/>
      <c r="F331" s="587"/>
      <c r="G331" s="580"/>
      <c r="H331" s="1036"/>
      <c r="I331" s="1036"/>
      <c r="J331" s="1036"/>
      <c r="K331" s="1036"/>
      <c r="L331" s="1036"/>
      <c r="M331" s="1036"/>
      <c r="N331" s="578"/>
      <c r="O331" s="578"/>
    </row>
    <row r="332" spans="1:15" ht="28.5" outlineLevel="1">
      <c r="A332" s="101" t="s">
        <v>497</v>
      </c>
      <c r="B332" s="1589"/>
      <c r="C332" s="1589"/>
      <c r="D332" s="1589"/>
      <c r="E332" s="1589"/>
      <c r="F332" s="589">
        <f>F328*0.85</f>
        <v>0</v>
      </c>
      <c r="G332" s="1589"/>
      <c r="H332" s="1589"/>
      <c r="I332" s="1589"/>
      <c r="J332" s="1589"/>
      <c r="K332" s="1589"/>
      <c r="L332" s="1589"/>
      <c r="M332" s="1280"/>
      <c r="N332" s="578"/>
      <c r="O332" s="578"/>
    </row>
    <row r="333" spans="1:15" outlineLevel="1">
      <c r="A333" s="1037"/>
      <c r="B333" s="582"/>
      <c r="C333" s="582"/>
      <c r="D333" s="582"/>
      <c r="E333" s="582"/>
      <c r="F333" s="587"/>
      <c r="G333" s="1036"/>
      <c r="H333" s="582"/>
      <c r="I333" s="582"/>
      <c r="J333" s="1036"/>
      <c r="K333" s="582"/>
      <c r="L333" s="582"/>
      <c r="M333" s="1036"/>
      <c r="N333" s="578"/>
      <c r="O333" s="578"/>
    </row>
    <row r="334" spans="1:15" ht="25.5" outlineLevel="1">
      <c r="A334" s="220" t="s">
        <v>498</v>
      </c>
      <c r="B334" s="584">
        <f>-B308</f>
        <v>0</v>
      </c>
      <c r="C334" s="574">
        <f>-C308</f>
        <v>0</v>
      </c>
      <c r="D334" s="574">
        <f>-D308</f>
        <v>0</v>
      </c>
      <c r="E334" s="574">
        <f>-E308</f>
        <v>0</v>
      </c>
      <c r="F334" s="574">
        <f>-F308</f>
        <v>0</v>
      </c>
      <c r="G334" s="1703"/>
      <c r="H334" s="574">
        <f>-H308</f>
        <v>0</v>
      </c>
      <c r="I334" s="574">
        <f>-I308</f>
        <v>0</v>
      </c>
      <c r="J334" s="1702"/>
      <c r="K334" s="574">
        <f>-K308</f>
        <v>0</v>
      </c>
      <c r="L334" s="574">
        <f>-L308</f>
        <v>0</v>
      </c>
      <c r="M334" s="1162"/>
      <c r="N334" s="578"/>
      <c r="O334" s="578"/>
    </row>
    <row r="335" spans="1:15" outlineLevel="1">
      <c r="A335" s="587"/>
      <c r="B335" s="580"/>
      <c r="C335" s="580"/>
      <c r="D335" s="580"/>
      <c r="E335" s="580"/>
      <c r="F335" s="587"/>
      <c r="G335" s="582"/>
      <c r="H335" s="580"/>
      <c r="I335" s="580"/>
      <c r="J335" s="1036"/>
      <c r="K335" s="580"/>
      <c r="L335" s="587"/>
      <c r="M335" s="1280"/>
      <c r="N335" s="578"/>
      <c r="O335" s="578"/>
    </row>
    <row r="336" spans="1:15" ht="14.25" outlineLevel="1">
      <c r="A336" s="244" t="s">
        <v>496</v>
      </c>
      <c r="B336" s="1591"/>
      <c r="C336" s="1591"/>
      <c r="D336" s="1591"/>
      <c r="E336" s="1591"/>
      <c r="F336" s="588">
        <f>-F334*0.15</f>
        <v>0</v>
      </c>
      <c r="G336" s="574">
        <f>-F336</f>
        <v>0</v>
      </c>
      <c r="H336" s="1589"/>
      <c r="I336" s="1589"/>
      <c r="J336" s="1589"/>
      <c r="K336" s="1589"/>
      <c r="L336" s="574">
        <f>SUM(G336:K336)</f>
        <v>0</v>
      </c>
      <c r="M336" s="1280"/>
      <c r="N336" s="578"/>
      <c r="O336" s="578"/>
    </row>
    <row r="337" spans="1:15" outlineLevel="1">
      <c r="A337" s="587"/>
      <c r="B337" s="1036"/>
      <c r="C337" s="1036"/>
      <c r="D337" s="1036"/>
      <c r="E337" s="1036"/>
      <c r="F337" s="587"/>
      <c r="G337" s="580"/>
      <c r="H337" s="1036"/>
      <c r="I337" s="1036"/>
      <c r="J337" s="1036"/>
      <c r="K337" s="1036"/>
      <c r="L337" s="1036"/>
      <c r="M337" s="1036"/>
      <c r="N337" s="578"/>
      <c r="O337" s="578"/>
    </row>
    <row r="338" spans="1:15" ht="28.5" outlineLevel="1">
      <c r="A338" s="101" t="s">
        <v>499</v>
      </c>
      <c r="B338" s="1589"/>
      <c r="C338" s="1589"/>
      <c r="D338" s="1589"/>
      <c r="E338" s="1589"/>
      <c r="F338" s="589">
        <f>F334*0.85</f>
        <v>0</v>
      </c>
      <c r="G338" s="1589"/>
      <c r="H338" s="1589"/>
      <c r="I338" s="1589"/>
      <c r="J338" s="1589"/>
      <c r="K338" s="1589"/>
      <c r="L338" s="1589"/>
      <c r="M338" s="1280"/>
      <c r="N338" s="578"/>
      <c r="O338" s="578"/>
    </row>
    <row r="339" spans="1:15" outlineLevel="1">
      <c r="A339" s="587"/>
      <c r="B339" s="1036"/>
      <c r="C339" s="1036"/>
      <c r="D339" s="1036"/>
      <c r="E339" s="1036"/>
      <c r="F339" s="587"/>
      <c r="G339" s="1036"/>
      <c r="H339" s="1036"/>
      <c r="I339" s="1036"/>
      <c r="J339" s="1036"/>
      <c r="K339" s="1036"/>
      <c r="L339" s="1036"/>
      <c r="M339" s="1036"/>
      <c r="N339" s="578"/>
      <c r="O339" s="578"/>
    </row>
    <row r="340" spans="1:15" ht="14.25" outlineLevel="1">
      <c r="A340" s="1586" t="s">
        <v>500</v>
      </c>
      <c r="B340" s="1589"/>
      <c r="C340" s="1589"/>
      <c r="D340" s="1589"/>
      <c r="E340" s="1589"/>
      <c r="F340" s="589">
        <f>F338+F332</f>
        <v>0</v>
      </c>
      <c r="G340" s="1590"/>
      <c r="H340" s="1590"/>
      <c r="I340" s="1590"/>
      <c r="J340" s="1590"/>
      <c r="K340" s="1590"/>
      <c r="L340" s="1590"/>
      <c r="M340" s="1036"/>
      <c r="N340" s="578"/>
      <c r="O340" s="578"/>
    </row>
    <row r="341" spans="1:15" outlineLevel="1">
      <c r="A341" s="587"/>
      <c r="B341" s="1036"/>
      <c r="C341" s="1036"/>
      <c r="D341" s="1036"/>
      <c r="E341" s="1036"/>
      <c r="F341" s="580"/>
      <c r="G341" s="582"/>
      <c r="H341" s="582"/>
      <c r="I341" s="582"/>
      <c r="J341" s="582"/>
      <c r="K341" s="582"/>
      <c r="L341" s="582"/>
      <c r="M341" s="1036"/>
      <c r="N341" s="578"/>
      <c r="O341" s="578"/>
    </row>
    <row r="342" spans="1:15" ht="14.25" outlineLevel="1">
      <c r="A342" s="101" t="s">
        <v>460</v>
      </c>
      <c r="B342" s="1585"/>
      <c r="C342" s="1585"/>
      <c r="D342" s="1585"/>
      <c r="E342" s="1585"/>
      <c r="F342" s="1585"/>
      <c r="G342" s="590">
        <f>G330+G336</f>
        <v>0</v>
      </c>
      <c r="H342" s="590">
        <f>SUM(H311:H334)</f>
        <v>0</v>
      </c>
      <c r="I342" s="590">
        <f>SUM(I311:I334)</f>
        <v>0</v>
      </c>
      <c r="J342" s="590">
        <f>SUM(J311:J334)</f>
        <v>0</v>
      </c>
      <c r="K342" s="590">
        <f>SUM(K311:K334)</f>
        <v>0</v>
      </c>
      <c r="L342" s="589">
        <f>SUM(G342:K342)</f>
        <v>0</v>
      </c>
      <c r="M342" s="1036"/>
      <c r="N342" s="578"/>
      <c r="O342" s="578"/>
    </row>
    <row r="343" spans="1:15" outlineLevel="1">
      <c r="A343" s="587"/>
      <c r="B343" s="1280"/>
      <c r="C343" s="1280"/>
      <c r="D343" s="1280"/>
      <c r="E343" s="1280"/>
      <c r="F343" s="1280"/>
      <c r="G343" s="1280"/>
      <c r="H343" s="1280"/>
      <c r="I343" s="1280"/>
      <c r="J343" s="1280"/>
      <c r="K343" s="1280"/>
      <c r="L343" s="1280"/>
      <c r="M343" s="1036"/>
      <c r="N343" s="578"/>
      <c r="O343" s="578"/>
    </row>
    <row r="344" spans="1:15" ht="14.25" outlineLevel="1">
      <c r="A344" s="1586" t="s">
        <v>501</v>
      </c>
      <c r="B344" s="1585"/>
      <c r="C344" s="1585"/>
      <c r="D344" s="1585"/>
      <c r="E344" s="1585"/>
      <c r="F344" s="1037"/>
      <c r="G344" s="1584"/>
      <c r="H344" s="1584"/>
      <c r="I344" s="1584"/>
      <c r="J344" s="1584"/>
      <c r="K344" s="1584"/>
      <c r="L344" s="1037"/>
      <c r="M344" s="1280"/>
      <c r="N344" s="578"/>
      <c r="O344" s="578"/>
    </row>
    <row r="345" spans="1:15" outlineLevel="1">
      <c r="A345" s="587"/>
      <c r="B345" s="1280"/>
      <c r="C345" s="1280"/>
      <c r="D345" s="1280"/>
      <c r="E345" s="1280"/>
      <c r="F345" s="1280"/>
      <c r="G345" s="1280"/>
      <c r="H345" s="1280"/>
      <c r="I345" s="1280"/>
      <c r="J345" s="1280"/>
      <c r="K345" s="1280"/>
      <c r="L345" s="1280"/>
      <c r="M345" s="1280"/>
      <c r="N345" s="578"/>
      <c r="O345" s="578"/>
    </row>
    <row r="346" spans="1:15" ht="14.25" outlineLevel="1">
      <c r="A346" s="1586" t="s">
        <v>502</v>
      </c>
      <c r="B346" s="1584"/>
      <c r="C346" s="1584"/>
      <c r="D346" s="1584"/>
      <c r="E346" s="1584"/>
      <c r="F346" s="589">
        <f>F340-F344</f>
        <v>0</v>
      </c>
      <c r="G346" s="1584"/>
      <c r="H346" s="1584"/>
      <c r="I346" s="1584"/>
      <c r="J346" s="1584"/>
      <c r="K346" s="1584"/>
      <c r="L346" s="589">
        <f>L342-L344</f>
        <v>0</v>
      </c>
      <c r="M346" s="1280"/>
      <c r="N346" s="578"/>
      <c r="O346" s="578"/>
    </row>
    <row r="347" spans="1:15" outlineLevel="1">
      <c r="A347" s="587"/>
      <c r="B347" s="1280"/>
      <c r="C347" s="1280"/>
      <c r="D347" s="1280"/>
      <c r="E347" s="1280"/>
      <c r="F347" s="1280"/>
      <c r="G347" s="1280"/>
      <c r="H347" s="1280"/>
      <c r="I347" s="1280"/>
      <c r="J347" s="1280"/>
      <c r="K347" s="1280"/>
      <c r="L347" s="1280"/>
      <c r="M347" s="1280"/>
      <c r="N347" s="578"/>
      <c r="O347" s="578"/>
    </row>
    <row r="348" spans="1:15" ht="14.25" outlineLevel="1">
      <c r="A348" s="1586" t="s">
        <v>503</v>
      </c>
      <c r="B348" s="1584"/>
      <c r="C348" s="1584"/>
      <c r="D348" s="1584"/>
      <c r="E348" s="1584"/>
      <c r="F348" s="1037"/>
      <c r="G348" s="1584"/>
      <c r="H348" s="1584"/>
      <c r="I348" s="1584"/>
      <c r="J348" s="1584"/>
      <c r="K348" s="1584"/>
      <c r="L348" s="1037"/>
      <c r="M348" s="1280"/>
      <c r="N348" s="578"/>
      <c r="O348" s="578"/>
    </row>
    <row r="349" spans="1:15" ht="14.25" outlineLevel="1">
      <c r="A349" s="1586" t="s">
        <v>504</v>
      </c>
      <c r="B349" s="1584"/>
      <c r="C349" s="1584"/>
      <c r="D349" s="1584"/>
      <c r="E349" s="1584"/>
      <c r="F349" s="592">
        <f>F332</f>
        <v>0</v>
      </c>
      <c r="G349" s="1584"/>
      <c r="H349" s="1584"/>
      <c r="I349" s="1584"/>
      <c r="J349" s="1584"/>
      <c r="K349" s="1584"/>
      <c r="L349" s="589">
        <f>L328+L330</f>
        <v>0</v>
      </c>
      <c r="M349" s="1280"/>
      <c r="N349" s="578"/>
      <c r="O349" s="579"/>
    </row>
    <row r="350" spans="1:15" ht="14.25" outlineLevel="1">
      <c r="A350" s="1586" t="s">
        <v>502</v>
      </c>
      <c r="B350" s="1584"/>
      <c r="C350" s="1584"/>
      <c r="D350" s="1584"/>
      <c r="E350" s="1584"/>
      <c r="F350" s="592">
        <f>F349-F348</f>
        <v>0</v>
      </c>
      <c r="G350" s="1584"/>
      <c r="H350" s="1584"/>
      <c r="I350" s="1584"/>
      <c r="J350" s="1584"/>
      <c r="K350" s="1584"/>
      <c r="L350" s="589">
        <f>L349-L348</f>
        <v>0</v>
      </c>
      <c r="M350" s="1280"/>
      <c r="N350" s="578"/>
      <c r="O350" s="578"/>
    </row>
    <row r="351" spans="1:15" ht="14.25" outlineLevel="1">
      <c r="A351" s="1704"/>
      <c r="B351" s="1280"/>
      <c r="C351" s="1280"/>
      <c r="D351" s="1280"/>
      <c r="E351" s="1280"/>
      <c r="F351" s="258"/>
      <c r="G351" s="1280"/>
      <c r="H351" s="1280"/>
      <c r="I351" s="1280"/>
      <c r="J351" s="1280"/>
      <c r="K351" s="1280"/>
      <c r="L351" s="1280"/>
      <c r="M351" s="1280"/>
      <c r="N351" s="578"/>
      <c r="O351" s="578"/>
    </row>
    <row r="352" spans="1:15" ht="14.25" outlineLevel="1">
      <c r="A352" s="1586" t="s">
        <v>505</v>
      </c>
      <c r="B352" s="1584"/>
      <c r="C352" s="1584"/>
      <c r="D352" s="1584"/>
      <c r="E352" s="1584"/>
      <c r="F352" s="125"/>
      <c r="G352" s="1584"/>
      <c r="H352" s="1584"/>
      <c r="I352" s="1584"/>
      <c r="J352" s="1584"/>
      <c r="K352" s="1584"/>
      <c r="L352" s="1037"/>
      <c r="M352" s="1280"/>
      <c r="N352" s="578"/>
      <c r="O352" s="578"/>
    </row>
    <row r="353" spans="1:15" ht="14.25" outlineLevel="1">
      <c r="A353" s="1586" t="s">
        <v>506</v>
      </c>
      <c r="B353" s="1584"/>
      <c r="C353" s="1584"/>
      <c r="D353" s="1584"/>
      <c r="E353" s="1584"/>
      <c r="F353" s="592">
        <f>F338</f>
        <v>0</v>
      </c>
      <c r="G353" s="1584"/>
      <c r="H353" s="1584"/>
      <c r="I353" s="1584"/>
      <c r="J353" s="1584"/>
      <c r="K353" s="1584"/>
      <c r="L353" s="574">
        <f>L334+L336</f>
        <v>0</v>
      </c>
      <c r="M353" s="1280"/>
      <c r="N353" s="578"/>
      <c r="O353" s="578"/>
    </row>
    <row r="354" spans="1:15" ht="15" outlineLevel="1" thickBot="1">
      <c r="A354" s="1586" t="s">
        <v>502</v>
      </c>
      <c r="B354" s="1584"/>
      <c r="C354" s="1584"/>
      <c r="D354" s="1584"/>
      <c r="E354" s="1584"/>
      <c r="F354" s="592">
        <f>F353-F352</f>
        <v>0</v>
      </c>
      <c r="G354" s="1584"/>
      <c r="H354" s="1584"/>
      <c r="I354" s="1584"/>
      <c r="J354" s="1584"/>
      <c r="K354" s="1584"/>
      <c r="L354" s="588">
        <f>L353-L352</f>
        <v>0</v>
      </c>
      <c r="M354" s="1280"/>
      <c r="N354" s="1994"/>
      <c r="O354" s="1994"/>
    </row>
    <row r="355" spans="1:15" outlineLevel="1">
      <c r="A355" s="1280"/>
      <c r="B355" s="1280"/>
      <c r="C355" s="1280"/>
      <c r="D355" s="1280"/>
      <c r="E355" s="1280"/>
      <c r="F355" s="1280"/>
      <c r="G355" s="1280"/>
      <c r="H355" s="1280"/>
      <c r="I355" s="1280"/>
      <c r="J355" s="1280"/>
      <c r="K355" s="1280"/>
      <c r="L355" s="1280"/>
      <c r="M355" s="1280"/>
      <c r="N355" s="1280"/>
      <c r="O355" s="1280"/>
    </row>
    <row r="356" spans="1:15" outlineLevel="1">
      <c r="A356" s="1280"/>
      <c r="B356" s="1280"/>
      <c r="C356" s="1280"/>
      <c r="D356" s="1280"/>
      <c r="E356" s="1280"/>
      <c r="F356" s="1280"/>
      <c r="G356" s="1280"/>
      <c r="H356" s="1280"/>
      <c r="I356" s="1280"/>
      <c r="J356" s="1280"/>
      <c r="K356" s="1280"/>
      <c r="L356" s="1280"/>
      <c r="M356" s="1280"/>
      <c r="N356" s="1280"/>
      <c r="O356" s="1280"/>
    </row>
    <row r="357" spans="1:15" ht="14.25" outlineLevel="1">
      <c r="A357" s="591" t="s">
        <v>507</v>
      </c>
      <c r="B357" s="1280"/>
      <c r="C357" s="1280"/>
      <c r="D357" s="1280"/>
      <c r="E357" s="1280"/>
      <c r="F357" s="1280"/>
      <c r="G357" s="1280"/>
      <c r="H357" s="1280"/>
      <c r="I357" s="1280"/>
      <c r="J357" s="1280"/>
      <c r="K357" s="1280"/>
      <c r="L357" s="1280"/>
      <c r="M357" s="1280"/>
      <c r="N357" s="1280"/>
      <c r="O357" s="1280"/>
    </row>
    <row r="358" spans="1:15" outlineLevel="1">
      <c r="A358" s="593" t="s">
        <v>494</v>
      </c>
      <c r="B358" s="1280"/>
      <c r="C358" s="1280"/>
      <c r="D358" s="1280"/>
      <c r="E358" s="1280"/>
      <c r="F358" s="1280"/>
      <c r="G358" s="1280"/>
      <c r="H358" s="1280"/>
      <c r="I358" s="1280"/>
      <c r="J358" s="1280"/>
      <c r="K358" s="1280"/>
      <c r="L358" s="1280"/>
      <c r="M358" s="1280"/>
      <c r="N358" s="1280"/>
      <c r="O358" s="1280"/>
    </row>
    <row r="359" spans="1:15" ht="51" outlineLevel="1">
      <c r="A359" s="1983" t="s">
        <v>508</v>
      </c>
      <c r="B359" s="1987" t="s">
        <v>461</v>
      </c>
      <c r="C359" s="1987" t="s">
        <v>152</v>
      </c>
      <c r="D359" s="1987" t="s">
        <v>363</v>
      </c>
      <c r="E359" s="1987" t="s">
        <v>509</v>
      </c>
      <c r="F359" s="1988" t="s">
        <v>463</v>
      </c>
      <c r="G359" s="1989" t="s">
        <v>464</v>
      </c>
      <c r="H359" s="1987" t="s">
        <v>317</v>
      </c>
      <c r="I359" s="1987" t="s">
        <v>465</v>
      </c>
      <c r="J359" s="1987" t="s">
        <v>466</v>
      </c>
      <c r="K359" s="1987" t="s">
        <v>509</v>
      </c>
      <c r="L359" s="1990" t="s">
        <v>467</v>
      </c>
      <c r="M359" s="1280"/>
      <c r="N359" s="1280"/>
      <c r="O359" s="1280"/>
    </row>
    <row r="360" spans="1:15" outlineLevel="1">
      <c r="A360" s="1826"/>
      <c r="B360" s="1826"/>
      <c r="C360" s="1826"/>
      <c r="D360" s="1826"/>
      <c r="E360" s="644"/>
      <c r="F360" s="1991">
        <f>SUM(B360:E360)</f>
        <v>0</v>
      </c>
      <c r="G360" s="646"/>
      <c r="H360" s="1826"/>
      <c r="I360" s="1826"/>
      <c r="J360" s="1826"/>
      <c r="K360" s="1826"/>
      <c r="L360" s="1991">
        <f>SUM(G360:K360)</f>
        <v>0</v>
      </c>
      <c r="M360" s="1280"/>
      <c r="N360" s="1280"/>
      <c r="O360" s="1280"/>
    </row>
    <row r="361" spans="1:15" outlineLevel="1">
      <c r="A361" s="1826"/>
      <c r="B361" s="1826"/>
      <c r="C361" s="1826"/>
      <c r="D361" s="1826"/>
      <c r="E361" s="644"/>
      <c r="F361" s="1992">
        <f t="shared" ref="F361:F372" si="17">SUM(B361:E361)</f>
        <v>0</v>
      </c>
      <c r="G361" s="646"/>
      <c r="H361" s="1826"/>
      <c r="I361" s="1826"/>
      <c r="J361" s="1826"/>
      <c r="K361" s="1826"/>
      <c r="L361" s="1992">
        <f>SUM(G361:K361)</f>
        <v>0</v>
      </c>
      <c r="M361" s="1280"/>
      <c r="N361" s="1280"/>
      <c r="O361" s="1280"/>
    </row>
    <row r="362" spans="1:15" outlineLevel="1">
      <c r="A362" s="1826"/>
      <c r="B362" s="1826"/>
      <c r="C362" s="1826"/>
      <c r="D362" s="1826"/>
      <c r="E362" s="644"/>
      <c r="F362" s="1992">
        <f t="shared" si="17"/>
        <v>0</v>
      </c>
      <c r="G362" s="646"/>
      <c r="H362" s="1826"/>
      <c r="I362" s="1826"/>
      <c r="J362" s="1826"/>
      <c r="K362" s="1826"/>
      <c r="L362" s="1992">
        <f t="shared" ref="L362:L372" si="18">SUM(G362:K362)</f>
        <v>0</v>
      </c>
      <c r="M362" s="1280"/>
      <c r="N362" s="1280"/>
      <c r="O362" s="1280"/>
    </row>
    <row r="363" spans="1:15" outlineLevel="1">
      <c r="A363" s="1826"/>
      <c r="B363" s="1826"/>
      <c r="C363" s="1826"/>
      <c r="D363" s="1826"/>
      <c r="E363" s="644"/>
      <c r="F363" s="1992">
        <f t="shared" si="17"/>
        <v>0</v>
      </c>
      <c r="G363" s="646"/>
      <c r="H363" s="1826"/>
      <c r="I363" s="1826"/>
      <c r="J363" s="1826"/>
      <c r="K363" s="1826"/>
      <c r="L363" s="1992">
        <f t="shared" si="18"/>
        <v>0</v>
      </c>
      <c r="M363" s="1280"/>
      <c r="N363" s="1280"/>
      <c r="O363" s="1280"/>
    </row>
    <row r="364" spans="1:15" outlineLevel="1">
      <c r="A364" s="1826"/>
      <c r="B364" s="1826"/>
      <c r="C364" s="1826"/>
      <c r="D364" s="1826"/>
      <c r="E364" s="644"/>
      <c r="F364" s="1992">
        <f t="shared" si="17"/>
        <v>0</v>
      </c>
      <c r="G364" s="646"/>
      <c r="H364" s="1826"/>
      <c r="I364" s="1826"/>
      <c r="J364" s="1826"/>
      <c r="K364" s="1826"/>
      <c r="L364" s="1992">
        <f t="shared" si="18"/>
        <v>0</v>
      </c>
      <c r="M364" s="1280"/>
      <c r="N364" s="1280"/>
      <c r="O364" s="1280"/>
    </row>
    <row r="365" spans="1:15" outlineLevel="1">
      <c r="A365" s="1826"/>
      <c r="B365" s="1826"/>
      <c r="C365" s="1826"/>
      <c r="D365" s="1826"/>
      <c r="E365" s="644"/>
      <c r="F365" s="1992">
        <f t="shared" si="17"/>
        <v>0</v>
      </c>
      <c r="G365" s="646"/>
      <c r="H365" s="1826"/>
      <c r="I365" s="1826"/>
      <c r="J365" s="1826"/>
      <c r="K365" s="1826"/>
      <c r="L365" s="1992">
        <f t="shared" si="18"/>
        <v>0</v>
      </c>
      <c r="M365" s="1280"/>
      <c r="N365" s="1280"/>
      <c r="O365" s="1280"/>
    </row>
    <row r="366" spans="1:15" outlineLevel="1">
      <c r="A366" s="1826"/>
      <c r="B366" s="1826"/>
      <c r="C366" s="1826"/>
      <c r="D366" s="1826"/>
      <c r="E366" s="644"/>
      <c r="F366" s="1992">
        <f t="shared" si="17"/>
        <v>0</v>
      </c>
      <c r="G366" s="646"/>
      <c r="H366" s="1826"/>
      <c r="I366" s="1826"/>
      <c r="J366" s="1826"/>
      <c r="K366" s="1826"/>
      <c r="L366" s="1992">
        <f t="shared" si="18"/>
        <v>0</v>
      </c>
      <c r="M366" s="1280"/>
      <c r="N366" s="1280"/>
      <c r="O366" s="1280"/>
    </row>
    <row r="367" spans="1:15" outlineLevel="1">
      <c r="A367" s="1826"/>
      <c r="B367" s="1826"/>
      <c r="C367" s="1826"/>
      <c r="D367" s="1826"/>
      <c r="E367" s="644"/>
      <c r="F367" s="1992">
        <f t="shared" si="17"/>
        <v>0</v>
      </c>
      <c r="G367" s="646"/>
      <c r="H367" s="1826"/>
      <c r="I367" s="1826"/>
      <c r="J367" s="1826"/>
      <c r="K367" s="1826"/>
      <c r="L367" s="1992">
        <f t="shared" si="18"/>
        <v>0</v>
      </c>
      <c r="M367" s="1280"/>
      <c r="N367" s="1280"/>
      <c r="O367" s="1280"/>
    </row>
    <row r="368" spans="1:15" outlineLevel="1">
      <c r="A368" s="1826"/>
      <c r="B368" s="1826"/>
      <c r="C368" s="1826"/>
      <c r="D368" s="1826"/>
      <c r="E368" s="644"/>
      <c r="F368" s="1992">
        <f t="shared" si="17"/>
        <v>0</v>
      </c>
      <c r="G368" s="646"/>
      <c r="H368" s="1826"/>
      <c r="I368" s="1826"/>
      <c r="J368" s="1826"/>
      <c r="K368" s="1826"/>
      <c r="L368" s="1992">
        <f t="shared" si="18"/>
        <v>0</v>
      </c>
      <c r="M368" s="1280"/>
      <c r="N368" s="1280"/>
      <c r="O368" s="1280"/>
    </row>
    <row r="369" spans="1:15" outlineLevel="1">
      <c r="A369" s="1826"/>
      <c r="B369" s="1826"/>
      <c r="C369" s="1826"/>
      <c r="D369" s="1826"/>
      <c r="E369" s="644"/>
      <c r="F369" s="1992">
        <f t="shared" si="17"/>
        <v>0</v>
      </c>
      <c r="G369" s="646"/>
      <c r="H369" s="1826"/>
      <c r="I369" s="1826"/>
      <c r="J369" s="1826"/>
      <c r="K369" s="1826"/>
      <c r="L369" s="1992">
        <f t="shared" si="18"/>
        <v>0</v>
      </c>
      <c r="M369" s="1280"/>
      <c r="N369" s="1280"/>
      <c r="O369" s="1280"/>
    </row>
    <row r="370" spans="1:15" outlineLevel="1">
      <c r="A370" s="1826"/>
      <c r="B370" s="1826"/>
      <c r="C370" s="1826"/>
      <c r="D370" s="1826"/>
      <c r="E370" s="644"/>
      <c r="F370" s="1992">
        <f t="shared" si="17"/>
        <v>0</v>
      </c>
      <c r="G370" s="646"/>
      <c r="H370" s="1826"/>
      <c r="I370" s="1826"/>
      <c r="J370" s="1826"/>
      <c r="K370" s="1826"/>
      <c r="L370" s="1992">
        <f t="shared" si="18"/>
        <v>0</v>
      </c>
      <c r="M370" s="1280"/>
      <c r="N370" s="1280"/>
      <c r="O370" s="1280"/>
    </row>
    <row r="371" spans="1:15" outlineLevel="1">
      <c r="A371" s="1826"/>
      <c r="B371" s="1826"/>
      <c r="C371" s="1826"/>
      <c r="D371" s="1826"/>
      <c r="E371" s="644"/>
      <c r="F371" s="1992">
        <f t="shared" si="17"/>
        <v>0</v>
      </c>
      <c r="G371" s="646"/>
      <c r="H371" s="1826"/>
      <c r="I371" s="1826"/>
      <c r="J371" s="1826"/>
      <c r="K371" s="1826"/>
      <c r="L371" s="1992">
        <f t="shared" si="18"/>
        <v>0</v>
      </c>
      <c r="M371" s="1280"/>
      <c r="N371" s="1280"/>
      <c r="O371" s="1280"/>
    </row>
    <row r="372" spans="1:15" outlineLevel="1">
      <c r="A372" s="1826"/>
      <c r="B372" s="1826"/>
      <c r="C372" s="1826"/>
      <c r="D372" s="1826"/>
      <c r="E372" s="644"/>
      <c r="F372" s="1993">
        <f t="shared" si="17"/>
        <v>0</v>
      </c>
      <c r="G372" s="646"/>
      <c r="H372" s="1826"/>
      <c r="I372" s="1826"/>
      <c r="J372" s="1826"/>
      <c r="K372" s="1826"/>
      <c r="L372" s="1992">
        <f t="shared" si="18"/>
        <v>0</v>
      </c>
      <c r="M372" s="1280"/>
      <c r="N372" s="1280"/>
      <c r="O372" s="1280"/>
    </row>
    <row r="373" spans="1:15" outlineLevel="1">
      <c r="A373" s="583" t="s">
        <v>510</v>
      </c>
      <c r="B373" s="573">
        <f>SUM(B360:B372)</f>
        <v>0</v>
      </c>
      <c r="C373" s="573">
        <f t="shared" ref="C373:L373" si="19">SUM(C360:C372)</f>
        <v>0</v>
      </c>
      <c r="D373" s="573">
        <f t="shared" si="19"/>
        <v>0</v>
      </c>
      <c r="E373" s="573">
        <f t="shared" si="19"/>
        <v>0</v>
      </c>
      <c r="F373" s="573">
        <f t="shared" si="19"/>
        <v>0</v>
      </c>
      <c r="G373" s="573">
        <f t="shared" si="19"/>
        <v>0</v>
      </c>
      <c r="H373" s="573">
        <f t="shared" si="19"/>
        <v>0</v>
      </c>
      <c r="I373" s="573">
        <f t="shared" si="19"/>
        <v>0</v>
      </c>
      <c r="J373" s="573">
        <f t="shared" si="19"/>
        <v>0</v>
      </c>
      <c r="K373" s="573">
        <f t="shared" si="19"/>
        <v>0</v>
      </c>
      <c r="L373" s="588">
        <f t="shared" si="19"/>
        <v>0</v>
      </c>
      <c r="M373" s="1280"/>
      <c r="N373" s="1280"/>
      <c r="O373" s="1280"/>
    </row>
  </sheetData>
  <mergeCells count="15">
    <mergeCell ref="B92:C92"/>
    <mergeCell ref="B166:C166"/>
    <mergeCell ref="B230:F230"/>
    <mergeCell ref="G230:L230"/>
    <mergeCell ref="B8:F8"/>
    <mergeCell ref="G8:L8"/>
    <mergeCell ref="B82:F82"/>
    <mergeCell ref="G82:L82"/>
    <mergeCell ref="B18:C18"/>
    <mergeCell ref="B304:F304"/>
    <mergeCell ref="G304:L304"/>
    <mergeCell ref="B240:C240"/>
    <mergeCell ref="B314:C314"/>
    <mergeCell ref="B156:F156"/>
    <mergeCell ref="G156:L156"/>
  </mergeCells>
  <pageMargins left="0.70866141732283472" right="0.70866141732283472" top="0.74803149606299213" bottom="0.74803149606299213" header="0.31496062992125984" footer="0.31496062992125984"/>
  <pageSetup paperSize="8" scale="55" orientation="landscape" r:id="rId1"/>
  <headerFooter>
    <oddHeader>&amp;R&amp;"Verdana,Bold"&amp;14&amp;A</oddHeader>
    <oddFooter>&amp;L&amp;D &amp;T&amp;C&amp;Z &amp;F&amp;R&amp;A</oddFooter>
  </headerFooter>
  <legacyDrawing r:id="rId2"/>
</worksheet>
</file>

<file path=xl/worksheets/sheet16.xml><?xml version="1.0" encoding="utf-8"?>
<worksheet xmlns="http://schemas.openxmlformats.org/spreadsheetml/2006/main" xmlns:r="http://schemas.openxmlformats.org/officeDocument/2006/relationships">
  <sheetPr>
    <tabColor theme="0" tint="-0.249977111117893"/>
    <pageSetUpPr fitToPage="1"/>
  </sheetPr>
  <dimension ref="A1:AI106"/>
  <sheetViews>
    <sheetView zoomScale="70" zoomScaleNormal="70" zoomScalePageLayoutView="55" workbookViewId="0">
      <pane ySplit="4" topLeftCell="A14" activePane="bottomLeft" state="frozen"/>
      <selection pane="bottomLeft"/>
    </sheetView>
  </sheetViews>
  <sheetFormatPr defaultRowHeight="12.75"/>
  <cols>
    <col min="1" max="1" width="61" style="257" customWidth="1"/>
    <col min="2" max="2" width="33.125" style="257" customWidth="1"/>
    <col min="3" max="5" width="2.125" style="257" customWidth="1"/>
    <col min="6" max="12" width="7.375" style="257" customWidth="1"/>
    <col min="13" max="13" width="11" style="257" bestFit="1" customWidth="1"/>
    <col min="14" max="14" width="9" style="257"/>
    <col min="15" max="15" width="18.375" style="257" bestFit="1" customWidth="1"/>
    <col min="16" max="16384" width="9" style="257"/>
  </cols>
  <sheetData>
    <row r="1" spans="1:35" s="30" customFormat="1" ht="15">
      <c r="A1" s="8" t="s">
        <v>1256</v>
      </c>
      <c r="B1" s="80"/>
      <c r="C1" s="611"/>
      <c r="D1" s="40"/>
      <c r="E1" s="40"/>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row>
    <row r="2" spans="1:35" s="30" customFormat="1" ht="15">
      <c r="A2" s="8" t="str">
        <f>Cover!D13</f>
        <v>[DNO]</v>
      </c>
      <c r="B2" s="80"/>
      <c r="C2" s="611"/>
      <c r="D2" s="40"/>
      <c r="E2" s="40"/>
      <c r="M2" s="612"/>
      <c r="N2" s="612"/>
      <c r="O2" s="612"/>
      <c r="P2" s="612"/>
      <c r="Q2" s="612"/>
      <c r="R2" s="612"/>
      <c r="S2" s="612"/>
      <c r="T2" s="612"/>
      <c r="U2" s="612"/>
      <c r="V2" s="612"/>
      <c r="W2" s="612"/>
      <c r="X2" s="612"/>
      <c r="Y2" s="612"/>
      <c r="Z2" s="612"/>
      <c r="AA2" s="612"/>
      <c r="AB2" s="612"/>
      <c r="AC2" s="612"/>
      <c r="AD2" s="612"/>
      <c r="AE2" s="612"/>
      <c r="AF2" s="612"/>
      <c r="AG2" s="612"/>
      <c r="AH2" s="612"/>
      <c r="AI2" s="612"/>
    </row>
    <row r="3" spans="1:35" s="30" customFormat="1" ht="15">
      <c r="A3" s="8">
        <f>Cover!D15</f>
        <v>2012</v>
      </c>
      <c r="B3" s="80"/>
      <c r="C3" s="611"/>
      <c r="D3" s="40"/>
      <c r="E3" s="40"/>
      <c r="F3" s="3">
        <v>2010</v>
      </c>
      <c r="G3" s="3">
        <v>2011</v>
      </c>
      <c r="H3" s="3">
        <v>2012</v>
      </c>
      <c r="I3" s="3">
        <v>2013</v>
      </c>
      <c r="J3" s="3">
        <v>2014</v>
      </c>
      <c r="K3" s="3">
        <v>2015</v>
      </c>
      <c r="L3" s="613" t="s">
        <v>1</v>
      </c>
      <c r="M3" s="612"/>
      <c r="N3" s="612"/>
      <c r="O3" s="612"/>
      <c r="P3" s="612"/>
      <c r="Q3" s="612"/>
      <c r="R3" s="612"/>
      <c r="S3" s="612"/>
      <c r="T3" s="612"/>
      <c r="U3" s="612"/>
      <c r="V3" s="612"/>
      <c r="W3" s="612"/>
      <c r="X3" s="612"/>
      <c r="Y3" s="612"/>
      <c r="Z3" s="612"/>
      <c r="AA3" s="612"/>
      <c r="AB3" s="612"/>
      <c r="AC3" s="612"/>
      <c r="AD3" s="612"/>
      <c r="AE3" s="612"/>
      <c r="AF3" s="612"/>
      <c r="AG3" s="612"/>
      <c r="AH3" s="612"/>
      <c r="AI3" s="612"/>
    </row>
    <row r="4" spans="1:35" s="30" customFormat="1">
      <c r="A4" s="40"/>
      <c r="B4" s="614"/>
      <c r="C4" s="615"/>
      <c r="D4" s="616"/>
      <c r="E4" s="616"/>
      <c r="F4" s="3" t="s">
        <v>0</v>
      </c>
      <c r="G4" s="261"/>
      <c r="H4" s="9"/>
      <c r="I4" s="9" t="s">
        <v>1</v>
      </c>
      <c r="J4" s="9"/>
      <c r="K4" s="262"/>
      <c r="L4" s="4" t="s">
        <v>4</v>
      </c>
      <c r="M4" s="263"/>
      <c r="N4" s="612"/>
      <c r="O4" s="612"/>
      <c r="P4" s="612"/>
      <c r="Q4" s="612"/>
      <c r="R4" s="612"/>
      <c r="S4" s="612"/>
      <c r="T4" s="612"/>
      <c r="U4" s="612"/>
      <c r="V4" s="612"/>
      <c r="W4" s="612"/>
      <c r="X4" s="612"/>
      <c r="Y4" s="612"/>
      <c r="Z4" s="612"/>
      <c r="AA4" s="612"/>
      <c r="AB4" s="612"/>
      <c r="AC4" s="612"/>
      <c r="AD4" s="612"/>
      <c r="AE4" s="612"/>
      <c r="AF4" s="612"/>
      <c r="AG4" s="612"/>
      <c r="AH4" s="612"/>
      <c r="AI4" s="612"/>
    </row>
    <row r="5" spans="1:35" ht="15">
      <c r="A5" s="617" t="s">
        <v>328</v>
      </c>
      <c r="B5" s="73"/>
      <c r="C5" s="73"/>
      <c r="D5" s="73"/>
      <c r="E5" s="73"/>
      <c r="M5" s="73"/>
      <c r="N5" s="73"/>
      <c r="O5" s="73"/>
      <c r="P5" s="73"/>
      <c r="Q5" s="73"/>
      <c r="R5" s="73"/>
      <c r="S5" s="73"/>
      <c r="T5" s="73"/>
      <c r="U5" s="73"/>
      <c r="V5" s="73"/>
      <c r="W5" s="73"/>
      <c r="X5" s="73"/>
      <c r="Y5" s="73"/>
      <c r="Z5" s="73"/>
      <c r="AA5" s="73"/>
      <c r="AB5" s="73"/>
      <c r="AC5" s="73"/>
      <c r="AD5" s="73"/>
      <c r="AE5" s="73"/>
      <c r="AF5" s="73"/>
      <c r="AG5" s="73"/>
      <c r="AH5" s="73"/>
      <c r="AI5" s="73"/>
    </row>
    <row r="6" spans="1:35">
      <c r="A6" s="618" t="s">
        <v>320</v>
      </c>
      <c r="B6" s="73"/>
      <c r="C6" s="73"/>
      <c r="D6" s="73"/>
      <c r="E6" s="73"/>
      <c r="F6" s="239">
        <f>'Costs Matrix 2010'!AI95+'Costs Matrix 2010'!AP95+'Costs Matrix 2010'!AR95+'Costs Matrix 2010'!AQ95+'Costs Matrix 2010'!BB95</f>
        <v>0</v>
      </c>
      <c r="G6" s="239">
        <f>'C1 - Costs Matrix 2011'!$AI$125+'C1 - Costs Matrix 2011'!$AP$125+'C1 - Costs Matrix 2011'!$AQ$125+'C1 - Costs Matrix 2011'!$BB$125+'C1 - Costs Matrix 2011'!$AR$125</f>
        <v>0</v>
      </c>
      <c r="H6" s="239">
        <f>'C1 - Costs Matrix 2012'!$AI$125+'C1 - Costs Matrix 2012'!$AP$125+'C1 - Costs Matrix 2012'!$AQ$125+'C1 - Costs Matrix 2012'!$BB$125+'C1 - Costs Matrix 2012'!$AR$125</f>
        <v>0</v>
      </c>
      <c r="I6" s="239"/>
      <c r="J6" s="239"/>
      <c r="K6" s="239"/>
      <c r="L6" s="762">
        <f t="shared" ref="L6:L17" si="0">SUM(G6:K6)</f>
        <v>0</v>
      </c>
      <c r="M6" s="73"/>
      <c r="N6" s="73"/>
      <c r="O6" s="73"/>
      <c r="P6" s="73"/>
      <c r="Q6" s="73"/>
      <c r="R6" s="73"/>
      <c r="S6" s="73"/>
      <c r="T6" s="73"/>
      <c r="U6" s="73"/>
      <c r="V6" s="73"/>
      <c r="W6" s="73"/>
      <c r="X6" s="73"/>
      <c r="Y6" s="73"/>
      <c r="Z6" s="73"/>
      <c r="AA6" s="73"/>
      <c r="AB6" s="73"/>
      <c r="AC6" s="73"/>
      <c r="AD6" s="73"/>
      <c r="AE6" s="73"/>
      <c r="AF6" s="73"/>
      <c r="AG6" s="73"/>
      <c r="AH6" s="73"/>
      <c r="AI6" s="73"/>
    </row>
    <row r="7" spans="1:35">
      <c r="A7" s="618" t="s">
        <v>321</v>
      </c>
      <c r="B7" s="73"/>
      <c r="C7" s="73"/>
      <c r="D7" s="73"/>
      <c r="E7" s="73"/>
      <c r="F7" s="239">
        <f>'Costs Matrix 2010'!AS95</f>
        <v>0</v>
      </c>
      <c r="G7" s="239">
        <f>'C1 - Costs Matrix 2011'!$AS$125</f>
        <v>0</v>
      </c>
      <c r="H7" s="239">
        <f>'C1 - Costs Matrix 2012'!$AS$125</f>
        <v>0</v>
      </c>
      <c r="I7" s="239"/>
      <c r="J7" s="239"/>
      <c r="K7" s="239"/>
      <c r="L7" s="762">
        <f t="shared" si="0"/>
        <v>0</v>
      </c>
      <c r="M7" s="73"/>
      <c r="N7" s="73"/>
      <c r="O7" s="73"/>
      <c r="P7" s="73"/>
      <c r="Q7" s="73"/>
      <c r="R7" s="73"/>
      <c r="S7" s="73"/>
      <c r="T7" s="73"/>
      <c r="U7" s="73"/>
      <c r="V7" s="73"/>
      <c r="W7" s="73"/>
      <c r="X7" s="73"/>
      <c r="Y7" s="73"/>
      <c r="Z7" s="73"/>
      <c r="AA7" s="73"/>
      <c r="AB7" s="73"/>
      <c r="AC7" s="73"/>
      <c r="AD7" s="73"/>
      <c r="AE7" s="73"/>
      <c r="AF7" s="73"/>
      <c r="AG7" s="73"/>
      <c r="AH7" s="73"/>
      <c r="AI7" s="73"/>
    </row>
    <row r="8" spans="1:35">
      <c r="A8" s="220" t="s">
        <v>334</v>
      </c>
      <c r="B8" s="73"/>
      <c r="C8" s="73"/>
      <c r="D8" s="73"/>
      <c r="E8" s="73"/>
      <c r="F8" s="239">
        <f>'Costs Matrix 2010'!AW95</f>
        <v>0</v>
      </c>
      <c r="G8" s="239">
        <f>'C1 - Costs Matrix 2011'!$AW$125</f>
        <v>0</v>
      </c>
      <c r="H8" s="239">
        <f>'C1 - Costs Matrix 2012'!$AW$125</f>
        <v>0</v>
      </c>
      <c r="I8" s="239"/>
      <c r="J8" s="239"/>
      <c r="K8" s="239"/>
      <c r="L8" s="762">
        <f t="shared" si="0"/>
        <v>0</v>
      </c>
      <c r="M8" s="73"/>
      <c r="N8" s="73"/>
      <c r="O8" s="73"/>
      <c r="P8" s="73"/>
      <c r="Q8" s="73"/>
      <c r="R8" s="73"/>
      <c r="S8" s="73"/>
      <c r="T8" s="73"/>
      <c r="U8" s="73"/>
      <c r="V8" s="73"/>
      <c r="W8" s="73"/>
      <c r="X8" s="73"/>
      <c r="Y8" s="73"/>
      <c r="Z8" s="73"/>
      <c r="AA8" s="73"/>
      <c r="AB8" s="73"/>
      <c r="AC8" s="73"/>
      <c r="AD8" s="73"/>
      <c r="AE8" s="73"/>
      <c r="AF8" s="73"/>
      <c r="AG8" s="73"/>
      <c r="AH8" s="73"/>
      <c r="AI8" s="73"/>
    </row>
    <row r="9" spans="1:35">
      <c r="A9" s="220" t="s">
        <v>329</v>
      </c>
      <c r="B9" s="73"/>
      <c r="C9" s="73"/>
      <c r="D9" s="73"/>
      <c r="E9" s="73"/>
      <c r="F9" s="239">
        <f>'Costs Matrix 2010'!AU95+'Costs Matrix 2010'!AV95</f>
        <v>0</v>
      </c>
      <c r="G9" s="239">
        <f>'C1 - Costs Matrix 2011'!$AU$125+'C1 - Costs Matrix 2011'!$AV$125</f>
        <v>0</v>
      </c>
      <c r="H9" s="239">
        <f>'C1 - Costs Matrix 2012'!$AU$125+'C1 - Costs Matrix 2012'!$AV$125</f>
        <v>0</v>
      </c>
      <c r="I9" s="239"/>
      <c r="J9" s="239"/>
      <c r="K9" s="239"/>
      <c r="L9" s="762">
        <f t="shared" si="0"/>
        <v>0</v>
      </c>
      <c r="M9" s="73"/>
      <c r="N9" s="73"/>
      <c r="O9" s="73"/>
      <c r="P9" s="73"/>
      <c r="Q9" s="73"/>
      <c r="R9" s="73"/>
      <c r="S9" s="73"/>
      <c r="T9" s="73"/>
      <c r="U9" s="73"/>
      <c r="V9" s="73"/>
      <c r="W9" s="73"/>
      <c r="X9" s="73"/>
      <c r="Y9" s="73"/>
      <c r="Z9" s="73"/>
      <c r="AA9" s="73"/>
      <c r="AB9" s="73"/>
      <c r="AC9" s="73"/>
      <c r="AD9" s="73"/>
      <c r="AE9" s="73"/>
      <c r="AF9" s="73"/>
      <c r="AG9" s="73"/>
      <c r="AH9" s="73"/>
      <c r="AI9" s="73"/>
    </row>
    <row r="10" spans="1:35">
      <c r="A10" s="618" t="s">
        <v>322</v>
      </c>
      <c r="B10" s="73"/>
      <c r="C10" s="73"/>
      <c r="D10" s="73"/>
      <c r="E10" s="73"/>
      <c r="F10" s="239">
        <f>'Costs Matrix 2010'!AY95-F13-F11-F12-F14-F15</f>
        <v>0</v>
      </c>
      <c r="G10" s="239">
        <f>'C1 - Costs Matrix 2011'!$AY$125-G13-G11-G12-G14-G15</f>
        <v>0</v>
      </c>
      <c r="H10" s="239">
        <f>'C1 - Costs Matrix 2012'!$AY$125-H13-H11-H12-H14-H15</f>
        <v>0</v>
      </c>
      <c r="I10" s="239"/>
      <c r="J10" s="239"/>
      <c r="K10" s="239"/>
      <c r="L10" s="762">
        <f t="shared" si="0"/>
        <v>0</v>
      </c>
      <c r="M10" s="73"/>
      <c r="N10" s="73"/>
      <c r="O10" s="73"/>
      <c r="P10" s="73"/>
      <c r="Q10" s="73"/>
      <c r="R10" s="73"/>
      <c r="S10" s="73"/>
      <c r="T10" s="73"/>
      <c r="U10" s="73"/>
      <c r="V10" s="73"/>
      <c r="W10" s="73"/>
      <c r="X10" s="73"/>
      <c r="Y10" s="73"/>
      <c r="Z10" s="73"/>
      <c r="AA10" s="73"/>
      <c r="AB10" s="73"/>
      <c r="AC10" s="73"/>
      <c r="AD10" s="73"/>
      <c r="AE10" s="73"/>
      <c r="AF10" s="73"/>
      <c r="AG10" s="73"/>
      <c r="AH10" s="73"/>
      <c r="AI10" s="73"/>
    </row>
    <row r="11" spans="1:35">
      <c r="A11" s="618" t="s">
        <v>323</v>
      </c>
      <c r="B11" s="73"/>
      <c r="C11" s="73"/>
      <c r="D11" s="73"/>
      <c r="E11" s="73"/>
      <c r="F11" s="239">
        <f>'C28 - Ex Services (exc conns)'!F42</f>
        <v>0</v>
      </c>
      <c r="G11" s="239">
        <f>'C28 - Ex Services (exc conns)'!G42</f>
        <v>0</v>
      </c>
      <c r="H11" s="239">
        <f>'C28 - Ex Services (exc conns)'!H42</f>
        <v>0</v>
      </c>
      <c r="I11" s="239"/>
      <c r="J11" s="239"/>
      <c r="K11" s="239"/>
      <c r="L11" s="762">
        <f t="shared" si="0"/>
        <v>0</v>
      </c>
      <c r="M11" s="73" t="s">
        <v>1064</v>
      </c>
      <c r="N11" s="73"/>
      <c r="O11" s="73"/>
      <c r="P11" s="73"/>
      <c r="Q11" s="73"/>
      <c r="R11" s="73"/>
      <c r="S11" s="73"/>
      <c r="T11" s="73"/>
      <c r="U11" s="73"/>
      <c r="V11" s="73"/>
      <c r="W11" s="73"/>
      <c r="X11" s="73"/>
      <c r="Y11" s="73"/>
      <c r="Z11" s="73"/>
      <c r="AA11" s="73"/>
      <c r="AB11" s="73"/>
      <c r="AC11" s="73"/>
      <c r="AD11" s="73"/>
      <c r="AE11" s="73"/>
      <c r="AF11" s="73"/>
      <c r="AG11" s="73"/>
      <c r="AH11" s="73"/>
      <c r="AI11" s="73"/>
    </row>
    <row r="12" spans="1:35">
      <c r="A12" s="618" t="s">
        <v>324</v>
      </c>
      <c r="B12" s="73"/>
      <c r="C12" s="73"/>
      <c r="D12" s="73"/>
      <c r="E12" s="73"/>
      <c r="F12" s="239">
        <f>'C28 - Ex Services (exc conns)'!F57</f>
        <v>0</v>
      </c>
      <c r="G12" s="239">
        <f>'C28 - Ex Services (exc conns)'!G57</f>
        <v>0</v>
      </c>
      <c r="H12" s="239">
        <f>'C28 - Ex Services (exc conns)'!H57</f>
        <v>0</v>
      </c>
      <c r="I12" s="239"/>
      <c r="J12" s="239"/>
      <c r="K12" s="239"/>
      <c r="L12" s="762">
        <f t="shared" si="0"/>
        <v>0</v>
      </c>
      <c r="M12" s="73" t="s">
        <v>1064</v>
      </c>
      <c r="N12" s="73"/>
      <c r="O12" s="73"/>
      <c r="P12" s="73"/>
      <c r="Q12" s="73"/>
      <c r="R12" s="73"/>
      <c r="S12" s="73"/>
      <c r="T12" s="73"/>
      <c r="U12" s="73"/>
      <c r="V12" s="73"/>
      <c r="W12" s="73"/>
      <c r="X12" s="73"/>
      <c r="Y12" s="73"/>
      <c r="Z12" s="73"/>
      <c r="AA12" s="73"/>
      <c r="AB12" s="73"/>
      <c r="AC12" s="73"/>
      <c r="AD12" s="73"/>
      <c r="AE12" s="73"/>
      <c r="AF12" s="73"/>
      <c r="AG12" s="73"/>
      <c r="AH12" s="73"/>
      <c r="AI12" s="73"/>
    </row>
    <row r="13" spans="1:35">
      <c r="A13" s="618" t="s">
        <v>192</v>
      </c>
      <c r="B13" s="73"/>
      <c r="C13" s="73"/>
      <c r="D13" s="73"/>
      <c r="E13" s="73"/>
      <c r="F13" s="239">
        <f>'C31 - de minimis'!F61</f>
        <v>0</v>
      </c>
      <c r="G13" s="239">
        <f>'C31 - de minimis'!G61</f>
        <v>0</v>
      </c>
      <c r="H13" s="239">
        <f>'C31 - de minimis'!H61</f>
        <v>0</v>
      </c>
      <c r="I13" s="239"/>
      <c r="J13" s="239"/>
      <c r="K13" s="239"/>
      <c r="L13" s="762">
        <f t="shared" si="0"/>
        <v>0</v>
      </c>
      <c r="M13" s="73" t="s">
        <v>1065</v>
      </c>
      <c r="N13" s="73"/>
      <c r="O13" s="73"/>
      <c r="P13" s="73"/>
      <c r="Q13" s="73"/>
      <c r="R13" s="73"/>
      <c r="S13" s="73"/>
      <c r="T13" s="73"/>
      <c r="U13" s="73"/>
      <c r="V13" s="73"/>
      <c r="W13" s="73"/>
      <c r="X13" s="73"/>
      <c r="Y13" s="73"/>
      <c r="Z13" s="73"/>
      <c r="AA13" s="73"/>
      <c r="AB13" s="73"/>
      <c r="AC13" s="73"/>
      <c r="AD13" s="73"/>
      <c r="AE13" s="73"/>
      <c r="AF13" s="73"/>
      <c r="AG13" s="73"/>
      <c r="AH13" s="73"/>
      <c r="AI13" s="73"/>
    </row>
    <row r="14" spans="1:35">
      <c r="A14" s="618" t="s">
        <v>325</v>
      </c>
      <c r="B14" s="73"/>
      <c r="C14" s="73"/>
      <c r="D14" s="73"/>
      <c r="E14" s="73"/>
      <c r="F14" s="239">
        <f>'C32 - Other (cons) activities'!F56</f>
        <v>0</v>
      </c>
      <c r="G14" s="239">
        <f>'C32 - Other (cons) activities'!G56</f>
        <v>0</v>
      </c>
      <c r="H14" s="239">
        <f>'C32 - Other (cons) activities'!H56</f>
        <v>0</v>
      </c>
      <c r="I14" s="239"/>
      <c r="J14" s="239"/>
      <c r="K14" s="239"/>
      <c r="L14" s="762">
        <f t="shared" si="0"/>
        <v>0</v>
      </c>
      <c r="M14" s="73" t="s">
        <v>1066</v>
      </c>
      <c r="N14" s="73"/>
      <c r="O14" s="73"/>
      <c r="P14" s="73"/>
      <c r="Q14" s="73"/>
      <c r="R14" s="73"/>
      <c r="S14" s="73"/>
      <c r="T14" s="73"/>
      <c r="U14" s="73"/>
      <c r="V14" s="73"/>
      <c r="W14" s="73"/>
      <c r="X14" s="73"/>
      <c r="Y14" s="73"/>
      <c r="Z14" s="73"/>
      <c r="AA14" s="73"/>
      <c r="AB14" s="73"/>
      <c r="AC14" s="73"/>
      <c r="AD14" s="73"/>
      <c r="AE14" s="73"/>
      <c r="AF14" s="73"/>
      <c r="AG14" s="73"/>
      <c r="AH14" s="73"/>
      <c r="AI14" s="73"/>
    </row>
    <row r="15" spans="1:35">
      <c r="A15" s="618" t="s">
        <v>326</v>
      </c>
      <c r="B15" s="73"/>
      <c r="C15" s="73"/>
      <c r="D15" s="73"/>
      <c r="E15" s="73"/>
      <c r="F15" s="239">
        <f>'C30 - Out Of Area Networks'!F54</f>
        <v>0</v>
      </c>
      <c r="G15" s="239">
        <f>'C30 - Out Of Area Networks'!G54</f>
        <v>0</v>
      </c>
      <c r="H15" s="239">
        <f>'C30 - Out Of Area Networks'!H54</f>
        <v>0</v>
      </c>
      <c r="I15" s="239"/>
      <c r="J15" s="239"/>
      <c r="K15" s="239"/>
      <c r="L15" s="762">
        <f t="shared" si="0"/>
        <v>0</v>
      </c>
      <c r="M15" s="73" t="s">
        <v>1067</v>
      </c>
      <c r="N15" s="73"/>
      <c r="O15" s="73"/>
      <c r="P15" s="73"/>
      <c r="Q15" s="73"/>
      <c r="R15" s="73"/>
      <c r="S15" s="73"/>
      <c r="T15" s="73"/>
      <c r="U15" s="73"/>
      <c r="V15" s="73"/>
      <c r="W15" s="73"/>
      <c r="X15" s="73"/>
      <c r="Y15" s="73"/>
      <c r="Z15" s="73"/>
      <c r="AA15" s="73"/>
      <c r="AB15" s="73"/>
      <c r="AC15" s="73"/>
      <c r="AD15" s="73"/>
      <c r="AE15" s="73"/>
      <c r="AF15" s="73"/>
      <c r="AG15" s="73"/>
      <c r="AH15" s="73"/>
      <c r="AI15" s="73"/>
    </row>
    <row r="16" spans="1:35">
      <c r="A16" s="220" t="s">
        <v>512</v>
      </c>
      <c r="B16" s="73"/>
      <c r="C16" s="73"/>
      <c r="D16" s="73"/>
      <c r="E16" s="73"/>
      <c r="F16" s="239">
        <f>'Costs Matrix 2010'!AZ95</f>
        <v>0</v>
      </c>
      <c r="G16" s="239">
        <f>'C1 - Costs Matrix 2011'!$AZ$125</f>
        <v>0</v>
      </c>
      <c r="H16" s="239">
        <f>'C1 - Costs Matrix 2012'!$AZ$125</f>
        <v>0</v>
      </c>
      <c r="I16" s="239"/>
      <c r="J16" s="239"/>
      <c r="K16" s="239"/>
      <c r="L16" s="762">
        <f t="shared" si="0"/>
        <v>0</v>
      </c>
      <c r="M16" s="73"/>
      <c r="N16" s="73"/>
      <c r="O16" s="73"/>
      <c r="P16" s="73"/>
      <c r="Q16" s="73"/>
      <c r="R16" s="73"/>
      <c r="S16" s="73"/>
      <c r="T16" s="73"/>
      <c r="U16" s="73"/>
      <c r="V16" s="73"/>
      <c r="W16" s="73"/>
      <c r="X16" s="73"/>
      <c r="Y16" s="73"/>
      <c r="Z16" s="73"/>
      <c r="AA16" s="73"/>
      <c r="AB16" s="73"/>
      <c r="AC16" s="73"/>
      <c r="AD16" s="73"/>
      <c r="AE16" s="73"/>
      <c r="AF16" s="73"/>
      <c r="AG16" s="73"/>
      <c r="AH16" s="73"/>
      <c r="AI16" s="73"/>
    </row>
    <row r="17" spans="1:35" s="258" customFormat="1">
      <c r="A17" s="52" t="s">
        <v>327</v>
      </c>
      <c r="B17" s="78"/>
      <c r="C17" s="78"/>
      <c r="D17" s="78"/>
      <c r="E17" s="78"/>
      <c r="F17" s="762">
        <f t="shared" ref="F17:K17" si="1">SUM(F6:F16)</f>
        <v>0</v>
      </c>
      <c r="G17" s="762">
        <f t="shared" si="1"/>
        <v>0</v>
      </c>
      <c r="H17" s="762">
        <f t="shared" si="1"/>
        <v>0</v>
      </c>
      <c r="I17" s="762">
        <f t="shared" si="1"/>
        <v>0</v>
      </c>
      <c r="J17" s="762">
        <f t="shared" si="1"/>
        <v>0</v>
      </c>
      <c r="K17" s="762">
        <f t="shared" si="1"/>
        <v>0</v>
      </c>
      <c r="L17" s="762">
        <f t="shared" si="0"/>
        <v>0</v>
      </c>
      <c r="M17" s="78"/>
      <c r="N17" s="78"/>
      <c r="O17" s="78"/>
      <c r="P17" s="78"/>
      <c r="Q17" s="78"/>
      <c r="R17" s="78"/>
      <c r="S17" s="78"/>
      <c r="T17" s="78"/>
      <c r="U17" s="78"/>
      <c r="V17" s="78"/>
      <c r="W17" s="78"/>
      <c r="X17" s="78"/>
      <c r="Y17" s="78"/>
      <c r="Z17" s="78"/>
      <c r="AA17" s="78"/>
      <c r="AB17" s="78"/>
      <c r="AC17" s="78"/>
      <c r="AD17" s="78"/>
      <c r="AE17" s="78"/>
      <c r="AF17" s="78"/>
      <c r="AG17" s="78"/>
      <c r="AH17" s="78"/>
      <c r="AI17" s="78"/>
    </row>
    <row r="18" spans="1:35">
      <c r="A18" s="186" t="s">
        <v>513</v>
      </c>
      <c r="B18" s="73"/>
      <c r="C18" s="73"/>
      <c r="D18" s="73"/>
      <c r="E18" s="73"/>
      <c r="F18" s="1160" t="str">
        <f>IF(ABS(F17-'Costs Matrix 2010'!BC95)&gt;0.0001,"ERROR","OK")</f>
        <v>OK</v>
      </c>
      <c r="G18" s="1160" t="str">
        <f>IF(ABS(G17-'C1 - Costs Matrix 2011'!BC125)&gt;0.0001,"ERROR","OK")</f>
        <v>OK</v>
      </c>
      <c r="H18" s="1160" t="str">
        <f>IF(ABS(H17-'C1 - Costs Matrix 2012'!BC125)&gt;0.0001,"ERROR","OK")</f>
        <v>OK</v>
      </c>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row>
    <row r="19" spans="1:35">
      <c r="A19" s="81"/>
      <c r="B19" s="73"/>
      <c r="C19" s="73"/>
      <c r="D19" s="73"/>
      <c r="E19" s="73"/>
      <c r="F19" s="599"/>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row>
    <row r="20" spans="1:35">
      <c r="A20" s="186"/>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row>
    <row r="21" spans="1:35" ht="13.5" thickBot="1">
      <c r="A21" s="619"/>
      <c r="B21" s="94"/>
      <c r="C21" s="94"/>
      <c r="D21" s="94"/>
      <c r="E21" s="94"/>
      <c r="F21" s="94"/>
      <c r="G21" s="94"/>
      <c r="H21" s="94"/>
      <c r="I21" s="94"/>
      <c r="J21" s="94"/>
      <c r="K21" s="94"/>
      <c r="L21" s="94"/>
      <c r="M21" s="94"/>
      <c r="N21" s="73"/>
      <c r="O21" s="73"/>
      <c r="P21" s="73"/>
      <c r="Q21" s="73"/>
      <c r="R21" s="73"/>
      <c r="S21" s="73"/>
      <c r="T21" s="73"/>
      <c r="U21" s="73"/>
      <c r="V21" s="73"/>
      <c r="W21" s="73"/>
      <c r="X21" s="73"/>
      <c r="Y21" s="73"/>
      <c r="Z21" s="73"/>
      <c r="AA21" s="73"/>
      <c r="AB21" s="73"/>
      <c r="AC21" s="73"/>
      <c r="AD21" s="73"/>
      <c r="AE21" s="73"/>
      <c r="AF21" s="73"/>
      <c r="AG21" s="73"/>
      <c r="AH21" s="73"/>
      <c r="AI21" s="73"/>
    </row>
    <row r="22" spans="1:35" ht="13.5" thickTop="1">
      <c r="A22" s="620"/>
      <c r="B22" s="621"/>
      <c r="C22" s="621"/>
      <c r="D22" s="621"/>
      <c r="E22" s="621"/>
      <c r="F22" s="621"/>
      <c r="G22" s="621"/>
      <c r="H22" s="621"/>
      <c r="I22" s="621"/>
      <c r="J22" s="621"/>
      <c r="K22" s="621"/>
      <c r="L22" s="621"/>
      <c r="M22" s="621"/>
      <c r="N22" s="73"/>
      <c r="O22" s="73"/>
      <c r="P22" s="73"/>
      <c r="Q22" s="73"/>
      <c r="R22" s="73"/>
      <c r="S22" s="73"/>
      <c r="T22" s="73"/>
      <c r="U22" s="73"/>
      <c r="V22" s="73"/>
      <c r="W22" s="73"/>
      <c r="X22" s="73"/>
      <c r="Y22" s="73"/>
      <c r="Z22" s="73"/>
      <c r="AA22" s="73"/>
      <c r="AB22" s="73"/>
      <c r="AC22" s="73"/>
      <c r="AD22" s="73"/>
      <c r="AE22" s="73"/>
      <c r="AF22" s="73"/>
      <c r="AG22" s="73"/>
      <c r="AH22" s="73"/>
      <c r="AI22" s="73"/>
    </row>
    <row r="23" spans="1:35">
      <c r="A23" s="81"/>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row>
    <row r="24" spans="1:35" ht="15">
      <c r="A24" s="617" t="s">
        <v>59</v>
      </c>
      <c r="B24" s="73"/>
      <c r="C24" s="73"/>
      <c r="D24" s="5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row>
    <row r="25" spans="1:35">
      <c r="A25" s="220" t="s">
        <v>335</v>
      </c>
      <c r="B25" s="136" t="s">
        <v>514</v>
      </c>
      <c r="C25" s="73"/>
      <c r="D25" s="53"/>
      <c r="E25" s="73"/>
      <c r="F25" s="239">
        <f>'Costs Matrix 2010'!B24+'Costs Matrix 2010'!C24+'Costs Matrix 2010'!D24</f>
        <v>0</v>
      </c>
      <c r="G25" s="239">
        <f>'C1 - Costs Matrix 2011'!$B$29+'C1 - Costs Matrix 2011'!$C$29+'C1 - Costs Matrix 2011'!$D$29</f>
        <v>0</v>
      </c>
      <c r="H25" s="239">
        <f>'C1 - Costs Matrix 2012'!$B$29+'C1 - Costs Matrix 2012'!$C$29+'C1 - Costs Matrix 2012'!$D$29</f>
        <v>0</v>
      </c>
      <c r="I25" s="239"/>
      <c r="J25" s="239"/>
      <c r="K25" s="239"/>
      <c r="L25" s="762">
        <f t="shared" ref="L25:L53" si="2">SUM(G25:K25)</f>
        <v>0</v>
      </c>
      <c r="M25" s="73"/>
      <c r="N25" s="73"/>
      <c r="O25" s="73"/>
      <c r="P25" s="73"/>
      <c r="Q25" s="73"/>
      <c r="R25" s="73"/>
      <c r="S25" s="73"/>
      <c r="T25" s="73"/>
      <c r="U25" s="73"/>
      <c r="V25" s="73"/>
      <c r="W25" s="73"/>
      <c r="X25" s="73"/>
      <c r="Y25" s="73"/>
      <c r="Z25" s="73"/>
      <c r="AA25" s="73"/>
      <c r="AB25" s="73"/>
      <c r="AC25" s="73"/>
      <c r="AD25" s="73"/>
      <c r="AE25" s="73"/>
      <c r="AF25" s="73"/>
      <c r="AG25" s="73"/>
      <c r="AH25" s="73"/>
      <c r="AI25" s="73"/>
    </row>
    <row r="26" spans="1:35">
      <c r="A26" s="220" t="s">
        <v>335</v>
      </c>
      <c r="B26" s="136" t="s">
        <v>344</v>
      </c>
      <c r="C26" s="73"/>
      <c r="D26" s="53"/>
      <c r="E26" s="73"/>
      <c r="F26" s="239">
        <f>'Costs Matrix 2010'!H24</f>
        <v>0</v>
      </c>
      <c r="G26" s="239">
        <f>'C1 - Costs Matrix 2011'!$H$29</f>
        <v>0</v>
      </c>
      <c r="H26" s="239">
        <f>'C1 - Costs Matrix 2012'!$H$29</f>
        <v>0</v>
      </c>
      <c r="I26" s="239"/>
      <c r="J26" s="239"/>
      <c r="K26" s="239"/>
      <c r="L26" s="762">
        <f t="shared" si="2"/>
        <v>0</v>
      </c>
      <c r="M26" s="73"/>
      <c r="N26" s="73"/>
      <c r="O26" s="73"/>
      <c r="P26" s="73"/>
      <c r="Q26" s="73"/>
      <c r="R26" s="73"/>
      <c r="S26" s="73"/>
      <c r="T26" s="73"/>
      <c r="U26" s="73"/>
      <c r="V26" s="73"/>
      <c r="W26" s="73"/>
      <c r="X26" s="73"/>
      <c r="Y26" s="73"/>
      <c r="Z26" s="73"/>
      <c r="AA26" s="73"/>
      <c r="AB26" s="73"/>
      <c r="AC26" s="73"/>
      <c r="AD26" s="73"/>
      <c r="AE26" s="73"/>
      <c r="AF26" s="73"/>
      <c r="AG26" s="73"/>
      <c r="AH26" s="73"/>
      <c r="AI26" s="73"/>
    </row>
    <row r="27" spans="1:35">
      <c r="A27" s="220" t="s">
        <v>335</v>
      </c>
      <c r="B27" s="136" t="s">
        <v>345</v>
      </c>
      <c r="C27" s="73"/>
      <c r="D27" s="53"/>
      <c r="E27" s="73"/>
      <c r="F27" s="239">
        <f>'Costs Matrix 2010'!M24-F26-F31</f>
        <v>0</v>
      </c>
      <c r="G27" s="239">
        <f>'C1 - Costs Matrix 2011'!$M$29-G26-G31</f>
        <v>0</v>
      </c>
      <c r="H27" s="239">
        <f>'C1 - Costs Matrix 2012'!$M$29-H26-H31</f>
        <v>0</v>
      </c>
      <c r="I27" s="239"/>
      <c r="J27" s="239"/>
      <c r="K27" s="239"/>
      <c r="L27" s="762">
        <f t="shared" si="2"/>
        <v>0</v>
      </c>
      <c r="M27" s="73"/>
      <c r="N27" s="73"/>
      <c r="O27" s="73"/>
      <c r="P27" s="73"/>
      <c r="Q27" s="73"/>
      <c r="R27" s="73"/>
      <c r="S27" s="73"/>
      <c r="T27" s="73"/>
      <c r="U27" s="73"/>
      <c r="V27" s="73"/>
      <c r="W27" s="73"/>
      <c r="X27" s="73"/>
      <c r="Y27" s="73"/>
      <c r="Z27" s="73"/>
      <c r="AA27" s="73"/>
      <c r="AB27" s="73"/>
      <c r="AC27" s="73"/>
      <c r="AD27" s="73"/>
      <c r="AE27" s="73"/>
      <c r="AF27" s="73"/>
      <c r="AG27" s="73"/>
      <c r="AH27" s="73"/>
      <c r="AI27" s="73"/>
    </row>
    <row r="28" spans="1:35">
      <c r="A28" s="220" t="s">
        <v>335</v>
      </c>
      <c r="B28" s="136" t="s">
        <v>157</v>
      </c>
      <c r="C28" s="73"/>
      <c r="D28" s="53"/>
      <c r="E28" s="73"/>
      <c r="F28" s="239">
        <f>'Costs Matrix 2010'!N24</f>
        <v>0</v>
      </c>
      <c r="G28" s="239">
        <f>'C1 - Costs Matrix 2011'!$N$29</f>
        <v>0</v>
      </c>
      <c r="H28" s="239">
        <f>'C1 - Costs Matrix 2012'!$N$29</f>
        <v>0</v>
      </c>
      <c r="I28" s="239"/>
      <c r="J28" s="239"/>
      <c r="K28" s="239"/>
      <c r="L28" s="762">
        <f t="shared" si="2"/>
        <v>0</v>
      </c>
      <c r="M28" s="73"/>
      <c r="N28" s="73"/>
      <c r="O28" s="73"/>
      <c r="P28" s="73"/>
      <c r="Q28" s="73"/>
      <c r="R28" s="73"/>
      <c r="S28" s="73"/>
      <c r="T28" s="73"/>
      <c r="U28" s="73"/>
      <c r="V28" s="73"/>
      <c r="W28" s="73"/>
      <c r="X28" s="73"/>
      <c r="Y28" s="73"/>
      <c r="Z28" s="73"/>
      <c r="AA28" s="73"/>
      <c r="AB28" s="73"/>
      <c r="AC28" s="73"/>
      <c r="AD28" s="73"/>
      <c r="AE28" s="73"/>
      <c r="AF28" s="73"/>
      <c r="AG28" s="73"/>
      <c r="AH28" s="73"/>
      <c r="AI28" s="73"/>
    </row>
    <row r="29" spans="1:35">
      <c r="A29" s="220" t="s">
        <v>335</v>
      </c>
      <c r="B29" s="692" t="s">
        <v>1627</v>
      </c>
      <c r="C29" s="73"/>
      <c r="D29" s="23"/>
      <c r="E29" s="73"/>
      <c r="F29" s="239">
        <f>'Costs Matrix 2010'!O24</f>
        <v>0</v>
      </c>
      <c r="G29" s="239">
        <f>'C1 - Costs Matrix 2011'!$O$29</f>
        <v>0</v>
      </c>
      <c r="H29" s="239">
        <f>'C1 - Costs Matrix 2012'!$O$29</f>
        <v>0</v>
      </c>
      <c r="I29" s="239"/>
      <c r="J29" s="239"/>
      <c r="K29" s="239"/>
      <c r="L29" s="762">
        <f t="shared" si="2"/>
        <v>0</v>
      </c>
      <c r="M29" s="73"/>
      <c r="N29" s="73"/>
      <c r="O29" s="73"/>
      <c r="P29" s="73"/>
      <c r="Q29" s="73"/>
      <c r="R29" s="73"/>
      <c r="S29" s="73"/>
      <c r="T29" s="73"/>
      <c r="U29" s="73"/>
      <c r="V29" s="73"/>
      <c r="W29" s="73"/>
      <c r="X29" s="73"/>
      <c r="Y29" s="73"/>
      <c r="Z29" s="73"/>
      <c r="AA29" s="73"/>
      <c r="AB29" s="73"/>
      <c r="AC29" s="73"/>
      <c r="AD29" s="73"/>
      <c r="AE29" s="73"/>
      <c r="AF29" s="73"/>
      <c r="AG29" s="73"/>
      <c r="AH29" s="73"/>
      <c r="AI29" s="73"/>
    </row>
    <row r="30" spans="1:35">
      <c r="A30" s="220" t="s">
        <v>335</v>
      </c>
      <c r="B30" s="49" t="s">
        <v>228</v>
      </c>
      <c r="C30" s="73"/>
      <c r="D30" s="73"/>
      <c r="E30" s="73"/>
      <c r="F30" s="239">
        <f>'Costs Matrix 2010'!P24</f>
        <v>0</v>
      </c>
      <c r="G30" s="239">
        <f>'C1 - Costs Matrix 2011'!$P$29</f>
        <v>0</v>
      </c>
      <c r="H30" s="239">
        <f>'C1 - Costs Matrix 2012'!$P$29</f>
        <v>0</v>
      </c>
      <c r="I30" s="239"/>
      <c r="J30" s="239"/>
      <c r="K30" s="239"/>
      <c r="L30" s="762">
        <f t="shared" si="2"/>
        <v>0</v>
      </c>
      <c r="M30" s="73"/>
      <c r="N30" s="73"/>
      <c r="O30" s="73"/>
      <c r="P30" s="73"/>
      <c r="Q30" s="73"/>
      <c r="R30" s="73"/>
      <c r="S30" s="73"/>
      <c r="T30" s="73"/>
      <c r="U30" s="73"/>
      <c r="V30" s="73"/>
      <c r="W30" s="73"/>
      <c r="X30" s="73"/>
      <c r="Y30" s="73"/>
      <c r="Z30" s="73"/>
      <c r="AA30" s="73"/>
      <c r="AB30" s="73"/>
      <c r="AC30" s="73"/>
      <c r="AD30" s="73"/>
      <c r="AE30" s="73"/>
      <c r="AF30" s="73"/>
      <c r="AG30" s="73"/>
      <c r="AH30" s="73"/>
      <c r="AI30" s="73"/>
    </row>
    <row r="31" spans="1:35">
      <c r="A31" s="220" t="s">
        <v>335</v>
      </c>
      <c r="B31" s="136" t="s">
        <v>80</v>
      </c>
      <c r="C31" s="73"/>
      <c r="D31" s="73"/>
      <c r="E31" s="73"/>
      <c r="F31" s="239">
        <f>'Costs Matrix 2010'!L24</f>
        <v>0</v>
      </c>
      <c r="G31" s="239">
        <f>'C1 - Costs Matrix 2011'!$L$29</f>
        <v>0</v>
      </c>
      <c r="H31" s="239">
        <f>'C1 - Costs Matrix 2012'!$L$29</f>
        <v>0</v>
      </c>
      <c r="I31" s="239"/>
      <c r="J31" s="239"/>
      <c r="K31" s="239"/>
      <c r="L31" s="762">
        <f t="shared" si="2"/>
        <v>0</v>
      </c>
      <c r="M31" s="73"/>
      <c r="N31" s="73"/>
      <c r="O31" s="73"/>
      <c r="P31" s="73"/>
      <c r="Q31" s="73"/>
      <c r="R31" s="73"/>
      <c r="S31" s="73"/>
      <c r="T31" s="73"/>
      <c r="U31" s="73"/>
      <c r="V31" s="73"/>
      <c r="W31" s="73"/>
      <c r="X31" s="73"/>
      <c r="Y31" s="73"/>
      <c r="Z31" s="73"/>
      <c r="AA31" s="73"/>
      <c r="AB31" s="73"/>
      <c r="AC31" s="73"/>
      <c r="AD31" s="73"/>
      <c r="AE31" s="73"/>
      <c r="AF31" s="73"/>
      <c r="AG31" s="73"/>
      <c r="AH31" s="73"/>
      <c r="AI31" s="73"/>
    </row>
    <row r="32" spans="1:35">
      <c r="A32" s="220" t="s">
        <v>335</v>
      </c>
      <c r="B32" s="136" t="s">
        <v>346</v>
      </c>
      <c r="C32" s="73"/>
      <c r="D32" s="73"/>
      <c r="E32" s="73"/>
      <c r="F32" s="239">
        <f>'Costs Matrix 2010'!R24+'Costs Matrix 2010'!S24</f>
        <v>0</v>
      </c>
      <c r="G32" s="239">
        <f>'C1 - Costs Matrix 2011'!$R$29+'C1 - Costs Matrix 2011'!$S$29</f>
        <v>0</v>
      </c>
      <c r="H32" s="239">
        <f>'C1 - Costs Matrix 2012'!$R$29+'C1 - Costs Matrix 2012'!$S$29</f>
        <v>0</v>
      </c>
      <c r="I32" s="239"/>
      <c r="J32" s="239"/>
      <c r="K32" s="239"/>
      <c r="L32" s="762">
        <f t="shared" si="2"/>
        <v>0</v>
      </c>
      <c r="M32" s="73"/>
      <c r="N32" s="73"/>
      <c r="O32" s="73"/>
      <c r="P32" s="73"/>
      <c r="Q32" s="73"/>
      <c r="R32" s="73"/>
      <c r="S32" s="73"/>
      <c r="T32" s="73"/>
      <c r="U32" s="73"/>
      <c r="V32" s="73"/>
      <c r="W32" s="73"/>
      <c r="X32" s="73"/>
      <c r="Y32" s="73"/>
      <c r="Z32" s="73"/>
      <c r="AA32" s="73"/>
      <c r="AB32" s="73"/>
      <c r="AC32" s="73"/>
      <c r="AD32" s="73"/>
      <c r="AE32" s="73"/>
      <c r="AF32" s="73"/>
      <c r="AG32" s="73"/>
      <c r="AH32" s="73"/>
      <c r="AI32" s="73"/>
    </row>
    <row r="33" spans="1:35">
      <c r="A33" s="220" t="s">
        <v>335</v>
      </c>
      <c r="B33" s="136" t="s">
        <v>347</v>
      </c>
      <c r="C33" s="73"/>
      <c r="D33" s="73"/>
      <c r="E33" s="73"/>
      <c r="F33" s="239">
        <f>'Costs Matrix 2010'!U24</f>
        <v>0</v>
      </c>
      <c r="G33" s="239">
        <f>'C1 - Costs Matrix 2011'!$U$29</f>
        <v>0</v>
      </c>
      <c r="H33" s="239">
        <f>'C1 - Costs Matrix 2012'!$U$29</f>
        <v>0</v>
      </c>
      <c r="I33" s="239"/>
      <c r="J33" s="239"/>
      <c r="K33" s="239"/>
      <c r="L33" s="762">
        <f t="shared" si="2"/>
        <v>0</v>
      </c>
      <c r="M33" s="73"/>
      <c r="N33" s="73"/>
      <c r="O33" s="73"/>
      <c r="P33" s="73"/>
      <c r="Q33" s="73"/>
      <c r="R33" s="73"/>
      <c r="S33" s="73"/>
      <c r="T33" s="73"/>
      <c r="U33" s="73"/>
      <c r="V33" s="73"/>
      <c r="W33" s="73"/>
      <c r="X33" s="73"/>
      <c r="Y33" s="73"/>
      <c r="Z33" s="73"/>
      <c r="AA33" s="73"/>
      <c r="AB33" s="73"/>
      <c r="AC33" s="73"/>
      <c r="AD33" s="73"/>
      <c r="AE33" s="73"/>
      <c r="AF33" s="73"/>
      <c r="AG33" s="73"/>
      <c r="AH33" s="73"/>
      <c r="AI33" s="73"/>
    </row>
    <row r="34" spans="1:35">
      <c r="A34" s="220" t="s">
        <v>335</v>
      </c>
      <c r="B34" s="136" t="s">
        <v>348</v>
      </c>
      <c r="C34" s="73"/>
      <c r="D34" s="73"/>
      <c r="E34" s="73"/>
      <c r="F34" s="239">
        <f>'Costs Matrix 2010'!T24+'Costs Matrix 2010'!V24</f>
        <v>0</v>
      </c>
      <c r="G34" s="239">
        <f>'C1 - Costs Matrix 2011'!$T$29+'C1 - Costs Matrix 2011'!$V$29</f>
        <v>0</v>
      </c>
      <c r="H34" s="239">
        <f>'C1 - Costs Matrix 2012'!$T$29+'C1 - Costs Matrix 2012'!$V$29</f>
        <v>0</v>
      </c>
      <c r="I34" s="239"/>
      <c r="J34" s="239"/>
      <c r="K34" s="239"/>
      <c r="L34" s="762">
        <f t="shared" si="2"/>
        <v>0</v>
      </c>
      <c r="M34" s="73"/>
      <c r="N34" s="73"/>
      <c r="O34" s="73"/>
      <c r="P34" s="73"/>
      <c r="Q34" s="73"/>
      <c r="R34" s="73"/>
      <c r="S34" s="73"/>
      <c r="T34" s="73"/>
      <c r="U34" s="73"/>
      <c r="V34" s="73"/>
      <c r="W34" s="73"/>
      <c r="X34" s="73"/>
      <c r="Y34" s="73"/>
      <c r="Z34" s="73"/>
      <c r="AA34" s="73"/>
      <c r="AB34" s="73"/>
      <c r="AC34" s="73"/>
      <c r="AD34" s="73"/>
      <c r="AE34" s="73"/>
      <c r="AF34" s="73"/>
      <c r="AG34" s="73"/>
      <c r="AH34" s="73"/>
      <c r="AI34" s="73"/>
    </row>
    <row r="35" spans="1:35">
      <c r="A35" s="220" t="s">
        <v>335</v>
      </c>
      <c r="B35" s="136" t="s">
        <v>211</v>
      </c>
      <c r="C35" s="73"/>
      <c r="D35" s="73"/>
      <c r="E35" s="73"/>
      <c r="F35" s="239">
        <f>'Costs Matrix 2010'!AH24</f>
        <v>0</v>
      </c>
      <c r="G35" s="239">
        <f>'C1 - Costs Matrix 2011'!$AH$29</f>
        <v>0</v>
      </c>
      <c r="H35" s="239">
        <f>'C1 - Costs Matrix 2012'!$AH$29</f>
        <v>0</v>
      </c>
      <c r="I35" s="239"/>
      <c r="J35" s="239"/>
      <c r="K35" s="239"/>
      <c r="L35" s="762">
        <f t="shared" si="2"/>
        <v>0</v>
      </c>
      <c r="M35" s="73"/>
      <c r="N35" s="73"/>
      <c r="O35" s="73"/>
      <c r="P35" s="73"/>
      <c r="Q35" s="73"/>
      <c r="R35" s="73"/>
      <c r="S35" s="73"/>
      <c r="T35" s="73"/>
      <c r="U35" s="73"/>
      <c r="V35" s="73"/>
      <c r="W35" s="73"/>
      <c r="X35" s="73"/>
      <c r="Y35" s="73"/>
      <c r="Z35" s="73"/>
      <c r="AA35" s="73"/>
      <c r="AB35" s="73"/>
      <c r="AC35" s="73"/>
      <c r="AD35" s="73"/>
      <c r="AE35" s="73"/>
      <c r="AF35" s="73"/>
      <c r="AG35" s="73"/>
      <c r="AH35" s="73"/>
      <c r="AI35" s="73"/>
    </row>
    <row r="36" spans="1:35">
      <c r="A36" s="220" t="s">
        <v>335</v>
      </c>
      <c r="B36" s="136" t="s">
        <v>189</v>
      </c>
      <c r="C36" s="73"/>
      <c r="D36" s="73"/>
      <c r="E36" s="73"/>
      <c r="F36" s="239">
        <f>'Costs Matrix 2010'!BB24</f>
        <v>0</v>
      </c>
      <c r="G36" s="239">
        <f>'C1 - Costs Matrix 2011'!$BB$29</f>
        <v>0</v>
      </c>
      <c r="H36" s="239">
        <f>'C1 - Costs Matrix 2012'!$BB$29</f>
        <v>0</v>
      </c>
      <c r="I36" s="239"/>
      <c r="J36" s="239"/>
      <c r="K36" s="239"/>
      <c r="L36" s="762">
        <f t="shared" si="2"/>
        <v>0</v>
      </c>
      <c r="M36" s="73"/>
      <c r="N36" s="73"/>
      <c r="O36" s="73"/>
      <c r="P36" s="73"/>
      <c r="Q36" s="73"/>
      <c r="R36" s="73"/>
      <c r="S36" s="73"/>
      <c r="T36" s="73"/>
      <c r="U36" s="73"/>
      <c r="V36" s="73"/>
      <c r="W36" s="73"/>
      <c r="X36" s="73"/>
      <c r="Y36" s="73"/>
      <c r="Z36" s="73"/>
      <c r="AA36" s="73"/>
      <c r="AB36" s="73"/>
      <c r="AC36" s="73"/>
      <c r="AD36" s="73"/>
      <c r="AE36" s="73"/>
      <c r="AF36" s="73"/>
      <c r="AG36" s="73"/>
      <c r="AH36" s="73"/>
      <c r="AI36" s="73"/>
    </row>
    <row r="37" spans="1:35" s="258" customFormat="1">
      <c r="A37" s="220" t="s">
        <v>335</v>
      </c>
      <c r="B37" s="136" t="s">
        <v>515</v>
      </c>
      <c r="C37" s="78"/>
      <c r="D37" s="78"/>
      <c r="E37" s="78"/>
      <c r="F37" s="239">
        <f>'Costs Matrix 2010'!AR24</f>
        <v>0</v>
      </c>
      <c r="G37" s="239">
        <f>'C1 - Costs Matrix 2011'!$AR$29</f>
        <v>0</v>
      </c>
      <c r="H37" s="239">
        <f>'C1 - Costs Matrix 2012'!$AR$29</f>
        <v>0</v>
      </c>
      <c r="I37" s="239"/>
      <c r="J37" s="239"/>
      <c r="K37" s="239"/>
      <c r="L37" s="762">
        <f t="shared" si="2"/>
        <v>0</v>
      </c>
      <c r="M37" s="78"/>
      <c r="N37" s="78"/>
      <c r="O37" s="78"/>
      <c r="P37" s="78"/>
      <c r="Q37" s="78"/>
      <c r="R37" s="78"/>
      <c r="S37" s="78"/>
      <c r="T37" s="78"/>
      <c r="U37" s="78"/>
      <c r="V37" s="78"/>
      <c r="W37" s="78"/>
      <c r="X37" s="78"/>
      <c r="Y37" s="78"/>
      <c r="Z37" s="78"/>
      <c r="AA37" s="78"/>
      <c r="AB37" s="78"/>
      <c r="AC37" s="78"/>
      <c r="AD37" s="78"/>
      <c r="AE37" s="78"/>
      <c r="AF37" s="78"/>
      <c r="AG37" s="78"/>
      <c r="AH37" s="78"/>
      <c r="AI37" s="78"/>
    </row>
    <row r="38" spans="1:35" s="258" customFormat="1">
      <c r="A38" s="86" t="s">
        <v>335</v>
      </c>
      <c r="B38" s="78" t="s">
        <v>2</v>
      </c>
      <c r="C38" s="78"/>
      <c r="D38" s="78"/>
      <c r="E38" s="78"/>
      <c r="F38" s="762">
        <f t="shared" ref="F38:K38" si="3">SUM(F25:F37)</f>
        <v>0</v>
      </c>
      <c r="G38" s="762">
        <f t="shared" si="3"/>
        <v>0</v>
      </c>
      <c r="H38" s="762">
        <f t="shared" ref="H38" si="4">SUM(H25:H37)</f>
        <v>0</v>
      </c>
      <c r="I38" s="762">
        <f t="shared" si="3"/>
        <v>0</v>
      </c>
      <c r="J38" s="762">
        <f t="shared" si="3"/>
        <v>0</v>
      </c>
      <c r="K38" s="762">
        <f t="shared" si="3"/>
        <v>0</v>
      </c>
      <c r="L38" s="762">
        <f t="shared" si="2"/>
        <v>0</v>
      </c>
      <c r="M38" s="78"/>
      <c r="N38" s="78"/>
      <c r="O38" s="78"/>
      <c r="P38" s="78"/>
      <c r="Q38" s="78"/>
      <c r="R38" s="78"/>
      <c r="S38" s="78"/>
      <c r="T38" s="78"/>
      <c r="U38" s="78"/>
      <c r="V38" s="78"/>
      <c r="W38" s="78"/>
      <c r="X38" s="78"/>
      <c r="Y38" s="78"/>
      <c r="Z38" s="78"/>
      <c r="AA38" s="78"/>
      <c r="AB38" s="78"/>
      <c r="AC38" s="78"/>
      <c r="AD38" s="78"/>
      <c r="AE38" s="78"/>
      <c r="AF38" s="78"/>
      <c r="AG38" s="78"/>
      <c r="AH38" s="78"/>
      <c r="AI38" s="78"/>
    </row>
    <row r="39" spans="1:35">
      <c r="A39" s="77" t="s">
        <v>332</v>
      </c>
      <c r="B39" s="73"/>
      <c r="C39" s="73"/>
      <c r="D39" s="73"/>
      <c r="E39" s="73"/>
      <c r="F39" s="239">
        <f>'Costs Matrix 2010'!AQ24+'Costs Matrix 2010'!AQ80+'Costs Matrix 2010'!AQ88</f>
        <v>0</v>
      </c>
      <c r="G39" s="239">
        <f>'C1 - Costs Matrix 2011'!$AQ$29+'C1 - Costs Matrix 2011'!$AQ$110+'C1 - Costs Matrix 2011'!$AQ$118</f>
        <v>0</v>
      </c>
      <c r="H39" s="239">
        <f>'C1 - Costs Matrix 2012'!$AQ$29+'C1 - Costs Matrix 2012'!$AQ$110+'C1 - Costs Matrix 2012'!$AQ$118</f>
        <v>0</v>
      </c>
      <c r="I39" s="239"/>
      <c r="J39" s="239"/>
      <c r="K39" s="239"/>
      <c r="L39" s="762">
        <f t="shared" si="2"/>
        <v>0</v>
      </c>
      <c r="M39" s="73"/>
      <c r="N39" s="73"/>
      <c r="O39" s="73"/>
      <c r="P39" s="73"/>
      <c r="Q39" s="73"/>
      <c r="R39" s="73"/>
      <c r="S39" s="73"/>
      <c r="T39" s="73"/>
      <c r="U39" s="73"/>
      <c r="V39" s="73"/>
      <c r="W39" s="73"/>
      <c r="X39" s="73"/>
      <c r="Y39" s="73"/>
      <c r="Z39" s="73"/>
      <c r="AA39" s="73"/>
      <c r="AB39" s="73"/>
      <c r="AC39" s="73"/>
      <c r="AD39" s="73"/>
      <c r="AE39" s="73"/>
      <c r="AF39" s="73"/>
      <c r="AG39" s="73"/>
      <c r="AH39" s="73"/>
      <c r="AI39" s="73"/>
    </row>
    <row r="40" spans="1:35">
      <c r="A40" s="246" t="s">
        <v>330</v>
      </c>
      <c r="B40" s="73"/>
      <c r="C40" s="73"/>
      <c r="D40" s="73"/>
      <c r="E40" s="73"/>
      <c r="F40" s="239">
        <f>'Costs Matrix 2010'!AG24+'Costs Matrix 2010'!AG80+'Costs Matrix 2010'!AG88</f>
        <v>0</v>
      </c>
      <c r="G40" s="239">
        <f>'C1 - Costs Matrix 2011'!$AG$29+'C1 - Costs Matrix 2011'!$AG$110+'C1 - Costs Matrix 2011'!$AG$118</f>
        <v>0</v>
      </c>
      <c r="H40" s="239">
        <f>'C1 - Costs Matrix 2012'!$AG$29+'C1 - Costs Matrix 2012'!$AG$110+'C1 - Costs Matrix 2012'!$AG$118</f>
        <v>0</v>
      </c>
      <c r="I40" s="239"/>
      <c r="J40" s="239"/>
      <c r="K40" s="239"/>
      <c r="L40" s="762">
        <f t="shared" si="2"/>
        <v>0</v>
      </c>
      <c r="M40" s="73"/>
      <c r="N40" s="73"/>
      <c r="O40" s="73"/>
      <c r="P40" s="73"/>
      <c r="Q40" s="73"/>
      <c r="R40" s="73"/>
      <c r="S40" s="73"/>
      <c r="T40" s="73"/>
      <c r="U40" s="73"/>
      <c r="V40" s="73"/>
      <c r="W40" s="73"/>
      <c r="X40" s="73"/>
      <c r="Y40" s="73"/>
      <c r="Z40" s="73"/>
      <c r="AA40" s="73"/>
      <c r="AB40" s="73"/>
      <c r="AC40" s="73"/>
      <c r="AD40" s="73"/>
      <c r="AE40" s="73"/>
      <c r="AF40" s="73"/>
      <c r="AG40" s="73"/>
      <c r="AH40" s="73"/>
      <c r="AI40" s="73"/>
    </row>
    <row r="41" spans="1:35">
      <c r="A41" s="246" t="s">
        <v>331</v>
      </c>
      <c r="B41" s="73"/>
      <c r="C41" s="73"/>
      <c r="D41" s="73"/>
      <c r="E41" s="73"/>
      <c r="F41" s="239">
        <f>'Costs Matrix 2010'!AP24+'Costs Matrix 2010'!AP80+'Costs Matrix 2010'!AP88</f>
        <v>0</v>
      </c>
      <c r="G41" s="239">
        <f>'C1 - Costs Matrix 2011'!$AP$29+'C1 - Costs Matrix 2011'!$AP$110+'C1 - Costs Matrix 2011'!$AP$118</f>
        <v>0</v>
      </c>
      <c r="H41" s="239">
        <f>'C1 - Costs Matrix 2012'!$AP$29+'C1 - Costs Matrix 2012'!$AP$110+'C1 - Costs Matrix 2012'!$AP$118</f>
        <v>0</v>
      </c>
      <c r="I41" s="239"/>
      <c r="J41" s="239"/>
      <c r="K41" s="239"/>
      <c r="L41" s="762">
        <f t="shared" si="2"/>
        <v>0</v>
      </c>
      <c r="M41" s="73"/>
      <c r="N41" s="73"/>
      <c r="O41" s="73"/>
      <c r="P41" s="73"/>
      <c r="Q41" s="73"/>
      <c r="R41" s="73"/>
      <c r="S41" s="73"/>
      <c r="T41" s="73"/>
      <c r="U41" s="73"/>
      <c r="V41" s="73"/>
      <c r="W41" s="73"/>
      <c r="X41" s="73"/>
      <c r="Y41" s="73"/>
      <c r="Z41" s="73"/>
      <c r="AA41" s="73"/>
      <c r="AB41" s="73"/>
      <c r="AC41" s="73"/>
      <c r="AD41" s="73"/>
      <c r="AE41" s="73"/>
      <c r="AF41" s="73"/>
      <c r="AG41" s="73"/>
      <c r="AH41" s="73"/>
      <c r="AI41" s="73"/>
    </row>
    <row r="42" spans="1:35" s="258" customFormat="1">
      <c r="A42" s="86" t="s">
        <v>333</v>
      </c>
      <c r="B42" s="78"/>
      <c r="C42" s="78"/>
      <c r="D42" s="78"/>
      <c r="E42" s="78"/>
      <c r="F42" s="762">
        <f t="shared" ref="F42:K42" si="5">SUM(F38:F41)</f>
        <v>0</v>
      </c>
      <c r="G42" s="762">
        <f t="shared" si="5"/>
        <v>0</v>
      </c>
      <c r="H42" s="762">
        <f t="shared" ref="H42" si="6">SUM(H38:H41)</f>
        <v>0</v>
      </c>
      <c r="I42" s="762">
        <f t="shared" si="5"/>
        <v>0</v>
      </c>
      <c r="J42" s="762">
        <f t="shared" si="5"/>
        <v>0</v>
      </c>
      <c r="K42" s="762">
        <f t="shared" si="5"/>
        <v>0</v>
      </c>
      <c r="L42" s="762">
        <f t="shared" si="2"/>
        <v>0</v>
      </c>
      <c r="M42" s="78"/>
      <c r="N42" s="78"/>
      <c r="O42" s="78"/>
      <c r="P42" s="78"/>
      <c r="Q42" s="78"/>
      <c r="R42" s="78"/>
      <c r="S42" s="78"/>
      <c r="T42" s="78"/>
      <c r="U42" s="78"/>
      <c r="V42" s="78"/>
      <c r="W42" s="78"/>
      <c r="X42" s="78"/>
      <c r="Y42" s="78"/>
      <c r="Z42" s="78"/>
      <c r="AA42" s="78"/>
      <c r="AB42" s="78"/>
      <c r="AC42" s="78"/>
      <c r="AD42" s="78"/>
      <c r="AE42" s="78"/>
      <c r="AF42" s="78"/>
      <c r="AG42" s="78"/>
      <c r="AH42" s="78"/>
      <c r="AI42" s="78"/>
    </row>
    <row r="43" spans="1:35">
      <c r="A43" s="618" t="s">
        <v>321</v>
      </c>
      <c r="B43" s="73"/>
      <c r="C43" s="73"/>
      <c r="D43" s="73"/>
      <c r="E43" s="73"/>
      <c r="F43" s="239">
        <f>'Costs Matrix 2010'!AS24+'Costs Matrix 2010'!AS88</f>
        <v>0</v>
      </c>
      <c r="G43" s="239">
        <f>'C1 - Costs Matrix 2011'!$AS$29+'C1 - Costs Matrix 2011'!$AS$118</f>
        <v>0</v>
      </c>
      <c r="H43" s="239">
        <f>'C1 - Costs Matrix 2012'!$AS$29+'C1 - Costs Matrix 2012'!$AS$118</f>
        <v>0</v>
      </c>
      <c r="I43" s="239"/>
      <c r="J43" s="239"/>
      <c r="K43" s="239"/>
      <c r="L43" s="762">
        <f t="shared" si="2"/>
        <v>0</v>
      </c>
      <c r="M43" s="73"/>
      <c r="N43" s="73"/>
      <c r="O43" s="73"/>
      <c r="P43" s="73"/>
      <c r="Q43" s="73"/>
      <c r="R43" s="73"/>
      <c r="S43" s="73"/>
      <c r="T43" s="73"/>
      <c r="U43" s="73"/>
      <c r="V43" s="73"/>
      <c r="W43" s="73"/>
      <c r="X43" s="73"/>
      <c r="Y43" s="73"/>
      <c r="Z43" s="73"/>
      <c r="AA43" s="73"/>
      <c r="AB43" s="73"/>
      <c r="AC43" s="73"/>
      <c r="AD43" s="73"/>
      <c r="AE43" s="73"/>
      <c r="AF43" s="73"/>
      <c r="AG43" s="73"/>
      <c r="AH43" s="73"/>
      <c r="AI43" s="73"/>
    </row>
    <row r="44" spans="1:35">
      <c r="A44" s="220" t="s">
        <v>334</v>
      </c>
      <c r="B44" s="73"/>
      <c r="C44" s="73"/>
      <c r="D44" s="73"/>
      <c r="E44" s="73"/>
      <c r="F44" s="239">
        <f>'Costs Matrix 2010'!AW24+'Costs Matrix 2010'!AW88</f>
        <v>0</v>
      </c>
      <c r="G44" s="239">
        <f>'C1 - Costs Matrix 2011'!$AW$29+'C1 - Costs Matrix 2011'!$AW$118</f>
        <v>0</v>
      </c>
      <c r="H44" s="239">
        <f>'C1 - Costs Matrix 2012'!$AW$29+'C1 - Costs Matrix 2012'!$AW$118</f>
        <v>0</v>
      </c>
      <c r="I44" s="239"/>
      <c r="J44" s="239"/>
      <c r="K44" s="239"/>
      <c r="L44" s="762">
        <f t="shared" si="2"/>
        <v>0</v>
      </c>
      <c r="M44" s="73"/>
      <c r="N44" s="73"/>
      <c r="O44" s="73"/>
      <c r="P44" s="73"/>
      <c r="Q44" s="73"/>
      <c r="R44" s="73"/>
      <c r="S44" s="73"/>
      <c r="T44" s="73"/>
      <c r="U44" s="73"/>
      <c r="V44" s="73"/>
      <c r="W44" s="73"/>
      <c r="X44" s="73"/>
      <c r="Y44" s="73"/>
      <c r="Z44" s="73"/>
      <c r="AA44" s="73"/>
      <c r="AB44" s="73"/>
      <c r="AC44" s="73"/>
      <c r="AD44" s="73"/>
      <c r="AE44" s="73"/>
      <c r="AF44" s="73"/>
      <c r="AG44" s="73"/>
      <c r="AH44" s="73"/>
      <c r="AI44" s="73"/>
    </row>
    <row r="45" spans="1:35">
      <c r="A45" s="220" t="s">
        <v>329</v>
      </c>
      <c r="B45" s="73"/>
      <c r="C45" s="73"/>
      <c r="D45" s="73"/>
      <c r="E45" s="73"/>
      <c r="F45" s="239">
        <f>'Costs Matrix 2010'!AU24+'Costs Matrix 2010'!AV24+'Costs Matrix 2010'!AU80+'Costs Matrix 2010'!AV80</f>
        <v>0</v>
      </c>
      <c r="G45" s="239">
        <f>'C1 - Costs Matrix 2011'!$AU$29+'C1 - Costs Matrix 2011'!$AV$29+'C1 - Costs Matrix 2011'!$AU$110+'C1 - Costs Matrix 2011'!$AV$110</f>
        <v>0</v>
      </c>
      <c r="H45" s="239">
        <f>'C1 - Costs Matrix 2012'!$AU$29+'C1 - Costs Matrix 2012'!$AV$29+'C1 - Costs Matrix 2012'!$AU$110+'C1 - Costs Matrix 2012'!$AV$110</f>
        <v>0</v>
      </c>
      <c r="I45" s="239"/>
      <c r="J45" s="239"/>
      <c r="K45" s="239"/>
      <c r="L45" s="762">
        <f t="shared" si="2"/>
        <v>0</v>
      </c>
      <c r="M45" s="73"/>
      <c r="N45" s="73"/>
      <c r="O45" s="73"/>
      <c r="P45" s="73"/>
      <c r="Q45" s="73"/>
      <c r="R45" s="73"/>
      <c r="S45" s="73"/>
      <c r="T45" s="73"/>
      <c r="U45" s="73"/>
      <c r="V45" s="73"/>
      <c r="W45" s="73"/>
      <c r="X45" s="73"/>
      <c r="Y45" s="73"/>
      <c r="Z45" s="73"/>
      <c r="AA45" s="73"/>
      <c r="AB45" s="73"/>
      <c r="AC45" s="73"/>
      <c r="AD45" s="73"/>
      <c r="AE45" s="73"/>
      <c r="AF45" s="73"/>
      <c r="AG45" s="73"/>
      <c r="AH45" s="73"/>
      <c r="AI45" s="73"/>
    </row>
    <row r="46" spans="1:35">
      <c r="A46" s="618" t="s">
        <v>322</v>
      </c>
      <c r="B46" s="73"/>
      <c r="C46" s="73"/>
      <c r="D46" s="73"/>
      <c r="E46" s="73"/>
      <c r="F46" s="239">
        <f>'Costs Matrix 2010'!AY24+'Costs Matrix 2010'!AY88-F47-F48-F49-F50-F51</f>
        <v>0</v>
      </c>
      <c r="G46" s="239">
        <f>'C1 - Costs Matrix 2011'!$AY$29+'C1 - Costs Matrix 2011'!$AY$118-G47-G48-G49-G50-G51</f>
        <v>0</v>
      </c>
      <c r="H46" s="239">
        <f>'C1 - Costs Matrix 2012'!$AY$29+'C1 - Costs Matrix 2012'!$AY$118-H47-H48-H49-H50-H51</f>
        <v>0</v>
      </c>
      <c r="I46" s="239"/>
      <c r="J46" s="239"/>
      <c r="K46" s="239"/>
      <c r="L46" s="762">
        <f t="shared" si="2"/>
        <v>0</v>
      </c>
      <c r="M46" s="73"/>
      <c r="N46" s="73"/>
      <c r="O46" s="73"/>
      <c r="P46" s="73"/>
      <c r="Q46" s="73"/>
      <c r="R46" s="73"/>
      <c r="S46" s="73"/>
      <c r="T46" s="73"/>
      <c r="U46" s="73"/>
      <c r="V46" s="73"/>
      <c r="W46" s="73"/>
      <c r="X46" s="73"/>
      <c r="Y46" s="73"/>
      <c r="Z46" s="73"/>
      <c r="AA46" s="73"/>
      <c r="AB46" s="73"/>
      <c r="AC46" s="73"/>
      <c r="AD46" s="73"/>
      <c r="AE46" s="73"/>
      <c r="AF46" s="73"/>
      <c r="AG46" s="73"/>
      <c r="AH46" s="73"/>
      <c r="AI46" s="73"/>
    </row>
    <row r="47" spans="1:35">
      <c r="A47" s="618" t="s">
        <v>323</v>
      </c>
      <c r="B47" s="73"/>
      <c r="C47" s="73"/>
      <c r="D47" s="73"/>
      <c r="E47" s="73"/>
      <c r="F47" s="239">
        <f>'C28 - Ex Services (exc conns)'!F31</f>
        <v>0</v>
      </c>
      <c r="G47" s="239">
        <f>'C28 - Ex Services (exc conns)'!G31</f>
        <v>0</v>
      </c>
      <c r="H47" s="239">
        <f>'C28 - Ex Services (exc conns)'!H31</f>
        <v>0</v>
      </c>
      <c r="I47" s="239"/>
      <c r="J47" s="239"/>
      <c r="K47" s="239"/>
      <c r="L47" s="762">
        <f t="shared" si="2"/>
        <v>0</v>
      </c>
      <c r="M47" s="73" t="s">
        <v>1068</v>
      </c>
      <c r="N47" s="73"/>
      <c r="O47" s="73"/>
      <c r="P47" s="73"/>
      <c r="Q47" s="73"/>
      <c r="R47" s="73"/>
      <c r="S47" s="73"/>
      <c r="T47" s="73"/>
      <c r="U47" s="73"/>
      <c r="V47" s="73"/>
      <c r="W47" s="73"/>
      <c r="X47" s="73"/>
      <c r="Y47" s="73"/>
      <c r="Z47" s="73"/>
      <c r="AA47" s="73"/>
      <c r="AB47" s="73"/>
      <c r="AC47" s="73"/>
      <c r="AD47" s="73"/>
      <c r="AE47" s="73"/>
      <c r="AF47" s="73"/>
      <c r="AG47" s="73"/>
      <c r="AH47" s="73"/>
      <c r="AI47" s="73"/>
    </row>
    <row r="48" spans="1:35">
      <c r="A48" s="618" t="s">
        <v>324</v>
      </c>
      <c r="B48" s="73"/>
      <c r="C48" s="73"/>
      <c r="D48" s="73"/>
      <c r="E48" s="73"/>
      <c r="F48" s="239">
        <f>'C28 - Ex Services (exc conns)'!F46</f>
        <v>0</v>
      </c>
      <c r="G48" s="239">
        <f>'C28 - Ex Services (exc conns)'!G46</f>
        <v>0</v>
      </c>
      <c r="H48" s="239">
        <f>'C28 - Ex Services (exc conns)'!H46</f>
        <v>0</v>
      </c>
      <c r="I48" s="239"/>
      <c r="J48" s="239"/>
      <c r="K48" s="239"/>
      <c r="L48" s="762">
        <f t="shared" si="2"/>
        <v>0</v>
      </c>
      <c r="M48" s="73" t="s">
        <v>1068</v>
      </c>
      <c r="N48" s="73"/>
      <c r="O48" s="73"/>
      <c r="P48" s="73"/>
      <c r="Q48" s="73"/>
      <c r="R48" s="73"/>
      <c r="S48" s="73"/>
      <c r="T48" s="73"/>
      <c r="U48" s="73"/>
      <c r="V48" s="73"/>
      <c r="W48" s="73"/>
      <c r="X48" s="73"/>
      <c r="Y48" s="73"/>
      <c r="Z48" s="73"/>
      <c r="AA48" s="73"/>
      <c r="AB48" s="73"/>
      <c r="AC48" s="73"/>
      <c r="AD48" s="73"/>
      <c r="AE48" s="73"/>
      <c r="AF48" s="73"/>
      <c r="AG48" s="73"/>
      <c r="AH48" s="73"/>
      <c r="AI48" s="73"/>
    </row>
    <row r="49" spans="1:35">
      <c r="A49" s="220" t="s">
        <v>192</v>
      </c>
      <c r="B49" s="73"/>
      <c r="C49" s="73"/>
      <c r="D49" s="73"/>
      <c r="E49" s="73"/>
      <c r="F49" s="239">
        <f>'C31 - de minimis'!F50</f>
        <v>0</v>
      </c>
      <c r="G49" s="239">
        <f>'C31 - de minimis'!G50</f>
        <v>0</v>
      </c>
      <c r="H49" s="239">
        <f>'C31 - de minimis'!H50</f>
        <v>0</v>
      </c>
      <c r="I49" s="239"/>
      <c r="J49" s="239"/>
      <c r="K49" s="239"/>
      <c r="L49" s="762">
        <f t="shared" si="2"/>
        <v>0</v>
      </c>
      <c r="M49" s="73" t="s">
        <v>1069</v>
      </c>
      <c r="N49" s="73"/>
      <c r="O49" s="73"/>
      <c r="P49" s="73"/>
      <c r="Q49" s="73"/>
      <c r="R49" s="73"/>
      <c r="S49" s="73"/>
      <c r="T49" s="73"/>
      <c r="U49" s="73"/>
      <c r="V49" s="73"/>
      <c r="W49" s="73"/>
      <c r="X49" s="73"/>
      <c r="Y49" s="73"/>
      <c r="Z49" s="73"/>
      <c r="AA49" s="73"/>
      <c r="AB49" s="73"/>
      <c r="AC49" s="73"/>
      <c r="AD49" s="73"/>
      <c r="AE49" s="73"/>
      <c r="AF49" s="73"/>
      <c r="AG49" s="73"/>
      <c r="AH49" s="73"/>
      <c r="AI49" s="73"/>
    </row>
    <row r="50" spans="1:35">
      <c r="A50" s="618" t="s">
        <v>325</v>
      </c>
      <c r="B50" s="73"/>
      <c r="C50" s="73"/>
      <c r="D50" s="73"/>
      <c r="E50" s="73"/>
      <c r="F50" s="239">
        <f>'C32 - Other (cons) activities'!F45</f>
        <v>0</v>
      </c>
      <c r="G50" s="239">
        <f>'C32 - Other (cons) activities'!G45</f>
        <v>0</v>
      </c>
      <c r="H50" s="239">
        <f>'C32 - Other (cons) activities'!H45</f>
        <v>0</v>
      </c>
      <c r="I50" s="239"/>
      <c r="J50" s="239"/>
      <c r="K50" s="239"/>
      <c r="L50" s="762">
        <f t="shared" si="2"/>
        <v>0</v>
      </c>
      <c r="M50" s="73" t="s">
        <v>1070</v>
      </c>
      <c r="N50" s="73"/>
      <c r="O50" s="73"/>
      <c r="P50" s="73"/>
      <c r="Q50" s="73"/>
      <c r="R50" s="73"/>
      <c r="S50" s="73"/>
      <c r="T50" s="73"/>
      <c r="U50" s="73"/>
      <c r="V50" s="73"/>
      <c r="W50" s="73"/>
      <c r="X50" s="73"/>
      <c r="Y50" s="73"/>
      <c r="Z50" s="73"/>
      <c r="AA50" s="73"/>
      <c r="AB50" s="73"/>
      <c r="AC50" s="73"/>
      <c r="AD50" s="73"/>
      <c r="AE50" s="73"/>
      <c r="AF50" s="73"/>
      <c r="AG50" s="73"/>
      <c r="AH50" s="73"/>
      <c r="AI50" s="73"/>
    </row>
    <row r="51" spans="1:35">
      <c r="A51" s="618" t="s">
        <v>326</v>
      </c>
      <c r="B51" s="73"/>
      <c r="C51" s="73"/>
      <c r="D51" s="73"/>
      <c r="E51" s="73"/>
      <c r="F51" s="239">
        <f>'C30 - Out Of Area Networks'!F43</f>
        <v>0</v>
      </c>
      <c r="G51" s="239">
        <f>'C30 - Out Of Area Networks'!G43</f>
        <v>0</v>
      </c>
      <c r="H51" s="239">
        <f>'C30 - Out Of Area Networks'!H43</f>
        <v>0</v>
      </c>
      <c r="I51" s="239"/>
      <c r="J51" s="239"/>
      <c r="K51" s="239"/>
      <c r="L51" s="762">
        <f t="shared" si="2"/>
        <v>0</v>
      </c>
      <c r="M51" s="73" t="s">
        <v>1071</v>
      </c>
      <c r="N51" s="73"/>
      <c r="O51" s="73"/>
      <c r="P51" s="73"/>
      <c r="Q51" s="73"/>
      <c r="R51" s="73"/>
      <c r="S51" s="73"/>
      <c r="T51" s="73"/>
      <c r="U51" s="73"/>
      <c r="V51" s="73"/>
      <c r="W51" s="73"/>
      <c r="X51" s="73"/>
      <c r="Y51" s="73"/>
      <c r="Z51" s="73"/>
      <c r="AA51" s="73"/>
      <c r="AB51" s="73"/>
      <c r="AC51" s="73"/>
      <c r="AD51" s="73"/>
      <c r="AE51" s="73"/>
      <c r="AF51" s="73"/>
      <c r="AG51" s="73"/>
      <c r="AH51" s="73"/>
      <c r="AI51" s="73"/>
    </row>
    <row r="52" spans="1:35">
      <c r="A52" s="220" t="s">
        <v>516</v>
      </c>
      <c r="B52" s="73"/>
      <c r="C52" s="73"/>
      <c r="D52" s="73"/>
      <c r="E52" s="73"/>
      <c r="F52" s="239">
        <f>'Costs Matrix 2010'!AZ24+'Costs Matrix 2010'!AZ88</f>
        <v>0</v>
      </c>
      <c r="G52" s="239">
        <f>'C1 - Costs Matrix 2011'!$AZ$29+'C1 - Costs Matrix 2011'!$AZ$118</f>
        <v>0</v>
      </c>
      <c r="H52" s="239">
        <f>'C1 - Costs Matrix 2012'!$AZ$29+'C1 - Costs Matrix 2012'!$AZ$118</f>
        <v>0</v>
      </c>
      <c r="I52" s="239"/>
      <c r="J52" s="239"/>
      <c r="K52" s="239"/>
      <c r="L52" s="762">
        <f t="shared" si="2"/>
        <v>0</v>
      </c>
      <c r="M52" s="73"/>
      <c r="N52" s="73"/>
      <c r="O52" s="73"/>
      <c r="P52" s="73"/>
      <c r="Q52" s="73"/>
      <c r="R52" s="73"/>
      <c r="S52" s="73"/>
      <c r="T52" s="73"/>
      <c r="U52" s="73"/>
      <c r="V52" s="73"/>
      <c r="W52" s="73"/>
      <c r="X52" s="73"/>
      <c r="Y52" s="73"/>
      <c r="Z52" s="73"/>
      <c r="AA52" s="73"/>
      <c r="AB52" s="73"/>
      <c r="AC52" s="73"/>
      <c r="AD52" s="73"/>
      <c r="AE52" s="73"/>
      <c r="AF52" s="73"/>
      <c r="AG52" s="73"/>
      <c r="AH52" s="73"/>
      <c r="AI52" s="73"/>
    </row>
    <row r="53" spans="1:35" s="258" customFormat="1">
      <c r="A53" s="52" t="s">
        <v>327</v>
      </c>
      <c r="B53" s="78"/>
      <c r="C53" s="78"/>
      <c r="D53" s="78"/>
      <c r="E53" s="78"/>
      <c r="F53" s="762">
        <f t="shared" ref="F53:K53" si="7">SUM(F42:F52)</f>
        <v>0</v>
      </c>
      <c r="G53" s="762">
        <f t="shared" si="7"/>
        <v>0</v>
      </c>
      <c r="H53" s="762">
        <f t="shared" si="7"/>
        <v>0</v>
      </c>
      <c r="I53" s="762">
        <f t="shared" si="7"/>
        <v>0</v>
      </c>
      <c r="J53" s="762">
        <f t="shared" si="7"/>
        <v>0</v>
      </c>
      <c r="K53" s="762">
        <f t="shared" si="7"/>
        <v>0</v>
      </c>
      <c r="L53" s="762">
        <f t="shared" si="2"/>
        <v>0</v>
      </c>
      <c r="M53" s="78"/>
      <c r="N53" s="78"/>
      <c r="O53" s="78"/>
      <c r="P53" s="78"/>
      <c r="Q53" s="78"/>
      <c r="R53" s="78"/>
      <c r="S53" s="78"/>
      <c r="T53" s="78"/>
      <c r="U53" s="78"/>
      <c r="V53" s="78"/>
      <c r="W53" s="78"/>
      <c r="X53" s="78"/>
      <c r="Y53" s="78"/>
      <c r="Z53" s="78"/>
      <c r="AA53" s="78"/>
      <c r="AB53" s="78"/>
      <c r="AC53" s="78"/>
      <c r="AD53" s="78"/>
      <c r="AE53" s="78"/>
      <c r="AF53" s="78"/>
      <c r="AG53" s="78"/>
      <c r="AH53" s="78"/>
      <c r="AI53" s="78"/>
    </row>
    <row r="54" spans="1:35">
      <c r="A54" s="598" t="s">
        <v>517</v>
      </c>
      <c r="B54" s="73"/>
      <c r="C54" s="73"/>
      <c r="D54" s="73"/>
      <c r="E54" s="73"/>
      <c r="F54" s="1160" t="str">
        <f>IF(ABS((F53-'Costs Matrix 2010'!BC24)&gt;0.0001), "ERROR","OK")</f>
        <v>OK</v>
      </c>
      <c r="G54" s="1160" t="str">
        <f>IF(ABS((G53-'C1 - Costs Matrix 2011'!$BC$29)&gt;0.0001), "ERROR","OK")</f>
        <v>OK</v>
      </c>
      <c r="H54" s="1160" t="str">
        <f>IF(ABS((H53-'C1 - Costs Matrix 2011'!$BC$29)&gt;0.0001), "ERROR","OK")</f>
        <v>OK</v>
      </c>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row>
    <row r="55" spans="1:35">
      <c r="A55" s="186"/>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row>
    <row r="56" spans="1:35">
      <c r="A56" s="186"/>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row>
    <row r="57" spans="1:35" ht="13.5" thickBot="1">
      <c r="A57" s="622"/>
      <c r="B57" s="94"/>
      <c r="C57" s="94"/>
      <c r="D57" s="94"/>
      <c r="E57" s="94"/>
      <c r="F57" s="94"/>
      <c r="G57" s="94"/>
      <c r="H57" s="94"/>
      <c r="I57" s="94"/>
      <c r="J57" s="94"/>
      <c r="K57" s="94"/>
      <c r="L57" s="94"/>
      <c r="M57" s="94"/>
      <c r="N57" s="73"/>
      <c r="O57" s="73"/>
      <c r="P57" s="73"/>
      <c r="Q57" s="73"/>
      <c r="R57" s="73"/>
      <c r="S57" s="73"/>
      <c r="T57" s="73"/>
      <c r="U57" s="73"/>
      <c r="V57" s="73"/>
      <c r="W57" s="73"/>
      <c r="X57" s="73"/>
      <c r="Y57" s="73"/>
      <c r="Z57" s="73"/>
      <c r="AA57" s="73"/>
      <c r="AB57" s="73"/>
      <c r="AC57" s="73"/>
      <c r="AD57" s="73"/>
      <c r="AE57" s="73"/>
      <c r="AF57" s="73"/>
      <c r="AG57" s="73"/>
      <c r="AH57" s="73"/>
      <c r="AI57" s="73"/>
    </row>
    <row r="58" spans="1:35" ht="13.5" thickTop="1">
      <c r="A58" s="623"/>
      <c r="B58" s="621"/>
      <c r="C58" s="621"/>
      <c r="D58" s="621"/>
      <c r="E58" s="621"/>
      <c r="F58" s="621"/>
      <c r="G58" s="621"/>
      <c r="H58" s="621"/>
      <c r="I58" s="621"/>
      <c r="J58" s="621"/>
      <c r="K58" s="621"/>
      <c r="L58" s="621"/>
      <c r="M58" s="621"/>
      <c r="N58" s="73"/>
      <c r="O58" s="73"/>
      <c r="P58" s="73"/>
      <c r="Q58" s="73"/>
      <c r="R58" s="73"/>
      <c r="S58" s="73"/>
      <c r="T58" s="73"/>
      <c r="U58" s="73"/>
      <c r="V58" s="73"/>
      <c r="W58" s="73"/>
      <c r="X58" s="73"/>
      <c r="Y58" s="73"/>
      <c r="Z58" s="73"/>
      <c r="AA58" s="73"/>
      <c r="AB58" s="73"/>
      <c r="AC58" s="73"/>
      <c r="AD58" s="73"/>
      <c r="AE58" s="73"/>
      <c r="AF58" s="73"/>
      <c r="AG58" s="73"/>
      <c r="AH58" s="73"/>
      <c r="AI58" s="73"/>
    </row>
    <row r="59" spans="1:35">
      <c r="A59" s="249"/>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row>
    <row r="60" spans="1:35">
      <c r="A60" s="249"/>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row>
    <row r="61" spans="1:35" ht="15">
      <c r="A61" s="209" t="s">
        <v>349</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row>
    <row r="62" spans="1:35">
      <c r="A62" s="220" t="s">
        <v>518</v>
      </c>
      <c r="B62" s="73"/>
      <c r="C62" s="73"/>
      <c r="D62" s="73"/>
      <c r="E62" s="73"/>
      <c r="F62" s="239">
        <f>'Costs Matrix 2010'!B95+'Costs Matrix 2010'!C95+'Costs Matrix 2010'!D95-F71-F25</f>
        <v>0</v>
      </c>
      <c r="G62" s="239">
        <f>'C1 - Costs Matrix 2011'!$B$125+'C1 - Costs Matrix 2011'!$C$125+'C1 - Costs Matrix 2011'!$D$125-G71-G25</f>
        <v>0</v>
      </c>
      <c r="H62" s="239">
        <f>'C1 - Costs Matrix 2012'!$B$125+'C1 - Costs Matrix 2012'!$C$125+'C1 - Costs Matrix 2012'!$D$125-H71-H25</f>
        <v>0</v>
      </c>
      <c r="I62" s="239"/>
      <c r="J62" s="239"/>
      <c r="K62" s="239"/>
      <c r="L62" s="762">
        <f t="shared" ref="L62:L75" si="8">SUM(G62:K62)</f>
        <v>0</v>
      </c>
      <c r="M62" s="73"/>
      <c r="N62" s="73"/>
      <c r="O62" s="73"/>
      <c r="P62" s="73"/>
      <c r="Q62" s="73"/>
      <c r="R62" s="73"/>
      <c r="S62" s="73"/>
      <c r="T62" s="73"/>
      <c r="U62" s="73"/>
      <c r="V62" s="73"/>
      <c r="W62" s="73"/>
      <c r="X62" s="73"/>
      <c r="Y62" s="73"/>
      <c r="Z62" s="73"/>
      <c r="AA62" s="73"/>
      <c r="AB62" s="73"/>
      <c r="AC62" s="73"/>
      <c r="AD62" s="73"/>
      <c r="AE62" s="73"/>
      <c r="AF62" s="73"/>
      <c r="AG62" s="73"/>
      <c r="AH62" s="73"/>
      <c r="AI62" s="73"/>
    </row>
    <row r="63" spans="1:35">
      <c r="A63" s="220" t="s">
        <v>76</v>
      </c>
      <c r="B63" s="73"/>
      <c r="C63" s="73"/>
      <c r="D63" s="73"/>
      <c r="E63" s="73"/>
      <c r="F63" s="239">
        <f>'Costs Matrix 2010'!H95-F72-F26</f>
        <v>0</v>
      </c>
      <c r="G63" s="239">
        <f>'C1 - Costs Matrix 2011'!$H$125-G72-G26</f>
        <v>0</v>
      </c>
      <c r="H63" s="239">
        <f>'C1 - Costs Matrix 2012'!$H$125-H72-H26</f>
        <v>0</v>
      </c>
      <c r="I63" s="239"/>
      <c r="J63" s="239"/>
      <c r="K63" s="239"/>
      <c r="L63" s="762">
        <f t="shared" si="8"/>
        <v>0</v>
      </c>
      <c r="M63" s="73"/>
      <c r="N63" s="73"/>
      <c r="O63" s="73"/>
      <c r="P63" s="73"/>
      <c r="Q63" s="73"/>
      <c r="R63" s="73"/>
      <c r="S63" s="73"/>
      <c r="T63" s="73"/>
      <c r="U63" s="73"/>
      <c r="V63" s="73"/>
      <c r="W63" s="73"/>
      <c r="X63" s="73"/>
      <c r="Y63" s="73"/>
      <c r="Z63" s="73"/>
      <c r="AA63" s="73"/>
      <c r="AB63" s="73"/>
      <c r="AC63" s="73"/>
      <c r="AD63" s="73"/>
      <c r="AE63" s="73"/>
      <c r="AF63" s="73"/>
      <c r="AG63" s="73"/>
      <c r="AH63" s="73"/>
      <c r="AI63" s="73"/>
    </row>
    <row r="64" spans="1:35">
      <c r="A64" s="220" t="s">
        <v>336</v>
      </c>
      <c r="B64" s="73"/>
      <c r="C64" s="73"/>
      <c r="D64" s="73"/>
      <c r="E64" s="73"/>
      <c r="F64" s="239">
        <f>'Costs Matrix 2010'!M95+'Costs Matrix 2010'!N95+'Costs Matrix 2010'!O95+'Costs Matrix 2010'!P95-'Costs Matrix 2010'!H95-F73-F27-F28-F29-F30</f>
        <v>0</v>
      </c>
      <c r="G64" s="239">
        <f>'C1 - Costs Matrix 2011'!$M$125+'C1 - Costs Matrix 2011'!$N$125+'C1 - Costs Matrix 2011'!$O$125+'C1 - Costs Matrix 2011'!$P$125-'C1 - Costs Matrix 2011'!$H$125-G73-G27-G28-G29-G30</f>
        <v>0</v>
      </c>
      <c r="H64" s="239">
        <f>'C1 - Costs Matrix 2012'!$M$125+'C1 - Costs Matrix 2012'!$N$125+'C1 - Costs Matrix 2012'!$O$125+'C1 - Costs Matrix 2012'!$P$125-'C1 - Costs Matrix 2012'!$H$125-H73-H27-H28-H29-H30</f>
        <v>0</v>
      </c>
      <c r="I64" s="239"/>
      <c r="J64" s="239"/>
      <c r="K64" s="239"/>
      <c r="L64" s="762">
        <f t="shared" si="8"/>
        <v>0</v>
      </c>
      <c r="M64" s="73"/>
      <c r="N64" s="73"/>
      <c r="O64" s="624"/>
      <c r="P64" s="73"/>
      <c r="Q64" s="73"/>
      <c r="R64" s="73"/>
      <c r="S64" s="73"/>
      <c r="T64" s="73"/>
      <c r="U64" s="73"/>
      <c r="V64" s="73"/>
      <c r="W64" s="73"/>
      <c r="X64" s="73"/>
      <c r="Y64" s="73"/>
      <c r="Z64" s="73"/>
      <c r="AA64" s="73"/>
      <c r="AB64" s="73"/>
      <c r="AC64" s="73"/>
      <c r="AD64" s="73"/>
      <c r="AE64" s="73"/>
      <c r="AF64" s="73"/>
      <c r="AG64" s="73"/>
      <c r="AH64" s="73"/>
      <c r="AI64" s="73"/>
    </row>
    <row r="65" spans="1:35">
      <c r="A65" s="220" t="s">
        <v>337</v>
      </c>
      <c r="B65" s="73"/>
      <c r="C65" s="73"/>
      <c r="D65" s="73"/>
      <c r="E65" s="73"/>
      <c r="F65" s="239">
        <f>'Costs Matrix 2010'!R95+'Costs Matrix 2010'!S95-F32</f>
        <v>0</v>
      </c>
      <c r="G65" s="239">
        <f>'C1 - Costs Matrix 2011'!$R$125+'C1 - Costs Matrix 2011'!$S$125-G32</f>
        <v>0</v>
      </c>
      <c r="H65" s="239">
        <f>'C1 - Costs Matrix 2012'!$R$125+'C1 - Costs Matrix 2012'!$S$125-H32</f>
        <v>0</v>
      </c>
      <c r="I65" s="239"/>
      <c r="J65" s="239"/>
      <c r="K65" s="239"/>
      <c r="L65" s="762">
        <f t="shared" si="8"/>
        <v>0</v>
      </c>
      <c r="M65" s="73"/>
      <c r="N65" s="73"/>
      <c r="O65" s="73"/>
      <c r="P65" s="73"/>
      <c r="Q65" s="73"/>
      <c r="R65" s="73"/>
      <c r="S65" s="73"/>
      <c r="T65" s="73"/>
      <c r="U65" s="73"/>
      <c r="V65" s="73"/>
      <c r="W65" s="73"/>
      <c r="X65" s="73"/>
      <c r="Y65" s="73"/>
      <c r="Z65" s="73"/>
      <c r="AA65" s="73"/>
      <c r="AB65" s="73"/>
      <c r="AC65" s="73"/>
      <c r="AD65" s="73"/>
      <c r="AE65" s="73"/>
      <c r="AF65" s="73"/>
      <c r="AG65" s="73"/>
      <c r="AH65" s="73"/>
      <c r="AI65" s="73"/>
    </row>
    <row r="66" spans="1:35">
      <c r="A66" s="220" t="s">
        <v>338</v>
      </c>
      <c r="B66" s="73"/>
      <c r="C66" s="73"/>
      <c r="D66" s="73"/>
      <c r="E66" s="73"/>
      <c r="F66" s="239">
        <f>'Costs Matrix 2010'!U95-F33</f>
        <v>0</v>
      </c>
      <c r="G66" s="239">
        <f>'C1 - Costs Matrix 2011'!$U$125-G33</f>
        <v>0</v>
      </c>
      <c r="H66" s="239">
        <f>'C1 - Costs Matrix 2012'!$U$125-H33</f>
        <v>0</v>
      </c>
      <c r="I66" s="239"/>
      <c r="J66" s="239"/>
      <c r="K66" s="239"/>
      <c r="L66" s="762">
        <f t="shared" si="8"/>
        <v>0</v>
      </c>
      <c r="M66" s="73"/>
      <c r="N66" s="73"/>
      <c r="O66" s="73"/>
      <c r="P66" s="73"/>
      <c r="Q66" s="73"/>
      <c r="R66" s="73"/>
      <c r="S66" s="73"/>
      <c r="T66" s="73"/>
      <c r="U66" s="73"/>
      <c r="V66" s="73"/>
      <c r="W66" s="73"/>
      <c r="X66" s="73"/>
      <c r="Y66" s="73"/>
      <c r="Z66" s="73"/>
      <c r="AA66" s="73"/>
      <c r="AB66" s="73"/>
      <c r="AC66" s="73"/>
      <c r="AD66" s="73"/>
      <c r="AE66" s="73"/>
      <c r="AF66" s="73"/>
      <c r="AG66" s="73"/>
      <c r="AH66" s="73"/>
      <c r="AI66" s="73"/>
    </row>
    <row r="67" spans="1:35">
      <c r="A67" s="220" t="s">
        <v>339</v>
      </c>
      <c r="B67" s="73"/>
      <c r="C67" s="73"/>
      <c r="D67" s="73"/>
      <c r="E67" s="73"/>
      <c r="F67" s="239">
        <f>'Costs Matrix 2010'!T95+'Costs Matrix 2010'!V95-F34</f>
        <v>0</v>
      </c>
      <c r="G67" s="239">
        <f>'C1 - Costs Matrix 2011'!$T$125+'C1 - Costs Matrix 2011'!$V$125-G34</f>
        <v>0</v>
      </c>
      <c r="H67" s="239">
        <f>'C1 - Costs Matrix 2012'!$T$125+'C1 - Costs Matrix 2012'!$V$125-H34</f>
        <v>0</v>
      </c>
      <c r="I67" s="239"/>
      <c r="J67" s="239"/>
      <c r="K67" s="239"/>
      <c r="L67" s="762">
        <f t="shared" si="8"/>
        <v>0</v>
      </c>
      <c r="M67" s="73"/>
      <c r="N67" s="73"/>
      <c r="O67" s="73"/>
      <c r="P67" s="73"/>
      <c r="Q67" s="73"/>
      <c r="R67" s="73"/>
      <c r="S67" s="73"/>
      <c r="T67" s="73"/>
      <c r="U67" s="73"/>
      <c r="V67" s="73"/>
      <c r="W67" s="73"/>
      <c r="X67" s="73"/>
      <c r="Y67" s="73"/>
      <c r="Z67" s="73"/>
      <c r="AA67" s="73"/>
      <c r="AB67" s="73"/>
      <c r="AC67" s="73"/>
      <c r="AD67" s="73"/>
      <c r="AE67" s="73"/>
      <c r="AF67" s="73"/>
      <c r="AG67" s="73"/>
      <c r="AH67" s="73"/>
      <c r="AI67" s="73"/>
    </row>
    <row r="68" spans="1:35">
      <c r="A68" s="220" t="s">
        <v>341</v>
      </c>
      <c r="B68" s="73"/>
      <c r="C68" s="73"/>
      <c r="D68" s="73"/>
      <c r="E68" s="73"/>
      <c r="F68" s="239">
        <f>'Costs Matrix 2010'!AQ95-F39</f>
        <v>0</v>
      </c>
      <c r="G68" s="239">
        <f>'C1 - Costs Matrix 2011'!$AQ$125-G39</f>
        <v>0</v>
      </c>
      <c r="H68" s="239">
        <f>'C1 - Costs Matrix 2012'!$AQ$125-H39</f>
        <v>0</v>
      </c>
      <c r="I68" s="239"/>
      <c r="J68" s="239"/>
      <c r="K68" s="239"/>
      <c r="L68" s="762">
        <f t="shared" si="8"/>
        <v>0</v>
      </c>
      <c r="M68" s="73"/>
      <c r="N68" s="73"/>
      <c r="O68" s="73"/>
      <c r="P68" s="73"/>
      <c r="Q68" s="73"/>
      <c r="R68" s="73"/>
      <c r="S68" s="73"/>
      <c r="T68" s="73"/>
      <c r="U68" s="73"/>
      <c r="V68" s="73"/>
      <c r="W68" s="73"/>
      <c r="X68" s="73"/>
      <c r="Y68" s="73"/>
      <c r="Z68" s="73"/>
      <c r="AA68" s="73"/>
      <c r="AB68" s="73"/>
      <c r="AC68" s="73"/>
      <c r="AD68" s="73"/>
      <c r="AE68" s="73"/>
      <c r="AF68" s="73"/>
      <c r="AG68" s="73"/>
      <c r="AH68" s="73"/>
      <c r="AI68" s="73"/>
    </row>
    <row r="69" spans="1:35">
      <c r="A69" s="220" t="s">
        <v>340</v>
      </c>
      <c r="B69" s="73"/>
      <c r="C69" s="73"/>
      <c r="D69" s="73"/>
      <c r="E69" s="73"/>
      <c r="F69" s="239">
        <f>'Costs Matrix 2010'!AG95-F40</f>
        <v>0</v>
      </c>
      <c r="G69" s="239">
        <f>'C1 - Costs Matrix 2011'!$AG$125-G40</f>
        <v>0</v>
      </c>
      <c r="H69" s="239">
        <f>'C1 - Costs Matrix 2012'!$AG$125-H40</f>
        <v>0</v>
      </c>
      <c r="I69" s="239"/>
      <c r="J69" s="239"/>
      <c r="K69" s="239"/>
      <c r="L69" s="762">
        <f t="shared" si="8"/>
        <v>0</v>
      </c>
      <c r="M69" s="73"/>
      <c r="N69" s="73"/>
      <c r="O69" s="73"/>
      <c r="P69" s="73"/>
      <c r="Q69" s="73"/>
      <c r="R69" s="73"/>
      <c r="S69" s="73"/>
      <c r="T69" s="73"/>
      <c r="U69" s="73"/>
      <c r="V69" s="73"/>
      <c r="W69" s="73"/>
      <c r="X69" s="73"/>
      <c r="Y69" s="73"/>
      <c r="Z69" s="73"/>
      <c r="AA69" s="73"/>
      <c r="AB69" s="73"/>
      <c r="AC69" s="73"/>
      <c r="AD69" s="73"/>
      <c r="AE69" s="73"/>
      <c r="AF69" s="73"/>
      <c r="AG69" s="73"/>
      <c r="AH69" s="73"/>
      <c r="AI69" s="73"/>
    </row>
    <row r="70" spans="1:35">
      <c r="A70" s="220" t="s">
        <v>519</v>
      </c>
      <c r="B70" s="73"/>
      <c r="C70" s="73"/>
      <c r="D70" s="73"/>
      <c r="E70" s="73"/>
      <c r="F70" s="239">
        <f>'Costs Matrix 2010'!AP95-F41</f>
        <v>0</v>
      </c>
      <c r="G70" s="239">
        <f>'C1 - Costs Matrix 2011'!$AP$125-G41</f>
        <v>0</v>
      </c>
      <c r="H70" s="239">
        <f>'C1 - Costs Matrix 2012'!$AP$125-H41</f>
        <v>0</v>
      </c>
      <c r="I70" s="239"/>
      <c r="J70" s="239"/>
      <c r="K70" s="239"/>
      <c r="L70" s="762">
        <f t="shared" si="8"/>
        <v>0</v>
      </c>
      <c r="M70" s="73"/>
      <c r="N70" s="599"/>
      <c r="O70" s="624"/>
      <c r="P70" s="73"/>
      <c r="Q70" s="73"/>
      <c r="R70" s="73"/>
      <c r="S70" s="73"/>
      <c r="T70" s="73"/>
      <c r="U70" s="73"/>
      <c r="V70" s="73"/>
      <c r="W70" s="73"/>
      <c r="X70" s="73"/>
      <c r="Y70" s="73"/>
      <c r="Z70" s="73"/>
      <c r="AA70" s="73"/>
      <c r="AB70" s="73"/>
      <c r="AC70" s="73"/>
      <c r="AD70" s="73"/>
      <c r="AE70" s="73"/>
      <c r="AF70" s="73"/>
      <c r="AG70" s="73"/>
      <c r="AH70" s="73"/>
      <c r="AI70" s="73"/>
    </row>
    <row r="71" spans="1:35">
      <c r="A71" s="220" t="s">
        <v>342</v>
      </c>
      <c r="B71" s="220" t="s">
        <v>343</v>
      </c>
      <c r="C71" s="73"/>
      <c r="D71" s="73"/>
      <c r="E71" s="73"/>
      <c r="F71" s="239">
        <f>'Costs Matrix 2010'!B42</f>
        <v>0</v>
      </c>
      <c r="G71" s="239">
        <f>'C1 - Costs Matrix 2011'!$B$52</f>
        <v>0</v>
      </c>
      <c r="H71" s="239">
        <f>'C1 - Costs Matrix 2012'!$B$52</f>
        <v>0</v>
      </c>
      <c r="I71" s="239"/>
      <c r="J71" s="239"/>
      <c r="K71" s="239"/>
      <c r="L71" s="762">
        <f t="shared" si="8"/>
        <v>0</v>
      </c>
      <c r="M71" s="73"/>
      <c r="N71" s="73"/>
      <c r="O71" s="73"/>
      <c r="P71" s="73"/>
      <c r="Q71" s="73"/>
      <c r="R71" s="73"/>
      <c r="S71" s="73"/>
      <c r="T71" s="73"/>
      <c r="U71" s="73"/>
      <c r="V71" s="73"/>
      <c r="W71" s="73"/>
      <c r="X71" s="73"/>
      <c r="Y71" s="73"/>
      <c r="Z71" s="73"/>
      <c r="AA71" s="73"/>
      <c r="AB71" s="73"/>
      <c r="AC71" s="73"/>
      <c r="AD71" s="73"/>
      <c r="AE71" s="73"/>
      <c r="AF71" s="73"/>
      <c r="AG71" s="73"/>
      <c r="AH71" s="73"/>
      <c r="AI71" s="73"/>
    </row>
    <row r="72" spans="1:35">
      <c r="A72" s="220" t="s">
        <v>342</v>
      </c>
      <c r="B72" s="220" t="s">
        <v>76</v>
      </c>
      <c r="C72" s="73"/>
      <c r="D72" s="73"/>
      <c r="E72" s="73"/>
      <c r="F72" s="239">
        <f>'Costs Matrix 2010'!H42</f>
        <v>0</v>
      </c>
      <c r="G72" s="239">
        <f>'C1 - Costs Matrix 2011'!$H$52</f>
        <v>0</v>
      </c>
      <c r="H72" s="239">
        <f>'C1 - Costs Matrix 2012'!$H$52</f>
        <v>0</v>
      </c>
      <c r="I72" s="239"/>
      <c r="J72" s="239"/>
      <c r="K72" s="239"/>
      <c r="L72" s="762">
        <f t="shared" si="8"/>
        <v>0</v>
      </c>
      <c r="M72" s="73"/>
      <c r="N72" s="73"/>
      <c r="O72" s="73"/>
      <c r="P72" s="73"/>
      <c r="Q72" s="73"/>
      <c r="R72" s="73"/>
      <c r="S72" s="73"/>
      <c r="T72" s="73"/>
      <c r="U72" s="73"/>
      <c r="V72" s="73"/>
      <c r="W72" s="73"/>
      <c r="X72" s="73"/>
      <c r="Y72" s="73"/>
      <c r="Z72" s="73"/>
      <c r="AA72" s="73"/>
      <c r="AB72" s="73"/>
      <c r="AC72" s="73"/>
      <c r="AD72" s="73"/>
      <c r="AE72" s="73"/>
      <c r="AF72" s="73"/>
      <c r="AG72" s="73"/>
      <c r="AH72" s="73"/>
      <c r="AI72" s="73"/>
    </row>
    <row r="73" spans="1:35">
      <c r="A73" s="220" t="s">
        <v>342</v>
      </c>
      <c r="B73" s="220" t="s">
        <v>336</v>
      </c>
      <c r="C73" s="73"/>
      <c r="D73" s="73"/>
      <c r="E73" s="73"/>
      <c r="F73" s="239">
        <f>'Costs Matrix 2010'!M42+'Costs Matrix 2010'!N42+'Costs Matrix 2010'!O42+'Costs Matrix 2010'!P42+'Costs Matrix 2010'!AS42-'Costs Matrix 2010'!H42</f>
        <v>0</v>
      </c>
      <c r="G73" s="239">
        <f>'C1 - Costs Matrix 2011'!$M$52+'C1 - Costs Matrix 2011'!$N$52+'C1 - Costs Matrix 2011'!$O$52+'C1 - Costs Matrix 2011'!$P$52+'C1 - Costs Matrix 2011'!$AS$52-'C1 - Costs Matrix 2011'!$H$52</f>
        <v>0</v>
      </c>
      <c r="H73" s="239">
        <f>'C1 - Costs Matrix 2012'!$M$52+'C1 - Costs Matrix 2012'!$N$52+'C1 - Costs Matrix 2012'!$O$52+'C1 - Costs Matrix 2012'!$P$52+'C1 - Costs Matrix 2012'!$AS$52-'C1 - Costs Matrix 2012'!$H$52</f>
        <v>0</v>
      </c>
      <c r="I73" s="239"/>
      <c r="J73" s="239"/>
      <c r="K73" s="239"/>
      <c r="L73" s="762">
        <f t="shared" si="8"/>
        <v>0</v>
      </c>
      <c r="M73" s="73"/>
      <c r="N73" s="73"/>
      <c r="O73" s="73"/>
      <c r="P73" s="73"/>
      <c r="Q73" s="73"/>
      <c r="R73" s="73"/>
      <c r="S73" s="73"/>
      <c r="T73" s="73"/>
      <c r="U73" s="73"/>
      <c r="V73" s="73"/>
      <c r="W73" s="73"/>
      <c r="X73" s="73"/>
      <c r="Y73" s="73"/>
      <c r="Z73" s="73"/>
      <c r="AA73" s="73"/>
      <c r="AB73" s="73"/>
      <c r="AC73" s="73"/>
      <c r="AD73" s="73"/>
      <c r="AE73" s="73"/>
      <c r="AF73" s="73"/>
      <c r="AG73" s="73"/>
      <c r="AH73" s="73"/>
      <c r="AI73" s="73"/>
    </row>
    <row r="74" spans="1:35" s="258" customFormat="1">
      <c r="A74" s="86" t="s">
        <v>342</v>
      </c>
      <c r="B74" s="86" t="s">
        <v>2</v>
      </c>
      <c r="C74" s="78"/>
      <c r="D74" s="78"/>
      <c r="E74" s="78"/>
      <c r="F74" s="762">
        <f t="shared" ref="F74:K74" si="9">SUM(F71:F73)</f>
        <v>0</v>
      </c>
      <c r="G74" s="762">
        <f t="shared" si="9"/>
        <v>0</v>
      </c>
      <c r="H74" s="762">
        <f t="shared" si="9"/>
        <v>0</v>
      </c>
      <c r="I74" s="762">
        <f t="shared" si="9"/>
        <v>0</v>
      </c>
      <c r="J74" s="762">
        <f t="shared" si="9"/>
        <v>0</v>
      </c>
      <c r="K74" s="762">
        <f t="shared" si="9"/>
        <v>0</v>
      </c>
      <c r="L74" s="762">
        <f t="shared" si="8"/>
        <v>0</v>
      </c>
      <c r="M74" s="78"/>
      <c r="N74" s="78"/>
      <c r="O74" s="78"/>
      <c r="P74" s="78"/>
      <c r="Q74" s="78"/>
      <c r="R74" s="78"/>
      <c r="S74" s="78"/>
      <c r="T74" s="78"/>
      <c r="U74" s="78"/>
      <c r="V74" s="78"/>
      <c r="W74" s="78"/>
      <c r="X74" s="78"/>
      <c r="Y74" s="78"/>
      <c r="Z74" s="78"/>
      <c r="AA74" s="78"/>
      <c r="AB74" s="78"/>
      <c r="AC74" s="78"/>
      <c r="AD74" s="78"/>
      <c r="AE74" s="78"/>
      <c r="AF74" s="78"/>
      <c r="AG74" s="78"/>
      <c r="AH74" s="78"/>
      <c r="AI74" s="78"/>
    </row>
    <row r="75" spans="1:35" s="258" customFormat="1">
      <c r="A75" s="86" t="s">
        <v>2</v>
      </c>
      <c r="B75" s="78"/>
      <c r="C75" s="78"/>
      <c r="D75" s="78"/>
      <c r="E75" s="78"/>
      <c r="F75" s="762">
        <f t="shared" ref="F75:K75" si="10">SUM(F62:F73)</f>
        <v>0</v>
      </c>
      <c r="G75" s="762">
        <f t="shared" si="10"/>
        <v>0</v>
      </c>
      <c r="H75" s="762">
        <f t="shared" si="10"/>
        <v>0</v>
      </c>
      <c r="I75" s="762">
        <f t="shared" si="10"/>
        <v>0</v>
      </c>
      <c r="J75" s="762">
        <f t="shared" si="10"/>
        <v>0</v>
      </c>
      <c r="K75" s="762">
        <f t="shared" si="10"/>
        <v>0</v>
      </c>
      <c r="L75" s="762">
        <f t="shared" si="8"/>
        <v>0</v>
      </c>
      <c r="M75" s="78"/>
      <c r="N75" s="78"/>
      <c r="O75" s="78"/>
      <c r="P75" s="78"/>
      <c r="Q75" s="78"/>
      <c r="R75" s="78"/>
      <c r="S75" s="78"/>
      <c r="T75" s="78"/>
      <c r="U75" s="78"/>
      <c r="V75" s="78"/>
      <c r="W75" s="78"/>
      <c r="X75" s="78"/>
      <c r="Y75" s="78"/>
      <c r="Z75" s="78"/>
      <c r="AA75" s="78"/>
      <c r="AB75" s="78"/>
      <c r="AC75" s="78"/>
      <c r="AD75" s="78"/>
      <c r="AE75" s="78"/>
      <c r="AF75" s="78"/>
      <c r="AG75" s="78"/>
      <c r="AH75" s="78"/>
      <c r="AI75" s="78"/>
    </row>
    <row r="76" spans="1:35">
      <c r="A76" s="249"/>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row>
    <row r="77" spans="1:35">
      <c r="A77" s="220" t="s">
        <v>189</v>
      </c>
      <c r="B77" s="73"/>
      <c r="C77" s="73"/>
      <c r="D77" s="73"/>
      <c r="E77" s="73"/>
      <c r="F77" s="239">
        <f>'Costs Matrix 2010'!BB95-F36</f>
        <v>0</v>
      </c>
      <c r="G77" s="239">
        <f>'C1 - Costs Matrix 2011'!$BB$125-G36</f>
        <v>0</v>
      </c>
      <c r="H77" s="239">
        <f>'C1 - Costs Matrix 2012'!$BB$125-H36</f>
        <v>0</v>
      </c>
      <c r="I77" s="239"/>
      <c r="J77" s="239"/>
      <c r="K77" s="239"/>
      <c r="L77" s="762">
        <f>SUM(G77:K77)</f>
        <v>0</v>
      </c>
      <c r="M77" s="73"/>
      <c r="N77" s="73"/>
      <c r="O77" s="73"/>
      <c r="P77" s="73"/>
      <c r="Q77" s="73"/>
      <c r="R77" s="73"/>
      <c r="S77" s="73"/>
      <c r="T77" s="73"/>
      <c r="U77" s="73"/>
      <c r="V77" s="73"/>
      <c r="W77" s="73"/>
      <c r="X77" s="73"/>
      <c r="Y77" s="73"/>
      <c r="Z77" s="73"/>
      <c r="AA77" s="73"/>
      <c r="AB77" s="73"/>
      <c r="AC77" s="73"/>
      <c r="AD77" s="73"/>
      <c r="AE77" s="73"/>
      <c r="AF77" s="73"/>
      <c r="AG77" s="73"/>
      <c r="AH77" s="73"/>
      <c r="AI77" s="73"/>
    </row>
    <row r="78" spans="1:35">
      <c r="A78" s="220" t="s">
        <v>1579</v>
      </c>
      <c r="B78" s="73"/>
      <c r="C78" s="73"/>
      <c r="D78" s="73"/>
      <c r="E78" s="73"/>
      <c r="F78" s="239">
        <f>'Costs Matrix 2010'!AS95-F43</f>
        <v>0</v>
      </c>
      <c r="G78" s="239">
        <f>'C1 - Costs Matrix 2011'!$AS$125-G43</f>
        <v>0</v>
      </c>
      <c r="H78" s="239">
        <f>'C1 - Costs Matrix 2012'!$AS$125-H43</f>
        <v>0</v>
      </c>
      <c r="I78" s="239"/>
      <c r="J78" s="239"/>
      <c r="K78" s="239"/>
      <c r="L78" s="762">
        <f>SUM(G78:K78)</f>
        <v>0</v>
      </c>
      <c r="M78" s="73"/>
      <c r="N78" s="73"/>
      <c r="O78" s="624"/>
      <c r="P78" s="73"/>
      <c r="Q78" s="73"/>
      <c r="R78" s="73"/>
      <c r="S78" s="73"/>
      <c r="T78" s="73"/>
      <c r="U78" s="73"/>
      <c r="V78" s="73"/>
      <c r="W78" s="73"/>
      <c r="X78" s="73"/>
      <c r="Y78" s="73"/>
      <c r="Z78" s="73"/>
      <c r="AA78" s="73"/>
      <c r="AB78" s="73"/>
      <c r="AC78" s="73"/>
      <c r="AD78" s="73"/>
      <c r="AE78" s="73"/>
      <c r="AF78" s="73"/>
      <c r="AG78" s="73"/>
      <c r="AH78" s="73"/>
      <c r="AI78" s="73"/>
    </row>
    <row r="79" spans="1:35">
      <c r="A79" s="220" t="s">
        <v>364</v>
      </c>
      <c r="B79" s="73"/>
      <c r="C79" s="73"/>
      <c r="D79" s="73"/>
      <c r="E79" s="73"/>
      <c r="F79" s="239">
        <f>'Costs Matrix 2010'!AH95-F35</f>
        <v>0</v>
      </c>
      <c r="G79" s="239">
        <f>'C1 - Costs Matrix 2011'!$AH$125-G35</f>
        <v>0</v>
      </c>
      <c r="H79" s="239">
        <f>'C1 - Costs Matrix 2012'!$AH$125-H35</f>
        <v>0</v>
      </c>
      <c r="I79" s="239"/>
      <c r="J79" s="239"/>
      <c r="K79" s="239"/>
      <c r="L79" s="762">
        <f>SUM(G79:K79)</f>
        <v>0</v>
      </c>
      <c r="M79" s="73"/>
      <c r="N79" s="73"/>
      <c r="O79" s="73"/>
      <c r="P79" s="73"/>
      <c r="Q79" s="73"/>
      <c r="R79" s="73"/>
      <c r="S79" s="73"/>
      <c r="T79" s="73"/>
      <c r="U79" s="73"/>
      <c r="V79" s="73"/>
      <c r="W79" s="73"/>
      <c r="X79" s="73"/>
      <c r="Y79" s="73"/>
      <c r="Z79" s="73"/>
      <c r="AA79" s="73"/>
      <c r="AB79" s="73"/>
      <c r="AC79" s="73"/>
      <c r="AD79" s="73"/>
      <c r="AE79" s="73"/>
      <c r="AF79" s="73"/>
      <c r="AG79" s="73"/>
      <c r="AH79" s="73"/>
      <c r="AI79" s="73"/>
    </row>
    <row r="80" spans="1:35">
      <c r="A80" s="220" t="s">
        <v>520</v>
      </c>
      <c r="B80" s="73"/>
      <c r="C80" s="73"/>
      <c r="D80" s="73"/>
      <c r="E80" s="73"/>
      <c r="F80" s="239">
        <f>'Costs Matrix 2010'!AR95-F37</f>
        <v>0</v>
      </c>
      <c r="G80" s="239">
        <f>'C1 - Costs Matrix 2011'!$AR$125-G37</f>
        <v>0</v>
      </c>
      <c r="H80" s="239">
        <f>'C1 - Costs Matrix 2012'!$AR$125-H37</f>
        <v>0</v>
      </c>
      <c r="I80" s="239"/>
      <c r="J80" s="239"/>
      <c r="K80" s="239"/>
      <c r="L80" s="762">
        <f>SUM(G80:K80)</f>
        <v>0</v>
      </c>
      <c r="M80" s="73"/>
      <c r="N80" s="73"/>
      <c r="O80" s="73"/>
      <c r="P80" s="73"/>
      <c r="Q80" s="73"/>
      <c r="R80" s="73"/>
      <c r="S80" s="73"/>
      <c r="T80" s="73"/>
      <c r="U80" s="73"/>
      <c r="V80" s="73"/>
      <c r="W80" s="73"/>
      <c r="X80" s="73"/>
      <c r="Y80" s="73"/>
      <c r="Z80" s="73"/>
      <c r="AA80" s="73"/>
      <c r="AB80" s="73"/>
      <c r="AC80" s="73"/>
      <c r="AD80" s="73"/>
      <c r="AE80" s="73"/>
      <c r="AF80" s="73"/>
      <c r="AG80" s="73"/>
      <c r="AH80" s="73"/>
      <c r="AI80" s="73"/>
    </row>
    <row r="81" spans="1:35">
      <c r="A81" s="249"/>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row>
    <row r="82" spans="1:35">
      <c r="A82" s="86" t="s">
        <v>2</v>
      </c>
      <c r="B82" s="73"/>
      <c r="C82" s="73"/>
      <c r="D82" s="73"/>
      <c r="E82" s="73"/>
      <c r="F82" s="762">
        <f t="shared" ref="F82:K82" si="11">F75+F77+F79+F78+F80</f>
        <v>0</v>
      </c>
      <c r="G82" s="762">
        <f t="shared" si="11"/>
        <v>0</v>
      </c>
      <c r="H82" s="762">
        <f t="shared" si="11"/>
        <v>0</v>
      </c>
      <c r="I82" s="762">
        <f t="shared" si="11"/>
        <v>0</v>
      </c>
      <c r="J82" s="762">
        <f t="shared" si="11"/>
        <v>0</v>
      </c>
      <c r="K82" s="762">
        <f t="shared" si="11"/>
        <v>0</v>
      </c>
      <c r="L82" s="762">
        <f>SUM(G82:K82)</f>
        <v>0</v>
      </c>
      <c r="M82" s="73"/>
      <c r="N82" s="73"/>
      <c r="O82" s="73"/>
      <c r="P82" s="73"/>
      <c r="Q82" s="73"/>
      <c r="R82" s="73"/>
      <c r="S82" s="73"/>
      <c r="T82" s="73"/>
      <c r="U82" s="73"/>
      <c r="V82" s="73"/>
      <c r="W82" s="73"/>
      <c r="X82" s="73"/>
      <c r="Y82" s="73"/>
      <c r="Z82" s="73"/>
      <c r="AA82" s="73"/>
      <c r="AB82" s="73"/>
      <c r="AC82" s="73"/>
      <c r="AD82" s="73"/>
      <c r="AE82" s="73"/>
      <c r="AF82" s="73"/>
      <c r="AG82" s="73"/>
      <c r="AH82" s="73"/>
      <c r="AI82" s="73"/>
    </row>
    <row r="83" spans="1:35">
      <c r="A83" s="249"/>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row>
    <row r="84" spans="1:35">
      <c r="A84" s="249"/>
      <c r="B84" s="53"/>
      <c r="C84" s="53"/>
      <c r="D84" s="53"/>
      <c r="E84" s="53"/>
      <c r="F84" s="1158"/>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row>
    <row r="85" spans="1:35">
      <c r="A85" s="249"/>
      <c r="B85" s="53"/>
      <c r="C85" s="53"/>
      <c r="D85" s="53"/>
      <c r="E85" s="53"/>
      <c r="F85" s="5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row>
    <row r="86" spans="1:35">
      <c r="A86" s="81"/>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row>
    <row r="87" spans="1:3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row>
    <row r="88" spans="1:3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row>
    <row r="89" spans="1: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row>
    <row r="90" spans="1: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row>
    <row r="91" spans="1: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row>
    <row r="92" spans="1: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row>
    <row r="93" spans="1: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row>
    <row r="94" spans="1: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row>
    <row r="95" spans="1:3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row>
    <row r="96" spans="1:3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row>
    <row r="97" spans="1:3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row>
    <row r="98" spans="1:3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row>
    <row r="99" spans="1:3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row>
    <row r="100" spans="1:3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row>
    <row r="101" spans="1:3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row>
    <row r="102" spans="1:3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row>
    <row r="103" spans="1:3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row>
    <row r="104" spans="1:3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row>
    <row r="105" spans="1:3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row>
    <row r="106" spans="1:3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row>
  </sheetData>
  <conditionalFormatting sqref="F18:H18 F54:H54">
    <cfRule type="cellIs" dxfId="89" priority="2" operator="equal">
      <formula>"Err"</formula>
    </cfRule>
  </conditionalFormatting>
  <pageMargins left="0.35433070866141736" right="0.11811023622047245" top="0.55118110236220474" bottom="0.35433070866141736" header="0.31496062992125984" footer="0.11811023622047245"/>
  <pageSetup paperSize="8" scale="68" orientation="landscape" r:id="rId1"/>
  <headerFooter>
    <oddHeader>&amp;R&amp;"Verdana,Bold"&amp;14&amp;A</oddHeader>
    <oddFooter>&amp;L&amp;D &amp;T&amp;C&amp;Z&amp;F &amp;R&amp;A</oddFooter>
  </headerFooter>
</worksheet>
</file>

<file path=xl/worksheets/sheet17.xml><?xml version="1.0" encoding="utf-8"?>
<worksheet xmlns="http://schemas.openxmlformats.org/spreadsheetml/2006/main" xmlns:r="http://schemas.openxmlformats.org/officeDocument/2006/relationships">
  <sheetPr>
    <tabColor rgb="FFFFC000"/>
    <pageSetUpPr fitToPage="1"/>
  </sheetPr>
  <dimension ref="A1:AR45"/>
  <sheetViews>
    <sheetView zoomScale="60" zoomScaleNormal="60" workbookViewId="0">
      <selection activeCell="A14" sqref="A14"/>
    </sheetView>
  </sheetViews>
  <sheetFormatPr defaultRowHeight="15"/>
  <cols>
    <col min="1" max="1" width="52.75" style="722" bestFit="1" customWidth="1"/>
    <col min="2" max="7" width="9" style="722"/>
    <col min="8" max="8" width="9.125" style="722" bestFit="1" customWidth="1"/>
    <col min="9" max="12" width="9" style="722"/>
    <col min="13" max="13" width="9.125" style="722" bestFit="1" customWidth="1"/>
    <col min="14" max="16" width="9" style="722"/>
    <col min="17" max="17" width="9.125" style="722" bestFit="1" customWidth="1"/>
    <col min="18" max="18" width="9.5" style="722" bestFit="1" customWidth="1"/>
    <col min="19" max="22" width="9" style="722"/>
    <col min="23" max="23" width="9.5" style="722" bestFit="1" customWidth="1"/>
    <col min="24" max="24" width="9.125" style="722" customWidth="1"/>
    <col min="25" max="33" width="9" style="722"/>
    <col min="34" max="34" width="9.125" style="722" bestFit="1" customWidth="1"/>
    <col min="35" max="35" width="9" style="722"/>
    <col min="36" max="36" width="11" style="722" bestFit="1" customWidth="1"/>
    <col min="37" max="16384" width="9" style="722"/>
  </cols>
  <sheetData>
    <row r="1" spans="1:43" ht="15.75">
      <c r="A1" s="8" t="s">
        <v>1255</v>
      </c>
      <c r="B1" s="720"/>
      <c r="C1" s="720"/>
      <c r="D1" s="720"/>
      <c r="E1" s="720"/>
      <c r="F1" s="720"/>
      <c r="G1" s="721"/>
      <c r="H1" s="720"/>
      <c r="I1" s="721"/>
      <c r="J1" s="721"/>
      <c r="K1" s="721"/>
      <c r="L1" s="721"/>
      <c r="M1" s="720"/>
      <c r="N1" s="720"/>
      <c r="O1" s="720"/>
      <c r="P1" s="720"/>
      <c r="Q1" s="720"/>
      <c r="R1" s="720"/>
      <c r="S1" s="720"/>
      <c r="T1" s="720"/>
      <c r="U1" s="720"/>
      <c r="V1" s="720"/>
      <c r="W1" s="720"/>
      <c r="X1" s="720"/>
      <c r="Y1" s="720"/>
      <c r="Z1" s="720"/>
      <c r="AA1" s="720"/>
      <c r="AB1" s="720"/>
      <c r="AC1" s="720"/>
      <c r="AD1" s="720"/>
      <c r="AE1" s="720"/>
      <c r="AF1" s="720"/>
      <c r="AG1" s="720"/>
      <c r="AH1" s="720"/>
    </row>
    <row r="2" spans="1:43" ht="15.75">
      <c r="A2" s="8" t="str">
        <f>Cover!D13</f>
        <v>[DNO]</v>
      </c>
      <c r="B2" s="720"/>
      <c r="C2" s="720"/>
      <c r="D2" s="723"/>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row>
    <row r="3" spans="1:43" ht="16.5" thickBot="1">
      <c r="A3" s="8">
        <f>Cover!D15</f>
        <v>2012</v>
      </c>
      <c r="B3" s="720"/>
      <c r="C3" s="720"/>
      <c r="D3" s="723"/>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0"/>
      <c r="AF3" s="720"/>
      <c r="AG3" s="720"/>
      <c r="AH3" s="720"/>
    </row>
    <row r="4" spans="1:43" ht="51.75" customHeight="1" thickBot="1">
      <c r="A4" s="724"/>
      <c r="B4" s="2204" t="s">
        <v>351</v>
      </c>
      <c r="C4" s="2205"/>
      <c r="D4" s="2205"/>
      <c r="E4" s="2206"/>
      <c r="F4" s="2206"/>
      <c r="G4" s="2206"/>
      <c r="H4" s="2206"/>
      <c r="I4" s="2206"/>
      <c r="J4" s="2206"/>
      <c r="K4" s="2206"/>
      <c r="L4" s="2206"/>
      <c r="M4" s="2206"/>
      <c r="N4" s="2206"/>
      <c r="O4" s="2206"/>
      <c r="P4" s="2207"/>
      <c r="Q4" s="725"/>
      <c r="R4" s="2208" t="s">
        <v>352</v>
      </c>
      <c r="S4" s="2209"/>
      <c r="T4" s="2209"/>
      <c r="U4" s="2209"/>
      <c r="V4" s="2209"/>
      <c r="W4" s="2209"/>
      <c r="X4" s="1502"/>
      <c r="Y4" s="2210" t="s">
        <v>353</v>
      </c>
      <c r="Z4" s="2211"/>
      <c r="AA4" s="2211"/>
      <c r="AB4" s="2211"/>
      <c r="AC4" s="2211"/>
      <c r="AD4" s="2211"/>
      <c r="AE4" s="2211"/>
      <c r="AF4" s="2211"/>
      <c r="AG4" s="2211"/>
      <c r="AH4" s="2022" t="s">
        <v>634</v>
      </c>
      <c r="AI4" s="2068"/>
      <c r="AJ4" s="2069"/>
      <c r="AK4" s="2162" t="s">
        <v>355</v>
      </c>
      <c r="AL4" s="2202"/>
      <c r="AM4" s="2202"/>
      <c r="AN4" s="2202"/>
      <c r="AO4" s="2202"/>
      <c r="AP4" s="2202"/>
      <c r="AQ4" s="2203"/>
    </row>
    <row r="5" spans="1:43" ht="51.75" thickBot="1">
      <c r="A5" s="726"/>
      <c r="B5" s="2199" t="s">
        <v>360</v>
      </c>
      <c r="C5" s="2200"/>
      <c r="D5" s="2201"/>
      <c r="E5" s="2196" t="s">
        <v>361</v>
      </c>
      <c r="F5" s="2197"/>
      <c r="G5" s="2197"/>
      <c r="H5" s="2197"/>
      <c r="I5" s="2197"/>
      <c r="J5" s="2197"/>
      <c r="K5" s="2197"/>
      <c r="L5" s="2197"/>
      <c r="M5" s="2198"/>
      <c r="N5" s="1474" t="s">
        <v>290</v>
      </c>
      <c r="O5" s="727" t="s">
        <v>362</v>
      </c>
      <c r="P5" s="728" t="s">
        <v>228</v>
      </c>
      <c r="Q5" s="729"/>
      <c r="R5" s="2193" t="s">
        <v>152</v>
      </c>
      <c r="S5" s="2194"/>
      <c r="T5" s="2194"/>
      <c r="U5" s="2194"/>
      <c r="V5" s="2194"/>
      <c r="W5" s="2195"/>
      <c r="X5" s="2013"/>
      <c r="Y5" s="2191" t="s">
        <v>363</v>
      </c>
      <c r="Z5" s="2192"/>
      <c r="AA5" s="2192"/>
      <c r="AB5" s="2192"/>
      <c r="AC5" s="2192"/>
      <c r="AD5" s="2192"/>
      <c r="AE5" s="2192"/>
      <c r="AF5" s="2192"/>
      <c r="AG5" s="2192"/>
      <c r="AH5" s="730"/>
      <c r="AI5" s="2068"/>
      <c r="AJ5" s="2068"/>
      <c r="AK5" s="2076" t="s">
        <v>317</v>
      </c>
      <c r="AL5" s="281"/>
      <c r="AM5" s="281"/>
      <c r="AN5" s="281"/>
      <c r="AO5" s="281"/>
      <c r="AP5" s="281"/>
      <c r="AQ5" s="1557"/>
    </row>
    <row r="6" spans="1:43">
      <c r="A6" s="731"/>
      <c r="B6" s="1485"/>
      <c r="C6" s="1486"/>
      <c r="D6" s="1487"/>
      <c r="E6" s="1478"/>
      <c r="F6" s="732"/>
      <c r="G6" s="733"/>
      <c r="H6" s="734"/>
      <c r="I6" s="734"/>
      <c r="J6" s="1498"/>
      <c r="K6" s="734"/>
      <c r="L6" s="2065"/>
      <c r="M6" s="735"/>
      <c r="N6" s="1475"/>
      <c r="O6" s="736"/>
      <c r="P6" s="1489"/>
      <c r="Q6" s="1493"/>
      <c r="R6" s="737"/>
      <c r="S6" s="733"/>
      <c r="T6" s="733"/>
      <c r="U6" s="738"/>
      <c r="V6" s="733"/>
      <c r="W6" s="1498"/>
      <c r="X6" s="2014"/>
      <c r="Y6" s="2017"/>
      <c r="Z6" s="739"/>
      <c r="AA6" s="739"/>
      <c r="AB6" s="739"/>
      <c r="AC6" s="739"/>
      <c r="AD6" s="739"/>
      <c r="AE6" s="739"/>
      <c r="AF6" s="739"/>
      <c r="AG6" s="739"/>
      <c r="AH6" s="740"/>
      <c r="AI6" s="2070"/>
      <c r="AJ6" s="2071"/>
      <c r="AK6" s="1938"/>
      <c r="AL6" s="293"/>
      <c r="AM6" s="293"/>
      <c r="AN6" s="293"/>
      <c r="AO6" s="293"/>
      <c r="AP6" s="293"/>
      <c r="AQ6" s="301"/>
    </row>
    <row r="7" spans="1:43" ht="108.75">
      <c r="A7" s="741"/>
      <c r="B7" s="1479" t="s">
        <v>635</v>
      </c>
      <c r="C7" s="743" t="s">
        <v>350</v>
      </c>
      <c r="D7" s="1488" t="s">
        <v>369</v>
      </c>
      <c r="E7" s="1479" t="s">
        <v>128</v>
      </c>
      <c r="F7" s="743" t="s">
        <v>129</v>
      </c>
      <c r="G7" s="743" t="s">
        <v>124</v>
      </c>
      <c r="H7" s="743" t="s">
        <v>76</v>
      </c>
      <c r="I7" s="743" t="s">
        <v>125</v>
      </c>
      <c r="J7" s="746" t="s">
        <v>168</v>
      </c>
      <c r="K7" s="743" t="s">
        <v>370</v>
      </c>
      <c r="L7" s="742" t="s">
        <v>371</v>
      </c>
      <c r="M7" s="744" t="s">
        <v>372</v>
      </c>
      <c r="N7" s="1476" t="s">
        <v>290</v>
      </c>
      <c r="O7" s="745" t="s">
        <v>362</v>
      </c>
      <c r="P7" s="1490" t="s">
        <v>228</v>
      </c>
      <c r="Q7" s="1494" t="s">
        <v>373</v>
      </c>
      <c r="R7" s="742" t="s">
        <v>294</v>
      </c>
      <c r="S7" s="743" t="s">
        <v>374</v>
      </c>
      <c r="T7" s="743" t="s">
        <v>115</v>
      </c>
      <c r="U7" s="746" t="s">
        <v>82</v>
      </c>
      <c r="V7" s="743" t="s">
        <v>375</v>
      </c>
      <c r="W7" s="1499" t="s">
        <v>152</v>
      </c>
      <c r="X7" s="2015" t="s">
        <v>1310</v>
      </c>
      <c r="Y7" s="2018" t="s">
        <v>88</v>
      </c>
      <c r="Z7" s="748" t="s">
        <v>89</v>
      </c>
      <c r="AA7" s="748" t="s">
        <v>376</v>
      </c>
      <c r="AB7" s="748" t="s">
        <v>377</v>
      </c>
      <c r="AC7" s="748" t="s">
        <v>91</v>
      </c>
      <c r="AD7" s="748" t="s">
        <v>378</v>
      </c>
      <c r="AE7" s="748" t="s">
        <v>92</v>
      </c>
      <c r="AF7" s="748" t="s">
        <v>137</v>
      </c>
      <c r="AG7" s="748" t="s">
        <v>93</v>
      </c>
      <c r="AH7" s="747" t="s">
        <v>1553</v>
      </c>
      <c r="AI7" s="2072"/>
      <c r="AJ7" s="2073"/>
      <c r="AK7" s="1446" t="s">
        <v>90</v>
      </c>
      <c r="AL7" s="308" t="s">
        <v>380</v>
      </c>
      <c r="AM7" s="308" t="s">
        <v>96</v>
      </c>
      <c r="AN7" s="317" t="s">
        <v>381</v>
      </c>
      <c r="AO7" s="317" t="s">
        <v>94</v>
      </c>
      <c r="AP7" s="308" t="s">
        <v>95</v>
      </c>
      <c r="AQ7" s="314" t="s">
        <v>1554</v>
      </c>
    </row>
    <row r="8" spans="1:43">
      <c r="A8" s="749"/>
      <c r="B8" s="1138" t="s">
        <v>385</v>
      </c>
      <c r="C8" s="1466" t="s">
        <v>385</v>
      </c>
      <c r="D8" s="1139" t="s">
        <v>385</v>
      </c>
      <c r="E8" s="1480" t="s">
        <v>385</v>
      </c>
      <c r="F8" s="751" t="s">
        <v>385</v>
      </c>
      <c r="G8" s="751" t="s">
        <v>385</v>
      </c>
      <c r="H8" s="751" t="s">
        <v>385</v>
      </c>
      <c r="I8" s="751" t="s">
        <v>385</v>
      </c>
      <c r="J8" s="751" t="s">
        <v>385</v>
      </c>
      <c r="K8" s="751" t="s">
        <v>385</v>
      </c>
      <c r="L8" s="751" t="s">
        <v>385</v>
      </c>
      <c r="M8" s="752" t="s">
        <v>385</v>
      </c>
      <c r="N8" s="1477" t="s">
        <v>385</v>
      </c>
      <c r="O8" s="753" t="s">
        <v>385</v>
      </c>
      <c r="P8" s="1491" t="s">
        <v>385</v>
      </c>
      <c r="Q8" s="1495"/>
      <c r="R8" s="750" t="s">
        <v>385</v>
      </c>
      <c r="S8" s="751" t="s">
        <v>385</v>
      </c>
      <c r="T8" s="751" t="s">
        <v>385</v>
      </c>
      <c r="U8" s="754" t="s">
        <v>385</v>
      </c>
      <c r="V8" s="751" t="s">
        <v>385</v>
      </c>
      <c r="W8" s="1500" t="s">
        <v>385</v>
      </c>
      <c r="X8" s="2016"/>
      <c r="Y8" s="2019" t="s">
        <v>385</v>
      </c>
      <c r="Z8" s="2002" t="s">
        <v>385</v>
      </c>
      <c r="AA8" s="2002" t="s">
        <v>385</v>
      </c>
      <c r="AB8" s="2002" t="s">
        <v>385</v>
      </c>
      <c r="AC8" s="2002" t="s">
        <v>385</v>
      </c>
      <c r="AD8" s="2002" t="s">
        <v>385</v>
      </c>
      <c r="AE8" s="2002" t="s">
        <v>385</v>
      </c>
      <c r="AF8" s="2002" t="s">
        <v>385</v>
      </c>
      <c r="AG8" s="2002" t="s">
        <v>385</v>
      </c>
      <c r="AH8" s="2003" t="s">
        <v>385</v>
      </c>
      <c r="AI8" s="2074"/>
      <c r="AJ8" s="2075"/>
      <c r="AK8" s="1447" t="s">
        <v>385</v>
      </c>
      <c r="AL8" s="325" t="s">
        <v>385</v>
      </c>
      <c r="AM8" s="325" t="s">
        <v>385</v>
      </c>
      <c r="AN8" s="325" t="s">
        <v>385</v>
      </c>
      <c r="AO8" s="325"/>
      <c r="AP8" s="325" t="s">
        <v>385</v>
      </c>
      <c r="AQ8" s="329" t="s">
        <v>385</v>
      </c>
    </row>
    <row r="9" spans="1:43">
      <c r="A9" s="763" t="s">
        <v>905</v>
      </c>
      <c r="B9" s="1472"/>
      <c r="C9" s="1467"/>
      <c r="D9" s="1469"/>
      <c r="E9" s="1482"/>
      <c r="F9" s="1467"/>
      <c r="G9" s="1467"/>
      <c r="H9" s="1467"/>
      <c r="I9" s="1467"/>
      <c r="J9" s="1467"/>
      <c r="K9" s="1467"/>
      <c r="L9" s="1467"/>
      <c r="M9" s="1483"/>
      <c r="N9" s="1465"/>
      <c r="O9" s="756"/>
      <c r="P9" s="1492"/>
      <c r="Q9" s="1496"/>
      <c r="R9" s="1465"/>
      <c r="S9" s="756"/>
      <c r="T9" s="756"/>
      <c r="U9" s="756"/>
      <c r="V9" s="756"/>
      <c r="W9" s="1492"/>
      <c r="X9" s="1482"/>
      <c r="Y9" s="2020"/>
      <c r="Z9" s="2012"/>
      <c r="AA9" s="2001"/>
      <c r="AB9" s="2012"/>
      <c r="AC9" s="2001"/>
      <c r="AD9" s="2012"/>
      <c r="AE9" s="2001"/>
      <c r="AF9" s="2012"/>
      <c r="AG9" s="2001"/>
      <c r="AH9" s="2021"/>
      <c r="AK9" s="2077"/>
      <c r="AL9" s="2001"/>
      <c r="AM9" s="2012"/>
      <c r="AN9" s="2001"/>
      <c r="AO9" s="2012"/>
      <c r="AP9" s="2001"/>
      <c r="AQ9" s="2021"/>
    </row>
    <row r="10" spans="1:43">
      <c r="A10" s="755" t="s">
        <v>1580</v>
      </c>
      <c r="B10" s="1995"/>
      <c r="C10" s="1996"/>
      <c r="D10" s="1997"/>
      <c r="E10" s="1995"/>
      <c r="F10" s="1996"/>
      <c r="G10" s="1996"/>
      <c r="H10" s="1996"/>
      <c r="I10" s="1996"/>
      <c r="J10" s="1996"/>
      <c r="K10" s="1996"/>
      <c r="L10" s="1996"/>
      <c r="M10" s="1484">
        <f>SUM(E10:L10)</f>
        <v>0</v>
      </c>
      <c r="N10" s="1998"/>
      <c r="O10" s="1996"/>
      <c r="P10" s="1999"/>
      <c r="Q10" s="1497">
        <f>SUM(M10:P10)+B10+C10+D10</f>
        <v>0</v>
      </c>
      <c r="R10" s="1998"/>
      <c r="S10" s="1996"/>
      <c r="T10" s="1996"/>
      <c r="U10" s="1996"/>
      <c r="V10" s="1996"/>
      <c r="W10" s="1501">
        <f>SUM(R10:V10)</f>
        <v>0</v>
      </c>
      <c r="X10" s="2000">
        <f>W10+Q10</f>
        <v>0</v>
      </c>
      <c r="Y10" s="2004"/>
      <c r="Z10" s="2005"/>
      <c r="AA10" s="2006"/>
      <c r="AB10" s="2005"/>
      <c r="AC10" s="2006"/>
      <c r="AD10" s="2005"/>
      <c r="AE10" s="2006"/>
      <c r="AF10" s="2005"/>
      <c r="AG10" s="2006"/>
      <c r="AH10" s="2007"/>
      <c r="AK10" s="2078"/>
      <c r="AL10" s="2006"/>
      <c r="AM10" s="2005"/>
      <c r="AN10" s="2006"/>
      <c r="AO10" s="2005"/>
      <c r="AP10" s="2006"/>
      <c r="AQ10" s="2007"/>
    </row>
    <row r="11" spans="1:43">
      <c r="A11" s="755" t="s">
        <v>1253</v>
      </c>
      <c r="B11" s="1995"/>
      <c r="C11" s="1996"/>
      <c r="D11" s="1997"/>
      <c r="E11" s="1995"/>
      <c r="F11" s="1996"/>
      <c r="G11" s="1996"/>
      <c r="H11" s="1996"/>
      <c r="I11" s="1996"/>
      <c r="J11" s="1996"/>
      <c r="K11" s="1996"/>
      <c r="L11" s="1996"/>
      <c r="M11" s="1484">
        <f t="shared" ref="M11:M12" si="0">SUM(E11:L11)</f>
        <v>0</v>
      </c>
      <c r="N11" s="1998"/>
      <c r="O11" s="1996"/>
      <c r="P11" s="1999"/>
      <c r="Q11" s="1497">
        <f t="shared" ref="Q11:Q12" si="1">SUM(M11:P11)+B11+C11+D11</f>
        <v>0</v>
      </c>
      <c r="R11" s="1998"/>
      <c r="S11" s="1996"/>
      <c r="T11" s="1996"/>
      <c r="U11" s="1996"/>
      <c r="V11" s="1996"/>
      <c r="W11" s="1501">
        <f t="shared" ref="W11:W12" si="2">SUM(R11:V11)</f>
        <v>0</v>
      </c>
      <c r="X11" s="2000">
        <f t="shared" ref="X11:X12" si="3">W11+Q11</f>
        <v>0</v>
      </c>
      <c r="Y11" s="2004"/>
      <c r="Z11" s="2005"/>
      <c r="AA11" s="2006"/>
      <c r="AB11" s="2005"/>
      <c r="AC11" s="2006"/>
      <c r="AD11" s="2005"/>
      <c r="AE11" s="2006"/>
      <c r="AF11" s="2005"/>
      <c r="AG11" s="2006"/>
      <c r="AH11" s="2007"/>
      <c r="AK11" s="2078"/>
      <c r="AL11" s="2006"/>
      <c r="AM11" s="2005"/>
      <c r="AN11" s="2006"/>
      <c r="AO11" s="2005"/>
      <c r="AP11" s="2006"/>
      <c r="AQ11" s="2007"/>
    </row>
    <row r="12" spans="1:43">
      <c r="A12" s="2090" t="s">
        <v>1440</v>
      </c>
      <c r="B12" s="1995"/>
      <c r="C12" s="1996"/>
      <c r="D12" s="1997"/>
      <c r="E12" s="1995"/>
      <c r="F12" s="1996"/>
      <c r="G12" s="1996"/>
      <c r="H12" s="1996"/>
      <c r="I12" s="1996"/>
      <c r="J12" s="1996"/>
      <c r="K12" s="1996"/>
      <c r="L12" s="1996"/>
      <c r="M12" s="1484">
        <f t="shared" si="0"/>
        <v>0</v>
      </c>
      <c r="N12" s="1998"/>
      <c r="O12" s="1996"/>
      <c r="P12" s="1999"/>
      <c r="Q12" s="1497">
        <f t="shared" si="1"/>
        <v>0</v>
      </c>
      <c r="R12" s="1998"/>
      <c r="S12" s="1996"/>
      <c r="T12" s="1996"/>
      <c r="U12" s="1996"/>
      <c r="V12" s="1996"/>
      <c r="W12" s="1501">
        <f t="shared" si="2"/>
        <v>0</v>
      </c>
      <c r="X12" s="2000">
        <f t="shared" si="3"/>
        <v>0</v>
      </c>
      <c r="Y12" s="2004"/>
      <c r="Z12" s="2005"/>
      <c r="AA12" s="2006"/>
      <c r="AB12" s="2005"/>
      <c r="AC12" s="2006"/>
      <c r="AD12" s="2005"/>
      <c r="AE12" s="2006"/>
      <c r="AF12" s="2005"/>
      <c r="AG12" s="2006"/>
      <c r="AH12" s="2007"/>
      <c r="AK12" s="2078"/>
      <c r="AL12" s="2006"/>
      <c r="AM12" s="2005"/>
      <c r="AN12" s="2006"/>
      <c r="AO12" s="2005"/>
      <c r="AP12" s="2006"/>
      <c r="AQ12" s="2007"/>
    </row>
    <row r="13" spans="1:43" ht="15.75" thickBot="1">
      <c r="A13" s="758" t="s">
        <v>1683</v>
      </c>
      <c r="B13" s="1468">
        <f>SUM(B10:B12)</f>
        <v>0</v>
      </c>
      <c r="C13" s="1473">
        <f t="shared" ref="C13:X13" si="4">SUM(C10:C12)</f>
        <v>0</v>
      </c>
      <c r="D13" s="1471">
        <f t="shared" si="4"/>
        <v>0</v>
      </c>
      <c r="E13" s="1468">
        <f t="shared" si="4"/>
        <v>0</v>
      </c>
      <c r="F13" s="1473">
        <f t="shared" si="4"/>
        <v>0</v>
      </c>
      <c r="G13" s="1473">
        <f t="shared" si="4"/>
        <v>0</v>
      </c>
      <c r="H13" s="1473">
        <f t="shared" si="4"/>
        <v>0</v>
      </c>
      <c r="I13" s="1473">
        <f t="shared" si="4"/>
        <v>0</v>
      </c>
      <c r="J13" s="1473">
        <f t="shared" si="4"/>
        <v>0</v>
      </c>
      <c r="K13" s="1473">
        <f t="shared" si="4"/>
        <v>0</v>
      </c>
      <c r="L13" s="1473">
        <f t="shared" si="4"/>
        <v>0</v>
      </c>
      <c r="M13" s="1471">
        <f t="shared" si="4"/>
        <v>0</v>
      </c>
      <c r="N13" s="1468">
        <f t="shared" si="4"/>
        <v>0</v>
      </c>
      <c r="O13" s="1473">
        <f t="shared" si="4"/>
        <v>0</v>
      </c>
      <c r="P13" s="1470">
        <f t="shared" si="4"/>
        <v>0</v>
      </c>
      <c r="Q13" s="1481">
        <f t="shared" si="4"/>
        <v>0</v>
      </c>
      <c r="R13" s="1470">
        <f t="shared" si="4"/>
        <v>0</v>
      </c>
      <c r="S13" s="1473">
        <f t="shared" si="4"/>
        <v>0</v>
      </c>
      <c r="T13" s="1473">
        <f t="shared" si="4"/>
        <v>0</v>
      </c>
      <c r="U13" s="1473">
        <f t="shared" si="4"/>
        <v>0</v>
      </c>
      <c r="V13" s="1473">
        <f t="shared" si="4"/>
        <v>0</v>
      </c>
      <c r="W13" s="1470">
        <f t="shared" si="4"/>
        <v>0</v>
      </c>
      <c r="X13" s="1468">
        <f t="shared" si="4"/>
        <v>0</v>
      </c>
      <c r="Y13" s="2008"/>
      <c r="Z13" s="2009"/>
      <c r="AA13" s="2010"/>
      <c r="AB13" s="2009"/>
      <c r="AC13" s="2010"/>
      <c r="AD13" s="2009"/>
      <c r="AE13" s="2010"/>
      <c r="AF13" s="2009"/>
      <c r="AG13" s="2010"/>
      <c r="AH13" s="2011"/>
      <c r="AK13" s="2079"/>
      <c r="AL13" s="2010"/>
      <c r="AM13" s="2009"/>
      <c r="AN13" s="2010"/>
      <c r="AO13" s="2009"/>
      <c r="AP13" s="2010"/>
      <c r="AQ13" s="2011"/>
    </row>
    <row r="14" spans="1:43">
      <c r="A14" s="755"/>
      <c r="Y14" s="720"/>
      <c r="Z14" s="720"/>
      <c r="AA14" s="720"/>
      <c r="AB14" s="720"/>
      <c r="AC14" s="720"/>
      <c r="AD14" s="720"/>
      <c r="AE14" s="720"/>
      <c r="AF14" s="720"/>
      <c r="AG14" s="720"/>
    </row>
    <row r="15" spans="1:43">
      <c r="A15" s="763" t="s">
        <v>445</v>
      </c>
      <c r="B15" s="759">
        <f t="shared" ref="B15:X15" si="5">B13-B20</f>
        <v>0</v>
      </c>
      <c r="C15" s="759">
        <f t="shared" si="5"/>
        <v>0</v>
      </c>
      <c r="D15" s="759">
        <f t="shared" si="5"/>
        <v>0</v>
      </c>
      <c r="E15" s="759">
        <f t="shared" si="5"/>
        <v>0</v>
      </c>
      <c r="F15" s="759">
        <f t="shared" si="5"/>
        <v>0</v>
      </c>
      <c r="G15" s="759">
        <f t="shared" si="5"/>
        <v>0</v>
      </c>
      <c r="H15" s="759">
        <f t="shared" si="5"/>
        <v>0</v>
      </c>
      <c r="I15" s="759">
        <f t="shared" si="5"/>
        <v>0</v>
      </c>
      <c r="J15" s="759">
        <f t="shared" si="5"/>
        <v>0</v>
      </c>
      <c r="K15" s="759">
        <f t="shared" si="5"/>
        <v>0</v>
      </c>
      <c r="L15" s="759">
        <f t="shared" si="5"/>
        <v>0</v>
      </c>
      <c r="M15" s="759">
        <f t="shared" si="5"/>
        <v>0</v>
      </c>
      <c r="N15" s="759">
        <f t="shared" si="5"/>
        <v>0</v>
      </c>
      <c r="O15" s="759">
        <f t="shared" si="5"/>
        <v>0</v>
      </c>
      <c r="P15" s="759">
        <f t="shared" si="5"/>
        <v>0</v>
      </c>
      <c r="Q15" s="759">
        <f t="shared" si="5"/>
        <v>0</v>
      </c>
      <c r="R15" s="759">
        <f t="shared" si="5"/>
        <v>0</v>
      </c>
      <c r="S15" s="759">
        <f t="shared" si="5"/>
        <v>0</v>
      </c>
      <c r="T15" s="759">
        <f t="shared" si="5"/>
        <v>0</v>
      </c>
      <c r="U15" s="759">
        <f t="shared" si="5"/>
        <v>0</v>
      </c>
      <c r="V15" s="759">
        <f t="shared" si="5"/>
        <v>0</v>
      </c>
      <c r="W15" s="759">
        <f t="shared" si="5"/>
        <v>0</v>
      </c>
      <c r="X15" s="759">
        <f t="shared" si="5"/>
        <v>0</v>
      </c>
      <c r="Y15" s="720"/>
      <c r="Z15" s="720"/>
      <c r="AA15" s="720"/>
      <c r="AB15" s="720"/>
      <c r="AC15" s="720"/>
      <c r="AD15" s="720"/>
      <c r="AE15" s="720"/>
      <c r="AF15" s="720"/>
      <c r="AG15" s="720"/>
    </row>
    <row r="16" spans="1:43">
      <c r="A16" s="755"/>
    </row>
    <row r="17" spans="1:44">
      <c r="A17" s="755" t="s">
        <v>437</v>
      </c>
      <c r="B17" s="239">
        <f>'C1 - Costs Matrix 2012'!B10</f>
        <v>0</v>
      </c>
      <c r="C17" s="239">
        <f>'C1 - Costs Matrix 2012'!C10</f>
        <v>0</v>
      </c>
      <c r="D17" s="239">
        <f>'C1 - Costs Matrix 2012'!D10</f>
        <v>0</v>
      </c>
      <c r="E17" s="239">
        <f>'C1 - Costs Matrix 2012'!E10</f>
        <v>0</v>
      </c>
      <c r="F17" s="239">
        <f>'C1 - Costs Matrix 2012'!F10</f>
        <v>0</v>
      </c>
      <c r="G17" s="239">
        <f>'C1 - Costs Matrix 2012'!G10</f>
        <v>0</v>
      </c>
      <c r="H17" s="239">
        <f>'C1 - Costs Matrix 2012'!H10</f>
        <v>0</v>
      </c>
      <c r="I17" s="239">
        <f>'C1 - Costs Matrix 2012'!I10</f>
        <v>0</v>
      </c>
      <c r="J17" s="239">
        <f>'C1 - Costs Matrix 2012'!J10</f>
        <v>0</v>
      </c>
      <c r="K17" s="239">
        <f>'C1 - Costs Matrix 2012'!K10</f>
        <v>0</v>
      </c>
      <c r="L17" s="239">
        <f>'C1 - Costs Matrix 2012'!L10</f>
        <v>0</v>
      </c>
      <c r="M17" s="762">
        <f>SUM(E17:L17)</f>
        <v>0</v>
      </c>
      <c r="N17" s="239">
        <f>'C1 - Costs Matrix 2012'!N10</f>
        <v>0</v>
      </c>
      <c r="O17" s="239">
        <f>'C1 - Costs Matrix 2012'!O10</f>
        <v>0</v>
      </c>
      <c r="P17" s="239">
        <f>'C1 - Costs Matrix 2012'!P10</f>
        <v>0</v>
      </c>
      <c r="Q17" s="762">
        <f>SUM(M17:P17)+B17+C17+D17</f>
        <v>0</v>
      </c>
      <c r="R17" s="239">
        <f>'C1 - Costs Matrix 2012'!R10</f>
        <v>0</v>
      </c>
      <c r="S17" s="239">
        <f>'C1 - Costs Matrix 2012'!S10</f>
        <v>0</v>
      </c>
      <c r="T17" s="239">
        <f>'C1 - Costs Matrix 2012'!T10</f>
        <v>0</v>
      </c>
      <c r="U17" s="239">
        <f>'C1 - Costs Matrix 2012'!U10</f>
        <v>0</v>
      </c>
      <c r="V17" s="239">
        <f>'C1 - Costs Matrix 2012'!V10</f>
        <v>0</v>
      </c>
      <c r="W17" s="760">
        <f>SUM(R17:V17)</f>
        <v>0</v>
      </c>
      <c r="X17" s="760">
        <f>W17+Q17</f>
        <v>0</v>
      </c>
      <c r="Y17" s="239">
        <f>'C1 - Costs Matrix 2012'!X10</f>
        <v>0</v>
      </c>
      <c r="Z17" s="239">
        <f>'C1 - Costs Matrix 2012'!Y10</f>
        <v>0</v>
      </c>
      <c r="AA17" s="1604">
        <f>'C1 - Costs Matrix 2012'!Z10</f>
        <v>0</v>
      </c>
      <c r="AB17" s="239">
        <f>'C1 - Costs Matrix 2012'!AA10</f>
        <v>0</v>
      </c>
      <c r="AC17" s="239">
        <f>'C1 - Costs Matrix 2012'!AB10</f>
        <v>0</v>
      </c>
      <c r="AD17" s="239">
        <f>'C1 - Costs Matrix 2012'!AC10</f>
        <v>0</v>
      </c>
      <c r="AE17" s="239">
        <f>'C1 - Costs Matrix 2012'!AD10</f>
        <v>0</v>
      </c>
      <c r="AF17" s="1607">
        <f>'C1 - Costs Matrix 2012'!AE10</f>
        <v>0</v>
      </c>
      <c r="AG17" s="239">
        <f>'C1 - Costs Matrix 2012'!AF10</f>
        <v>0</v>
      </c>
      <c r="AH17" s="760">
        <f>SUM(Y17:AG17)</f>
        <v>0</v>
      </c>
      <c r="AK17" s="239">
        <f>'C1 - Costs Matrix 2012'!AJ10</f>
        <v>0</v>
      </c>
      <c r="AL17" s="239">
        <f>'C1 - Costs Matrix 2012'!AK10</f>
        <v>0</v>
      </c>
      <c r="AM17" s="239">
        <f>'C1 - Costs Matrix 2012'!AL10</f>
        <v>0</v>
      </c>
      <c r="AN17" s="239">
        <f>'C1 - Costs Matrix 2012'!AM10</f>
        <v>0</v>
      </c>
      <c r="AO17" s="239">
        <f>'C1 - Costs Matrix 2012'!AN10</f>
        <v>0</v>
      </c>
      <c r="AP17" s="239">
        <f>'C1 - Costs Matrix 2012'!AO10</f>
        <v>0</v>
      </c>
      <c r="AQ17" s="2081">
        <f>SUM(AK17:AP17)</f>
        <v>0</v>
      </c>
    </row>
    <row r="18" spans="1:44">
      <c r="A18" s="755" t="s">
        <v>636</v>
      </c>
      <c r="B18" s="239">
        <f>'C1 - Costs Matrix 2012'!B29</f>
        <v>0</v>
      </c>
      <c r="C18" s="239">
        <f>'C1 - Costs Matrix 2012'!C29</f>
        <v>0</v>
      </c>
      <c r="D18" s="239">
        <f>'C1 - Costs Matrix 2012'!D29</f>
        <v>0</v>
      </c>
      <c r="E18" s="239">
        <f>'C1 - Costs Matrix 2012'!E29</f>
        <v>0</v>
      </c>
      <c r="F18" s="239">
        <f>'C1 - Costs Matrix 2012'!F29</f>
        <v>0</v>
      </c>
      <c r="G18" s="239">
        <f>'C1 - Costs Matrix 2012'!G29</f>
        <v>0</v>
      </c>
      <c r="H18" s="239">
        <f>'C1 - Costs Matrix 2012'!H29</f>
        <v>0</v>
      </c>
      <c r="I18" s="239">
        <f>'C1 - Costs Matrix 2012'!I29</f>
        <v>0</v>
      </c>
      <c r="J18" s="239">
        <f>'C1 - Costs Matrix 2012'!J29</f>
        <v>0</v>
      </c>
      <c r="K18" s="239">
        <f>'C1 - Costs Matrix 2012'!K29</f>
        <v>0</v>
      </c>
      <c r="L18" s="239">
        <f>'C1 - Costs Matrix 2012'!L29</f>
        <v>0</v>
      </c>
      <c r="M18" s="762">
        <f>SUM(E18:L18)</f>
        <v>0</v>
      </c>
      <c r="N18" s="239">
        <f>'C1 - Costs Matrix 2012'!N29</f>
        <v>0</v>
      </c>
      <c r="O18" s="239">
        <f>'C1 - Costs Matrix 2012'!O29</f>
        <v>0</v>
      </c>
      <c r="P18" s="239">
        <f>'C1 - Costs Matrix 2012'!P29</f>
        <v>0</v>
      </c>
      <c r="Q18" s="762">
        <f>SUM(M18:P18)+B18+C18+D18</f>
        <v>0</v>
      </c>
      <c r="R18" s="239">
        <f>'C1 - Costs Matrix 2012'!R29</f>
        <v>0</v>
      </c>
      <c r="S18" s="239">
        <f>'C1 - Costs Matrix 2012'!S29</f>
        <v>0</v>
      </c>
      <c r="T18" s="239">
        <f>'C1 - Costs Matrix 2012'!T29</f>
        <v>0</v>
      </c>
      <c r="U18" s="239">
        <f>'C1 - Costs Matrix 2012'!U29</f>
        <v>0</v>
      </c>
      <c r="V18" s="239">
        <f>'C1 - Costs Matrix 2012'!V29</f>
        <v>0</v>
      </c>
      <c r="W18" s="760">
        <f>SUM(R18:V18)</f>
        <v>0</v>
      </c>
      <c r="X18" s="760">
        <f>W18+Q18</f>
        <v>0</v>
      </c>
      <c r="Y18" s="239">
        <f>'C1 - Costs Matrix 2012'!X29</f>
        <v>0</v>
      </c>
      <c r="Z18" s="239">
        <f>'C1 - Costs Matrix 2012'!Y29</f>
        <v>0</v>
      </c>
      <c r="AA18" s="1604">
        <f>'C1 - Costs Matrix 2012'!Z29</f>
        <v>0</v>
      </c>
      <c r="AB18" s="239">
        <f>'C1 - Costs Matrix 2012'!AA29</f>
        <v>0</v>
      </c>
      <c r="AC18" s="239">
        <f>'C1 - Costs Matrix 2012'!AB29</f>
        <v>0</v>
      </c>
      <c r="AD18" s="239">
        <f>'C1 - Costs Matrix 2012'!AC29</f>
        <v>0</v>
      </c>
      <c r="AE18" s="239">
        <f>'C1 - Costs Matrix 2012'!AD29</f>
        <v>0</v>
      </c>
      <c r="AF18" s="1607">
        <f>'C1 - Costs Matrix 2012'!AE29</f>
        <v>0</v>
      </c>
      <c r="AG18" s="239">
        <f>'C1 - Costs Matrix 2012'!AF29</f>
        <v>0</v>
      </c>
      <c r="AH18" s="760">
        <f>SUM(Y18:AG18)</f>
        <v>0</v>
      </c>
      <c r="AK18" s="239">
        <f>'C1 - Costs Matrix 2012'!AJ29</f>
        <v>0</v>
      </c>
      <c r="AL18" s="239">
        <f>'C1 - Costs Matrix 2012'!AK29</f>
        <v>0</v>
      </c>
      <c r="AM18" s="239">
        <f>'C1 - Costs Matrix 2012'!AL29</f>
        <v>0</v>
      </c>
      <c r="AN18" s="239">
        <f>'C1 - Costs Matrix 2012'!AM29</f>
        <v>0</v>
      </c>
      <c r="AO18" s="239">
        <f>'C1 - Costs Matrix 2012'!AN29</f>
        <v>0</v>
      </c>
      <c r="AP18" s="239">
        <f>'C1 - Costs Matrix 2012'!AO29</f>
        <v>0</v>
      </c>
      <c r="AQ18" s="2081">
        <f t="shared" ref="AQ18:AQ20" si="6">SUM(AK18:AP18)</f>
        <v>0</v>
      </c>
    </row>
    <row r="19" spans="1:44">
      <c r="A19" s="755"/>
      <c r="B19" s="760">
        <f>B18+B17</f>
        <v>0</v>
      </c>
      <c r="C19" s="760">
        <f>C18+C17</f>
        <v>0</v>
      </c>
      <c r="D19" s="760">
        <f t="shared" ref="D19:AG19" si="7">D18+D17</f>
        <v>0</v>
      </c>
      <c r="E19" s="760">
        <f t="shared" si="7"/>
        <v>0</v>
      </c>
      <c r="F19" s="760">
        <f t="shared" si="7"/>
        <v>0</v>
      </c>
      <c r="G19" s="760">
        <f t="shared" si="7"/>
        <v>0</v>
      </c>
      <c r="H19" s="760">
        <f t="shared" si="7"/>
        <v>0</v>
      </c>
      <c r="I19" s="760">
        <f t="shared" si="7"/>
        <v>0</v>
      </c>
      <c r="J19" s="760">
        <f>J18+J17</f>
        <v>0</v>
      </c>
      <c r="K19" s="760">
        <f t="shared" si="7"/>
        <v>0</v>
      </c>
      <c r="L19" s="762">
        <f t="shared" si="7"/>
        <v>0</v>
      </c>
      <c r="M19" s="762">
        <f>M18+M17</f>
        <v>0</v>
      </c>
      <c r="N19" s="762">
        <f t="shared" si="7"/>
        <v>0</v>
      </c>
      <c r="O19" s="760">
        <f t="shared" si="7"/>
        <v>0</v>
      </c>
      <c r="P19" s="760">
        <f t="shared" si="7"/>
        <v>0</v>
      </c>
      <c r="Q19" s="760">
        <f>Q18+Q17</f>
        <v>0</v>
      </c>
      <c r="R19" s="760">
        <f t="shared" si="7"/>
        <v>0</v>
      </c>
      <c r="S19" s="760">
        <f t="shared" si="7"/>
        <v>0</v>
      </c>
      <c r="T19" s="760">
        <f t="shared" si="7"/>
        <v>0</v>
      </c>
      <c r="U19" s="760">
        <f t="shared" si="7"/>
        <v>0</v>
      </c>
      <c r="V19" s="760">
        <f t="shared" si="7"/>
        <v>0</v>
      </c>
      <c r="W19" s="760">
        <f t="shared" si="7"/>
        <v>0</v>
      </c>
      <c r="X19" s="760">
        <f>X18+X17</f>
        <v>0</v>
      </c>
      <c r="Y19" s="760">
        <f t="shared" si="7"/>
        <v>0</v>
      </c>
      <c r="Z19" s="760">
        <f t="shared" si="7"/>
        <v>0</v>
      </c>
      <c r="AA19" s="1605">
        <f t="shared" si="7"/>
        <v>0</v>
      </c>
      <c r="AB19" s="762">
        <f>AB18+AB17</f>
        <v>0</v>
      </c>
      <c r="AC19" s="762">
        <f t="shared" ref="AC19:AD19" si="8">AC18+AC17</f>
        <v>0</v>
      </c>
      <c r="AD19" s="762">
        <f t="shared" si="8"/>
        <v>0</v>
      </c>
      <c r="AE19" s="762">
        <f>AE18+AE17</f>
        <v>0</v>
      </c>
      <c r="AF19" s="1608">
        <f>AF18+AF17</f>
        <v>0</v>
      </c>
      <c r="AG19" s="760">
        <f t="shared" si="7"/>
        <v>0</v>
      </c>
      <c r="AH19" s="760">
        <f>AH18+AH17</f>
        <v>0</v>
      </c>
      <c r="AK19" s="760">
        <f t="shared" ref="AK19:AQ19" si="9">AK18+AK17</f>
        <v>0</v>
      </c>
      <c r="AL19" s="760">
        <f t="shared" si="9"/>
        <v>0</v>
      </c>
      <c r="AM19" s="760">
        <f t="shared" si="9"/>
        <v>0</v>
      </c>
      <c r="AN19" s="760">
        <f t="shared" si="9"/>
        <v>0</v>
      </c>
      <c r="AO19" s="760">
        <f t="shared" si="9"/>
        <v>0</v>
      </c>
      <c r="AP19" s="760">
        <f t="shared" si="9"/>
        <v>0</v>
      </c>
      <c r="AQ19" s="762">
        <f t="shared" si="9"/>
        <v>0</v>
      </c>
    </row>
    <row r="20" spans="1:44">
      <c r="A20" s="761" t="s">
        <v>60</v>
      </c>
      <c r="B20" s="239">
        <f>'C1 - Costs Matrix 2012'!B48</f>
        <v>0</v>
      </c>
      <c r="C20" s="239">
        <f>'C1 - Costs Matrix 2012'!C48</f>
        <v>0</v>
      </c>
      <c r="D20" s="239">
        <f>'C1 - Costs Matrix 2012'!D48</f>
        <v>0</v>
      </c>
      <c r="E20" s="239">
        <f>'C1 - Costs Matrix 2012'!E48</f>
        <v>0</v>
      </c>
      <c r="F20" s="239">
        <f>'C1 - Costs Matrix 2012'!F48</f>
        <v>0</v>
      </c>
      <c r="G20" s="239">
        <f>'C1 - Costs Matrix 2012'!G48</f>
        <v>0</v>
      </c>
      <c r="H20" s="239">
        <f>'C1 - Costs Matrix 2012'!H48</f>
        <v>0</v>
      </c>
      <c r="I20" s="239">
        <f>'C1 - Costs Matrix 2012'!I48</f>
        <v>0</v>
      </c>
      <c r="J20" s="239">
        <f>'C1 - Costs Matrix 2012'!J48</f>
        <v>0</v>
      </c>
      <c r="K20" s="239">
        <f>'C1 - Costs Matrix 2012'!K48</f>
        <v>0</v>
      </c>
      <c r="L20" s="239">
        <f>'C1 - Costs Matrix 2012'!L48</f>
        <v>0</v>
      </c>
      <c r="M20" s="762">
        <f>SUM(E20:L20)</f>
        <v>0</v>
      </c>
      <c r="N20" s="239">
        <f>'C1 - Costs Matrix 2012'!N48</f>
        <v>0</v>
      </c>
      <c r="O20" s="239">
        <f>'C1 - Costs Matrix 2012'!O48</f>
        <v>0</v>
      </c>
      <c r="P20" s="239">
        <f>'C1 - Costs Matrix 2012'!P48</f>
        <v>0</v>
      </c>
      <c r="Q20" s="760">
        <f>SUM(M20:P20)+B20+C20+D20</f>
        <v>0</v>
      </c>
      <c r="R20" s="239">
        <f>'C1 - Costs Matrix 2012'!R48</f>
        <v>0</v>
      </c>
      <c r="S20" s="239">
        <f>'C1 - Costs Matrix 2012'!S48</f>
        <v>0</v>
      </c>
      <c r="T20" s="239">
        <f>'C1 - Costs Matrix 2012'!T48</f>
        <v>0</v>
      </c>
      <c r="U20" s="239">
        <f>'C1 - Costs Matrix 2012'!U48</f>
        <v>0</v>
      </c>
      <c r="V20" s="239">
        <f>'C1 - Costs Matrix 2012'!V48</f>
        <v>0</v>
      </c>
      <c r="W20" s="760">
        <f>SUM(R20:V20)</f>
        <v>0</v>
      </c>
      <c r="X20" s="760">
        <f>W20+Q20</f>
        <v>0</v>
      </c>
      <c r="Y20" s="239">
        <f>'C1 - Costs Matrix 2012'!X48</f>
        <v>0</v>
      </c>
      <c r="Z20" s="239">
        <f>'C1 - Costs Matrix 2012'!Y48</f>
        <v>0</v>
      </c>
      <c r="AA20" s="1604">
        <f>'C1 - Costs Matrix 2012'!Z48</f>
        <v>0</v>
      </c>
      <c r="AB20" s="239">
        <f>'C1 - Costs Matrix 2012'!AA48</f>
        <v>0</v>
      </c>
      <c r="AC20" s="239">
        <f>'C1 - Costs Matrix 2012'!AB48</f>
        <v>0</v>
      </c>
      <c r="AD20" s="239">
        <f>'C1 - Costs Matrix 2012'!AC48</f>
        <v>0</v>
      </c>
      <c r="AE20" s="239">
        <f>'C1 - Costs Matrix 2012'!AD48</f>
        <v>0</v>
      </c>
      <c r="AF20" s="1607">
        <f>'C1 - Costs Matrix 2012'!AE48</f>
        <v>0</v>
      </c>
      <c r="AG20" s="239">
        <f>'C1 - Costs Matrix 2012'!AF48</f>
        <v>0</v>
      </c>
      <c r="AH20" s="760">
        <f>SUM(Y20:AG20)</f>
        <v>0</v>
      </c>
      <c r="AK20" s="239">
        <f>'C1 - Costs Matrix 2012'!AJ48</f>
        <v>0</v>
      </c>
      <c r="AL20" s="239">
        <f>'C1 - Costs Matrix 2012'!AK48</f>
        <v>0</v>
      </c>
      <c r="AM20" s="239">
        <f>'C1 - Costs Matrix 2012'!AL48</f>
        <v>0</v>
      </c>
      <c r="AN20" s="239">
        <f>'C1 - Costs Matrix 2012'!AM48</f>
        <v>0</v>
      </c>
      <c r="AO20" s="239">
        <f>'C1 - Costs Matrix 2012'!AN48</f>
        <v>0</v>
      </c>
      <c r="AP20" s="239">
        <f>'C1 - Costs Matrix 2012'!AO48</f>
        <v>0</v>
      </c>
      <c r="AQ20" s="2081">
        <f t="shared" si="6"/>
        <v>0</v>
      </c>
    </row>
    <row r="21" spans="1:44">
      <c r="A21" s="761"/>
      <c r="B21" s="762">
        <f>B20+B19</f>
        <v>0</v>
      </c>
      <c r="C21" s="762">
        <f t="shared" ref="C21:AA21" si="10">C20+C19</f>
        <v>0</v>
      </c>
      <c r="D21" s="762">
        <f t="shared" si="10"/>
        <v>0</v>
      </c>
      <c r="E21" s="762">
        <f t="shared" si="10"/>
        <v>0</v>
      </c>
      <c r="F21" s="762">
        <f t="shared" si="10"/>
        <v>0</v>
      </c>
      <c r="G21" s="762">
        <f t="shared" si="10"/>
        <v>0</v>
      </c>
      <c r="H21" s="762">
        <f t="shared" si="10"/>
        <v>0</v>
      </c>
      <c r="I21" s="762">
        <f t="shared" si="10"/>
        <v>0</v>
      </c>
      <c r="J21" s="762">
        <f>J20+J19</f>
        <v>0</v>
      </c>
      <c r="K21" s="762">
        <f t="shared" si="10"/>
        <v>0</v>
      </c>
      <c r="L21" s="762">
        <f t="shared" si="10"/>
        <v>0</v>
      </c>
      <c r="M21" s="762">
        <f>M20+M19</f>
        <v>0</v>
      </c>
      <c r="N21" s="762">
        <f t="shared" si="10"/>
        <v>0</v>
      </c>
      <c r="O21" s="762">
        <f t="shared" si="10"/>
        <v>0</v>
      </c>
      <c r="P21" s="762">
        <f t="shared" si="10"/>
        <v>0</v>
      </c>
      <c r="Q21" s="762">
        <f>Q20+Q19</f>
        <v>0</v>
      </c>
      <c r="R21" s="762">
        <f t="shared" si="10"/>
        <v>0</v>
      </c>
      <c r="S21" s="762">
        <f t="shared" si="10"/>
        <v>0</v>
      </c>
      <c r="T21" s="762">
        <f t="shared" si="10"/>
        <v>0</v>
      </c>
      <c r="U21" s="762">
        <f t="shared" si="10"/>
        <v>0</v>
      </c>
      <c r="V21" s="762">
        <f t="shared" si="10"/>
        <v>0</v>
      </c>
      <c r="W21" s="762">
        <f>W20+W19</f>
        <v>0</v>
      </c>
      <c r="X21" s="762">
        <f>X20+X19</f>
        <v>0</v>
      </c>
      <c r="Y21" s="762">
        <f t="shared" si="10"/>
        <v>0</v>
      </c>
      <c r="Z21" s="762">
        <f t="shared" si="10"/>
        <v>0</v>
      </c>
      <c r="AA21" s="1606">
        <f t="shared" si="10"/>
        <v>0</v>
      </c>
      <c r="AB21" s="762">
        <f>AB20+AB19</f>
        <v>0</v>
      </c>
      <c r="AC21" s="762">
        <f t="shared" ref="AC21:AD21" si="11">AC20+AC19</f>
        <v>0</v>
      </c>
      <c r="AD21" s="762">
        <f t="shared" si="11"/>
        <v>0</v>
      </c>
      <c r="AE21" s="762">
        <f>AE20+AE19</f>
        <v>0</v>
      </c>
      <c r="AF21" s="1609">
        <f>AF20+AF19</f>
        <v>0</v>
      </c>
      <c r="AG21" s="762">
        <f>AG20+AG19</f>
        <v>0</v>
      </c>
      <c r="AH21" s="762">
        <f>AH20+AH19</f>
        <v>0</v>
      </c>
      <c r="AK21" s="762">
        <f>AK20+AK19</f>
        <v>0</v>
      </c>
      <c r="AL21" s="762">
        <f t="shared" ref="AL21:AQ21" si="12">AL20+AL19</f>
        <v>0</v>
      </c>
      <c r="AM21" s="762">
        <f t="shared" si="12"/>
        <v>0</v>
      </c>
      <c r="AN21" s="762">
        <f t="shared" si="12"/>
        <v>0</v>
      </c>
      <c r="AO21" s="762">
        <f t="shared" si="12"/>
        <v>0</v>
      </c>
      <c r="AP21" s="762">
        <f t="shared" si="12"/>
        <v>0</v>
      </c>
      <c r="AQ21" s="762">
        <f t="shared" si="12"/>
        <v>0</v>
      </c>
    </row>
    <row r="22" spans="1:44">
      <c r="A22" s="761"/>
      <c r="Y22" s="720"/>
      <c r="Z22" s="720"/>
      <c r="AA22" s="720"/>
      <c r="AB22" s="720"/>
      <c r="AC22" s="720"/>
      <c r="AD22" s="720"/>
      <c r="AE22" s="720"/>
      <c r="AF22" s="720"/>
      <c r="AG22" s="720"/>
      <c r="AH22" s="720"/>
      <c r="AI22" s="720"/>
      <c r="AJ22" s="720"/>
      <c r="AK22" s="720"/>
      <c r="AL22" s="720"/>
      <c r="AM22" s="720"/>
      <c r="AN22" s="720"/>
      <c r="AO22" s="720"/>
      <c r="AP22" s="720"/>
    </row>
    <row r="23" spans="1:44">
      <c r="A23" s="763" t="s">
        <v>637</v>
      </c>
    </row>
    <row r="24" spans="1:44">
      <c r="A24" s="755" t="s">
        <v>437</v>
      </c>
      <c r="Y24" s="239">
        <f>'C1 - Costs Matrix 2012'!X109+'C1 - Costs Matrix 2012'!X117</f>
        <v>0</v>
      </c>
      <c r="Z24" s="239">
        <f>'C1 - Costs Matrix 2012'!Y109+'C1 - Costs Matrix 2012'!Y117</f>
        <v>0</v>
      </c>
      <c r="AA24" s="1604">
        <f>'C1 - Costs Matrix 2012'!Z109+'C1 - Costs Matrix 2012'!Z117</f>
        <v>0</v>
      </c>
      <c r="AB24" s="239">
        <f>'C1 - Costs Matrix 2012'!AA109+'C1 - Costs Matrix 2012'!AA117</f>
        <v>0</v>
      </c>
      <c r="AC24" s="239">
        <f>'C1 - Costs Matrix 2012'!AB109+'C1 - Costs Matrix 2012'!AB117</f>
        <v>0</v>
      </c>
      <c r="AD24" s="239">
        <f>'C1 - Costs Matrix 2012'!AC109+'C1 - Costs Matrix 2012'!AC117</f>
        <v>0</v>
      </c>
      <c r="AE24" s="239">
        <f>'C1 - Costs Matrix 2012'!AD109+'C1 - Costs Matrix 2012'!AD117</f>
        <v>0</v>
      </c>
      <c r="AF24" s="1607">
        <f>'C1 - Costs Matrix 2012'!AE109+'C1 - Costs Matrix 2012'!AE117</f>
        <v>0</v>
      </c>
      <c r="AG24" s="239">
        <f>'C1 - Costs Matrix 2012'!AF109+'C1 - Costs Matrix 2012'!AF117</f>
        <v>0</v>
      </c>
      <c r="AH24" s="760">
        <f>SUM(Y24:AG24)</f>
        <v>0</v>
      </c>
      <c r="AK24" s="239">
        <f>'C1 - Costs Matrix 2012'!AJ109+'C1 - Costs Matrix 2012'!AJ117</f>
        <v>0</v>
      </c>
      <c r="AL24" s="239">
        <f>'C1 - Costs Matrix 2012'!AK109+'C1 - Costs Matrix 2012'!AK117</f>
        <v>0</v>
      </c>
      <c r="AM24" s="239">
        <f>'C1 - Costs Matrix 2012'!AL109+'C1 - Costs Matrix 2012'!AL117</f>
        <v>0</v>
      </c>
      <c r="AN24" s="239">
        <f>'C1 - Costs Matrix 2012'!AM109+'C1 - Costs Matrix 2012'!AM117</f>
        <v>0</v>
      </c>
      <c r="AO24" s="239">
        <f>'C1 - Costs Matrix 2012'!AN109+'C1 - Costs Matrix 2012'!AN117</f>
        <v>0</v>
      </c>
      <c r="AP24" s="239">
        <f>'C1 - Costs Matrix 2012'!AO109+'C1 - Costs Matrix 2012'!AO117</f>
        <v>0</v>
      </c>
      <c r="AQ24" s="2081">
        <f>SUM(AK24:AP24)</f>
        <v>0</v>
      </c>
    </row>
    <row r="25" spans="1:44">
      <c r="A25" s="755" t="s">
        <v>636</v>
      </c>
      <c r="Y25" s="239">
        <f>'C1 - Costs Matrix 2012'!X110+'C1 - Costs Matrix 2012'!X118</f>
        <v>0</v>
      </c>
      <c r="Z25" s="239">
        <f>'C1 - Costs Matrix 2012'!Y110+'C1 - Costs Matrix 2012'!Y118</f>
        <v>0</v>
      </c>
      <c r="AA25" s="1604">
        <f>'C1 - Costs Matrix 2012'!Z110+'C1 - Costs Matrix 2012'!Z118</f>
        <v>0</v>
      </c>
      <c r="AB25" s="239">
        <f>'C1 - Costs Matrix 2012'!AA110+'C1 - Costs Matrix 2012'!AA118</f>
        <v>0</v>
      </c>
      <c r="AC25" s="239">
        <f>'C1 - Costs Matrix 2012'!AB110+'C1 - Costs Matrix 2012'!AB118</f>
        <v>0</v>
      </c>
      <c r="AD25" s="239">
        <f>'C1 - Costs Matrix 2012'!AC110+'C1 - Costs Matrix 2012'!AC118</f>
        <v>0</v>
      </c>
      <c r="AE25" s="239">
        <f>'C1 - Costs Matrix 2012'!AD110+'C1 - Costs Matrix 2012'!AD118</f>
        <v>0</v>
      </c>
      <c r="AF25" s="1607">
        <f>'C1 - Costs Matrix 2012'!AE110+'C1 - Costs Matrix 2012'!AE118</f>
        <v>0</v>
      </c>
      <c r="AG25" s="239">
        <f>'C1 - Costs Matrix 2012'!AF110+'C1 - Costs Matrix 2012'!AF118</f>
        <v>0</v>
      </c>
      <c r="AH25" s="760">
        <f>SUM(Y25:AG25)</f>
        <v>0</v>
      </c>
      <c r="AK25" s="239">
        <f>'C1 - Costs Matrix 2012'!AJ110+'C1 - Costs Matrix 2012'!AJ118</f>
        <v>0</v>
      </c>
      <c r="AL25" s="239">
        <f>'C1 - Costs Matrix 2012'!AK110+'C1 - Costs Matrix 2012'!AK118</f>
        <v>0</v>
      </c>
      <c r="AM25" s="239">
        <f>'C1 - Costs Matrix 2012'!AL110+'C1 - Costs Matrix 2012'!AL118</f>
        <v>0</v>
      </c>
      <c r="AN25" s="239">
        <f>'C1 - Costs Matrix 2012'!AM110+'C1 - Costs Matrix 2012'!AM118</f>
        <v>0</v>
      </c>
      <c r="AO25" s="239">
        <f>'C1 - Costs Matrix 2012'!AN110+'C1 - Costs Matrix 2012'!AN118</f>
        <v>0</v>
      </c>
      <c r="AP25" s="239">
        <f>'C1 - Costs Matrix 2012'!AO110+'C1 - Costs Matrix 2012'!AO118</f>
        <v>0</v>
      </c>
      <c r="AQ25" s="2081">
        <f>SUM(AK25:AP25)</f>
        <v>0</v>
      </c>
    </row>
    <row r="26" spans="1:44">
      <c r="A26" s="755"/>
      <c r="Y26" s="760">
        <f t="shared" ref="Y26:AG26" si="13">Y25+Y24</f>
        <v>0</v>
      </c>
      <c r="Z26" s="760">
        <f t="shared" si="13"/>
        <v>0</v>
      </c>
      <c r="AA26" s="1605">
        <f t="shared" si="13"/>
        <v>0</v>
      </c>
      <c r="AB26" s="762">
        <f t="shared" si="13"/>
        <v>0</v>
      </c>
      <c r="AC26" s="762">
        <f t="shared" ref="AC26:AD26" si="14">AC25+AC24</f>
        <v>0</v>
      </c>
      <c r="AD26" s="762">
        <f t="shared" si="14"/>
        <v>0</v>
      </c>
      <c r="AE26" s="762">
        <f>AE25+AE24</f>
        <v>0</v>
      </c>
      <c r="AF26" s="1608">
        <f t="shared" si="13"/>
        <v>0</v>
      </c>
      <c r="AG26" s="760">
        <f t="shared" si="13"/>
        <v>0</v>
      </c>
      <c r="AH26" s="760">
        <f>AH25+AH24</f>
        <v>0</v>
      </c>
      <c r="AK26" s="760">
        <f t="shared" ref="AK26:AQ26" si="15">AK25+AK24</f>
        <v>0</v>
      </c>
      <c r="AL26" s="760">
        <f t="shared" si="15"/>
        <v>0</v>
      </c>
      <c r="AM26" s="760">
        <f t="shared" si="15"/>
        <v>0</v>
      </c>
      <c r="AN26" s="760">
        <f t="shared" si="15"/>
        <v>0</v>
      </c>
      <c r="AO26" s="760">
        <f t="shared" si="15"/>
        <v>0</v>
      </c>
      <c r="AP26" s="760">
        <f t="shared" si="15"/>
        <v>0</v>
      </c>
      <c r="AQ26" s="762">
        <f t="shared" si="15"/>
        <v>0</v>
      </c>
    </row>
    <row r="27" spans="1:44">
      <c r="A27" s="761" t="s">
        <v>60</v>
      </c>
      <c r="Y27" s="239">
        <f>'C1 - Costs Matrix 2012'!X111+'C1 - Costs Matrix 2012'!X119</f>
        <v>0</v>
      </c>
      <c r="Z27" s="239">
        <f>'C1 - Costs Matrix 2012'!Y111+'C1 - Costs Matrix 2012'!Y119</f>
        <v>0</v>
      </c>
      <c r="AA27" s="1604">
        <f>'C1 - Costs Matrix 2012'!Z111+'C1 - Costs Matrix 2012'!Z119</f>
        <v>0</v>
      </c>
      <c r="AB27" s="239">
        <f>'C1 - Costs Matrix 2012'!AA111+'C1 - Costs Matrix 2012'!AA119</f>
        <v>0</v>
      </c>
      <c r="AC27" s="239">
        <f>'C1 - Costs Matrix 2012'!AB111+'C1 - Costs Matrix 2012'!AB119</f>
        <v>0</v>
      </c>
      <c r="AD27" s="239">
        <f>'C1 - Costs Matrix 2012'!AC111+'C1 - Costs Matrix 2012'!AC119</f>
        <v>0</v>
      </c>
      <c r="AE27" s="239">
        <f>'C1 - Costs Matrix 2012'!AD111+'C1 - Costs Matrix 2012'!AD119</f>
        <v>0</v>
      </c>
      <c r="AF27" s="1607">
        <f>'C1 - Costs Matrix 2012'!AE111+'C1 - Costs Matrix 2012'!AE119</f>
        <v>0</v>
      </c>
      <c r="AG27" s="239">
        <f>'C1 - Costs Matrix 2012'!AF111+'C1 - Costs Matrix 2012'!AF119</f>
        <v>0</v>
      </c>
      <c r="AH27" s="760">
        <f>SUM(Y27:AG27)</f>
        <v>0</v>
      </c>
      <c r="AK27" s="239">
        <f>'C1 - Costs Matrix 2012'!AJ111+'C1 - Costs Matrix 2012'!AJ119</f>
        <v>0</v>
      </c>
      <c r="AL27" s="239">
        <f>'C1 - Costs Matrix 2012'!AK111+'C1 - Costs Matrix 2012'!AK119</f>
        <v>0</v>
      </c>
      <c r="AM27" s="239">
        <f>'C1 - Costs Matrix 2012'!AL111+'C1 - Costs Matrix 2012'!AL119</f>
        <v>0</v>
      </c>
      <c r="AN27" s="239">
        <f>'C1 - Costs Matrix 2012'!AM111+'C1 - Costs Matrix 2012'!AM119</f>
        <v>0</v>
      </c>
      <c r="AO27" s="239">
        <f>'C1 - Costs Matrix 2012'!AN111+'C1 - Costs Matrix 2012'!AN119</f>
        <v>0</v>
      </c>
      <c r="AP27" s="239">
        <f>'C1 - Costs Matrix 2012'!AO111+'C1 - Costs Matrix 2012'!AO119</f>
        <v>0</v>
      </c>
      <c r="AQ27" s="2081">
        <f>SUM(AK27:AP27)</f>
        <v>0</v>
      </c>
    </row>
    <row r="28" spans="1:44">
      <c r="A28" s="761" t="s">
        <v>638</v>
      </c>
      <c r="Y28" s="762">
        <f>Y26+Y27</f>
        <v>0</v>
      </c>
      <c r="Z28" s="762">
        <f>Z26+Z27</f>
        <v>0</v>
      </c>
      <c r="AA28" s="1606">
        <f>AA26+AA27</f>
        <v>0</v>
      </c>
      <c r="AB28" s="762">
        <f>AB26+AB27</f>
        <v>0</v>
      </c>
      <c r="AC28" s="762">
        <f t="shared" ref="AC28:AD28" si="16">AC26+AC27</f>
        <v>0</v>
      </c>
      <c r="AD28" s="762">
        <f t="shared" si="16"/>
        <v>0</v>
      </c>
      <c r="AE28" s="762">
        <f>AE26+AE27</f>
        <v>0</v>
      </c>
      <c r="AF28" s="1609">
        <f>AF26+AF27</f>
        <v>0</v>
      </c>
      <c r="AG28" s="762">
        <f>AG26+AG27</f>
        <v>0</v>
      </c>
      <c r="AH28" s="762">
        <f>AH26+AH27</f>
        <v>0</v>
      </c>
      <c r="AK28" s="762">
        <f>AK26+AK27</f>
        <v>0</v>
      </c>
      <c r="AL28" s="762">
        <f t="shared" ref="AL28:AQ28" si="17">AL26+AL27</f>
        <v>0</v>
      </c>
      <c r="AM28" s="762">
        <f t="shared" si="17"/>
        <v>0</v>
      </c>
      <c r="AN28" s="762">
        <f t="shared" si="17"/>
        <v>0</v>
      </c>
      <c r="AO28" s="762">
        <f t="shared" si="17"/>
        <v>0</v>
      </c>
      <c r="AP28" s="762">
        <f t="shared" si="17"/>
        <v>0</v>
      </c>
      <c r="AQ28" s="762">
        <f t="shared" si="17"/>
        <v>0</v>
      </c>
    </row>
    <row r="29" spans="1:44">
      <c r="A29" s="761"/>
    </row>
    <row r="30" spans="1:44">
      <c r="A30" s="764" t="s">
        <v>639</v>
      </c>
    </row>
    <row r="31" spans="1:44">
      <c r="A31" s="755" t="s">
        <v>437</v>
      </c>
      <c r="X31" s="760">
        <f>X17</f>
        <v>0</v>
      </c>
      <c r="Y31" s="760">
        <f t="shared" ref="Y31:AG32" si="18">Y24+Y17</f>
        <v>0</v>
      </c>
      <c r="Z31" s="760">
        <f t="shared" si="18"/>
        <v>0</v>
      </c>
      <c r="AA31" s="760">
        <f t="shared" si="18"/>
        <v>0</v>
      </c>
      <c r="AB31" s="760">
        <f t="shared" si="18"/>
        <v>0</v>
      </c>
      <c r="AC31" s="760">
        <f t="shared" ref="AC31:AD31" si="19">AC24+AC17</f>
        <v>0</v>
      </c>
      <c r="AD31" s="760">
        <f t="shared" si="19"/>
        <v>0</v>
      </c>
      <c r="AE31" s="760">
        <f>AE24+AE17</f>
        <v>0</v>
      </c>
      <c r="AF31" s="760">
        <f t="shared" si="18"/>
        <v>0</v>
      </c>
      <c r="AG31" s="760">
        <f t="shared" si="18"/>
        <v>0</v>
      </c>
      <c r="AH31" s="760">
        <f>AH24+AH17</f>
        <v>0</v>
      </c>
      <c r="AI31" s="760">
        <f>X31+AH31</f>
        <v>0</v>
      </c>
      <c r="AK31" s="760">
        <f t="shared" ref="AK31:AP31" si="20">AK24+AK17</f>
        <v>0</v>
      </c>
      <c r="AL31" s="760">
        <f t="shared" si="20"/>
        <v>0</v>
      </c>
      <c r="AM31" s="760">
        <f t="shared" si="20"/>
        <v>0</v>
      </c>
      <c r="AN31" s="760">
        <f t="shared" si="20"/>
        <v>0</v>
      </c>
      <c r="AO31" s="760">
        <f t="shared" si="20"/>
        <v>0</v>
      </c>
      <c r="AP31" s="760">
        <f t="shared" si="20"/>
        <v>0</v>
      </c>
      <c r="AQ31" s="760">
        <f t="shared" ref="AQ31" si="21">AQ24+AQ17</f>
        <v>0</v>
      </c>
      <c r="AR31" s="760">
        <f>AQ31+AI31</f>
        <v>0</v>
      </c>
    </row>
    <row r="32" spans="1:44">
      <c r="A32" s="755" t="s">
        <v>636</v>
      </c>
      <c r="X32" s="757">
        <f>X18</f>
        <v>0</v>
      </c>
      <c r="Y32" s="757">
        <f t="shared" si="18"/>
        <v>0</v>
      </c>
      <c r="Z32" s="757">
        <f t="shared" si="18"/>
        <v>0</v>
      </c>
      <c r="AA32" s="757">
        <f t="shared" si="18"/>
        <v>0</v>
      </c>
      <c r="AB32" s="757">
        <f t="shared" si="18"/>
        <v>0</v>
      </c>
      <c r="AC32" s="757">
        <f t="shared" ref="AC32:AD32" si="22">AC25+AC18</f>
        <v>0</v>
      </c>
      <c r="AD32" s="757">
        <f t="shared" si="22"/>
        <v>0</v>
      </c>
      <c r="AE32" s="757">
        <f>AE25+AE18</f>
        <v>0</v>
      </c>
      <c r="AF32" s="757">
        <f>AF25+AF18</f>
        <v>0</v>
      </c>
      <c r="AG32" s="757">
        <f t="shared" si="18"/>
        <v>0</v>
      </c>
      <c r="AH32" s="757">
        <f>AH25+AH18</f>
        <v>0</v>
      </c>
      <c r="AI32" s="757">
        <f>X32+AH32</f>
        <v>0</v>
      </c>
      <c r="AK32" s="757">
        <f t="shared" ref="AK32:AP32" si="23">AK25+AK18</f>
        <v>0</v>
      </c>
      <c r="AL32" s="757">
        <f t="shared" si="23"/>
        <v>0</v>
      </c>
      <c r="AM32" s="757">
        <f t="shared" si="23"/>
        <v>0</v>
      </c>
      <c r="AN32" s="757">
        <f t="shared" si="23"/>
        <v>0</v>
      </c>
      <c r="AO32" s="757">
        <f t="shared" si="23"/>
        <v>0</v>
      </c>
      <c r="AP32" s="757">
        <f t="shared" si="23"/>
        <v>0</v>
      </c>
      <c r="AQ32" s="757">
        <f t="shared" ref="AQ32" si="24">AQ25+AQ18</f>
        <v>0</v>
      </c>
      <c r="AR32" s="757">
        <f t="shared" ref="AR32:AR35" si="25">AQ32+AI32</f>
        <v>0</v>
      </c>
    </row>
    <row r="33" spans="1:44">
      <c r="A33" s="755"/>
      <c r="X33" s="760">
        <f t="shared" ref="X33:AH33" si="26">X32+X31</f>
        <v>0</v>
      </c>
      <c r="Y33" s="760">
        <f t="shared" si="26"/>
        <v>0</v>
      </c>
      <c r="Z33" s="760">
        <f t="shared" si="26"/>
        <v>0</v>
      </c>
      <c r="AA33" s="760">
        <f t="shared" si="26"/>
        <v>0</v>
      </c>
      <c r="AB33" s="760">
        <f t="shared" si="26"/>
        <v>0</v>
      </c>
      <c r="AC33" s="760">
        <f t="shared" ref="AC33:AD33" si="27">AC32+AC31</f>
        <v>0</v>
      </c>
      <c r="AD33" s="760">
        <f t="shared" si="27"/>
        <v>0</v>
      </c>
      <c r="AE33" s="760">
        <f>AE32+AE31</f>
        <v>0</v>
      </c>
      <c r="AF33" s="760">
        <f t="shared" si="26"/>
        <v>0</v>
      </c>
      <c r="AG33" s="760">
        <f t="shared" si="26"/>
        <v>0</v>
      </c>
      <c r="AH33" s="760">
        <f t="shared" si="26"/>
        <v>0</v>
      </c>
      <c r="AI33" s="760">
        <f>X33+AH33</f>
        <v>0</v>
      </c>
      <c r="AK33" s="760">
        <f t="shared" ref="AK33:AP33" si="28">AK32+AK31</f>
        <v>0</v>
      </c>
      <c r="AL33" s="760">
        <f t="shared" si="28"/>
        <v>0</v>
      </c>
      <c r="AM33" s="760">
        <f t="shared" si="28"/>
        <v>0</v>
      </c>
      <c r="AN33" s="760">
        <f t="shared" si="28"/>
        <v>0</v>
      </c>
      <c r="AO33" s="760">
        <f t="shared" si="28"/>
        <v>0</v>
      </c>
      <c r="AP33" s="760">
        <f t="shared" si="28"/>
        <v>0</v>
      </c>
      <c r="AQ33" s="760">
        <f t="shared" ref="AQ33" si="29">AQ32+AQ31</f>
        <v>0</v>
      </c>
      <c r="AR33" s="760">
        <f t="shared" si="25"/>
        <v>0</v>
      </c>
    </row>
    <row r="34" spans="1:44">
      <c r="A34" s="765" t="s">
        <v>60</v>
      </c>
      <c r="X34" s="757">
        <f>X10</f>
        <v>0</v>
      </c>
      <c r="Y34" s="757">
        <f t="shared" ref="Y34:AG34" si="30">Y27+Y20</f>
        <v>0</v>
      </c>
      <c r="Z34" s="757">
        <f t="shared" si="30"/>
        <v>0</v>
      </c>
      <c r="AA34" s="757">
        <f t="shared" si="30"/>
        <v>0</v>
      </c>
      <c r="AB34" s="757">
        <f t="shared" si="30"/>
        <v>0</v>
      </c>
      <c r="AC34" s="757">
        <f t="shared" ref="AC34:AD34" si="31">AC27+AC20</f>
        <v>0</v>
      </c>
      <c r="AD34" s="757">
        <f t="shared" si="31"/>
        <v>0</v>
      </c>
      <c r="AE34" s="757">
        <f>AE27+AE20</f>
        <v>0</v>
      </c>
      <c r="AF34" s="757">
        <f t="shared" si="30"/>
        <v>0</v>
      </c>
      <c r="AG34" s="757">
        <f t="shared" si="30"/>
        <v>0</v>
      </c>
      <c r="AH34" s="757">
        <f>AH27+AH20</f>
        <v>0</v>
      </c>
      <c r="AI34" s="757">
        <f>X34+AH34</f>
        <v>0</v>
      </c>
      <c r="AK34" s="757">
        <f t="shared" ref="AK34:AP34" si="32">AK27+AK20</f>
        <v>0</v>
      </c>
      <c r="AL34" s="757">
        <f t="shared" si="32"/>
        <v>0</v>
      </c>
      <c r="AM34" s="757">
        <f t="shared" si="32"/>
        <v>0</v>
      </c>
      <c r="AN34" s="757">
        <f t="shared" si="32"/>
        <v>0</v>
      </c>
      <c r="AO34" s="757">
        <f t="shared" si="32"/>
        <v>0</v>
      </c>
      <c r="AP34" s="757">
        <f t="shared" si="32"/>
        <v>0</v>
      </c>
      <c r="AQ34" s="757">
        <f t="shared" ref="AQ34" si="33">AQ27+AQ20</f>
        <v>0</v>
      </c>
      <c r="AR34" s="757">
        <f t="shared" si="25"/>
        <v>0</v>
      </c>
    </row>
    <row r="35" spans="1:44">
      <c r="X35" s="762">
        <f>X33+X34</f>
        <v>0</v>
      </c>
      <c r="Y35" s="762">
        <f t="shared" ref="Y35:AG35" si="34">Y33+Y34</f>
        <v>0</v>
      </c>
      <c r="Z35" s="762">
        <f t="shared" si="34"/>
        <v>0</v>
      </c>
      <c r="AA35" s="762">
        <f t="shared" si="34"/>
        <v>0</v>
      </c>
      <c r="AB35" s="762">
        <f t="shared" si="34"/>
        <v>0</v>
      </c>
      <c r="AC35" s="762">
        <f t="shared" ref="AC35:AD35" si="35">AC33+AC34</f>
        <v>0</v>
      </c>
      <c r="AD35" s="762">
        <f t="shared" si="35"/>
        <v>0</v>
      </c>
      <c r="AE35" s="762">
        <f t="shared" si="34"/>
        <v>0</v>
      </c>
      <c r="AF35" s="762">
        <f t="shared" si="34"/>
        <v>0</v>
      </c>
      <c r="AG35" s="762">
        <f t="shared" si="34"/>
        <v>0</v>
      </c>
      <c r="AH35" s="762">
        <f>AH33+AH34</f>
        <v>0</v>
      </c>
      <c r="AI35" s="762">
        <f>X33+AH35</f>
        <v>0</v>
      </c>
      <c r="AK35" s="762">
        <f t="shared" ref="AK35:AP35" si="36">AK33+AK34</f>
        <v>0</v>
      </c>
      <c r="AL35" s="762">
        <f t="shared" si="36"/>
        <v>0</v>
      </c>
      <c r="AM35" s="762">
        <f t="shared" si="36"/>
        <v>0</v>
      </c>
      <c r="AN35" s="762">
        <f t="shared" si="36"/>
        <v>0</v>
      </c>
      <c r="AO35" s="762">
        <f t="shared" si="36"/>
        <v>0</v>
      </c>
      <c r="AP35" s="762">
        <f t="shared" si="36"/>
        <v>0</v>
      </c>
      <c r="AQ35" s="762">
        <f t="shared" ref="AQ35" si="37">AQ33+AQ34</f>
        <v>0</v>
      </c>
      <c r="AR35" s="762">
        <f t="shared" si="25"/>
        <v>0</v>
      </c>
    </row>
    <row r="36" spans="1:44" ht="16.5" customHeight="1"/>
    <row r="37" spans="1:44">
      <c r="A37" s="722" t="s">
        <v>640</v>
      </c>
      <c r="X37" s="2061"/>
      <c r="Y37" s="2082"/>
      <c r="Z37" s="2061"/>
      <c r="AA37" s="766"/>
      <c r="AB37" s="766"/>
      <c r="AC37" s="766"/>
      <c r="AD37" s="766"/>
      <c r="AE37" s="766"/>
      <c r="AF37" s="766"/>
      <c r="AG37" s="766"/>
      <c r="AH37" s="766"/>
    </row>
    <row r="38" spans="1:44">
      <c r="X38" s="2061"/>
      <c r="Y38" s="766"/>
      <c r="Z38" s="766"/>
      <c r="AA38" s="766"/>
      <c r="AB38" s="766"/>
      <c r="AC38" s="766"/>
      <c r="AD38" s="766"/>
      <c r="AE38" s="766"/>
      <c r="AF38" s="766"/>
      <c r="AG38" s="766"/>
      <c r="AH38" s="766"/>
    </row>
    <row r="43" spans="1:44">
      <c r="A43" s="722" t="s">
        <v>1555</v>
      </c>
    </row>
    <row r="44" spans="1:44">
      <c r="A44" s="2083">
        <v>1</v>
      </c>
      <c r="B44" s="2080" t="e">
        <f>X35/AI35</f>
        <v>#DIV/0!</v>
      </c>
    </row>
    <row r="45" spans="1:44">
      <c r="A45" s="2083">
        <v>2</v>
      </c>
      <c r="B45" s="2080" t="e">
        <f>X35/AR35</f>
        <v>#DIV/0!</v>
      </c>
    </row>
  </sheetData>
  <mergeCells count="8">
    <mergeCell ref="Y5:AG5"/>
    <mergeCell ref="R5:W5"/>
    <mergeCell ref="E5:M5"/>
    <mergeCell ref="B5:D5"/>
    <mergeCell ref="AK4:AQ4"/>
    <mergeCell ref="B4:P4"/>
    <mergeCell ref="R4:W4"/>
    <mergeCell ref="Y4:AG4"/>
  </mergeCells>
  <pageMargins left="0.35433070866141736" right="0.11811023622047245" top="0.59055118110236227" bottom="0.39370078740157483" header="0.31496062992125984" footer="0.11811023622047245"/>
  <pageSetup paperSize="8" scale="40" orientation="landscape" r:id="rId1"/>
  <headerFooter>
    <oddHeader>&amp;C&amp;"Verdana,Bold"&amp;14&amp;A</oddHeader>
    <oddFooter>&amp;L&amp;D&amp;T&amp;C&amp;Z&amp;F&amp;R&amp;A</oddFooter>
  </headerFooter>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V7"/>
  <sheetViews>
    <sheetView zoomScale="70" zoomScaleNormal="70" zoomScaleSheetLayoutView="85" zoomScalePageLayoutView="70" workbookViewId="0"/>
  </sheetViews>
  <sheetFormatPr defaultRowHeight="12.75"/>
  <cols>
    <col min="1" max="1" width="38.375" style="118" customWidth="1"/>
    <col min="2" max="5" width="2.125" style="118" customWidth="1"/>
    <col min="6" max="12" width="7.375" style="118" customWidth="1"/>
    <col min="13" max="13" width="9" style="118"/>
    <col min="14" max="20" width="7.875" style="118" customWidth="1"/>
    <col min="21" max="16384" width="9" style="118"/>
  </cols>
  <sheetData>
    <row r="1" spans="1:22" s="115" customFormat="1" ht="15">
      <c r="A1" s="1506" t="s">
        <v>138</v>
      </c>
      <c r="B1" s="114"/>
      <c r="C1" s="114"/>
      <c r="D1" s="114"/>
      <c r="E1" s="114"/>
      <c r="F1" s="114"/>
      <c r="G1" s="114"/>
      <c r="H1" s="114"/>
      <c r="I1" s="114"/>
      <c r="J1" s="114"/>
      <c r="K1" s="114"/>
      <c r="L1" s="114"/>
      <c r="M1" s="114"/>
      <c r="N1" s="114"/>
      <c r="O1" s="114"/>
      <c r="P1" s="114"/>
      <c r="Q1" s="114"/>
      <c r="R1" s="114"/>
      <c r="S1" s="114"/>
      <c r="T1" s="114"/>
      <c r="U1" s="114"/>
      <c r="V1" s="114"/>
    </row>
    <row r="2" spans="1:22" s="115" customFormat="1" ht="15">
      <c r="A2" s="1506" t="str">
        <f>Cover!D13</f>
        <v>[DNO]</v>
      </c>
      <c r="B2" s="116"/>
      <c r="C2" s="116"/>
      <c r="D2" s="116"/>
      <c r="E2" s="37"/>
    </row>
    <row r="3" spans="1:22" s="115" customFormat="1" ht="15">
      <c r="A3" s="1506">
        <f>Cover!D15</f>
        <v>2012</v>
      </c>
      <c r="B3" s="117"/>
      <c r="C3" s="117"/>
      <c r="D3" s="117"/>
      <c r="E3" s="37"/>
      <c r="N3" s="117"/>
      <c r="O3" s="117"/>
      <c r="P3" s="117"/>
      <c r="Q3" s="117"/>
      <c r="R3" s="117"/>
      <c r="S3" s="117"/>
      <c r="T3" s="117"/>
      <c r="U3" s="116"/>
    </row>
    <row r="4" spans="1:22">
      <c r="N4" s="247"/>
      <c r="O4" s="247"/>
      <c r="P4" s="247"/>
      <c r="Q4" s="247"/>
      <c r="R4" s="247"/>
      <c r="S4" s="247"/>
      <c r="T4" s="247"/>
      <c r="U4" s="247"/>
    </row>
    <row r="5" spans="1:22">
      <c r="N5" s="247"/>
      <c r="O5" s="247"/>
      <c r="P5" s="247"/>
      <c r="Q5" s="247"/>
      <c r="R5" s="247"/>
      <c r="S5" s="247"/>
      <c r="T5" s="247"/>
      <c r="U5" s="247"/>
    </row>
    <row r="7" spans="1:22">
      <c r="A7" s="120" t="s">
        <v>1339</v>
      </c>
    </row>
  </sheetData>
  <printOptions headings="1" gridLines="1"/>
  <pageMargins left="0.31496062992125984" right="0.11811023622047245" top="0.59055118110236227" bottom="0.35433070866141736" header="0.31496062992125984" footer="0.11811023622047245"/>
  <pageSetup paperSize="8" scale="72" orientation="portrait" r:id="rId1"/>
  <headerFooter>
    <oddHeader>&amp;R&amp;"Verdana,Bold"&amp;14&amp;A</oddHeader>
    <oddFooter>&amp;L&amp;D &amp;T&amp;C&amp;Z&amp;F&amp;R&amp;A</oddFooter>
  </headerFooter>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CX453"/>
  <sheetViews>
    <sheetView topLeftCell="B1" zoomScale="70" zoomScaleNormal="70" zoomScaleSheetLayoutView="90" workbookViewId="0">
      <selection activeCell="I26" sqref="I26"/>
    </sheetView>
  </sheetViews>
  <sheetFormatPr defaultRowHeight="12.75" outlineLevelCol="1"/>
  <cols>
    <col min="1" max="1" width="78.125" style="1280" bestFit="1" customWidth="1"/>
    <col min="2" max="2" width="9" style="1280"/>
    <col min="3" max="5" width="2.125" style="1280" customWidth="1"/>
    <col min="6" max="12" width="11.125" style="1280" customWidth="1"/>
    <col min="13" max="13" width="3.75" style="1280" customWidth="1"/>
    <col min="14" max="14" width="9" style="1280"/>
    <col min="15" max="15" width="11.125" style="1280" customWidth="1" outlineLevel="1"/>
    <col min="16" max="16" width="12.625" style="1280" customWidth="1" outlineLevel="1"/>
    <col min="17" max="18" width="8.875" style="1280" customWidth="1" outlineLevel="1"/>
    <col min="19" max="19" width="3.25" style="1280" customWidth="1" outlineLevel="1"/>
    <col min="20" max="23" width="8.875" style="1280" customWidth="1" outlineLevel="1"/>
    <col min="24" max="24" width="3.75" style="1280" customWidth="1" outlineLevel="1"/>
    <col min="25" max="25" width="38.375" style="1280" customWidth="1" outlineLevel="1"/>
    <col min="26" max="30" width="9" style="1280" customWidth="1" outlineLevel="1"/>
    <col min="31" max="31" width="4.125" style="1280" customWidth="1" outlineLevel="1"/>
    <col min="32" max="32" width="9" style="1280"/>
    <col min="33" max="33" width="11.125" style="1280" customWidth="1" outlineLevel="1"/>
    <col min="34" max="34" width="12.625" style="1280" customWidth="1" outlineLevel="1"/>
    <col min="35" max="36" width="8.875" style="1280" customWidth="1" outlineLevel="1"/>
    <col min="37" max="37" width="3.25" style="1280" customWidth="1" outlineLevel="1"/>
    <col min="38" max="41" width="8.875" style="1280" customWidth="1" outlineLevel="1"/>
    <col min="42" max="42" width="3.75" style="1280" customWidth="1" outlineLevel="1"/>
    <col min="43" max="43" width="38.375" style="1280" customWidth="1" outlineLevel="1"/>
    <col min="44" max="48" width="9" style="1280" customWidth="1" outlineLevel="1"/>
    <col min="49" max="49" width="3.875" style="1280" customWidth="1" outlineLevel="1"/>
    <col min="50" max="50" width="9" style="1280"/>
    <col min="51" max="51" width="11.125" style="1280" customWidth="1" outlineLevel="1"/>
    <col min="52" max="52" width="12.625" style="1280" customWidth="1" outlineLevel="1"/>
    <col min="53" max="54" width="8.875" style="1280" customWidth="1" outlineLevel="1"/>
    <col min="55" max="55" width="3.25" style="1280" customWidth="1" outlineLevel="1"/>
    <col min="56" max="59" width="8.875" style="1280" customWidth="1" outlineLevel="1"/>
    <col min="60" max="60" width="3.75" style="1280" customWidth="1" outlineLevel="1"/>
    <col min="61" max="61" width="38.375" style="1280" customWidth="1" outlineLevel="1"/>
    <col min="62" max="66" width="9" style="1280" customWidth="1" outlineLevel="1"/>
    <col min="67" max="67" width="2.875" style="1280" customWidth="1" outlineLevel="1"/>
    <col min="68" max="68" width="9" style="1280"/>
    <col min="69" max="69" width="11.125" style="1280" customWidth="1" outlineLevel="1"/>
    <col min="70" max="70" width="12.625" style="1280" customWidth="1" outlineLevel="1"/>
    <col min="71" max="72" width="8.875" style="1280" customWidth="1" outlineLevel="1"/>
    <col min="73" max="73" width="3.25" style="1280" customWidth="1" outlineLevel="1"/>
    <col min="74" max="77" width="8.875" style="1280" customWidth="1" outlineLevel="1"/>
    <col min="78" max="78" width="3.75" style="1280" customWidth="1" outlineLevel="1"/>
    <col min="79" max="79" width="38.375" style="1280" customWidth="1" outlineLevel="1"/>
    <col min="80" max="84" width="9" style="1280" customWidth="1" outlineLevel="1"/>
    <col min="85" max="85" width="3.875" style="1280" customWidth="1" outlineLevel="1"/>
    <col min="86" max="86" width="9" style="1280"/>
    <col min="87" max="87" width="11.125" style="1280" customWidth="1" outlineLevel="1"/>
    <col min="88" max="88" width="12.625" style="1280" customWidth="1" outlineLevel="1"/>
    <col min="89" max="90" width="8.875" style="1280" customWidth="1" outlineLevel="1"/>
    <col min="91" max="91" width="3.25" style="1280" customWidth="1" outlineLevel="1"/>
    <col min="92" max="95" width="8.875" style="1280" customWidth="1" outlineLevel="1"/>
    <col min="96" max="96" width="3.75" style="1280" customWidth="1" outlineLevel="1"/>
    <col min="97" max="97" width="38.375" style="1280" customWidth="1" outlineLevel="1"/>
    <col min="98" max="102" width="9" style="1280" customWidth="1" outlineLevel="1"/>
    <col min="103" max="16384" width="9" style="1280"/>
  </cols>
  <sheetData>
    <row r="1" spans="1:102" s="33" customFormat="1" ht="15">
      <c r="A1" s="8" t="s">
        <v>1244</v>
      </c>
      <c r="B1" s="23"/>
      <c r="C1" s="23"/>
      <c r="D1" s="23"/>
      <c r="E1" s="23"/>
      <c r="F1" s="23"/>
      <c r="G1" s="23"/>
      <c r="H1" s="23"/>
      <c r="I1" s="23"/>
      <c r="J1" s="23"/>
      <c r="K1" s="23"/>
      <c r="L1" s="23"/>
      <c r="M1" s="23"/>
      <c r="N1" s="23"/>
      <c r="O1" s="23"/>
      <c r="AF1" s="23"/>
      <c r="AG1" s="23"/>
      <c r="AY1" s="23"/>
      <c r="BQ1" s="23"/>
      <c r="CI1" s="23"/>
    </row>
    <row r="2" spans="1:102" s="33" customFormat="1" ht="25.5" customHeight="1">
      <c r="A2" s="8" t="str">
        <f>Cover!D13</f>
        <v>[DNO]</v>
      </c>
      <c r="B2" s="31"/>
      <c r="C2" s="31"/>
      <c r="D2" s="31"/>
      <c r="E2" s="31"/>
      <c r="N2" s="1980">
        <v>2011</v>
      </c>
      <c r="AF2" s="1980">
        <v>2012</v>
      </c>
      <c r="AX2" s="1980">
        <v>2013</v>
      </c>
      <c r="BP2" s="1980">
        <v>2014</v>
      </c>
      <c r="CH2" s="1980">
        <v>2015</v>
      </c>
      <c r="CI2" s="1976"/>
    </row>
    <row r="3" spans="1:102" s="33" customFormat="1" ht="15">
      <c r="A3" s="8">
        <f>Cover!D15</f>
        <v>2012</v>
      </c>
      <c r="B3" s="2"/>
      <c r="C3" s="2"/>
      <c r="D3" s="2"/>
      <c r="E3" s="2"/>
      <c r="N3" s="1981"/>
      <c r="AF3" s="1981"/>
      <c r="AX3" s="1981"/>
      <c r="BP3" s="1981"/>
      <c r="CH3" s="1981"/>
    </row>
    <row r="4" spans="1:102" ht="38.25">
      <c r="F4" s="3">
        <v>2010</v>
      </c>
      <c r="G4" s="3">
        <v>2011</v>
      </c>
      <c r="H4" s="3">
        <v>2012</v>
      </c>
      <c r="I4" s="3">
        <v>2013</v>
      </c>
      <c r="J4" s="3">
        <v>2014</v>
      </c>
      <c r="K4" s="3">
        <v>2015</v>
      </c>
      <c r="L4" s="176" t="s">
        <v>1</v>
      </c>
      <c r="M4" s="989"/>
      <c r="N4" s="1979"/>
      <c r="O4" s="1814" t="s">
        <v>1601</v>
      </c>
      <c r="P4" s="1814"/>
      <c r="Q4" s="1814"/>
      <c r="R4" s="1814"/>
      <c r="S4" s="580"/>
      <c r="T4" s="1814" t="s">
        <v>1603</v>
      </c>
      <c r="U4" s="1814"/>
      <c r="V4" s="1814"/>
      <c r="W4" s="1814"/>
      <c r="X4" s="1815"/>
      <c r="Y4" s="1815"/>
      <c r="Z4" s="1816" t="s">
        <v>1337</v>
      </c>
      <c r="AA4" s="1816"/>
      <c r="AB4" s="1816"/>
      <c r="AC4" s="1816"/>
      <c r="AE4" s="33"/>
      <c r="AF4" s="1979"/>
      <c r="AG4" s="1814" t="s">
        <v>1601</v>
      </c>
      <c r="AH4" s="1814"/>
      <c r="AI4" s="1814"/>
      <c r="AJ4" s="1814"/>
      <c r="AK4" s="580"/>
      <c r="AL4" s="1814" t="s">
        <v>1603</v>
      </c>
      <c r="AM4" s="1814"/>
      <c r="AN4" s="1814"/>
      <c r="AO4" s="1814"/>
      <c r="AP4" s="1815"/>
      <c r="AQ4" s="1815"/>
      <c r="AR4" s="1816" t="s">
        <v>1337</v>
      </c>
      <c r="AS4" s="1816"/>
      <c r="AT4" s="1816"/>
      <c r="AU4" s="1816"/>
      <c r="AW4" s="33"/>
      <c r="AX4" s="1979"/>
      <c r="AY4" s="1814" t="s">
        <v>1601</v>
      </c>
      <c r="AZ4" s="1814"/>
      <c r="BA4" s="1814"/>
      <c r="BB4" s="1814"/>
      <c r="BC4" s="580"/>
      <c r="BD4" s="1814" t="s">
        <v>1603</v>
      </c>
      <c r="BE4" s="1814"/>
      <c r="BF4" s="1814"/>
      <c r="BG4" s="1814"/>
      <c r="BH4" s="1815"/>
      <c r="BI4" s="1815"/>
      <c r="BJ4" s="1816" t="s">
        <v>1337</v>
      </c>
      <c r="BK4" s="1816"/>
      <c r="BL4" s="1816"/>
      <c r="BM4" s="1816"/>
      <c r="BO4" s="33"/>
      <c r="BP4" s="1979"/>
      <c r="BQ4" s="1814" t="s">
        <v>1601</v>
      </c>
      <c r="BR4" s="1814"/>
      <c r="BS4" s="1814"/>
      <c r="BT4" s="1814"/>
      <c r="BU4" s="580"/>
      <c r="BV4" s="1814" t="s">
        <v>1603</v>
      </c>
      <c r="BW4" s="1814"/>
      <c r="BX4" s="1814"/>
      <c r="BY4" s="1814"/>
      <c r="BZ4" s="1815"/>
      <c r="CA4" s="1815"/>
      <c r="CB4" s="1816" t="s">
        <v>1337</v>
      </c>
      <c r="CC4" s="1816"/>
      <c r="CD4" s="1816"/>
      <c r="CE4" s="1816"/>
      <c r="CG4" s="33"/>
      <c r="CH4" s="1979"/>
      <c r="CI4" s="1814" t="s">
        <v>1601</v>
      </c>
      <c r="CJ4" s="1814"/>
      <c r="CK4" s="1814"/>
      <c r="CL4" s="1814"/>
      <c r="CM4" s="580"/>
      <c r="CN4" s="1814" t="s">
        <v>1603</v>
      </c>
      <c r="CO4" s="1814"/>
      <c r="CP4" s="1814"/>
      <c r="CQ4" s="1814"/>
      <c r="CR4" s="1815"/>
      <c r="CS4" s="1815"/>
      <c r="CT4" s="1816" t="s">
        <v>1337</v>
      </c>
      <c r="CU4" s="1816"/>
      <c r="CV4" s="1816"/>
      <c r="CW4" s="1816"/>
    </row>
    <row r="5" spans="1:102" ht="51">
      <c r="A5" s="583" t="str">
        <f>Cover!C21</f>
        <v>- none -</v>
      </c>
      <c r="F5" s="1640" t="s">
        <v>0</v>
      </c>
      <c r="G5" s="1708"/>
      <c r="H5" s="1164"/>
      <c r="I5" s="1164" t="s">
        <v>1</v>
      </c>
      <c r="J5" s="1164"/>
      <c r="K5" s="1709"/>
      <c r="L5" s="1641" t="s">
        <v>4</v>
      </c>
      <c r="M5" s="989"/>
      <c r="N5" s="1979"/>
      <c r="O5" s="1042" t="s">
        <v>1309</v>
      </c>
      <c r="P5" s="1817" t="s">
        <v>1602</v>
      </c>
      <c r="Q5" s="1817" t="s">
        <v>199</v>
      </c>
      <c r="R5" s="1817" t="s">
        <v>317</v>
      </c>
      <c r="S5" s="1310"/>
      <c r="T5" s="1042" t="s">
        <v>1309</v>
      </c>
      <c r="U5" s="1817" t="s">
        <v>1602</v>
      </c>
      <c r="V5" s="1817" t="s">
        <v>199</v>
      </c>
      <c r="W5" s="1817" t="s">
        <v>317</v>
      </c>
      <c r="X5" s="1310"/>
      <c r="Y5" s="1036"/>
      <c r="Z5" s="1042" t="s">
        <v>1309</v>
      </c>
      <c r="AA5" s="1817" t="s">
        <v>1602</v>
      </c>
      <c r="AB5" s="1817" t="s">
        <v>199</v>
      </c>
      <c r="AC5" s="1817" t="s">
        <v>317</v>
      </c>
      <c r="AE5" s="33"/>
      <c r="AF5" s="1979"/>
      <c r="AG5" s="1042" t="s">
        <v>1309</v>
      </c>
      <c r="AH5" s="1817" t="s">
        <v>1602</v>
      </c>
      <c r="AI5" s="1817" t="s">
        <v>199</v>
      </c>
      <c r="AJ5" s="1817" t="s">
        <v>317</v>
      </c>
      <c r="AK5" s="1310"/>
      <c r="AL5" s="1042" t="s">
        <v>1309</v>
      </c>
      <c r="AM5" s="1817" t="s">
        <v>1602</v>
      </c>
      <c r="AN5" s="1817" t="s">
        <v>199</v>
      </c>
      <c r="AO5" s="1817" t="s">
        <v>317</v>
      </c>
      <c r="AP5" s="1310"/>
      <c r="AQ5" s="1036"/>
      <c r="AR5" s="1042" t="s">
        <v>1309</v>
      </c>
      <c r="AS5" s="1817" t="s">
        <v>1602</v>
      </c>
      <c r="AT5" s="1817" t="s">
        <v>199</v>
      </c>
      <c r="AU5" s="1817" t="s">
        <v>317</v>
      </c>
      <c r="AW5" s="33"/>
      <c r="AX5" s="1979"/>
      <c r="AY5" s="1042" t="s">
        <v>1309</v>
      </c>
      <c r="AZ5" s="1817" t="s">
        <v>1602</v>
      </c>
      <c r="BA5" s="1817" t="s">
        <v>199</v>
      </c>
      <c r="BB5" s="1817" t="s">
        <v>317</v>
      </c>
      <c r="BC5" s="1310"/>
      <c r="BD5" s="1042" t="s">
        <v>1309</v>
      </c>
      <c r="BE5" s="1817" t="s">
        <v>1602</v>
      </c>
      <c r="BF5" s="1817" t="s">
        <v>199</v>
      </c>
      <c r="BG5" s="1817" t="s">
        <v>317</v>
      </c>
      <c r="BH5" s="1310"/>
      <c r="BI5" s="1036"/>
      <c r="BJ5" s="1042" t="s">
        <v>1309</v>
      </c>
      <c r="BK5" s="1817" t="s">
        <v>1602</v>
      </c>
      <c r="BL5" s="1817" t="s">
        <v>199</v>
      </c>
      <c r="BM5" s="1817" t="s">
        <v>317</v>
      </c>
      <c r="BO5" s="33"/>
      <c r="BP5" s="1979"/>
      <c r="BQ5" s="1042" t="s">
        <v>1309</v>
      </c>
      <c r="BR5" s="1817" t="s">
        <v>1602</v>
      </c>
      <c r="BS5" s="1817" t="s">
        <v>199</v>
      </c>
      <c r="BT5" s="1817" t="s">
        <v>317</v>
      </c>
      <c r="BU5" s="1310"/>
      <c r="BV5" s="1042" t="s">
        <v>1309</v>
      </c>
      <c r="BW5" s="1817" t="s">
        <v>1602</v>
      </c>
      <c r="BX5" s="1817" t="s">
        <v>199</v>
      </c>
      <c r="BY5" s="1817" t="s">
        <v>317</v>
      </c>
      <c r="BZ5" s="1310"/>
      <c r="CA5" s="1036"/>
      <c r="CB5" s="1042" t="s">
        <v>1309</v>
      </c>
      <c r="CC5" s="1817" t="s">
        <v>1602</v>
      </c>
      <c r="CD5" s="1817" t="s">
        <v>199</v>
      </c>
      <c r="CE5" s="1817" t="s">
        <v>317</v>
      </c>
      <c r="CG5" s="33"/>
      <c r="CH5" s="1979"/>
      <c r="CI5" s="1042" t="s">
        <v>1309</v>
      </c>
      <c r="CJ5" s="1817" t="s">
        <v>1602</v>
      </c>
      <c r="CK5" s="1817" t="s">
        <v>199</v>
      </c>
      <c r="CL5" s="1817" t="s">
        <v>317</v>
      </c>
      <c r="CM5" s="1310"/>
      <c r="CN5" s="1042" t="s">
        <v>1309</v>
      </c>
      <c r="CO5" s="1817" t="s">
        <v>1602</v>
      </c>
      <c r="CP5" s="1817" t="s">
        <v>199</v>
      </c>
      <c r="CQ5" s="1817" t="s">
        <v>317</v>
      </c>
      <c r="CR5" s="1310"/>
      <c r="CS5" s="1036"/>
      <c r="CT5" s="1042" t="s">
        <v>1309</v>
      </c>
      <c r="CU5" s="1817" t="s">
        <v>1602</v>
      </c>
      <c r="CV5" s="1817" t="s">
        <v>199</v>
      </c>
      <c r="CW5" s="1817" t="s">
        <v>317</v>
      </c>
    </row>
    <row r="6" spans="1:102">
      <c r="A6" s="49" t="s">
        <v>147</v>
      </c>
      <c r="B6" s="1037" t="s">
        <v>148</v>
      </c>
      <c r="C6" s="254"/>
      <c r="D6" s="587"/>
      <c r="E6" s="71"/>
      <c r="F6" s="1041"/>
      <c r="G6" s="1041"/>
      <c r="H6" s="1041"/>
      <c r="I6" s="1041"/>
      <c r="J6" s="1041"/>
      <c r="K6" s="1041"/>
      <c r="L6" s="59">
        <f>SUM(G6:K6)</f>
        <v>0</v>
      </c>
      <c r="M6" s="989"/>
      <c r="N6" s="1979"/>
      <c r="O6" s="250"/>
      <c r="P6" s="250"/>
      <c r="Q6" s="580"/>
      <c r="R6" s="250"/>
      <c r="S6" s="580"/>
      <c r="T6" s="250"/>
      <c r="U6" s="580"/>
      <c r="V6" s="250"/>
      <c r="W6" s="1818"/>
      <c r="X6" s="580"/>
      <c r="Y6" s="580"/>
      <c r="Z6" s="250"/>
      <c r="AA6" s="580"/>
      <c r="AB6" s="250"/>
      <c r="AC6" s="1818"/>
      <c r="AE6" s="33"/>
      <c r="AF6" s="1979"/>
      <c r="AG6" s="250"/>
      <c r="AH6" s="250"/>
      <c r="AI6" s="580"/>
      <c r="AJ6" s="250"/>
      <c r="AK6" s="580"/>
      <c r="AL6" s="250"/>
      <c r="AM6" s="580"/>
      <c r="AN6" s="250"/>
      <c r="AO6" s="1818"/>
      <c r="AP6" s="580"/>
      <c r="AQ6" s="580"/>
      <c r="AR6" s="250"/>
      <c r="AS6" s="580"/>
      <c r="AT6" s="250"/>
      <c r="AU6" s="1818"/>
      <c r="AW6" s="33"/>
      <c r="AX6" s="1979"/>
      <c r="AY6" s="250"/>
      <c r="AZ6" s="250"/>
      <c r="BA6" s="580"/>
      <c r="BB6" s="250"/>
      <c r="BC6" s="580"/>
      <c r="BD6" s="250"/>
      <c r="BE6" s="580"/>
      <c r="BF6" s="250"/>
      <c r="BG6" s="1818"/>
      <c r="BH6" s="580"/>
      <c r="BI6" s="580"/>
      <c r="BJ6" s="250"/>
      <c r="BK6" s="580"/>
      <c r="BL6" s="250"/>
      <c r="BM6" s="1818"/>
      <c r="BO6" s="33"/>
      <c r="BP6" s="1979"/>
      <c r="BQ6" s="250"/>
      <c r="BR6" s="250"/>
      <c r="BS6" s="580"/>
      <c r="BT6" s="250"/>
      <c r="BU6" s="580"/>
      <c r="BV6" s="250"/>
      <c r="BW6" s="580"/>
      <c r="BX6" s="250"/>
      <c r="BY6" s="1818"/>
      <c r="BZ6" s="580"/>
      <c r="CA6" s="580"/>
      <c r="CB6" s="250"/>
      <c r="CC6" s="580"/>
      <c r="CD6" s="250"/>
      <c r="CE6" s="1818"/>
      <c r="CG6" s="33"/>
      <c r="CH6" s="1979"/>
      <c r="CI6" s="250"/>
      <c r="CJ6" s="250"/>
      <c r="CK6" s="580"/>
      <c r="CL6" s="250"/>
      <c r="CM6" s="580"/>
      <c r="CN6" s="250"/>
      <c r="CO6" s="580"/>
      <c r="CP6" s="250"/>
      <c r="CQ6" s="1818"/>
      <c r="CR6" s="580"/>
      <c r="CS6" s="580"/>
      <c r="CT6" s="250"/>
      <c r="CU6" s="580"/>
      <c r="CV6" s="250"/>
      <c r="CW6" s="1818"/>
    </row>
    <row r="7" spans="1:102">
      <c r="A7" s="49" t="s">
        <v>147</v>
      </c>
      <c r="B7" s="1037" t="s">
        <v>149</v>
      </c>
      <c r="C7" s="254"/>
      <c r="D7" s="587"/>
      <c r="E7" s="71"/>
      <c r="F7" s="1041"/>
      <c r="G7" s="1041"/>
      <c r="H7" s="1041"/>
      <c r="I7" s="1041"/>
      <c r="J7" s="1041"/>
      <c r="K7" s="1041"/>
      <c r="L7" s="59">
        <f>SUM(G7:K7)</f>
        <v>0</v>
      </c>
      <c r="M7" s="989"/>
      <c r="N7" s="1979"/>
      <c r="O7" s="583">
        <f>'C1 - Costs Matrix 2011'!$W$61+'C1 - Costs Matrix 2011'!$Q$61</f>
        <v>0</v>
      </c>
      <c r="P7" s="583">
        <f>'C1 - Costs Matrix 2011'!$AQ$61</f>
        <v>0</v>
      </c>
      <c r="Q7" s="1819">
        <f>'C1 - Costs Matrix 2011'!$AG$61</f>
        <v>0</v>
      </c>
      <c r="R7" s="583">
        <f>'C1 - Costs Matrix 2011'!$AP$61</f>
        <v>0</v>
      </c>
      <c r="S7" s="587"/>
      <c r="T7" s="1820"/>
      <c r="U7" s="1821"/>
      <c r="V7" s="14"/>
      <c r="W7" s="1821"/>
      <c r="X7" s="1822"/>
      <c r="Y7" s="1389" t="s">
        <v>1622</v>
      </c>
      <c r="Z7" s="1823">
        <f>O7-T7</f>
        <v>0</v>
      </c>
      <c r="AA7" s="1824">
        <f t="shared" ref="AA7:AC7" si="0">P7-U7</f>
        <v>0</v>
      </c>
      <c r="AB7" s="1823">
        <f t="shared" si="0"/>
        <v>0</v>
      </c>
      <c r="AC7" s="1825">
        <f t="shared" si="0"/>
        <v>0</v>
      </c>
      <c r="AD7" s="1829">
        <f>G31</f>
        <v>0</v>
      </c>
      <c r="AE7" s="33"/>
      <c r="AF7" s="1979"/>
      <c r="AG7" s="583">
        <f>'C1 - Costs Matrix 2012'!$W$61+'C1 - Costs Matrix 2012'!$Q$61</f>
        <v>0</v>
      </c>
      <c r="AH7" s="583">
        <f>'C1 - Costs Matrix 2012'!$AQ$61</f>
        <v>0</v>
      </c>
      <c r="AI7" s="1819">
        <f>'C1 - Costs Matrix 2012'!$AG$61</f>
        <v>0</v>
      </c>
      <c r="AJ7" s="583">
        <f>'C1 - Costs Matrix 2012'!$AP$61</f>
        <v>0</v>
      </c>
      <c r="AK7" s="587"/>
      <c r="AL7" s="1820"/>
      <c r="AM7" s="1821"/>
      <c r="AN7" s="14"/>
      <c r="AO7" s="1821"/>
      <c r="AP7" s="1822"/>
      <c r="AQ7" s="1389" t="s">
        <v>1622</v>
      </c>
      <c r="AR7" s="1823">
        <f>AG7-AL7</f>
        <v>0</v>
      </c>
      <c r="AS7" s="1824">
        <f t="shared" ref="AS7" si="1">AH7-AM7</f>
        <v>0</v>
      </c>
      <c r="AT7" s="1823">
        <f t="shared" ref="AT7" si="2">AI7-AN7</f>
        <v>0</v>
      </c>
      <c r="AU7" s="1825">
        <f t="shared" ref="AU7" si="3">AJ7-AO7</f>
        <v>0</v>
      </c>
      <c r="AV7" s="1829">
        <f>H31</f>
        <v>0</v>
      </c>
      <c r="AW7" s="33"/>
      <c r="AX7" s="1979"/>
      <c r="AY7" s="583">
        <f>'C1 - Costs Matrix 2013'!$W$61+'C1 - Costs Matrix 2013'!$Q$61</f>
        <v>0</v>
      </c>
      <c r="AZ7" s="583">
        <f>'C1 - Costs Matrix 2013'!$AQ$61</f>
        <v>0</v>
      </c>
      <c r="BA7" s="1819">
        <f>'C1 - Costs Matrix 2013'!$AG$61</f>
        <v>0</v>
      </c>
      <c r="BB7" s="583">
        <f>'C1 - Costs Matrix 2013'!$AP$61</f>
        <v>0</v>
      </c>
      <c r="BC7" s="587"/>
      <c r="BD7" s="1820"/>
      <c r="BE7" s="1821"/>
      <c r="BF7" s="14"/>
      <c r="BG7" s="1821"/>
      <c r="BH7" s="1822"/>
      <c r="BI7" s="1389" t="s">
        <v>1622</v>
      </c>
      <c r="BJ7" s="1823">
        <f>AY7-BD7</f>
        <v>0</v>
      </c>
      <c r="BK7" s="1824">
        <f t="shared" ref="BK7" si="4">AZ7-BE7</f>
        <v>0</v>
      </c>
      <c r="BL7" s="1823">
        <f t="shared" ref="BL7" si="5">BA7-BF7</f>
        <v>0</v>
      </c>
      <c r="BM7" s="1825">
        <f t="shared" ref="BM7" si="6">BB7-BG7</f>
        <v>0</v>
      </c>
      <c r="BN7" s="1829">
        <f>I31</f>
        <v>0</v>
      </c>
      <c r="BO7" s="33"/>
      <c r="BP7" s="1979"/>
      <c r="BQ7" s="583">
        <f>'C1 - Costs Matrix 2014'!$W$61+'C1 - Costs Matrix 2014'!$Q$61</f>
        <v>0</v>
      </c>
      <c r="BR7" s="583">
        <f>'C1 - Costs Matrix 2014'!$AQ$61</f>
        <v>0</v>
      </c>
      <c r="BS7" s="1819">
        <f>'C1 - Costs Matrix 2014'!$AG$61</f>
        <v>0</v>
      </c>
      <c r="BT7" s="583">
        <f>'C1 - Costs Matrix 2014'!$AP$61</f>
        <v>0</v>
      </c>
      <c r="BU7" s="587"/>
      <c r="BV7" s="1820"/>
      <c r="BW7" s="1821"/>
      <c r="BX7" s="14"/>
      <c r="BY7" s="1821"/>
      <c r="BZ7" s="1822"/>
      <c r="CA7" s="1389" t="s">
        <v>1622</v>
      </c>
      <c r="CB7" s="1823">
        <f>BQ7-BV7</f>
        <v>0</v>
      </c>
      <c r="CC7" s="1824">
        <f t="shared" ref="CC7" si="7">BR7-BW7</f>
        <v>0</v>
      </c>
      <c r="CD7" s="1823">
        <f t="shared" ref="CD7" si="8">BS7-BX7</f>
        <v>0</v>
      </c>
      <c r="CE7" s="1825">
        <f t="shared" ref="CE7" si="9">BT7-BY7</f>
        <v>0</v>
      </c>
      <c r="CF7" s="1829">
        <f>J31</f>
        <v>0</v>
      </c>
      <c r="CG7" s="33"/>
      <c r="CH7" s="1979"/>
      <c r="CI7" s="583">
        <f>'C1 - Costs Matrix 2015'!$W$61+'C1 - Costs Matrix 2015'!$Q$61</f>
        <v>0</v>
      </c>
      <c r="CJ7" s="583">
        <f>'C1 - Costs Matrix 2015'!$AQ$61</f>
        <v>0</v>
      </c>
      <c r="CK7" s="1819">
        <f>'C1 - Costs Matrix 2015'!$AG$61</f>
        <v>0</v>
      </c>
      <c r="CL7" s="583">
        <f>'C1 - Costs Matrix 2015'!$AP$61</f>
        <v>0</v>
      </c>
      <c r="CM7" s="587"/>
      <c r="CN7" s="1820"/>
      <c r="CO7" s="1821"/>
      <c r="CP7" s="14"/>
      <c r="CQ7" s="1821"/>
      <c r="CR7" s="1822"/>
      <c r="CS7" s="1389" t="s">
        <v>1622</v>
      </c>
      <c r="CT7" s="1823">
        <f>CI7-CN7</f>
        <v>0</v>
      </c>
      <c r="CU7" s="1824">
        <f t="shared" ref="CU7" si="10">CJ7-CO7</f>
        <v>0</v>
      </c>
      <c r="CV7" s="1823">
        <f t="shared" ref="CV7" si="11">CK7-CP7</f>
        <v>0</v>
      </c>
      <c r="CW7" s="1825">
        <f t="shared" ref="CW7" si="12">CL7-CQ7</f>
        <v>0</v>
      </c>
      <c r="CX7" s="1829">
        <f>K31</f>
        <v>0</v>
      </c>
    </row>
    <row r="8" spans="1:102">
      <c r="A8" s="49" t="s">
        <v>147</v>
      </c>
      <c r="B8" s="1037" t="s">
        <v>150</v>
      </c>
      <c r="C8" s="254"/>
      <c r="D8" s="587"/>
      <c r="E8" s="71"/>
      <c r="F8" s="208">
        <f t="shared" ref="F8:L8" si="13">IF(ISERROR(F7/F6),0,F7/F6)</f>
        <v>0</v>
      </c>
      <c r="G8" s="208">
        <f t="shared" si="13"/>
        <v>0</v>
      </c>
      <c r="H8" s="208">
        <f t="shared" si="13"/>
        <v>0</v>
      </c>
      <c r="I8" s="208">
        <f t="shared" si="13"/>
        <v>0</v>
      </c>
      <c r="J8" s="208">
        <f t="shared" si="13"/>
        <v>0</v>
      </c>
      <c r="K8" s="208">
        <f t="shared" si="13"/>
        <v>0</v>
      </c>
      <c r="L8" s="208">
        <f t="shared" si="13"/>
        <v>0</v>
      </c>
      <c r="M8" s="989"/>
      <c r="N8" s="1979"/>
      <c r="O8" s="1826"/>
      <c r="P8" s="1826"/>
      <c r="Q8" s="645"/>
      <c r="R8" s="1826"/>
      <c r="S8" s="645"/>
      <c r="T8" s="1826"/>
      <c r="U8" s="645"/>
      <c r="V8" s="1826"/>
      <c r="W8" s="646"/>
      <c r="X8" s="645"/>
      <c r="Y8" s="645"/>
      <c r="Z8" s="1826"/>
      <c r="AA8" s="645"/>
      <c r="AB8" s="1826"/>
      <c r="AC8" s="646"/>
      <c r="AE8" s="33"/>
      <c r="AF8" s="1982"/>
      <c r="AG8" s="1826"/>
      <c r="AH8" s="1826"/>
      <c r="AI8" s="645"/>
      <c r="AJ8" s="1826"/>
      <c r="AK8" s="645"/>
      <c r="AL8" s="1826"/>
      <c r="AM8" s="645"/>
      <c r="AN8" s="1826"/>
      <c r="AO8" s="646"/>
      <c r="AP8" s="645"/>
      <c r="AQ8" s="645"/>
      <c r="AR8" s="1826"/>
      <c r="AS8" s="645"/>
      <c r="AT8" s="1826"/>
      <c r="AU8" s="646"/>
      <c r="AW8" s="33"/>
      <c r="AX8" s="1979"/>
      <c r="AY8" s="1826"/>
      <c r="AZ8" s="1826"/>
      <c r="BA8" s="645"/>
      <c r="BB8" s="1826"/>
      <c r="BC8" s="645"/>
      <c r="BD8" s="1826"/>
      <c r="BE8" s="645"/>
      <c r="BF8" s="1826"/>
      <c r="BG8" s="646"/>
      <c r="BH8" s="645"/>
      <c r="BI8" s="645"/>
      <c r="BJ8" s="1826"/>
      <c r="BK8" s="645"/>
      <c r="BL8" s="1826"/>
      <c r="BM8" s="646"/>
      <c r="BO8" s="33"/>
      <c r="BP8" s="1979"/>
      <c r="BQ8" s="1826"/>
      <c r="BR8" s="1826"/>
      <c r="BS8" s="645"/>
      <c r="BT8" s="1826"/>
      <c r="BU8" s="645"/>
      <c r="BV8" s="1826"/>
      <c r="BW8" s="645"/>
      <c r="BX8" s="1826"/>
      <c r="BY8" s="646"/>
      <c r="BZ8" s="645"/>
      <c r="CA8" s="645"/>
      <c r="CB8" s="1826"/>
      <c r="CC8" s="645"/>
      <c r="CD8" s="1826"/>
      <c r="CE8" s="646"/>
      <c r="CG8" s="33"/>
      <c r="CH8" s="1979"/>
      <c r="CI8" s="1826"/>
      <c r="CJ8" s="1826"/>
      <c r="CK8" s="645"/>
      <c r="CL8" s="1826"/>
      <c r="CM8" s="645"/>
      <c r="CN8" s="1826"/>
      <c r="CO8" s="645"/>
      <c r="CP8" s="1826"/>
      <c r="CQ8" s="646"/>
      <c r="CR8" s="645"/>
      <c r="CS8" s="645"/>
      <c r="CT8" s="1826"/>
      <c r="CU8" s="645"/>
      <c r="CV8" s="1826"/>
      <c r="CW8" s="646"/>
    </row>
    <row r="9" spans="1:102" ht="25.5">
      <c r="A9" s="1834" t="s">
        <v>1604</v>
      </c>
      <c r="B9" s="1037" t="s">
        <v>149</v>
      </c>
      <c r="C9" s="254"/>
      <c r="D9" s="587"/>
      <c r="E9" s="71"/>
      <c r="F9" s="1833"/>
      <c r="G9" s="1833"/>
      <c r="H9" s="1833"/>
      <c r="I9" s="1833"/>
      <c r="J9" s="1833"/>
      <c r="K9" s="1833"/>
      <c r="L9" s="208">
        <f>SUM(G9:K9)</f>
        <v>0</v>
      </c>
      <c r="M9" s="989"/>
      <c r="N9" s="1979"/>
      <c r="O9" s="14"/>
      <c r="P9" s="14"/>
      <c r="Q9" s="14"/>
      <c r="R9" s="14"/>
      <c r="S9" s="645"/>
      <c r="T9" s="1820"/>
      <c r="U9" s="14"/>
      <c r="V9" s="14"/>
      <c r="W9" s="14"/>
      <c r="X9" s="1822"/>
      <c r="Y9" s="1389"/>
      <c r="Z9" s="1823">
        <f>O9-T9</f>
        <v>0</v>
      </c>
      <c r="AA9" s="1824">
        <f>P9-U9</f>
        <v>0</v>
      </c>
      <c r="AB9" s="1823">
        <f t="shared" ref="AB9" si="14">Q9-V9</f>
        <v>0</v>
      </c>
      <c r="AC9" s="1825">
        <f t="shared" ref="AC9" si="15">R9-W9</f>
        <v>0</v>
      </c>
      <c r="AE9" s="33"/>
      <c r="AF9" s="1982"/>
      <c r="AG9" s="14"/>
      <c r="AH9" s="14"/>
      <c r="AI9" s="14"/>
      <c r="AJ9" s="14"/>
      <c r="AK9" s="645"/>
      <c r="AL9" s="1820"/>
      <c r="AM9" s="14"/>
      <c r="AN9" s="14"/>
      <c r="AO9" s="14"/>
      <c r="AP9" s="1822"/>
      <c r="AQ9" s="1389"/>
      <c r="AR9" s="1823">
        <f>AG9-AL9</f>
        <v>0</v>
      </c>
      <c r="AS9" s="1824">
        <f>AH9-AM9</f>
        <v>0</v>
      </c>
      <c r="AT9" s="1823">
        <f>AI9-AN9</f>
        <v>0</v>
      </c>
      <c r="AU9" s="1825">
        <f t="shared" ref="AU9" si="16">AJ9-AO9</f>
        <v>0</v>
      </c>
      <c r="AW9" s="33"/>
      <c r="AX9" s="1979"/>
      <c r="AY9" s="14"/>
      <c r="AZ9" s="14"/>
      <c r="BA9" s="14"/>
      <c r="BB9" s="14"/>
      <c r="BC9" s="645"/>
      <c r="BD9" s="1820"/>
      <c r="BE9" s="14"/>
      <c r="BF9" s="14"/>
      <c r="BG9" s="14"/>
      <c r="BH9" s="1822"/>
      <c r="BI9" s="1389"/>
      <c r="BJ9" s="1823">
        <f>AY9-BD9</f>
        <v>0</v>
      </c>
      <c r="BK9" s="1824">
        <f>AZ9-BE9</f>
        <v>0</v>
      </c>
      <c r="BL9" s="1823">
        <f>BA9-BF9</f>
        <v>0</v>
      </c>
      <c r="BM9" s="1825">
        <f t="shared" ref="BM9" si="17">BB9-BG9</f>
        <v>0</v>
      </c>
      <c r="BO9" s="33"/>
      <c r="BP9" s="1979"/>
      <c r="BQ9" s="14"/>
      <c r="BR9" s="14"/>
      <c r="BS9" s="14"/>
      <c r="BT9" s="14"/>
      <c r="BU9" s="645"/>
      <c r="BV9" s="1820"/>
      <c r="BW9" s="14"/>
      <c r="BX9" s="14"/>
      <c r="BY9" s="14"/>
      <c r="BZ9" s="1822"/>
      <c r="CA9" s="1389"/>
      <c r="CB9" s="1823">
        <f>BQ9-BV9</f>
        <v>0</v>
      </c>
      <c r="CC9" s="1824">
        <f>BR9-BW9</f>
        <v>0</v>
      </c>
      <c r="CD9" s="1823">
        <f>BS9-BX9</f>
        <v>0</v>
      </c>
      <c r="CE9" s="1825">
        <f t="shared" ref="CE9" si="18">BT9-BY9</f>
        <v>0</v>
      </c>
      <c r="CG9" s="33"/>
      <c r="CH9" s="1979"/>
      <c r="CI9" s="14"/>
      <c r="CJ9" s="14"/>
      <c r="CK9" s="14"/>
      <c r="CL9" s="14"/>
      <c r="CM9" s="645"/>
      <c r="CN9" s="1820"/>
      <c r="CO9" s="14"/>
      <c r="CP9" s="14"/>
      <c r="CQ9" s="14"/>
      <c r="CR9" s="1822"/>
      <c r="CS9" s="1389"/>
      <c r="CT9" s="1823">
        <f>CI9-CN9</f>
        <v>0</v>
      </c>
      <c r="CU9" s="1824">
        <f>CJ9-CO9</f>
        <v>0</v>
      </c>
      <c r="CV9" s="1823">
        <f>CK9-CP9</f>
        <v>0</v>
      </c>
      <c r="CW9" s="1825">
        <f t="shared" ref="CW9" si="19">CL9-CQ9</f>
        <v>0</v>
      </c>
    </row>
    <row r="10" spans="1:102">
      <c r="A10" s="14" t="s">
        <v>229</v>
      </c>
      <c r="B10" s="1037" t="s">
        <v>148</v>
      </c>
      <c r="C10" s="254"/>
      <c r="D10" s="587"/>
      <c r="E10" s="71"/>
      <c r="F10" s="1041"/>
      <c r="G10" s="1041"/>
      <c r="H10" s="1041"/>
      <c r="I10" s="1041"/>
      <c r="J10" s="1041"/>
      <c r="K10" s="1041"/>
      <c r="L10" s="59">
        <f>SUM(G10:K10)</f>
        <v>0</v>
      </c>
      <c r="M10" s="989"/>
      <c r="N10" s="1979"/>
      <c r="O10" s="1826"/>
      <c r="P10" s="1826"/>
      <c r="Q10" s="645"/>
      <c r="R10" s="1826"/>
      <c r="S10" s="645"/>
      <c r="T10" s="1826"/>
      <c r="U10" s="645"/>
      <c r="V10" s="1826"/>
      <c r="W10" s="646"/>
      <c r="X10" s="645"/>
      <c r="Y10" s="645"/>
      <c r="Z10" s="1826"/>
      <c r="AA10" s="645"/>
      <c r="AB10" s="1826"/>
      <c r="AC10" s="646"/>
      <c r="AE10" s="33"/>
      <c r="AF10" s="1982"/>
      <c r="AG10" s="1826"/>
      <c r="AH10" s="1826"/>
      <c r="AI10" s="645"/>
      <c r="AJ10" s="1826"/>
      <c r="AK10" s="645"/>
      <c r="AL10" s="1826"/>
      <c r="AM10" s="645"/>
      <c r="AN10" s="1826"/>
      <c r="AO10" s="646"/>
      <c r="AP10" s="645"/>
      <c r="AQ10" s="645"/>
      <c r="AR10" s="1826"/>
      <c r="AS10" s="645"/>
      <c r="AT10" s="1826"/>
      <c r="AU10" s="646"/>
      <c r="AW10" s="33"/>
      <c r="AX10" s="1979"/>
      <c r="AY10" s="1826"/>
      <c r="AZ10" s="1826"/>
      <c r="BA10" s="645"/>
      <c r="BB10" s="1826"/>
      <c r="BC10" s="645"/>
      <c r="BD10" s="1826"/>
      <c r="BE10" s="645"/>
      <c r="BF10" s="1826"/>
      <c r="BG10" s="646"/>
      <c r="BH10" s="645"/>
      <c r="BI10" s="645"/>
      <c r="BJ10" s="1826"/>
      <c r="BK10" s="645"/>
      <c r="BL10" s="1826"/>
      <c r="BM10" s="646"/>
      <c r="BO10" s="33"/>
      <c r="BP10" s="1979"/>
      <c r="BQ10" s="1826"/>
      <c r="BR10" s="1826"/>
      <c r="BS10" s="645"/>
      <c r="BT10" s="1826"/>
      <c r="BU10" s="645"/>
      <c r="BV10" s="1826"/>
      <c r="BW10" s="645"/>
      <c r="BX10" s="1826"/>
      <c r="BY10" s="646"/>
      <c r="BZ10" s="645"/>
      <c r="CA10" s="645"/>
      <c r="CB10" s="1826"/>
      <c r="CC10" s="645"/>
      <c r="CD10" s="1826"/>
      <c r="CE10" s="646"/>
      <c r="CG10" s="33"/>
      <c r="CH10" s="1979"/>
      <c r="CI10" s="1826"/>
      <c r="CJ10" s="1826"/>
      <c r="CK10" s="645"/>
      <c r="CL10" s="1826"/>
      <c r="CM10" s="645"/>
      <c r="CN10" s="1826"/>
      <c r="CO10" s="645"/>
      <c r="CP10" s="1826"/>
      <c r="CQ10" s="646"/>
      <c r="CR10" s="645"/>
      <c r="CS10" s="645"/>
      <c r="CT10" s="1826"/>
      <c r="CU10" s="645"/>
      <c r="CV10" s="1826"/>
      <c r="CW10" s="646"/>
    </row>
    <row r="11" spans="1:102">
      <c r="A11" s="75" t="str">
        <f>A10</f>
        <v>Other Related Party a</v>
      </c>
      <c r="B11" s="1037" t="s">
        <v>149</v>
      </c>
      <c r="C11" s="254"/>
      <c r="D11" s="587"/>
      <c r="E11" s="71"/>
      <c r="F11" s="1041"/>
      <c r="G11" s="1041"/>
      <c r="H11" s="1041"/>
      <c r="I11" s="1041"/>
      <c r="J11" s="1041"/>
      <c r="K11" s="1041"/>
      <c r="L11" s="59">
        <f>SUM(G11:K11)</f>
        <v>0</v>
      </c>
      <c r="M11" s="989"/>
      <c r="N11" s="1979"/>
      <c r="O11" s="1826"/>
      <c r="P11" s="1826"/>
      <c r="Q11" s="645"/>
      <c r="R11" s="1826"/>
      <c r="S11" s="645"/>
      <c r="T11" s="1826"/>
      <c r="U11" s="645"/>
      <c r="V11" s="1826"/>
      <c r="W11" s="646"/>
      <c r="X11" s="645"/>
      <c r="Y11" s="645"/>
      <c r="Z11" s="1826"/>
      <c r="AA11" s="645"/>
      <c r="AB11" s="1826"/>
      <c r="AC11" s="646"/>
      <c r="AE11" s="33"/>
      <c r="AF11" s="1979"/>
      <c r="AG11" s="1826"/>
      <c r="AH11" s="1826"/>
      <c r="AI11" s="645"/>
      <c r="AJ11" s="1826"/>
      <c r="AK11" s="645"/>
      <c r="AL11" s="1826"/>
      <c r="AM11" s="645"/>
      <c r="AN11" s="1826"/>
      <c r="AO11" s="646"/>
      <c r="AP11" s="645"/>
      <c r="AQ11" s="645"/>
      <c r="AR11" s="1826"/>
      <c r="AS11" s="645"/>
      <c r="AT11" s="1826"/>
      <c r="AU11" s="646"/>
      <c r="AW11" s="33"/>
      <c r="AX11" s="1979"/>
      <c r="AY11" s="1826"/>
      <c r="AZ11" s="1826"/>
      <c r="BA11" s="645"/>
      <c r="BB11" s="1826"/>
      <c r="BC11" s="645"/>
      <c r="BD11" s="1826"/>
      <c r="BE11" s="645"/>
      <c r="BF11" s="1826"/>
      <c r="BG11" s="646"/>
      <c r="BH11" s="645"/>
      <c r="BI11" s="645"/>
      <c r="BJ11" s="1826"/>
      <c r="BK11" s="645"/>
      <c r="BL11" s="1826"/>
      <c r="BM11" s="646"/>
      <c r="BO11" s="33"/>
      <c r="BP11" s="1979"/>
      <c r="BQ11" s="1826"/>
      <c r="BR11" s="1826"/>
      <c r="BS11" s="645"/>
      <c r="BT11" s="1826"/>
      <c r="BU11" s="645"/>
      <c r="BV11" s="1826"/>
      <c r="BW11" s="645"/>
      <c r="BX11" s="1826"/>
      <c r="BY11" s="646"/>
      <c r="BZ11" s="645"/>
      <c r="CA11" s="645"/>
      <c r="CB11" s="1826"/>
      <c r="CC11" s="645"/>
      <c r="CD11" s="1826"/>
      <c r="CE11" s="646"/>
      <c r="CG11" s="33"/>
      <c r="CH11" s="1979"/>
      <c r="CI11" s="1826"/>
      <c r="CJ11" s="1826"/>
      <c r="CK11" s="645"/>
      <c r="CL11" s="1826"/>
      <c r="CM11" s="645"/>
      <c r="CN11" s="1826"/>
      <c r="CO11" s="645"/>
      <c r="CP11" s="1826"/>
      <c r="CQ11" s="646"/>
      <c r="CR11" s="645"/>
      <c r="CS11" s="645"/>
      <c r="CT11" s="1826"/>
      <c r="CU11" s="645"/>
      <c r="CV11" s="1826"/>
      <c r="CW11" s="646"/>
    </row>
    <row r="12" spans="1:102">
      <c r="A12" s="75" t="str">
        <f>A10</f>
        <v>Other Related Party a</v>
      </c>
      <c r="B12" s="1037" t="s">
        <v>150</v>
      </c>
      <c r="C12" s="254"/>
      <c r="D12" s="587"/>
      <c r="E12" s="71"/>
      <c r="F12" s="208">
        <f t="shared" ref="F12:L12" si="20">IF(ISERROR(F11/F10),0,F11/F10)</f>
        <v>0</v>
      </c>
      <c r="G12" s="208">
        <f t="shared" si="20"/>
        <v>0</v>
      </c>
      <c r="H12" s="208">
        <f t="shared" si="20"/>
        <v>0</v>
      </c>
      <c r="I12" s="208">
        <f t="shared" si="20"/>
        <v>0</v>
      </c>
      <c r="J12" s="208">
        <f t="shared" si="20"/>
        <v>0</v>
      </c>
      <c r="K12" s="208">
        <f t="shared" si="20"/>
        <v>0</v>
      </c>
      <c r="L12" s="208">
        <f t="shared" si="20"/>
        <v>0</v>
      </c>
      <c r="M12" s="989"/>
      <c r="N12" s="1979"/>
      <c r="O12" s="1826"/>
      <c r="P12" s="1826"/>
      <c r="Q12" s="645"/>
      <c r="R12" s="1826"/>
      <c r="S12" s="645"/>
      <c r="T12" s="1826"/>
      <c r="U12" s="645"/>
      <c r="V12" s="1826"/>
      <c r="W12" s="646"/>
      <c r="X12" s="645"/>
      <c r="Y12" s="645"/>
      <c r="Z12" s="1826"/>
      <c r="AA12" s="645"/>
      <c r="AB12" s="1826"/>
      <c r="AC12" s="646"/>
      <c r="AE12" s="33"/>
      <c r="AF12" s="1982"/>
      <c r="AG12" s="1826"/>
      <c r="AH12" s="1826"/>
      <c r="AI12" s="645"/>
      <c r="AJ12" s="1826"/>
      <c r="AK12" s="645"/>
      <c r="AL12" s="1826"/>
      <c r="AM12" s="645"/>
      <c r="AN12" s="1826"/>
      <c r="AO12" s="646"/>
      <c r="AP12" s="645"/>
      <c r="AQ12" s="645"/>
      <c r="AR12" s="1826"/>
      <c r="AS12" s="645"/>
      <c r="AT12" s="1826"/>
      <c r="AU12" s="646"/>
      <c r="AW12" s="33"/>
      <c r="AX12" s="1979"/>
      <c r="AY12" s="1826"/>
      <c r="AZ12" s="1826"/>
      <c r="BA12" s="645"/>
      <c r="BB12" s="1826"/>
      <c r="BC12" s="645"/>
      <c r="BD12" s="1826"/>
      <c r="BE12" s="645"/>
      <c r="BF12" s="1826"/>
      <c r="BG12" s="646"/>
      <c r="BH12" s="645"/>
      <c r="BI12" s="645"/>
      <c r="BJ12" s="1826"/>
      <c r="BK12" s="645"/>
      <c r="BL12" s="1826"/>
      <c r="BM12" s="646"/>
      <c r="BO12" s="33"/>
      <c r="BP12" s="1979"/>
      <c r="BQ12" s="1826"/>
      <c r="BR12" s="1826"/>
      <c r="BS12" s="645"/>
      <c r="BT12" s="1826"/>
      <c r="BU12" s="645"/>
      <c r="BV12" s="1826"/>
      <c r="BW12" s="645"/>
      <c r="BX12" s="1826"/>
      <c r="BY12" s="646"/>
      <c r="BZ12" s="645"/>
      <c r="CA12" s="645"/>
      <c r="CB12" s="1826"/>
      <c r="CC12" s="645"/>
      <c r="CD12" s="1826"/>
      <c r="CE12" s="646"/>
      <c r="CG12" s="33"/>
      <c r="CH12" s="1979"/>
      <c r="CI12" s="1826"/>
      <c r="CJ12" s="1826"/>
      <c r="CK12" s="645"/>
      <c r="CL12" s="1826"/>
      <c r="CM12" s="645"/>
      <c r="CN12" s="1826"/>
      <c r="CO12" s="645"/>
      <c r="CP12" s="1826"/>
      <c r="CQ12" s="646"/>
      <c r="CR12" s="645"/>
      <c r="CS12" s="645"/>
      <c r="CT12" s="1826"/>
      <c r="CU12" s="645"/>
      <c r="CV12" s="1826"/>
      <c r="CW12" s="646"/>
    </row>
    <row r="13" spans="1:102">
      <c r="A13" s="14" t="s">
        <v>230</v>
      </c>
      <c r="B13" s="1037" t="s">
        <v>148</v>
      </c>
      <c r="C13" s="254"/>
      <c r="D13" s="587"/>
      <c r="E13" s="71"/>
      <c r="F13" s="1041"/>
      <c r="G13" s="1041"/>
      <c r="H13" s="1041"/>
      <c r="I13" s="1041"/>
      <c r="J13" s="1041"/>
      <c r="K13" s="1041"/>
      <c r="L13" s="59">
        <f>SUM(G13:K13)</f>
        <v>0</v>
      </c>
      <c r="M13" s="989"/>
      <c r="N13" s="1979"/>
      <c r="O13" s="1826"/>
      <c r="P13" s="1826"/>
      <c r="Q13" s="645"/>
      <c r="R13" s="1826"/>
      <c r="S13" s="645"/>
      <c r="T13" s="1826"/>
      <c r="U13" s="645"/>
      <c r="V13" s="1826"/>
      <c r="W13" s="646"/>
      <c r="X13" s="645"/>
      <c r="Y13" s="645"/>
      <c r="Z13" s="1826"/>
      <c r="AA13" s="645"/>
      <c r="AB13" s="1826"/>
      <c r="AC13" s="646"/>
      <c r="AE13" s="33"/>
      <c r="AF13" s="1982"/>
      <c r="AG13" s="1826"/>
      <c r="AH13" s="1826"/>
      <c r="AI13" s="645"/>
      <c r="AJ13" s="1826"/>
      <c r="AK13" s="645"/>
      <c r="AL13" s="1826"/>
      <c r="AM13" s="645"/>
      <c r="AN13" s="1826"/>
      <c r="AO13" s="646"/>
      <c r="AP13" s="645"/>
      <c r="AQ13" s="645"/>
      <c r="AR13" s="1826"/>
      <c r="AS13" s="645"/>
      <c r="AT13" s="1826"/>
      <c r="AU13" s="646"/>
      <c r="AW13" s="33"/>
      <c r="AX13" s="1979"/>
      <c r="AY13" s="1826"/>
      <c r="AZ13" s="1826"/>
      <c r="BA13" s="645"/>
      <c r="BB13" s="1826"/>
      <c r="BC13" s="645"/>
      <c r="BD13" s="1826"/>
      <c r="BE13" s="645"/>
      <c r="BF13" s="1826"/>
      <c r="BG13" s="646"/>
      <c r="BH13" s="645"/>
      <c r="BI13" s="645"/>
      <c r="BJ13" s="1826"/>
      <c r="BK13" s="645"/>
      <c r="BL13" s="1826"/>
      <c r="BM13" s="646"/>
      <c r="BO13" s="33"/>
      <c r="BP13" s="1979"/>
      <c r="BQ13" s="1826"/>
      <c r="BR13" s="1826"/>
      <c r="BS13" s="645"/>
      <c r="BT13" s="1826"/>
      <c r="BU13" s="645"/>
      <c r="BV13" s="1826"/>
      <c r="BW13" s="645"/>
      <c r="BX13" s="1826"/>
      <c r="BY13" s="646"/>
      <c r="BZ13" s="645"/>
      <c r="CA13" s="645"/>
      <c r="CB13" s="1826"/>
      <c r="CC13" s="645"/>
      <c r="CD13" s="1826"/>
      <c r="CE13" s="646"/>
      <c r="CG13" s="33"/>
      <c r="CH13" s="1979"/>
      <c r="CI13" s="1826"/>
      <c r="CJ13" s="1826"/>
      <c r="CK13" s="645"/>
      <c r="CL13" s="1826"/>
      <c r="CM13" s="645"/>
      <c r="CN13" s="1826"/>
      <c r="CO13" s="645"/>
      <c r="CP13" s="1826"/>
      <c r="CQ13" s="646"/>
      <c r="CR13" s="645"/>
      <c r="CS13" s="645"/>
      <c r="CT13" s="1826"/>
      <c r="CU13" s="645"/>
      <c r="CV13" s="1826"/>
      <c r="CW13" s="646"/>
    </row>
    <row r="14" spans="1:102">
      <c r="A14" s="75" t="str">
        <f>A13</f>
        <v>Other Related Party b</v>
      </c>
      <c r="B14" s="1037" t="s">
        <v>149</v>
      </c>
      <c r="C14" s="254"/>
      <c r="D14" s="587"/>
      <c r="E14" s="71"/>
      <c r="F14" s="1041"/>
      <c r="G14" s="1041"/>
      <c r="H14" s="1041"/>
      <c r="I14" s="1041"/>
      <c r="J14" s="1041"/>
      <c r="K14" s="1041"/>
      <c r="L14" s="59">
        <f>SUM(G14:K14)</f>
        <v>0</v>
      </c>
      <c r="M14" s="989"/>
      <c r="N14" s="1979"/>
      <c r="O14" s="1826"/>
      <c r="P14" s="1826"/>
      <c r="Q14" s="645"/>
      <c r="R14" s="1826"/>
      <c r="S14" s="645"/>
      <c r="T14" s="1826"/>
      <c r="U14" s="645"/>
      <c r="V14" s="1826"/>
      <c r="W14" s="646"/>
      <c r="X14" s="645"/>
      <c r="Y14" s="645"/>
      <c r="Z14" s="1826"/>
      <c r="AA14" s="645"/>
      <c r="AB14" s="1826"/>
      <c r="AC14" s="646"/>
      <c r="AE14" s="33"/>
      <c r="AF14" s="1979"/>
      <c r="AG14" s="1826"/>
      <c r="AH14" s="1826"/>
      <c r="AI14" s="645"/>
      <c r="AJ14" s="1826"/>
      <c r="AK14" s="645"/>
      <c r="AL14" s="1826"/>
      <c r="AM14" s="645"/>
      <c r="AN14" s="1826"/>
      <c r="AO14" s="646"/>
      <c r="AP14" s="645"/>
      <c r="AQ14" s="645"/>
      <c r="AR14" s="1826"/>
      <c r="AS14" s="645"/>
      <c r="AT14" s="1826"/>
      <c r="AU14" s="646"/>
      <c r="AW14" s="33"/>
      <c r="AX14" s="1979"/>
      <c r="AY14" s="1826"/>
      <c r="AZ14" s="1826"/>
      <c r="BA14" s="645"/>
      <c r="BB14" s="1826"/>
      <c r="BC14" s="645"/>
      <c r="BD14" s="1826"/>
      <c r="BE14" s="645"/>
      <c r="BF14" s="1826"/>
      <c r="BG14" s="646"/>
      <c r="BH14" s="645"/>
      <c r="BI14" s="645"/>
      <c r="BJ14" s="1826"/>
      <c r="BK14" s="645"/>
      <c r="BL14" s="1826"/>
      <c r="BM14" s="646"/>
      <c r="BO14" s="33"/>
      <c r="BP14" s="1979"/>
      <c r="BQ14" s="1826"/>
      <c r="BR14" s="1826"/>
      <c r="BS14" s="645"/>
      <c r="BT14" s="1826"/>
      <c r="BU14" s="645"/>
      <c r="BV14" s="1826"/>
      <c r="BW14" s="645"/>
      <c r="BX14" s="1826"/>
      <c r="BY14" s="646"/>
      <c r="BZ14" s="645"/>
      <c r="CA14" s="645"/>
      <c r="CB14" s="1826"/>
      <c r="CC14" s="645"/>
      <c r="CD14" s="1826"/>
      <c r="CE14" s="646"/>
      <c r="CG14" s="33"/>
      <c r="CH14" s="1979"/>
      <c r="CI14" s="1826"/>
      <c r="CJ14" s="1826"/>
      <c r="CK14" s="645"/>
      <c r="CL14" s="1826"/>
      <c r="CM14" s="645"/>
      <c r="CN14" s="1826"/>
      <c r="CO14" s="645"/>
      <c r="CP14" s="1826"/>
      <c r="CQ14" s="646"/>
      <c r="CR14" s="645"/>
      <c r="CS14" s="645"/>
      <c r="CT14" s="1826"/>
      <c r="CU14" s="645"/>
      <c r="CV14" s="1826"/>
      <c r="CW14" s="646"/>
    </row>
    <row r="15" spans="1:102">
      <c r="A15" s="75" t="str">
        <f>A13</f>
        <v>Other Related Party b</v>
      </c>
      <c r="B15" s="1037" t="s">
        <v>150</v>
      </c>
      <c r="C15" s="254"/>
      <c r="D15" s="587"/>
      <c r="E15" s="71"/>
      <c r="F15" s="208">
        <f t="shared" ref="F15:L15" si="21">IF(ISERROR(F14/F13),0,F14/F13)</f>
        <v>0</v>
      </c>
      <c r="G15" s="208">
        <f t="shared" si="21"/>
        <v>0</v>
      </c>
      <c r="H15" s="208">
        <f t="shared" si="21"/>
        <v>0</v>
      </c>
      <c r="I15" s="208">
        <f t="shared" si="21"/>
        <v>0</v>
      </c>
      <c r="J15" s="208">
        <f t="shared" si="21"/>
        <v>0</v>
      </c>
      <c r="K15" s="208">
        <f t="shared" si="21"/>
        <v>0</v>
      </c>
      <c r="L15" s="208">
        <f t="shared" si="21"/>
        <v>0</v>
      </c>
      <c r="M15" s="989"/>
      <c r="N15" s="1979"/>
      <c r="O15" s="1826"/>
      <c r="P15" s="1826"/>
      <c r="Q15" s="645"/>
      <c r="R15" s="1826"/>
      <c r="S15" s="645"/>
      <c r="T15" s="1826"/>
      <c r="U15" s="645"/>
      <c r="V15" s="1826"/>
      <c r="W15" s="646"/>
      <c r="X15" s="645"/>
      <c r="Y15" s="645"/>
      <c r="Z15" s="1826"/>
      <c r="AA15" s="645"/>
      <c r="AB15" s="1826"/>
      <c r="AC15" s="646"/>
      <c r="AE15" s="33"/>
      <c r="AF15" s="1982"/>
      <c r="AG15" s="1826"/>
      <c r="AH15" s="1826"/>
      <c r="AI15" s="645"/>
      <c r="AJ15" s="1826"/>
      <c r="AK15" s="645"/>
      <c r="AL15" s="1826"/>
      <c r="AM15" s="645"/>
      <c r="AN15" s="1826"/>
      <c r="AO15" s="646"/>
      <c r="AP15" s="645"/>
      <c r="AQ15" s="645"/>
      <c r="AR15" s="1826"/>
      <c r="AS15" s="645"/>
      <c r="AT15" s="1826"/>
      <c r="AU15" s="646"/>
      <c r="AW15" s="33"/>
      <c r="AX15" s="1979"/>
      <c r="AY15" s="1826"/>
      <c r="AZ15" s="1826"/>
      <c r="BA15" s="645"/>
      <c r="BB15" s="1826"/>
      <c r="BC15" s="645"/>
      <c r="BD15" s="1826"/>
      <c r="BE15" s="645"/>
      <c r="BF15" s="1826"/>
      <c r="BG15" s="646"/>
      <c r="BH15" s="645"/>
      <c r="BI15" s="645"/>
      <c r="BJ15" s="1826"/>
      <c r="BK15" s="645"/>
      <c r="BL15" s="1826"/>
      <c r="BM15" s="646"/>
      <c r="BO15" s="33"/>
      <c r="BP15" s="1979"/>
      <c r="BQ15" s="1826"/>
      <c r="BR15" s="1826"/>
      <c r="BS15" s="645"/>
      <c r="BT15" s="1826"/>
      <c r="BU15" s="645"/>
      <c r="BV15" s="1826"/>
      <c r="BW15" s="645"/>
      <c r="BX15" s="1826"/>
      <c r="BY15" s="646"/>
      <c r="BZ15" s="645"/>
      <c r="CA15" s="645"/>
      <c r="CB15" s="1826"/>
      <c r="CC15" s="645"/>
      <c r="CD15" s="1826"/>
      <c r="CE15" s="646"/>
      <c r="CG15" s="33"/>
      <c r="CH15" s="1979"/>
      <c r="CI15" s="1826"/>
      <c r="CJ15" s="1826"/>
      <c r="CK15" s="645"/>
      <c r="CL15" s="1826"/>
      <c r="CM15" s="645"/>
      <c r="CN15" s="1826"/>
      <c r="CO15" s="645"/>
      <c r="CP15" s="1826"/>
      <c r="CQ15" s="646"/>
      <c r="CR15" s="645"/>
      <c r="CS15" s="645"/>
      <c r="CT15" s="1826"/>
      <c r="CU15" s="645"/>
      <c r="CV15" s="1826"/>
      <c r="CW15" s="646"/>
    </row>
    <row r="16" spans="1:102">
      <c r="A16" s="14" t="s">
        <v>231</v>
      </c>
      <c r="B16" s="1037" t="s">
        <v>148</v>
      </c>
      <c r="C16" s="254"/>
      <c r="D16" s="587"/>
      <c r="E16" s="71"/>
      <c r="F16" s="1041"/>
      <c r="G16" s="1041"/>
      <c r="H16" s="1041"/>
      <c r="I16" s="1041"/>
      <c r="J16" s="1041"/>
      <c r="K16" s="1041"/>
      <c r="L16" s="59">
        <f>SUM(G16:K16)</f>
        <v>0</v>
      </c>
      <c r="M16" s="989"/>
      <c r="N16" s="1979"/>
      <c r="O16" s="1826"/>
      <c r="P16" s="1826"/>
      <c r="Q16" s="645"/>
      <c r="R16" s="1826"/>
      <c r="S16" s="645"/>
      <c r="T16" s="1826"/>
      <c r="U16" s="645"/>
      <c r="V16" s="1826"/>
      <c r="W16" s="646"/>
      <c r="X16" s="645"/>
      <c r="Y16" s="645"/>
      <c r="Z16" s="1826"/>
      <c r="AA16" s="645"/>
      <c r="AB16" s="1826"/>
      <c r="AC16" s="646"/>
      <c r="AE16" s="33"/>
      <c r="AF16" s="1982"/>
      <c r="AG16" s="1826"/>
      <c r="AH16" s="1826"/>
      <c r="AI16" s="645"/>
      <c r="AJ16" s="1826"/>
      <c r="AK16" s="645"/>
      <c r="AL16" s="1826"/>
      <c r="AM16" s="645"/>
      <c r="AN16" s="1826"/>
      <c r="AO16" s="646"/>
      <c r="AP16" s="645"/>
      <c r="AQ16" s="645"/>
      <c r="AR16" s="1826"/>
      <c r="AS16" s="645"/>
      <c r="AT16" s="1826"/>
      <c r="AU16" s="646"/>
      <c r="AW16" s="33"/>
      <c r="AX16" s="1979"/>
      <c r="AY16" s="1826"/>
      <c r="AZ16" s="1826"/>
      <c r="BA16" s="645"/>
      <c r="BB16" s="1826"/>
      <c r="BC16" s="645"/>
      <c r="BD16" s="1826"/>
      <c r="BE16" s="645"/>
      <c r="BF16" s="1826"/>
      <c r="BG16" s="646"/>
      <c r="BH16" s="645"/>
      <c r="BI16" s="645"/>
      <c r="BJ16" s="1826"/>
      <c r="BK16" s="645"/>
      <c r="BL16" s="1826"/>
      <c r="BM16" s="646"/>
      <c r="BO16" s="33"/>
      <c r="BP16" s="1979"/>
      <c r="BQ16" s="1826"/>
      <c r="BR16" s="1826"/>
      <c r="BS16" s="645"/>
      <c r="BT16" s="1826"/>
      <c r="BU16" s="645"/>
      <c r="BV16" s="1826"/>
      <c r="BW16" s="645"/>
      <c r="BX16" s="1826"/>
      <c r="BY16" s="646"/>
      <c r="BZ16" s="645"/>
      <c r="CA16" s="645"/>
      <c r="CB16" s="1826"/>
      <c r="CC16" s="645"/>
      <c r="CD16" s="1826"/>
      <c r="CE16" s="646"/>
      <c r="CG16" s="33"/>
      <c r="CH16" s="1979"/>
      <c r="CI16" s="1826"/>
      <c r="CJ16" s="1826"/>
      <c r="CK16" s="645"/>
      <c r="CL16" s="1826"/>
      <c r="CM16" s="645"/>
      <c r="CN16" s="1826"/>
      <c r="CO16" s="645"/>
      <c r="CP16" s="1826"/>
      <c r="CQ16" s="646"/>
      <c r="CR16" s="645"/>
      <c r="CS16" s="645"/>
      <c r="CT16" s="1826"/>
      <c r="CU16" s="645"/>
      <c r="CV16" s="1826"/>
      <c r="CW16" s="646"/>
    </row>
    <row r="17" spans="1:101">
      <c r="A17" s="75" t="str">
        <f>A16</f>
        <v>Other Related Party c</v>
      </c>
      <c r="B17" s="1037" t="s">
        <v>149</v>
      </c>
      <c r="C17" s="254"/>
      <c r="D17" s="587"/>
      <c r="E17" s="71"/>
      <c r="F17" s="1041"/>
      <c r="G17" s="1041"/>
      <c r="H17" s="1041"/>
      <c r="I17" s="1041"/>
      <c r="J17" s="1041"/>
      <c r="K17" s="1041"/>
      <c r="L17" s="59">
        <f>SUM(G17:K17)</f>
        <v>0</v>
      </c>
      <c r="M17" s="989"/>
      <c r="N17" s="1979"/>
      <c r="O17" s="1826"/>
      <c r="P17" s="1826"/>
      <c r="Q17" s="645"/>
      <c r="R17" s="1826"/>
      <c r="S17" s="645"/>
      <c r="T17" s="1826"/>
      <c r="U17" s="645"/>
      <c r="V17" s="1826"/>
      <c r="W17" s="646"/>
      <c r="X17" s="645"/>
      <c r="Y17" s="645"/>
      <c r="Z17" s="1826"/>
      <c r="AA17" s="645"/>
      <c r="AB17" s="1826"/>
      <c r="AC17" s="646"/>
      <c r="AE17" s="33"/>
      <c r="AF17" s="1979"/>
      <c r="AG17" s="1826"/>
      <c r="AH17" s="1826"/>
      <c r="AI17" s="645"/>
      <c r="AJ17" s="1826"/>
      <c r="AK17" s="645"/>
      <c r="AL17" s="1826"/>
      <c r="AM17" s="645"/>
      <c r="AN17" s="1826"/>
      <c r="AO17" s="646"/>
      <c r="AP17" s="645"/>
      <c r="AQ17" s="645"/>
      <c r="AR17" s="1826"/>
      <c r="AS17" s="645"/>
      <c r="AT17" s="1826"/>
      <c r="AU17" s="646"/>
      <c r="AW17" s="33"/>
      <c r="AX17" s="1979"/>
      <c r="AY17" s="1826"/>
      <c r="AZ17" s="1826"/>
      <c r="BA17" s="645"/>
      <c r="BB17" s="1826"/>
      <c r="BC17" s="645"/>
      <c r="BD17" s="1826"/>
      <c r="BE17" s="645"/>
      <c r="BF17" s="1826"/>
      <c r="BG17" s="646"/>
      <c r="BH17" s="645"/>
      <c r="BI17" s="645"/>
      <c r="BJ17" s="1826"/>
      <c r="BK17" s="645"/>
      <c r="BL17" s="1826"/>
      <c r="BM17" s="646"/>
      <c r="BO17" s="33"/>
      <c r="BP17" s="1979"/>
      <c r="BQ17" s="1826"/>
      <c r="BR17" s="1826"/>
      <c r="BS17" s="645"/>
      <c r="BT17" s="1826"/>
      <c r="BU17" s="645"/>
      <c r="BV17" s="1826"/>
      <c r="BW17" s="645"/>
      <c r="BX17" s="1826"/>
      <c r="BY17" s="646"/>
      <c r="BZ17" s="645"/>
      <c r="CA17" s="645"/>
      <c r="CB17" s="1826"/>
      <c r="CC17" s="645"/>
      <c r="CD17" s="1826"/>
      <c r="CE17" s="646"/>
      <c r="CG17" s="33"/>
      <c r="CH17" s="1979"/>
      <c r="CI17" s="1826"/>
      <c r="CJ17" s="1826"/>
      <c r="CK17" s="645"/>
      <c r="CL17" s="1826"/>
      <c r="CM17" s="645"/>
      <c r="CN17" s="1826"/>
      <c r="CO17" s="645"/>
      <c r="CP17" s="1826"/>
      <c r="CQ17" s="646"/>
      <c r="CR17" s="645"/>
      <c r="CS17" s="645"/>
      <c r="CT17" s="1826"/>
      <c r="CU17" s="645"/>
      <c r="CV17" s="1826"/>
      <c r="CW17" s="646"/>
    </row>
    <row r="18" spans="1:101">
      <c r="A18" s="75" t="str">
        <f>A16</f>
        <v>Other Related Party c</v>
      </c>
      <c r="B18" s="1037" t="s">
        <v>150</v>
      </c>
      <c r="C18" s="254"/>
      <c r="D18" s="587"/>
      <c r="E18" s="71"/>
      <c r="F18" s="208">
        <f t="shared" ref="F18:L18" si="22">IF(ISERROR(F17/F16),0,F17/F16)</f>
        <v>0</v>
      </c>
      <c r="G18" s="208">
        <f t="shared" si="22"/>
        <v>0</v>
      </c>
      <c r="H18" s="208">
        <f t="shared" si="22"/>
        <v>0</v>
      </c>
      <c r="I18" s="208">
        <f t="shared" si="22"/>
        <v>0</v>
      </c>
      <c r="J18" s="208">
        <f t="shared" si="22"/>
        <v>0</v>
      </c>
      <c r="K18" s="208">
        <f t="shared" si="22"/>
        <v>0</v>
      </c>
      <c r="L18" s="208">
        <f t="shared" si="22"/>
        <v>0</v>
      </c>
      <c r="M18" s="989"/>
      <c r="N18" s="1979"/>
      <c r="O18" s="1826"/>
      <c r="P18" s="1826"/>
      <c r="Q18" s="645"/>
      <c r="R18" s="1826"/>
      <c r="S18" s="645"/>
      <c r="T18" s="1826"/>
      <c r="U18" s="645"/>
      <c r="V18" s="1826"/>
      <c r="W18" s="646"/>
      <c r="X18" s="645"/>
      <c r="Y18" s="645"/>
      <c r="Z18" s="1826"/>
      <c r="AA18" s="645"/>
      <c r="AB18" s="1826"/>
      <c r="AC18" s="646"/>
      <c r="AE18" s="33"/>
      <c r="AF18" s="1982"/>
      <c r="AG18" s="1826"/>
      <c r="AH18" s="1826"/>
      <c r="AI18" s="645"/>
      <c r="AJ18" s="1826"/>
      <c r="AK18" s="645"/>
      <c r="AL18" s="1826"/>
      <c r="AM18" s="645"/>
      <c r="AN18" s="1826"/>
      <c r="AO18" s="646"/>
      <c r="AP18" s="645"/>
      <c r="AQ18" s="645"/>
      <c r="AR18" s="1826"/>
      <c r="AS18" s="645"/>
      <c r="AT18" s="1826"/>
      <c r="AU18" s="646"/>
      <c r="AW18" s="33"/>
      <c r="AX18" s="1979"/>
      <c r="AY18" s="1826"/>
      <c r="AZ18" s="1826"/>
      <c r="BA18" s="645"/>
      <c r="BB18" s="1826"/>
      <c r="BC18" s="645"/>
      <c r="BD18" s="1826"/>
      <c r="BE18" s="645"/>
      <c r="BF18" s="1826"/>
      <c r="BG18" s="646"/>
      <c r="BH18" s="645"/>
      <c r="BI18" s="645"/>
      <c r="BJ18" s="1826"/>
      <c r="BK18" s="645"/>
      <c r="BL18" s="1826"/>
      <c r="BM18" s="646"/>
      <c r="BO18" s="33"/>
      <c r="BP18" s="1979"/>
      <c r="BQ18" s="1826"/>
      <c r="BR18" s="1826"/>
      <c r="BS18" s="645"/>
      <c r="BT18" s="1826"/>
      <c r="BU18" s="645"/>
      <c r="BV18" s="1826"/>
      <c r="BW18" s="645"/>
      <c r="BX18" s="1826"/>
      <c r="BY18" s="646"/>
      <c r="BZ18" s="645"/>
      <c r="CA18" s="645"/>
      <c r="CB18" s="1826"/>
      <c r="CC18" s="645"/>
      <c r="CD18" s="1826"/>
      <c r="CE18" s="646"/>
      <c r="CG18" s="33"/>
      <c r="CH18" s="1979"/>
      <c r="CI18" s="1826"/>
      <c r="CJ18" s="1826"/>
      <c r="CK18" s="645"/>
      <c r="CL18" s="1826"/>
      <c r="CM18" s="645"/>
      <c r="CN18" s="1826"/>
      <c r="CO18" s="645"/>
      <c r="CP18" s="1826"/>
      <c r="CQ18" s="646"/>
      <c r="CR18" s="645"/>
      <c r="CS18" s="645"/>
      <c r="CT18" s="1826"/>
      <c r="CU18" s="645"/>
      <c r="CV18" s="1826"/>
      <c r="CW18" s="646"/>
    </row>
    <row r="19" spans="1:101">
      <c r="A19" s="14" t="s">
        <v>232</v>
      </c>
      <c r="B19" s="1037" t="s">
        <v>148</v>
      </c>
      <c r="C19" s="254"/>
      <c r="D19" s="587"/>
      <c r="E19" s="71"/>
      <c r="F19" s="1041"/>
      <c r="G19" s="1041"/>
      <c r="H19" s="1041"/>
      <c r="I19" s="1041"/>
      <c r="J19" s="1041"/>
      <c r="K19" s="1041"/>
      <c r="L19" s="59">
        <f>SUM(G19:K19)</f>
        <v>0</v>
      </c>
      <c r="M19" s="989"/>
      <c r="N19" s="1979"/>
      <c r="O19" s="1826"/>
      <c r="P19" s="1826"/>
      <c r="Q19" s="645"/>
      <c r="R19" s="1826"/>
      <c r="S19" s="645"/>
      <c r="T19" s="1826"/>
      <c r="U19" s="645"/>
      <c r="V19" s="1826"/>
      <c r="W19" s="646"/>
      <c r="X19" s="645"/>
      <c r="Y19" s="645"/>
      <c r="Z19" s="1826"/>
      <c r="AA19" s="645"/>
      <c r="AB19" s="1826"/>
      <c r="AC19" s="646"/>
      <c r="AE19" s="33"/>
      <c r="AF19" s="1982"/>
      <c r="AG19" s="1826"/>
      <c r="AH19" s="1826"/>
      <c r="AI19" s="645"/>
      <c r="AJ19" s="1826"/>
      <c r="AK19" s="645"/>
      <c r="AL19" s="1826"/>
      <c r="AM19" s="645"/>
      <c r="AN19" s="1826"/>
      <c r="AO19" s="646"/>
      <c r="AP19" s="645"/>
      <c r="AQ19" s="645"/>
      <c r="AR19" s="1826"/>
      <c r="AS19" s="645"/>
      <c r="AT19" s="1826"/>
      <c r="AU19" s="646"/>
      <c r="AW19" s="33"/>
      <c r="AX19" s="1979"/>
      <c r="AY19" s="1826"/>
      <c r="AZ19" s="1826"/>
      <c r="BA19" s="645"/>
      <c r="BB19" s="1826"/>
      <c r="BC19" s="645"/>
      <c r="BD19" s="1826"/>
      <c r="BE19" s="645"/>
      <c r="BF19" s="1826"/>
      <c r="BG19" s="646"/>
      <c r="BH19" s="645"/>
      <c r="BI19" s="645"/>
      <c r="BJ19" s="1826"/>
      <c r="BK19" s="645"/>
      <c r="BL19" s="1826"/>
      <c r="BM19" s="646"/>
      <c r="BO19" s="33"/>
      <c r="BP19" s="1979"/>
      <c r="BQ19" s="1826"/>
      <c r="BR19" s="1826"/>
      <c r="BS19" s="645"/>
      <c r="BT19" s="1826"/>
      <c r="BU19" s="645"/>
      <c r="BV19" s="1826"/>
      <c r="BW19" s="645"/>
      <c r="BX19" s="1826"/>
      <c r="BY19" s="646"/>
      <c r="BZ19" s="645"/>
      <c r="CA19" s="645"/>
      <c r="CB19" s="1826"/>
      <c r="CC19" s="645"/>
      <c r="CD19" s="1826"/>
      <c r="CE19" s="646"/>
      <c r="CG19" s="33"/>
      <c r="CH19" s="1979"/>
      <c r="CI19" s="1826"/>
      <c r="CJ19" s="1826"/>
      <c r="CK19" s="645"/>
      <c r="CL19" s="1826"/>
      <c r="CM19" s="645"/>
      <c r="CN19" s="1826"/>
      <c r="CO19" s="645"/>
      <c r="CP19" s="1826"/>
      <c r="CQ19" s="646"/>
      <c r="CR19" s="645"/>
      <c r="CS19" s="645"/>
      <c r="CT19" s="1826"/>
      <c r="CU19" s="645"/>
      <c r="CV19" s="1826"/>
      <c r="CW19" s="646"/>
    </row>
    <row r="20" spans="1:101">
      <c r="A20" s="75" t="str">
        <f>A19</f>
        <v>Other Related Party d</v>
      </c>
      <c r="B20" s="1037" t="s">
        <v>149</v>
      </c>
      <c r="C20" s="254"/>
      <c r="D20" s="587"/>
      <c r="E20" s="71"/>
      <c r="F20" s="1041"/>
      <c r="G20" s="1041"/>
      <c r="H20" s="1041"/>
      <c r="I20" s="1041"/>
      <c r="J20" s="1041"/>
      <c r="K20" s="1041"/>
      <c r="L20" s="59">
        <f>SUM(G20:K20)</f>
        <v>0</v>
      </c>
      <c r="M20" s="989"/>
      <c r="N20" s="1979"/>
      <c r="O20" s="1826"/>
      <c r="P20" s="1826"/>
      <c r="Q20" s="645"/>
      <c r="R20" s="1826"/>
      <c r="S20" s="645"/>
      <c r="T20" s="1826"/>
      <c r="U20" s="645"/>
      <c r="V20" s="1826"/>
      <c r="W20" s="646"/>
      <c r="X20" s="645"/>
      <c r="Y20" s="645"/>
      <c r="Z20" s="1826"/>
      <c r="AA20" s="645"/>
      <c r="AB20" s="1826"/>
      <c r="AC20" s="646"/>
      <c r="AE20" s="33"/>
      <c r="AF20" s="1979"/>
      <c r="AG20" s="1826"/>
      <c r="AH20" s="1826"/>
      <c r="AI20" s="645"/>
      <c r="AJ20" s="1826"/>
      <c r="AK20" s="645"/>
      <c r="AL20" s="1826"/>
      <c r="AM20" s="645"/>
      <c r="AN20" s="1826"/>
      <c r="AO20" s="646"/>
      <c r="AP20" s="645"/>
      <c r="AQ20" s="645"/>
      <c r="AR20" s="1826"/>
      <c r="AS20" s="645"/>
      <c r="AT20" s="1826"/>
      <c r="AU20" s="646"/>
      <c r="AW20" s="33"/>
      <c r="AX20" s="1979"/>
      <c r="AY20" s="1826"/>
      <c r="AZ20" s="1826"/>
      <c r="BA20" s="645"/>
      <c r="BB20" s="1826"/>
      <c r="BC20" s="645"/>
      <c r="BD20" s="1826"/>
      <c r="BE20" s="645"/>
      <c r="BF20" s="1826"/>
      <c r="BG20" s="646"/>
      <c r="BH20" s="645"/>
      <c r="BI20" s="645"/>
      <c r="BJ20" s="1826"/>
      <c r="BK20" s="645"/>
      <c r="BL20" s="1826"/>
      <c r="BM20" s="646"/>
      <c r="BO20" s="33"/>
      <c r="BP20" s="1979"/>
      <c r="BQ20" s="1826"/>
      <c r="BR20" s="1826"/>
      <c r="BS20" s="645"/>
      <c r="BT20" s="1826"/>
      <c r="BU20" s="645"/>
      <c r="BV20" s="1826"/>
      <c r="BW20" s="645"/>
      <c r="BX20" s="1826"/>
      <c r="BY20" s="646"/>
      <c r="BZ20" s="645"/>
      <c r="CA20" s="645"/>
      <c r="CB20" s="1826"/>
      <c r="CC20" s="645"/>
      <c r="CD20" s="1826"/>
      <c r="CE20" s="646"/>
      <c r="CG20" s="33"/>
      <c r="CH20" s="1979"/>
      <c r="CI20" s="1826"/>
      <c r="CJ20" s="1826"/>
      <c r="CK20" s="645"/>
      <c r="CL20" s="1826"/>
      <c r="CM20" s="645"/>
      <c r="CN20" s="1826"/>
      <c r="CO20" s="645"/>
      <c r="CP20" s="1826"/>
      <c r="CQ20" s="646"/>
      <c r="CR20" s="645"/>
      <c r="CS20" s="645"/>
      <c r="CT20" s="1826"/>
      <c r="CU20" s="645"/>
      <c r="CV20" s="1826"/>
      <c r="CW20" s="646"/>
    </row>
    <row r="21" spans="1:101">
      <c r="A21" s="75" t="str">
        <f>A19</f>
        <v>Other Related Party d</v>
      </c>
      <c r="B21" s="1037" t="s">
        <v>150</v>
      </c>
      <c r="C21" s="254"/>
      <c r="D21" s="587"/>
      <c r="E21" s="71"/>
      <c r="F21" s="208">
        <f t="shared" ref="F21:L21" si="23">IF(ISERROR(F20/F19),0,F20/F19)</f>
        <v>0</v>
      </c>
      <c r="G21" s="208">
        <f t="shared" si="23"/>
        <v>0</v>
      </c>
      <c r="H21" s="208">
        <f t="shared" si="23"/>
        <v>0</v>
      </c>
      <c r="I21" s="208">
        <f t="shared" si="23"/>
        <v>0</v>
      </c>
      <c r="J21" s="208">
        <f t="shared" si="23"/>
        <v>0</v>
      </c>
      <c r="K21" s="208">
        <f t="shared" si="23"/>
        <v>0</v>
      </c>
      <c r="L21" s="208">
        <f t="shared" si="23"/>
        <v>0</v>
      </c>
      <c r="M21" s="989"/>
      <c r="N21" s="1979"/>
      <c r="O21" s="1826"/>
      <c r="P21" s="1826"/>
      <c r="Q21" s="645"/>
      <c r="R21" s="1826"/>
      <c r="S21" s="645"/>
      <c r="T21" s="1826"/>
      <c r="U21" s="645"/>
      <c r="V21" s="1826"/>
      <c r="W21" s="646"/>
      <c r="X21" s="645"/>
      <c r="Y21" s="645"/>
      <c r="Z21" s="1826"/>
      <c r="AA21" s="645"/>
      <c r="AB21" s="1826"/>
      <c r="AC21" s="646"/>
      <c r="AE21" s="33"/>
      <c r="AF21" s="1982"/>
      <c r="AG21" s="1826"/>
      <c r="AH21" s="1826"/>
      <c r="AI21" s="645"/>
      <c r="AJ21" s="1826"/>
      <c r="AK21" s="645"/>
      <c r="AL21" s="1826"/>
      <c r="AM21" s="645"/>
      <c r="AN21" s="1826"/>
      <c r="AO21" s="646"/>
      <c r="AP21" s="645"/>
      <c r="AQ21" s="645"/>
      <c r="AR21" s="1826"/>
      <c r="AS21" s="645"/>
      <c r="AT21" s="1826"/>
      <c r="AU21" s="646"/>
      <c r="AW21" s="33"/>
      <c r="AX21" s="1979"/>
      <c r="AY21" s="1826"/>
      <c r="AZ21" s="1826"/>
      <c r="BA21" s="645"/>
      <c r="BB21" s="1826"/>
      <c r="BC21" s="645"/>
      <c r="BD21" s="1826"/>
      <c r="BE21" s="645"/>
      <c r="BF21" s="1826"/>
      <c r="BG21" s="646"/>
      <c r="BH21" s="645"/>
      <c r="BI21" s="645"/>
      <c r="BJ21" s="1826"/>
      <c r="BK21" s="645"/>
      <c r="BL21" s="1826"/>
      <c r="BM21" s="646"/>
      <c r="BO21" s="33"/>
      <c r="BP21" s="1979"/>
      <c r="BQ21" s="1826"/>
      <c r="BR21" s="1826"/>
      <c r="BS21" s="645"/>
      <c r="BT21" s="1826"/>
      <c r="BU21" s="645"/>
      <c r="BV21" s="1826"/>
      <c r="BW21" s="645"/>
      <c r="BX21" s="1826"/>
      <c r="BY21" s="646"/>
      <c r="BZ21" s="645"/>
      <c r="CA21" s="645"/>
      <c r="CB21" s="1826"/>
      <c r="CC21" s="645"/>
      <c r="CD21" s="1826"/>
      <c r="CE21" s="646"/>
      <c r="CG21" s="33"/>
      <c r="CH21" s="1979"/>
      <c r="CI21" s="1826"/>
      <c r="CJ21" s="1826"/>
      <c r="CK21" s="645"/>
      <c r="CL21" s="1826"/>
      <c r="CM21" s="645"/>
      <c r="CN21" s="1826"/>
      <c r="CO21" s="645"/>
      <c r="CP21" s="1826"/>
      <c r="CQ21" s="646"/>
      <c r="CR21" s="645"/>
      <c r="CS21" s="645"/>
      <c r="CT21" s="1826"/>
      <c r="CU21" s="645"/>
      <c r="CV21" s="1826"/>
      <c r="CW21" s="646"/>
    </row>
    <row r="22" spans="1:101">
      <c r="A22" s="14" t="s">
        <v>619</v>
      </c>
      <c r="B22" s="1037" t="s">
        <v>148</v>
      </c>
      <c r="C22" s="254"/>
      <c r="D22" s="587"/>
      <c r="E22" s="71"/>
      <c r="F22" s="1041"/>
      <c r="G22" s="1041"/>
      <c r="H22" s="1041"/>
      <c r="I22" s="1041"/>
      <c r="J22" s="1041"/>
      <c r="K22" s="1041"/>
      <c r="L22" s="59">
        <f>SUM(G22:K22)</f>
        <v>0</v>
      </c>
      <c r="M22" s="989"/>
      <c r="N22" s="1979"/>
      <c r="O22" s="1826"/>
      <c r="P22" s="1826"/>
      <c r="Q22" s="645"/>
      <c r="R22" s="1826"/>
      <c r="S22" s="645"/>
      <c r="T22" s="1826"/>
      <c r="U22" s="645"/>
      <c r="V22" s="1826"/>
      <c r="W22" s="646"/>
      <c r="X22" s="645"/>
      <c r="Y22" s="645"/>
      <c r="Z22" s="1826"/>
      <c r="AA22" s="645"/>
      <c r="AB22" s="1826"/>
      <c r="AC22" s="646"/>
      <c r="AE22" s="33"/>
      <c r="AF22" s="1982"/>
      <c r="AG22" s="1826"/>
      <c r="AH22" s="1826"/>
      <c r="AI22" s="645"/>
      <c r="AJ22" s="1826"/>
      <c r="AK22" s="645"/>
      <c r="AL22" s="1826"/>
      <c r="AM22" s="645"/>
      <c r="AN22" s="1826"/>
      <c r="AO22" s="646"/>
      <c r="AP22" s="645"/>
      <c r="AQ22" s="645"/>
      <c r="AR22" s="1826"/>
      <c r="AS22" s="645"/>
      <c r="AT22" s="1826"/>
      <c r="AU22" s="646"/>
      <c r="AW22" s="33"/>
      <c r="AX22" s="1979"/>
      <c r="AY22" s="1826"/>
      <c r="AZ22" s="1826"/>
      <c r="BA22" s="645"/>
      <c r="BB22" s="1826"/>
      <c r="BC22" s="645"/>
      <c r="BD22" s="1826"/>
      <c r="BE22" s="645"/>
      <c r="BF22" s="1826"/>
      <c r="BG22" s="646"/>
      <c r="BH22" s="645"/>
      <c r="BI22" s="645"/>
      <c r="BJ22" s="1826"/>
      <c r="BK22" s="645"/>
      <c r="BL22" s="1826"/>
      <c r="BM22" s="646"/>
      <c r="BO22" s="33"/>
      <c r="BP22" s="1979"/>
      <c r="BQ22" s="1826"/>
      <c r="BR22" s="1826"/>
      <c r="BS22" s="645"/>
      <c r="BT22" s="1826"/>
      <c r="BU22" s="645"/>
      <c r="BV22" s="1826"/>
      <c r="BW22" s="645"/>
      <c r="BX22" s="1826"/>
      <c r="BY22" s="646"/>
      <c r="BZ22" s="645"/>
      <c r="CA22" s="645"/>
      <c r="CB22" s="1826"/>
      <c r="CC22" s="645"/>
      <c r="CD22" s="1826"/>
      <c r="CE22" s="646"/>
      <c r="CG22" s="33"/>
      <c r="CH22" s="1979"/>
      <c r="CI22" s="1826"/>
      <c r="CJ22" s="1826"/>
      <c r="CK22" s="645"/>
      <c r="CL22" s="1826"/>
      <c r="CM22" s="645"/>
      <c r="CN22" s="1826"/>
      <c r="CO22" s="645"/>
      <c r="CP22" s="1826"/>
      <c r="CQ22" s="646"/>
      <c r="CR22" s="645"/>
      <c r="CS22" s="645"/>
      <c r="CT22" s="1826"/>
      <c r="CU22" s="645"/>
      <c r="CV22" s="1826"/>
      <c r="CW22" s="646"/>
    </row>
    <row r="23" spans="1:101">
      <c r="A23" s="75" t="str">
        <f>A22</f>
        <v>Other Related Party e</v>
      </c>
      <c r="B23" s="1037" t="s">
        <v>149</v>
      </c>
      <c r="C23" s="254"/>
      <c r="D23" s="587"/>
      <c r="E23" s="71"/>
      <c r="F23" s="1041"/>
      <c r="G23" s="1041"/>
      <c r="H23" s="1041"/>
      <c r="I23" s="1041"/>
      <c r="J23" s="1041"/>
      <c r="K23" s="1041"/>
      <c r="L23" s="59">
        <f>SUM(G23:K23)</f>
        <v>0</v>
      </c>
      <c r="M23" s="989"/>
      <c r="N23" s="1979"/>
      <c r="O23" s="1826"/>
      <c r="P23" s="1826"/>
      <c r="Q23" s="645"/>
      <c r="R23" s="1826"/>
      <c r="S23" s="645"/>
      <c r="T23" s="1826"/>
      <c r="U23" s="645"/>
      <c r="V23" s="1826"/>
      <c r="W23" s="646"/>
      <c r="X23" s="645"/>
      <c r="Y23" s="645"/>
      <c r="Z23" s="1826"/>
      <c r="AA23" s="645"/>
      <c r="AB23" s="1826"/>
      <c r="AC23" s="646"/>
      <c r="AE23" s="33"/>
      <c r="AF23" s="1979"/>
      <c r="AG23" s="1826"/>
      <c r="AH23" s="1826"/>
      <c r="AI23" s="645"/>
      <c r="AJ23" s="1826"/>
      <c r="AK23" s="645"/>
      <c r="AL23" s="1826"/>
      <c r="AM23" s="645"/>
      <c r="AN23" s="1826"/>
      <c r="AO23" s="646"/>
      <c r="AP23" s="645"/>
      <c r="AQ23" s="645"/>
      <c r="AR23" s="1826"/>
      <c r="AS23" s="645"/>
      <c r="AT23" s="1826"/>
      <c r="AU23" s="646"/>
      <c r="AW23" s="33"/>
      <c r="AX23" s="1979"/>
      <c r="AY23" s="1826"/>
      <c r="AZ23" s="1826"/>
      <c r="BA23" s="645"/>
      <c r="BB23" s="1826"/>
      <c r="BC23" s="645"/>
      <c r="BD23" s="1826"/>
      <c r="BE23" s="645"/>
      <c r="BF23" s="1826"/>
      <c r="BG23" s="646"/>
      <c r="BH23" s="645"/>
      <c r="BI23" s="645"/>
      <c r="BJ23" s="1826"/>
      <c r="BK23" s="645"/>
      <c r="BL23" s="1826"/>
      <c r="BM23" s="646"/>
      <c r="BO23" s="33"/>
      <c r="BP23" s="1979"/>
      <c r="BQ23" s="1826"/>
      <c r="BR23" s="1826"/>
      <c r="BS23" s="645"/>
      <c r="BT23" s="1826"/>
      <c r="BU23" s="645"/>
      <c r="BV23" s="1826"/>
      <c r="BW23" s="645"/>
      <c r="BX23" s="1826"/>
      <c r="BY23" s="646"/>
      <c r="BZ23" s="645"/>
      <c r="CA23" s="645"/>
      <c r="CB23" s="1826"/>
      <c r="CC23" s="645"/>
      <c r="CD23" s="1826"/>
      <c r="CE23" s="646"/>
      <c r="CG23" s="33"/>
      <c r="CH23" s="1979"/>
      <c r="CI23" s="1826"/>
      <c r="CJ23" s="1826"/>
      <c r="CK23" s="645"/>
      <c r="CL23" s="1826"/>
      <c r="CM23" s="645"/>
      <c r="CN23" s="1826"/>
      <c r="CO23" s="645"/>
      <c r="CP23" s="1826"/>
      <c r="CQ23" s="646"/>
      <c r="CR23" s="645"/>
      <c r="CS23" s="645"/>
      <c r="CT23" s="1826"/>
      <c r="CU23" s="645"/>
      <c r="CV23" s="1826"/>
      <c r="CW23" s="646"/>
    </row>
    <row r="24" spans="1:101">
      <c r="A24" s="75" t="str">
        <f>A22</f>
        <v>Other Related Party e</v>
      </c>
      <c r="B24" s="1037" t="s">
        <v>150</v>
      </c>
      <c r="C24" s="254"/>
      <c r="D24" s="587"/>
      <c r="E24" s="71"/>
      <c r="F24" s="208">
        <f t="shared" ref="F24:L24" si="24">IF(ISERROR(F23/F22),0,F23/F22)</f>
        <v>0</v>
      </c>
      <c r="G24" s="208">
        <f t="shared" si="24"/>
        <v>0</v>
      </c>
      <c r="H24" s="208">
        <f t="shared" si="24"/>
        <v>0</v>
      </c>
      <c r="I24" s="208">
        <f t="shared" si="24"/>
        <v>0</v>
      </c>
      <c r="J24" s="208">
        <f t="shared" si="24"/>
        <v>0</v>
      </c>
      <c r="K24" s="208">
        <f t="shared" si="24"/>
        <v>0</v>
      </c>
      <c r="L24" s="208">
        <f t="shared" si="24"/>
        <v>0</v>
      </c>
      <c r="M24" s="989"/>
      <c r="N24" s="1979"/>
      <c r="O24" s="1826"/>
      <c r="P24" s="1826"/>
      <c r="Q24" s="645"/>
      <c r="R24" s="1826"/>
      <c r="S24" s="645"/>
      <c r="T24" s="1826"/>
      <c r="U24" s="645"/>
      <c r="V24" s="1826"/>
      <c r="W24" s="646"/>
      <c r="X24" s="645"/>
      <c r="Y24" s="645"/>
      <c r="Z24" s="1826"/>
      <c r="AA24" s="645"/>
      <c r="AB24" s="1826"/>
      <c r="AC24" s="646"/>
      <c r="AE24" s="33"/>
      <c r="AF24" s="1982"/>
      <c r="AG24" s="1826"/>
      <c r="AH24" s="1826"/>
      <c r="AI24" s="645"/>
      <c r="AJ24" s="1826"/>
      <c r="AK24" s="645"/>
      <c r="AL24" s="1826"/>
      <c r="AM24" s="645"/>
      <c r="AN24" s="1826"/>
      <c r="AO24" s="646"/>
      <c r="AP24" s="645"/>
      <c r="AQ24" s="645"/>
      <c r="AR24" s="1826"/>
      <c r="AS24" s="645"/>
      <c r="AT24" s="1826"/>
      <c r="AU24" s="646"/>
      <c r="AW24" s="33"/>
      <c r="AX24" s="1979"/>
      <c r="AY24" s="1826"/>
      <c r="AZ24" s="1826"/>
      <c r="BA24" s="645"/>
      <c r="BB24" s="1826"/>
      <c r="BC24" s="645"/>
      <c r="BD24" s="1826"/>
      <c r="BE24" s="645"/>
      <c r="BF24" s="1826"/>
      <c r="BG24" s="646"/>
      <c r="BH24" s="645"/>
      <c r="BI24" s="645"/>
      <c r="BJ24" s="1826"/>
      <c r="BK24" s="645"/>
      <c r="BL24" s="1826"/>
      <c r="BM24" s="646"/>
      <c r="BO24" s="33"/>
      <c r="BP24" s="1979"/>
      <c r="BQ24" s="1826"/>
      <c r="BR24" s="1826"/>
      <c r="BS24" s="645"/>
      <c r="BT24" s="1826"/>
      <c r="BU24" s="645"/>
      <c r="BV24" s="1826"/>
      <c r="BW24" s="645"/>
      <c r="BX24" s="1826"/>
      <c r="BY24" s="646"/>
      <c r="BZ24" s="645"/>
      <c r="CA24" s="645"/>
      <c r="CB24" s="1826"/>
      <c r="CC24" s="645"/>
      <c r="CD24" s="1826"/>
      <c r="CE24" s="646"/>
      <c r="CG24" s="33"/>
      <c r="CH24" s="1979"/>
      <c r="CI24" s="1826"/>
      <c r="CJ24" s="1826"/>
      <c r="CK24" s="645"/>
      <c r="CL24" s="1826"/>
      <c r="CM24" s="645"/>
      <c r="CN24" s="1826"/>
      <c r="CO24" s="645"/>
      <c r="CP24" s="1826"/>
      <c r="CQ24" s="646"/>
      <c r="CR24" s="645"/>
      <c r="CS24" s="645"/>
      <c r="CT24" s="1826"/>
      <c r="CU24" s="645"/>
      <c r="CV24" s="1826"/>
      <c r="CW24" s="646"/>
    </row>
    <row r="25" spans="1:101">
      <c r="A25" s="14" t="s">
        <v>620</v>
      </c>
      <c r="B25" s="1037" t="s">
        <v>148</v>
      </c>
      <c r="C25" s="254"/>
      <c r="D25" s="587"/>
      <c r="E25" s="71"/>
      <c r="F25" s="1041"/>
      <c r="G25" s="1041"/>
      <c r="H25" s="1041"/>
      <c r="I25" s="1041"/>
      <c r="J25" s="1041"/>
      <c r="K25" s="1041"/>
      <c r="L25" s="59">
        <f>SUM(G25:K25)</f>
        <v>0</v>
      </c>
      <c r="M25" s="989"/>
      <c r="N25" s="1979"/>
      <c r="O25" s="1826"/>
      <c r="P25" s="1826"/>
      <c r="Q25" s="645"/>
      <c r="R25" s="1826"/>
      <c r="S25" s="645"/>
      <c r="T25" s="1826"/>
      <c r="U25" s="645"/>
      <c r="V25" s="1826"/>
      <c r="W25" s="646"/>
      <c r="X25" s="645"/>
      <c r="Y25" s="645"/>
      <c r="Z25" s="1826"/>
      <c r="AA25" s="645"/>
      <c r="AB25" s="1826"/>
      <c r="AC25" s="646"/>
      <c r="AE25" s="33"/>
      <c r="AF25" s="1982"/>
      <c r="AG25" s="1826"/>
      <c r="AH25" s="1826"/>
      <c r="AI25" s="645"/>
      <c r="AJ25" s="1826"/>
      <c r="AK25" s="645"/>
      <c r="AL25" s="1826"/>
      <c r="AM25" s="645"/>
      <c r="AN25" s="1826"/>
      <c r="AO25" s="646"/>
      <c r="AP25" s="645"/>
      <c r="AQ25" s="645"/>
      <c r="AR25" s="1826"/>
      <c r="AS25" s="645"/>
      <c r="AT25" s="1826"/>
      <c r="AU25" s="646"/>
      <c r="AW25" s="33"/>
      <c r="AX25" s="1979"/>
      <c r="AY25" s="1826"/>
      <c r="AZ25" s="1826"/>
      <c r="BA25" s="645"/>
      <c r="BB25" s="1826"/>
      <c r="BC25" s="645"/>
      <c r="BD25" s="1826"/>
      <c r="BE25" s="645"/>
      <c r="BF25" s="1826"/>
      <c r="BG25" s="646"/>
      <c r="BH25" s="645"/>
      <c r="BI25" s="645"/>
      <c r="BJ25" s="1826"/>
      <c r="BK25" s="645"/>
      <c r="BL25" s="1826"/>
      <c r="BM25" s="646"/>
      <c r="BO25" s="33"/>
      <c r="BP25" s="1979"/>
      <c r="BQ25" s="1826"/>
      <c r="BR25" s="1826"/>
      <c r="BS25" s="645"/>
      <c r="BT25" s="1826"/>
      <c r="BU25" s="645"/>
      <c r="BV25" s="1826"/>
      <c r="BW25" s="645"/>
      <c r="BX25" s="1826"/>
      <c r="BY25" s="646"/>
      <c r="BZ25" s="645"/>
      <c r="CA25" s="645"/>
      <c r="CB25" s="1826"/>
      <c r="CC25" s="645"/>
      <c r="CD25" s="1826"/>
      <c r="CE25" s="646"/>
      <c r="CG25" s="33"/>
      <c r="CH25" s="1979"/>
      <c r="CI25" s="1826"/>
      <c r="CJ25" s="1826"/>
      <c r="CK25" s="645"/>
      <c r="CL25" s="1826"/>
      <c r="CM25" s="645"/>
      <c r="CN25" s="1826"/>
      <c r="CO25" s="645"/>
      <c r="CP25" s="1826"/>
      <c r="CQ25" s="646"/>
      <c r="CR25" s="645"/>
      <c r="CS25" s="645"/>
      <c r="CT25" s="1826"/>
      <c r="CU25" s="645"/>
      <c r="CV25" s="1826"/>
      <c r="CW25" s="646"/>
    </row>
    <row r="26" spans="1:101">
      <c r="A26" s="75" t="str">
        <f>A25</f>
        <v>Other Related Party f</v>
      </c>
      <c r="B26" s="1037" t="s">
        <v>149</v>
      </c>
      <c r="C26" s="254"/>
      <c r="D26" s="587"/>
      <c r="E26" s="71"/>
      <c r="F26" s="1041"/>
      <c r="G26" s="1041"/>
      <c r="H26" s="1041"/>
      <c r="I26" s="1041"/>
      <c r="J26" s="1041"/>
      <c r="K26" s="1041"/>
      <c r="L26" s="59">
        <f>SUM(G26:K26)</f>
        <v>0</v>
      </c>
      <c r="M26" s="989"/>
      <c r="N26" s="1979"/>
      <c r="O26" s="1826"/>
      <c r="P26" s="1826"/>
      <c r="Q26" s="645"/>
      <c r="R26" s="1826"/>
      <c r="S26" s="645"/>
      <c r="T26" s="1826"/>
      <c r="U26" s="645"/>
      <c r="V26" s="1826"/>
      <c r="W26" s="646"/>
      <c r="X26" s="645"/>
      <c r="Y26" s="645"/>
      <c r="Z26" s="1826"/>
      <c r="AA26" s="645"/>
      <c r="AB26" s="1826"/>
      <c r="AC26" s="646"/>
      <c r="AE26" s="33"/>
      <c r="AF26" s="1979"/>
      <c r="AG26" s="1826"/>
      <c r="AH26" s="1826"/>
      <c r="AI26" s="645"/>
      <c r="AJ26" s="1826"/>
      <c r="AK26" s="645"/>
      <c r="AL26" s="1826"/>
      <c r="AM26" s="645"/>
      <c r="AN26" s="1826"/>
      <c r="AO26" s="646"/>
      <c r="AP26" s="645"/>
      <c r="AQ26" s="645"/>
      <c r="AR26" s="1826"/>
      <c r="AS26" s="645"/>
      <c r="AT26" s="1826"/>
      <c r="AU26" s="646"/>
      <c r="AW26" s="33"/>
      <c r="AX26" s="1979"/>
      <c r="AY26" s="1826"/>
      <c r="AZ26" s="1826"/>
      <c r="BA26" s="645"/>
      <c r="BB26" s="1826"/>
      <c r="BC26" s="645"/>
      <c r="BD26" s="1826"/>
      <c r="BE26" s="645"/>
      <c r="BF26" s="1826"/>
      <c r="BG26" s="646"/>
      <c r="BH26" s="645"/>
      <c r="BI26" s="645"/>
      <c r="BJ26" s="1826"/>
      <c r="BK26" s="645"/>
      <c r="BL26" s="1826"/>
      <c r="BM26" s="646"/>
      <c r="BO26" s="33"/>
      <c r="BP26" s="1979"/>
      <c r="BQ26" s="1826"/>
      <c r="BR26" s="1826"/>
      <c r="BS26" s="645"/>
      <c r="BT26" s="1826"/>
      <c r="BU26" s="645"/>
      <c r="BV26" s="1826"/>
      <c r="BW26" s="645"/>
      <c r="BX26" s="1826"/>
      <c r="BY26" s="646"/>
      <c r="BZ26" s="645"/>
      <c r="CA26" s="645"/>
      <c r="CB26" s="1826"/>
      <c r="CC26" s="645"/>
      <c r="CD26" s="1826"/>
      <c r="CE26" s="646"/>
      <c r="CG26" s="33"/>
      <c r="CH26" s="1979"/>
      <c r="CI26" s="1826"/>
      <c r="CJ26" s="1826"/>
      <c r="CK26" s="645"/>
      <c r="CL26" s="1826"/>
      <c r="CM26" s="645"/>
      <c r="CN26" s="1826"/>
      <c r="CO26" s="645"/>
      <c r="CP26" s="1826"/>
      <c r="CQ26" s="646"/>
      <c r="CR26" s="645"/>
      <c r="CS26" s="645"/>
      <c r="CT26" s="1826"/>
      <c r="CU26" s="645"/>
      <c r="CV26" s="1826"/>
      <c r="CW26" s="646"/>
    </row>
    <row r="27" spans="1:101">
      <c r="A27" s="75" t="str">
        <f>A25</f>
        <v>Other Related Party f</v>
      </c>
      <c r="B27" s="1037" t="s">
        <v>150</v>
      </c>
      <c r="C27" s="254"/>
      <c r="D27" s="587"/>
      <c r="E27" s="71"/>
      <c r="F27" s="208">
        <f t="shared" ref="F27:L27" si="25">IF(ISERROR(F26/F25),0,F26/F25)</f>
        <v>0</v>
      </c>
      <c r="G27" s="208">
        <f t="shared" si="25"/>
        <v>0</v>
      </c>
      <c r="H27" s="208">
        <f t="shared" si="25"/>
        <v>0</v>
      </c>
      <c r="I27" s="208">
        <f t="shared" si="25"/>
        <v>0</v>
      </c>
      <c r="J27" s="208">
        <f t="shared" si="25"/>
        <v>0</v>
      </c>
      <c r="K27" s="208">
        <f t="shared" si="25"/>
        <v>0</v>
      </c>
      <c r="L27" s="208">
        <f t="shared" si="25"/>
        <v>0</v>
      </c>
      <c r="M27" s="989"/>
      <c r="N27" s="1979"/>
      <c r="O27" s="1826"/>
      <c r="P27" s="1826"/>
      <c r="Q27" s="645"/>
      <c r="R27" s="1826"/>
      <c r="S27" s="645"/>
      <c r="T27" s="1826"/>
      <c r="U27" s="645"/>
      <c r="V27" s="1826"/>
      <c r="W27" s="646"/>
      <c r="X27" s="645"/>
      <c r="Y27" s="645"/>
      <c r="Z27" s="1826"/>
      <c r="AA27" s="645"/>
      <c r="AB27" s="1826"/>
      <c r="AC27" s="646"/>
      <c r="AE27" s="33"/>
      <c r="AF27" s="1982"/>
      <c r="AG27" s="1826"/>
      <c r="AH27" s="1826"/>
      <c r="AI27" s="645"/>
      <c r="AJ27" s="1826"/>
      <c r="AK27" s="645"/>
      <c r="AL27" s="1826"/>
      <c r="AM27" s="645"/>
      <c r="AN27" s="1826"/>
      <c r="AO27" s="646"/>
      <c r="AP27" s="645"/>
      <c r="AQ27" s="645"/>
      <c r="AR27" s="1826"/>
      <c r="AS27" s="645"/>
      <c r="AT27" s="1826"/>
      <c r="AU27" s="646"/>
      <c r="AW27" s="33"/>
      <c r="AX27" s="1979"/>
      <c r="AY27" s="1826"/>
      <c r="AZ27" s="1826"/>
      <c r="BA27" s="645"/>
      <c r="BB27" s="1826"/>
      <c r="BC27" s="645"/>
      <c r="BD27" s="1826"/>
      <c r="BE27" s="645"/>
      <c r="BF27" s="1826"/>
      <c r="BG27" s="646"/>
      <c r="BH27" s="645"/>
      <c r="BI27" s="645"/>
      <c r="BJ27" s="1826"/>
      <c r="BK27" s="645"/>
      <c r="BL27" s="1826"/>
      <c r="BM27" s="646"/>
      <c r="BO27" s="33"/>
      <c r="BP27" s="1979"/>
      <c r="BQ27" s="1826"/>
      <c r="BR27" s="1826"/>
      <c r="BS27" s="645"/>
      <c r="BT27" s="1826"/>
      <c r="BU27" s="645"/>
      <c r="BV27" s="1826"/>
      <c r="BW27" s="645"/>
      <c r="BX27" s="1826"/>
      <c r="BY27" s="646"/>
      <c r="BZ27" s="645"/>
      <c r="CA27" s="645"/>
      <c r="CB27" s="1826"/>
      <c r="CC27" s="645"/>
      <c r="CD27" s="1826"/>
      <c r="CE27" s="646"/>
      <c r="CG27" s="33"/>
      <c r="CH27" s="1979"/>
      <c r="CI27" s="1826"/>
      <c r="CJ27" s="1826"/>
      <c r="CK27" s="645"/>
      <c r="CL27" s="1826"/>
      <c r="CM27" s="645"/>
      <c r="CN27" s="1826"/>
      <c r="CO27" s="645"/>
      <c r="CP27" s="1826"/>
      <c r="CQ27" s="646"/>
      <c r="CR27" s="645"/>
      <c r="CS27" s="645"/>
      <c r="CT27" s="1826"/>
      <c r="CU27" s="645"/>
      <c r="CV27" s="1826"/>
      <c r="CW27" s="646"/>
    </row>
    <row r="28" spans="1:101">
      <c r="A28" s="1037" t="s">
        <v>151</v>
      </c>
      <c r="B28" s="1037" t="s">
        <v>148</v>
      </c>
      <c r="C28" s="254"/>
      <c r="D28" s="587"/>
      <c r="E28" s="71"/>
      <c r="F28" s="1041"/>
      <c r="G28" s="1041"/>
      <c r="H28" s="1041"/>
      <c r="I28" s="1041"/>
      <c r="J28" s="1041"/>
      <c r="K28" s="1041"/>
      <c r="L28" s="59">
        <f>SUM(G28:K28)</f>
        <v>0</v>
      </c>
      <c r="M28" s="989"/>
      <c r="N28" s="1979"/>
      <c r="O28" s="1826"/>
      <c r="P28" s="1826"/>
      <c r="Q28" s="645"/>
      <c r="R28" s="1826"/>
      <c r="S28" s="645"/>
      <c r="T28" s="1826"/>
      <c r="U28" s="645"/>
      <c r="V28" s="1826"/>
      <c r="W28" s="646"/>
      <c r="X28" s="645"/>
      <c r="Y28" s="645"/>
      <c r="Z28" s="1826"/>
      <c r="AA28" s="645"/>
      <c r="AB28" s="1826"/>
      <c r="AC28" s="646"/>
      <c r="AE28" s="33"/>
      <c r="AF28" s="1982"/>
      <c r="AG28" s="1826"/>
      <c r="AH28" s="1826"/>
      <c r="AI28" s="645"/>
      <c r="AJ28" s="1826"/>
      <c r="AK28" s="645"/>
      <c r="AL28" s="1826"/>
      <c r="AM28" s="645"/>
      <c r="AN28" s="1826"/>
      <c r="AO28" s="646"/>
      <c r="AP28" s="645"/>
      <c r="AQ28" s="645"/>
      <c r="AR28" s="1826"/>
      <c r="AS28" s="645"/>
      <c r="AT28" s="1826"/>
      <c r="AU28" s="646"/>
      <c r="AW28" s="33"/>
      <c r="AX28" s="1979"/>
      <c r="AY28" s="1826"/>
      <c r="AZ28" s="1826"/>
      <c r="BA28" s="645"/>
      <c r="BB28" s="1826"/>
      <c r="BC28" s="645"/>
      <c r="BD28" s="1826"/>
      <c r="BE28" s="645"/>
      <c r="BF28" s="1826"/>
      <c r="BG28" s="646"/>
      <c r="BH28" s="645"/>
      <c r="BI28" s="645"/>
      <c r="BJ28" s="1826"/>
      <c r="BK28" s="645"/>
      <c r="BL28" s="1826"/>
      <c r="BM28" s="646"/>
      <c r="BO28" s="33"/>
      <c r="BP28" s="1979"/>
      <c r="BQ28" s="1826"/>
      <c r="BR28" s="1826"/>
      <c r="BS28" s="645"/>
      <c r="BT28" s="1826"/>
      <c r="BU28" s="645"/>
      <c r="BV28" s="1826"/>
      <c r="BW28" s="645"/>
      <c r="BX28" s="1826"/>
      <c r="BY28" s="646"/>
      <c r="BZ28" s="645"/>
      <c r="CA28" s="645"/>
      <c r="CB28" s="1826"/>
      <c r="CC28" s="645"/>
      <c r="CD28" s="1826"/>
      <c r="CE28" s="646"/>
      <c r="CG28" s="33"/>
      <c r="CH28" s="1979"/>
      <c r="CI28" s="1826"/>
      <c r="CJ28" s="1826"/>
      <c r="CK28" s="645"/>
      <c r="CL28" s="1826"/>
      <c r="CM28" s="645"/>
      <c r="CN28" s="1826"/>
      <c r="CO28" s="645"/>
      <c r="CP28" s="1826"/>
      <c r="CQ28" s="646"/>
      <c r="CR28" s="645"/>
      <c r="CS28" s="645"/>
      <c r="CT28" s="1826"/>
      <c r="CU28" s="645"/>
      <c r="CV28" s="1826"/>
      <c r="CW28" s="646"/>
    </row>
    <row r="29" spans="1:101">
      <c r="A29" s="1037" t="s">
        <v>151</v>
      </c>
      <c r="B29" s="1037" t="s">
        <v>149</v>
      </c>
      <c r="C29" s="254"/>
      <c r="D29" s="587"/>
      <c r="E29" s="71"/>
      <c r="F29" s="1041"/>
      <c r="G29" s="1041"/>
      <c r="H29" s="1041"/>
      <c r="I29" s="1041"/>
      <c r="J29" s="1041"/>
      <c r="K29" s="1041"/>
      <c r="L29" s="59">
        <f>SUM(G29:K29)</f>
        <v>0</v>
      </c>
      <c r="M29" s="989"/>
      <c r="N29" s="1979"/>
      <c r="O29" s="1826"/>
      <c r="P29" s="1826"/>
      <c r="Q29" s="645"/>
      <c r="R29" s="1826"/>
      <c r="S29" s="645"/>
      <c r="T29" s="1826"/>
      <c r="U29" s="645"/>
      <c r="V29" s="1826"/>
      <c r="W29" s="646"/>
      <c r="X29" s="645"/>
      <c r="Y29" s="645"/>
      <c r="Z29" s="1826"/>
      <c r="AA29" s="645"/>
      <c r="AB29" s="1826"/>
      <c r="AC29" s="646"/>
      <c r="AE29" s="33"/>
      <c r="AF29" s="1979"/>
      <c r="AG29" s="1826"/>
      <c r="AH29" s="1826"/>
      <c r="AI29" s="645"/>
      <c r="AJ29" s="1826"/>
      <c r="AK29" s="645"/>
      <c r="AL29" s="1826"/>
      <c r="AM29" s="645"/>
      <c r="AN29" s="1826"/>
      <c r="AO29" s="646"/>
      <c r="AP29" s="645"/>
      <c r="AQ29" s="645"/>
      <c r="AR29" s="1826"/>
      <c r="AS29" s="645"/>
      <c r="AT29" s="1826"/>
      <c r="AU29" s="646"/>
      <c r="AW29" s="33"/>
      <c r="AX29" s="1979"/>
      <c r="AY29" s="1826"/>
      <c r="AZ29" s="1826"/>
      <c r="BA29" s="645"/>
      <c r="BB29" s="1826"/>
      <c r="BC29" s="645"/>
      <c r="BD29" s="1826"/>
      <c r="BE29" s="645"/>
      <c r="BF29" s="1826"/>
      <c r="BG29" s="646"/>
      <c r="BH29" s="645"/>
      <c r="BI29" s="645"/>
      <c r="BJ29" s="1826"/>
      <c r="BK29" s="645"/>
      <c r="BL29" s="1826"/>
      <c r="BM29" s="646"/>
      <c r="BO29" s="33"/>
      <c r="BP29" s="1979"/>
      <c r="BQ29" s="1826"/>
      <c r="BR29" s="1826"/>
      <c r="BS29" s="645"/>
      <c r="BT29" s="1826"/>
      <c r="BU29" s="645"/>
      <c r="BV29" s="1826"/>
      <c r="BW29" s="645"/>
      <c r="BX29" s="1826"/>
      <c r="BY29" s="646"/>
      <c r="BZ29" s="645"/>
      <c r="CA29" s="645"/>
      <c r="CB29" s="1826"/>
      <c r="CC29" s="645"/>
      <c r="CD29" s="1826"/>
      <c r="CE29" s="646"/>
      <c r="CG29" s="33"/>
      <c r="CH29" s="1979"/>
      <c r="CI29" s="1826"/>
      <c r="CJ29" s="1826"/>
      <c r="CK29" s="645"/>
      <c r="CL29" s="1826"/>
      <c r="CM29" s="645"/>
      <c r="CN29" s="1826"/>
      <c r="CO29" s="645"/>
      <c r="CP29" s="1826"/>
      <c r="CQ29" s="646"/>
      <c r="CR29" s="645"/>
      <c r="CS29" s="645"/>
      <c r="CT29" s="1826"/>
      <c r="CU29" s="645"/>
      <c r="CV29" s="1826"/>
      <c r="CW29" s="646"/>
    </row>
    <row r="30" spans="1:101">
      <c r="A30" s="1037" t="s">
        <v>151</v>
      </c>
      <c r="B30" s="1037" t="s">
        <v>150</v>
      </c>
      <c r="C30" s="254"/>
      <c r="D30" s="587"/>
      <c r="E30" s="71"/>
      <c r="F30" s="208">
        <f t="shared" ref="F30:L30" si="26">IF(ISERROR(F29/F28),0,F29/F28)</f>
        <v>0</v>
      </c>
      <c r="G30" s="208">
        <f t="shared" si="26"/>
        <v>0</v>
      </c>
      <c r="H30" s="208">
        <f t="shared" si="26"/>
        <v>0</v>
      </c>
      <c r="I30" s="208">
        <f t="shared" si="26"/>
        <v>0</v>
      </c>
      <c r="J30" s="208">
        <f t="shared" si="26"/>
        <v>0</v>
      </c>
      <c r="K30" s="208">
        <f t="shared" si="26"/>
        <v>0</v>
      </c>
      <c r="L30" s="1827">
        <f t="shared" si="26"/>
        <v>0</v>
      </c>
      <c r="M30" s="989"/>
      <c r="N30" s="1979"/>
      <c r="O30" s="1828"/>
      <c r="P30" s="1826"/>
      <c r="Q30" s="645"/>
      <c r="R30" s="1826"/>
      <c r="S30" s="645"/>
      <c r="T30" s="1826"/>
      <c r="U30" s="645"/>
      <c r="V30" s="1826"/>
      <c r="W30" s="646"/>
      <c r="X30" s="645"/>
      <c r="Y30" s="645"/>
      <c r="Z30" s="1826"/>
      <c r="AA30" s="645"/>
      <c r="AB30" s="1826"/>
      <c r="AC30" s="646"/>
      <c r="AE30" s="33"/>
      <c r="AF30" s="1979"/>
      <c r="AG30" s="1828"/>
      <c r="AH30" s="1826"/>
      <c r="AI30" s="645"/>
      <c r="AJ30" s="1826"/>
      <c r="AK30" s="645"/>
      <c r="AL30" s="1826"/>
      <c r="AM30" s="645"/>
      <c r="AN30" s="1826"/>
      <c r="AO30" s="646"/>
      <c r="AP30" s="645"/>
      <c r="AQ30" s="645"/>
      <c r="AR30" s="1826"/>
      <c r="AS30" s="645"/>
      <c r="AT30" s="1826"/>
      <c r="AU30" s="646"/>
      <c r="AW30" s="33"/>
      <c r="AX30" s="1979"/>
      <c r="AY30" s="1828"/>
      <c r="AZ30" s="1826"/>
      <c r="BA30" s="645"/>
      <c r="BB30" s="1826"/>
      <c r="BC30" s="645"/>
      <c r="BD30" s="1826"/>
      <c r="BE30" s="645"/>
      <c r="BF30" s="1826"/>
      <c r="BG30" s="646"/>
      <c r="BH30" s="645"/>
      <c r="BI30" s="645"/>
      <c r="BJ30" s="1826"/>
      <c r="BK30" s="645"/>
      <c r="BL30" s="1826"/>
      <c r="BM30" s="646"/>
      <c r="BO30" s="33"/>
      <c r="BP30" s="1979"/>
      <c r="BQ30" s="1828"/>
      <c r="BR30" s="1826"/>
      <c r="BS30" s="645"/>
      <c r="BT30" s="1826"/>
      <c r="BU30" s="645"/>
      <c r="BV30" s="1826"/>
      <c r="BW30" s="645"/>
      <c r="BX30" s="1826"/>
      <c r="BY30" s="646"/>
      <c r="BZ30" s="645"/>
      <c r="CA30" s="645"/>
      <c r="CB30" s="1826"/>
      <c r="CC30" s="645"/>
      <c r="CD30" s="1826"/>
      <c r="CE30" s="646"/>
      <c r="CG30" s="33"/>
      <c r="CH30" s="1979"/>
      <c r="CI30" s="1828"/>
      <c r="CJ30" s="1826"/>
      <c r="CK30" s="645"/>
      <c r="CL30" s="1826"/>
      <c r="CM30" s="645"/>
      <c r="CN30" s="1826"/>
      <c r="CO30" s="645"/>
      <c r="CP30" s="1826"/>
      <c r="CQ30" s="646"/>
      <c r="CR30" s="645"/>
      <c r="CS30" s="645"/>
      <c r="CT30" s="1826"/>
      <c r="CU30" s="645"/>
      <c r="CV30" s="1826"/>
      <c r="CW30" s="646"/>
    </row>
    <row r="31" spans="1:101">
      <c r="A31" s="1280" t="s">
        <v>1338</v>
      </c>
      <c r="F31" s="1829">
        <f>IF(F6&gt;0,IF(F28&gt;=(0.75*SUM(F6,F10,F13,F16,F19,F22,F25,F28)),"Allowed","Disallowed"),0)</f>
        <v>0</v>
      </c>
      <c r="G31" s="1829">
        <f t="shared" ref="G31:K31" si="27">IF(G6&gt;0,IF(G28&gt;=(0.75*SUM(G6,G10,G13,G16,G19,G22,G25,G28)),"Allowed","Disallowed"),0)</f>
        <v>0</v>
      </c>
      <c r="H31" s="1829">
        <f t="shared" si="27"/>
        <v>0</v>
      </c>
      <c r="I31" s="1829">
        <f t="shared" si="27"/>
        <v>0</v>
      </c>
      <c r="J31" s="1829">
        <f t="shared" si="27"/>
        <v>0</v>
      </c>
      <c r="K31" s="1829">
        <f t="shared" si="27"/>
        <v>0</v>
      </c>
      <c r="L31" s="1822"/>
      <c r="M31" s="989"/>
      <c r="N31" s="1979"/>
      <c r="O31" s="574">
        <f>O7</f>
        <v>0</v>
      </c>
      <c r="P31" s="574">
        <f>P7</f>
        <v>0</v>
      </c>
      <c r="Q31" s="1830">
        <f>Q7</f>
        <v>0</v>
      </c>
      <c r="R31" s="574">
        <f>R7</f>
        <v>0</v>
      </c>
      <c r="S31" s="587"/>
      <c r="T31" s="574">
        <f>T7</f>
        <v>0</v>
      </c>
      <c r="U31" s="1830">
        <f t="shared" ref="U31:W31" si="28">U7</f>
        <v>0</v>
      </c>
      <c r="V31" s="574">
        <f t="shared" si="28"/>
        <v>0</v>
      </c>
      <c r="W31" s="584">
        <f t="shared" si="28"/>
        <v>0</v>
      </c>
      <c r="X31" s="1822"/>
      <c r="Y31" s="1037" t="s">
        <v>1620</v>
      </c>
      <c r="Z31" s="574">
        <f>IF(AD7="disallowed",0,Z7)</f>
        <v>0</v>
      </c>
      <c r="AA31" s="574">
        <f>IF(AD7="disallowed",0,AA7)</f>
        <v>0</v>
      </c>
      <c r="AB31" s="574">
        <f>IF(AD7="disallowed",0,AB7)</f>
        <v>0</v>
      </c>
      <c r="AC31" s="574">
        <f>IF(AD7="disallowed",0,AC7)</f>
        <v>0</v>
      </c>
      <c r="AE31" s="33"/>
      <c r="AF31" s="1979"/>
      <c r="AG31" s="574">
        <f>AG7</f>
        <v>0</v>
      </c>
      <c r="AH31" s="574">
        <f t="shared" ref="AH31:AJ31" si="29">AH7</f>
        <v>0</v>
      </c>
      <c r="AI31" s="1830">
        <f t="shared" si="29"/>
        <v>0</v>
      </c>
      <c r="AJ31" s="574">
        <f t="shared" si="29"/>
        <v>0</v>
      </c>
      <c r="AK31" s="587"/>
      <c r="AL31" s="574">
        <f>AL7</f>
        <v>0</v>
      </c>
      <c r="AM31" s="1830">
        <f>AM7</f>
        <v>0</v>
      </c>
      <c r="AN31" s="574">
        <f>AN7</f>
        <v>0</v>
      </c>
      <c r="AO31" s="584">
        <f>AO7</f>
        <v>0</v>
      </c>
      <c r="AP31" s="1822"/>
      <c r="AQ31" s="1037" t="s">
        <v>1620</v>
      </c>
      <c r="AR31" s="574">
        <f>IF(AV7="disallowed",0,AR7)</f>
        <v>0</v>
      </c>
      <c r="AS31" s="574">
        <f>IF(AV7="disallowed",0,AS7)</f>
        <v>0</v>
      </c>
      <c r="AT31" s="574">
        <f>IF(AV7="disallowed",0,AT7)</f>
        <v>0</v>
      </c>
      <c r="AU31" s="574">
        <f>IF(AV7="disallowed",0,AU7)</f>
        <v>0</v>
      </c>
      <c r="AW31" s="33"/>
      <c r="AX31" s="1979"/>
      <c r="AY31" s="574">
        <f>AY7</f>
        <v>0</v>
      </c>
      <c r="AZ31" s="574">
        <f t="shared" ref="AZ31:BB31" si="30">AZ7</f>
        <v>0</v>
      </c>
      <c r="BA31" s="1830">
        <f t="shared" si="30"/>
        <v>0</v>
      </c>
      <c r="BB31" s="574">
        <f t="shared" si="30"/>
        <v>0</v>
      </c>
      <c r="BC31" s="587"/>
      <c r="BD31" s="574">
        <f>BD7</f>
        <v>0</v>
      </c>
      <c r="BE31" s="1830">
        <f t="shared" ref="BE31:BG31" si="31">BE7</f>
        <v>0</v>
      </c>
      <c r="BF31" s="574">
        <f t="shared" si="31"/>
        <v>0</v>
      </c>
      <c r="BG31" s="584">
        <f t="shared" si="31"/>
        <v>0</v>
      </c>
      <c r="BH31" s="1822"/>
      <c r="BI31" s="1037" t="s">
        <v>1620</v>
      </c>
      <c r="BJ31" s="574">
        <f>IF(BN7="disallowed",0,BJ7)</f>
        <v>0</v>
      </c>
      <c r="BK31" s="574">
        <f>IF(BN7="disallowed",0,BK7)</f>
        <v>0</v>
      </c>
      <c r="BL31" s="574">
        <f>IF(BN7="disallowed",0,BL7)</f>
        <v>0</v>
      </c>
      <c r="BM31" s="574">
        <f>IF(BN7="disallowed",0,BM7)</f>
        <v>0</v>
      </c>
      <c r="BO31" s="33"/>
      <c r="BP31" s="1979"/>
      <c r="BQ31" s="574">
        <f>BQ7</f>
        <v>0</v>
      </c>
      <c r="BR31" s="574">
        <f t="shared" ref="BR31:BT31" si="32">BR7</f>
        <v>0</v>
      </c>
      <c r="BS31" s="1830">
        <f t="shared" si="32"/>
        <v>0</v>
      </c>
      <c r="BT31" s="574">
        <f t="shared" si="32"/>
        <v>0</v>
      </c>
      <c r="BU31" s="587"/>
      <c r="BV31" s="574">
        <f>BV7</f>
        <v>0</v>
      </c>
      <c r="BW31" s="1830">
        <f t="shared" ref="BW31:BY31" si="33">BW7</f>
        <v>0</v>
      </c>
      <c r="BX31" s="574">
        <f t="shared" si="33"/>
        <v>0</v>
      </c>
      <c r="BY31" s="584">
        <f t="shared" si="33"/>
        <v>0</v>
      </c>
      <c r="BZ31" s="1822"/>
      <c r="CA31" s="1037" t="s">
        <v>1620</v>
      </c>
      <c r="CB31" s="574">
        <f>IF(CF7="disallowed",0,CB7)</f>
        <v>0</v>
      </c>
      <c r="CC31" s="574">
        <f>IF(CF7="disallowed",0,CC7)</f>
        <v>0</v>
      </c>
      <c r="CD31" s="574">
        <f>IF(CF7="disallowed",0,CD7)</f>
        <v>0</v>
      </c>
      <c r="CE31" s="574">
        <f>IF(CF7="disallowed",0,CE7)</f>
        <v>0</v>
      </c>
      <c r="CG31" s="33"/>
      <c r="CH31" s="1979"/>
      <c r="CI31" s="574">
        <f>CI7</f>
        <v>0</v>
      </c>
      <c r="CJ31" s="574">
        <f t="shared" ref="CJ31:CL31" si="34">CJ7</f>
        <v>0</v>
      </c>
      <c r="CK31" s="1830">
        <f t="shared" si="34"/>
        <v>0</v>
      </c>
      <c r="CL31" s="574">
        <f t="shared" si="34"/>
        <v>0</v>
      </c>
      <c r="CM31" s="587"/>
      <c r="CN31" s="574">
        <f>CN7</f>
        <v>0</v>
      </c>
      <c r="CO31" s="1830">
        <f t="shared" ref="CO31:CQ31" si="35">CO7</f>
        <v>0</v>
      </c>
      <c r="CP31" s="574">
        <f t="shared" si="35"/>
        <v>0</v>
      </c>
      <c r="CQ31" s="584">
        <f t="shared" si="35"/>
        <v>0</v>
      </c>
      <c r="CR31" s="1822"/>
      <c r="CS31" s="1037" t="s">
        <v>1620</v>
      </c>
      <c r="CT31" s="574">
        <f>IF(CX7="disallowed",0,CT7)</f>
        <v>0</v>
      </c>
      <c r="CU31" s="574">
        <f>IF(CX7="disallowed",0,CU7)</f>
        <v>0</v>
      </c>
      <c r="CV31" s="574">
        <f>IF(CX7="disallowed",0,CV7)</f>
        <v>0</v>
      </c>
      <c r="CW31" s="574">
        <f>IF(CX7="disallowed",0,CW7)</f>
        <v>0</v>
      </c>
    </row>
    <row r="32" spans="1:101" s="73" customFormat="1" ht="38.25">
      <c r="M32" s="989"/>
      <c r="N32" s="1979"/>
      <c r="O32" s="1814" t="s">
        <v>1601</v>
      </c>
      <c r="P32" s="1814"/>
      <c r="Q32" s="1814"/>
      <c r="R32" s="1814"/>
      <c r="S32" s="580"/>
      <c r="T32" s="1814" t="s">
        <v>1603</v>
      </c>
      <c r="U32" s="1814"/>
      <c r="V32" s="1814"/>
      <c r="W32" s="1814"/>
      <c r="X32" s="1815"/>
      <c r="Y32" s="1815"/>
      <c r="Z32" s="1816" t="s">
        <v>1337</v>
      </c>
      <c r="AA32" s="1816"/>
      <c r="AB32" s="1816"/>
      <c r="AC32" s="1816"/>
      <c r="AD32" s="1280"/>
      <c r="AE32" s="33"/>
      <c r="AF32" s="1979"/>
      <c r="AG32" s="1814" t="s">
        <v>1601</v>
      </c>
      <c r="AH32" s="1814"/>
      <c r="AI32" s="1814"/>
      <c r="AJ32" s="1814"/>
      <c r="AK32" s="580"/>
      <c r="AL32" s="1814" t="s">
        <v>1603</v>
      </c>
      <c r="AM32" s="1814"/>
      <c r="AN32" s="1814"/>
      <c r="AO32" s="1814"/>
      <c r="AP32" s="1815"/>
      <c r="AQ32" s="1815"/>
      <c r="AR32" s="1816" t="s">
        <v>1337</v>
      </c>
      <c r="AS32" s="1816"/>
      <c r="AT32" s="1816"/>
      <c r="AU32" s="1816"/>
      <c r="AV32" s="1280"/>
      <c r="AW32" s="33"/>
      <c r="AX32" s="1979"/>
      <c r="AY32" s="1814" t="s">
        <v>1601</v>
      </c>
      <c r="AZ32" s="1814"/>
      <c r="BA32" s="1814"/>
      <c r="BB32" s="1814"/>
      <c r="BC32" s="580"/>
      <c r="BD32" s="1814" t="s">
        <v>1603</v>
      </c>
      <c r="BE32" s="1814"/>
      <c r="BF32" s="1814"/>
      <c r="BG32" s="1814"/>
      <c r="BH32" s="1815"/>
      <c r="BI32" s="1815"/>
      <c r="BJ32" s="1816" t="s">
        <v>1337</v>
      </c>
      <c r="BK32" s="1816"/>
      <c r="BL32" s="1816"/>
      <c r="BM32" s="1816"/>
      <c r="BN32" s="1280"/>
      <c r="BO32" s="33"/>
      <c r="BP32" s="1979"/>
      <c r="BQ32" s="1814" t="s">
        <v>1601</v>
      </c>
      <c r="BR32" s="1814"/>
      <c r="BS32" s="1814"/>
      <c r="BT32" s="1814"/>
      <c r="BU32" s="580"/>
      <c r="BV32" s="1814" t="s">
        <v>1603</v>
      </c>
      <c r="BW32" s="1814"/>
      <c r="BX32" s="1814"/>
      <c r="BY32" s="1814"/>
      <c r="BZ32" s="1815"/>
      <c r="CA32" s="1815"/>
      <c r="CB32" s="1816" t="s">
        <v>1337</v>
      </c>
      <c r="CC32" s="1816"/>
      <c r="CD32" s="1816"/>
      <c r="CE32" s="1816"/>
      <c r="CF32" s="1280"/>
      <c r="CG32" s="33"/>
      <c r="CH32" s="1979"/>
      <c r="CI32" s="1814" t="s">
        <v>1601</v>
      </c>
      <c r="CJ32" s="1814"/>
      <c r="CK32" s="1814"/>
      <c r="CL32" s="1814"/>
      <c r="CM32" s="580"/>
      <c r="CN32" s="1814" t="s">
        <v>1603</v>
      </c>
      <c r="CO32" s="1814"/>
      <c r="CP32" s="1814"/>
      <c r="CQ32" s="1814"/>
      <c r="CR32" s="1815"/>
      <c r="CS32" s="1815"/>
      <c r="CT32" s="1816" t="s">
        <v>1337</v>
      </c>
      <c r="CU32" s="1816"/>
      <c r="CV32" s="1816"/>
      <c r="CW32" s="1816"/>
    </row>
    <row r="33" spans="1:102" ht="51">
      <c r="A33" s="583" t="str">
        <f>Cover!C22</f>
        <v>- none -</v>
      </c>
      <c r="M33" s="989"/>
      <c r="N33" s="1979"/>
      <c r="O33" s="1042" t="s">
        <v>1309</v>
      </c>
      <c r="P33" s="1817" t="s">
        <v>1602</v>
      </c>
      <c r="Q33" s="1817" t="s">
        <v>199</v>
      </c>
      <c r="R33" s="1817" t="s">
        <v>317</v>
      </c>
      <c r="S33" s="1310"/>
      <c r="T33" s="1042" t="s">
        <v>1309</v>
      </c>
      <c r="U33" s="1817" t="s">
        <v>1602</v>
      </c>
      <c r="V33" s="1817" t="s">
        <v>199</v>
      </c>
      <c r="W33" s="1817" t="s">
        <v>317</v>
      </c>
      <c r="X33" s="1310"/>
      <c r="Y33" s="1036"/>
      <c r="Z33" s="1042" t="s">
        <v>1309</v>
      </c>
      <c r="AA33" s="1817" t="s">
        <v>1602</v>
      </c>
      <c r="AB33" s="1817" t="s">
        <v>199</v>
      </c>
      <c r="AC33" s="1817" t="s">
        <v>317</v>
      </c>
      <c r="AE33" s="33"/>
      <c r="AF33" s="1979"/>
      <c r="AG33" s="1042" t="s">
        <v>1309</v>
      </c>
      <c r="AH33" s="1817" t="s">
        <v>1602</v>
      </c>
      <c r="AI33" s="1817" t="s">
        <v>199</v>
      </c>
      <c r="AJ33" s="1817" t="s">
        <v>317</v>
      </c>
      <c r="AK33" s="1310"/>
      <c r="AL33" s="1042" t="s">
        <v>1309</v>
      </c>
      <c r="AM33" s="1817" t="s">
        <v>1602</v>
      </c>
      <c r="AN33" s="1817" t="s">
        <v>199</v>
      </c>
      <c r="AO33" s="1817" t="s">
        <v>317</v>
      </c>
      <c r="AP33" s="1310"/>
      <c r="AQ33" s="1036"/>
      <c r="AR33" s="1042" t="s">
        <v>1309</v>
      </c>
      <c r="AS33" s="1817" t="s">
        <v>1602</v>
      </c>
      <c r="AT33" s="1817" t="s">
        <v>199</v>
      </c>
      <c r="AU33" s="1817" t="s">
        <v>317</v>
      </c>
      <c r="AW33" s="33"/>
      <c r="AX33" s="1979"/>
      <c r="AY33" s="1042" t="s">
        <v>1309</v>
      </c>
      <c r="AZ33" s="1817" t="s">
        <v>1602</v>
      </c>
      <c r="BA33" s="1817" t="s">
        <v>199</v>
      </c>
      <c r="BB33" s="1817" t="s">
        <v>317</v>
      </c>
      <c r="BC33" s="1310"/>
      <c r="BD33" s="1042" t="s">
        <v>1309</v>
      </c>
      <c r="BE33" s="1817" t="s">
        <v>1602</v>
      </c>
      <c r="BF33" s="1817" t="s">
        <v>199</v>
      </c>
      <c r="BG33" s="1817" t="s">
        <v>317</v>
      </c>
      <c r="BH33" s="1310"/>
      <c r="BI33" s="1036"/>
      <c r="BJ33" s="1042" t="s">
        <v>1309</v>
      </c>
      <c r="BK33" s="1817" t="s">
        <v>1602</v>
      </c>
      <c r="BL33" s="1817" t="s">
        <v>199</v>
      </c>
      <c r="BM33" s="1817" t="s">
        <v>317</v>
      </c>
      <c r="BO33" s="33"/>
      <c r="BP33" s="1979"/>
      <c r="BQ33" s="1042" t="s">
        <v>1309</v>
      </c>
      <c r="BR33" s="1817" t="s">
        <v>1602</v>
      </c>
      <c r="BS33" s="1817" t="s">
        <v>199</v>
      </c>
      <c r="BT33" s="1817" t="s">
        <v>317</v>
      </c>
      <c r="BU33" s="1310"/>
      <c r="BV33" s="1042" t="s">
        <v>1309</v>
      </c>
      <c r="BW33" s="1817" t="s">
        <v>1602</v>
      </c>
      <c r="BX33" s="1817" t="s">
        <v>199</v>
      </c>
      <c r="BY33" s="1817" t="s">
        <v>317</v>
      </c>
      <c r="BZ33" s="1310"/>
      <c r="CA33" s="1036"/>
      <c r="CB33" s="1042" t="s">
        <v>1309</v>
      </c>
      <c r="CC33" s="1817" t="s">
        <v>1602</v>
      </c>
      <c r="CD33" s="1817" t="s">
        <v>199</v>
      </c>
      <c r="CE33" s="1817" t="s">
        <v>317</v>
      </c>
      <c r="CG33" s="33"/>
      <c r="CH33" s="1979"/>
      <c r="CI33" s="1042" t="s">
        <v>1309</v>
      </c>
      <c r="CJ33" s="1817" t="s">
        <v>1602</v>
      </c>
      <c r="CK33" s="1817" t="s">
        <v>199</v>
      </c>
      <c r="CL33" s="1817" t="s">
        <v>317</v>
      </c>
      <c r="CM33" s="1310"/>
      <c r="CN33" s="1042" t="s">
        <v>1309</v>
      </c>
      <c r="CO33" s="1817" t="s">
        <v>1602</v>
      </c>
      <c r="CP33" s="1817" t="s">
        <v>199</v>
      </c>
      <c r="CQ33" s="1817" t="s">
        <v>317</v>
      </c>
      <c r="CR33" s="1310"/>
      <c r="CS33" s="1036"/>
      <c r="CT33" s="1042" t="s">
        <v>1309</v>
      </c>
      <c r="CU33" s="1817" t="s">
        <v>1602</v>
      </c>
      <c r="CV33" s="1817" t="s">
        <v>199</v>
      </c>
      <c r="CW33" s="1817" t="s">
        <v>317</v>
      </c>
    </row>
    <row r="34" spans="1:102">
      <c r="A34" s="49" t="s">
        <v>147</v>
      </c>
      <c r="B34" s="1037" t="s">
        <v>148</v>
      </c>
      <c r="C34" s="254"/>
      <c r="D34" s="587"/>
      <c r="E34" s="71"/>
      <c r="F34" s="1041"/>
      <c r="G34" s="1041"/>
      <c r="H34" s="1041"/>
      <c r="I34" s="1041"/>
      <c r="J34" s="1041"/>
      <c r="K34" s="1041"/>
      <c r="L34" s="59">
        <f>SUM(G34:K34)</f>
        <v>0</v>
      </c>
      <c r="M34" s="989"/>
      <c r="N34" s="1979"/>
      <c r="O34" s="250"/>
      <c r="P34" s="250"/>
      <c r="Q34" s="580"/>
      <c r="R34" s="250"/>
      <c r="S34" s="580"/>
      <c r="T34" s="250"/>
      <c r="U34" s="580"/>
      <c r="V34" s="250"/>
      <c r="W34" s="1818"/>
      <c r="X34" s="580"/>
      <c r="Y34" s="580"/>
      <c r="Z34" s="250"/>
      <c r="AA34" s="580"/>
      <c r="AB34" s="250"/>
      <c r="AC34" s="1818"/>
      <c r="AE34" s="33"/>
      <c r="AF34" s="1979"/>
      <c r="AG34" s="250"/>
      <c r="AH34" s="250"/>
      <c r="AI34" s="580"/>
      <c r="AJ34" s="250"/>
      <c r="AK34" s="580"/>
      <c r="AL34" s="250"/>
      <c r="AM34" s="580"/>
      <c r="AN34" s="250"/>
      <c r="AO34" s="1818"/>
      <c r="AP34" s="580"/>
      <c r="AQ34" s="580"/>
      <c r="AR34" s="250"/>
      <c r="AS34" s="580"/>
      <c r="AT34" s="250"/>
      <c r="AU34" s="1818"/>
      <c r="AW34" s="33"/>
      <c r="AX34" s="1979"/>
      <c r="AY34" s="250"/>
      <c r="AZ34" s="250"/>
      <c r="BA34" s="580"/>
      <c r="BB34" s="250"/>
      <c r="BC34" s="580"/>
      <c r="BD34" s="250"/>
      <c r="BE34" s="580"/>
      <c r="BF34" s="250"/>
      <c r="BG34" s="1818"/>
      <c r="BH34" s="580"/>
      <c r="BI34" s="580"/>
      <c r="BJ34" s="250"/>
      <c r="BK34" s="580"/>
      <c r="BL34" s="250"/>
      <c r="BM34" s="1818"/>
      <c r="BO34" s="33"/>
      <c r="BP34" s="1979"/>
      <c r="BQ34" s="250"/>
      <c r="BR34" s="250"/>
      <c r="BS34" s="580"/>
      <c r="BT34" s="250"/>
      <c r="BU34" s="580"/>
      <c r="BV34" s="250"/>
      <c r="BW34" s="580"/>
      <c r="BX34" s="250"/>
      <c r="BY34" s="1818"/>
      <c r="BZ34" s="580"/>
      <c r="CA34" s="580"/>
      <c r="CB34" s="250"/>
      <c r="CC34" s="580"/>
      <c r="CD34" s="250"/>
      <c r="CE34" s="1818"/>
      <c r="CG34" s="33"/>
      <c r="CH34" s="1979"/>
      <c r="CI34" s="250"/>
      <c r="CJ34" s="250"/>
      <c r="CK34" s="580"/>
      <c r="CL34" s="250"/>
      <c r="CM34" s="580"/>
      <c r="CN34" s="250"/>
      <c r="CO34" s="580"/>
      <c r="CP34" s="250"/>
      <c r="CQ34" s="1818"/>
      <c r="CR34" s="580"/>
      <c r="CS34" s="580"/>
      <c r="CT34" s="250"/>
      <c r="CU34" s="580"/>
      <c r="CV34" s="250"/>
      <c r="CW34" s="1818"/>
    </row>
    <row r="35" spans="1:102">
      <c r="A35" s="49" t="s">
        <v>147</v>
      </c>
      <c r="B35" s="1037" t="s">
        <v>149</v>
      </c>
      <c r="C35" s="254"/>
      <c r="D35" s="587"/>
      <c r="E35" s="71"/>
      <c r="F35" s="1041"/>
      <c r="G35" s="1041"/>
      <c r="H35" s="1041"/>
      <c r="I35" s="1041"/>
      <c r="J35" s="1041"/>
      <c r="K35" s="1041"/>
      <c r="L35" s="59">
        <f>SUM(G35:K35)</f>
        <v>0</v>
      </c>
      <c r="M35" s="989"/>
      <c r="N35" s="1979"/>
      <c r="O35" s="583">
        <f>'C1 - Costs Matrix 2011'!$W$62+'C1 - Costs Matrix 2011'!$Q$62</f>
        <v>0</v>
      </c>
      <c r="P35" s="583">
        <f>'C1 - Costs Matrix 2011'!$AQ$62</f>
        <v>0</v>
      </c>
      <c r="Q35" s="1819">
        <f>'C1 - Costs Matrix 2011'!$AG$62</f>
        <v>0</v>
      </c>
      <c r="R35" s="583">
        <f>'C1 - Costs Matrix 2011'!$AP$62</f>
        <v>0</v>
      </c>
      <c r="S35" s="587"/>
      <c r="T35" s="1820"/>
      <c r="U35" s="1821"/>
      <c r="V35" s="14"/>
      <c r="W35" s="1821"/>
      <c r="X35" s="1822"/>
      <c r="Y35" s="1389" t="s">
        <v>1622</v>
      </c>
      <c r="Z35" s="1823">
        <f>O35-T35</f>
        <v>0</v>
      </c>
      <c r="AA35" s="1824">
        <f t="shared" ref="AA35:AC35" si="36">P35-U35</f>
        <v>0</v>
      </c>
      <c r="AB35" s="1823">
        <f t="shared" si="36"/>
        <v>0</v>
      </c>
      <c r="AC35" s="1825">
        <f t="shared" si="36"/>
        <v>0</v>
      </c>
      <c r="AD35" s="1829">
        <f>G59</f>
        <v>0</v>
      </c>
      <c r="AE35" s="33"/>
      <c r="AF35" s="1979"/>
      <c r="AG35" s="583">
        <f>'C1 - Costs Matrix 2012'!$W$62+'C1 - Costs Matrix 2012'!$Q$62</f>
        <v>0</v>
      </c>
      <c r="AH35" s="583">
        <f>'C1 - Costs Matrix 2012'!$AQ$62</f>
        <v>0</v>
      </c>
      <c r="AI35" s="1819">
        <f>'C1 - Costs Matrix 2012'!$AG$62</f>
        <v>0</v>
      </c>
      <c r="AJ35" s="583">
        <f>'C1 - Costs Matrix 2012'!$AP$62</f>
        <v>0</v>
      </c>
      <c r="AK35" s="587"/>
      <c r="AL35" s="1820"/>
      <c r="AM35" s="1821"/>
      <c r="AN35" s="14"/>
      <c r="AO35" s="1821"/>
      <c r="AP35" s="1822"/>
      <c r="AQ35" s="1389" t="s">
        <v>1622</v>
      </c>
      <c r="AR35" s="1823">
        <f>AG35-AL35</f>
        <v>0</v>
      </c>
      <c r="AS35" s="1824">
        <f t="shared" ref="AS35" si="37">AH35-AM35</f>
        <v>0</v>
      </c>
      <c r="AT35" s="1823">
        <f t="shared" ref="AT35" si="38">AI35-AN35</f>
        <v>0</v>
      </c>
      <c r="AU35" s="1825">
        <f t="shared" ref="AU35" si="39">AJ35-AO35</f>
        <v>0</v>
      </c>
      <c r="AV35" s="1829">
        <f>H59</f>
        <v>0</v>
      </c>
      <c r="AW35" s="33"/>
      <c r="AX35" s="1979"/>
      <c r="AY35" s="583">
        <f>'C1 - Costs Matrix 2013'!$W$62+'C1 - Costs Matrix 2013'!$Q$62</f>
        <v>0</v>
      </c>
      <c r="AZ35" s="583">
        <f>'C1 - Costs Matrix 2013'!$AQ$62</f>
        <v>0</v>
      </c>
      <c r="BA35" s="1819">
        <f>'C1 - Costs Matrix 2013'!$AG$62</f>
        <v>0</v>
      </c>
      <c r="BB35" s="583">
        <f>'C1 - Costs Matrix 2013'!$AP$62</f>
        <v>0</v>
      </c>
      <c r="BC35" s="587"/>
      <c r="BD35" s="1820"/>
      <c r="BE35" s="1821"/>
      <c r="BF35" s="14"/>
      <c r="BG35" s="1821"/>
      <c r="BH35" s="1822"/>
      <c r="BI35" s="1389" t="s">
        <v>1622</v>
      </c>
      <c r="BJ35" s="1823">
        <f>AY35-BD35</f>
        <v>0</v>
      </c>
      <c r="BK35" s="1824">
        <f t="shared" ref="BK35" si="40">AZ35-BE35</f>
        <v>0</v>
      </c>
      <c r="BL35" s="1823">
        <f t="shared" ref="BL35" si="41">BA35-BF35</f>
        <v>0</v>
      </c>
      <c r="BM35" s="1825">
        <f t="shared" ref="BM35" si="42">BB35-BG35</f>
        <v>0</v>
      </c>
      <c r="BN35" s="1829">
        <f>I59</f>
        <v>0</v>
      </c>
      <c r="BO35" s="33"/>
      <c r="BP35" s="1979"/>
      <c r="BQ35" s="583">
        <f>'C1 - Costs Matrix 2014'!$W$62+'C1 - Costs Matrix 2014'!$Q$62</f>
        <v>0</v>
      </c>
      <c r="BR35" s="583">
        <f>'C1 - Costs Matrix 2014'!$AQ$62</f>
        <v>0</v>
      </c>
      <c r="BS35" s="1819">
        <f>'C1 - Costs Matrix 2014'!$AG$62</f>
        <v>0</v>
      </c>
      <c r="BT35" s="583">
        <f>'C1 - Costs Matrix 2014'!$AP$62</f>
        <v>0</v>
      </c>
      <c r="BU35" s="587"/>
      <c r="BV35" s="1820"/>
      <c r="BW35" s="1821"/>
      <c r="BX35" s="14"/>
      <c r="BY35" s="1821"/>
      <c r="BZ35" s="1822"/>
      <c r="CA35" s="1389" t="s">
        <v>1622</v>
      </c>
      <c r="CB35" s="1823">
        <f>BQ35-BV35</f>
        <v>0</v>
      </c>
      <c r="CC35" s="1824">
        <f t="shared" ref="CC35" si="43">BR35-BW35</f>
        <v>0</v>
      </c>
      <c r="CD35" s="1823">
        <f t="shared" ref="CD35" si="44">BS35-BX35</f>
        <v>0</v>
      </c>
      <c r="CE35" s="1825">
        <f t="shared" ref="CE35" si="45">BT35-BY35</f>
        <v>0</v>
      </c>
      <c r="CF35" s="1829">
        <f>J59</f>
        <v>0</v>
      </c>
      <c r="CG35" s="33"/>
      <c r="CH35" s="1979"/>
      <c r="CI35" s="583">
        <f>'C1 - Costs Matrix 2015'!$W$62+'C1 - Costs Matrix 2015'!$Q$62</f>
        <v>0</v>
      </c>
      <c r="CJ35" s="583">
        <f>'C1 - Costs Matrix 2015'!$AQ$62</f>
        <v>0</v>
      </c>
      <c r="CK35" s="1819">
        <f>'C1 - Costs Matrix 2015'!$AG$62</f>
        <v>0</v>
      </c>
      <c r="CL35" s="583">
        <f>'C1 - Costs Matrix 2015'!$AP$62</f>
        <v>0</v>
      </c>
      <c r="CM35" s="587"/>
      <c r="CN35" s="1820"/>
      <c r="CO35" s="1821"/>
      <c r="CP35" s="14"/>
      <c r="CQ35" s="1821"/>
      <c r="CR35" s="1822"/>
      <c r="CS35" s="1389" t="s">
        <v>1622</v>
      </c>
      <c r="CT35" s="1823">
        <f>CI35-CN35</f>
        <v>0</v>
      </c>
      <c r="CU35" s="1824">
        <f t="shared" ref="CU35" si="46">CJ35-CO35</f>
        <v>0</v>
      </c>
      <c r="CV35" s="1823">
        <f t="shared" ref="CV35" si="47">CK35-CP35</f>
        <v>0</v>
      </c>
      <c r="CW35" s="1825">
        <f t="shared" ref="CW35" si="48">CL35-CQ35</f>
        <v>0</v>
      </c>
      <c r="CX35" s="1829">
        <f>K59</f>
        <v>0</v>
      </c>
    </row>
    <row r="36" spans="1:102">
      <c r="A36" s="49" t="s">
        <v>147</v>
      </c>
      <c r="B36" s="1037" t="s">
        <v>150</v>
      </c>
      <c r="C36" s="254"/>
      <c r="D36" s="587"/>
      <c r="E36" s="71"/>
      <c r="F36" s="208">
        <f t="shared" ref="F36:L36" si="49">IF(ISERROR(F35/F34),0,F35/F34)</f>
        <v>0</v>
      </c>
      <c r="G36" s="208">
        <f t="shared" si="49"/>
        <v>0</v>
      </c>
      <c r="H36" s="208">
        <f t="shared" si="49"/>
        <v>0</v>
      </c>
      <c r="I36" s="208">
        <f t="shared" si="49"/>
        <v>0</v>
      </c>
      <c r="J36" s="208">
        <f t="shared" si="49"/>
        <v>0</v>
      </c>
      <c r="K36" s="208">
        <f t="shared" si="49"/>
        <v>0</v>
      </c>
      <c r="L36" s="208">
        <f t="shared" si="49"/>
        <v>0</v>
      </c>
      <c r="M36" s="989"/>
      <c r="N36" s="1979"/>
      <c r="O36" s="1826"/>
      <c r="P36" s="1826"/>
      <c r="Q36" s="645"/>
      <c r="R36" s="1826"/>
      <c r="S36" s="645"/>
      <c r="T36" s="1826"/>
      <c r="U36" s="645"/>
      <c r="V36" s="1826"/>
      <c r="W36" s="646"/>
      <c r="X36" s="645"/>
      <c r="Y36" s="645"/>
      <c r="Z36" s="1826"/>
      <c r="AA36" s="645"/>
      <c r="AB36" s="1826"/>
      <c r="AC36" s="646"/>
      <c r="AE36" s="33"/>
      <c r="AF36" s="1982"/>
      <c r="AG36" s="1826"/>
      <c r="AH36" s="1826"/>
      <c r="AI36" s="645"/>
      <c r="AJ36" s="1826"/>
      <c r="AK36" s="645"/>
      <c r="AL36" s="1826"/>
      <c r="AM36" s="645"/>
      <c r="AN36" s="1826"/>
      <c r="AO36" s="646"/>
      <c r="AP36" s="645"/>
      <c r="AQ36" s="645"/>
      <c r="AR36" s="1826"/>
      <c r="AS36" s="645"/>
      <c r="AT36" s="1826"/>
      <c r="AU36" s="646"/>
      <c r="AW36" s="33"/>
      <c r="AX36" s="1979"/>
      <c r="AY36" s="1826"/>
      <c r="AZ36" s="1826"/>
      <c r="BA36" s="645"/>
      <c r="BB36" s="1826"/>
      <c r="BC36" s="645"/>
      <c r="BD36" s="1826"/>
      <c r="BE36" s="645"/>
      <c r="BF36" s="1826"/>
      <c r="BG36" s="646"/>
      <c r="BH36" s="645"/>
      <c r="BI36" s="645"/>
      <c r="BJ36" s="1826"/>
      <c r="BK36" s="645"/>
      <c r="BL36" s="1826"/>
      <c r="BM36" s="646"/>
      <c r="BO36" s="33"/>
      <c r="BP36" s="1979"/>
      <c r="BQ36" s="1826"/>
      <c r="BR36" s="1826"/>
      <c r="BS36" s="645"/>
      <c r="BT36" s="1826"/>
      <c r="BU36" s="645"/>
      <c r="BV36" s="1826"/>
      <c r="BW36" s="645"/>
      <c r="BX36" s="1826"/>
      <c r="BY36" s="646"/>
      <c r="BZ36" s="645"/>
      <c r="CA36" s="645"/>
      <c r="CB36" s="1826"/>
      <c r="CC36" s="645"/>
      <c r="CD36" s="1826"/>
      <c r="CE36" s="646"/>
      <c r="CG36" s="33"/>
      <c r="CH36" s="1979"/>
      <c r="CI36" s="1826"/>
      <c r="CJ36" s="1826"/>
      <c r="CK36" s="645"/>
      <c r="CL36" s="1826"/>
      <c r="CM36" s="645"/>
      <c r="CN36" s="1826"/>
      <c r="CO36" s="645"/>
      <c r="CP36" s="1826"/>
      <c r="CQ36" s="646"/>
      <c r="CR36" s="645"/>
      <c r="CS36" s="645"/>
      <c r="CT36" s="1826"/>
      <c r="CU36" s="645"/>
      <c r="CV36" s="1826"/>
      <c r="CW36" s="646"/>
    </row>
    <row r="37" spans="1:102" ht="25.5">
      <c r="A37" s="1834" t="s">
        <v>1605</v>
      </c>
      <c r="B37" s="1037" t="s">
        <v>149</v>
      </c>
      <c r="C37" s="254"/>
      <c r="D37" s="587"/>
      <c r="E37" s="71"/>
      <c r="F37" s="1833"/>
      <c r="G37" s="1833"/>
      <c r="H37" s="1833"/>
      <c r="I37" s="1833"/>
      <c r="J37" s="1833"/>
      <c r="K37" s="1833"/>
      <c r="L37" s="208">
        <f>SUM(G37:K37)</f>
        <v>0</v>
      </c>
      <c r="M37" s="989"/>
      <c r="N37" s="1979"/>
      <c r="O37" s="14"/>
      <c r="P37" s="14"/>
      <c r="Q37" s="14"/>
      <c r="R37" s="14"/>
      <c r="S37" s="645"/>
      <c r="T37" s="1820"/>
      <c r="U37" s="14"/>
      <c r="V37" s="14"/>
      <c r="W37" s="14"/>
      <c r="X37" s="1822"/>
      <c r="Y37" s="1389"/>
      <c r="Z37" s="1823">
        <f>O37-T37</f>
        <v>0</v>
      </c>
      <c r="AA37" s="1824">
        <f t="shared" ref="AA37" si="50">P37-U37</f>
        <v>0</v>
      </c>
      <c r="AB37" s="1823">
        <f t="shared" ref="AB37" si="51">Q37-V37</f>
        <v>0</v>
      </c>
      <c r="AC37" s="1825">
        <f t="shared" ref="AC37" si="52">R37-W37</f>
        <v>0</v>
      </c>
      <c r="AE37" s="33"/>
      <c r="AF37" s="1982"/>
      <c r="AG37" s="14"/>
      <c r="AH37" s="14"/>
      <c r="AI37" s="14"/>
      <c r="AJ37" s="14"/>
      <c r="AK37" s="645"/>
      <c r="AL37" s="1820"/>
      <c r="AM37" s="14"/>
      <c r="AN37" s="14"/>
      <c r="AO37" s="14"/>
      <c r="AP37" s="1822"/>
      <c r="AQ37" s="1389"/>
      <c r="AR37" s="1823">
        <f>AG37-AL37</f>
        <v>0</v>
      </c>
      <c r="AS37" s="1824">
        <f t="shared" ref="AS37" si="53">AH37-AM37</f>
        <v>0</v>
      </c>
      <c r="AT37" s="1823">
        <f t="shared" ref="AT37" si="54">AI37-AN37</f>
        <v>0</v>
      </c>
      <c r="AU37" s="1825">
        <f t="shared" ref="AU37" si="55">AJ37-AO37</f>
        <v>0</v>
      </c>
      <c r="AW37" s="33"/>
      <c r="AX37" s="1979"/>
      <c r="AY37" s="14"/>
      <c r="AZ37" s="14"/>
      <c r="BA37" s="14"/>
      <c r="BB37" s="14"/>
      <c r="BC37" s="645"/>
      <c r="BD37" s="1820"/>
      <c r="BE37" s="14"/>
      <c r="BF37" s="14"/>
      <c r="BG37" s="14"/>
      <c r="BH37" s="1822"/>
      <c r="BI37" s="1389"/>
      <c r="BJ37" s="1823">
        <f>AY37-BD37</f>
        <v>0</v>
      </c>
      <c r="BK37" s="1824">
        <f t="shared" ref="BK37" si="56">AZ37-BE37</f>
        <v>0</v>
      </c>
      <c r="BL37" s="1823">
        <f t="shared" ref="BL37" si="57">BA37-BF37</f>
        <v>0</v>
      </c>
      <c r="BM37" s="1825">
        <f t="shared" ref="BM37" si="58">BB37-BG37</f>
        <v>0</v>
      </c>
      <c r="BO37" s="33"/>
      <c r="BP37" s="1979"/>
      <c r="BQ37" s="14"/>
      <c r="BR37" s="14"/>
      <c r="BS37" s="14"/>
      <c r="BT37" s="14"/>
      <c r="BU37" s="645"/>
      <c r="BV37" s="1820"/>
      <c r="BW37" s="14"/>
      <c r="BX37" s="14"/>
      <c r="BY37" s="14"/>
      <c r="BZ37" s="1822"/>
      <c r="CA37" s="1389"/>
      <c r="CB37" s="1823">
        <f>BQ37-BV37</f>
        <v>0</v>
      </c>
      <c r="CC37" s="1824">
        <f t="shared" ref="CC37" si="59">BR37-BW37</f>
        <v>0</v>
      </c>
      <c r="CD37" s="1823">
        <f t="shared" ref="CD37" si="60">BS37-BX37</f>
        <v>0</v>
      </c>
      <c r="CE37" s="1825">
        <f t="shared" ref="CE37" si="61">BT37-BY37</f>
        <v>0</v>
      </c>
      <c r="CG37" s="33"/>
      <c r="CH37" s="1979"/>
      <c r="CI37" s="14"/>
      <c r="CJ37" s="14"/>
      <c r="CK37" s="14"/>
      <c r="CL37" s="14"/>
      <c r="CM37" s="645"/>
      <c r="CN37" s="1820"/>
      <c r="CO37" s="14"/>
      <c r="CP37" s="14"/>
      <c r="CQ37" s="14"/>
      <c r="CR37" s="1822"/>
      <c r="CS37" s="1389"/>
      <c r="CT37" s="1823">
        <f>CI37-CN37</f>
        <v>0</v>
      </c>
      <c r="CU37" s="1824">
        <f t="shared" ref="CU37" si="62">CJ37-CO37</f>
        <v>0</v>
      </c>
      <c r="CV37" s="1823">
        <f t="shared" ref="CV37" si="63">CK37-CP37</f>
        <v>0</v>
      </c>
      <c r="CW37" s="1825">
        <f t="shared" ref="CW37" si="64">CL37-CQ37</f>
        <v>0</v>
      </c>
    </row>
    <row r="38" spans="1:102">
      <c r="A38" s="14" t="s">
        <v>229</v>
      </c>
      <c r="B38" s="1037" t="s">
        <v>148</v>
      </c>
      <c r="C38" s="254"/>
      <c r="D38" s="587"/>
      <c r="E38" s="71"/>
      <c r="F38" s="1041"/>
      <c r="G38" s="1041"/>
      <c r="H38" s="1041"/>
      <c r="I38" s="1041"/>
      <c r="J38" s="1041"/>
      <c r="K38" s="1041"/>
      <c r="L38" s="59">
        <f>SUM(G38:K38)</f>
        <v>0</v>
      </c>
      <c r="M38" s="989"/>
      <c r="N38" s="1979"/>
      <c r="O38" s="1826"/>
      <c r="P38" s="1826"/>
      <c r="Q38" s="645"/>
      <c r="R38" s="1826"/>
      <c r="S38" s="645"/>
      <c r="T38" s="1826"/>
      <c r="U38" s="645"/>
      <c r="V38" s="1826"/>
      <c r="W38" s="646"/>
      <c r="X38" s="645"/>
      <c r="Y38" s="645"/>
      <c r="Z38" s="1826"/>
      <c r="AA38" s="645"/>
      <c r="AB38" s="1826"/>
      <c r="AC38" s="646"/>
      <c r="AE38" s="33"/>
      <c r="AF38" s="1982"/>
      <c r="AG38" s="1826"/>
      <c r="AH38" s="1826"/>
      <c r="AI38" s="645"/>
      <c r="AJ38" s="1826"/>
      <c r="AK38" s="645"/>
      <c r="AL38" s="1826"/>
      <c r="AM38" s="645"/>
      <c r="AN38" s="1826"/>
      <c r="AO38" s="646"/>
      <c r="AP38" s="645"/>
      <c r="AQ38" s="645"/>
      <c r="AR38" s="1826"/>
      <c r="AS38" s="645"/>
      <c r="AT38" s="1826"/>
      <c r="AU38" s="646"/>
      <c r="AW38" s="33"/>
      <c r="AX38" s="1979"/>
      <c r="AY38" s="1826"/>
      <c r="AZ38" s="1826"/>
      <c r="BA38" s="645"/>
      <c r="BB38" s="1826"/>
      <c r="BC38" s="645"/>
      <c r="BD38" s="1826"/>
      <c r="BE38" s="645"/>
      <c r="BF38" s="1826"/>
      <c r="BG38" s="646"/>
      <c r="BH38" s="645"/>
      <c r="BI38" s="645"/>
      <c r="BJ38" s="1826"/>
      <c r="BK38" s="645"/>
      <c r="BL38" s="1826"/>
      <c r="BM38" s="646"/>
      <c r="BO38" s="33"/>
      <c r="BP38" s="1979"/>
      <c r="BQ38" s="1826"/>
      <c r="BR38" s="1826"/>
      <c r="BS38" s="645"/>
      <c r="BT38" s="1826"/>
      <c r="BU38" s="645"/>
      <c r="BV38" s="1826"/>
      <c r="BW38" s="645"/>
      <c r="BX38" s="1826"/>
      <c r="BY38" s="646"/>
      <c r="BZ38" s="645"/>
      <c r="CA38" s="645"/>
      <c r="CB38" s="1826"/>
      <c r="CC38" s="645"/>
      <c r="CD38" s="1826"/>
      <c r="CE38" s="646"/>
      <c r="CG38" s="33"/>
      <c r="CH38" s="1979"/>
      <c r="CI38" s="1826"/>
      <c r="CJ38" s="1826"/>
      <c r="CK38" s="645"/>
      <c r="CL38" s="1826"/>
      <c r="CM38" s="645"/>
      <c r="CN38" s="1826"/>
      <c r="CO38" s="645"/>
      <c r="CP38" s="1826"/>
      <c r="CQ38" s="646"/>
      <c r="CR38" s="645"/>
      <c r="CS38" s="645"/>
      <c r="CT38" s="1826"/>
      <c r="CU38" s="645"/>
      <c r="CV38" s="1826"/>
      <c r="CW38" s="646"/>
    </row>
    <row r="39" spans="1:102">
      <c r="A39" s="75" t="str">
        <f>A38</f>
        <v>Other Related Party a</v>
      </c>
      <c r="B39" s="1037" t="s">
        <v>149</v>
      </c>
      <c r="C39" s="254"/>
      <c r="D39" s="587"/>
      <c r="E39" s="71"/>
      <c r="F39" s="1041"/>
      <c r="G39" s="1041"/>
      <c r="H39" s="1041"/>
      <c r="I39" s="1041"/>
      <c r="J39" s="1041"/>
      <c r="K39" s="1041"/>
      <c r="L39" s="59">
        <f>SUM(G39:K39)</f>
        <v>0</v>
      </c>
      <c r="M39" s="989"/>
      <c r="N39" s="1979"/>
      <c r="O39" s="1826"/>
      <c r="P39" s="1826"/>
      <c r="Q39" s="645"/>
      <c r="R39" s="1826"/>
      <c r="S39" s="645"/>
      <c r="T39" s="1826"/>
      <c r="U39" s="645"/>
      <c r="V39" s="1826"/>
      <c r="W39" s="646"/>
      <c r="X39" s="645"/>
      <c r="Y39" s="645"/>
      <c r="Z39" s="1826"/>
      <c r="AA39" s="645"/>
      <c r="AB39" s="1826"/>
      <c r="AC39" s="646"/>
      <c r="AE39" s="33"/>
      <c r="AF39" s="1979"/>
      <c r="AG39" s="1826"/>
      <c r="AH39" s="1826"/>
      <c r="AI39" s="645"/>
      <c r="AJ39" s="1826"/>
      <c r="AK39" s="645"/>
      <c r="AL39" s="1826"/>
      <c r="AM39" s="645"/>
      <c r="AN39" s="1826"/>
      <c r="AO39" s="646"/>
      <c r="AP39" s="645"/>
      <c r="AQ39" s="645"/>
      <c r="AR39" s="1826"/>
      <c r="AS39" s="645"/>
      <c r="AT39" s="1826"/>
      <c r="AU39" s="646"/>
      <c r="AW39" s="33"/>
      <c r="AX39" s="1979"/>
      <c r="AY39" s="1826"/>
      <c r="AZ39" s="1826"/>
      <c r="BA39" s="645"/>
      <c r="BB39" s="1826"/>
      <c r="BC39" s="645"/>
      <c r="BD39" s="1826"/>
      <c r="BE39" s="645"/>
      <c r="BF39" s="1826"/>
      <c r="BG39" s="646"/>
      <c r="BH39" s="645"/>
      <c r="BI39" s="645"/>
      <c r="BJ39" s="1826"/>
      <c r="BK39" s="645"/>
      <c r="BL39" s="1826"/>
      <c r="BM39" s="646"/>
      <c r="BO39" s="33"/>
      <c r="BP39" s="1979"/>
      <c r="BQ39" s="1826"/>
      <c r="BR39" s="1826"/>
      <c r="BS39" s="645"/>
      <c r="BT39" s="1826"/>
      <c r="BU39" s="645"/>
      <c r="BV39" s="1826"/>
      <c r="BW39" s="645"/>
      <c r="BX39" s="1826"/>
      <c r="BY39" s="646"/>
      <c r="BZ39" s="645"/>
      <c r="CA39" s="645"/>
      <c r="CB39" s="1826"/>
      <c r="CC39" s="645"/>
      <c r="CD39" s="1826"/>
      <c r="CE39" s="646"/>
      <c r="CG39" s="33"/>
      <c r="CH39" s="1979"/>
      <c r="CI39" s="1826"/>
      <c r="CJ39" s="1826"/>
      <c r="CK39" s="645"/>
      <c r="CL39" s="1826"/>
      <c r="CM39" s="645"/>
      <c r="CN39" s="1826"/>
      <c r="CO39" s="645"/>
      <c r="CP39" s="1826"/>
      <c r="CQ39" s="646"/>
      <c r="CR39" s="645"/>
      <c r="CS39" s="645"/>
      <c r="CT39" s="1826"/>
      <c r="CU39" s="645"/>
      <c r="CV39" s="1826"/>
      <c r="CW39" s="646"/>
    </row>
    <row r="40" spans="1:102">
      <c r="A40" s="75" t="str">
        <f>A38</f>
        <v>Other Related Party a</v>
      </c>
      <c r="B40" s="1037" t="s">
        <v>150</v>
      </c>
      <c r="C40" s="254"/>
      <c r="D40" s="587"/>
      <c r="E40" s="71"/>
      <c r="F40" s="208">
        <f t="shared" ref="F40:L40" si="65">IF(ISERROR(F39/F38),0,F39/F38)</f>
        <v>0</v>
      </c>
      <c r="G40" s="208">
        <f t="shared" si="65"/>
        <v>0</v>
      </c>
      <c r="H40" s="208">
        <f t="shared" si="65"/>
        <v>0</v>
      </c>
      <c r="I40" s="208">
        <f t="shared" si="65"/>
        <v>0</v>
      </c>
      <c r="J40" s="208">
        <f t="shared" si="65"/>
        <v>0</v>
      </c>
      <c r="K40" s="208">
        <f t="shared" si="65"/>
        <v>0</v>
      </c>
      <c r="L40" s="208">
        <f t="shared" si="65"/>
        <v>0</v>
      </c>
      <c r="M40" s="989"/>
      <c r="N40" s="1979"/>
      <c r="O40" s="1826"/>
      <c r="P40" s="1826"/>
      <c r="Q40" s="645"/>
      <c r="R40" s="1826"/>
      <c r="S40" s="645"/>
      <c r="T40" s="1826"/>
      <c r="U40" s="645"/>
      <c r="V40" s="1826"/>
      <c r="W40" s="646"/>
      <c r="X40" s="645"/>
      <c r="Y40" s="645"/>
      <c r="Z40" s="1826"/>
      <c r="AA40" s="645"/>
      <c r="AB40" s="1826"/>
      <c r="AC40" s="646"/>
      <c r="AE40" s="33"/>
      <c r="AF40" s="1982"/>
      <c r="AG40" s="1826"/>
      <c r="AH40" s="1826"/>
      <c r="AI40" s="645"/>
      <c r="AJ40" s="1826"/>
      <c r="AK40" s="645"/>
      <c r="AL40" s="1826"/>
      <c r="AM40" s="645"/>
      <c r="AN40" s="1826"/>
      <c r="AO40" s="646"/>
      <c r="AP40" s="645"/>
      <c r="AQ40" s="645"/>
      <c r="AR40" s="1826"/>
      <c r="AS40" s="645"/>
      <c r="AT40" s="1826"/>
      <c r="AU40" s="646"/>
      <c r="AW40" s="33"/>
      <c r="AX40" s="1979"/>
      <c r="AY40" s="1826"/>
      <c r="AZ40" s="1826"/>
      <c r="BA40" s="645"/>
      <c r="BB40" s="1826"/>
      <c r="BC40" s="645"/>
      <c r="BD40" s="1826"/>
      <c r="BE40" s="645"/>
      <c r="BF40" s="1826"/>
      <c r="BG40" s="646"/>
      <c r="BH40" s="645"/>
      <c r="BI40" s="645"/>
      <c r="BJ40" s="1826"/>
      <c r="BK40" s="645"/>
      <c r="BL40" s="1826"/>
      <c r="BM40" s="646"/>
      <c r="BO40" s="33"/>
      <c r="BP40" s="1979"/>
      <c r="BQ40" s="1826"/>
      <c r="BR40" s="1826"/>
      <c r="BS40" s="645"/>
      <c r="BT40" s="1826"/>
      <c r="BU40" s="645"/>
      <c r="BV40" s="1826"/>
      <c r="BW40" s="645"/>
      <c r="BX40" s="1826"/>
      <c r="BY40" s="646"/>
      <c r="BZ40" s="645"/>
      <c r="CA40" s="645"/>
      <c r="CB40" s="1826"/>
      <c r="CC40" s="645"/>
      <c r="CD40" s="1826"/>
      <c r="CE40" s="646"/>
      <c r="CG40" s="33"/>
      <c r="CH40" s="1979"/>
      <c r="CI40" s="1826"/>
      <c r="CJ40" s="1826"/>
      <c r="CK40" s="645"/>
      <c r="CL40" s="1826"/>
      <c r="CM40" s="645"/>
      <c r="CN40" s="1826"/>
      <c r="CO40" s="645"/>
      <c r="CP40" s="1826"/>
      <c r="CQ40" s="646"/>
      <c r="CR40" s="645"/>
      <c r="CS40" s="645"/>
      <c r="CT40" s="1826"/>
      <c r="CU40" s="645"/>
      <c r="CV40" s="1826"/>
      <c r="CW40" s="646"/>
    </row>
    <row r="41" spans="1:102">
      <c r="A41" s="14" t="s">
        <v>230</v>
      </c>
      <c r="B41" s="1037" t="s">
        <v>148</v>
      </c>
      <c r="C41" s="254"/>
      <c r="D41" s="587"/>
      <c r="E41" s="71"/>
      <c r="F41" s="1041"/>
      <c r="G41" s="1041"/>
      <c r="H41" s="1041"/>
      <c r="I41" s="1041"/>
      <c r="J41" s="1041"/>
      <c r="K41" s="1041"/>
      <c r="L41" s="59">
        <f>SUM(G41:K41)</f>
        <v>0</v>
      </c>
      <c r="M41" s="989"/>
      <c r="N41" s="1979"/>
      <c r="O41" s="1826"/>
      <c r="P41" s="1826"/>
      <c r="Q41" s="645"/>
      <c r="R41" s="1826"/>
      <c r="S41" s="645"/>
      <c r="T41" s="1826"/>
      <c r="U41" s="645"/>
      <c r="V41" s="1826"/>
      <c r="W41" s="646"/>
      <c r="X41" s="645"/>
      <c r="Y41" s="645"/>
      <c r="Z41" s="1826"/>
      <c r="AA41" s="645"/>
      <c r="AB41" s="1826"/>
      <c r="AC41" s="646"/>
      <c r="AE41" s="33"/>
      <c r="AF41" s="1982"/>
      <c r="AG41" s="1826"/>
      <c r="AH41" s="1826"/>
      <c r="AI41" s="645"/>
      <c r="AJ41" s="1826"/>
      <c r="AK41" s="645"/>
      <c r="AL41" s="1826"/>
      <c r="AM41" s="645"/>
      <c r="AN41" s="1826"/>
      <c r="AO41" s="646"/>
      <c r="AP41" s="645"/>
      <c r="AQ41" s="645"/>
      <c r="AR41" s="1826"/>
      <c r="AS41" s="645"/>
      <c r="AT41" s="1826"/>
      <c r="AU41" s="646"/>
      <c r="AW41" s="33"/>
      <c r="AX41" s="1979"/>
      <c r="AY41" s="1826"/>
      <c r="AZ41" s="1826"/>
      <c r="BA41" s="645"/>
      <c r="BB41" s="1826"/>
      <c r="BC41" s="645"/>
      <c r="BD41" s="1826"/>
      <c r="BE41" s="645"/>
      <c r="BF41" s="1826"/>
      <c r="BG41" s="646"/>
      <c r="BH41" s="645"/>
      <c r="BI41" s="645"/>
      <c r="BJ41" s="1826"/>
      <c r="BK41" s="645"/>
      <c r="BL41" s="1826"/>
      <c r="BM41" s="646"/>
      <c r="BO41" s="33"/>
      <c r="BP41" s="1979"/>
      <c r="BQ41" s="1826"/>
      <c r="BR41" s="1826"/>
      <c r="BS41" s="645"/>
      <c r="BT41" s="1826"/>
      <c r="BU41" s="645"/>
      <c r="BV41" s="1826"/>
      <c r="BW41" s="645"/>
      <c r="BX41" s="1826"/>
      <c r="BY41" s="646"/>
      <c r="BZ41" s="645"/>
      <c r="CA41" s="645"/>
      <c r="CB41" s="1826"/>
      <c r="CC41" s="645"/>
      <c r="CD41" s="1826"/>
      <c r="CE41" s="646"/>
      <c r="CG41" s="33"/>
      <c r="CH41" s="1979"/>
      <c r="CI41" s="1826"/>
      <c r="CJ41" s="1826"/>
      <c r="CK41" s="645"/>
      <c r="CL41" s="1826"/>
      <c r="CM41" s="645"/>
      <c r="CN41" s="1826"/>
      <c r="CO41" s="645"/>
      <c r="CP41" s="1826"/>
      <c r="CQ41" s="646"/>
      <c r="CR41" s="645"/>
      <c r="CS41" s="645"/>
      <c r="CT41" s="1826"/>
      <c r="CU41" s="645"/>
      <c r="CV41" s="1826"/>
      <c r="CW41" s="646"/>
    </row>
    <row r="42" spans="1:102">
      <c r="A42" s="75" t="str">
        <f>A41</f>
        <v>Other Related Party b</v>
      </c>
      <c r="B42" s="1037" t="s">
        <v>149</v>
      </c>
      <c r="C42" s="254"/>
      <c r="D42" s="587"/>
      <c r="E42" s="71"/>
      <c r="F42" s="1041"/>
      <c r="G42" s="1041"/>
      <c r="H42" s="1041"/>
      <c r="I42" s="1041"/>
      <c r="J42" s="1041"/>
      <c r="K42" s="1041"/>
      <c r="L42" s="59">
        <f>SUM(G42:K42)</f>
        <v>0</v>
      </c>
      <c r="M42" s="989"/>
      <c r="N42" s="1979"/>
      <c r="O42" s="1826"/>
      <c r="P42" s="1826"/>
      <c r="Q42" s="645"/>
      <c r="R42" s="1826"/>
      <c r="S42" s="645"/>
      <c r="T42" s="1826"/>
      <c r="U42" s="645"/>
      <c r="V42" s="1826"/>
      <c r="W42" s="646"/>
      <c r="X42" s="645"/>
      <c r="Y42" s="645"/>
      <c r="Z42" s="1826"/>
      <c r="AA42" s="645"/>
      <c r="AB42" s="1826"/>
      <c r="AC42" s="646"/>
      <c r="AE42" s="33"/>
      <c r="AF42" s="1979"/>
      <c r="AG42" s="1826"/>
      <c r="AH42" s="1826"/>
      <c r="AI42" s="645"/>
      <c r="AJ42" s="1826"/>
      <c r="AK42" s="645"/>
      <c r="AL42" s="1826"/>
      <c r="AM42" s="645"/>
      <c r="AN42" s="1826"/>
      <c r="AO42" s="646"/>
      <c r="AP42" s="645"/>
      <c r="AQ42" s="645"/>
      <c r="AR42" s="1826"/>
      <c r="AS42" s="645"/>
      <c r="AT42" s="1826"/>
      <c r="AU42" s="646"/>
      <c r="AW42" s="33"/>
      <c r="AX42" s="1979"/>
      <c r="AY42" s="1826"/>
      <c r="AZ42" s="1826"/>
      <c r="BA42" s="645"/>
      <c r="BB42" s="1826"/>
      <c r="BC42" s="645"/>
      <c r="BD42" s="1826"/>
      <c r="BE42" s="645"/>
      <c r="BF42" s="1826"/>
      <c r="BG42" s="646"/>
      <c r="BH42" s="645"/>
      <c r="BI42" s="645"/>
      <c r="BJ42" s="1826"/>
      <c r="BK42" s="645"/>
      <c r="BL42" s="1826"/>
      <c r="BM42" s="646"/>
      <c r="BO42" s="33"/>
      <c r="BP42" s="1979"/>
      <c r="BQ42" s="1826"/>
      <c r="BR42" s="1826"/>
      <c r="BS42" s="645"/>
      <c r="BT42" s="1826"/>
      <c r="BU42" s="645"/>
      <c r="BV42" s="1826"/>
      <c r="BW42" s="645"/>
      <c r="BX42" s="1826"/>
      <c r="BY42" s="646"/>
      <c r="BZ42" s="645"/>
      <c r="CA42" s="645"/>
      <c r="CB42" s="1826"/>
      <c r="CC42" s="645"/>
      <c r="CD42" s="1826"/>
      <c r="CE42" s="646"/>
      <c r="CG42" s="33"/>
      <c r="CH42" s="1979"/>
      <c r="CI42" s="1826"/>
      <c r="CJ42" s="1826"/>
      <c r="CK42" s="645"/>
      <c r="CL42" s="1826"/>
      <c r="CM42" s="645"/>
      <c r="CN42" s="1826"/>
      <c r="CO42" s="645"/>
      <c r="CP42" s="1826"/>
      <c r="CQ42" s="646"/>
      <c r="CR42" s="645"/>
      <c r="CS42" s="645"/>
      <c r="CT42" s="1826"/>
      <c r="CU42" s="645"/>
      <c r="CV42" s="1826"/>
      <c r="CW42" s="646"/>
    </row>
    <row r="43" spans="1:102">
      <c r="A43" s="75" t="str">
        <f>A41</f>
        <v>Other Related Party b</v>
      </c>
      <c r="B43" s="1037" t="s">
        <v>150</v>
      </c>
      <c r="C43" s="254"/>
      <c r="D43" s="587"/>
      <c r="E43" s="71"/>
      <c r="F43" s="208">
        <f t="shared" ref="F43:L43" si="66">IF(ISERROR(F42/F41),0,F42/F41)</f>
        <v>0</v>
      </c>
      <c r="G43" s="208">
        <f t="shared" si="66"/>
        <v>0</v>
      </c>
      <c r="H43" s="208">
        <f t="shared" si="66"/>
        <v>0</v>
      </c>
      <c r="I43" s="208">
        <f t="shared" si="66"/>
        <v>0</v>
      </c>
      <c r="J43" s="208">
        <f t="shared" si="66"/>
        <v>0</v>
      </c>
      <c r="K43" s="208">
        <f t="shared" si="66"/>
        <v>0</v>
      </c>
      <c r="L43" s="208">
        <f t="shared" si="66"/>
        <v>0</v>
      </c>
      <c r="M43" s="989"/>
      <c r="N43" s="1979"/>
      <c r="O43" s="1826"/>
      <c r="P43" s="1826"/>
      <c r="Q43" s="645"/>
      <c r="R43" s="1826"/>
      <c r="S43" s="645"/>
      <c r="T43" s="1826"/>
      <c r="U43" s="645"/>
      <c r="V43" s="1826"/>
      <c r="W43" s="646"/>
      <c r="X43" s="645"/>
      <c r="Y43" s="645"/>
      <c r="Z43" s="1826"/>
      <c r="AA43" s="645"/>
      <c r="AB43" s="1826"/>
      <c r="AC43" s="646"/>
      <c r="AE43" s="33"/>
      <c r="AF43" s="1982"/>
      <c r="AG43" s="1826"/>
      <c r="AH43" s="1826"/>
      <c r="AI43" s="645"/>
      <c r="AJ43" s="1826"/>
      <c r="AK43" s="645"/>
      <c r="AL43" s="1826"/>
      <c r="AM43" s="645"/>
      <c r="AN43" s="1826"/>
      <c r="AO43" s="646"/>
      <c r="AP43" s="645"/>
      <c r="AQ43" s="645"/>
      <c r="AR43" s="1826"/>
      <c r="AS43" s="645"/>
      <c r="AT43" s="1826"/>
      <c r="AU43" s="646"/>
      <c r="AW43" s="33"/>
      <c r="AX43" s="1979"/>
      <c r="AY43" s="1826"/>
      <c r="AZ43" s="1826"/>
      <c r="BA43" s="645"/>
      <c r="BB43" s="1826"/>
      <c r="BC43" s="645"/>
      <c r="BD43" s="1826"/>
      <c r="BE43" s="645"/>
      <c r="BF43" s="1826"/>
      <c r="BG43" s="646"/>
      <c r="BH43" s="645"/>
      <c r="BI43" s="645"/>
      <c r="BJ43" s="1826"/>
      <c r="BK43" s="645"/>
      <c r="BL43" s="1826"/>
      <c r="BM43" s="646"/>
      <c r="BO43" s="33"/>
      <c r="BP43" s="1979"/>
      <c r="BQ43" s="1826"/>
      <c r="BR43" s="1826"/>
      <c r="BS43" s="645"/>
      <c r="BT43" s="1826"/>
      <c r="BU43" s="645"/>
      <c r="BV43" s="1826"/>
      <c r="BW43" s="645"/>
      <c r="BX43" s="1826"/>
      <c r="BY43" s="646"/>
      <c r="BZ43" s="645"/>
      <c r="CA43" s="645"/>
      <c r="CB43" s="1826"/>
      <c r="CC43" s="645"/>
      <c r="CD43" s="1826"/>
      <c r="CE43" s="646"/>
      <c r="CG43" s="33"/>
      <c r="CH43" s="1979"/>
      <c r="CI43" s="1826"/>
      <c r="CJ43" s="1826"/>
      <c r="CK43" s="645"/>
      <c r="CL43" s="1826"/>
      <c r="CM43" s="645"/>
      <c r="CN43" s="1826"/>
      <c r="CO43" s="645"/>
      <c r="CP43" s="1826"/>
      <c r="CQ43" s="646"/>
      <c r="CR43" s="645"/>
      <c r="CS43" s="645"/>
      <c r="CT43" s="1826"/>
      <c r="CU43" s="645"/>
      <c r="CV43" s="1826"/>
      <c r="CW43" s="646"/>
    </row>
    <row r="44" spans="1:102">
      <c r="A44" s="14" t="s">
        <v>231</v>
      </c>
      <c r="B44" s="1037" t="s">
        <v>148</v>
      </c>
      <c r="C44" s="254"/>
      <c r="D44" s="587"/>
      <c r="E44" s="71"/>
      <c r="F44" s="1041"/>
      <c r="G44" s="1041"/>
      <c r="H44" s="1041"/>
      <c r="I44" s="1041"/>
      <c r="J44" s="1041"/>
      <c r="K44" s="1041"/>
      <c r="L44" s="59">
        <f>SUM(G44:K44)</f>
        <v>0</v>
      </c>
      <c r="M44" s="989"/>
      <c r="N44" s="1979"/>
      <c r="O44" s="1826"/>
      <c r="P44" s="1826"/>
      <c r="Q44" s="645"/>
      <c r="R44" s="1826"/>
      <c r="S44" s="645"/>
      <c r="T44" s="1826"/>
      <c r="U44" s="645"/>
      <c r="V44" s="1826"/>
      <c r="W44" s="646"/>
      <c r="X44" s="645"/>
      <c r="Y44" s="645"/>
      <c r="Z44" s="1826"/>
      <c r="AA44" s="645"/>
      <c r="AB44" s="1826"/>
      <c r="AC44" s="646"/>
      <c r="AE44" s="33"/>
      <c r="AF44" s="1982"/>
      <c r="AG44" s="1826"/>
      <c r="AH44" s="1826"/>
      <c r="AI44" s="645"/>
      <c r="AJ44" s="1826"/>
      <c r="AK44" s="645"/>
      <c r="AL44" s="1826"/>
      <c r="AM44" s="645"/>
      <c r="AN44" s="1826"/>
      <c r="AO44" s="646"/>
      <c r="AP44" s="645"/>
      <c r="AQ44" s="645"/>
      <c r="AR44" s="1826"/>
      <c r="AS44" s="645"/>
      <c r="AT44" s="1826"/>
      <c r="AU44" s="646"/>
      <c r="AW44" s="33"/>
      <c r="AX44" s="1979"/>
      <c r="AY44" s="1826"/>
      <c r="AZ44" s="1826"/>
      <c r="BA44" s="645"/>
      <c r="BB44" s="1826"/>
      <c r="BC44" s="645"/>
      <c r="BD44" s="1826"/>
      <c r="BE44" s="645"/>
      <c r="BF44" s="1826"/>
      <c r="BG44" s="646"/>
      <c r="BH44" s="645"/>
      <c r="BI44" s="645"/>
      <c r="BJ44" s="1826"/>
      <c r="BK44" s="645"/>
      <c r="BL44" s="1826"/>
      <c r="BM44" s="646"/>
      <c r="BO44" s="33"/>
      <c r="BP44" s="1979"/>
      <c r="BQ44" s="1826"/>
      <c r="BR44" s="1826"/>
      <c r="BS44" s="645"/>
      <c r="BT44" s="1826"/>
      <c r="BU44" s="645"/>
      <c r="BV44" s="1826"/>
      <c r="BW44" s="645"/>
      <c r="BX44" s="1826"/>
      <c r="BY44" s="646"/>
      <c r="BZ44" s="645"/>
      <c r="CA44" s="645"/>
      <c r="CB44" s="1826"/>
      <c r="CC44" s="645"/>
      <c r="CD44" s="1826"/>
      <c r="CE44" s="646"/>
      <c r="CG44" s="33"/>
      <c r="CH44" s="1979"/>
      <c r="CI44" s="1826"/>
      <c r="CJ44" s="1826"/>
      <c r="CK44" s="645"/>
      <c r="CL44" s="1826"/>
      <c r="CM44" s="645"/>
      <c r="CN44" s="1826"/>
      <c r="CO44" s="645"/>
      <c r="CP44" s="1826"/>
      <c r="CQ44" s="646"/>
      <c r="CR44" s="645"/>
      <c r="CS44" s="645"/>
      <c r="CT44" s="1826"/>
      <c r="CU44" s="645"/>
      <c r="CV44" s="1826"/>
      <c r="CW44" s="646"/>
    </row>
    <row r="45" spans="1:102">
      <c r="A45" s="75" t="str">
        <f>A44</f>
        <v>Other Related Party c</v>
      </c>
      <c r="B45" s="1037" t="s">
        <v>149</v>
      </c>
      <c r="C45" s="254"/>
      <c r="D45" s="587"/>
      <c r="E45" s="71"/>
      <c r="F45" s="1041"/>
      <c r="G45" s="1041"/>
      <c r="H45" s="1041"/>
      <c r="I45" s="1041"/>
      <c r="J45" s="1041"/>
      <c r="K45" s="1041"/>
      <c r="L45" s="59">
        <f>SUM(G45:K45)</f>
        <v>0</v>
      </c>
      <c r="M45" s="989"/>
      <c r="N45" s="1979"/>
      <c r="O45" s="1826"/>
      <c r="P45" s="1826"/>
      <c r="Q45" s="645"/>
      <c r="R45" s="1826"/>
      <c r="S45" s="645"/>
      <c r="T45" s="1826"/>
      <c r="U45" s="645"/>
      <c r="V45" s="1826"/>
      <c r="W45" s="646"/>
      <c r="X45" s="645"/>
      <c r="Y45" s="645"/>
      <c r="Z45" s="1826"/>
      <c r="AA45" s="645"/>
      <c r="AB45" s="1826"/>
      <c r="AC45" s="646"/>
      <c r="AE45" s="33"/>
      <c r="AF45" s="1979"/>
      <c r="AG45" s="1826"/>
      <c r="AH45" s="1826"/>
      <c r="AI45" s="645"/>
      <c r="AJ45" s="1826"/>
      <c r="AK45" s="645"/>
      <c r="AL45" s="1826"/>
      <c r="AM45" s="645"/>
      <c r="AN45" s="1826"/>
      <c r="AO45" s="646"/>
      <c r="AP45" s="645"/>
      <c r="AQ45" s="645"/>
      <c r="AR45" s="1826"/>
      <c r="AS45" s="645"/>
      <c r="AT45" s="1826"/>
      <c r="AU45" s="646"/>
      <c r="AW45" s="33"/>
      <c r="AX45" s="1979"/>
      <c r="AY45" s="1826"/>
      <c r="AZ45" s="1826"/>
      <c r="BA45" s="645"/>
      <c r="BB45" s="1826"/>
      <c r="BC45" s="645"/>
      <c r="BD45" s="1826"/>
      <c r="BE45" s="645"/>
      <c r="BF45" s="1826"/>
      <c r="BG45" s="646"/>
      <c r="BH45" s="645"/>
      <c r="BI45" s="645"/>
      <c r="BJ45" s="1826"/>
      <c r="BK45" s="645"/>
      <c r="BL45" s="1826"/>
      <c r="BM45" s="646"/>
      <c r="BO45" s="33"/>
      <c r="BP45" s="1979"/>
      <c r="BQ45" s="1826"/>
      <c r="BR45" s="1826"/>
      <c r="BS45" s="645"/>
      <c r="BT45" s="1826"/>
      <c r="BU45" s="645"/>
      <c r="BV45" s="1826"/>
      <c r="BW45" s="645"/>
      <c r="BX45" s="1826"/>
      <c r="BY45" s="646"/>
      <c r="BZ45" s="645"/>
      <c r="CA45" s="645"/>
      <c r="CB45" s="1826"/>
      <c r="CC45" s="645"/>
      <c r="CD45" s="1826"/>
      <c r="CE45" s="646"/>
      <c r="CG45" s="33"/>
      <c r="CH45" s="1979"/>
      <c r="CI45" s="1826"/>
      <c r="CJ45" s="1826"/>
      <c r="CK45" s="645"/>
      <c r="CL45" s="1826"/>
      <c r="CM45" s="645"/>
      <c r="CN45" s="1826"/>
      <c r="CO45" s="645"/>
      <c r="CP45" s="1826"/>
      <c r="CQ45" s="646"/>
      <c r="CR45" s="645"/>
      <c r="CS45" s="645"/>
      <c r="CT45" s="1826"/>
      <c r="CU45" s="645"/>
      <c r="CV45" s="1826"/>
      <c r="CW45" s="646"/>
    </row>
    <row r="46" spans="1:102">
      <c r="A46" s="75" t="str">
        <f>A44</f>
        <v>Other Related Party c</v>
      </c>
      <c r="B46" s="1037" t="s">
        <v>150</v>
      </c>
      <c r="C46" s="254"/>
      <c r="D46" s="587"/>
      <c r="E46" s="71"/>
      <c r="F46" s="208">
        <f t="shared" ref="F46:L46" si="67">IF(ISERROR(F45/F44),0,F45/F44)</f>
        <v>0</v>
      </c>
      <c r="G46" s="208">
        <f t="shared" si="67"/>
        <v>0</v>
      </c>
      <c r="H46" s="208">
        <f t="shared" si="67"/>
        <v>0</v>
      </c>
      <c r="I46" s="208">
        <f t="shared" si="67"/>
        <v>0</v>
      </c>
      <c r="J46" s="208">
        <f t="shared" si="67"/>
        <v>0</v>
      </c>
      <c r="K46" s="208">
        <f t="shared" si="67"/>
        <v>0</v>
      </c>
      <c r="L46" s="208">
        <f t="shared" si="67"/>
        <v>0</v>
      </c>
      <c r="M46" s="989"/>
      <c r="N46" s="1979"/>
      <c r="O46" s="1826"/>
      <c r="P46" s="1826"/>
      <c r="Q46" s="645"/>
      <c r="R46" s="1826"/>
      <c r="S46" s="645"/>
      <c r="T46" s="1826"/>
      <c r="U46" s="645"/>
      <c r="V46" s="1826"/>
      <c r="W46" s="646"/>
      <c r="X46" s="645"/>
      <c r="Y46" s="645"/>
      <c r="Z46" s="1826"/>
      <c r="AA46" s="645"/>
      <c r="AB46" s="1826"/>
      <c r="AC46" s="646"/>
      <c r="AE46" s="33"/>
      <c r="AF46" s="1982"/>
      <c r="AG46" s="1826"/>
      <c r="AH46" s="1826"/>
      <c r="AI46" s="645"/>
      <c r="AJ46" s="1826"/>
      <c r="AK46" s="645"/>
      <c r="AL46" s="1826"/>
      <c r="AM46" s="645"/>
      <c r="AN46" s="1826"/>
      <c r="AO46" s="646"/>
      <c r="AP46" s="645"/>
      <c r="AQ46" s="645"/>
      <c r="AR46" s="1826"/>
      <c r="AS46" s="645"/>
      <c r="AT46" s="1826"/>
      <c r="AU46" s="646"/>
      <c r="AW46" s="33"/>
      <c r="AX46" s="1979"/>
      <c r="AY46" s="1826"/>
      <c r="AZ46" s="1826"/>
      <c r="BA46" s="645"/>
      <c r="BB46" s="1826"/>
      <c r="BC46" s="645"/>
      <c r="BD46" s="1826"/>
      <c r="BE46" s="645"/>
      <c r="BF46" s="1826"/>
      <c r="BG46" s="646"/>
      <c r="BH46" s="645"/>
      <c r="BI46" s="645"/>
      <c r="BJ46" s="1826"/>
      <c r="BK46" s="645"/>
      <c r="BL46" s="1826"/>
      <c r="BM46" s="646"/>
      <c r="BO46" s="33"/>
      <c r="BP46" s="1979"/>
      <c r="BQ46" s="1826"/>
      <c r="BR46" s="1826"/>
      <c r="BS46" s="645"/>
      <c r="BT46" s="1826"/>
      <c r="BU46" s="645"/>
      <c r="BV46" s="1826"/>
      <c r="BW46" s="645"/>
      <c r="BX46" s="1826"/>
      <c r="BY46" s="646"/>
      <c r="BZ46" s="645"/>
      <c r="CA46" s="645"/>
      <c r="CB46" s="1826"/>
      <c r="CC46" s="645"/>
      <c r="CD46" s="1826"/>
      <c r="CE46" s="646"/>
      <c r="CG46" s="33"/>
      <c r="CH46" s="1979"/>
      <c r="CI46" s="1826"/>
      <c r="CJ46" s="1826"/>
      <c r="CK46" s="645"/>
      <c r="CL46" s="1826"/>
      <c r="CM46" s="645"/>
      <c r="CN46" s="1826"/>
      <c r="CO46" s="645"/>
      <c r="CP46" s="1826"/>
      <c r="CQ46" s="646"/>
      <c r="CR46" s="645"/>
      <c r="CS46" s="645"/>
      <c r="CT46" s="1826"/>
      <c r="CU46" s="645"/>
      <c r="CV46" s="1826"/>
      <c r="CW46" s="646"/>
    </row>
    <row r="47" spans="1:102">
      <c r="A47" s="14" t="s">
        <v>232</v>
      </c>
      <c r="B47" s="1037" t="s">
        <v>148</v>
      </c>
      <c r="C47" s="254"/>
      <c r="D47" s="587"/>
      <c r="E47" s="71"/>
      <c r="F47" s="1041"/>
      <c r="G47" s="1041"/>
      <c r="H47" s="1041"/>
      <c r="I47" s="1041"/>
      <c r="J47" s="1041"/>
      <c r="K47" s="1041"/>
      <c r="L47" s="59">
        <f>SUM(G47:K47)</f>
        <v>0</v>
      </c>
      <c r="M47" s="989"/>
      <c r="N47" s="1979"/>
      <c r="O47" s="1826"/>
      <c r="P47" s="1826"/>
      <c r="Q47" s="645"/>
      <c r="R47" s="1826"/>
      <c r="S47" s="645"/>
      <c r="T47" s="1826"/>
      <c r="U47" s="645"/>
      <c r="V47" s="1826"/>
      <c r="W47" s="646"/>
      <c r="X47" s="645"/>
      <c r="Y47" s="645"/>
      <c r="Z47" s="1826"/>
      <c r="AA47" s="645"/>
      <c r="AB47" s="1826"/>
      <c r="AC47" s="646"/>
      <c r="AE47" s="33"/>
      <c r="AF47" s="1982"/>
      <c r="AG47" s="1826"/>
      <c r="AH47" s="1826"/>
      <c r="AI47" s="645"/>
      <c r="AJ47" s="1826"/>
      <c r="AK47" s="645"/>
      <c r="AL47" s="1826"/>
      <c r="AM47" s="645"/>
      <c r="AN47" s="1826"/>
      <c r="AO47" s="646"/>
      <c r="AP47" s="645"/>
      <c r="AQ47" s="645"/>
      <c r="AR47" s="1826"/>
      <c r="AS47" s="645"/>
      <c r="AT47" s="1826"/>
      <c r="AU47" s="646"/>
      <c r="AW47" s="33"/>
      <c r="AX47" s="1979"/>
      <c r="AY47" s="1826"/>
      <c r="AZ47" s="1826"/>
      <c r="BA47" s="645"/>
      <c r="BB47" s="1826"/>
      <c r="BC47" s="645"/>
      <c r="BD47" s="1826"/>
      <c r="BE47" s="645"/>
      <c r="BF47" s="1826"/>
      <c r="BG47" s="646"/>
      <c r="BH47" s="645"/>
      <c r="BI47" s="645"/>
      <c r="BJ47" s="1826"/>
      <c r="BK47" s="645"/>
      <c r="BL47" s="1826"/>
      <c r="BM47" s="646"/>
      <c r="BO47" s="33"/>
      <c r="BP47" s="1979"/>
      <c r="BQ47" s="1826"/>
      <c r="BR47" s="1826"/>
      <c r="BS47" s="645"/>
      <c r="BT47" s="1826"/>
      <c r="BU47" s="645"/>
      <c r="BV47" s="1826"/>
      <c r="BW47" s="645"/>
      <c r="BX47" s="1826"/>
      <c r="BY47" s="646"/>
      <c r="BZ47" s="645"/>
      <c r="CA47" s="645"/>
      <c r="CB47" s="1826"/>
      <c r="CC47" s="645"/>
      <c r="CD47" s="1826"/>
      <c r="CE47" s="646"/>
      <c r="CG47" s="33"/>
      <c r="CH47" s="1979"/>
      <c r="CI47" s="1826"/>
      <c r="CJ47" s="1826"/>
      <c r="CK47" s="645"/>
      <c r="CL47" s="1826"/>
      <c r="CM47" s="645"/>
      <c r="CN47" s="1826"/>
      <c r="CO47" s="645"/>
      <c r="CP47" s="1826"/>
      <c r="CQ47" s="646"/>
      <c r="CR47" s="645"/>
      <c r="CS47" s="645"/>
      <c r="CT47" s="1826"/>
      <c r="CU47" s="645"/>
      <c r="CV47" s="1826"/>
      <c r="CW47" s="646"/>
    </row>
    <row r="48" spans="1:102">
      <c r="A48" s="75" t="str">
        <f>A47</f>
        <v>Other Related Party d</v>
      </c>
      <c r="B48" s="1037" t="s">
        <v>149</v>
      </c>
      <c r="C48" s="254"/>
      <c r="D48" s="587"/>
      <c r="E48" s="71"/>
      <c r="F48" s="1041"/>
      <c r="G48" s="1041"/>
      <c r="H48" s="1041"/>
      <c r="I48" s="1041"/>
      <c r="J48" s="1041"/>
      <c r="K48" s="1041"/>
      <c r="L48" s="59">
        <f>SUM(G48:K48)</f>
        <v>0</v>
      </c>
      <c r="M48" s="989"/>
      <c r="N48" s="1979"/>
      <c r="O48" s="1826"/>
      <c r="P48" s="1826"/>
      <c r="Q48" s="645"/>
      <c r="R48" s="1826"/>
      <c r="S48" s="645"/>
      <c r="T48" s="1826"/>
      <c r="U48" s="645"/>
      <c r="V48" s="1826"/>
      <c r="W48" s="646"/>
      <c r="X48" s="645"/>
      <c r="Y48" s="645"/>
      <c r="Z48" s="1826"/>
      <c r="AA48" s="645"/>
      <c r="AB48" s="1826"/>
      <c r="AC48" s="646"/>
      <c r="AE48" s="33"/>
      <c r="AF48" s="1979"/>
      <c r="AG48" s="1826"/>
      <c r="AH48" s="1826"/>
      <c r="AI48" s="645"/>
      <c r="AJ48" s="1826"/>
      <c r="AK48" s="645"/>
      <c r="AL48" s="1826"/>
      <c r="AM48" s="645"/>
      <c r="AN48" s="1826"/>
      <c r="AO48" s="646"/>
      <c r="AP48" s="645"/>
      <c r="AQ48" s="645"/>
      <c r="AR48" s="1826"/>
      <c r="AS48" s="645"/>
      <c r="AT48" s="1826"/>
      <c r="AU48" s="646"/>
      <c r="AW48" s="33"/>
      <c r="AX48" s="1979"/>
      <c r="AY48" s="1826"/>
      <c r="AZ48" s="1826"/>
      <c r="BA48" s="645"/>
      <c r="BB48" s="1826"/>
      <c r="BC48" s="645"/>
      <c r="BD48" s="1826"/>
      <c r="BE48" s="645"/>
      <c r="BF48" s="1826"/>
      <c r="BG48" s="646"/>
      <c r="BH48" s="645"/>
      <c r="BI48" s="645"/>
      <c r="BJ48" s="1826"/>
      <c r="BK48" s="645"/>
      <c r="BL48" s="1826"/>
      <c r="BM48" s="646"/>
      <c r="BO48" s="33"/>
      <c r="BP48" s="1979"/>
      <c r="BQ48" s="1826"/>
      <c r="BR48" s="1826"/>
      <c r="BS48" s="645"/>
      <c r="BT48" s="1826"/>
      <c r="BU48" s="645"/>
      <c r="BV48" s="1826"/>
      <c r="BW48" s="645"/>
      <c r="BX48" s="1826"/>
      <c r="BY48" s="646"/>
      <c r="BZ48" s="645"/>
      <c r="CA48" s="645"/>
      <c r="CB48" s="1826"/>
      <c r="CC48" s="645"/>
      <c r="CD48" s="1826"/>
      <c r="CE48" s="646"/>
      <c r="CG48" s="33"/>
      <c r="CH48" s="1979"/>
      <c r="CI48" s="1826"/>
      <c r="CJ48" s="1826"/>
      <c r="CK48" s="645"/>
      <c r="CL48" s="1826"/>
      <c r="CM48" s="645"/>
      <c r="CN48" s="1826"/>
      <c r="CO48" s="645"/>
      <c r="CP48" s="1826"/>
      <c r="CQ48" s="646"/>
      <c r="CR48" s="645"/>
      <c r="CS48" s="645"/>
      <c r="CT48" s="1826"/>
      <c r="CU48" s="645"/>
      <c r="CV48" s="1826"/>
      <c r="CW48" s="646"/>
    </row>
    <row r="49" spans="1:102">
      <c r="A49" s="75" t="str">
        <f>A47</f>
        <v>Other Related Party d</v>
      </c>
      <c r="B49" s="1037" t="s">
        <v>150</v>
      </c>
      <c r="C49" s="254"/>
      <c r="D49" s="587"/>
      <c r="E49" s="71"/>
      <c r="F49" s="208">
        <f t="shared" ref="F49:L49" si="68">IF(ISERROR(F48/F47),0,F48/F47)</f>
        <v>0</v>
      </c>
      <c r="G49" s="208">
        <f t="shared" si="68"/>
        <v>0</v>
      </c>
      <c r="H49" s="208">
        <f t="shared" si="68"/>
        <v>0</v>
      </c>
      <c r="I49" s="208">
        <f t="shared" si="68"/>
        <v>0</v>
      </c>
      <c r="J49" s="208">
        <f t="shared" si="68"/>
        <v>0</v>
      </c>
      <c r="K49" s="208">
        <f t="shared" si="68"/>
        <v>0</v>
      </c>
      <c r="L49" s="208">
        <f t="shared" si="68"/>
        <v>0</v>
      </c>
      <c r="M49" s="989"/>
      <c r="N49" s="1979"/>
      <c r="O49" s="1826"/>
      <c r="P49" s="1826"/>
      <c r="Q49" s="645"/>
      <c r="R49" s="1826"/>
      <c r="S49" s="645"/>
      <c r="T49" s="1826"/>
      <c r="U49" s="645"/>
      <c r="V49" s="1826"/>
      <c r="W49" s="646"/>
      <c r="X49" s="645"/>
      <c r="Y49" s="645"/>
      <c r="Z49" s="1826"/>
      <c r="AA49" s="645"/>
      <c r="AB49" s="1826"/>
      <c r="AC49" s="646"/>
      <c r="AE49" s="33"/>
      <c r="AF49" s="1982"/>
      <c r="AG49" s="1826"/>
      <c r="AH49" s="1826"/>
      <c r="AI49" s="645"/>
      <c r="AJ49" s="1826"/>
      <c r="AK49" s="645"/>
      <c r="AL49" s="1826"/>
      <c r="AM49" s="645"/>
      <c r="AN49" s="1826"/>
      <c r="AO49" s="646"/>
      <c r="AP49" s="645"/>
      <c r="AQ49" s="645"/>
      <c r="AR49" s="1826"/>
      <c r="AS49" s="645"/>
      <c r="AT49" s="1826"/>
      <c r="AU49" s="646"/>
      <c r="AW49" s="33"/>
      <c r="AX49" s="1979"/>
      <c r="AY49" s="1826"/>
      <c r="AZ49" s="1826"/>
      <c r="BA49" s="645"/>
      <c r="BB49" s="1826"/>
      <c r="BC49" s="645"/>
      <c r="BD49" s="1826"/>
      <c r="BE49" s="645"/>
      <c r="BF49" s="1826"/>
      <c r="BG49" s="646"/>
      <c r="BH49" s="645"/>
      <c r="BI49" s="645"/>
      <c r="BJ49" s="1826"/>
      <c r="BK49" s="645"/>
      <c r="BL49" s="1826"/>
      <c r="BM49" s="646"/>
      <c r="BO49" s="33"/>
      <c r="BP49" s="1979"/>
      <c r="BQ49" s="1826"/>
      <c r="BR49" s="1826"/>
      <c r="BS49" s="645"/>
      <c r="BT49" s="1826"/>
      <c r="BU49" s="645"/>
      <c r="BV49" s="1826"/>
      <c r="BW49" s="645"/>
      <c r="BX49" s="1826"/>
      <c r="BY49" s="646"/>
      <c r="BZ49" s="645"/>
      <c r="CA49" s="645"/>
      <c r="CB49" s="1826"/>
      <c r="CC49" s="645"/>
      <c r="CD49" s="1826"/>
      <c r="CE49" s="646"/>
      <c r="CG49" s="33"/>
      <c r="CH49" s="1979"/>
      <c r="CI49" s="1826"/>
      <c r="CJ49" s="1826"/>
      <c r="CK49" s="645"/>
      <c r="CL49" s="1826"/>
      <c r="CM49" s="645"/>
      <c r="CN49" s="1826"/>
      <c r="CO49" s="645"/>
      <c r="CP49" s="1826"/>
      <c r="CQ49" s="646"/>
      <c r="CR49" s="645"/>
      <c r="CS49" s="645"/>
      <c r="CT49" s="1826"/>
      <c r="CU49" s="645"/>
      <c r="CV49" s="1826"/>
      <c r="CW49" s="646"/>
    </row>
    <row r="50" spans="1:102">
      <c r="A50" s="14" t="s">
        <v>619</v>
      </c>
      <c r="B50" s="1037" t="s">
        <v>148</v>
      </c>
      <c r="C50" s="254"/>
      <c r="D50" s="587"/>
      <c r="E50" s="71"/>
      <c r="F50" s="1041"/>
      <c r="G50" s="1041"/>
      <c r="H50" s="1041"/>
      <c r="I50" s="1041"/>
      <c r="J50" s="1041"/>
      <c r="K50" s="1041"/>
      <c r="L50" s="59">
        <f>SUM(G50:K50)</f>
        <v>0</v>
      </c>
      <c r="M50" s="989"/>
      <c r="N50" s="1979"/>
      <c r="O50" s="1826"/>
      <c r="P50" s="1826"/>
      <c r="Q50" s="645"/>
      <c r="R50" s="1826"/>
      <c r="S50" s="645"/>
      <c r="T50" s="1826"/>
      <c r="U50" s="645"/>
      <c r="V50" s="1826"/>
      <c r="W50" s="646"/>
      <c r="X50" s="645"/>
      <c r="Y50" s="645"/>
      <c r="Z50" s="1826"/>
      <c r="AA50" s="645"/>
      <c r="AB50" s="1826"/>
      <c r="AC50" s="646"/>
      <c r="AE50" s="33"/>
      <c r="AF50" s="1982"/>
      <c r="AG50" s="1826"/>
      <c r="AH50" s="1826"/>
      <c r="AI50" s="645"/>
      <c r="AJ50" s="1826"/>
      <c r="AK50" s="645"/>
      <c r="AL50" s="1826"/>
      <c r="AM50" s="645"/>
      <c r="AN50" s="1826"/>
      <c r="AO50" s="646"/>
      <c r="AP50" s="645"/>
      <c r="AQ50" s="645"/>
      <c r="AR50" s="1826"/>
      <c r="AS50" s="645"/>
      <c r="AT50" s="1826"/>
      <c r="AU50" s="646"/>
      <c r="AW50" s="33"/>
      <c r="AX50" s="1979"/>
      <c r="AY50" s="1826"/>
      <c r="AZ50" s="1826"/>
      <c r="BA50" s="645"/>
      <c r="BB50" s="1826"/>
      <c r="BC50" s="645"/>
      <c r="BD50" s="1826"/>
      <c r="BE50" s="645"/>
      <c r="BF50" s="1826"/>
      <c r="BG50" s="646"/>
      <c r="BH50" s="645"/>
      <c r="BI50" s="645"/>
      <c r="BJ50" s="1826"/>
      <c r="BK50" s="645"/>
      <c r="BL50" s="1826"/>
      <c r="BM50" s="646"/>
      <c r="BO50" s="33"/>
      <c r="BP50" s="1979"/>
      <c r="BQ50" s="1826"/>
      <c r="BR50" s="1826"/>
      <c r="BS50" s="645"/>
      <c r="BT50" s="1826"/>
      <c r="BU50" s="645"/>
      <c r="BV50" s="1826"/>
      <c r="BW50" s="645"/>
      <c r="BX50" s="1826"/>
      <c r="BY50" s="646"/>
      <c r="BZ50" s="645"/>
      <c r="CA50" s="645"/>
      <c r="CB50" s="1826"/>
      <c r="CC50" s="645"/>
      <c r="CD50" s="1826"/>
      <c r="CE50" s="646"/>
      <c r="CG50" s="33"/>
      <c r="CH50" s="1979"/>
      <c r="CI50" s="1826"/>
      <c r="CJ50" s="1826"/>
      <c r="CK50" s="645"/>
      <c r="CL50" s="1826"/>
      <c r="CM50" s="645"/>
      <c r="CN50" s="1826"/>
      <c r="CO50" s="645"/>
      <c r="CP50" s="1826"/>
      <c r="CQ50" s="646"/>
      <c r="CR50" s="645"/>
      <c r="CS50" s="645"/>
      <c r="CT50" s="1826"/>
      <c r="CU50" s="645"/>
      <c r="CV50" s="1826"/>
      <c r="CW50" s="646"/>
    </row>
    <row r="51" spans="1:102">
      <c r="A51" s="75" t="str">
        <f>A50</f>
        <v>Other Related Party e</v>
      </c>
      <c r="B51" s="1037" t="s">
        <v>149</v>
      </c>
      <c r="C51" s="254"/>
      <c r="D51" s="587"/>
      <c r="E51" s="71"/>
      <c r="F51" s="1041"/>
      <c r="G51" s="1041"/>
      <c r="H51" s="1041"/>
      <c r="I51" s="1041"/>
      <c r="J51" s="1041"/>
      <c r="K51" s="1041"/>
      <c r="L51" s="59">
        <f>SUM(G51:K51)</f>
        <v>0</v>
      </c>
      <c r="M51" s="989"/>
      <c r="N51" s="1979"/>
      <c r="O51" s="1826"/>
      <c r="P51" s="1826"/>
      <c r="Q51" s="645"/>
      <c r="R51" s="1826"/>
      <c r="S51" s="645"/>
      <c r="T51" s="1826"/>
      <c r="U51" s="645"/>
      <c r="V51" s="1826"/>
      <c r="W51" s="646"/>
      <c r="X51" s="645"/>
      <c r="Y51" s="645"/>
      <c r="Z51" s="1826"/>
      <c r="AA51" s="645"/>
      <c r="AB51" s="1826"/>
      <c r="AC51" s="646"/>
      <c r="AE51" s="33"/>
      <c r="AF51" s="1979"/>
      <c r="AG51" s="1826"/>
      <c r="AH51" s="1826"/>
      <c r="AI51" s="645"/>
      <c r="AJ51" s="1826"/>
      <c r="AK51" s="645"/>
      <c r="AL51" s="1826"/>
      <c r="AM51" s="645"/>
      <c r="AN51" s="1826"/>
      <c r="AO51" s="646"/>
      <c r="AP51" s="645"/>
      <c r="AQ51" s="645"/>
      <c r="AR51" s="1826"/>
      <c r="AS51" s="645"/>
      <c r="AT51" s="1826"/>
      <c r="AU51" s="646"/>
      <c r="AW51" s="33"/>
      <c r="AX51" s="1979"/>
      <c r="AY51" s="1826"/>
      <c r="AZ51" s="1826"/>
      <c r="BA51" s="645"/>
      <c r="BB51" s="1826"/>
      <c r="BC51" s="645"/>
      <c r="BD51" s="1826"/>
      <c r="BE51" s="645"/>
      <c r="BF51" s="1826"/>
      <c r="BG51" s="646"/>
      <c r="BH51" s="645"/>
      <c r="BI51" s="645"/>
      <c r="BJ51" s="1826"/>
      <c r="BK51" s="645"/>
      <c r="BL51" s="1826"/>
      <c r="BM51" s="646"/>
      <c r="BO51" s="33"/>
      <c r="BP51" s="1979"/>
      <c r="BQ51" s="1826"/>
      <c r="BR51" s="1826"/>
      <c r="BS51" s="645"/>
      <c r="BT51" s="1826"/>
      <c r="BU51" s="645"/>
      <c r="BV51" s="1826"/>
      <c r="BW51" s="645"/>
      <c r="BX51" s="1826"/>
      <c r="BY51" s="646"/>
      <c r="BZ51" s="645"/>
      <c r="CA51" s="645"/>
      <c r="CB51" s="1826"/>
      <c r="CC51" s="645"/>
      <c r="CD51" s="1826"/>
      <c r="CE51" s="646"/>
      <c r="CG51" s="33"/>
      <c r="CH51" s="1979"/>
      <c r="CI51" s="1826"/>
      <c r="CJ51" s="1826"/>
      <c r="CK51" s="645"/>
      <c r="CL51" s="1826"/>
      <c r="CM51" s="645"/>
      <c r="CN51" s="1826"/>
      <c r="CO51" s="645"/>
      <c r="CP51" s="1826"/>
      <c r="CQ51" s="646"/>
      <c r="CR51" s="645"/>
      <c r="CS51" s="645"/>
      <c r="CT51" s="1826"/>
      <c r="CU51" s="645"/>
      <c r="CV51" s="1826"/>
      <c r="CW51" s="646"/>
    </row>
    <row r="52" spans="1:102">
      <c r="A52" s="75" t="str">
        <f>A50</f>
        <v>Other Related Party e</v>
      </c>
      <c r="B52" s="1037" t="s">
        <v>150</v>
      </c>
      <c r="C52" s="254"/>
      <c r="D52" s="587"/>
      <c r="E52" s="71"/>
      <c r="F52" s="208">
        <f t="shared" ref="F52:L52" si="69">IF(ISERROR(F51/F50),0,F51/F50)</f>
        <v>0</v>
      </c>
      <c r="G52" s="208">
        <f t="shared" si="69"/>
        <v>0</v>
      </c>
      <c r="H52" s="208">
        <f t="shared" si="69"/>
        <v>0</v>
      </c>
      <c r="I52" s="208">
        <f t="shared" si="69"/>
        <v>0</v>
      </c>
      <c r="J52" s="208">
        <f t="shared" si="69"/>
        <v>0</v>
      </c>
      <c r="K52" s="208">
        <f t="shared" si="69"/>
        <v>0</v>
      </c>
      <c r="L52" s="208">
        <f t="shared" si="69"/>
        <v>0</v>
      </c>
      <c r="M52" s="989"/>
      <c r="N52" s="1979"/>
      <c r="O52" s="1826"/>
      <c r="P52" s="1826"/>
      <c r="Q52" s="645"/>
      <c r="R52" s="1826"/>
      <c r="S52" s="645"/>
      <c r="T52" s="1826"/>
      <c r="U52" s="645"/>
      <c r="V52" s="1826"/>
      <c r="W52" s="646"/>
      <c r="X52" s="645"/>
      <c r="Y52" s="645"/>
      <c r="Z52" s="1826"/>
      <c r="AA52" s="645"/>
      <c r="AB52" s="1826"/>
      <c r="AC52" s="646"/>
      <c r="AE52" s="33"/>
      <c r="AF52" s="1982"/>
      <c r="AG52" s="1826"/>
      <c r="AH52" s="1826"/>
      <c r="AI52" s="645"/>
      <c r="AJ52" s="1826"/>
      <c r="AK52" s="645"/>
      <c r="AL52" s="1826"/>
      <c r="AM52" s="645"/>
      <c r="AN52" s="1826"/>
      <c r="AO52" s="646"/>
      <c r="AP52" s="645"/>
      <c r="AQ52" s="645"/>
      <c r="AR52" s="1826"/>
      <c r="AS52" s="645"/>
      <c r="AT52" s="1826"/>
      <c r="AU52" s="646"/>
      <c r="AW52" s="33"/>
      <c r="AX52" s="1979"/>
      <c r="AY52" s="1826"/>
      <c r="AZ52" s="1826"/>
      <c r="BA52" s="645"/>
      <c r="BB52" s="1826"/>
      <c r="BC52" s="645"/>
      <c r="BD52" s="1826"/>
      <c r="BE52" s="645"/>
      <c r="BF52" s="1826"/>
      <c r="BG52" s="646"/>
      <c r="BH52" s="645"/>
      <c r="BI52" s="645"/>
      <c r="BJ52" s="1826"/>
      <c r="BK52" s="645"/>
      <c r="BL52" s="1826"/>
      <c r="BM52" s="646"/>
      <c r="BO52" s="33"/>
      <c r="BP52" s="1979"/>
      <c r="BQ52" s="1826"/>
      <c r="BR52" s="1826"/>
      <c r="BS52" s="645"/>
      <c r="BT52" s="1826"/>
      <c r="BU52" s="645"/>
      <c r="BV52" s="1826"/>
      <c r="BW52" s="645"/>
      <c r="BX52" s="1826"/>
      <c r="BY52" s="646"/>
      <c r="BZ52" s="645"/>
      <c r="CA52" s="645"/>
      <c r="CB52" s="1826"/>
      <c r="CC52" s="645"/>
      <c r="CD52" s="1826"/>
      <c r="CE52" s="646"/>
      <c r="CG52" s="33"/>
      <c r="CH52" s="1979"/>
      <c r="CI52" s="1826"/>
      <c r="CJ52" s="1826"/>
      <c r="CK52" s="645"/>
      <c r="CL52" s="1826"/>
      <c r="CM52" s="645"/>
      <c r="CN52" s="1826"/>
      <c r="CO52" s="645"/>
      <c r="CP52" s="1826"/>
      <c r="CQ52" s="646"/>
      <c r="CR52" s="645"/>
      <c r="CS52" s="645"/>
      <c r="CT52" s="1826"/>
      <c r="CU52" s="645"/>
      <c r="CV52" s="1826"/>
      <c r="CW52" s="646"/>
    </row>
    <row r="53" spans="1:102">
      <c r="A53" s="14" t="s">
        <v>620</v>
      </c>
      <c r="B53" s="1037" t="s">
        <v>148</v>
      </c>
      <c r="C53" s="254"/>
      <c r="D53" s="587"/>
      <c r="E53" s="71"/>
      <c r="F53" s="1041"/>
      <c r="G53" s="1041"/>
      <c r="H53" s="1041"/>
      <c r="I53" s="1041"/>
      <c r="J53" s="1041"/>
      <c r="K53" s="1041"/>
      <c r="L53" s="59">
        <f>SUM(G53:K53)</f>
        <v>0</v>
      </c>
      <c r="M53" s="989"/>
      <c r="N53" s="1979"/>
      <c r="O53" s="1826"/>
      <c r="P53" s="1826"/>
      <c r="Q53" s="645"/>
      <c r="R53" s="1826"/>
      <c r="S53" s="645"/>
      <c r="T53" s="1826"/>
      <c r="U53" s="645"/>
      <c r="V53" s="1826"/>
      <c r="W53" s="646"/>
      <c r="X53" s="645"/>
      <c r="Y53" s="645"/>
      <c r="Z53" s="1826"/>
      <c r="AA53" s="645"/>
      <c r="AB53" s="1826"/>
      <c r="AC53" s="646"/>
      <c r="AE53" s="33"/>
      <c r="AF53" s="1982"/>
      <c r="AG53" s="1826"/>
      <c r="AH53" s="1826"/>
      <c r="AI53" s="645"/>
      <c r="AJ53" s="1826"/>
      <c r="AK53" s="645"/>
      <c r="AL53" s="1826"/>
      <c r="AM53" s="645"/>
      <c r="AN53" s="1826"/>
      <c r="AO53" s="646"/>
      <c r="AP53" s="645"/>
      <c r="AQ53" s="645"/>
      <c r="AR53" s="1826"/>
      <c r="AS53" s="645"/>
      <c r="AT53" s="1826"/>
      <c r="AU53" s="646"/>
      <c r="AW53" s="33"/>
      <c r="AX53" s="1979"/>
      <c r="AY53" s="1826"/>
      <c r="AZ53" s="1826"/>
      <c r="BA53" s="645"/>
      <c r="BB53" s="1826"/>
      <c r="BC53" s="645"/>
      <c r="BD53" s="1826"/>
      <c r="BE53" s="645"/>
      <c r="BF53" s="1826"/>
      <c r="BG53" s="646"/>
      <c r="BH53" s="645"/>
      <c r="BI53" s="645"/>
      <c r="BJ53" s="1826"/>
      <c r="BK53" s="645"/>
      <c r="BL53" s="1826"/>
      <c r="BM53" s="646"/>
      <c r="BO53" s="33"/>
      <c r="BP53" s="1979"/>
      <c r="BQ53" s="1826"/>
      <c r="BR53" s="1826"/>
      <c r="BS53" s="645"/>
      <c r="BT53" s="1826"/>
      <c r="BU53" s="645"/>
      <c r="BV53" s="1826"/>
      <c r="BW53" s="645"/>
      <c r="BX53" s="1826"/>
      <c r="BY53" s="646"/>
      <c r="BZ53" s="645"/>
      <c r="CA53" s="645"/>
      <c r="CB53" s="1826"/>
      <c r="CC53" s="645"/>
      <c r="CD53" s="1826"/>
      <c r="CE53" s="646"/>
      <c r="CG53" s="33"/>
      <c r="CH53" s="1979"/>
      <c r="CI53" s="1826"/>
      <c r="CJ53" s="1826"/>
      <c r="CK53" s="645"/>
      <c r="CL53" s="1826"/>
      <c r="CM53" s="645"/>
      <c r="CN53" s="1826"/>
      <c r="CO53" s="645"/>
      <c r="CP53" s="1826"/>
      <c r="CQ53" s="646"/>
      <c r="CR53" s="645"/>
      <c r="CS53" s="645"/>
      <c r="CT53" s="1826"/>
      <c r="CU53" s="645"/>
      <c r="CV53" s="1826"/>
      <c r="CW53" s="646"/>
    </row>
    <row r="54" spans="1:102">
      <c r="A54" s="75" t="str">
        <f>A53</f>
        <v>Other Related Party f</v>
      </c>
      <c r="B54" s="1037" t="s">
        <v>149</v>
      </c>
      <c r="C54" s="254"/>
      <c r="D54" s="587"/>
      <c r="E54" s="71"/>
      <c r="F54" s="1041"/>
      <c r="G54" s="1041"/>
      <c r="H54" s="1041"/>
      <c r="I54" s="1041"/>
      <c r="J54" s="1041"/>
      <c r="K54" s="1041"/>
      <c r="L54" s="59">
        <f>SUM(G54:K54)</f>
        <v>0</v>
      </c>
      <c r="M54" s="989"/>
      <c r="N54" s="1979"/>
      <c r="O54" s="1826"/>
      <c r="P54" s="1826"/>
      <c r="Q54" s="645"/>
      <c r="R54" s="1826"/>
      <c r="S54" s="645"/>
      <c r="T54" s="1826"/>
      <c r="U54" s="645"/>
      <c r="V54" s="1826"/>
      <c r="W54" s="646"/>
      <c r="X54" s="645"/>
      <c r="Y54" s="645"/>
      <c r="Z54" s="1826"/>
      <c r="AA54" s="645"/>
      <c r="AB54" s="1826"/>
      <c r="AC54" s="646"/>
      <c r="AE54" s="33"/>
      <c r="AF54" s="1979"/>
      <c r="AG54" s="1826"/>
      <c r="AH54" s="1826"/>
      <c r="AI54" s="645"/>
      <c r="AJ54" s="1826"/>
      <c r="AK54" s="645"/>
      <c r="AL54" s="1826"/>
      <c r="AM54" s="645"/>
      <c r="AN54" s="1826"/>
      <c r="AO54" s="646"/>
      <c r="AP54" s="645"/>
      <c r="AQ54" s="645"/>
      <c r="AR54" s="1826"/>
      <c r="AS54" s="645"/>
      <c r="AT54" s="1826"/>
      <c r="AU54" s="646"/>
      <c r="AW54" s="33"/>
      <c r="AX54" s="1979"/>
      <c r="AY54" s="1826"/>
      <c r="AZ54" s="1826"/>
      <c r="BA54" s="645"/>
      <c r="BB54" s="1826"/>
      <c r="BC54" s="645"/>
      <c r="BD54" s="1826"/>
      <c r="BE54" s="645"/>
      <c r="BF54" s="1826"/>
      <c r="BG54" s="646"/>
      <c r="BH54" s="645"/>
      <c r="BI54" s="645"/>
      <c r="BJ54" s="1826"/>
      <c r="BK54" s="645"/>
      <c r="BL54" s="1826"/>
      <c r="BM54" s="646"/>
      <c r="BO54" s="33"/>
      <c r="BP54" s="1979"/>
      <c r="BQ54" s="1826"/>
      <c r="BR54" s="1826"/>
      <c r="BS54" s="645"/>
      <c r="BT54" s="1826"/>
      <c r="BU54" s="645"/>
      <c r="BV54" s="1826"/>
      <c r="BW54" s="645"/>
      <c r="BX54" s="1826"/>
      <c r="BY54" s="646"/>
      <c r="BZ54" s="645"/>
      <c r="CA54" s="645"/>
      <c r="CB54" s="1826"/>
      <c r="CC54" s="645"/>
      <c r="CD54" s="1826"/>
      <c r="CE54" s="646"/>
      <c r="CG54" s="33"/>
      <c r="CH54" s="1979"/>
      <c r="CI54" s="1826"/>
      <c r="CJ54" s="1826"/>
      <c r="CK54" s="645"/>
      <c r="CL54" s="1826"/>
      <c r="CM54" s="645"/>
      <c r="CN54" s="1826"/>
      <c r="CO54" s="645"/>
      <c r="CP54" s="1826"/>
      <c r="CQ54" s="646"/>
      <c r="CR54" s="645"/>
      <c r="CS54" s="645"/>
      <c r="CT54" s="1826"/>
      <c r="CU54" s="645"/>
      <c r="CV54" s="1826"/>
      <c r="CW54" s="646"/>
    </row>
    <row r="55" spans="1:102">
      <c r="A55" s="75" t="str">
        <f>A53</f>
        <v>Other Related Party f</v>
      </c>
      <c r="B55" s="1037" t="s">
        <v>150</v>
      </c>
      <c r="C55" s="254"/>
      <c r="D55" s="587"/>
      <c r="E55" s="71"/>
      <c r="F55" s="208">
        <f t="shared" ref="F55:L55" si="70">IF(ISERROR(F54/F53),0,F54/F53)</f>
        <v>0</v>
      </c>
      <c r="G55" s="208">
        <f t="shared" si="70"/>
        <v>0</v>
      </c>
      <c r="H55" s="208">
        <f t="shared" si="70"/>
        <v>0</v>
      </c>
      <c r="I55" s="208">
        <f t="shared" si="70"/>
        <v>0</v>
      </c>
      <c r="J55" s="208">
        <f t="shared" si="70"/>
        <v>0</v>
      </c>
      <c r="K55" s="208">
        <f t="shared" si="70"/>
        <v>0</v>
      </c>
      <c r="L55" s="208">
        <f t="shared" si="70"/>
        <v>0</v>
      </c>
      <c r="M55" s="989"/>
      <c r="N55" s="1979"/>
      <c r="O55" s="1826"/>
      <c r="P55" s="1826"/>
      <c r="Q55" s="645"/>
      <c r="R55" s="1826"/>
      <c r="S55" s="645"/>
      <c r="T55" s="1826"/>
      <c r="U55" s="645"/>
      <c r="V55" s="1826"/>
      <c r="W55" s="646"/>
      <c r="X55" s="645"/>
      <c r="Y55" s="645"/>
      <c r="Z55" s="1826"/>
      <c r="AA55" s="645"/>
      <c r="AB55" s="1826"/>
      <c r="AC55" s="646"/>
      <c r="AE55" s="33"/>
      <c r="AF55" s="1982"/>
      <c r="AG55" s="1826"/>
      <c r="AH55" s="1826"/>
      <c r="AI55" s="645"/>
      <c r="AJ55" s="1826"/>
      <c r="AK55" s="645"/>
      <c r="AL55" s="1826"/>
      <c r="AM55" s="645"/>
      <c r="AN55" s="1826"/>
      <c r="AO55" s="646"/>
      <c r="AP55" s="645"/>
      <c r="AQ55" s="645"/>
      <c r="AR55" s="1826"/>
      <c r="AS55" s="645"/>
      <c r="AT55" s="1826"/>
      <c r="AU55" s="646"/>
      <c r="AW55" s="33"/>
      <c r="AX55" s="1979"/>
      <c r="AY55" s="1826"/>
      <c r="AZ55" s="1826"/>
      <c r="BA55" s="645"/>
      <c r="BB55" s="1826"/>
      <c r="BC55" s="645"/>
      <c r="BD55" s="1826"/>
      <c r="BE55" s="645"/>
      <c r="BF55" s="1826"/>
      <c r="BG55" s="646"/>
      <c r="BH55" s="645"/>
      <c r="BI55" s="645"/>
      <c r="BJ55" s="1826"/>
      <c r="BK55" s="645"/>
      <c r="BL55" s="1826"/>
      <c r="BM55" s="646"/>
      <c r="BO55" s="33"/>
      <c r="BP55" s="1979"/>
      <c r="BQ55" s="1826"/>
      <c r="BR55" s="1826"/>
      <c r="BS55" s="645"/>
      <c r="BT55" s="1826"/>
      <c r="BU55" s="645"/>
      <c r="BV55" s="1826"/>
      <c r="BW55" s="645"/>
      <c r="BX55" s="1826"/>
      <c r="BY55" s="646"/>
      <c r="BZ55" s="645"/>
      <c r="CA55" s="645"/>
      <c r="CB55" s="1826"/>
      <c r="CC55" s="645"/>
      <c r="CD55" s="1826"/>
      <c r="CE55" s="646"/>
      <c r="CG55" s="33"/>
      <c r="CH55" s="1979"/>
      <c r="CI55" s="1826"/>
      <c r="CJ55" s="1826"/>
      <c r="CK55" s="645"/>
      <c r="CL55" s="1826"/>
      <c r="CM55" s="645"/>
      <c r="CN55" s="1826"/>
      <c r="CO55" s="645"/>
      <c r="CP55" s="1826"/>
      <c r="CQ55" s="646"/>
      <c r="CR55" s="645"/>
      <c r="CS55" s="645"/>
      <c r="CT55" s="1826"/>
      <c r="CU55" s="645"/>
      <c r="CV55" s="1826"/>
      <c r="CW55" s="646"/>
    </row>
    <row r="56" spans="1:102">
      <c r="A56" s="1037" t="s">
        <v>151</v>
      </c>
      <c r="B56" s="1037" t="s">
        <v>148</v>
      </c>
      <c r="C56" s="254"/>
      <c r="D56" s="587"/>
      <c r="E56" s="71"/>
      <c r="F56" s="1041"/>
      <c r="G56" s="1041"/>
      <c r="H56" s="1041"/>
      <c r="I56" s="1041"/>
      <c r="J56" s="1041"/>
      <c r="K56" s="1041"/>
      <c r="L56" s="59">
        <f>SUM(G56:K56)</f>
        <v>0</v>
      </c>
      <c r="M56" s="989"/>
      <c r="N56" s="1979"/>
      <c r="O56" s="1826"/>
      <c r="P56" s="1826"/>
      <c r="Q56" s="645"/>
      <c r="R56" s="1826"/>
      <c r="S56" s="645"/>
      <c r="T56" s="1826"/>
      <c r="U56" s="645"/>
      <c r="V56" s="1826"/>
      <c r="W56" s="646"/>
      <c r="X56" s="645"/>
      <c r="Y56" s="645"/>
      <c r="Z56" s="1826"/>
      <c r="AA56" s="645"/>
      <c r="AB56" s="1826"/>
      <c r="AC56" s="646"/>
      <c r="AE56" s="33"/>
      <c r="AF56" s="1982"/>
      <c r="AG56" s="1826"/>
      <c r="AH56" s="1826"/>
      <c r="AI56" s="645"/>
      <c r="AJ56" s="1826"/>
      <c r="AK56" s="645"/>
      <c r="AL56" s="1826"/>
      <c r="AM56" s="645"/>
      <c r="AN56" s="1826"/>
      <c r="AO56" s="646"/>
      <c r="AP56" s="645"/>
      <c r="AQ56" s="645"/>
      <c r="AR56" s="1826"/>
      <c r="AS56" s="645"/>
      <c r="AT56" s="1826"/>
      <c r="AU56" s="646"/>
      <c r="AW56" s="33"/>
      <c r="AX56" s="1979"/>
      <c r="AY56" s="1826"/>
      <c r="AZ56" s="1826"/>
      <c r="BA56" s="645"/>
      <c r="BB56" s="1826"/>
      <c r="BC56" s="645"/>
      <c r="BD56" s="1826"/>
      <c r="BE56" s="645"/>
      <c r="BF56" s="1826"/>
      <c r="BG56" s="646"/>
      <c r="BH56" s="645"/>
      <c r="BI56" s="645"/>
      <c r="BJ56" s="1826"/>
      <c r="BK56" s="645"/>
      <c r="BL56" s="1826"/>
      <c r="BM56" s="646"/>
      <c r="BO56" s="33"/>
      <c r="BP56" s="1979"/>
      <c r="BQ56" s="1826"/>
      <c r="BR56" s="1826"/>
      <c r="BS56" s="645"/>
      <c r="BT56" s="1826"/>
      <c r="BU56" s="645"/>
      <c r="BV56" s="1826"/>
      <c r="BW56" s="645"/>
      <c r="BX56" s="1826"/>
      <c r="BY56" s="646"/>
      <c r="BZ56" s="645"/>
      <c r="CA56" s="645"/>
      <c r="CB56" s="1826"/>
      <c r="CC56" s="645"/>
      <c r="CD56" s="1826"/>
      <c r="CE56" s="646"/>
      <c r="CG56" s="33"/>
      <c r="CH56" s="1979"/>
      <c r="CI56" s="1826"/>
      <c r="CJ56" s="1826"/>
      <c r="CK56" s="645"/>
      <c r="CL56" s="1826"/>
      <c r="CM56" s="645"/>
      <c r="CN56" s="1826"/>
      <c r="CO56" s="645"/>
      <c r="CP56" s="1826"/>
      <c r="CQ56" s="646"/>
      <c r="CR56" s="645"/>
      <c r="CS56" s="645"/>
      <c r="CT56" s="1826"/>
      <c r="CU56" s="645"/>
      <c r="CV56" s="1826"/>
      <c r="CW56" s="646"/>
    </row>
    <row r="57" spans="1:102">
      <c r="A57" s="1037" t="s">
        <v>151</v>
      </c>
      <c r="B57" s="1037" t="s">
        <v>149</v>
      </c>
      <c r="C57" s="254"/>
      <c r="D57" s="587"/>
      <c r="E57" s="71"/>
      <c r="F57" s="1041"/>
      <c r="G57" s="1041"/>
      <c r="H57" s="1041"/>
      <c r="I57" s="1041"/>
      <c r="J57" s="1041"/>
      <c r="K57" s="1041"/>
      <c r="L57" s="59">
        <f>SUM(G57:K57)</f>
        <v>0</v>
      </c>
      <c r="M57" s="989"/>
      <c r="N57" s="1979"/>
      <c r="O57" s="1826"/>
      <c r="P57" s="1826"/>
      <c r="Q57" s="645"/>
      <c r="R57" s="1826"/>
      <c r="S57" s="645"/>
      <c r="T57" s="1826"/>
      <c r="U57" s="645"/>
      <c r="V57" s="1826"/>
      <c r="W57" s="646"/>
      <c r="X57" s="645"/>
      <c r="Y57" s="645"/>
      <c r="Z57" s="1826"/>
      <c r="AA57" s="645"/>
      <c r="AB57" s="1826"/>
      <c r="AC57" s="646"/>
      <c r="AE57" s="33"/>
      <c r="AF57" s="1979"/>
      <c r="AG57" s="1826"/>
      <c r="AH57" s="1826"/>
      <c r="AI57" s="645"/>
      <c r="AJ57" s="1826"/>
      <c r="AK57" s="645"/>
      <c r="AL57" s="1826"/>
      <c r="AM57" s="645"/>
      <c r="AN57" s="1826"/>
      <c r="AO57" s="646"/>
      <c r="AP57" s="645"/>
      <c r="AQ57" s="645"/>
      <c r="AR57" s="1826"/>
      <c r="AS57" s="645"/>
      <c r="AT57" s="1826"/>
      <c r="AU57" s="646"/>
      <c r="AW57" s="33"/>
      <c r="AX57" s="1979"/>
      <c r="AY57" s="1826"/>
      <c r="AZ57" s="1826"/>
      <c r="BA57" s="645"/>
      <c r="BB57" s="1826"/>
      <c r="BC57" s="645"/>
      <c r="BD57" s="1826"/>
      <c r="BE57" s="645"/>
      <c r="BF57" s="1826"/>
      <c r="BG57" s="646"/>
      <c r="BH57" s="645"/>
      <c r="BI57" s="645"/>
      <c r="BJ57" s="1826"/>
      <c r="BK57" s="645"/>
      <c r="BL57" s="1826"/>
      <c r="BM57" s="646"/>
      <c r="BO57" s="33"/>
      <c r="BP57" s="1979"/>
      <c r="BQ57" s="1826"/>
      <c r="BR57" s="1826"/>
      <c r="BS57" s="645"/>
      <c r="BT57" s="1826"/>
      <c r="BU57" s="645"/>
      <c r="BV57" s="1826"/>
      <c r="BW57" s="645"/>
      <c r="BX57" s="1826"/>
      <c r="BY57" s="646"/>
      <c r="BZ57" s="645"/>
      <c r="CA57" s="645"/>
      <c r="CB57" s="1826"/>
      <c r="CC57" s="645"/>
      <c r="CD57" s="1826"/>
      <c r="CE57" s="646"/>
      <c r="CG57" s="33"/>
      <c r="CH57" s="1979"/>
      <c r="CI57" s="1826"/>
      <c r="CJ57" s="1826"/>
      <c r="CK57" s="645"/>
      <c r="CL57" s="1826"/>
      <c r="CM57" s="645"/>
      <c r="CN57" s="1826"/>
      <c r="CO57" s="645"/>
      <c r="CP57" s="1826"/>
      <c r="CQ57" s="646"/>
      <c r="CR57" s="645"/>
      <c r="CS57" s="645"/>
      <c r="CT57" s="1826"/>
      <c r="CU57" s="645"/>
      <c r="CV57" s="1826"/>
      <c r="CW57" s="646"/>
    </row>
    <row r="58" spans="1:102">
      <c r="A58" s="1037" t="s">
        <v>151</v>
      </c>
      <c r="B58" s="1037" t="s">
        <v>150</v>
      </c>
      <c r="C58" s="254"/>
      <c r="D58" s="587"/>
      <c r="E58" s="71"/>
      <c r="F58" s="208">
        <f t="shared" ref="F58:L58" si="71">IF(ISERROR(F57/F56),0,F57/F56)</f>
        <v>0</v>
      </c>
      <c r="G58" s="208">
        <f t="shared" si="71"/>
        <v>0</v>
      </c>
      <c r="H58" s="208">
        <f t="shared" si="71"/>
        <v>0</v>
      </c>
      <c r="I58" s="208">
        <f t="shared" si="71"/>
        <v>0</v>
      </c>
      <c r="J58" s="208">
        <f t="shared" si="71"/>
        <v>0</v>
      </c>
      <c r="K58" s="208">
        <f t="shared" si="71"/>
        <v>0</v>
      </c>
      <c r="L58" s="1827">
        <f t="shared" si="71"/>
        <v>0</v>
      </c>
      <c r="M58" s="989"/>
      <c r="N58" s="1979"/>
      <c r="O58" s="1828"/>
      <c r="P58" s="1826"/>
      <c r="Q58" s="645"/>
      <c r="R58" s="1826"/>
      <c r="S58" s="645"/>
      <c r="T58" s="1826"/>
      <c r="U58" s="645"/>
      <c r="V58" s="1826"/>
      <c r="W58" s="646"/>
      <c r="X58" s="645"/>
      <c r="Y58" s="645"/>
      <c r="Z58" s="1826"/>
      <c r="AA58" s="645"/>
      <c r="AB58" s="1826"/>
      <c r="AC58" s="646"/>
      <c r="AE58" s="33"/>
      <c r="AF58" s="1979"/>
      <c r="AG58" s="1828"/>
      <c r="AH58" s="1826"/>
      <c r="AI58" s="645"/>
      <c r="AJ58" s="1826"/>
      <c r="AK58" s="645"/>
      <c r="AL58" s="1826"/>
      <c r="AM58" s="645"/>
      <c r="AN58" s="1826"/>
      <c r="AO58" s="646"/>
      <c r="AP58" s="645"/>
      <c r="AQ58" s="645"/>
      <c r="AR58" s="1826"/>
      <c r="AS58" s="645"/>
      <c r="AT58" s="1826"/>
      <c r="AU58" s="646"/>
      <c r="AW58" s="33"/>
      <c r="AX58" s="1979"/>
      <c r="AY58" s="1828"/>
      <c r="AZ58" s="1826"/>
      <c r="BA58" s="645"/>
      <c r="BB58" s="1826"/>
      <c r="BC58" s="645"/>
      <c r="BD58" s="1826"/>
      <c r="BE58" s="645"/>
      <c r="BF58" s="1826"/>
      <c r="BG58" s="646"/>
      <c r="BH58" s="645"/>
      <c r="BI58" s="645"/>
      <c r="BJ58" s="1826"/>
      <c r="BK58" s="645"/>
      <c r="BL58" s="1826"/>
      <c r="BM58" s="646"/>
      <c r="BO58" s="33"/>
      <c r="BP58" s="1979"/>
      <c r="BQ58" s="1828"/>
      <c r="BR58" s="1826"/>
      <c r="BS58" s="645"/>
      <c r="BT58" s="1826"/>
      <c r="BU58" s="645"/>
      <c r="BV58" s="1826"/>
      <c r="BW58" s="645"/>
      <c r="BX58" s="1826"/>
      <c r="BY58" s="646"/>
      <c r="BZ58" s="645"/>
      <c r="CA58" s="645"/>
      <c r="CB58" s="1826"/>
      <c r="CC58" s="645"/>
      <c r="CD58" s="1826"/>
      <c r="CE58" s="646"/>
      <c r="CG58" s="33"/>
      <c r="CH58" s="1979"/>
      <c r="CI58" s="1828"/>
      <c r="CJ58" s="1826"/>
      <c r="CK58" s="645"/>
      <c r="CL58" s="1826"/>
      <c r="CM58" s="645"/>
      <c r="CN58" s="1826"/>
      <c r="CO58" s="645"/>
      <c r="CP58" s="1826"/>
      <c r="CQ58" s="646"/>
      <c r="CR58" s="645"/>
      <c r="CS58" s="645"/>
      <c r="CT58" s="1826"/>
      <c r="CU58" s="645"/>
      <c r="CV58" s="1826"/>
      <c r="CW58" s="646"/>
    </row>
    <row r="59" spans="1:102">
      <c r="A59" s="1280" t="s">
        <v>1338</v>
      </c>
      <c r="F59" s="1829">
        <f>IF(F34&gt;0,IF(F56&gt;=(0.75*SUM(F34,F38,F41,F44,F47,F50,F53,F56)),"Allowed","Disallowed"),0)</f>
        <v>0</v>
      </c>
      <c r="G59" s="1829">
        <f>IF(G34&gt;0,IF(G56&gt;=(0.75*SUM(G34,G38,G41,G44,G47,G50,G53,G56)),"Allowed","Disallowed"),0)</f>
        <v>0</v>
      </c>
      <c r="H59" s="1829">
        <f t="shared" ref="H59:K59" si="72">IF(H34&gt;0,IF(H56&gt;=(0.75*SUM(H34,H38,H41,H44,H47,H50,H53,H56)),"Allowed","Disallowed"),0)</f>
        <v>0</v>
      </c>
      <c r="I59" s="1829">
        <f t="shared" si="72"/>
        <v>0</v>
      </c>
      <c r="J59" s="1829">
        <f t="shared" si="72"/>
        <v>0</v>
      </c>
      <c r="K59" s="1829">
        <f t="shared" si="72"/>
        <v>0</v>
      </c>
      <c r="L59" s="1822"/>
      <c r="M59" s="989"/>
      <c r="N59" s="1979"/>
      <c r="O59" s="574">
        <f>O35</f>
        <v>0</v>
      </c>
      <c r="P59" s="574">
        <f t="shared" ref="P59:R59" si="73">P35</f>
        <v>0</v>
      </c>
      <c r="Q59" s="1830">
        <f t="shared" si="73"/>
        <v>0</v>
      </c>
      <c r="R59" s="574">
        <f t="shared" si="73"/>
        <v>0</v>
      </c>
      <c r="S59" s="587"/>
      <c r="T59" s="574">
        <f>T35</f>
        <v>0</v>
      </c>
      <c r="U59" s="1830">
        <f t="shared" ref="U59:W59" si="74">U35</f>
        <v>0</v>
      </c>
      <c r="V59" s="574">
        <f t="shared" si="74"/>
        <v>0</v>
      </c>
      <c r="W59" s="584">
        <f t="shared" si="74"/>
        <v>0</v>
      </c>
      <c r="X59" s="1822"/>
      <c r="Y59" s="1037" t="s">
        <v>1620</v>
      </c>
      <c r="Z59" s="574">
        <f>IF(AD35="disallowed",0,Z35)</f>
        <v>0</v>
      </c>
      <c r="AA59" s="574">
        <f>IF(AD35="disallowed",0,AA35)</f>
        <v>0</v>
      </c>
      <c r="AB59" s="574">
        <f>IF(AD35="disallowed",0,AB35)</f>
        <v>0</v>
      </c>
      <c r="AC59" s="574">
        <f>IF(AD35="disallowed",0,AC35)</f>
        <v>0</v>
      </c>
      <c r="AE59" s="33"/>
      <c r="AF59" s="1979"/>
      <c r="AG59" s="574">
        <f>AG35</f>
        <v>0</v>
      </c>
      <c r="AH59" s="574">
        <f t="shared" ref="AH59:AJ59" si="75">AH35</f>
        <v>0</v>
      </c>
      <c r="AI59" s="1830">
        <f t="shared" si="75"/>
        <v>0</v>
      </c>
      <c r="AJ59" s="574">
        <f t="shared" si="75"/>
        <v>0</v>
      </c>
      <c r="AK59" s="587"/>
      <c r="AL59" s="574">
        <f>AL35</f>
        <v>0</v>
      </c>
      <c r="AM59" s="1830">
        <f t="shared" ref="AM59:AO59" si="76">AM35</f>
        <v>0</v>
      </c>
      <c r="AN59" s="574">
        <f t="shared" si="76"/>
        <v>0</v>
      </c>
      <c r="AO59" s="584">
        <f t="shared" si="76"/>
        <v>0</v>
      </c>
      <c r="AP59" s="1822"/>
      <c r="AQ59" s="1037" t="s">
        <v>1620</v>
      </c>
      <c r="AR59" s="574">
        <f>IF(AV35="disallowed",0,AR35)</f>
        <v>0</v>
      </c>
      <c r="AS59" s="574">
        <f>IF(AV35="disallowed",0,AS35)</f>
        <v>0</v>
      </c>
      <c r="AT59" s="574">
        <f>IF(AV35="disallowed",0,AT35)</f>
        <v>0</v>
      </c>
      <c r="AU59" s="574">
        <f>IF(AV35="disallowed",0,AU35)</f>
        <v>0</v>
      </c>
      <c r="AW59" s="33"/>
      <c r="AX59" s="1979"/>
      <c r="AY59" s="574">
        <f>AY35</f>
        <v>0</v>
      </c>
      <c r="AZ59" s="574">
        <f t="shared" ref="AZ59:BB59" si="77">AZ35</f>
        <v>0</v>
      </c>
      <c r="BA59" s="1830">
        <f t="shared" si="77"/>
        <v>0</v>
      </c>
      <c r="BB59" s="574">
        <f t="shared" si="77"/>
        <v>0</v>
      </c>
      <c r="BC59" s="587"/>
      <c r="BD59" s="574">
        <f>BD35</f>
        <v>0</v>
      </c>
      <c r="BE59" s="1830">
        <f t="shared" ref="BE59:BG59" si="78">BE35</f>
        <v>0</v>
      </c>
      <c r="BF59" s="574">
        <f t="shared" si="78"/>
        <v>0</v>
      </c>
      <c r="BG59" s="584">
        <f t="shared" si="78"/>
        <v>0</v>
      </c>
      <c r="BH59" s="1822"/>
      <c r="BI59" s="1037" t="s">
        <v>1620</v>
      </c>
      <c r="BJ59" s="574">
        <f>IF(BN35="disallowed",0,BJ35)</f>
        <v>0</v>
      </c>
      <c r="BK59" s="574">
        <f>IF(BN35="disallowed",0,BK35)</f>
        <v>0</v>
      </c>
      <c r="BL59" s="574">
        <f>IF(BN35="disallowed",0,BL35)</f>
        <v>0</v>
      </c>
      <c r="BM59" s="574">
        <f>IF(BN35="disallowed",0,BM35)</f>
        <v>0</v>
      </c>
      <c r="BO59" s="33"/>
      <c r="BP59" s="1979"/>
      <c r="BQ59" s="574">
        <f>BQ35</f>
        <v>0</v>
      </c>
      <c r="BR59" s="574">
        <f t="shared" ref="BR59:BT59" si="79">BR35</f>
        <v>0</v>
      </c>
      <c r="BS59" s="1830">
        <f t="shared" si="79"/>
        <v>0</v>
      </c>
      <c r="BT59" s="574">
        <f t="shared" si="79"/>
        <v>0</v>
      </c>
      <c r="BU59" s="587"/>
      <c r="BV59" s="574">
        <f>BV35</f>
        <v>0</v>
      </c>
      <c r="BW59" s="1830">
        <f t="shared" ref="BW59:BY59" si="80">BW35</f>
        <v>0</v>
      </c>
      <c r="BX59" s="574">
        <f t="shared" si="80"/>
        <v>0</v>
      </c>
      <c r="BY59" s="584">
        <f t="shared" si="80"/>
        <v>0</v>
      </c>
      <c r="BZ59" s="1822"/>
      <c r="CA59" s="1037" t="s">
        <v>1620</v>
      </c>
      <c r="CB59" s="574">
        <f>IF(CF35="disallowed",0,CB35)</f>
        <v>0</v>
      </c>
      <c r="CC59" s="574">
        <f>IF(CF35="disallowed",0,CC35)</f>
        <v>0</v>
      </c>
      <c r="CD59" s="574">
        <f>IF(CF35="disallowed",0,CD35)</f>
        <v>0</v>
      </c>
      <c r="CE59" s="574">
        <f>IF(CF35="disallowed",0,CE35)</f>
        <v>0</v>
      </c>
      <c r="CG59" s="33"/>
      <c r="CH59" s="1979"/>
      <c r="CI59" s="574">
        <f>CI35</f>
        <v>0</v>
      </c>
      <c r="CJ59" s="574">
        <f t="shared" ref="CJ59:CL59" si="81">CJ35</f>
        <v>0</v>
      </c>
      <c r="CK59" s="1830">
        <f t="shared" si="81"/>
        <v>0</v>
      </c>
      <c r="CL59" s="574">
        <f t="shared" si="81"/>
        <v>0</v>
      </c>
      <c r="CM59" s="587"/>
      <c r="CN59" s="574">
        <f>CN35</f>
        <v>0</v>
      </c>
      <c r="CO59" s="1830">
        <f t="shared" ref="CO59:CQ59" si="82">CO35</f>
        <v>0</v>
      </c>
      <c r="CP59" s="574">
        <f t="shared" si="82"/>
        <v>0</v>
      </c>
      <c r="CQ59" s="584">
        <f t="shared" si="82"/>
        <v>0</v>
      </c>
      <c r="CR59" s="1822"/>
      <c r="CS59" s="1037" t="s">
        <v>1620</v>
      </c>
      <c r="CT59" s="574">
        <f>IF(CX35="disallowed",0,CT35)</f>
        <v>0</v>
      </c>
      <c r="CU59" s="574">
        <f>IF(CX35="disallowed",0,CU35)</f>
        <v>0</v>
      </c>
      <c r="CV59" s="574">
        <f>IF(CX35="disallowed",0,CV35)</f>
        <v>0</v>
      </c>
      <c r="CW59" s="574">
        <f>IF(CX35="disallowed",0,CW35)</f>
        <v>0</v>
      </c>
    </row>
    <row r="60" spans="1:102" ht="38.25">
      <c r="M60" s="989"/>
      <c r="N60" s="1979"/>
      <c r="O60" s="1814" t="s">
        <v>1601</v>
      </c>
      <c r="P60" s="1814"/>
      <c r="Q60" s="1814"/>
      <c r="R60" s="1814"/>
      <c r="S60" s="580"/>
      <c r="T60" s="1814" t="s">
        <v>1603</v>
      </c>
      <c r="U60" s="1814"/>
      <c r="V60" s="1814"/>
      <c r="W60" s="1814"/>
      <c r="X60" s="1815"/>
      <c r="Y60" s="1815"/>
      <c r="Z60" s="1816" t="s">
        <v>1337</v>
      </c>
      <c r="AA60" s="1816"/>
      <c r="AB60" s="1816"/>
      <c r="AC60" s="1816"/>
      <c r="AE60" s="33"/>
      <c r="AF60" s="1979"/>
      <c r="AG60" s="1814" t="s">
        <v>1601</v>
      </c>
      <c r="AH60" s="1814"/>
      <c r="AI60" s="1814"/>
      <c r="AJ60" s="1814"/>
      <c r="AK60" s="580"/>
      <c r="AL60" s="1814" t="s">
        <v>1603</v>
      </c>
      <c r="AM60" s="1814"/>
      <c r="AN60" s="1814"/>
      <c r="AO60" s="1814"/>
      <c r="AP60" s="1815"/>
      <c r="AQ60" s="1815"/>
      <c r="AR60" s="1816" t="s">
        <v>1337</v>
      </c>
      <c r="AS60" s="1816"/>
      <c r="AT60" s="1816"/>
      <c r="AU60" s="1816"/>
      <c r="AW60" s="33"/>
      <c r="AX60" s="1979"/>
      <c r="AY60" s="1814" t="s">
        <v>1601</v>
      </c>
      <c r="AZ60" s="1814"/>
      <c r="BA60" s="1814"/>
      <c r="BB60" s="1814"/>
      <c r="BC60" s="580"/>
      <c r="BD60" s="1814" t="s">
        <v>1603</v>
      </c>
      <c r="BE60" s="1814"/>
      <c r="BF60" s="1814"/>
      <c r="BG60" s="1814"/>
      <c r="BH60" s="1815"/>
      <c r="BI60" s="1815"/>
      <c r="BJ60" s="1816" t="s">
        <v>1337</v>
      </c>
      <c r="BK60" s="1816"/>
      <c r="BL60" s="1816"/>
      <c r="BM60" s="1816"/>
      <c r="BO60" s="33"/>
      <c r="BP60" s="1979"/>
      <c r="BQ60" s="1814" t="s">
        <v>1601</v>
      </c>
      <c r="BR60" s="1814"/>
      <c r="BS60" s="1814"/>
      <c r="BT60" s="1814"/>
      <c r="BU60" s="580"/>
      <c r="BV60" s="1814" t="s">
        <v>1603</v>
      </c>
      <c r="BW60" s="1814"/>
      <c r="BX60" s="1814"/>
      <c r="BY60" s="1814"/>
      <c r="BZ60" s="1815"/>
      <c r="CA60" s="1815"/>
      <c r="CB60" s="1816" t="s">
        <v>1337</v>
      </c>
      <c r="CC60" s="1816"/>
      <c r="CD60" s="1816"/>
      <c r="CE60" s="1816"/>
      <c r="CG60" s="33"/>
      <c r="CH60" s="1979"/>
      <c r="CI60" s="1814" t="s">
        <v>1601</v>
      </c>
      <c r="CJ60" s="1814"/>
      <c r="CK60" s="1814"/>
      <c r="CL60" s="1814"/>
      <c r="CM60" s="580"/>
      <c r="CN60" s="1814" t="s">
        <v>1603</v>
      </c>
      <c r="CO60" s="1814"/>
      <c r="CP60" s="1814"/>
      <c r="CQ60" s="1814"/>
      <c r="CR60" s="1815"/>
      <c r="CS60" s="1815"/>
      <c r="CT60" s="1816" t="s">
        <v>1337</v>
      </c>
      <c r="CU60" s="1816"/>
      <c r="CV60" s="1816"/>
      <c r="CW60" s="1816"/>
    </row>
    <row r="61" spans="1:102" ht="51">
      <c r="A61" s="583" t="str">
        <f>Cover!C23</f>
        <v>- none -</v>
      </c>
      <c r="M61" s="989"/>
      <c r="N61" s="1979"/>
      <c r="O61" s="1042" t="s">
        <v>1309</v>
      </c>
      <c r="P61" s="1817" t="s">
        <v>1602</v>
      </c>
      <c r="Q61" s="1817" t="s">
        <v>199</v>
      </c>
      <c r="R61" s="1817" t="s">
        <v>317</v>
      </c>
      <c r="S61" s="1310"/>
      <c r="T61" s="1042" t="s">
        <v>1309</v>
      </c>
      <c r="U61" s="1817" t="s">
        <v>1602</v>
      </c>
      <c r="V61" s="1817" t="s">
        <v>199</v>
      </c>
      <c r="W61" s="1817" t="s">
        <v>317</v>
      </c>
      <c r="X61" s="1310"/>
      <c r="Y61" s="1036"/>
      <c r="Z61" s="1042" t="s">
        <v>1309</v>
      </c>
      <c r="AA61" s="1817" t="s">
        <v>1602</v>
      </c>
      <c r="AB61" s="1817" t="s">
        <v>199</v>
      </c>
      <c r="AC61" s="1817" t="s">
        <v>317</v>
      </c>
      <c r="AE61" s="33"/>
      <c r="AF61" s="1979"/>
      <c r="AG61" s="1042" t="s">
        <v>1309</v>
      </c>
      <c r="AH61" s="1817" t="s">
        <v>1602</v>
      </c>
      <c r="AI61" s="1817" t="s">
        <v>199</v>
      </c>
      <c r="AJ61" s="1817" t="s">
        <v>317</v>
      </c>
      <c r="AK61" s="1310"/>
      <c r="AL61" s="1042" t="s">
        <v>1309</v>
      </c>
      <c r="AM61" s="1817" t="s">
        <v>1602</v>
      </c>
      <c r="AN61" s="1817" t="s">
        <v>199</v>
      </c>
      <c r="AO61" s="1817" t="s">
        <v>317</v>
      </c>
      <c r="AP61" s="1310"/>
      <c r="AQ61" s="1036"/>
      <c r="AR61" s="1042" t="s">
        <v>1309</v>
      </c>
      <c r="AS61" s="1817" t="s">
        <v>1602</v>
      </c>
      <c r="AT61" s="1817" t="s">
        <v>199</v>
      </c>
      <c r="AU61" s="1817" t="s">
        <v>317</v>
      </c>
      <c r="AW61" s="33"/>
      <c r="AX61" s="1979"/>
      <c r="AY61" s="1042" t="s">
        <v>1309</v>
      </c>
      <c r="AZ61" s="1817" t="s">
        <v>1602</v>
      </c>
      <c r="BA61" s="1817" t="s">
        <v>199</v>
      </c>
      <c r="BB61" s="1817" t="s">
        <v>317</v>
      </c>
      <c r="BC61" s="1310"/>
      <c r="BD61" s="1042" t="s">
        <v>1309</v>
      </c>
      <c r="BE61" s="1817" t="s">
        <v>1602</v>
      </c>
      <c r="BF61" s="1817" t="s">
        <v>199</v>
      </c>
      <c r="BG61" s="1817" t="s">
        <v>317</v>
      </c>
      <c r="BH61" s="1310"/>
      <c r="BI61" s="1036"/>
      <c r="BJ61" s="1042" t="s">
        <v>1309</v>
      </c>
      <c r="BK61" s="1817" t="s">
        <v>1602</v>
      </c>
      <c r="BL61" s="1817" t="s">
        <v>199</v>
      </c>
      <c r="BM61" s="1817" t="s">
        <v>317</v>
      </c>
      <c r="BO61" s="33"/>
      <c r="BP61" s="1979"/>
      <c r="BQ61" s="1042" t="s">
        <v>1309</v>
      </c>
      <c r="BR61" s="1817" t="s">
        <v>1602</v>
      </c>
      <c r="BS61" s="1817" t="s">
        <v>199</v>
      </c>
      <c r="BT61" s="1817" t="s">
        <v>317</v>
      </c>
      <c r="BU61" s="1310"/>
      <c r="BV61" s="1042" t="s">
        <v>1309</v>
      </c>
      <c r="BW61" s="1817" t="s">
        <v>1602</v>
      </c>
      <c r="BX61" s="1817" t="s">
        <v>199</v>
      </c>
      <c r="BY61" s="1817" t="s">
        <v>317</v>
      </c>
      <c r="BZ61" s="1310"/>
      <c r="CA61" s="1036"/>
      <c r="CB61" s="1042" t="s">
        <v>1309</v>
      </c>
      <c r="CC61" s="1817" t="s">
        <v>1602</v>
      </c>
      <c r="CD61" s="1817" t="s">
        <v>199</v>
      </c>
      <c r="CE61" s="1817" t="s">
        <v>317</v>
      </c>
      <c r="CG61" s="33"/>
      <c r="CH61" s="1979"/>
      <c r="CI61" s="1042" t="s">
        <v>1309</v>
      </c>
      <c r="CJ61" s="1817" t="s">
        <v>1602</v>
      </c>
      <c r="CK61" s="1817" t="s">
        <v>199</v>
      </c>
      <c r="CL61" s="1817" t="s">
        <v>317</v>
      </c>
      <c r="CM61" s="1310"/>
      <c r="CN61" s="1042" t="s">
        <v>1309</v>
      </c>
      <c r="CO61" s="1817" t="s">
        <v>1602</v>
      </c>
      <c r="CP61" s="1817" t="s">
        <v>199</v>
      </c>
      <c r="CQ61" s="1817" t="s">
        <v>317</v>
      </c>
      <c r="CR61" s="1310"/>
      <c r="CS61" s="1036"/>
      <c r="CT61" s="1042" t="s">
        <v>1309</v>
      </c>
      <c r="CU61" s="1817" t="s">
        <v>1602</v>
      </c>
      <c r="CV61" s="1817" t="s">
        <v>199</v>
      </c>
      <c r="CW61" s="1817" t="s">
        <v>317</v>
      </c>
    </row>
    <row r="62" spans="1:102">
      <c r="A62" s="49" t="s">
        <v>147</v>
      </c>
      <c r="B62" s="1037" t="s">
        <v>148</v>
      </c>
      <c r="C62" s="254"/>
      <c r="D62" s="587"/>
      <c r="E62" s="71"/>
      <c r="F62" s="1041"/>
      <c r="G62" s="1041"/>
      <c r="H62" s="1041"/>
      <c r="I62" s="1041"/>
      <c r="J62" s="1041"/>
      <c r="K62" s="1041"/>
      <c r="L62" s="59">
        <f>SUM(G62:K62)</f>
        <v>0</v>
      </c>
      <c r="M62" s="989"/>
      <c r="N62" s="1979"/>
      <c r="O62" s="250"/>
      <c r="P62" s="250"/>
      <c r="Q62" s="580"/>
      <c r="R62" s="250"/>
      <c r="S62" s="580"/>
      <c r="T62" s="250"/>
      <c r="U62" s="580"/>
      <c r="V62" s="250"/>
      <c r="W62" s="1818"/>
      <c r="X62" s="580"/>
      <c r="Y62" s="580"/>
      <c r="Z62" s="250"/>
      <c r="AA62" s="580"/>
      <c r="AB62" s="250"/>
      <c r="AC62" s="1818"/>
      <c r="AE62" s="33"/>
      <c r="AF62" s="1979"/>
      <c r="AG62" s="250"/>
      <c r="AH62" s="250"/>
      <c r="AI62" s="580"/>
      <c r="AJ62" s="250"/>
      <c r="AK62" s="580"/>
      <c r="AL62" s="250"/>
      <c r="AM62" s="580"/>
      <c r="AN62" s="250"/>
      <c r="AO62" s="1818"/>
      <c r="AP62" s="580"/>
      <c r="AQ62" s="580"/>
      <c r="AR62" s="250"/>
      <c r="AS62" s="580"/>
      <c r="AT62" s="250"/>
      <c r="AU62" s="1818"/>
      <c r="AW62" s="33"/>
      <c r="AX62" s="1979"/>
      <c r="AY62" s="250"/>
      <c r="AZ62" s="250"/>
      <c r="BA62" s="580"/>
      <c r="BB62" s="250"/>
      <c r="BC62" s="580"/>
      <c r="BD62" s="250"/>
      <c r="BE62" s="580"/>
      <c r="BF62" s="250"/>
      <c r="BG62" s="1818"/>
      <c r="BH62" s="580"/>
      <c r="BI62" s="580"/>
      <c r="BJ62" s="250"/>
      <c r="BK62" s="580"/>
      <c r="BL62" s="250"/>
      <c r="BM62" s="1818"/>
      <c r="BO62" s="33"/>
      <c r="BP62" s="1979"/>
      <c r="BQ62" s="250"/>
      <c r="BR62" s="250"/>
      <c r="BS62" s="580"/>
      <c r="BT62" s="250"/>
      <c r="BU62" s="580"/>
      <c r="BV62" s="250"/>
      <c r="BW62" s="580"/>
      <c r="BX62" s="250"/>
      <c r="BY62" s="1818"/>
      <c r="BZ62" s="580"/>
      <c r="CA62" s="580"/>
      <c r="CB62" s="250"/>
      <c r="CC62" s="580"/>
      <c r="CD62" s="250"/>
      <c r="CE62" s="1818"/>
      <c r="CG62" s="33"/>
      <c r="CH62" s="1979"/>
      <c r="CI62" s="250"/>
      <c r="CJ62" s="250"/>
      <c r="CK62" s="580"/>
      <c r="CL62" s="250"/>
      <c r="CM62" s="580"/>
      <c r="CN62" s="250"/>
      <c r="CO62" s="580"/>
      <c r="CP62" s="250"/>
      <c r="CQ62" s="1818"/>
      <c r="CR62" s="580"/>
      <c r="CS62" s="580"/>
      <c r="CT62" s="250"/>
      <c r="CU62" s="580"/>
      <c r="CV62" s="250"/>
      <c r="CW62" s="1818"/>
    </row>
    <row r="63" spans="1:102">
      <c r="A63" s="49" t="s">
        <v>147</v>
      </c>
      <c r="B63" s="1037" t="s">
        <v>149</v>
      </c>
      <c r="C63" s="254"/>
      <c r="D63" s="587"/>
      <c r="E63" s="71"/>
      <c r="F63" s="1041"/>
      <c r="G63" s="1041"/>
      <c r="H63" s="1041"/>
      <c r="I63" s="1041"/>
      <c r="J63" s="1041"/>
      <c r="K63" s="1041"/>
      <c r="L63" s="59">
        <f>SUM(G63:K63)</f>
        <v>0</v>
      </c>
      <c r="M63" s="989"/>
      <c r="N63" s="1979"/>
      <c r="O63" s="583">
        <f>'C1 - Costs Matrix 2011'!$W$63+'C1 - Costs Matrix 2011'!$Q$63</f>
        <v>0</v>
      </c>
      <c r="P63" s="583">
        <f>'C1 - Costs Matrix 2011'!$AQ$63</f>
        <v>0</v>
      </c>
      <c r="Q63" s="1819">
        <f>'C1 - Costs Matrix 2011'!$AG$63</f>
        <v>0</v>
      </c>
      <c r="R63" s="583">
        <f>'C1 - Costs Matrix 2011'!$AP$63</f>
        <v>0</v>
      </c>
      <c r="S63" s="587"/>
      <c r="T63" s="1820"/>
      <c r="U63" s="1821"/>
      <c r="V63" s="14"/>
      <c r="W63" s="1821"/>
      <c r="X63" s="1822"/>
      <c r="Y63" s="1389" t="s">
        <v>1622</v>
      </c>
      <c r="Z63" s="1823">
        <f>O63-T63</f>
        <v>0</v>
      </c>
      <c r="AA63" s="1824">
        <f t="shared" ref="AA63:AC63" si="83">P63-U63</f>
        <v>0</v>
      </c>
      <c r="AB63" s="1823">
        <f t="shared" si="83"/>
        <v>0</v>
      </c>
      <c r="AC63" s="1825">
        <f t="shared" si="83"/>
        <v>0</v>
      </c>
      <c r="AD63" s="1829">
        <f>G87</f>
        <v>0</v>
      </c>
      <c r="AE63" s="33"/>
      <c r="AF63" s="1979"/>
      <c r="AG63" s="583">
        <f>'C1 - Costs Matrix 2012'!$W$63+'C1 - Costs Matrix 2012'!$Q$63</f>
        <v>0</v>
      </c>
      <c r="AH63" s="583">
        <f>'C1 - Costs Matrix 2012'!$AQ$63</f>
        <v>0</v>
      </c>
      <c r="AI63" s="1819">
        <f>'C1 - Costs Matrix 2012'!$AG$63</f>
        <v>0</v>
      </c>
      <c r="AJ63" s="583">
        <f>'C1 - Costs Matrix 2012'!$AP$63</f>
        <v>0</v>
      </c>
      <c r="AK63" s="587"/>
      <c r="AL63" s="1820"/>
      <c r="AM63" s="1821"/>
      <c r="AN63" s="14"/>
      <c r="AO63" s="1821"/>
      <c r="AP63" s="1822"/>
      <c r="AQ63" s="1389" t="s">
        <v>1622</v>
      </c>
      <c r="AR63" s="1823">
        <f>AG63-AL63</f>
        <v>0</v>
      </c>
      <c r="AS63" s="1824">
        <f t="shared" ref="AS63" si="84">AH63-AM63</f>
        <v>0</v>
      </c>
      <c r="AT63" s="1823">
        <f t="shared" ref="AT63" si="85">AI63-AN63</f>
        <v>0</v>
      </c>
      <c r="AU63" s="1825">
        <f t="shared" ref="AU63" si="86">AJ63-AO63</f>
        <v>0</v>
      </c>
      <c r="AV63" s="1829">
        <f>H87</f>
        <v>0</v>
      </c>
      <c r="AW63" s="33"/>
      <c r="AX63" s="1979"/>
      <c r="AY63" s="583">
        <f>'C1 - Costs Matrix 2013'!$W$63+'C1 - Costs Matrix 2013'!$Q$63</f>
        <v>0</v>
      </c>
      <c r="AZ63" s="583">
        <f>'C1 - Costs Matrix 2013'!$AQ$63</f>
        <v>0</v>
      </c>
      <c r="BA63" s="1819">
        <f>'C1 - Costs Matrix 2013'!$AG$63</f>
        <v>0</v>
      </c>
      <c r="BB63" s="583">
        <f>'C1 - Costs Matrix 2013'!$AP$63</f>
        <v>0</v>
      </c>
      <c r="BC63" s="587"/>
      <c r="BD63" s="1820"/>
      <c r="BE63" s="1821"/>
      <c r="BF63" s="14"/>
      <c r="BG63" s="1821"/>
      <c r="BH63" s="1822"/>
      <c r="BI63" s="1389" t="s">
        <v>1622</v>
      </c>
      <c r="BJ63" s="1823">
        <f>AY63-BD63</f>
        <v>0</v>
      </c>
      <c r="BK63" s="1824">
        <f t="shared" ref="BK63" si="87">AZ63-BE63</f>
        <v>0</v>
      </c>
      <c r="BL63" s="1823">
        <f t="shared" ref="BL63" si="88">BA63-BF63</f>
        <v>0</v>
      </c>
      <c r="BM63" s="1825">
        <f t="shared" ref="BM63" si="89">BB63-BG63</f>
        <v>0</v>
      </c>
      <c r="BN63" s="1829">
        <f>I87</f>
        <v>0</v>
      </c>
      <c r="BO63" s="33"/>
      <c r="BP63" s="1979"/>
      <c r="BQ63" s="583">
        <f>'C1 - Costs Matrix 2014'!$W$63+'C1 - Costs Matrix 2014'!$Q$63</f>
        <v>0</v>
      </c>
      <c r="BR63" s="583">
        <f>'C1 - Costs Matrix 2014'!$AQ$63</f>
        <v>0</v>
      </c>
      <c r="BS63" s="1819">
        <f>'C1 - Costs Matrix 2014'!$AG$63</f>
        <v>0</v>
      </c>
      <c r="BT63" s="583">
        <f>'C1 - Costs Matrix 2014'!$AP$63</f>
        <v>0</v>
      </c>
      <c r="BU63" s="587"/>
      <c r="BV63" s="1820"/>
      <c r="BW63" s="1821"/>
      <c r="BX63" s="14"/>
      <c r="BY63" s="1821"/>
      <c r="BZ63" s="1822"/>
      <c r="CA63" s="1389" t="s">
        <v>1622</v>
      </c>
      <c r="CB63" s="1823">
        <f>BQ63-BV63</f>
        <v>0</v>
      </c>
      <c r="CC63" s="1824">
        <f t="shared" ref="CC63" si="90">BR63-BW63</f>
        <v>0</v>
      </c>
      <c r="CD63" s="1823">
        <f t="shared" ref="CD63" si="91">BS63-BX63</f>
        <v>0</v>
      </c>
      <c r="CE63" s="1825">
        <f t="shared" ref="CE63" si="92">BT63-BY63</f>
        <v>0</v>
      </c>
      <c r="CF63" s="1829">
        <f>J87</f>
        <v>0</v>
      </c>
      <c r="CG63" s="33"/>
      <c r="CH63" s="1979"/>
      <c r="CI63" s="583">
        <f>'C1 - Costs Matrix 2015'!$W$63+'C1 - Costs Matrix 2015'!$Q$63</f>
        <v>0</v>
      </c>
      <c r="CJ63" s="583">
        <f>'C1 - Costs Matrix 2015'!$AQ$63</f>
        <v>0</v>
      </c>
      <c r="CK63" s="1819">
        <f>'C1 - Costs Matrix 2015'!$AG$63</f>
        <v>0</v>
      </c>
      <c r="CL63" s="583">
        <f>'C1 - Costs Matrix 2015'!$AP$63</f>
        <v>0</v>
      </c>
      <c r="CM63" s="587"/>
      <c r="CN63" s="1820"/>
      <c r="CO63" s="1821"/>
      <c r="CP63" s="14"/>
      <c r="CQ63" s="1821"/>
      <c r="CR63" s="1822"/>
      <c r="CS63" s="1389" t="s">
        <v>1622</v>
      </c>
      <c r="CT63" s="1823">
        <f>CI63-CN63</f>
        <v>0</v>
      </c>
      <c r="CU63" s="1824">
        <f t="shared" ref="CU63" si="93">CJ63-CO63</f>
        <v>0</v>
      </c>
      <c r="CV63" s="1823">
        <f t="shared" ref="CV63" si="94">CK63-CP63</f>
        <v>0</v>
      </c>
      <c r="CW63" s="1825">
        <f t="shared" ref="CW63" si="95">CL63-CQ63</f>
        <v>0</v>
      </c>
      <c r="CX63" s="1829">
        <f>K87</f>
        <v>0</v>
      </c>
    </row>
    <row r="64" spans="1:102">
      <c r="A64" s="49" t="s">
        <v>147</v>
      </c>
      <c r="B64" s="1037" t="s">
        <v>150</v>
      </c>
      <c r="C64" s="254"/>
      <c r="D64" s="587"/>
      <c r="E64" s="71"/>
      <c r="F64" s="208">
        <f t="shared" ref="F64:L64" si="96">IF(ISERROR(F63/F62),0,F63/F62)</f>
        <v>0</v>
      </c>
      <c r="G64" s="208">
        <f t="shared" si="96"/>
        <v>0</v>
      </c>
      <c r="H64" s="208">
        <f t="shared" si="96"/>
        <v>0</v>
      </c>
      <c r="I64" s="208">
        <f t="shared" si="96"/>
        <v>0</v>
      </c>
      <c r="J64" s="208">
        <f t="shared" si="96"/>
        <v>0</v>
      </c>
      <c r="K64" s="208">
        <f t="shared" si="96"/>
        <v>0</v>
      </c>
      <c r="L64" s="208">
        <f t="shared" si="96"/>
        <v>0</v>
      </c>
      <c r="M64" s="989"/>
      <c r="N64" s="1979"/>
      <c r="O64" s="1826"/>
      <c r="P64" s="1826"/>
      <c r="Q64" s="645"/>
      <c r="R64" s="1826"/>
      <c r="S64" s="645"/>
      <c r="T64" s="1826"/>
      <c r="U64" s="645"/>
      <c r="V64" s="1826"/>
      <c r="W64" s="646"/>
      <c r="X64" s="645"/>
      <c r="Y64" s="645"/>
      <c r="Z64" s="1826"/>
      <c r="AA64" s="645"/>
      <c r="AB64" s="1826"/>
      <c r="AC64" s="646"/>
      <c r="AE64" s="33"/>
      <c r="AF64" s="1982"/>
      <c r="AG64" s="1826"/>
      <c r="AH64" s="1826"/>
      <c r="AI64" s="645"/>
      <c r="AJ64" s="1826"/>
      <c r="AK64" s="645"/>
      <c r="AL64" s="1826"/>
      <c r="AM64" s="645"/>
      <c r="AN64" s="1826"/>
      <c r="AO64" s="646"/>
      <c r="AP64" s="645"/>
      <c r="AQ64" s="645"/>
      <c r="AR64" s="1826"/>
      <c r="AS64" s="645"/>
      <c r="AT64" s="1826"/>
      <c r="AU64" s="646"/>
      <c r="AW64" s="33"/>
      <c r="AX64" s="1979"/>
      <c r="AY64" s="1826"/>
      <c r="AZ64" s="1826"/>
      <c r="BA64" s="645"/>
      <c r="BB64" s="1826"/>
      <c r="BC64" s="645"/>
      <c r="BD64" s="1826"/>
      <c r="BE64" s="645"/>
      <c r="BF64" s="1826"/>
      <c r="BG64" s="646"/>
      <c r="BH64" s="645"/>
      <c r="BI64" s="645"/>
      <c r="BJ64" s="1826"/>
      <c r="BK64" s="645"/>
      <c r="BL64" s="1826"/>
      <c r="BM64" s="646"/>
      <c r="BO64" s="33"/>
      <c r="BP64" s="1979"/>
      <c r="BQ64" s="1826"/>
      <c r="BR64" s="1826"/>
      <c r="BS64" s="645"/>
      <c r="BT64" s="1826"/>
      <c r="BU64" s="645"/>
      <c r="BV64" s="1826"/>
      <c r="BW64" s="645"/>
      <c r="BX64" s="1826"/>
      <c r="BY64" s="646"/>
      <c r="BZ64" s="645"/>
      <c r="CA64" s="645"/>
      <c r="CB64" s="1826"/>
      <c r="CC64" s="645"/>
      <c r="CD64" s="1826"/>
      <c r="CE64" s="646"/>
      <c r="CG64" s="33"/>
      <c r="CH64" s="1979"/>
      <c r="CI64" s="1826"/>
      <c r="CJ64" s="1826"/>
      <c r="CK64" s="645"/>
      <c r="CL64" s="1826"/>
      <c r="CM64" s="645"/>
      <c r="CN64" s="1826"/>
      <c r="CO64" s="645"/>
      <c r="CP64" s="1826"/>
      <c r="CQ64" s="646"/>
      <c r="CR64" s="645"/>
      <c r="CS64" s="645"/>
      <c r="CT64" s="1826"/>
      <c r="CU64" s="645"/>
      <c r="CV64" s="1826"/>
      <c r="CW64" s="646"/>
    </row>
    <row r="65" spans="1:101" ht="25.5">
      <c r="A65" s="1834" t="s">
        <v>1606</v>
      </c>
      <c r="B65" s="1037" t="s">
        <v>149</v>
      </c>
      <c r="C65" s="254"/>
      <c r="D65" s="587"/>
      <c r="E65" s="71"/>
      <c r="F65" s="1833"/>
      <c r="G65" s="1833"/>
      <c r="H65" s="1833"/>
      <c r="I65" s="1833"/>
      <c r="J65" s="1833"/>
      <c r="K65" s="1833"/>
      <c r="L65" s="208">
        <f>SUM(G65:K65)</f>
        <v>0</v>
      </c>
      <c r="M65" s="989"/>
      <c r="N65" s="1979"/>
      <c r="O65" s="14"/>
      <c r="P65" s="14"/>
      <c r="Q65" s="14"/>
      <c r="R65" s="14"/>
      <c r="S65" s="645"/>
      <c r="T65" s="1820"/>
      <c r="U65" s="14"/>
      <c r="V65" s="14"/>
      <c r="W65" s="14"/>
      <c r="X65" s="1822"/>
      <c r="Y65" s="1389"/>
      <c r="Z65" s="1823">
        <f>O65-T65</f>
        <v>0</v>
      </c>
      <c r="AA65" s="1824">
        <f t="shared" ref="AA65" si="97">P65-U65</f>
        <v>0</v>
      </c>
      <c r="AB65" s="1823">
        <f t="shared" ref="AB65" si="98">Q65-V65</f>
        <v>0</v>
      </c>
      <c r="AC65" s="1825">
        <f t="shared" ref="AC65" si="99">R65-W65</f>
        <v>0</v>
      </c>
      <c r="AE65" s="33"/>
      <c r="AF65" s="1982"/>
      <c r="AG65" s="14"/>
      <c r="AH65" s="14"/>
      <c r="AI65" s="14"/>
      <c r="AJ65" s="14"/>
      <c r="AK65" s="645"/>
      <c r="AL65" s="1820"/>
      <c r="AM65" s="14"/>
      <c r="AN65" s="14"/>
      <c r="AO65" s="14"/>
      <c r="AP65" s="1822"/>
      <c r="AQ65" s="1389"/>
      <c r="AR65" s="1823">
        <f>AG65-AL65</f>
        <v>0</v>
      </c>
      <c r="AS65" s="1824">
        <f t="shared" ref="AS65" si="100">AH65-AM65</f>
        <v>0</v>
      </c>
      <c r="AT65" s="1823">
        <f t="shared" ref="AT65" si="101">AI65-AN65</f>
        <v>0</v>
      </c>
      <c r="AU65" s="1825">
        <f t="shared" ref="AU65" si="102">AJ65-AO65</f>
        <v>0</v>
      </c>
      <c r="AW65" s="33"/>
      <c r="AX65" s="1979"/>
      <c r="AY65" s="14"/>
      <c r="AZ65" s="14"/>
      <c r="BA65" s="14"/>
      <c r="BB65" s="14"/>
      <c r="BC65" s="645"/>
      <c r="BD65" s="1820"/>
      <c r="BE65" s="14"/>
      <c r="BF65" s="14"/>
      <c r="BG65" s="14"/>
      <c r="BH65" s="1822"/>
      <c r="BI65" s="1389"/>
      <c r="BJ65" s="1823">
        <f>AY65-BD65</f>
        <v>0</v>
      </c>
      <c r="BK65" s="1824">
        <f t="shared" ref="BK65" si="103">AZ65-BE65</f>
        <v>0</v>
      </c>
      <c r="BL65" s="1823">
        <f t="shared" ref="BL65" si="104">BA65-BF65</f>
        <v>0</v>
      </c>
      <c r="BM65" s="1825">
        <f t="shared" ref="BM65" si="105">BB65-BG65</f>
        <v>0</v>
      </c>
      <c r="BO65" s="33"/>
      <c r="BP65" s="1979"/>
      <c r="BQ65" s="14"/>
      <c r="BR65" s="14"/>
      <c r="BS65" s="14"/>
      <c r="BT65" s="14"/>
      <c r="BU65" s="645"/>
      <c r="BV65" s="1820"/>
      <c r="BW65" s="14"/>
      <c r="BX65" s="14"/>
      <c r="BY65" s="14"/>
      <c r="BZ65" s="1822"/>
      <c r="CA65" s="1389"/>
      <c r="CB65" s="1823">
        <f>BQ65-BV65</f>
        <v>0</v>
      </c>
      <c r="CC65" s="1824">
        <f t="shared" ref="CC65" si="106">BR65-BW65</f>
        <v>0</v>
      </c>
      <c r="CD65" s="1823">
        <f t="shared" ref="CD65" si="107">BS65-BX65</f>
        <v>0</v>
      </c>
      <c r="CE65" s="1825">
        <f t="shared" ref="CE65" si="108">BT65-BY65</f>
        <v>0</v>
      </c>
      <c r="CG65" s="33"/>
      <c r="CH65" s="1979"/>
      <c r="CI65" s="14"/>
      <c r="CJ65" s="14"/>
      <c r="CK65" s="14"/>
      <c r="CL65" s="14"/>
      <c r="CM65" s="645"/>
      <c r="CN65" s="1820"/>
      <c r="CO65" s="14"/>
      <c r="CP65" s="14"/>
      <c r="CQ65" s="14"/>
      <c r="CR65" s="1822"/>
      <c r="CS65" s="1389"/>
      <c r="CT65" s="1823">
        <f>CI65-CN65</f>
        <v>0</v>
      </c>
      <c r="CU65" s="1824">
        <f t="shared" ref="CU65" si="109">CJ65-CO65</f>
        <v>0</v>
      </c>
      <c r="CV65" s="1823">
        <f t="shared" ref="CV65" si="110">CK65-CP65</f>
        <v>0</v>
      </c>
      <c r="CW65" s="1825">
        <f t="shared" ref="CW65" si="111">CL65-CQ65</f>
        <v>0</v>
      </c>
    </row>
    <row r="66" spans="1:101">
      <c r="A66" s="14" t="s">
        <v>229</v>
      </c>
      <c r="B66" s="1037" t="s">
        <v>148</v>
      </c>
      <c r="C66" s="254"/>
      <c r="D66" s="587"/>
      <c r="E66" s="71"/>
      <c r="F66" s="1041"/>
      <c r="G66" s="1041"/>
      <c r="H66" s="1041"/>
      <c r="I66" s="1041"/>
      <c r="J66" s="1041"/>
      <c r="K66" s="1041"/>
      <c r="L66" s="59">
        <f>SUM(G66:K66)</f>
        <v>0</v>
      </c>
      <c r="M66" s="989"/>
      <c r="N66" s="1979"/>
      <c r="O66" s="1826"/>
      <c r="P66" s="1826"/>
      <c r="Q66" s="645"/>
      <c r="R66" s="1826"/>
      <c r="S66" s="645"/>
      <c r="T66" s="1826"/>
      <c r="U66" s="645"/>
      <c r="V66" s="1826"/>
      <c r="W66" s="646"/>
      <c r="X66" s="645"/>
      <c r="Y66" s="645"/>
      <c r="Z66" s="1826"/>
      <c r="AA66" s="645"/>
      <c r="AB66" s="1826"/>
      <c r="AC66" s="646"/>
      <c r="AE66" s="33"/>
      <c r="AF66" s="1982"/>
      <c r="AG66" s="1826"/>
      <c r="AH66" s="1826"/>
      <c r="AI66" s="645"/>
      <c r="AJ66" s="1826"/>
      <c r="AK66" s="645"/>
      <c r="AL66" s="1826"/>
      <c r="AM66" s="645"/>
      <c r="AN66" s="1826"/>
      <c r="AO66" s="646"/>
      <c r="AP66" s="645"/>
      <c r="AQ66" s="645"/>
      <c r="AR66" s="1826"/>
      <c r="AS66" s="645"/>
      <c r="AT66" s="1826"/>
      <c r="AU66" s="646"/>
      <c r="AW66" s="33"/>
      <c r="AX66" s="1979"/>
      <c r="AY66" s="1826"/>
      <c r="AZ66" s="1826"/>
      <c r="BA66" s="645"/>
      <c r="BB66" s="1826"/>
      <c r="BC66" s="645"/>
      <c r="BD66" s="1826"/>
      <c r="BE66" s="645"/>
      <c r="BF66" s="1826"/>
      <c r="BG66" s="646"/>
      <c r="BH66" s="645"/>
      <c r="BI66" s="645"/>
      <c r="BJ66" s="1826"/>
      <c r="BK66" s="645"/>
      <c r="BL66" s="1826"/>
      <c r="BM66" s="646"/>
      <c r="BO66" s="33"/>
      <c r="BP66" s="1979"/>
      <c r="BQ66" s="1826"/>
      <c r="BR66" s="1826"/>
      <c r="BS66" s="645"/>
      <c r="BT66" s="1826"/>
      <c r="BU66" s="645"/>
      <c r="BV66" s="1826"/>
      <c r="BW66" s="645"/>
      <c r="BX66" s="1826"/>
      <c r="BY66" s="646"/>
      <c r="BZ66" s="645"/>
      <c r="CA66" s="645"/>
      <c r="CB66" s="1826"/>
      <c r="CC66" s="645"/>
      <c r="CD66" s="1826"/>
      <c r="CE66" s="646"/>
      <c r="CG66" s="33"/>
      <c r="CH66" s="1979"/>
      <c r="CI66" s="1826"/>
      <c r="CJ66" s="1826"/>
      <c r="CK66" s="645"/>
      <c r="CL66" s="1826"/>
      <c r="CM66" s="645"/>
      <c r="CN66" s="1826"/>
      <c r="CO66" s="645"/>
      <c r="CP66" s="1826"/>
      <c r="CQ66" s="646"/>
      <c r="CR66" s="645"/>
      <c r="CS66" s="645"/>
      <c r="CT66" s="1826"/>
      <c r="CU66" s="645"/>
      <c r="CV66" s="1826"/>
      <c r="CW66" s="646"/>
    </row>
    <row r="67" spans="1:101">
      <c r="A67" s="75" t="str">
        <f>A66</f>
        <v>Other Related Party a</v>
      </c>
      <c r="B67" s="1037" t="s">
        <v>149</v>
      </c>
      <c r="C67" s="254"/>
      <c r="D67" s="587"/>
      <c r="E67" s="71"/>
      <c r="F67" s="1041"/>
      <c r="G67" s="1041"/>
      <c r="H67" s="1041"/>
      <c r="I67" s="1041"/>
      <c r="J67" s="1041"/>
      <c r="K67" s="1041"/>
      <c r="L67" s="59">
        <f>SUM(G67:K67)</f>
        <v>0</v>
      </c>
      <c r="M67" s="989"/>
      <c r="N67" s="1979"/>
      <c r="O67" s="1826"/>
      <c r="P67" s="1826"/>
      <c r="Q67" s="645"/>
      <c r="R67" s="1826"/>
      <c r="S67" s="645"/>
      <c r="T67" s="1826"/>
      <c r="U67" s="645"/>
      <c r="V67" s="1826"/>
      <c r="W67" s="646"/>
      <c r="X67" s="645"/>
      <c r="Y67" s="645"/>
      <c r="Z67" s="1826"/>
      <c r="AA67" s="645"/>
      <c r="AB67" s="1826"/>
      <c r="AC67" s="646"/>
      <c r="AE67" s="33"/>
      <c r="AF67" s="1979"/>
      <c r="AG67" s="1826"/>
      <c r="AH67" s="1826"/>
      <c r="AI67" s="645"/>
      <c r="AJ67" s="1826"/>
      <c r="AK67" s="645"/>
      <c r="AL67" s="1826"/>
      <c r="AM67" s="645"/>
      <c r="AN67" s="1826"/>
      <c r="AO67" s="646"/>
      <c r="AP67" s="645"/>
      <c r="AQ67" s="645"/>
      <c r="AR67" s="1826"/>
      <c r="AS67" s="645"/>
      <c r="AT67" s="1826"/>
      <c r="AU67" s="646"/>
      <c r="AW67" s="33"/>
      <c r="AX67" s="1979"/>
      <c r="AY67" s="1826"/>
      <c r="AZ67" s="1826"/>
      <c r="BA67" s="645"/>
      <c r="BB67" s="1826"/>
      <c r="BC67" s="645"/>
      <c r="BD67" s="1826"/>
      <c r="BE67" s="645"/>
      <c r="BF67" s="1826"/>
      <c r="BG67" s="646"/>
      <c r="BH67" s="645"/>
      <c r="BI67" s="645"/>
      <c r="BJ67" s="1826"/>
      <c r="BK67" s="645"/>
      <c r="BL67" s="1826"/>
      <c r="BM67" s="646"/>
      <c r="BO67" s="33"/>
      <c r="BP67" s="1979"/>
      <c r="BQ67" s="1826"/>
      <c r="BR67" s="1826"/>
      <c r="BS67" s="645"/>
      <c r="BT67" s="1826"/>
      <c r="BU67" s="645"/>
      <c r="BV67" s="1826"/>
      <c r="BW67" s="645"/>
      <c r="BX67" s="1826"/>
      <c r="BY67" s="646"/>
      <c r="BZ67" s="645"/>
      <c r="CA67" s="645"/>
      <c r="CB67" s="1826"/>
      <c r="CC67" s="645"/>
      <c r="CD67" s="1826"/>
      <c r="CE67" s="646"/>
      <c r="CG67" s="33"/>
      <c r="CH67" s="1979"/>
      <c r="CI67" s="1826"/>
      <c r="CJ67" s="1826"/>
      <c r="CK67" s="645"/>
      <c r="CL67" s="1826"/>
      <c r="CM67" s="645"/>
      <c r="CN67" s="1826"/>
      <c r="CO67" s="645"/>
      <c r="CP67" s="1826"/>
      <c r="CQ67" s="646"/>
      <c r="CR67" s="645"/>
      <c r="CS67" s="645"/>
      <c r="CT67" s="1826"/>
      <c r="CU67" s="645"/>
      <c r="CV67" s="1826"/>
      <c r="CW67" s="646"/>
    </row>
    <row r="68" spans="1:101">
      <c r="A68" s="75" t="str">
        <f>A66</f>
        <v>Other Related Party a</v>
      </c>
      <c r="B68" s="1037" t="s">
        <v>150</v>
      </c>
      <c r="C68" s="254"/>
      <c r="D68" s="587"/>
      <c r="E68" s="71"/>
      <c r="F68" s="208">
        <f t="shared" ref="F68:L68" si="112">IF(ISERROR(F67/F66),0,F67/F66)</f>
        <v>0</v>
      </c>
      <c r="G68" s="208">
        <f t="shared" si="112"/>
        <v>0</v>
      </c>
      <c r="H68" s="208">
        <f t="shared" si="112"/>
        <v>0</v>
      </c>
      <c r="I68" s="208">
        <f t="shared" si="112"/>
        <v>0</v>
      </c>
      <c r="J68" s="208">
        <f t="shared" si="112"/>
        <v>0</v>
      </c>
      <c r="K68" s="208">
        <f t="shared" si="112"/>
        <v>0</v>
      </c>
      <c r="L68" s="208">
        <f t="shared" si="112"/>
        <v>0</v>
      </c>
      <c r="M68" s="989"/>
      <c r="N68" s="1979"/>
      <c r="O68" s="1826"/>
      <c r="P68" s="1826"/>
      <c r="Q68" s="645"/>
      <c r="R68" s="1826"/>
      <c r="S68" s="645"/>
      <c r="T68" s="1826"/>
      <c r="U68" s="645"/>
      <c r="V68" s="1826"/>
      <c r="W68" s="646"/>
      <c r="X68" s="645"/>
      <c r="Y68" s="645"/>
      <c r="Z68" s="1826"/>
      <c r="AA68" s="645"/>
      <c r="AB68" s="1826"/>
      <c r="AC68" s="646"/>
      <c r="AE68" s="33"/>
      <c r="AF68" s="1982"/>
      <c r="AG68" s="1826"/>
      <c r="AH68" s="1826"/>
      <c r="AI68" s="645"/>
      <c r="AJ68" s="1826"/>
      <c r="AK68" s="645"/>
      <c r="AL68" s="1826"/>
      <c r="AM68" s="645"/>
      <c r="AN68" s="1826"/>
      <c r="AO68" s="646"/>
      <c r="AP68" s="645"/>
      <c r="AQ68" s="645"/>
      <c r="AR68" s="1826"/>
      <c r="AS68" s="645"/>
      <c r="AT68" s="1826"/>
      <c r="AU68" s="646"/>
      <c r="AW68" s="33"/>
      <c r="AX68" s="1979"/>
      <c r="AY68" s="1826"/>
      <c r="AZ68" s="1826"/>
      <c r="BA68" s="645"/>
      <c r="BB68" s="1826"/>
      <c r="BC68" s="645"/>
      <c r="BD68" s="1826"/>
      <c r="BE68" s="645"/>
      <c r="BF68" s="1826"/>
      <c r="BG68" s="646"/>
      <c r="BH68" s="645"/>
      <c r="BI68" s="645"/>
      <c r="BJ68" s="1826"/>
      <c r="BK68" s="645"/>
      <c r="BL68" s="1826"/>
      <c r="BM68" s="646"/>
      <c r="BO68" s="33"/>
      <c r="BP68" s="1979"/>
      <c r="BQ68" s="1826"/>
      <c r="BR68" s="1826"/>
      <c r="BS68" s="645"/>
      <c r="BT68" s="1826"/>
      <c r="BU68" s="645"/>
      <c r="BV68" s="1826"/>
      <c r="BW68" s="645"/>
      <c r="BX68" s="1826"/>
      <c r="BY68" s="646"/>
      <c r="BZ68" s="645"/>
      <c r="CA68" s="645"/>
      <c r="CB68" s="1826"/>
      <c r="CC68" s="645"/>
      <c r="CD68" s="1826"/>
      <c r="CE68" s="646"/>
      <c r="CG68" s="33"/>
      <c r="CH68" s="1979"/>
      <c r="CI68" s="1826"/>
      <c r="CJ68" s="1826"/>
      <c r="CK68" s="645"/>
      <c r="CL68" s="1826"/>
      <c r="CM68" s="645"/>
      <c r="CN68" s="1826"/>
      <c r="CO68" s="645"/>
      <c r="CP68" s="1826"/>
      <c r="CQ68" s="646"/>
      <c r="CR68" s="645"/>
      <c r="CS68" s="645"/>
      <c r="CT68" s="1826"/>
      <c r="CU68" s="645"/>
      <c r="CV68" s="1826"/>
      <c r="CW68" s="646"/>
    </row>
    <row r="69" spans="1:101">
      <c r="A69" s="14" t="s">
        <v>230</v>
      </c>
      <c r="B69" s="1037" t="s">
        <v>148</v>
      </c>
      <c r="C69" s="254"/>
      <c r="D69" s="587"/>
      <c r="E69" s="71"/>
      <c r="F69" s="1041"/>
      <c r="G69" s="1041"/>
      <c r="H69" s="1041"/>
      <c r="I69" s="1041"/>
      <c r="J69" s="1041"/>
      <c r="K69" s="1041"/>
      <c r="L69" s="59">
        <f>SUM(G69:K69)</f>
        <v>0</v>
      </c>
      <c r="M69" s="989"/>
      <c r="N69" s="1979"/>
      <c r="O69" s="1826"/>
      <c r="P69" s="1826"/>
      <c r="Q69" s="645"/>
      <c r="R69" s="1826"/>
      <c r="S69" s="645"/>
      <c r="T69" s="1826"/>
      <c r="U69" s="645"/>
      <c r="V69" s="1826"/>
      <c r="W69" s="646"/>
      <c r="X69" s="645"/>
      <c r="Y69" s="645"/>
      <c r="Z69" s="1826"/>
      <c r="AA69" s="645"/>
      <c r="AB69" s="1826"/>
      <c r="AC69" s="646"/>
      <c r="AE69" s="33"/>
      <c r="AF69" s="1982"/>
      <c r="AG69" s="1826"/>
      <c r="AH69" s="1826"/>
      <c r="AI69" s="645"/>
      <c r="AJ69" s="1826"/>
      <c r="AK69" s="645"/>
      <c r="AL69" s="1826"/>
      <c r="AM69" s="645"/>
      <c r="AN69" s="1826"/>
      <c r="AO69" s="646"/>
      <c r="AP69" s="645"/>
      <c r="AQ69" s="645"/>
      <c r="AR69" s="1826"/>
      <c r="AS69" s="645"/>
      <c r="AT69" s="1826"/>
      <c r="AU69" s="646"/>
      <c r="AW69" s="33"/>
      <c r="AX69" s="1979"/>
      <c r="AY69" s="1826"/>
      <c r="AZ69" s="1826"/>
      <c r="BA69" s="645"/>
      <c r="BB69" s="1826"/>
      <c r="BC69" s="645"/>
      <c r="BD69" s="1826"/>
      <c r="BE69" s="645"/>
      <c r="BF69" s="1826"/>
      <c r="BG69" s="646"/>
      <c r="BH69" s="645"/>
      <c r="BI69" s="645"/>
      <c r="BJ69" s="1826"/>
      <c r="BK69" s="645"/>
      <c r="BL69" s="1826"/>
      <c r="BM69" s="646"/>
      <c r="BO69" s="33"/>
      <c r="BP69" s="1979"/>
      <c r="BQ69" s="1826"/>
      <c r="BR69" s="1826"/>
      <c r="BS69" s="645"/>
      <c r="BT69" s="1826"/>
      <c r="BU69" s="645"/>
      <c r="BV69" s="1826"/>
      <c r="BW69" s="645"/>
      <c r="BX69" s="1826"/>
      <c r="BY69" s="646"/>
      <c r="BZ69" s="645"/>
      <c r="CA69" s="645"/>
      <c r="CB69" s="1826"/>
      <c r="CC69" s="645"/>
      <c r="CD69" s="1826"/>
      <c r="CE69" s="646"/>
      <c r="CG69" s="33"/>
      <c r="CH69" s="1979"/>
      <c r="CI69" s="1826"/>
      <c r="CJ69" s="1826"/>
      <c r="CK69" s="645"/>
      <c r="CL69" s="1826"/>
      <c r="CM69" s="645"/>
      <c r="CN69" s="1826"/>
      <c r="CO69" s="645"/>
      <c r="CP69" s="1826"/>
      <c r="CQ69" s="646"/>
      <c r="CR69" s="645"/>
      <c r="CS69" s="645"/>
      <c r="CT69" s="1826"/>
      <c r="CU69" s="645"/>
      <c r="CV69" s="1826"/>
      <c r="CW69" s="646"/>
    </row>
    <row r="70" spans="1:101">
      <c r="A70" s="75" t="str">
        <f>A69</f>
        <v>Other Related Party b</v>
      </c>
      <c r="B70" s="1037" t="s">
        <v>149</v>
      </c>
      <c r="C70" s="254"/>
      <c r="D70" s="587"/>
      <c r="E70" s="71"/>
      <c r="F70" s="1041"/>
      <c r="G70" s="1041"/>
      <c r="H70" s="1041"/>
      <c r="I70" s="1041"/>
      <c r="J70" s="1041"/>
      <c r="K70" s="1041"/>
      <c r="L70" s="59">
        <f>SUM(G70:K70)</f>
        <v>0</v>
      </c>
      <c r="M70" s="989"/>
      <c r="N70" s="1979"/>
      <c r="O70" s="1826"/>
      <c r="P70" s="1826"/>
      <c r="Q70" s="645"/>
      <c r="R70" s="1826"/>
      <c r="S70" s="645"/>
      <c r="T70" s="1826"/>
      <c r="U70" s="645"/>
      <c r="V70" s="1826"/>
      <c r="W70" s="646"/>
      <c r="X70" s="645"/>
      <c r="Y70" s="645"/>
      <c r="Z70" s="1826"/>
      <c r="AA70" s="645"/>
      <c r="AB70" s="1826"/>
      <c r="AC70" s="646"/>
      <c r="AE70" s="33"/>
      <c r="AF70" s="1979"/>
      <c r="AG70" s="1826"/>
      <c r="AH70" s="1826"/>
      <c r="AI70" s="645"/>
      <c r="AJ70" s="1826"/>
      <c r="AK70" s="645"/>
      <c r="AL70" s="1826"/>
      <c r="AM70" s="645"/>
      <c r="AN70" s="1826"/>
      <c r="AO70" s="646"/>
      <c r="AP70" s="645"/>
      <c r="AQ70" s="645"/>
      <c r="AR70" s="1826"/>
      <c r="AS70" s="645"/>
      <c r="AT70" s="1826"/>
      <c r="AU70" s="646"/>
      <c r="AW70" s="33"/>
      <c r="AX70" s="1979"/>
      <c r="AY70" s="1826"/>
      <c r="AZ70" s="1826"/>
      <c r="BA70" s="645"/>
      <c r="BB70" s="1826"/>
      <c r="BC70" s="645"/>
      <c r="BD70" s="1826"/>
      <c r="BE70" s="645"/>
      <c r="BF70" s="1826"/>
      <c r="BG70" s="646"/>
      <c r="BH70" s="645"/>
      <c r="BI70" s="645"/>
      <c r="BJ70" s="1826"/>
      <c r="BK70" s="645"/>
      <c r="BL70" s="1826"/>
      <c r="BM70" s="646"/>
      <c r="BO70" s="33"/>
      <c r="BP70" s="1979"/>
      <c r="BQ70" s="1826"/>
      <c r="BR70" s="1826"/>
      <c r="BS70" s="645"/>
      <c r="BT70" s="1826"/>
      <c r="BU70" s="645"/>
      <c r="BV70" s="1826"/>
      <c r="BW70" s="645"/>
      <c r="BX70" s="1826"/>
      <c r="BY70" s="646"/>
      <c r="BZ70" s="645"/>
      <c r="CA70" s="645"/>
      <c r="CB70" s="1826"/>
      <c r="CC70" s="645"/>
      <c r="CD70" s="1826"/>
      <c r="CE70" s="646"/>
      <c r="CG70" s="33"/>
      <c r="CH70" s="1979"/>
      <c r="CI70" s="1826"/>
      <c r="CJ70" s="1826"/>
      <c r="CK70" s="645"/>
      <c r="CL70" s="1826"/>
      <c r="CM70" s="645"/>
      <c r="CN70" s="1826"/>
      <c r="CO70" s="645"/>
      <c r="CP70" s="1826"/>
      <c r="CQ70" s="646"/>
      <c r="CR70" s="645"/>
      <c r="CS70" s="645"/>
      <c r="CT70" s="1826"/>
      <c r="CU70" s="645"/>
      <c r="CV70" s="1826"/>
      <c r="CW70" s="646"/>
    </row>
    <row r="71" spans="1:101">
      <c r="A71" s="75" t="str">
        <f>A69</f>
        <v>Other Related Party b</v>
      </c>
      <c r="B71" s="1037" t="s">
        <v>150</v>
      </c>
      <c r="C71" s="254"/>
      <c r="D71" s="587"/>
      <c r="E71" s="71"/>
      <c r="F71" s="208">
        <f t="shared" ref="F71:L71" si="113">IF(ISERROR(F70/F69),0,F70/F69)</f>
        <v>0</v>
      </c>
      <c r="G71" s="208">
        <f t="shared" si="113"/>
        <v>0</v>
      </c>
      <c r="H71" s="208">
        <f t="shared" si="113"/>
        <v>0</v>
      </c>
      <c r="I71" s="208">
        <f t="shared" si="113"/>
        <v>0</v>
      </c>
      <c r="J71" s="208">
        <f t="shared" si="113"/>
        <v>0</v>
      </c>
      <c r="K71" s="208">
        <f t="shared" si="113"/>
        <v>0</v>
      </c>
      <c r="L71" s="208">
        <f t="shared" si="113"/>
        <v>0</v>
      </c>
      <c r="M71" s="989"/>
      <c r="N71" s="1979"/>
      <c r="O71" s="1826"/>
      <c r="P71" s="1826"/>
      <c r="Q71" s="645"/>
      <c r="R71" s="1826"/>
      <c r="S71" s="645"/>
      <c r="T71" s="1826"/>
      <c r="U71" s="645"/>
      <c r="V71" s="1826"/>
      <c r="W71" s="646"/>
      <c r="X71" s="645"/>
      <c r="Y71" s="645"/>
      <c r="Z71" s="1826"/>
      <c r="AA71" s="645"/>
      <c r="AB71" s="1826"/>
      <c r="AC71" s="646"/>
      <c r="AE71" s="33"/>
      <c r="AF71" s="1982"/>
      <c r="AG71" s="1826"/>
      <c r="AH71" s="1826"/>
      <c r="AI71" s="645"/>
      <c r="AJ71" s="1826"/>
      <c r="AK71" s="645"/>
      <c r="AL71" s="1826"/>
      <c r="AM71" s="645"/>
      <c r="AN71" s="1826"/>
      <c r="AO71" s="646"/>
      <c r="AP71" s="645"/>
      <c r="AQ71" s="645"/>
      <c r="AR71" s="1826"/>
      <c r="AS71" s="645"/>
      <c r="AT71" s="1826"/>
      <c r="AU71" s="646"/>
      <c r="AW71" s="33"/>
      <c r="AX71" s="1979"/>
      <c r="AY71" s="1826"/>
      <c r="AZ71" s="1826"/>
      <c r="BA71" s="645"/>
      <c r="BB71" s="1826"/>
      <c r="BC71" s="645"/>
      <c r="BD71" s="1826"/>
      <c r="BE71" s="645"/>
      <c r="BF71" s="1826"/>
      <c r="BG71" s="646"/>
      <c r="BH71" s="645"/>
      <c r="BI71" s="645"/>
      <c r="BJ71" s="1826"/>
      <c r="BK71" s="645"/>
      <c r="BL71" s="1826"/>
      <c r="BM71" s="646"/>
      <c r="BO71" s="33"/>
      <c r="BP71" s="1979"/>
      <c r="BQ71" s="1826"/>
      <c r="BR71" s="1826"/>
      <c r="BS71" s="645"/>
      <c r="BT71" s="1826"/>
      <c r="BU71" s="645"/>
      <c r="BV71" s="1826"/>
      <c r="BW71" s="645"/>
      <c r="BX71" s="1826"/>
      <c r="BY71" s="646"/>
      <c r="BZ71" s="645"/>
      <c r="CA71" s="645"/>
      <c r="CB71" s="1826"/>
      <c r="CC71" s="645"/>
      <c r="CD71" s="1826"/>
      <c r="CE71" s="646"/>
      <c r="CG71" s="33"/>
      <c r="CH71" s="1979"/>
      <c r="CI71" s="1826"/>
      <c r="CJ71" s="1826"/>
      <c r="CK71" s="645"/>
      <c r="CL71" s="1826"/>
      <c r="CM71" s="645"/>
      <c r="CN71" s="1826"/>
      <c r="CO71" s="645"/>
      <c r="CP71" s="1826"/>
      <c r="CQ71" s="646"/>
      <c r="CR71" s="645"/>
      <c r="CS71" s="645"/>
      <c r="CT71" s="1826"/>
      <c r="CU71" s="645"/>
      <c r="CV71" s="1826"/>
      <c r="CW71" s="646"/>
    </row>
    <row r="72" spans="1:101">
      <c r="A72" s="14" t="s">
        <v>231</v>
      </c>
      <c r="B72" s="1037" t="s">
        <v>148</v>
      </c>
      <c r="C72" s="254"/>
      <c r="D72" s="587"/>
      <c r="E72" s="71"/>
      <c r="F72" s="1041"/>
      <c r="G72" s="1041"/>
      <c r="H72" s="1041"/>
      <c r="I72" s="1041"/>
      <c r="J72" s="1041"/>
      <c r="K72" s="1041"/>
      <c r="L72" s="59">
        <f>SUM(G72:K72)</f>
        <v>0</v>
      </c>
      <c r="M72" s="989"/>
      <c r="N72" s="1979"/>
      <c r="O72" s="1826"/>
      <c r="P72" s="1826"/>
      <c r="Q72" s="645"/>
      <c r="R72" s="1826"/>
      <c r="S72" s="645"/>
      <c r="T72" s="1826"/>
      <c r="U72" s="645"/>
      <c r="V72" s="1826"/>
      <c r="W72" s="646"/>
      <c r="X72" s="645"/>
      <c r="Y72" s="645"/>
      <c r="Z72" s="1826"/>
      <c r="AA72" s="645"/>
      <c r="AB72" s="1826"/>
      <c r="AC72" s="646"/>
      <c r="AE72" s="33"/>
      <c r="AF72" s="1982"/>
      <c r="AG72" s="1826"/>
      <c r="AH72" s="1826"/>
      <c r="AI72" s="645"/>
      <c r="AJ72" s="1826"/>
      <c r="AK72" s="645"/>
      <c r="AL72" s="1826"/>
      <c r="AM72" s="645"/>
      <c r="AN72" s="1826"/>
      <c r="AO72" s="646"/>
      <c r="AP72" s="645"/>
      <c r="AQ72" s="645"/>
      <c r="AR72" s="1826"/>
      <c r="AS72" s="645"/>
      <c r="AT72" s="1826"/>
      <c r="AU72" s="646"/>
      <c r="AW72" s="33"/>
      <c r="AX72" s="1979"/>
      <c r="AY72" s="1826"/>
      <c r="AZ72" s="1826"/>
      <c r="BA72" s="645"/>
      <c r="BB72" s="1826"/>
      <c r="BC72" s="645"/>
      <c r="BD72" s="1826"/>
      <c r="BE72" s="645"/>
      <c r="BF72" s="1826"/>
      <c r="BG72" s="646"/>
      <c r="BH72" s="645"/>
      <c r="BI72" s="645"/>
      <c r="BJ72" s="1826"/>
      <c r="BK72" s="645"/>
      <c r="BL72" s="1826"/>
      <c r="BM72" s="646"/>
      <c r="BO72" s="33"/>
      <c r="BP72" s="1979"/>
      <c r="BQ72" s="1826"/>
      <c r="BR72" s="1826"/>
      <c r="BS72" s="645"/>
      <c r="BT72" s="1826"/>
      <c r="BU72" s="645"/>
      <c r="BV72" s="1826"/>
      <c r="BW72" s="645"/>
      <c r="BX72" s="1826"/>
      <c r="BY72" s="646"/>
      <c r="BZ72" s="645"/>
      <c r="CA72" s="645"/>
      <c r="CB72" s="1826"/>
      <c r="CC72" s="645"/>
      <c r="CD72" s="1826"/>
      <c r="CE72" s="646"/>
      <c r="CG72" s="33"/>
      <c r="CH72" s="1979"/>
      <c r="CI72" s="1826"/>
      <c r="CJ72" s="1826"/>
      <c r="CK72" s="645"/>
      <c r="CL72" s="1826"/>
      <c r="CM72" s="645"/>
      <c r="CN72" s="1826"/>
      <c r="CO72" s="645"/>
      <c r="CP72" s="1826"/>
      <c r="CQ72" s="646"/>
      <c r="CR72" s="645"/>
      <c r="CS72" s="645"/>
      <c r="CT72" s="1826"/>
      <c r="CU72" s="645"/>
      <c r="CV72" s="1826"/>
      <c r="CW72" s="646"/>
    </row>
    <row r="73" spans="1:101">
      <c r="A73" s="75" t="str">
        <f>A72</f>
        <v>Other Related Party c</v>
      </c>
      <c r="B73" s="1037" t="s">
        <v>149</v>
      </c>
      <c r="C73" s="254"/>
      <c r="D73" s="587"/>
      <c r="E73" s="71"/>
      <c r="F73" s="1041"/>
      <c r="G73" s="1041"/>
      <c r="H73" s="1041"/>
      <c r="I73" s="1041"/>
      <c r="J73" s="1041"/>
      <c r="K73" s="1041"/>
      <c r="L73" s="59">
        <f>SUM(G73:K73)</f>
        <v>0</v>
      </c>
      <c r="M73" s="989"/>
      <c r="N73" s="1979"/>
      <c r="O73" s="1826"/>
      <c r="P73" s="1826"/>
      <c r="Q73" s="645"/>
      <c r="R73" s="1826"/>
      <c r="S73" s="645"/>
      <c r="T73" s="1826"/>
      <c r="U73" s="645"/>
      <c r="V73" s="1826"/>
      <c r="W73" s="646"/>
      <c r="X73" s="645"/>
      <c r="Y73" s="645"/>
      <c r="Z73" s="1826"/>
      <c r="AA73" s="645"/>
      <c r="AB73" s="1826"/>
      <c r="AC73" s="646"/>
      <c r="AE73" s="33"/>
      <c r="AF73" s="1979"/>
      <c r="AG73" s="1826"/>
      <c r="AH73" s="1826"/>
      <c r="AI73" s="645"/>
      <c r="AJ73" s="1826"/>
      <c r="AK73" s="645"/>
      <c r="AL73" s="1826"/>
      <c r="AM73" s="645"/>
      <c r="AN73" s="1826"/>
      <c r="AO73" s="646"/>
      <c r="AP73" s="645"/>
      <c r="AQ73" s="645"/>
      <c r="AR73" s="1826"/>
      <c r="AS73" s="645"/>
      <c r="AT73" s="1826"/>
      <c r="AU73" s="646"/>
      <c r="AW73" s="33"/>
      <c r="AX73" s="1979"/>
      <c r="AY73" s="1826"/>
      <c r="AZ73" s="1826"/>
      <c r="BA73" s="645"/>
      <c r="BB73" s="1826"/>
      <c r="BC73" s="645"/>
      <c r="BD73" s="1826"/>
      <c r="BE73" s="645"/>
      <c r="BF73" s="1826"/>
      <c r="BG73" s="646"/>
      <c r="BH73" s="645"/>
      <c r="BI73" s="645"/>
      <c r="BJ73" s="1826"/>
      <c r="BK73" s="645"/>
      <c r="BL73" s="1826"/>
      <c r="BM73" s="646"/>
      <c r="BO73" s="33"/>
      <c r="BP73" s="1979"/>
      <c r="BQ73" s="1826"/>
      <c r="BR73" s="1826"/>
      <c r="BS73" s="645"/>
      <c r="BT73" s="1826"/>
      <c r="BU73" s="645"/>
      <c r="BV73" s="1826"/>
      <c r="BW73" s="645"/>
      <c r="BX73" s="1826"/>
      <c r="BY73" s="646"/>
      <c r="BZ73" s="645"/>
      <c r="CA73" s="645"/>
      <c r="CB73" s="1826"/>
      <c r="CC73" s="645"/>
      <c r="CD73" s="1826"/>
      <c r="CE73" s="646"/>
      <c r="CG73" s="33"/>
      <c r="CH73" s="1979"/>
      <c r="CI73" s="1826"/>
      <c r="CJ73" s="1826"/>
      <c r="CK73" s="645"/>
      <c r="CL73" s="1826"/>
      <c r="CM73" s="645"/>
      <c r="CN73" s="1826"/>
      <c r="CO73" s="645"/>
      <c r="CP73" s="1826"/>
      <c r="CQ73" s="646"/>
      <c r="CR73" s="645"/>
      <c r="CS73" s="645"/>
      <c r="CT73" s="1826"/>
      <c r="CU73" s="645"/>
      <c r="CV73" s="1826"/>
      <c r="CW73" s="646"/>
    </row>
    <row r="74" spans="1:101">
      <c r="A74" s="75" t="str">
        <f>A72</f>
        <v>Other Related Party c</v>
      </c>
      <c r="B74" s="1037" t="s">
        <v>150</v>
      </c>
      <c r="C74" s="254"/>
      <c r="D74" s="587"/>
      <c r="E74" s="71"/>
      <c r="F74" s="208">
        <f t="shared" ref="F74:L74" si="114">IF(ISERROR(F73/F72),0,F73/F72)</f>
        <v>0</v>
      </c>
      <c r="G74" s="208">
        <f t="shared" si="114"/>
        <v>0</v>
      </c>
      <c r="H74" s="208">
        <f t="shared" si="114"/>
        <v>0</v>
      </c>
      <c r="I74" s="208">
        <f t="shared" si="114"/>
        <v>0</v>
      </c>
      <c r="J74" s="208">
        <f t="shared" si="114"/>
        <v>0</v>
      </c>
      <c r="K74" s="208">
        <f t="shared" si="114"/>
        <v>0</v>
      </c>
      <c r="L74" s="208">
        <f t="shared" si="114"/>
        <v>0</v>
      </c>
      <c r="M74" s="989"/>
      <c r="N74" s="1979"/>
      <c r="O74" s="1826"/>
      <c r="P74" s="1826"/>
      <c r="Q74" s="645"/>
      <c r="R74" s="1826"/>
      <c r="S74" s="645"/>
      <c r="T74" s="1826"/>
      <c r="U74" s="645"/>
      <c r="V74" s="1826"/>
      <c r="W74" s="646"/>
      <c r="X74" s="645"/>
      <c r="Y74" s="645"/>
      <c r="Z74" s="1826"/>
      <c r="AA74" s="645"/>
      <c r="AB74" s="1826"/>
      <c r="AC74" s="646"/>
      <c r="AE74" s="33"/>
      <c r="AF74" s="1982"/>
      <c r="AG74" s="1826"/>
      <c r="AH74" s="1826"/>
      <c r="AI74" s="645"/>
      <c r="AJ74" s="1826"/>
      <c r="AK74" s="645"/>
      <c r="AL74" s="1826"/>
      <c r="AM74" s="645"/>
      <c r="AN74" s="1826"/>
      <c r="AO74" s="646"/>
      <c r="AP74" s="645"/>
      <c r="AQ74" s="645"/>
      <c r="AR74" s="1826"/>
      <c r="AS74" s="645"/>
      <c r="AT74" s="1826"/>
      <c r="AU74" s="646"/>
      <c r="AW74" s="33"/>
      <c r="AX74" s="1979"/>
      <c r="AY74" s="1826"/>
      <c r="AZ74" s="1826"/>
      <c r="BA74" s="645"/>
      <c r="BB74" s="1826"/>
      <c r="BC74" s="645"/>
      <c r="BD74" s="1826"/>
      <c r="BE74" s="645"/>
      <c r="BF74" s="1826"/>
      <c r="BG74" s="646"/>
      <c r="BH74" s="645"/>
      <c r="BI74" s="645"/>
      <c r="BJ74" s="1826"/>
      <c r="BK74" s="645"/>
      <c r="BL74" s="1826"/>
      <c r="BM74" s="646"/>
      <c r="BO74" s="33"/>
      <c r="BP74" s="1979"/>
      <c r="BQ74" s="1826"/>
      <c r="BR74" s="1826"/>
      <c r="BS74" s="645"/>
      <c r="BT74" s="1826"/>
      <c r="BU74" s="645"/>
      <c r="BV74" s="1826"/>
      <c r="BW74" s="645"/>
      <c r="BX74" s="1826"/>
      <c r="BY74" s="646"/>
      <c r="BZ74" s="645"/>
      <c r="CA74" s="645"/>
      <c r="CB74" s="1826"/>
      <c r="CC74" s="645"/>
      <c r="CD74" s="1826"/>
      <c r="CE74" s="646"/>
      <c r="CG74" s="33"/>
      <c r="CH74" s="1979"/>
      <c r="CI74" s="1826"/>
      <c r="CJ74" s="1826"/>
      <c r="CK74" s="645"/>
      <c r="CL74" s="1826"/>
      <c r="CM74" s="645"/>
      <c r="CN74" s="1826"/>
      <c r="CO74" s="645"/>
      <c r="CP74" s="1826"/>
      <c r="CQ74" s="646"/>
      <c r="CR74" s="645"/>
      <c r="CS74" s="645"/>
      <c r="CT74" s="1826"/>
      <c r="CU74" s="645"/>
      <c r="CV74" s="1826"/>
      <c r="CW74" s="646"/>
    </row>
    <row r="75" spans="1:101">
      <c r="A75" s="14" t="s">
        <v>232</v>
      </c>
      <c r="B75" s="1037" t="s">
        <v>148</v>
      </c>
      <c r="C75" s="254"/>
      <c r="D75" s="587"/>
      <c r="E75" s="71"/>
      <c r="F75" s="1041"/>
      <c r="G75" s="1041"/>
      <c r="H75" s="1041"/>
      <c r="I75" s="1041"/>
      <c r="J75" s="1041"/>
      <c r="K75" s="1041"/>
      <c r="L75" s="59">
        <f>SUM(G75:K75)</f>
        <v>0</v>
      </c>
      <c r="M75" s="989"/>
      <c r="N75" s="1979"/>
      <c r="O75" s="1826"/>
      <c r="P75" s="1826"/>
      <c r="Q75" s="645"/>
      <c r="R75" s="1826"/>
      <c r="S75" s="645"/>
      <c r="T75" s="1826"/>
      <c r="U75" s="645"/>
      <c r="V75" s="1826"/>
      <c r="W75" s="646"/>
      <c r="X75" s="645"/>
      <c r="Y75" s="645"/>
      <c r="Z75" s="1826"/>
      <c r="AA75" s="645"/>
      <c r="AB75" s="1826"/>
      <c r="AC75" s="646"/>
      <c r="AE75" s="33"/>
      <c r="AF75" s="1982"/>
      <c r="AG75" s="1826"/>
      <c r="AH75" s="1826"/>
      <c r="AI75" s="645"/>
      <c r="AJ75" s="1826"/>
      <c r="AK75" s="645"/>
      <c r="AL75" s="1826"/>
      <c r="AM75" s="645"/>
      <c r="AN75" s="1826"/>
      <c r="AO75" s="646"/>
      <c r="AP75" s="645"/>
      <c r="AQ75" s="645"/>
      <c r="AR75" s="1826"/>
      <c r="AS75" s="645"/>
      <c r="AT75" s="1826"/>
      <c r="AU75" s="646"/>
      <c r="AW75" s="33"/>
      <c r="AX75" s="1979"/>
      <c r="AY75" s="1826"/>
      <c r="AZ75" s="1826"/>
      <c r="BA75" s="645"/>
      <c r="BB75" s="1826"/>
      <c r="BC75" s="645"/>
      <c r="BD75" s="1826"/>
      <c r="BE75" s="645"/>
      <c r="BF75" s="1826"/>
      <c r="BG75" s="646"/>
      <c r="BH75" s="645"/>
      <c r="BI75" s="645"/>
      <c r="BJ75" s="1826"/>
      <c r="BK75" s="645"/>
      <c r="BL75" s="1826"/>
      <c r="BM75" s="646"/>
      <c r="BO75" s="33"/>
      <c r="BP75" s="1979"/>
      <c r="BQ75" s="1826"/>
      <c r="BR75" s="1826"/>
      <c r="BS75" s="645"/>
      <c r="BT75" s="1826"/>
      <c r="BU75" s="645"/>
      <c r="BV75" s="1826"/>
      <c r="BW75" s="645"/>
      <c r="BX75" s="1826"/>
      <c r="BY75" s="646"/>
      <c r="BZ75" s="645"/>
      <c r="CA75" s="645"/>
      <c r="CB75" s="1826"/>
      <c r="CC75" s="645"/>
      <c r="CD75" s="1826"/>
      <c r="CE75" s="646"/>
      <c r="CG75" s="33"/>
      <c r="CH75" s="1979"/>
      <c r="CI75" s="1826"/>
      <c r="CJ75" s="1826"/>
      <c r="CK75" s="645"/>
      <c r="CL75" s="1826"/>
      <c r="CM75" s="645"/>
      <c r="CN75" s="1826"/>
      <c r="CO75" s="645"/>
      <c r="CP75" s="1826"/>
      <c r="CQ75" s="646"/>
      <c r="CR75" s="645"/>
      <c r="CS75" s="645"/>
      <c r="CT75" s="1826"/>
      <c r="CU75" s="645"/>
      <c r="CV75" s="1826"/>
      <c r="CW75" s="646"/>
    </row>
    <row r="76" spans="1:101">
      <c r="A76" s="75" t="str">
        <f>A75</f>
        <v>Other Related Party d</v>
      </c>
      <c r="B76" s="1037" t="s">
        <v>149</v>
      </c>
      <c r="C76" s="254"/>
      <c r="D76" s="587"/>
      <c r="E76" s="71"/>
      <c r="F76" s="1041"/>
      <c r="G76" s="1041"/>
      <c r="H76" s="1041"/>
      <c r="I76" s="1041"/>
      <c r="J76" s="1041"/>
      <c r="K76" s="1041"/>
      <c r="L76" s="59">
        <f>SUM(G76:K76)</f>
        <v>0</v>
      </c>
      <c r="M76" s="989"/>
      <c r="N76" s="1979"/>
      <c r="O76" s="1826"/>
      <c r="P76" s="1826"/>
      <c r="Q76" s="645"/>
      <c r="R76" s="1826"/>
      <c r="S76" s="645"/>
      <c r="T76" s="1826"/>
      <c r="U76" s="645"/>
      <c r="V76" s="1826"/>
      <c r="W76" s="646"/>
      <c r="X76" s="645"/>
      <c r="Y76" s="645"/>
      <c r="Z76" s="1826"/>
      <c r="AA76" s="645"/>
      <c r="AB76" s="1826"/>
      <c r="AC76" s="646"/>
      <c r="AE76" s="33"/>
      <c r="AF76" s="1979"/>
      <c r="AG76" s="1826"/>
      <c r="AH76" s="1826"/>
      <c r="AI76" s="645"/>
      <c r="AJ76" s="1826"/>
      <c r="AK76" s="645"/>
      <c r="AL76" s="1826"/>
      <c r="AM76" s="645"/>
      <c r="AN76" s="1826"/>
      <c r="AO76" s="646"/>
      <c r="AP76" s="645"/>
      <c r="AQ76" s="645"/>
      <c r="AR76" s="1826"/>
      <c r="AS76" s="645"/>
      <c r="AT76" s="1826"/>
      <c r="AU76" s="646"/>
      <c r="AW76" s="33"/>
      <c r="AX76" s="1979"/>
      <c r="AY76" s="1826"/>
      <c r="AZ76" s="1826"/>
      <c r="BA76" s="645"/>
      <c r="BB76" s="1826"/>
      <c r="BC76" s="645"/>
      <c r="BD76" s="1826"/>
      <c r="BE76" s="645"/>
      <c r="BF76" s="1826"/>
      <c r="BG76" s="646"/>
      <c r="BH76" s="645"/>
      <c r="BI76" s="645"/>
      <c r="BJ76" s="1826"/>
      <c r="BK76" s="645"/>
      <c r="BL76" s="1826"/>
      <c r="BM76" s="646"/>
      <c r="BO76" s="33"/>
      <c r="BP76" s="1979"/>
      <c r="BQ76" s="1826"/>
      <c r="BR76" s="1826"/>
      <c r="BS76" s="645"/>
      <c r="BT76" s="1826"/>
      <c r="BU76" s="645"/>
      <c r="BV76" s="1826"/>
      <c r="BW76" s="645"/>
      <c r="BX76" s="1826"/>
      <c r="BY76" s="646"/>
      <c r="BZ76" s="645"/>
      <c r="CA76" s="645"/>
      <c r="CB76" s="1826"/>
      <c r="CC76" s="645"/>
      <c r="CD76" s="1826"/>
      <c r="CE76" s="646"/>
      <c r="CG76" s="33"/>
      <c r="CH76" s="1979"/>
      <c r="CI76" s="1826"/>
      <c r="CJ76" s="1826"/>
      <c r="CK76" s="645"/>
      <c r="CL76" s="1826"/>
      <c r="CM76" s="645"/>
      <c r="CN76" s="1826"/>
      <c r="CO76" s="645"/>
      <c r="CP76" s="1826"/>
      <c r="CQ76" s="646"/>
      <c r="CR76" s="645"/>
      <c r="CS76" s="645"/>
      <c r="CT76" s="1826"/>
      <c r="CU76" s="645"/>
      <c r="CV76" s="1826"/>
      <c r="CW76" s="646"/>
    </row>
    <row r="77" spans="1:101">
      <c r="A77" s="75" t="str">
        <f>A75</f>
        <v>Other Related Party d</v>
      </c>
      <c r="B77" s="1037" t="s">
        <v>150</v>
      </c>
      <c r="C77" s="254"/>
      <c r="D77" s="587"/>
      <c r="E77" s="71"/>
      <c r="F77" s="208">
        <f t="shared" ref="F77:L77" si="115">IF(ISERROR(F76/F75),0,F76/F75)</f>
        <v>0</v>
      </c>
      <c r="G77" s="208">
        <f t="shared" si="115"/>
        <v>0</v>
      </c>
      <c r="H77" s="208">
        <f t="shared" si="115"/>
        <v>0</v>
      </c>
      <c r="I77" s="208">
        <f t="shared" si="115"/>
        <v>0</v>
      </c>
      <c r="J77" s="208">
        <f t="shared" si="115"/>
        <v>0</v>
      </c>
      <c r="K77" s="208">
        <f t="shared" si="115"/>
        <v>0</v>
      </c>
      <c r="L77" s="208">
        <f t="shared" si="115"/>
        <v>0</v>
      </c>
      <c r="M77" s="989"/>
      <c r="N77" s="1979"/>
      <c r="O77" s="1826"/>
      <c r="P77" s="1826"/>
      <c r="Q77" s="645"/>
      <c r="R77" s="1826"/>
      <c r="S77" s="645"/>
      <c r="T77" s="1826"/>
      <c r="U77" s="645"/>
      <c r="V77" s="1826"/>
      <c r="W77" s="646"/>
      <c r="X77" s="645"/>
      <c r="Y77" s="645"/>
      <c r="Z77" s="1826"/>
      <c r="AA77" s="645"/>
      <c r="AB77" s="1826"/>
      <c r="AC77" s="646"/>
      <c r="AE77" s="33"/>
      <c r="AF77" s="1982"/>
      <c r="AG77" s="1826"/>
      <c r="AH77" s="1826"/>
      <c r="AI77" s="645"/>
      <c r="AJ77" s="1826"/>
      <c r="AK77" s="645"/>
      <c r="AL77" s="1826"/>
      <c r="AM77" s="645"/>
      <c r="AN77" s="1826"/>
      <c r="AO77" s="646"/>
      <c r="AP77" s="645"/>
      <c r="AQ77" s="645"/>
      <c r="AR77" s="1826"/>
      <c r="AS77" s="645"/>
      <c r="AT77" s="1826"/>
      <c r="AU77" s="646"/>
      <c r="AW77" s="33"/>
      <c r="AX77" s="1979"/>
      <c r="AY77" s="1826"/>
      <c r="AZ77" s="1826"/>
      <c r="BA77" s="645"/>
      <c r="BB77" s="1826"/>
      <c r="BC77" s="645"/>
      <c r="BD77" s="1826"/>
      <c r="BE77" s="645"/>
      <c r="BF77" s="1826"/>
      <c r="BG77" s="646"/>
      <c r="BH77" s="645"/>
      <c r="BI77" s="645"/>
      <c r="BJ77" s="1826"/>
      <c r="BK77" s="645"/>
      <c r="BL77" s="1826"/>
      <c r="BM77" s="646"/>
      <c r="BO77" s="33"/>
      <c r="BP77" s="1979"/>
      <c r="BQ77" s="1826"/>
      <c r="BR77" s="1826"/>
      <c r="BS77" s="645"/>
      <c r="BT77" s="1826"/>
      <c r="BU77" s="645"/>
      <c r="BV77" s="1826"/>
      <c r="BW77" s="645"/>
      <c r="BX77" s="1826"/>
      <c r="BY77" s="646"/>
      <c r="BZ77" s="645"/>
      <c r="CA77" s="645"/>
      <c r="CB77" s="1826"/>
      <c r="CC77" s="645"/>
      <c r="CD77" s="1826"/>
      <c r="CE77" s="646"/>
      <c r="CG77" s="33"/>
      <c r="CH77" s="1979"/>
      <c r="CI77" s="1826"/>
      <c r="CJ77" s="1826"/>
      <c r="CK77" s="645"/>
      <c r="CL77" s="1826"/>
      <c r="CM77" s="645"/>
      <c r="CN77" s="1826"/>
      <c r="CO77" s="645"/>
      <c r="CP77" s="1826"/>
      <c r="CQ77" s="646"/>
      <c r="CR77" s="645"/>
      <c r="CS77" s="645"/>
      <c r="CT77" s="1826"/>
      <c r="CU77" s="645"/>
      <c r="CV77" s="1826"/>
      <c r="CW77" s="646"/>
    </row>
    <row r="78" spans="1:101">
      <c r="A78" s="14" t="s">
        <v>619</v>
      </c>
      <c r="B78" s="1037" t="s">
        <v>148</v>
      </c>
      <c r="C78" s="254"/>
      <c r="D78" s="587"/>
      <c r="E78" s="71"/>
      <c r="F78" s="1041"/>
      <c r="G78" s="1041"/>
      <c r="H78" s="1041"/>
      <c r="I78" s="1041"/>
      <c r="J78" s="1041"/>
      <c r="K78" s="1041"/>
      <c r="L78" s="59">
        <f>SUM(G78:K78)</f>
        <v>0</v>
      </c>
      <c r="M78" s="989"/>
      <c r="N78" s="1979"/>
      <c r="O78" s="1826"/>
      <c r="P78" s="1826"/>
      <c r="Q78" s="645"/>
      <c r="R78" s="1826"/>
      <c r="S78" s="645"/>
      <c r="T78" s="1826"/>
      <c r="U78" s="645"/>
      <c r="V78" s="1826"/>
      <c r="W78" s="646"/>
      <c r="X78" s="645"/>
      <c r="Y78" s="645"/>
      <c r="Z78" s="1826"/>
      <c r="AA78" s="645"/>
      <c r="AB78" s="1826"/>
      <c r="AC78" s="646"/>
      <c r="AE78" s="33"/>
      <c r="AF78" s="1982"/>
      <c r="AG78" s="1826"/>
      <c r="AH78" s="1826"/>
      <c r="AI78" s="645"/>
      <c r="AJ78" s="1826"/>
      <c r="AK78" s="645"/>
      <c r="AL78" s="1826"/>
      <c r="AM78" s="645"/>
      <c r="AN78" s="1826"/>
      <c r="AO78" s="646"/>
      <c r="AP78" s="645"/>
      <c r="AQ78" s="645"/>
      <c r="AR78" s="1826"/>
      <c r="AS78" s="645"/>
      <c r="AT78" s="1826"/>
      <c r="AU78" s="646"/>
      <c r="AW78" s="33"/>
      <c r="AX78" s="1979"/>
      <c r="AY78" s="1826"/>
      <c r="AZ78" s="1826"/>
      <c r="BA78" s="645"/>
      <c r="BB78" s="1826"/>
      <c r="BC78" s="645"/>
      <c r="BD78" s="1826"/>
      <c r="BE78" s="645"/>
      <c r="BF78" s="1826"/>
      <c r="BG78" s="646"/>
      <c r="BH78" s="645"/>
      <c r="BI78" s="645"/>
      <c r="BJ78" s="1826"/>
      <c r="BK78" s="645"/>
      <c r="BL78" s="1826"/>
      <c r="BM78" s="646"/>
      <c r="BO78" s="33"/>
      <c r="BP78" s="1979"/>
      <c r="BQ78" s="1826"/>
      <c r="BR78" s="1826"/>
      <c r="BS78" s="645"/>
      <c r="BT78" s="1826"/>
      <c r="BU78" s="645"/>
      <c r="BV78" s="1826"/>
      <c r="BW78" s="645"/>
      <c r="BX78" s="1826"/>
      <c r="BY78" s="646"/>
      <c r="BZ78" s="645"/>
      <c r="CA78" s="645"/>
      <c r="CB78" s="1826"/>
      <c r="CC78" s="645"/>
      <c r="CD78" s="1826"/>
      <c r="CE78" s="646"/>
      <c r="CG78" s="33"/>
      <c r="CH78" s="1979"/>
      <c r="CI78" s="1826"/>
      <c r="CJ78" s="1826"/>
      <c r="CK78" s="645"/>
      <c r="CL78" s="1826"/>
      <c r="CM78" s="645"/>
      <c r="CN78" s="1826"/>
      <c r="CO78" s="645"/>
      <c r="CP78" s="1826"/>
      <c r="CQ78" s="646"/>
      <c r="CR78" s="645"/>
      <c r="CS78" s="645"/>
      <c r="CT78" s="1826"/>
      <c r="CU78" s="645"/>
      <c r="CV78" s="1826"/>
      <c r="CW78" s="646"/>
    </row>
    <row r="79" spans="1:101">
      <c r="A79" s="75" t="str">
        <f>A78</f>
        <v>Other Related Party e</v>
      </c>
      <c r="B79" s="1037" t="s">
        <v>149</v>
      </c>
      <c r="C79" s="254"/>
      <c r="D79" s="587"/>
      <c r="E79" s="71"/>
      <c r="F79" s="1041"/>
      <c r="G79" s="1041"/>
      <c r="H79" s="1041"/>
      <c r="I79" s="1041"/>
      <c r="J79" s="1041"/>
      <c r="K79" s="1041"/>
      <c r="L79" s="59">
        <f>SUM(G79:K79)</f>
        <v>0</v>
      </c>
      <c r="M79" s="989"/>
      <c r="N79" s="1979"/>
      <c r="O79" s="1826"/>
      <c r="P79" s="1826"/>
      <c r="Q79" s="645"/>
      <c r="R79" s="1826"/>
      <c r="S79" s="645"/>
      <c r="T79" s="1826"/>
      <c r="U79" s="645"/>
      <c r="V79" s="1826"/>
      <c r="W79" s="646"/>
      <c r="X79" s="645"/>
      <c r="Y79" s="645"/>
      <c r="Z79" s="1826"/>
      <c r="AA79" s="645"/>
      <c r="AB79" s="1826"/>
      <c r="AC79" s="646"/>
      <c r="AE79" s="33"/>
      <c r="AF79" s="1979"/>
      <c r="AG79" s="1826"/>
      <c r="AH79" s="1826"/>
      <c r="AI79" s="645"/>
      <c r="AJ79" s="1826"/>
      <c r="AK79" s="645"/>
      <c r="AL79" s="1826"/>
      <c r="AM79" s="645"/>
      <c r="AN79" s="1826"/>
      <c r="AO79" s="646"/>
      <c r="AP79" s="645"/>
      <c r="AQ79" s="645"/>
      <c r="AR79" s="1826"/>
      <c r="AS79" s="645"/>
      <c r="AT79" s="1826"/>
      <c r="AU79" s="646"/>
      <c r="AW79" s="33"/>
      <c r="AX79" s="1979"/>
      <c r="AY79" s="1826"/>
      <c r="AZ79" s="1826"/>
      <c r="BA79" s="645"/>
      <c r="BB79" s="1826"/>
      <c r="BC79" s="645"/>
      <c r="BD79" s="1826"/>
      <c r="BE79" s="645"/>
      <c r="BF79" s="1826"/>
      <c r="BG79" s="646"/>
      <c r="BH79" s="645"/>
      <c r="BI79" s="645"/>
      <c r="BJ79" s="1826"/>
      <c r="BK79" s="645"/>
      <c r="BL79" s="1826"/>
      <c r="BM79" s="646"/>
      <c r="BO79" s="33"/>
      <c r="BP79" s="1979"/>
      <c r="BQ79" s="1826"/>
      <c r="BR79" s="1826"/>
      <c r="BS79" s="645"/>
      <c r="BT79" s="1826"/>
      <c r="BU79" s="645"/>
      <c r="BV79" s="1826"/>
      <c r="BW79" s="645"/>
      <c r="BX79" s="1826"/>
      <c r="BY79" s="646"/>
      <c r="BZ79" s="645"/>
      <c r="CA79" s="645"/>
      <c r="CB79" s="1826"/>
      <c r="CC79" s="645"/>
      <c r="CD79" s="1826"/>
      <c r="CE79" s="646"/>
      <c r="CG79" s="33"/>
      <c r="CH79" s="1979"/>
      <c r="CI79" s="1826"/>
      <c r="CJ79" s="1826"/>
      <c r="CK79" s="645"/>
      <c r="CL79" s="1826"/>
      <c r="CM79" s="645"/>
      <c r="CN79" s="1826"/>
      <c r="CO79" s="645"/>
      <c r="CP79" s="1826"/>
      <c r="CQ79" s="646"/>
      <c r="CR79" s="645"/>
      <c r="CS79" s="645"/>
      <c r="CT79" s="1826"/>
      <c r="CU79" s="645"/>
      <c r="CV79" s="1826"/>
      <c r="CW79" s="646"/>
    </row>
    <row r="80" spans="1:101">
      <c r="A80" s="75" t="str">
        <f>A78</f>
        <v>Other Related Party e</v>
      </c>
      <c r="B80" s="1037" t="s">
        <v>150</v>
      </c>
      <c r="C80" s="254"/>
      <c r="D80" s="587"/>
      <c r="E80" s="71"/>
      <c r="F80" s="208">
        <f t="shared" ref="F80:L80" si="116">IF(ISERROR(F79/F78),0,F79/F78)</f>
        <v>0</v>
      </c>
      <c r="G80" s="208">
        <f t="shared" si="116"/>
        <v>0</v>
      </c>
      <c r="H80" s="208">
        <f t="shared" si="116"/>
        <v>0</v>
      </c>
      <c r="I80" s="208">
        <f t="shared" si="116"/>
        <v>0</v>
      </c>
      <c r="J80" s="208">
        <f t="shared" si="116"/>
        <v>0</v>
      </c>
      <c r="K80" s="208">
        <f t="shared" si="116"/>
        <v>0</v>
      </c>
      <c r="L80" s="208">
        <f t="shared" si="116"/>
        <v>0</v>
      </c>
      <c r="M80" s="989"/>
      <c r="N80" s="1979"/>
      <c r="O80" s="1826"/>
      <c r="P80" s="1826"/>
      <c r="Q80" s="645"/>
      <c r="R80" s="1826"/>
      <c r="S80" s="645"/>
      <c r="T80" s="1826"/>
      <c r="U80" s="645"/>
      <c r="V80" s="1826"/>
      <c r="W80" s="646"/>
      <c r="X80" s="645"/>
      <c r="Y80" s="645"/>
      <c r="Z80" s="1826"/>
      <c r="AA80" s="645"/>
      <c r="AB80" s="1826"/>
      <c r="AC80" s="646"/>
      <c r="AE80" s="33"/>
      <c r="AF80" s="1982"/>
      <c r="AG80" s="1826"/>
      <c r="AH80" s="1826"/>
      <c r="AI80" s="645"/>
      <c r="AJ80" s="1826"/>
      <c r="AK80" s="645"/>
      <c r="AL80" s="1826"/>
      <c r="AM80" s="645"/>
      <c r="AN80" s="1826"/>
      <c r="AO80" s="646"/>
      <c r="AP80" s="645"/>
      <c r="AQ80" s="645"/>
      <c r="AR80" s="1826"/>
      <c r="AS80" s="645"/>
      <c r="AT80" s="1826"/>
      <c r="AU80" s="646"/>
      <c r="AW80" s="33"/>
      <c r="AX80" s="1979"/>
      <c r="AY80" s="1826"/>
      <c r="AZ80" s="1826"/>
      <c r="BA80" s="645"/>
      <c r="BB80" s="1826"/>
      <c r="BC80" s="645"/>
      <c r="BD80" s="1826"/>
      <c r="BE80" s="645"/>
      <c r="BF80" s="1826"/>
      <c r="BG80" s="646"/>
      <c r="BH80" s="645"/>
      <c r="BI80" s="645"/>
      <c r="BJ80" s="1826"/>
      <c r="BK80" s="645"/>
      <c r="BL80" s="1826"/>
      <c r="BM80" s="646"/>
      <c r="BO80" s="33"/>
      <c r="BP80" s="1979"/>
      <c r="BQ80" s="1826"/>
      <c r="BR80" s="1826"/>
      <c r="BS80" s="645"/>
      <c r="BT80" s="1826"/>
      <c r="BU80" s="645"/>
      <c r="BV80" s="1826"/>
      <c r="BW80" s="645"/>
      <c r="BX80" s="1826"/>
      <c r="BY80" s="646"/>
      <c r="BZ80" s="645"/>
      <c r="CA80" s="645"/>
      <c r="CB80" s="1826"/>
      <c r="CC80" s="645"/>
      <c r="CD80" s="1826"/>
      <c r="CE80" s="646"/>
      <c r="CG80" s="33"/>
      <c r="CH80" s="1979"/>
      <c r="CI80" s="1826"/>
      <c r="CJ80" s="1826"/>
      <c r="CK80" s="645"/>
      <c r="CL80" s="1826"/>
      <c r="CM80" s="645"/>
      <c r="CN80" s="1826"/>
      <c r="CO80" s="645"/>
      <c r="CP80" s="1826"/>
      <c r="CQ80" s="646"/>
      <c r="CR80" s="645"/>
      <c r="CS80" s="645"/>
      <c r="CT80" s="1826"/>
      <c r="CU80" s="645"/>
      <c r="CV80" s="1826"/>
      <c r="CW80" s="646"/>
    </row>
    <row r="81" spans="1:102">
      <c r="A81" s="14" t="s">
        <v>620</v>
      </c>
      <c r="B81" s="1037" t="s">
        <v>148</v>
      </c>
      <c r="C81" s="254"/>
      <c r="D81" s="587"/>
      <c r="E81" s="71"/>
      <c r="F81" s="1041"/>
      <c r="G81" s="1041"/>
      <c r="H81" s="1041"/>
      <c r="I81" s="1041"/>
      <c r="J81" s="1041"/>
      <c r="K81" s="1041"/>
      <c r="L81" s="59">
        <f>SUM(G81:K81)</f>
        <v>0</v>
      </c>
      <c r="M81" s="989"/>
      <c r="N81" s="1979"/>
      <c r="O81" s="1826"/>
      <c r="P81" s="1826"/>
      <c r="Q81" s="645"/>
      <c r="R81" s="1826"/>
      <c r="S81" s="645"/>
      <c r="T81" s="1826"/>
      <c r="U81" s="645"/>
      <c r="V81" s="1826"/>
      <c r="W81" s="646"/>
      <c r="X81" s="645"/>
      <c r="Y81" s="645"/>
      <c r="Z81" s="1826"/>
      <c r="AA81" s="645"/>
      <c r="AB81" s="1826"/>
      <c r="AC81" s="646"/>
      <c r="AE81" s="33"/>
      <c r="AF81" s="1982"/>
      <c r="AG81" s="1826"/>
      <c r="AH81" s="1826"/>
      <c r="AI81" s="645"/>
      <c r="AJ81" s="1826"/>
      <c r="AK81" s="645"/>
      <c r="AL81" s="1826"/>
      <c r="AM81" s="645"/>
      <c r="AN81" s="1826"/>
      <c r="AO81" s="646"/>
      <c r="AP81" s="645"/>
      <c r="AQ81" s="645"/>
      <c r="AR81" s="1826"/>
      <c r="AS81" s="645"/>
      <c r="AT81" s="1826"/>
      <c r="AU81" s="646"/>
      <c r="AW81" s="33"/>
      <c r="AX81" s="1979"/>
      <c r="AY81" s="1826"/>
      <c r="AZ81" s="1826"/>
      <c r="BA81" s="645"/>
      <c r="BB81" s="1826"/>
      <c r="BC81" s="645"/>
      <c r="BD81" s="1826"/>
      <c r="BE81" s="645"/>
      <c r="BF81" s="1826"/>
      <c r="BG81" s="646"/>
      <c r="BH81" s="645"/>
      <c r="BI81" s="645"/>
      <c r="BJ81" s="1826"/>
      <c r="BK81" s="645"/>
      <c r="BL81" s="1826"/>
      <c r="BM81" s="646"/>
      <c r="BO81" s="33"/>
      <c r="BP81" s="1979"/>
      <c r="BQ81" s="1826"/>
      <c r="BR81" s="1826"/>
      <c r="BS81" s="645"/>
      <c r="BT81" s="1826"/>
      <c r="BU81" s="645"/>
      <c r="BV81" s="1826"/>
      <c r="BW81" s="645"/>
      <c r="BX81" s="1826"/>
      <c r="BY81" s="646"/>
      <c r="BZ81" s="645"/>
      <c r="CA81" s="645"/>
      <c r="CB81" s="1826"/>
      <c r="CC81" s="645"/>
      <c r="CD81" s="1826"/>
      <c r="CE81" s="646"/>
      <c r="CG81" s="33"/>
      <c r="CH81" s="1979"/>
      <c r="CI81" s="1826"/>
      <c r="CJ81" s="1826"/>
      <c r="CK81" s="645"/>
      <c r="CL81" s="1826"/>
      <c r="CM81" s="645"/>
      <c r="CN81" s="1826"/>
      <c r="CO81" s="645"/>
      <c r="CP81" s="1826"/>
      <c r="CQ81" s="646"/>
      <c r="CR81" s="645"/>
      <c r="CS81" s="645"/>
      <c r="CT81" s="1826"/>
      <c r="CU81" s="645"/>
      <c r="CV81" s="1826"/>
      <c r="CW81" s="646"/>
    </row>
    <row r="82" spans="1:102">
      <c r="A82" s="75" t="str">
        <f>A81</f>
        <v>Other Related Party f</v>
      </c>
      <c r="B82" s="1037" t="s">
        <v>149</v>
      </c>
      <c r="C82" s="254"/>
      <c r="D82" s="587"/>
      <c r="E82" s="71"/>
      <c r="F82" s="1041"/>
      <c r="G82" s="1041"/>
      <c r="H82" s="1041"/>
      <c r="I82" s="1041"/>
      <c r="J82" s="1041"/>
      <c r="K82" s="1041"/>
      <c r="L82" s="59">
        <f>SUM(G82:K82)</f>
        <v>0</v>
      </c>
      <c r="M82" s="989"/>
      <c r="N82" s="1979"/>
      <c r="O82" s="1826"/>
      <c r="P82" s="1826"/>
      <c r="Q82" s="645"/>
      <c r="R82" s="1826"/>
      <c r="S82" s="645"/>
      <c r="T82" s="1826"/>
      <c r="U82" s="645"/>
      <c r="V82" s="1826"/>
      <c r="W82" s="646"/>
      <c r="X82" s="645"/>
      <c r="Y82" s="645"/>
      <c r="Z82" s="1826"/>
      <c r="AA82" s="645"/>
      <c r="AB82" s="1826"/>
      <c r="AC82" s="646"/>
      <c r="AE82" s="33"/>
      <c r="AF82" s="1979"/>
      <c r="AG82" s="1826"/>
      <c r="AH82" s="1826"/>
      <c r="AI82" s="645"/>
      <c r="AJ82" s="1826"/>
      <c r="AK82" s="645"/>
      <c r="AL82" s="1826"/>
      <c r="AM82" s="645"/>
      <c r="AN82" s="1826"/>
      <c r="AO82" s="646"/>
      <c r="AP82" s="645"/>
      <c r="AQ82" s="645"/>
      <c r="AR82" s="1826"/>
      <c r="AS82" s="645"/>
      <c r="AT82" s="1826"/>
      <c r="AU82" s="646"/>
      <c r="AW82" s="33"/>
      <c r="AX82" s="1979"/>
      <c r="AY82" s="1826"/>
      <c r="AZ82" s="1826"/>
      <c r="BA82" s="645"/>
      <c r="BB82" s="1826"/>
      <c r="BC82" s="645"/>
      <c r="BD82" s="1826"/>
      <c r="BE82" s="645"/>
      <c r="BF82" s="1826"/>
      <c r="BG82" s="646"/>
      <c r="BH82" s="645"/>
      <c r="BI82" s="645"/>
      <c r="BJ82" s="1826"/>
      <c r="BK82" s="645"/>
      <c r="BL82" s="1826"/>
      <c r="BM82" s="646"/>
      <c r="BO82" s="33"/>
      <c r="BP82" s="1979"/>
      <c r="BQ82" s="1826"/>
      <c r="BR82" s="1826"/>
      <c r="BS82" s="645"/>
      <c r="BT82" s="1826"/>
      <c r="BU82" s="645"/>
      <c r="BV82" s="1826"/>
      <c r="BW82" s="645"/>
      <c r="BX82" s="1826"/>
      <c r="BY82" s="646"/>
      <c r="BZ82" s="645"/>
      <c r="CA82" s="645"/>
      <c r="CB82" s="1826"/>
      <c r="CC82" s="645"/>
      <c r="CD82" s="1826"/>
      <c r="CE82" s="646"/>
      <c r="CG82" s="33"/>
      <c r="CH82" s="1979"/>
      <c r="CI82" s="1826"/>
      <c r="CJ82" s="1826"/>
      <c r="CK82" s="645"/>
      <c r="CL82" s="1826"/>
      <c r="CM82" s="645"/>
      <c r="CN82" s="1826"/>
      <c r="CO82" s="645"/>
      <c r="CP82" s="1826"/>
      <c r="CQ82" s="646"/>
      <c r="CR82" s="645"/>
      <c r="CS82" s="645"/>
      <c r="CT82" s="1826"/>
      <c r="CU82" s="645"/>
      <c r="CV82" s="1826"/>
      <c r="CW82" s="646"/>
    </row>
    <row r="83" spans="1:102">
      <c r="A83" s="75" t="str">
        <f>A81</f>
        <v>Other Related Party f</v>
      </c>
      <c r="B83" s="1037" t="s">
        <v>150</v>
      </c>
      <c r="C83" s="254"/>
      <c r="D83" s="587"/>
      <c r="E83" s="71"/>
      <c r="F83" s="208">
        <f t="shared" ref="F83:L83" si="117">IF(ISERROR(F82/F81),0,F82/F81)</f>
        <v>0</v>
      </c>
      <c r="G83" s="208">
        <f t="shared" si="117"/>
        <v>0</v>
      </c>
      <c r="H83" s="208">
        <f t="shared" si="117"/>
        <v>0</v>
      </c>
      <c r="I83" s="208">
        <f t="shared" si="117"/>
        <v>0</v>
      </c>
      <c r="J83" s="208">
        <f t="shared" si="117"/>
        <v>0</v>
      </c>
      <c r="K83" s="208">
        <f t="shared" si="117"/>
        <v>0</v>
      </c>
      <c r="L83" s="208">
        <f t="shared" si="117"/>
        <v>0</v>
      </c>
      <c r="M83" s="989"/>
      <c r="N83" s="1979"/>
      <c r="O83" s="1826"/>
      <c r="P83" s="1826"/>
      <c r="Q83" s="645"/>
      <c r="R83" s="1826"/>
      <c r="S83" s="645"/>
      <c r="T83" s="1826"/>
      <c r="U83" s="645"/>
      <c r="V83" s="1826"/>
      <c r="W83" s="646"/>
      <c r="X83" s="645"/>
      <c r="Y83" s="645"/>
      <c r="Z83" s="1826"/>
      <c r="AA83" s="645"/>
      <c r="AB83" s="1826"/>
      <c r="AC83" s="646"/>
      <c r="AE83" s="33"/>
      <c r="AF83" s="1982"/>
      <c r="AG83" s="1826"/>
      <c r="AH83" s="1826"/>
      <c r="AI83" s="645"/>
      <c r="AJ83" s="1826"/>
      <c r="AK83" s="645"/>
      <c r="AL83" s="1826"/>
      <c r="AM83" s="645"/>
      <c r="AN83" s="1826"/>
      <c r="AO83" s="646"/>
      <c r="AP83" s="645"/>
      <c r="AQ83" s="645"/>
      <c r="AR83" s="1826"/>
      <c r="AS83" s="645"/>
      <c r="AT83" s="1826"/>
      <c r="AU83" s="646"/>
      <c r="AW83" s="33"/>
      <c r="AX83" s="1979"/>
      <c r="AY83" s="1826"/>
      <c r="AZ83" s="1826"/>
      <c r="BA83" s="645"/>
      <c r="BB83" s="1826"/>
      <c r="BC83" s="645"/>
      <c r="BD83" s="1826"/>
      <c r="BE83" s="645"/>
      <c r="BF83" s="1826"/>
      <c r="BG83" s="646"/>
      <c r="BH83" s="645"/>
      <c r="BI83" s="645"/>
      <c r="BJ83" s="1826"/>
      <c r="BK83" s="645"/>
      <c r="BL83" s="1826"/>
      <c r="BM83" s="646"/>
      <c r="BO83" s="33"/>
      <c r="BP83" s="1979"/>
      <c r="BQ83" s="1826"/>
      <c r="BR83" s="1826"/>
      <c r="BS83" s="645"/>
      <c r="BT83" s="1826"/>
      <c r="BU83" s="645"/>
      <c r="BV83" s="1826"/>
      <c r="BW83" s="645"/>
      <c r="BX83" s="1826"/>
      <c r="BY83" s="646"/>
      <c r="BZ83" s="645"/>
      <c r="CA83" s="645"/>
      <c r="CB83" s="1826"/>
      <c r="CC83" s="645"/>
      <c r="CD83" s="1826"/>
      <c r="CE83" s="646"/>
      <c r="CG83" s="33"/>
      <c r="CH83" s="1979"/>
      <c r="CI83" s="1826"/>
      <c r="CJ83" s="1826"/>
      <c r="CK83" s="645"/>
      <c r="CL83" s="1826"/>
      <c r="CM83" s="645"/>
      <c r="CN83" s="1826"/>
      <c r="CO83" s="645"/>
      <c r="CP83" s="1826"/>
      <c r="CQ83" s="646"/>
      <c r="CR83" s="645"/>
      <c r="CS83" s="645"/>
      <c r="CT83" s="1826"/>
      <c r="CU83" s="645"/>
      <c r="CV83" s="1826"/>
      <c r="CW83" s="646"/>
    </row>
    <row r="84" spans="1:102">
      <c r="A84" s="1037" t="s">
        <v>151</v>
      </c>
      <c r="B84" s="1037" t="s">
        <v>148</v>
      </c>
      <c r="C84" s="254"/>
      <c r="D84" s="587"/>
      <c r="E84" s="71"/>
      <c r="F84" s="1041"/>
      <c r="G84" s="1041"/>
      <c r="H84" s="1041"/>
      <c r="I84" s="1041"/>
      <c r="J84" s="1041"/>
      <c r="K84" s="1041"/>
      <c r="L84" s="59">
        <f>SUM(G84:K84)</f>
        <v>0</v>
      </c>
      <c r="M84" s="989"/>
      <c r="N84" s="1979"/>
      <c r="O84" s="1826"/>
      <c r="P84" s="1826"/>
      <c r="Q84" s="645"/>
      <c r="R84" s="1826"/>
      <c r="S84" s="645"/>
      <c r="T84" s="1826"/>
      <c r="U84" s="645"/>
      <c r="V84" s="1826"/>
      <c r="W84" s="646"/>
      <c r="X84" s="645"/>
      <c r="Y84" s="645"/>
      <c r="Z84" s="1826"/>
      <c r="AA84" s="645"/>
      <c r="AB84" s="1826"/>
      <c r="AC84" s="646"/>
      <c r="AE84" s="33"/>
      <c r="AF84" s="1982"/>
      <c r="AG84" s="1826"/>
      <c r="AH84" s="1826"/>
      <c r="AI84" s="645"/>
      <c r="AJ84" s="1826"/>
      <c r="AK84" s="645"/>
      <c r="AL84" s="1826"/>
      <c r="AM84" s="645"/>
      <c r="AN84" s="1826"/>
      <c r="AO84" s="646"/>
      <c r="AP84" s="645"/>
      <c r="AQ84" s="645"/>
      <c r="AR84" s="1826"/>
      <c r="AS84" s="645"/>
      <c r="AT84" s="1826"/>
      <c r="AU84" s="646"/>
      <c r="AW84" s="33"/>
      <c r="AX84" s="1979"/>
      <c r="AY84" s="1826"/>
      <c r="AZ84" s="1826"/>
      <c r="BA84" s="645"/>
      <c r="BB84" s="1826"/>
      <c r="BC84" s="645"/>
      <c r="BD84" s="1826"/>
      <c r="BE84" s="645"/>
      <c r="BF84" s="1826"/>
      <c r="BG84" s="646"/>
      <c r="BH84" s="645"/>
      <c r="BI84" s="645"/>
      <c r="BJ84" s="1826"/>
      <c r="BK84" s="645"/>
      <c r="BL84" s="1826"/>
      <c r="BM84" s="646"/>
      <c r="BO84" s="33"/>
      <c r="BP84" s="1979"/>
      <c r="BQ84" s="1826"/>
      <c r="BR84" s="1826"/>
      <c r="BS84" s="645"/>
      <c r="BT84" s="1826"/>
      <c r="BU84" s="645"/>
      <c r="BV84" s="1826"/>
      <c r="BW84" s="645"/>
      <c r="BX84" s="1826"/>
      <c r="BY84" s="646"/>
      <c r="BZ84" s="645"/>
      <c r="CA84" s="645"/>
      <c r="CB84" s="1826"/>
      <c r="CC84" s="645"/>
      <c r="CD84" s="1826"/>
      <c r="CE84" s="646"/>
      <c r="CG84" s="33"/>
      <c r="CH84" s="1979"/>
      <c r="CI84" s="1826"/>
      <c r="CJ84" s="1826"/>
      <c r="CK84" s="645"/>
      <c r="CL84" s="1826"/>
      <c r="CM84" s="645"/>
      <c r="CN84" s="1826"/>
      <c r="CO84" s="645"/>
      <c r="CP84" s="1826"/>
      <c r="CQ84" s="646"/>
      <c r="CR84" s="645"/>
      <c r="CS84" s="645"/>
      <c r="CT84" s="1826"/>
      <c r="CU84" s="645"/>
      <c r="CV84" s="1826"/>
      <c r="CW84" s="646"/>
    </row>
    <row r="85" spans="1:102">
      <c r="A85" s="1037" t="s">
        <v>151</v>
      </c>
      <c r="B85" s="1037" t="s">
        <v>149</v>
      </c>
      <c r="C85" s="254"/>
      <c r="D85" s="587"/>
      <c r="E85" s="71"/>
      <c r="F85" s="1041"/>
      <c r="G85" s="1041"/>
      <c r="H85" s="1041"/>
      <c r="I85" s="1041"/>
      <c r="J85" s="1041"/>
      <c r="K85" s="1041"/>
      <c r="L85" s="59">
        <f>SUM(G85:K85)</f>
        <v>0</v>
      </c>
      <c r="M85" s="989"/>
      <c r="N85" s="1979"/>
      <c r="O85" s="1826"/>
      <c r="P85" s="1826"/>
      <c r="Q85" s="645"/>
      <c r="R85" s="1826"/>
      <c r="S85" s="645"/>
      <c r="T85" s="1826"/>
      <c r="U85" s="645"/>
      <c r="V85" s="1826"/>
      <c r="W85" s="646"/>
      <c r="X85" s="645"/>
      <c r="Y85" s="645"/>
      <c r="Z85" s="1826"/>
      <c r="AA85" s="645"/>
      <c r="AB85" s="1826"/>
      <c r="AC85" s="646"/>
      <c r="AE85" s="33"/>
      <c r="AF85" s="1979"/>
      <c r="AG85" s="1826"/>
      <c r="AH85" s="1826"/>
      <c r="AI85" s="645"/>
      <c r="AJ85" s="1826"/>
      <c r="AK85" s="645"/>
      <c r="AL85" s="1826"/>
      <c r="AM85" s="645"/>
      <c r="AN85" s="1826"/>
      <c r="AO85" s="646"/>
      <c r="AP85" s="645"/>
      <c r="AQ85" s="645"/>
      <c r="AR85" s="1826"/>
      <c r="AS85" s="645"/>
      <c r="AT85" s="1826"/>
      <c r="AU85" s="646"/>
      <c r="AW85" s="33"/>
      <c r="AX85" s="1979"/>
      <c r="AY85" s="1826"/>
      <c r="AZ85" s="1826"/>
      <c r="BA85" s="645"/>
      <c r="BB85" s="1826"/>
      <c r="BC85" s="645"/>
      <c r="BD85" s="1826"/>
      <c r="BE85" s="645"/>
      <c r="BF85" s="1826"/>
      <c r="BG85" s="646"/>
      <c r="BH85" s="645"/>
      <c r="BI85" s="645"/>
      <c r="BJ85" s="1826"/>
      <c r="BK85" s="645"/>
      <c r="BL85" s="1826"/>
      <c r="BM85" s="646"/>
      <c r="BO85" s="33"/>
      <c r="BP85" s="1979"/>
      <c r="BQ85" s="1826"/>
      <c r="BR85" s="1826"/>
      <c r="BS85" s="645"/>
      <c r="BT85" s="1826"/>
      <c r="BU85" s="645"/>
      <c r="BV85" s="1826"/>
      <c r="BW85" s="645"/>
      <c r="BX85" s="1826"/>
      <c r="BY85" s="646"/>
      <c r="BZ85" s="645"/>
      <c r="CA85" s="645"/>
      <c r="CB85" s="1826"/>
      <c r="CC85" s="645"/>
      <c r="CD85" s="1826"/>
      <c r="CE85" s="646"/>
      <c r="CG85" s="33"/>
      <c r="CH85" s="1979"/>
      <c r="CI85" s="1826"/>
      <c r="CJ85" s="1826"/>
      <c r="CK85" s="645"/>
      <c r="CL85" s="1826"/>
      <c r="CM85" s="645"/>
      <c r="CN85" s="1826"/>
      <c r="CO85" s="645"/>
      <c r="CP85" s="1826"/>
      <c r="CQ85" s="646"/>
      <c r="CR85" s="645"/>
      <c r="CS85" s="645"/>
      <c r="CT85" s="1826"/>
      <c r="CU85" s="645"/>
      <c r="CV85" s="1826"/>
      <c r="CW85" s="646"/>
    </row>
    <row r="86" spans="1:102">
      <c r="A86" s="1037" t="s">
        <v>151</v>
      </c>
      <c r="B86" s="1037" t="s">
        <v>150</v>
      </c>
      <c r="C86" s="254"/>
      <c r="D86" s="587"/>
      <c r="E86" s="71"/>
      <c r="F86" s="208">
        <f t="shared" ref="F86:L86" si="118">IF(ISERROR(F85/F84),0,F85/F84)</f>
        <v>0</v>
      </c>
      <c r="G86" s="208">
        <f t="shared" si="118"/>
        <v>0</v>
      </c>
      <c r="H86" s="208">
        <f t="shared" si="118"/>
        <v>0</v>
      </c>
      <c r="I86" s="208">
        <f t="shared" si="118"/>
        <v>0</v>
      </c>
      <c r="J86" s="208">
        <f t="shared" si="118"/>
        <v>0</v>
      </c>
      <c r="K86" s="208">
        <f t="shared" si="118"/>
        <v>0</v>
      </c>
      <c r="L86" s="1827">
        <f t="shared" si="118"/>
        <v>0</v>
      </c>
      <c r="M86" s="989"/>
      <c r="N86" s="1979"/>
      <c r="O86" s="1828"/>
      <c r="P86" s="1826"/>
      <c r="Q86" s="645"/>
      <c r="R86" s="1826"/>
      <c r="S86" s="645"/>
      <c r="T86" s="1826"/>
      <c r="U86" s="645"/>
      <c r="V86" s="1826"/>
      <c r="W86" s="646"/>
      <c r="X86" s="645"/>
      <c r="Y86" s="645"/>
      <c r="Z86" s="1826"/>
      <c r="AA86" s="645"/>
      <c r="AB86" s="1826"/>
      <c r="AC86" s="646"/>
      <c r="AE86" s="33"/>
      <c r="AF86" s="1979"/>
      <c r="AG86" s="1828"/>
      <c r="AH86" s="1826"/>
      <c r="AI86" s="645"/>
      <c r="AJ86" s="1826"/>
      <c r="AK86" s="645"/>
      <c r="AL86" s="1826"/>
      <c r="AM86" s="645"/>
      <c r="AN86" s="1826"/>
      <c r="AO86" s="646"/>
      <c r="AP86" s="645"/>
      <c r="AQ86" s="645"/>
      <c r="AR86" s="1826"/>
      <c r="AS86" s="645"/>
      <c r="AT86" s="1826"/>
      <c r="AU86" s="646"/>
      <c r="AW86" s="33"/>
      <c r="AX86" s="1979"/>
      <c r="AY86" s="1828"/>
      <c r="AZ86" s="1826"/>
      <c r="BA86" s="645"/>
      <c r="BB86" s="1826"/>
      <c r="BC86" s="645"/>
      <c r="BD86" s="1826"/>
      <c r="BE86" s="645"/>
      <c r="BF86" s="1826"/>
      <c r="BG86" s="646"/>
      <c r="BH86" s="645"/>
      <c r="BI86" s="645"/>
      <c r="BJ86" s="1826"/>
      <c r="BK86" s="645"/>
      <c r="BL86" s="1826"/>
      <c r="BM86" s="646"/>
      <c r="BO86" s="33"/>
      <c r="BP86" s="1979"/>
      <c r="BQ86" s="1828"/>
      <c r="BR86" s="1826"/>
      <c r="BS86" s="645"/>
      <c r="BT86" s="1826"/>
      <c r="BU86" s="645"/>
      <c r="BV86" s="1826"/>
      <c r="BW86" s="645"/>
      <c r="BX86" s="1826"/>
      <c r="BY86" s="646"/>
      <c r="BZ86" s="645"/>
      <c r="CA86" s="645"/>
      <c r="CB86" s="1826"/>
      <c r="CC86" s="645"/>
      <c r="CD86" s="1826"/>
      <c r="CE86" s="646"/>
      <c r="CG86" s="33"/>
      <c r="CH86" s="1979"/>
      <c r="CI86" s="1828"/>
      <c r="CJ86" s="1826"/>
      <c r="CK86" s="645"/>
      <c r="CL86" s="1826"/>
      <c r="CM86" s="645"/>
      <c r="CN86" s="1826"/>
      <c r="CO86" s="645"/>
      <c r="CP86" s="1826"/>
      <c r="CQ86" s="646"/>
      <c r="CR86" s="645"/>
      <c r="CS86" s="645"/>
      <c r="CT86" s="1826"/>
      <c r="CU86" s="645"/>
      <c r="CV86" s="1826"/>
      <c r="CW86" s="646"/>
    </row>
    <row r="87" spans="1:102">
      <c r="A87" s="1280" t="s">
        <v>1338</v>
      </c>
      <c r="F87" s="1829">
        <f>IF(F62&gt;0,IF(F84&gt;=(0.75*SUM(F62,F66,F69,F72,F75,F78,F81,F84)),"Allowed","Disallowed"),0)</f>
        <v>0</v>
      </c>
      <c r="G87" s="1829">
        <f t="shared" ref="G87:K87" si="119">IF(G62&gt;0,IF(G84&gt;=(0.75*SUM(G62,G66,G69,G72,G75,G78,G81,G84)),"Allowed","Disallowed"),0)</f>
        <v>0</v>
      </c>
      <c r="H87" s="1829">
        <f t="shared" si="119"/>
        <v>0</v>
      </c>
      <c r="I87" s="1829">
        <f t="shared" si="119"/>
        <v>0</v>
      </c>
      <c r="J87" s="1829">
        <f t="shared" si="119"/>
        <v>0</v>
      </c>
      <c r="K87" s="1829">
        <f t="shared" si="119"/>
        <v>0</v>
      </c>
      <c r="L87" s="1822"/>
      <c r="M87" s="989"/>
      <c r="N87" s="1979"/>
      <c r="O87" s="574">
        <f>O63</f>
        <v>0</v>
      </c>
      <c r="P87" s="574">
        <f t="shared" ref="P87:R87" si="120">P63</f>
        <v>0</v>
      </c>
      <c r="Q87" s="1830">
        <f t="shared" si="120"/>
        <v>0</v>
      </c>
      <c r="R87" s="574">
        <f t="shared" si="120"/>
        <v>0</v>
      </c>
      <c r="S87" s="587"/>
      <c r="T87" s="574">
        <f>T63</f>
        <v>0</v>
      </c>
      <c r="U87" s="1830">
        <f t="shared" ref="U87:W87" si="121">U63</f>
        <v>0</v>
      </c>
      <c r="V87" s="574">
        <f t="shared" si="121"/>
        <v>0</v>
      </c>
      <c r="W87" s="584">
        <f t="shared" si="121"/>
        <v>0</v>
      </c>
      <c r="X87" s="1822"/>
      <c r="Y87" s="1037" t="s">
        <v>1620</v>
      </c>
      <c r="Z87" s="574">
        <f>IF(AD63="disallowed",0,Z63)</f>
        <v>0</v>
      </c>
      <c r="AA87" s="574">
        <f>IF(AD63="disallowed",0,AA63)</f>
        <v>0</v>
      </c>
      <c r="AB87" s="574">
        <f>IF(AD63="disallowed",0,AB63)</f>
        <v>0</v>
      </c>
      <c r="AC87" s="574">
        <f>IF(AD63="disallowed",0,AC63)</f>
        <v>0</v>
      </c>
      <c r="AE87" s="33"/>
      <c r="AF87" s="1979"/>
      <c r="AG87" s="574">
        <f>AG63</f>
        <v>0</v>
      </c>
      <c r="AH87" s="574">
        <f t="shared" ref="AH87:AJ87" si="122">AH63</f>
        <v>0</v>
      </c>
      <c r="AI87" s="1830">
        <f t="shared" si="122"/>
        <v>0</v>
      </c>
      <c r="AJ87" s="574">
        <f t="shared" si="122"/>
        <v>0</v>
      </c>
      <c r="AK87" s="587"/>
      <c r="AL87" s="574">
        <f>AL63</f>
        <v>0</v>
      </c>
      <c r="AM87" s="1830">
        <f t="shared" ref="AM87:AO87" si="123">AM63</f>
        <v>0</v>
      </c>
      <c r="AN87" s="574">
        <f t="shared" si="123"/>
        <v>0</v>
      </c>
      <c r="AO87" s="584">
        <f t="shared" si="123"/>
        <v>0</v>
      </c>
      <c r="AP87" s="1822"/>
      <c r="AQ87" s="1037" t="s">
        <v>1620</v>
      </c>
      <c r="AR87" s="574">
        <f>IF(AV63="disallowed",0,AR63)</f>
        <v>0</v>
      </c>
      <c r="AS87" s="574">
        <f>IF(AV63="disallowed",0,AS63)</f>
        <v>0</v>
      </c>
      <c r="AT87" s="574">
        <f>IF(AV63="disallowed",0,AT63)</f>
        <v>0</v>
      </c>
      <c r="AU87" s="574">
        <f>IF(AV63="disallowed",0,AU63)</f>
        <v>0</v>
      </c>
      <c r="AW87" s="33"/>
      <c r="AX87" s="1979"/>
      <c r="AY87" s="574">
        <f>AY63</f>
        <v>0</v>
      </c>
      <c r="AZ87" s="574">
        <f t="shared" ref="AZ87:BB87" si="124">AZ63</f>
        <v>0</v>
      </c>
      <c r="BA87" s="1830">
        <f t="shared" si="124"/>
        <v>0</v>
      </c>
      <c r="BB87" s="574">
        <f t="shared" si="124"/>
        <v>0</v>
      </c>
      <c r="BC87" s="587"/>
      <c r="BD87" s="574">
        <f>BD63</f>
        <v>0</v>
      </c>
      <c r="BE87" s="1830">
        <f t="shared" ref="BE87:BG87" si="125">BE63</f>
        <v>0</v>
      </c>
      <c r="BF87" s="574">
        <f t="shared" si="125"/>
        <v>0</v>
      </c>
      <c r="BG87" s="584">
        <f t="shared" si="125"/>
        <v>0</v>
      </c>
      <c r="BH87" s="1822"/>
      <c r="BI87" s="1037" t="s">
        <v>1620</v>
      </c>
      <c r="BJ87" s="574">
        <f>IF(BN63="disallowed",0,BJ63)</f>
        <v>0</v>
      </c>
      <c r="BK87" s="574">
        <f>IF(BN63="disallowed",0,BK63)</f>
        <v>0</v>
      </c>
      <c r="BL87" s="574">
        <f>IF(BN63="disallowed",0,BL63)</f>
        <v>0</v>
      </c>
      <c r="BM87" s="574">
        <f>IF(BN63="disallowed",0,BM63)</f>
        <v>0</v>
      </c>
      <c r="BO87" s="33"/>
      <c r="BP87" s="1979"/>
      <c r="BQ87" s="574">
        <f>BQ63</f>
        <v>0</v>
      </c>
      <c r="BR87" s="574">
        <f t="shared" ref="BR87:BT87" si="126">BR63</f>
        <v>0</v>
      </c>
      <c r="BS87" s="1830">
        <f t="shared" si="126"/>
        <v>0</v>
      </c>
      <c r="BT87" s="574">
        <f t="shared" si="126"/>
        <v>0</v>
      </c>
      <c r="BU87" s="587"/>
      <c r="BV87" s="574">
        <f>BV63</f>
        <v>0</v>
      </c>
      <c r="BW87" s="1830">
        <f t="shared" ref="BW87:BY87" si="127">BW63</f>
        <v>0</v>
      </c>
      <c r="BX87" s="574">
        <f t="shared" si="127"/>
        <v>0</v>
      </c>
      <c r="BY87" s="584">
        <f t="shared" si="127"/>
        <v>0</v>
      </c>
      <c r="BZ87" s="1822"/>
      <c r="CA87" s="1037" t="s">
        <v>1620</v>
      </c>
      <c r="CB87" s="574">
        <f>IF(CF63="disallowed",0,CB63)</f>
        <v>0</v>
      </c>
      <c r="CC87" s="574">
        <f>IF(CF63="disallowed",0,CC63)</f>
        <v>0</v>
      </c>
      <c r="CD87" s="574">
        <f>IF(CF63="disallowed",0,CD63)</f>
        <v>0</v>
      </c>
      <c r="CE87" s="574">
        <f>IF(CF63="disallowed",0,CE63)</f>
        <v>0</v>
      </c>
      <c r="CG87" s="33"/>
      <c r="CH87" s="1979"/>
      <c r="CI87" s="574">
        <f>CI63</f>
        <v>0</v>
      </c>
      <c r="CJ87" s="574">
        <f t="shared" ref="CJ87:CL87" si="128">CJ63</f>
        <v>0</v>
      </c>
      <c r="CK87" s="1830">
        <f t="shared" si="128"/>
        <v>0</v>
      </c>
      <c r="CL87" s="574">
        <f t="shared" si="128"/>
        <v>0</v>
      </c>
      <c r="CM87" s="587"/>
      <c r="CN87" s="574">
        <f>CN63</f>
        <v>0</v>
      </c>
      <c r="CO87" s="1830">
        <f t="shared" ref="CO87:CQ87" si="129">CO63</f>
        <v>0</v>
      </c>
      <c r="CP87" s="574">
        <f t="shared" si="129"/>
        <v>0</v>
      </c>
      <c r="CQ87" s="584">
        <f t="shared" si="129"/>
        <v>0</v>
      </c>
      <c r="CR87" s="1822"/>
      <c r="CS87" s="1037" t="s">
        <v>1620</v>
      </c>
      <c r="CT87" s="574">
        <f>IF(CX63="disallowed",0,CT63)</f>
        <v>0</v>
      </c>
      <c r="CU87" s="574">
        <f>IF(CX63="disallowed",0,CU63)</f>
        <v>0</v>
      </c>
      <c r="CV87" s="574">
        <f>IF(CX63="disallowed",0,CV63)</f>
        <v>0</v>
      </c>
      <c r="CW87" s="574">
        <f>IF(CX63="disallowed",0,CW63)</f>
        <v>0</v>
      </c>
    </row>
    <row r="88" spans="1:102" ht="38.25">
      <c r="M88" s="989"/>
      <c r="N88" s="1979"/>
      <c r="O88" s="1814" t="s">
        <v>1601</v>
      </c>
      <c r="P88" s="1814"/>
      <c r="Q88" s="1814"/>
      <c r="R88" s="1814"/>
      <c r="S88" s="580"/>
      <c r="T88" s="1814" t="s">
        <v>1603</v>
      </c>
      <c r="U88" s="1814"/>
      <c r="V88" s="1814"/>
      <c r="W88" s="1814"/>
      <c r="X88" s="1815"/>
      <c r="Y88" s="1815"/>
      <c r="Z88" s="1816" t="s">
        <v>1337</v>
      </c>
      <c r="AA88" s="1816"/>
      <c r="AB88" s="1816"/>
      <c r="AC88" s="1816"/>
      <c r="AE88" s="33"/>
      <c r="AF88" s="1979"/>
      <c r="AG88" s="1814" t="s">
        <v>1601</v>
      </c>
      <c r="AH88" s="1814"/>
      <c r="AI88" s="1814"/>
      <c r="AJ88" s="1814"/>
      <c r="AK88" s="580"/>
      <c r="AL88" s="1814" t="s">
        <v>1603</v>
      </c>
      <c r="AM88" s="1814"/>
      <c r="AN88" s="1814"/>
      <c r="AO88" s="1814"/>
      <c r="AP88" s="1815"/>
      <c r="AQ88" s="1815"/>
      <c r="AR88" s="1816" t="s">
        <v>1337</v>
      </c>
      <c r="AS88" s="1816"/>
      <c r="AT88" s="1816"/>
      <c r="AU88" s="1816"/>
      <c r="AW88" s="33"/>
      <c r="AX88" s="1979"/>
      <c r="AY88" s="1814" t="s">
        <v>1601</v>
      </c>
      <c r="AZ88" s="1814"/>
      <c r="BA88" s="1814"/>
      <c r="BB88" s="1814"/>
      <c r="BC88" s="580"/>
      <c r="BD88" s="1814" t="s">
        <v>1603</v>
      </c>
      <c r="BE88" s="1814"/>
      <c r="BF88" s="1814"/>
      <c r="BG88" s="1814"/>
      <c r="BH88" s="1815"/>
      <c r="BI88" s="1815"/>
      <c r="BJ88" s="1816" t="s">
        <v>1337</v>
      </c>
      <c r="BK88" s="1816"/>
      <c r="BL88" s="1816"/>
      <c r="BM88" s="1816"/>
      <c r="BO88" s="33"/>
      <c r="BP88" s="1979"/>
      <c r="BQ88" s="1814" t="s">
        <v>1601</v>
      </c>
      <c r="BR88" s="1814"/>
      <c r="BS88" s="1814"/>
      <c r="BT88" s="1814"/>
      <c r="BU88" s="580"/>
      <c r="BV88" s="1814" t="s">
        <v>1603</v>
      </c>
      <c r="BW88" s="1814"/>
      <c r="BX88" s="1814"/>
      <c r="BY88" s="1814"/>
      <c r="BZ88" s="1815"/>
      <c r="CA88" s="1815"/>
      <c r="CB88" s="1816" t="s">
        <v>1337</v>
      </c>
      <c r="CC88" s="1816"/>
      <c r="CD88" s="1816"/>
      <c r="CE88" s="1816"/>
      <c r="CG88" s="33"/>
      <c r="CH88" s="1979"/>
      <c r="CI88" s="1814" t="s">
        <v>1601</v>
      </c>
      <c r="CJ88" s="1814"/>
      <c r="CK88" s="1814"/>
      <c r="CL88" s="1814"/>
      <c r="CM88" s="580"/>
      <c r="CN88" s="1814" t="s">
        <v>1603</v>
      </c>
      <c r="CO88" s="1814"/>
      <c r="CP88" s="1814"/>
      <c r="CQ88" s="1814"/>
      <c r="CR88" s="1815"/>
      <c r="CS88" s="1815"/>
      <c r="CT88" s="1816" t="s">
        <v>1337</v>
      </c>
      <c r="CU88" s="1816"/>
      <c r="CV88" s="1816"/>
      <c r="CW88" s="1816"/>
    </row>
    <row r="89" spans="1:102" ht="51">
      <c r="A89" s="583" t="str">
        <f>Cover!C24</f>
        <v>- none -</v>
      </c>
      <c r="M89" s="989"/>
      <c r="N89" s="1979"/>
      <c r="O89" s="1042" t="s">
        <v>1309</v>
      </c>
      <c r="P89" s="1817" t="s">
        <v>1602</v>
      </c>
      <c r="Q89" s="1817" t="s">
        <v>199</v>
      </c>
      <c r="R89" s="1817" t="s">
        <v>317</v>
      </c>
      <c r="S89" s="1310"/>
      <c r="T89" s="1042" t="s">
        <v>1309</v>
      </c>
      <c r="U89" s="1817" t="s">
        <v>1602</v>
      </c>
      <c r="V89" s="1817" t="s">
        <v>199</v>
      </c>
      <c r="W89" s="1817" t="s">
        <v>317</v>
      </c>
      <c r="X89" s="1310"/>
      <c r="Y89" s="1036"/>
      <c r="Z89" s="1042" t="s">
        <v>1309</v>
      </c>
      <c r="AA89" s="1817" t="s">
        <v>1602</v>
      </c>
      <c r="AB89" s="1817" t="s">
        <v>199</v>
      </c>
      <c r="AC89" s="1817" t="s">
        <v>317</v>
      </c>
      <c r="AE89" s="33"/>
      <c r="AF89" s="1979"/>
      <c r="AG89" s="1042" t="s">
        <v>1309</v>
      </c>
      <c r="AH89" s="1817" t="s">
        <v>1602</v>
      </c>
      <c r="AI89" s="1817" t="s">
        <v>199</v>
      </c>
      <c r="AJ89" s="1817" t="s">
        <v>317</v>
      </c>
      <c r="AK89" s="1310"/>
      <c r="AL89" s="1042" t="s">
        <v>1309</v>
      </c>
      <c r="AM89" s="1817" t="s">
        <v>1602</v>
      </c>
      <c r="AN89" s="1817" t="s">
        <v>199</v>
      </c>
      <c r="AO89" s="1817" t="s">
        <v>317</v>
      </c>
      <c r="AP89" s="1310"/>
      <c r="AQ89" s="1036"/>
      <c r="AR89" s="1042" t="s">
        <v>1309</v>
      </c>
      <c r="AS89" s="1817" t="s">
        <v>1602</v>
      </c>
      <c r="AT89" s="1817" t="s">
        <v>199</v>
      </c>
      <c r="AU89" s="1817" t="s">
        <v>317</v>
      </c>
      <c r="AW89" s="33"/>
      <c r="AX89" s="1979"/>
      <c r="AY89" s="1042" t="s">
        <v>1309</v>
      </c>
      <c r="AZ89" s="1817" t="s">
        <v>1602</v>
      </c>
      <c r="BA89" s="1817" t="s">
        <v>199</v>
      </c>
      <c r="BB89" s="1817" t="s">
        <v>317</v>
      </c>
      <c r="BC89" s="1310"/>
      <c r="BD89" s="1042" t="s">
        <v>1309</v>
      </c>
      <c r="BE89" s="1817" t="s">
        <v>1602</v>
      </c>
      <c r="BF89" s="1817" t="s">
        <v>199</v>
      </c>
      <c r="BG89" s="1817" t="s">
        <v>317</v>
      </c>
      <c r="BH89" s="1310"/>
      <c r="BI89" s="1036"/>
      <c r="BJ89" s="1042" t="s">
        <v>1309</v>
      </c>
      <c r="BK89" s="1817" t="s">
        <v>1602</v>
      </c>
      <c r="BL89" s="1817" t="s">
        <v>199</v>
      </c>
      <c r="BM89" s="1817" t="s">
        <v>317</v>
      </c>
      <c r="BO89" s="33"/>
      <c r="BP89" s="1979"/>
      <c r="BQ89" s="1042" t="s">
        <v>1309</v>
      </c>
      <c r="BR89" s="1817" t="s">
        <v>1602</v>
      </c>
      <c r="BS89" s="1817" t="s">
        <v>199</v>
      </c>
      <c r="BT89" s="1817" t="s">
        <v>317</v>
      </c>
      <c r="BU89" s="1310"/>
      <c r="BV89" s="1042" t="s">
        <v>1309</v>
      </c>
      <c r="BW89" s="1817" t="s">
        <v>1602</v>
      </c>
      <c r="BX89" s="1817" t="s">
        <v>199</v>
      </c>
      <c r="BY89" s="1817" t="s">
        <v>317</v>
      </c>
      <c r="BZ89" s="1310"/>
      <c r="CA89" s="1036"/>
      <c r="CB89" s="1042" t="s">
        <v>1309</v>
      </c>
      <c r="CC89" s="1817" t="s">
        <v>1602</v>
      </c>
      <c r="CD89" s="1817" t="s">
        <v>199</v>
      </c>
      <c r="CE89" s="1817" t="s">
        <v>317</v>
      </c>
      <c r="CG89" s="33"/>
      <c r="CH89" s="1979"/>
      <c r="CI89" s="1042" t="s">
        <v>1309</v>
      </c>
      <c r="CJ89" s="1817" t="s">
        <v>1602</v>
      </c>
      <c r="CK89" s="1817" t="s">
        <v>199</v>
      </c>
      <c r="CL89" s="1817" t="s">
        <v>317</v>
      </c>
      <c r="CM89" s="1310"/>
      <c r="CN89" s="1042" t="s">
        <v>1309</v>
      </c>
      <c r="CO89" s="1817" t="s">
        <v>1602</v>
      </c>
      <c r="CP89" s="1817" t="s">
        <v>199</v>
      </c>
      <c r="CQ89" s="1817" t="s">
        <v>317</v>
      </c>
      <c r="CR89" s="1310"/>
      <c r="CS89" s="1036"/>
      <c r="CT89" s="1042" t="s">
        <v>1309</v>
      </c>
      <c r="CU89" s="1817" t="s">
        <v>1602</v>
      </c>
      <c r="CV89" s="1817" t="s">
        <v>199</v>
      </c>
      <c r="CW89" s="1817" t="s">
        <v>317</v>
      </c>
    </row>
    <row r="90" spans="1:102">
      <c r="A90" s="49" t="s">
        <v>147</v>
      </c>
      <c r="B90" s="1037" t="s">
        <v>148</v>
      </c>
      <c r="C90" s="254"/>
      <c r="D90" s="587"/>
      <c r="E90" s="71"/>
      <c r="F90" s="1041"/>
      <c r="G90" s="1041"/>
      <c r="H90" s="1041"/>
      <c r="I90" s="1041"/>
      <c r="J90" s="1041"/>
      <c r="K90" s="1041"/>
      <c r="L90" s="59">
        <f>SUM(G90:K90)</f>
        <v>0</v>
      </c>
      <c r="M90" s="989"/>
      <c r="N90" s="1979"/>
      <c r="O90" s="250"/>
      <c r="P90" s="250"/>
      <c r="Q90" s="580"/>
      <c r="R90" s="250"/>
      <c r="S90" s="580"/>
      <c r="T90" s="250"/>
      <c r="U90" s="580"/>
      <c r="V90" s="250"/>
      <c r="W90" s="1818"/>
      <c r="X90" s="580"/>
      <c r="Y90" s="580"/>
      <c r="Z90" s="250"/>
      <c r="AA90" s="580"/>
      <c r="AB90" s="250"/>
      <c r="AC90" s="1818"/>
      <c r="AE90" s="33"/>
      <c r="AF90" s="1979"/>
      <c r="AG90" s="250"/>
      <c r="AH90" s="250"/>
      <c r="AI90" s="580"/>
      <c r="AJ90" s="250"/>
      <c r="AK90" s="580"/>
      <c r="AL90" s="250"/>
      <c r="AM90" s="580"/>
      <c r="AN90" s="250"/>
      <c r="AO90" s="1818"/>
      <c r="AP90" s="580"/>
      <c r="AQ90" s="580"/>
      <c r="AR90" s="250"/>
      <c r="AS90" s="580"/>
      <c r="AT90" s="250"/>
      <c r="AU90" s="1818"/>
      <c r="AW90" s="33"/>
      <c r="AX90" s="1979"/>
      <c r="AY90" s="250"/>
      <c r="AZ90" s="250"/>
      <c r="BA90" s="580"/>
      <c r="BB90" s="250"/>
      <c r="BC90" s="580"/>
      <c r="BD90" s="250"/>
      <c r="BE90" s="580"/>
      <c r="BF90" s="250"/>
      <c r="BG90" s="1818"/>
      <c r="BH90" s="580"/>
      <c r="BI90" s="580"/>
      <c r="BJ90" s="250"/>
      <c r="BK90" s="580"/>
      <c r="BL90" s="250"/>
      <c r="BM90" s="1818"/>
      <c r="BO90" s="33"/>
      <c r="BP90" s="1979"/>
      <c r="BQ90" s="250"/>
      <c r="BR90" s="250"/>
      <c r="BS90" s="580"/>
      <c r="BT90" s="250"/>
      <c r="BU90" s="580"/>
      <c r="BV90" s="250"/>
      <c r="BW90" s="580"/>
      <c r="BX90" s="250"/>
      <c r="BY90" s="1818"/>
      <c r="BZ90" s="580"/>
      <c r="CA90" s="580"/>
      <c r="CB90" s="250"/>
      <c r="CC90" s="580"/>
      <c r="CD90" s="250"/>
      <c r="CE90" s="1818"/>
      <c r="CG90" s="33"/>
      <c r="CH90" s="1979"/>
      <c r="CI90" s="250"/>
      <c r="CJ90" s="250"/>
      <c r="CK90" s="580"/>
      <c r="CL90" s="250"/>
      <c r="CM90" s="580"/>
      <c r="CN90" s="250"/>
      <c r="CO90" s="580"/>
      <c r="CP90" s="250"/>
      <c r="CQ90" s="1818"/>
      <c r="CR90" s="580"/>
      <c r="CS90" s="580"/>
      <c r="CT90" s="250"/>
      <c r="CU90" s="580"/>
      <c r="CV90" s="250"/>
      <c r="CW90" s="1818"/>
    </row>
    <row r="91" spans="1:102">
      <c r="A91" s="49" t="s">
        <v>147</v>
      </c>
      <c r="B91" s="1037" t="s">
        <v>149</v>
      </c>
      <c r="C91" s="254"/>
      <c r="D91" s="587"/>
      <c r="E91" s="71"/>
      <c r="F91" s="1041"/>
      <c r="G91" s="1041"/>
      <c r="H91" s="1041"/>
      <c r="I91" s="1041"/>
      <c r="J91" s="1041"/>
      <c r="K91" s="1041"/>
      <c r="L91" s="59">
        <f>SUM(G91:K91)</f>
        <v>0</v>
      </c>
      <c r="M91" s="989"/>
      <c r="N91" s="1979"/>
      <c r="O91" s="583">
        <f>'C1 - Costs Matrix 2011'!$W$64+'C1 - Costs Matrix 2011'!$Q$64</f>
        <v>0</v>
      </c>
      <c r="P91" s="583">
        <f>'C1 - Costs Matrix 2011'!$AQ$64</f>
        <v>0</v>
      </c>
      <c r="Q91" s="1819">
        <f>'C1 - Costs Matrix 2011'!$AG$64</f>
        <v>0</v>
      </c>
      <c r="R91" s="583">
        <f>'C1 - Costs Matrix 2011'!$AP$64</f>
        <v>0</v>
      </c>
      <c r="S91" s="587"/>
      <c r="T91" s="1820"/>
      <c r="U91" s="1821"/>
      <c r="V91" s="14"/>
      <c r="W91" s="1821"/>
      <c r="X91" s="1822"/>
      <c r="Y91" s="1389" t="s">
        <v>1622</v>
      </c>
      <c r="Z91" s="1823">
        <f>O91-T91</f>
        <v>0</v>
      </c>
      <c r="AA91" s="1824">
        <f t="shared" ref="AA91:AC91" si="130">P91-U91</f>
        <v>0</v>
      </c>
      <c r="AB91" s="1823">
        <f t="shared" si="130"/>
        <v>0</v>
      </c>
      <c r="AC91" s="1825">
        <f t="shared" si="130"/>
        <v>0</v>
      </c>
      <c r="AD91" s="1829">
        <f>G115</f>
        <v>0</v>
      </c>
      <c r="AE91" s="33"/>
      <c r="AF91" s="1979"/>
      <c r="AG91" s="583">
        <f>'C1 - Costs Matrix 2012'!$W$64+'C1 - Costs Matrix 2012'!$Q$64</f>
        <v>0</v>
      </c>
      <c r="AH91" s="583">
        <f>'C1 - Costs Matrix 2012'!$AQ$64</f>
        <v>0</v>
      </c>
      <c r="AI91" s="1819">
        <f>'C1 - Costs Matrix 2012'!$AG$64</f>
        <v>0</v>
      </c>
      <c r="AJ91" s="583">
        <f>'C1 - Costs Matrix 2012'!$AP$64</f>
        <v>0</v>
      </c>
      <c r="AK91" s="587"/>
      <c r="AL91" s="1820"/>
      <c r="AM91" s="1821"/>
      <c r="AN91" s="14"/>
      <c r="AO91" s="1821"/>
      <c r="AP91" s="1822"/>
      <c r="AQ91" s="1389" t="s">
        <v>1622</v>
      </c>
      <c r="AR91" s="1823">
        <f>AG91-AL91</f>
        <v>0</v>
      </c>
      <c r="AS91" s="1824">
        <f t="shared" ref="AS91" si="131">AH91-AM91</f>
        <v>0</v>
      </c>
      <c r="AT91" s="1823">
        <f t="shared" ref="AT91" si="132">AI91-AN91</f>
        <v>0</v>
      </c>
      <c r="AU91" s="1825">
        <f t="shared" ref="AU91" si="133">AJ91-AO91</f>
        <v>0</v>
      </c>
      <c r="AV91" s="1829">
        <f>H115</f>
        <v>0</v>
      </c>
      <c r="AW91" s="33"/>
      <c r="AX91" s="1979"/>
      <c r="AY91" s="583">
        <f>'C1 - Costs Matrix 2013'!$W$64+'C1 - Costs Matrix 2013'!$Q$64</f>
        <v>0</v>
      </c>
      <c r="AZ91" s="583">
        <f>'C1 - Costs Matrix 2013'!$AQ$64</f>
        <v>0</v>
      </c>
      <c r="BA91" s="1819">
        <f>'C1 - Costs Matrix 2013'!$AG$64</f>
        <v>0</v>
      </c>
      <c r="BB91" s="583">
        <f>'C1 - Costs Matrix 2013'!$AP$64</f>
        <v>0</v>
      </c>
      <c r="BC91" s="587"/>
      <c r="BD91" s="1820"/>
      <c r="BE91" s="1821"/>
      <c r="BF91" s="14"/>
      <c r="BG91" s="1821"/>
      <c r="BH91" s="1822"/>
      <c r="BI91" s="1389" t="s">
        <v>1622</v>
      </c>
      <c r="BJ91" s="1823">
        <f>AY91-BD91</f>
        <v>0</v>
      </c>
      <c r="BK91" s="1824">
        <f t="shared" ref="BK91" si="134">AZ91-BE91</f>
        <v>0</v>
      </c>
      <c r="BL91" s="1823">
        <f t="shared" ref="BL91" si="135">BA91-BF91</f>
        <v>0</v>
      </c>
      <c r="BM91" s="1825">
        <f t="shared" ref="BM91" si="136">BB91-BG91</f>
        <v>0</v>
      </c>
      <c r="BN91" s="1829">
        <f>I115</f>
        <v>0</v>
      </c>
      <c r="BO91" s="33"/>
      <c r="BP91" s="1979"/>
      <c r="BQ91" s="583">
        <f>'C1 - Costs Matrix 2014'!$W$64+'C1 - Costs Matrix 2014'!$Q$64</f>
        <v>0</v>
      </c>
      <c r="BR91" s="583">
        <f>'C1 - Costs Matrix 2014'!$AQ$64</f>
        <v>0</v>
      </c>
      <c r="BS91" s="1819">
        <f>'C1 - Costs Matrix 2014'!$AG$64</f>
        <v>0</v>
      </c>
      <c r="BT91" s="583">
        <f>'C1 - Costs Matrix 2014'!$AP$64</f>
        <v>0</v>
      </c>
      <c r="BU91" s="587"/>
      <c r="BV91" s="1820"/>
      <c r="BW91" s="1821"/>
      <c r="BX91" s="14"/>
      <c r="BY91" s="1821"/>
      <c r="BZ91" s="1822"/>
      <c r="CA91" s="1389" t="s">
        <v>1622</v>
      </c>
      <c r="CB91" s="1823">
        <f>BQ91-BV91</f>
        <v>0</v>
      </c>
      <c r="CC91" s="1824">
        <f t="shared" ref="CC91" si="137">BR91-BW91</f>
        <v>0</v>
      </c>
      <c r="CD91" s="1823">
        <f t="shared" ref="CD91" si="138">BS91-BX91</f>
        <v>0</v>
      </c>
      <c r="CE91" s="1825">
        <f t="shared" ref="CE91" si="139">BT91-BY91</f>
        <v>0</v>
      </c>
      <c r="CF91" s="1829">
        <f>J115</f>
        <v>0</v>
      </c>
      <c r="CG91" s="33"/>
      <c r="CH91" s="1979"/>
      <c r="CI91" s="583">
        <f>'C1 - Costs Matrix 2015'!$W$64+'C1 - Costs Matrix 2015'!$Q$64</f>
        <v>0</v>
      </c>
      <c r="CJ91" s="583">
        <f>'C1 - Costs Matrix 2015'!$AQ$64</f>
        <v>0</v>
      </c>
      <c r="CK91" s="1819">
        <f>'C1 - Costs Matrix 2015'!$AG$64</f>
        <v>0</v>
      </c>
      <c r="CL91" s="583">
        <f>'C1 - Costs Matrix 2015'!$AP$64</f>
        <v>0</v>
      </c>
      <c r="CM91" s="587"/>
      <c r="CN91" s="1820"/>
      <c r="CO91" s="1821"/>
      <c r="CP91" s="14"/>
      <c r="CQ91" s="1821"/>
      <c r="CR91" s="1822"/>
      <c r="CS91" s="1389" t="s">
        <v>1622</v>
      </c>
      <c r="CT91" s="1823">
        <f>CI91-CN91</f>
        <v>0</v>
      </c>
      <c r="CU91" s="1824">
        <f t="shared" ref="CU91" si="140">CJ91-CO91</f>
        <v>0</v>
      </c>
      <c r="CV91" s="1823">
        <f t="shared" ref="CV91" si="141">CK91-CP91</f>
        <v>0</v>
      </c>
      <c r="CW91" s="1825">
        <f t="shared" ref="CW91" si="142">CL91-CQ91</f>
        <v>0</v>
      </c>
      <c r="CX91" s="1829">
        <f>K115</f>
        <v>0</v>
      </c>
    </row>
    <row r="92" spans="1:102">
      <c r="A92" s="49" t="s">
        <v>147</v>
      </c>
      <c r="B92" s="1037" t="s">
        <v>150</v>
      </c>
      <c r="C92" s="254"/>
      <c r="D92" s="587"/>
      <c r="E92" s="71"/>
      <c r="F92" s="208">
        <f t="shared" ref="F92:L92" si="143">IF(ISERROR(F91/F90),0,F91/F90)</f>
        <v>0</v>
      </c>
      <c r="G92" s="208">
        <f t="shared" si="143"/>
        <v>0</v>
      </c>
      <c r="H92" s="208">
        <f t="shared" si="143"/>
        <v>0</v>
      </c>
      <c r="I92" s="208">
        <f t="shared" si="143"/>
        <v>0</v>
      </c>
      <c r="J92" s="208">
        <f t="shared" si="143"/>
        <v>0</v>
      </c>
      <c r="K92" s="208">
        <f t="shared" si="143"/>
        <v>0</v>
      </c>
      <c r="L92" s="208">
        <f t="shared" si="143"/>
        <v>0</v>
      </c>
      <c r="M92" s="989"/>
      <c r="N92" s="1979"/>
      <c r="O92" s="1826"/>
      <c r="P92" s="1826"/>
      <c r="Q92" s="645"/>
      <c r="R92" s="1826"/>
      <c r="S92" s="645"/>
      <c r="T92" s="1826"/>
      <c r="U92" s="645"/>
      <c r="V92" s="1826"/>
      <c r="W92" s="646"/>
      <c r="X92" s="645"/>
      <c r="Y92" s="645"/>
      <c r="Z92" s="1826"/>
      <c r="AA92" s="645"/>
      <c r="AB92" s="1826"/>
      <c r="AC92" s="646"/>
      <c r="AE92" s="33"/>
      <c r="AF92" s="1982"/>
      <c r="AG92" s="1826"/>
      <c r="AH92" s="1826"/>
      <c r="AI92" s="645"/>
      <c r="AJ92" s="1826"/>
      <c r="AK92" s="645"/>
      <c r="AL92" s="1826"/>
      <c r="AM92" s="645"/>
      <c r="AN92" s="1826"/>
      <c r="AO92" s="646"/>
      <c r="AP92" s="645"/>
      <c r="AQ92" s="645"/>
      <c r="AR92" s="1826"/>
      <c r="AS92" s="645"/>
      <c r="AT92" s="1826"/>
      <c r="AU92" s="646"/>
      <c r="AW92" s="33"/>
      <c r="AX92" s="1979"/>
      <c r="AY92" s="1826"/>
      <c r="AZ92" s="1826"/>
      <c r="BA92" s="645"/>
      <c r="BB92" s="1826"/>
      <c r="BC92" s="645"/>
      <c r="BD92" s="1826"/>
      <c r="BE92" s="645"/>
      <c r="BF92" s="1826"/>
      <c r="BG92" s="646"/>
      <c r="BH92" s="645"/>
      <c r="BI92" s="645"/>
      <c r="BJ92" s="1826"/>
      <c r="BK92" s="645"/>
      <c r="BL92" s="1826"/>
      <c r="BM92" s="646"/>
      <c r="BO92" s="33"/>
      <c r="BP92" s="1979"/>
      <c r="BQ92" s="1826"/>
      <c r="BR92" s="1826"/>
      <c r="BS92" s="645"/>
      <c r="BT92" s="1826"/>
      <c r="BU92" s="645"/>
      <c r="BV92" s="1826"/>
      <c r="BW92" s="645"/>
      <c r="BX92" s="1826"/>
      <c r="BY92" s="646"/>
      <c r="BZ92" s="645"/>
      <c r="CA92" s="645"/>
      <c r="CB92" s="1826"/>
      <c r="CC92" s="645"/>
      <c r="CD92" s="1826"/>
      <c r="CE92" s="646"/>
      <c r="CG92" s="33"/>
      <c r="CH92" s="1979"/>
      <c r="CI92" s="1826"/>
      <c r="CJ92" s="1826"/>
      <c r="CK92" s="645"/>
      <c r="CL92" s="1826"/>
      <c r="CM92" s="645"/>
      <c r="CN92" s="1826"/>
      <c r="CO92" s="645"/>
      <c r="CP92" s="1826"/>
      <c r="CQ92" s="646"/>
      <c r="CR92" s="645"/>
      <c r="CS92" s="645"/>
      <c r="CT92" s="1826"/>
      <c r="CU92" s="645"/>
      <c r="CV92" s="1826"/>
      <c r="CW92" s="646"/>
    </row>
    <row r="93" spans="1:102" ht="25.5">
      <c r="A93" s="1834" t="s">
        <v>1607</v>
      </c>
      <c r="B93" s="1037" t="s">
        <v>149</v>
      </c>
      <c r="C93" s="254"/>
      <c r="D93" s="587"/>
      <c r="E93" s="71"/>
      <c r="F93" s="1833"/>
      <c r="G93" s="1833"/>
      <c r="H93" s="1833"/>
      <c r="I93" s="1833"/>
      <c r="J93" s="1833"/>
      <c r="K93" s="1833"/>
      <c r="L93" s="208">
        <f>SUM(G93:K93)</f>
        <v>0</v>
      </c>
      <c r="M93" s="989"/>
      <c r="N93" s="1979"/>
      <c r="O93" s="14"/>
      <c r="P93" s="14"/>
      <c r="Q93" s="14"/>
      <c r="R93" s="14"/>
      <c r="S93" s="645"/>
      <c r="T93" s="1820"/>
      <c r="U93" s="14"/>
      <c r="V93" s="14"/>
      <c r="W93" s="14"/>
      <c r="X93" s="1822"/>
      <c r="Y93" s="1389"/>
      <c r="Z93" s="1823">
        <f>O93-T93</f>
        <v>0</v>
      </c>
      <c r="AA93" s="1824">
        <f t="shared" ref="AA93" si="144">P93-U93</f>
        <v>0</v>
      </c>
      <c r="AB93" s="1823">
        <f t="shared" ref="AB93" si="145">Q93-V93</f>
        <v>0</v>
      </c>
      <c r="AC93" s="1825">
        <f t="shared" ref="AC93" si="146">R93-W93</f>
        <v>0</v>
      </c>
      <c r="AE93" s="33"/>
      <c r="AF93" s="1982"/>
      <c r="AG93" s="14"/>
      <c r="AH93" s="14"/>
      <c r="AI93" s="14"/>
      <c r="AJ93" s="14"/>
      <c r="AK93" s="645"/>
      <c r="AL93" s="1820"/>
      <c r="AM93" s="14"/>
      <c r="AN93" s="14"/>
      <c r="AO93" s="14"/>
      <c r="AP93" s="1822"/>
      <c r="AQ93" s="1389"/>
      <c r="AR93" s="1823">
        <f>AG93-AL93</f>
        <v>0</v>
      </c>
      <c r="AS93" s="1824">
        <f t="shared" ref="AS93" si="147">AH93-AM93</f>
        <v>0</v>
      </c>
      <c r="AT93" s="1823">
        <f t="shared" ref="AT93" si="148">AI93-AN93</f>
        <v>0</v>
      </c>
      <c r="AU93" s="1825">
        <f t="shared" ref="AU93" si="149">AJ93-AO93</f>
        <v>0</v>
      </c>
      <c r="AW93" s="33"/>
      <c r="AX93" s="1979"/>
      <c r="AY93" s="14"/>
      <c r="AZ93" s="14"/>
      <c r="BA93" s="14"/>
      <c r="BB93" s="14"/>
      <c r="BC93" s="645"/>
      <c r="BD93" s="1820"/>
      <c r="BE93" s="14"/>
      <c r="BF93" s="14"/>
      <c r="BG93" s="14"/>
      <c r="BH93" s="1822"/>
      <c r="BI93" s="1389"/>
      <c r="BJ93" s="1823">
        <f>AY93-BD93</f>
        <v>0</v>
      </c>
      <c r="BK93" s="1824">
        <f t="shared" ref="BK93" si="150">AZ93-BE93</f>
        <v>0</v>
      </c>
      <c r="BL93" s="1823">
        <f t="shared" ref="BL93" si="151">BA93-BF93</f>
        <v>0</v>
      </c>
      <c r="BM93" s="1825">
        <f t="shared" ref="BM93" si="152">BB93-BG93</f>
        <v>0</v>
      </c>
      <c r="BO93" s="33"/>
      <c r="BP93" s="1979"/>
      <c r="BQ93" s="14"/>
      <c r="BR93" s="14"/>
      <c r="BS93" s="14"/>
      <c r="BT93" s="14"/>
      <c r="BU93" s="645"/>
      <c r="BV93" s="1820"/>
      <c r="BW93" s="14"/>
      <c r="BX93" s="14"/>
      <c r="BY93" s="14"/>
      <c r="BZ93" s="1822"/>
      <c r="CA93" s="1389"/>
      <c r="CB93" s="1823">
        <f>BQ93-BV93</f>
        <v>0</v>
      </c>
      <c r="CC93" s="1824">
        <f t="shared" ref="CC93" si="153">BR93-BW93</f>
        <v>0</v>
      </c>
      <c r="CD93" s="1823">
        <f t="shared" ref="CD93" si="154">BS93-BX93</f>
        <v>0</v>
      </c>
      <c r="CE93" s="1825">
        <f t="shared" ref="CE93" si="155">BT93-BY93</f>
        <v>0</v>
      </c>
      <c r="CG93" s="33"/>
      <c r="CH93" s="1979"/>
      <c r="CI93" s="14"/>
      <c r="CJ93" s="14"/>
      <c r="CK93" s="14"/>
      <c r="CL93" s="14"/>
      <c r="CM93" s="645"/>
      <c r="CN93" s="1820"/>
      <c r="CO93" s="14"/>
      <c r="CP93" s="14"/>
      <c r="CQ93" s="14"/>
      <c r="CR93" s="1822"/>
      <c r="CS93" s="1389"/>
      <c r="CT93" s="1823">
        <f>CI93-CN93</f>
        <v>0</v>
      </c>
      <c r="CU93" s="1824">
        <f t="shared" ref="CU93" si="156">CJ93-CO93</f>
        <v>0</v>
      </c>
      <c r="CV93" s="1823">
        <f t="shared" ref="CV93" si="157">CK93-CP93</f>
        <v>0</v>
      </c>
      <c r="CW93" s="1825">
        <f t="shared" ref="CW93" si="158">CL93-CQ93</f>
        <v>0</v>
      </c>
    </row>
    <row r="94" spans="1:102">
      <c r="A94" s="14" t="s">
        <v>229</v>
      </c>
      <c r="B94" s="1037" t="s">
        <v>148</v>
      </c>
      <c r="C94" s="254"/>
      <c r="D94" s="587"/>
      <c r="E94" s="71"/>
      <c r="F94" s="1041"/>
      <c r="G94" s="1041"/>
      <c r="H94" s="1041"/>
      <c r="I94" s="1041"/>
      <c r="J94" s="1041"/>
      <c r="K94" s="1041"/>
      <c r="L94" s="59">
        <f>SUM(G94:K94)</f>
        <v>0</v>
      </c>
      <c r="M94" s="989"/>
      <c r="N94" s="1979"/>
      <c r="O94" s="1826"/>
      <c r="P94" s="1826"/>
      <c r="Q94" s="645"/>
      <c r="R94" s="1826"/>
      <c r="S94" s="645"/>
      <c r="T94" s="1826"/>
      <c r="U94" s="645"/>
      <c r="V94" s="1826"/>
      <c r="W94" s="646"/>
      <c r="X94" s="645"/>
      <c r="Y94" s="645"/>
      <c r="Z94" s="1826"/>
      <c r="AA94" s="645"/>
      <c r="AB94" s="1826"/>
      <c r="AC94" s="646"/>
      <c r="AE94" s="33"/>
      <c r="AF94" s="1982"/>
      <c r="AG94" s="1826"/>
      <c r="AH94" s="1826"/>
      <c r="AI94" s="645"/>
      <c r="AJ94" s="1826"/>
      <c r="AK94" s="645"/>
      <c r="AL94" s="1826"/>
      <c r="AM94" s="645"/>
      <c r="AN94" s="1826"/>
      <c r="AO94" s="646"/>
      <c r="AP94" s="645"/>
      <c r="AQ94" s="645"/>
      <c r="AR94" s="1826"/>
      <c r="AS94" s="645"/>
      <c r="AT94" s="1826"/>
      <c r="AU94" s="646"/>
      <c r="AW94" s="33"/>
      <c r="AX94" s="1979"/>
      <c r="AY94" s="1826"/>
      <c r="AZ94" s="1826"/>
      <c r="BA94" s="645"/>
      <c r="BB94" s="1826"/>
      <c r="BC94" s="645"/>
      <c r="BD94" s="1826"/>
      <c r="BE94" s="645"/>
      <c r="BF94" s="1826"/>
      <c r="BG94" s="646"/>
      <c r="BH94" s="645"/>
      <c r="BI94" s="645"/>
      <c r="BJ94" s="1826"/>
      <c r="BK94" s="645"/>
      <c r="BL94" s="1826"/>
      <c r="BM94" s="646"/>
      <c r="BO94" s="33"/>
      <c r="BP94" s="1979"/>
      <c r="BQ94" s="1826"/>
      <c r="BR94" s="1826"/>
      <c r="BS94" s="645"/>
      <c r="BT94" s="1826"/>
      <c r="BU94" s="645"/>
      <c r="BV94" s="1826"/>
      <c r="BW94" s="645"/>
      <c r="BX94" s="1826"/>
      <c r="BY94" s="646"/>
      <c r="BZ94" s="645"/>
      <c r="CA94" s="645"/>
      <c r="CB94" s="1826"/>
      <c r="CC94" s="645"/>
      <c r="CD94" s="1826"/>
      <c r="CE94" s="646"/>
      <c r="CG94" s="33"/>
      <c r="CH94" s="1979"/>
      <c r="CI94" s="1826"/>
      <c r="CJ94" s="1826"/>
      <c r="CK94" s="645"/>
      <c r="CL94" s="1826"/>
      <c r="CM94" s="645"/>
      <c r="CN94" s="1826"/>
      <c r="CO94" s="645"/>
      <c r="CP94" s="1826"/>
      <c r="CQ94" s="646"/>
      <c r="CR94" s="645"/>
      <c r="CS94" s="645"/>
      <c r="CT94" s="1826"/>
      <c r="CU94" s="645"/>
      <c r="CV94" s="1826"/>
      <c r="CW94" s="646"/>
    </row>
    <row r="95" spans="1:102">
      <c r="A95" s="75" t="str">
        <f>A94</f>
        <v>Other Related Party a</v>
      </c>
      <c r="B95" s="1037" t="s">
        <v>149</v>
      </c>
      <c r="C95" s="254"/>
      <c r="D95" s="587"/>
      <c r="E95" s="71"/>
      <c r="F95" s="1041"/>
      <c r="G95" s="1041"/>
      <c r="H95" s="1041"/>
      <c r="I95" s="1041"/>
      <c r="J95" s="1041"/>
      <c r="K95" s="1041"/>
      <c r="L95" s="59">
        <f>SUM(G95:K95)</f>
        <v>0</v>
      </c>
      <c r="M95" s="989"/>
      <c r="N95" s="1979"/>
      <c r="O95" s="1826"/>
      <c r="P95" s="1826"/>
      <c r="Q95" s="645"/>
      <c r="R95" s="1826"/>
      <c r="S95" s="645"/>
      <c r="T95" s="1826"/>
      <c r="U95" s="645"/>
      <c r="V95" s="1826"/>
      <c r="W95" s="646"/>
      <c r="X95" s="645"/>
      <c r="Y95" s="645"/>
      <c r="Z95" s="1826"/>
      <c r="AA95" s="645"/>
      <c r="AB95" s="1826"/>
      <c r="AC95" s="646"/>
      <c r="AE95" s="33"/>
      <c r="AF95" s="1979"/>
      <c r="AG95" s="1826"/>
      <c r="AH95" s="1826"/>
      <c r="AI95" s="645"/>
      <c r="AJ95" s="1826"/>
      <c r="AK95" s="645"/>
      <c r="AL95" s="1826"/>
      <c r="AM95" s="645"/>
      <c r="AN95" s="1826"/>
      <c r="AO95" s="646"/>
      <c r="AP95" s="645"/>
      <c r="AQ95" s="645"/>
      <c r="AR95" s="1826"/>
      <c r="AS95" s="645"/>
      <c r="AT95" s="1826"/>
      <c r="AU95" s="646"/>
      <c r="AW95" s="33"/>
      <c r="AX95" s="1979"/>
      <c r="AY95" s="1826"/>
      <c r="AZ95" s="1826"/>
      <c r="BA95" s="645"/>
      <c r="BB95" s="1826"/>
      <c r="BC95" s="645"/>
      <c r="BD95" s="1826"/>
      <c r="BE95" s="645"/>
      <c r="BF95" s="1826"/>
      <c r="BG95" s="646"/>
      <c r="BH95" s="645"/>
      <c r="BI95" s="645"/>
      <c r="BJ95" s="1826"/>
      <c r="BK95" s="645"/>
      <c r="BL95" s="1826"/>
      <c r="BM95" s="646"/>
      <c r="BO95" s="33"/>
      <c r="BP95" s="1979"/>
      <c r="BQ95" s="1826"/>
      <c r="BR95" s="1826"/>
      <c r="BS95" s="645"/>
      <c r="BT95" s="1826"/>
      <c r="BU95" s="645"/>
      <c r="BV95" s="1826"/>
      <c r="BW95" s="645"/>
      <c r="BX95" s="1826"/>
      <c r="BY95" s="646"/>
      <c r="BZ95" s="645"/>
      <c r="CA95" s="645"/>
      <c r="CB95" s="1826"/>
      <c r="CC95" s="645"/>
      <c r="CD95" s="1826"/>
      <c r="CE95" s="646"/>
      <c r="CG95" s="33"/>
      <c r="CH95" s="1979"/>
      <c r="CI95" s="1826"/>
      <c r="CJ95" s="1826"/>
      <c r="CK95" s="645"/>
      <c r="CL95" s="1826"/>
      <c r="CM95" s="645"/>
      <c r="CN95" s="1826"/>
      <c r="CO95" s="645"/>
      <c r="CP95" s="1826"/>
      <c r="CQ95" s="646"/>
      <c r="CR95" s="645"/>
      <c r="CS95" s="645"/>
      <c r="CT95" s="1826"/>
      <c r="CU95" s="645"/>
      <c r="CV95" s="1826"/>
      <c r="CW95" s="646"/>
    </row>
    <row r="96" spans="1:102">
      <c r="A96" s="75" t="str">
        <f>A94</f>
        <v>Other Related Party a</v>
      </c>
      <c r="B96" s="1037" t="s">
        <v>150</v>
      </c>
      <c r="C96" s="254"/>
      <c r="D96" s="587"/>
      <c r="E96" s="71"/>
      <c r="F96" s="208">
        <f t="shared" ref="F96:L96" si="159">IF(ISERROR(F95/F94),0,F95/F94)</f>
        <v>0</v>
      </c>
      <c r="G96" s="208">
        <f t="shared" si="159"/>
        <v>0</v>
      </c>
      <c r="H96" s="208">
        <f t="shared" si="159"/>
        <v>0</v>
      </c>
      <c r="I96" s="208">
        <f t="shared" si="159"/>
        <v>0</v>
      </c>
      <c r="J96" s="208">
        <f t="shared" si="159"/>
        <v>0</v>
      </c>
      <c r="K96" s="208">
        <f t="shared" si="159"/>
        <v>0</v>
      </c>
      <c r="L96" s="208">
        <f t="shared" si="159"/>
        <v>0</v>
      </c>
      <c r="M96" s="989"/>
      <c r="N96" s="1979"/>
      <c r="O96" s="1826"/>
      <c r="P96" s="1826"/>
      <c r="Q96" s="645"/>
      <c r="R96" s="1826"/>
      <c r="S96" s="645"/>
      <c r="T96" s="1826"/>
      <c r="U96" s="645"/>
      <c r="V96" s="1826"/>
      <c r="W96" s="646"/>
      <c r="X96" s="645"/>
      <c r="Y96" s="645"/>
      <c r="Z96" s="1826"/>
      <c r="AA96" s="645"/>
      <c r="AB96" s="1826"/>
      <c r="AC96" s="646"/>
      <c r="AE96" s="33"/>
      <c r="AF96" s="1982"/>
      <c r="AG96" s="1826"/>
      <c r="AH96" s="1826"/>
      <c r="AI96" s="645"/>
      <c r="AJ96" s="1826"/>
      <c r="AK96" s="645"/>
      <c r="AL96" s="1826"/>
      <c r="AM96" s="645"/>
      <c r="AN96" s="1826"/>
      <c r="AO96" s="646"/>
      <c r="AP96" s="645"/>
      <c r="AQ96" s="645"/>
      <c r="AR96" s="1826"/>
      <c r="AS96" s="645"/>
      <c r="AT96" s="1826"/>
      <c r="AU96" s="646"/>
      <c r="AW96" s="33"/>
      <c r="AX96" s="1979"/>
      <c r="AY96" s="1826"/>
      <c r="AZ96" s="1826"/>
      <c r="BA96" s="645"/>
      <c r="BB96" s="1826"/>
      <c r="BC96" s="645"/>
      <c r="BD96" s="1826"/>
      <c r="BE96" s="645"/>
      <c r="BF96" s="1826"/>
      <c r="BG96" s="646"/>
      <c r="BH96" s="645"/>
      <c r="BI96" s="645"/>
      <c r="BJ96" s="1826"/>
      <c r="BK96" s="645"/>
      <c r="BL96" s="1826"/>
      <c r="BM96" s="646"/>
      <c r="BO96" s="33"/>
      <c r="BP96" s="1979"/>
      <c r="BQ96" s="1826"/>
      <c r="BR96" s="1826"/>
      <c r="BS96" s="645"/>
      <c r="BT96" s="1826"/>
      <c r="BU96" s="645"/>
      <c r="BV96" s="1826"/>
      <c r="BW96" s="645"/>
      <c r="BX96" s="1826"/>
      <c r="BY96" s="646"/>
      <c r="BZ96" s="645"/>
      <c r="CA96" s="645"/>
      <c r="CB96" s="1826"/>
      <c r="CC96" s="645"/>
      <c r="CD96" s="1826"/>
      <c r="CE96" s="646"/>
      <c r="CG96" s="33"/>
      <c r="CH96" s="1979"/>
      <c r="CI96" s="1826"/>
      <c r="CJ96" s="1826"/>
      <c r="CK96" s="645"/>
      <c r="CL96" s="1826"/>
      <c r="CM96" s="645"/>
      <c r="CN96" s="1826"/>
      <c r="CO96" s="645"/>
      <c r="CP96" s="1826"/>
      <c r="CQ96" s="646"/>
      <c r="CR96" s="645"/>
      <c r="CS96" s="645"/>
      <c r="CT96" s="1826"/>
      <c r="CU96" s="645"/>
      <c r="CV96" s="1826"/>
      <c r="CW96" s="646"/>
    </row>
    <row r="97" spans="1:101">
      <c r="A97" s="14" t="s">
        <v>230</v>
      </c>
      <c r="B97" s="1037" t="s">
        <v>148</v>
      </c>
      <c r="C97" s="254"/>
      <c r="D97" s="587"/>
      <c r="E97" s="71"/>
      <c r="F97" s="1041"/>
      <c r="G97" s="1041"/>
      <c r="H97" s="1041"/>
      <c r="I97" s="1041"/>
      <c r="J97" s="1041"/>
      <c r="K97" s="1041"/>
      <c r="L97" s="59">
        <f>SUM(G97:K97)</f>
        <v>0</v>
      </c>
      <c r="M97" s="989"/>
      <c r="N97" s="1979"/>
      <c r="O97" s="1826"/>
      <c r="P97" s="1826"/>
      <c r="Q97" s="645"/>
      <c r="R97" s="1826"/>
      <c r="S97" s="645"/>
      <c r="T97" s="1826"/>
      <c r="U97" s="645"/>
      <c r="V97" s="1826"/>
      <c r="W97" s="646"/>
      <c r="X97" s="645"/>
      <c r="Y97" s="645"/>
      <c r="Z97" s="1826"/>
      <c r="AA97" s="645"/>
      <c r="AB97" s="1826"/>
      <c r="AC97" s="646"/>
      <c r="AE97" s="33"/>
      <c r="AF97" s="1982"/>
      <c r="AG97" s="1826"/>
      <c r="AH97" s="1826"/>
      <c r="AI97" s="645"/>
      <c r="AJ97" s="1826"/>
      <c r="AK97" s="645"/>
      <c r="AL97" s="1826"/>
      <c r="AM97" s="645"/>
      <c r="AN97" s="1826"/>
      <c r="AO97" s="646"/>
      <c r="AP97" s="645"/>
      <c r="AQ97" s="645"/>
      <c r="AR97" s="1826"/>
      <c r="AS97" s="645"/>
      <c r="AT97" s="1826"/>
      <c r="AU97" s="646"/>
      <c r="AW97" s="33"/>
      <c r="AX97" s="1979"/>
      <c r="AY97" s="1826"/>
      <c r="AZ97" s="1826"/>
      <c r="BA97" s="645"/>
      <c r="BB97" s="1826"/>
      <c r="BC97" s="645"/>
      <c r="BD97" s="1826"/>
      <c r="BE97" s="645"/>
      <c r="BF97" s="1826"/>
      <c r="BG97" s="646"/>
      <c r="BH97" s="645"/>
      <c r="BI97" s="645"/>
      <c r="BJ97" s="1826"/>
      <c r="BK97" s="645"/>
      <c r="BL97" s="1826"/>
      <c r="BM97" s="646"/>
      <c r="BO97" s="33"/>
      <c r="BP97" s="1979"/>
      <c r="BQ97" s="1826"/>
      <c r="BR97" s="1826"/>
      <c r="BS97" s="645"/>
      <c r="BT97" s="1826"/>
      <c r="BU97" s="645"/>
      <c r="BV97" s="1826"/>
      <c r="BW97" s="645"/>
      <c r="BX97" s="1826"/>
      <c r="BY97" s="646"/>
      <c r="BZ97" s="645"/>
      <c r="CA97" s="645"/>
      <c r="CB97" s="1826"/>
      <c r="CC97" s="645"/>
      <c r="CD97" s="1826"/>
      <c r="CE97" s="646"/>
      <c r="CG97" s="33"/>
      <c r="CH97" s="1979"/>
      <c r="CI97" s="1826"/>
      <c r="CJ97" s="1826"/>
      <c r="CK97" s="645"/>
      <c r="CL97" s="1826"/>
      <c r="CM97" s="645"/>
      <c r="CN97" s="1826"/>
      <c r="CO97" s="645"/>
      <c r="CP97" s="1826"/>
      <c r="CQ97" s="646"/>
      <c r="CR97" s="645"/>
      <c r="CS97" s="645"/>
      <c r="CT97" s="1826"/>
      <c r="CU97" s="645"/>
      <c r="CV97" s="1826"/>
      <c r="CW97" s="646"/>
    </row>
    <row r="98" spans="1:101">
      <c r="A98" s="75" t="str">
        <f>A97</f>
        <v>Other Related Party b</v>
      </c>
      <c r="B98" s="1037" t="s">
        <v>149</v>
      </c>
      <c r="C98" s="254"/>
      <c r="D98" s="587"/>
      <c r="E98" s="71"/>
      <c r="F98" s="1041"/>
      <c r="G98" s="1041"/>
      <c r="H98" s="1041"/>
      <c r="I98" s="1041"/>
      <c r="J98" s="1041"/>
      <c r="K98" s="1041"/>
      <c r="L98" s="59">
        <f>SUM(G98:K98)</f>
        <v>0</v>
      </c>
      <c r="M98" s="989"/>
      <c r="N98" s="1979"/>
      <c r="O98" s="1826"/>
      <c r="P98" s="1826"/>
      <c r="Q98" s="645"/>
      <c r="R98" s="1826"/>
      <c r="S98" s="645"/>
      <c r="T98" s="1826"/>
      <c r="U98" s="645"/>
      <c r="V98" s="1826"/>
      <c r="W98" s="646"/>
      <c r="X98" s="645"/>
      <c r="Y98" s="645"/>
      <c r="Z98" s="1826"/>
      <c r="AA98" s="645"/>
      <c r="AB98" s="1826"/>
      <c r="AC98" s="646"/>
      <c r="AE98" s="33"/>
      <c r="AF98" s="1979"/>
      <c r="AG98" s="1826"/>
      <c r="AH98" s="1826"/>
      <c r="AI98" s="645"/>
      <c r="AJ98" s="1826"/>
      <c r="AK98" s="645"/>
      <c r="AL98" s="1826"/>
      <c r="AM98" s="645"/>
      <c r="AN98" s="1826"/>
      <c r="AO98" s="646"/>
      <c r="AP98" s="645"/>
      <c r="AQ98" s="645"/>
      <c r="AR98" s="1826"/>
      <c r="AS98" s="645"/>
      <c r="AT98" s="1826"/>
      <c r="AU98" s="646"/>
      <c r="AW98" s="33"/>
      <c r="AX98" s="1979"/>
      <c r="AY98" s="1826"/>
      <c r="AZ98" s="1826"/>
      <c r="BA98" s="645"/>
      <c r="BB98" s="1826"/>
      <c r="BC98" s="645"/>
      <c r="BD98" s="1826"/>
      <c r="BE98" s="645"/>
      <c r="BF98" s="1826"/>
      <c r="BG98" s="646"/>
      <c r="BH98" s="645"/>
      <c r="BI98" s="645"/>
      <c r="BJ98" s="1826"/>
      <c r="BK98" s="645"/>
      <c r="BL98" s="1826"/>
      <c r="BM98" s="646"/>
      <c r="BO98" s="33"/>
      <c r="BP98" s="1979"/>
      <c r="BQ98" s="1826"/>
      <c r="BR98" s="1826"/>
      <c r="BS98" s="645"/>
      <c r="BT98" s="1826"/>
      <c r="BU98" s="645"/>
      <c r="BV98" s="1826"/>
      <c r="BW98" s="645"/>
      <c r="BX98" s="1826"/>
      <c r="BY98" s="646"/>
      <c r="BZ98" s="645"/>
      <c r="CA98" s="645"/>
      <c r="CB98" s="1826"/>
      <c r="CC98" s="645"/>
      <c r="CD98" s="1826"/>
      <c r="CE98" s="646"/>
      <c r="CG98" s="33"/>
      <c r="CH98" s="1979"/>
      <c r="CI98" s="1826"/>
      <c r="CJ98" s="1826"/>
      <c r="CK98" s="645"/>
      <c r="CL98" s="1826"/>
      <c r="CM98" s="645"/>
      <c r="CN98" s="1826"/>
      <c r="CO98" s="645"/>
      <c r="CP98" s="1826"/>
      <c r="CQ98" s="646"/>
      <c r="CR98" s="645"/>
      <c r="CS98" s="645"/>
      <c r="CT98" s="1826"/>
      <c r="CU98" s="645"/>
      <c r="CV98" s="1826"/>
      <c r="CW98" s="646"/>
    </row>
    <row r="99" spans="1:101">
      <c r="A99" s="75" t="str">
        <f>A97</f>
        <v>Other Related Party b</v>
      </c>
      <c r="B99" s="1037" t="s">
        <v>150</v>
      </c>
      <c r="C99" s="254"/>
      <c r="D99" s="587"/>
      <c r="E99" s="71"/>
      <c r="F99" s="208">
        <f t="shared" ref="F99:L99" si="160">IF(ISERROR(F98/F97),0,F98/F97)</f>
        <v>0</v>
      </c>
      <c r="G99" s="208">
        <f t="shared" si="160"/>
        <v>0</v>
      </c>
      <c r="H99" s="208">
        <f t="shared" si="160"/>
        <v>0</v>
      </c>
      <c r="I99" s="208">
        <f t="shared" si="160"/>
        <v>0</v>
      </c>
      <c r="J99" s="208">
        <f t="shared" si="160"/>
        <v>0</v>
      </c>
      <c r="K99" s="208">
        <f t="shared" si="160"/>
        <v>0</v>
      </c>
      <c r="L99" s="208">
        <f t="shared" si="160"/>
        <v>0</v>
      </c>
      <c r="M99" s="989"/>
      <c r="N99" s="1979"/>
      <c r="O99" s="1826"/>
      <c r="P99" s="1826"/>
      <c r="Q99" s="645"/>
      <c r="R99" s="1826"/>
      <c r="S99" s="645"/>
      <c r="T99" s="1826"/>
      <c r="U99" s="645"/>
      <c r="V99" s="1826"/>
      <c r="W99" s="646"/>
      <c r="X99" s="645"/>
      <c r="Y99" s="645"/>
      <c r="Z99" s="1826"/>
      <c r="AA99" s="645"/>
      <c r="AB99" s="1826"/>
      <c r="AC99" s="646"/>
      <c r="AE99" s="33"/>
      <c r="AF99" s="1982"/>
      <c r="AG99" s="1826"/>
      <c r="AH99" s="1826"/>
      <c r="AI99" s="645"/>
      <c r="AJ99" s="1826"/>
      <c r="AK99" s="645"/>
      <c r="AL99" s="1826"/>
      <c r="AM99" s="645"/>
      <c r="AN99" s="1826"/>
      <c r="AO99" s="646"/>
      <c r="AP99" s="645"/>
      <c r="AQ99" s="645"/>
      <c r="AR99" s="1826"/>
      <c r="AS99" s="645"/>
      <c r="AT99" s="1826"/>
      <c r="AU99" s="646"/>
      <c r="AW99" s="33"/>
      <c r="AX99" s="1979"/>
      <c r="AY99" s="1826"/>
      <c r="AZ99" s="1826"/>
      <c r="BA99" s="645"/>
      <c r="BB99" s="1826"/>
      <c r="BC99" s="645"/>
      <c r="BD99" s="1826"/>
      <c r="BE99" s="645"/>
      <c r="BF99" s="1826"/>
      <c r="BG99" s="646"/>
      <c r="BH99" s="645"/>
      <c r="BI99" s="645"/>
      <c r="BJ99" s="1826"/>
      <c r="BK99" s="645"/>
      <c r="BL99" s="1826"/>
      <c r="BM99" s="646"/>
      <c r="BO99" s="33"/>
      <c r="BP99" s="1979"/>
      <c r="BQ99" s="1826"/>
      <c r="BR99" s="1826"/>
      <c r="BS99" s="645"/>
      <c r="BT99" s="1826"/>
      <c r="BU99" s="645"/>
      <c r="BV99" s="1826"/>
      <c r="BW99" s="645"/>
      <c r="BX99" s="1826"/>
      <c r="BY99" s="646"/>
      <c r="BZ99" s="645"/>
      <c r="CA99" s="645"/>
      <c r="CB99" s="1826"/>
      <c r="CC99" s="645"/>
      <c r="CD99" s="1826"/>
      <c r="CE99" s="646"/>
      <c r="CG99" s="33"/>
      <c r="CH99" s="1979"/>
      <c r="CI99" s="1826"/>
      <c r="CJ99" s="1826"/>
      <c r="CK99" s="645"/>
      <c r="CL99" s="1826"/>
      <c r="CM99" s="645"/>
      <c r="CN99" s="1826"/>
      <c r="CO99" s="645"/>
      <c r="CP99" s="1826"/>
      <c r="CQ99" s="646"/>
      <c r="CR99" s="645"/>
      <c r="CS99" s="645"/>
      <c r="CT99" s="1826"/>
      <c r="CU99" s="645"/>
      <c r="CV99" s="1826"/>
      <c r="CW99" s="646"/>
    </row>
    <row r="100" spans="1:101">
      <c r="A100" s="14" t="s">
        <v>231</v>
      </c>
      <c r="B100" s="1037" t="s">
        <v>148</v>
      </c>
      <c r="C100" s="254"/>
      <c r="D100" s="587"/>
      <c r="E100" s="71"/>
      <c r="F100" s="1041"/>
      <c r="G100" s="1041"/>
      <c r="H100" s="1041"/>
      <c r="I100" s="1041"/>
      <c r="J100" s="1041"/>
      <c r="K100" s="1041"/>
      <c r="L100" s="59">
        <f>SUM(G100:K100)</f>
        <v>0</v>
      </c>
      <c r="M100" s="989"/>
      <c r="N100" s="1979"/>
      <c r="O100" s="1826"/>
      <c r="P100" s="1826"/>
      <c r="Q100" s="645"/>
      <c r="R100" s="1826"/>
      <c r="S100" s="645"/>
      <c r="T100" s="1826"/>
      <c r="U100" s="645"/>
      <c r="V100" s="1826"/>
      <c r="W100" s="646"/>
      <c r="X100" s="645"/>
      <c r="Y100" s="645"/>
      <c r="Z100" s="1826"/>
      <c r="AA100" s="645"/>
      <c r="AB100" s="1826"/>
      <c r="AC100" s="646"/>
      <c r="AE100" s="33"/>
      <c r="AF100" s="1982"/>
      <c r="AG100" s="1826"/>
      <c r="AH100" s="1826"/>
      <c r="AI100" s="645"/>
      <c r="AJ100" s="1826"/>
      <c r="AK100" s="645"/>
      <c r="AL100" s="1826"/>
      <c r="AM100" s="645"/>
      <c r="AN100" s="1826"/>
      <c r="AO100" s="646"/>
      <c r="AP100" s="645"/>
      <c r="AQ100" s="645"/>
      <c r="AR100" s="1826"/>
      <c r="AS100" s="645"/>
      <c r="AT100" s="1826"/>
      <c r="AU100" s="646"/>
      <c r="AW100" s="33"/>
      <c r="AX100" s="1979"/>
      <c r="AY100" s="1826"/>
      <c r="AZ100" s="1826"/>
      <c r="BA100" s="645"/>
      <c r="BB100" s="1826"/>
      <c r="BC100" s="645"/>
      <c r="BD100" s="1826"/>
      <c r="BE100" s="645"/>
      <c r="BF100" s="1826"/>
      <c r="BG100" s="646"/>
      <c r="BH100" s="645"/>
      <c r="BI100" s="645"/>
      <c r="BJ100" s="1826"/>
      <c r="BK100" s="645"/>
      <c r="BL100" s="1826"/>
      <c r="BM100" s="646"/>
      <c r="BO100" s="33"/>
      <c r="BP100" s="1979"/>
      <c r="BQ100" s="1826"/>
      <c r="BR100" s="1826"/>
      <c r="BS100" s="645"/>
      <c r="BT100" s="1826"/>
      <c r="BU100" s="645"/>
      <c r="BV100" s="1826"/>
      <c r="BW100" s="645"/>
      <c r="BX100" s="1826"/>
      <c r="BY100" s="646"/>
      <c r="BZ100" s="645"/>
      <c r="CA100" s="645"/>
      <c r="CB100" s="1826"/>
      <c r="CC100" s="645"/>
      <c r="CD100" s="1826"/>
      <c r="CE100" s="646"/>
      <c r="CG100" s="33"/>
      <c r="CH100" s="1979"/>
      <c r="CI100" s="1826"/>
      <c r="CJ100" s="1826"/>
      <c r="CK100" s="645"/>
      <c r="CL100" s="1826"/>
      <c r="CM100" s="645"/>
      <c r="CN100" s="1826"/>
      <c r="CO100" s="645"/>
      <c r="CP100" s="1826"/>
      <c r="CQ100" s="646"/>
      <c r="CR100" s="645"/>
      <c r="CS100" s="645"/>
      <c r="CT100" s="1826"/>
      <c r="CU100" s="645"/>
      <c r="CV100" s="1826"/>
      <c r="CW100" s="646"/>
    </row>
    <row r="101" spans="1:101">
      <c r="A101" s="75" t="str">
        <f>A100</f>
        <v>Other Related Party c</v>
      </c>
      <c r="B101" s="1037" t="s">
        <v>149</v>
      </c>
      <c r="C101" s="254"/>
      <c r="D101" s="587"/>
      <c r="E101" s="71"/>
      <c r="F101" s="1041"/>
      <c r="G101" s="1041"/>
      <c r="H101" s="1041"/>
      <c r="I101" s="1041"/>
      <c r="J101" s="1041"/>
      <c r="K101" s="1041"/>
      <c r="L101" s="59">
        <f>SUM(G101:K101)</f>
        <v>0</v>
      </c>
      <c r="M101" s="989"/>
      <c r="N101" s="1979"/>
      <c r="O101" s="1826"/>
      <c r="P101" s="1826"/>
      <c r="Q101" s="645"/>
      <c r="R101" s="1826"/>
      <c r="S101" s="645"/>
      <c r="T101" s="1826"/>
      <c r="U101" s="645"/>
      <c r="V101" s="1826"/>
      <c r="W101" s="646"/>
      <c r="X101" s="645"/>
      <c r="Y101" s="645"/>
      <c r="Z101" s="1826"/>
      <c r="AA101" s="645"/>
      <c r="AB101" s="1826"/>
      <c r="AC101" s="646"/>
      <c r="AE101" s="33"/>
      <c r="AF101" s="1979"/>
      <c r="AG101" s="1826"/>
      <c r="AH101" s="1826"/>
      <c r="AI101" s="645"/>
      <c r="AJ101" s="1826"/>
      <c r="AK101" s="645"/>
      <c r="AL101" s="1826"/>
      <c r="AM101" s="645"/>
      <c r="AN101" s="1826"/>
      <c r="AO101" s="646"/>
      <c r="AP101" s="645"/>
      <c r="AQ101" s="645"/>
      <c r="AR101" s="1826"/>
      <c r="AS101" s="645"/>
      <c r="AT101" s="1826"/>
      <c r="AU101" s="646"/>
      <c r="AW101" s="33"/>
      <c r="AX101" s="1979"/>
      <c r="AY101" s="1826"/>
      <c r="AZ101" s="1826"/>
      <c r="BA101" s="645"/>
      <c r="BB101" s="1826"/>
      <c r="BC101" s="645"/>
      <c r="BD101" s="1826"/>
      <c r="BE101" s="645"/>
      <c r="BF101" s="1826"/>
      <c r="BG101" s="646"/>
      <c r="BH101" s="645"/>
      <c r="BI101" s="645"/>
      <c r="BJ101" s="1826"/>
      <c r="BK101" s="645"/>
      <c r="BL101" s="1826"/>
      <c r="BM101" s="646"/>
      <c r="BO101" s="33"/>
      <c r="BP101" s="1979"/>
      <c r="BQ101" s="1826"/>
      <c r="BR101" s="1826"/>
      <c r="BS101" s="645"/>
      <c r="BT101" s="1826"/>
      <c r="BU101" s="645"/>
      <c r="BV101" s="1826"/>
      <c r="BW101" s="645"/>
      <c r="BX101" s="1826"/>
      <c r="BY101" s="646"/>
      <c r="BZ101" s="645"/>
      <c r="CA101" s="645"/>
      <c r="CB101" s="1826"/>
      <c r="CC101" s="645"/>
      <c r="CD101" s="1826"/>
      <c r="CE101" s="646"/>
      <c r="CG101" s="33"/>
      <c r="CH101" s="1979"/>
      <c r="CI101" s="1826"/>
      <c r="CJ101" s="1826"/>
      <c r="CK101" s="645"/>
      <c r="CL101" s="1826"/>
      <c r="CM101" s="645"/>
      <c r="CN101" s="1826"/>
      <c r="CO101" s="645"/>
      <c r="CP101" s="1826"/>
      <c r="CQ101" s="646"/>
      <c r="CR101" s="645"/>
      <c r="CS101" s="645"/>
      <c r="CT101" s="1826"/>
      <c r="CU101" s="645"/>
      <c r="CV101" s="1826"/>
      <c r="CW101" s="646"/>
    </row>
    <row r="102" spans="1:101">
      <c r="A102" s="75" t="str">
        <f>A100</f>
        <v>Other Related Party c</v>
      </c>
      <c r="B102" s="1037" t="s">
        <v>150</v>
      </c>
      <c r="C102" s="254"/>
      <c r="D102" s="587"/>
      <c r="E102" s="71"/>
      <c r="F102" s="208">
        <f t="shared" ref="F102:L102" si="161">IF(ISERROR(F101/F100),0,F101/F100)</f>
        <v>0</v>
      </c>
      <c r="G102" s="208">
        <f t="shared" si="161"/>
        <v>0</v>
      </c>
      <c r="H102" s="208">
        <f t="shared" si="161"/>
        <v>0</v>
      </c>
      <c r="I102" s="208">
        <f t="shared" si="161"/>
        <v>0</v>
      </c>
      <c r="J102" s="208">
        <f t="shared" si="161"/>
        <v>0</v>
      </c>
      <c r="K102" s="208">
        <f t="shared" si="161"/>
        <v>0</v>
      </c>
      <c r="L102" s="208">
        <f t="shared" si="161"/>
        <v>0</v>
      </c>
      <c r="M102" s="989"/>
      <c r="N102" s="1979"/>
      <c r="O102" s="1826"/>
      <c r="P102" s="1826"/>
      <c r="Q102" s="645"/>
      <c r="R102" s="1826"/>
      <c r="S102" s="645"/>
      <c r="T102" s="1826"/>
      <c r="U102" s="645"/>
      <c r="V102" s="1826"/>
      <c r="W102" s="646"/>
      <c r="X102" s="645"/>
      <c r="Y102" s="645"/>
      <c r="Z102" s="1826"/>
      <c r="AA102" s="645"/>
      <c r="AB102" s="1826"/>
      <c r="AC102" s="646"/>
      <c r="AE102" s="33"/>
      <c r="AF102" s="1982"/>
      <c r="AG102" s="1826"/>
      <c r="AH102" s="1826"/>
      <c r="AI102" s="645"/>
      <c r="AJ102" s="1826"/>
      <c r="AK102" s="645"/>
      <c r="AL102" s="1826"/>
      <c r="AM102" s="645"/>
      <c r="AN102" s="1826"/>
      <c r="AO102" s="646"/>
      <c r="AP102" s="645"/>
      <c r="AQ102" s="645"/>
      <c r="AR102" s="1826"/>
      <c r="AS102" s="645"/>
      <c r="AT102" s="1826"/>
      <c r="AU102" s="646"/>
      <c r="AW102" s="33"/>
      <c r="AX102" s="1979"/>
      <c r="AY102" s="1826"/>
      <c r="AZ102" s="1826"/>
      <c r="BA102" s="645"/>
      <c r="BB102" s="1826"/>
      <c r="BC102" s="645"/>
      <c r="BD102" s="1826"/>
      <c r="BE102" s="645"/>
      <c r="BF102" s="1826"/>
      <c r="BG102" s="646"/>
      <c r="BH102" s="645"/>
      <c r="BI102" s="645"/>
      <c r="BJ102" s="1826"/>
      <c r="BK102" s="645"/>
      <c r="BL102" s="1826"/>
      <c r="BM102" s="646"/>
      <c r="BO102" s="33"/>
      <c r="BP102" s="1979"/>
      <c r="BQ102" s="1826"/>
      <c r="BR102" s="1826"/>
      <c r="BS102" s="645"/>
      <c r="BT102" s="1826"/>
      <c r="BU102" s="645"/>
      <c r="BV102" s="1826"/>
      <c r="BW102" s="645"/>
      <c r="BX102" s="1826"/>
      <c r="BY102" s="646"/>
      <c r="BZ102" s="645"/>
      <c r="CA102" s="645"/>
      <c r="CB102" s="1826"/>
      <c r="CC102" s="645"/>
      <c r="CD102" s="1826"/>
      <c r="CE102" s="646"/>
      <c r="CG102" s="33"/>
      <c r="CH102" s="1979"/>
      <c r="CI102" s="1826"/>
      <c r="CJ102" s="1826"/>
      <c r="CK102" s="645"/>
      <c r="CL102" s="1826"/>
      <c r="CM102" s="645"/>
      <c r="CN102" s="1826"/>
      <c r="CO102" s="645"/>
      <c r="CP102" s="1826"/>
      <c r="CQ102" s="646"/>
      <c r="CR102" s="645"/>
      <c r="CS102" s="645"/>
      <c r="CT102" s="1826"/>
      <c r="CU102" s="645"/>
      <c r="CV102" s="1826"/>
      <c r="CW102" s="646"/>
    </row>
    <row r="103" spans="1:101">
      <c r="A103" s="14" t="s">
        <v>232</v>
      </c>
      <c r="B103" s="1037" t="s">
        <v>148</v>
      </c>
      <c r="C103" s="254"/>
      <c r="D103" s="587"/>
      <c r="E103" s="71"/>
      <c r="F103" s="1041"/>
      <c r="G103" s="1041"/>
      <c r="H103" s="1041"/>
      <c r="I103" s="1041"/>
      <c r="J103" s="1041"/>
      <c r="K103" s="1041"/>
      <c r="L103" s="59">
        <f>SUM(G103:K103)</f>
        <v>0</v>
      </c>
      <c r="M103" s="989"/>
      <c r="N103" s="1979"/>
      <c r="O103" s="1826"/>
      <c r="P103" s="1826"/>
      <c r="Q103" s="645"/>
      <c r="R103" s="1826"/>
      <c r="S103" s="645"/>
      <c r="T103" s="1826"/>
      <c r="U103" s="645"/>
      <c r="V103" s="1826"/>
      <c r="W103" s="646"/>
      <c r="X103" s="645"/>
      <c r="Y103" s="645"/>
      <c r="Z103" s="1826"/>
      <c r="AA103" s="645"/>
      <c r="AB103" s="1826"/>
      <c r="AC103" s="646"/>
      <c r="AE103" s="33"/>
      <c r="AF103" s="1982"/>
      <c r="AG103" s="1826"/>
      <c r="AH103" s="1826"/>
      <c r="AI103" s="645"/>
      <c r="AJ103" s="1826"/>
      <c r="AK103" s="645"/>
      <c r="AL103" s="1826"/>
      <c r="AM103" s="645"/>
      <c r="AN103" s="1826"/>
      <c r="AO103" s="646"/>
      <c r="AP103" s="645"/>
      <c r="AQ103" s="645"/>
      <c r="AR103" s="1826"/>
      <c r="AS103" s="645"/>
      <c r="AT103" s="1826"/>
      <c r="AU103" s="646"/>
      <c r="AW103" s="33"/>
      <c r="AX103" s="1979"/>
      <c r="AY103" s="1826"/>
      <c r="AZ103" s="1826"/>
      <c r="BA103" s="645"/>
      <c r="BB103" s="1826"/>
      <c r="BC103" s="645"/>
      <c r="BD103" s="1826"/>
      <c r="BE103" s="645"/>
      <c r="BF103" s="1826"/>
      <c r="BG103" s="646"/>
      <c r="BH103" s="645"/>
      <c r="BI103" s="645"/>
      <c r="BJ103" s="1826"/>
      <c r="BK103" s="645"/>
      <c r="BL103" s="1826"/>
      <c r="BM103" s="646"/>
      <c r="BO103" s="33"/>
      <c r="BP103" s="1979"/>
      <c r="BQ103" s="1826"/>
      <c r="BR103" s="1826"/>
      <c r="BS103" s="645"/>
      <c r="BT103" s="1826"/>
      <c r="BU103" s="645"/>
      <c r="BV103" s="1826"/>
      <c r="BW103" s="645"/>
      <c r="BX103" s="1826"/>
      <c r="BY103" s="646"/>
      <c r="BZ103" s="645"/>
      <c r="CA103" s="645"/>
      <c r="CB103" s="1826"/>
      <c r="CC103" s="645"/>
      <c r="CD103" s="1826"/>
      <c r="CE103" s="646"/>
      <c r="CG103" s="33"/>
      <c r="CH103" s="1979"/>
      <c r="CI103" s="1826"/>
      <c r="CJ103" s="1826"/>
      <c r="CK103" s="645"/>
      <c r="CL103" s="1826"/>
      <c r="CM103" s="645"/>
      <c r="CN103" s="1826"/>
      <c r="CO103" s="645"/>
      <c r="CP103" s="1826"/>
      <c r="CQ103" s="646"/>
      <c r="CR103" s="645"/>
      <c r="CS103" s="645"/>
      <c r="CT103" s="1826"/>
      <c r="CU103" s="645"/>
      <c r="CV103" s="1826"/>
      <c r="CW103" s="646"/>
    </row>
    <row r="104" spans="1:101">
      <c r="A104" s="75" t="str">
        <f>A103</f>
        <v>Other Related Party d</v>
      </c>
      <c r="B104" s="1037" t="s">
        <v>149</v>
      </c>
      <c r="C104" s="254"/>
      <c r="D104" s="587"/>
      <c r="E104" s="71"/>
      <c r="F104" s="1041"/>
      <c r="G104" s="1041"/>
      <c r="H104" s="1041"/>
      <c r="I104" s="1041"/>
      <c r="J104" s="1041"/>
      <c r="K104" s="1041"/>
      <c r="L104" s="59">
        <f>SUM(G104:K104)</f>
        <v>0</v>
      </c>
      <c r="M104" s="989"/>
      <c r="N104" s="1979"/>
      <c r="O104" s="1826"/>
      <c r="P104" s="1826"/>
      <c r="Q104" s="645"/>
      <c r="R104" s="1826"/>
      <c r="S104" s="645"/>
      <c r="T104" s="1826"/>
      <c r="U104" s="645"/>
      <c r="V104" s="1826"/>
      <c r="W104" s="646"/>
      <c r="X104" s="645"/>
      <c r="Y104" s="645"/>
      <c r="Z104" s="1826"/>
      <c r="AA104" s="645"/>
      <c r="AB104" s="1826"/>
      <c r="AC104" s="646"/>
      <c r="AE104" s="33"/>
      <c r="AF104" s="1979"/>
      <c r="AG104" s="1826"/>
      <c r="AH104" s="1826"/>
      <c r="AI104" s="645"/>
      <c r="AJ104" s="1826"/>
      <c r="AK104" s="645"/>
      <c r="AL104" s="1826"/>
      <c r="AM104" s="645"/>
      <c r="AN104" s="1826"/>
      <c r="AO104" s="646"/>
      <c r="AP104" s="645"/>
      <c r="AQ104" s="645"/>
      <c r="AR104" s="1826"/>
      <c r="AS104" s="645"/>
      <c r="AT104" s="1826"/>
      <c r="AU104" s="646"/>
      <c r="AW104" s="33"/>
      <c r="AX104" s="1979"/>
      <c r="AY104" s="1826"/>
      <c r="AZ104" s="1826"/>
      <c r="BA104" s="645"/>
      <c r="BB104" s="1826"/>
      <c r="BC104" s="645"/>
      <c r="BD104" s="1826"/>
      <c r="BE104" s="645"/>
      <c r="BF104" s="1826"/>
      <c r="BG104" s="646"/>
      <c r="BH104" s="645"/>
      <c r="BI104" s="645"/>
      <c r="BJ104" s="1826"/>
      <c r="BK104" s="645"/>
      <c r="BL104" s="1826"/>
      <c r="BM104" s="646"/>
      <c r="BO104" s="33"/>
      <c r="BP104" s="1979"/>
      <c r="BQ104" s="1826"/>
      <c r="BR104" s="1826"/>
      <c r="BS104" s="645"/>
      <c r="BT104" s="1826"/>
      <c r="BU104" s="645"/>
      <c r="BV104" s="1826"/>
      <c r="BW104" s="645"/>
      <c r="BX104" s="1826"/>
      <c r="BY104" s="646"/>
      <c r="BZ104" s="645"/>
      <c r="CA104" s="645"/>
      <c r="CB104" s="1826"/>
      <c r="CC104" s="645"/>
      <c r="CD104" s="1826"/>
      <c r="CE104" s="646"/>
      <c r="CG104" s="33"/>
      <c r="CH104" s="1979"/>
      <c r="CI104" s="1826"/>
      <c r="CJ104" s="1826"/>
      <c r="CK104" s="645"/>
      <c r="CL104" s="1826"/>
      <c r="CM104" s="645"/>
      <c r="CN104" s="1826"/>
      <c r="CO104" s="645"/>
      <c r="CP104" s="1826"/>
      <c r="CQ104" s="646"/>
      <c r="CR104" s="645"/>
      <c r="CS104" s="645"/>
      <c r="CT104" s="1826"/>
      <c r="CU104" s="645"/>
      <c r="CV104" s="1826"/>
      <c r="CW104" s="646"/>
    </row>
    <row r="105" spans="1:101">
      <c r="A105" s="75" t="str">
        <f>A103</f>
        <v>Other Related Party d</v>
      </c>
      <c r="B105" s="1037" t="s">
        <v>150</v>
      </c>
      <c r="C105" s="254"/>
      <c r="D105" s="587"/>
      <c r="E105" s="71"/>
      <c r="F105" s="208">
        <f t="shared" ref="F105:L105" si="162">IF(ISERROR(F104/F103),0,F104/F103)</f>
        <v>0</v>
      </c>
      <c r="G105" s="208">
        <f t="shared" si="162"/>
        <v>0</v>
      </c>
      <c r="H105" s="208">
        <f t="shared" si="162"/>
        <v>0</v>
      </c>
      <c r="I105" s="208">
        <f t="shared" si="162"/>
        <v>0</v>
      </c>
      <c r="J105" s="208">
        <f t="shared" si="162"/>
        <v>0</v>
      </c>
      <c r="K105" s="208">
        <f t="shared" si="162"/>
        <v>0</v>
      </c>
      <c r="L105" s="208">
        <f t="shared" si="162"/>
        <v>0</v>
      </c>
      <c r="M105" s="989"/>
      <c r="N105" s="1979"/>
      <c r="O105" s="1826"/>
      <c r="P105" s="1826"/>
      <c r="Q105" s="645"/>
      <c r="R105" s="1826"/>
      <c r="S105" s="645"/>
      <c r="T105" s="1826"/>
      <c r="U105" s="645"/>
      <c r="V105" s="1826"/>
      <c r="W105" s="646"/>
      <c r="X105" s="645"/>
      <c r="Y105" s="645"/>
      <c r="Z105" s="1826"/>
      <c r="AA105" s="645"/>
      <c r="AB105" s="1826"/>
      <c r="AC105" s="646"/>
      <c r="AE105" s="33"/>
      <c r="AF105" s="1982"/>
      <c r="AG105" s="1826"/>
      <c r="AH105" s="1826"/>
      <c r="AI105" s="645"/>
      <c r="AJ105" s="1826"/>
      <c r="AK105" s="645"/>
      <c r="AL105" s="1826"/>
      <c r="AM105" s="645"/>
      <c r="AN105" s="1826"/>
      <c r="AO105" s="646"/>
      <c r="AP105" s="645"/>
      <c r="AQ105" s="645"/>
      <c r="AR105" s="1826"/>
      <c r="AS105" s="645"/>
      <c r="AT105" s="1826"/>
      <c r="AU105" s="646"/>
      <c r="AW105" s="33"/>
      <c r="AX105" s="1979"/>
      <c r="AY105" s="1826"/>
      <c r="AZ105" s="1826"/>
      <c r="BA105" s="645"/>
      <c r="BB105" s="1826"/>
      <c r="BC105" s="645"/>
      <c r="BD105" s="1826"/>
      <c r="BE105" s="645"/>
      <c r="BF105" s="1826"/>
      <c r="BG105" s="646"/>
      <c r="BH105" s="645"/>
      <c r="BI105" s="645"/>
      <c r="BJ105" s="1826"/>
      <c r="BK105" s="645"/>
      <c r="BL105" s="1826"/>
      <c r="BM105" s="646"/>
      <c r="BO105" s="33"/>
      <c r="BP105" s="1979"/>
      <c r="BQ105" s="1826"/>
      <c r="BR105" s="1826"/>
      <c r="BS105" s="645"/>
      <c r="BT105" s="1826"/>
      <c r="BU105" s="645"/>
      <c r="BV105" s="1826"/>
      <c r="BW105" s="645"/>
      <c r="BX105" s="1826"/>
      <c r="BY105" s="646"/>
      <c r="BZ105" s="645"/>
      <c r="CA105" s="645"/>
      <c r="CB105" s="1826"/>
      <c r="CC105" s="645"/>
      <c r="CD105" s="1826"/>
      <c r="CE105" s="646"/>
      <c r="CG105" s="33"/>
      <c r="CH105" s="1979"/>
      <c r="CI105" s="1826"/>
      <c r="CJ105" s="1826"/>
      <c r="CK105" s="645"/>
      <c r="CL105" s="1826"/>
      <c r="CM105" s="645"/>
      <c r="CN105" s="1826"/>
      <c r="CO105" s="645"/>
      <c r="CP105" s="1826"/>
      <c r="CQ105" s="646"/>
      <c r="CR105" s="645"/>
      <c r="CS105" s="645"/>
      <c r="CT105" s="1826"/>
      <c r="CU105" s="645"/>
      <c r="CV105" s="1826"/>
      <c r="CW105" s="646"/>
    </row>
    <row r="106" spans="1:101">
      <c r="A106" s="14" t="s">
        <v>619</v>
      </c>
      <c r="B106" s="1037" t="s">
        <v>148</v>
      </c>
      <c r="C106" s="254"/>
      <c r="D106" s="587"/>
      <c r="E106" s="71"/>
      <c r="F106" s="1041"/>
      <c r="G106" s="1041"/>
      <c r="H106" s="1041"/>
      <c r="I106" s="1041"/>
      <c r="J106" s="1041"/>
      <c r="K106" s="1041"/>
      <c r="L106" s="59">
        <f>SUM(G106:K106)</f>
        <v>0</v>
      </c>
      <c r="M106" s="989"/>
      <c r="N106" s="1979"/>
      <c r="O106" s="1826"/>
      <c r="P106" s="1826"/>
      <c r="Q106" s="645"/>
      <c r="R106" s="1826"/>
      <c r="S106" s="645"/>
      <c r="T106" s="1826"/>
      <c r="U106" s="645"/>
      <c r="V106" s="1826"/>
      <c r="W106" s="646"/>
      <c r="X106" s="645"/>
      <c r="Y106" s="645"/>
      <c r="Z106" s="1826"/>
      <c r="AA106" s="645"/>
      <c r="AB106" s="1826"/>
      <c r="AC106" s="646"/>
      <c r="AE106" s="33"/>
      <c r="AF106" s="1982"/>
      <c r="AG106" s="1826"/>
      <c r="AH106" s="1826"/>
      <c r="AI106" s="645"/>
      <c r="AJ106" s="1826"/>
      <c r="AK106" s="645"/>
      <c r="AL106" s="1826"/>
      <c r="AM106" s="645"/>
      <c r="AN106" s="1826"/>
      <c r="AO106" s="646"/>
      <c r="AP106" s="645"/>
      <c r="AQ106" s="645"/>
      <c r="AR106" s="1826"/>
      <c r="AS106" s="645"/>
      <c r="AT106" s="1826"/>
      <c r="AU106" s="646"/>
      <c r="AW106" s="33"/>
      <c r="AX106" s="1979"/>
      <c r="AY106" s="1826"/>
      <c r="AZ106" s="1826"/>
      <c r="BA106" s="645"/>
      <c r="BB106" s="1826"/>
      <c r="BC106" s="645"/>
      <c r="BD106" s="1826"/>
      <c r="BE106" s="645"/>
      <c r="BF106" s="1826"/>
      <c r="BG106" s="646"/>
      <c r="BH106" s="645"/>
      <c r="BI106" s="645"/>
      <c r="BJ106" s="1826"/>
      <c r="BK106" s="645"/>
      <c r="BL106" s="1826"/>
      <c r="BM106" s="646"/>
      <c r="BO106" s="33"/>
      <c r="BP106" s="1979"/>
      <c r="BQ106" s="1826"/>
      <c r="BR106" s="1826"/>
      <c r="BS106" s="645"/>
      <c r="BT106" s="1826"/>
      <c r="BU106" s="645"/>
      <c r="BV106" s="1826"/>
      <c r="BW106" s="645"/>
      <c r="BX106" s="1826"/>
      <c r="BY106" s="646"/>
      <c r="BZ106" s="645"/>
      <c r="CA106" s="645"/>
      <c r="CB106" s="1826"/>
      <c r="CC106" s="645"/>
      <c r="CD106" s="1826"/>
      <c r="CE106" s="646"/>
      <c r="CG106" s="33"/>
      <c r="CH106" s="1979"/>
      <c r="CI106" s="1826"/>
      <c r="CJ106" s="1826"/>
      <c r="CK106" s="645"/>
      <c r="CL106" s="1826"/>
      <c r="CM106" s="645"/>
      <c r="CN106" s="1826"/>
      <c r="CO106" s="645"/>
      <c r="CP106" s="1826"/>
      <c r="CQ106" s="646"/>
      <c r="CR106" s="645"/>
      <c r="CS106" s="645"/>
      <c r="CT106" s="1826"/>
      <c r="CU106" s="645"/>
      <c r="CV106" s="1826"/>
      <c r="CW106" s="646"/>
    </row>
    <row r="107" spans="1:101">
      <c r="A107" s="75" t="str">
        <f>A106</f>
        <v>Other Related Party e</v>
      </c>
      <c r="B107" s="1037" t="s">
        <v>149</v>
      </c>
      <c r="C107" s="254"/>
      <c r="D107" s="587"/>
      <c r="E107" s="71"/>
      <c r="F107" s="1041"/>
      <c r="G107" s="1041"/>
      <c r="H107" s="1041"/>
      <c r="I107" s="1041"/>
      <c r="J107" s="1041"/>
      <c r="K107" s="1041"/>
      <c r="L107" s="59">
        <f>SUM(G107:K107)</f>
        <v>0</v>
      </c>
      <c r="M107" s="989"/>
      <c r="N107" s="1979"/>
      <c r="O107" s="1826"/>
      <c r="P107" s="1826"/>
      <c r="Q107" s="645"/>
      <c r="R107" s="1826"/>
      <c r="S107" s="645"/>
      <c r="T107" s="1826"/>
      <c r="U107" s="645"/>
      <c r="V107" s="1826"/>
      <c r="W107" s="646"/>
      <c r="X107" s="645"/>
      <c r="Y107" s="645"/>
      <c r="Z107" s="1826"/>
      <c r="AA107" s="645"/>
      <c r="AB107" s="1826"/>
      <c r="AC107" s="646"/>
      <c r="AE107" s="33"/>
      <c r="AF107" s="1979"/>
      <c r="AG107" s="1826"/>
      <c r="AH107" s="1826"/>
      <c r="AI107" s="645"/>
      <c r="AJ107" s="1826"/>
      <c r="AK107" s="645"/>
      <c r="AL107" s="1826"/>
      <c r="AM107" s="645"/>
      <c r="AN107" s="1826"/>
      <c r="AO107" s="646"/>
      <c r="AP107" s="645"/>
      <c r="AQ107" s="645"/>
      <c r="AR107" s="1826"/>
      <c r="AS107" s="645"/>
      <c r="AT107" s="1826"/>
      <c r="AU107" s="646"/>
      <c r="AW107" s="33"/>
      <c r="AX107" s="1979"/>
      <c r="AY107" s="1826"/>
      <c r="AZ107" s="1826"/>
      <c r="BA107" s="645"/>
      <c r="BB107" s="1826"/>
      <c r="BC107" s="645"/>
      <c r="BD107" s="1826"/>
      <c r="BE107" s="645"/>
      <c r="BF107" s="1826"/>
      <c r="BG107" s="646"/>
      <c r="BH107" s="645"/>
      <c r="BI107" s="645"/>
      <c r="BJ107" s="1826"/>
      <c r="BK107" s="645"/>
      <c r="BL107" s="1826"/>
      <c r="BM107" s="646"/>
      <c r="BO107" s="33"/>
      <c r="BP107" s="1979"/>
      <c r="BQ107" s="1826"/>
      <c r="BR107" s="1826"/>
      <c r="BS107" s="645"/>
      <c r="BT107" s="1826"/>
      <c r="BU107" s="645"/>
      <c r="BV107" s="1826"/>
      <c r="BW107" s="645"/>
      <c r="BX107" s="1826"/>
      <c r="BY107" s="646"/>
      <c r="BZ107" s="645"/>
      <c r="CA107" s="645"/>
      <c r="CB107" s="1826"/>
      <c r="CC107" s="645"/>
      <c r="CD107" s="1826"/>
      <c r="CE107" s="646"/>
      <c r="CG107" s="33"/>
      <c r="CH107" s="1979"/>
      <c r="CI107" s="1826"/>
      <c r="CJ107" s="1826"/>
      <c r="CK107" s="645"/>
      <c r="CL107" s="1826"/>
      <c r="CM107" s="645"/>
      <c r="CN107" s="1826"/>
      <c r="CO107" s="645"/>
      <c r="CP107" s="1826"/>
      <c r="CQ107" s="646"/>
      <c r="CR107" s="645"/>
      <c r="CS107" s="645"/>
      <c r="CT107" s="1826"/>
      <c r="CU107" s="645"/>
      <c r="CV107" s="1826"/>
      <c r="CW107" s="646"/>
    </row>
    <row r="108" spans="1:101">
      <c r="A108" s="75" t="str">
        <f>A106</f>
        <v>Other Related Party e</v>
      </c>
      <c r="B108" s="1037" t="s">
        <v>150</v>
      </c>
      <c r="C108" s="254"/>
      <c r="D108" s="587"/>
      <c r="E108" s="71"/>
      <c r="F108" s="208">
        <f t="shared" ref="F108:L108" si="163">IF(ISERROR(F107/F106),0,F107/F106)</f>
        <v>0</v>
      </c>
      <c r="G108" s="208">
        <f t="shared" si="163"/>
        <v>0</v>
      </c>
      <c r="H108" s="208">
        <f t="shared" si="163"/>
        <v>0</v>
      </c>
      <c r="I108" s="208">
        <f t="shared" si="163"/>
        <v>0</v>
      </c>
      <c r="J108" s="208">
        <f t="shared" si="163"/>
        <v>0</v>
      </c>
      <c r="K108" s="208">
        <f t="shared" si="163"/>
        <v>0</v>
      </c>
      <c r="L108" s="208">
        <f t="shared" si="163"/>
        <v>0</v>
      </c>
      <c r="M108" s="989"/>
      <c r="N108" s="1979"/>
      <c r="O108" s="1826"/>
      <c r="P108" s="1826"/>
      <c r="Q108" s="645"/>
      <c r="R108" s="1826"/>
      <c r="S108" s="645"/>
      <c r="T108" s="1826"/>
      <c r="U108" s="645"/>
      <c r="V108" s="1826"/>
      <c r="W108" s="646"/>
      <c r="X108" s="645"/>
      <c r="Y108" s="645"/>
      <c r="Z108" s="1826"/>
      <c r="AA108" s="645"/>
      <c r="AB108" s="1826"/>
      <c r="AC108" s="646"/>
      <c r="AE108" s="33"/>
      <c r="AF108" s="1982"/>
      <c r="AG108" s="1826"/>
      <c r="AH108" s="1826"/>
      <c r="AI108" s="645"/>
      <c r="AJ108" s="1826"/>
      <c r="AK108" s="645"/>
      <c r="AL108" s="1826"/>
      <c r="AM108" s="645"/>
      <c r="AN108" s="1826"/>
      <c r="AO108" s="646"/>
      <c r="AP108" s="645"/>
      <c r="AQ108" s="645"/>
      <c r="AR108" s="1826"/>
      <c r="AS108" s="645"/>
      <c r="AT108" s="1826"/>
      <c r="AU108" s="646"/>
      <c r="AW108" s="33"/>
      <c r="AX108" s="1979"/>
      <c r="AY108" s="1826"/>
      <c r="AZ108" s="1826"/>
      <c r="BA108" s="645"/>
      <c r="BB108" s="1826"/>
      <c r="BC108" s="645"/>
      <c r="BD108" s="1826"/>
      <c r="BE108" s="645"/>
      <c r="BF108" s="1826"/>
      <c r="BG108" s="646"/>
      <c r="BH108" s="645"/>
      <c r="BI108" s="645"/>
      <c r="BJ108" s="1826"/>
      <c r="BK108" s="645"/>
      <c r="BL108" s="1826"/>
      <c r="BM108" s="646"/>
      <c r="BO108" s="33"/>
      <c r="BP108" s="1979"/>
      <c r="BQ108" s="1826"/>
      <c r="BR108" s="1826"/>
      <c r="BS108" s="645"/>
      <c r="BT108" s="1826"/>
      <c r="BU108" s="645"/>
      <c r="BV108" s="1826"/>
      <c r="BW108" s="645"/>
      <c r="BX108" s="1826"/>
      <c r="BY108" s="646"/>
      <c r="BZ108" s="645"/>
      <c r="CA108" s="645"/>
      <c r="CB108" s="1826"/>
      <c r="CC108" s="645"/>
      <c r="CD108" s="1826"/>
      <c r="CE108" s="646"/>
      <c r="CG108" s="33"/>
      <c r="CH108" s="1979"/>
      <c r="CI108" s="1826"/>
      <c r="CJ108" s="1826"/>
      <c r="CK108" s="645"/>
      <c r="CL108" s="1826"/>
      <c r="CM108" s="645"/>
      <c r="CN108" s="1826"/>
      <c r="CO108" s="645"/>
      <c r="CP108" s="1826"/>
      <c r="CQ108" s="646"/>
      <c r="CR108" s="645"/>
      <c r="CS108" s="645"/>
      <c r="CT108" s="1826"/>
      <c r="CU108" s="645"/>
      <c r="CV108" s="1826"/>
      <c r="CW108" s="646"/>
    </row>
    <row r="109" spans="1:101">
      <c r="A109" s="14" t="s">
        <v>620</v>
      </c>
      <c r="B109" s="1037" t="s">
        <v>148</v>
      </c>
      <c r="C109" s="254"/>
      <c r="D109" s="587"/>
      <c r="E109" s="71"/>
      <c r="F109" s="1041"/>
      <c r="G109" s="1041"/>
      <c r="H109" s="1041"/>
      <c r="I109" s="1041"/>
      <c r="J109" s="1041"/>
      <c r="K109" s="1041"/>
      <c r="L109" s="59">
        <f>SUM(G109:K109)</f>
        <v>0</v>
      </c>
      <c r="M109" s="989"/>
      <c r="N109" s="1979"/>
      <c r="O109" s="1826"/>
      <c r="P109" s="1826"/>
      <c r="Q109" s="645"/>
      <c r="R109" s="1826"/>
      <c r="S109" s="645"/>
      <c r="T109" s="1826"/>
      <c r="U109" s="645"/>
      <c r="V109" s="1826"/>
      <c r="W109" s="646"/>
      <c r="X109" s="645"/>
      <c r="Y109" s="645"/>
      <c r="Z109" s="1826"/>
      <c r="AA109" s="645"/>
      <c r="AB109" s="1826"/>
      <c r="AC109" s="646"/>
      <c r="AE109" s="33"/>
      <c r="AF109" s="1982"/>
      <c r="AG109" s="1826"/>
      <c r="AH109" s="1826"/>
      <c r="AI109" s="645"/>
      <c r="AJ109" s="1826"/>
      <c r="AK109" s="645"/>
      <c r="AL109" s="1826"/>
      <c r="AM109" s="645"/>
      <c r="AN109" s="1826"/>
      <c r="AO109" s="646"/>
      <c r="AP109" s="645"/>
      <c r="AQ109" s="645"/>
      <c r="AR109" s="1826"/>
      <c r="AS109" s="645"/>
      <c r="AT109" s="1826"/>
      <c r="AU109" s="646"/>
      <c r="AW109" s="33"/>
      <c r="AX109" s="1979"/>
      <c r="AY109" s="1826"/>
      <c r="AZ109" s="1826"/>
      <c r="BA109" s="645"/>
      <c r="BB109" s="1826"/>
      <c r="BC109" s="645"/>
      <c r="BD109" s="1826"/>
      <c r="BE109" s="645"/>
      <c r="BF109" s="1826"/>
      <c r="BG109" s="646"/>
      <c r="BH109" s="645"/>
      <c r="BI109" s="645"/>
      <c r="BJ109" s="1826"/>
      <c r="BK109" s="645"/>
      <c r="BL109" s="1826"/>
      <c r="BM109" s="646"/>
      <c r="BO109" s="33"/>
      <c r="BP109" s="1979"/>
      <c r="BQ109" s="1826"/>
      <c r="BR109" s="1826"/>
      <c r="BS109" s="645"/>
      <c r="BT109" s="1826"/>
      <c r="BU109" s="645"/>
      <c r="BV109" s="1826"/>
      <c r="BW109" s="645"/>
      <c r="BX109" s="1826"/>
      <c r="BY109" s="646"/>
      <c r="BZ109" s="645"/>
      <c r="CA109" s="645"/>
      <c r="CB109" s="1826"/>
      <c r="CC109" s="645"/>
      <c r="CD109" s="1826"/>
      <c r="CE109" s="646"/>
      <c r="CG109" s="33"/>
      <c r="CH109" s="1979"/>
      <c r="CI109" s="1826"/>
      <c r="CJ109" s="1826"/>
      <c r="CK109" s="645"/>
      <c r="CL109" s="1826"/>
      <c r="CM109" s="645"/>
      <c r="CN109" s="1826"/>
      <c r="CO109" s="645"/>
      <c r="CP109" s="1826"/>
      <c r="CQ109" s="646"/>
      <c r="CR109" s="645"/>
      <c r="CS109" s="645"/>
      <c r="CT109" s="1826"/>
      <c r="CU109" s="645"/>
      <c r="CV109" s="1826"/>
      <c r="CW109" s="646"/>
    </row>
    <row r="110" spans="1:101">
      <c r="A110" s="75" t="str">
        <f>A109</f>
        <v>Other Related Party f</v>
      </c>
      <c r="B110" s="1037" t="s">
        <v>149</v>
      </c>
      <c r="C110" s="254"/>
      <c r="D110" s="587"/>
      <c r="E110" s="71"/>
      <c r="F110" s="1041"/>
      <c r="G110" s="1041"/>
      <c r="H110" s="1041"/>
      <c r="I110" s="1041"/>
      <c r="J110" s="1041"/>
      <c r="K110" s="1041"/>
      <c r="L110" s="59">
        <f>SUM(G110:K110)</f>
        <v>0</v>
      </c>
      <c r="M110" s="989"/>
      <c r="N110" s="1979"/>
      <c r="O110" s="1826"/>
      <c r="P110" s="1826"/>
      <c r="Q110" s="645"/>
      <c r="R110" s="1826"/>
      <c r="S110" s="645"/>
      <c r="T110" s="1826"/>
      <c r="U110" s="645"/>
      <c r="V110" s="1826"/>
      <c r="W110" s="646"/>
      <c r="X110" s="645"/>
      <c r="Y110" s="645"/>
      <c r="Z110" s="1826"/>
      <c r="AA110" s="645"/>
      <c r="AB110" s="1826"/>
      <c r="AC110" s="646"/>
      <c r="AE110" s="33"/>
      <c r="AF110" s="1979"/>
      <c r="AG110" s="1826"/>
      <c r="AH110" s="1826"/>
      <c r="AI110" s="645"/>
      <c r="AJ110" s="1826"/>
      <c r="AK110" s="645"/>
      <c r="AL110" s="1826"/>
      <c r="AM110" s="645"/>
      <c r="AN110" s="1826"/>
      <c r="AO110" s="646"/>
      <c r="AP110" s="645"/>
      <c r="AQ110" s="645"/>
      <c r="AR110" s="1826"/>
      <c r="AS110" s="645"/>
      <c r="AT110" s="1826"/>
      <c r="AU110" s="646"/>
      <c r="AW110" s="33"/>
      <c r="AX110" s="1979"/>
      <c r="AY110" s="1826"/>
      <c r="AZ110" s="1826"/>
      <c r="BA110" s="645"/>
      <c r="BB110" s="1826"/>
      <c r="BC110" s="645"/>
      <c r="BD110" s="1826"/>
      <c r="BE110" s="645"/>
      <c r="BF110" s="1826"/>
      <c r="BG110" s="646"/>
      <c r="BH110" s="645"/>
      <c r="BI110" s="645"/>
      <c r="BJ110" s="1826"/>
      <c r="BK110" s="645"/>
      <c r="BL110" s="1826"/>
      <c r="BM110" s="646"/>
      <c r="BO110" s="33"/>
      <c r="BP110" s="1979"/>
      <c r="BQ110" s="1826"/>
      <c r="BR110" s="1826"/>
      <c r="BS110" s="645"/>
      <c r="BT110" s="1826"/>
      <c r="BU110" s="645"/>
      <c r="BV110" s="1826"/>
      <c r="BW110" s="645"/>
      <c r="BX110" s="1826"/>
      <c r="BY110" s="646"/>
      <c r="BZ110" s="645"/>
      <c r="CA110" s="645"/>
      <c r="CB110" s="1826"/>
      <c r="CC110" s="645"/>
      <c r="CD110" s="1826"/>
      <c r="CE110" s="646"/>
      <c r="CG110" s="33"/>
      <c r="CH110" s="1979"/>
      <c r="CI110" s="1826"/>
      <c r="CJ110" s="1826"/>
      <c r="CK110" s="645"/>
      <c r="CL110" s="1826"/>
      <c r="CM110" s="645"/>
      <c r="CN110" s="1826"/>
      <c r="CO110" s="645"/>
      <c r="CP110" s="1826"/>
      <c r="CQ110" s="646"/>
      <c r="CR110" s="645"/>
      <c r="CS110" s="645"/>
      <c r="CT110" s="1826"/>
      <c r="CU110" s="645"/>
      <c r="CV110" s="1826"/>
      <c r="CW110" s="646"/>
    </row>
    <row r="111" spans="1:101">
      <c r="A111" s="75" t="str">
        <f>A109</f>
        <v>Other Related Party f</v>
      </c>
      <c r="B111" s="1037" t="s">
        <v>150</v>
      </c>
      <c r="C111" s="254"/>
      <c r="D111" s="587"/>
      <c r="E111" s="71"/>
      <c r="F111" s="208">
        <f t="shared" ref="F111:L111" si="164">IF(ISERROR(F110/F109),0,F110/F109)</f>
        <v>0</v>
      </c>
      <c r="G111" s="208">
        <f t="shared" si="164"/>
        <v>0</v>
      </c>
      <c r="H111" s="208">
        <f t="shared" si="164"/>
        <v>0</v>
      </c>
      <c r="I111" s="208">
        <f t="shared" si="164"/>
        <v>0</v>
      </c>
      <c r="J111" s="208">
        <f t="shared" si="164"/>
        <v>0</v>
      </c>
      <c r="K111" s="208">
        <f t="shared" si="164"/>
        <v>0</v>
      </c>
      <c r="L111" s="208">
        <f t="shared" si="164"/>
        <v>0</v>
      </c>
      <c r="M111" s="989"/>
      <c r="N111" s="1979"/>
      <c r="O111" s="1826"/>
      <c r="P111" s="1826"/>
      <c r="Q111" s="645"/>
      <c r="R111" s="1826"/>
      <c r="S111" s="645"/>
      <c r="T111" s="1826"/>
      <c r="U111" s="645"/>
      <c r="V111" s="1826"/>
      <c r="W111" s="646"/>
      <c r="X111" s="645"/>
      <c r="Y111" s="645"/>
      <c r="Z111" s="1826"/>
      <c r="AA111" s="645"/>
      <c r="AB111" s="1826"/>
      <c r="AC111" s="646"/>
      <c r="AE111" s="33"/>
      <c r="AF111" s="1982"/>
      <c r="AG111" s="1826"/>
      <c r="AH111" s="1826"/>
      <c r="AI111" s="645"/>
      <c r="AJ111" s="1826"/>
      <c r="AK111" s="645"/>
      <c r="AL111" s="1826"/>
      <c r="AM111" s="645"/>
      <c r="AN111" s="1826"/>
      <c r="AO111" s="646"/>
      <c r="AP111" s="645"/>
      <c r="AQ111" s="645"/>
      <c r="AR111" s="1826"/>
      <c r="AS111" s="645"/>
      <c r="AT111" s="1826"/>
      <c r="AU111" s="646"/>
      <c r="AW111" s="33"/>
      <c r="AX111" s="1979"/>
      <c r="AY111" s="1826"/>
      <c r="AZ111" s="1826"/>
      <c r="BA111" s="645"/>
      <c r="BB111" s="1826"/>
      <c r="BC111" s="645"/>
      <c r="BD111" s="1826"/>
      <c r="BE111" s="645"/>
      <c r="BF111" s="1826"/>
      <c r="BG111" s="646"/>
      <c r="BH111" s="645"/>
      <c r="BI111" s="645"/>
      <c r="BJ111" s="1826"/>
      <c r="BK111" s="645"/>
      <c r="BL111" s="1826"/>
      <c r="BM111" s="646"/>
      <c r="BO111" s="33"/>
      <c r="BP111" s="1979"/>
      <c r="BQ111" s="1826"/>
      <c r="BR111" s="1826"/>
      <c r="BS111" s="645"/>
      <c r="BT111" s="1826"/>
      <c r="BU111" s="645"/>
      <c r="BV111" s="1826"/>
      <c r="BW111" s="645"/>
      <c r="BX111" s="1826"/>
      <c r="BY111" s="646"/>
      <c r="BZ111" s="645"/>
      <c r="CA111" s="645"/>
      <c r="CB111" s="1826"/>
      <c r="CC111" s="645"/>
      <c r="CD111" s="1826"/>
      <c r="CE111" s="646"/>
      <c r="CG111" s="33"/>
      <c r="CH111" s="1979"/>
      <c r="CI111" s="1826"/>
      <c r="CJ111" s="1826"/>
      <c r="CK111" s="645"/>
      <c r="CL111" s="1826"/>
      <c r="CM111" s="645"/>
      <c r="CN111" s="1826"/>
      <c r="CO111" s="645"/>
      <c r="CP111" s="1826"/>
      <c r="CQ111" s="646"/>
      <c r="CR111" s="645"/>
      <c r="CS111" s="645"/>
      <c r="CT111" s="1826"/>
      <c r="CU111" s="645"/>
      <c r="CV111" s="1826"/>
      <c r="CW111" s="646"/>
    </row>
    <row r="112" spans="1:101">
      <c r="A112" s="1037" t="s">
        <v>151</v>
      </c>
      <c r="B112" s="1037" t="s">
        <v>148</v>
      </c>
      <c r="C112" s="254"/>
      <c r="D112" s="587"/>
      <c r="E112" s="71"/>
      <c r="F112" s="1041"/>
      <c r="G112" s="1041"/>
      <c r="H112" s="1041"/>
      <c r="I112" s="1041"/>
      <c r="J112" s="1041"/>
      <c r="K112" s="1041"/>
      <c r="L112" s="59">
        <f>SUM(G112:K112)</f>
        <v>0</v>
      </c>
      <c r="M112" s="989"/>
      <c r="N112" s="1979"/>
      <c r="O112" s="1826"/>
      <c r="P112" s="1826"/>
      <c r="Q112" s="645"/>
      <c r="R112" s="1826"/>
      <c r="S112" s="645"/>
      <c r="T112" s="1826"/>
      <c r="U112" s="645"/>
      <c r="V112" s="1826"/>
      <c r="W112" s="646"/>
      <c r="X112" s="645"/>
      <c r="Y112" s="645"/>
      <c r="Z112" s="1826"/>
      <c r="AA112" s="645"/>
      <c r="AB112" s="1826"/>
      <c r="AC112" s="646"/>
      <c r="AE112" s="33"/>
      <c r="AF112" s="1982"/>
      <c r="AG112" s="1826"/>
      <c r="AH112" s="1826"/>
      <c r="AI112" s="645"/>
      <c r="AJ112" s="1826"/>
      <c r="AK112" s="645"/>
      <c r="AL112" s="1826"/>
      <c r="AM112" s="645"/>
      <c r="AN112" s="1826"/>
      <c r="AO112" s="646"/>
      <c r="AP112" s="645"/>
      <c r="AQ112" s="645"/>
      <c r="AR112" s="1826"/>
      <c r="AS112" s="645"/>
      <c r="AT112" s="1826"/>
      <c r="AU112" s="646"/>
      <c r="AW112" s="33"/>
      <c r="AX112" s="1979"/>
      <c r="AY112" s="1826"/>
      <c r="AZ112" s="1826"/>
      <c r="BA112" s="645"/>
      <c r="BB112" s="1826"/>
      <c r="BC112" s="645"/>
      <c r="BD112" s="1826"/>
      <c r="BE112" s="645"/>
      <c r="BF112" s="1826"/>
      <c r="BG112" s="646"/>
      <c r="BH112" s="645"/>
      <c r="BI112" s="645"/>
      <c r="BJ112" s="1826"/>
      <c r="BK112" s="645"/>
      <c r="BL112" s="1826"/>
      <c r="BM112" s="646"/>
      <c r="BO112" s="33"/>
      <c r="BP112" s="1979"/>
      <c r="BQ112" s="1826"/>
      <c r="BR112" s="1826"/>
      <c r="BS112" s="645"/>
      <c r="BT112" s="1826"/>
      <c r="BU112" s="645"/>
      <c r="BV112" s="1826"/>
      <c r="BW112" s="645"/>
      <c r="BX112" s="1826"/>
      <c r="BY112" s="646"/>
      <c r="BZ112" s="645"/>
      <c r="CA112" s="645"/>
      <c r="CB112" s="1826"/>
      <c r="CC112" s="645"/>
      <c r="CD112" s="1826"/>
      <c r="CE112" s="646"/>
      <c r="CG112" s="33"/>
      <c r="CH112" s="1979"/>
      <c r="CI112" s="1826"/>
      <c r="CJ112" s="1826"/>
      <c r="CK112" s="645"/>
      <c r="CL112" s="1826"/>
      <c r="CM112" s="645"/>
      <c r="CN112" s="1826"/>
      <c r="CO112" s="645"/>
      <c r="CP112" s="1826"/>
      <c r="CQ112" s="646"/>
      <c r="CR112" s="645"/>
      <c r="CS112" s="645"/>
      <c r="CT112" s="1826"/>
      <c r="CU112" s="645"/>
      <c r="CV112" s="1826"/>
      <c r="CW112" s="646"/>
    </row>
    <row r="113" spans="1:102">
      <c r="A113" s="1037" t="s">
        <v>151</v>
      </c>
      <c r="B113" s="1037" t="s">
        <v>149</v>
      </c>
      <c r="C113" s="254"/>
      <c r="D113" s="587"/>
      <c r="E113" s="71"/>
      <c r="F113" s="1041"/>
      <c r="G113" s="1041"/>
      <c r="H113" s="1041"/>
      <c r="I113" s="1041"/>
      <c r="J113" s="1041"/>
      <c r="K113" s="1041"/>
      <c r="L113" s="59">
        <f>SUM(G113:K113)</f>
        <v>0</v>
      </c>
      <c r="M113" s="989"/>
      <c r="N113" s="1979"/>
      <c r="O113" s="1826"/>
      <c r="P113" s="1826"/>
      <c r="Q113" s="645"/>
      <c r="R113" s="1826"/>
      <c r="S113" s="645"/>
      <c r="T113" s="1826"/>
      <c r="U113" s="645"/>
      <c r="V113" s="1826"/>
      <c r="W113" s="646"/>
      <c r="X113" s="645"/>
      <c r="Y113" s="645"/>
      <c r="Z113" s="1826"/>
      <c r="AA113" s="645"/>
      <c r="AB113" s="1826"/>
      <c r="AC113" s="646"/>
      <c r="AE113" s="33"/>
      <c r="AF113" s="1979"/>
      <c r="AG113" s="1826"/>
      <c r="AH113" s="1826"/>
      <c r="AI113" s="645"/>
      <c r="AJ113" s="1826"/>
      <c r="AK113" s="645"/>
      <c r="AL113" s="1826"/>
      <c r="AM113" s="645"/>
      <c r="AN113" s="1826"/>
      <c r="AO113" s="646"/>
      <c r="AP113" s="645"/>
      <c r="AQ113" s="645"/>
      <c r="AR113" s="1826"/>
      <c r="AS113" s="645"/>
      <c r="AT113" s="1826"/>
      <c r="AU113" s="646"/>
      <c r="AW113" s="33"/>
      <c r="AX113" s="1979"/>
      <c r="AY113" s="1826"/>
      <c r="AZ113" s="1826"/>
      <c r="BA113" s="645"/>
      <c r="BB113" s="1826"/>
      <c r="BC113" s="645"/>
      <c r="BD113" s="1826"/>
      <c r="BE113" s="645"/>
      <c r="BF113" s="1826"/>
      <c r="BG113" s="646"/>
      <c r="BH113" s="645"/>
      <c r="BI113" s="645"/>
      <c r="BJ113" s="1826"/>
      <c r="BK113" s="645"/>
      <c r="BL113" s="1826"/>
      <c r="BM113" s="646"/>
      <c r="BO113" s="33"/>
      <c r="BP113" s="1979"/>
      <c r="BQ113" s="1826"/>
      <c r="BR113" s="1826"/>
      <c r="BS113" s="645"/>
      <c r="BT113" s="1826"/>
      <c r="BU113" s="645"/>
      <c r="BV113" s="1826"/>
      <c r="BW113" s="645"/>
      <c r="BX113" s="1826"/>
      <c r="BY113" s="646"/>
      <c r="BZ113" s="645"/>
      <c r="CA113" s="645"/>
      <c r="CB113" s="1826"/>
      <c r="CC113" s="645"/>
      <c r="CD113" s="1826"/>
      <c r="CE113" s="646"/>
      <c r="CG113" s="33"/>
      <c r="CH113" s="1979"/>
      <c r="CI113" s="1826"/>
      <c r="CJ113" s="1826"/>
      <c r="CK113" s="645"/>
      <c r="CL113" s="1826"/>
      <c r="CM113" s="645"/>
      <c r="CN113" s="1826"/>
      <c r="CO113" s="645"/>
      <c r="CP113" s="1826"/>
      <c r="CQ113" s="646"/>
      <c r="CR113" s="645"/>
      <c r="CS113" s="645"/>
      <c r="CT113" s="1826"/>
      <c r="CU113" s="645"/>
      <c r="CV113" s="1826"/>
      <c r="CW113" s="646"/>
    </row>
    <row r="114" spans="1:102">
      <c r="A114" s="1037" t="s">
        <v>151</v>
      </c>
      <c r="B114" s="1037" t="s">
        <v>150</v>
      </c>
      <c r="C114" s="254"/>
      <c r="D114" s="587"/>
      <c r="E114" s="71"/>
      <c r="F114" s="208">
        <f t="shared" ref="F114:L114" si="165">IF(ISERROR(F113/F112),0,F113/F112)</f>
        <v>0</v>
      </c>
      <c r="G114" s="208">
        <f t="shared" si="165"/>
        <v>0</v>
      </c>
      <c r="H114" s="208">
        <f t="shared" si="165"/>
        <v>0</v>
      </c>
      <c r="I114" s="208">
        <f t="shared" si="165"/>
        <v>0</v>
      </c>
      <c r="J114" s="208">
        <f t="shared" si="165"/>
        <v>0</v>
      </c>
      <c r="K114" s="208">
        <f t="shared" si="165"/>
        <v>0</v>
      </c>
      <c r="L114" s="1827">
        <f t="shared" si="165"/>
        <v>0</v>
      </c>
      <c r="M114" s="989"/>
      <c r="N114" s="1979"/>
      <c r="O114" s="1828"/>
      <c r="P114" s="1826"/>
      <c r="Q114" s="645"/>
      <c r="R114" s="1826"/>
      <c r="S114" s="645"/>
      <c r="T114" s="1826"/>
      <c r="U114" s="645"/>
      <c r="V114" s="1826"/>
      <c r="W114" s="646"/>
      <c r="X114" s="645"/>
      <c r="Y114" s="645"/>
      <c r="Z114" s="1826"/>
      <c r="AA114" s="645"/>
      <c r="AB114" s="1826"/>
      <c r="AC114" s="646"/>
      <c r="AE114" s="33"/>
      <c r="AF114" s="1979"/>
      <c r="AG114" s="1828"/>
      <c r="AH114" s="1826"/>
      <c r="AI114" s="645"/>
      <c r="AJ114" s="1826"/>
      <c r="AK114" s="645"/>
      <c r="AL114" s="1826"/>
      <c r="AM114" s="645"/>
      <c r="AN114" s="1826"/>
      <c r="AO114" s="646"/>
      <c r="AP114" s="645"/>
      <c r="AQ114" s="645"/>
      <c r="AR114" s="1826"/>
      <c r="AS114" s="645"/>
      <c r="AT114" s="1826"/>
      <c r="AU114" s="646"/>
      <c r="AW114" s="33"/>
      <c r="AX114" s="1979"/>
      <c r="AY114" s="1828"/>
      <c r="AZ114" s="1826"/>
      <c r="BA114" s="645"/>
      <c r="BB114" s="1826"/>
      <c r="BC114" s="645"/>
      <c r="BD114" s="1826"/>
      <c r="BE114" s="645"/>
      <c r="BF114" s="1826"/>
      <c r="BG114" s="646"/>
      <c r="BH114" s="645"/>
      <c r="BI114" s="645"/>
      <c r="BJ114" s="1826"/>
      <c r="BK114" s="645"/>
      <c r="BL114" s="1826"/>
      <c r="BM114" s="646"/>
      <c r="BO114" s="33"/>
      <c r="BP114" s="1979"/>
      <c r="BQ114" s="1828"/>
      <c r="BR114" s="1826"/>
      <c r="BS114" s="645"/>
      <c r="BT114" s="1826"/>
      <c r="BU114" s="645"/>
      <c r="BV114" s="1826"/>
      <c r="BW114" s="645"/>
      <c r="BX114" s="1826"/>
      <c r="BY114" s="646"/>
      <c r="BZ114" s="645"/>
      <c r="CA114" s="645"/>
      <c r="CB114" s="1826"/>
      <c r="CC114" s="645"/>
      <c r="CD114" s="1826"/>
      <c r="CE114" s="646"/>
      <c r="CG114" s="33"/>
      <c r="CH114" s="1979"/>
      <c r="CI114" s="1828"/>
      <c r="CJ114" s="1826"/>
      <c r="CK114" s="645"/>
      <c r="CL114" s="1826"/>
      <c r="CM114" s="645"/>
      <c r="CN114" s="1826"/>
      <c r="CO114" s="645"/>
      <c r="CP114" s="1826"/>
      <c r="CQ114" s="646"/>
      <c r="CR114" s="645"/>
      <c r="CS114" s="645"/>
      <c r="CT114" s="1826"/>
      <c r="CU114" s="645"/>
      <c r="CV114" s="1826"/>
      <c r="CW114" s="646"/>
    </row>
    <row r="115" spans="1:102">
      <c r="A115" s="1280" t="s">
        <v>1338</v>
      </c>
      <c r="F115" s="1829">
        <f>IF(F90&gt;0,IF(F112&gt;=(0.75*SUM(F90,F94,F97,F100,F103,F106,F109,F112)),"Allowed","Disallowed"),0)</f>
        <v>0</v>
      </c>
      <c r="G115" s="1829">
        <f t="shared" ref="G115:K115" si="166">IF(G90&gt;0,IF(G112&gt;=(0.75*SUM(G90,G94,G97,G100,G103,G106,G109,G112)),"Allowed","Disallowed"),0)</f>
        <v>0</v>
      </c>
      <c r="H115" s="1829">
        <f t="shared" si="166"/>
        <v>0</v>
      </c>
      <c r="I115" s="1829">
        <f t="shared" si="166"/>
        <v>0</v>
      </c>
      <c r="J115" s="1829">
        <f t="shared" si="166"/>
        <v>0</v>
      </c>
      <c r="K115" s="1829">
        <f t="shared" si="166"/>
        <v>0</v>
      </c>
      <c r="L115" s="1822"/>
      <c r="M115" s="989"/>
      <c r="N115" s="1979"/>
      <c r="O115" s="574">
        <f>O91</f>
        <v>0</v>
      </c>
      <c r="P115" s="574">
        <f t="shared" ref="P115:R115" si="167">P91</f>
        <v>0</v>
      </c>
      <c r="Q115" s="1830">
        <f t="shared" si="167"/>
        <v>0</v>
      </c>
      <c r="R115" s="574">
        <f t="shared" si="167"/>
        <v>0</v>
      </c>
      <c r="S115" s="587"/>
      <c r="T115" s="574">
        <f>T91</f>
        <v>0</v>
      </c>
      <c r="U115" s="1830">
        <f t="shared" ref="U115:W115" si="168">U91</f>
        <v>0</v>
      </c>
      <c r="V115" s="574">
        <f t="shared" si="168"/>
        <v>0</v>
      </c>
      <c r="W115" s="584">
        <f t="shared" si="168"/>
        <v>0</v>
      </c>
      <c r="X115" s="1822"/>
      <c r="Y115" s="1037" t="s">
        <v>1620</v>
      </c>
      <c r="Z115" s="574">
        <f>IF(AD91="disallowed",0,Z91)</f>
        <v>0</v>
      </c>
      <c r="AA115" s="574">
        <f>IF(AD91="disallowed",0,AA91)</f>
        <v>0</v>
      </c>
      <c r="AB115" s="574">
        <f>IF(AD91="disallowed",0,AB91)</f>
        <v>0</v>
      </c>
      <c r="AC115" s="574">
        <f>IF(AD91="disallowed",0,AC91)</f>
        <v>0</v>
      </c>
      <c r="AE115" s="33"/>
      <c r="AF115" s="1979"/>
      <c r="AG115" s="574">
        <f>AG91</f>
        <v>0</v>
      </c>
      <c r="AH115" s="574">
        <f t="shared" ref="AH115:AJ115" si="169">AH91</f>
        <v>0</v>
      </c>
      <c r="AI115" s="1830">
        <f t="shared" si="169"/>
        <v>0</v>
      </c>
      <c r="AJ115" s="574">
        <f t="shared" si="169"/>
        <v>0</v>
      </c>
      <c r="AK115" s="587"/>
      <c r="AL115" s="574">
        <f>AL91</f>
        <v>0</v>
      </c>
      <c r="AM115" s="1830">
        <f t="shared" ref="AM115:AO115" si="170">AM91</f>
        <v>0</v>
      </c>
      <c r="AN115" s="574">
        <f t="shared" si="170"/>
        <v>0</v>
      </c>
      <c r="AO115" s="584">
        <f t="shared" si="170"/>
        <v>0</v>
      </c>
      <c r="AP115" s="1822"/>
      <c r="AQ115" s="1037" t="s">
        <v>1620</v>
      </c>
      <c r="AR115" s="574">
        <f>IF(AV91="disallowed",0,AR91)</f>
        <v>0</v>
      </c>
      <c r="AS115" s="574">
        <f>IF(AV91="disallowed",0,AS91)</f>
        <v>0</v>
      </c>
      <c r="AT115" s="574">
        <f>IF(AV91="disallowed",0,AT91)</f>
        <v>0</v>
      </c>
      <c r="AU115" s="574">
        <f>IF(AV91="disallowed",0,AU91)</f>
        <v>0</v>
      </c>
      <c r="AW115" s="33"/>
      <c r="AX115" s="1979"/>
      <c r="AY115" s="574">
        <f>AY91</f>
        <v>0</v>
      </c>
      <c r="AZ115" s="574">
        <f t="shared" ref="AZ115:BB115" si="171">AZ91</f>
        <v>0</v>
      </c>
      <c r="BA115" s="1830">
        <f t="shared" si="171"/>
        <v>0</v>
      </c>
      <c r="BB115" s="574">
        <f t="shared" si="171"/>
        <v>0</v>
      </c>
      <c r="BC115" s="587"/>
      <c r="BD115" s="574">
        <f>BD91</f>
        <v>0</v>
      </c>
      <c r="BE115" s="1830">
        <f t="shared" ref="BE115:BG115" si="172">BE91</f>
        <v>0</v>
      </c>
      <c r="BF115" s="574">
        <f t="shared" si="172"/>
        <v>0</v>
      </c>
      <c r="BG115" s="584">
        <f t="shared" si="172"/>
        <v>0</v>
      </c>
      <c r="BH115" s="1822"/>
      <c r="BI115" s="1037" t="s">
        <v>1620</v>
      </c>
      <c r="BJ115" s="574">
        <f>IF(BN91="disallowed",0,BJ91)</f>
        <v>0</v>
      </c>
      <c r="BK115" s="574">
        <f>IF(BN91="disallowed",0,BK91)</f>
        <v>0</v>
      </c>
      <c r="BL115" s="574">
        <f>IF(BN91="disallowed",0,BL91)</f>
        <v>0</v>
      </c>
      <c r="BM115" s="574">
        <f>IF(BN91="disallowed",0,BM91)</f>
        <v>0</v>
      </c>
      <c r="BO115" s="33"/>
      <c r="BP115" s="1979"/>
      <c r="BQ115" s="574">
        <f>BQ91</f>
        <v>0</v>
      </c>
      <c r="BR115" s="574">
        <f t="shared" ref="BR115:BT115" si="173">BR91</f>
        <v>0</v>
      </c>
      <c r="BS115" s="1830">
        <f t="shared" si="173"/>
        <v>0</v>
      </c>
      <c r="BT115" s="574">
        <f t="shared" si="173"/>
        <v>0</v>
      </c>
      <c r="BU115" s="587"/>
      <c r="BV115" s="574">
        <f>BV91</f>
        <v>0</v>
      </c>
      <c r="BW115" s="1830">
        <f t="shared" ref="BW115:BY115" si="174">BW91</f>
        <v>0</v>
      </c>
      <c r="BX115" s="574">
        <f t="shared" si="174"/>
        <v>0</v>
      </c>
      <c r="BY115" s="584">
        <f t="shared" si="174"/>
        <v>0</v>
      </c>
      <c r="BZ115" s="1822"/>
      <c r="CA115" s="1037" t="s">
        <v>1620</v>
      </c>
      <c r="CB115" s="574">
        <f>IF(CF91="disallowed",0,CB91)</f>
        <v>0</v>
      </c>
      <c r="CC115" s="574">
        <f>IF(CF91="disallowed",0,CC91)</f>
        <v>0</v>
      </c>
      <c r="CD115" s="574">
        <f>IF(CF91="disallowed",0,CD91)</f>
        <v>0</v>
      </c>
      <c r="CE115" s="574">
        <f>IF(CF91="disallowed",0,CE91)</f>
        <v>0</v>
      </c>
      <c r="CG115" s="33"/>
      <c r="CH115" s="1979"/>
      <c r="CI115" s="574">
        <f>CI91</f>
        <v>0</v>
      </c>
      <c r="CJ115" s="574">
        <f t="shared" ref="CJ115:CL115" si="175">CJ91</f>
        <v>0</v>
      </c>
      <c r="CK115" s="1830">
        <f t="shared" si="175"/>
        <v>0</v>
      </c>
      <c r="CL115" s="574">
        <f t="shared" si="175"/>
        <v>0</v>
      </c>
      <c r="CM115" s="587"/>
      <c r="CN115" s="574">
        <f>CN91</f>
        <v>0</v>
      </c>
      <c r="CO115" s="1830">
        <f t="shared" ref="CO115:CQ115" si="176">CO91</f>
        <v>0</v>
      </c>
      <c r="CP115" s="574">
        <f t="shared" si="176"/>
        <v>0</v>
      </c>
      <c r="CQ115" s="584">
        <f t="shared" si="176"/>
        <v>0</v>
      </c>
      <c r="CR115" s="1822"/>
      <c r="CS115" s="1037" t="s">
        <v>1620</v>
      </c>
      <c r="CT115" s="574">
        <f>IF(CX91="disallowed",0,CT91)</f>
        <v>0</v>
      </c>
      <c r="CU115" s="574">
        <f>IF(CX91="disallowed",0,CU91)</f>
        <v>0</v>
      </c>
      <c r="CV115" s="574">
        <f>IF(CX91="disallowed",0,CV91)</f>
        <v>0</v>
      </c>
      <c r="CW115" s="574">
        <f>IF(CX91="disallowed",0,CW91)</f>
        <v>0</v>
      </c>
    </row>
    <row r="116" spans="1:102" ht="38.25">
      <c r="M116" s="989"/>
      <c r="N116" s="1979"/>
      <c r="O116" s="1814" t="s">
        <v>1601</v>
      </c>
      <c r="P116" s="1814"/>
      <c r="Q116" s="1814"/>
      <c r="R116" s="1814"/>
      <c r="S116" s="580"/>
      <c r="T116" s="1814" t="s">
        <v>1603</v>
      </c>
      <c r="U116" s="1814"/>
      <c r="V116" s="1814"/>
      <c r="W116" s="1814"/>
      <c r="X116" s="1815"/>
      <c r="Y116" s="1815"/>
      <c r="Z116" s="1816" t="s">
        <v>1337</v>
      </c>
      <c r="AA116" s="1816"/>
      <c r="AB116" s="1816"/>
      <c r="AC116" s="1816"/>
      <c r="AE116" s="33"/>
      <c r="AF116" s="1979"/>
      <c r="AG116" s="1814" t="s">
        <v>1601</v>
      </c>
      <c r="AH116" s="1814"/>
      <c r="AI116" s="1814"/>
      <c r="AJ116" s="1814"/>
      <c r="AK116" s="580"/>
      <c r="AL116" s="1814" t="s">
        <v>1603</v>
      </c>
      <c r="AM116" s="1814"/>
      <c r="AN116" s="1814"/>
      <c r="AO116" s="1814"/>
      <c r="AP116" s="1815"/>
      <c r="AQ116" s="1815"/>
      <c r="AR116" s="1816" t="s">
        <v>1337</v>
      </c>
      <c r="AS116" s="1816"/>
      <c r="AT116" s="1816"/>
      <c r="AU116" s="1816"/>
      <c r="AW116" s="33"/>
      <c r="AX116" s="1979"/>
      <c r="AY116" s="1814" t="s">
        <v>1601</v>
      </c>
      <c r="AZ116" s="1814"/>
      <c r="BA116" s="1814"/>
      <c r="BB116" s="1814"/>
      <c r="BC116" s="580"/>
      <c r="BD116" s="1814" t="s">
        <v>1603</v>
      </c>
      <c r="BE116" s="1814"/>
      <c r="BF116" s="1814"/>
      <c r="BG116" s="1814"/>
      <c r="BH116" s="1815"/>
      <c r="BI116" s="1815"/>
      <c r="BJ116" s="1816" t="s">
        <v>1337</v>
      </c>
      <c r="BK116" s="1816"/>
      <c r="BL116" s="1816"/>
      <c r="BM116" s="1816"/>
      <c r="BO116" s="33"/>
      <c r="BP116" s="1979"/>
      <c r="BQ116" s="1814" t="s">
        <v>1601</v>
      </c>
      <c r="BR116" s="1814"/>
      <c r="BS116" s="1814"/>
      <c r="BT116" s="1814"/>
      <c r="BU116" s="580"/>
      <c r="BV116" s="1814" t="s">
        <v>1603</v>
      </c>
      <c r="BW116" s="1814"/>
      <c r="BX116" s="1814"/>
      <c r="BY116" s="1814"/>
      <c r="BZ116" s="1815"/>
      <c r="CA116" s="1815"/>
      <c r="CB116" s="1816" t="s">
        <v>1337</v>
      </c>
      <c r="CC116" s="1816"/>
      <c r="CD116" s="1816"/>
      <c r="CE116" s="1816"/>
      <c r="CG116" s="33"/>
      <c r="CH116" s="1979"/>
      <c r="CI116" s="1814" t="s">
        <v>1601</v>
      </c>
      <c r="CJ116" s="1814"/>
      <c r="CK116" s="1814"/>
      <c r="CL116" s="1814"/>
      <c r="CM116" s="580"/>
      <c r="CN116" s="1814" t="s">
        <v>1603</v>
      </c>
      <c r="CO116" s="1814"/>
      <c r="CP116" s="1814"/>
      <c r="CQ116" s="1814"/>
      <c r="CR116" s="1815"/>
      <c r="CS116" s="1815"/>
      <c r="CT116" s="1816" t="s">
        <v>1337</v>
      </c>
      <c r="CU116" s="1816"/>
      <c r="CV116" s="1816"/>
      <c r="CW116" s="1816"/>
    </row>
    <row r="117" spans="1:102" ht="51">
      <c r="A117" s="583" t="str">
        <f>Cover!C25</f>
        <v>- none -</v>
      </c>
      <c r="M117" s="989"/>
      <c r="N117" s="1979"/>
      <c r="O117" s="1042" t="s">
        <v>1309</v>
      </c>
      <c r="P117" s="1817" t="s">
        <v>1602</v>
      </c>
      <c r="Q117" s="1817" t="s">
        <v>199</v>
      </c>
      <c r="R117" s="1817" t="s">
        <v>317</v>
      </c>
      <c r="S117" s="1310"/>
      <c r="T117" s="1042" t="s">
        <v>1309</v>
      </c>
      <c r="U117" s="1817" t="s">
        <v>1602</v>
      </c>
      <c r="V117" s="1817" t="s">
        <v>199</v>
      </c>
      <c r="W117" s="1817" t="s">
        <v>317</v>
      </c>
      <c r="X117" s="1310"/>
      <c r="Y117" s="1036"/>
      <c r="Z117" s="1042" t="s">
        <v>1309</v>
      </c>
      <c r="AA117" s="1817" t="s">
        <v>1602</v>
      </c>
      <c r="AB117" s="1817" t="s">
        <v>199</v>
      </c>
      <c r="AC117" s="1817" t="s">
        <v>317</v>
      </c>
      <c r="AE117" s="33"/>
      <c r="AF117" s="1979"/>
      <c r="AG117" s="1042" t="s">
        <v>1309</v>
      </c>
      <c r="AH117" s="1817" t="s">
        <v>1602</v>
      </c>
      <c r="AI117" s="1817" t="s">
        <v>199</v>
      </c>
      <c r="AJ117" s="1817" t="s">
        <v>317</v>
      </c>
      <c r="AK117" s="1310"/>
      <c r="AL117" s="1042" t="s">
        <v>1309</v>
      </c>
      <c r="AM117" s="1817" t="s">
        <v>1602</v>
      </c>
      <c r="AN117" s="1817" t="s">
        <v>199</v>
      </c>
      <c r="AO117" s="1817" t="s">
        <v>317</v>
      </c>
      <c r="AP117" s="1310"/>
      <c r="AQ117" s="1036"/>
      <c r="AR117" s="1042" t="s">
        <v>1309</v>
      </c>
      <c r="AS117" s="1817" t="s">
        <v>1602</v>
      </c>
      <c r="AT117" s="1817" t="s">
        <v>199</v>
      </c>
      <c r="AU117" s="1817" t="s">
        <v>317</v>
      </c>
      <c r="AW117" s="33"/>
      <c r="AX117" s="1979"/>
      <c r="AY117" s="1042" t="s">
        <v>1309</v>
      </c>
      <c r="AZ117" s="1817" t="s">
        <v>1602</v>
      </c>
      <c r="BA117" s="1817" t="s">
        <v>199</v>
      </c>
      <c r="BB117" s="1817" t="s">
        <v>317</v>
      </c>
      <c r="BC117" s="1310"/>
      <c r="BD117" s="1042" t="s">
        <v>1309</v>
      </c>
      <c r="BE117" s="1817" t="s">
        <v>1602</v>
      </c>
      <c r="BF117" s="1817" t="s">
        <v>199</v>
      </c>
      <c r="BG117" s="1817" t="s">
        <v>317</v>
      </c>
      <c r="BH117" s="1310"/>
      <c r="BI117" s="1036"/>
      <c r="BJ117" s="1042" t="s">
        <v>1309</v>
      </c>
      <c r="BK117" s="1817" t="s">
        <v>1602</v>
      </c>
      <c r="BL117" s="1817" t="s">
        <v>199</v>
      </c>
      <c r="BM117" s="1817" t="s">
        <v>317</v>
      </c>
      <c r="BO117" s="33"/>
      <c r="BP117" s="1979"/>
      <c r="BQ117" s="1042" t="s">
        <v>1309</v>
      </c>
      <c r="BR117" s="1817" t="s">
        <v>1602</v>
      </c>
      <c r="BS117" s="1817" t="s">
        <v>199</v>
      </c>
      <c r="BT117" s="1817" t="s">
        <v>317</v>
      </c>
      <c r="BU117" s="1310"/>
      <c r="BV117" s="1042" t="s">
        <v>1309</v>
      </c>
      <c r="BW117" s="1817" t="s">
        <v>1602</v>
      </c>
      <c r="BX117" s="1817" t="s">
        <v>199</v>
      </c>
      <c r="BY117" s="1817" t="s">
        <v>317</v>
      </c>
      <c r="BZ117" s="1310"/>
      <c r="CA117" s="1036"/>
      <c r="CB117" s="1042" t="s">
        <v>1309</v>
      </c>
      <c r="CC117" s="1817" t="s">
        <v>1602</v>
      </c>
      <c r="CD117" s="1817" t="s">
        <v>199</v>
      </c>
      <c r="CE117" s="1817" t="s">
        <v>317</v>
      </c>
      <c r="CG117" s="33"/>
      <c r="CH117" s="1979"/>
      <c r="CI117" s="1042" t="s">
        <v>1309</v>
      </c>
      <c r="CJ117" s="1817" t="s">
        <v>1602</v>
      </c>
      <c r="CK117" s="1817" t="s">
        <v>199</v>
      </c>
      <c r="CL117" s="1817" t="s">
        <v>317</v>
      </c>
      <c r="CM117" s="1310"/>
      <c r="CN117" s="1042" t="s">
        <v>1309</v>
      </c>
      <c r="CO117" s="1817" t="s">
        <v>1602</v>
      </c>
      <c r="CP117" s="1817" t="s">
        <v>199</v>
      </c>
      <c r="CQ117" s="1817" t="s">
        <v>317</v>
      </c>
      <c r="CR117" s="1310"/>
      <c r="CS117" s="1036"/>
      <c r="CT117" s="1042" t="s">
        <v>1309</v>
      </c>
      <c r="CU117" s="1817" t="s">
        <v>1602</v>
      </c>
      <c r="CV117" s="1817" t="s">
        <v>199</v>
      </c>
      <c r="CW117" s="1817" t="s">
        <v>317</v>
      </c>
    </row>
    <row r="118" spans="1:102">
      <c r="A118" s="49" t="s">
        <v>147</v>
      </c>
      <c r="B118" s="1037" t="s">
        <v>148</v>
      </c>
      <c r="C118" s="254"/>
      <c r="D118" s="587"/>
      <c r="E118" s="71"/>
      <c r="F118" s="1041"/>
      <c r="G118" s="1041"/>
      <c r="H118" s="1041"/>
      <c r="I118" s="1041"/>
      <c r="J118" s="1041"/>
      <c r="K118" s="1041"/>
      <c r="L118" s="59">
        <f>SUM(G118:K118)</f>
        <v>0</v>
      </c>
      <c r="M118" s="989"/>
      <c r="N118" s="1979"/>
      <c r="O118" s="250"/>
      <c r="P118" s="250"/>
      <c r="Q118" s="580"/>
      <c r="R118" s="250"/>
      <c r="S118" s="580"/>
      <c r="T118" s="250"/>
      <c r="U118" s="580"/>
      <c r="V118" s="250"/>
      <c r="W118" s="1818"/>
      <c r="X118" s="580"/>
      <c r="Y118" s="580"/>
      <c r="Z118" s="250"/>
      <c r="AA118" s="580"/>
      <c r="AB118" s="250"/>
      <c r="AC118" s="1818"/>
      <c r="AE118" s="33"/>
      <c r="AF118" s="1979"/>
      <c r="AG118" s="250"/>
      <c r="AH118" s="250"/>
      <c r="AI118" s="580"/>
      <c r="AJ118" s="250"/>
      <c r="AK118" s="580"/>
      <c r="AL118" s="250"/>
      <c r="AM118" s="580"/>
      <c r="AN118" s="250"/>
      <c r="AO118" s="1818"/>
      <c r="AP118" s="580"/>
      <c r="AQ118" s="580"/>
      <c r="AR118" s="250"/>
      <c r="AS118" s="580"/>
      <c r="AT118" s="250"/>
      <c r="AU118" s="1818"/>
      <c r="AW118" s="33"/>
      <c r="AX118" s="1979"/>
      <c r="AY118" s="250"/>
      <c r="AZ118" s="250"/>
      <c r="BA118" s="580"/>
      <c r="BB118" s="250"/>
      <c r="BC118" s="580"/>
      <c r="BD118" s="250"/>
      <c r="BE118" s="580"/>
      <c r="BF118" s="250"/>
      <c r="BG118" s="1818"/>
      <c r="BH118" s="580"/>
      <c r="BI118" s="580"/>
      <c r="BJ118" s="250"/>
      <c r="BK118" s="580"/>
      <c r="BL118" s="250"/>
      <c r="BM118" s="1818"/>
      <c r="BO118" s="33"/>
      <c r="BP118" s="1979"/>
      <c r="BQ118" s="250"/>
      <c r="BR118" s="250"/>
      <c r="BS118" s="580"/>
      <c r="BT118" s="250"/>
      <c r="BU118" s="580"/>
      <c r="BV118" s="250"/>
      <c r="BW118" s="580"/>
      <c r="BX118" s="250"/>
      <c r="BY118" s="1818"/>
      <c r="BZ118" s="580"/>
      <c r="CA118" s="580"/>
      <c r="CB118" s="250"/>
      <c r="CC118" s="580"/>
      <c r="CD118" s="250"/>
      <c r="CE118" s="1818"/>
      <c r="CG118" s="33"/>
      <c r="CH118" s="1979"/>
      <c r="CI118" s="250"/>
      <c r="CJ118" s="250"/>
      <c r="CK118" s="580"/>
      <c r="CL118" s="250"/>
      <c r="CM118" s="580"/>
      <c r="CN118" s="250"/>
      <c r="CO118" s="580"/>
      <c r="CP118" s="250"/>
      <c r="CQ118" s="1818"/>
      <c r="CR118" s="580"/>
      <c r="CS118" s="580"/>
      <c r="CT118" s="250"/>
      <c r="CU118" s="580"/>
      <c r="CV118" s="250"/>
      <c r="CW118" s="1818"/>
    </row>
    <row r="119" spans="1:102">
      <c r="A119" s="49" t="s">
        <v>147</v>
      </c>
      <c r="B119" s="1037" t="s">
        <v>149</v>
      </c>
      <c r="C119" s="254"/>
      <c r="D119" s="587"/>
      <c r="E119" s="71"/>
      <c r="F119" s="1041"/>
      <c r="G119" s="1041"/>
      <c r="H119" s="1041"/>
      <c r="I119" s="1041"/>
      <c r="J119" s="1041"/>
      <c r="K119" s="1041"/>
      <c r="L119" s="59">
        <f>SUM(G119:K119)</f>
        <v>0</v>
      </c>
      <c r="M119" s="989"/>
      <c r="N119" s="1979"/>
      <c r="O119" s="583">
        <f>'C1 - Costs Matrix 2011'!$W$65+'C1 - Costs Matrix 2011'!$Q$65</f>
        <v>0</v>
      </c>
      <c r="P119" s="583">
        <f>'C1 - Costs Matrix 2011'!$AQ$65</f>
        <v>0</v>
      </c>
      <c r="Q119" s="1819">
        <f>'C1 - Costs Matrix 2011'!$AG$65</f>
        <v>0</v>
      </c>
      <c r="R119" s="583">
        <f>'C1 - Costs Matrix 2011'!$AP$65</f>
        <v>0</v>
      </c>
      <c r="S119" s="587"/>
      <c r="T119" s="1820"/>
      <c r="U119" s="1821"/>
      <c r="V119" s="14"/>
      <c r="W119" s="1821"/>
      <c r="X119" s="1822"/>
      <c r="Y119" s="1389" t="s">
        <v>1622</v>
      </c>
      <c r="Z119" s="1823">
        <f>O119-T119</f>
        <v>0</v>
      </c>
      <c r="AA119" s="1824">
        <f t="shared" ref="AA119:AC119" si="177">P119-U119</f>
        <v>0</v>
      </c>
      <c r="AB119" s="1823">
        <f t="shared" si="177"/>
        <v>0</v>
      </c>
      <c r="AC119" s="1825">
        <f t="shared" si="177"/>
        <v>0</v>
      </c>
      <c r="AD119" s="1829">
        <f>G143</f>
        <v>0</v>
      </c>
      <c r="AE119" s="33"/>
      <c r="AF119" s="1979"/>
      <c r="AG119" s="583">
        <f>'C1 - Costs Matrix 2012'!$W$65+'C1 - Costs Matrix 2012'!$Q$65</f>
        <v>0</v>
      </c>
      <c r="AH119" s="583">
        <f>'C1 - Costs Matrix 2012'!$AQ$65</f>
        <v>0</v>
      </c>
      <c r="AI119" s="1819">
        <f>'C1 - Costs Matrix 2012'!$AG$65</f>
        <v>0</v>
      </c>
      <c r="AJ119" s="583">
        <f>'C1 - Costs Matrix 2012'!$AP$65</f>
        <v>0</v>
      </c>
      <c r="AK119" s="587"/>
      <c r="AL119" s="1820"/>
      <c r="AM119" s="1821"/>
      <c r="AN119" s="14"/>
      <c r="AO119" s="1821"/>
      <c r="AP119" s="1822"/>
      <c r="AQ119" s="1389" t="s">
        <v>1622</v>
      </c>
      <c r="AR119" s="1823">
        <f>AG119-AL119</f>
        <v>0</v>
      </c>
      <c r="AS119" s="1824">
        <f t="shared" ref="AS119" si="178">AH119-AM119</f>
        <v>0</v>
      </c>
      <c r="AT119" s="1823">
        <f t="shared" ref="AT119" si="179">AI119-AN119</f>
        <v>0</v>
      </c>
      <c r="AU119" s="1825">
        <f t="shared" ref="AU119" si="180">AJ119-AO119</f>
        <v>0</v>
      </c>
      <c r="AV119" s="1829">
        <f>H143</f>
        <v>0</v>
      </c>
      <c r="AW119" s="33"/>
      <c r="AX119" s="1979"/>
      <c r="AY119" s="583">
        <f>'C1 - Costs Matrix 2013'!$W$65+'C1 - Costs Matrix 2013'!$Q$65</f>
        <v>0</v>
      </c>
      <c r="AZ119" s="583">
        <f>'C1 - Costs Matrix 2013'!$AQ$65</f>
        <v>0</v>
      </c>
      <c r="BA119" s="1819">
        <f>'C1 - Costs Matrix 2013'!$AG$65</f>
        <v>0</v>
      </c>
      <c r="BB119" s="583">
        <f>'C1 - Costs Matrix 2013'!$AP$65</f>
        <v>0</v>
      </c>
      <c r="BC119" s="587"/>
      <c r="BD119" s="1820"/>
      <c r="BE119" s="1821"/>
      <c r="BF119" s="14"/>
      <c r="BG119" s="1821"/>
      <c r="BH119" s="1822"/>
      <c r="BI119" s="1389" t="s">
        <v>1622</v>
      </c>
      <c r="BJ119" s="1823">
        <f>AY119-BD119</f>
        <v>0</v>
      </c>
      <c r="BK119" s="1824">
        <f t="shared" ref="BK119" si="181">AZ119-BE119</f>
        <v>0</v>
      </c>
      <c r="BL119" s="1823">
        <f t="shared" ref="BL119" si="182">BA119-BF119</f>
        <v>0</v>
      </c>
      <c r="BM119" s="1825">
        <f t="shared" ref="BM119" si="183">BB119-BG119</f>
        <v>0</v>
      </c>
      <c r="BN119" s="1829">
        <f>I143</f>
        <v>0</v>
      </c>
      <c r="BO119" s="33"/>
      <c r="BP119" s="1979"/>
      <c r="BQ119" s="583">
        <f>'C1 - Costs Matrix 2014'!$W$65+'C1 - Costs Matrix 2014'!$Q$65</f>
        <v>0</v>
      </c>
      <c r="BR119" s="583">
        <f>'C1 - Costs Matrix 2014'!$AQ$65</f>
        <v>0</v>
      </c>
      <c r="BS119" s="1819">
        <f>'C1 - Costs Matrix 2014'!$AG$65</f>
        <v>0</v>
      </c>
      <c r="BT119" s="583">
        <f>'C1 - Costs Matrix 2014'!$AP$65</f>
        <v>0</v>
      </c>
      <c r="BU119" s="587"/>
      <c r="BV119" s="1820"/>
      <c r="BW119" s="1821"/>
      <c r="BX119" s="14"/>
      <c r="BY119" s="1821"/>
      <c r="BZ119" s="1822"/>
      <c r="CA119" s="1389" t="s">
        <v>1622</v>
      </c>
      <c r="CB119" s="1823">
        <f>BQ119-BV119</f>
        <v>0</v>
      </c>
      <c r="CC119" s="1824">
        <f t="shared" ref="CC119" si="184">BR119-BW119</f>
        <v>0</v>
      </c>
      <c r="CD119" s="1823">
        <f t="shared" ref="CD119" si="185">BS119-BX119</f>
        <v>0</v>
      </c>
      <c r="CE119" s="1825">
        <f t="shared" ref="CE119" si="186">BT119-BY119</f>
        <v>0</v>
      </c>
      <c r="CF119" s="1829">
        <f>J143</f>
        <v>0</v>
      </c>
      <c r="CG119" s="33"/>
      <c r="CH119" s="1979"/>
      <c r="CI119" s="583">
        <f>'C1 - Costs Matrix 2015'!$W$65+'C1 - Costs Matrix 2015'!$Q$65</f>
        <v>0</v>
      </c>
      <c r="CJ119" s="583">
        <f>'C1 - Costs Matrix 2015'!$AQ$65</f>
        <v>0</v>
      </c>
      <c r="CK119" s="1819">
        <f>'C1 - Costs Matrix 2015'!$AG$65</f>
        <v>0</v>
      </c>
      <c r="CL119" s="583">
        <f>'C1 - Costs Matrix 2015'!$AP$65</f>
        <v>0</v>
      </c>
      <c r="CM119" s="587"/>
      <c r="CN119" s="1820"/>
      <c r="CO119" s="1821"/>
      <c r="CP119" s="14"/>
      <c r="CQ119" s="1821"/>
      <c r="CR119" s="1822"/>
      <c r="CS119" s="1389" t="s">
        <v>1622</v>
      </c>
      <c r="CT119" s="1823">
        <f>CI119-CN119</f>
        <v>0</v>
      </c>
      <c r="CU119" s="1824">
        <f t="shared" ref="CU119" si="187">CJ119-CO119</f>
        <v>0</v>
      </c>
      <c r="CV119" s="1823">
        <f t="shared" ref="CV119" si="188">CK119-CP119</f>
        <v>0</v>
      </c>
      <c r="CW119" s="1825">
        <f t="shared" ref="CW119" si="189">CL119-CQ119</f>
        <v>0</v>
      </c>
      <c r="CX119" s="1829">
        <f>K143</f>
        <v>0</v>
      </c>
    </row>
    <row r="120" spans="1:102">
      <c r="A120" s="49" t="s">
        <v>147</v>
      </c>
      <c r="B120" s="1037" t="s">
        <v>150</v>
      </c>
      <c r="C120" s="254"/>
      <c r="D120" s="587"/>
      <c r="E120" s="71"/>
      <c r="F120" s="208">
        <f t="shared" ref="F120:L120" si="190">IF(ISERROR(F119/F118),0,F119/F118)</f>
        <v>0</v>
      </c>
      <c r="G120" s="208">
        <f t="shared" si="190"/>
        <v>0</v>
      </c>
      <c r="H120" s="208">
        <f t="shared" si="190"/>
        <v>0</v>
      </c>
      <c r="I120" s="208">
        <f t="shared" si="190"/>
        <v>0</v>
      </c>
      <c r="J120" s="208">
        <f t="shared" si="190"/>
        <v>0</v>
      </c>
      <c r="K120" s="208">
        <f t="shared" si="190"/>
        <v>0</v>
      </c>
      <c r="L120" s="208">
        <f t="shared" si="190"/>
        <v>0</v>
      </c>
      <c r="M120" s="989"/>
      <c r="N120" s="1979"/>
      <c r="O120" s="1826"/>
      <c r="P120" s="1826"/>
      <c r="Q120" s="645"/>
      <c r="R120" s="1826"/>
      <c r="S120" s="645"/>
      <c r="T120" s="1826"/>
      <c r="U120" s="645"/>
      <c r="V120" s="1826"/>
      <c r="W120" s="646"/>
      <c r="X120" s="645"/>
      <c r="Y120" s="645"/>
      <c r="Z120" s="1826"/>
      <c r="AA120" s="645"/>
      <c r="AB120" s="1826"/>
      <c r="AC120" s="646"/>
      <c r="AE120" s="33"/>
      <c r="AF120" s="1982"/>
      <c r="AG120" s="1826"/>
      <c r="AH120" s="1826"/>
      <c r="AI120" s="645"/>
      <c r="AJ120" s="1826"/>
      <c r="AK120" s="645"/>
      <c r="AL120" s="1826"/>
      <c r="AM120" s="645"/>
      <c r="AN120" s="1826"/>
      <c r="AO120" s="646"/>
      <c r="AP120" s="645"/>
      <c r="AQ120" s="645"/>
      <c r="AR120" s="1826"/>
      <c r="AS120" s="645"/>
      <c r="AT120" s="1826"/>
      <c r="AU120" s="646"/>
      <c r="AW120" s="33"/>
      <c r="AX120" s="1979"/>
      <c r="AY120" s="1826"/>
      <c r="AZ120" s="1826"/>
      <c r="BA120" s="645"/>
      <c r="BB120" s="1826"/>
      <c r="BC120" s="645"/>
      <c r="BD120" s="1826"/>
      <c r="BE120" s="645"/>
      <c r="BF120" s="1826"/>
      <c r="BG120" s="646"/>
      <c r="BH120" s="645"/>
      <c r="BI120" s="645"/>
      <c r="BJ120" s="1826"/>
      <c r="BK120" s="645"/>
      <c r="BL120" s="1826"/>
      <c r="BM120" s="646"/>
      <c r="BO120" s="33"/>
      <c r="BP120" s="1979"/>
      <c r="BQ120" s="1826"/>
      <c r="BR120" s="1826"/>
      <c r="BS120" s="645"/>
      <c r="BT120" s="1826"/>
      <c r="BU120" s="645"/>
      <c r="BV120" s="1826"/>
      <c r="BW120" s="645"/>
      <c r="BX120" s="1826"/>
      <c r="BY120" s="646"/>
      <c r="BZ120" s="645"/>
      <c r="CA120" s="645"/>
      <c r="CB120" s="1826"/>
      <c r="CC120" s="645"/>
      <c r="CD120" s="1826"/>
      <c r="CE120" s="646"/>
      <c r="CG120" s="33"/>
      <c r="CH120" s="1979"/>
      <c r="CI120" s="1826"/>
      <c r="CJ120" s="1826"/>
      <c r="CK120" s="645"/>
      <c r="CL120" s="1826"/>
      <c r="CM120" s="645"/>
      <c r="CN120" s="1826"/>
      <c r="CO120" s="645"/>
      <c r="CP120" s="1826"/>
      <c r="CQ120" s="646"/>
      <c r="CR120" s="645"/>
      <c r="CS120" s="645"/>
      <c r="CT120" s="1826"/>
      <c r="CU120" s="645"/>
      <c r="CV120" s="1826"/>
      <c r="CW120" s="646"/>
    </row>
    <row r="121" spans="1:102" ht="25.5">
      <c r="A121" s="1834" t="s">
        <v>1608</v>
      </c>
      <c r="B121" s="1037" t="s">
        <v>149</v>
      </c>
      <c r="C121" s="254"/>
      <c r="D121" s="587"/>
      <c r="E121" s="71"/>
      <c r="F121" s="1833"/>
      <c r="G121" s="1833"/>
      <c r="H121" s="1833"/>
      <c r="I121" s="1833"/>
      <c r="J121" s="1833"/>
      <c r="K121" s="1833"/>
      <c r="L121" s="208">
        <f>SUM(G121:K121)</f>
        <v>0</v>
      </c>
      <c r="M121" s="989"/>
      <c r="N121" s="1979"/>
      <c r="O121" s="14"/>
      <c r="P121" s="14"/>
      <c r="Q121" s="14"/>
      <c r="R121" s="14"/>
      <c r="S121" s="645"/>
      <c r="T121" s="1820"/>
      <c r="U121" s="14"/>
      <c r="V121" s="14"/>
      <c r="W121" s="14"/>
      <c r="X121" s="1822"/>
      <c r="Y121" s="1389"/>
      <c r="Z121" s="1823">
        <f>O121-T121</f>
        <v>0</v>
      </c>
      <c r="AA121" s="1824">
        <f t="shared" ref="AA121" si="191">P121-U121</f>
        <v>0</v>
      </c>
      <c r="AB121" s="1823">
        <f t="shared" ref="AB121" si="192">Q121-V121</f>
        <v>0</v>
      </c>
      <c r="AC121" s="1825">
        <f t="shared" ref="AC121" si="193">R121-W121</f>
        <v>0</v>
      </c>
      <c r="AE121" s="33"/>
      <c r="AF121" s="1982"/>
      <c r="AG121" s="14"/>
      <c r="AH121" s="14"/>
      <c r="AI121" s="14"/>
      <c r="AJ121" s="14"/>
      <c r="AK121" s="645"/>
      <c r="AL121" s="1820"/>
      <c r="AM121" s="14"/>
      <c r="AN121" s="14"/>
      <c r="AO121" s="14"/>
      <c r="AP121" s="1822"/>
      <c r="AQ121" s="1389"/>
      <c r="AR121" s="1823">
        <f>AG121-AL121</f>
        <v>0</v>
      </c>
      <c r="AS121" s="1824">
        <f t="shared" ref="AS121" si="194">AH121-AM121</f>
        <v>0</v>
      </c>
      <c r="AT121" s="1823">
        <f t="shared" ref="AT121" si="195">AI121-AN121</f>
        <v>0</v>
      </c>
      <c r="AU121" s="1825">
        <f t="shared" ref="AU121" si="196">AJ121-AO121</f>
        <v>0</v>
      </c>
      <c r="AW121" s="33"/>
      <c r="AX121" s="1979"/>
      <c r="AY121" s="14"/>
      <c r="AZ121" s="14"/>
      <c r="BA121" s="14"/>
      <c r="BB121" s="14"/>
      <c r="BC121" s="645"/>
      <c r="BD121" s="1820"/>
      <c r="BE121" s="14"/>
      <c r="BF121" s="14"/>
      <c r="BG121" s="14"/>
      <c r="BH121" s="1822"/>
      <c r="BI121" s="1389"/>
      <c r="BJ121" s="1823">
        <f>AY121-BD121</f>
        <v>0</v>
      </c>
      <c r="BK121" s="1824">
        <f t="shared" ref="BK121" si="197">AZ121-BE121</f>
        <v>0</v>
      </c>
      <c r="BL121" s="1823">
        <f t="shared" ref="BL121" si="198">BA121-BF121</f>
        <v>0</v>
      </c>
      <c r="BM121" s="1825">
        <f t="shared" ref="BM121" si="199">BB121-BG121</f>
        <v>0</v>
      </c>
      <c r="BO121" s="33"/>
      <c r="BP121" s="1979"/>
      <c r="BQ121" s="14"/>
      <c r="BR121" s="14"/>
      <c r="BS121" s="14"/>
      <c r="BT121" s="14"/>
      <c r="BU121" s="645"/>
      <c r="BV121" s="1820"/>
      <c r="BW121" s="14"/>
      <c r="BX121" s="14"/>
      <c r="BY121" s="14"/>
      <c r="BZ121" s="1822"/>
      <c r="CA121" s="1389"/>
      <c r="CB121" s="1823">
        <f>BQ121-BV121</f>
        <v>0</v>
      </c>
      <c r="CC121" s="1824">
        <f t="shared" ref="CC121" si="200">BR121-BW121</f>
        <v>0</v>
      </c>
      <c r="CD121" s="1823">
        <f t="shared" ref="CD121" si="201">BS121-BX121</f>
        <v>0</v>
      </c>
      <c r="CE121" s="1825">
        <f t="shared" ref="CE121" si="202">BT121-BY121</f>
        <v>0</v>
      </c>
      <c r="CG121" s="33"/>
      <c r="CH121" s="1979"/>
      <c r="CI121" s="14"/>
      <c r="CJ121" s="14"/>
      <c r="CK121" s="14"/>
      <c r="CL121" s="14"/>
      <c r="CM121" s="645"/>
      <c r="CN121" s="1820"/>
      <c r="CO121" s="14"/>
      <c r="CP121" s="14"/>
      <c r="CQ121" s="14"/>
      <c r="CR121" s="1822"/>
      <c r="CS121" s="1389"/>
      <c r="CT121" s="1823">
        <f>CI121-CN121</f>
        <v>0</v>
      </c>
      <c r="CU121" s="1824">
        <f t="shared" ref="CU121" si="203">CJ121-CO121</f>
        <v>0</v>
      </c>
      <c r="CV121" s="1823">
        <f t="shared" ref="CV121" si="204">CK121-CP121</f>
        <v>0</v>
      </c>
      <c r="CW121" s="1825">
        <f t="shared" ref="CW121" si="205">CL121-CQ121</f>
        <v>0</v>
      </c>
    </row>
    <row r="122" spans="1:102">
      <c r="A122" s="14" t="s">
        <v>229</v>
      </c>
      <c r="B122" s="1037" t="s">
        <v>148</v>
      </c>
      <c r="C122" s="254"/>
      <c r="D122" s="587"/>
      <c r="E122" s="71"/>
      <c r="F122" s="1041"/>
      <c r="G122" s="1041"/>
      <c r="H122" s="1041"/>
      <c r="I122" s="1041"/>
      <c r="J122" s="1041"/>
      <c r="K122" s="1041"/>
      <c r="L122" s="59">
        <f>SUM(G122:K122)</f>
        <v>0</v>
      </c>
      <c r="M122" s="989"/>
      <c r="N122" s="1979"/>
      <c r="O122" s="1826"/>
      <c r="P122" s="1826"/>
      <c r="Q122" s="645"/>
      <c r="R122" s="1826"/>
      <c r="S122" s="645"/>
      <c r="T122" s="1826"/>
      <c r="U122" s="645"/>
      <c r="V122" s="1826"/>
      <c r="W122" s="646"/>
      <c r="X122" s="645"/>
      <c r="Y122" s="645"/>
      <c r="Z122" s="1826"/>
      <c r="AA122" s="645"/>
      <c r="AB122" s="1826"/>
      <c r="AC122" s="646"/>
      <c r="AE122" s="33"/>
      <c r="AF122" s="1982"/>
      <c r="AG122" s="1826"/>
      <c r="AH122" s="1826"/>
      <c r="AI122" s="645"/>
      <c r="AJ122" s="1826"/>
      <c r="AK122" s="645"/>
      <c r="AL122" s="1826"/>
      <c r="AM122" s="645"/>
      <c r="AN122" s="1826"/>
      <c r="AO122" s="646"/>
      <c r="AP122" s="645"/>
      <c r="AQ122" s="645"/>
      <c r="AR122" s="1826"/>
      <c r="AS122" s="645"/>
      <c r="AT122" s="1826"/>
      <c r="AU122" s="646"/>
      <c r="AW122" s="33"/>
      <c r="AX122" s="1979"/>
      <c r="AY122" s="1826"/>
      <c r="AZ122" s="1826"/>
      <c r="BA122" s="645"/>
      <c r="BB122" s="1826"/>
      <c r="BC122" s="645"/>
      <c r="BD122" s="1826"/>
      <c r="BE122" s="645"/>
      <c r="BF122" s="1826"/>
      <c r="BG122" s="646"/>
      <c r="BH122" s="645"/>
      <c r="BI122" s="645"/>
      <c r="BJ122" s="1826"/>
      <c r="BK122" s="645"/>
      <c r="BL122" s="1826"/>
      <c r="BM122" s="646"/>
      <c r="BO122" s="33"/>
      <c r="BP122" s="1979"/>
      <c r="BQ122" s="1826"/>
      <c r="BR122" s="1826"/>
      <c r="BS122" s="645"/>
      <c r="BT122" s="1826"/>
      <c r="BU122" s="645"/>
      <c r="BV122" s="1826"/>
      <c r="BW122" s="645"/>
      <c r="BX122" s="1826"/>
      <c r="BY122" s="646"/>
      <c r="BZ122" s="645"/>
      <c r="CA122" s="645"/>
      <c r="CB122" s="1826"/>
      <c r="CC122" s="645"/>
      <c r="CD122" s="1826"/>
      <c r="CE122" s="646"/>
      <c r="CG122" s="33"/>
      <c r="CH122" s="1979"/>
      <c r="CI122" s="1826"/>
      <c r="CJ122" s="1826"/>
      <c r="CK122" s="645"/>
      <c r="CL122" s="1826"/>
      <c r="CM122" s="645"/>
      <c r="CN122" s="1826"/>
      <c r="CO122" s="645"/>
      <c r="CP122" s="1826"/>
      <c r="CQ122" s="646"/>
      <c r="CR122" s="645"/>
      <c r="CS122" s="645"/>
      <c r="CT122" s="1826"/>
      <c r="CU122" s="645"/>
      <c r="CV122" s="1826"/>
      <c r="CW122" s="646"/>
    </row>
    <row r="123" spans="1:102">
      <c r="A123" s="75" t="str">
        <f>A122</f>
        <v>Other Related Party a</v>
      </c>
      <c r="B123" s="1037" t="s">
        <v>149</v>
      </c>
      <c r="C123" s="254"/>
      <c r="D123" s="587"/>
      <c r="E123" s="71"/>
      <c r="F123" s="1041"/>
      <c r="G123" s="1041"/>
      <c r="H123" s="1041"/>
      <c r="I123" s="1041"/>
      <c r="J123" s="1041"/>
      <c r="K123" s="1041"/>
      <c r="L123" s="59">
        <f>SUM(G123:K123)</f>
        <v>0</v>
      </c>
      <c r="M123" s="989"/>
      <c r="N123" s="1979"/>
      <c r="O123" s="1826"/>
      <c r="P123" s="1826"/>
      <c r="Q123" s="645"/>
      <c r="R123" s="1826"/>
      <c r="S123" s="645"/>
      <c r="T123" s="1826"/>
      <c r="U123" s="645"/>
      <c r="V123" s="1826"/>
      <c r="W123" s="646"/>
      <c r="X123" s="645"/>
      <c r="Y123" s="645"/>
      <c r="Z123" s="1826"/>
      <c r="AA123" s="645"/>
      <c r="AB123" s="1826"/>
      <c r="AC123" s="646"/>
      <c r="AE123" s="33"/>
      <c r="AF123" s="1979"/>
      <c r="AG123" s="1826"/>
      <c r="AH123" s="1826"/>
      <c r="AI123" s="645"/>
      <c r="AJ123" s="1826"/>
      <c r="AK123" s="645"/>
      <c r="AL123" s="1826"/>
      <c r="AM123" s="645"/>
      <c r="AN123" s="1826"/>
      <c r="AO123" s="646"/>
      <c r="AP123" s="645"/>
      <c r="AQ123" s="645"/>
      <c r="AR123" s="1826"/>
      <c r="AS123" s="645"/>
      <c r="AT123" s="1826"/>
      <c r="AU123" s="646"/>
      <c r="AW123" s="33"/>
      <c r="AX123" s="1979"/>
      <c r="AY123" s="1826"/>
      <c r="AZ123" s="1826"/>
      <c r="BA123" s="645"/>
      <c r="BB123" s="1826"/>
      <c r="BC123" s="645"/>
      <c r="BD123" s="1826"/>
      <c r="BE123" s="645"/>
      <c r="BF123" s="1826"/>
      <c r="BG123" s="646"/>
      <c r="BH123" s="645"/>
      <c r="BI123" s="645"/>
      <c r="BJ123" s="1826"/>
      <c r="BK123" s="645"/>
      <c r="BL123" s="1826"/>
      <c r="BM123" s="646"/>
      <c r="BO123" s="33"/>
      <c r="BP123" s="1979"/>
      <c r="BQ123" s="1826"/>
      <c r="BR123" s="1826"/>
      <c r="BS123" s="645"/>
      <c r="BT123" s="1826"/>
      <c r="BU123" s="645"/>
      <c r="BV123" s="1826"/>
      <c r="BW123" s="645"/>
      <c r="BX123" s="1826"/>
      <c r="BY123" s="646"/>
      <c r="BZ123" s="645"/>
      <c r="CA123" s="645"/>
      <c r="CB123" s="1826"/>
      <c r="CC123" s="645"/>
      <c r="CD123" s="1826"/>
      <c r="CE123" s="646"/>
      <c r="CG123" s="33"/>
      <c r="CH123" s="1979"/>
      <c r="CI123" s="1826"/>
      <c r="CJ123" s="1826"/>
      <c r="CK123" s="645"/>
      <c r="CL123" s="1826"/>
      <c r="CM123" s="645"/>
      <c r="CN123" s="1826"/>
      <c r="CO123" s="645"/>
      <c r="CP123" s="1826"/>
      <c r="CQ123" s="646"/>
      <c r="CR123" s="645"/>
      <c r="CS123" s="645"/>
      <c r="CT123" s="1826"/>
      <c r="CU123" s="645"/>
      <c r="CV123" s="1826"/>
      <c r="CW123" s="646"/>
    </row>
    <row r="124" spans="1:102">
      <c r="A124" s="75" t="str">
        <f>A122</f>
        <v>Other Related Party a</v>
      </c>
      <c r="B124" s="1037" t="s">
        <v>150</v>
      </c>
      <c r="C124" s="254"/>
      <c r="D124" s="587"/>
      <c r="E124" s="71"/>
      <c r="F124" s="208">
        <f t="shared" ref="F124:L124" si="206">IF(ISERROR(F123/F122),0,F123/F122)</f>
        <v>0</v>
      </c>
      <c r="G124" s="208">
        <f t="shared" si="206"/>
        <v>0</v>
      </c>
      <c r="H124" s="208">
        <f t="shared" si="206"/>
        <v>0</v>
      </c>
      <c r="I124" s="208">
        <f t="shared" si="206"/>
        <v>0</v>
      </c>
      <c r="J124" s="208">
        <f t="shared" si="206"/>
        <v>0</v>
      </c>
      <c r="K124" s="208">
        <f t="shared" si="206"/>
        <v>0</v>
      </c>
      <c r="L124" s="208">
        <f t="shared" si="206"/>
        <v>0</v>
      </c>
      <c r="M124" s="989"/>
      <c r="N124" s="1979"/>
      <c r="O124" s="1826"/>
      <c r="P124" s="1826"/>
      <c r="Q124" s="645"/>
      <c r="R124" s="1826"/>
      <c r="S124" s="645"/>
      <c r="T124" s="1826"/>
      <c r="U124" s="645"/>
      <c r="V124" s="1826"/>
      <c r="W124" s="646"/>
      <c r="X124" s="645"/>
      <c r="Y124" s="645"/>
      <c r="Z124" s="1826"/>
      <c r="AA124" s="645"/>
      <c r="AB124" s="1826"/>
      <c r="AC124" s="646"/>
      <c r="AE124" s="33"/>
      <c r="AF124" s="1982"/>
      <c r="AG124" s="1826"/>
      <c r="AH124" s="1826"/>
      <c r="AI124" s="645"/>
      <c r="AJ124" s="1826"/>
      <c r="AK124" s="645"/>
      <c r="AL124" s="1826"/>
      <c r="AM124" s="645"/>
      <c r="AN124" s="1826"/>
      <c r="AO124" s="646"/>
      <c r="AP124" s="645"/>
      <c r="AQ124" s="645"/>
      <c r="AR124" s="1826"/>
      <c r="AS124" s="645"/>
      <c r="AT124" s="1826"/>
      <c r="AU124" s="646"/>
      <c r="AW124" s="33"/>
      <c r="AX124" s="1979"/>
      <c r="AY124" s="1826"/>
      <c r="AZ124" s="1826"/>
      <c r="BA124" s="645"/>
      <c r="BB124" s="1826"/>
      <c r="BC124" s="645"/>
      <c r="BD124" s="1826"/>
      <c r="BE124" s="645"/>
      <c r="BF124" s="1826"/>
      <c r="BG124" s="646"/>
      <c r="BH124" s="645"/>
      <c r="BI124" s="645"/>
      <c r="BJ124" s="1826"/>
      <c r="BK124" s="645"/>
      <c r="BL124" s="1826"/>
      <c r="BM124" s="646"/>
      <c r="BO124" s="33"/>
      <c r="BP124" s="1979"/>
      <c r="BQ124" s="1826"/>
      <c r="BR124" s="1826"/>
      <c r="BS124" s="645"/>
      <c r="BT124" s="1826"/>
      <c r="BU124" s="645"/>
      <c r="BV124" s="1826"/>
      <c r="BW124" s="645"/>
      <c r="BX124" s="1826"/>
      <c r="BY124" s="646"/>
      <c r="BZ124" s="645"/>
      <c r="CA124" s="645"/>
      <c r="CB124" s="1826"/>
      <c r="CC124" s="645"/>
      <c r="CD124" s="1826"/>
      <c r="CE124" s="646"/>
      <c r="CG124" s="33"/>
      <c r="CH124" s="1979"/>
      <c r="CI124" s="1826"/>
      <c r="CJ124" s="1826"/>
      <c r="CK124" s="645"/>
      <c r="CL124" s="1826"/>
      <c r="CM124" s="645"/>
      <c r="CN124" s="1826"/>
      <c r="CO124" s="645"/>
      <c r="CP124" s="1826"/>
      <c r="CQ124" s="646"/>
      <c r="CR124" s="645"/>
      <c r="CS124" s="645"/>
      <c r="CT124" s="1826"/>
      <c r="CU124" s="645"/>
      <c r="CV124" s="1826"/>
      <c r="CW124" s="646"/>
    </row>
    <row r="125" spans="1:102">
      <c r="A125" s="14" t="s">
        <v>230</v>
      </c>
      <c r="B125" s="1037" t="s">
        <v>148</v>
      </c>
      <c r="C125" s="254"/>
      <c r="D125" s="587"/>
      <c r="E125" s="71"/>
      <c r="F125" s="1041"/>
      <c r="G125" s="1041"/>
      <c r="H125" s="1041"/>
      <c r="I125" s="1041"/>
      <c r="J125" s="1041"/>
      <c r="K125" s="1041"/>
      <c r="L125" s="59">
        <f>SUM(G125:K125)</f>
        <v>0</v>
      </c>
      <c r="M125" s="989"/>
      <c r="N125" s="1979"/>
      <c r="O125" s="1826"/>
      <c r="P125" s="1826"/>
      <c r="Q125" s="645"/>
      <c r="R125" s="1826"/>
      <c r="S125" s="645"/>
      <c r="T125" s="1826"/>
      <c r="U125" s="645"/>
      <c r="V125" s="1826"/>
      <c r="W125" s="646"/>
      <c r="X125" s="645"/>
      <c r="Y125" s="645"/>
      <c r="Z125" s="1826"/>
      <c r="AA125" s="645"/>
      <c r="AB125" s="1826"/>
      <c r="AC125" s="646"/>
      <c r="AE125" s="33"/>
      <c r="AF125" s="1982"/>
      <c r="AG125" s="1826"/>
      <c r="AH125" s="1826"/>
      <c r="AI125" s="645"/>
      <c r="AJ125" s="1826"/>
      <c r="AK125" s="645"/>
      <c r="AL125" s="1826"/>
      <c r="AM125" s="645"/>
      <c r="AN125" s="1826"/>
      <c r="AO125" s="646"/>
      <c r="AP125" s="645"/>
      <c r="AQ125" s="645"/>
      <c r="AR125" s="1826"/>
      <c r="AS125" s="645"/>
      <c r="AT125" s="1826"/>
      <c r="AU125" s="646"/>
      <c r="AW125" s="33"/>
      <c r="AX125" s="1979"/>
      <c r="AY125" s="1826"/>
      <c r="AZ125" s="1826"/>
      <c r="BA125" s="645"/>
      <c r="BB125" s="1826"/>
      <c r="BC125" s="645"/>
      <c r="BD125" s="1826"/>
      <c r="BE125" s="645"/>
      <c r="BF125" s="1826"/>
      <c r="BG125" s="646"/>
      <c r="BH125" s="645"/>
      <c r="BI125" s="645"/>
      <c r="BJ125" s="1826"/>
      <c r="BK125" s="645"/>
      <c r="BL125" s="1826"/>
      <c r="BM125" s="646"/>
      <c r="BO125" s="33"/>
      <c r="BP125" s="1979"/>
      <c r="BQ125" s="1826"/>
      <c r="BR125" s="1826"/>
      <c r="BS125" s="645"/>
      <c r="BT125" s="1826"/>
      <c r="BU125" s="645"/>
      <c r="BV125" s="1826"/>
      <c r="BW125" s="645"/>
      <c r="BX125" s="1826"/>
      <c r="BY125" s="646"/>
      <c r="BZ125" s="645"/>
      <c r="CA125" s="645"/>
      <c r="CB125" s="1826"/>
      <c r="CC125" s="645"/>
      <c r="CD125" s="1826"/>
      <c r="CE125" s="646"/>
      <c r="CG125" s="33"/>
      <c r="CH125" s="1979"/>
      <c r="CI125" s="1826"/>
      <c r="CJ125" s="1826"/>
      <c r="CK125" s="645"/>
      <c r="CL125" s="1826"/>
      <c r="CM125" s="645"/>
      <c r="CN125" s="1826"/>
      <c r="CO125" s="645"/>
      <c r="CP125" s="1826"/>
      <c r="CQ125" s="646"/>
      <c r="CR125" s="645"/>
      <c r="CS125" s="645"/>
      <c r="CT125" s="1826"/>
      <c r="CU125" s="645"/>
      <c r="CV125" s="1826"/>
      <c r="CW125" s="646"/>
    </row>
    <row r="126" spans="1:102">
      <c r="A126" s="75" t="str">
        <f>A125</f>
        <v>Other Related Party b</v>
      </c>
      <c r="B126" s="1037" t="s">
        <v>149</v>
      </c>
      <c r="C126" s="254"/>
      <c r="D126" s="587"/>
      <c r="E126" s="71"/>
      <c r="F126" s="1041"/>
      <c r="G126" s="1041"/>
      <c r="H126" s="1041"/>
      <c r="I126" s="1041"/>
      <c r="J126" s="1041"/>
      <c r="K126" s="1041"/>
      <c r="L126" s="59">
        <f>SUM(G126:K126)</f>
        <v>0</v>
      </c>
      <c r="M126" s="989"/>
      <c r="N126" s="1979"/>
      <c r="O126" s="1826"/>
      <c r="P126" s="1826"/>
      <c r="Q126" s="645"/>
      <c r="R126" s="1826"/>
      <c r="S126" s="645"/>
      <c r="T126" s="1826"/>
      <c r="U126" s="645"/>
      <c r="V126" s="1826"/>
      <c r="W126" s="646"/>
      <c r="X126" s="645"/>
      <c r="Y126" s="645"/>
      <c r="Z126" s="1826"/>
      <c r="AA126" s="645"/>
      <c r="AB126" s="1826"/>
      <c r="AC126" s="646"/>
      <c r="AE126" s="33"/>
      <c r="AF126" s="1979"/>
      <c r="AG126" s="1826"/>
      <c r="AH126" s="1826"/>
      <c r="AI126" s="645"/>
      <c r="AJ126" s="1826"/>
      <c r="AK126" s="645"/>
      <c r="AL126" s="1826"/>
      <c r="AM126" s="645"/>
      <c r="AN126" s="1826"/>
      <c r="AO126" s="646"/>
      <c r="AP126" s="645"/>
      <c r="AQ126" s="645"/>
      <c r="AR126" s="1826"/>
      <c r="AS126" s="645"/>
      <c r="AT126" s="1826"/>
      <c r="AU126" s="646"/>
      <c r="AW126" s="33"/>
      <c r="AX126" s="1979"/>
      <c r="AY126" s="1826"/>
      <c r="AZ126" s="1826"/>
      <c r="BA126" s="645"/>
      <c r="BB126" s="1826"/>
      <c r="BC126" s="645"/>
      <c r="BD126" s="1826"/>
      <c r="BE126" s="645"/>
      <c r="BF126" s="1826"/>
      <c r="BG126" s="646"/>
      <c r="BH126" s="645"/>
      <c r="BI126" s="645"/>
      <c r="BJ126" s="1826"/>
      <c r="BK126" s="645"/>
      <c r="BL126" s="1826"/>
      <c r="BM126" s="646"/>
      <c r="BO126" s="33"/>
      <c r="BP126" s="1979"/>
      <c r="BQ126" s="1826"/>
      <c r="BR126" s="1826"/>
      <c r="BS126" s="645"/>
      <c r="BT126" s="1826"/>
      <c r="BU126" s="645"/>
      <c r="BV126" s="1826"/>
      <c r="BW126" s="645"/>
      <c r="BX126" s="1826"/>
      <c r="BY126" s="646"/>
      <c r="BZ126" s="645"/>
      <c r="CA126" s="645"/>
      <c r="CB126" s="1826"/>
      <c r="CC126" s="645"/>
      <c r="CD126" s="1826"/>
      <c r="CE126" s="646"/>
      <c r="CG126" s="33"/>
      <c r="CH126" s="1979"/>
      <c r="CI126" s="1826"/>
      <c r="CJ126" s="1826"/>
      <c r="CK126" s="645"/>
      <c r="CL126" s="1826"/>
      <c r="CM126" s="645"/>
      <c r="CN126" s="1826"/>
      <c r="CO126" s="645"/>
      <c r="CP126" s="1826"/>
      <c r="CQ126" s="646"/>
      <c r="CR126" s="645"/>
      <c r="CS126" s="645"/>
      <c r="CT126" s="1826"/>
      <c r="CU126" s="645"/>
      <c r="CV126" s="1826"/>
      <c r="CW126" s="646"/>
    </row>
    <row r="127" spans="1:102">
      <c r="A127" s="75" t="str">
        <f>A125</f>
        <v>Other Related Party b</v>
      </c>
      <c r="B127" s="1037" t="s">
        <v>150</v>
      </c>
      <c r="C127" s="254"/>
      <c r="D127" s="587"/>
      <c r="E127" s="71"/>
      <c r="F127" s="208">
        <f t="shared" ref="F127:L127" si="207">IF(ISERROR(F126/F125),0,F126/F125)</f>
        <v>0</v>
      </c>
      <c r="G127" s="208">
        <f t="shared" si="207"/>
        <v>0</v>
      </c>
      <c r="H127" s="208">
        <f t="shared" si="207"/>
        <v>0</v>
      </c>
      <c r="I127" s="208">
        <f t="shared" si="207"/>
        <v>0</v>
      </c>
      <c r="J127" s="208">
        <f t="shared" si="207"/>
        <v>0</v>
      </c>
      <c r="K127" s="208">
        <f t="shared" si="207"/>
        <v>0</v>
      </c>
      <c r="L127" s="208">
        <f t="shared" si="207"/>
        <v>0</v>
      </c>
      <c r="M127" s="989"/>
      <c r="N127" s="1979"/>
      <c r="O127" s="1826"/>
      <c r="P127" s="1826"/>
      <c r="Q127" s="645"/>
      <c r="R127" s="1826"/>
      <c r="S127" s="645"/>
      <c r="T127" s="1826"/>
      <c r="U127" s="645"/>
      <c r="V127" s="1826"/>
      <c r="W127" s="646"/>
      <c r="X127" s="645"/>
      <c r="Y127" s="645"/>
      <c r="Z127" s="1826"/>
      <c r="AA127" s="645"/>
      <c r="AB127" s="1826"/>
      <c r="AC127" s="646"/>
      <c r="AE127" s="33"/>
      <c r="AF127" s="1982"/>
      <c r="AG127" s="1826"/>
      <c r="AH127" s="1826"/>
      <c r="AI127" s="645"/>
      <c r="AJ127" s="1826"/>
      <c r="AK127" s="645"/>
      <c r="AL127" s="1826"/>
      <c r="AM127" s="645"/>
      <c r="AN127" s="1826"/>
      <c r="AO127" s="646"/>
      <c r="AP127" s="645"/>
      <c r="AQ127" s="645"/>
      <c r="AR127" s="1826"/>
      <c r="AS127" s="645"/>
      <c r="AT127" s="1826"/>
      <c r="AU127" s="646"/>
      <c r="AW127" s="33"/>
      <c r="AX127" s="1979"/>
      <c r="AY127" s="1826"/>
      <c r="AZ127" s="1826"/>
      <c r="BA127" s="645"/>
      <c r="BB127" s="1826"/>
      <c r="BC127" s="645"/>
      <c r="BD127" s="1826"/>
      <c r="BE127" s="645"/>
      <c r="BF127" s="1826"/>
      <c r="BG127" s="646"/>
      <c r="BH127" s="645"/>
      <c r="BI127" s="645"/>
      <c r="BJ127" s="1826"/>
      <c r="BK127" s="645"/>
      <c r="BL127" s="1826"/>
      <c r="BM127" s="646"/>
      <c r="BO127" s="33"/>
      <c r="BP127" s="1979"/>
      <c r="BQ127" s="1826"/>
      <c r="BR127" s="1826"/>
      <c r="BS127" s="645"/>
      <c r="BT127" s="1826"/>
      <c r="BU127" s="645"/>
      <c r="BV127" s="1826"/>
      <c r="BW127" s="645"/>
      <c r="BX127" s="1826"/>
      <c r="BY127" s="646"/>
      <c r="BZ127" s="645"/>
      <c r="CA127" s="645"/>
      <c r="CB127" s="1826"/>
      <c r="CC127" s="645"/>
      <c r="CD127" s="1826"/>
      <c r="CE127" s="646"/>
      <c r="CG127" s="33"/>
      <c r="CH127" s="1979"/>
      <c r="CI127" s="1826"/>
      <c r="CJ127" s="1826"/>
      <c r="CK127" s="645"/>
      <c r="CL127" s="1826"/>
      <c r="CM127" s="645"/>
      <c r="CN127" s="1826"/>
      <c r="CO127" s="645"/>
      <c r="CP127" s="1826"/>
      <c r="CQ127" s="646"/>
      <c r="CR127" s="645"/>
      <c r="CS127" s="645"/>
      <c r="CT127" s="1826"/>
      <c r="CU127" s="645"/>
      <c r="CV127" s="1826"/>
      <c r="CW127" s="646"/>
    </row>
    <row r="128" spans="1:102">
      <c r="A128" s="14" t="s">
        <v>231</v>
      </c>
      <c r="B128" s="1037" t="s">
        <v>148</v>
      </c>
      <c r="C128" s="254"/>
      <c r="D128" s="587"/>
      <c r="E128" s="71"/>
      <c r="F128" s="1041"/>
      <c r="G128" s="1041"/>
      <c r="H128" s="1041"/>
      <c r="I128" s="1041"/>
      <c r="J128" s="1041"/>
      <c r="K128" s="1041"/>
      <c r="L128" s="59">
        <f>SUM(G128:K128)</f>
        <v>0</v>
      </c>
      <c r="M128" s="989"/>
      <c r="N128" s="1979"/>
      <c r="O128" s="1826"/>
      <c r="P128" s="1826"/>
      <c r="Q128" s="645"/>
      <c r="R128" s="1826"/>
      <c r="S128" s="645"/>
      <c r="T128" s="1826"/>
      <c r="U128" s="645"/>
      <c r="V128" s="1826"/>
      <c r="W128" s="646"/>
      <c r="X128" s="645"/>
      <c r="Y128" s="645"/>
      <c r="Z128" s="1826"/>
      <c r="AA128" s="645"/>
      <c r="AB128" s="1826"/>
      <c r="AC128" s="646"/>
      <c r="AE128" s="33"/>
      <c r="AF128" s="1982"/>
      <c r="AG128" s="1826"/>
      <c r="AH128" s="1826"/>
      <c r="AI128" s="645"/>
      <c r="AJ128" s="1826"/>
      <c r="AK128" s="645"/>
      <c r="AL128" s="1826"/>
      <c r="AM128" s="645"/>
      <c r="AN128" s="1826"/>
      <c r="AO128" s="646"/>
      <c r="AP128" s="645"/>
      <c r="AQ128" s="645"/>
      <c r="AR128" s="1826"/>
      <c r="AS128" s="645"/>
      <c r="AT128" s="1826"/>
      <c r="AU128" s="646"/>
      <c r="AW128" s="33"/>
      <c r="AX128" s="1979"/>
      <c r="AY128" s="1826"/>
      <c r="AZ128" s="1826"/>
      <c r="BA128" s="645"/>
      <c r="BB128" s="1826"/>
      <c r="BC128" s="645"/>
      <c r="BD128" s="1826"/>
      <c r="BE128" s="645"/>
      <c r="BF128" s="1826"/>
      <c r="BG128" s="646"/>
      <c r="BH128" s="645"/>
      <c r="BI128" s="645"/>
      <c r="BJ128" s="1826"/>
      <c r="BK128" s="645"/>
      <c r="BL128" s="1826"/>
      <c r="BM128" s="646"/>
      <c r="BO128" s="33"/>
      <c r="BP128" s="1979"/>
      <c r="BQ128" s="1826"/>
      <c r="BR128" s="1826"/>
      <c r="BS128" s="645"/>
      <c r="BT128" s="1826"/>
      <c r="BU128" s="645"/>
      <c r="BV128" s="1826"/>
      <c r="BW128" s="645"/>
      <c r="BX128" s="1826"/>
      <c r="BY128" s="646"/>
      <c r="BZ128" s="645"/>
      <c r="CA128" s="645"/>
      <c r="CB128" s="1826"/>
      <c r="CC128" s="645"/>
      <c r="CD128" s="1826"/>
      <c r="CE128" s="646"/>
      <c r="CG128" s="33"/>
      <c r="CH128" s="1979"/>
      <c r="CI128" s="1826"/>
      <c r="CJ128" s="1826"/>
      <c r="CK128" s="645"/>
      <c r="CL128" s="1826"/>
      <c r="CM128" s="645"/>
      <c r="CN128" s="1826"/>
      <c r="CO128" s="645"/>
      <c r="CP128" s="1826"/>
      <c r="CQ128" s="646"/>
      <c r="CR128" s="645"/>
      <c r="CS128" s="645"/>
      <c r="CT128" s="1826"/>
      <c r="CU128" s="645"/>
      <c r="CV128" s="1826"/>
      <c r="CW128" s="646"/>
    </row>
    <row r="129" spans="1:101">
      <c r="A129" s="75" t="str">
        <f>A128</f>
        <v>Other Related Party c</v>
      </c>
      <c r="B129" s="1037" t="s">
        <v>149</v>
      </c>
      <c r="C129" s="254"/>
      <c r="D129" s="587"/>
      <c r="E129" s="71"/>
      <c r="F129" s="1041"/>
      <c r="G129" s="1041"/>
      <c r="H129" s="1041"/>
      <c r="I129" s="1041"/>
      <c r="J129" s="1041"/>
      <c r="K129" s="1041"/>
      <c r="L129" s="59">
        <f>SUM(G129:K129)</f>
        <v>0</v>
      </c>
      <c r="M129" s="989"/>
      <c r="N129" s="1979"/>
      <c r="O129" s="1826"/>
      <c r="P129" s="1826"/>
      <c r="Q129" s="645"/>
      <c r="R129" s="1826"/>
      <c r="S129" s="645"/>
      <c r="T129" s="1826"/>
      <c r="U129" s="645"/>
      <c r="V129" s="1826"/>
      <c r="W129" s="646"/>
      <c r="X129" s="645"/>
      <c r="Y129" s="645"/>
      <c r="Z129" s="1826"/>
      <c r="AA129" s="645"/>
      <c r="AB129" s="1826"/>
      <c r="AC129" s="646"/>
      <c r="AE129" s="33"/>
      <c r="AF129" s="1979"/>
      <c r="AG129" s="1826"/>
      <c r="AH129" s="1826"/>
      <c r="AI129" s="645"/>
      <c r="AJ129" s="1826"/>
      <c r="AK129" s="645"/>
      <c r="AL129" s="1826"/>
      <c r="AM129" s="645"/>
      <c r="AN129" s="1826"/>
      <c r="AO129" s="646"/>
      <c r="AP129" s="645"/>
      <c r="AQ129" s="645"/>
      <c r="AR129" s="1826"/>
      <c r="AS129" s="645"/>
      <c r="AT129" s="1826"/>
      <c r="AU129" s="646"/>
      <c r="AW129" s="33"/>
      <c r="AX129" s="1979"/>
      <c r="AY129" s="1826"/>
      <c r="AZ129" s="1826"/>
      <c r="BA129" s="645"/>
      <c r="BB129" s="1826"/>
      <c r="BC129" s="645"/>
      <c r="BD129" s="1826"/>
      <c r="BE129" s="645"/>
      <c r="BF129" s="1826"/>
      <c r="BG129" s="646"/>
      <c r="BH129" s="645"/>
      <c r="BI129" s="645"/>
      <c r="BJ129" s="1826"/>
      <c r="BK129" s="645"/>
      <c r="BL129" s="1826"/>
      <c r="BM129" s="646"/>
      <c r="BO129" s="33"/>
      <c r="BP129" s="1979"/>
      <c r="BQ129" s="1826"/>
      <c r="BR129" s="1826"/>
      <c r="BS129" s="645"/>
      <c r="BT129" s="1826"/>
      <c r="BU129" s="645"/>
      <c r="BV129" s="1826"/>
      <c r="BW129" s="645"/>
      <c r="BX129" s="1826"/>
      <c r="BY129" s="646"/>
      <c r="BZ129" s="645"/>
      <c r="CA129" s="645"/>
      <c r="CB129" s="1826"/>
      <c r="CC129" s="645"/>
      <c r="CD129" s="1826"/>
      <c r="CE129" s="646"/>
      <c r="CG129" s="33"/>
      <c r="CH129" s="1979"/>
      <c r="CI129" s="1826"/>
      <c r="CJ129" s="1826"/>
      <c r="CK129" s="645"/>
      <c r="CL129" s="1826"/>
      <c r="CM129" s="645"/>
      <c r="CN129" s="1826"/>
      <c r="CO129" s="645"/>
      <c r="CP129" s="1826"/>
      <c r="CQ129" s="646"/>
      <c r="CR129" s="645"/>
      <c r="CS129" s="645"/>
      <c r="CT129" s="1826"/>
      <c r="CU129" s="645"/>
      <c r="CV129" s="1826"/>
      <c r="CW129" s="646"/>
    </row>
    <row r="130" spans="1:101">
      <c r="A130" s="75" t="str">
        <f>A128</f>
        <v>Other Related Party c</v>
      </c>
      <c r="B130" s="1037" t="s">
        <v>150</v>
      </c>
      <c r="C130" s="254"/>
      <c r="D130" s="587"/>
      <c r="E130" s="71"/>
      <c r="F130" s="208">
        <f t="shared" ref="F130:L130" si="208">IF(ISERROR(F129/F128),0,F129/F128)</f>
        <v>0</v>
      </c>
      <c r="G130" s="208">
        <f t="shared" si="208"/>
        <v>0</v>
      </c>
      <c r="H130" s="208">
        <f t="shared" si="208"/>
        <v>0</v>
      </c>
      <c r="I130" s="208">
        <f t="shared" si="208"/>
        <v>0</v>
      </c>
      <c r="J130" s="208">
        <f t="shared" si="208"/>
        <v>0</v>
      </c>
      <c r="K130" s="208">
        <f t="shared" si="208"/>
        <v>0</v>
      </c>
      <c r="L130" s="208">
        <f t="shared" si="208"/>
        <v>0</v>
      </c>
      <c r="M130" s="989"/>
      <c r="N130" s="1979"/>
      <c r="O130" s="1826"/>
      <c r="P130" s="1826"/>
      <c r="Q130" s="645"/>
      <c r="R130" s="1826"/>
      <c r="S130" s="645"/>
      <c r="T130" s="1826"/>
      <c r="U130" s="645"/>
      <c r="V130" s="1826"/>
      <c r="W130" s="646"/>
      <c r="X130" s="645"/>
      <c r="Y130" s="645"/>
      <c r="Z130" s="1826"/>
      <c r="AA130" s="645"/>
      <c r="AB130" s="1826"/>
      <c r="AC130" s="646"/>
      <c r="AE130" s="33"/>
      <c r="AF130" s="1982"/>
      <c r="AG130" s="1826"/>
      <c r="AH130" s="1826"/>
      <c r="AI130" s="645"/>
      <c r="AJ130" s="1826"/>
      <c r="AK130" s="645"/>
      <c r="AL130" s="1826"/>
      <c r="AM130" s="645"/>
      <c r="AN130" s="1826"/>
      <c r="AO130" s="646"/>
      <c r="AP130" s="645"/>
      <c r="AQ130" s="645"/>
      <c r="AR130" s="1826"/>
      <c r="AS130" s="645"/>
      <c r="AT130" s="1826"/>
      <c r="AU130" s="646"/>
      <c r="AW130" s="33"/>
      <c r="AX130" s="1979"/>
      <c r="AY130" s="1826"/>
      <c r="AZ130" s="1826"/>
      <c r="BA130" s="645"/>
      <c r="BB130" s="1826"/>
      <c r="BC130" s="645"/>
      <c r="BD130" s="1826"/>
      <c r="BE130" s="645"/>
      <c r="BF130" s="1826"/>
      <c r="BG130" s="646"/>
      <c r="BH130" s="645"/>
      <c r="BI130" s="645"/>
      <c r="BJ130" s="1826"/>
      <c r="BK130" s="645"/>
      <c r="BL130" s="1826"/>
      <c r="BM130" s="646"/>
      <c r="BO130" s="33"/>
      <c r="BP130" s="1979"/>
      <c r="BQ130" s="1826"/>
      <c r="BR130" s="1826"/>
      <c r="BS130" s="645"/>
      <c r="BT130" s="1826"/>
      <c r="BU130" s="645"/>
      <c r="BV130" s="1826"/>
      <c r="BW130" s="645"/>
      <c r="BX130" s="1826"/>
      <c r="BY130" s="646"/>
      <c r="BZ130" s="645"/>
      <c r="CA130" s="645"/>
      <c r="CB130" s="1826"/>
      <c r="CC130" s="645"/>
      <c r="CD130" s="1826"/>
      <c r="CE130" s="646"/>
      <c r="CG130" s="33"/>
      <c r="CH130" s="1979"/>
      <c r="CI130" s="1826"/>
      <c r="CJ130" s="1826"/>
      <c r="CK130" s="645"/>
      <c r="CL130" s="1826"/>
      <c r="CM130" s="645"/>
      <c r="CN130" s="1826"/>
      <c r="CO130" s="645"/>
      <c r="CP130" s="1826"/>
      <c r="CQ130" s="646"/>
      <c r="CR130" s="645"/>
      <c r="CS130" s="645"/>
      <c r="CT130" s="1826"/>
      <c r="CU130" s="645"/>
      <c r="CV130" s="1826"/>
      <c r="CW130" s="646"/>
    </row>
    <row r="131" spans="1:101">
      <c r="A131" s="14" t="s">
        <v>232</v>
      </c>
      <c r="B131" s="1037" t="s">
        <v>148</v>
      </c>
      <c r="C131" s="254"/>
      <c r="D131" s="587"/>
      <c r="E131" s="71"/>
      <c r="F131" s="1041"/>
      <c r="G131" s="1041"/>
      <c r="H131" s="1041"/>
      <c r="I131" s="1041"/>
      <c r="J131" s="1041"/>
      <c r="K131" s="1041"/>
      <c r="L131" s="59">
        <f>SUM(G131:K131)</f>
        <v>0</v>
      </c>
      <c r="M131" s="989"/>
      <c r="N131" s="1979"/>
      <c r="O131" s="1826"/>
      <c r="P131" s="1826"/>
      <c r="Q131" s="645"/>
      <c r="R131" s="1826"/>
      <c r="S131" s="645"/>
      <c r="T131" s="1826"/>
      <c r="U131" s="645"/>
      <c r="V131" s="1826"/>
      <c r="W131" s="646"/>
      <c r="X131" s="645"/>
      <c r="Y131" s="645"/>
      <c r="Z131" s="1826"/>
      <c r="AA131" s="645"/>
      <c r="AB131" s="1826"/>
      <c r="AC131" s="646"/>
      <c r="AE131" s="33"/>
      <c r="AF131" s="1982"/>
      <c r="AG131" s="1826"/>
      <c r="AH131" s="1826"/>
      <c r="AI131" s="645"/>
      <c r="AJ131" s="1826"/>
      <c r="AK131" s="645"/>
      <c r="AL131" s="1826"/>
      <c r="AM131" s="645"/>
      <c r="AN131" s="1826"/>
      <c r="AO131" s="646"/>
      <c r="AP131" s="645"/>
      <c r="AQ131" s="645"/>
      <c r="AR131" s="1826"/>
      <c r="AS131" s="645"/>
      <c r="AT131" s="1826"/>
      <c r="AU131" s="646"/>
      <c r="AW131" s="33"/>
      <c r="AX131" s="1979"/>
      <c r="AY131" s="1826"/>
      <c r="AZ131" s="1826"/>
      <c r="BA131" s="645"/>
      <c r="BB131" s="1826"/>
      <c r="BC131" s="645"/>
      <c r="BD131" s="1826"/>
      <c r="BE131" s="645"/>
      <c r="BF131" s="1826"/>
      <c r="BG131" s="646"/>
      <c r="BH131" s="645"/>
      <c r="BI131" s="645"/>
      <c r="BJ131" s="1826"/>
      <c r="BK131" s="645"/>
      <c r="BL131" s="1826"/>
      <c r="BM131" s="646"/>
      <c r="BO131" s="33"/>
      <c r="BP131" s="1979"/>
      <c r="BQ131" s="1826"/>
      <c r="BR131" s="1826"/>
      <c r="BS131" s="645"/>
      <c r="BT131" s="1826"/>
      <c r="BU131" s="645"/>
      <c r="BV131" s="1826"/>
      <c r="BW131" s="645"/>
      <c r="BX131" s="1826"/>
      <c r="BY131" s="646"/>
      <c r="BZ131" s="645"/>
      <c r="CA131" s="645"/>
      <c r="CB131" s="1826"/>
      <c r="CC131" s="645"/>
      <c r="CD131" s="1826"/>
      <c r="CE131" s="646"/>
      <c r="CG131" s="33"/>
      <c r="CH131" s="1979"/>
      <c r="CI131" s="1826"/>
      <c r="CJ131" s="1826"/>
      <c r="CK131" s="645"/>
      <c r="CL131" s="1826"/>
      <c r="CM131" s="645"/>
      <c r="CN131" s="1826"/>
      <c r="CO131" s="645"/>
      <c r="CP131" s="1826"/>
      <c r="CQ131" s="646"/>
      <c r="CR131" s="645"/>
      <c r="CS131" s="645"/>
      <c r="CT131" s="1826"/>
      <c r="CU131" s="645"/>
      <c r="CV131" s="1826"/>
      <c r="CW131" s="646"/>
    </row>
    <row r="132" spans="1:101">
      <c r="A132" s="75" t="str">
        <f>A131</f>
        <v>Other Related Party d</v>
      </c>
      <c r="B132" s="1037" t="s">
        <v>149</v>
      </c>
      <c r="C132" s="254"/>
      <c r="D132" s="587"/>
      <c r="E132" s="71"/>
      <c r="F132" s="1041"/>
      <c r="G132" s="1041"/>
      <c r="H132" s="1041"/>
      <c r="I132" s="1041"/>
      <c r="J132" s="1041"/>
      <c r="K132" s="1041"/>
      <c r="L132" s="59">
        <f>SUM(G132:K132)</f>
        <v>0</v>
      </c>
      <c r="M132" s="989"/>
      <c r="N132" s="1979"/>
      <c r="O132" s="1826"/>
      <c r="P132" s="1826"/>
      <c r="Q132" s="645"/>
      <c r="R132" s="1826"/>
      <c r="S132" s="645"/>
      <c r="T132" s="1826"/>
      <c r="U132" s="645"/>
      <c r="V132" s="1826"/>
      <c r="W132" s="646"/>
      <c r="X132" s="645"/>
      <c r="Y132" s="645"/>
      <c r="Z132" s="1826"/>
      <c r="AA132" s="645"/>
      <c r="AB132" s="1826"/>
      <c r="AC132" s="646"/>
      <c r="AE132" s="33"/>
      <c r="AF132" s="1979"/>
      <c r="AG132" s="1826"/>
      <c r="AH132" s="1826"/>
      <c r="AI132" s="645"/>
      <c r="AJ132" s="1826"/>
      <c r="AK132" s="645"/>
      <c r="AL132" s="1826"/>
      <c r="AM132" s="645"/>
      <c r="AN132" s="1826"/>
      <c r="AO132" s="646"/>
      <c r="AP132" s="645"/>
      <c r="AQ132" s="645"/>
      <c r="AR132" s="1826"/>
      <c r="AS132" s="645"/>
      <c r="AT132" s="1826"/>
      <c r="AU132" s="646"/>
      <c r="AW132" s="33"/>
      <c r="AX132" s="1979"/>
      <c r="AY132" s="1826"/>
      <c r="AZ132" s="1826"/>
      <c r="BA132" s="645"/>
      <c r="BB132" s="1826"/>
      <c r="BC132" s="645"/>
      <c r="BD132" s="1826"/>
      <c r="BE132" s="645"/>
      <c r="BF132" s="1826"/>
      <c r="BG132" s="646"/>
      <c r="BH132" s="645"/>
      <c r="BI132" s="645"/>
      <c r="BJ132" s="1826"/>
      <c r="BK132" s="645"/>
      <c r="BL132" s="1826"/>
      <c r="BM132" s="646"/>
      <c r="BO132" s="33"/>
      <c r="BP132" s="1979"/>
      <c r="BQ132" s="1826"/>
      <c r="BR132" s="1826"/>
      <c r="BS132" s="645"/>
      <c r="BT132" s="1826"/>
      <c r="BU132" s="645"/>
      <c r="BV132" s="1826"/>
      <c r="BW132" s="645"/>
      <c r="BX132" s="1826"/>
      <c r="BY132" s="646"/>
      <c r="BZ132" s="645"/>
      <c r="CA132" s="645"/>
      <c r="CB132" s="1826"/>
      <c r="CC132" s="645"/>
      <c r="CD132" s="1826"/>
      <c r="CE132" s="646"/>
      <c r="CG132" s="33"/>
      <c r="CH132" s="1979"/>
      <c r="CI132" s="1826"/>
      <c r="CJ132" s="1826"/>
      <c r="CK132" s="645"/>
      <c r="CL132" s="1826"/>
      <c r="CM132" s="645"/>
      <c r="CN132" s="1826"/>
      <c r="CO132" s="645"/>
      <c r="CP132" s="1826"/>
      <c r="CQ132" s="646"/>
      <c r="CR132" s="645"/>
      <c r="CS132" s="645"/>
      <c r="CT132" s="1826"/>
      <c r="CU132" s="645"/>
      <c r="CV132" s="1826"/>
      <c r="CW132" s="646"/>
    </row>
    <row r="133" spans="1:101">
      <c r="A133" s="75" t="str">
        <f>A131</f>
        <v>Other Related Party d</v>
      </c>
      <c r="B133" s="1037" t="s">
        <v>150</v>
      </c>
      <c r="C133" s="254"/>
      <c r="D133" s="587"/>
      <c r="E133" s="71"/>
      <c r="F133" s="208">
        <f t="shared" ref="F133:L133" si="209">IF(ISERROR(F132/F131),0,F132/F131)</f>
        <v>0</v>
      </c>
      <c r="G133" s="208">
        <f t="shared" si="209"/>
        <v>0</v>
      </c>
      <c r="H133" s="208">
        <f t="shared" si="209"/>
        <v>0</v>
      </c>
      <c r="I133" s="208">
        <f t="shared" si="209"/>
        <v>0</v>
      </c>
      <c r="J133" s="208">
        <f t="shared" si="209"/>
        <v>0</v>
      </c>
      <c r="K133" s="208">
        <f t="shared" si="209"/>
        <v>0</v>
      </c>
      <c r="L133" s="208">
        <f t="shared" si="209"/>
        <v>0</v>
      </c>
      <c r="M133" s="989"/>
      <c r="N133" s="1979"/>
      <c r="O133" s="1826"/>
      <c r="P133" s="1826"/>
      <c r="Q133" s="645"/>
      <c r="R133" s="1826"/>
      <c r="S133" s="645"/>
      <c r="T133" s="1826"/>
      <c r="U133" s="645"/>
      <c r="V133" s="1826"/>
      <c r="W133" s="646"/>
      <c r="X133" s="645"/>
      <c r="Y133" s="645"/>
      <c r="Z133" s="1826"/>
      <c r="AA133" s="645"/>
      <c r="AB133" s="1826"/>
      <c r="AC133" s="646"/>
      <c r="AE133" s="33"/>
      <c r="AF133" s="1982"/>
      <c r="AG133" s="1826"/>
      <c r="AH133" s="1826"/>
      <c r="AI133" s="645"/>
      <c r="AJ133" s="1826"/>
      <c r="AK133" s="645"/>
      <c r="AL133" s="1826"/>
      <c r="AM133" s="645"/>
      <c r="AN133" s="1826"/>
      <c r="AO133" s="646"/>
      <c r="AP133" s="645"/>
      <c r="AQ133" s="645"/>
      <c r="AR133" s="1826"/>
      <c r="AS133" s="645"/>
      <c r="AT133" s="1826"/>
      <c r="AU133" s="646"/>
      <c r="AW133" s="33"/>
      <c r="AX133" s="1979"/>
      <c r="AY133" s="1826"/>
      <c r="AZ133" s="1826"/>
      <c r="BA133" s="645"/>
      <c r="BB133" s="1826"/>
      <c r="BC133" s="645"/>
      <c r="BD133" s="1826"/>
      <c r="BE133" s="645"/>
      <c r="BF133" s="1826"/>
      <c r="BG133" s="646"/>
      <c r="BH133" s="645"/>
      <c r="BI133" s="645"/>
      <c r="BJ133" s="1826"/>
      <c r="BK133" s="645"/>
      <c r="BL133" s="1826"/>
      <c r="BM133" s="646"/>
      <c r="BO133" s="33"/>
      <c r="BP133" s="1979"/>
      <c r="BQ133" s="1826"/>
      <c r="BR133" s="1826"/>
      <c r="BS133" s="645"/>
      <c r="BT133" s="1826"/>
      <c r="BU133" s="645"/>
      <c r="BV133" s="1826"/>
      <c r="BW133" s="645"/>
      <c r="BX133" s="1826"/>
      <c r="BY133" s="646"/>
      <c r="BZ133" s="645"/>
      <c r="CA133" s="645"/>
      <c r="CB133" s="1826"/>
      <c r="CC133" s="645"/>
      <c r="CD133" s="1826"/>
      <c r="CE133" s="646"/>
      <c r="CG133" s="33"/>
      <c r="CH133" s="1979"/>
      <c r="CI133" s="1826"/>
      <c r="CJ133" s="1826"/>
      <c r="CK133" s="645"/>
      <c r="CL133" s="1826"/>
      <c r="CM133" s="645"/>
      <c r="CN133" s="1826"/>
      <c r="CO133" s="645"/>
      <c r="CP133" s="1826"/>
      <c r="CQ133" s="646"/>
      <c r="CR133" s="645"/>
      <c r="CS133" s="645"/>
      <c r="CT133" s="1826"/>
      <c r="CU133" s="645"/>
      <c r="CV133" s="1826"/>
      <c r="CW133" s="646"/>
    </row>
    <row r="134" spans="1:101">
      <c r="A134" s="14" t="s">
        <v>619</v>
      </c>
      <c r="B134" s="1037" t="s">
        <v>148</v>
      </c>
      <c r="C134" s="254"/>
      <c r="D134" s="587"/>
      <c r="E134" s="71"/>
      <c r="F134" s="1041"/>
      <c r="G134" s="1041"/>
      <c r="H134" s="1041"/>
      <c r="I134" s="1041"/>
      <c r="J134" s="1041"/>
      <c r="K134" s="1041"/>
      <c r="L134" s="59">
        <f>SUM(G134:K134)</f>
        <v>0</v>
      </c>
      <c r="M134" s="989"/>
      <c r="N134" s="1979"/>
      <c r="O134" s="1826"/>
      <c r="P134" s="1826"/>
      <c r="Q134" s="645"/>
      <c r="R134" s="1826"/>
      <c r="S134" s="645"/>
      <c r="T134" s="1826"/>
      <c r="U134" s="645"/>
      <c r="V134" s="1826"/>
      <c r="W134" s="646"/>
      <c r="X134" s="645"/>
      <c r="Y134" s="645"/>
      <c r="Z134" s="1826"/>
      <c r="AA134" s="645"/>
      <c r="AB134" s="1826"/>
      <c r="AC134" s="646"/>
      <c r="AE134" s="33"/>
      <c r="AF134" s="1982"/>
      <c r="AG134" s="1826"/>
      <c r="AH134" s="1826"/>
      <c r="AI134" s="645"/>
      <c r="AJ134" s="1826"/>
      <c r="AK134" s="645"/>
      <c r="AL134" s="1826"/>
      <c r="AM134" s="645"/>
      <c r="AN134" s="1826"/>
      <c r="AO134" s="646"/>
      <c r="AP134" s="645"/>
      <c r="AQ134" s="645"/>
      <c r="AR134" s="1826"/>
      <c r="AS134" s="645"/>
      <c r="AT134" s="1826"/>
      <c r="AU134" s="646"/>
      <c r="AW134" s="33"/>
      <c r="AX134" s="1979"/>
      <c r="AY134" s="1826"/>
      <c r="AZ134" s="1826"/>
      <c r="BA134" s="645"/>
      <c r="BB134" s="1826"/>
      <c r="BC134" s="645"/>
      <c r="BD134" s="1826"/>
      <c r="BE134" s="645"/>
      <c r="BF134" s="1826"/>
      <c r="BG134" s="646"/>
      <c r="BH134" s="645"/>
      <c r="BI134" s="645"/>
      <c r="BJ134" s="1826"/>
      <c r="BK134" s="645"/>
      <c r="BL134" s="1826"/>
      <c r="BM134" s="646"/>
      <c r="BO134" s="33"/>
      <c r="BP134" s="1979"/>
      <c r="BQ134" s="1826"/>
      <c r="BR134" s="1826"/>
      <c r="BS134" s="645"/>
      <c r="BT134" s="1826"/>
      <c r="BU134" s="645"/>
      <c r="BV134" s="1826"/>
      <c r="BW134" s="645"/>
      <c r="BX134" s="1826"/>
      <c r="BY134" s="646"/>
      <c r="BZ134" s="645"/>
      <c r="CA134" s="645"/>
      <c r="CB134" s="1826"/>
      <c r="CC134" s="645"/>
      <c r="CD134" s="1826"/>
      <c r="CE134" s="646"/>
      <c r="CG134" s="33"/>
      <c r="CH134" s="1979"/>
      <c r="CI134" s="1826"/>
      <c r="CJ134" s="1826"/>
      <c r="CK134" s="645"/>
      <c r="CL134" s="1826"/>
      <c r="CM134" s="645"/>
      <c r="CN134" s="1826"/>
      <c r="CO134" s="645"/>
      <c r="CP134" s="1826"/>
      <c r="CQ134" s="646"/>
      <c r="CR134" s="645"/>
      <c r="CS134" s="645"/>
      <c r="CT134" s="1826"/>
      <c r="CU134" s="645"/>
      <c r="CV134" s="1826"/>
      <c r="CW134" s="646"/>
    </row>
    <row r="135" spans="1:101">
      <c r="A135" s="75" t="str">
        <f>A134</f>
        <v>Other Related Party e</v>
      </c>
      <c r="B135" s="1037" t="s">
        <v>149</v>
      </c>
      <c r="C135" s="254"/>
      <c r="D135" s="587"/>
      <c r="E135" s="71"/>
      <c r="F135" s="1041"/>
      <c r="G135" s="1041"/>
      <c r="H135" s="1041"/>
      <c r="I135" s="1041"/>
      <c r="J135" s="1041"/>
      <c r="K135" s="1041"/>
      <c r="L135" s="59">
        <f>SUM(G135:K135)</f>
        <v>0</v>
      </c>
      <c r="M135" s="989"/>
      <c r="N135" s="1979"/>
      <c r="O135" s="1826"/>
      <c r="P135" s="1826"/>
      <c r="Q135" s="645"/>
      <c r="R135" s="1826"/>
      <c r="S135" s="645"/>
      <c r="T135" s="1826"/>
      <c r="U135" s="645"/>
      <c r="V135" s="1826"/>
      <c r="W135" s="646"/>
      <c r="X135" s="645"/>
      <c r="Y135" s="645"/>
      <c r="Z135" s="1826"/>
      <c r="AA135" s="645"/>
      <c r="AB135" s="1826"/>
      <c r="AC135" s="646"/>
      <c r="AE135" s="33"/>
      <c r="AF135" s="1979"/>
      <c r="AG135" s="1826"/>
      <c r="AH135" s="1826"/>
      <c r="AI135" s="645"/>
      <c r="AJ135" s="1826"/>
      <c r="AK135" s="645"/>
      <c r="AL135" s="1826"/>
      <c r="AM135" s="645"/>
      <c r="AN135" s="1826"/>
      <c r="AO135" s="646"/>
      <c r="AP135" s="645"/>
      <c r="AQ135" s="645"/>
      <c r="AR135" s="1826"/>
      <c r="AS135" s="645"/>
      <c r="AT135" s="1826"/>
      <c r="AU135" s="646"/>
      <c r="AW135" s="33"/>
      <c r="AX135" s="1979"/>
      <c r="AY135" s="1826"/>
      <c r="AZ135" s="1826"/>
      <c r="BA135" s="645"/>
      <c r="BB135" s="1826"/>
      <c r="BC135" s="645"/>
      <c r="BD135" s="1826"/>
      <c r="BE135" s="645"/>
      <c r="BF135" s="1826"/>
      <c r="BG135" s="646"/>
      <c r="BH135" s="645"/>
      <c r="BI135" s="645"/>
      <c r="BJ135" s="1826"/>
      <c r="BK135" s="645"/>
      <c r="BL135" s="1826"/>
      <c r="BM135" s="646"/>
      <c r="BO135" s="33"/>
      <c r="BP135" s="1979"/>
      <c r="BQ135" s="1826"/>
      <c r="BR135" s="1826"/>
      <c r="BS135" s="645"/>
      <c r="BT135" s="1826"/>
      <c r="BU135" s="645"/>
      <c r="BV135" s="1826"/>
      <c r="BW135" s="645"/>
      <c r="BX135" s="1826"/>
      <c r="BY135" s="646"/>
      <c r="BZ135" s="645"/>
      <c r="CA135" s="645"/>
      <c r="CB135" s="1826"/>
      <c r="CC135" s="645"/>
      <c r="CD135" s="1826"/>
      <c r="CE135" s="646"/>
      <c r="CG135" s="33"/>
      <c r="CH135" s="1979"/>
      <c r="CI135" s="1826"/>
      <c r="CJ135" s="1826"/>
      <c r="CK135" s="645"/>
      <c r="CL135" s="1826"/>
      <c r="CM135" s="645"/>
      <c r="CN135" s="1826"/>
      <c r="CO135" s="645"/>
      <c r="CP135" s="1826"/>
      <c r="CQ135" s="646"/>
      <c r="CR135" s="645"/>
      <c r="CS135" s="645"/>
      <c r="CT135" s="1826"/>
      <c r="CU135" s="645"/>
      <c r="CV135" s="1826"/>
      <c r="CW135" s="646"/>
    </row>
    <row r="136" spans="1:101">
      <c r="A136" s="75" t="str">
        <f>A134</f>
        <v>Other Related Party e</v>
      </c>
      <c r="B136" s="1037" t="s">
        <v>150</v>
      </c>
      <c r="C136" s="254"/>
      <c r="D136" s="587"/>
      <c r="E136" s="71"/>
      <c r="F136" s="208">
        <f t="shared" ref="F136:L136" si="210">IF(ISERROR(F135/F134),0,F135/F134)</f>
        <v>0</v>
      </c>
      <c r="G136" s="208">
        <f t="shared" si="210"/>
        <v>0</v>
      </c>
      <c r="H136" s="208">
        <f t="shared" si="210"/>
        <v>0</v>
      </c>
      <c r="I136" s="208">
        <f t="shared" si="210"/>
        <v>0</v>
      </c>
      <c r="J136" s="208">
        <f t="shared" si="210"/>
        <v>0</v>
      </c>
      <c r="K136" s="208">
        <f t="shared" si="210"/>
        <v>0</v>
      </c>
      <c r="L136" s="208">
        <f t="shared" si="210"/>
        <v>0</v>
      </c>
      <c r="M136" s="989"/>
      <c r="N136" s="1979"/>
      <c r="O136" s="1826"/>
      <c r="P136" s="1826"/>
      <c r="Q136" s="645"/>
      <c r="R136" s="1826"/>
      <c r="S136" s="645"/>
      <c r="T136" s="1826"/>
      <c r="U136" s="645"/>
      <c r="V136" s="1826"/>
      <c r="W136" s="646"/>
      <c r="X136" s="645"/>
      <c r="Y136" s="645"/>
      <c r="Z136" s="1826"/>
      <c r="AA136" s="645"/>
      <c r="AB136" s="1826"/>
      <c r="AC136" s="646"/>
      <c r="AE136" s="33"/>
      <c r="AF136" s="1982"/>
      <c r="AG136" s="1826"/>
      <c r="AH136" s="1826"/>
      <c r="AI136" s="645"/>
      <c r="AJ136" s="1826"/>
      <c r="AK136" s="645"/>
      <c r="AL136" s="1826"/>
      <c r="AM136" s="645"/>
      <c r="AN136" s="1826"/>
      <c r="AO136" s="646"/>
      <c r="AP136" s="645"/>
      <c r="AQ136" s="645"/>
      <c r="AR136" s="1826"/>
      <c r="AS136" s="645"/>
      <c r="AT136" s="1826"/>
      <c r="AU136" s="646"/>
      <c r="AW136" s="33"/>
      <c r="AX136" s="1979"/>
      <c r="AY136" s="1826"/>
      <c r="AZ136" s="1826"/>
      <c r="BA136" s="645"/>
      <c r="BB136" s="1826"/>
      <c r="BC136" s="645"/>
      <c r="BD136" s="1826"/>
      <c r="BE136" s="645"/>
      <c r="BF136" s="1826"/>
      <c r="BG136" s="646"/>
      <c r="BH136" s="645"/>
      <c r="BI136" s="645"/>
      <c r="BJ136" s="1826"/>
      <c r="BK136" s="645"/>
      <c r="BL136" s="1826"/>
      <c r="BM136" s="646"/>
      <c r="BO136" s="33"/>
      <c r="BP136" s="1979"/>
      <c r="BQ136" s="1826"/>
      <c r="BR136" s="1826"/>
      <c r="BS136" s="645"/>
      <c r="BT136" s="1826"/>
      <c r="BU136" s="645"/>
      <c r="BV136" s="1826"/>
      <c r="BW136" s="645"/>
      <c r="BX136" s="1826"/>
      <c r="BY136" s="646"/>
      <c r="BZ136" s="645"/>
      <c r="CA136" s="645"/>
      <c r="CB136" s="1826"/>
      <c r="CC136" s="645"/>
      <c r="CD136" s="1826"/>
      <c r="CE136" s="646"/>
      <c r="CG136" s="33"/>
      <c r="CH136" s="1979"/>
      <c r="CI136" s="1826"/>
      <c r="CJ136" s="1826"/>
      <c r="CK136" s="645"/>
      <c r="CL136" s="1826"/>
      <c r="CM136" s="645"/>
      <c r="CN136" s="1826"/>
      <c r="CO136" s="645"/>
      <c r="CP136" s="1826"/>
      <c r="CQ136" s="646"/>
      <c r="CR136" s="645"/>
      <c r="CS136" s="645"/>
      <c r="CT136" s="1826"/>
      <c r="CU136" s="645"/>
      <c r="CV136" s="1826"/>
      <c r="CW136" s="646"/>
    </row>
    <row r="137" spans="1:101">
      <c r="A137" s="14" t="s">
        <v>620</v>
      </c>
      <c r="B137" s="1037" t="s">
        <v>148</v>
      </c>
      <c r="C137" s="254"/>
      <c r="D137" s="587"/>
      <c r="E137" s="71"/>
      <c r="F137" s="1041"/>
      <c r="G137" s="1041"/>
      <c r="H137" s="1041"/>
      <c r="I137" s="1041"/>
      <c r="J137" s="1041"/>
      <c r="K137" s="1041"/>
      <c r="L137" s="59">
        <f>SUM(G137:K137)</f>
        <v>0</v>
      </c>
      <c r="M137" s="989"/>
      <c r="N137" s="1979"/>
      <c r="O137" s="1826"/>
      <c r="P137" s="1826"/>
      <c r="Q137" s="645"/>
      <c r="R137" s="1826"/>
      <c r="S137" s="645"/>
      <c r="T137" s="1826"/>
      <c r="U137" s="645"/>
      <c r="V137" s="1826"/>
      <c r="W137" s="646"/>
      <c r="X137" s="645"/>
      <c r="Y137" s="645"/>
      <c r="Z137" s="1826"/>
      <c r="AA137" s="645"/>
      <c r="AB137" s="1826"/>
      <c r="AC137" s="646"/>
      <c r="AE137" s="33"/>
      <c r="AF137" s="1982"/>
      <c r="AG137" s="1826"/>
      <c r="AH137" s="1826"/>
      <c r="AI137" s="645"/>
      <c r="AJ137" s="1826"/>
      <c r="AK137" s="645"/>
      <c r="AL137" s="1826"/>
      <c r="AM137" s="645"/>
      <c r="AN137" s="1826"/>
      <c r="AO137" s="646"/>
      <c r="AP137" s="645"/>
      <c r="AQ137" s="645"/>
      <c r="AR137" s="1826"/>
      <c r="AS137" s="645"/>
      <c r="AT137" s="1826"/>
      <c r="AU137" s="646"/>
      <c r="AW137" s="33"/>
      <c r="AX137" s="1979"/>
      <c r="AY137" s="1826"/>
      <c r="AZ137" s="1826"/>
      <c r="BA137" s="645"/>
      <c r="BB137" s="1826"/>
      <c r="BC137" s="645"/>
      <c r="BD137" s="1826"/>
      <c r="BE137" s="645"/>
      <c r="BF137" s="1826"/>
      <c r="BG137" s="646"/>
      <c r="BH137" s="645"/>
      <c r="BI137" s="645"/>
      <c r="BJ137" s="1826"/>
      <c r="BK137" s="645"/>
      <c r="BL137" s="1826"/>
      <c r="BM137" s="646"/>
      <c r="BO137" s="33"/>
      <c r="BP137" s="1979"/>
      <c r="BQ137" s="1826"/>
      <c r="BR137" s="1826"/>
      <c r="BS137" s="645"/>
      <c r="BT137" s="1826"/>
      <c r="BU137" s="645"/>
      <c r="BV137" s="1826"/>
      <c r="BW137" s="645"/>
      <c r="BX137" s="1826"/>
      <c r="BY137" s="646"/>
      <c r="BZ137" s="645"/>
      <c r="CA137" s="645"/>
      <c r="CB137" s="1826"/>
      <c r="CC137" s="645"/>
      <c r="CD137" s="1826"/>
      <c r="CE137" s="646"/>
      <c r="CG137" s="33"/>
      <c r="CH137" s="1979"/>
      <c r="CI137" s="1826"/>
      <c r="CJ137" s="1826"/>
      <c r="CK137" s="645"/>
      <c r="CL137" s="1826"/>
      <c r="CM137" s="645"/>
      <c r="CN137" s="1826"/>
      <c r="CO137" s="645"/>
      <c r="CP137" s="1826"/>
      <c r="CQ137" s="646"/>
      <c r="CR137" s="645"/>
      <c r="CS137" s="645"/>
      <c r="CT137" s="1826"/>
      <c r="CU137" s="645"/>
      <c r="CV137" s="1826"/>
      <c r="CW137" s="646"/>
    </row>
    <row r="138" spans="1:101">
      <c r="A138" s="75" t="str">
        <f>A137</f>
        <v>Other Related Party f</v>
      </c>
      <c r="B138" s="1037" t="s">
        <v>149</v>
      </c>
      <c r="C138" s="254"/>
      <c r="D138" s="587"/>
      <c r="E138" s="71"/>
      <c r="F138" s="1041"/>
      <c r="G138" s="1041"/>
      <c r="H138" s="1041"/>
      <c r="I138" s="1041"/>
      <c r="J138" s="1041"/>
      <c r="K138" s="1041"/>
      <c r="L138" s="59">
        <f>SUM(G138:K138)</f>
        <v>0</v>
      </c>
      <c r="M138" s="989"/>
      <c r="N138" s="1979"/>
      <c r="O138" s="1826"/>
      <c r="P138" s="1826"/>
      <c r="Q138" s="645"/>
      <c r="R138" s="1826"/>
      <c r="S138" s="645"/>
      <c r="T138" s="1826"/>
      <c r="U138" s="645"/>
      <c r="V138" s="1826"/>
      <c r="W138" s="646"/>
      <c r="X138" s="645"/>
      <c r="Y138" s="645"/>
      <c r="Z138" s="1826"/>
      <c r="AA138" s="645"/>
      <c r="AB138" s="1826"/>
      <c r="AC138" s="646"/>
      <c r="AE138" s="33"/>
      <c r="AF138" s="1979"/>
      <c r="AG138" s="1826"/>
      <c r="AH138" s="1826"/>
      <c r="AI138" s="645"/>
      <c r="AJ138" s="1826"/>
      <c r="AK138" s="645"/>
      <c r="AL138" s="1826"/>
      <c r="AM138" s="645"/>
      <c r="AN138" s="1826"/>
      <c r="AO138" s="646"/>
      <c r="AP138" s="645"/>
      <c r="AQ138" s="645"/>
      <c r="AR138" s="1826"/>
      <c r="AS138" s="645"/>
      <c r="AT138" s="1826"/>
      <c r="AU138" s="646"/>
      <c r="AW138" s="33"/>
      <c r="AX138" s="1979"/>
      <c r="AY138" s="1826"/>
      <c r="AZ138" s="1826"/>
      <c r="BA138" s="645"/>
      <c r="BB138" s="1826"/>
      <c r="BC138" s="645"/>
      <c r="BD138" s="1826"/>
      <c r="BE138" s="645"/>
      <c r="BF138" s="1826"/>
      <c r="BG138" s="646"/>
      <c r="BH138" s="645"/>
      <c r="BI138" s="645"/>
      <c r="BJ138" s="1826"/>
      <c r="BK138" s="645"/>
      <c r="BL138" s="1826"/>
      <c r="BM138" s="646"/>
      <c r="BO138" s="33"/>
      <c r="BP138" s="1979"/>
      <c r="BQ138" s="1826"/>
      <c r="BR138" s="1826"/>
      <c r="BS138" s="645"/>
      <c r="BT138" s="1826"/>
      <c r="BU138" s="645"/>
      <c r="BV138" s="1826"/>
      <c r="BW138" s="645"/>
      <c r="BX138" s="1826"/>
      <c r="BY138" s="646"/>
      <c r="BZ138" s="645"/>
      <c r="CA138" s="645"/>
      <c r="CB138" s="1826"/>
      <c r="CC138" s="645"/>
      <c r="CD138" s="1826"/>
      <c r="CE138" s="646"/>
      <c r="CG138" s="33"/>
      <c r="CH138" s="1979"/>
      <c r="CI138" s="1826"/>
      <c r="CJ138" s="1826"/>
      <c r="CK138" s="645"/>
      <c r="CL138" s="1826"/>
      <c r="CM138" s="645"/>
      <c r="CN138" s="1826"/>
      <c r="CO138" s="645"/>
      <c r="CP138" s="1826"/>
      <c r="CQ138" s="646"/>
      <c r="CR138" s="645"/>
      <c r="CS138" s="645"/>
      <c r="CT138" s="1826"/>
      <c r="CU138" s="645"/>
      <c r="CV138" s="1826"/>
      <c r="CW138" s="646"/>
    </row>
    <row r="139" spans="1:101">
      <c r="A139" s="75" t="str">
        <f>A137</f>
        <v>Other Related Party f</v>
      </c>
      <c r="B139" s="1037" t="s">
        <v>150</v>
      </c>
      <c r="C139" s="254"/>
      <c r="D139" s="587"/>
      <c r="E139" s="71"/>
      <c r="F139" s="208">
        <f t="shared" ref="F139:L139" si="211">IF(ISERROR(F138/F137),0,F138/F137)</f>
        <v>0</v>
      </c>
      <c r="G139" s="208">
        <f t="shared" si="211"/>
        <v>0</v>
      </c>
      <c r="H139" s="208">
        <f t="shared" si="211"/>
        <v>0</v>
      </c>
      <c r="I139" s="208">
        <f t="shared" si="211"/>
        <v>0</v>
      </c>
      <c r="J139" s="208">
        <f t="shared" si="211"/>
        <v>0</v>
      </c>
      <c r="K139" s="208">
        <f t="shared" si="211"/>
        <v>0</v>
      </c>
      <c r="L139" s="208">
        <f t="shared" si="211"/>
        <v>0</v>
      </c>
      <c r="M139" s="989"/>
      <c r="N139" s="1979"/>
      <c r="O139" s="1826"/>
      <c r="P139" s="1826"/>
      <c r="Q139" s="645"/>
      <c r="R139" s="1826"/>
      <c r="S139" s="645"/>
      <c r="T139" s="1826"/>
      <c r="U139" s="645"/>
      <c r="V139" s="1826"/>
      <c r="W139" s="646"/>
      <c r="X139" s="645"/>
      <c r="Y139" s="645"/>
      <c r="Z139" s="1826"/>
      <c r="AA139" s="645"/>
      <c r="AB139" s="1826"/>
      <c r="AC139" s="646"/>
      <c r="AE139" s="33"/>
      <c r="AF139" s="1982"/>
      <c r="AG139" s="1826"/>
      <c r="AH139" s="1826"/>
      <c r="AI139" s="645"/>
      <c r="AJ139" s="1826"/>
      <c r="AK139" s="645"/>
      <c r="AL139" s="1826"/>
      <c r="AM139" s="645"/>
      <c r="AN139" s="1826"/>
      <c r="AO139" s="646"/>
      <c r="AP139" s="645"/>
      <c r="AQ139" s="645"/>
      <c r="AR139" s="1826"/>
      <c r="AS139" s="645"/>
      <c r="AT139" s="1826"/>
      <c r="AU139" s="646"/>
      <c r="AW139" s="33"/>
      <c r="AX139" s="1979"/>
      <c r="AY139" s="1826"/>
      <c r="AZ139" s="1826"/>
      <c r="BA139" s="645"/>
      <c r="BB139" s="1826"/>
      <c r="BC139" s="645"/>
      <c r="BD139" s="1826"/>
      <c r="BE139" s="645"/>
      <c r="BF139" s="1826"/>
      <c r="BG139" s="646"/>
      <c r="BH139" s="645"/>
      <c r="BI139" s="645"/>
      <c r="BJ139" s="1826"/>
      <c r="BK139" s="645"/>
      <c r="BL139" s="1826"/>
      <c r="BM139" s="646"/>
      <c r="BO139" s="33"/>
      <c r="BP139" s="1979"/>
      <c r="BQ139" s="1826"/>
      <c r="BR139" s="1826"/>
      <c r="BS139" s="645"/>
      <c r="BT139" s="1826"/>
      <c r="BU139" s="645"/>
      <c r="BV139" s="1826"/>
      <c r="BW139" s="645"/>
      <c r="BX139" s="1826"/>
      <c r="BY139" s="646"/>
      <c r="BZ139" s="645"/>
      <c r="CA139" s="645"/>
      <c r="CB139" s="1826"/>
      <c r="CC139" s="645"/>
      <c r="CD139" s="1826"/>
      <c r="CE139" s="646"/>
      <c r="CG139" s="33"/>
      <c r="CH139" s="1979"/>
      <c r="CI139" s="1826"/>
      <c r="CJ139" s="1826"/>
      <c r="CK139" s="645"/>
      <c r="CL139" s="1826"/>
      <c r="CM139" s="645"/>
      <c r="CN139" s="1826"/>
      <c r="CO139" s="645"/>
      <c r="CP139" s="1826"/>
      <c r="CQ139" s="646"/>
      <c r="CR139" s="645"/>
      <c r="CS139" s="645"/>
      <c r="CT139" s="1826"/>
      <c r="CU139" s="645"/>
      <c r="CV139" s="1826"/>
      <c r="CW139" s="646"/>
    </row>
    <row r="140" spans="1:101">
      <c r="A140" s="1037" t="s">
        <v>151</v>
      </c>
      <c r="B140" s="1037" t="s">
        <v>148</v>
      </c>
      <c r="C140" s="254"/>
      <c r="D140" s="587"/>
      <c r="E140" s="71"/>
      <c r="F140" s="1041"/>
      <c r="G140" s="1041"/>
      <c r="H140" s="1041"/>
      <c r="I140" s="1041"/>
      <c r="J140" s="1041"/>
      <c r="K140" s="1041"/>
      <c r="L140" s="59">
        <f>SUM(G140:K140)</f>
        <v>0</v>
      </c>
      <c r="M140" s="989"/>
      <c r="N140" s="1979"/>
      <c r="O140" s="1826"/>
      <c r="P140" s="1826"/>
      <c r="Q140" s="645"/>
      <c r="R140" s="1826"/>
      <c r="S140" s="645"/>
      <c r="T140" s="1826"/>
      <c r="U140" s="645"/>
      <c r="V140" s="1826"/>
      <c r="W140" s="646"/>
      <c r="X140" s="645"/>
      <c r="Y140" s="645"/>
      <c r="Z140" s="1826"/>
      <c r="AA140" s="645"/>
      <c r="AB140" s="1826"/>
      <c r="AC140" s="646"/>
      <c r="AE140" s="33"/>
      <c r="AF140" s="1982"/>
      <c r="AG140" s="1826"/>
      <c r="AH140" s="1826"/>
      <c r="AI140" s="645"/>
      <c r="AJ140" s="1826"/>
      <c r="AK140" s="645"/>
      <c r="AL140" s="1826"/>
      <c r="AM140" s="645"/>
      <c r="AN140" s="1826"/>
      <c r="AO140" s="646"/>
      <c r="AP140" s="645"/>
      <c r="AQ140" s="645"/>
      <c r="AR140" s="1826"/>
      <c r="AS140" s="645"/>
      <c r="AT140" s="1826"/>
      <c r="AU140" s="646"/>
      <c r="AW140" s="33"/>
      <c r="AX140" s="1979"/>
      <c r="AY140" s="1826"/>
      <c r="AZ140" s="1826"/>
      <c r="BA140" s="645"/>
      <c r="BB140" s="1826"/>
      <c r="BC140" s="645"/>
      <c r="BD140" s="1826"/>
      <c r="BE140" s="645"/>
      <c r="BF140" s="1826"/>
      <c r="BG140" s="646"/>
      <c r="BH140" s="645"/>
      <c r="BI140" s="645"/>
      <c r="BJ140" s="1826"/>
      <c r="BK140" s="645"/>
      <c r="BL140" s="1826"/>
      <c r="BM140" s="646"/>
      <c r="BO140" s="33"/>
      <c r="BP140" s="1979"/>
      <c r="BQ140" s="1826"/>
      <c r="BR140" s="1826"/>
      <c r="BS140" s="645"/>
      <c r="BT140" s="1826"/>
      <c r="BU140" s="645"/>
      <c r="BV140" s="1826"/>
      <c r="BW140" s="645"/>
      <c r="BX140" s="1826"/>
      <c r="BY140" s="646"/>
      <c r="BZ140" s="645"/>
      <c r="CA140" s="645"/>
      <c r="CB140" s="1826"/>
      <c r="CC140" s="645"/>
      <c r="CD140" s="1826"/>
      <c r="CE140" s="646"/>
      <c r="CG140" s="33"/>
      <c r="CH140" s="1979"/>
      <c r="CI140" s="1826"/>
      <c r="CJ140" s="1826"/>
      <c r="CK140" s="645"/>
      <c r="CL140" s="1826"/>
      <c r="CM140" s="645"/>
      <c r="CN140" s="1826"/>
      <c r="CO140" s="645"/>
      <c r="CP140" s="1826"/>
      <c r="CQ140" s="646"/>
      <c r="CR140" s="645"/>
      <c r="CS140" s="645"/>
      <c r="CT140" s="1826"/>
      <c r="CU140" s="645"/>
      <c r="CV140" s="1826"/>
      <c r="CW140" s="646"/>
    </row>
    <row r="141" spans="1:101">
      <c r="A141" s="1037" t="s">
        <v>151</v>
      </c>
      <c r="B141" s="1037" t="s">
        <v>149</v>
      </c>
      <c r="C141" s="254"/>
      <c r="D141" s="587"/>
      <c r="E141" s="71"/>
      <c r="F141" s="1041"/>
      <c r="G141" s="1041"/>
      <c r="H141" s="1041"/>
      <c r="I141" s="1041"/>
      <c r="J141" s="1041"/>
      <c r="K141" s="1041"/>
      <c r="L141" s="59">
        <f>SUM(G141:K141)</f>
        <v>0</v>
      </c>
      <c r="M141" s="989"/>
      <c r="N141" s="1979"/>
      <c r="O141" s="1826"/>
      <c r="P141" s="1826"/>
      <c r="Q141" s="645"/>
      <c r="R141" s="1826"/>
      <c r="S141" s="645"/>
      <c r="T141" s="1826"/>
      <c r="U141" s="645"/>
      <c r="V141" s="1826"/>
      <c r="W141" s="646"/>
      <c r="X141" s="645"/>
      <c r="Y141" s="645"/>
      <c r="Z141" s="1826"/>
      <c r="AA141" s="645"/>
      <c r="AB141" s="1826"/>
      <c r="AC141" s="646"/>
      <c r="AE141" s="33"/>
      <c r="AF141" s="1979"/>
      <c r="AG141" s="1826"/>
      <c r="AH141" s="1826"/>
      <c r="AI141" s="645"/>
      <c r="AJ141" s="1826"/>
      <c r="AK141" s="645"/>
      <c r="AL141" s="1826"/>
      <c r="AM141" s="645"/>
      <c r="AN141" s="1826"/>
      <c r="AO141" s="646"/>
      <c r="AP141" s="645"/>
      <c r="AQ141" s="645"/>
      <c r="AR141" s="1826"/>
      <c r="AS141" s="645"/>
      <c r="AT141" s="1826"/>
      <c r="AU141" s="646"/>
      <c r="AW141" s="33"/>
      <c r="AX141" s="1979"/>
      <c r="AY141" s="1826"/>
      <c r="AZ141" s="1826"/>
      <c r="BA141" s="645"/>
      <c r="BB141" s="1826"/>
      <c r="BC141" s="645"/>
      <c r="BD141" s="1826"/>
      <c r="BE141" s="645"/>
      <c r="BF141" s="1826"/>
      <c r="BG141" s="646"/>
      <c r="BH141" s="645"/>
      <c r="BI141" s="645"/>
      <c r="BJ141" s="1826"/>
      <c r="BK141" s="645"/>
      <c r="BL141" s="1826"/>
      <c r="BM141" s="646"/>
      <c r="BO141" s="33"/>
      <c r="BP141" s="1979"/>
      <c r="BQ141" s="1826"/>
      <c r="BR141" s="1826"/>
      <c r="BS141" s="645"/>
      <c r="BT141" s="1826"/>
      <c r="BU141" s="645"/>
      <c r="BV141" s="1826"/>
      <c r="BW141" s="645"/>
      <c r="BX141" s="1826"/>
      <c r="BY141" s="646"/>
      <c r="BZ141" s="645"/>
      <c r="CA141" s="645"/>
      <c r="CB141" s="1826"/>
      <c r="CC141" s="645"/>
      <c r="CD141" s="1826"/>
      <c r="CE141" s="646"/>
      <c r="CG141" s="33"/>
      <c r="CH141" s="1979"/>
      <c r="CI141" s="1826"/>
      <c r="CJ141" s="1826"/>
      <c r="CK141" s="645"/>
      <c r="CL141" s="1826"/>
      <c r="CM141" s="645"/>
      <c r="CN141" s="1826"/>
      <c r="CO141" s="645"/>
      <c r="CP141" s="1826"/>
      <c r="CQ141" s="646"/>
      <c r="CR141" s="645"/>
      <c r="CS141" s="645"/>
      <c r="CT141" s="1826"/>
      <c r="CU141" s="645"/>
      <c r="CV141" s="1826"/>
      <c r="CW141" s="646"/>
    </row>
    <row r="142" spans="1:101">
      <c r="A142" s="1037" t="s">
        <v>151</v>
      </c>
      <c r="B142" s="1037" t="s">
        <v>150</v>
      </c>
      <c r="C142" s="254"/>
      <c r="D142" s="587"/>
      <c r="E142" s="71"/>
      <c r="F142" s="208">
        <f t="shared" ref="F142:L142" si="212">IF(ISERROR(F141/F140),0,F141/F140)</f>
        <v>0</v>
      </c>
      <c r="G142" s="208">
        <f t="shared" si="212"/>
        <v>0</v>
      </c>
      <c r="H142" s="208">
        <f t="shared" si="212"/>
        <v>0</v>
      </c>
      <c r="I142" s="208">
        <f t="shared" si="212"/>
        <v>0</v>
      </c>
      <c r="J142" s="208">
        <f t="shared" si="212"/>
        <v>0</v>
      </c>
      <c r="K142" s="208">
        <f t="shared" si="212"/>
        <v>0</v>
      </c>
      <c r="L142" s="1827">
        <f t="shared" si="212"/>
        <v>0</v>
      </c>
      <c r="M142" s="989"/>
      <c r="N142" s="1979"/>
      <c r="O142" s="1828"/>
      <c r="P142" s="1826"/>
      <c r="Q142" s="645"/>
      <c r="R142" s="1826"/>
      <c r="S142" s="645"/>
      <c r="T142" s="1826"/>
      <c r="U142" s="645"/>
      <c r="V142" s="1826"/>
      <c r="W142" s="646"/>
      <c r="X142" s="645"/>
      <c r="Y142" s="645"/>
      <c r="Z142" s="1826"/>
      <c r="AA142" s="645"/>
      <c r="AB142" s="1826"/>
      <c r="AC142" s="646"/>
      <c r="AE142" s="33"/>
      <c r="AF142" s="1979"/>
      <c r="AG142" s="1828"/>
      <c r="AH142" s="1826"/>
      <c r="AI142" s="645"/>
      <c r="AJ142" s="1826"/>
      <c r="AK142" s="645"/>
      <c r="AL142" s="1826"/>
      <c r="AM142" s="645"/>
      <c r="AN142" s="1826"/>
      <c r="AO142" s="646"/>
      <c r="AP142" s="645"/>
      <c r="AQ142" s="645"/>
      <c r="AR142" s="1826"/>
      <c r="AS142" s="645"/>
      <c r="AT142" s="1826"/>
      <c r="AU142" s="646"/>
      <c r="AW142" s="33"/>
      <c r="AX142" s="1979"/>
      <c r="AY142" s="1828"/>
      <c r="AZ142" s="1826"/>
      <c r="BA142" s="645"/>
      <c r="BB142" s="1826"/>
      <c r="BC142" s="645"/>
      <c r="BD142" s="1826"/>
      <c r="BE142" s="645"/>
      <c r="BF142" s="1826"/>
      <c r="BG142" s="646"/>
      <c r="BH142" s="645"/>
      <c r="BI142" s="645"/>
      <c r="BJ142" s="1826"/>
      <c r="BK142" s="645"/>
      <c r="BL142" s="1826"/>
      <c r="BM142" s="646"/>
      <c r="BO142" s="33"/>
      <c r="BP142" s="1979"/>
      <c r="BQ142" s="1828"/>
      <c r="BR142" s="1826"/>
      <c r="BS142" s="645"/>
      <c r="BT142" s="1826"/>
      <c r="BU142" s="645"/>
      <c r="BV142" s="1826"/>
      <c r="BW142" s="645"/>
      <c r="BX142" s="1826"/>
      <c r="BY142" s="646"/>
      <c r="BZ142" s="645"/>
      <c r="CA142" s="645"/>
      <c r="CB142" s="1826"/>
      <c r="CC142" s="645"/>
      <c r="CD142" s="1826"/>
      <c r="CE142" s="646"/>
      <c r="CG142" s="33"/>
      <c r="CH142" s="1979"/>
      <c r="CI142" s="1828"/>
      <c r="CJ142" s="1826"/>
      <c r="CK142" s="645"/>
      <c r="CL142" s="1826"/>
      <c r="CM142" s="645"/>
      <c r="CN142" s="1826"/>
      <c r="CO142" s="645"/>
      <c r="CP142" s="1826"/>
      <c r="CQ142" s="646"/>
      <c r="CR142" s="645"/>
      <c r="CS142" s="645"/>
      <c r="CT142" s="1826"/>
      <c r="CU142" s="645"/>
      <c r="CV142" s="1826"/>
      <c r="CW142" s="646"/>
    </row>
    <row r="143" spans="1:101">
      <c r="A143" s="1280" t="s">
        <v>1338</v>
      </c>
      <c r="F143" s="1829">
        <f t="shared" ref="F143:K143" si="213">IF(F118&gt;0,IF(F140&gt;=(0.75*SUM(F118,F122,F125,F128,F131,F134,F137,F140)),"Allowed","Disallowed"),0)</f>
        <v>0</v>
      </c>
      <c r="G143" s="1829">
        <f t="shared" si="213"/>
        <v>0</v>
      </c>
      <c r="H143" s="1829">
        <f t="shared" si="213"/>
        <v>0</v>
      </c>
      <c r="I143" s="1829">
        <f t="shared" si="213"/>
        <v>0</v>
      </c>
      <c r="J143" s="1829">
        <f t="shared" si="213"/>
        <v>0</v>
      </c>
      <c r="K143" s="1829">
        <f t="shared" si="213"/>
        <v>0</v>
      </c>
      <c r="L143" s="1822"/>
      <c r="M143" s="989"/>
      <c r="N143" s="1979"/>
      <c r="O143" s="574">
        <f>O119</f>
        <v>0</v>
      </c>
      <c r="P143" s="574">
        <f t="shared" ref="P143:R143" si="214">P119</f>
        <v>0</v>
      </c>
      <c r="Q143" s="1830">
        <f t="shared" si="214"/>
        <v>0</v>
      </c>
      <c r="R143" s="574">
        <f t="shared" si="214"/>
        <v>0</v>
      </c>
      <c r="S143" s="587"/>
      <c r="T143" s="574">
        <f>T119</f>
        <v>0</v>
      </c>
      <c r="U143" s="1830">
        <f t="shared" ref="U143:W143" si="215">U119</f>
        <v>0</v>
      </c>
      <c r="V143" s="574">
        <f t="shared" si="215"/>
        <v>0</v>
      </c>
      <c r="W143" s="584">
        <f t="shared" si="215"/>
        <v>0</v>
      </c>
      <c r="X143" s="1822"/>
      <c r="Y143" s="1037" t="s">
        <v>1620</v>
      </c>
      <c r="Z143" s="574">
        <f>IF(AD119="disallowed",0,Z119)</f>
        <v>0</v>
      </c>
      <c r="AA143" s="574">
        <f>IF(AD119="disallowed",0,AA119)</f>
        <v>0</v>
      </c>
      <c r="AB143" s="574">
        <f>IF(AD119="disallowed",0,AB119)</f>
        <v>0</v>
      </c>
      <c r="AC143" s="574">
        <f>IF(AD119="disallowed",0,AC119)</f>
        <v>0</v>
      </c>
      <c r="AE143" s="33"/>
      <c r="AF143" s="1979"/>
      <c r="AG143" s="574">
        <f>AG119</f>
        <v>0</v>
      </c>
      <c r="AH143" s="574">
        <f t="shared" ref="AH143:AJ143" si="216">AH119</f>
        <v>0</v>
      </c>
      <c r="AI143" s="1830">
        <f t="shared" si="216"/>
        <v>0</v>
      </c>
      <c r="AJ143" s="574">
        <f t="shared" si="216"/>
        <v>0</v>
      </c>
      <c r="AK143" s="587"/>
      <c r="AL143" s="574">
        <f>AL119</f>
        <v>0</v>
      </c>
      <c r="AM143" s="1830">
        <f t="shared" ref="AM143:AO143" si="217">AM119</f>
        <v>0</v>
      </c>
      <c r="AN143" s="574">
        <f t="shared" si="217"/>
        <v>0</v>
      </c>
      <c r="AO143" s="584">
        <f t="shared" si="217"/>
        <v>0</v>
      </c>
      <c r="AP143" s="1822"/>
      <c r="AQ143" s="1037" t="s">
        <v>1620</v>
      </c>
      <c r="AR143" s="574">
        <f>IF(AV119="disallowed",0,AR119)</f>
        <v>0</v>
      </c>
      <c r="AS143" s="574">
        <f>IF(AV119="disallowed",0,AS119)</f>
        <v>0</v>
      </c>
      <c r="AT143" s="574">
        <f>IF(AV119="disallowed",0,AT119)</f>
        <v>0</v>
      </c>
      <c r="AU143" s="574">
        <f>IF(AV119="disallowed",0,AU119)</f>
        <v>0</v>
      </c>
      <c r="AW143" s="33"/>
      <c r="AX143" s="1979"/>
      <c r="AY143" s="574">
        <f>AY119</f>
        <v>0</v>
      </c>
      <c r="AZ143" s="574">
        <f t="shared" ref="AZ143:BB143" si="218">AZ119</f>
        <v>0</v>
      </c>
      <c r="BA143" s="1830">
        <f t="shared" si="218"/>
        <v>0</v>
      </c>
      <c r="BB143" s="574">
        <f t="shared" si="218"/>
        <v>0</v>
      </c>
      <c r="BC143" s="587"/>
      <c r="BD143" s="574">
        <f>BD119</f>
        <v>0</v>
      </c>
      <c r="BE143" s="1830">
        <f t="shared" ref="BE143:BG143" si="219">BE119</f>
        <v>0</v>
      </c>
      <c r="BF143" s="574">
        <f t="shared" si="219"/>
        <v>0</v>
      </c>
      <c r="BG143" s="584">
        <f t="shared" si="219"/>
        <v>0</v>
      </c>
      <c r="BH143" s="1822"/>
      <c r="BI143" s="1037" t="s">
        <v>1620</v>
      </c>
      <c r="BJ143" s="574">
        <f>IF(BN119="disallowed",0,BJ119)</f>
        <v>0</v>
      </c>
      <c r="BK143" s="574">
        <f>IF(BN119="disallowed",0,BK119)</f>
        <v>0</v>
      </c>
      <c r="BL143" s="574">
        <f>IF(BN119="disallowed",0,BL119)</f>
        <v>0</v>
      </c>
      <c r="BM143" s="574">
        <f>IF(BN119="disallowed",0,BM119)</f>
        <v>0</v>
      </c>
      <c r="BO143" s="33"/>
      <c r="BP143" s="1979"/>
      <c r="BQ143" s="574">
        <f>BQ119</f>
        <v>0</v>
      </c>
      <c r="BR143" s="574">
        <f t="shared" ref="BR143:BT143" si="220">BR119</f>
        <v>0</v>
      </c>
      <c r="BS143" s="1830">
        <f t="shared" si="220"/>
        <v>0</v>
      </c>
      <c r="BT143" s="574">
        <f t="shared" si="220"/>
        <v>0</v>
      </c>
      <c r="BU143" s="587"/>
      <c r="BV143" s="574">
        <f>BV119</f>
        <v>0</v>
      </c>
      <c r="BW143" s="1830">
        <f t="shared" ref="BW143:BY143" si="221">BW119</f>
        <v>0</v>
      </c>
      <c r="BX143" s="574">
        <f t="shared" si="221"/>
        <v>0</v>
      </c>
      <c r="BY143" s="584">
        <f t="shared" si="221"/>
        <v>0</v>
      </c>
      <c r="BZ143" s="1822"/>
      <c r="CA143" s="1037" t="s">
        <v>1620</v>
      </c>
      <c r="CB143" s="574">
        <f>IF(CF119="disallowed",0,CB119)</f>
        <v>0</v>
      </c>
      <c r="CC143" s="574">
        <f>IF(CF119="disallowed",0,CC119)</f>
        <v>0</v>
      </c>
      <c r="CD143" s="574">
        <f>IF(CF119="disallowed",0,CD119)</f>
        <v>0</v>
      </c>
      <c r="CE143" s="574">
        <f>IF(CF119="disallowed",0,CE119)</f>
        <v>0</v>
      </c>
      <c r="CG143" s="33"/>
      <c r="CH143" s="1979"/>
      <c r="CI143" s="574">
        <f>CI119</f>
        <v>0</v>
      </c>
      <c r="CJ143" s="574">
        <f t="shared" ref="CJ143:CL143" si="222">CJ119</f>
        <v>0</v>
      </c>
      <c r="CK143" s="1830">
        <f t="shared" si="222"/>
        <v>0</v>
      </c>
      <c r="CL143" s="574">
        <f t="shared" si="222"/>
        <v>0</v>
      </c>
      <c r="CM143" s="587"/>
      <c r="CN143" s="574">
        <f>CN119</f>
        <v>0</v>
      </c>
      <c r="CO143" s="1830">
        <f t="shared" ref="CO143:CQ143" si="223">CO119</f>
        <v>0</v>
      </c>
      <c r="CP143" s="574">
        <f t="shared" si="223"/>
        <v>0</v>
      </c>
      <c r="CQ143" s="584">
        <f t="shared" si="223"/>
        <v>0</v>
      </c>
      <c r="CR143" s="1822"/>
      <c r="CS143" s="1037" t="s">
        <v>1620</v>
      </c>
      <c r="CT143" s="574">
        <f>IF(CX119="disallowed",0,CT119)</f>
        <v>0</v>
      </c>
      <c r="CU143" s="574">
        <f>IF(CX119="disallowed",0,CU119)</f>
        <v>0</v>
      </c>
      <c r="CV143" s="574">
        <f>IF(CX119="disallowed",0,CV119)</f>
        <v>0</v>
      </c>
      <c r="CW143" s="574">
        <f>IF(CX119="disallowed",0,CW119)</f>
        <v>0</v>
      </c>
    </row>
    <row r="144" spans="1:101" ht="38.25">
      <c r="M144" s="989"/>
      <c r="N144" s="1979"/>
      <c r="O144" s="1814" t="s">
        <v>1601</v>
      </c>
      <c r="P144" s="1814"/>
      <c r="Q144" s="1814"/>
      <c r="R144" s="1814"/>
      <c r="S144" s="580"/>
      <c r="T144" s="1814" t="s">
        <v>1603</v>
      </c>
      <c r="U144" s="1814"/>
      <c r="V144" s="1814"/>
      <c r="W144" s="1814"/>
      <c r="X144" s="1815"/>
      <c r="Y144" s="1815"/>
      <c r="Z144" s="1816" t="s">
        <v>1337</v>
      </c>
      <c r="AA144" s="1816"/>
      <c r="AB144" s="1816"/>
      <c r="AC144" s="1816"/>
      <c r="AE144" s="33"/>
      <c r="AF144" s="1979"/>
      <c r="AG144" s="1814" t="s">
        <v>1601</v>
      </c>
      <c r="AH144" s="1814"/>
      <c r="AI144" s="1814"/>
      <c r="AJ144" s="1814"/>
      <c r="AK144" s="580"/>
      <c r="AL144" s="1814" t="s">
        <v>1603</v>
      </c>
      <c r="AM144" s="1814"/>
      <c r="AN144" s="1814"/>
      <c r="AO144" s="1814"/>
      <c r="AP144" s="1815"/>
      <c r="AQ144" s="1815"/>
      <c r="AR144" s="1816" t="s">
        <v>1337</v>
      </c>
      <c r="AS144" s="1816"/>
      <c r="AT144" s="1816"/>
      <c r="AU144" s="1816"/>
      <c r="AW144" s="33"/>
      <c r="AX144" s="1979"/>
      <c r="AY144" s="1814" t="s">
        <v>1601</v>
      </c>
      <c r="AZ144" s="1814"/>
      <c r="BA144" s="1814"/>
      <c r="BB144" s="1814"/>
      <c r="BC144" s="580"/>
      <c r="BD144" s="1814" t="s">
        <v>1603</v>
      </c>
      <c r="BE144" s="1814"/>
      <c r="BF144" s="1814"/>
      <c r="BG144" s="1814"/>
      <c r="BH144" s="1815"/>
      <c r="BI144" s="1815"/>
      <c r="BJ144" s="1816" t="s">
        <v>1337</v>
      </c>
      <c r="BK144" s="1816"/>
      <c r="BL144" s="1816"/>
      <c r="BM144" s="1816"/>
      <c r="BO144" s="33"/>
      <c r="BP144" s="1979"/>
      <c r="BQ144" s="1814" t="s">
        <v>1601</v>
      </c>
      <c r="BR144" s="1814"/>
      <c r="BS144" s="1814"/>
      <c r="BT144" s="1814"/>
      <c r="BU144" s="580"/>
      <c r="BV144" s="1814" t="s">
        <v>1603</v>
      </c>
      <c r="BW144" s="1814"/>
      <c r="BX144" s="1814"/>
      <c r="BY144" s="1814"/>
      <c r="BZ144" s="1815"/>
      <c r="CA144" s="1815"/>
      <c r="CB144" s="1816" t="s">
        <v>1337</v>
      </c>
      <c r="CC144" s="1816"/>
      <c r="CD144" s="1816"/>
      <c r="CE144" s="1816"/>
      <c r="CG144" s="33"/>
      <c r="CH144" s="1979"/>
      <c r="CI144" s="1814" t="s">
        <v>1601</v>
      </c>
      <c r="CJ144" s="1814"/>
      <c r="CK144" s="1814"/>
      <c r="CL144" s="1814"/>
      <c r="CM144" s="580"/>
      <c r="CN144" s="1814" t="s">
        <v>1603</v>
      </c>
      <c r="CO144" s="1814"/>
      <c r="CP144" s="1814"/>
      <c r="CQ144" s="1814"/>
      <c r="CR144" s="1815"/>
      <c r="CS144" s="1815"/>
      <c r="CT144" s="1816" t="s">
        <v>1337</v>
      </c>
      <c r="CU144" s="1816"/>
      <c r="CV144" s="1816"/>
      <c r="CW144" s="1816"/>
    </row>
    <row r="145" spans="1:102" ht="51">
      <c r="A145" s="583" t="str">
        <f>Cover!C26</f>
        <v>- none -</v>
      </c>
      <c r="M145" s="989"/>
      <c r="N145" s="1979"/>
      <c r="O145" s="1042" t="s">
        <v>1309</v>
      </c>
      <c r="P145" s="1817" t="s">
        <v>1602</v>
      </c>
      <c r="Q145" s="1817" t="s">
        <v>199</v>
      </c>
      <c r="R145" s="1817" t="s">
        <v>317</v>
      </c>
      <c r="S145" s="1310"/>
      <c r="T145" s="1042" t="s">
        <v>1309</v>
      </c>
      <c r="U145" s="1817" t="s">
        <v>1602</v>
      </c>
      <c r="V145" s="1817" t="s">
        <v>199</v>
      </c>
      <c r="W145" s="1817" t="s">
        <v>317</v>
      </c>
      <c r="X145" s="1310"/>
      <c r="Y145" s="1036"/>
      <c r="Z145" s="1042" t="s">
        <v>1309</v>
      </c>
      <c r="AA145" s="1817" t="s">
        <v>1602</v>
      </c>
      <c r="AB145" s="1817" t="s">
        <v>199</v>
      </c>
      <c r="AC145" s="1817" t="s">
        <v>317</v>
      </c>
      <c r="AE145" s="33"/>
      <c r="AF145" s="1979"/>
      <c r="AG145" s="1042" t="s">
        <v>1309</v>
      </c>
      <c r="AH145" s="1817" t="s">
        <v>1602</v>
      </c>
      <c r="AI145" s="1817" t="s">
        <v>199</v>
      </c>
      <c r="AJ145" s="1817" t="s">
        <v>317</v>
      </c>
      <c r="AK145" s="1310"/>
      <c r="AL145" s="1042" t="s">
        <v>1309</v>
      </c>
      <c r="AM145" s="1817" t="s">
        <v>1602</v>
      </c>
      <c r="AN145" s="1817" t="s">
        <v>199</v>
      </c>
      <c r="AO145" s="1817" t="s">
        <v>317</v>
      </c>
      <c r="AP145" s="1310"/>
      <c r="AQ145" s="1036"/>
      <c r="AR145" s="1042" t="s">
        <v>1309</v>
      </c>
      <c r="AS145" s="1817" t="s">
        <v>1602</v>
      </c>
      <c r="AT145" s="1817" t="s">
        <v>199</v>
      </c>
      <c r="AU145" s="1817" t="s">
        <v>317</v>
      </c>
      <c r="AW145" s="33"/>
      <c r="AX145" s="1979"/>
      <c r="AY145" s="1042" t="s">
        <v>1309</v>
      </c>
      <c r="AZ145" s="1817" t="s">
        <v>1602</v>
      </c>
      <c r="BA145" s="1817" t="s">
        <v>199</v>
      </c>
      <c r="BB145" s="1817" t="s">
        <v>317</v>
      </c>
      <c r="BC145" s="1310"/>
      <c r="BD145" s="1042" t="s">
        <v>1309</v>
      </c>
      <c r="BE145" s="1817" t="s">
        <v>1602</v>
      </c>
      <c r="BF145" s="1817" t="s">
        <v>199</v>
      </c>
      <c r="BG145" s="1817" t="s">
        <v>317</v>
      </c>
      <c r="BH145" s="1310"/>
      <c r="BI145" s="1036"/>
      <c r="BJ145" s="1042" t="s">
        <v>1309</v>
      </c>
      <c r="BK145" s="1817" t="s">
        <v>1602</v>
      </c>
      <c r="BL145" s="1817" t="s">
        <v>199</v>
      </c>
      <c r="BM145" s="1817" t="s">
        <v>317</v>
      </c>
      <c r="BO145" s="33"/>
      <c r="BP145" s="1979"/>
      <c r="BQ145" s="1042" t="s">
        <v>1309</v>
      </c>
      <c r="BR145" s="1817" t="s">
        <v>1602</v>
      </c>
      <c r="BS145" s="1817" t="s">
        <v>199</v>
      </c>
      <c r="BT145" s="1817" t="s">
        <v>317</v>
      </c>
      <c r="BU145" s="1310"/>
      <c r="BV145" s="1042" t="s">
        <v>1309</v>
      </c>
      <c r="BW145" s="1817" t="s">
        <v>1602</v>
      </c>
      <c r="BX145" s="1817" t="s">
        <v>199</v>
      </c>
      <c r="BY145" s="1817" t="s">
        <v>317</v>
      </c>
      <c r="BZ145" s="1310"/>
      <c r="CA145" s="1036"/>
      <c r="CB145" s="1042" t="s">
        <v>1309</v>
      </c>
      <c r="CC145" s="1817" t="s">
        <v>1602</v>
      </c>
      <c r="CD145" s="1817" t="s">
        <v>199</v>
      </c>
      <c r="CE145" s="1817" t="s">
        <v>317</v>
      </c>
      <c r="CG145" s="33"/>
      <c r="CH145" s="1979"/>
      <c r="CI145" s="1042" t="s">
        <v>1309</v>
      </c>
      <c r="CJ145" s="1817" t="s">
        <v>1602</v>
      </c>
      <c r="CK145" s="1817" t="s">
        <v>199</v>
      </c>
      <c r="CL145" s="1817" t="s">
        <v>317</v>
      </c>
      <c r="CM145" s="1310"/>
      <c r="CN145" s="1042" t="s">
        <v>1309</v>
      </c>
      <c r="CO145" s="1817" t="s">
        <v>1602</v>
      </c>
      <c r="CP145" s="1817" t="s">
        <v>199</v>
      </c>
      <c r="CQ145" s="1817" t="s">
        <v>317</v>
      </c>
      <c r="CR145" s="1310"/>
      <c r="CS145" s="1036"/>
      <c r="CT145" s="1042" t="s">
        <v>1309</v>
      </c>
      <c r="CU145" s="1817" t="s">
        <v>1602</v>
      </c>
      <c r="CV145" s="1817" t="s">
        <v>199</v>
      </c>
      <c r="CW145" s="1817" t="s">
        <v>317</v>
      </c>
    </row>
    <row r="146" spans="1:102">
      <c r="A146" s="49" t="s">
        <v>147</v>
      </c>
      <c r="B146" s="1037" t="s">
        <v>148</v>
      </c>
      <c r="C146" s="254"/>
      <c r="D146" s="587"/>
      <c r="E146" s="71"/>
      <c r="F146" s="1041"/>
      <c r="G146" s="1041"/>
      <c r="H146" s="1041"/>
      <c r="I146" s="1041"/>
      <c r="J146" s="1041"/>
      <c r="K146" s="1041"/>
      <c r="L146" s="59">
        <f>SUM(G146:K146)</f>
        <v>0</v>
      </c>
      <c r="M146" s="989"/>
      <c r="N146" s="1979"/>
      <c r="O146" s="250"/>
      <c r="P146" s="250"/>
      <c r="Q146" s="580"/>
      <c r="R146" s="250"/>
      <c r="S146" s="580"/>
      <c r="T146" s="250"/>
      <c r="U146" s="580"/>
      <c r="V146" s="250"/>
      <c r="W146" s="1818"/>
      <c r="X146" s="580"/>
      <c r="Y146" s="580"/>
      <c r="Z146" s="250"/>
      <c r="AA146" s="580"/>
      <c r="AB146" s="250"/>
      <c r="AC146" s="1818"/>
      <c r="AE146" s="33"/>
      <c r="AF146" s="1979"/>
      <c r="AG146" s="250"/>
      <c r="AH146" s="250"/>
      <c r="AI146" s="580"/>
      <c r="AJ146" s="250"/>
      <c r="AK146" s="580"/>
      <c r="AL146" s="250"/>
      <c r="AM146" s="580"/>
      <c r="AN146" s="250"/>
      <c r="AO146" s="1818"/>
      <c r="AP146" s="580"/>
      <c r="AQ146" s="580"/>
      <c r="AR146" s="250"/>
      <c r="AS146" s="580"/>
      <c r="AT146" s="250"/>
      <c r="AU146" s="1818"/>
      <c r="AW146" s="33"/>
      <c r="AX146" s="1979"/>
      <c r="AY146" s="250"/>
      <c r="AZ146" s="250"/>
      <c r="BA146" s="580"/>
      <c r="BB146" s="250"/>
      <c r="BC146" s="580"/>
      <c r="BD146" s="250"/>
      <c r="BE146" s="580"/>
      <c r="BF146" s="250"/>
      <c r="BG146" s="1818"/>
      <c r="BH146" s="580"/>
      <c r="BI146" s="580"/>
      <c r="BJ146" s="250"/>
      <c r="BK146" s="580"/>
      <c r="BL146" s="250"/>
      <c r="BM146" s="1818"/>
      <c r="BO146" s="33"/>
      <c r="BP146" s="1979"/>
      <c r="BQ146" s="250"/>
      <c r="BR146" s="250"/>
      <c r="BS146" s="580"/>
      <c r="BT146" s="250"/>
      <c r="BU146" s="580"/>
      <c r="BV146" s="250"/>
      <c r="BW146" s="580"/>
      <c r="BX146" s="250"/>
      <c r="BY146" s="1818"/>
      <c r="BZ146" s="580"/>
      <c r="CA146" s="580"/>
      <c r="CB146" s="250"/>
      <c r="CC146" s="580"/>
      <c r="CD146" s="250"/>
      <c r="CE146" s="1818"/>
      <c r="CG146" s="33"/>
      <c r="CH146" s="1979"/>
      <c r="CI146" s="250"/>
      <c r="CJ146" s="250"/>
      <c r="CK146" s="580"/>
      <c r="CL146" s="250"/>
      <c r="CM146" s="580"/>
      <c r="CN146" s="250"/>
      <c r="CO146" s="580"/>
      <c r="CP146" s="250"/>
      <c r="CQ146" s="1818"/>
      <c r="CR146" s="580"/>
      <c r="CS146" s="580"/>
      <c r="CT146" s="250"/>
      <c r="CU146" s="580"/>
      <c r="CV146" s="250"/>
      <c r="CW146" s="1818"/>
    </row>
    <row r="147" spans="1:102">
      <c r="A147" s="49" t="s">
        <v>147</v>
      </c>
      <c r="B147" s="1037" t="s">
        <v>149</v>
      </c>
      <c r="C147" s="254"/>
      <c r="D147" s="587"/>
      <c r="E147" s="71"/>
      <c r="F147" s="1041"/>
      <c r="G147" s="1041"/>
      <c r="H147" s="1041"/>
      <c r="I147" s="1041"/>
      <c r="J147" s="1041"/>
      <c r="K147" s="1041"/>
      <c r="L147" s="59">
        <f>SUM(G147:K147)</f>
        <v>0</v>
      </c>
      <c r="M147" s="989"/>
      <c r="N147" s="1979"/>
      <c r="O147" s="583">
        <f>'C1 - Costs Matrix 2011'!$W$66+'C1 - Costs Matrix 2011'!$Q$66</f>
        <v>0</v>
      </c>
      <c r="P147" s="583">
        <f>'C1 - Costs Matrix 2011'!$AQ$66</f>
        <v>0</v>
      </c>
      <c r="Q147" s="1819">
        <f>'C1 - Costs Matrix 2011'!$AG$66</f>
        <v>0</v>
      </c>
      <c r="R147" s="583">
        <f>'C1 - Costs Matrix 2011'!$AP$66</f>
        <v>0</v>
      </c>
      <c r="S147" s="587"/>
      <c r="T147" s="1820"/>
      <c r="U147" s="1821"/>
      <c r="V147" s="14"/>
      <c r="W147" s="1821"/>
      <c r="X147" s="1822"/>
      <c r="Y147" s="1389" t="s">
        <v>1622</v>
      </c>
      <c r="Z147" s="1823">
        <f>O147-T147</f>
        <v>0</v>
      </c>
      <c r="AA147" s="1824">
        <f t="shared" ref="AA147:AC147" si="224">P147-U147</f>
        <v>0</v>
      </c>
      <c r="AB147" s="1823">
        <f t="shared" si="224"/>
        <v>0</v>
      </c>
      <c r="AC147" s="1825">
        <f t="shared" si="224"/>
        <v>0</v>
      </c>
      <c r="AD147" s="1829">
        <f>G171</f>
        <v>0</v>
      </c>
      <c r="AE147" s="33"/>
      <c r="AF147" s="1979"/>
      <c r="AG147" s="583">
        <f>'C1 - Costs Matrix 2012'!$W$66+'C1 - Costs Matrix 2012'!$Q$66</f>
        <v>0</v>
      </c>
      <c r="AH147" s="583">
        <f>'C1 - Costs Matrix 2012'!$AQ$66</f>
        <v>0</v>
      </c>
      <c r="AI147" s="1819">
        <f>'C1 - Costs Matrix 2012'!$AG$66</f>
        <v>0</v>
      </c>
      <c r="AJ147" s="583">
        <f>'C1 - Costs Matrix 2012'!$AP$66</f>
        <v>0</v>
      </c>
      <c r="AK147" s="587"/>
      <c r="AL147" s="1820"/>
      <c r="AM147" s="1821"/>
      <c r="AN147" s="14"/>
      <c r="AO147" s="1821"/>
      <c r="AP147" s="1822"/>
      <c r="AQ147" s="1389" t="s">
        <v>1622</v>
      </c>
      <c r="AR147" s="1823">
        <f>AG147-AL147</f>
        <v>0</v>
      </c>
      <c r="AS147" s="1824">
        <f t="shared" ref="AS147" si="225">AH147-AM147</f>
        <v>0</v>
      </c>
      <c r="AT147" s="1823">
        <f t="shared" ref="AT147" si="226">AI147-AN147</f>
        <v>0</v>
      </c>
      <c r="AU147" s="1825">
        <f t="shared" ref="AU147" si="227">AJ147-AO147</f>
        <v>0</v>
      </c>
      <c r="AV147" s="1829">
        <f>H171</f>
        <v>0</v>
      </c>
      <c r="AW147" s="33"/>
      <c r="AX147" s="1979"/>
      <c r="AY147" s="583">
        <f>'C1 - Costs Matrix 2013'!$W$66+'C1 - Costs Matrix 2013'!$Q$66</f>
        <v>0</v>
      </c>
      <c r="AZ147" s="583">
        <f>'C1 - Costs Matrix 2013'!$AQ$66</f>
        <v>0</v>
      </c>
      <c r="BA147" s="1819">
        <f>'C1 - Costs Matrix 2013'!$AG$66</f>
        <v>0</v>
      </c>
      <c r="BB147" s="583">
        <f>'C1 - Costs Matrix 2013'!$AP$66</f>
        <v>0</v>
      </c>
      <c r="BC147" s="587"/>
      <c r="BD147" s="1820"/>
      <c r="BE147" s="1821"/>
      <c r="BF147" s="14"/>
      <c r="BG147" s="1821"/>
      <c r="BH147" s="1822"/>
      <c r="BI147" s="1389" t="s">
        <v>1622</v>
      </c>
      <c r="BJ147" s="1823">
        <f>AY147-BD147</f>
        <v>0</v>
      </c>
      <c r="BK147" s="1824">
        <f t="shared" ref="BK147" si="228">AZ147-BE147</f>
        <v>0</v>
      </c>
      <c r="BL147" s="1823">
        <f t="shared" ref="BL147" si="229">BA147-BF147</f>
        <v>0</v>
      </c>
      <c r="BM147" s="1825">
        <f t="shared" ref="BM147" si="230">BB147-BG147</f>
        <v>0</v>
      </c>
      <c r="BN147" s="1829">
        <f>I171</f>
        <v>0</v>
      </c>
      <c r="BO147" s="33"/>
      <c r="BP147" s="1979"/>
      <c r="BQ147" s="583">
        <f>'C1 - Costs Matrix 2014'!$W$66+'C1 - Costs Matrix 2014'!$Q$66</f>
        <v>0</v>
      </c>
      <c r="BR147" s="583">
        <f>'C1 - Costs Matrix 2014'!$AQ$66</f>
        <v>0</v>
      </c>
      <c r="BS147" s="1819">
        <f>'C1 - Costs Matrix 2014'!$AG$66</f>
        <v>0</v>
      </c>
      <c r="BT147" s="583">
        <f>'C1 - Costs Matrix 2014'!$AP$66</f>
        <v>0</v>
      </c>
      <c r="BU147" s="587"/>
      <c r="BV147" s="1820"/>
      <c r="BW147" s="1821"/>
      <c r="BX147" s="14"/>
      <c r="BY147" s="1821"/>
      <c r="BZ147" s="1822"/>
      <c r="CA147" s="1389" t="s">
        <v>1622</v>
      </c>
      <c r="CB147" s="1823">
        <f>BQ147-BV147</f>
        <v>0</v>
      </c>
      <c r="CC147" s="1824">
        <f t="shared" ref="CC147" si="231">BR147-BW147</f>
        <v>0</v>
      </c>
      <c r="CD147" s="1823">
        <f t="shared" ref="CD147" si="232">BS147-BX147</f>
        <v>0</v>
      </c>
      <c r="CE147" s="1825">
        <f t="shared" ref="CE147" si="233">BT147-BY147</f>
        <v>0</v>
      </c>
      <c r="CF147" s="1829">
        <f>J171</f>
        <v>0</v>
      </c>
      <c r="CG147" s="33"/>
      <c r="CH147" s="1979"/>
      <c r="CI147" s="583">
        <f>'C1 - Costs Matrix 2015'!$W$66+'C1 - Costs Matrix 2015'!$Q$66</f>
        <v>0</v>
      </c>
      <c r="CJ147" s="583">
        <f>'C1 - Costs Matrix 2015'!$AQ$66</f>
        <v>0</v>
      </c>
      <c r="CK147" s="1819">
        <f>'C1 - Costs Matrix 2015'!$AG$66</f>
        <v>0</v>
      </c>
      <c r="CL147" s="583">
        <f>'C1 - Costs Matrix 2015'!$AP$66</f>
        <v>0</v>
      </c>
      <c r="CM147" s="587"/>
      <c r="CN147" s="1820"/>
      <c r="CO147" s="1821"/>
      <c r="CP147" s="14"/>
      <c r="CQ147" s="1821"/>
      <c r="CR147" s="1822"/>
      <c r="CS147" s="1389" t="s">
        <v>1622</v>
      </c>
      <c r="CT147" s="1823">
        <f>CI147-CN147</f>
        <v>0</v>
      </c>
      <c r="CU147" s="1824">
        <f t="shared" ref="CU147" si="234">CJ147-CO147</f>
        <v>0</v>
      </c>
      <c r="CV147" s="1823">
        <f t="shared" ref="CV147" si="235">CK147-CP147</f>
        <v>0</v>
      </c>
      <c r="CW147" s="1825">
        <f t="shared" ref="CW147" si="236">CL147-CQ147</f>
        <v>0</v>
      </c>
      <c r="CX147" s="1829">
        <f>K171</f>
        <v>0</v>
      </c>
    </row>
    <row r="148" spans="1:102">
      <c r="A148" s="49" t="s">
        <v>147</v>
      </c>
      <c r="B148" s="1037" t="s">
        <v>150</v>
      </c>
      <c r="C148" s="254"/>
      <c r="D148" s="587"/>
      <c r="E148" s="71"/>
      <c r="F148" s="208">
        <f t="shared" ref="F148:L148" si="237">IF(ISERROR(F147/F146),0,F147/F146)</f>
        <v>0</v>
      </c>
      <c r="G148" s="208">
        <f t="shared" si="237"/>
        <v>0</v>
      </c>
      <c r="H148" s="208">
        <f t="shared" si="237"/>
        <v>0</v>
      </c>
      <c r="I148" s="208">
        <f t="shared" si="237"/>
        <v>0</v>
      </c>
      <c r="J148" s="208">
        <f t="shared" si="237"/>
        <v>0</v>
      </c>
      <c r="K148" s="208">
        <f t="shared" si="237"/>
        <v>0</v>
      </c>
      <c r="L148" s="208">
        <f t="shared" si="237"/>
        <v>0</v>
      </c>
      <c r="M148" s="989"/>
      <c r="N148" s="1979"/>
      <c r="O148" s="1826"/>
      <c r="P148" s="1826"/>
      <c r="Q148" s="645"/>
      <c r="R148" s="1826"/>
      <c r="S148" s="645"/>
      <c r="T148" s="1826"/>
      <c r="U148" s="645"/>
      <c r="V148" s="1826"/>
      <c r="W148" s="646"/>
      <c r="X148" s="645"/>
      <c r="Y148" s="645"/>
      <c r="Z148" s="1826"/>
      <c r="AA148" s="645"/>
      <c r="AB148" s="1826"/>
      <c r="AC148" s="646"/>
      <c r="AE148" s="33"/>
      <c r="AF148" s="1982"/>
      <c r="AG148" s="1826"/>
      <c r="AH148" s="1826"/>
      <c r="AI148" s="645"/>
      <c r="AJ148" s="1826"/>
      <c r="AK148" s="645"/>
      <c r="AL148" s="1826"/>
      <c r="AM148" s="645"/>
      <c r="AN148" s="1826"/>
      <c r="AO148" s="646"/>
      <c r="AP148" s="645"/>
      <c r="AQ148" s="645"/>
      <c r="AR148" s="1826"/>
      <c r="AS148" s="645"/>
      <c r="AT148" s="1826"/>
      <c r="AU148" s="646"/>
      <c r="AW148" s="33"/>
      <c r="AX148" s="1979"/>
      <c r="AY148" s="1826"/>
      <c r="AZ148" s="1826"/>
      <c r="BA148" s="645"/>
      <c r="BB148" s="1826"/>
      <c r="BC148" s="645"/>
      <c r="BD148" s="1826"/>
      <c r="BE148" s="645"/>
      <c r="BF148" s="1826"/>
      <c r="BG148" s="646"/>
      <c r="BH148" s="645"/>
      <c r="BI148" s="645"/>
      <c r="BJ148" s="1826"/>
      <c r="BK148" s="645"/>
      <c r="BL148" s="1826"/>
      <c r="BM148" s="646"/>
      <c r="BO148" s="33"/>
      <c r="BP148" s="1979"/>
      <c r="BQ148" s="1826"/>
      <c r="BR148" s="1826"/>
      <c r="BS148" s="645"/>
      <c r="BT148" s="1826"/>
      <c r="BU148" s="645"/>
      <c r="BV148" s="1826"/>
      <c r="BW148" s="645"/>
      <c r="BX148" s="1826"/>
      <c r="BY148" s="646"/>
      <c r="BZ148" s="645"/>
      <c r="CA148" s="645"/>
      <c r="CB148" s="1826"/>
      <c r="CC148" s="645"/>
      <c r="CD148" s="1826"/>
      <c r="CE148" s="646"/>
      <c r="CG148" s="33"/>
      <c r="CH148" s="1979"/>
      <c r="CI148" s="1826"/>
      <c r="CJ148" s="1826"/>
      <c r="CK148" s="645"/>
      <c r="CL148" s="1826"/>
      <c r="CM148" s="645"/>
      <c r="CN148" s="1826"/>
      <c r="CO148" s="645"/>
      <c r="CP148" s="1826"/>
      <c r="CQ148" s="646"/>
      <c r="CR148" s="645"/>
      <c r="CS148" s="645"/>
      <c r="CT148" s="1826"/>
      <c r="CU148" s="645"/>
      <c r="CV148" s="1826"/>
      <c r="CW148" s="646"/>
    </row>
    <row r="149" spans="1:102" ht="25.5">
      <c r="A149" s="1834" t="s">
        <v>1609</v>
      </c>
      <c r="B149" s="1037" t="s">
        <v>149</v>
      </c>
      <c r="C149" s="254"/>
      <c r="D149" s="587"/>
      <c r="E149" s="71"/>
      <c r="F149" s="1833"/>
      <c r="G149" s="1833"/>
      <c r="H149" s="1833"/>
      <c r="I149" s="1833"/>
      <c r="J149" s="1833"/>
      <c r="K149" s="1833"/>
      <c r="L149" s="208">
        <f>SUM(G149:K149)</f>
        <v>0</v>
      </c>
      <c r="M149" s="989"/>
      <c r="N149" s="1979"/>
      <c r="O149" s="14"/>
      <c r="P149" s="14"/>
      <c r="Q149" s="14"/>
      <c r="R149" s="14"/>
      <c r="S149" s="645"/>
      <c r="T149" s="1820"/>
      <c r="U149" s="14"/>
      <c r="V149" s="14"/>
      <c r="W149" s="14"/>
      <c r="X149" s="1822"/>
      <c r="Y149" s="1389"/>
      <c r="Z149" s="1823">
        <f>O149-T149</f>
        <v>0</v>
      </c>
      <c r="AA149" s="1824">
        <f t="shared" ref="AA149" si="238">P149-U149</f>
        <v>0</v>
      </c>
      <c r="AB149" s="1823">
        <f t="shared" ref="AB149" si="239">Q149-V149</f>
        <v>0</v>
      </c>
      <c r="AC149" s="1825">
        <f t="shared" ref="AC149" si="240">R149-W149</f>
        <v>0</v>
      </c>
      <c r="AE149" s="33"/>
      <c r="AF149" s="1982"/>
      <c r="AG149" s="14"/>
      <c r="AH149" s="14"/>
      <c r="AI149" s="14"/>
      <c r="AJ149" s="14"/>
      <c r="AK149" s="645"/>
      <c r="AL149" s="1820"/>
      <c r="AM149" s="14"/>
      <c r="AN149" s="14"/>
      <c r="AO149" s="14"/>
      <c r="AP149" s="1822"/>
      <c r="AQ149" s="1389"/>
      <c r="AR149" s="1823">
        <f>AG149-AL149</f>
        <v>0</v>
      </c>
      <c r="AS149" s="1824">
        <f t="shared" ref="AS149" si="241">AH149-AM149</f>
        <v>0</v>
      </c>
      <c r="AT149" s="1823">
        <f t="shared" ref="AT149" si="242">AI149-AN149</f>
        <v>0</v>
      </c>
      <c r="AU149" s="1825">
        <f t="shared" ref="AU149" si="243">AJ149-AO149</f>
        <v>0</v>
      </c>
      <c r="AW149" s="33"/>
      <c r="AX149" s="1979"/>
      <c r="AY149" s="14"/>
      <c r="AZ149" s="14"/>
      <c r="BA149" s="14"/>
      <c r="BB149" s="14"/>
      <c r="BC149" s="645"/>
      <c r="BD149" s="1820"/>
      <c r="BE149" s="14"/>
      <c r="BF149" s="14"/>
      <c r="BG149" s="14"/>
      <c r="BH149" s="1822"/>
      <c r="BI149" s="1389"/>
      <c r="BJ149" s="1823">
        <f>AY149-BD149</f>
        <v>0</v>
      </c>
      <c r="BK149" s="1824">
        <f t="shared" ref="BK149" si="244">AZ149-BE149</f>
        <v>0</v>
      </c>
      <c r="BL149" s="1823">
        <f t="shared" ref="BL149" si="245">BA149-BF149</f>
        <v>0</v>
      </c>
      <c r="BM149" s="1825">
        <f t="shared" ref="BM149" si="246">BB149-BG149</f>
        <v>0</v>
      </c>
      <c r="BO149" s="33"/>
      <c r="BP149" s="1979"/>
      <c r="BQ149" s="14"/>
      <c r="BR149" s="14"/>
      <c r="BS149" s="14"/>
      <c r="BT149" s="14"/>
      <c r="BU149" s="645"/>
      <c r="BV149" s="1820"/>
      <c r="BW149" s="14"/>
      <c r="BX149" s="14"/>
      <c r="BY149" s="14"/>
      <c r="BZ149" s="1822"/>
      <c r="CA149" s="1389"/>
      <c r="CB149" s="1823">
        <f>BQ149-BV149</f>
        <v>0</v>
      </c>
      <c r="CC149" s="1824">
        <f t="shared" ref="CC149" si="247">BR149-BW149</f>
        <v>0</v>
      </c>
      <c r="CD149" s="1823">
        <f t="shared" ref="CD149" si="248">BS149-BX149</f>
        <v>0</v>
      </c>
      <c r="CE149" s="1825">
        <f t="shared" ref="CE149" si="249">BT149-BY149</f>
        <v>0</v>
      </c>
      <c r="CG149" s="33"/>
      <c r="CH149" s="1979"/>
      <c r="CI149" s="14"/>
      <c r="CJ149" s="14"/>
      <c r="CK149" s="14"/>
      <c r="CL149" s="14"/>
      <c r="CM149" s="645"/>
      <c r="CN149" s="1820"/>
      <c r="CO149" s="14"/>
      <c r="CP149" s="14"/>
      <c r="CQ149" s="14"/>
      <c r="CR149" s="1822"/>
      <c r="CS149" s="1389"/>
      <c r="CT149" s="1823">
        <f>CI149-CN149</f>
        <v>0</v>
      </c>
      <c r="CU149" s="1824">
        <f t="shared" ref="CU149" si="250">CJ149-CO149</f>
        <v>0</v>
      </c>
      <c r="CV149" s="1823">
        <f t="shared" ref="CV149" si="251">CK149-CP149</f>
        <v>0</v>
      </c>
      <c r="CW149" s="1825">
        <f t="shared" ref="CW149" si="252">CL149-CQ149</f>
        <v>0</v>
      </c>
    </row>
    <row r="150" spans="1:102">
      <c r="A150" s="14" t="s">
        <v>229</v>
      </c>
      <c r="B150" s="1037" t="s">
        <v>148</v>
      </c>
      <c r="C150" s="254"/>
      <c r="D150" s="587"/>
      <c r="E150" s="71"/>
      <c r="F150" s="1041"/>
      <c r="G150" s="1041"/>
      <c r="H150" s="1041"/>
      <c r="I150" s="1041"/>
      <c r="J150" s="1041"/>
      <c r="K150" s="1041"/>
      <c r="L150" s="59">
        <f>SUM(G150:K150)</f>
        <v>0</v>
      </c>
      <c r="M150" s="989"/>
      <c r="N150" s="1979"/>
      <c r="O150" s="1826"/>
      <c r="P150" s="1826"/>
      <c r="Q150" s="645"/>
      <c r="R150" s="1826"/>
      <c r="S150" s="645"/>
      <c r="T150" s="1826"/>
      <c r="U150" s="645"/>
      <c r="V150" s="1826"/>
      <c r="W150" s="646"/>
      <c r="X150" s="645"/>
      <c r="Y150" s="645"/>
      <c r="Z150" s="1826"/>
      <c r="AA150" s="645"/>
      <c r="AB150" s="1826"/>
      <c r="AC150" s="646"/>
      <c r="AE150" s="33"/>
      <c r="AF150" s="1982"/>
      <c r="AG150" s="1826"/>
      <c r="AH150" s="1826"/>
      <c r="AI150" s="645"/>
      <c r="AJ150" s="1826"/>
      <c r="AK150" s="645"/>
      <c r="AL150" s="1826"/>
      <c r="AM150" s="645"/>
      <c r="AN150" s="1826"/>
      <c r="AO150" s="646"/>
      <c r="AP150" s="645"/>
      <c r="AQ150" s="645"/>
      <c r="AR150" s="1826"/>
      <c r="AS150" s="645"/>
      <c r="AT150" s="1826"/>
      <c r="AU150" s="646"/>
      <c r="AW150" s="33"/>
      <c r="AX150" s="1979"/>
      <c r="AY150" s="1826"/>
      <c r="AZ150" s="1826"/>
      <c r="BA150" s="645"/>
      <c r="BB150" s="1826"/>
      <c r="BC150" s="645"/>
      <c r="BD150" s="1826"/>
      <c r="BE150" s="645"/>
      <c r="BF150" s="1826"/>
      <c r="BG150" s="646"/>
      <c r="BH150" s="645"/>
      <c r="BI150" s="645"/>
      <c r="BJ150" s="1826"/>
      <c r="BK150" s="645"/>
      <c r="BL150" s="1826"/>
      <c r="BM150" s="646"/>
      <c r="BO150" s="33"/>
      <c r="BP150" s="1979"/>
      <c r="BQ150" s="1826"/>
      <c r="BR150" s="1826"/>
      <c r="BS150" s="645"/>
      <c r="BT150" s="1826"/>
      <c r="BU150" s="645"/>
      <c r="BV150" s="1826"/>
      <c r="BW150" s="645"/>
      <c r="BX150" s="1826"/>
      <c r="BY150" s="646"/>
      <c r="BZ150" s="645"/>
      <c r="CA150" s="645"/>
      <c r="CB150" s="1826"/>
      <c r="CC150" s="645"/>
      <c r="CD150" s="1826"/>
      <c r="CE150" s="646"/>
      <c r="CG150" s="33"/>
      <c r="CH150" s="1979"/>
      <c r="CI150" s="1826"/>
      <c r="CJ150" s="1826"/>
      <c r="CK150" s="645"/>
      <c r="CL150" s="1826"/>
      <c r="CM150" s="645"/>
      <c r="CN150" s="1826"/>
      <c r="CO150" s="645"/>
      <c r="CP150" s="1826"/>
      <c r="CQ150" s="646"/>
      <c r="CR150" s="645"/>
      <c r="CS150" s="645"/>
      <c r="CT150" s="1826"/>
      <c r="CU150" s="645"/>
      <c r="CV150" s="1826"/>
      <c r="CW150" s="646"/>
    </row>
    <row r="151" spans="1:102">
      <c r="A151" s="75" t="str">
        <f>A150</f>
        <v>Other Related Party a</v>
      </c>
      <c r="B151" s="1037" t="s">
        <v>149</v>
      </c>
      <c r="C151" s="254"/>
      <c r="D151" s="587"/>
      <c r="E151" s="71"/>
      <c r="F151" s="1041"/>
      <c r="G151" s="1041"/>
      <c r="H151" s="1041"/>
      <c r="I151" s="1041"/>
      <c r="J151" s="1041"/>
      <c r="K151" s="1041"/>
      <c r="L151" s="59">
        <f>SUM(G151:K151)</f>
        <v>0</v>
      </c>
      <c r="M151" s="989"/>
      <c r="N151" s="1979"/>
      <c r="O151" s="1826"/>
      <c r="P151" s="1826"/>
      <c r="Q151" s="645"/>
      <c r="R151" s="1826"/>
      <c r="S151" s="645"/>
      <c r="T151" s="1826"/>
      <c r="U151" s="645"/>
      <c r="V151" s="1826"/>
      <c r="W151" s="646"/>
      <c r="X151" s="645"/>
      <c r="Y151" s="645"/>
      <c r="Z151" s="1826"/>
      <c r="AA151" s="645"/>
      <c r="AB151" s="1826"/>
      <c r="AC151" s="646"/>
      <c r="AE151" s="33"/>
      <c r="AF151" s="1979"/>
      <c r="AG151" s="1826"/>
      <c r="AH151" s="1826"/>
      <c r="AI151" s="645"/>
      <c r="AJ151" s="1826"/>
      <c r="AK151" s="645"/>
      <c r="AL151" s="1826"/>
      <c r="AM151" s="645"/>
      <c r="AN151" s="1826"/>
      <c r="AO151" s="646"/>
      <c r="AP151" s="645"/>
      <c r="AQ151" s="645"/>
      <c r="AR151" s="1826"/>
      <c r="AS151" s="645"/>
      <c r="AT151" s="1826"/>
      <c r="AU151" s="646"/>
      <c r="AW151" s="33"/>
      <c r="AX151" s="1979"/>
      <c r="AY151" s="1826"/>
      <c r="AZ151" s="1826"/>
      <c r="BA151" s="645"/>
      <c r="BB151" s="1826"/>
      <c r="BC151" s="645"/>
      <c r="BD151" s="1826"/>
      <c r="BE151" s="645"/>
      <c r="BF151" s="1826"/>
      <c r="BG151" s="646"/>
      <c r="BH151" s="645"/>
      <c r="BI151" s="645"/>
      <c r="BJ151" s="1826"/>
      <c r="BK151" s="645"/>
      <c r="BL151" s="1826"/>
      <c r="BM151" s="646"/>
      <c r="BO151" s="33"/>
      <c r="BP151" s="1979"/>
      <c r="BQ151" s="1826"/>
      <c r="BR151" s="1826"/>
      <c r="BS151" s="645"/>
      <c r="BT151" s="1826"/>
      <c r="BU151" s="645"/>
      <c r="BV151" s="1826"/>
      <c r="BW151" s="645"/>
      <c r="BX151" s="1826"/>
      <c r="BY151" s="646"/>
      <c r="BZ151" s="645"/>
      <c r="CA151" s="645"/>
      <c r="CB151" s="1826"/>
      <c r="CC151" s="645"/>
      <c r="CD151" s="1826"/>
      <c r="CE151" s="646"/>
      <c r="CG151" s="33"/>
      <c r="CH151" s="1979"/>
      <c r="CI151" s="1826"/>
      <c r="CJ151" s="1826"/>
      <c r="CK151" s="645"/>
      <c r="CL151" s="1826"/>
      <c r="CM151" s="645"/>
      <c r="CN151" s="1826"/>
      <c r="CO151" s="645"/>
      <c r="CP151" s="1826"/>
      <c r="CQ151" s="646"/>
      <c r="CR151" s="645"/>
      <c r="CS151" s="645"/>
      <c r="CT151" s="1826"/>
      <c r="CU151" s="645"/>
      <c r="CV151" s="1826"/>
      <c r="CW151" s="646"/>
    </row>
    <row r="152" spans="1:102">
      <c r="A152" s="75" t="str">
        <f>A150</f>
        <v>Other Related Party a</v>
      </c>
      <c r="B152" s="1037" t="s">
        <v>150</v>
      </c>
      <c r="C152" s="254"/>
      <c r="D152" s="587"/>
      <c r="E152" s="71"/>
      <c r="F152" s="208">
        <f t="shared" ref="F152:L152" si="253">IF(ISERROR(F151/F150),0,F151/F150)</f>
        <v>0</v>
      </c>
      <c r="G152" s="208">
        <f t="shared" si="253"/>
        <v>0</v>
      </c>
      <c r="H152" s="208">
        <f t="shared" si="253"/>
        <v>0</v>
      </c>
      <c r="I152" s="208">
        <f t="shared" si="253"/>
        <v>0</v>
      </c>
      <c r="J152" s="208">
        <f t="shared" si="253"/>
        <v>0</v>
      </c>
      <c r="K152" s="208">
        <f t="shared" si="253"/>
        <v>0</v>
      </c>
      <c r="L152" s="208">
        <f t="shared" si="253"/>
        <v>0</v>
      </c>
      <c r="M152" s="989"/>
      <c r="N152" s="1979"/>
      <c r="O152" s="1826"/>
      <c r="P152" s="1826"/>
      <c r="Q152" s="645"/>
      <c r="R152" s="1826"/>
      <c r="S152" s="645"/>
      <c r="T152" s="1826"/>
      <c r="U152" s="645"/>
      <c r="V152" s="1826"/>
      <c r="W152" s="646"/>
      <c r="X152" s="645"/>
      <c r="Y152" s="645"/>
      <c r="Z152" s="1826"/>
      <c r="AA152" s="645"/>
      <c r="AB152" s="1826"/>
      <c r="AC152" s="646"/>
      <c r="AE152" s="33"/>
      <c r="AF152" s="1982"/>
      <c r="AG152" s="1826"/>
      <c r="AH152" s="1826"/>
      <c r="AI152" s="645"/>
      <c r="AJ152" s="1826"/>
      <c r="AK152" s="645"/>
      <c r="AL152" s="1826"/>
      <c r="AM152" s="645"/>
      <c r="AN152" s="1826"/>
      <c r="AO152" s="646"/>
      <c r="AP152" s="645"/>
      <c r="AQ152" s="645"/>
      <c r="AR152" s="1826"/>
      <c r="AS152" s="645"/>
      <c r="AT152" s="1826"/>
      <c r="AU152" s="646"/>
      <c r="AW152" s="33"/>
      <c r="AX152" s="1979"/>
      <c r="AY152" s="1826"/>
      <c r="AZ152" s="1826"/>
      <c r="BA152" s="645"/>
      <c r="BB152" s="1826"/>
      <c r="BC152" s="645"/>
      <c r="BD152" s="1826"/>
      <c r="BE152" s="645"/>
      <c r="BF152" s="1826"/>
      <c r="BG152" s="646"/>
      <c r="BH152" s="645"/>
      <c r="BI152" s="645"/>
      <c r="BJ152" s="1826"/>
      <c r="BK152" s="645"/>
      <c r="BL152" s="1826"/>
      <c r="BM152" s="646"/>
      <c r="BO152" s="33"/>
      <c r="BP152" s="1979"/>
      <c r="BQ152" s="1826"/>
      <c r="BR152" s="1826"/>
      <c r="BS152" s="645"/>
      <c r="BT152" s="1826"/>
      <c r="BU152" s="645"/>
      <c r="BV152" s="1826"/>
      <c r="BW152" s="645"/>
      <c r="BX152" s="1826"/>
      <c r="BY152" s="646"/>
      <c r="BZ152" s="645"/>
      <c r="CA152" s="645"/>
      <c r="CB152" s="1826"/>
      <c r="CC152" s="645"/>
      <c r="CD152" s="1826"/>
      <c r="CE152" s="646"/>
      <c r="CG152" s="33"/>
      <c r="CH152" s="1979"/>
      <c r="CI152" s="1826"/>
      <c r="CJ152" s="1826"/>
      <c r="CK152" s="645"/>
      <c r="CL152" s="1826"/>
      <c r="CM152" s="645"/>
      <c r="CN152" s="1826"/>
      <c r="CO152" s="645"/>
      <c r="CP152" s="1826"/>
      <c r="CQ152" s="646"/>
      <c r="CR152" s="645"/>
      <c r="CS152" s="645"/>
      <c r="CT152" s="1826"/>
      <c r="CU152" s="645"/>
      <c r="CV152" s="1826"/>
      <c r="CW152" s="646"/>
    </row>
    <row r="153" spans="1:102">
      <c r="A153" s="14" t="s">
        <v>230</v>
      </c>
      <c r="B153" s="1037" t="s">
        <v>148</v>
      </c>
      <c r="C153" s="254"/>
      <c r="D153" s="587"/>
      <c r="E153" s="71"/>
      <c r="F153" s="1041"/>
      <c r="G153" s="1041"/>
      <c r="H153" s="1041"/>
      <c r="I153" s="1041"/>
      <c r="J153" s="1041"/>
      <c r="K153" s="1041"/>
      <c r="L153" s="59">
        <f>SUM(G153:K153)</f>
        <v>0</v>
      </c>
      <c r="M153" s="989"/>
      <c r="N153" s="1979"/>
      <c r="O153" s="1826"/>
      <c r="P153" s="1826"/>
      <c r="Q153" s="645"/>
      <c r="R153" s="1826"/>
      <c r="S153" s="645"/>
      <c r="T153" s="1826"/>
      <c r="U153" s="645"/>
      <c r="V153" s="1826"/>
      <c r="W153" s="646"/>
      <c r="X153" s="645"/>
      <c r="Y153" s="645"/>
      <c r="Z153" s="1826"/>
      <c r="AA153" s="645"/>
      <c r="AB153" s="1826"/>
      <c r="AC153" s="646"/>
      <c r="AE153" s="33"/>
      <c r="AF153" s="1982"/>
      <c r="AG153" s="1826"/>
      <c r="AH153" s="1826"/>
      <c r="AI153" s="645"/>
      <c r="AJ153" s="1826"/>
      <c r="AK153" s="645"/>
      <c r="AL153" s="1826"/>
      <c r="AM153" s="645"/>
      <c r="AN153" s="1826"/>
      <c r="AO153" s="646"/>
      <c r="AP153" s="645"/>
      <c r="AQ153" s="645"/>
      <c r="AR153" s="1826"/>
      <c r="AS153" s="645"/>
      <c r="AT153" s="1826"/>
      <c r="AU153" s="646"/>
      <c r="AW153" s="33"/>
      <c r="AX153" s="1979"/>
      <c r="AY153" s="1826"/>
      <c r="AZ153" s="1826"/>
      <c r="BA153" s="645"/>
      <c r="BB153" s="1826"/>
      <c r="BC153" s="645"/>
      <c r="BD153" s="1826"/>
      <c r="BE153" s="645"/>
      <c r="BF153" s="1826"/>
      <c r="BG153" s="646"/>
      <c r="BH153" s="645"/>
      <c r="BI153" s="645"/>
      <c r="BJ153" s="1826"/>
      <c r="BK153" s="645"/>
      <c r="BL153" s="1826"/>
      <c r="BM153" s="646"/>
      <c r="BO153" s="33"/>
      <c r="BP153" s="1979"/>
      <c r="BQ153" s="1826"/>
      <c r="BR153" s="1826"/>
      <c r="BS153" s="645"/>
      <c r="BT153" s="1826"/>
      <c r="BU153" s="645"/>
      <c r="BV153" s="1826"/>
      <c r="BW153" s="645"/>
      <c r="BX153" s="1826"/>
      <c r="BY153" s="646"/>
      <c r="BZ153" s="645"/>
      <c r="CA153" s="645"/>
      <c r="CB153" s="1826"/>
      <c r="CC153" s="645"/>
      <c r="CD153" s="1826"/>
      <c r="CE153" s="646"/>
      <c r="CG153" s="33"/>
      <c r="CH153" s="1979"/>
      <c r="CI153" s="1826"/>
      <c r="CJ153" s="1826"/>
      <c r="CK153" s="645"/>
      <c r="CL153" s="1826"/>
      <c r="CM153" s="645"/>
      <c r="CN153" s="1826"/>
      <c r="CO153" s="645"/>
      <c r="CP153" s="1826"/>
      <c r="CQ153" s="646"/>
      <c r="CR153" s="645"/>
      <c r="CS153" s="645"/>
      <c r="CT153" s="1826"/>
      <c r="CU153" s="645"/>
      <c r="CV153" s="1826"/>
      <c r="CW153" s="646"/>
    </row>
    <row r="154" spans="1:102">
      <c r="A154" s="75" t="str">
        <f>A153</f>
        <v>Other Related Party b</v>
      </c>
      <c r="B154" s="1037" t="s">
        <v>149</v>
      </c>
      <c r="C154" s="254"/>
      <c r="D154" s="587"/>
      <c r="E154" s="71"/>
      <c r="F154" s="1041"/>
      <c r="G154" s="1041"/>
      <c r="H154" s="1041"/>
      <c r="I154" s="1041"/>
      <c r="J154" s="1041"/>
      <c r="K154" s="1041"/>
      <c r="L154" s="59">
        <f>SUM(G154:K154)</f>
        <v>0</v>
      </c>
      <c r="M154" s="989"/>
      <c r="N154" s="1979"/>
      <c r="O154" s="1826"/>
      <c r="P154" s="1826"/>
      <c r="Q154" s="645"/>
      <c r="R154" s="1826"/>
      <c r="S154" s="645"/>
      <c r="T154" s="1826"/>
      <c r="U154" s="645"/>
      <c r="V154" s="1826"/>
      <c r="W154" s="646"/>
      <c r="X154" s="645"/>
      <c r="Y154" s="645"/>
      <c r="Z154" s="1826"/>
      <c r="AA154" s="645"/>
      <c r="AB154" s="1826"/>
      <c r="AC154" s="646"/>
      <c r="AE154" s="33"/>
      <c r="AF154" s="1979"/>
      <c r="AG154" s="1826"/>
      <c r="AH154" s="1826"/>
      <c r="AI154" s="645"/>
      <c r="AJ154" s="1826"/>
      <c r="AK154" s="645"/>
      <c r="AL154" s="1826"/>
      <c r="AM154" s="645"/>
      <c r="AN154" s="1826"/>
      <c r="AO154" s="646"/>
      <c r="AP154" s="645"/>
      <c r="AQ154" s="645"/>
      <c r="AR154" s="1826"/>
      <c r="AS154" s="645"/>
      <c r="AT154" s="1826"/>
      <c r="AU154" s="646"/>
      <c r="AW154" s="33"/>
      <c r="AX154" s="1979"/>
      <c r="AY154" s="1826"/>
      <c r="AZ154" s="1826"/>
      <c r="BA154" s="645"/>
      <c r="BB154" s="1826"/>
      <c r="BC154" s="645"/>
      <c r="BD154" s="1826"/>
      <c r="BE154" s="645"/>
      <c r="BF154" s="1826"/>
      <c r="BG154" s="646"/>
      <c r="BH154" s="645"/>
      <c r="BI154" s="645"/>
      <c r="BJ154" s="1826"/>
      <c r="BK154" s="645"/>
      <c r="BL154" s="1826"/>
      <c r="BM154" s="646"/>
      <c r="BO154" s="33"/>
      <c r="BP154" s="1979"/>
      <c r="BQ154" s="1826"/>
      <c r="BR154" s="1826"/>
      <c r="BS154" s="645"/>
      <c r="BT154" s="1826"/>
      <c r="BU154" s="645"/>
      <c r="BV154" s="1826"/>
      <c r="BW154" s="645"/>
      <c r="BX154" s="1826"/>
      <c r="BY154" s="646"/>
      <c r="BZ154" s="645"/>
      <c r="CA154" s="645"/>
      <c r="CB154" s="1826"/>
      <c r="CC154" s="645"/>
      <c r="CD154" s="1826"/>
      <c r="CE154" s="646"/>
      <c r="CG154" s="33"/>
      <c r="CH154" s="1979"/>
      <c r="CI154" s="1826"/>
      <c r="CJ154" s="1826"/>
      <c r="CK154" s="645"/>
      <c r="CL154" s="1826"/>
      <c r="CM154" s="645"/>
      <c r="CN154" s="1826"/>
      <c r="CO154" s="645"/>
      <c r="CP154" s="1826"/>
      <c r="CQ154" s="646"/>
      <c r="CR154" s="645"/>
      <c r="CS154" s="645"/>
      <c r="CT154" s="1826"/>
      <c r="CU154" s="645"/>
      <c r="CV154" s="1826"/>
      <c r="CW154" s="646"/>
    </row>
    <row r="155" spans="1:102">
      <c r="A155" s="75" t="str">
        <f>A153</f>
        <v>Other Related Party b</v>
      </c>
      <c r="B155" s="1037" t="s">
        <v>150</v>
      </c>
      <c r="C155" s="254"/>
      <c r="D155" s="587"/>
      <c r="E155" s="71"/>
      <c r="F155" s="208">
        <f t="shared" ref="F155:L155" si="254">IF(ISERROR(F154/F153),0,F154/F153)</f>
        <v>0</v>
      </c>
      <c r="G155" s="208">
        <f t="shared" si="254"/>
        <v>0</v>
      </c>
      <c r="H155" s="208">
        <f t="shared" si="254"/>
        <v>0</v>
      </c>
      <c r="I155" s="208">
        <f t="shared" si="254"/>
        <v>0</v>
      </c>
      <c r="J155" s="208">
        <f t="shared" si="254"/>
        <v>0</v>
      </c>
      <c r="K155" s="208">
        <f t="shared" si="254"/>
        <v>0</v>
      </c>
      <c r="L155" s="208">
        <f t="shared" si="254"/>
        <v>0</v>
      </c>
      <c r="M155" s="989"/>
      <c r="N155" s="1979"/>
      <c r="O155" s="1826"/>
      <c r="P155" s="1826"/>
      <c r="Q155" s="645"/>
      <c r="R155" s="1826"/>
      <c r="S155" s="645"/>
      <c r="T155" s="1826"/>
      <c r="U155" s="645"/>
      <c r="V155" s="1826"/>
      <c r="W155" s="646"/>
      <c r="X155" s="645"/>
      <c r="Y155" s="645"/>
      <c r="Z155" s="1826"/>
      <c r="AA155" s="645"/>
      <c r="AB155" s="1826"/>
      <c r="AC155" s="646"/>
      <c r="AE155" s="33"/>
      <c r="AF155" s="1982"/>
      <c r="AG155" s="1826"/>
      <c r="AH155" s="1826"/>
      <c r="AI155" s="645"/>
      <c r="AJ155" s="1826"/>
      <c r="AK155" s="645"/>
      <c r="AL155" s="1826"/>
      <c r="AM155" s="645"/>
      <c r="AN155" s="1826"/>
      <c r="AO155" s="646"/>
      <c r="AP155" s="645"/>
      <c r="AQ155" s="645"/>
      <c r="AR155" s="1826"/>
      <c r="AS155" s="645"/>
      <c r="AT155" s="1826"/>
      <c r="AU155" s="646"/>
      <c r="AW155" s="33"/>
      <c r="AX155" s="1979"/>
      <c r="AY155" s="1826"/>
      <c r="AZ155" s="1826"/>
      <c r="BA155" s="645"/>
      <c r="BB155" s="1826"/>
      <c r="BC155" s="645"/>
      <c r="BD155" s="1826"/>
      <c r="BE155" s="645"/>
      <c r="BF155" s="1826"/>
      <c r="BG155" s="646"/>
      <c r="BH155" s="645"/>
      <c r="BI155" s="645"/>
      <c r="BJ155" s="1826"/>
      <c r="BK155" s="645"/>
      <c r="BL155" s="1826"/>
      <c r="BM155" s="646"/>
      <c r="BO155" s="33"/>
      <c r="BP155" s="1979"/>
      <c r="BQ155" s="1826"/>
      <c r="BR155" s="1826"/>
      <c r="BS155" s="645"/>
      <c r="BT155" s="1826"/>
      <c r="BU155" s="645"/>
      <c r="BV155" s="1826"/>
      <c r="BW155" s="645"/>
      <c r="BX155" s="1826"/>
      <c r="BY155" s="646"/>
      <c r="BZ155" s="645"/>
      <c r="CA155" s="645"/>
      <c r="CB155" s="1826"/>
      <c r="CC155" s="645"/>
      <c r="CD155" s="1826"/>
      <c r="CE155" s="646"/>
      <c r="CG155" s="33"/>
      <c r="CH155" s="1979"/>
      <c r="CI155" s="1826"/>
      <c r="CJ155" s="1826"/>
      <c r="CK155" s="645"/>
      <c r="CL155" s="1826"/>
      <c r="CM155" s="645"/>
      <c r="CN155" s="1826"/>
      <c r="CO155" s="645"/>
      <c r="CP155" s="1826"/>
      <c r="CQ155" s="646"/>
      <c r="CR155" s="645"/>
      <c r="CS155" s="645"/>
      <c r="CT155" s="1826"/>
      <c r="CU155" s="645"/>
      <c r="CV155" s="1826"/>
      <c r="CW155" s="646"/>
    </row>
    <row r="156" spans="1:102">
      <c r="A156" s="14" t="s">
        <v>231</v>
      </c>
      <c r="B156" s="1037" t="s">
        <v>148</v>
      </c>
      <c r="C156" s="254"/>
      <c r="D156" s="587"/>
      <c r="E156" s="71"/>
      <c r="F156" s="1041"/>
      <c r="G156" s="1041"/>
      <c r="H156" s="1041"/>
      <c r="I156" s="1041"/>
      <c r="J156" s="1041"/>
      <c r="K156" s="1041"/>
      <c r="L156" s="59">
        <f>SUM(G156:K156)</f>
        <v>0</v>
      </c>
      <c r="M156" s="989"/>
      <c r="N156" s="1979"/>
      <c r="O156" s="1826"/>
      <c r="P156" s="1826"/>
      <c r="Q156" s="645"/>
      <c r="R156" s="1826"/>
      <c r="S156" s="645"/>
      <c r="T156" s="1826"/>
      <c r="U156" s="645"/>
      <c r="V156" s="1826"/>
      <c r="W156" s="646"/>
      <c r="X156" s="645"/>
      <c r="Y156" s="645"/>
      <c r="Z156" s="1826"/>
      <c r="AA156" s="645"/>
      <c r="AB156" s="1826"/>
      <c r="AC156" s="646"/>
      <c r="AE156" s="33"/>
      <c r="AF156" s="1982"/>
      <c r="AG156" s="1826"/>
      <c r="AH156" s="1826"/>
      <c r="AI156" s="645"/>
      <c r="AJ156" s="1826"/>
      <c r="AK156" s="645"/>
      <c r="AL156" s="1826"/>
      <c r="AM156" s="645"/>
      <c r="AN156" s="1826"/>
      <c r="AO156" s="646"/>
      <c r="AP156" s="645"/>
      <c r="AQ156" s="645"/>
      <c r="AR156" s="1826"/>
      <c r="AS156" s="645"/>
      <c r="AT156" s="1826"/>
      <c r="AU156" s="646"/>
      <c r="AW156" s="33"/>
      <c r="AX156" s="1979"/>
      <c r="AY156" s="1826"/>
      <c r="AZ156" s="1826"/>
      <c r="BA156" s="645"/>
      <c r="BB156" s="1826"/>
      <c r="BC156" s="645"/>
      <c r="BD156" s="1826"/>
      <c r="BE156" s="645"/>
      <c r="BF156" s="1826"/>
      <c r="BG156" s="646"/>
      <c r="BH156" s="645"/>
      <c r="BI156" s="645"/>
      <c r="BJ156" s="1826"/>
      <c r="BK156" s="645"/>
      <c r="BL156" s="1826"/>
      <c r="BM156" s="646"/>
      <c r="BO156" s="33"/>
      <c r="BP156" s="1979"/>
      <c r="BQ156" s="1826"/>
      <c r="BR156" s="1826"/>
      <c r="BS156" s="645"/>
      <c r="BT156" s="1826"/>
      <c r="BU156" s="645"/>
      <c r="BV156" s="1826"/>
      <c r="BW156" s="645"/>
      <c r="BX156" s="1826"/>
      <c r="BY156" s="646"/>
      <c r="BZ156" s="645"/>
      <c r="CA156" s="645"/>
      <c r="CB156" s="1826"/>
      <c r="CC156" s="645"/>
      <c r="CD156" s="1826"/>
      <c r="CE156" s="646"/>
      <c r="CG156" s="33"/>
      <c r="CH156" s="1979"/>
      <c r="CI156" s="1826"/>
      <c r="CJ156" s="1826"/>
      <c r="CK156" s="645"/>
      <c r="CL156" s="1826"/>
      <c r="CM156" s="645"/>
      <c r="CN156" s="1826"/>
      <c r="CO156" s="645"/>
      <c r="CP156" s="1826"/>
      <c r="CQ156" s="646"/>
      <c r="CR156" s="645"/>
      <c r="CS156" s="645"/>
      <c r="CT156" s="1826"/>
      <c r="CU156" s="645"/>
      <c r="CV156" s="1826"/>
      <c r="CW156" s="646"/>
    </row>
    <row r="157" spans="1:102">
      <c r="A157" s="75" t="str">
        <f>A156</f>
        <v>Other Related Party c</v>
      </c>
      <c r="B157" s="1037" t="s">
        <v>149</v>
      </c>
      <c r="C157" s="254"/>
      <c r="D157" s="587"/>
      <c r="E157" s="71"/>
      <c r="F157" s="1041"/>
      <c r="G157" s="1041"/>
      <c r="H157" s="1041"/>
      <c r="I157" s="1041"/>
      <c r="J157" s="1041"/>
      <c r="K157" s="1041"/>
      <c r="L157" s="59">
        <f>SUM(G157:K157)</f>
        <v>0</v>
      </c>
      <c r="M157" s="989"/>
      <c r="N157" s="1979"/>
      <c r="O157" s="1826"/>
      <c r="P157" s="1826"/>
      <c r="Q157" s="645"/>
      <c r="R157" s="1826"/>
      <c r="S157" s="645"/>
      <c r="T157" s="1826"/>
      <c r="U157" s="645"/>
      <c r="V157" s="1826"/>
      <c r="W157" s="646"/>
      <c r="X157" s="645"/>
      <c r="Y157" s="645"/>
      <c r="Z157" s="1826"/>
      <c r="AA157" s="645"/>
      <c r="AB157" s="1826"/>
      <c r="AC157" s="646"/>
      <c r="AE157" s="33"/>
      <c r="AF157" s="1979"/>
      <c r="AG157" s="1826"/>
      <c r="AH157" s="1826"/>
      <c r="AI157" s="645"/>
      <c r="AJ157" s="1826"/>
      <c r="AK157" s="645"/>
      <c r="AL157" s="1826"/>
      <c r="AM157" s="645"/>
      <c r="AN157" s="1826"/>
      <c r="AO157" s="646"/>
      <c r="AP157" s="645"/>
      <c r="AQ157" s="645"/>
      <c r="AR157" s="1826"/>
      <c r="AS157" s="645"/>
      <c r="AT157" s="1826"/>
      <c r="AU157" s="646"/>
      <c r="AW157" s="33"/>
      <c r="AX157" s="1979"/>
      <c r="AY157" s="1826"/>
      <c r="AZ157" s="1826"/>
      <c r="BA157" s="645"/>
      <c r="BB157" s="1826"/>
      <c r="BC157" s="645"/>
      <c r="BD157" s="1826"/>
      <c r="BE157" s="645"/>
      <c r="BF157" s="1826"/>
      <c r="BG157" s="646"/>
      <c r="BH157" s="645"/>
      <c r="BI157" s="645"/>
      <c r="BJ157" s="1826"/>
      <c r="BK157" s="645"/>
      <c r="BL157" s="1826"/>
      <c r="BM157" s="646"/>
      <c r="BO157" s="33"/>
      <c r="BP157" s="1979"/>
      <c r="BQ157" s="1826"/>
      <c r="BR157" s="1826"/>
      <c r="BS157" s="645"/>
      <c r="BT157" s="1826"/>
      <c r="BU157" s="645"/>
      <c r="BV157" s="1826"/>
      <c r="BW157" s="645"/>
      <c r="BX157" s="1826"/>
      <c r="BY157" s="646"/>
      <c r="BZ157" s="645"/>
      <c r="CA157" s="645"/>
      <c r="CB157" s="1826"/>
      <c r="CC157" s="645"/>
      <c r="CD157" s="1826"/>
      <c r="CE157" s="646"/>
      <c r="CG157" s="33"/>
      <c r="CH157" s="1979"/>
      <c r="CI157" s="1826"/>
      <c r="CJ157" s="1826"/>
      <c r="CK157" s="645"/>
      <c r="CL157" s="1826"/>
      <c r="CM157" s="645"/>
      <c r="CN157" s="1826"/>
      <c r="CO157" s="645"/>
      <c r="CP157" s="1826"/>
      <c r="CQ157" s="646"/>
      <c r="CR157" s="645"/>
      <c r="CS157" s="645"/>
      <c r="CT157" s="1826"/>
      <c r="CU157" s="645"/>
      <c r="CV157" s="1826"/>
      <c r="CW157" s="646"/>
    </row>
    <row r="158" spans="1:102">
      <c r="A158" s="75" t="str">
        <f>A156</f>
        <v>Other Related Party c</v>
      </c>
      <c r="B158" s="1037" t="s">
        <v>150</v>
      </c>
      <c r="C158" s="254"/>
      <c r="D158" s="587"/>
      <c r="E158" s="71"/>
      <c r="F158" s="208">
        <f t="shared" ref="F158:L158" si="255">IF(ISERROR(F157/F156),0,F157/F156)</f>
        <v>0</v>
      </c>
      <c r="G158" s="208">
        <f t="shared" si="255"/>
        <v>0</v>
      </c>
      <c r="H158" s="208">
        <f t="shared" si="255"/>
        <v>0</v>
      </c>
      <c r="I158" s="208">
        <f t="shared" si="255"/>
        <v>0</v>
      </c>
      <c r="J158" s="208">
        <f t="shared" si="255"/>
        <v>0</v>
      </c>
      <c r="K158" s="208">
        <f t="shared" si="255"/>
        <v>0</v>
      </c>
      <c r="L158" s="208">
        <f t="shared" si="255"/>
        <v>0</v>
      </c>
      <c r="M158" s="989"/>
      <c r="N158" s="1979"/>
      <c r="O158" s="1826"/>
      <c r="P158" s="1826"/>
      <c r="Q158" s="645"/>
      <c r="R158" s="1826"/>
      <c r="S158" s="645"/>
      <c r="T158" s="1826"/>
      <c r="U158" s="645"/>
      <c r="V158" s="1826"/>
      <c r="W158" s="646"/>
      <c r="X158" s="645"/>
      <c r="Y158" s="645"/>
      <c r="Z158" s="1826"/>
      <c r="AA158" s="645"/>
      <c r="AB158" s="1826"/>
      <c r="AC158" s="646"/>
      <c r="AE158" s="33"/>
      <c r="AF158" s="1982"/>
      <c r="AG158" s="1826"/>
      <c r="AH158" s="1826"/>
      <c r="AI158" s="645"/>
      <c r="AJ158" s="1826"/>
      <c r="AK158" s="645"/>
      <c r="AL158" s="1826"/>
      <c r="AM158" s="645"/>
      <c r="AN158" s="1826"/>
      <c r="AO158" s="646"/>
      <c r="AP158" s="645"/>
      <c r="AQ158" s="645"/>
      <c r="AR158" s="1826"/>
      <c r="AS158" s="645"/>
      <c r="AT158" s="1826"/>
      <c r="AU158" s="646"/>
      <c r="AW158" s="33"/>
      <c r="AX158" s="1979"/>
      <c r="AY158" s="1826"/>
      <c r="AZ158" s="1826"/>
      <c r="BA158" s="645"/>
      <c r="BB158" s="1826"/>
      <c r="BC158" s="645"/>
      <c r="BD158" s="1826"/>
      <c r="BE158" s="645"/>
      <c r="BF158" s="1826"/>
      <c r="BG158" s="646"/>
      <c r="BH158" s="645"/>
      <c r="BI158" s="645"/>
      <c r="BJ158" s="1826"/>
      <c r="BK158" s="645"/>
      <c r="BL158" s="1826"/>
      <c r="BM158" s="646"/>
      <c r="BO158" s="33"/>
      <c r="BP158" s="1979"/>
      <c r="BQ158" s="1826"/>
      <c r="BR158" s="1826"/>
      <c r="BS158" s="645"/>
      <c r="BT158" s="1826"/>
      <c r="BU158" s="645"/>
      <c r="BV158" s="1826"/>
      <c r="BW158" s="645"/>
      <c r="BX158" s="1826"/>
      <c r="BY158" s="646"/>
      <c r="BZ158" s="645"/>
      <c r="CA158" s="645"/>
      <c r="CB158" s="1826"/>
      <c r="CC158" s="645"/>
      <c r="CD158" s="1826"/>
      <c r="CE158" s="646"/>
      <c r="CG158" s="33"/>
      <c r="CH158" s="1979"/>
      <c r="CI158" s="1826"/>
      <c r="CJ158" s="1826"/>
      <c r="CK158" s="645"/>
      <c r="CL158" s="1826"/>
      <c r="CM158" s="645"/>
      <c r="CN158" s="1826"/>
      <c r="CO158" s="645"/>
      <c r="CP158" s="1826"/>
      <c r="CQ158" s="646"/>
      <c r="CR158" s="645"/>
      <c r="CS158" s="645"/>
      <c r="CT158" s="1826"/>
      <c r="CU158" s="645"/>
      <c r="CV158" s="1826"/>
      <c r="CW158" s="646"/>
    </row>
    <row r="159" spans="1:102">
      <c r="A159" s="14" t="s">
        <v>232</v>
      </c>
      <c r="B159" s="1037" t="s">
        <v>148</v>
      </c>
      <c r="C159" s="254"/>
      <c r="D159" s="587"/>
      <c r="E159" s="71"/>
      <c r="F159" s="1041"/>
      <c r="G159" s="1041"/>
      <c r="H159" s="1041"/>
      <c r="I159" s="1041"/>
      <c r="J159" s="1041"/>
      <c r="K159" s="1041"/>
      <c r="L159" s="59">
        <f>SUM(G159:K159)</f>
        <v>0</v>
      </c>
      <c r="M159" s="989"/>
      <c r="N159" s="1979"/>
      <c r="O159" s="1826"/>
      <c r="P159" s="1826"/>
      <c r="Q159" s="645"/>
      <c r="R159" s="1826"/>
      <c r="S159" s="645"/>
      <c r="T159" s="1826"/>
      <c r="U159" s="645"/>
      <c r="V159" s="1826"/>
      <c r="W159" s="646"/>
      <c r="X159" s="645"/>
      <c r="Y159" s="645"/>
      <c r="Z159" s="1826"/>
      <c r="AA159" s="645"/>
      <c r="AB159" s="1826"/>
      <c r="AC159" s="646"/>
      <c r="AE159" s="33"/>
      <c r="AF159" s="1982"/>
      <c r="AG159" s="1826"/>
      <c r="AH159" s="1826"/>
      <c r="AI159" s="645"/>
      <c r="AJ159" s="1826"/>
      <c r="AK159" s="645"/>
      <c r="AL159" s="1826"/>
      <c r="AM159" s="645"/>
      <c r="AN159" s="1826"/>
      <c r="AO159" s="646"/>
      <c r="AP159" s="645"/>
      <c r="AQ159" s="645"/>
      <c r="AR159" s="1826"/>
      <c r="AS159" s="645"/>
      <c r="AT159" s="1826"/>
      <c r="AU159" s="646"/>
      <c r="AW159" s="33"/>
      <c r="AX159" s="1979"/>
      <c r="AY159" s="1826"/>
      <c r="AZ159" s="1826"/>
      <c r="BA159" s="645"/>
      <c r="BB159" s="1826"/>
      <c r="BC159" s="645"/>
      <c r="BD159" s="1826"/>
      <c r="BE159" s="645"/>
      <c r="BF159" s="1826"/>
      <c r="BG159" s="646"/>
      <c r="BH159" s="645"/>
      <c r="BI159" s="645"/>
      <c r="BJ159" s="1826"/>
      <c r="BK159" s="645"/>
      <c r="BL159" s="1826"/>
      <c r="BM159" s="646"/>
      <c r="BO159" s="33"/>
      <c r="BP159" s="1979"/>
      <c r="BQ159" s="1826"/>
      <c r="BR159" s="1826"/>
      <c r="BS159" s="645"/>
      <c r="BT159" s="1826"/>
      <c r="BU159" s="645"/>
      <c r="BV159" s="1826"/>
      <c r="BW159" s="645"/>
      <c r="BX159" s="1826"/>
      <c r="BY159" s="646"/>
      <c r="BZ159" s="645"/>
      <c r="CA159" s="645"/>
      <c r="CB159" s="1826"/>
      <c r="CC159" s="645"/>
      <c r="CD159" s="1826"/>
      <c r="CE159" s="646"/>
      <c r="CG159" s="33"/>
      <c r="CH159" s="1979"/>
      <c r="CI159" s="1826"/>
      <c r="CJ159" s="1826"/>
      <c r="CK159" s="645"/>
      <c r="CL159" s="1826"/>
      <c r="CM159" s="645"/>
      <c r="CN159" s="1826"/>
      <c r="CO159" s="645"/>
      <c r="CP159" s="1826"/>
      <c r="CQ159" s="646"/>
      <c r="CR159" s="645"/>
      <c r="CS159" s="645"/>
      <c r="CT159" s="1826"/>
      <c r="CU159" s="645"/>
      <c r="CV159" s="1826"/>
      <c r="CW159" s="646"/>
    </row>
    <row r="160" spans="1:102">
      <c r="A160" s="75" t="str">
        <f>A159</f>
        <v>Other Related Party d</v>
      </c>
      <c r="B160" s="1037" t="s">
        <v>149</v>
      </c>
      <c r="C160" s="254"/>
      <c r="D160" s="587"/>
      <c r="E160" s="71"/>
      <c r="F160" s="1041"/>
      <c r="G160" s="1041"/>
      <c r="H160" s="1041"/>
      <c r="I160" s="1041"/>
      <c r="J160" s="1041"/>
      <c r="K160" s="1041"/>
      <c r="L160" s="59">
        <f>SUM(G160:K160)</f>
        <v>0</v>
      </c>
      <c r="M160" s="989"/>
      <c r="N160" s="1979"/>
      <c r="O160" s="1826"/>
      <c r="P160" s="1826"/>
      <c r="Q160" s="645"/>
      <c r="R160" s="1826"/>
      <c r="S160" s="645"/>
      <c r="T160" s="1826"/>
      <c r="U160" s="645"/>
      <c r="V160" s="1826"/>
      <c r="W160" s="646"/>
      <c r="X160" s="645"/>
      <c r="Y160" s="645"/>
      <c r="Z160" s="1826"/>
      <c r="AA160" s="645"/>
      <c r="AB160" s="1826"/>
      <c r="AC160" s="646"/>
      <c r="AE160" s="33"/>
      <c r="AF160" s="1979"/>
      <c r="AG160" s="1826"/>
      <c r="AH160" s="1826"/>
      <c r="AI160" s="645"/>
      <c r="AJ160" s="1826"/>
      <c r="AK160" s="645"/>
      <c r="AL160" s="1826"/>
      <c r="AM160" s="645"/>
      <c r="AN160" s="1826"/>
      <c r="AO160" s="646"/>
      <c r="AP160" s="645"/>
      <c r="AQ160" s="645"/>
      <c r="AR160" s="1826"/>
      <c r="AS160" s="645"/>
      <c r="AT160" s="1826"/>
      <c r="AU160" s="646"/>
      <c r="AW160" s="33"/>
      <c r="AX160" s="1979"/>
      <c r="AY160" s="1826"/>
      <c r="AZ160" s="1826"/>
      <c r="BA160" s="645"/>
      <c r="BB160" s="1826"/>
      <c r="BC160" s="645"/>
      <c r="BD160" s="1826"/>
      <c r="BE160" s="645"/>
      <c r="BF160" s="1826"/>
      <c r="BG160" s="646"/>
      <c r="BH160" s="645"/>
      <c r="BI160" s="645"/>
      <c r="BJ160" s="1826"/>
      <c r="BK160" s="645"/>
      <c r="BL160" s="1826"/>
      <c r="BM160" s="646"/>
      <c r="BO160" s="33"/>
      <c r="BP160" s="1979"/>
      <c r="BQ160" s="1826"/>
      <c r="BR160" s="1826"/>
      <c r="BS160" s="645"/>
      <c r="BT160" s="1826"/>
      <c r="BU160" s="645"/>
      <c r="BV160" s="1826"/>
      <c r="BW160" s="645"/>
      <c r="BX160" s="1826"/>
      <c r="BY160" s="646"/>
      <c r="BZ160" s="645"/>
      <c r="CA160" s="645"/>
      <c r="CB160" s="1826"/>
      <c r="CC160" s="645"/>
      <c r="CD160" s="1826"/>
      <c r="CE160" s="646"/>
      <c r="CG160" s="33"/>
      <c r="CH160" s="1979"/>
      <c r="CI160" s="1826"/>
      <c r="CJ160" s="1826"/>
      <c r="CK160" s="645"/>
      <c r="CL160" s="1826"/>
      <c r="CM160" s="645"/>
      <c r="CN160" s="1826"/>
      <c r="CO160" s="645"/>
      <c r="CP160" s="1826"/>
      <c r="CQ160" s="646"/>
      <c r="CR160" s="645"/>
      <c r="CS160" s="645"/>
      <c r="CT160" s="1826"/>
      <c r="CU160" s="645"/>
      <c r="CV160" s="1826"/>
      <c r="CW160" s="646"/>
    </row>
    <row r="161" spans="1:102">
      <c r="A161" s="75" t="str">
        <f>A159</f>
        <v>Other Related Party d</v>
      </c>
      <c r="B161" s="1037" t="s">
        <v>150</v>
      </c>
      <c r="C161" s="254"/>
      <c r="D161" s="587"/>
      <c r="E161" s="71"/>
      <c r="F161" s="208">
        <f t="shared" ref="F161:L161" si="256">IF(ISERROR(F160/F159),0,F160/F159)</f>
        <v>0</v>
      </c>
      <c r="G161" s="208">
        <f t="shared" si="256"/>
        <v>0</v>
      </c>
      <c r="H161" s="208">
        <f t="shared" si="256"/>
        <v>0</v>
      </c>
      <c r="I161" s="208">
        <f t="shared" si="256"/>
        <v>0</v>
      </c>
      <c r="J161" s="208">
        <f t="shared" si="256"/>
        <v>0</v>
      </c>
      <c r="K161" s="208">
        <f t="shared" si="256"/>
        <v>0</v>
      </c>
      <c r="L161" s="208">
        <f t="shared" si="256"/>
        <v>0</v>
      </c>
      <c r="M161" s="989"/>
      <c r="N161" s="1979"/>
      <c r="O161" s="1826"/>
      <c r="P161" s="1826"/>
      <c r="Q161" s="645"/>
      <c r="R161" s="1826"/>
      <c r="S161" s="645"/>
      <c r="T161" s="1826"/>
      <c r="U161" s="645"/>
      <c r="V161" s="1826"/>
      <c r="W161" s="646"/>
      <c r="X161" s="645"/>
      <c r="Y161" s="645"/>
      <c r="Z161" s="1826"/>
      <c r="AA161" s="645"/>
      <c r="AB161" s="1826"/>
      <c r="AC161" s="646"/>
      <c r="AE161" s="33"/>
      <c r="AF161" s="1982"/>
      <c r="AG161" s="1826"/>
      <c r="AH161" s="1826"/>
      <c r="AI161" s="645"/>
      <c r="AJ161" s="1826"/>
      <c r="AK161" s="645"/>
      <c r="AL161" s="1826"/>
      <c r="AM161" s="645"/>
      <c r="AN161" s="1826"/>
      <c r="AO161" s="646"/>
      <c r="AP161" s="645"/>
      <c r="AQ161" s="645"/>
      <c r="AR161" s="1826"/>
      <c r="AS161" s="645"/>
      <c r="AT161" s="1826"/>
      <c r="AU161" s="646"/>
      <c r="AW161" s="33"/>
      <c r="AX161" s="1979"/>
      <c r="AY161" s="1826"/>
      <c r="AZ161" s="1826"/>
      <c r="BA161" s="645"/>
      <c r="BB161" s="1826"/>
      <c r="BC161" s="645"/>
      <c r="BD161" s="1826"/>
      <c r="BE161" s="645"/>
      <c r="BF161" s="1826"/>
      <c r="BG161" s="646"/>
      <c r="BH161" s="645"/>
      <c r="BI161" s="645"/>
      <c r="BJ161" s="1826"/>
      <c r="BK161" s="645"/>
      <c r="BL161" s="1826"/>
      <c r="BM161" s="646"/>
      <c r="BO161" s="33"/>
      <c r="BP161" s="1979"/>
      <c r="BQ161" s="1826"/>
      <c r="BR161" s="1826"/>
      <c r="BS161" s="645"/>
      <c r="BT161" s="1826"/>
      <c r="BU161" s="645"/>
      <c r="BV161" s="1826"/>
      <c r="BW161" s="645"/>
      <c r="BX161" s="1826"/>
      <c r="BY161" s="646"/>
      <c r="BZ161" s="645"/>
      <c r="CA161" s="645"/>
      <c r="CB161" s="1826"/>
      <c r="CC161" s="645"/>
      <c r="CD161" s="1826"/>
      <c r="CE161" s="646"/>
      <c r="CG161" s="33"/>
      <c r="CH161" s="1979"/>
      <c r="CI161" s="1826"/>
      <c r="CJ161" s="1826"/>
      <c r="CK161" s="645"/>
      <c r="CL161" s="1826"/>
      <c r="CM161" s="645"/>
      <c r="CN161" s="1826"/>
      <c r="CO161" s="645"/>
      <c r="CP161" s="1826"/>
      <c r="CQ161" s="646"/>
      <c r="CR161" s="645"/>
      <c r="CS161" s="645"/>
      <c r="CT161" s="1826"/>
      <c r="CU161" s="645"/>
      <c r="CV161" s="1826"/>
      <c r="CW161" s="646"/>
    </row>
    <row r="162" spans="1:102">
      <c r="A162" s="14" t="s">
        <v>619</v>
      </c>
      <c r="B162" s="1037" t="s">
        <v>148</v>
      </c>
      <c r="C162" s="254"/>
      <c r="D162" s="587"/>
      <c r="E162" s="71"/>
      <c r="F162" s="1041"/>
      <c r="G162" s="1041"/>
      <c r="H162" s="1041"/>
      <c r="I162" s="1041"/>
      <c r="J162" s="1041"/>
      <c r="K162" s="1041"/>
      <c r="L162" s="59">
        <f>SUM(G162:K162)</f>
        <v>0</v>
      </c>
      <c r="M162" s="989"/>
      <c r="N162" s="1979"/>
      <c r="O162" s="1826"/>
      <c r="P162" s="1826"/>
      <c r="Q162" s="645"/>
      <c r="R162" s="1826"/>
      <c r="S162" s="645"/>
      <c r="T162" s="1826"/>
      <c r="U162" s="645"/>
      <c r="V162" s="1826"/>
      <c r="W162" s="646"/>
      <c r="X162" s="645"/>
      <c r="Y162" s="645"/>
      <c r="Z162" s="1826"/>
      <c r="AA162" s="645"/>
      <c r="AB162" s="1826"/>
      <c r="AC162" s="646"/>
      <c r="AE162" s="33"/>
      <c r="AF162" s="1982"/>
      <c r="AG162" s="1826"/>
      <c r="AH162" s="1826"/>
      <c r="AI162" s="645"/>
      <c r="AJ162" s="1826"/>
      <c r="AK162" s="645"/>
      <c r="AL162" s="1826"/>
      <c r="AM162" s="645"/>
      <c r="AN162" s="1826"/>
      <c r="AO162" s="646"/>
      <c r="AP162" s="645"/>
      <c r="AQ162" s="645"/>
      <c r="AR162" s="1826"/>
      <c r="AS162" s="645"/>
      <c r="AT162" s="1826"/>
      <c r="AU162" s="646"/>
      <c r="AW162" s="33"/>
      <c r="AX162" s="1979"/>
      <c r="AY162" s="1826"/>
      <c r="AZ162" s="1826"/>
      <c r="BA162" s="645"/>
      <c r="BB162" s="1826"/>
      <c r="BC162" s="645"/>
      <c r="BD162" s="1826"/>
      <c r="BE162" s="645"/>
      <c r="BF162" s="1826"/>
      <c r="BG162" s="646"/>
      <c r="BH162" s="645"/>
      <c r="BI162" s="645"/>
      <c r="BJ162" s="1826"/>
      <c r="BK162" s="645"/>
      <c r="BL162" s="1826"/>
      <c r="BM162" s="646"/>
      <c r="BO162" s="33"/>
      <c r="BP162" s="1979"/>
      <c r="BQ162" s="1826"/>
      <c r="BR162" s="1826"/>
      <c r="BS162" s="645"/>
      <c r="BT162" s="1826"/>
      <c r="BU162" s="645"/>
      <c r="BV162" s="1826"/>
      <c r="BW162" s="645"/>
      <c r="BX162" s="1826"/>
      <c r="BY162" s="646"/>
      <c r="BZ162" s="645"/>
      <c r="CA162" s="645"/>
      <c r="CB162" s="1826"/>
      <c r="CC162" s="645"/>
      <c r="CD162" s="1826"/>
      <c r="CE162" s="646"/>
      <c r="CG162" s="33"/>
      <c r="CH162" s="1979"/>
      <c r="CI162" s="1826"/>
      <c r="CJ162" s="1826"/>
      <c r="CK162" s="645"/>
      <c r="CL162" s="1826"/>
      <c r="CM162" s="645"/>
      <c r="CN162" s="1826"/>
      <c r="CO162" s="645"/>
      <c r="CP162" s="1826"/>
      <c r="CQ162" s="646"/>
      <c r="CR162" s="645"/>
      <c r="CS162" s="645"/>
      <c r="CT162" s="1826"/>
      <c r="CU162" s="645"/>
      <c r="CV162" s="1826"/>
      <c r="CW162" s="646"/>
    </row>
    <row r="163" spans="1:102">
      <c r="A163" s="75" t="str">
        <f>A162</f>
        <v>Other Related Party e</v>
      </c>
      <c r="B163" s="1037" t="s">
        <v>149</v>
      </c>
      <c r="C163" s="254"/>
      <c r="D163" s="587"/>
      <c r="E163" s="71"/>
      <c r="F163" s="1041"/>
      <c r="G163" s="1041"/>
      <c r="H163" s="1041"/>
      <c r="I163" s="1041"/>
      <c r="J163" s="1041"/>
      <c r="K163" s="1041"/>
      <c r="L163" s="59">
        <f>SUM(G163:K163)</f>
        <v>0</v>
      </c>
      <c r="M163" s="989"/>
      <c r="N163" s="1979"/>
      <c r="O163" s="1826"/>
      <c r="P163" s="1826"/>
      <c r="Q163" s="645"/>
      <c r="R163" s="1826"/>
      <c r="S163" s="645"/>
      <c r="T163" s="1826"/>
      <c r="U163" s="645"/>
      <c r="V163" s="1826"/>
      <c r="W163" s="646"/>
      <c r="X163" s="645"/>
      <c r="Y163" s="645"/>
      <c r="Z163" s="1826"/>
      <c r="AA163" s="645"/>
      <c r="AB163" s="1826"/>
      <c r="AC163" s="646"/>
      <c r="AE163" s="33"/>
      <c r="AF163" s="1979"/>
      <c r="AG163" s="1826"/>
      <c r="AH163" s="1826"/>
      <c r="AI163" s="645"/>
      <c r="AJ163" s="1826"/>
      <c r="AK163" s="645"/>
      <c r="AL163" s="1826"/>
      <c r="AM163" s="645"/>
      <c r="AN163" s="1826"/>
      <c r="AO163" s="646"/>
      <c r="AP163" s="645"/>
      <c r="AQ163" s="645"/>
      <c r="AR163" s="1826"/>
      <c r="AS163" s="645"/>
      <c r="AT163" s="1826"/>
      <c r="AU163" s="646"/>
      <c r="AW163" s="33"/>
      <c r="AX163" s="1979"/>
      <c r="AY163" s="1826"/>
      <c r="AZ163" s="1826"/>
      <c r="BA163" s="645"/>
      <c r="BB163" s="1826"/>
      <c r="BC163" s="645"/>
      <c r="BD163" s="1826"/>
      <c r="BE163" s="645"/>
      <c r="BF163" s="1826"/>
      <c r="BG163" s="646"/>
      <c r="BH163" s="645"/>
      <c r="BI163" s="645"/>
      <c r="BJ163" s="1826"/>
      <c r="BK163" s="645"/>
      <c r="BL163" s="1826"/>
      <c r="BM163" s="646"/>
      <c r="BO163" s="33"/>
      <c r="BP163" s="1979"/>
      <c r="BQ163" s="1826"/>
      <c r="BR163" s="1826"/>
      <c r="BS163" s="645"/>
      <c r="BT163" s="1826"/>
      <c r="BU163" s="645"/>
      <c r="BV163" s="1826"/>
      <c r="BW163" s="645"/>
      <c r="BX163" s="1826"/>
      <c r="BY163" s="646"/>
      <c r="BZ163" s="645"/>
      <c r="CA163" s="645"/>
      <c r="CB163" s="1826"/>
      <c r="CC163" s="645"/>
      <c r="CD163" s="1826"/>
      <c r="CE163" s="646"/>
      <c r="CG163" s="33"/>
      <c r="CH163" s="1979"/>
      <c r="CI163" s="1826"/>
      <c r="CJ163" s="1826"/>
      <c r="CK163" s="645"/>
      <c r="CL163" s="1826"/>
      <c r="CM163" s="645"/>
      <c r="CN163" s="1826"/>
      <c r="CO163" s="645"/>
      <c r="CP163" s="1826"/>
      <c r="CQ163" s="646"/>
      <c r="CR163" s="645"/>
      <c r="CS163" s="645"/>
      <c r="CT163" s="1826"/>
      <c r="CU163" s="645"/>
      <c r="CV163" s="1826"/>
      <c r="CW163" s="646"/>
    </row>
    <row r="164" spans="1:102">
      <c r="A164" s="75" t="str">
        <f>A162</f>
        <v>Other Related Party e</v>
      </c>
      <c r="B164" s="1037" t="s">
        <v>150</v>
      </c>
      <c r="C164" s="254"/>
      <c r="D164" s="587"/>
      <c r="E164" s="71"/>
      <c r="F164" s="208">
        <f t="shared" ref="F164:L164" si="257">IF(ISERROR(F163/F162),0,F163/F162)</f>
        <v>0</v>
      </c>
      <c r="G164" s="208">
        <f t="shared" si="257"/>
        <v>0</v>
      </c>
      <c r="H164" s="208">
        <f t="shared" si="257"/>
        <v>0</v>
      </c>
      <c r="I164" s="208">
        <f t="shared" si="257"/>
        <v>0</v>
      </c>
      <c r="J164" s="208">
        <f t="shared" si="257"/>
        <v>0</v>
      </c>
      <c r="K164" s="208">
        <f t="shared" si="257"/>
        <v>0</v>
      </c>
      <c r="L164" s="208">
        <f t="shared" si="257"/>
        <v>0</v>
      </c>
      <c r="M164" s="989"/>
      <c r="N164" s="1979"/>
      <c r="O164" s="1826"/>
      <c r="P164" s="1826"/>
      <c r="Q164" s="645"/>
      <c r="R164" s="1826"/>
      <c r="S164" s="645"/>
      <c r="T164" s="1826"/>
      <c r="U164" s="645"/>
      <c r="V164" s="1826"/>
      <c r="W164" s="646"/>
      <c r="X164" s="645"/>
      <c r="Y164" s="645"/>
      <c r="Z164" s="1826"/>
      <c r="AA164" s="645"/>
      <c r="AB164" s="1826"/>
      <c r="AC164" s="646"/>
      <c r="AE164" s="33"/>
      <c r="AF164" s="1982"/>
      <c r="AG164" s="1826"/>
      <c r="AH164" s="1826"/>
      <c r="AI164" s="645"/>
      <c r="AJ164" s="1826"/>
      <c r="AK164" s="645"/>
      <c r="AL164" s="1826"/>
      <c r="AM164" s="645"/>
      <c r="AN164" s="1826"/>
      <c r="AO164" s="646"/>
      <c r="AP164" s="645"/>
      <c r="AQ164" s="645"/>
      <c r="AR164" s="1826"/>
      <c r="AS164" s="645"/>
      <c r="AT164" s="1826"/>
      <c r="AU164" s="646"/>
      <c r="AW164" s="33"/>
      <c r="AX164" s="1979"/>
      <c r="AY164" s="1826"/>
      <c r="AZ164" s="1826"/>
      <c r="BA164" s="645"/>
      <c r="BB164" s="1826"/>
      <c r="BC164" s="645"/>
      <c r="BD164" s="1826"/>
      <c r="BE164" s="645"/>
      <c r="BF164" s="1826"/>
      <c r="BG164" s="646"/>
      <c r="BH164" s="645"/>
      <c r="BI164" s="645"/>
      <c r="BJ164" s="1826"/>
      <c r="BK164" s="645"/>
      <c r="BL164" s="1826"/>
      <c r="BM164" s="646"/>
      <c r="BO164" s="33"/>
      <c r="BP164" s="1979"/>
      <c r="BQ164" s="1826"/>
      <c r="BR164" s="1826"/>
      <c r="BS164" s="645"/>
      <c r="BT164" s="1826"/>
      <c r="BU164" s="645"/>
      <c r="BV164" s="1826"/>
      <c r="BW164" s="645"/>
      <c r="BX164" s="1826"/>
      <c r="BY164" s="646"/>
      <c r="BZ164" s="645"/>
      <c r="CA164" s="645"/>
      <c r="CB164" s="1826"/>
      <c r="CC164" s="645"/>
      <c r="CD164" s="1826"/>
      <c r="CE164" s="646"/>
      <c r="CG164" s="33"/>
      <c r="CH164" s="1979"/>
      <c r="CI164" s="1826"/>
      <c r="CJ164" s="1826"/>
      <c r="CK164" s="645"/>
      <c r="CL164" s="1826"/>
      <c r="CM164" s="645"/>
      <c r="CN164" s="1826"/>
      <c r="CO164" s="645"/>
      <c r="CP164" s="1826"/>
      <c r="CQ164" s="646"/>
      <c r="CR164" s="645"/>
      <c r="CS164" s="645"/>
      <c r="CT164" s="1826"/>
      <c r="CU164" s="645"/>
      <c r="CV164" s="1826"/>
      <c r="CW164" s="646"/>
    </row>
    <row r="165" spans="1:102">
      <c r="A165" s="14" t="s">
        <v>620</v>
      </c>
      <c r="B165" s="1037" t="s">
        <v>148</v>
      </c>
      <c r="C165" s="254"/>
      <c r="D165" s="587"/>
      <c r="E165" s="71"/>
      <c r="F165" s="1041"/>
      <c r="G165" s="1041"/>
      <c r="H165" s="1041"/>
      <c r="I165" s="1041"/>
      <c r="J165" s="1041"/>
      <c r="K165" s="1041"/>
      <c r="L165" s="59">
        <f>SUM(G165:K165)</f>
        <v>0</v>
      </c>
      <c r="M165" s="989"/>
      <c r="N165" s="1979"/>
      <c r="O165" s="1826"/>
      <c r="P165" s="1826"/>
      <c r="Q165" s="645"/>
      <c r="R165" s="1826"/>
      <c r="S165" s="645"/>
      <c r="T165" s="1826"/>
      <c r="U165" s="645"/>
      <c r="V165" s="1826"/>
      <c r="W165" s="646"/>
      <c r="X165" s="645"/>
      <c r="Y165" s="645"/>
      <c r="Z165" s="1826"/>
      <c r="AA165" s="645"/>
      <c r="AB165" s="1826"/>
      <c r="AC165" s="646"/>
      <c r="AE165" s="33"/>
      <c r="AF165" s="1982"/>
      <c r="AG165" s="1826"/>
      <c r="AH165" s="1826"/>
      <c r="AI165" s="645"/>
      <c r="AJ165" s="1826"/>
      <c r="AK165" s="645"/>
      <c r="AL165" s="1826"/>
      <c r="AM165" s="645"/>
      <c r="AN165" s="1826"/>
      <c r="AO165" s="646"/>
      <c r="AP165" s="645"/>
      <c r="AQ165" s="645"/>
      <c r="AR165" s="1826"/>
      <c r="AS165" s="645"/>
      <c r="AT165" s="1826"/>
      <c r="AU165" s="646"/>
      <c r="AW165" s="33"/>
      <c r="AX165" s="1979"/>
      <c r="AY165" s="1826"/>
      <c r="AZ165" s="1826"/>
      <c r="BA165" s="645"/>
      <c r="BB165" s="1826"/>
      <c r="BC165" s="645"/>
      <c r="BD165" s="1826"/>
      <c r="BE165" s="645"/>
      <c r="BF165" s="1826"/>
      <c r="BG165" s="646"/>
      <c r="BH165" s="645"/>
      <c r="BI165" s="645"/>
      <c r="BJ165" s="1826"/>
      <c r="BK165" s="645"/>
      <c r="BL165" s="1826"/>
      <c r="BM165" s="646"/>
      <c r="BO165" s="33"/>
      <c r="BP165" s="1979"/>
      <c r="BQ165" s="1826"/>
      <c r="BR165" s="1826"/>
      <c r="BS165" s="645"/>
      <c r="BT165" s="1826"/>
      <c r="BU165" s="645"/>
      <c r="BV165" s="1826"/>
      <c r="BW165" s="645"/>
      <c r="BX165" s="1826"/>
      <c r="BY165" s="646"/>
      <c r="BZ165" s="645"/>
      <c r="CA165" s="645"/>
      <c r="CB165" s="1826"/>
      <c r="CC165" s="645"/>
      <c r="CD165" s="1826"/>
      <c r="CE165" s="646"/>
      <c r="CG165" s="33"/>
      <c r="CH165" s="1979"/>
      <c r="CI165" s="1826"/>
      <c r="CJ165" s="1826"/>
      <c r="CK165" s="645"/>
      <c r="CL165" s="1826"/>
      <c r="CM165" s="645"/>
      <c r="CN165" s="1826"/>
      <c r="CO165" s="645"/>
      <c r="CP165" s="1826"/>
      <c r="CQ165" s="646"/>
      <c r="CR165" s="645"/>
      <c r="CS165" s="645"/>
      <c r="CT165" s="1826"/>
      <c r="CU165" s="645"/>
      <c r="CV165" s="1826"/>
      <c r="CW165" s="646"/>
    </row>
    <row r="166" spans="1:102">
      <c r="A166" s="75" t="str">
        <f>A165</f>
        <v>Other Related Party f</v>
      </c>
      <c r="B166" s="1037" t="s">
        <v>149</v>
      </c>
      <c r="C166" s="254"/>
      <c r="D166" s="587"/>
      <c r="E166" s="71"/>
      <c r="F166" s="1041"/>
      <c r="G166" s="1041"/>
      <c r="H166" s="1041"/>
      <c r="I166" s="1041"/>
      <c r="J166" s="1041"/>
      <c r="K166" s="1041"/>
      <c r="L166" s="59">
        <f>SUM(G166:K166)</f>
        <v>0</v>
      </c>
      <c r="M166" s="989"/>
      <c r="N166" s="1979"/>
      <c r="O166" s="1826"/>
      <c r="P166" s="1826"/>
      <c r="Q166" s="645"/>
      <c r="R166" s="1826"/>
      <c r="S166" s="645"/>
      <c r="T166" s="1826"/>
      <c r="U166" s="645"/>
      <c r="V166" s="1826"/>
      <c r="W166" s="646"/>
      <c r="X166" s="645"/>
      <c r="Y166" s="645"/>
      <c r="Z166" s="1826"/>
      <c r="AA166" s="645"/>
      <c r="AB166" s="1826"/>
      <c r="AC166" s="646"/>
      <c r="AE166" s="33"/>
      <c r="AF166" s="1979"/>
      <c r="AG166" s="1826"/>
      <c r="AH166" s="1826"/>
      <c r="AI166" s="645"/>
      <c r="AJ166" s="1826"/>
      <c r="AK166" s="645"/>
      <c r="AL166" s="1826"/>
      <c r="AM166" s="645"/>
      <c r="AN166" s="1826"/>
      <c r="AO166" s="646"/>
      <c r="AP166" s="645"/>
      <c r="AQ166" s="645"/>
      <c r="AR166" s="1826"/>
      <c r="AS166" s="645"/>
      <c r="AT166" s="1826"/>
      <c r="AU166" s="646"/>
      <c r="AW166" s="33"/>
      <c r="AX166" s="1979"/>
      <c r="AY166" s="1826"/>
      <c r="AZ166" s="1826"/>
      <c r="BA166" s="645"/>
      <c r="BB166" s="1826"/>
      <c r="BC166" s="645"/>
      <c r="BD166" s="1826"/>
      <c r="BE166" s="645"/>
      <c r="BF166" s="1826"/>
      <c r="BG166" s="646"/>
      <c r="BH166" s="645"/>
      <c r="BI166" s="645"/>
      <c r="BJ166" s="1826"/>
      <c r="BK166" s="645"/>
      <c r="BL166" s="1826"/>
      <c r="BM166" s="646"/>
      <c r="BO166" s="33"/>
      <c r="BP166" s="1979"/>
      <c r="BQ166" s="1826"/>
      <c r="BR166" s="1826"/>
      <c r="BS166" s="645"/>
      <c r="BT166" s="1826"/>
      <c r="BU166" s="645"/>
      <c r="BV166" s="1826"/>
      <c r="BW166" s="645"/>
      <c r="BX166" s="1826"/>
      <c r="BY166" s="646"/>
      <c r="BZ166" s="645"/>
      <c r="CA166" s="645"/>
      <c r="CB166" s="1826"/>
      <c r="CC166" s="645"/>
      <c r="CD166" s="1826"/>
      <c r="CE166" s="646"/>
      <c r="CG166" s="33"/>
      <c r="CH166" s="1979"/>
      <c r="CI166" s="1826"/>
      <c r="CJ166" s="1826"/>
      <c r="CK166" s="645"/>
      <c r="CL166" s="1826"/>
      <c r="CM166" s="645"/>
      <c r="CN166" s="1826"/>
      <c r="CO166" s="645"/>
      <c r="CP166" s="1826"/>
      <c r="CQ166" s="646"/>
      <c r="CR166" s="645"/>
      <c r="CS166" s="645"/>
      <c r="CT166" s="1826"/>
      <c r="CU166" s="645"/>
      <c r="CV166" s="1826"/>
      <c r="CW166" s="646"/>
    </row>
    <row r="167" spans="1:102">
      <c r="A167" s="75" t="str">
        <f>A165</f>
        <v>Other Related Party f</v>
      </c>
      <c r="B167" s="1037" t="s">
        <v>150</v>
      </c>
      <c r="C167" s="254"/>
      <c r="D167" s="587"/>
      <c r="E167" s="71"/>
      <c r="F167" s="208">
        <f t="shared" ref="F167:L167" si="258">IF(ISERROR(F166/F165),0,F166/F165)</f>
        <v>0</v>
      </c>
      <c r="G167" s="208">
        <f t="shared" si="258"/>
        <v>0</v>
      </c>
      <c r="H167" s="208">
        <f t="shared" si="258"/>
        <v>0</v>
      </c>
      <c r="I167" s="208">
        <f t="shared" si="258"/>
        <v>0</v>
      </c>
      <c r="J167" s="208">
        <f t="shared" si="258"/>
        <v>0</v>
      </c>
      <c r="K167" s="208">
        <f t="shared" si="258"/>
        <v>0</v>
      </c>
      <c r="L167" s="208">
        <f t="shared" si="258"/>
        <v>0</v>
      </c>
      <c r="M167" s="989"/>
      <c r="N167" s="1979"/>
      <c r="O167" s="1826"/>
      <c r="P167" s="1826"/>
      <c r="Q167" s="645"/>
      <c r="R167" s="1826"/>
      <c r="S167" s="645"/>
      <c r="T167" s="1826"/>
      <c r="U167" s="645"/>
      <c r="V167" s="1826"/>
      <c r="W167" s="646"/>
      <c r="X167" s="645"/>
      <c r="Y167" s="645"/>
      <c r="Z167" s="1826"/>
      <c r="AA167" s="645"/>
      <c r="AB167" s="1826"/>
      <c r="AC167" s="646"/>
      <c r="AE167" s="33"/>
      <c r="AF167" s="1982"/>
      <c r="AG167" s="1826"/>
      <c r="AH167" s="1826"/>
      <c r="AI167" s="645"/>
      <c r="AJ167" s="1826"/>
      <c r="AK167" s="645"/>
      <c r="AL167" s="1826"/>
      <c r="AM167" s="645"/>
      <c r="AN167" s="1826"/>
      <c r="AO167" s="646"/>
      <c r="AP167" s="645"/>
      <c r="AQ167" s="645"/>
      <c r="AR167" s="1826"/>
      <c r="AS167" s="645"/>
      <c r="AT167" s="1826"/>
      <c r="AU167" s="646"/>
      <c r="AW167" s="33"/>
      <c r="AX167" s="1979"/>
      <c r="AY167" s="1826"/>
      <c r="AZ167" s="1826"/>
      <c r="BA167" s="645"/>
      <c r="BB167" s="1826"/>
      <c r="BC167" s="645"/>
      <c r="BD167" s="1826"/>
      <c r="BE167" s="645"/>
      <c r="BF167" s="1826"/>
      <c r="BG167" s="646"/>
      <c r="BH167" s="645"/>
      <c r="BI167" s="645"/>
      <c r="BJ167" s="1826"/>
      <c r="BK167" s="645"/>
      <c r="BL167" s="1826"/>
      <c r="BM167" s="646"/>
      <c r="BO167" s="33"/>
      <c r="BP167" s="1979"/>
      <c r="BQ167" s="1826"/>
      <c r="BR167" s="1826"/>
      <c r="BS167" s="645"/>
      <c r="BT167" s="1826"/>
      <c r="BU167" s="645"/>
      <c r="BV167" s="1826"/>
      <c r="BW167" s="645"/>
      <c r="BX167" s="1826"/>
      <c r="BY167" s="646"/>
      <c r="BZ167" s="645"/>
      <c r="CA167" s="645"/>
      <c r="CB167" s="1826"/>
      <c r="CC167" s="645"/>
      <c r="CD167" s="1826"/>
      <c r="CE167" s="646"/>
      <c r="CG167" s="33"/>
      <c r="CH167" s="1979"/>
      <c r="CI167" s="1826"/>
      <c r="CJ167" s="1826"/>
      <c r="CK167" s="645"/>
      <c r="CL167" s="1826"/>
      <c r="CM167" s="645"/>
      <c r="CN167" s="1826"/>
      <c r="CO167" s="645"/>
      <c r="CP167" s="1826"/>
      <c r="CQ167" s="646"/>
      <c r="CR167" s="645"/>
      <c r="CS167" s="645"/>
      <c r="CT167" s="1826"/>
      <c r="CU167" s="645"/>
      <c r="CV167" s="1826"/>
      <c r="CW167" s="646"/>
    </row>
    <row r="168" spans="1:102">
      <c r="A168" s="1037" t="s">
        <v>151</v>
      </c>
      <c r="B168" s="1037" t="s">
        <v>148</v>
      </c>
      <c r="C168" s="254"/>
      <c r="D168" s="587"/>
      <c r="E168" s="71"/>
      <c r="F168" s="1041"/>
      <c r="G168" s="1041"/>
      <c r="H168" s="1041"/>
      <c r="I168" s="1041"/>
      <c r="J168" s="1041"/>
      <c r="K168" s="1041"/>
      <c r="L168" s="59">
        <f>SUM(G168:K168)</f>
        <v>0</v>
      </c>
      <c r="M168" s="989"/>
      <c r="N168" s="1979"/>
      <c r="O168" s="1826"/>
      <c r="P168" s="1826"/>
      <c r="Q168" s="645"/>
      <c r="R168" s="1826"/>
      <c r="S168" s="645"/>
      <c r="T168" s="1826"/>
      <c r="U168" s="645"/>
      <c r="V168" s="1826"/>
      <c r="W168" s="646"/>
      <c r="X168" s="645"/>
      <c r="Y168" s="645"/>
      <c r="Z168" s="1826"/>
      <c r="AA168" s="645"/>
      <c r="AB168" s="1826"/>
      <c r="AC168" s="646"/>
      <c r="AE168" s="33"/>
      <c r="AF168" s="1982"/>
      <c r="AG168" s="1826"/>
      <c r="AH168" s="1826"/>
      <c r="AI168" s="645"/>
      <c r="AJ168" s="1826"/>
      <c r="AK168" s="645"/>
      <c r="AL168" s="1826"/>
      <c r="AM168" s="645"/>
      <c r="AN168" s="1826"/>
      <c r="AO168" s="646"/>
      <c r="AP168" s="645"/>
      <c r="AQ168" s="645"/>
      <c r="AR168" s="1826"/>
      <c r="AS168" s="645"/>
      <c r="AT168" s="1826"/>
      <c r="AU168" s="646"/>
      <c r="AW168" s="33"/>
      <c r="AX168" s="1979"/>
      <c r="AY168" s="1826"/>
      <c r="AZ168" s="1826"/>
      <c r="BA168" s="645"/>
      <c r="BB168" s="1826"/>
      <c r="BC168" s="645"/>
      <c r="BD168" s="1826"/>
      <c r="BE168" s="645"/>
      <c r="BF168" s="1826"/>
      <c r="BG168" s="646"/>
      <c r="BH168" s="645"/>
      <c r="BI168" s="645"/>
      <c r="BJ168" s="1826"/>
      <c r="BK168" s="645"/>
      <c r="BL168" s="1826"/>
      <c r="BM168" s="646"/>
      <c r="BO168" s="33"/>
      <c r="BP168" s="1979"/>
      <c r="BQ168" s="1826"/>
      <c r="BR168" s="1826"/>
      <c r="BS168" s="645"/>
      <c r="BT168" s="1826"/>
      <c r="BU168" s="645"/>
      <c r="BV168" s="1826"/>
      <c r="BW168" s="645"/>
      <c r="BX168" s="1826"/>
      <c r="BY168" s="646"/>
      <c r="BZ168" s="645"/>
      <c r="CA168" s="645"/>
      <c r="CB168" s="1826"/>
      <c r="CC168" s="645"/>
      <c r="CD168" s="1826"/>
      <c r="CE168" s="646"/>
      <c r="CG168" s="33"/>
      <c r="CH168" s="1979"/>
      <c r="CI168" s="1826"/>
      <c r="CJ168" s="1826"/>
      <c r="CK168" s="645"/>
      <c r="CL168" s="1826"/>
      <c r="CM168" s="645"/>
      <c r="CN168" s="1826"/>
      <c r="CO168" s="645"/>
      <c r="CP168" s="1826"/>
      <c r="CQ168" s="646"/>
      <c r="CR168" s="645"/>
      <c r="CS168" s="645"/>
      <c r="CT168" s="1826"/>
      <c r="CU168" s="645"/>
      <c r="CV168" s="1826"/>
      <c r="CW168" s="646"/>
    </row>
    <row r="169" spans="1:102">
      <c r="A169" s="1037" t="s">
        <v>151</v>
      </c>
      <c r="B169" s="1037" t="s">
        <v>149</v>
      </c>
      <c r="C169" s="254"/>
      <c r="D169" s="587"/>
      <c r="E169" s="71"/>
      <c r="F169" s="1041"/>
      <c r="G169" s="1041"/>
      <c r="H169" s="1041"/>
      <c r="I169" s="1041"/>
      <c r="J169" s="1041"/>
      <c r="K169" s="1041"/>
      <c r="L169" s="59">
        <f>SUM(G169:K169)</f>
        <v>0</v>
      </c>
      <c r="M169" s="989"/>
      <c r="N169" s="1979"/>
      <c r="O169" s="1826"/>
      <c r="P169" s="1826"/>
      <c r="Q169" s="645"/>
      <c r="R169" s="1826"/>
      <c r="S169" s="645"/>
      <c r="T169" s="1826"/>
      <c r="U169" s="645"/>
      <c r="V169" s="1826"/>
      <c r="W169" s="646"/>
      <c r="X169" s="645"/>
      <c r="Y169" s="645"/>
      <c r="Z169" s="1826"/>
      <c r="AA169" s="645"/>
      <c r="AB169" s="1826"/>
      <c r="AC169" s="646"/>
      <c r="AE169" s="33"/>
      <c r="AF169" s="1979"/>
      <c r="AG169" s="1826"/>
      <c r="AH169" s="1826"/>
      <c r="AI169" s="645"/>
      <c r="AJ169" s="1826"/>
      <c r="AK169" s="645"/>
      <c r="AL169" s="1826"/>
      <c r="AM169" s="645"/>
      <c r="AN169" s="1826"/>
      <c r="AO169" s="646"/>
      <c r="AP169" s="645"/>
      <c r="AQ169" s="645"/>
      <c r="AR169" s="1826"/>
      <c r="AS169" s="645"/>
      <c r="AT169" s="1826"/>
      <c r="AU169" s="646"/>
      <c r="AW169" s="33"/>
      <c r="AX169" s="1979"/>
      <c r="AY169" s="1826"/>
      <c r="AZ169" s="1826"/>
      <c r="BA169" s="645"/>
      <c r="BB169" s="1826"/>
      <c r="BC169" s="645"/>
      <c r="BD169" s="1826"/>
      <c r="BE169" s="645"/>
      <c r="BF169" s="1826"/>
      <c r="BG169" s="646"/>
      <c r="BH169" s="645"/>
      <c r="BI169" s="645"/>
      <c r="BJ169" s="1826"/>
      <c r="BK169" s="645"/>
      <c r="BL169" s="1826"/>
      <c r="BM169" s="646"/>
      <c r="BO169" s="33"/>
      <c r="BP169" s="1979"/>
      <c r="BQ169" s="1826"/>
      <c r="BR169" s="1826"/>
      <c r="BS169" s="645"/>
      <c r="BT169" s="1826"/>
      <c r="BU169" s="645"/>
      <c r="BV169" s="1826"/>
      <c r="BW169" s="645"/>
      <c r="BX169" s="1826"/>
      <c r="BY169" s="646"/>
      <c r="BZ169" s="645"/>
      <c r="CA169" s="645"/>
      <c r="CB169" s="1826"/>
      <c r="CC169" s="645"/>
      <c r="CD169" s="1826"/>
      <c r="CE169" s="646"/>
      <c r="CG169" s="33"/>
      <c r="CH169" s="1979"/>
      <c r="CI169" s="1826"/>
      <c r="CJ169" s="1826"/>
      <c r="CK169" s="645"/>
      <c r="CL169" s="1826"/>
      <c r="CM169" s="645"/>
      <c r="CN169" s="1826"/>
      <c r="CO169" s="645"/>
      <c r="CP169" s="1826"/>
      <c r="CQ169" s="646"/>
      <c r="CR169" s="645"/>
      <c r="CS169" s="645"/>
      <c r="CT169" s="1826"/>
      <c r="CU169" s="645"/>
      <c r="CV169" s="1826"/>
      <c r="CW169" s="646"/>
    </row>
    <row r="170" spans="1:102">
      <c r="A170" s="1037" t="s">
        <v>151</v>
      </c>
      <c r="B170" s="1037" t="s">
        <v>150</v>
      </c>
      <c r="C170" s="254"/>
      <c r="D170" s="587"/>
      <c r="E170" s="71"/>
      <c r="F170" s="208">
        <f t="shared" ref="F170:L170" si="259">IF(ISERROR(F169/F168),0,F169/F168)</f>
        <v>0</v>
      </c>
      <c r="G170" s="208">
        <f t="shared" si="259"/>
        <v>0</v>
      </c>
      <c r="H170" s="208">
        <f t="shared" si="259"/>
        <v>0</v>
      </c>
      <c r="I170" s="208">
        <f t="shared" si="259"/>
        <v>0</v>
      </c>
      <c r="J170" s="208">
        <f t="shared" si="259"/>
        <v>0</v>
      </c>
      <c r="K170" s="208">
        <f t="shared" si="259"/>
        <v>0</v>
      </c>
      <c r="L170" s="1827">
        <f t="shared" si="259"/>
        <v>0</v>
      </c>
      <c r="M170" s="989"/>
      <c r="N170" s="1979"/>
      <c r="O170" s="1828"/>
      <c r="P170" s="1826"/>
      <c r="Q170" s="645"/>
      <c r="R170" s="1826"/>
      <c r="S170" s="645"/>
      <c r="T170" s="1826"/>
      <c r="U170" s="645"/>
      <c r="V170" s="1826"/>
      <c r="W170" s="646"/>
      <c r="X170" s="645"/>
      <c r="Y170" s="645"/>
      <c r="Z170" s="1826"/>
      <c r="AA170" s="645"/>
      <c r="AB170" s="1826"/>
      <c r="AC170" s="646"/>
      <c r="AE170" s="33"/>
      <c r="AF170" s="1979"/>
      <c r="AG170" s="1828"/>
      <c r="AH170" s="1826"/>
      <c r="AI170" s="645"/>
      <c r="AJ170" s="1826"/>
      <c r="AK170" s="645"/>
      <c r="AL170" s="1826"/>
      <c r="AM170" s="645"/>
      <c r="AN170" s="1826"/>
      <c r="AO170" s="646"/>
      <c r="AP170" s="645"/>
      <c r="AQ170" s="645"/>
      <c r="AR170" s="1826"/>
      <c r="AS170" s="645"/>
      <c r="AT170" s="1826"/>
      <c r="AU170" s="646"/>
      <c r="AW170" s="33"/>
      <c r="AX170" s="1979"/>
      <c r="AY170" s="1828"/>
      <c r="AZ170" s="1826"/>
      <c r="BA170" s="645"/>
      <c r="BB170" s="1826"/>
      <c r="BC170" s="645"/>
      <c r="BD170" s="1826"/>
      <c r="BE170" s="645"/>
      <c r="BF170" s="1826"/>
      <c r="BG170" s="646"/>
      <c r="BH170" s="645"/>
      <c r="BI170" s="645"/>
      <c r="BJ170" s="1826"/>
      <c r="BK170" s="645"/>
      <c r="BL170" s="1826"/>
      <c r="BM170" s="646"/>
      <c r="BO170" s="33"/>
      <c r="BP170" s="1979"/>
      <c r="BQ170" s="1828"/>
      <c r="BR170" s="1826"/>
      <c r="BS170" s="645"/>
      <c r="BT170" s="1826"/>
      <c r="BU170" s="645"/>
      <c r="BV170" s="1826"/>
      <c r="BW170" s="645"/>
      <c r="BX170" s="1826"/>
      <c r="BY170" s="646"/>
      <c r="BZ170" s="645"/>
      <c r="CA170" s="645"/>
      <c r="CB170" s="1826"/>
      <c r="CC170" s="645"/>
      <c r="CD170" s="1826"/>
      <c r="CE170" s="646"/>
      <c r="CG170" s="33"/>
      <c r="CH170" s="1979"/>
      <c r="CI170" s="1828"/>
      <c r="CJ170" s="1826"/>
      <c r="CK170" s="645"/>
      <c r="CL170" s="1826"/>
      <c r="CM170" s="645"/>
      <c r="CN170" s="1826"/>
      <c r="CO170" s="645"/>
      <c r="CP170" s="1826"/>
      <c r="CQ170" s="646"/>
      <c r="CR170" s="645"/>
      <c r="CS170" s="645"/>
      <c r="CT170" s="1826"/>
      <c r="CU170" s="645"/>
      <c r="CV170" s="1826"/>
      <c r="CW170" s="646"/>
    </row>
    <row r="171" spans="1:102">
      <c r="A171" s="1280" t="s">
        <v>1338</v>
      </c>
      <c r="F171" s="1829">
        <f t="shared" ref="F171:K171" si="260">IF(F146&gt;0,IF(F168&gt;=(0.75*SUM(F146,F150,F153,F156,F159,F162,F165,F168)),"Allowed","Disallowed"),0)</f>
        <v>0</v>
      </c>
      <c r="G171" s="1829">
        <f t="shared" si="260"/>
        <v>0</v>
      </c>
      <c r="H171" s="1829">
        <f t="shared" si="260"/>
        <v>0</v>
      </c>
      <c r="I171" s="1829">
        <f t="shared" si="260"/>
        <v>0</v>
      </c>
      <c r="J171" s="1829">
        <f t="shared" si="260"/>
        <v>0</v>
      </c>
      <c r="K171" s="1829">
        <f t="shared" si="260"/>
        <v>0</v>
      </c>
      <c r="L171" s="1822"/>
      <c r="M171" s="989"/>
      <c r="N171" s="1979"/>
      <c r="O171" s="574">
        <f>O147</f>
        <v>0</v>
      </c>
      <c r="P171" s="574">
        <f t="shared" ref="P171:R171" si="261">P147</f>
        <v>0</v>
      </c>
      <c r="Q171" s="1830">
        <f t="shared" si="261"/>
        <v>0</v>
      </c>
      <c r="R171" s="574">
        <f t="shared" si="261"/>
        <v>0</v>
      </c>
      <c r="S171" s="587"/>
      <c r="T171" s="574">
        <f>T147</f>
        <v>0</v>
      </c>
      <c r="U171" s="1830">
        <f t="shared" ref="U171:W171" si="262">U147</f>
        <v>0</v>
      </c>
      <c r="V171" s="574">
        <f t="shared" si="262"/>
        <v>0</v>
      </c>
      <c r="W171" s="584">
        <f t="shared" si="262"/>
        <v>0</v>
      </c>
      <c r="X171" s="1822"/>
      <c r="Y171" s="1037" t="s">
        <v>1620</v>
      </c>
      <c r="Z171" s="574">
        <f>IF(AD147="disallowed",0,Z147)</f>
        <v>0</v>
      </c>
      <c r="AA171" s="574">
        <f>IF(AD147="disallowed",0,AA147)</f>
        <v>0</v>
      </c>
      <c r="AB171" s="574">
        <f>IF(AD147="disallowed",0,AB147)</f>
        <v>0</v>
      </c>
      <c r="AC171" s="574">
        <f>IF(AD147="disallowed",0,AC147)</f>
        <v>0</v>
      </c>
      <c r="AE171" s="33"/>
      <c r="AF171" s="1979"/>
      <c r="AG171" s="574">
        <f>AG147</f>
        <v>0</v>
      </c>
      <c r="AH171" s="574">
        <f t="shared" ref="AH171:AJ171" si="263">AH147</f>
        <v>0</v>
      </c>
      <c r="AI171" s="1830">
        <f t="shared" si="263"/>
        <v>0</v>
      </c>
      <c r="AJ171" s="574">
        <f t="shared" si="263"/>
        <v>0</v>
      </c>
      <c r="AK171" s="587"/>
      <c r="AL171" s="574">
        <f>AL147</f>
        <v>0</v>
      </c>
      <c r="AM171" s="1830">
        <f t="shared" ref="AM171:AO171" si="264">AM147</f>
        <v>0</v>
      </c>
      <c r="AN171" s="574">
        <f t="shared" si="264"/>
        <v>0</v>
      </c>
      <c r="AO171" s="584">
        <f t="shared" si="264"/>
        <v>0</v>
      </c>
      <c r="AP171" s="1822"/>
      <c r="AQ171" s="1037" t="s">
        <v>1620</v>
      </c>
      <c r="AR171" s="574">
        <f>IF(AV147="disallowed",0,AR147)</f>
        <v>0</v>
      </c>
      <c r="AS171" s="574">
        <f>IF(AV147="disallowed",0,AS147)</f>
        <v>0</v>
      </c>
      <c r="AT171" s="574">
        <f>IF(AV147="disallowed",0,AT147)</f>
        <v>0</v>
      </c>
      <c r="AU171" s="574">
        <f>IF(AV147="disallowed",0,AU147)</f>
        <v>0</v>
      </c>
      <c r="AW171" s="33"/>
      <c r="AX171" s="1979"/>
      <c r="AY171" s="574">
        <f>AY147</f>
        <v>0</v>
      </c>
      <c r="AZ171" s="574">
        <f t="shared" ref="AZ171:BB171" si="265">AZ147</f>
        <v>0</v>
      </c>
      <c r="BA171" s="1830">
        <f t="shared" si="265"/>
        <v>0</v>
      </c>
      <c r="BB171" s="574">
        <f t="shared" si="265"/>
        <v>0</v>
      </c>
      <c r="BC171" s="587"/>
      <c r="BD171" s="574">
        <f>BD147</f>
        <v>0</v>
      </c>
      <c r="BE171" s="1830">
        <f t="shared" ref="BE171:BG171" si="266">BE147</f>
        <v>0</v>
      </c>
      <c r="BF171" s="574">
        <f t="shared" si="266"/>
        <v>0</v>
      </c>
      <c r="BG171" s="584">
        <f t="shared" si="266"/>
        <v>0</v>
      </c>
      <c r="BH171" s="1822"/>
      <c r="BI171" s="1037" t="s">
        <v>1620</v>
      </c>
      <c r="BJ171" s="574">
        <f>IF(BN147="disallowed",0,BJ147)</f>
        <v>0</v>
      </c>
      <c r="BK171" s="574">
        <f>IF(BN147="disallowed",0,BK147)</f>
        <v>0</v>
      </c>
      <c r="BL171" s="574">
        <f>IF(BN147="disallowed",0,BL147)</f>
        <v>0</v>
      </c>
      <c r="BM171" s="574">
        <f>IF(BN147="disallowed",0,BM147)</f>
        <v>0</v>
      </c>
      <c r="BO171" s="33"/>
      <c r="BP171" s="1979"/>
      <c r="BQ171" s="574">
        <f>BQ147</f>
        <v>0</v>
      </c>
      <c r="BR171" s="574">
        <f t="shared" ref="BR171:BT171" si="267">BR147</f>
        <v>0</v>
      </c>
      <c r="BS171" s="1830">
        <f t="shared" si="267"/>
        <v>0</v>
      </c>
      <c r="BT171" s="574">
        <f t="shared" si="267"/>
        <v>0</v>
      </c>
      <c r="BU171" s="587"/>
      <c r="BV171" s="574">
        <f>BV147</f>
        <v>0</v>
      </c>
      <c r="BW171" s="1830">
        <f t="shared" ref="BW171:BY171" si="268">BW147</f>
        <v>0</v>
      </c>
      <c r="BX171" s="574">
        <f t="shared" si="268"/>
        <v>0</v>
      </c>
      <c r="BY171" s="584">
        <f t="shared" si="268"/>
        <v>0</v>
      </c>
      <c r="BZ171" s="1822"/>
      <c r="CA171" s="1037" t="s">
        <v>1620</v>
      </c>
      <c r="CB171" s="574">
        <f>IF(CF147="disallowed",0,CB147)</f>
        <v>0</v>
      </c>
      <c r="CC171" s="574">
        <f>IF(CF147="disallowed",0,CC147)</f>
        <v>0</v>
      </c>
      <c r="CD171" s="574">
        <f>IF(CF147="disallowed",0,CD147)</f>
        <v>0</v>
      </c>
      <c r="CE171" s="574">
        <f>IF(CF147="disallowed",0,CE147)</f>
        <v>0</v>
      </c>
      <c r="CG171" s="33"/>
      <c r="CH171" s="1979"/>
      <c r="CI171" s="574">
        <f>CI147</f>
        <v>0</v>
      </c>
      <c r="CJ171" s="574">
        <f t="shared" ref="CJ171:CL171" si="269">CJ147</f>
        <v>0</v>
      </c>
      <c r="CK171" s="1830">
        <f t="shared" si="269"/>
        <v>0</v>
      </c>
      <c r="CL171" s="574">
        <f t="shared" si="269"/>
        <v>0</v>
      </c>
      <c r="CM171" s="587"/>
      <c r="CN171" s="574">
        <f>CN147</f>
        <v>0</v>
      </c>
      <c r="CO171" s="1830">
        <f t="shared" ref="CO171:CQ171" si="270">CO147</f>
        <v>0</v>
      </c>
      <c r="CP171" s="574">
        <f t="shared" si="270"/>
        <v>0</v>
      </c>
      <c r="CQ171" s="584">
        <f t="shared" si="270"/>
        <v>0</v>
      </c>
      <c r="CR171" s="1822"/>
      <c r="CS171" s="1037" t="s">
        <v>1620</v>
      </c>
      <c r="CT171" s="574">
        <f>IF(CX147="disallowed",0,CT147)</f>
        <v>0</v>
      </c>
      <c r="CU171" s="574">
        <f>IF(CX147="disallowed",0,CU147)</f>
        <v>0</v>
      </c>
      <c r="CV171" s="574">
        <f>IF(CX147="disallowed",0,CV147)</f>
        <v>0</v>
      </c>
      <c r="CW171" s="574">
        <f>IF(CX147="disallowed",0,CW147)</f>
        <v>0</v>
      </c>
    </row>
    <row r="172" spans="1:102" ht="38.25">
      <c r="M172" s="989"/>
      <c r="N172" s="1979"/>
      <c r="O172" s="1814" t="s">
        <v>1601</v>
      </c>
      <c r="P172" s="1814"/>
      <c r="Q172" s="1814"/>
      <c r="R172" s="1814"/>
      <c r="S172" s="580"/>
      <c r="T172" s="1814" t="s">
        <v>1603</v>
      </c>
      <c r="U172" s="1814"/>
      <c r="V172" s="1814"/>
      <c r="W172" s="1814"/>
      <c r="X172" s="1815"/>
      <c r="Y172" s="1815"/>
      <c r="Z172" s="1816" t="s">
        <v>1337</v>
      </c>
      <c r="AA172" s="1816"/>
      <c r="AB172" s="1816"/>
      <c r="AC172" s="1816"/>
      <c r="AE172" s="33"/>
      <c r="AF172" s="1979"/>
      <c r="AG172" s="1814" t="s">
        <v>1601</v>
      </c>
      <c r="AH172" s="1814"/>
      <c r="AI172" s="1814"/>
      <c r="AJ172" s="1814"/>
      <c r="AK172" s="580"/>
      <c r="AL172" s="1814" t="s">
        <v>1603</v>
      </c>
      <c r="AM172" s="1814"/>
      <c r="AN172" s="1814"/>
      <c r="AO172" s="1814"/>
      <c r="AP172" s="1815"/>
      <c r="AQ172" s="1815"/>
      <c r="AR172" s="1816" t="s">
        <v>1337</v>
      </c>
      <c r="AS172" s="1816"/>
      <c r="AT172" s="1816"/>
      <c r="AU172" s="1816"/>
      <c r="AW172" s="33"/>
      <c r="AX172" s="1979"/>
      <c r="AY172" s="1814" t="s">
        <v>1601</v>
      </c>
      <c r="AZ172" s="1814"/>
      <c r="BA172" s="1814"/>
      <c r="BB172" s="1814"/>
      <c r="BC172" s="580"/>
      <c r="BD172" s="1814" t="s">
        <v>1603</v>
      </c>
      <c r="BE172" s="1814"/>
      <c r="BF172" s="1814"/>
      <c r="BG172" s="1814"/>
      <c r="BH172" s="1815"/>
      <c r="BI172" s="1815"/>
      <c r="BJ172" s="1816" t="s">
        <v>1337</v>
      </c>
      <c r="BK172" s="1816"/>
      <c r="BL172" s="1816"/>
      <c r="BM172" s="1816"/>
      <c r="BO172" s="33"/>
      <c r="BP172" s="1979"/>
      <c r="BQ172" s="1814" t="s">
        <v>1601</v>
      </c>
      <c r="BR172" s="1814"/>
      <c r="BS172" s="1814"/>
      <c r="BT172" s="1814"/>
      <c r="BU172" s="580"/>
      <c r="BV172" s="1814" t="s">
        <v>1603</v>
      </c>
      <c r="BW172" s="1814"/>
      <c r="BX172" s="1814"/>
      <c r="BY172" s="1814"/>
      <c r="BZ172" s="1815"/>
      <c r="CA172" s="1815"/>
      <c r="CB172" s="1816" t="s">
        <v>1337</v>
      </c>
      <c r="CC172" s="1816"/>
      <c r="CD172" s="1816"/>
      <c r="CE172" s="1816"/>
      <c r="CG172" s="33"/>
      <c r="CH172" s="1979"/>
      <c r="CI172" s="1814" t="s">
        <v>1601</v>
      </c>
      <c r="CJ172" s="1814"/>
      <c r="CK172" s="1814"/>
      <c r="CL172" s="1814"/>
      <c r="CM172" s="580"/>
      <c r="CN172" s="1814" t="s">
        <v>1603</v>
      </c>
      <c r="CO172" s="1814"/>
      <c r="CP172" s="1814"/>
      <c r="CQ172" s="1814"/>
      <c r="CR172" s="1815"/>
      <c r="CS172" s="1815"/>
      <c r="CT172" s="1816" t="s">
        <v>1337</v>
      </c>
      <c r="CU172" s="1816"/>
      <c r="CV172" s="1816"/>
      <c r="CW172" s="1816"/>
    </row>
    <row r="173" spans="1:102" ht="51">
      <c r="A173" s="583" t="str">
        <f>Cover!C27</f>
        <v>- none -</v>
      </c>
      <c r="M173" s="989"/>
      <c r="N173" s="1979"/>
      <c r="O173" s="1042" t="s">
        <v>1309</v>
      </c>
      <c r="P173" s="1817" t="s">
        <v>1602</v>
      </c>
      <c r="Q173" s="1817" t="s">
        <v>199</v>
      </c>
      <c r="R173" s="1817" t="s">
        <v>317</v>
      </c>
      <c r="S173" s="1310"/>
      <c r="T173" s="1042" t="s">
        <v>1309</v>
      </c>
      <c r="U173" s="1817" t="s">
        <v>1602</v>
      </c>
      <c r="V173" s="1817" t="s">
        <v>199</v>
      </c>
      <c r="W173" s="1817" t="s">
        <v>317</v>
      </c>
      <c r="X173" s="1310"/>
      <c r="Y173" s="1036"/>
      <c r="Z173" s="1042" t="s">
        <v>1309</v>
      </c>
      <c r="AA173" s="1817" t="s">
        <v>1602</v>
      </c>
      <c r="AB173" s="1817" t="s">
        <v>199</v>
      </c>
      <c r="AC173" s="1817" t="s">
        <v>317</v>
      </c>
      <c r="AE173" s="33"/>
      <c r="AF173" s="1979"/>
      <c r="AG173" s="1042" t="s">
        <v>1309</v>
      </c>
      <c r="AH173" s="1817" t="s">
        <v>1602</v>
      </c>
      <c r="AI173" s="1817" t="s">
        <v>199</v>
      </c>
      <c r="AJ173" s="1817" t="s">
        <v>317</v>
      </c>
      <c r="AK173" s="1310"/>
      <c r="AL173" s="1042" t="s">
        <v>1309</v>
      </c>
      <c r="AM173" s="1817" t="s">
        <v>1602</v>
      </c>
      <c r="AN173" s="1817" t="s">
        <v>199</v>
      </c>
      <c r="AO173" s="1817" t="s">
        <v>317</v>
      </c>
      <c r="AP173" s="1310"/>
      <c r="AQ173" s="1036"/>
      <c r="AR173" s="1042" t="s">
        <v>1309</v>
      </c>
      <c r="AS173" s="1817" t="s">
        <v>1602</v>
      </c>
      <c r="AT173" s="1817" t="s">
        <v>199</v>
      </c>
      <c r="AU173" s="1817" t="s">
        <v>317</v>
      </c>
      <c r="AW173" s="33"/>
      <c r="AX173" s="1979"/>
      <c r="AY173" s="1042" t="s">
        <v>1309</v>
      </c>
      <c r="AZ173" s="1817" t="s">
        <v>1602</v>
      </c>
      <c r="BA173" s="1817" t="s">
        <v>199</v>
      </c>
      <c r="BB173" s="1817" t="s">
        <v>317</v>
      </c>
      <c r="BC173" s="1310"/>
      <c r="BD173" s="1042" t="s">
        <v>1309</v>
      </c>
      <c r="BE173" s="1817" t="s">
        <v>1602</v>
      </c>
      <c r="BF173" s="1817" t="s">
        <v>199</v>
      </c>
      <c r="BG173" s="1817" t="s">
        <v>317</v>
      </c>
      <c r="BH173" s="1310"/>
      <c r="BI173" s="1036"/>
      <c r="BJ173" s="1042" t="s">
        <v>1309</v>
      </c>
      <c r="BK173" s="1817" t="s">
        <v>1602</v>
      </c>
      <c r="BL173" s="1817" t="s">
        <v>199</v>
      </c>
      <c r="BM173" s="1817" t="s">
        <v>317</v>
      </c>
      <c r="BO173" s="33"/>
      <c r="BP173" s="1979"/>
      <c r="BQ173" s="1042" t="s">
        <v>1309</v>
      </c>
      <c r="BR173" s="1817" t="s">
        <v>1602</v>
      </c>
      <c r="BS173" s="1817" t="s">
        <v>199</v>
      </c>
      <c r="BT173" s="1817" t="s">
        <v>317</v>
      </c>
      <c r="BU173" s="1310"/>
      <c r="BV173" s="1042" t="s">
        <v>1309</v>
      </c>
      <c r="BW173" s="1817" t="s">
        <v>1602</v>
      </c>
      <c r="BX173" s="1817" t="s">
        <v>199</v>
      </c>
      <c r="BY173" s="1817" t="s">
        <v>317</v>
      </c>
      <c r="BZ173" s="1310"/>
      <c r="CA173" s="1036"/>
      <c r="CB173" s="1042" t="s">
        <v>1309</v>
      </c>
      <c r="CC173" s="1817" t="s">
        <v>1602</v>
      </c>
      <c r="CD173" s="1817" t="s">
        <v>199</v>
      </c>
      <c r="CE173" s="1817" t="s">
        <v>317</v>
      </c>
      <c r="CG173" s="33"/>
      <c r="CH173" s="1979"/>
      <c r="CI173" s="1042" t="s">
        <v>1309</v>
      </c>
      <c r="CJ173" s="1817" t="s">
        <v>1602</v>
      </c>
      <c r="CK173" s="1817" t="s">
        <v>199</v>
      </c>
      <c r="CL173" s="1817" t="s">
        <v>317</v>
      </c>
      <c r="CM173" s="1310"/>
      <c r="CN173" s="1042" t="s">
        <v>1309</v>
      </c>
      <c r="CO173" s="1817" t="s">
        <v>1602</v>
      </c>
      <c r="CP173" s="1817" t="s">
        <v>199</v>
      </c>
      <c r="CQ173" s="1817" t="s">
        <v>317</v>
      </c>
      <c r="CR173" s="1310"/>
      <c r="CS173" s="1036"/>
      <c r="CT173" s="1042" t="s">
        <v>1309</v>
      </c>
      <c r="CU173" s="1817" t="s">
        <v>1602</v>
      </c>
      <c r="CV173" s="1817" t="s">
        <v>199</v>
      </c>
      <c r="CW173" s="1817" t="s">
        <v>317</v>
      </c>
    </row>
    <row r="174" spans="1:102">
      <c r="A174" s="49" t="s">
        <v>147</v>
      </c>
      <c r="B174" s="1037" t="s">
        <v>148</v>
      </c>
      <c r="C174" s="254"/>
      <c r="D174" s="587"/>
      <c r="E174" s="71"/>
      <c r="F174" s="1041"/>
      <c r="G174" s="1041"/>
      <c r="H174" s="1041"/>
      <c r="I174" s="1041"/>
      <c r="J174" s="1041"/>
      <c r="K174" s="1041"/>
      <c r="L174" s="59">
        <f>SUM(G174:K174)</f>
        <v>0</v>
      </c>
      <c r="M174" s="989"/>
      <c r="N174" s="1979"/>
      <c r="O174" s="250"/>
      <c r="P174" s="250"/>
      <c r="Q174" s="580"/>
      <c r="R174" s="250"/>
      <c r="S174" s="580"/>
      <c r="T174" s="250"/>
      <c r="U174" s="580"/>
      <c r="V174" s="250"/>
      <c r="W174" s="1818"/>
      <c r="X174" s="580"/>
      <c r="Y174" s="580"/>
      <c r="Z174" s="250"/>
      <c r="AA174" s="580"/>
      <c r="AB174" s="250"/>
      <c r="AC174" s="1818"/>
      <c r="AE174" s="33"/>
      <c r="AF174" s="1979"/>
      <c r="AG174" s="250"/>
      <c r="AH174" s="250"/>
      <c r="AI174" s="580"/>
      <c r="AJ174" s="250"/>
      <c r="AK174" s="580"/>
      <c r="AL174" s="250"/>
      <c r="AM174" s="580"/>
      <c r="AN174" s="250"/>
      <c r="AO174" s="1818"/>
      <c r="AP174" s="580"/>
      <c r="AQ174" s="580"/>
      <c r="AR174" s="250"/>
      <c r="AS174" s="580"/>
      <c r="AT174" s="250"/>
      <c r="AU174" s="1818"/>
      <c r="AW174" s="33"/>
      <c r="AX174" s="1979"/>
      <c r="AY174" s="250"/>
      <c r="AZ174" s="250"/>
      <c r="BA174" s="580"/>
      <c r="BB174" s="250"/>
      <c r="BC174" s="580"/>
      <c r="BD174" s="250"/>
      <c r="BE174" s="580"/>
      <c r="BF174" s="250"/>
      <c r="BG174" s="1818"/>
      <c r="BH174" s="580"/>
      <c r="BI174" s="580"/>
      <c r="BJ174" s="250"/>
      <c r="BK174" s="580"/>
      <c r="BL174" s="250"/>
      <c r="BM174" s="1818"/>
      <c r="BO174" s="33"/>
      <c r="BP174" s="1979"/>
      <c r="BQ174" s="250"/>
      <c r="BR174" s="250"/>
      <c r="BS174" s="580"/>
      <c r="BT174" s="250"/>
      <c r="BU174" s="580"/>
      <c r="BV174" s="250"/>
      <c r="BW174" s="580"/>
      <c r="BX174" s="250"/>
      <c r="BY174" s="1818"/>
      <c r="BZ174" s="580"/>
      <c r="CA174" s="580"/>
      <c r="CB174" s="250"/>
      <c r="CC174" s="580"/>
      <c r="CD174" s="250"/>
      <c r="CE174" s="1818"/>
      <c r="CG174" s="33"/>
      <c r="CH174" s="1979"/>
      <c r="CI174" s="250"/>
      <c r="CJ174" s="250"/>
      <c r="CK174" s="580"/>
      <c r="CL174" s="250"/>
      <c r="CM174" s="580"/>
      <c r="CN174" s="250"/>
      <c r="CO174" s="580"/>
      <c r="CP174" s="250"/>
      <c r="CQ174" s="1818"/>
      <c r="CR174" s="580"/>
      <c r="CS174" s="580"/>
      <c r="CT174" s="250"/>
      <c r="CU174" s="580"/>
      <c r="CV174" s="250"/>
      <c r="CW174" s="1818"/>
    </row>
    <row r="175" spans="1:102">
      <c r="A175" s="49" t="s">
        <v>147</v>
      </c>
      <c r="B175" s="1037" t="s">
        <v>149</v>
      </c>
      <c r="C175" s="254"/>
      <c r="D175" s="587"/>
      <c r="E175" s="71"/>
      <c r="F175" s="1041"/>
      <c r="G175" s="1041"/>
      <c r="H175" s="1041"/>
      <c r="I175" s="1041"/>
      <c r="J175" s="1041"/>
      <c r="K175" s="1041"/>
      <c r="L175" s="59">
        <f>SUM(G175:K175)</f>
        <v>0</v>
      </c>
      <c r="M175" s="989"/>
      <c r="N175" s="1979"/>
      <c r="O175" s="583">
        <f>'C1 - Costs Matrix 2011'!$W$67+'C1 - Costs Matrix 2011'!$Q$67</f>
        <v>0</v>
      </c>
      <c r="P175" s="583">
        <f>'C1 - Costs Matrix 2011'!$AQ$67</f>
        <v>0</v>
      </c>
      <c r="Q175" s="1819">
        <f>'C1 - Costs Matrix 2011'!$AG$67</f>
        <v>0</v>
      </c>
      <c r="R175" s="583">
        <f>'C1 - Costs Matrix 2011'!$AP$67</f>
        <v>0</v>
      </c>
      <c r="S175" s="587"/>
      <c r="T175" s="1820"/>
      <c r="U175" s="1821"/>
      <c r="V175" s="14"/>
      <c r="W175" s="1821"/>
      <c r="X175" s="1822"/>
      <c r="Y175" s="1389" t="s">
        <v>1622</v>
      </c>
      <c r="Z175" s="1823">
        <f>O175-T175</f>
        <v>0</v>
      </c>
      <c r="AA175" s="1824">
        <f t="shared" ref="AA175:AC175" si="271">P175-U175</f>
        <v>0</v>
      </c>
      <c r="AB175" s="1823">
        <f t="shared" si="271"/>
        <v>0</v>
      </c>
      <c r="AC175" s="1825">
        <f t="shared" si="271"/>
        <v>0</v>
      </c>
      <c r="AD175" s="1829">
        <f>G199</f>
        <v>0</v>
      </c>
      <c r="AE175" s="33"/>
      <c r="AF175" s="1979"/>
      <c r="AG175" s="583">
        <f>'C1 - Costs Matrix 2012'!$W$67+'C1 - Costs Matrix 2012'!$Q$67</f>
        <v>0</v>
      </c>
      <c r="AH175" s="583">
        <f>'C1 - Costs Matrix 2012'!$AQ$67</f>
        <v>0</v>
      </c>
      <c r="AI175" s="1819">
        <f>'C1 - Costs Matrix 2012'!$AG$67</f>
        <v>0</v>
      </c>
      <c r="AJ175" s="583">
        <f>'C1 - Costs Matrix 2012'!$AP$67</f>
        <v>0</v>
      </c>
      <c r="AK175" s="587"/>
      <c r="AL175" s="1820"/>
      <c r="AM175" s="1821"/>
      <c r="AN175" s="14"/>
      <c r="AO175" s="1821"/>
      <c r="AP175" s="1822"/>
      <c r="AQ175" s="1389" t="s">
        <v>1622</v>
      </c>
      <c r="AR175" s="1823">
        <f>AG175-AL175</f>
        <v>0</v>
      </c>
      <c r="AS175" s="1824">
        <f t="shared" ref="AS175" si="272">AH175-AM175</f>
        <v>0</v>
      </c>
      <c r="AT175" s="1823">
        <f t="shared" ref="AT175" si="273">AI175-AN175</f>
        <v>0</v>
      </c>
      <c r="AU175" s="1825">
        <f t="shared" ref="AU175" si="274">AJ175-AO175</f>
        <v>0</v>
      </c>
      <c r="AV175" s="1829">
        <f>H199</f>
        <v>0</v>
      </c>
      <c r="AW175" s="33"/>
      <c r="AX175" s="1979"/>
      <c r="AY175" s="583">
        <f>'C1 - Costs Matrix 2013'!$W$67+'C1 - Costs Matrix 2013'!$Q$67</f>
        <v>0</v>
      </c>
      <c r="AZ175" s="583">
        <f>'C1 - Costs Matrix 2013'!$AQ$67</f>
        <v>0</v>
      </c>
      <c r="BA175" s="1819">
        <f>'C1 - Costs Matrix 2013'!$AG$67</f>
        <v>0</v>
      </c>
      <c r="BB175" s="583">
        <f>'C1 - Costs Matrix 2013'!$AP$67</f>
        <v>0</v>
      </c>
      <c r="BC175" s="587"/>
      <c r="BD175" s="1820"/>
      <c r="BE175" s="1821"/>
      <c r="BF175" s="14"/>
      <c r="BG175" s="1821"/>
      <c r="BH175" s="1822"/>
      <c r="BI175" s="1389" t="s">
        <v>1622</v>
      </c>
      <c r="BJ175" s="1823">
        <f>AY175-BD175</f>
        <v>0</v>
      </c>
      <c r="BK175" s="1824">
        <f t="shared" ref="BK175" si="275">AZ175-BE175</f>
        <v>0</v>
      </c>
      <c r="BL175" s="1823">
        <f t="shared" ref="BL175" si="276">BA175-BF175</f>
        <v>0</v>
      </c>
      <c r="BM175" s="1825">
        <f t="shared" ref="BM175" si="277">BB175-BG175</f>
        <v>0</v>
      </c>
      <c r="BN175" s="1829">
        <f>I199</f>
        <v>0</v>
      </c>
      <c r="BO175" s="33"/>
      <c r="BP175" s="1979"/>
      <c r="BQ175" s="583">
        <f>'C1 - Costs Matrix 2014'!$W$67+'C1 - Costs Matrix 2014'!$Q$67</f>
        <v>0</v>
      </c>
      <c r="BR175" s="583">
        <f>'C1 - Costs Matrix 2014'!$AQ$67</f>
        <v>0</v>
      </c>
      <c r="BS175" s="1819">
        <f>'C1 - Costs Matrix 2014'!$AG$67</f>
        <v>0</v>
      </c>
      <c r="BT175" s="583">
        <f>'C1 - Costs Matrix 2014'!$AP$67</f>
        <v>0</v>
      </c>
      <c r="BU175" s="587"/>
      <c r="BV175" s="1820"/>
      <c r="BW175" s="1821"/>
      <c r="BX175" s="14"/>
      <c r="BY175" s="1821"/>
      <c r="BZ175" s="1822"/>
      <c r="CA175" s="1389" t="s">
        <v>1622</v>
      </c>
      <c r="CB175" s="1823">
        <f>BQ175-BV175</f>
        <v>0</v>
      </c>
      <c r="CC175" s="1824">
        <f t="shared" ref="CC175" si="278">BR175-BW175</f>
        <v>0</v>
      </c>
      <c r="CD175" s="1823">
        <f t="shared" ref="CD175" si="279">BS175-BX175</f>
        <v>0</v>
      </c>
      <c r="CE175" s="1825">
        <f t="shared" ref="CE175" si="280">BT175-BY175</f>
        <v>0</v>
      </c>
      <c r="CF175" s="1829">
        <f>J199</f>
        <v>0</v>
      </c>
      <c r="CG175" s="33"/>
      <c r="CH175" s="1979"/>
      <c r="CI175" s="583">
        <f>'C1 - Costs Matrix 2015'!$W$67+'C1 - Costs Matrix 2015'!$Q$67</f>
        <v>0</v>
      </c>
      <c r="CJ175" s="583">
        <f>'C1 - Costs Matrix 2015'!$AQ$67</f>
        <v>0</v>
      </c>
      <c r="CK175" s="1819">
        <f>'C1 - Costs Matrix 2015'!$AG$67</f>
        <v>0</v>
      </c>
      <c r="CL175" s="583">
        <f>'C1 - Costs Matrix 2015'!$AP$67</f>
        <v>0</v>
      </c>
      <c r="CM175" s="587"/>
      <c r="CN175" s="1820"/>
      <c r="CO175" s="1821"/>
      <c r="CP175" s="14"/>
      <c r="CQ175" s="1821"/>
      <c r="CR175" s="1822"/>
      <c r="CS175" s="1389" t="s">
        <v>1622</v>
      </c>
      <c r="CT175" s="1823">
        <f>CI175-CN175</f>
        <v>0</v>
      </c>
      <c r="CU175" s="1824">
        <f t="shared" ref="CU175" si="281">CJ175-CO175</f>
        <v>0</v>
      </c>
      <c r="CV175" s="1823">
        <f t="shared" ref="CV175" si="282">CK175-CP175</f>
        <v>0</v>
      </c>
      <c r="CW175" s="1825">
        <f t="shared" ref="CW175" si="283">CL175-CQ175</f>
        <v>0</v>
      </c>
      <c r="CX175" s="1829">
        <f>K199</f>
        <v>0</v>
      </c>
    </row>
    <row r="176" spans="1:102">
      <c r="A176" s="49" t="s">
        <v>147</v>
      </c>
      <c r="B176" s="1037" t="s">
        <v>150</v>
      </c>
      <c r="C176" s="254"/>
      <c r="D176" s="587"/>
      <c r="E176" s="71"/>
      <c r="F176" s="208">
        <f t="shared" ref="F176:L176" si="284">IF(ISERROR(F175/F174),0,F175/F174)</f>
        <v>0</v>
      </c>
      <c r="G176" s="208">
        <f t="shared" si="284"/>
        <v>0</v>
      </c>
      <c r="H176" s="208">
        <f t="shared" si="284"/>
        <v>0</v>
      </c>
      <c r="I176" s="208">
        <f t="shared" si="284"/>
        <v>0</v>
      </c>
      <c r="J176" s="208">
        <f t="shared" si="284"/>
        <v>0</v>
      </c>
      <c r="K176" s="208">
        <f t="shared" si="284"/>
        <v>0</v>
      </c>
      <c r="L176" s="208">
        <f t="shared" si="284"/>
        <v>0</v>
      </c>
      <c r="M176" s="989"/>
      <c r="N176" s="1979"/>
      <c r="O176" s="1826"/>
      <c r="P176" s="1826"/>
      <c r="Q176" s="645"/>
      <c r="R176" s="1826"/>
      <c r="S176" s="645"/>
      <c r="T176" s="1826"/>
      <c r="U176" s="645"/>
      <c r="V176" s="1826"/>
      <c r="W176" s="646"/>
      <c r="X176" s="645"/>
      <c r="Y176" s="645"/>
      <c r="Z176" s="1826"/>
      <c r="AA176" s="645"/>
      <c r="AB176" s="1826"/>
      <c r="AC176" s="646"/>
      <c r="AE176" s="33"/>
      <c r="AF176" s="1982"/>
      <c r="AG176" s="1826"/>
      <c r="AH176" s="1826"/>
      <c r="AI176" s="645"/>
      <c r="AJ176" s="1826"/>
      <c r="AK176" s="645"/>
      <c r="AL176" s="1826"/>
      <c r="AM176" s="645"/>
      <c r="AN176" s="1826"/>
      <c r="AO176" s="646"/>
      <c r="AP176" s="645"/>
      <c r="AQ176" s="645"/>
      <c r="AR176" s="1826"/>
      <c r="AS176" s="645"/>
      <c r="AT176" s="1826"/>
      <c r="AU176" s="646"/>
      <c r="AW176" s="33"/>
      <c r="AX176" s="1979"/>
      <c r="AY176" s="1826"/>
      <c r="AZ176" s="1826"/>
      <c r="BA176" s="645"/>
      <c r="BB176" s="1826"/>
      <c r="BC176" s="645"/>
      <c r="BD176" s="1826"/>
      <c r="BE176" s="645"/>
      <c r="BF176" s="1826"/>
      <c r="BG176" s="646"/>
      <c r="BH176" s="645"/>
      <c r="BI176" s="645"/>
      <c r="BJ176" s="1826"/>
      <c r="BK176" s="645"/>
      <c r="BL176" s="1826"/>
      <c r="BM176" s="646"/>
      <c r="BO176" s="33"/>
      <c r="BP176" s="1979"/>
      <c r="BQ176" s="1826"/>
      <c r="BR176" s="1826"/>
      <c r="BS176" s="645"/>
      <c r="BT176" s="1826"/>
      <c r="BU176" s="645"/>
      <c r="BV176" s="1826"/>
      <c r="BW176" s="645"/>
      <c r="BX176" s="1826"/>
      <c r="BY176" s="646"/>
      <c r="BZ176" s="645"/>
      <c r="CA176" s="645"/>
      <c r="CB176" s="1826"/>
      <c r="CC176" s="645"/>
      <c r="CD176" s="1826"/>
      <c r="CE176" s="646"/>
      <c r="CG176" s="33"/>
      <c r="CH176" s="1979"/>
      <c r="CI176" s="1826"/>
      <c r="CJ176" s="1826"/>
      <c r="CK176" s="645"/>
      <c r="CL176" s="1826"/>
      <c r="CM176" s="645"/>
      <c r="CN176" s="1826"/>
      <c r="CO176" s="645"/>
      <c r="CP176" s="1826"/>
      <c r="CQ176" s="646"/>
      <c r="CR176" s="645"/>
      <c r="CS176" s="645"/>
      <c r="CT176" s="1826"/>
      <c r="CU176" s="645"/>
      <c r="CV176" s="1826"/>
      <c r="CW176" s="646"/>
    </row>
    <row r="177" spans="1:101" ht="25.5">
      <c r="A177" s="1834" t="s">
        <v>1610</v>
      </c>
      <c r="B177" s="1037" t="s">
        <v>149</v>
      </c>
      <c r="C177" s="254"/>
      <c r="D177" s="587"/>
      <c r="E177" s="71"/>
      <c r="F177" s="1833"/>
      <c r="G177" s="1833"/>
      <c r="H177" s="1833"/>
      <c r="I177" s="1833"/>
      <c r="J177" s="1833"/>
      <c r="K177" s="1833"/>
      <c r="L177" s="208">
        <f>SUM(G177:K177)</f>
        <v>0</v>
      </c>
      <c r="M177" s="989"/>
      <c r="N177" s="1979"/>
      <c r="O177" s="14"/>
      <c r="P177" s="14"/>
      <c r="Q177" s="14"/>
      <c r="R177" s="14"/>
      <c r="S177" s="645"/>
      <c r="T177" s="1820"/>
      <c r="U177" s="14"/>
      <c r="V177" s="14"/>
      <c r="W177" s="14"/>
      <c r="X177" s="1822"/>
      <c r="Y177" s="1389"/>
      <c r="Z177" s="1823">
        <f>O177-T177</f>
        <v>0</v>
      </c>
      <c r="AA177" s="1824">
        <f t="shared" ref="AA177" si="285">P177-U177</f>
        <v>0</v>
      </c>
      <c r="AB177" s="1823">
        <f t="shared" ref="AB177" si="286">Q177-V177</f>
        <v>0</v>
      </c>
      <c r="AC177" s="1825">
        <f t="shared" ref="AC177" si="287">R177-W177</f>
        <v>0</v>
      </c>
      <c r="AE177" s="33"/>
      <c r="AF177" s="1982"/>
      <c r="AG177" s="14"/>
      <c r="AH177" s="14"/>
      <c r="AI177" s="14"/>
      <c r="AJ177" s="14"/>
      <c r="AK177" s="645"/>
      <c r="AL177" s="1820"/>
      <c r="AM177" s="14"/>
      <c r="AN177" s="14"/>
      <c r="AO177" s="14"/>
      <c r="AP177" s="1822"/>
      <c r="AQ177" s="1389"/>
      <c r="AR177" s="1823">
        <f>AG177-AL177</f>
        <v>0</v>
      </c>
      <c r="AS177" s="1824">
        <f t="shared" ref="AS177" si="288">AH177-AM177</f>
        <v>0</v>
      </c>
      <c r="AT177" s="1823">
        <f t="shared" ref="AT177" si="289">AI177-AN177</f>
        <v>0</v>
      </c>
      <c r="AU177" s="1825">
        <f t="shared" ref="AU177" si="290">AJ177-AO177</f>
        <v>0</v>
      </c>
      <c r="AW177" s="33"/>
      <c r="AX177" s="1979"/>
      <c r="AY177" s="14"/>
      <c r="AZ177" s="14"/>
      <c r="BA177" s="14"/>
      <c r="BB177" s="14"/>
      <c r="BC177" s="645"/>
      <c r="BD177" s="1820"/>
      <c r="BE177" s="14"/>
      <c r="BF177" s="14"/>
      <c r="BG177" s="14"/>
      <c r="BH177" s="1822"/>
      <c r="BI177" s="1389"/>
      <c r="BJ177" s="1823">
        <f>AY177-BD177</f>
        <v>0</v>
      </c>
      <c r="BK177" s="1824">
        <f t="shared" ref="BK177" si="291">AZ177-BE177</f>
        <v>0</v>
      </c>
      <c r="BL177" s="1823">
        <f t="shared" ref="BL177" si="292">BA177-BF177</f>
        <v>0</v>
      </c>
      <c r="BM177" s="1825">
        <f t="shared" ref="BM177" si="293">BB177-BG177</f>
        <v>0</v>
      </c>
      <c r="BO177" s="33"/>
      <c r="BP177" s="1979"/>
      <c r="BQ177" s="14"/>
      <c r="BR177" s="14"/>
      <c r="BS177" s="14"/>
      <c r="BT177" s="14"/>
      <c r="BU177" s="645"/>
      <c r="BV177" s="1820"/>
      <c r="BW177" s="14"/>
      <c r="BX177" s="14"/>
      <c r="BY177" s="14"/>
      <c r="BZ177" s="1822"/>
      <c r="CA177" s="1389"/>
      <c r="CB177" s="1823">
        <f>BQ177-BV177</f>
        <v>0</v>
      </c>
      <c r="CC177" s="1824">
        <f t="shared" ref="CC177" si="294">BR177-BW177</f>
        <v>0</v>
      </c>
      <c r="CD177" s="1823">
        <f t="shared" ref="CD177" si="295">BS177-BX177</f>
        <v>0</v>
      </c>
      <c r="CE177" s="1825">
        <f t="shared" ref="CE177" si="296">BT177-BY177</f>
        <v>0</v>
      </c>
      <c r="CG177" s="33"/>
      <c r="CH177" s="1979"/>
      <c r="CI177" s="14"/>
      <c r="CJ177" s="14"/>
      <c r="CK177" s="14"/>
      <c r="CL177" s="14"/>
      <c r="CM177" s="645"/>
      <c r="CN177" s="1820"/>
      <c r="CO177" s="14"/>
      <c r="CP177" s="14"/>
      <c r="CQ177" s="14"/>
      <c r="CR177" s="1822"/>
      <c r="CS177" s="1389"/>
      <c r="CT177" s="1823">
        <f>CI177-CN177</f>
        <v>0</v>
      </c>
      <c r="CU177" s="1824">
        <f t="shared" ref="CU177" si="297">CJ177-CO177</f>
        <v>0</v>
      </c>
      <c r="CV177" s="1823">
        <f t="shared" ref="CV177" si="298">CK177-CP177</f>
        <v>0</v>
      </c>
      <c r="CW177" s="1825">
        <f t="shared" ref="CW177" si="299">CL177-CQ177</f>
        <v>0</v>
      </c>
    </row>
    <row r="178" spans="1:101">
      <c r="A178" s="14" t="s">
        <v>229</v>
      </c>
      <c r="B178" s="1037" t="s">
        <v>148</v>
      </c>
      <c r="C178" s="254"/>
      <c r="D178" s="587"/>
      <c r="E178" s="71"/>
      <c r="F178" s="1041"/>
      <c r="G178" s="1041"/>
      <c r="H178" s="1041"/>
      <c r="I178" s="1041"/>
      <c r="J178" s="1041"/>
      <c r="K178" s="1041"/>
      <c r="L178" s="59">
        <f>SUM(G178:K178)</f>
        <v>0</v>
      </c>
      <c r="M178" s="989"/>
      <c r="N178" s="1979"/>
      <c r="O178" s="1826"/>
      <c r="P178" s="1826"/>
      <c r="Q178" s="645"/>
      <c r="R178" s="1826"/>
      <c r="S178" s="645"/>
      <c r="T178" s="1826"/>
      <c r="U178" s="645"/>
      <c r="V178" s="1826"/>
      <c r="W178" s="646"/>
      <c r="X178" s="645"/>
      <c r="Y178" s="645"/>
      <c r="Z178" s="1826"/>
      <c r="AA178" s="645"/>
      <c r="AB178" s="1826"/>
      <c r="AC178" s="646"/>
      <c r="AE178" s="33"/>
      <c r="AF178" s="1982"/>
      <c r="AG178" s="1826"/>
      <c r="AH178" s="1826"/>
      <c r="AI178" s="645"/>
      <c r="AJ178" s="1826"/>
      <c r="AK178" s="645"/>
      <c r="AL178" s="1826"/>
      <c r="AM178" s="645"/>
      <c r="AN178" s="1826"/>
      <c r="AO178" s="646"/>
      <c r="AP178" s="645"/>
      <c r="AQ178" s="645"/>
      <c r="AR178" s="1826"/>
      <c r="AS178" s="645"/>
      <c r="AT178" s="1826"/>
      <c r="AU178" s="646"/>
      <c r="AW178" s="33"/>
      <c r="AX178" s="1979"/>
      <c r="AY178" s="1826"/>
      <c r="AZ178" s="1826"/>
      <c r="BA178" s="645"/>
      <c r="BB178" s="1826"/>
      <c r="BC178" s="645"/>
      <c r="BD178" s="1826"/>
      <c r="BE178" s="645"/>
      <c r="BF178" s="1826"/>
      <c r="BG178" s="646"/>
      <c r="BH178" s="645"/>
      <c r="BI178" s="645"/>
      <c r="BJ178" s="1826"/>
      <c r="BK178" s="645"/>
      <c r="BL178" s="1826"/>
      <c r="BM178" s="646"/>
      <c r="BO178" s="33"/>
      <c r="BP178" s="1979"/>
      <c r="BQ178" s="1826"/>
      <c r="BR178" s="1826"/>
      <c r="BS178" s="645"/>
      <c r="BT178" s="1826"/>
      <c r="BU178" s="645"/>
      <c r="BV178" s="1826"/>
      <c r="BW178" s="645"/>
      <c r="BX178" s="1826"/>
      <c r="BY178" s="646"/>
      <c r="BZ178" s="645"/>
      <c r="CA178" s="645"/>
      <c r="CB178" s="1826"/>
      <c r="CC178" s="645"/>
      <c r="CD178" s="1826"/>
      <c r="CE178" s="646"/>
      <c r="CG178" s="33"/>
      <c r="CH178" s="1979"/>
      <c r="CI178" s="1826"/>
      <c r="CJ178" s="1826"/>
      <c r="CK178" s="645"/>
      <c r="CL178" s="1826"/>
      <c r="CM178" s="645"/>
      <c r="CN178" s="1826"/>
      <c r="CO178" s="645"/>
      <c r="CP178" s="1826"/>
      <c r="CQ178" s="646"/>
      <c r="CR178" s="645"/>
      <c r="CS178" s="645"/>
      <c r="CT178" s="1826"/>
      <c r="CU178" s="645"/>
      <c r="CV178" s="1826"/>
      <c r="CW178" s="646"/>
    </row>
    <row r="179" spans="1:101">
      <c r="A179" s="75" t="str">
        <f>A178</f>
        <v>Other Related Party a</v>
      </c>
      <c r="B179" s="1037" t="s">
        <v>149</v>
      </c>
      <c r="C179" s="254"/>
      <c r="D179" s="587"/>
      <c r="E179" s="71"/>
      <c r="F179" s="1041"/>
      <c r="G179" s="1041"/>
      <c r="H179" s="1041"/>
      <c r="I179" s="1041"/>
      <c r="J179" s="1041"/>
      <c r="K179" s="1041"/>
      <c r="L179" s="59">
        <f>SUM(G179:K179)</f>
        <v>0</v>
      </c>
      <c r="M179" s="989"/>
      <c r="N179" s="1979"/>
      <c r="O179" s="1826"/>
      <c r="P179" s="1826"/>
      <c r="Q179" s="645"/>
      <c r="R179" s="1826"/>
      <c r="S179" s="645"/>
      <c r="T179" s="1826"/>
      <c r="U179" s="645"/>
      <c r="V179" s="1826"/>
      <c r="W179" s="646"/>
      <c r="X179" s="645"/>
      <c r="Y179" s="645"/>
      <c r="Z179" s="1826"/>
      <c r="AA179" s="645"/>
      <c r="AB179" s="1826"/>
      <c r="AC179" s="646"/>
      <c r="AE179" s="33"/>
      <c r="AF179" s="1979"/>
      <c r="AG179" s="1826"/>
      <c r="AH179" s="1826"/>
      <c r="AI179" s="645"/>
      <c r="AJ179" s="1826"/>
      <c r="AK179" s="645"/>
      <c r="AL179" s="1826"/>
      <c r="AM179" s="645"/>
      <c r="AN179" s="1826"/>
      <c r="AO179" s="646"/>
      <c r="AP179" s="645"/>
      <c r="AQ179" s="645"/>
      <c r="AR179" s="1826"/>
      <c r="AS179" s="645"/>
      <c r="AT179" s="1826"/>
      <c r="AU179" s="646"/>
      <c r="AW179" s="33"/>
      <c r="AX179" s="1979"/>
      <c r="AY179" s="1826"/>
      <c r="AZ179" s="1826"/>
      <c r="BA179" s="645"/>
      <c r="BB179" s="1826"/>
      <c r="BC179" s="645"/>
      <c r="BD179" s="1826"/>
      <c r="BE179" s="645"/>
      <c r="BF179" s="1826"/>
      <c r="BG179" s="646"/>
      <c r="BH179" s="645"/>
      <c r="BI179" s="645"/>
      <c r="BJ179" s="1826"/>
      <c r="BK179" s="645"/>
      <c r="BL179" s="1826"/>
      <c r="BM179" s="646"/>
      <c r="BO179" s="33"/>
      <c r="BP179" s="1979"/>
      <c r="BQ179" s="1826"/>
      <c r="BR179" s="1826"/>
      <c r="BS179" s="645"/>
      <c r="BT179" s="1826"/>
      <c r="BU179" s="645"/>
      <c r="BV179" s="1826"/>
      <c r="BW179" s="645"/>
      <c r="BX179" s="1826"/>
      <c r="BY179" s="646"/>
      <c r="BZ179" s="645"/>
      <c r="CA179" s="645"/>
      <c r="CB179" s="1826"/>
      <c r="CC179" s="645"/>
      <c r="CD179" s="1826"/>
      <c r="CE179" s="646"/>
      <c r="CG179" s="33"/>
      <c r="CH179" s="1979"/>
      <c r="CI179" s="1826"/>
      <c r="CJ179" s="1826"/>
      <c r="CK179" s="645"/>
      <c r="CL179" s="1826"/>
      <c r="CM179" s="645"/>
      <c r="CN179" s="1826"/>
      <c r="CO179" s="645"/>
      <c r="CP179" s="1826"/>
      <c r="CQ179" s="646"/>
      <c r="CR179" s="645"/>
      <c r="CS179" s="645"/>
      <c r="CT179" s="1826"/>
      <c r="CU179" s="645"/>
      <c r="CV179" s="1826"/>
      <c r="CW179" s="646"/>
    </row>
    <row r="180" spans="1:101">
      <c r="A180" s="75" t="str">
        <f>A178</f>
        <v>Other Related Party a</v>
      </c>
      <c r="B180" s="1037" t="s">
        <v>150</v>
      </c>
      <c r="C180" s="254"/>
      <c r="D180" s="587"/>
      <c r="E180" s="71"/>
      <c r="F180" s="208">
        <f t="shared" ref="F180:L180" si="300">IF(ISERROR(F179/F178),0,F179/F178)</f>
        <v>0</v>
      </c>
      <c r="G180" s="208">
        <f t="shared" si="300"/>
        <v>0</v>
      </c>
      <c r="H180" s="208">
        <f t="shared" si="300"/>
        <v>0</v>
      </c>
      <c r="I180" s="208">
        <f t="shared" si="300"/>
        <v>0</v>
      </c>
      <c r="J180" s="208">
        <f t="shared" si="300"/>
        <v>0</v>
      </c>
      <c r="K180" s="208">
        <f t="shared" si="300"/>
        <v>0</v>
      </c>
      <c r="L180" s="208">
        <f t="shared" si="300"/>
        <v>0</v>
      </c>
      <c r="M180" s="989"/>
      <c r="N180" s="1979"/>
      <c r="O180" s="1826"/>
      <c r="P180" s="1826"/>
      <c r="Q180" s="645"/>
      <c r="R180" s="1826"/>
      <c r="S180" s="645"/>
      <c r="T180" s="1826"/>
      <c r="U180" s="645"/>
      <c r="V180" s="1826"/>
      <c r="W180" s="646"/>
      <c r="X180" s="645"/>
      <c r="Y180" s="645"/>
      <c r="Z180" s="1826"/>
      <c r="AA180" s="645"/>
      <c r="AB180" s="1826"/>
      <c r="AC180" s="646"/>
      <c r="AE180" s="33"/>
      <c r="AF180" s="1982"/>
      <c r="AG180" s="1826"/>
      <c r="AH180" s="1826"/>
      <c r="AI180" s="645"/>
      <c r="AJ180" s="1826"/>
      <c r="AK180" s="645"/>
      <c r="AL180" s="1826"/>
      <c r="AM180" s="645"/>
      <c r="AN180" s="1826"/>
      <c r="AO180" s="646"/>
      <c r="AP180" s="645"/>
      <c r="AQ180" s="645"/>
      <c r="AR180" s="1826"/>
      <c r="AS180" s="645"/>
      <c r="AT180" s="1826"/>
      <c r="AU180" s="646"/>
      <c r="AW180" s="33"/>
      <c r="AX180" s="1979"/>
      <c r="AY180" s="1826"/>
      <c r="AZ180" s="1826"/>
      <c r="BA180" s="645"/>
      <c r="BB180" s="1826"/>
      <c r="BC180" s="645"/>
      <c r="BD180" s="1826"/>
      <c r="BE180" s="645"/>
      <c r="BF180" s="1826"/>
      <c r="BG180" s="646"/>
      <c r="BH180" s="645"/>
      <c r="BI180" s="645"/>
      <c r="BJ180" s="1826"/>
      <c r="BK180" s="645"/>
      <c r="BL180" s="1826"/>
      <c r="BM180" s="646"/>
      <c r="BO180" s="33"/>
      <c r="BP180" s="1979"/>
      <c r="BQ180" s="1826"/>
      <c r="BR180" s="1826"/>
      <c r="BS180" s="645"/>
      <c r="BT180" s="1826"/>
      <c r="BU180" s="645"/>
      <c r="BV180" s="1826"/>
      <c r="BW180" s="645"/>
      <c r="BX180" s="1826"/>
      <c r="BY180" s="646"/>
      <c r="BZ180" s="645"/>
      <c r="CA180" s="645"/>
      <c r="CB180" s="1826"/>
      <c r="CC180" s="645"/>
      <c r="CD180" s="1826"/>
      <c r="CE180" s="646"/>
      <c r="CG180" s="33"/>
      <c r="CH180" s="1979"/>
      <c r="CI180" s="1826"/>
      <c r="CJ180" s="1826"/>
      <c r="CK180" s="645"/>
      <c r="CL180" s="1826"/>
      <c r="CM180" s="645"/>
      <c r="CN180" s="1826"/>
      <c r="CO180" s="645"/>
      <c r="CP180" s="1826"/>
      <c r="CQ180" s="646"/>
      <c r="CR180" s="645"/>
      <c r="CS180" s="645"/>
      <c r="CT180" s="1826"/>
      <c r="CU180" s="645"/>
      <c r="CV180" s="1826"/>
      <c r="CW180" s="646"/>
    </row>
    <row r="181" spans="1:101">
      <c r="A181" s="14" t="s">
        <v>230</v>
      </c>
      <c r="B181" s="1037" t="s">
        <v>148</v>
      </c>
      <c r="C181" s="254"/>
      <c r="D181" s="587"/>
      <c r="E181" s="71"/>
      <c r="F181" s="1041"/>
      <c r="G181" s="1041"/>
      <c r="H181" s="1041"/>
      <c r="I181" s="1041"/>
      <c r="J181" s="1041"/>
      <c r="K181" s="1041"/>
      <c r="L181" s="59">
        <f>SUM(G181:K181)</f>
        <v>0</v>
      </c>
      <c r="M181" s="989"/>
      <c r="N181" s="1979"/>
      <c r="O181" s="1826"/>
      <c r="P181" s="1826"/>
      <c r="Q181" s="645"/>
      <c r="R181" s="1826"/>
      <c r="S181" s="645"/>
      <c r="T181" s="1826"/>
      <c r="U181" s="645"/>
      <c r="V181" s="1826"/>
      <c r="W181" s="646"/>
      <c r="X181" s="645"/>
      <c r="Y181" s="645"/>
      <c r="Z181" s="1826"/>
      <c r="AA181" s="645"/>
      <c r="AB181" s="1826"/>
      <c r="AC181" s="646"/>
      <c r="AE181" s="33"/>
      <c r="AF181" s="1982"/>
      <c r="AG181" s="1826"/>
      <c r="AH181" s="1826"/>
      <c r="AI181" s="645"/>
      <c r="AJ181" s="1826"/>
      <c r="AK181" s="645"/>
      <c r="AL181" s="1826"/>
      <c r="AM181" s="645"/>
      <c r="AN181" s="1826"/>
      <c r="AO181" s="646"/>
      <c r="AP181" s="645"/>
      <c r="AQ181" s="645"/>
      <c r="AR181" s="1826"/>
      <c r="AS181" s="645"/>
      <c r="AT181" s="1826"/>
      <c r="AU181" s="646"/>
      <c r="AW181" s="33"/>
      <c r="AX181" s="1979"/>
      <c r="AY181" s="1826"/>
      <c r="AZ181" s="1826"/>
      <c r="BA181" s="645"/>
      <c r="BB181" s="1826"/>
      <c r="BC181" s="645"/>
      <c r="BD181" s="1826"/>
      <c r="BE181" s="645"/>
      <c r="BF181" s="1826"/>
      <c r="BG181" s="646"/>
      <c r="BH181" s="645"/>
      <c r="BI181" s="645"/>
      <c r="BJ181" s="1826"/>
      <c r="BK181" s="645"/>
      <c r="BL181" s="1826"/>
      <c r="BM181" s="646"/>
      <c r="BO181" s="33"/>
      <c r="BP181" s="1979"/>
      <c r="BQ181" s="1826"/>
      <c r="BR181" s="1826"/>
      <c r="BS181" s="645"/>
      <c r="BT181" s="1826"/>
      <c r="BU181" s="645"/>
      <c r="BV181" s="1826"/>
      <c r="BW181" s="645"/>
      <c r="BX181" s="1826"/>
      <c r="BY181" s="646"/>
      <c r="BZ181" s="645"/>
      <c r="CA181" s="645"/>
      <c r="CB181" s="1826"/>
      <c r="CC181" s="645"/>
      <c r="CD181" s="1826"/>
      <c r="CE181" s="646"/>
      <c r="CG181" s="33"/>
      <c r="CH181" s="1979"/>
      <c r="CI181" s="1826"/>
      <c r="CJ181" s="1826"/>
      <c r="CK181" s="645"/>
      <c r="CL181" s="1826"/>
      <c r="CM181" s="645"/>
      <c r="CN181" s="1826"/>
      <c r="CO181" s="645"/>
      <c r="CP181" s="1826"/>
      <c r="CQ181" s="646"/>
      <c r="CR181" s="645"/>
      <c r="CS181" s="645"/>
      <c r="CT181" s="1826"/>
      <c r="CU181" s="645"/>
      <c r="CV181" s="1826"/>
      <c r="CW181" s="646"/>
    </row>
    <row r="182" spans="1:101">
      <c r="A182" s="75" t="str">
        <f>A181</f>
        <v>Other Related Party b</v>
      </c>
      <c r="B182" s="1037" t="s">
        <v>149</v>
      </c>
      <c r="C182" s="254"/>
      <c r="D182" s="587"/>
      <c r="E182" s="71"/>
      <c r="F182" s="1041"/>
      <c r="G182" s="1041"/>
      <c r="H182" s="1041"/>
      <c r="I182" s="1041"/>
      <c r="J182" s="1041"/>
      <c r="K182" s="1041"/>
      <c r="L182" s="59">
        <f>SUM(G182:K182)</f>
        <v>0</v>
      </c>
      <c r="M182" s="989"/>
      <c r="N182" s="1979"/>
      <c r="O182" s="1826"/>
      <c r="P182" s="1826"/>
      <c r="Q182" s="645"/>
      <c r="R182" s="1826"/>
      <c r="S182" s="645"/>
      <c r="T182" s="1826"/>
      <c r="U182" s="645"/>
      <c r="V182" s="1826"/>
      <c r="W182" s="646"/>
      <c r="X182" s="645"/>
      <c r="Y182" s="645"/>
      <c r="Z182" s="1826"/>
      <c r="AA182" s="645"/>
      <c r="AB182" s="1826"/>
      <c r="AC182" s="646"/>
      <c r="AE182" s="33"/>
      <c r="AF182" s="1979"/>
      <c r="AG182" s="1826"/>
      <c r="AH182" s="1826"/>
      <c r="AI182" s="645"/>
      <c r="AJ182" s="1826"/>
      <c r="AK182" s="645"/>
      <c r="AL182" s="1826"/>
      <c r="AM182" s="645"/>
      <c r="AN182" s="1826"/>
      <c r="AO182" s="646"/>
      <c r="AP182" s="645"/>
      <c r="AQ182" s="645"/>
      <c r="AR182" s="1826"/>
      <c r="AS182" s="645"/>
      <c r="AT182" s="1826"/>
      <c r="AU182" s="646"/>
      <c r="AW182" s="33"/>
      <c r="AX182" s="1979"/>
      <c r="AY182" s="1826"/>
      <c r="AZ182" s="1826"/>
      <c r="BA182" s="645"/>
      <c r="BB182" s="1826"/>
      <c r="BC182" s="645"/>
      <c r="BD182" s="1826"/>
      <c r="BE182" s="645"/>
      <c r="BF182" s="1826"/>
      <c r="BG182" s="646"/>
      <c r="BH182" s="645"/>
      <c r="BI182" s="645"/>
      <c r="BJ182" s="1826"/>
      <c r="BK182" s="645"/>
      <c r="BL182" s="1826"/>
      <c r="BM182" s="646"/>
      <c r="BO182" s="33"/>
      <c r="BP182" s="1979"/>
      <c r="BQ182" s="1826"/>
      <c r="BR182" s="1826"/>
      <c r="BS182" s="645"/>
      <c r="BT182" s="1826"/>
      <c r="BU182" s="645"/>
      <c r="BV182" s="1826"/>
      <c r="BW182" s="645"/>
      <c r="BX182" s="1826"/>
      <c r="BY182" s="646"/>
      <c r="BZ182" s="645"/>
      <c r="CA182" s="645"/>
      <c r="CB182" s="1826"/>
      <c r="CC182" s="645"/>
      <c r="CD182" s="1826"/>
      <c r="CE182" s="646"/>
      <c r="CG182" s="33"/>
      <c r="CH182" s="1979"/>
      <c r="CI182" s="1826"/>
      <c r="CJ182" s="1826"/>
      <c r="CK182" s="645"/>
      <c r="CL182" s="1826"/>
      <c r="CM182" s="645"/>
      <c r="CN182" s="1826"/>
      <c r="CO182" s="645"/>
      <c r="CP182" s="1826"/>
      <c r="CQ182" s="646"/>
      <c r="CR182" s="645"/>
      <c r="CS182" s="645"/>
      <c r="CT182" s="1826"/>
      <c r="CU182" s="645"/>
      <c r="CV182" s="1826"/>
      <c r="CW182" s="646"/>
    </row>
    <row r="183" spans="1:101">
      <c r="A183" s="75" t="str">
        <f>A181</f>
        <v>Other Related Party b</v>
      </c>
      <c r="B183" s="1037" t="s">
        <v>150</v>
      </c>
      <c r="C183" s="254"/>
      <c r="D183" s="587"/>
      <c r="E183" s="71"/>
      <c r="F183" s="208">
        <f t="shared" ref="F183:L183" si="301">IF(ISERROR(F182/F181),0,F182/F181)</f>
        <v>0</v>
      </c>
      <c r="G183" s="208">
        <f t="shared" si="301"/>
        <v>0</v>
      </c>
      <c r="H183" s="208">
        <f t="shared" si="301"/>
        <v>0</v>
      </c>
      <c r="I183" s="208">
        <f t="shared" si="301"/>
        <v>0</v>
      </c>
      <c r="J183" s="208">
        <f t="shared" si="301"/>
        <v>0</v>
      </c>
      <c r="K183" s="208">
        <f t="shared" si="301"/>
        <v>0</v>
      </c>
      <c r="L183" s="208">
        <f t="shared" si="301"/>
        <v>0</v>
      </c>
      <c r="M183" s="989"/>
      <c r="N183" s="1979"/>
      <c r="O183" s="1826"/>
      <c r="P183" s="1826"/>
      <c r="Q183" s="645"/>
      <c r="R183" s="1826"/>
      <c r="S183" s="645"/>
      <c r="T183" s="1826"/>
      <c r="U183" s="645"/>
      <c r="V183" s="1826"/>
      <c r="W183" s="646"/>
      <c r="X183" s="645"/>
      <c r="Y183" s="645"/>
      <c r="Z183" s="1826"/>
      <c r="AA183" s="645"/>
      <c r="AB183" s="1826"/>
      <c r="AC183" s="646"/>
      <c r="AE183" s="33"/>
      <c r="AF183" s="1982"/>
      <c r="AG183" s="1826"/>
      <c r="AH183" s="1826"/>
      <c r="AI183" s="645"/>
      <c r="AJ183" s="1826"/>
      <c r="AK183" s="645"/>
      <c r="AL183" s="1826"/>
      <c r="AM183" s="645"/>
      <c r="AN183" s="1826"/>
      <c r="AO183" s="646"/>
      <c r="AP183" s="645"/>
      <c r="AQ183" s="645"/>
      <c r="AR183" s="1826"/>
      <c r="AS183" s="645"/>
      <c r="AT183" s="1826"/>
      <c r="AU183" s="646"/>
      <c r="AW183" s="33"/>
      <c r="AX183" s="1979"/>
      <c r="AY183" s="1826"/>
      <c r="AZ183" s="1826"/>
      <c r="BA183" s="645"/>
      <c r="BB183" s="1826"/>
      <c r="BC183" s="645"/>
      <c r="BD183" s="1826"/>
      <c r="BE183" s="645"/>
      <c r="BF183" s="1826"/>
      <c r="BG183" s="646"/>
      <c r="BH183" s="645"/>
      <c r="BI183" s="645"/>
      <c r="BJ183" s="1826"/>
      <c r="BK183" s="645"/>
      <c r="BL183" s="1826"/>
      <c r="BM183" s="646"/>
      <c r="BO183" s="33"/>
      <c r="BP183" s="1979"/>
      <c r="BQ183" s="1826"/>
      <c r="BR183" s="1826"/>
      <c r="BS183" s="645"/>
      <c r="BT183" s="1826"/>
      <c r="BU183" s="645"/>
      <c r="BV183" s="1826"/>
      <c r="BW183" s="645"/>
      <c r="BX183" s="1826"/>
      <c r="BY183" s="646"/>
      <c r="BZ183" s="645"/>
      <c r="CA183" s="645"/>
      <c r="CB183" s="1826"/>
      <c r="CC183" s="645"/>
      <c r="CD183" s="1826"/>
      <c r="CE183" s="646"/>
      <c r="CG183" s="33"/>
      <c r="CH183" s="1979"/>
      <c r="CI183" s="1826"/>
      <c r="CJ183" s="1826"/>
      <c r="CK183" s="645"/>
      <c r="CL183" s="1826"/>
      <c r="CM183" s="645"/>
      <c r="CN183" s="1826"/>
      <c r="CO183" s="645"/>
      <c r="CP183" s="1826"/>
      <c r="CQ183" s="646"/>
      <c r="CR183" s="645"/>
      <c r="CS183" s="645"/>
      <c r="CT183" s="1826"/>
      <c r="CU183" s="645"/>
      <c r="CV183" s="1826"/>
      <c r="CW183" s="646"/>
    </row>
    <row r="184" spans="1:101">
      <c r="A184" s="14" t="s">
        <v>231</v>
      </c>
      <c r="B184" s="1037" t="s">
        <v>148</v>
      </c>
      <c r="C184" s="254"/>
      <c r="D184" s="587"/>
      <c r="E184" s="71"/>
      <c r="F184" s="1041"/>
      <c r="G184" s="1041"/>
      <c r="H184" s="1041"/>
      <c r="I184" s="1041"/>
      <c r="J184" s="1041"/>
      <c r="K184" s="1041"/>
      <c r="L184" s="59">
        <f>SUM(G184:K184)</f>
        <v>0</v>
      </c>
      <c r="M184" s="989"/>
      <c r="N184" s="1979"/>
      <c r="O184" s="1826"/>
      <c r="P184" s="1826"/>
      <c r="Q184" s="645"/>
      <c r="R184" s="1826"/>
      <c r="S184" s="645"/>
      <c r="T184" s="1826"/>
      <c r="U184" s="645"/>
      <c r="V184" s="1826"/>
      <c r="W184" s="646"/>
      <c r="X184" s="645"/>
      <c r="Y184" s="645"/>
      <c r="Z184" s="1826"/>
      <c r="AA184" s="645"/>
      <c r="AB184" s="1826"/>
      <c r="AC184" s="646"/>
      <c r="AE184" s="33"/>
      <c r="AF184" s="1982"/>
      <c r="AG184" s="1826"/>
      <c r="AH184" s="1826"/>
      <c r="AI184" s="645"/>
      <c r="AJ184" s="1826"/>
      <c r="AK184" s="645"/>
      <c r="AL184" s="1826"/>
      <c r="AM184" s="645"/>
      <c r="AN184" s="1826"/>
      <c r="AO184" s="646"/>
      <c r="AP184" s="645"/>
      <c r="AQ184" s="645"/>
      <c r="AR184" s="1826"/>
      <c r="AS184" s="645"/>
      <c r="AT184" s="1826"/>
      <c r="AU184" s="646"/>
      <c r="AW184" s="33"/>
      <c r="AX184" s="1979"/>
      <c r="AY184" s="1826"/>
      <c r="AZ184" s="1826"/>
      <c r="BA184" s="645"/>
      <c r="BB184" s="1826"/>
      <c r="BC184" s="645"/>
      <c r="BD184" s="1826"/>
      <c r="BE184" s="645"/>
      <c r="BF184" s="1826"/>
      <c r="BG184" s="646"/>
      <c r="BH184" s="645"/>
      <c r="BI184" s="645"/>
      <c r="BJ184" s="1826"/>
      <c r="BK184" s="645"/>
      <c r="BL184" s="1826"/>
      <c r="BM184" s="646"/>
      <c r="BO184" s="33"/>
      <c r="BP184" s="1979"/>
      <c r="BQ184" s="1826"/>
      <c r="BR184" s="1826"/>
      <c r="BS184" s="645"/>
      <c r="BT184" s="1826"/>
      <c r="BU184" s="645"/>
      <c r="BV184" s="1826"/>
      <c r="BW184" s="645"/>
      <c r="BX184" s="1826"/>
      <c r="BY184" s="646"/>
      <c r="BZ184" s="645"/>
      <c r="CA184" s="645"/>
      <c r="CB184" s="1826"/>
      <c r="CC184" s="645"/>
      <c r="CD184" s="1826"/>
      <c r="CE184" s="646"/>
      <c r="CG184" s="33"/>
      <c r="CH184" s="1979"/>
      <c r="CI184" s="1826"/>
      <c r="CJ184" s="1826"/>
      <c r="CK184" s="645"/>
      <c r="CL184" s="1826"/>
      <c r="CM184" s="645"/>
      <c r="CN184" s="1826"/>
      <c r="CO184" s="645"/>
      <c r="CP184" s="1826"/>
      <c r="CQ184" s="646"/>
      <c r="CR184" s="645"/>
      <c r="CS184" s="645"/>
      <c r="CT184" s="1826"/>
      <c r="CU184" s="645"/>
      <c r="CV184" s="1826"/>
      <c r="CW184" s="646"/>
    </row>
    <row r="185" spans="1:101">
      <c r="A185" s="75" t="str">
        <f>A184</f>
        <v>Other Related Party c</v>
      </c>
      <c r="B185" s="1037" t="s">
        <v>149</v>
      </c>
      <c r="C185" s="254"/>
      <c r="D185" s="587"/>
      <c r="E185" s="71"/>
      <c r="F185" s="1041"/>
      <c r="G185" s="1041"/>
      <c r="H185" s="1041"/>
      <c r="I185" s="1041"/>
      <c r="J185" s="1041"/>
      <c r="K185" s="1041"/>
      <c r="L185" s="59">
        <f>SUM(G185:K185)</f>
        <v>0</v>
      </c>
      <c r="M185" s="989"/>
      <c r="N185" s="1979"/>
      <c r="O185" s="1826"/>
      <c r="P185" s="1826"/>
      <c r="Q185" s="645"/>
      <c r="R185" s="1826"/>
      <c r="S185" s="645"/>
      <c r="T185" s="1826"/>
      <c r="U185" s="645"/>
      <c r="V185" s="1826"/>
      <c r="W185" s="646"/>
      <c r="X185" s="645"/>
      <c r="Y185" s="645"/>
      <c r="Z185" s="1826"/>
      <c r="AA185" s="645"/>
      <c r="AB185" s="1826"/>
      <c r="AC185" s="646"/>
      <c r="AE185" s="33"/>
      <c r="AF185" s="1979"/>
      <c r="AG185" s="1826"/>
      <c r="AH185" s="1826"/>
      <c r="AI185" s="645"/>
      <c r="AJ185" s="1826"/>
      <c r="AK185" s="645"/>
      <c r="AL185" s="1826"/>
      <c r="AM185" s="645"/>
      <c r="AN185" s="1826"/>
      <c r="AO185" s="646"/>
      <c r="AP185" s="645"/>
      <c r="AQ185" s="645"/>
      <c r="AR185" s="1826"/>
      <c r="AS185" s="645"/>
      <c r="AT185" s="1826"/>
      <c r="AU185" s="646"/>
      <c r="AW185" s="33"/>
      <c r="AX185" s="1979"/>
      <c r="AY185" s="1826"/>
      <c r="AZ185" s="1826"/>
      <c r="BA185" s="645"/>
      <c r="BB185" s="1826"/>
      <c r="BC185" s="645"/>
      <c r="BD185" s="1826"/>
      <c r="BE185" s="645"/>
      <c r="BF185" s="1826"/>
      <c r="BG185" s="646"/>
      <c r="BH185" s="645"/>
      <c r="BI185" s="645"/>
      <c r="BJ185" s="1826"/>
      <c r="BK185" s="645"/>
      <c r="BL185" s="1826"/>
      <c r="BM185" s="646"/>
      <c r="BO185" s="33"/>
      <c r="BP185" s="1979"/>
      <c r="BQ185" s="1826"/>
      <c r="BR185" s="1826"/>
      <c r="BS185" s="645"/>
      <c r="BT185" s="1826"/>
      <c r="BU185" s="645"/>
      <c r="BV185" s="1826"/>
      <c r="BW185" s="645"/>
      <c r="BX185" s="1826"/>
      <c r="BY185" s="646"/>
      <c r="BZ185" s="645"/>
      <c r="CA185" s="645"/>
      <c r="CB185" s="1826"/>
      <c r="CC185" s="645"/>
      <c r="CD185" s="1826"/>
      <c r="CE185" s="646"/>
      <c r="CG185" s="33"/>
      <c r="CH185" s="1979"/>
      <c r="CI185" s="1826"/>
      <c r="CJ185" s="1826"/>
      <c r="CK185" s="645"/>
      <c r="CL185" s="1826"/>
      <c r="CM185" s="645"/>
      <c r="CN185" s="1826"/>
      <c r="CO185" s="645"/>
      <c r="CP185" s="1826"/>
      <c r="CQ185" s="646"/>
      <c r="CR185" s="645"/>
      <c r="CS185" s="645"/>
      <c r="CT185" s="1826"/>
      <c r="CU185" s="645"/>
      <c r="CV185" s="1826"/>
      <c r="CW185" s="646"/>
    </row>
    <row r="186" spans="1:101">
      <c r="A186" s="75" t="str">
        <f>A184</f>
        <v>Other Related Party c</v>
      </c>
      <c r="B186" s="1037" t="s">
        <v>150</v>
      </c>
      <c r="C186" s="254"/>
      <c r="D186" s="587"/>
      <c r="E186" s="71"/>
      <c r="F186" s="208">
        <f t="shared" ref="F186:L186" si="302">IF(ISERROR(F185/F184),0,F185/F184)</f>
        <v>0</v>
      </c>
      <c r="G186" s="208">
        <f t="shared" si="302"/>
        <v>0</v>
      </c>
      <c r="H186" s="208">
        <f t="shared" si="302"/>
        <v>0</v>
      </c>
      <c r="I186" s="208">
        <f t="shared" si="302"/>
        <v>0</v>
      </c>
      <c r="J186" s="208">
        <f t="shared" si="302"/>
        <v>0</v>
      </c>
      <c r="K186" s="208">
        <f t="shared" si="302"/>
        <v>0</v>
      </c>
      <c r="L186" s="208">
        <f t="shared" si="302"/>
        <v>0</v>
      </c>
      <c r="M186" s="989"/>
      <c r="N186" s="1979"/>
      <c r="O186" s="1826"/>
      <c r="P186" s="1826"/>
      <c r="Q186" s="645"/>
      <c r="R186" s="1826"/>
      <c r="S186" s="645"/>
      <c r="T186" s="1826"/>
      <c r="U186" s="645"/>
      <c r="V186" s="1826"/>
      <c r="W186" s="646"/>
      <c r="X186" s="645"/>
      <c r="Y186" s="645"/>
      <c r="Z186" s="1826"/>
      <c r="AA186" s="645"/>
      <c r="AB186" s="1826"/>
      <c r="AC186" s="646"/>
      <c r="AE186" s="33"/>
      <c r="AF186" s="1982"/>
      <c r="AG186" s="1826"/>
      <c r="AH186" s="1826"/>
      <c r="AI186" s="645"/>
      <c r="AJ186" s="1826"/>
      <c r="AK186" s="645"/>
      <c r="AL186" s="1826"/>
      <c r="AM186" s="645"/>
      <c r="AN186" s="1826"/>
      <c r="AO186" s="646"/>
      <c r="AP186" s="645"/>
      <c r="AQ186" s="645"/>
      <c r="AR186" s="1826"/>
      <c r="AS186" s="645"/>
      <c r="AT186" s="1826"/>
      <c r="AU186" s="646"/>
      <c r="AW186" s="33"/>
      <c r="AX186" s="1979"/>
      <c r="AY186" s="1826"/>
      <c r="AZ186" s="1826"/>
      <c r="BA186" s="645"/>
      <c r="BB186" s="1826"/>
      <c r="BC186" s="645"/>
      <c r="BD186" s="1826"/>
      <c r="BE186" s="645"/>
      <c r="BF186" s="1826"/>
      <c r="BG186" s="646"/>
      <c r="BH186" s="645"/>
      <c r="BI186" s="645"/>
      <c r="BJ186" s="1826"/>
      <c r="BK186" s="645"/>
      <c r="BL186" s="1826"/>
      <c r="BM186" s="646"/>
      <c r="BO186" s="33"/>
      <c r="BP186" s="1979"/>
      <c r="BQ186" s="1826"/>
      <c r="BR186" s="1826"/>
      <c r="BS186" s="645"/>
      <c r="BT186" s="1826"/>
      <c r="BU186" s="645"/>
      <c r="BV186" s="1826"/>
      <c r="BW186" s="645"/>
      <c r="BX186" s="1826"/>
      <c r="BY186" s="646"/>
      <c r="BZ186" s="645"/>
      <c r="CA186" s="645"/>
      <c r="CB186" s="1826"/>
      <c r="CC186" s="645"/>
      <c r="CD186" s="1826"/>
      <c r="CE186" s="646"/>
      <c r="CG186" s="33"/>
      <c r="CH186" s="1979"/>
      <c r="CI186" s="1826"/>
      <c r="CJ186" s="1826"/>
      <c r="CK186" s="645"/>
      <c r="CL186" s="1826"/>
      <c r="CM186" s="645"/>
      <c r="CN186" s="1826"/>
      <c r="CO186" s="645"/>
      <c r="CP186" s="1826"/>
      <c r="CQ186" s="646"/>
      <c r="CR186" s="645"/>
      <c r="CS186" s="645"/>
      <c r="CT186" s="1826"/>
      <c r="CU186" s="645"/>
      <c r="CV186" s="1826"/>
      <c r="CW186" s="646"/>
    </row>
    <row r="187" spans="1:101">
      <c r="A187" s="14" t="s">
        <v>232</v>
      </c>
      <c r="B187" s="1037" t="s">
        <v>148</v>
      </c>
      <c r="C187" s="254"/>
      <c r="D187" s="587"/>
      <c r="E187" s="71"/>
      <c r="F187" s="1041"/>
      <c r="G187" s="1041"/>
      <c r="H187" s="1041"/>
      <c r="I187" s="1041"/>
      <c r="J187" s="1041"/>
      <c r="K187" s="1041"/>
      <c r="L187" s="59">
        <f>SUM(G187:K187)</f>
        <v>0</v>
      </c>
      <c r="M187" s="989"/>
      <c r="N187" s="1979"/>
      <c r="O187" s="1826"/>
      <c r="P187" s="1826"/>
      <c r="Q187" s="645"/>
      <c r="R187" s="1826"/>
      <c r="S187" s="645"/>
      <c r="T187" s="1826"/>
      <c r="U187" s="645"/>
      <c r="V187" s="1826"/>
      <c r="W187" s="646"/>
      <c r="X187" s="645"/>
      <c r="Y187" s="645"/>
      <c r="Z187" s="1826"/>
      <c r="AA187" s="645"/>
      <c r="AB187" s="1826"/>
      <c r="AC187" s="646"/>
      <c r="AE187" s="33"/>
      <c r="AF187" s="1982"/>
      <c r="AG187" s="1826"/>
      <c r="AH187" s="1826"/>
      <c r="AI187" s="645"/>
      <c r="AJ187" s="1826"/>
      <c r="AK187" s="645"/>
      <c r="AL187" s="1826"/>
      <c r="AM187" s="645"/>
      <c r="AN187" s="1826"/>
      <c r="AO187" s="646"/>
      <c r="AP187" s="645"/>
      <c r="AQ187" s="645"/>
      <c r="AR187" s="1826"/>
      <c r="AS187" s="645"/>
      <c r="AT187" s="1826"/>
      <c r="AU187" s="646"/>
      <c r="AW187" s="33"/>
      <c r="AX187" s="1979"/>
      <c r="AY187" s="1826"/>
      <c r="AZ187" s="1826"/>
      <c r="BA187" s="645"/>
      <c r="BB187" s="1826"/>
      <c r="BC187" s="645"/>
      <c r="BD187" s="1826"/>
      <c r="BE187" s="645"/>
      <c r="BF187" s="1826"/>
      <c r="BG187" s="646"/>
      <c r="BH187" s="645"/>
      <c r="BI187" s="645"/>
      <c r="BJ187" s="1826"/>
      <c r="BK187" s="645"/>
      <c r="BL187" s="1826"/>
      <c r="BM187" s="646"/>
      <c r="BO187" s="33"/>
      <c r="BP187" s="1979"/>
      <c r="BQ187" s="1826"/>
      <c r="BR187" s="1826"/>
      <c r="BS187" s="645"/>
      <c r="BT187" s="1826"/>
      <c r="BU187" s="645"/>
      <c r="BV187" s="1826"/>
      <c r="BW187" s="645"/>
      <c r="BX187" s="1826"/>
      <c r="BY187" s="646"/>
      <c r="BZ187" s="645"/>
      <c r="CA187" s="645"/>
      <c r="CB187" s="1826"/>
      <c r="CC187" s="645"/>
      <c r="CD187" s="1826"/>
      <c r="CE187" s="646"/>
      <c r="CG187" s="33"/>
      <c r="CH187" s="1979"/>
      <c r="CI187" s="1826"/>
      <c r="CJ187" s="1826"/>
      <c r="CK187" s="645"/>
      <c r="CL187" s="1826"/>
      <c r="CM187" s="645"/>
      <c r="CN187" s="1826"/>
      <c r="CO187" s="645"/>
      <c r="CP187" s="1826"/>
      <c r="CQ187" s="646"/>
      <c r="CR187" s="645"/>
      <c r="CS187" s="645"/>
      <c r="CT187" s="1826"/>
      <c r="CU187" s="645"/>
      <c r="CV187" s="1826"/>
      <c r="CW187" s="646"/>
    </row>
    <row r="188" spans="1:101">
      <c r="A188" s="75" t="str">
        <f>A187</f>
        <v>Other Related Party d</v>
      </c>
      <c r="B188" s="1037" t="s">
        <v>149</v>
      </c>
      <c r="C188" s="254"/>
      <c r="D188" s="587"/>
      <c r="E188" s="71"/>
      <c r="F188" s="1041"/>
      <c r="G188" s="1041"/>
      <c r="H188" s="1041"/>
      <c r="I188" s="1041"/>
      <c r="J188" s="1041"/>
      <c r="K188" s="1041"/>
      <c r="L188" s="59">
        <f>SUM(G188:K188)</f>
        <v>0</v>
      </c>
      <c r="M188" s="989"/>
      <c r="N188" s="1979"/>
      <c r="O188" s="1826"/>
      <c r="P188" s="1826"/>
      <c r="Q188" s="645"/>
      <c r="R188" s="1826"/>
      <c r="S188" s="645"/>
      <c r="T188" s="1826"/>
      <c r="U188" s="645"/>
      <c r="V188" s="1826"/>
      <c r="W188" s="646"/>
      <c r="X188" s="645"/>
      <c r="Y188" s="645"/>
      <c r="Z188" s="1826"/>
      <c r="AA188" s="645"/>
      <c r="AB188" s="1826"/>
      <c r="AC188" s="646"/>
      <c r="AE188" s="33"/>
      <c r="AF188" s="1979"/>
      <c r="AG188" s="1826"/>
      <c r="AH188" s="1826"/>
      <c r="AI188" s="645"/>
      <c r="AJ188" s="1826"/>
      <c r="AK188" s="645"/>
      <c r="AL188" s="1826"/>
      <c r="AM188" s="645"/>
      <c r="AN188" s="1826"/>
      <c r="AO188" s="646"/>
      <c r="AP188" s="645"/>
      <c r="AQ188" s="645"/>
      <c r="AR188" s="1826"/>
      <c r="AS188" s="645"/>
      <c r="AT188" s="1826"/>
      <c r="AU188" s="646"/>
      <c r="AW188" s="33"/>
      <c r="AX188" s="1979"/>
      <c r="AY188" s="1826"/>
      <c r="AZ188" s="1826"/>
      <c r="BA188" s="645"/>
      <c r="BB188" s="1826"/>
      <c r="BC188" s="645"/>
      <c r="BD188" s="1826"/>
      <c r="BE188" s="645"/>
      <c r="BF188" s="1826"/>
      <c r="BG188" s="646"/>
      <c r="BH188" s="645"/>
      <c r="BI188" s="645"/>
      <c r="BJ188" s="1826"/>
      <c r="BK188" s="645"/>
      <c r="BL188" s="1826"/>
      <c r="BM188" s="646"/>
      <c r="BO188" s="33"/>
      <c r="BP188" s="1979"/>
      <c r="BQ188" s="1826"/>
      <c r="BR188" s="1826"/>
      <c r="BS188" s="645"/>
      <c r="BT188" s="1826"/>
      <c r="BU188" s="645"/>
      <c r="BV188" s="1826"/>
      <c r="BW188" s="645"/>
      <c r="BX188" s="1826"/>
      <c r="BY188" s="646"/>
      <c r="BZ188" s="645"/>
      <c r="CA188" s="645"/>
      <c r="CB188" s="1826"/>
      <c r="CC188" s="645"/>
      <c r="CD188" s="1826"/>
      <c r="CE188" s="646"/>
      <c r="CG188" s="33"/>
      <c r="CH188" s="1979"/>
      <c r="CI188" s="1826"/>
      <c r="CJ188" s="1826"/>
      <c r="CK188" s="645"/>
      <c r="CL188" s="1826"/>
      <c r="CM188" s="645"/>
      <c r="CN188" s="1826"/>
      <c r="CO188" s="645"/>
      <c r="CP188" s="1826"/>
      <c r="CQ188" s="646"/>
      <c r="CR188" s="645"/>
      <c r="CS188" s="645"/>
      <c r="CT188" s="1826"/>
      <c r="CU188" s="645"/>
      <c r="CV188" s="1826"/>
      <c r="CW188" s="646"/>
    </row>
    <row r="189" spans="1:101">
      <c r="A189" s="75" t="str">
        <f>A187</f>
        <v>Other Related Party d</v>
      </c>
      <c r="B189" s="1037" t="s">
        <v>150</v>
      </c>
      <c r="C189" s="254"/>
      <c r="D189" s="587"/>
      <c r="E189" s="71"/>
      <c r="F189" s="208">
        <f t="shared" ref="F189:L189" si="303">IF(ISERROR(F188/F187),0,F188/F187)</f>
        <v>0</v>
      </c>
      <c r="G189" s="208">
        <f t="shared" si="303"/>
        <v>0</v>
      </c>
      <c r="H189" s="208">
        <f t="shared" si="303"/>
        <v>0</v>
      </c>
      <c r="I189" s="208">
        <f t="shared" si="303"/>
        <v>0</v>
      </c>
      <c r="J189" s="208">
        <f t="shared" si="303"/>
        <v>0</v>
      </c>
      <c r="K189" s="208">
        <f t="shared" si="303"/>
        <v>0</v>
      </c>
      <c r="L189" s="208">
        <f t="shared" si="303"/>
        <v>0</v>
      </c>
      <c r="M189" s="989"/>
      <c r="N189" s="1979"/>
      <c r="O189" s="1826"/>
      <c r="P189" s="1826"/>
      <c r="Q189" s="645"/>
      <c r="R189" s="1826"/>
      <c r="S189" s="645"/>
      <c r="T189" s="1826"/>
      <c r="U189" s="645"/>
      <c r="V189" s="1826"/>
      <c r="W189" s="646"/>
      <c r="X189" s="645"/>
      <c r="Y189" s="645"/>
      <c r="Z189" s="1826"/>
      <c r="AA189" s="645"/>
      <c r="AB189" s="1826"/>
      <c r="AC189" s="646"/>
      <c r="AE189" s="33"/>
      <c r="AF189" s="1982"/>
      <c r="AG189" s="1826"/>
      <c r="AH189" s="1826"/>
      <c r="AI189" s="645"/>
      <c r="AJ189" s="1826"/>
      <c r="AK189" s="645"/>
      <c r="AL189" s="1826"/>
      <c r="AM189" s="645"/>
      <c r="AN189" s="1826"/>
      <c r="AO189" s="646"/>
      <c r="AP189" s="645"/>
      <c r="AQ189" s="645"/>
      <c r="AR189" s="1826"/>
      <c r="AS189" s="645"/>
      <c r="AT189" s="1826"/>
      <c r="AU189" s="646"/>
      <c r="AW189" s="33"/>
      <c r="AX189" s="1979"/>
      <c r="AY189" s="1826"/>
      <c r="AZ189" s="1826"/>
      <c r="BA189" s="645"/>
      <c r="BB189" s="1826"/>
      <c r="BC189" s="645"/>
      <c r="BD189" s="1826"/>
      <c r="BE189" s="645"/>
      <c r="BF189" s="1826"/>
      <c r="BG189" s="646"/>
      <c r="BH189" s="645"/>
      <c r="BI189" s="645"/>
      <c r="BJ189" s="1826"/>
      <c r="BK189" s="645"/>
      <c r="BL189" s="1826"/>
      <c r="BM189" s="646"/>
      <c r="BO189" s="33"/>
      <c r="BP189" s="1979"/>
      <c r="BQ189" s="1826"/>
      <c r="BR189" s="1826"/>
      <c r="BS189" s="645"/>
      <c r="BT189" s="1826"/>
      <c r="BU189" s="645"/>
      <c r="BV189" s="1826"/>
      <c r="BW189" s="645"/>
      <c r="BX189" s="1826"/>
      <c r="BY189" s="646"/>
      <c r="BZ189" s="645"/>
      <c r="CA189" s="645"/>
      <c r="CB189" s="1826"/>
      <c r="CC189" s="645"/>
      <c r="CD189" s="1826"/>
      <c r="CE189" s="646"/>
      <c r="CG189" s="33"/>
      <c r="CH189" s="1979"/>
      <c r="CI189" s="1826"/>
      <c r="CJ189" s="1826"/>
      <c r="CK189" s="645"/>
      <c r="CL189" s="1826"/>
      <c r="CM189" s="645"/>
      <c r="CN189" s="1826"/>
      <c r="CO189" s="645"/>
      <c r="CP189" s="1826"/>
      <c r="CQ189" s="646"/>
      <c r="CR189" s="645"/>
      <c r="CS189" s="645"/>
      <c r="CT189" s="1826"/>
      <c r="CU189" s="645"/>
      <c r="CV189" s="1826"/>
      <c r="CW189" s="646"/>
    </row>
    <row r="190" spans="1:101">
      <c r="A190" s="14" t="s">
        <v>619</v>
      </c>
      <c r="B190" s="1037" t="s">
        <v>148</v>
      </c>
      <c r="C190" s="254"/>
      <c r="D190" s="587"/>
      <c r="E190" s="71"/>
      <c r="F190" s="1041"/>
      <c r="G190" s="1041"/>
      <c r="H190" s="1041"/>
      <c r="I190" s="1041"/>
      <c r="J190" s="1041"/>
      <c r="K190" s="1041"/>
      <c r="L190" s="59">
        <f>SUM(G190:K190)</f>
        <v>0</v>
      </c>
      <c r="M190" s="989"/>
      <c r="N190" s="1979"/>
      <c r="O190" s="1826"/>
      <c r="P190" s="1826"/>
      <c r="Q190" s="645"/>
      <c r="R190" s="1826"/>
      <c r="S190" s="645"/>
      <c r="T190" s="1826"/>
      <c r="U190" s="645"/>
      <c r="V190" s="1826"/>
      <c r="W190" s="646"/>
      <c r="X190" s="645"/>
      <c r="Y190" s="645"/>
      <c r="Z190" s="1826"/>
      <c r="AA190" s="645"/>
      <c r="AB190" s="1826"/>
      <c r="AC190" s="646"/>
      <c r="AE190" s="33"/>
      <c r="AF190" s="1982"/>
      <c r="AG190" s="1826"/>
      <c r="AH190" s="1826"/>
      <c r="AI190" s="645"/>
      <c r="AJ190" s="1826"/>
      <c r="AK190" s="645"/>
      <c r="AL190" s="1826"/>
      <c r="AM190" s="645"/>
      <c r="AN190" s="1826"/>
      <c r="AO190" s="646"/>
      <c r="AP190" s="645"/>
      <c r="AQ190" s="645"/>
      <c r="AR190" s="1826"/>
      <c r="AS190" s="645"/>
      <c r="AT190" s="1826"/>
      <c r="AU190" s="646"/>
      <c r="AW190" s="33"/>
      <c r="AX190" s="1979"/>
      <c r="AY190" s="1826"/>
      <c r="AZ190" s="1826"/>
      <c r="BA190" s="645"/>
      <c r="BB190" s="1826"/>
      <c r="BC190" s="645"/>
      <c r="BD190" s="1826"/>
      <c r="BE190" s="645"/>
      <c r="BF190" s="1826"/>
      <c r="BG190" s="646"/>
      <c r="BH190" s="645"/>
      <c r="BI190" s="645"/>
      <c r="BJ190" s="1826"/>
      <c r="BK190" s="645"/>
      <c r="BL190" s="1826"/>
      <c r="BM190" s="646"/>
      <c r="BO190" s="33"/>
      <c r="BP190" s="1979"/>
      <c r="BQ190" s="1826"/>
      <c r="BR190" s="1826"/>
      <c r="BS190" s="645"/>
      <c r="BT190" s="1826"/>
      <c r="BU190" s="645"/>
      <c r="BV190" s="1826"/>
      <c r="BW190" s="645"/>
      <c r="BX190" s="1826"/>
      <c r="BY190" s="646"/>
      <c r="BZ190" s="645"/>
      <c r="CA190" s="645"/>
      <c r="CB190" s="1826"/>
      <c r="CC190" s="645"/>
      <c r="CD190" s="1826"/>
      <c r="CE190" s="646"/>
      <c r="CG190" s="33"/>
      <c r="CH190" s="1979"/>
      <c r="CI190" s="1826"/>
      <c r="CJ190" s="1826"/>
      <c r="CK190" s="645"/>
      <c r="CL190" s="1826"/>
      <c r="CM190" s="645"/>
      <c r="CN190" s="1826"/>
      <c r="CO190" s="645"/>
      <c r="CP190" s="1826"/>
      <c r="CQ190" s="646"/>
      <c r="CR190" s="645"/>
      <c r="CS190" s="645"/>
      <c r="CT190" s="1826"/>
      <c r="CU190" s="645"/>
      <c r="CV190" s="1826"/>
      <c r="CW190" s="646"/>
    </row>
    <row r="191" spans="1:101">
      <c r="A191" s="75" t="str">
        <f>A190</f>
        <v>Other Related Party e</v>
      </c>
      <c r="B191" s="1037" t="s">
        <v>149</v>
      </c>
      <c r="C191" s="254"/>
      <c r="D191" s="587"/>
      <c r="E191" s="71"/>
      <c r="F191" s="1041"/>
      <c r="G191" s="1041"/>
      <c r="H191" s="1041"/>
      <c r="I191" s="1041"/>
      <c r="J191" s="1041"/>
      <c r="K191" s="1041"/>
      <c r="L191" s="59">
        <f>SUM(G191:K191)</f>
        <v>0</v>
      </c>
      <c r="M191" s="989"/>
      <c r="N191" s="1979"/>
      <c r="O191" s="1826"/>
      <c r="P191" s="1826"/>
      <c r="Q191" s="645"/>
      <c r="R191" s="1826"/>
      <c r="S191" s="645"/>
      <c r="T191" s="1826"/>
      <c r="U191" s="645"/>
      <c r="V191" s="1826"/>
      <c r="W191" s="646"/>
      <c r="X191" s="645"/>
      <c r="Y191" s="645"/>
      <c r="Z191" s="1826"/>
      <c r="AA191" s="645"/>
      <c r="AB191" s="1826"/>
      <c r="AC191" s="646"/>
      <c r="AE191" s="33"/>
      <c r="AF191" s="1979"/>
      <c r="AG191" s="1826"/>
      <c r="AH191" s="1826"/>
      <c r="AI191" s="645"/>
      <c r="AJ191" s="1826"/>
      <c r="AK191" s="645"/>
      <c r="AL191" s="1826"/>
      <c r="AM191" s="645"/>
      <c r="AN191" s="1826"/>
      <c r="AO191" s="646"/>
      <c r="AP191" s="645"/>
      <c r="AQ191" s="645"/>
      <c r="AR191" s="1826"/>
      <c r="AS191" s="645"/>
      <c r="AT191" s="1826"/>
      <c r="AU191" s="646"/>
      <c r="AW191" s="33"/>
      <c r="AX191" s="1979"/>
      <c r="AY191" s="1826"/>
      <c r="AZ191" s="1826"/>
      <c r="BA191" s="645"/>
      <c r="BB191" s="1826"/>
      <c r="BC191" s="645"/>
      <c r="BD191" s="1826"/>
      <c r="BE191" s="645"/>
      <c r="BF191" s="1826"/>
      <c r="BG191" s="646"/>
      <c r="BH191" s="645"/>
      <c r="BI191" s="645"/>
      <c r="BJ191" s="1826"/>
      <c r="BK191" s="645"/>
      <c r="BL191" s="1826"/>
      <c r="BM191" s="646"/>
      <c r="BO191" s="33"/>
      <c r="BP191" s="1979"/>
      <c r="BQ191" s="1826"/>
      <c r="BR191" s="1826"/>
      <c r="BS191" s="645"/>
      <c r="BT191" s="1826"/>
      <c r="BU191" s="645"/>
      <c r="BV191" s="1826"/>
      <c r="BW191" s="645"/>
      <c r="BX191" s="1826"/>
      <c r="BY191" s="646"/>
      <c r="BZ191" s="645"/>
      <c r="CA191" s="645"/>
      <c r="CB191" s="1826"/>
      <c r="CC191" s="645"/>
      <c r="CD191" s="1826"/>
      <c r="CE191" s="646"/>
      <c r="CG191" s="33"/>
      <c r="CH191" s="1979"/>
      <c r="CI191" s="1826"/>
      <c r="CJ191" s="1826"/>
      <c r="CK191" s="645"/>
      <c r="CL191" s="1826"/>
      <c r="CM191" s="645"/>
      <c r="CN191" s="1826"/>
      <c r="CO191" s="645"/>
      <c r="CP191" s="1826"/>
      <c r="CQ191" s="646"/>
      <c r="CR191" s="645"/>
      <c r="CS191" s="645"/>
      <c r="CT191" s="1826"/>
      <c r="CU191" s="645"/>
      <c r="CV191" s="1826"/>
      <c r="CW191" s="646"/>
    </row>
    <row r="192" spans="1:101">
      <c r="A192" s="75" t="str">
        <f>A190</f>
        <v>Other Related Party e</v>
      </c>
      <c r="B192" s="1037" t="s">
        <v>150</v>
      </c>
      <c r="C192" s="254"/>
      <c r="D192" s="587"/>
      <c r="E192" s="71"/>
      <c r="F192" s="208">
        <f t="shared" ref="F192:L192" si="304">IF(ISERROR(F191/F190),0,F191/F190)</f>
        <v>0</v>
      </c>
      <c r="G192" s="208">
        <f t="shared" si="304"/>
        <v>0</v>
      </c>
      <c r="H192" s="208">
        <f t="shared" si="304"/>
        <v>0</v>
      </c>
      <c r="I192" s="208">
        <f t="shared" si="304"/>
        <v>0</v>
      </c>
      <c r="J192" s="208">
        <f t="shared" si="304"/>
        <v>0</v>
      </c>
      <c r="K192" s="208">
        <f t="shared" si="304"/>
        <v>0</v>
      </c>
      <c r="L192" s="208">
        <f t="shared" si="304"/>
        <v>0</v>
      </c>
      <c r="M192" s="989"/>
      <c r="N192" s="1979"/>
      <c r="O192" s="1826"/>
      <c r="P192" s="1826"/>
      <c r="Q192" s="645"/>
      <c r="R192" s="1826"/>
      <c r="S192" s="645"/>
      <c r="T192" s="1826"/>
      <c r="U192" s="645"/>
      <c r="V192" s="1826"/>
      <c r="W192" s="646"/>
      <c r="X192" s="645"/>
      <c r="Y192" s="645"/>
      <c r="Z192" s="1826"/>
      <c r="AA192" s="645"/>
      <c r="AB192" s="1826"/>
      <c r="AC192" s="646"/>
      <c r="AE192" s="33"/>
      <c r="AF192" s="1982"/>
      <c r="AG192" s="1826"/>
      <c r="AH192" s="1826"/>
      <c r="AI192" s="645"/>
      <c r="AJ192" s="1826"/>
      <c r="AK192" s="645"/>
      <c r="AL192" s="1826"/>
      <c r="AM192" s="645"/>
      <c r="AN192" s="1826"/>
      <c r="AO192" s="646"/>
      <c r="AP192" s="645"/>
      <c r="AQ192" s="645"/>
      <c r="AR192" s="1826"/>
      <c r="AS192" s="645"/>
      <c r="AT192" s="1826"/>
      <c r="AU192" s="646"/>
      <c r="AW192" s="33"/>
      <c r="AX192" s="1979"/>
      <c r="AY192" s="1826"/>
      <c r="AZ192" s="1826"/>
      <c r="BA192" s="645"/>
      <c r="BB192" s="1826"/>
      <c r="BC192" s="645"/>
      <c r="BD192" s="1826"/>
      <c r="BE192" s="645"/>
      <c r="BF192" s="1826"/>
      <c r="BG192" s="646"/>
      <c r="BH192" s="645"/>
      <c r="BI192" s="645"/>
      <c r="BJ192" s="1826"/>
      <c r="BK192" s="645"/>
      <c r="BL192" s="1826"/>
      <c r="BM192" s="646"/>
      <c r="BO192" s="33"/>
      <c r="BP192" s="1979"/>
      <c r="BQ192" s="1826"/>
      <c r="BR192" s="1826"/>
      <c r="BS192" s="645"/>
      <c r="BT192" s="1826"/>
      <c r="BU192" s="645"/>
      <c r="BV192" s="1826"/>
      <c r="BW192" s="645"/>
      <c r="BX192" s="1826"/>
      <c r="BY192" s="646"/>
      <c r="BZ192" s="645"/>
      <c r="CA192" s="645"/>
      <c r="CB192" s="1826"/>
      <c r="CC192" s="645"/>
      <c r="CD192" s="1826"/>
      <c r="CE192" s="646"/>
      <c r="CG192" s="33"/>
      <c r="CH192" s="1979"/>
      <c r="CI192" s="1826"/>
      <c r="CJ192" s="1826"/>
      <c r="CK192" s="645"/>
      <c r="CL192" s="1826"/>
      <c r="CM192" s="645"/>
      <c r="CN192" s="1826"/>
      <c r="CO192" s="645"/>
      <c r="CP192" s="1826"/>
      <c r="CQ192" s="646"/>
      <c r="CR192" s="645"/>
      <c r="CS192" s="645"/>
      <c r="CT192" s="1826"/>
      <c r="CU192" s="645"/>
      <c r="CV192" s="1826"/>
      <c r="CW192" s="646"/>
    </row>
    <row r="193" spans="1:102">
      <c r="A193" s="14" t="s">
        <v>620</v>
      </c>
      <c r="B193" s="1037" t="s">
        <v>148</v>
      </c>
      <c r="C193" s="254"/>
      <c r="D193" s="587"/>
      <c r="E193" s="71"/>
      <c r="F193" s="1041"/>
      <c r="G193" s="1041"/>
      <c r="H193" s="1041"/>
      <c r="I193" s="1041"/>
      <c r="J193" s="1041"/>
      <c r="K193" s="1041"/>
      <c r="L193" s="59">
        <f>SUM(G193:K193)</f>
        <v>0</v>
      </c>
      <c r="M193" s="989"/>
      <c r="N193" s="1979"/>
      <c r="O193" s="1826"/>
      <c r="P193" s="1826"/>
      <c r="Q193" s="645"/>
      <c r="R193" s="1826"/>
      <c r="S193" s="645"/>
      <c r="T193" s="1826"/>
      <c r="U193" s="645"/>
      <c r="V193" s="1826"/>
      <c r="W193" s="646"/>
      <c r="X193" s="645"/>
      <c r="Y193" s="645"/>
      <c r="Z193" s="1826"/>
      <c r="AA193" s="645"/>
      <c r="AB193" s="1826"/>
      <c r="AC193" s="646"/>
      <c r="AE193" s="33"/>
      <c r="AF193" s="1982"/>
      <c r="AG193" s="1826"/>
      <c r="AH193" s="1826"/>
      <c r="AI193" s="645"/>
      <c r="AJ193" s="1826"/>
      <c r="AK193" s="645"/>
      <c r="AL193" s="1826"/>
      <c r="AM193" s="645"/>
      <c r="AN193" s="1826"/>
      <c r="AO193" s="646"/>
      <c r="AP193" s="645"/>
      <c r="AQ193" s="645"/>
      <c r="AR193" s="1826"/>
      <c r="AS193" s="645"/>
      <c r="AT193" s="1826"/>
      <c r="AU193" s="646"/>
      <c r="AW193" s="33"/>
      <c r="AX193" s="1979"/>
      <c r="AY193" s="1826"/>
      <c r="AZ193" s="1826"/>
      <c r="BA193" s="645"/>
      <c r="BB193" s="1826"/>
      <c r="BC193" s="645"/>
      <c r="BD193" s="1826"/>
      <c r="BE193" s="645"/>
      <c r="BF193" s="1826"/>
      <c r="BG193" s="646"/>
      <c r="BH193" s="645"/>
      <c r="BI193" s="645"/>
      <c r="BJ193" s="1826"/>
      <c r="BK193" s="645"/>
      <c r="BL193" s="1826"/>
      <c r="BM193" s="646"/>
      <c r="BO193" s="33"/>
      <c r="BP193" s="1979"/>
      <c r="BQ193" s="1826"/>
      <c r="BR193" s="1826"/>
      <c r="BS193" s="645"/>
      <c r="BT193" s="1826"/>
      <c r="BU193" s="645"/>
      <c r="BV193" s="1826"/>
      <c r="BW193" s="645"/>
      <c r="BX193" s="1826"/>
      <c r="BY193" s="646"/>
      <c r="BZ193" s="645"/>
      <c r="CA193" s="645"/>
      <c r="CB193" s="1826"/>
      <c r="CC193" s="645"/>
      <c r="CD193" s="1826"/>
      <c r="CE193" s="646"/>
      <c r="CG193" s="33"/>
      <c r="CH193" s="1979"/>
      <c r="CI193" s="1826"/>
      <c r="CJ193" s="1826"/>
      <c r="CK193" s="645"/>
      <c r="CL193" s="1826"/>
      <c r="CM193" s="645"/>
      <c r="CN193" s="1826"/>
      <c r="CO193" s="645"/>
      <c r="CP193" s="1826"/>
      <c r="CQ193" s="646"/>
      <c r="CR193" s="645"/>
      <c r="CS193" s="645"/>
      <c r="CT193" s="1826"/>
      <c r="CU193" s="645"/>
      <c r="CV193" s="1826"/>
      <c r="CW193" s="646"/>
    </row>
    <row r="194" spans="1:102">
      <c r="A194" s="75" t="str">
        <f>A193</f>
        <v>Other Related Party f</v>
      </c>
      <c r="B194" s="1037" t="s">
        <v>149</v>
      </c>
      <c r="C194" s="254"/>
      <c r="D194" s="587"/>
      <c r="E194" s="71"/>
      <c r="F194" s="1041"/>
      <c r="G194" s="1041"/>
      <c r="H194" s="1041"/>
      <c r="I194" s="1041"/>
      <c r="J194" s="1041"/>
      <c r="K194" s="1041"/>
      <c r="L194" s="59">
        <f>SUM(G194:K194)</f>
        <v>0</v>
      </c>
      <c r="M194" s="989"/>
      <c r="N194" s="1979"/>
      <c r="O194" s="1826"/>
      <c r="P194" s="1826"/>
      <c r="Q194" s="645"/>
      <c r="R194" s="1826"/>
      <c r="S194" s="645"/>
      <c r="T194" s="1826"/>
      <c r="U194" s="645"/>
      <c r="V194" s="1826"/>
      <c r="W194" s="646"/>
      <c r="X194" s="645"/>
      <c r="Y194" s="645"/>
      <c r="Z194" s="1826"/>
      <c r="AA194" s="645"/>
      <c r="AB194" s="1826"/>
      <c r="AC194" s="646"/>
      <c r="AE194" s="33"/>
      <c r="AF194" s="1979"/>
      <c r="AG194" s="1826"/>
      <c r="AH194" s="1826"/>
      <c r="AI194" s="645"/>
      <c r="AJ194" s="1826"/>
      <c r="AK194" s="645"/>
      <c r="AL194" s="1826"/>
      <c r="AM194" s="645"/>
      <c r="AN194" s="1826"/>
      <c r="AO194" s="646"/>
      <c r="AP194" s="645"/>
      <c r="AQ194" s="645"/>
      <c r="AR194" s="1826"/>
      <c r="AS194" s="645"/>
      <c r="AT194" s="1826"/>
      <c r="AU194" s="646"/>
      <c r="AW194" s="33"/>
      <c r="AX194" s="1979"/>
      <c r="AY194" s="1826"/>
      <c r="AZ194" s="1826"/>
      <c r="BA194" s="645"/>
      <c r="BB194" s="1826"/>
      <c r="BC194" s="645"/>
      <c r="BD194" s="1826"/>
      <c r="BE194" s="645"/>
      <c r="BF194" s="1826"/>
      <c r="BG194" s="646"/>
      <c r="BH194" s="645"/>
      <c r="BI194" s="645"/>
      <c r="BJ194" s="1826"/>
      <c r="BK194" s="645"/>
      <c r="BL194" s="1826"/>
      <c r="BM194" s="646"/>
      <c r="BO194" s="33"/>
      <c r="BP194" s="1979"/>
      <c r="BQ194" s="1826"/>
      <c r="BR194" s="1826"/>
      <c r="BS194" s="645"/>
      <c r="BT194" s="1826"/>
      <c r="BU194" s="645"/>
      <c r="BV194" s="1826"/>
      <c r="BW194" s="645"/>
      <c r="BX194" s="1826"/>
      <c r="BY194" s="646"/>
      <c r="BZ194" s="645"/>
      <c r="CA194" s="645"/>
      <c r="CB194" s="1826"/>
      <c r="CC194" s="645"/>
      <c r="CD194" s="1826"/>
      <c r="CE194" s="646"/>
      <c r="CG194" s="33"/>
      <c r="CH194" s="1979"/>
      <c r="CI194" s="1826"/>
      <c r="CJ194" s="1826"/>
      <c r="CK194" s="645"/>
      <c r="CL194" s="1826"/>
      <c r="CM194" s="645"/>
      <c r="CN194" s="1826"/>
      <c r="CO194" s="645"/>
      <c r="CP194" s="1826"/>
      <c r="CQ194" s="646"/>
      <c r="CR194" s="645"/>
      <c r="CS194" s="645"/>
      <c r="CT194" s="1826"/>
      <c r="CU194" s="645"/>
      <c r="CV194" s="1826"/>
      <c r="CW194" s="646"/>
    </row>
    <row r="195" spans="1:102">
      <c r="A195" s="75" t="str">
        <f>A193</f>
        <v>Other Related Party f</v>
      </c>
      <c r="B195" s="1037" t="s">
        <v>150</v>
      </c>
      <c r="C195" s="254"/>
      <c r="D195" s="587"/>
      <c r="E195" s="71"/>
      <c r="F195" s="208">
        <f t="shared" ref="F195:L195" si="305">IF(ISERROR(F194/F193),0,F194/F193)</f>
        <v>0</v>
      </c>
      <c r="G195" s="208">
        <f t="shared" si="305"/>
        <v>0</v>
      </c>
      <c r="H195" s="208">
        <f t="shared" si="305"/>
        <v>0</v>
      </c>
      <c r="I195" s="208">
        <f t="shared" si="305"/>
        <v>0</v>
      </c>
      <c r="J195" s="208">
        <f t="shared" si="305"/>
        <v>0</v>
      </c>
      <c r="K195" s="208">
        <f t="shared" si="305"/>
        <v>0</v>
      </c>
      <c r="L195" s="208">
        <f t="shared" si="305"/>
        <v>0</v>
      </c>
      <c r="M195" s="989"/>
      <c r="N195" s="1979"/>
      <c r="O195" s="1826"/>
      <c r="P195" s="1826"/>
      <c r="Q195" s="645"/>
      <c r="R195" s="1826"/>
      <c r="S195" s="645"/>
      <c r="T195" s="1826"/>
      <c r="U195" s="645"/>
      <c r="V195" s="1826"/>
      <c r="W195" s="646"/>
      <c r="X195" s="645"/>
      <c r="Y195" s="645"/>
      <c r="Z195" s="1826"/>
      <c r="AA195" s="645"/>
      <c r="AB195" s="1826"/>
      <c r="AC195" s="646"/>
      <c r="AE195" s="33"/>
      <c r="AF195" s="1982"/>
      <c r="AG195" s="1826"/>
      <c r="AH195" s="1826"/>
      <c r="AI195" s="645"/>
      <c r="AJ195" s="1826"/>
      <c r="AK195" s="645"/>
      <c r="AL195" s="1826"/>
      <c r="AM195" s="645"/>
      <c r="AN195" s="1826"/>
      <c r="AO195" s="646"/>
      <c r="AP195" s="645"/>
      <c r="AQ195" s="645"/>
      <c r="AR195" s="1826"/>
      <c r="AS195" s="645"/>
      <c r="AT195" s="1826"/>
      <c r="AU195" s="646"/>
      <c r="AW195" s="33"/>
      <c r="AX195" s="1979"/>
      <c r="AY195" s="1826"/>
      <c r="AZ195" s="1826"/>
      <c r="BA195" s="645"/>
      <c r="BB195" s="1826"/>
      <c r="BC195" s="645"/>
      <c r="BD195" s="1826"/>
      <c r="BE195" s="645"/>
      <c r="BF195" s="1826"/>
      <c r="BG195" s="646"/>
      <c r="BH195" s="645"/>
      <c r="BI195" s="645"/>
      <c r="BJ195" s="1826"/>
      <c r="BK195" s="645"/>
      <c r="BL195" s="1826"/>
      <c r="BM195" s="646"/>
      <c r="BO195" s="33"/>
      <c r="BP195" s="1979"/>
      <c r="BQ195" s="1826"/>
      <c r="BR195" s="1826"/>
      <c r="BS195" s="645"/>
      <c r="BT195" s="1826"/>
      <c r="BU195" s="645"/>
      <c r="BV195" s="1826"/>
      <c r="BW195" s="645"/>
      <c r="BX195" s="1826"/>
      <c r="BY195" s="646"/>
      <c r="BZ195" s="645"/>
      <c r="CA195" s="645"/>
      <c r="CB195" s="1826"/>
      <c r="CC195" s="645"/>
      <c r="CD195" s="1826"/>
      <c r="CE195" s="646"/>
      <c r="CG195" s="33"/>
      <c r="CH195" s="1979"/>
      <c r="CI195" s="1826"/>
      <c r="CJ195" s="1826"/>
      <c r="CK195" s="645"/>
      <c r="CL195" s="1826"/>
      <c r="CM195" s="645"/>
      <c r="CN195" s="1826"/>
      <c r="CO195" s="645"/>
      <c r="CP195" s="1826"/>
      <c r="CQ195" s="646"/>
      <c r="CR195" s="645"/>
      <c r="CS195" s="645"/>
      <c r="CT195" s="1826"/>
      <c r="CU195" s="645"/>
      <c r="CV195" s="1826"/>
      <c r="CW195" s="646"/>
    </row>
    <row r="196" spans="1:102">
      <c r="A196" s="1037" t="s">
        <v>151</v>
      </c>
      <c r="B196" s="1037" t="s">
        <v>148</v>
      </c>
      <c r="C196" s="254"/>
      <c r="D196" s="587"/>
      <c r="E196" s="71"/>
      <c r="F196" s="1041"/>
      <c r="G196" s="1041"/>
      <c r="H196" s="1041"/>
      <c r="I196" s="1041"/>
      <c r="J196" s="1041"/>
      <c r="K196" s="1041"/>
      <c r="L196" s="59">
        <f>SUM(G196:K196)</f>
        <v>0</v>
      </c>
      <c r="M196" s="989"/>
      <c r="N196" s="1979"/>
      <c r="O196" s="1826"/>
      <c r="P196" s="1826"/>
      <c r="Q196" s="645"/>
      <c r="R196" s="1826"/>
      <c r="S196" s="645"/>
      <c r="T196" s="1826"/>
      <c r="U196" s="645"/>
      <c r="V196" s="1826"/>
      <c r="W196" s="646"/>
      <c r="X196" s="645"/>
      <c r="Y196" s="645"/>
      <c r="Z196" s="1826"/>
      <c r="AA196" s="645"/>
      <c r="AB196" s="1826"/>
      <c r="AC196" s="646"/>
      <c r="AE196" s="33"/>
      <c r="AF196" s="1982"/>
      <c r="AG196" s="1826"/>
      <c r="AH196" s="1826"/>
      <c r="AI196" s="645"/>
      <c r="AJ196" s="1826"/>
      <c r="AK196" s="645"/>
      <c r="AL196" s="1826"/>
      <c r="AM196" s="645"/>
      <c r="AN196" s="1826"/>
      <c r="AO196" s="646"/>
      <c r="AP196" s="645"/>
      <c r="AQ196" s="645"/>
      <c r="AR196" s="1826"/>
      <c r="AS196" s="645"/>
      <c r="AT196" s="1826"/>
      <c r="AU196" s="646"/>
      <c r="AW196" s="33"/>
      <c r="AX196" s="1979"/>
      <c r="AY196" s="1826"/>
      <c r="AZ196" s="1826"/>
      <c r="BA196" s="645"/>
      <c r="BB196" s="1826"/>
      <c r="BC196" s="645"/>
      <c r="BD196" s="1826"/>
      <c r="BE196" s="645"/>
      <c r="BF196" s="1826"/>
      <c r="BG196" s="646"/>
      <c r="BH196" s="645"/>
      <c r="BI196" s="645"/>
      <c r="BJ196" s="1826"/>
      <c r="BK196" s="645"/>
      <c r="BL196" s="1826"/>
      <c r="BM196" s="646"/>
      <c r="BO196" s="33"/>
      <c r="BP196" s="1979"/>
      <c r="BQ196" s="1826"/>
      <c r="BR196" s="1826"/>
      <c r="BS196" s="645"/>
      <c r="BT196" s="1826"/>
      <c r="BU196" s="645"/>
      <c r="BV196" s="1826"/>
      <c r="BW196" s="645"/>
      <c r="BX196" s="1826"/>
      <c r="BY196" s="646"/>
      <c r="BZ196" s="645"/>
      <c r="CA196" s="645"/>
      <c r="CB196" s="1826"/>
      <c r="CC196" s="645"/>
      <c r="CD196" s="1826"/>
      <c r="CE196" s="646"/>
      <c r="CG196" s="33"/>
      <c r="CH196" s="1979"/>
      <c r="CI196" s="1826"/>
      <c r="CJ196" s="1826"/>
      <c r="CK196" s="645"/>
      <c r="CL196" s="1826"/>
      <c r="CM196" s="645"/>
      <c r="CN196" s="1826"/>
      <c r="CO196" s="645"/>
      <c r="CP196" s="1826"/>
      <c r="CQ196" s="646"/>
      <c r="CR196" s="645"/>
      <c r="CS196" s="645"/>
      <c r="CT196" s="1826"/>
      <c r="CU196" s="645"/>
      <c r="CV196" s="1826"/>
      <c r="CW196" s="646"/>
    </row>
    <row r="197" spans="1:102">
      <c r="A197" s="1037" t="s">
        <v>151</v>
      </c>
      <c r="B197" s="1037" t="s">
        <v>149</v>
      </c>
      <c r="C197" s="254"/>
      <c r="D197" s="587"/>
      <c r="E197" s="71"/>
      <c r="F197" s="1041"/>
      <c r="G197" s="1041"/>
      <c r="H197" s="1041"/>
      <c r="I197" s="1041"/>
      <c r="J197" s="1041"/>
      <c r="K197" s="1041"/>
      <c r="L197" s="59">
        <f>SUM(G197:K197)</f>
        <v>0</v>
      </c>
      <c r="M197" s="989"/>
      <c r="N197" s="1979"/>
      <c r="O197" s="1826"/>
      <c r="P197" s="1826"/>
      <c r="Q197" s="645"/>
      <c r="R197" s="1826"/>
      <c r="S197" s="645"/>
      <c r="T197" s="1826"/>
      <c r="U197" s="645"/>
      <c r="V197" s="1826"/>
      <c r="W197" s="646"/>
      <c r="X197" s="645"/>
      <c r="Y197" s="645"/>
      <c r="Z197" s="1826"/>
      <c r="AA197" s="645"/>
      <c r="AB197" s="1826"/>
      <c r="AC197" s="646"/>
      <c r="AE197" s="33"/>
      <c r="AF197" s="1979"/>
      <c r="AG197" s="1826"/>
      <c r="AH197" s="1826"/>
      <c r="AI197" s="645"/>
      <c r="AJ197" s="1826"/>
      <c r="AK197" s="645"/>
      <c r="AL197" s="1826"/>
      <c r="AM197" s="645"/>
      <c r="AN197" s="1826"/>
      <c r="AO197" s="646"/>
      <c r="AP197" s="645"/>
      <c r="AQ197" s="645"/>
      <c r="AR197" s="1826"/>
      <c r="AS197" s="645"/>
      <c r="AT197" s="1826"/>
      <c r="AU197" s="646"/>
      <c r="AW197" s="33"/>
      <c r="AX197" s="1979"/>
      <c r="AY197" s="1826"/>
      <c r="AZ197" s="1826"/>
      <c r="BA197" s="645"/>
      <c r="BB197" s="1826"/>
      <c r="BC197" s="645"/>
      <c r="BD197" s="1826"/>
      <c r="BE197" s="645"/>
      <c r="BF197" s="1826"/>
      <c r="BG197" s="646"/>
      <c r="BH197" s="645"/>
      <c r="BI197" s="645"/>
      <c r="BJ197" s="1826"/>
      <c r="BK197" s="645"/>
      <c r="BL197" s="1826"/>
      <c r="BM197" s="646"/>
      <c r="BO197" s="33"/>
      <c r="BP197" s="1979"/>
      <c r="BQ197" s="1826"/>
      <c r="BR197" s="1826"/>
      <c r="BS197" s="645"/>
      <c r="BT197" s="1826"/>
      <c r="BU197" s="645"/>
      <c r="BV197" s="1826"/>
      <c r="BW197" s="645"/>
      <c r="BX197" s="1826"/>
      <c r="BY197" s="646"/>
      <c r="BZ197" s="645"/>
      <c r="CA197" s="645"/>
      <c r="CB197" s="1826"/>
      <c r="CC197" s="645"/>
      <c r="CD197" s="1826"/>
      <c r="CE197" s="646"/>
      <c r="CG197" s="33"/>
      <c r="CH197" s="1979"/>
      <c r="CI197" s="1826"/>
      <c r="CJ197" s="1826"/>
      <c r="CK197" s="645"/>
      <c r="CL197" s="1826"/>
      <c r="CM197" s="645"/>
      <c r="CN197" s="1826"/>
      <c r="CO197" s="645"/>
      <c r="CP197" s="1826"/>
      <c r="CQ197" s="646"/>
      <c r="CR197" s="645"/>
      <c r="CS197" s="645"/>
      <c r="CT197" s="1826"/>
      <c r="CU197" s="645"/>
      <c r="CV197" s="1826"/>
      <c r="CW197" s="646"/>
    </row>
    <row r="198" spans="1:102">
      <c r="A198" s="1037" t="s">
        <v>151</v>
      </c>
      <c r="B198" s="1037" t="s">
        <v>150</v>
      </c>
      <c r="C198" s="254"/>
      <c r="D198" s="587"/>
      <c r="E198" s="71"/>
      <c r="F198" s="208">
        <f t="shared" ref="F198:L198" si="306">IF(ISERROR(F197/F196),0,F197/F196)</f>
        <v>0</v>
      </c>
      <c r="G198" s="208">
        <f t="shared" si="306"/>
        <v>0</v>
      </c>
      <c r="H198" s="208">
        <f t="shared" si="306"/>
        <v>0</v>
      </c>
      <c r="I198" s="208">
        <f t="shared" si="306"/>
        <v>0</v>
      </c>
      <c r="J198" s="208">
        <f t="shared" si="306"/>
        <v>0</v>
      </c>
      <c r="K198" s="208">
        <f t="shared" si="306"/>
        <v>0</v>
      </c>
      <c r="L198" s="1827">
        <f t="shared" si="306"/>
        <v>0</v>
      </c>
      <c r="M198" s="989"/>
      <c r="N198" s="1979"/>
      <c r="O198" s="1828"/>
      <c r="P198" s="1826"/>
      <c r="Q198" s="645"/>
      <c r="R198" s="1826"/>
      <c r="S198" s="645"/>
      <c r="T198" s="1826"/>
      <c r="U198" s="645"/>
      <c r="V198" s="1826"/>
      <c r="W198" s="646"/>
      <c r="X198" s="645"/>
      <c r="Y198" s="645"/>
      <c r="Z198" s="1826"/>
      <c r="AA198" s="645"/>
      <c r="AB198" s="1826"/>
      <c r="AC198" s="646"/>
      <c r="AE198" s="33"/>
      <c r="AF198" s="1979"/>
      <c r="AG198" s="1828"/>
      <c r="AH198" s="1826"/>
      <c r="AI198" s="645"/>
      <c r="AJ198" s="1826"/>
      <c r="AK198" s="645"/>
      <c r="AL198" s="1826"/>
      <c r="AM198" s="645"/>
      <c r="AN198" s="1826"/>
      <c r="AO198" s="646"/>
      <c r="AP198" s="645"/>
      <c r="AQ198" s="645"/>
      <c r="AR198" s="1826"/>
      <c r="AS198" s="645"/>
      <c r="AT198" s="1826"/>
      <c r="AU198" s="646"/>
      <c r="AW198" s="33"/>
      <c r="AX198" s="1979"/>
      <c r="AY198" s="1828"/>
      <c r="AZ198" s="1826"/>
      <c r="BA198" s="645"/>
      <c r="BB198" s="1826"/>
      <c r="BC198" s="645"/>
      <c r="BD198" s="1826"/>
      <c r="BE198" s="645"/>
      <c r="BF198" s="1826"/>
      <c r="BG198" s="646"/>
      <c r="BH198" s="645"/>
      <c r="BI198" s="645"/>
      <c r="BJ198" s="1826"/>
      <c r="BK198" s="645"/>
      <c r="BL198" s="1826"/>
      <c r="BM198" s="646"/>
      <c r="BO198" s="33"/>
      <c r="BP198" s="1979"/>
      <c r="BQ198" s="1828"/>
      <c r="BR198" s="1826"/>
      <c r="BS198" s="645"/>
      <c r="BT198" s="1826"/>
      <c r="BU198" s="645"/>
      <c r="BV198" s="1826"/>
      <c r="BW198" s="645"/>
      <c r="BX198" s="1826"/>
      <c r="BY198" s="646"/>
      <c r="BZ198" s="645"/>
      <c r="CA198" s="645"/>
      <c r="CB198" s="1826"/>
      <c r="CC198" s="645"/>
      <c r="CD198" s="1826"/>
      <c r="CE198" s="646"/>
      <c r="CG198" s="33"/>
      <c r="CH198" s="1979"/>
      <c r="CI198" s="1828"/>
      <c r="CJ198" s="1826"/>
      <c r="CK198" s="645"/>
      <c r="CL198" s="1826"/>
      <c r="CM198" s="645"/>
      <c r="CN198" s="1826"/>
      <c r="CO198" s="645"/>
      <c r="CP198" s="1826"/>
      <c r="CQ198" s="646"/>
      <c r="CR198" s="645"/>
      <c r="CS198" s="645"/>
      <c r="CT198" s="1826"/>
      <c r="CU198" s="645"/>
      <c r="CV198" s="1826"/>
      <c r="CW198" s="646"/>
    </row>
    <row r="199" spans="1:102">
      <c r="A199" s="1280" t="s">
        <v>1338</v>
      </c>
      <c r="F199" s="1829">
        <f>IF(F174&gt;0,IF(F196&gt;=(0.75*SUM(F174,F178,F181,F184,F187,F190,F193,F196)),"Allowed","Disallowed"),0)</f>
        <v>0</v>
      </c>
      <c r="G199" s="1829">
        <f t="shared" ref="G199:K199" si="307">IF(G174&gt;0,IF(G196&gt;=(0.75*SUM(G174,G178,G181,G184,G187,G190,G193,G196)),"Allowed","Disallowed"),0)</f>
        <v>0</v>
      </c>
      <c r="H199" s="1829">
        <f t="shared" si="307"/>
        <v>0</v>
      </c>
      <c r="I199" s="1829">
        <f t="shared" si="307"/>
        <v>0</v>
      </c>
      <c r="J199" s="1829">
        <f t="shared" si="307"/>
        <v>0</v>
      </c>
      <c r="K199" s="1829">
        <f t="shared" si="307"/>
        <v>0</v>
      </c>
      <c r="L199" s="1822"/>
      <c r="M199" s="989"/>
      <c r="N199" s="1979"/>
      <c r="O199" s="574">
        <f>O175</f>
        <v>0</v>
      </c>
      <c r="P199" s="574">
        <f t="shared" ref="P199:R199" si="308">P175</f>
        <v>0</v>
      </c>
      <c r="Q199" s="1830">
        <f t="shared" si="308"/>
        <v>0</v>
      </c>
      <c r="R199" s="574">
        <f t="shared" si="308"/>
        <v>0</v>
      </c>
      <c r="S199" s="587"/>
      <c r="T199" s="574">
        <f>T175</f>
        <v>0</v>
      </c>
      <c r="U199" s="1830">
        <f t="shared" ref="U199:W199" si="309">U175</f>
        <v>0</v>
      </c>
      <c r="V199" s="574">
        <f t="shared" si="309"/>
        <v>0</v>
      </c>
      <c r="W199" s="584">
        <f t="shared" si="309"/>
        <v>0</v>
      </c>
      <c r="X199" s="1822"/>
      <c r="Y199" s="1037" t="s">
        <v>1620</v>
      </c>
      <c r="Z199" s="574">
        <f>IF(AD175="disallowed",0,Z175)</f>
        <v>0</v>
      </c>
      <c r="AA199" s="574">
        <f>IF(AD175="disallowed",0,AA175)</f>
        <v>0</v>
      </c>
      <c r="AB199" s="574">
        <f>IF(AD175="disallowed",0,AB175)</f>
        <v>0</v>
      </c>
      <c r="AC199" s="574">
        <f>IF(AD175="disallowed",0,AC175)</f>
        <v>0</v>
      </c>
      <c r="AE199" s="33"/>
      <c r="AF199" s="1979"/>
      <c r="AG199" s="574">
        <f>AG175</f>
        <v>0</v>
      </c>
      <c r="AH199" s="574">
        <f t="shared" ref="AH199:AJ199" si="310">AH175</f>
        <v>0</v>
      </c>
      <c r="AI199" s="1830">
        <f t="shared" si="310"/>
        <v>0</v>
      </c>
      <c r="AJ199" s="574">
        <f t="shared" si="310"/>
        <v>0</v>
      </c>
      <c r="AK199" s="587"/>
      <c r="AL199" s="574">
        <f>AL175</f>
        <v>0</v>
      </c>
      <c r="AM199" s="1830">
        <f t="shared" ref="AM199:AO199" si="311">AM175</f>
        <v>0</v>
      </c>
      <c r="AN199" s="574">
        <f t="shared" si="311"/>
        <v>0</v>
      </c>
      <c r="AO199" s="584">
        <f t="shared" si="311"/>
        <v>0</v>
      </c>
      <c r="AP199" s="1822"/>
      <c r="AQ199" s="1037" t="s">
        <v>1620</v>
      </c>
      <c r="AR199" s="574">
        <f>IF(AV175="disallowed",0,AR175)</f>
        <v>0</v>
      </c>
      <c r="AS199" s="574">
        <f>IF(AV175="disallowed",0,AS175)</f>
        <v>0</v>
      </c>
      <c r="AT199" s="574">
        <f>IF(AV175="disallowed",0,AT175)</f>
        <v>0</v>
      </c>
      <c r="AU199" s="574">
        <f>IF(AV175="disallowed",0,AU175)</f>
        <v>0</v>
      </c>
      <c r="AW199" s="33"/>
      <c r="AX199" s="1979"/>
      <c r="AY199" s="574">
        <f>AY175</f>
        <v>0</v>
      </c>
      <c r="AZ199" s="574">
        <f t="shared" ref="AZ199:BB199" si="312">AZ175</f>
        <v>0</v>
      </c>
      <c r="BA199" s="1830">
        <f t="shared" si="312"/>
        <v>0</v>
      </c>
      <c r="BB199" s="574">
        <f t="shared" si="312"/>
        <v>0</v>
      </c>
      <c r="BC199" s="587"/>
      <c r="BD199" s="574">
        <f>BD175</f>
        <v>0</v>
      </c>
      <c r="BE199" s="1830">
        <f t="shared" ref="BE199:BG199" si="313">BE175</f>
        <v>0</v>
      </c>
      <c r="BF199" s="574">
        <f t="shared" si="313"/>
        <v>0</v>
      </c>
      <c r="BG199" s="584">
        <f t="shared" si="313"/>
        <v>0</v>
      </c>
      <c r="BH199" s="1822"/>
      <c r="BI199" s="1037" t="s">
        <v>1620</v>
      </c>
      <c r="BJ199" s="574">
        <f>IF(BN175="disallowed",0,BJ175)</f>
        <v>0</v>
      </c>
      <c r="BK199" s="574">
        <f>IF(BN175="disallowed",0,BK175)</f>
        <v>0</v>
      </c>
      <c r="BL199" s="574">
        <f>IF(BN175="disallowed",0,BL175)</f>
        <v>0</v>
      </c>
      <c r="BM199" s="574">
        <f>IF(BN175="disallowed",0,BM175)</f>
        <v>0</v>
      </c>
      <c r="BO199" s="33"/>
      <c r="BP199" s="1979"/>
      <c r="BQ199" s="574">
        <f>BQ175</f>
        <v>0</v>
      </c>
      <c r="BR199" s="574">
        <f t="shared" ref="BR199:BT199" si="314">BR175</f>
        <v>0</v>
      </c>
      <c r="BS199" s="1830">
        <f t="shared" si="314"/>
        <v>0</v>
      </c>
      <c r="BT199" s="574">
        <f t="shared" si="314"/>
        <v>0</v>
      </c>
      <c r="BU199" s="587"/>
      <c r="BV199" s="574">
        <f>BV175</f>
        <v>0</v>
      </c>
      <c r="BW199" s="1830">
        <f t="shared" ref="BW199:BY199" si="315">BW175</f>
        <v>0</v>
      </c>
      <c r="BX199" s="574">
        <f t="shared" si="315"/>
        <v>0</v>
      </c>
      <c r="BY199" s="584">
        <f t="shared" si="315"/>
        <v>0</v>
      </c>
      <c r="BZ199" s="1822"/>
      <c r="CA199" s="1037" t="s">
        <v>1620</v>
      </c>
      <c r="CB199" s="574">
        <f>IF(CF175="disallowed",0,CB175)</f>
        <v>0</v>
      </c>
      <c r="CC199" s="574">
        <f>IF(CF175="disallowed",0,CC175)</f>
        <v>0</v>
      </c>
      <c r="CD199" s="574">
        <f>IF(CF175="disallowed",0,CD175)</f>
        <v>0</v>
      </c>
      <c r="CE199" s="574">
        <f>IF(CF175="disallowed",0,CE175)</f>
        <v>0</v>
      </c>
      <c r="CG199" s="33"/>
      <c r="CH199" s="1979"/>
      <c r="CI199" s="574">
        <f>CI175</f>
        <v>0</v>
      </c>
      <c r="CJ199" s="574">
        <f t="shared" ref="CJ199:CL199" si="316">CJ175</f>
        <v>0</v>
      </c>
      <c r="CK199" s="1830">
        <f t="shared" si="316"/>
        <v>0</v>
      </c>
      <c r="CL199" s="574">
        <f t="shared" si="316"/>
        <v>0</v>
      </c>
      <c r="CM199" s="587"/>
      <c r="CN199" s="574">
        <f>CN175</f>
        <v>0</v>
      </c>
      <c r="CO199" s="1830">
        <f t="shared" ref="CO199:CQ199" si="317">CO175</f>
        <v>0</v>
      </c>
      <c r="CP199" s="574">
        <f t="shared" si="317"/>
        <v>0</v>
      </c>
      <c r="CQ199" s="584">
        <f t="shared" si="317"/>
        <v>0</v>
      </c>
      <c r="CR199" s="1822"/>
      <c r="CS199" s="1037" t="s">
        <v>1620</v>
      </c>
      <c r="CT199" s="574">
        <f>IF(CX175="disallowed",0,CT175)</f>
        <v>0</v>
      </c>
      <c r="CU199" s="574">
        <f>IF(CX175="disallowed",0,CU175)</f>
        <v>0</v>
      </c>
      <c r="CV199" s="574">
        <f>IF(CX175="disallowed",0,CV175)</f>
        <v>0</v>
      </c>
      <c r="CW199" s="574">
        <f>IF(CX175="disallowed",0,CW175)</f>
        <v>0</v>
      </c>
    </row>
    <row r="200" spans="1:102" ht="38.25">
      <c r="M200" s="989"/>
      <c r="N200" s="1979"/>
      <c r="O200" s="1814" t="s">
        <v>1601</v>
      </c>
      <c r="P200" s="1814"/>
      <c r="Q200" s="1814"/>
      <c r="R200" s="1814"/>
      <c r="S200" s="580"/>
      <c r="T200" s="1814" t="s">
        <v>1603</v>
      </c>
      <c r="U200" s="1814"/>
      <c r="V200" s="1814"/>
      <c r="W200" s="1814"/>
      <c r="X200" s="1815"/>
      <c r="Y200" s="1815"/>
      <c r="Z200" s="1816" t="s">
        <v>1337</v>
      </c>
      <c r="AA200" s="1816"/>
      <c r="AB200" s="1816"/>
      <c r="AC200" s="1816"/>
      <c r="AE200" s="33"/>
      <c r="AF200" s="1979"/>
      <c r="AG200" s="1814" t="s">
        <v>1601</v>
      </c>
      <c r="AH200" s="1814"/>
      <c r="AI200" s="1814"/>
      <c r="AJ200" s="1814"/>
      <c r="AK200" s="580"/>
      <c r="AL200" s="1814" t="s">
        <v>1603</v>
      </c>
      <c r="AM200" s="1814"/>
      <c r="AN200" s="1814"/>
      <c r="AO200" s="1814"/>
      <c r="AP200" s="1815"/>
      <c r="AQ200" s="1815"/>
      <c r="AR200" s="1816" t="s">
        <v>1337</v>
      </c>
      <c r="AS200" s="1816"/>
      <c r="AT200" s="1816"/>
      <c r="AU200" s="1816"/>
      <c r="AW200" s="33"/>
      <c r="AX200" s="1979"/>
      <c r="AY200" s="1814" t="s">
        <v>1601</v>
      </c>
      <c r="AZ200" s="1814"/>
      <c r="BA200" s="1814"/>
      <c r="BB200" s="1814"/>
      <c r="BC200" s="580"/>
      <c r="BD200" s="1814" t="s">
        <v>1603</v>
      </c>
      <c r="BE200" s="1814"/>
      <c r="BF200" s="1814"/>
      <c r="BG200" s="1814"/>
      <c r="BH200" s="1815"/>
      <c r="BI200" s="1815"/>
      <c r="BJ200" s="1816" t="s">
        <v>1337</v>
      </c>
      <c r="BK200" s="1816"/>
      <c r="BL200" s="1816"/>
      <c r="BM200" s="1816"/>
      <c r="BO200" s="33"/>
      <c r="BP200" s="1979"/>
      <c r="BQ200" s="1814" t="s">
        <v>1601</v>
      </c>
      <c r="BR200" s="1814"/>
      <c r="BS200" s="1814"/>
      <c r="BT200" s="1814"/>
      <c r="BU200" s="580"/>
      <c r="BV200" s="1814" t="s">
        <v>1603</v>
      </c>
      <c r="BW200" s="1814"/>
      <c r="BX200" s="1814"/>
      <c r="BY200" s="1814"/>
      <c r="BZ200" s="1815"/>
      <c r="CA200" s="1815"/>
      <c r="CB200" s="1816" t="s">
        <v>1337</v>
      </c>
      <c r="CC200" s="1816"/>
      <c r="CD200" s="1816"/>
      <c r="CE200" s="1816"/>
      <c r="CG200" s="33"/>
      <c r="CH200" s="1979"/>
      <c r="CI200" s="1814" t="s">
        <v>1601</v>
      </c>
      <c r="CJ200" s="1814"/>
      <c r="CK200" s="1814"/>
      <c r="CL200" s="1814"/>
      <c r="CM200" s="580"/>
      <c r="CN200" s="1814" t="s">
        <v>1603</v>
      </c>
      <c r="CO200" s="1814"/>
      <c r="CP200" s="1814"/>
      <c r="CQ200" s="1814"/>
      <c r="CR200" s="1815"/>
      <c r="CS200" s="1815"/>
      <c r="CT200" s="1816" t="s">
        <v>1337</v>
      </c>
      <c r="CU200" s="1816"/>
      <c r="CV200" s="1816"/>
      <c r="CW200" s="1816"/>
    </row>
    <row r="201" spans="1:102" ht="51">
      <c r="A201" s="583" t="str">
        <f>Cover!C28</f>
        <v>- none -</v>
      </c>
      <c r="M201" s="989"/>
      <c r="N201" s="1979"/>
      <c r="O201" s="1042" t="s">
        <v>1309</v>
      </c>
      <c r="P201" s="1817" t="s">
        <v>1602</v>
      </c>
      <c r="Q201" s="1817" t="s">
        <v>199</v>
      </c>
      <c r="R201" s="1817" t="s">
        <v>317</v>
      </c>
      <c r="S201" s="1310"/>
      <c r="T201" s="1042" t="s">
        <v>1309</v>
      </c>
      <c r="U201" s="1817" t="s">
        <v>1602</v>
      </c>
      <c r="V201" s="1817" t="s">
        <v>199</v>
      </c>
      <c r="W201" s="1817" t="s">
        <v>317</v>
      </c>
      <c r="X201" s="1310"/>
      <c r="Y201" s="1036"/>
      <c r="Z201" s="1042" t="s">
        <v>1309</v>
      </c>
      <c r="AA201" s="1817" t="s">
        <v>1602</v>
      </c>
      <c r="AB201" s="1817" t="s">
        <v>199</v>
      </c>
      <c r="AC201" s="1817" t="s">
        <v>317</v>
      </c>
      <c r="AE201" s="33"/>
      <c r="AF201" s="1979"/>
      <c r="AG201" s="1042" t="s">
        <v>1309</v>
      </c>
      <c r="AH201" s="1817" t="s">
        <v>1602</v>
      </c>
      <c r="AI201" s="1817" t="s">
        <v>199</v>
      </c>
      <c r="AJ201" s="1817" t="s">
        <v>317</v>
      </c>
      <c r="AK201" s="1310"/>
      <c r="AL201" s="1042" t="s">
        <v>1309</v>
      </c>
      <c r="AM201" s="1817" t="s">
        <v>1602</v>
      </c>
      <c r="AN201" s="1817" t="s">
        <v>199</v>
      </c>
      <c r="AO201" s="1817" t="s">
        <v>317</v>
      </c>
      <c r="AP201" s="1310"/>
      <c r="AQ201" s="1036"/>
      <c r="AR201" s="1042" t="s">
        <v>1309</v>
      </c>
      <c r="AS201" s="1817" t="s">
        <v>1602</v>
      </c>
      <c r="AT201" s="1817" t="s">
        <v>199</v>
      </c>
      <c r="AU201" s="1817" t="s">
        <v>317</v>
      </c>
      <c r="AW201" s="33"/>
      <c r="AX201" s="1979"/>
      <c r="AY201" s="1042" t="s">
        <v>1309</v>
      </c>
      <c r="AZ201" s="1817" t="s">
        <v>1602</v>
      </c>
      <c r="BA201" s="1817" t="s">
        <v>199</v>
      </c>
      <c r="BB201" s="1817" t="s">
        <v>317</v>
      </c>
      <c r="BC201" s="1310"/>
      <c r="BD201" s="1042" t="s">
        <v>1309</v>
      </c>
      <c r="BE201" s="1817" t="s">
        <v>1602</v>
      </c>
      <c r="BF201" s="1817" t="s">
        <v>199</v>
      </c>
      <c r="BG201" s="1817" t="s">
        <v>317</v>
      </c>
      <c r="BH201" s="1310"/>
      <c r="BI201" s="1036"/>
      <c r="BJ201" s="1042" t="s">
        <v>1309</v>
      </c>
      <c r="BK201" s="1817" t="s">
        <v>1602</v>
      </c>
      <c r="BL201" s="1817" t="s">
        <v>199</v>
      </c>
      <c r="BM201" s="1817" t="s">
        <v>317</v>
      </c>
      <c r="BO201" s="33"/>
      <c r="BP201" s="1979"/>
      <c r="BQ201" s="1042" t="s">
        <v>1309</v>
      </c>
      <c r="BR201" s="1817" t="s">
        <v>1602</v>
      </c>
      <c r="BS201" s="1817" t="s">
        <v>199</v>
      </c>
      <c r="BT201" s="1817" t="s">
        <v>317</v>
      </c>
      <c r="BU201" s="1310"/>
      <c r="BV201" s="1042" t="s">
        <v>1309</v>
      </c>
      <c r="BW201" s="1817" t="s">
        <v>1602</v>
      </c>
      <c r="BX201" s="1817" t="s">
        <v>199</v>
      </c>
      <c r="BY201" s="1817" t="s">
        <v>317</v>
      </c>
      <c r="BZ201" s="1310"/>
      <c r="CA201" s="1036"/>
      <c r="CB201" s="1042" t="s">
        <v>1309</v>
      </c>
      <c r="CC201" s="1817" t="s">
        <v>1602</v>
      </c>
      <c r="CD201" s="1817" t="s">
        <v>199</v>
      </c>
      <c r="CE201" s="1817" t="s">
        <v>317</v>
      </c>
      <c r="CG201" s="33"/>
      <c r="CH201" s="1979"/>
      <c r="CI201" s="1042" t="s">
        <v>1309</v>
      </c>
      <c r="CJ201" s="1817" t="s">
        <v>1602</v>
      </c>
      <c r="CK201" s="1817" t="s">
        <v>199</v>
      </c>
      <c r="CL201" s="1817" t="s">
        <v>317</v>
      </c>
      <c r="CM201" s="1310"/>
      <c r="CN201" s="1042" t="s">
        <v>1309</v>
      </c>
      <c r="CO201" s="1817" t="s">
        <v>1602</v>
      </c>
      <c r="CP201" s="1817" t="s">
        <v>199</v>
      </c>
      <c r="CQ201" s="1817" t="s">
        <v>317</v>
      </c>
      <c r="CR201" s="1310"/>
      <c r="CS201" s="1036"/>
      <c r="CT201" s="1042" t="s">
        <v>1309</v>
      </c>
      <c r="CU201" s="1817" t="s">
        <v>1602</v>
      </c>
      <c r="CV201" s="1817" t="s">
        <v>199</v>
      </c>
      <c r="CW201" s="1817" t="s">
        <v>317</v>
      </c>
    </row>
    <row r="202" spans="1:102">
      <c r="A202" s="49" t="s">
        <v>147</v>
      </c>
      <c r="B202" s="1037" t="s">
        <v>148</v>
      </c>
      <c r="C202" s="254"/>
      <c r="D202" s="587"/>
      <c r="E202" s="71"/>
      <c r="F202" s="1041"/>
      <c r="G202" s="1041"/>
      <c r="H202" s="1041"/>
      <c r="I202" s="1041"/>
      <c r="J202" s="1041"/>
      <c r="K202" s="1041"/>
      <c r="L202" s="59">
        <f>SUM(G202:K202)</f>
        <v>0</v>
      </c>
      <c r="M202" s="989"/>
      <c r="N202" s="1979"/>
      <c r="O202" s="250"/>
      <c r="P202" s="250"/>
      <c r="Q202" s="580"/>
      <c r="R202" s="250"/>
      <c r="S202" s="580"/>
      <c r="T202" s="250"/>
      <c r="U202" s="580"/>
      <c r="V202" s="250"/>
      <c r="W202" s="1818"/>
      <c r="X202" s="580"/>
      <c r="Y202" s="580"/>
      <c r="Z202" s="250"/>
      <c r="AA202" s="580"/>
      <c r="AB202" s="250"/>
      <c r="AC202" s="1818"/>
      <c r="AE202" s="33"/>
      <c r="AF202" s="1979"/>
      <c r="AG202" s="250"/>
      <c r="AH202" s="250"/>
      <c r="AI202" s="580"/>
      <c r="AJ202" s="250"/>
      <c r="AK202" s="580"/>
      <c r="AL202" s="250"/>
      <c r="AM202" s="580"/>
      <c r="AN202" s="250"/>
      <c r="AO202" s="1818"/>
      <c r="AP202" s="580"/>
      <c r="AQ202" s="580"/>
      <c r="AR202" s="250"/>
      <c r="AS202" s="580"/>
      <c r="AT202" s="250"/>
      <c r="AU202" s="1818"/>
      <c r="AW202" s="33"/>
      <c r="AX202" s="1979"/>
      <c r="AY202" s="250"/>
      <c r="AZ202" s="250"/>
      <c r="BA202" s="580"/>
      <c r="BB202" s="250"/>
      <c r="BC202" s="580"/>
      <c r="BD202" s="250"/>
      <c r="BE202" s="580"/>
      <c r="BF202" s="250"/>
      <c r="BG202" s="1818"/>
      <c r="BH202" s="580"/>
      <c r="BI202" s="580"/>
      <c r="BJ202" s="250"/>
      <c r="BK202" s="580"/>
      <c r="BL202" s="250"/>
      <c r="BM202" s="1818"/>
      <c r="BO202" s="33"/>
      <c r="BP202" s="1979"/>
      <c r="BQ202" s="250"/>
      <c r="BR202" s="250"/>
      <c r="BS202" s="580"/>
      <c r="BT202" s="250"/>
      <c r="BU202" s="580"/>
      <c r="BV202" s="250"/>
      <c r="BW202" s="580"/>
      <c r="BX202" s="250"/>
      <c r="BY202" s="1818"/>
      <c r="BZ202" s="580"/>
      <c r="CA202" s="580"/>
      <c r="CB202" s="250"/>
      <c r="CC202" s="580"/>
      <c r="CD202" s="250"/>
      <c r="CE202" s="1818"/>
      <c r="CG202" s="33"/>
      <c r="CH202" s="1979"/>
      <c r="CI202" s="250"/>
      <c r="CJ202" s="250"/>
      <c r="CK202" s="580"/>
      <c r="CL202" s="250"/>
      <c r="CM202" s="580"/>
      <c r="CN202" s="250"/>
      <c r="CO202" s="580"/>
      <c r="CP202" s="250"/>
      <c r="CQ202" s="1818"/>
      <c r="CR202" s="580"/>
      <c r="CS202" s="580"/>
      <c r="CT202" s="250"/>
      <c r="CU202" s="580"/>
      <c r="CV202" s="250"/>
      <c r="CW202" s="1818"/>
    </row>
    <row r="203" spans="1:102">
      <c r="A203" s="49" t="s">
        <v>147</v>
      </c>
      <c r="B203" s="1037" t="s">
        <v>149</v>
      </c>
      <c r="C203" s="254"/>
      <c r="D203" s="587"/>
      <c r="E203" s="71"/>
      <c r="F203" s="1041"/>
      <c r="G203" s="1041"/>
      <c r="H203" s="1041"/>
      <c r="I203" s="1041"/>
      <c r="J203" s="1041"/>
      <c r="K203" s="1041"/>
      <c r="L203" s="59">
        <f>SUM(G203:K203)</f>
        <v>0</v>
      </c>
      <c r="M203" s="989"/>
      <c r="N203" s="1979"/>
      <c r="O203" s="583">
        <f>'C1 - Costs Matrix 2011'!$W$68+'C1 - Costs Matrix 2011'!$Q$68</f>
        <v>0</v>
      </c>
      <c r="P203" s="583">
        <f>'C1 - Costs Matrix 2011'!$AQ$68</f>
        <v>0</v>
      </c>
      <c r="Q203" s="1819">
        <f>'C1 - Costs Matrix 2011'!$AG$68</f>
        <v>0</v>
      </c>
      <c r="R203" s="583">
        <f>'C1 - Costs Matrix 2011'!$AP$68</f>
        <v>0</v>
      </c>
      <c r="S203" s="587"/>
      <c r="T203" s="1820"/>
      <c r="U203" s="1821"/>
      <c r="V203" s="14"/>
      <c r="W203" s="1821"/>
      <c r="X203" s="1822"/>
      <c r="Y203" s="1389" t="s">
        <v>1622</v>
      </c>
      <c r="Z203" s="1823">
        <f>O203-T203</f>
        <v>0</v>
      </c>
      <c r="AA203" s="1824">
        <f t="shared" ref="AA203:AC203" si="318">P203-U203</f>
        <v>0</v>
      </c>
      <c r="AB203" s="1823">
        <f t="shared" si="318"/>
        <v>0</v>
      </c>
      <c r="AC203" s="1825">
        <f t="shared" si="318"/>
        <v>0</v>
      </c>
      <c r="AD203" s="1829">
        <f>G227</f>
        <v>0</v>
      </c>
      <c r="AE203" s="33"/>
      <c r="AF203" s="1979"/>
      <c r="AG203" s="583">
        <f>'C1 - Costs Matrix 2012'!$W$68+'C1 - Costs Matrix 2012'!$Q$68</f>
        <v>0</v>
      </c>
      <c r="AH203" s="583">
        <f>'C1 - Costs Matrix 2012'!$AQ$68</f>
        <v>0</v>
      </c>
      <c r="AI203" s="1819">
        <f>'C1 - Costs Matrix 2012'!$AG$68</f>
        <v>0</v>
      </c>
      <c r="AJ203" s="583">
        <f>'C1 - Costs Matrix 2012'!$AP$68</f>
        <v>0</v>
      </c>
      <c r="AK203" s="587"/>
      <c r="AL203" s="1820"/>
      <c r="AM203" s="1821"/>
      <c r="AN203" s="14"/>
      <c r="AO203" s="1821"/>
      <c r="AP203" s="1822"/>
      <c r="AQ203" s="1389" t="s">
        <v>1622</v>
      </c>
      <c r="AR203" s="1823">
        <f>AG203-AL203</f>
        <v>0</v>
      </c>
      <c r="AS203" s="1824">
        <f t="shared" ref="AS203" si="319">AH203-AM203</f>
        <v>0</v>
      </c>
      <c r="AT203" s="1823">
        <f t="shared" ref="AT203" si="320">AI203-AN203</f>
        <v>0</v>
      </c>
      <c r="AU203" s="1825">
        <f t="shared" ref="AU203" si="321">AJ203-AO203</f>
        <v>0</v>
      </c>
      <c r="AV203" s="1829">
        <f>H227</f>
        <v>0</v>
      </c>
      <c r="AW203" s="33"/>
      <c r="AX203" s="1979"/>
      <c r="AY203" s="583">
        <f>'C1 - Costs Matrix 2013'!$W$68+'C1 - Costs Matrix 2013'!$Q$68</f>
        <v>0</v>
      </c>
      <c r="AZ203" s="583">
        <f>'C1 - Costs Matrix 2013'!$AQ$68</f>
        <v>0</v>
      </c>
      <c r="BA203" s="1819">
        <f>'C1 - Costs Matrix 2013'!$AG$68</f>
        <v>0</v>
      </c>
      <c r="BB203" s="583">
        <f>'C1 - Costs Matrix 2013'!$AP$68</f>
        <v>0</v>
      </c>
      <c r="BC203" s="587"/>
      <c r="BD203" s="1820"/>
      <c r="BE203" s="1821"/>
      <c r="BF203" s="14"/>
      <c r="BG203" s="1821"/>
      <c r="BH203" s="1822"/>
      <c r="BI203" s="1389" t="s">
        <v>1622</v>
      </c>
      <c r="BJ203" s="1823">
        <f>AY203-BD203</f>
        <v>0</v>
      </c>
      <c r="BK203" s="1824">
        <f t="shared" ref="BK203" si="322">AZ203-BE203</f>
        <v>0</v>
      </c>
      <c r="BL203" s="1823">
        <f t="shared" ref="BL203" si="323">BA203-BF203</f>
        <v>0</v>
      </c>
      <c r="BM203" s="1825">
        <f t="shared" ref="BM203" si="324">BB203-BG203</f>
        <v>0</v>
      </c>
      <c r="BN203" s="1829">
        <f>I227</f>
        <v>0</v>
      </c>
      <c r="BO203" s="33"/>
      <c r="BP203" s="1979"/>
      <c r="BQ203" s="583">
        <f>'C1 - Costs Matrix 2014'!$W$68+'C1 - Costs Matrix 2014'!$Q$68</f>
        <v>0</v>
      </c>
      <c r="BR203" s="583">
        <f>'C1 - Costs Matrix 2014'!$AQ$68</f>
        <v>0</v>
      </c>
      <c r="BS203" s="1819">
        <f>'C1 - Costs Matrix 2014'!$AG$68</f>
        <v>0</v>
      </c>
      <c r="BT203" s="583">
        <f>'C1 - Costs Matrix 2014'!$AP$68</f>
        <v>0</v>
      </c>
      <c r="BU203" s="587"/>
      <c r="BV203" s="1820"/>
      <c r="BW203" s="1821"/>
      <c r="BX203" s="14"/>
      <c r="BY203" s="1821"/>
      <c r="BZ203" s="1822"/>
      <c r="CA203" s="1389" t="s">
        <v>1622</v>
      </c>
      <c r="CB203" s="1823">
        <f>BQ203-BV203</f>
        <v>0</v>
      </c>
      <c r="CC203" s="1824">
        <f t="shared" ref="CC203" si="325">BR203-BW203</f>
        <v>0</v>
      </c>
      <c r="CD203" s="1823">
        <f t="shared" ref="CD203" si="326">BS203-BX203</f>
        <v>0</v>
      </c>
      <c r="CE203" s="1825">
        <f t="shared" ref="CE203" si="327">BT203-BY203</f>
        <v>0</v>
      </c>
      <c r="CF203" s="1829">
        <f>J227</f>
        <v>0</v>
      </c>
      <c r="CG203" s="33"/>
      <c r="CH203" s="1979"/>
      <c r="CI203" s="583">
        <f>'C1 - Costs Matrix 2015'!$W$68+'C1 - Costs Matrix 2015'!$Q$68</f>
        <v>0</v>
      </c>
      <c r="CJ203" s="583">
        <f>'C1 - Costs Matrix 2015'!$AQ$68</f>
        <v>0</v>
      </c>
      <c r="CK203" s="1819">
        <f>'C1 - Costs Matrix 2015'!$AG$68</f>
        <v>0</v>
      </c>
      <c r="CL203" s="583">
        <f>'C1 - Costs Matrix 2015'!$AP$68</f>
        <v>0</v>
      </c>
      <c r="CM203" s="587"/>
      <c r="CN203" s="1820"/>
      <c r="CO203" s="1821"/>
      <c r="CP203" s="14"/>
      <c r="CQ203" s="1821"/>
      <c r="CR203" s="1822"/>
      <c r="CS203" s="1389" t="s">
        <v>1622</v>
      </c>
      <c r="CT203" s="1823">
        <f>CI203-CN203</f>
        <v>0</v>
      </c>
      <c r="CU203" s="1824">
        <f t="shared" ref="CU203" si="328">CJ203-CO203</f>
        <v>0</v>
      </c>
      <c r="CV203" s="1823">
        <f t="shared" ref="CV203" si="329">CK203-CP203</f>
        <v>0</v>
      </c>
      <c r="CW203" s="1825">
        <f t="shared" ref="CW203" si="330">CL203-CQ203</f>
        <v>0</v>
      </c>
      <c r="CX203" s="1829">
        <f>K227</f>
        <v>0</v>
      </c>
    </row>
    <row r="204" spans="1:102">
      <c r="A204" s="49" t="s">
        <v>147</v>
      </c>
      <c r="B204" s="1037" t="s">
        <v>150</v>
      </c>
      <c r="C204" s="254"/>
      <c r="D204" s="587"/>
      <c r="E204" s="71"/>
      <c r="F204" s="208">
        <f t="shared" ref="F204:L204" si="331">IF(ISERROR(F203/F202),0,F203/F202)</f>
        <v>0</v>
      </c>
      <c r="G204" s="208">
        <f t="shared" si="331"/>
        <v>0</v>
      </c>
      <c r="H204" s="208">
        <f t="shared" si="331"/>
        <v>0</v>
      </c>
      <c r="I204" s="208">
        <f t="shared" si="331"/>
        <v>0</v>
      </c>
      <c r="J204" s="208">
        <f t="shared" si="331"/>
        <v>0</v>
      </c>
      <c r="K204" s="208">
        <f t="shared" si="331"/>
        <v>0</v>
      </c>
      <c r="L204" s="208">
        <f t="shared" si="331"/>
        <v>0</v>
      </c>
      <c r="M204" s="989"/>
      <c r="N204" s="1979"/>
      <c r="O204" s="1826"/>
      <c r="P204" s="1826"/>
      <c r="Q204" s="645"/>
      <c r="R204" s="1826"/>
      <c r="S204" s="645"/>
      <c r="T204" s="1826"/>
      <c r="U204" s="645"/>
      <c r="V204" s="1826"/>
      <c r="W204" s="646"/>
      <c r="X204" s="645"/>
      <c r="Y204" s="645"/>
      <c r="Z204" s="1826"/>
      <c r="AA204" s="645"/>
      <c r="AB204" s="1826"/>
      <c r="AC204" s="646"/>
      <c r="AE204" s="33"/>
      <c r="AF204" s="1982"/>
      <c r="AG204" s="1826"/>
      <c r="AH204" s="1826"/>
      <c r="AI204" s="645"/>
      <c r="AJ204" s="1826"/>
      <c r="AK204" s="645"/>
      <c r="AL204" s="1826"/>
      <c r="AM204" s="645"/>
      <c r="AN204" s="1826"/>
      <c r="AO204" s="646"/>
      <c r="AP204" s="645"/>
      <c r="AQ204" s="645"/>
      <c r="AR204" s="1826"/>
      <c r="AS204" s="645"/>
      <c r="AT204" s="1826"/>
      <c r="AU204" s="646"/>
      <c r="AW204" s="33"/>
      <c r="AX204" s="1979"/>
      <c r="AY204" s="1826"/>
      <c r="AZ204" s="1826"/>
      <c r="BA204" s="645"/>
      <c r="BB204" s="1826"/>
      <c r="BC204" s="645"/>
      <c r="BD204" s="1826"/>
      <c r="BE204" s="645"/>
      <c r="BF204" s="1826"/>
      <c r="BG204" s="646"/>
      <c r="BH204" s="645"/>
      <c r="BI204" s="645"/>
      <c r="BJ204" s="1826"/>
      <c r="BK204" s="645"/>
      <c r="BL204" s="1826"/>
      <c r="BM204" s="646"/>
      <c r="BO204" s="33"/>
      <c r="BP204" s="1979"/>
      <c r="BQ204" s="1826"/>
      <c r="BR204" s="1826"/>
      <c r="BS204" s="645"/>
      <c r="BT204" s="1826"/>
      <c r="BU204" s="645"/>
      <c r="BV204" s="1826"/>
      <c r="BW204" s="645"/>
      <c r="BX204" s="1826"/>
      <c r="BY204" s="646"/>
      <c r="BZ204" s="645"/>
      <c r="CA204" s="645"/>
      <c r="CB204" s="1826"/>
      <c r="CC204" s="645"/>
      <c r="CD204" s="1826"/>
      <c r="CE204" s="646"/>
      <c r="CG204" s="33"/>
      <c r="CH204" s="1979"/>
      <c r="CI204" s="1826"/>
      <c r="CJ204" s="1826"/>
      <c r="CK204" s="645"/>
      <c r="CL204" s="1826"/>
      <c r="CM204" s="645"/>
      <c r="CN204" s="1826"/>
      <c r="CO204" s="645"/>
      <c r="CP204" s="1826"/>
      <c r="CQ204" s="646"/>
      <c r="CR204" s="645"/>
      <c r="CS204" s="645"/>
      <c r="CT204" s="1826"/>
      <c r="CU204" s="645"/>
      <c r="CV204" s="1826"/>
      <c r="CW204" s="646"/>
    </row>
    <row r="205" spans="1:102" ht="25.5">
      <c r="A205" s="1834" t="s">
        <v>1611</v>
      </c>
      <c r="B205" s="1037" t="s">
        <v>149</v>
      </c>
      <c r="C205" s="254"/>
      <c r="D205" s="587"/>
      <c r="E205" s="71"/>
      <c r="F205" s="1833"/>
      <c r="G205" s="1833"/>
      <c r="H205" s="1833"/>
      <c r="I205" s="1833"/>
      <c r="J205" s="1833"/>
      <c r="K205" s="1833"/>
      <c r="L205" s="208">
        <f>SUM(G205:K205)</f>
        <v>0</v>
      </c>
      <c r="M205" s="989"/>
      <c r="N205" s="1979"/>
      <c r="O205" s="14"/>
      <c r="P205" s="14"/>
      <c r="Q205" s="14"/>
      <c r="R205" s="14"/>
      <c r="S205" s="645"/>
      <c r="T205" s="1820"/>
      <c r="U205" s="14"/>
      <c r="V205" s="14"/>
      <c r="W205" s="14"/>
      <c r="X205" s="1822"/>
      <c r="Y205" s="1389"/>
      <c r="Z205" s="1823">
        <f>O205-T205</f>
        <v>0</v>
      </c>
      <c r="AA205" s="1824">
        <f t="shared" ref="AA205" si="332">P205-U205</f>
        <v>0</v>
      </c>
      <c r="AB205" s="1823">
        <f t="shared" ref="AB205" si="333">Q205-V205</f>
        <v>0</v>
      </c>
      <c r="AC205" s="1825">
        <f t="shared" ref="AC205" si="334">R205-W205</f>
        <v>0</v>
      </c>
      <c r="AE205" s="33"/>
      <c r="AF205" s="1982"/>
      <c r="AG205" s="14"/>
      <c r="AH205" s="14"/>
      <c r="AI205" s="14"/>
      <c r="AJ205" s="14"/>
      <c r="AK205" s="645"/>
      <c r="AL205" s="1820"/>
      <c r="AM205" s="14"/>
      <c r="AN205" s="14"/>
      <c r="AO205" s="14"/>
      <c r="AP205" s="1822"/>
      <c r="AQ205" s="1389"/>
      <c r="AR205" s="1823">
        <f>AG205-AL205</f>
        <v>0</v>
      </c>
      <c r="AS205" s="1824">
        <f t="shared" ref="AS205" si="335">AH205-AM205</f>
        <v>0</v>
      </c>
      <c r="AT205" s="1823">
        <f t="shared" ref="AT205" si="336">AI205-AN205</f>
        <v>0</v>
      </c>
      <c r="AU205" s="1825">
        <f t="shared" ref="AU205" si="337">AJ205-AO205</f>
        <v>0</v>
      </c>
      <c r="AW205" s="33"/>
      <c r="AX205" s="1979"/>
      <c r="AY205" s="14"/>
      <c r="AZ205" s="14"/>
      <c r="BA205" s="14"/>
      <c r="BB205" s="14"/>
      <c r="BC205" s="645"/>
      <c r="BD205" s="1820"/>
      <c r="BE205" s="14"/>
      <c r="BF205" s="14"/>
      <c r="BG205" s="14"/>
      <c r="BH205" s="1822"/>
      <c r="BI205" s="1389"/>
      <c r="BJ205" s="1823">
        <f>AY205-BD205</f>
        <v>0</v>
      </c>
      <c r="BK205" s="1824">
        <f t="shared" ref="BK205" si="338">AZ205-BE205</f>
        <v>0</v>
      </c>
      <c r="BL205" s="1823">
        <f t="shared" ref="BL205" si="339">BA205-BF205</f>
        <v>0</v>
      </c>
      <c r="BM205" s="1825">
        <f t="shared" ref="BM205" si="340">BB205-BG205</f>
        <v>0</v>
      </c>
      <c r="BO205" s="33"/>
      <c r="BP205" s="1979"/>
      <c r="BQ205" s="14"/>
      <c r="BR205" s="14"/>
      <c r="BS205" s="14"/>
      <c r="BT205" s="14"/>
      <c r="BU205" s="645"/>
      <c r="BV205" s="1820"/>
      <c r="BW205" s="14"/>
      <c r="BX205" s="14"/>
      <c r="BY205" s="14"/>
      <c r="BZ205" s="1822"/>
      <c r="CA205" s="1389"/>
      <c r="CB205" s="1823">
        <f>BQ205-BV205</f>
        <v>0</v>
      </c>
      <c r="CC205" s="1824">
        <f t="shared" ref="CC205" si="341">BR205-BW205</f>
        <v>0</v>
      </c>
      <c r="CD205" s="1823">
        <f t="shared" ref="CD205" si="342">BS205-BX205</f>
        <v>0</v>
      </c>
      <c r="CE205" s="1825">
        <f t="shared" ref="CE205" si="343">BT205-BY205</f>
        <v>0</v>
      </c>
      <c r="CG205" s="33"/>
      <c r="CH205" s="1979"/>
      <c r="CI205" s="14"/>
      <c r="CJ205" s="14"/>
      <c r="CK205" s="14"/>
      <c r="CL205" s="14"/>
      <c r="CM205" s="645"/>
      <c r="CN205" s="1820"/>
      <c r="CO205" s="14"/>
      <c r="CP205" s="14"/>
      <c r="CQ205" s="14"/>
      <c r="CR205" s="1822"/>
      <c r="CS205" s="1389"/>
      <c r="CT205" s="1823">
        <f>CI205-CN205</f>
        <v>0</v>
      </c>
      <c r="CU205" s="1824">
        <f t="shared" ref="CU205" si="344">CJ205-CO205</f>
        <v>0</v>
      </c>
      <c r="CV205" s="1823">
        <f t="shared" ref="CV205" si="345">CK205-CP205</f>
        <v>0</v>
      </c>
      <c r="CW205" s="1825">
        <f t="shared" ref="CW205" si="346">CL205-CQ205</f>
        <v>0</v>
      </c>
    </row>
    <row r="206" spans="1:102">
      <c r="A206" s="14" t="s">
        <v>229</v>
      </c>
      <c r="B206" s="1037" t="s">
        <v>148</v>
      </c>
      <c r="C206" s="254"/>
      <c r="D206" s="587"/>
      <c r="E206" s="71"/>
      <c r="F206" s="1041"/>
      <c r="G206" s="1041"/>
      <c r="H206" s="1041"/>
      <c r="I206" s="1041"/>
      <c r="J206" s="1041"/>
      <c r="K206" s="1041"/>
      <c r="L206" s="59">
        <f>SUM(G206:K206)</f>
        <v>0</v>
      </c>
      <c r="M206" s="989"/>
      <c r="N206" s="1979"/>
      <c r="O206" s="1826"/>
      <c r="P206" s="1826"/>
      <c r="Q206" s="645"/>
      <c r="R206" s="1826"/>
      <c r="S206" s="645"/>
      <c r="T206" s="1826"/>
      <c r="U206" s="645"/>
      <c r="V206" s="1826"/>
      <c r="W206" s="646"/>
      <c r="X206" s="645"/>
      <c r="Y206" s="645"/>
      <c r="Z206" s="1826"/>
      <c r="AA206" s="645"/>
      <c r="AB206" s="1826"/>
      <c r="AC206" s="646"/>
      <c r="AE206" s="33"/>
      <c r="AF206" s="1982"/>
      <c r="AG206" s="1826"/>
      <c r="AH206" s="1826"/>
      <c r="AI206" s="645"/>
      <c r="AJ206" s="1826"/>
      <c r="AK206" s="645"/>
      <c r="AL206" s="1826"/>
      <c r="AM206" s="645"/>
      <c r="AN206" s="1826"/>
      <c r="AO206" s="646"/>
      <c r="AP206" s="645"/>
      <c r="AQ206" s="645"/>
      <c r="AR206" s="1826"/>
      <c r="AS206" s="645"/>
      <c r="AT206" s="1826"/>
      <c r="AU206" s="646"/>
      <c r="AW206" s="33"/>
      <c r="AX206" s="1979"/>
      <c r="AY206" s="1826"/>
      <c r="AZ206" s="1826"/>
      <c r="BA206" s="645"/>
      <c r="BB206" s="1826"/>
      <c r="BC206" s="645"/>
      <c r="BD206" s="1826"/>
      <c r="BE206" s="645"/>
      <c r="BF206" s="1826"/>
      <c r="BG206" s="646"/>
      <c r="BH206" s="645"/>
      <c r="BI206" s="645"/>
      <c r="BJ206" s="1826"/>
      <c r="BK206" s="645"/>
      <c r="BL206" s="1826"/>
      <c r="BM206" s="646"/>
      <c r="BO206" s="33"/>
      <c r="BP206" s="1979"/>
      <c r="BQ206" s="1826"/>
      <c r="BR206" s="1826"/>
      <c r="BS206" s="645"/>
      <c r="BT206" s="1826"/>
      <c r="BU206" s="645"/>
      <c r="BV206" s="1826"/>
      <c r="BW206" s="645"/>
      <c r="BX206" s="1826"/>
      <c r="BY206" s="646"/>
      <c r="BZ206" s="645"/>
      <c r="CA206" s="645"/>
      <c r="CB206" s="1826"/>
      <c r="CC206" s="645"/>
      <c r="CD206" s="1826"/>
      <c r="CE206" s="646"/>
      <c r="CG206" s="33"/>
      <c r="CH206" s="1979"/>
      <c r="CI206" s="1826"/>
      <c r="CJ206" s="1826"/>
      <c r="CK206" s="645"/>
      <c r="CL206" s="1826"/>
      <c r="CM206" s="645"/>
      <c r="CN206" s="1826"/>
      <c r="CO206" s="645"/>
      <c r="CP206" s="1826"/>
      <c r="CQ206" s="646"/>
      <c r="CR206" s="645"/>
      <c r="CS206" s="645"/>
      <c r="CT206" s="1826"/>
      <c r="CU206" s="645"/>
      <c r="CV206" s="1826"/>
      <c r="CW206" s="646"/>
    </row>
    <row r="207" spans="1:102">
      <c r="A207" s="75" t="str">
        <f>A206</f>
        <v>Other Related Party a</v>
      </c>
      <c r="B207" s="1037" t="s">
        <v>149</v>
      </c>
      <c r="C207" s="254"/>
      <c r="D207" s="587"/>
      <c r="E207" s="71"/>
      <c r="F207" s="1041"/>
      <c r="G207" s="1041"/>
      <c r="H207" s="1041"/>
      <c r="I207" s="1041"/>
      <c r="J207" s="1041"/>
      <c r="K207" s="1041"/>
      <c r="L207" s="59">
        <f>SUM(G207:K207)</f>
        <v>0</v>
      </c>
      <c r="M207" s="989"/>
      <c r="N207" s="1979"/>
      <c r="O207" s="1826"/>
      <c r="P207" s="1826"/>
      <c r="Q207" s="645"/>
      <c r="R207" s="1826"/>
      <c r="S207" s="645"/>
      <c r="T207" s="1826"/>
      <c r="U207" s="645"/>
      <c r="V207" s="1826"/>
      <c r="W207" s="646"/>
      <c r="X207" s="645"/>
      <c r="Y207" s="645"/>
      <c r="Z207" s="1826"/>
      <c r="AA207" s="645"/>
      <c r="AB207" s="1826"/>
      <c r="AC207" s="646"/>
      <c r="AE207" s="33"/>
      <c r="AF207" s="1979"/>
      <c r="AG207" s="1826"/>
      <c r="AH207" s="1826"/>
      <c r="AI207" s="645"/>
      <c r="AJ207" s="1826"/>
      <c r="AK207" s="645"/>
      <c r="AL207" s="1826"/>
      <c r="AM207" s="645"/>
      <c r="AN207" s="1826"/>
      <c r="AO207" s="646"/>
      <c r="AP207" s="645"/>
      <c r="AQ207" s="645"/>
      <c r="AR207" s="1826"/>
      <c r="AS207" s="645"/>
      <c r="AT207" s="1826"/>
      <c r="AU207" s="646"/>
      <c r="AW207" s="33"/>
      <c r="AX207" s="1979"/>
      <c r="AY207" s="1826"/>
      <c r="AZ207" s="1826"/>
      <c r="BA207" s="645"/>
      <c r="BB207" s="1826"/>
      <c r="BC207" s="645"/>
      <c r="BD207" s="1826"/>
      <c r="BE207" s="645"/>
      <c r="BF207" s="1826"/>
      <c r="BG207" s="646"/>
      <c r="BH207" s="645"/>
      <c r="BI207" s="645"/>
      <c r="BJ207" s="1826"/>
      <c r="BK207" s="645"/>
      <c r="BL207" s="1826"/>
      <c r="BM207" s="646"/>
      <c r="BO207" s="33"/>
      <c r="BP207" s="1979"/>
      <c r="BQ207" s="1826"/>
      <c r="BR207" s="1826"/>
      <c r="BS207" s="645"/>
      <c r="BT207" s="1826"/>
      <c r="BU207" s="645"/>
      <c r="BV207" s="1826"/>
      <c r="BW207" s="645"/>
      <c r="BX207" s="1826"/>
      <c r="BY207" s="646"/>
      <c r="BZ207" s="645"/>
      <c r="CA207" s="645"/>
      <c r="CB207" s="1826"/>
      <c r="CC207" s="645"/>
      <c r="CD207" s="1826"/>
      <c r="CE207" s="646"/>
      <c r="CG207" s="33"/>
      <c r="CH207" s="1979"/>
      <c r="CI207" s="1826"/>
      <c r="CJ207" s="1826"/>
      <c r="CK207" s="645"/>
      <c r="CL207" s="1826"/>
      <c r="CM207" s="645"/>
      <c r="CN207" s="1826"/>
      <c r="CO207" s="645"/>
      <c r="CP207" s="1826"/>
      <c r="CQ207" s="646"/>
      <c r="CR207" s="645"/>
      <c r="CS207" s="645"/>
      <c r="CT207" s="1826"/>
      <c r="CU207" s="645"/>
      <c r="CV207" s="1826"/>
      <c r="CW207" s="646"/>
    </row>
    <row r="208" spans="1:102">
      <c r="A208" s="75" t="str">
        <f>A206</f>
        <v>Other Related Party a</v>
      </c>
      <c r="B208" s="1037" t="s">
        <v>150</v>
      </c>
      <c r="C208" s="254"/>
      <c r="D208" s="587"/>
      <c r="E208" s="71"/>
      <c r="F208" s="208">
        <f t="shared" ref="F208:L208" si="347">IF(ISERROR(F207/F206),0,F207/F206)</f>
        <v>0</v>
      </c>
      <c r="G208" s="208">
        <f t="shared" si="347"/>
        <v>0</v>
      </c>
      <c r="H208" s="208">
        <f t="shared" si="347"/>
        <v>0</v>
      </c>
      <c r="I208" s="208">
        <f t="shared" si="347"/>
        <v>0</v>
      </c>
      <c r="J208" s="208">
        <f t="shared" si="347"/>
        <v>0</v>
      </c>
      <c r="K208" s="208">
        <f t="shared" si="347"/>
        <v>0</v>
      </c>
      <c r="L208" s="208">
        <f t="shared" si="347"/>
        <v>0</v>
      </c>
      <c r="M208" s="989"/>
      <c r="N208" s="1979"/>
      <c r="O208" s="1826"/>
      <c r="P208" s="1826"/>
      <c r="Q208" s="645"/>
      <c r="R208" s="1826"/>
      <c r="S208" s="645"/>
      <c r="T208" s="1826"/>
      <c r="U208" s="645"/>
      <c r="V208" s="1826"/>
      <c r="W208" s="646"/>
      <c r="X208" s="645"/>
      <c r="Y208" s="645"/>
      <c r="Z208" s="1826"/>
      <c r="AA208" s="645"/>
      <c r="AB208" s="1826"/>
      <c r="AC208" s="646"/>
      <c r="AE208" s="33"/>
      <c r="AF208" s="1982"/>
      <c r="AG208" s="1826"/>
      <c r="AH208" s="1826"/>
      <c r="AI208" s="645"/>
      <c r="AJ208" s="1826"/>
      <c r="AK208" s="645"/>
      <c r="AL208" s="1826"/>
      <c r="AM208" s="645"/>
      <c r="AN208" s="1826"/>
      <c r="AO208" s="646"/>
      <c r="AP208" s="645"/>
      <c r="AQ208" s="645"/>
      <c r="AR208" s="1826"/>
      <c r="AS208" s="645"/>
      <c r="AT208" s="1826"/>
      <c r="AU208" s="646"/>
      <c r="AW208" s="33"/>
      <c r="AX208" s="1979"/>
      <c r="AY208" s="1826"/>
      <c r="AZ208" s="1826"/>
      <c r="BA208" s="645"/>
      <c r="BB208" s="1826"/>
      <c r="BC208" s="645"/>
      <c r="BD208" s="1826"/>
      <c r="BE208" s="645"/>
      <c r="BF208" s="1826"/>
      <c r="BG208" s="646"/>
      <c r="BH208" s="645"/>
      <c r="BI208" s="645"/>
      <c r="BJ208" s="1826"/>
      <c r="BK208" s="645"/>
      <c r="BL208" s="1826"/>
      <c r="BM208" s="646"/>
      <c r="BO208" s="33"/>
      <c r="BP208" s="1979"/>
      <c r="BQ208" s="1826"/>
      <c r="BR208" s="1826"/>
      <c r="BS208" s="645"/>
      <c r="BT208" s="1826"/>
      <c r="BU208" s="645"/>
      <c r="BV208" s="1826"/>
      <c r="BW208" s="645"/>
      <c r="BX208" s="1826"/>
      <c r="BY208" s="646"/>
      <c r="BZ208" s="645"/>
      <c r="CA208" s="645"/>
      <c r="CB208" s="1826"/>
      <c r="CC208" s="645"/>
      <c r="CD208" s="1826"/>
      <c r="CE208" s="646"/>
      <c r="CG208" s="33"/>
      <c r="CH208" s="1979"/>
      <c r="CI208" s="1826"/>
      <c r="CJ208" s="1826"/>
      <c r="CK208" s="645"/>
      <c r="CL208" s="1826"/>
      <c r="CM208" s="645"/>
      <c r="CN208" s="1826"/>
      <c r="CO208" s="645"/>
      <c r="CP208" s="1826"/>
      <c r="CQ208" s="646"/>
      <c r="CR208" s="645"/>
      <c r="CS208" s="645"/>
      <c r="CT208" s="1826"/>
      <c r="CU208" s="645"/>
      <c r="CV208" s="1826"/>
      <c r="CW208" s="646"/>
    </row>
    <row r="209" spans="1:101">
      <c r="A209" s="14" t="s">
        <v>230</v>
      </c>
      <c r="B209" s="1037" t="s">
        <v>148</v>
      </c>
      <c r="C209" s="254"/>
      <c r="D209" s="587"/>
      <c r="E209" s="71"/>
      <c r="F209" s="1041"/>
      <c r="G209" s="1041"/>
      <c r="H209" s="1041"/>
      <c r="I209" s="1041"/>
      <c r="J209" s="1041"/>
      <c r="K209" s="1041"/>
      <c r="L209" s="59">
        <f>SUM(G209:K209)</f>
        <v>0</v>
      </c>
      <c r="M209" s="989"/>
      <c r="N209" s="1979"/>
      <c r="O209" s="1826"/>
      <c r="P209" s="1826"/>
      <c r="Q209" s="645"/>
      <c r="R209" s="1826"/>
      <c r="S209" s="645"/>
      <c r="T209" s="1826"/>
      <c r="U209" s="645"/>
      <c r="V209" s="1826"/>
      <c r="W209" s="646"/>
      <c r="X209" s="645"/>
      <c r="Y209" s="645"/>
      <c r="Z209" s="1826"/>
      <c r="AA209" s="645"/>
      <c r="AB209" s="1826"/>
      <c r="AC209" s="646"/>
      <c r="AE209" s="33"/>
      <c r="AF209" s="1982"/>
      <c r="AG209" s="1826"/>
      <c r="AH209" s="1826"/>
      <c r="AI209" s="645"/>
      <c r="AJ209" s="1826"/>
      <c r="AK209" s="645"/>
      <c r="AL209" s="1826"/>
      <c r="AM209" s="645"/>
      <c r="AN209" s="1826"/>
      <c r="AO209" s="646"/>
      <c r="AP209" s="645"/>
      <c r="AQ209" s="645"/>
      <c r="AR209" s="1826"/>
      <c r="AS209" s="645"/>
      <c r="AT209" s="1826"/>
      <c r="AU209" s="646"/>
      <c r="AW209" s="33"/>
      <c r="AX209" s="1979"/>
      <c r="AY209" s="1826"/>
      <c r="AZ209" s="1826"/>
      <c r="BA209" s="645"/>
      <c r="BB209" s="1826"/>
      <c r="BC209" s="645"/>
      <c r="BD209" s="1826"/>
      <c r="BE209" s="645"/>
      <c r="BF209" s="1826"/>
      <c r="BG209" s="646"/>
      <c r="BH209" s="645"/>
      <c r="BI209" s="645"/>
      <c r="BJ209" s="1826"/>
      <c r="BK209" s="645"/>
      <c r="BL209" s="1826"/>
      <c r="BM209" s="646"/>
      <c r="BO209" s="33"/>
      <c r="BP209" s="1979"/>
      <c r="BQ209" s="1826"/>
      <c r="BR209" s="1826"/>
      <c r="BS209" s="645"/>
      <c r="BT209" s="1826"/>
      <c r="BU209" s="645"/>
      <c r="BV209" s="1826"/>
      <c r="BW209" s="645"/>
      <c r="BX209" s="1826"/>
      <c r="BY209" s="646"/>
      <c r="BZ209" s="645"/>
      <c r="CA209" s="645"/>
      <c r="CB209" s="1826"/>
      <c r="CC209" s="645"/>
      <c r="CD209" s="1826"/>
      <c r="CE209" s="646"/>
      <c r="CG209" s="33"/>
      <c r="CH209" s="1979"/>
      <c r="CI209" s="1826"/>
      <c r="CJ209" s="1826"/>
      <c r="CK209" s="645"/>
      <c r="CL209" s="1826"/>
      <c r="CM209" s="645"/>
      <c r="CN209" s="1826"/>
      <c r="CO209" s="645"/>
      <c r="CP209" s="1826"/>
      <c r="CQ209" s="646"/>
      <c r="CR209" s="645"/>
      <c r="CS209" s="645"/>
      <c r="CT209" s="1826"/>
      <c r="CU209" s="645"/>
      <c r="CV209" s="1826"/>
      <c r="CW209" s="646"/>
    </row>
    <row r="210" spans="1:101">
      <c r="A210" s="75" t="str">
        <f>A209</f>
        <v>Other Related Party b</v>
      </c>
      <c r="B210" s="1037" t="s">
        <v>149</v>
      </c>
      <c r="C210" s="254"/>
      <c r="D210" s="587"/>
      <c r="E210" s="71"/>
      <c r="F210" s="1041"/>
      <c r="G210" s="1041"/>
      <c r="H210" s="1041"/>
      <c r="I210" s="1041"/>
      <c r="J210" s="1041"/>
      <c r="K210" s="1041"/>
      <c r="L210" s="59">
        <f>SUM(G210:K210)</f>
        <v>0</v>
      </c>
      <c r="M210" s="989"/>
      <c r="N210" s="1979"/>
      <c r="O210" s="1826"/>
      <c r="P210" s="1826"/>
      <c r="Q210" s="645"/>
      <c r="R210" s="1826"/>
      <c r="S210" s="645"/>
      <c r="T210" s="1826"/>
      <c r="U210" s="645"/>
      <c r="V210" s="1826"/>
      <c r="W210" s="646"/>
      <c r="X210" s="645"/>
      <c r="Y210" s="645"/>
      <c r="Z210" s="1826"/>
      <c r="AA210" s="645"/>
      <c r="AB210" s="1826"/>
      <c r="AC210" s="646"/>
      <c r="AE210" s="33"/>
      <c r="AF210" s="1979"/>
      <c r="AG210" s="1826"/>
      <c r="AH210" s="1826"/>
      <c r="AI210" s="645"/>
      <c r="AJ210" s="1826"/>
      <c r="AK210" s="645"/>
      <c r="AL210" s="1826"/>
      <c r="AM210" s="645"/>
      <c r="AN210" s="1826"/>
      <c r="AO210" s="646"/>
      <c r="AP210" s="645"/>
      <c r="AQ210" s="645"/>
      <c r="AR210" s="1826"/>
      <c r="AS210" s="645"/>
      <c r="AT210" s="1826"/>
      <c r="AU210" s="646"/>
      <c r="AW210" s="33"/>
      <c r="AX210" s="1979"/>
      <c r="AY210" s="1826"/>
      <c r="AZ210" s="1826"/>
      <c r="BA210" s="645"/>
      <c r="BB210" s="1826"/>
      <c r="BC210" s="645"/>
      <c r="BD210" s="1826"/>
      <c r="BE210" s="645"/>
      <c r="BF210" s="1826"/>
      <c r="BG210" s="646"/>
      <c r="BH210" s="645"/>
      <c r="BI210" s="645"/>
      <c r="BJ210" s="1826"/>
      <c r="BK210" s="645"/>
      <c r="BL210" s="1826"/>
      <c r="BM210" s="646"/>
      <c r="BO210" s="33"/>
      <c r="BP210" s="1979"/>
      <c r="BQ210" s="1826"/>
      <c r="BR210" s="1826"/>
      <c r="BS210" s="645"/>
      <c r="BT210" s="1826"/>
      <c r="BU210" s="645"/>
      <c r="BV210" s="1826"/>
      <c r="BW210" s="645"/>
      <c r="BX210" s="1826"/>
      <c r="BY210" s="646"/>
      <c r="BZ210" s="645"/>
      <c r="CA210" s="645"/>
      <c r="CB210" s="1826"/>
      <c r="CC210" s="645"/>
      <c r="CD210" s="1826"/>
      <c r="CE210" s="646"/>
      <c r="CG210" s="33"/>
      <c r="CH210" s="1979"/>
      <c r="CI210" s="1826"/>
      <c r="CJ210" s="1826"/>
      <c r="CK210" s="645"/>
      <c r="CL210" s="1826"/>
      <c r="CM210" s="645"/>
      <c r="CN210" s="1826"/>
      <c r="CO210" s="645"/>
      <c r="CP210" s="1826"/>
      <c r="CQ210" s="646"/>
      <c r="CR210" s="645"/>
      <c r="CS210" s="645"/>
      <c r="CT210" s="1826"/>
      <c r="CU210" s="645"/>
      <c r="CV210" s="1826"/>
      <c r="CW210" s="646"/>
    </row>
    <row r="211" spans="1:101">
      <c r="A211" s="75" t="str">
        <f>A209</f>
        <v>Other Related Party b</v>
      </c>
      <c r="B211" s="1037" t="s">
        <v>150</v>
      </c>
      <c r="C211" s="254"/>
      <c r="D211" s="587"/>
      <c r="E211" s="71"/>
      <c r="F211" s="208">
        <f t="shared" ref="F211:L211" si="348">IF(ISERROR(F210/F209),0,F210/F209)</f>
        <v>0</v>
      </c>
      <c r="G211" s="208">
        <f t="shared" si="348"/>
        <v>0</v>
      </c>
      <c r="H211" s="208">
        <f t="shared" si="348"/>
        <v>0</v>
      </c>
      <c r="I211" s="208">
        <f t="shared" si="348"/>
        <v>0</v>
      </c>
      <c r="J211" s="208">
        <f t="shared" si="348"/>
        <v>0</v>
      </c>
      <c r="K211" s="208">
        <f t="shared" si="348"/>
        <v>0</v>
      </c>
      <c r="L211" s="208">
        <f t="shared" si="348"/>
        <v>0</v>
      </c>
      <c r="M211" s="989"/>
      <c r="N211" s="1979"/>
      <c r="O211" s="1826"/>
      <c r="P211" s="1826"/>
      <c r="Q211" s="645"/>
      <c r="R211" s="1826"/>
      <c r="S211" s="645"/>
      <c r="T211" s="1826"/>
      <c r="U211" s="645"/>
      <c r="V211" s="1826"/>
      <c r="W211" s="646"/>
      <c r="X211" s="645"/>
      <c r="Y211" s="645"/>
      <c r="Z211" s="1826"/>
      <c r="AA211" s="645"/>
      <c r="AB211" s="1826"/>
      <c r="AC211" s="646"/>
      <c r="AE211" s="33"/>
      <c r="AF211" s="1982"/>
      <c r="AG211" s="1826"/>
      <c r="AH211" s="1826"/>
      <c r="AI211" s="645"/>
      <c r="AJ211" s="1826"/>
      <c r="AK211" s="645"/>
      <c r="AL211" s="1826"/>
      <c r="AM211" s="645"/>
      <c r="AN211" s="1826"/>
      <c r="AO211" s="646"/>
      <c r="AP211" s="645"/>
      <c r="AQ211" s="645"/>
      <c r="AR211" s="1826"/>
      <c r="AS211" s="645"/>
      <c r="AT211" s="1826"/>
      <c r="AU211" s="646"/>
      <c r="AW211" s="33"/>
      <c r="AX211" s="1979"/>
      <c r="AY211" s="1826"/>
      <c r="AZ211" s="1826"/>
      <c r="BA211" s="645"/>
      <c r="BB211" s="1826"/>
      <c r="BC211" s="645"/>
      <c r="BD211" s="1826"/>
      <c r="BE211" s="645"/>
      <c r="BF211" s="1826"/>
      <c r="BG211" s="646"/>
      <c r="BH211" s="645"/>
      <c r="BI211" s="645"/>
      <c r="BJ211" s="1826"/>
      <c r="BK211" s="645"/>
      <c r="BL211" s="1826"/>
      <c r="BM211" s="646"/>
      <c r="BO211" s="33"/>
      <c r="BP211" s="1979"/>
      <c r="BQ211" s="1826"/>
      <c r="BR211" s="1826"/>
      <c r="BS211" s="645"/>
      <c r="BT211" s="1826"/>
      <c r="BU211" s="645"/>
      <c r="BV211" s="1826"/>
      <c r="BW211" s="645"/>
      <c r="BX211" s="1826"/>
      <c r="BY211" s="646"/>
      <c r="BZ211" s="645"/>
      <c r="CA211" s="645"/>
      <c r="CB211" s="1826"/>
      <c r="CC211" s="645"/>
      <c r="CD211" s="1826"/>
      <c r="CE211" s="646"/>
      <c r="CG211" s="33"/>
      <c r="CH211" s="1979"/>
      <c r="CI211" s="1826"/>
      <c r="CJ211" s="1826"/>
      <c r="CK211" s="645"/>
      <c r="CL211" s="1826"/>
      <c r="CM211" s="645"/>
      <c r="CN211" s="1826"/>
      <c r="CO211" s="645"/>
      <c r="CP211" s="1826"/>
      <c r="CQ211" s="646"/>
      <c r="CR211" s="645"/>
      <c r="CS211" s="645"/>
      <c r="CT211" s="1826"/>
      <c r="CU211" s="645"/>
      <c r="CV211" s="1826"/>
      <c r="CW211" s="646"/>
    </row>
    <row r="212" spans="1:101">
      <c r="A212" s="14" t="s">
        <v>231</v>
      </c>
      <c r="B212" s="1037" t="s">
        <v>148</v>
      </c>
      <c r="C212" s="254"/>
      <c r="D212" s="587"/>
      <c r="E212" s="71"/>
      <c r="F212" s="1041"/>
      <c r="G212" s="1041"/>
      <c r="H212" s="1041"/>
      <c r="I212" s="1041"/>
      <c r="J212" s="1041"/>
      <c r="K212" s="1041"/>
      <c r="L212" s="59">
        <f>SUM(G212:K212)</f>
        <v>0</v>
      </c>
      <c r="M212" s="989"/>
      <c r="N212" s="1979"/>
      <c r="O212" s="1826"/>
      <c r="P212" s="1826"/>
      <c r="Q212" s="645"/>
      <c r="R212" s="1826"/>
      <c r="S212" s="645"/>
      <c r="T212" s="1826"/>
      <c r="U212" s="645"/>
      <c r="V212" s="1826"/>
      <c r="W212" s="646"/>
      <c r="X212" s="645"/>
      <c r="Y212" s="645"/>
      <c r="Z212" s="1826"/>
      <c r="AA212" s="645"/>
      <c r="AB212" s="1826"/>
      <c r="AC212" s="646"/>
      <c r="AE212" s="33"/>
      <c r="AF212" s="1982"/>
      <c r="AG212" s="1826"/>
      <c r="AH212" s="1826"/>
      <c r="AI212" s="645"/>
      <c r="AJ212" s="1826"/>
      <c r="AK212" s="645"/>
      <c r="AL212" s="1826"/>
      <c r="AM212" s="645"/>
      <c r="AN212" s="1826"/>
      <c r="AO212" s="646"/>
      <c r="AP212" s="645"/>
      <c r="AQ212" s="645"/>
      <c r="AR212" s="1826"/>
      <c r="AS212" s="645"/>
      <c r="AT212" s="1826"/>
      <c r="AU212" s="646"/>
      <c r="AW212" s="33"/>
      <c r="AX212" s="1979"/>
      <c r="AY212" s="1826"/>
      <c r="AZ212" s="1826"/>
      <c r="BA212" s="645"/>
      <c r="BB212" s="1826"/>
      <c r="BC212" s="645"/>
      <c r="BD212" s="1826"/>
      <c r="BE212" s="645"/>
      <c r="BF212" s="1826"/>
      <c r="BG212" s="646"/>
      <c r="BH212" s="645"/>
      <c r="BI212" s="645"/>
      <c r="BJ212" s="1826"/>
      <c r="BK212" s="645"/>
      <c r="BL212" s="1826"/>
      <c r="BM212" s="646"/>
      <c r="BO212" s="33"/>
      <c r="BP212" s="1979"/>
      <c r="BQ212" s="1826"/>
      <c r="BR212" s="1826"/>
      <c r="BS212" s="645"/>
      <c r="BT212" s="1826"/>
      <c r="BU212" s="645"/>
      <c r="BV212" s="1826"/>
      <c r="BW212" s="645"/>
      <c r="BX212" s="1826"/>
      <c r="BY212" s="646"/>
      <c r="BZ212" s="645"/>
      <c r="CA212" s="645"/>
      <c r="CB212" s="1826"/>
      <c r="CC212" s="645"/>
      <c r="CD212" s="1826"/>
      <c r="CE212" s="646"/>
      <c r="CG212" s="33"/>
      <c r="CH212" s="1979"/>
      <c r="CI212" s="1826"/>
      <c r="CJ212" s="1826"/>
      <c r="CK212" s="645"/>
      <c r="CL212" s="1826"/>
      <c r="CM212" s="645"/>
      <c r="CN212" s="1826"/>
      <c r="CO212" s="645"/>
      <c r="CP212" s="1826"/>
      <c r="CQ212" s="646"/>
      <c r="CR212" s="645"/>
      <c r="CS212" s="645"/>
      <c r="CT212" s="1826"/>
      <c r="CU212" s="645"/>
      <c r="CV212" s="1826"/>
      <c r="CW212" s="646"/>
    </row>
    <row r="213" spans="1:101">
      <c r="A213" s="75" t="str">
        <f>A212</f>
        <v>Other Related Party c</v>
      </c>
      <c r="B213" s="1037" t="s">
        <v>149</v>
      </c>
      <c r="C213" s="254"/>
      <c r="D213" s="587"/>
      <c r="E213" s="71"/>
      <c r="F213" s="1041"/>
      <c r="G213" s="1041"/>
      <c r="H213" s="1041"/>
      <c r="I213" s="1041"/>
      <c r="J213" s="1041"/>
      <c r="K213" s="1041"/>
      <c r="L213" s="59">
        <f>SUM(G213:K213)</f>
        <v>0</v>
      </c>
      <c r="M213" s="989"/>
      <c r="N213" s="1979"/>
      <c r="O213" s="1826"/>
      <c r="P213" s="1826"/>
      <c r="Q213" s="645"/>
      <c r="R213" s="1826"/>
      <c r="S213" s="645"/>
      <c r="T213" s="1826"/>
      <c r="U213" s="645"/>
      <c r="V213" s="1826"/>
      <c r="W213" s="646"/>
      <c r="X213" s="645"/>
      <c r="Y213" s="645"/>
      <c r="Z213" s="1826"/>
      <c r="AA213" s="645"/>
      <c r="AB213" s="1826"/>
      <c r="AC213" s="646"/>
      <c r="AE213" s="33"/>
      <c r="AF213" s="1979"/>
      <c r="AG213" s="1826"/>
      <c r="AH213" s="1826"/>
      <c r="AI213" s="645"/>
      <c r="AJ213" s="1826"/>
      <c r="AK213" s="645"/>
      <c r="AL213" s="1826"/>
      <c r="AM213" s="645"/>
      <c r="AN213" s="1826"/>
      <c r="AO213" s="646"/>
      <c r="AP213" s="645"/>
      <c r="AQ213" s="645"/>
      <c r="AR213" s="1826"/>
      <c r="AS213" s="645"/>
      <c r="AT213" s="1826"/>
      <c r="AU213" s="646"/>
      <c r="AW213" s="33"/>
      <c r="AX213" s="1979"/>
      <c r="AY213" s="1826"/>
      <c r="AZ213" s="1826"/>
      <c r="BA213" s="645"/>
      <c r="BB213" s="1826"/>
      <c r="BC213" s="645"/>
      <c r="BD213" s="1826"/>
      <c r="BE213" s="645"/>
      <c r="BF213" s="1826"/>
      <c r="BG213" s="646"/>
      <c r="BH213" s="645"/>
      <c r="BI213" s="645"/>
      <c r="BJ213" s="1826"/>
      <c r="BK213" s="645"/>
      <c r="BL213" s="1826"/>
      <c r="BM213" s="646"/>
      <c r="BO213" s="33"/>
      <c r="BP213" s="1979"/>
      <c r="BQ213" s="1826"/>
      <c r="BR213" s="1826"/>
      <c r="BS213" s="645"/>
      <c r="BT213" s="1826"/>
      <c r="BU213" s="645"/>
      <c r="BV213" s="1826"/>
      <c r="BW213" s="645"/>
      <c r="BX213" s="1826"/>
      <c r="BY213" s="646"/>
      <c r="BZ213" s="645"/>
      <c r="CA213" s="645"/>
      <c r="CB213" s="1826"/>
      <c r="CC213" s="645"/>
      <c r="CD213" s="1826"/>
      <c r="CE213" s="646"/>
      <c r="CG213" s="33"/>
      <c r="CH213" s="1979"/>
      <c r="CI213" s="1826"/>
      <c r="CJ213" s="1826"/>
      <c r="CK213" s="645"/>
      <c r="CL213" s="1826"/>
      <c r="CM213" s="645"/>
      <c r="CN213" s="1826"/>
      <c r="CO213" s="645"/>
      <c r="CP213" s="1826"/>
      <c r="CQ213" s="646"/>
      <c r="CR213" s="645"/>
      <c r="CS213" s="645"/>
      <c r="CT213" s="1826"/>
      <c r="CU213" s="645"/>
      <c r="CV213" s="1826"/>
      <c r="CW213" s="646"/>
    </row>
    <row r="214" spans="1:101">
      <c r="A214" s="75" t="str">
        <f>A212</f>
        <v>Other Related Party c</v>
      </c>
      <c r="B214" s="1037" t="s">
        <v>150</v>
      </c>
      <c r="C214" s="254"/>
      <c r="D214" s="587"/>
      <c r="E214" s="71"/>
      <c r="F214" s="208">
        <f t="shared" ref="F214:L214" si="349">IF(ISERROR(F213/F212),0,F213/F212)</f>
        <v>0</v>
      </c>
      <c r="G214" s="208">
        <f t="shared" si="349"/>
        <v>0</v>
      </c>
      <c r="H214" s="208">
        <f t="shared" si="349"/>
        <v>0</v>
      </c>
      <c r="I214" s="208">
        <f t="shared" si="349"/>
        <v>0</v>
      </c>
      <c r="J214" s="208">
        <f t="shared" si="349"/>
        <v>0</v>
      </c>
      <c r="K214" s="208">
        <f t="shared" si="349"/>
        <v>0</v>
      </c>
      <c r="L214" s="208">
        <f t="shared" si="349"/>
        <v>0</v>
      </c>
      <c r="M214" s="989"/>
      <c r="N214" s="1979"/>
      <c r="O214" s="1826"/>
      <c r="P214" s="1826"/>
      <c r="Q214" s="645"/>
      <c r="R214" s="1826"/>
      <c r="S214" s="645"/>
      <c r="T214" s="1826"/>
      <c r="U214" s="645"/>
      <c r="V214" s="1826"/>
      <c r="W214" s="646"/>
      <c r="X214" s="645"/>
      <c r="Y214" s="645"/>
      <c r="Z214" s="1826"/>
      <c r="AA214" s="645"/>
      <c r="AB214" s="1826"/>
      <c r="AC214" s="646"/>
      <c r="AE214" s="33"/>
      <c r="AF214" s="1982"/>
      <c r="AG214" s="1826"/>
      <c r="AH214" s="1826"/>
      <c r="AI214" s="645"/>
      <c r="AJ214" s="1826"/>
      <c r="AK214" s="645"/>
      <c r="AL214" s="1826"/>
      <c r="AM214" s="645"/>
      <c r="AN214" s="1826"/>
      <c r="AO214" s="646"/>
      <c r="AP214" s="645"/>
      <c r="AQ214" s="645"/>
      <c r="AR214" s="1826"/>
      <c r="AS214" s="645"/>
      <c r="AT214" s="1826"/>
      <c r="AU214" s="646"/>
      <c r="AW214" s="33"/>
      <c r="AX214" s="1979"/>
      <c r="AY214" s="1826"/>
      <c r="AZ214" s="1826"/>
      <c r="BA214" s="645"/>
      <c r="BB214" s="1826"/>
      <c r="BC214" s="645"/>
      <c r="BD214" s="1826"/>
      <c r="BE214" s="645"/>
      <c r="BF214" s="1826"/>
      <c r="BG214" s="646"/>
      <c r="BH214" s="645"/>
      <c r="BI214" s="645"/>
      <c r="BJ214" s="1826"/>
      <c r="BK214" s="645"/>
      <c r="BL214" s="1826"/>
      <c r="BM214" s="646"/>
      <c r="BO214" s="33"/>
      <c r="BP214" s="1979"/>
      <c r="BQ214" s="1826"/>
      <c r="BR214" s="1826"/>
      <c r="BS214" s="645"/>
      <c r="BT214" s="1826"/>
      <c r="BU214" s="645"/>
      <c r="BV214" s="1826"/>
      <c r="BW214" s="645"/>
      <c r="BX214" s="1826"/>
      <c r="BY214" s="646"/>
      <c r="BZ214" s="645"/>
      <c r="CA214" s="645"/>
      <c r="CB214" s="1826"/>
      <c r="CC214" s="645"/>
      <c r="CD214" s="1826"/>
      <c r="CE214" s="646"/>
      <c r="CG214" s="33"/>
      <c r="CH214" s="1979"/>
      <c r="CI214" s="1826"/>
      <c r="CJ214" s="1826"/>
      <c r="CK214" s="645"/>
      <c r="CL214" s="1826"/>
      <c r="CM214" s="645"/>
      <c r="CN214" s="1826"/>
      <c r="CO214" s="645"/>
      <c r="CP214" s="1826"/>
      <c r="CQ214" s="646"/>
      <c r="CR214" s="645"/>
      <c r="CS214" s="645"/>
      <c r="CT214" s="1826"/>
      <c r="CU214" s="645"/>
      <c r="CV214" s="1826"/>
      <c r="CW214" s="646"/>
    </row>
    <row r="215" spans="1:101">
      <c r="A215" s="14" t="s">
        <v>232</v>
      </c>
      <c r="B215" s="1037" t="s">
        <v>148</v>
      </c>
      <c r="C215" s="254"/>
      <c r="D215" s="587"/>
      <c r="E215" s="71"/>
      <c r="F215" s="1041"/>
      <c r="G215" s="1041"/>
      <c r="H215" s="1041"/>
      <c r="I215" s="1041"/>
      <c r="J215" s="1041"/>
      <c r="K215" s="1041"/>
      <c r="L215" s="59">
        <f>SUM(G215:K215)</f>
        <v>0</v>
      </c>
      <c r="M215" s="989"/>
      <c r="N215" s="1979"/>
      <c r="O215" s="1826"/>
      <c r="P215" s="1826"/>
      <c r="Q215" s="645"/>
      <c r="R215" s="1826"/>
      <c r="S215" s="645"/>
      <c r="T215" s="1826"/>
      <c r="U215" s="645"/>
      <c r="V215" s="1826"/>
      <c r="W215" s="646"/>
      <c r="X215" s="645"/>
      <c r="Y215" s="645"/>
      <c r="Z215" s="1826"/>
      <c r="AA215" s="645"/>
      <c r="AB215" s="1826"/>
      <c r="AC215" s="646"/>
      <c r="AE215" s="33"/>
      <c r="AF215" s="1982"/>
      <c r="AG215" s="1826"/>
      <c r="AH215" s="1826"/>
      <c r="AI215" s="645"/>
      <c r="AJ215" s="1826"/>
      <c r="AK215" s="645"/>
      <c r="AL215" s="1826"/>
      <c r="AM215" s="645"/>
      <c r="AN215" s="1826"/>
      <c r="AO215" s="646"/>
      <c r="AP215" s="645"/>
      <c r="AQ215" s="645"/>
      <c r="AR215" s="1826"/>
      <c r="AS215" s="645"/>
      <c r="AT215" s="1826"/>
      <c r="AU215" s="646"/>
      <c r="AW215" s="33"/>
      <c r="AX215" s="1979"/>
      <c r="AY215" s="1826"/>
      <c r="AZ215" s="1826"/>
      <c r="BA215" s="645"/>
      <c r="BB215" s="1826"/>
      <c r="BC215" s="645"/>
      <c r="BD215" s="1826"/>
      <c r="BE215" s="645"/>
      <c r="BF215" s="1826"/>
      <c r="BG215" s="646"/>
      <c r="BH215" s="645"/>
      <c r="BI215" s="645"/>
      <c r="BJ215" s="1826"/>
      <c r="BK215" s="645"/>
      <c r="BL215" s="1826"/>
      <c r="BM215" s="646"/>
      <c r="BO215" s="33"/>
      <c r="BP215" s="1979"/>
      <c r="BQ215" s="1826"/>
      <c r="BR215" s="1826"/>
      <c r="BS215" s="645"/>
      <c r="BT215" s="1826"/>
      <c r="BU215" s="645"/>
      <c r="BV215" s="1826"/>
      <c r="BW215" s="645"/>
      <c r="BX215" s="1826"/>
      <c r="BY215" s="646"/>
      <c r="BZ215" s="645"/>
      <c r="CA215" s="645"/>
      <c r="CB215" s="1826"/>
      <c r="CC215" s="645"/>
      <c r="CD215" s="1826"/>
      <c r="CE215" s="646"/>
      <c r="CG215" s="33"/>
      <c r="CH215" s="1979"/>
      <c r="CI215" s="1826"/>
      <c r="CJ215" s="1826"/>
      <c r="CK215" s="645"/>
      <c r="CL215" s="1826"/>
      <c r="CM215" s="645"/>
      <c r="CN215" s="1826"/>
      <c r="CO215" s="645"/>
      <c r="CP215" s="1826"/>
      <c r="CQ215" s="646"/>
      <c r="CR215" s="645"/>
      <c r="CS215" s="645"/>
      <c r="CT215" s="1826"/>
      <c r="CU215" s="645"/>
      <c r="CV215" s="1826"/>
      <c r="CW215" s="646"/>
    </row>
    <row r="216" spans="1:101">
      <c r="A216" s="75" t="str">
        <f>A215</f>
        <v>Other Related Party d</v>
      </c>
      <c r="B216" s="1037" t="s">
        <v>149</v>
      </c>
      <c r="C216" s="254"/>
      <c r="D216" s="587"/>
      <c r="E216" s="71"/>
      <c r="F216" s="1041"/>
      <c r="G216" s="1041"/>
      <c r="H216" s="1041"/>
      <c r="I216" s="1041"/>
      <c r="J216" s="1041"/>
      <c r="K216" s="1041"/>
      <c r="L216" s="59">
        <f>SUM(G216:K216)</f>
        <v>0</v>
      </c>
      <c r="M216" s="989"/>
      <c r="N216" s="1979"/>
      <c r="O216" s="1826"/>
      <c r="P216" s="1826"/>
      <c r="Q216" s="645"/>
      <c r="R216" s="1826"/>
      <c r="S216" s="645"/>
      <c r="T216" s="1826"/>
      <c r="U216" s="645"/>
      <c r="V216" s="1826"/>
      <c r="W216" s="646"/>
      <c r="X216" s="645"/>
      <c r="Y216" s="645"/>
      <c r="Z216" s="1826"/>
      <c r="AA216" s="645"/>
      <c r="AB216" s="1826"/>
      <c r="AC216" s="646"/>
      <c r="AE216" s="33"/>
      <c r="AF216" s="1979"/>
      <c r="AG216" s="1826"/>
      <c r="AH216" s="1826"/>
      <c r="AI216" s="645"/>
      <c r="AJ216" s="1826"/>
      <c r="AK216" s="645"/>
      <c r="AL216" s="1826"/>
      <c r="AM216" s="645"/>
      <c r="AN216" s="1826"/>
      <c r="AO216" s="646"/>
      <c r="AP216" s="645"/>
      <c r="AQ216" s="645"/>
      <c r="AR216" s="1826"/>
      <c r="AS216" s="645"/>
      <c r="AT216" s="1826"/>
      <c r="AU216" s="646"/>
      <c r="AW216" s="33"/>
      <c r="AX216" s="1979"/>
      <c r="AY216" s="1826"/>
      <c r="AZ216" s="1826"/>
      <c r="BA216" s="645"/>
      <c r="BB216" s="1826"/>
      <c r="BC216" s="645"/>
      <c r="BD216" s="1826"/>
      <c r="BE216" s="645"/>
      <c r="BF216" s="1826"/>
      <c r="BG216" s="646"/>
      <c r="BH216" s="645"/>
      <c r="BI216" s="645"/>
      <c r="BJ216" s="1826"/>
      <c r="BK216" s="645"/>
      <c r="BL216" s="1826"/>
      <c r="BM216" s="646"/>
      <c r="BO216" s="33"/>
      <c r="BP216" s="1979"/>
      <c r="BQ216" s="1826"/>
      <c r="BR216" s="1826"/>
      <c r="BS216" s="645"/>
      <c r="BT216" s="1826"/>
      <c r="BU216" s="645"/>
      <c r="BV216" s="1826"/>
      <c r="BW216" s="645"/>
      <c r="BX216" s="1826"/>
      <c r="BY216" s="646"/>
      <c r="BZ216" s="645"/>
      <c r="CA216" s="645"/>
      <c r="CB216" s="1826"/>
      <c r="CC216" s="645"/>
      <c r="CD216" s="1826"/>
      <c r="CE216" s="646"/>
      <c r="CG216" s="33"/>
      <c r="CH216" s="1979"/>
      <c r="CI216" s="1826"/>
      <c r="CJ216" s="1826"/>
      <c r="CK216" s="645"/>
      <c r="CL216" s="1826"/>
      <c r="CM216" s="645"/>
      <c r="CN216" s="1826"/>
      <c r="CO216" s="645"/>
      <c r="CP216" s="1826"/>
      <c r="CQ216" s="646"/>
      <c r="CR216" s="645"/>
      <c r="CS216" s="645"/>
      <c r="CT216" s="1826"/>
      <c r="CU216" s="645"/>
      <c r="CV216" s="1826"/>
      <c r="CW216" s="646"/>
    </row>
    <row r="217" spans="1:101">
      <c r="A217" s="75" t="str">
        <f>A215</f>
        <v>Other Related Party d</v>
      </c>
      <c r="B217" s="1037" t="s">
        <v>150</v>
      </c>
      <c r="C217" s="254"/>
      <c r="D217" s="587"/>
      <c r="E217" s="71"/>
      <c r="F217" s="208">
        <f t="shared" ref="F217:L217" si="350">IF(ISERROR(F216/F215),0,F216/F215)</f>
        <v>0</v>
      </c>
      <c r="G217" s="208">
        <f t="shared" si="350"/>
        <v>0</v>
      </c>
      <c r="H217" s="208">
        <f t="shared" si="350"/>
        <v>0</v>
      </c>
      <c r="I217" s="208">
        <f t="shared" si="350"/>
        <v>0</v>
      </c>
      <c r="J217" s="208">
        <f t="shared" si="350"/>
        <v>0</v>
      </c>
      <c r="K217" s="208">
        <f t="shared" si="350"/>
        <v>0</v>
      </c>
      <c r="L217" s="208">
        <f t="shared" si="350"/>
        <v>0</v>
      </c>
      <c r="M217" s="989"/>
      <c r="N217" s="1979"/>
      <c r="O217" s="1826"/>
      <c r="P217" s="1826"/>
      <c r="Q217" s="645"/>
      <c r="R217" s="1826"/>
      <c r="S217" s="645"/>
      <c r="T217" s="1826"/>
      <c r="U217" s="645"/>
      <c r="V217" s="1826"/>
      <c r="W217" s="646"/>
      <c r="X217" s="645"/>
      <c r="Y217" s="645"/>
      <c r="Z217" s="1826"/>
      <c r="AA217" s="645"/>
      <c r="AB217" s="1826"/>
      <c r="AC217" s="646"/>
      <c r="AE217" s="33"/>
      <c r="AF217" s="1982"/>
      <c r="AG217" s="1826"/>
      <c r="AH217" s="1826"/>
      <c r="AI217" s="645"/>
      <c r="AJ217" s="1826"/>
      <c r="AK217" s="645"/>
      <c r="AL217" s="1826"/>
      <c r="AM217" s="645"/>
      <c r="AN217" s="1826"/>
      <c r="AO217" s="646"/>
      <c r="AP217" s="645"/>
      <c r="AQ217" s="645"/>
      <c r="AR217" s="1826"/>
      <c r="AS217" s="645"/>
      <c r="AT217" s="1826"/>
      <c r="AU217" s="646"/>
      <c r="AW217" s="33"/>
      <c r="AX217" s="1979"/>
      <c r="AY217" s="1826"/>
      <c r="AZ217" s="1826"/>
      <c r="BA217" s="645"/>
      <c r="BB217" s="1826"/>
      <c r="BC217" s="645"/>
      <c r="BD217" s="1826"/>
      <c r="BE217" s="645"/>
      <c r="BF217" s="1826"/>
      <c r="BG217" s="646"/>
      <c r="BH217" s="645"/>
      <c r="BI217" s="645"/>
      <c r="BJ217" s="1826"/>
      <c r="BK217" s="645"/>
      <c r="BL217" s="1826"/>
      <c r="BM217" s="646"/>
      <c r="BO217" s="33"/>
      <c r="BP217" s="1979"/>
      <c r="BQ217" s="1826"/>
      <c r="BR217" s="1826"/>
      <c r="BS217" s="645"/>
      <c r="BT217" s="1826"/>
      <c r="BU217" s="645"/>
      <c r="BV217" s="1826"/>
      <c r="BW217" s="645"/>
      <c r="BX217" s="1826"/>
      <c r="BY217" s="646"/>
      <c r="BZ217" s="645"/>
      <c r="CA217" s="645"/>
      <c r="CB217" s="1826"/>
      <c r="CC217" s="645"/>
      <c r="CD217" s="1826"/>
      <c r="CE217" s="646"/>
      <c r="CG217" s="33"/>
      <c r="CH217" s="1979"/>
      <c r="CI217" s="1826"/>
      <c r="CJ217" s="1826"/>
      <c r="CK217" s="645"/>
      <c r="CL217" s="1826"/>
      <c r="CM217" s="645"/>
      <c r="CN217" s="1826"/>
      <c r="CO217" s="645"/>
      <c r="CP217" s="1826"/>
      <c r="CQ217" s="646"/>
      <c r="CR217" s="645"/>
      <c r="CS217" s="645"/>
      <c r="CT217" s="1826"/>
      <c r="CU217" s="645"/>
      <c r="CV217" s="1826"/>
      <c r="CW217" s="646"/>
    </row>
    <row r="218" spans="1:101">
      <c r="A218" s="14" t="s">
        <v>619</v>
      </c>
      <c r="B218" s="1037" t="s">
        <v>148</v>
      </c>
      <c r="C218" s="254"/>
      <c r="D218" s="587"/>
      <c r="E218" s="71"/>
      <c r="F218" s="1041"/>
      <c r="G218" s="1041"/>
      <c r="H218" s="1041"/>
      <c r="I218" s="1041"/>
      <c r="J218" s="1041"/>
      <c r="K218" s="1041"/>
      <c r="L218" s="59">
        <f>SUM(G218:K218)</f>
        <v>0</v>
      </c>
      <c r="M218" s="989"/>
      <c r="N218" s="1979"/>
      <c r="O218" s="1826"/>
      <c r="P218" s="1826"/>
      <c r="Q218" s="645"/>
      <c r="R218" s="1826"/>
      <c r="S218" s="645"/>
      <c r="T218" s="1826"/>
      <c r="U218" s="645"/>
      <c r="V218" s="1826"/>
      <c r="W218" s="646"/>
      <c r="X218" s="645"/>
      <c r="Y218" s="645"/>
      <c r="Z218" s="1826"/>
      <c r="AA218" s="645"/>
      <c r="AB218" s="1826"/>
      <c r="AC218" s="646"/>
      <c r="AE218" s="33"/>
      <c r="AF218" s="1982"/>
      <c r="AG218" s="1826"/>
      <c r="AH218" s="1826"/>
      <c r="AI218" s="645"/>
      <c r="AJ218" s="1826"/>
      <c r="AK218" s="645"/>
      <c r="AL218" s="1826"/>
      <c r="AM218" s="645"/>
      <c r="AN218" s="1826"/>
      <c r="AO218" s="646"/>
      <c r="AP218" s="645"/>
      <c r="AQ218" s="645"/>
      <c r="AR218" s="1826"/>
      <c r="AS218" s="645"/>
      <c r="AT218" s="1826"/>
      <c r="AU218" s="646"/>
      <c r="AW218" s="33"/>
      <c r="AX218" s="1979"/>
      <c r="AY218" s="1826"/>
      <c r="AZ218" s="1826"/>
      <c r="BA218" s="645"/>
      <c r="BB218" s="1826"/>
      <c r="BC218" s="645"/>
      <c r="BD218" s="1826"/>
      <c r="BE218" s="645"/>
      <c r="BF218" s="1826"/>
      <c r="BG218" s="646"/>
      <c r="BH218" s="645"/>
      <c r="BI218" s="645"/>
      <c r="BJ218" s="1826"/>
      <c r="BK218" s="645"/>
      <c r="BL218" s="1826"/>
      <c r="BM218" s="646"/>
      <c r="BO218" s="33"/>
      <c r="BP218" s="1979"/>
      <c r="BQ218" s="1826"/>
      <c r="BR218" s="1826"/>
      <c r="BS218" s="645"/>
      <c r="BT218" s="1826"/>
      <c r="BU218" s="645"/>
      <c r="BV218" s="1826"/>
      <c r="BW218" s="645"/>
      <c r="BX218" s="1826"/>
      <c r="BY218" s="646"/>
      <c r="BZ218" s="645"/>
      <c r="CA218" s="645"/>
      <c r="CB218" s="1826"/>
      <c r="CC218" s="645"/>
      <c r="CD218" s="1826"/>
      <c r="CE218" s="646"/>
      <c r="CG218" s="33"/>
      <c r="CH218" s="1979"/>
      <c r="CI218" s="1826"/>
      <c r="CJ218" s="1826"/>
      <c r="CK218" s="645"/>
      <c r="CL218" s="1826"/>
      <c r="CM218" s="645"/>
      <c r="CN218" s="1826"/>
      <c r="CO218" s="645"/>
      <c r="CP218" s="1826"/>
      <c r="CQ218" s="646"/>
      <c r="CR218" s="645"/>
      <c r="CS218" s="645"/>
      <c r="CT218" s="1826"/>
      <c r="CU218" s="645"/>
      <c r="CV218" s="1826"/>
      <c r="CW218" s="646"/>
    </row>
    <row r="219" spans="1:101">
      <c r="A219" s="75" t="str">
        <f>A218</f>
        <v>Other Related Party e</v>
      </c>
      <c r="B219" s="1037" t="s">
        <v>149</v>
      </c>
      <c r="C219" s="254"/>
      <c r="D219" s="587"/>
      <c r="E219" s="71"/>
      <c r="F219" s="1041"/>
      <c r="G219" s="1041"/>
      <c r="H219" s="1041"/>
      <c r="I219" s="1041"/>
      <c r="J219" s="1041"/>
      <c r="K219" s="1041"/>
      <c r="L219" s="59">
        <f>SUM(G219:K219)</f>
        <v>0</v>
      </c>
      <c r="M219" s="989"/>
      <c r="N219" s="1979"/>
      <c r="O219" s="1826"/>
      <c r="P219" s="1826"/>
      <c r="Q219" s="645"/>
      <c r="R219" s="1826"/>
      <c r="S219" s="645"/>
      <c r="T219" s="1826"/>
      <c r="U219" s="645"/>
      <c r="V219" s="1826"/>
      <c r="W219" s="646"/>
      <c r="X219" s="645"/>
      <c r="Y219" s="645"/>
      <c r="Z219" s="1826"/>
      <c r="AA219" s="645"/>
      <c r="AB219" s="1826"/>
      <c r="AC219" s="646"/>
      <c r="AE219" s="33"/>
      <c r="AF219" s="1979"/>
      <c r="AG219" s="1826"/>
      <c r="AH219" s="1826"/>
      <c r="AI219" s="645"/>
      <c r="AJ219" s="1826"/>
      <c r="AK219" s="645"/>
      <c r="AL219" s="1826"/>
      <c r="AM219" s="645"/>
      <c r="AN219" s="1826"/>
      <c r="AO219" s="646"/>
      <c r="AP219" s="645"/>
      <c r="AQ219" s="645"/>
      <c r="AR219" s="1826"/>
      <c r="AS219" s="645"/>
      <c r="AT219" s="1826"/>
      <c r="AU219" s="646"/>
      <c r="AW219" s="33"/>
      <c r="AX219" s="1979"/>
      <c r="AY219" s="1826"/>
      <c r="AZ219" s="1826"/>
      <c r="BA219" s="645"/>
      <c r="BB219" s="1826"/>
      <c r="BC219" s="645"/>
      <c r="BD219" s="1826"/>
      <c r="BE219" s="645"/>
      <c r="BF219" s="1826"/>
      <c r="BG219" s="646"/>
      <c r="BH219" s="645"/>
      <c r="BI219" s="645"/>
      <c r="BJ219" s="1826"/>
      <c r="BK219" s="645"/>
      <c r="BL219" s="1826"/>
      <c r="BM219" s="646"/>
      <c r="BO219" s="33"/>
      <c r="BP219" s="1979"/>
      <c r="BQ219" s="1826"/>
      <c r="BR219" s="1826"/>
      <c r="BS219" s="645"/>
      <c r="BT219" s="1826"/>
      <c r="BU219" s="645"/>
      <c r="BV219" s="1826"/>
      <c r="BW219" s="645"/>
      <c r="BX219" s="1826"/>
      <c r="BY219" s="646"/>
      <c r="BZ219" s="645"/>
      <c r="CA219" s="645"/>
      <c r="CB219" s="1826"/>
      <c r="CC219" s="645"/>
      <c r="CD219" s="1826"/>
      <c r="CE219" s="646"/>
      <c r="CG219" s="33"/>
      <c r="CH219" s="1979"/>
      <c r="CI219" s="1826"/>
      <c r="CJ219" s="1826"/>
      <c r="CK219" s="645"/>
      <c r="CL219" s="1826"/>
      <c r="CM219" s="645"/>
      <c r="CN219" s="1826"/>
      <c r="CO219" s="645"/>
      <c r="CP219" s="1826"/>
      <c r="CQ219" s="646"/>
      <c r="CR219" s="645"/>
      <c r="CS219" s="645"/>
      <c r="CT219" s="1826"/>
      <c r="CU219" s="645"/>
      <c r="CV219" s="1826"/>
      <c r="CW219" s="646"/>
    </row>
    <row r="220" spans="1:101">
      <c r="A220" s="75" t="str">
        <f>A218</f>
        <v>Other Related Party e</v>
      </c>
      <c r="B220" s="1037" t="s">
        <v>150</v>
      </c>
      <c r="C220" s="254"/>
      <c r="D220" s="587"/>
      <c r="E220" s="71"/>
      <c r="F220" s="208">
        <f t="shared" ref="F220:L220" si="351">IF(ISERROR(F219/F218),0,F219/F218)</f>
        <v>0</v>
      </c>
      <c r="G220" s="208">
        <f t="shared" si="351"/>
        <v>0</v>
      </c>
      <c r="H220" s="208">
        <f t="shared" si="351"/>
        <v>0</v>
      </c>
      <c r="I220" s="208">
        <f t="shared" si="351"/>
        <v>0</v>
      </c>
      <c r="J220" s="208">
        <f t="shared" si="351"/>
        <v>0</v>
      </c>
      <c r="K220" s="208">
        <f t="shared" si="351"/>
        <v>0</v>
      </c>
      <c r="L220" s="208">
        <f t="shared" si="351"/>
        <v>0</v>
      </c>
      <c r="M220" s="989"/>
      <c r="N220" s="1979"/>
      <c r="O220" s="1826"/>
      <c r="P220" s="1826"/>
      <c r="Q220" s="645"/>
      <c r="R220" s="1826"/>
      <c r="S220" s="645"/>
      <c r="T220" s="1826"/>
      <c r="U220" s="645"/>
      <c r="V220" s="1826"/>
      <c r="W220" s="646"/>
      <c r="X220" s="645"/>
      <c r="Y220" s="645"/>
      <c r="Z220" s="1826"/>
      <c r="AA220" s="645"/>
      <c r="AB220" s="1826"/>
      <c r="AC220" s="646"/>
      <c r="AE220" s="33"/>
      <c r="AF220" s="1982"/>
      <c r="AG220" s="1826"/>
      <c r="AH220" s="1826"/>
      <c r="AI220" s="645"/>
      <c r="AJ220" s="1826"/>
      <c r="AK220" s="645"/>
      <c r="AL220" s="1826"/>
      <c r="AM220" s="645"/>
      <c r="AN220" s="1826"/>
      <c r="AO220" s="646"/>
      <c r="AP220" s="645"/>
      <c r="AQ220" s="645"/>
      <c r="AR220" s="1826"/>
      <c r="AS220" s="645"/>
      <c r="AT220" s="1826"/>
      <c r="AU220" s="646"/>
      <c r="AW220" s="33"/>
      <c r="AX220" s="1979"/>
      <c r="AY220" s="1826"/>
      <c r="AZ220" s="1826"/>
      <c r="BA220" s="645"/>
      <c r="BB220" s="1826"/>
      <c r="BC220" s="645"/>
      <c r="BD220" s="1826"/>
      <c r="BE220" s="645"/>
      <c r="BF220" s="1826"/>
      <c r="BG220" s="646"/>
      <c r="BH220" s="645"/>
      <c r="BI220" s="645"/>
      <c r="BJ220" s="1826"/>
      <c r="BK220" s="645"/>
      <c r="BL220" s="1826"/>
      <c r="BM220" s="646"/>
      <c r="BO220" s="33"/>
      <c r="BP220" s="1979"/>
      <c r="BQ220" s="1826"/>
      <c r="BR220" s="1826"/>
      <c r="BS220" s="645"/>
      <c r="BT220" s="1826"/>
      <c r="BU220" s="645"/>
      <c r="BV220" s="1826"/>
      <c r="BW220" s="645"/>
      <c r="BX220" s="1826"/>
      <c r="BY220" s="646"/>
      <c r="BZ220" s="645"/>
      <c r="CA220" s="645"/>
      <c r="CB220" s="1826"/>
      <c r="CC220" s="645"/>
      <c r="CD220" s="1826"/>
      <c r="CE220" s="646"/>
      <c r="CG220" s="33"/>
      <c r="CH220" s="1979"/>
      <c r="CI220" s="1826"/>
      <c r="CJ220" s="1826"/>
      <c r="CK220" s="645"/>
      <c r="CL220" s="1826"/>
      <c r="CM220" s="645"/>
      <c r="CN220" s="1826"/>
      <c r="CO220" s="645"/>
      <c r="CP220" s="1826"/>
      <c r="CQ220" s="646"/>
      <c r="CR220" s="645"/>
      <c r="CS220" s="645"/>
      <c r="CT220" s="1826"/>
      <c r="CU220" s="645"/>
      <c r="CV220" s="1826"/>
      <c r="CW220" s="646"/>
    </row>
    <row r="221" spans="1:101">
      <c r="A221" s="14" t="s">
        <v>620</v>
      </c>
      <c r="B221" s="1037" t="s">
        <v>148</v>
      </c>
      <c r="C221" s="254"/>
      <c r="D221" s="587"/>
      <c r="E221" s="71"/>
      <c r="F221" s="1041"/>
      <c r="G221" s="1041"/>
      <c r="H221" s="1041"/>
      <c r="I221" s="1041"/>
      <c r="J221" s="1041"/>
      <c r="K221" s="1041"/>
      <c r="L221" s="59">
        <f>SUM(G221:K221)</f>
        <v>0</v>
      </c>
      <c r="M221" s="989"/>
      <c r="N221" s="1979"/>
      <c r="O221" s="1826"/>
      <c r="P221" s="1826"/>
      <c r="Q221" s="645"/>
      <c r="R221" s="1826"/>
      <c r="S221" s="645"/>
      <c r="T221" s="1826"/>
      <c r="U221" s="645"/>
      <c r="V221" s="1826"/>
      <c r="W221" s="646"/>
      <c r="X221" s="645"/>
      <c r="Y221" s="645"/>
      <c r="Z221" s="1826"/>
      <c r="AA221" s="645"/>
      <c r="AB221" s="1826"/>
      <c r="AC221" s="646"/>
      <c r="AE221" s="33"/>
      <c r="AF221" s="1982"/>
      <c r="AG221" s="1826"/>
      <c r="AH221" s="1826"/>
      <c r="AI221" s="645"/>
      <c r="AJ221" s="1826"/>
      <c r="AK221" s="645"/>
      <c r="AL221" s="1826"/>
      <c r="AM221" s="645"/>
      <c r="AN221" s="1826"/>
      <c r="AO221" s="646"/>
      <c r="AP221" s="645"/>
      <c r="AQ221" s="645"/>
      <c r="AR221" s="1826"/>
      <c r="AS221" s="645"/>
      <c r="AT221" s="1826"/>
      <c r="AU221" s="646"/>
      <c r="AW221" s="33"/>
      <c r="AX221" s="1979"/>
      <c r="AY221" s="1826"/>
      <c r="AZ221" s="1826"/>
      <c r="BA221" s="645"/>
      <c r="BB221" s="1826"/>
      <c r="BC221" s="645"/>
      <c r="BD221" s="1826"/>
      <c r="BE221" s="645"/>
      <c r="BF221" s="1826"/>
      <c r="BG221" s="646"/>
      <c r="BH221" s="645"/>
      <c r="BI221" s="645"/>
      <c r="BJ221" s="1826"/>
      <c r="BK221" s="645"/>
      <c r="BL221" s="1826"/>
      <c r="BM221" s="646"/>
      <c r="BO221" s="33"/>
      <c r="BP221" s="1979"/>
      <c r="BQ221" s="1826"/>
      <c r="BR221" s="1826"/>
      <c r="BS221" s="645"/>
      <c r="BT221" s="1826"/>
      <c r="BU221" s="645"/>
      <c r="BV221" s="1826"/>
      <c r="BW221" s="645"/>
      <c r="BX221" s="1826"/>
      <c r="BY221" s="646"/>
      <c r="BZ221" s="645"/>
      <c r="CA221" s="645"/>
      <c r="CB221" s="1826"/>
      <c r="CC221" s="645"/>
      <c r="CD221" s="1826"/>
      <c r="CE221" s="646"/>
      <c r="CG221" s="33"/>
      <c r="CH221" s="1979"/>
      <c r="CI221" s="1826"/>
      <c r="CJ221" s="1826"/>
      <c r="CK221" s="645"/>
      <c r="CL221" s="1826"/>
      <c r="CM221" s="645"/>
      <c r="CN221" s="1826"/>
      <c r="CO221" s="645"/>
      <c r="CP221" s="1826"/>
      <c r="CQ221" s="646"/>
      <c r="CR221" s="645"/>
      <c r="CS221" s="645"/>
      <c r="CT221" s="1826"/>
      <c r="CU221" s="645"/>
      <c r="CV221" s="1826"/>
      <c r="CW221" s="646"/>
    </row>
    <row r="222" spans="1:101">
      <c r="A222" s="75" t="str">
        <f>A221</f>
        <v>Other Related Party f</v>
      </c>
      <c r="B222" s="1037" t="s">
        <v>149</v>
      </c>
      <c r="C222" s="254"/>
      <c r="D222" s="587"/>
      <c r="E222" s="71"/>
      <c r="F222" s="1041"/>
      <c r="G222" s="1041"/>
      <c r="H222" s="1041"/>
      <c r="I222" s="1041"/>
      <c r="J222" s="1041"/>
      <c r="K222" s="1041"/>
      <c r="L222" s="59">
        <f>SUM(G222:K222)</f>
        <v>0</v>
      </c>
      <c r="M222" s="989"/>
      <c r="N222" s="1979"/>
      <c r="O222" s="1826"/>
      <c r="P222" s="1826"/>
      <c r="Q222" s="645"/>
      <c r="R222" s="1826"/>
      <c r="S222" s="645"/>
      <c r="T222" s="1826"/>
      <c r="U222" s="645"/>
      <c r="V222" s="1826"/>
      <c r="W222" s="646"/>
      <c r="X222" s="645"/>
      <c r="Y222" s="645"/>
      <c r="Z222" s="1826"/>
      <c r="AA222" s="645"/>
      <c r="AB222" s="1826"/>
      <c r="AC222" s="646"/>
      <c r="AE222" s="33"/>
      <c r="AF222" s="1979"/>
      <c r="AG222" s="1826"/>
      <c r="AH222" s="1826"/>
      <c r="AI222" s="645"/>
      <c r="AJ222" s="1826"/>
      <c r="AK222" s="645"/>
      <c r="AL222" s="1826"/>
      <c r="AM222" s="645"/>
      <c r="AN222" s="1826"/>
      <c r="AO222" s="646"/>
      <c r="AP222" s="645"/>
      <c r="AQ222" s="645"/>
      <c r="AR222" s="1826"/>
      <c r="AS222" s="645"/>
      <c r="AT222" s="1826"/>
      <c r="AU222" s="646"/>
      <c r="AW222" s="33"/>
      <c r="AX222" s="1979"/>
      <c r="AY222" s="1826"/>
      <c r="AZ222" s="1826"/>
      <c r="BA222" s="645"/>
      <c r="BB222" s="1826"/>
      <c r="BC222" s="645"/>
      <c r="BD222" s="1826"/>
      <c r="BE222" s="645"/>
      <c r="BF222" s="1826"/>
      <c r="BG222" s="646"/>
      <c r="BH222" s="645"/>
      <c r="BI222" s="645"/>
      <c r="BJ222" s="1826"/>
      <c r="BK222" s="645"/>
      <c r="BL222" s="1826"/>
      <c r="BM222" s="646"/>
      <c r="BO222" s="33"/>
      <c r="BP222" s="1979"/>
      <c r="BQ222" s="1826"/>
      <c r="BR222" s="1826"/>
      <c r="BS222" s="645"/>
      <c r="BT222" s="1826"/>
      <c r="BU222" s="645"/>
      <c r="BV222" s="1826"/>
      <c r="BW222" s="645"/>
      <c r="BX222" s="1826"/>
      <c r="BY222" s="646"/>
      <c r="BZ222" s="645"/>
      <c r="CA222" s="645"/>
      <c r="CB222" s="1826"/>
      <c r="CC222" s="645"/>
      <c r="CD222" s="1826"/>
      <c r="CE222" s="646"/>
      <c r="CG222" s="33"/>
      <c r="CH222" s="1979"/>
      <c r="CI222" s="1826"/>
      <c r="CJ222" s="1826"/>
      <c r="CK222" s="645"/>
      <c r="CL222" s="1826"/>
      <c r="CM222" s="645"/>
      <c r="CN222" s="1826"/>
      <c r="CO222" s="645"/>
      <c r="CP222" s="1826"/>
      <c r="CQ222" s="646"/>
      <c r="CR222" s="645"/>
      <c r="CS222" s="645"/>
      <c r="CT222" s="1826"/>
      <c r="CU222" s="645"/>
      <c r="CV222" s="1826"/>
      <c r="CW222" s="646"/>
    </row>
    <row r="223" spans="1:101">
      <c r="A223" s="75" t="str">
        <f>A221</f>
        <v>Other Related Party f</v>
      </c>
      <c r="B223" s="1037" t="s">
        <v>150</v>
      </c>
      <c r="C223" s="254"/>
      <c r="D223" s="587"/>
      <c r="E223" s="71"/>
      <c r="F223" s="208">
        <f t="shared" ref="F223:L223" si="352">IF(ISERROR(F222/F221),0,F222/F221)</f>
        <v>0</v>
      </c>
      <c r="G223" s="208">
        <f t="shared" si="352"/>
        <v>0</v>
      </c>
      <c r="H223" s="208">
        <f t="shared" si="352"/>
        <v>0</v>
      </c>
      <c r="I223" s="208">
        <f t="shared" si="352"/>
        <v>0</v>
      </c>
      <c r="J223" s="208">
        <f t="shared" si="352"/>
        <v>0</v>
      </c>
      <c r="K223" s="208">
        <f t="shared" si="352"/>
        <v>0</v>
      </c>
      <c r="L223" s="208">
        <f t="shared" si="352"/>
        <v>0</v>
      </c>
      <c r="M223" s="989"/>
      <c r="N223" s="1979"/>
      <c r="O223" s="1826"/>
      <c r="P223" s="1826"/>
      <c r="Q223" s="645"/>
      <c r="R223" s="1826"/>
      <c r="S223" s="645"/>
      <c r="T223" s="1826"/>
      <c r="U223" s="645"/>
      <c r="V223" s="1826"/>
      <c r="W223" s="646"/>
      <c r="X223" s="645"/>
      <c r="Y223" s="645"/>
      <c r="Z223" s="1826"/>
      <c r="AA223" s="645"/>
      <c r="AB223" s="1826"/>
      <c r="AC223" s="646"/>
      <c r="AE223" s="33"/>
      <c r="AF223" s="1982"/>
      <c r="AG223" s="1826"/>
      <c r="AH223" s="1826"/>
      <c r="AI223" s="645"/>
      <c r="AJ223" s="1826"/>
      <c r="AK223" s="645"/>
      <c r="AL223" s="1826"/>
      <c r="AM223" s="645"/>
      <c r="AN223" s="1826"/>
      <c r="AO223" s="646"/>
      <c r="AP223" s="645"/>
      <c r="AQ223" s="645"/>
      <c r="AR223" s="1826"/>
      <c r="AS223" s="645"/>
      <c r="AT223" s="1826"/>
      <c r="AU223" s="646"/>
      <c r="AW223" s="33"/>
      <c r="AX223" s="1979"/>
      <c r="AY223" s="1826"/>
      <c r="AZ223" s="1826"/>
      <c r="BA223" s="645"/>
      <c r="BB223" s="1826"/>
      <c r="BC223" s="645"/>
      <c r="BD223" s="1826"/>
      <c r="BE223" s="645"/>
      <c r="BF223" s="1826"/>
      <c r="BG223" s="646"/>
      <c r="BH223" s="645"/>
      <c r="BI223" s="645"/>
      <c r="BJ223" s="1826"/>
      <c r="BK223" s="645"/>
      <c r="BL223" s="1826"/>
      <c r="BM223" s="646"/>
      <c r="BO223" s="33"/>
      <c r="BP223" s="1979"/>
      <c r="BQ223" s="1826"/>
      <c r="BR223" s="1826"/>
      <c r="BS223" s="645"/>
      <c r="BT223" s="1826"/>
      <c r="BU223" s="645"/>
      <c r="BV223" s="1826"/>
      <c r="BW223" s="645"/>
      <c r="BX223" s="1826"/>
      <c r="BY223" s="646"/>
      <c r="BZ223" s="645"/>
      <c r="CA223" s="645"/>
      <c r="CB223" s="1826"/>
      <c r="CC223" s="645"/>
      <c r="CD223" s="1826"/>
      <c r="CE223" s="646"/>
      <c r="CG223" s="33"/>
      <c r="CH223" s="1979"/>
      <c r="CI223" s="1826"/>
      <c r="CJ223" s="1826"/>
      <c r="CK223" s="645"/>
      <c r="CL223" s="1826"/>
      <c r="CM223" s="645"/>
      <c r="CN223" s="1826"/>
      <c r="CO223" s="645"/>
      <c r="CP223" s="1826"/>
      <c r="CQ223" s="646"/>
      <c r="CR223" s="645"/>
      <c r="CS223" s="645"/>
      <c r="CT223" s="1826"/>
      <c r="CU223" s="645"/>
      <c r="CV223" s="1826"/>
      <c r="CW223" s="646"/>
    </row>
    <row r="224" spans="1:101">
      <c r="A224" s="1037" t="s">
        <v>151</v>
      </c>
      <c r="B224" s="1037" t="s">
        <v>148</v>
      </c>
      <c r="C224" s="254"/>
      <c r="D224" s="587"/>
      <c r="E224" s="71"/>
      <c r="F224" s="1041"/>
      <c r="G224" s="1041"/>
      <c r="H224" s="1041"/>
      <c r="I224" s="1041"/>
      <c r="J224" s="1041"/>
      <c r="K224" s="1041"/>
      <c r="L224" s="59">
        <f>SUM(G224:K224)</f>
        <v>0</v>
      </c>
      <c r="M224" s="989"/>
      <c r="N224" s="1979"/>
      <c r="O224" s="1826"/>
      <c r="P224" s="1826"/>
      <c r="Q224" s="645"/>
      <c r="R224" s="1826"/>
      <c r="S224" s="645"/>
      <c r="T224" s="1826"/>
      <c r="U224" s="645"/>
      <c r="V224" s="1826"/>
      <c r="W224" s="646"/>
      <c r="X224" s="645"/>
      <c r="Y224" s="645"/>
      <c r="Z224" s="1826"/>
      <c r="AA224" s="645"/>
      <c r="AB224" s="1826"/>
      <c r="AC224" s="646"/>
      <c r="AE224" s="33"/>
      <c r="AF224" s="1982"/>
      <c r="AG224" s="1826"/>
      <c r="AH224" s="1826"/>
      <c r="AI224" s="645"/>
      <c r="AJ224" s="1826"/>
      <c r="AK224" s="645"/>
      <c r="AL224" s="1826"/>
      <c r="AM224" s="645"/>
      <c r="AN224" s="1826"/>
      <c r="AO224" s="646"/>
      <c r="AP224" s="645"/>
      <c r="AQ224" s="645"/>
      <c r="AR224" s="1826"/>
      <c r="AS224" s="645"/>
      <c r="AT224" s="1826"/>
      <c r="AU224" s="646"/>
      <c r="AW224" s="33"/>
      <c r="AX224" s="1979"/>
      <c r="AY224" s="1826"/>
      <c r="AZ224" s="1826"/>
      <c r="BA224" s="645"/>
      <c r="BB224" s="1826"/>
      <c r="BC224" s="645"/>
      <c r="BD224" s="1826"/>
      <c r="BE224" s="645"/>
      <c r="BF224" s="1826"/>
      <c r="BG224" s="646"/>
      <c r="BH224" s="645"/>
      <c r="BI224" s="645"/>
      <c r="BJ224" s="1826"/>
      <c r="BK224" s="645"/>
      <c r="BL224" s="1826"/>
      <c r="BM224" s="646"/>
      <c r="BO224" s="33"/>
      <c r="BP224" s="1979"/>
      <c r="BQ224" s="1826"/>
      <c r="BR224" s="1826"/>
      <c r="BS224" s="645"/>
      <c r="BT224" s="1826"/>
      <c r="BU224" s="645"/>
      <c r="BV224" s="1826"/>
      <c r="BW224" s="645"/>
      <c r="BX224" s="1826"/>
      <c r="BY224" s="646"/>
      <c r="BZ224" s="645"/>
      <c r="CA224" s="645"/>
      <c r="CB224" s="1826"/>
      <c r="CC224" s="645"/>
      <c r="CD224" s="1826"/>
      <c r="CE224" s="646"/>
      <c r="CG224" s="33"/>
      <c r="CH224" s="1979"/>
      <c r="CI224" s="1826"/>
      <c r="CJ224" s="1826"/>
      <c r="CK224" s="645"/>
      <c r="CL224" s="1826"/>
      <c r="CM224" s="645"/>
      <c r="CN224" s="1826"/>
      <c r="CO224" s="645"/>
      <c r="CP224" s="1826"/>
      <c r="CQ224" s="646"/>
      <c r="CR224" s="645"/>
      <c r="CS224" s="645"/>
      <c r="CT224" s="1826"/>
      <c r="CU224" s="645"/>
      <c r="CV224" s="1826"/>
      <c r="CW224" s="646"/>
    </row>
    <row r="225" spans="1:102">
      <c r="A225" s="1037" t="s">
        <v>151</v>
      </c>
      <c r="B225" s="1037" t="s">
        <v>149</v>
      </c>
      <c r="C225" s="254"/>
      <c r="D225" s="587"/>
      <c r="E225" s="71"/>
      <c r="F225" s="1041"/>
      <c r="G225" s="1041"/>
      <c r="H225" s="1041"/>
      <c r="I225" s="1041"/>
      <c r="J225" s="1041"/>
      <c r="K225" s="1041"/>
      <c r="L225" s="59">
        <f>SUM(G225:K225)</f>
        <v>0</v>
      </c>
      <c r="M225" s="989"/>
      <c r="N225" s="1979"/>
      <c r="O225" s="1826"/>
      <c r="P225" s="1826"/>
      <c r="Q225" s="645"/>
      <c r="R225" s="1826"/>
      <c r="S225" s="645"/>
      <c r="T225" s="1826"/>
      <c r="U225" s="645"/>
      <c r="V225" s="1826"/>
      <c r="W225" s="646"/>
      <c r="X225" s="645"/>
      <c r="Y225" s="645"/>
      <c r="Z225" s="1826"/>
      <c r="AA225" s="645"/>
      <c r="AB225" s="1826"/>
      <c r="AC225" s="646"/>
      <c r="AE225" s="33"/>
      <c r="AF225" s="1979"/>
      <c r="AG225" s="1826"/>
      <c r="AH225" s="1826"/>
      <c r="AI225" s="645"/>
      <c r="AJ225" s="1826"/>
      <c r="AK225" s="645"/>
      <c r="AL225" s="1826"/>
      <c r="AM225" s="645"/>
      <c r="AN225" s="1826"/>
      <c r="AO225" s="646"/>
      <c r="AP225" s="645"/>
      <c r="AQ225" s="645"/>
      <c r="AR225" s="1826"/>
      <c r="AS225" s="645"/>
      <c r="AT225" s="1826"/>
      <c r="AU225" s="646"/>
      <c r="AW225" s="33"/>
      <c r="AX225" s="1979"/>
      <c r="AY225" s="1826"/>
      <c r="AZ225" s="1826"/>
      <c r="BA225" s="645"/>
      <c r="BB225" s="1826"/>
      <c r="BC225" s="645"/>
      <c r="BD225" s="1826"/>
      <c r="BE225" s="645"/>
      <c r="BF225" s="1826"/>
      <c r="BG225" s="646"/>
      <c r="BH225" s="645"/>
      <c r="BI225" s="645"/>
      <c r="BJ225" s="1826"/>
      <c r="BK225" s="645"/>
      <c r="BL225" s="1826"/>
      <c r="BM225" s="646"/>
      <c r="BO225" s="33"/>
      <c r="BP225" s="1979"/>
      <c r="BQ225" s="1826"/>
      <c r="BR225" s="1826"/>
      <c r="BS225" s="645"/>
      <c r="BT225" s="1826"/>
      <c r="BU225" s="645"/>
      <c r="BV225" s="1826"/>
      <c r="BW225" s="645"/>
      <c r="BX225" s="1826"/>
      <c r="BY225" s="646"/>
      <c r="BZ225" s="645"/>
      <c r="CA225" s="645"/>
      <c r="CB225" s="1826"/>
      <c r="CC225" s="645"/>
      <c r="CD225" s="1826"/>
      <c r="CE225" s="646"/>
      <c r="CG225" s="33"/>
      <c r="CH225" s="1979"/>
      <c r="CI225" s="1826"/>
      <c r="CJ225" s="1826"/>
      <c r="CK225" s="645"/>
      <c r="CL225" s="1826"/>
      <c r="CM225" s="645"/>
      <c r="CN225" s="1826"/>
      <c r="CO225" s="645"/>
      <c r="CP225" s="1826"/>
      <c r="CQ225" s="646"/>
      <c r="CR225" s="645"/>
      <c r="CS225" s="645"/>
      <c r="CT225" s="1826"/>
      <c r="CU225" s="645"/>
      <c r="CV225" s="1826"/>
      <c r="CW225" s="646"/>
    </row>
    <row r="226" spans="1:102">
      <c r="A226" s="1037" t="s">
        <v>151</v>
      </c>
      <c r="B226" s="1037" t="s">
        <v>150</v>
      </c>
      <c r="C226" s="254"/>
      <c r="D226" s="587"/>
      <c r="E226" s="71"/>
      <c r="F226" s="208">
        <f t="shared" ref="F226:L226" si="353">IF(ISERROR(F225/F224),0,F225/F224)</f>
        <v>0</v>
      </c>
      <c r="G226" s="208">
        <f t="shared" si="353"/>
        <v>0</v>
      </c>
      <c r="H226" s="208">
        <f t="shared" si="353"/>
        <v>0</v>
      </c>
      <c r="I226" s="208">
        <f t="shared" si="353"/>
        <v>0</v>
      </c>
      <c r="J226" s="208">
        <f t="shared" si="353"/>
        <v>0</v>
      </c>
      <c r="K226" s="208">
        <f t="shared" si="353"/>
        <v>0</v>
      </c>
      <c r="L226" s="1827">
        <f t="shared" si="353"/>
        <v>0</v>
      </c>
      <c r="M226" s="989"/>
      <c r="N226" s="1979"/>
      <c r="O226" s="1828"/>
      <c r="P226" s="1826"/>
      <c r="Q226" s="645"/>
      <c r="R226" s="1826"/>
      <c r="S226" s="645"/>
      <c r="T226" s="1826"/>
      <c r="U226" s="645"/>
      <c r="V226" s="1826"/>
      <c r="W226" s="646"/>
      <c r="X226" s="645"/>
      <c r="Y226" s="645"/>
      <c r="Z226" s="1826"/>
      <c r="AA226" s="645"/>
      <c r="AB226" s="1826"/>
      <c r="AC226" s="646"/>
      <c r="AE226" s="33"/>
      <c r="AF226" s="1979"/>
      <c r="AG226" s="1828"/>
      <c r="AH226" s="1826"/>
      <c r="AI226" s="645"/>
      <c r="AJ226" s="1826"/>
      <c r="AK226" s="645"/>
      <c r="AL226" s="1826"/>
      <c r="AM226" s="645"/>
      <c r="AN226" s="1826"/>
      <c r="AO226" s="646"/>
      <c r="AP226" s="645"/>
      <c r="AQ226" s="645"/>
      <c r="AR226" s="1826"/>
      <c r="AS226" s="645"/>
      <c r="AT226" s="1826"/>
      <c r="AU226" s="646"/>
      <c r="AW226" s="33"/>
      <c r="AX226" s="1979"/>
      <c r="AY226" s="1828"/>
      <c r="AZ226" s="1826"/>
      <c r="BA226" s="645"/>
      <c r="BB226" s="1826"/>
      <c r="BC226" s="645"/>
      <c r="BD226" s="1826"/>
      <c r="BE226" s="645"/>
      <c r="BF226" s="1826"/>
      <c r="BG226" s="646"/>
      <c r="BH226" s="645"/>
      <c r="BI226" s="645"/>
      <c r="BJ226" s="1826"/>
      <c r="BK226" s="645"/>
      <c r="BL226" s="1826"/>
      <c r="BM226" s="646"/>
      <c r="BO226" s="33"/>
      <c r="BP226" s="1979"/>
      <c r="BQ226" s="1828"/>
      <c r="BR226" s="1826"/>
      <c r="BS226" s="645"/>
      <c r="BT226" s="1826"/>
      <c r="BU226" s="645"/>
      <c r="BV226" s="1826"/>
      <c r="BW226" s="645"/>
      <c r="BX226" s="1826"/>
      <c r="BY226" s="646"/>
      <c r="BZ226" s="645"/>
      <c r="CA226" s="645"/>
      <c r="CB226" s="1826"/>
      <c r="CC226" s="645"/>
      <c r="CD226" s="1826"/>
      <c r="CE226" s="646"/>
      <c r="CG226" s="33"/>
      <c r="CH226" s="1979"/>
      <c r="CI226" s="1828"/>
      <c r="CJ226" s="1826"/>
      <c r="CK226" s="645"/>
      <c r="CL226" s="1826"/>
      <c r="CM226" s="645"/>
      <c r="CN226" s="1826"/>
      <c r="CO226" s="645"/>
      <c r="CP226" s="1826"/>
      <c r="CQ226" s="646"/>
      <c r="CR226" s="645"/>
      <c r="CS226" s="645"/>
      <c r="CT226" s="1826"/>
      <c r="CU226" s="645"/>
      <c r="CV226" s="1826"/>
      <c r="CW226" s="646"/>
    </row>
    <row r="227" spans="1:102">
      <c r="A227" s="1280" t="s">
        <v>1338</v>
      </c>
      <c r="F227" s="1829">
        <f>IF(F202&gt;0,IF(F224&gt;=(0.75*SUM(F202,F206,F209,F212,F215,F218,F221,F224)),"Allowed","Disallowed"),0)</f>
        <v>0</v>
      </c>
      <c r="G227" s="1829">
        <f t="shared" ref="G227:K227" si="354">IF(G202&gt;0,IF(G224&gt;=(0.75*SUM(G202,G206,G209,G212,G215,G218,G221,G224)),"Allowed","Disallowed"),0)</f>
        <v>0</v>
      </c>
      <c r="H227" s="1829">
        <f t="shared" si="354"/>
        <v>0</v>
      </c>
      <c r="I227" s="1829">
        <f t="shared" si="354"/>
        <v>0</v>
      </c>
      <c r="J227" s="1829">
        <f t="shared" si="354"/>
        <v>0</v>
      </c>
      <c r="K227" s="1829">
        <f t="shared" si="354"/>
        <v>0</v>
      </c>
      <c r="L227" s="1822"/>
      <c r="M227" s="989"/>
      <c r="N227" s="1979"/>
      <c r="O227" s="574">
        <f>O203</f>
        <v>0</v>
      </c>
      <c r="P227" s="574">
        <f t="shared" ref="P227:R227" si="355">P203</f>
        <v>0</v>
      </c>
      <c r="Q227" s="1830">
        <f t="shared" si="355"/>
        <v>0</v>
      </c>
      <c r="R227" s="574">
        <f t="shared" si="355"/>
        <v>0</v>
      </c>
      <c r="S227" s="587"/>
      <c r="T227" s="574">
        <f>T203</f>
        <v>0</v>
      </c>
      <c r="U227" s="1830">
        <f t="shared" ref="U227:W227" si="356">U203</f>
        <v>0</v>
      </c>
      <c r="V227" s="574">
        <f t="shared" si="356"/>
        <v>0</v>
      </c>
      <c r="W227" s="584">
        <f t="shared" si="356"/>
        <v>0</v>
      </c>
      <c r="X227" s="1822"/>
      <c r="Y227" s="1037" t="s">
        <v>1620</v>
      </c>
      <c r="Z227" s="574">
        <f>IF(AD203="disallowed",0,Z203)</f>
        <v>0</v>
      </c>
      <c r="AA227" s="574">
        <f>IF(AD203="disallowed",0,AA203)</f>
        <v>0</v>
      </c>
      <c r="AB227" s="574">
        <f>IF(AD203="disallowed",0,AB203)</f>
        <v>0</v>
      </c>
      <c r="AC227" s="574">
        <f>IF(AD203="disallowed",0,AC203)</f>
        <v>0</v>
      </c>
      <c r="AE227" s="33"/>
      <c r="AF227" s="1979"/>
      <c r="AG227" s="574">
        <f>AG203</f>
        <v>0</v>
      </c>
      <c r="AH227" s="574">
        <f t="shared" ref="AH227:AJ227" si="357">AH203</f>
        <v>0</v>
      </c>
      <c r="AI227" s="1830">
        <f t="shared" si="357"/>
        <v>0</v>
      </c>
      <c r="AJ227" s="574">
        <f t="shared" si="357"/>
        <v>0</v>
      </c>
      <c r="AK227" s="587"/>
      <c r="AL227" s="574">
        <f>AL203</f>
        <v>0</v>
      </c>
      <c r="AM227" s="1830">
        <f t="shared" ref="AM227:AO227" si="358">AM203</f>
        <v>0</v>
      </c>
      <c r="AN227" s="574">
        <f t="shared" si="358"/>
        <v>0</v>
      </c>
      <c r="AO227" s="584">
        <f t="shared" si="358"/>
        <v>0</v>
      </c>
      <c r="AP227" s="1822"/>
      <c r="AQ227" s="1037" t="s">
        <v>1620</v>
      </c>
      <c r="AR227" s="574">
        <f>IF(AV203="disallowed",0,AR203)</f>
        <v>0</v>
      </c>
      <c r="AS227" s="574">
        <f>IF(AV203="disallowed",0,AS203)</f>
        <v>0</v>
      </c>
      <c r="AT227" s="574">
        <f>IF(AV203="disallowed",0,AT203)</f>
        <v>0</v>
      </c>
      <c r="AU227" s="574">
        <f>IF(AV203="disallowed",0,AU203)</f>
        <v>0</v>
      </c>
      <c r="AW227" s="33"/>
      <c r="AX227" s="1979"/>
      <c r="AY227" s="574">
        <f>AY203</f>
        <v>0</v>
      </c>
      <c r="AZ227" s="574">
        <f t="shared" ref="AZ227:BB227" si="359">AZ203</f>
        <v>0</v>
      </c>
      <c r="BA227" s="1830">
        <f t="shared" si="359"/>
        <v>0</v>
      </c>
      <c r="BB227" s="574">
        <f t="shared" si="359"/>
        <v>0</v>
      </c>
      <c r="BC227" s="587"/>
      <c r="BD227" s="574">
        <f>BD203</f>
        <v>0</v>
      </c>
      <c r="BE227" s="1830">
        <f t="shared" ref="BE227:BG227" si="360">BE203</f>
        <v>0</v>
      </c>
      <c r="BF227" s="574">
        <f t="shared" si="360"/>
        <v>0</v>
      </c>
      <c r="BG227" s="584">
        <f t="shared" si="360"/>
        <v>0</v>
      </c>
      <c r="BH227" s="1822"/>
      <c r="BI227" s="1037" t="s">
        <v>1620</v>
      </c>
      <c r="BJ227" s="574">
        <f>IF(BN203="disallowed",0,BJ203)</f>
        <v>0</v>
      </c>
      <c r="BK227" s="574">
        <f>IF(BN203="disallowed",0,BK203)</f>
        <v>0</v>
      </c>
      <c r="BL227" s="574">
        <f>IF(BN203="disallowed",0,BL203)</f>
        <v>0</v>
      </c>
      <c r="BM227" s="574">
        <f>IF(BN203="disallowed",0,BM203)</f>
        <v>0</v>
      </c>
      <c r="BO227" s="33"/>
      <c r="BP227" s="1979"/>
      <c r="BQ227" s="574">
        <f>BQ203</f>
        <v>0</v>
      </c>
      <c r="BR227" s="574">
        <f t="shared" ref="BR227:BT227" si="361">BR203</f>
        <v>0</v>
      </c>
      <c r="BS227" s="1830">
        <f t="shared" si="361"/>
        <v>0</v>
      </c>
      <c r="BT227" s="574">
        <f t="shared" si="361"/>
        <v>0</v>
      </c>
      <c r="BU227" s="587"/>
      <c r="BV227" s="574">
        <f>BV203</f>
        <v>0</v>
      </c>
      <c r="BW227" s="1830">
        <f t="shared" ref="BW227:BY227" si="362">BW203</f>
        <v>0</v>
      </c>
      <c r="BX227" s="574">
        <f t="shared" si="362"/>
        <v>0</v>
      </c>
      <c r="BY227" s="584">
        <f t="shared" si="362"/>
        <v>0</v>
      </c>
      <c r="BZ227" s="1822"/>
      <c r="CA227" s="1037" t="s">
        <v>1620</v>
      </c>
      <c r="CB227" s="574">
        <f>IF(CF203="disallowed",0,CB203)</f>
        <v>0</v>
      </c>
      <c r="CC227" s="574">
        <f>IF(CF203="disallowed",0,CC203)</f>
        <v>0</v>
      </c>
      <c r="CD227" s="574">
        <f>IF(CF203="disallowed",0,CD203)</f>
        <v>0</v>
      </c>
      <c r="CE227" s="574">
        <f>IF(CF203="disallowed",0,CE203)</f>
        <v>0</v>
      </c>
      <c r="CG227" s="33"/>
      <c r="CH227" s="1979"/>
      <c r="CI227" s="574">
        <f>CI203</f>
        <v>0</v>
      </c>
      <c r="CJ227" s="574">
        <f t="shared" ref="CJ227:CL227" si="363">CJ203</f>
        <v>0</v>
      </c>
      <c r="CK227" s="1830">
        <f t="shared" si="363"/>
        <v>0</v>
      </c>
      <c r="CL227" s="574">
        <f t="shared" si="363"/>
        <v>0</v>
      </c>
      <c r="CM227" s="587"/>
      <c r="CN227" s="574">
        <f>CN203</f>
        <v>0</v>
      </c>
      <c r="CO227" s="1830">
        <f t="shared" ref="CO227:CQ227" si="364">CO203</f>
        <v>0</v>
      </c>
      <c r="CP227" s="574">
        <f t="shared" si="364"/>
        <v>0</v>
      </c>
      <c r="CQ227" s="584">
        <f t="shared" si="364"/>
        <v>0</v>
      </c>
      <c r="CR227" s="1822"/>
      <c r="CS227" s="1037" t="s">
        <v>1620</v>
      </c>
      <c r="CT227" s="574">
        <f>IF(CX203="disallowed",0,CT203)</f>
        <v>0</v>
      </c>
      <c r="CU227" s="574">
        <f>IF(CX203="disallowed",0,CU203)</f>
        <v>0</v>
      </c>
      <c r="CV227" s="574">
        <f>IF(CX203="disallowed",0,CV203)</f>
        <v>0</v>
      </c>
      <c r="CW227" s="574">
        <f>IF(CX203="disallowed",0,CW203)</f>
        <v>0</v>
      </c>
    </row>
    <row r="228" spans="1:102" ht="38.25">
      <c r="M228" s="989"/>
      <c r="N228" s="1979"/>
      <c r="O228" s="1814" t="s">
        <v>1601</v>
      </c>
      <c r="P228" s="1814"/>
      <c r="Q228" s="1814"/>
      <c r="R228" s="1814"/>
      <c r="S228" s="580"/>
      <c r="T228" s="1814" t="s">
        <v>1603</v>
      </c>
      <c r="U228" s="1814"/>
      <c r="V228" s="1814"/>
      <c r="W228" s="1814"/>
      <c r="X228" s="1815"/>
      <c r="Y228" s="1815"/>
      <c r="Z228" s="1816" t="s">
        <v>1337</v>
      </c>
      <c r="AA228" s="1816"/>
      <c r="AB228" s="1816"/>
      <c r="AC228" s="1816"/>
      <c r="AE228" s="33"/>
      <c r="AF228" s="1979"/>
      <c r="AG228" s="1814" t="s">
        <v>1601</v>
      </c>
      <c r="AH228" s="1814"/>
      <c r="AI228" s="1814"/>
      <c r="AJ228" s="1814"/>
      <c r="AK228" s="580"/>
      <c r="AL228" s="1814" t="s">
        <v>1603</v>
      </c>
      <c r="AM228" s="1814"/>
      <c r="AN228" s="1814"/>
      <c r="AO228" s="1814"/>
      <c r="AP228" s="1815"/>
      <c r="AQ228" s="1815"/>
      <c r="AR228" s="1816" t="s">
        <v>1337</v>
      </c>
      <c r="AS228" s="1816"/>
      <c r="AT228" s="1816"/>
      <c r="AU228" s="1816"/>
      <c r="AW228" s="33"/>
      <c r="AX228" s="1979"/>
      <c r="AY228" s="1814" t="s">
        <v>1601</v>
      </c>
      <c r="AZ228" s="1814"/>
      <c r="BA228" s="1814"/>
      <c r="BB228" s="1814"/>
      <c r="BC228" s="580"/>
      <c r="BD228" s="1814" t="s">
        <v>1603</v>
      </c>
      <c r="BE228" s="1814"/>
      <c r="BF228" s="1814"/>
      <c r="BG228" s="1814"/>
      <c r="BH228" s="1815"/>
      <c r="BI228" s="1815"/>
      <c r="BJ228" s="1816" t="s">
        <v>1337</v>
      </c>
      <c r="BK228" s="1816"/>
      <c r="BL228" s="1816"/>
      <c r="BM228" s="1816"/>
      <c r="BO228" s="33"/>
      <c r="BP228" s="1979"/>
      <c r="BQ228" s="1814" t="s">
        <v>1601</v>
      </c>
      <c r="BR228" s="1814"/>
      <c r="BS228" s="1814"/>
      <c r="BT228" s="1814"/>
      <c r="BU228" s="580"/>
      <c r="BV228" s="1814" t="s">
        <v>1603</v>
      </c>
      <c r="BW228" s="1814"/>
      <c r="BX228" s="1814"/>
      <c r="BY228" s="1814"/>
      <c r="BZ228" s="1815"/>
      <c r="CA228" s="1815"/>
      <c r="CB228" s="1816" t="s">
        <v>1337</v>
      </c>
      <c r="CC228" s="1816"/>
      <c r="CD228" s="1816"/>
      <c r="CE228" s="1816"/>
      <c r="CG228" s="33"/>
      <c r="CH228" s="1979"/>
      <c r="CI228" s="1814" t="s">
        <v>1601</v>
      </c>
      <c r="CJ228" s="1814"/>
      <c r="CK228" s="1814"/>
      <c r="CL228" s="1814"/>
      <c r="CM228" s="580"/>
      <c r="CN228" s="1814" t="s">
        <v>1603</v>
      </c>
      <c r="CO228" s="1814"/>
      <c r="CP228" s="1814"/>
      <c r="CQ228" s="1814"/>
      <c r="CR228" s="1815"/>
      <c r="CS228" s="1815"/>
      <c r="CT228" s="1816" t="s">
        <v>1337</v>
      </c>
      <c r="CU228" s="1816"/>
      <c r="CV228" s="1816"/>
      <c r="CW228" s="1816"/>
    </row>
    <row r="229" spans="1:102" ht="51">
      <c r="A229" s="583" t="str">
        <f>Cover!C29</f>
        <v>- none -</v>
      </c>
      <c r="M229" s="989"/>
      <c r="N229" s="1979"/>
      <c r="O229" s="1042" t="s">
        <v>1309</v>
      </c>
      <c r="P229" s="1817" t="s">
        <v>1602</v>
      </c>
      <c r="Q229" s="1817" t="s">
        <v>199</v>
      </c>
      <c r="R229" s="1817" t="s">
        <v>317</v>
      </c>
      <c r="S229" s="1310"/>
      <c r="T229" s="1042" t="s">
        <v>1309</v>
      </c>
      <c r="U229" s="1817" t="s">
        <v>1602</v>
      </c>
      <c r="V229" s="1817" t="s">
        <v>199</v>
      </c>
      <c r="W229" s="1817" t="s">
        <v>317</v>
      </c>
      <c r="X229" s="1310"/>
      <c r="Y229" s="1036"/>
      <c r="Z229" s="1042" t="s">
        <v>1309</v>
      </c>
      <c r="AA229" s="1817" t="s">
        <v>1602</v>
      </c>
      <c r="AB229" s="1817" t="s">
        <v>199</v>
      </c>
      <c r="AC229" s="1817" t="s">
        <v>317</v>
      </c>
      <c r="AE229" s="33"/>
      <c r="AF229" s="1979"/>
      <c r="AG229" s="1042" t="s">
        <v>1309</v>
      </c>
      <c r="AH229" s="1817" t="s">
        <v>1602</v>
      </c>
      <c r="AI229" s="1817" t="s">
        <v>199</v>
      </c>
      <c r="AJ229" s="1817" t="s">
        <v>317</v>
      </c>
      <c r="AK229" s="1310"/>
      <c r="AL229" s="1042" t="s">
        <v>1309</v>
      </c>
      <c r="AM229" s="1817" t="s">
        <v>1602</v>
      </c>
      <c r="AN229" s="1817" t="s">
        <v>199</v>
      </c>
      <c r="AO229" s="1817" t="s">
        <v>317</v>
      </c>
      <c r="AP229" s="1310"/>
      <c r="AQ229" s="1036"/>
      <c r="AR229" s="1042" t="s">
        <v>1309</v>
      </c>
      <c r="AS229" s="1817" t="s">
        <v>1602</v>
      </c>
      <c r="AT229" s="1817" t="s">
        <v>199</v>
      </c>
      <c r="AU229" s="1817" t="s">
        <v>317</v>
      </c>
      <c r="AW229" s="33"/>
      <c r="AX229" s="1979"/>
      <c r="AY229" s="1042" t="s">
        <v>1309</v>
      </c>
      <c r="AZ229" s="1817" t="s">
        <v>1602</v>
      </c>
      <c r="BA229" s="1817" t="s">
        <v>199</v>
      </c>
      <c r="BB229" s="1817" t="s">
        <v>317</v>
      </c>
      <c r="BC229" s="1310"/>
      <c r="BD229" s="1042" t="s">
        <v>1309</v>
      </c>
      <c r="BE229" s="1817" t="s">
        <v>1602</v>
      </c>
      <c r="BF229" s="1817" t="s">
        <v>199</v>
      </c>
      <c r="BG229" s="1817" t="s">
        <v>317</v>
      </c>
      <c r="BH229" s="1310"/>
      <c r="BI229" s="1036"/>
      <c r="BJ229" s="1042" t="s">
        <v>1309</v>
      </c>
      <c r="BK229" s="1817" t="s">
        <v>1602</v>
      </c>
      <c r="BL229" s="1817" t="s">
        <v>199</v>
      </c>
      <c r="BM229" s="1817" t="s">
        <v>317</v>
      </c>
      <c r="BO229" s="33"/>
      <c r="BP229" s="1979"/>
      <c r="BQ229" s="1042" t="s">
        <v>1309</v>
      </c>
      <c r="BR229" s="1817" t="s">
        <v>1602</v>
      </c>
      <c r="BS229" s="1817" t="s">
        <v>199</v>
      </c>
      <c r="BT229" s="1817" t="s">
        <v>317</v>
      </c>
      <c r="BU229" s="1310"/>
      <c r="BV229" s="1042" t="s">
        <v>1309</v>
      </c>
      <c r="BW229" s="1817" t="s">
        <v>1602</v>
      </c>
      <c r="BX229" s="1817" t="s">
        <v>199</v>
      </c>
      <c r="BY229" s="1817" t="s">
        <v>317</v>
      </c>
      <c r="BZ229" s="1310"/>
      <c r="CA229" s="1036"/>
      <c r="CB229" s="1042" t="s">
        <v>1309</v>
      </c>
      <c r="CC229" s="1817" t="s">
        <v>1602</v>
      </c>
      <c r="CD229" s="1817" t="s">
        <v>199</v>
      </c>
      <c r="CE229" s="1817" t="s">
        <v>317</v>
      </c>
      <c r="CG229" s="33"/>
      <c r="CH229" s="1979"/>
      <c r="CI229" s="1042" t="s">
        <v>1309</v>
      </c>
      <c r="CJ229" s="1817" t="s">
        <v>1602</v>
      </c>
      <c r="CK229" s="1817" t="s">
        <v>199</v>
      </c>
      <c r="CL229" s="1817" t="s">
        <v>317</v>
      </c>
      <c r="CM229" s="1310"/>
      <c r="CN229" s="1042" t="s">
        <v>1309</v>
      </c>
      <c r="CO229" s="1817" t="s">
        <v>1602</v>
      </c>
      <c r="CP229" s="1817" t="s">
        <v>199</v>
      </c>
      <c r="CQ229" s="1817" t="s">
        <v>317</v>
      </c>
      <c r="CR229" s="1310"/>
      <c r="CS229" s="1036"/>
      <c r="CT229" s="1042" t="s">
        <v>1309</v>
      </c>
      <c r="CU229" s="1817" t="s">
        <v>1602</v>
      </c>
      <c r="CV229" s="1817" t="s">
        <v>199</v>
      </c>
      <c r="CW229" s="1817" t="s">
        <v>317</v>
      </c>
    </row>
    <row r="230" spans="1:102">
      <c r="A230" s="49" t="s">
        <v>147</v>
      </c>
      <c r="B230" s="1037" t="s">
        <v>148</v>
      </c>
      <c r="C230" s="254"/>
      <c r="D230" s="587"/>
      <c r="E230" s="71"/>
      <c r="F230" s="1041"/>
      <c r="G230" s="1041"/>
      <c r="H230" s="1041"/>
      <c r="I230" s="1041"/>
      <c r="J230" s="1041"/>
      <c r="K230" s="1041"/>
      <c r="L230" s="59">
        <f>SUM(G230:K230)</f>
        <v>0</v>
      </c>
      <c r="M230" s="989"/>
      <c r="N230" s="1979"/>
      <c r="O230" s="250"/>
      <c r="P230" s="250"/>
      <c r="Q230" s="580"/>
      <c r="R230" s="250"/>
      <c r="S230" s="580"/>
      <c r="T230" s="250"/>
      <c r="U230" s="580"/>
      <c r="V230" s="250"/>
      <c r="W230" s="1818"/>
      <c r="X230" s="580"/>
      <c r="Y230" s="580"/>
      <c r="Z230" s="250"/>
      <c r="AA230" s="580"/>
      <c r="AB230" s="250"/>
      <c r="AC230" s="1818"/>
      <c r="AE230" s="33"/>
      <c r="AF230" s="1979"/>
      <c r="AG230" s="250"/>
      <c r="AH230" s="250"/>
      <c r="AI230" s="580"/>
      <c r="AJ230" s="250"/>
      <c r="AK230" s="580"/>
      <c r="AL230" s="250"/>
      <c r="AM230" s="580"/>
      <c r="AN230" s="250"/>
      <c r="AO230" s="1818"/>
      <c r="AP230" s="580"/>
      <c r="AQ230" s="580"/>
      <c r="AR230" s="250"/>
      <c r="AS230" s="580"/>
      <c r="AT230" s="250"/>
      <c r="AU230" s="1818"/>
      <c r="AW230" s="33"/>
      <c r="AX230" s="1979"/>
      <c r="AY230" s="250"/>
      <c r="AZ230" s="250"/>
      <c r="BA230" s="580"/>
      <c r="BB230" s="250"/>
      <c r="BC230" s="580"/>
      <c r="BD230" s="250"/>
      <c r="BE230" s="580"/>
      <c r="BF230" s="250"/>
      <c r="BG230" s="1818"/>
      <c r="BH230" s="580"/>
      <c r="BI230" s="580"/>
      <c r="BJ230" s="250"/>
      <c r="BK230" s="580"/>
      <c r="BL230" s="250"/>
      <c r="BM230" s="1818"/>
      <c r="BO230" s="33"/>
      <c r="BP230" s="1979"/>
      <c r="BQ230" s="250"/>
      <c r="BR230" s="250"/>
      <c r="BS230" s="580"/>
      <c r="BT230" s="250"/>
      <c r="BU230" s="580"/>
      <c r="BV230" s="250"/>
      <c r="BW230" s="580"/>
      <c r="BX230" s="250"/>
      <c r="BY230" s="1818"/>
      <c r="BZ230" s="580"/>
      <c r="CA230" s="580"/>
      <c r="CB230" s="250"/>
      <c r="CC230" s="580"/>
      <c r="CD230" s="250"/>
      <c r="CE230" s="1818"/>
      <c r="CG230" s="33"/>
      <c r="CH230" s="1979"/>
      <c r="CI230" s="250"/>
      <c r="CJ230" s="250"/>
      <c r="CK230" s="580"/>
      <c r="CL230" s="250"/>
      <c r="CM230" s="580"/>
      <c r="CN230" s="250"/>
      <c r="CO230" s="580"/>
      <c r="CP230" s="250"/>
      <c r="CQ230" s="1818"/>
      <c r="CR230" s="580"/>
      <c r="CS230" s="580"/>
      <c r="CT230" s="250"/>
      <c r="CU230" s="580"/>
      <c r="CV230" s="250"/>
      <c r="CW230" s="1818"/>
    </row>
    <row r="231" spans="1:102">
      <c r="A231" s="49" t="s">
        <v>147</v>
      </c>
      <c r="B231" s="1037" t="s">
        <v>149</v>
      </c>
      <c r="C231" s="254"/>
      <c r="D231" s="587"/>
      <c r="E231" s="71"/>
      <c r="F231" s="1041"/>
      <c r="G231" s="1041"/>
      <c r="H231" s="1041"/>
      <c r="I231" s="1041"/>
      <c r="J231" s="1041"/>
      <c r="K231" s="1041"/>
      <c r="L231" s="59">
        <f>SUM(G231:K231)</f>
        <v>0</v>
      </c>
      <c r="M231" s="989"/>
      <c r="N231" s="1979"/>
      <c r="O231" s="583">
        <f>'C1 - Costs Matrix 2011'!$W$69+'C1 - Costs Matrix 2011'!$Q$69</f>
        <v>0</v>
      </c>
      <c r="P231" s="583">
        <f>'C1 - Costs Matrix 2011'!$AQ$69</f>
        <v>0</v>
      </c>
      <c r="Q231" s="1819">
        <f>'C1 - Costs Matrix 2011'!$AG$69</f>
        <v>0</v>
      </c>
      <c r="R231" s="583">
        <f>'C1 - Costs Matrix 2011'!$AP$69</f>
        <v>0</v>
      </c>
      <c r="S231" s="587"/>
      <c r="T231" s="1820"/>
      <c r="U231" s="1821"/>
      <c r="V231" s="14"/>
      <c r="W231" s="1821"/>
      <c r="X231" s="1822"/>
      <c r="Y231" s="1389" t="s">
        <v>1622</v>
      </c>
      <c r="Z231" s="1823">
        <f>O231-T231</f>
        <v>0</v>
      </c>
      <c r="AA231" s="1824">
        <f t="shared" ref="AA231:AC231" si="365">P231-U231</f>
        <v>0</v>
      </c>
      <c r="AB231" s="1823">
        <f t="shared" si="365"/>
        <v>0</v>
      </c>
      <c r="AC231" s="1825">
        <f t="shared" si="365"/>
        <v>0</v>
      </c>
      <c r="AD231" s="1829">
        <f>G255</f>
        <v>0</v>
      </c>
      <c r="AE231" s="33"/>
      <c r="AF231" s="1979"/>
      <c r="AG231" s="583">
        <f>'C1 - Costs Matrix 2012'!$W$69+'C1 - Costs Matrix 2012'!$Q$69</f>
        <v>0</v>
      </c>
      <c r="AH231" s="583">
        <f>'C1 - Costs Matrix 2012'!$AQ$69</f>
        <v>0</v>
      </c>
      <c r="AI231" s="1819">
        <f>'C1 - Costs Matrix 2012'!$AG$69</f>
        <v>0</v>
      </c>
      <c r="AJ231" s="583">
        <f>'C1 - Costs Matrix 2012'!$AP$69</f>
        <v>0</v>
      </c>
      <c r="AK231" s="587"/>
      <c r="AL231" s="1820"/>
      <c r="AM231" s="1821"/>
      <c r="AN231" s="14"/>
      <c r="AO231" s="1821"/>
      <c r="AP231" s="1822"/>
      <c r="AQ231" s="1389" t="s">
        <v>1622</v>
      </c>
      <c r="AR231" s="1823">
        <f>AG231-AL231</f>
        <v>0</v>
      </c>
      <c r="AS231" s="1824">
        <f t="shared" ref="AS231" si="366">AH231-AM231</f>
        <v>0</v>
      </c>
      <c r="AT231" s="1823">
        <f t="shared" ref="AT231" si="367">AI231-AN231</f>
        <v>0</v>
      </c>
      <c r="AU231" s="1825">
        <f t="shared" ref="AU231" si="368">AJ231-AO231</f>
        <v>0</v>
      </c>
      <c r="AV231" s="1829">
        <f>H255</f>
        <v>0</v>
      </c>
      <c r="AW231" s="33"/>
      <c r="AX231" s="1979"/>
      <c r="AY231" s="583">
        <f>'C1 - Costs Matrix 2013'!$W$69+'C1 - Costs Matrix 2013'!$Q$69</f>
        <v>0</v>
      </c>
      <c r="AZ231" s="583">
        <f>'C1 - Costs Matrix 2013'!$AQ$69</f>
        <v>0</v>
      </c>
      <c r="BA231" s="1819">
        <f>'C1 - Costs Matrix 2013'!$AG$69</f>
        <v>0</v>
      </c>
      <c r="BB231" s="583">
        <f>'C1 - Costs Matrix 2013'!$AP$69</f>
        <v>0</v>
      </c>
      <c r="BC231" s="587"/>
      <c r="BD231" s="1820"/>
      <c r="BE231" s="1821"/>
      <c r="BF231" s="14"/>
      <c r="BG231" s="1821"/>
      <c r="BH231" s="1822"/>
      <c r="BI231" s="1389" t="s">
        <v>1622</v>
      </c>
      <c r="BJ231" s="1823">
        <f>AY231-BD231</f>
        <v>0</v>
      </c>
      <c r="BK231" s="1824">
        <f t="shared" ref="BK231" si="369">AZ231-BE231</f>
        <v>0</v>
      </c>
      <c r="BL231" s="1823">
        <f t="shared" ref="BL231" si="370">BA231-BF231</f>
        <v>0</v>
      </c>
      <c r="BM231" s="1825">
        <f t="shared" ref="BM231" si="371">BB231-BG231</f>
        <v>0</v>
      </c>
      <c r="BN231" s="1829">
        <f>I255</f>
        <v>0</v>
      </c>
      <c r="BO231" s="33"/>
      <c r="BP231" s="1979"/>
      <c r="BQ231" s="583">
        <f>'C1 - Costs Matrix 2014'!$W$69+'C1 - Costs Matrix 2014'!$Q$69</f>
        <v>0</v>
      </c>
      <c r="BR231" s="583">
        <f>'C1 - Costs Matrix 2014'!$AQ$69</f>
        <v>0</v>
      </c>
      <c r="BS231" s="1819">
        <f>'C1 - Costs Matrix 2014'!$AG$69</f>
        <v>0</v>
      </c>
      <c r="BT231" s="583">
        <f>'C1 - Costs Matrix 2014'!$AP$69</f>
        <v>0</v>
      </c>
      <c r="BU231" s="587"/>
      <c r="BV231" s="1820"/>
      <c r="BW231" s="1821"/>
      <c r="BX231" s="14"/>
      <c r="BY231" s="1821"/>
      <c r="BZ231" s="1822"/>
      <c r="CA231" s="1389" t="s">
        <v>1622</v>
      </c>
      <c r="CB231" s="1823">
        <f>BQ231-BV231</f>
        <v>0</v>
      </c>
      <c r="CC231" s="1824">
        <f t="shared" ref="CC231" si="372">BR231-BW231</f>
        <v>0</v>
      </c>
      <c r="CD231" s="1823">
        <f t="shared" ref="CD231" si="373">BS231-BX231</f>
        <v>0</v>
      </c>
      <c r="CE231" s="1825">
        <f t="shared" ref="CE231" si="374">BT231-BY231</f>
        <v>0</v>
      </c>
      <c r="CF231" s="1829">
        <f>J255</f>
        <v>0</v>
      </c>
      <c r="CG231" s="33"/>
      <c r="CH231" s="1979"/>
      <c r="CI231" s="583">
        <f>'C1 - Costs Matrix 2015'!$W$69+'C1 - Costs Matrix 2015'!$Q$69</f>
        <v>0</v>
      </c>
      <c r="CJ231" s="583">
        <f>'C1 - Costs Matrix 2015'!$AQ$69</f>
        <v>0</v>
      </c>
      <c r="CK231" s="1819">
        <f>'C1 - Costs Matrix 2015'!$AG$69</f>
        <v>0</v>
      </c>
      <c r="CL231" s="583">
        <f>'C1 - Costs Matrix 2015'!$AP$69</f>
        <v>0</v>
      </c>
      <c r="CM231" s="587"/>
      <c r="CN231" s="1820"/>
      <c r="CO231" s="1821"/>
      <c r="CP231" s="14"/>
      <c r="CQ231" s="1821"/>
      <c r="CR231" s="1822"/>
      <c r="CS231" s="1389" t="s">
        <v>1622</v>
      </c>
      <c r="CT231" s="1823">
        <f>CI231-CN231</f>
        <v>0</v>
      </c>
      <c r="CU231" s="1824">
        <f t="shared" ref="CU231" si="375">CJ231-CO231</f>
        <v>0</v>
      </c>
      <c r="CV231" s="1823">
        <f t="shared" ref="CV231" si="376">CK231-CP231</f>
        <v>0</v>
      </c>
      <c r="CW231" s="1825">
        <f t="shared" ref="CW231" si="377">CL231-CQ231</f>
        <v>0</v>
      </c>
      <c r="CX231" s="1829">
        <f>K255</f>
        <v>0</v>
      </c>
    </row>
    <row r="232" spans="1:102">
      <c r="A232" s="49" t="s">
        <v>147</v>
      </c>
      <c r="B232" s="1037" t="s">
        <v>150</v>
      </c>
      <c r="C232" s="254"/>
      <c r="D232" s="587"/>
      <c r="E232" s="71"/>
      <c r="F232" s="208">
        <f t="shared" ref="F232:L232" si="378">IF(ISERROR(F231/F230),0,F231/F230)</f>
        <v>0</v>
      </c>
      <c r="G232" s="208">
        <f t="shared" si="378"/>
        <v>0</v>
      </c>
      <c r="H232" s="208">
        <f t="shared" si="378"/>
        <v>0</v>
      </c>
      <c r="I232" s="208">
        <f t="shared" si="378"/>
        <v>0</v>
      </c>
      <c r="J232" s="208">
        <f t="shared" si="378"/>
        <v>0</v>
      </c>
      <c r="K232" s="208">
        <f t="shared" si="378"/>
        <v>0</v>
      </c>
      <c r="L232" s="208">
        <f t="shared" si="378"/>
        <v>0</v>
      </c>
      <c r="M232" s="989"/>
      <c r="N232" s="1979"/>
      <c r="O232" s="1826"/>
      <c r="P232" s="1826"/>
      <c r="Q232" s="645"/>
      <c r="R232" s="1826"/>
      <c r="S232" s="645"/>
      <c r="T232" s="1826"/>
      <c r="U232" s="645"/>
      <c r="V232" s="1826"/>
      <c r="W232" s="646"/>
      <c r="X232" s="645"/>
      <c r="Y232" s="645"/>
      <c r="Z232" s="1826"/>
      <c r="AA232" s="645"/>
      <c r="AB232" s="1826"/>
      <c r="AC232" s="646"/>
      <c r="AE232" s="33"/>
      <c r="AF232" s="1982"/>
      <c r="AG232" s="1826"/>
      <c r="AH232" s="1826"/>
      <c r="AI232" s="645"/>
      <c r="AJ232" s="1826"/>
      <c r="AK232" s="645"/>
      <c r="AL232" s="1826"/>
      <c r="AM232" s="645"/>
      <c r="AN232" s="1826"/>
      <c r="AO232" s="646"/>
      <c r="AP232" s="645"/>
      <c r="AQ232" s="645"/>
      <c r="AR232" s="1826"/>
      <c r="AS232" s="645"/>
      <c r="AT232" s="1826"/>
      <c r="AU232" s="646"/>
      <c r="AW232" s="33"/>
      <c r="AX232" s="1979"/>
      <c r="AY232" s="1826"/>
      <c r="AZ232" s="1826"/>
      <c r="BA232" s="645"/>
      <c r="BB232" s="1826"/>
      <c r="BC232" s="645"/>
      <c r="BD232" s="1826"/>
      <c r="BE232" s="645"/>
      <c r="BF232" s="1826"/>
      <c r="BG232" s="646"/>
      <c r="BH232" s="645"/>
      <c r="BI232" s="645"/>
      <c r="BJ232" s="1826"/>
      <c r="BK232" s="645"/>
      <c r="BL232" s="1826"/>
      <c r="BM232" s="646"/>
      <c r="BO232" s="33"/>
      <c r="BP232" s="1979"/>
      <c r="BQ232" s="1826"/>
      <c r="BR232" s="1826"/>
      <c r="BS232" s="645"/>
      <c r="BT232" s="1826"/>
      <c r="BU232" s="645"/>
      <c r="BV232" s="1826"/>
      <c r="BW232" s="645"/>
      <c r="BX232" s="1826"/>
      <c r="BY232" s="646"/>
      <c r="BZ232" s="645"/>
      <c r="CA232" s="645"/>
      <c r="CB232" s="1826"/>
      <c r="CC232" s="645"/>
      <c r="CD232" s="1826"/>
      <c r="CE232" s="646"/>
      <c r="CG232" s="33"/>
      <c r="CH232" s="1979"/>
      <c r="CI232" s="1826"/>
      <c r="CJ232" s="1826"/>
      <c r="CK232" s="645"/>
      <c r="CL232" s="1826"/>
      <c r="CM232" s="645"/>
      <c r="CN232" s="1826"/>
      <c r="CO232" s="645"/>
      <c r="CP232" s="1826"/>
      <c r="CQ232" s="646"/>
      <c r="CR232" s="645"/>
      <c r="CS232" s="645"/>
      <c r="CT232" s="1826"/>
      <c r="CU232" s="645"/>
      <c r="CV232" s="1826"/>
      <c r="CW232" s="646"/>
    </row>
    <row r="233" spans="1:102" ht="25.5">
      <c r="A233" s="1834" t="s">
        <v>1612</v>
      </c>
      <c r="B233" s="1037" t="s">
        <v>149</v>
      </c>
      <c r="C233" s="254"/>
      <c r="D233" s="587"/>
      <c r="E233" s="71"/>
      <c r="F233" s="1833"/>
      <c r="G233" s="1833"/>
      <c r="H233" s="1833"/>
      <c r="I233" s="1833"/>
      <c r="J233" s="1833"/>
      <c r="K233" s="1833"/>
      <c r="L233" s="208">
        <f>SUM(G233:K233)</f>
        <v>0</v>
      </c>
      <c r="M233" s="989"/>
      <c r="N233" s="1979"/>
      <c r="O233" s="14"/>
      <c r="P233" s="14"/>
      <c r="Q233" s="14"/>
      <c r="R233" s="14"/>
      <c r="S233" s="645"/>
      <c r="T233" s="1820"/>
      <c r="U233" s="14"/>
      <c r="V233" s="14"/>
      <c r="W233" s="14"/>
      <c r="X233" s="1822"/>
      <c r="Y233" s="1389"/>
      <c r="Z233" s="1823">
        <f>O233-T233</f>
        <v>0</v>
      </c>
      <c r="AA233" s="1824">
        <f t="shared" ref="AA233" si="379">P233-U233</f>
        <v>0</v>
      </c>
      <c r="AB233" s="1823">
        <f t="shared" ref="AB233" si="380">Q233-V233</f>
        <v>0</v>
      </c>
      <c r="AC233" s="1825">
        <f t="shared" ref="AC233" si="381">R233-W233</f>
        <v>0</v>
      </c>
      <c r="AE233" s="33"/>
      <c r="AF233" s="1982"/>
      <c r="AG233" s="14"/>
      <c r="AH233" s="14"/>
      <c r="AI233" s="14"/>
      <c r="AJ233" s="14"/>
      <c r="AK233" s="645"/>
      <c r="AL233" s="1820"/>
      <c r="AM233" s="14"/>
      <c r="AN233" s="14"/>
      <c r="AO233" s="14"/>
      <c r="AP233" s="1822"/>
      <c r="AQ233" s="1389"/>
      <c r="AR233" s="1823">
        <f>AG233-AL233</f>
        <v>0</v>
      </c>
      <c r="AS233" s="1824">
        <f t="shared" ref="AS233" si="382">AH233-AM233</f>
        <v>0</v>
      </c>
      <c r="AT233" s="1823">
        <f t="shared" ref="AT233" si="383">AI233-AN233</f>
        <v>0</v>
      </c>
      <c r="AU233" s="1825">
        <f t="shared" ref="AU233" si="384">AJ233-AO233</f>
        <v>0</v>
      </c>
      <c r="AW233" s="33"/>
      <c r="AX233" s="1979"/>
      <c r="AY233" s="14"/>
      <c r="AZ233" s="14"/>
      <c r="BA233" s="14"/>
      <c r="BB233" s="14"/>
      <c r="BC233" s="645"/>
      <c r="BD233" s="1820"/>
      <c r="BE233" s="14"/>
      <c r="BF233" s="14"/>
      <c r="BG233" s="14"/>
      <c r="BH233" s="1822"/>
      <c r="BI233" s="1389"/>
      <c r="BJ233" s="1823">
        <f>AY233-BD233</f>
        <v>0</v>
      </c>
      <c r="BK233" s="1824">
        <f t="shared" ref="BK233" si="385">AZ233-BE233</f>
        <v>0</v>
      </c>
      <c r="BL233" s="1823">
        <f t="shared" ref="BL233" si="386">BA233-BF233</f>
        <v>0</v>
      </c>
      <c r="BM233" s="1825">
        <f t="shared" ref="BM233" si="387">BB233-BG233</f>
        <v>0</v>
      </c>
      <c r="BO233" s="33"/>
      <c r="BP233" s="1979"/>
      <c r="BQ233" s="14"/>
      <c r="BR233" s="14"/>
      <c r="BS233" s="14"/>
      <c r="BT233" s="14"/>
      <c r="BU233" s="645"/>
      <c r="BV233" s="1820"/>
      <c r="BW233" s="14"/>
      <c r="BX233" s="14"/>
      <c r="BY233" s="14"/>
      <c r="BZ233" s="1822"/>
      <c r="CA233" s="1389"/>
      <c r="CB233" s="1823">
        <f>BQ233-BV233</f>
        <v>0</v>
      </c>
      <c r="CC233" s="1824">
        <f t="shared" ref="CC233" si="388">BR233-BW233</f>
        <v>0</v>
      </c>
      <c r="CD233" s="1823">
        <f t="shared" ref="CD233" si="389">BS233-BX233</f>
        <v>0</v>
      </c>
      <c r="CE233" s="1825">
        <f t="shared" ref="CE233" si="390">BT233-BY233</f>
        <v>0</v>
      </c>
      <c r="CG233" s="33"/>
      <c r="CH233" s="1979"/>
      <c r="CI233" s="14"/>
      <c r="CJ233" s="14"/>
      <c r="CK233" s="14"/>
      <c r="CL233" s="14"/>
      <c r="CM233" s="645"/>
      <c r="CN233" s="1820"/>
      <c r="CO233" s="14"/>
      <c r="CP233" s="14"/>
      <c r="CQ233" s="14"/>
      <c r="CR233" s="1822"/>
      <c r="CS233" s="1389"/>
      <c r="CT233" s="1823">
        <f>CI233-CN233</f>
        <v>0</v>
      </c>
      <c r="CU233" s="1824">
        <f t="shared" ref="CU233" si="391">CJ233-CO233</f>
        <v>0</v>
      </c>
      <c r="CV233" s="1823">
        <f t="shared" ref="CV233" si="392">CK233-CP233</f>
        <v>0</v>
      </c>
      <c r="CW233" s="1825">
        <f t="shared" ref="CW233" si="393">CL233-CQ233</f>
        <v>0</v>
      </c>
    </row>
    <row r="234" spans="1:102">
      <c r="A234" s="14" t="s">
        <v>229</v>
      </c>
      <c r="B234" s="1037" t="s">
        <v>148</v>
      </c>
      <c r="C234" s="254"/>
      <c r="D234" s="587"/>
      <c r="E234" s="71"/>
      <c r="F234" s="1041"/>
      <c r="G234" s="1041"/>
      <c r="H234" s="1041"/>
      <c r="I234" s="1041"/>
      <c r="J234" s="1041"/>
      <c r="K234" s="1041"/>
      <c r="L234" s="59">
        <f>SUM(G234:K234)</f>
        <v>0</v>
      </c>
      <c r="M234" s="989"/>
      <c r="N234" s="1979"/>
      <c r="O234" s="1826"/>
      <c r="P234" s="1826"/>
      <c r="Q234" s="645"/>
      <c r="R234" s="1826"/>
      <c r="S234" s="645"/>
      <c r="T234" s="1826"/>
      <c r="U234" s="645"/>
      <c r="V234" s="1826"/>
      <c r="W234" s="646"/>
      <c r="X234" s="645"/>
      <c r="Y234" s="645"/>
      <c r="Z234" s="1826"/>
      <c r="AA234" s="645"/>
      <c r="AB234" s="1826"/>
      <c r="AC234" s="646"/>
      <c r="AE234" s="33"/>
      <c r="AF234" s="1982"/>
      <c r="AG234" s="1826"/>
      <c r="AH234" s="1826"/>
      <c r="AI234" s="645"/>
      <c r="AJ234" s="1826"/>
      <c r="AK234" s="645"/>
      <c r="AL234" s="1826"/>
      <c r="AM234" s="645"/>
      <c r="AN234" s="1826"/>
      <c r="AO234" s="646"/>
      <c r="AP234" s="645"/>
      <c r="AQ234" s="645"/>
      <c r="AR234" s="1826"/>
      <c r="AS234" s="645"/>
      <c r="AT234" s="1826"/>
      <c r="AU234" s="646"/>
      <c r="AW234" s="33"/>
      <c r="AX234" s="1979"/>
      <c r="AY234" s="1826"/>
      <c r="AZ234" s="1826"/>
      <c r="BA234" s="645"/>
      <c r="BB234" s="1826"/>
      <c r="BC234" s="645"/>
      <c r="BD234" s="1826"/>
      <c r="BE234" s="645"/>
      <c r="BF234" s="1826"/>
      <c r="BG234" s="646"/>
      <c r="BH234" s="645"/>
      <c r="BI234" s="645"/>
      <c r="BJ234" s="1826"/>
      <c r="BK234" s="645"/>
      <c r="BL234" s="1826"/>
      <c r="BM234" s="646"/>
      <c r="BO234" s="33"/>
      <c r="BP234" s="1979"/>
      <c r="BQ234" s="1826"/>
      <c r="BR234" s="1826"/>
      <c r="BS234" s="645"/>
      <c r="BT234" s="1826"/>
      <c r="BU234" s="645"/>
      <c r="BV234" s="1826"/>
      <c r="BW234" s="645"/>
      <c r="BX234" s="1826"/>
      <c r="BY234" s="646"/>
      <c r="BZ234" s="645"/>
      <c r="CA234" s="645"/>
      <c r="CB234" s="1826"/>
      <c r="CC234" s="645"/>
      <c r="CD234" s="1826"/>
      <c r="CE234" s="646"/>
      <c r="CG234" s="33"/>
      <c r="CH234" s="1979"/>
      <c r="CI234" s="1826"/>
      <c r="CJ234" s="1826"/>
      <c r="CK234" s="645"/>
      <c r="CL234" s="1826"/>
      <c r="CM234" s="645"/>
      <c r="CN234" s="1826"/>
      <c r="CO234" s="645"/>
      <c r="CP234" s="1826"/>
      <c r="CQ234" s="646"/>
      <c r="CR234" s="645"/>
      <c r="CS234" s="645"/>
      <c r="CT234" s="1826"/>
      <c r="CU234" s="645"/>
      <c r="CV234" s="1826"/>
      <c r="CW234" s="646"/>
    </row>
    <row r="235" spans="1:102">
      <c r="A235" s="75" t="str">
        <f>A234</f>
        <v>Other Related Party a</v>
      </c>
      <c r="B235" s="1037" t="s">
        <v>149</v>
      </c>
      <c r="C235" s="254"/>
      <c r="D235" s="587"/>
      <c r="E235" s="71"/>
      <c r="F235" s="1041"/>
      <c r="G235" s="1041"/>
      <c r="H235" s="1041"/>
      <c r="I235" s="1041"/>
      <c r="J235" s="1041"/>
      <c r="K235" s="1041"/>
      <c r="L235" s="59">
        <f>SUM(G235:K235)</f>
        <v>0</v>
      </c>
      <c r="M235" s="989"/>
      <c r="N235" s="1979"/>
      <c r="O235" s="1826"/>
      <c r="P235" s="1826"/>
      <c r="Q235" s="645"/>
      <c r="R235" s="1826"/>
      <c r="S235" s="645"/>
      <c r="T235" s="1826"/>
      <c r="U235" s="645"/>
      <c r="V235" s="1826"/>
      <c r="W235" s="646"/>
      <c r="X235" s="645"/>
      <c r="Y235" s="645"/>
      <c r="Z235" s="1826"/>
      <c r="AA235" s="645"/>
      <c r="AB235" s="1826"/>
      <c r="AC235" s="646"/>
      <c r="AE235" s="33"/>
      <c r="AF235" s="1979"/>
      <c r="AG235" s="1826"/>
      <c r="AH235" s="1826"/>
      <c r="AI235" s="645"/>
      <c r="AJ235" s="1826"/>
      <c r="AK235" s="645"/>
      <c r="AL235" s="1826"/>
      <c r="AM235" s="645"/>
      <c r="AN235" s="1826"/>
      <c r="AO235" s="646"/>
      <c r="AP235" s="645"/>
      <c r="AQ235" s="645"/>
      <c r="AR235" s="1826"/>
      <c r="AS235" s="645"/>
      <c r="AT235" s="1826"/>
      <c r="AU235" s="646"/>
      <c r="AW235" s="33"/>
      <c r="AX235" s="1979"/>
      <c r="AY235" s="1826"/>
      <c r="AZ235" s="1826"/>
      <c r="BA235" s="645"/>
      <c r="BB235" s="1826"/>
      <c r="BC235" s="645"/>
      <c r="BD235" s="1826"/>
      <c r="BE235" s="645"/>
      <c r="BF235" s="1826"/>
      <c r="BG235" s="646"/>
      <c r="BH235" s="645"/>
      <c r="BI235" s="645"/>
      <c r="BJ235" s="1826"/>
      <c r="BK235" s="645"/>
      <c r="BL235" s="1826"/>
      <c r="BM235" s="646"/>
      <c r="BO235" s="33"/>
      <c r="BP235" s="1979"/>
      <c r="BQ235" s="1826"/>
      <c r="BR235" s="1826"/>
      <c r="BS235" s="645"/>
      <c r="BT235" s="1826"/>
      <c r="BU235" s="645"/>
      <c r="BV235" s="1826"/>
      <c r="BW235" s="645"/>
      <c r="BX235" s="1826"/>
      <c r="BY235" s="646"/>
      <c r="BZ235" s="645"/>
      <c r="CA235" s="645"/>
      <c r="CB235" s="1826"/>
      <c r="CC235" s="645"/>
      <c r="CD235" s="1826"/>
      <c r="CE235" s="646"/>
      <c r="CG235" s="33"/>
      <c r="CH235" s="1979"/>
      <c r="CI235" s="1826"/>
      <c r="CJ235" s="1826"/>
      <c r="CK235" s="645"/>
      <c r="CL235" s="1826"/>
      <c r="CM235" s="645"/>
      <c r="CN235" s="1826"/>
      <c r="CO235" s="645"/>
      <c r="CP235" s="1826"/>
      <c r="CQ235" s="646"/>
      <c r="CR235" s="645"/>
      <c r="CS235" s="645"/>
      <c r="CT235" s="1826"/>
      <c r="CU235" s="645"/>
      <c r="CV235" s="1826"/>
      <c r="CW235" s="646"/>
    </row>
    <row r="236" spans="1:102">
      <c r="A236" s="75" t="str">
        <f>A234</f>
        <v>Other Related Party a</v>
      </c>
      <c r="B236" s="1037" t="s">
        <v>150</v>
      </c>
      <c r="C236" s="254"/>
      <c r="D236" s="587"/>
      <c r="E236" s="71"/>
      <c r="F236" s="208">
        <f t="shared" ref="F236:L236" si="394">IF(ISERROR(F235/F234),0,F235/F234)</f>
        <v>0</v>
      </c>
      <c r="G236" s="208">
        <f t="shared" si="394"/>
        <v>0</v>
      </c>
      <c r="H236" s="208">
        <f t="shared" si="394"/>
        <v>0</v>
      </c>
      <c r="I236" s="208">
        <f t="shared" si="394"/>
        <v>0</v>
      </c>
      <c r="J236" s="208">
        <f t="shared" si="394"/>
        <v>0</v>
      </c>
      <c r="K236" s="208">
        <f t="shared" si="394"/>
        <v>0</v>
      </c>
      <c r="L236" s="208">
        <f t="shared" si="394"/>
        <v>0</v>
      </c>
      <c r="M236" s="989"/>
      <c r="N236" s="1979"/>
      <c r="O236" s="1826"/>
      <c r="P236" s="1826"/>
      <c r="Q236" s="645"/>
      <c r="R236" s="1826"/>
      <c r="S236" s="645"/>
      <c r="T236" s="1826"/>
      <c r="U236" s="645"/>
      <c r="V236" s="1826"/>
      <c r="W236" s="646"/>
      <c r="X236" s="645"/>
      <c r="Y236" s="645"/>
      <c r="Z236" s="1826"/>
      <c r="AA236" s="645"/>
      <c r="AB236" s="1826"/>
      <c r="AC236" s="646"/>
      <c r="AE236" s="33"/>
      <c r="AF236" s="1982"/>
      <c r="AG236" s="1826"/>
      <c r="AH236" s="1826"/>
      <c r="AI236" s="645"/>
      <c r="AJ236" s="1826"/>
      <c r="AK236" s="645"/>
      <c r="AL236" s="1826"/>
      <c r="AM236" s="645"/>
      <c r="AN236" s="1826"/>
      <c r="AO236" s="646"/>
      <c r="AP236" s="645"/>
      <c r="AQ236" s="645"/>
      <c r="AR236" s="1826"/>
      <c r="AS236" s="645"/>
      <c r="AT236" s="1826"/>
      <c r="AU236" s="646"/>
      <c r="AW236" s="33"/>
      <c r="AX236" s="1979"/>
      <c r="AY236" s="1826"/>
      <c r="AZ236" s="1826"/>
      <c r="BA236" s="645"/>
      <c r="BB236" s="1826"/>
      <c r="BC236" s="645"/>
      <c r="BD236" s="1826"/>
      <c r="BE236" s="645"/>
      <c r="BF236" s="1826"/>
      <c r="BG236" s="646"/>
      <c r="BH236" s="645"/>
      <c r="BI236" s="645"/>
      <c r="BJ236" s="1826"/>
      <c r="BK236" s="645"/>
      <c r="BL236" s="1826"/>
      <c r="BM236" s="646"/>
      <c r="BO236" s="33"/>
      <c r="BP236" s="1979"/>
      <c r="BQ236" s="1826"/>
      <c r="BR236" s="1826"/>
      <c r="BS236" s="645"/>
      <c r="BT236" s="1826"/>
      <c r="BU236" s="645"/>
      <c r="BV236" s="1826"/>
      <c r="BW236" s="645"/>
      <c r="BX236" s="1826"/>
      <c r="BY236" s="646"/>
      <c r="BZ236" s="645"/>
      <c r="CA236" s="645"/>
      <c r="CB236" s="1826"/>
      <c r="CC236" s="645"/>
      <c r="CD236" s="1826"/>
      <c r="CE236" s="646"/>
      <c r="CG236" s="33"/>
      <c r="CH236" s="1979"/>
      <c r="CI236" s="1826"/>
      <c r="CJ236" s="1826"/>
      <c r="CK236" s="645"/>
      <c r="CL236" s="1826"/>
      <c r="CM236" s="645"/>
      <c r="CN236" s="1826"/>
      <c r="CO236" s="645"/>
      <c r="CP236" s="1826"/>
      <c r="CQ236" s="646"/>
      <c r="CR236" s="645"/>
      <c r="CS236" s="645"/>
      <c r="CT236" s="1826"/>
      <c r="CU236" s="645"/>
      <c r="CV236" s="1826"/>
      <c r="CW236" s="646"/>
    </row>
    <row r="237" spans="1:102">
      <c r="A237" s="14" t="s">
        <v>230</v>
      </c>
      <c r="B237" s="1037" t="s">
        <v>148</v>
      </c>
      <c r="C237" s="254"/>
      <c r="D237" s="587"/>
      <c r="E237" s="71"/>
      <c r="F237" s="1041"/>
      <c r="G237" s="1041"/>
      <c r="H237" s="1041"/>
      <c r="I237" s="1041"/>
      <c r="J237" s="1041"/>
      <c r="K237" s="1041"/>
      <c r="L237" s="59">
        <f>SUM(G237:K237)</f>
        <v>0</v>
      </c>
      <c r="M237" s="989"/>
      <c r="N237" s="1979"/>
      <c r="O237" s="1826"/>
      <c r="P237" s="1826"/>
      <c r="Q237" s="645"/>
      <c r="R237" s="1826"/>
      <c r="S237" s="645"/>
      <c r="T237" s="1826"/>
      <c r="U237" s="645"/>
      <c r="V237" s="1826"/>
      <c r="W237" s="646"/>
      <c r="X237" s="645"/>
      <c r="Y237" s="645"/>
      <c r="Z237" s="1826"/>
      <c r="AA237" s="645"/>
      <c r="AB237" s="1826"/>
      <c r="AC237" s="646"/>
      <c r="AE237" s="33"/>
      <c r="AF237" s="1982"/>
      <c r="AG237" s="1826"/>
      <c r="AH237" s="1826"/>
      <c r="AI237" s="645"/>
      <c r="AJ237" s="1826"/>
      <c r="AK237" s="645"/>
      <c r="AL237" s="1826"/>
      <c r="AM237" s="645"/>
      <c r="AN237" s="1826"/>
      <c r="AO237" s="646"/>
      <c r="AP237" s="645"/>
      <c r="AQ237" s="645"/>
      <c r="AR237" s="1826"/>
      <c r="AS237" s="645"/>
      <c r="AT237" s="1826"/>
      <c r="AU237" s="646"/>
      <c r="AW237" s="33"/>
      <c r="AX237" s="1979"/>
      <c r="AY237" s="1826"/>
      <c r="AZ237" s="1826"/>
      <c r="BA237" s="645"/>
      <c r="BB237" s="1826"/>
      <c r="BC237" s="645"/>
      <c r="BD237" s="1826"/>
      <c r="BE237" s="645"/>
      <c r="BF237" s="1826"/>
      <c r="BG237" s="646"/>
      <c r="BH237" s="645"/>
      <c r="BI237" s="645"/>
      <c r="BJ237" s="1826"/>
      <c r="BK237" s="645"/>
      <c r="BL237" s="1826"/>
      <c r="BM237" s="646"/>
      <c r="BO237" s="33"/>
      <c r="BP237" s="1979"/>
      <c r="BQ237" s="1826"/>
      <c r="BR237" s="1826"/>
      <c r="BS237" s="645"/>
      <c r="BT237" s="1826"/>
      <c r="BU237" s="645"/>
      <c r="BV237" s="1826"/>
      <c r="BW237" s="645"/>
      <c r="BX237" s="1826"/>
      <c r="BY237" s="646"/>
      <c r="BZ237" s="645"/>
      <c r="CA237" s="645"/>
      <c r="CB237" s="1826"/>
      <c r="CC237" s="645"/>
      <c r="CD237" s="1826"/>
      <c r="CE237" s="646"/>
      <c r="CG237" s="33"/>
      <c r="CH237" s="1979"/>
      <c r="CI237" s="1826"/>
      <c r="CJ237" s="1826"/>
      <c r="CK237" s="645"/>
      <c r="CL237" s="1826"/>
      <c r="CM237" s="645"/>
      <c r="CN237" s="1826"/>
      <c r="CO237" s="645"/>
      <c r="CP237" s="1826"/>
      <c r="CQ237" s="646"/>
      <c r="CR237" s="645"/>
      <c r="CS237" s="645"/>
      <c r="CT237" s="1826"/>
      <c r="CU237" s="645"/>
      <c r="CV237" s="1826"/>
      <c r="CW237" s="646"/>
    </row>
    <row r="238" spans="1:102">
      <c r="A238" s="75" t="str">
        <f>A237</f>
        <v>Other Related Party b</v>
      </c>
      <c r="B238" s="1037" t="s">
        <v>149</v>
      </c>
      <c r="C238" s="254"/>
      <c r="D238" s="587"/>
      <c r="E238" s="71"/>
      <c r="F238" s="1041"/>
      <c r="G238" s="1041"/>
      <c r="H238" s="1041"/>
      <c r="I238" s="1041"/>
      <c r="J238" s="1041"/>
      <c r="K238" s="1041"/>
      <c r="L238" s="59">
        <f>SUM(G238:K238)</f>
        <v>0</v>
      </c>
      <c r="M238" s="989"/>
      <c r="N238" s="1979"/>
      <c r="O238" s="1826"/>
      <c r="P238" s="1826"/>
      <c r="Q238" s="645"/>
      <c r="R238" s="1826"/>
      <c r="S238" s="645"/>
      <c r="T238" s="1826"/>
      <c r="U238" s="645"/>
      <c r="V238" s="1826"/>
      <c r="W238" s="646"/>
      <c r="X238" s="645"/>
      <c r="Y238" s="645"/>
      <c r="Z238" s="1826"/>
      <c r="AA238" s="645"/>
      <c r="AB238" s="1826"/>
      <c r="AC238" s="646"/>
      <c r="AE238" s="33"/>
      <c r="AF238" s="1979"/>
      <c r="AG238" s="1826"/>
      <c r="AH238" s="1826"/>
      <c r="AI238" s="645"/>
      <c r="AJ238" s="1826"/>
      <c r="AK238" s="645"/>
      <c r="AL238" s="1826"/>
      <c r="AM238" s="645"/>
      <c r="AN238" s="1826"/>
      <c r="AO238" s="646"/>
      <c r="AP238" s="645"/>
      <c r="AQ238" s="645"/>
      <c r="AR238" s="1826"/>
      <c r="AS238" s="645"/>
      <c r="AT238" s="1826"/>
      <c r="AU238" s="646"/>
      <c r="AW238" s="33"/>
      <c r="AX238" s="1979"/>
      <c r="AY238" s="1826"/>
      <c r="AZ238" s="1826"/>
      <c r="BA238" s="645"/>
      <c r="BB238" s="1826"/>
      <c r="BC238" s="645"/>
      <c r="BD238" s="1826"/>
      <c r="BE238" s="645"/>
      <c r="BF238" s="1826"/>
      <c r="BG238" s="646"/>
      <c r="BH238" s="645"/>
      <c r="BI238" s="645"/>
      <c r="BJ238" s="1826"/>
      <c r="BK238" s="645"/>
      <c r="BL238" s="1826"/>
      <c r="BM238" s="646"/>
      <c r="BO238" s="33"/>
      <c r="BP238" s="1979"/>
      <c r="BQ238" s="1826"/>
      <c r="BR238" s="1826"/>
      <c r="BS238" s="645"/>
      <c r="BT238" s="1826"/>
      <c r="BU238" s="645"/>
      <c r="BV238" s="1826"/>
      <c r="BW238" s="645"/>
      <c r="BX238" s="1826"/>
      <c r="BY238" s="646"/>
      <c r="BZ238" s="645"/>
      <c r="CA238" s="645"/>
      <c r="CB238" s="1826"/>
      <c r="CC238" s="645"/>
      <c r="CD238" s="1826"/>
      <c r="CE238" s="646"/>
      <c r="CG238" s="33"/>
      <c r="CH238" s="1979"/>
      <c r="CI238" s="1826"/>
      <c r="CJ238" s="1826"/>
      <c r="CK238" s="645"/>
      <c r="CL238" s="1826"/>
      <c r="CM238" s="645"/>
      <c r="CN238" s="1826"/>
      <c r="CO238" s="645"/>
      <c r="CP238" s="1826"/>
      <c r="CQ238" s="646"/>
      <c r="CR238" s="645"/>
      <c r="CS238" s="645"/>
      <c r="CT238" s="1826"/>
      <c r="CU238" s="645"/>
      <c r="CV238" s="1826"/>
      <c r="CW238" s="646"/>
    </row>
    <row r="239" spans="1:102">
      <c r="A239" s="75" t="str">
        <f>A237</f>
        <v>Other Related Party b</v>
      </c>
      <c r="B239" s="1037" t="s">
        <v>150</v>
      </c>
      <c r="C239" s="254"/>
      <c r="D239" s="587"/>
      <c r="E239" s="71"/>
      <c r="F239" s="208">
        <f t="shared" ref="F239:L239" si="395">IF(ISERROR(F238/F237),0,F238/F237)</f>
        <v>0</v>
      </c>
      <c r="G239" s="208">
        <f t="shared" si="395"/>
        <v>0</v>
      </c>
      <c r="H239" s="208">
        <f t="shared" si="395"/>
        <v>0</v>
      </c>
      <c r="I239" s="208">
        <f t="shared" si="395"/>
        <v>0</v>
      </c>
      <c r="J239" s="208">
        <f t="shared" si="395"/>
        <v>0</v>
      </c>
      <c r="K239" s="208">
        <f t="shared" si="395"/>
        <v>0</v>
      </c>
      <c r="L239" s="208">
        <f t="shared" si="395"/>
        <v>0</v>
      </c>
      <c r="M239" s="989"/>
      <c r="N239" s="1979"/>
      <c r="O239" s="1826"/>
      <c r="P239" s="1826"/>
      <c r="Q239" s="645"/>
      <c r="R239" s="1826"/>
      <c r="S239" s="645"/>
      <c r="T239" s="1826"/>
      <c r="U239" s="645"/>
      <c r="V239" s="1826"/>
      <c r="W239" s="646"/>
      <c r="X239" s="645"/>
      <c r="Y239" s="645"/>
      <c r="Z239" s="1826"/>
      <c r="AA239" s="645"/>
      <c r="AB239" s="1826"/>
      <c r="AC239" s="646"/>
      <c r="AE239" s="33"/>
      <c r="AF239" s="1982"/>
      <c r="AG239" s="1826"/>
      <c r="AH239" s="1826"/>
      <c r="AI239" s="645"/>
      <c r="AJ239" s="1826"/>
      <c r="AK239" s="645"/>
      <c r="AL239" s="1826"/>
      <c r="AM239" s="645"/>
      <c r="AN239" s="1826"/>
      <c r="AO239" s="646"/>
      <c r="AP239" s="645"/>
      <c r="AQ239" s="645"/>
      <c r="AR239" s="1826"/>
      <c r="AS239" s="645"/>
      <c r="AT239" s="1826"/>
      <c r="AU239" s="646"/>
      <c r="AW239" s="33"/>
      <c r="AX239" s="1979"/>
      <c r="AY239" s="1826"/>
      <c r="AZ239" s="1826"/>
      <c r="BA239" s="645"/>
      <c r="BB239" s="1826"/>
      <c r="BC239" s="645"/>
      <c r="BD239" s="1826"/>
      <c r="BE239" s="645"/>
      <c r="BF239" s="1826"/>
      <c r="BG239" s="646"/>
      <c r="BH239" s="645"/>
      <c r="BI239" s="645"/>
      <c r="BJ239" s="1826"/>
      <c r="BK239" s="645"/>
      <c r="BL239" s="1826"/>
      <c r="BM239" s="646"/>
      <c r="BO239" s="33"/>
      <c r="BP239" s="1979"/>
      <c r="BQ239" s="1826"/>
      <c r="BR239" s="1826"/>
      <c r="BS239" s="645"/>
      <c r="BT239" s="1826"/>
      <c r="BU239" s="645"/>
      <c r="BV239" s="1826"/>
      <c r="BW239" s="645"/>
      <c r="BX239" s="1826"/>
      <c r="BY239" s="646"/>
      <c r="BZ239" s="645"/>
      <c r="CA239" s="645"/>
      <c r="CB239" s="1826"/>
      <c r="CC239" s="645"/>
      <c r="CD239" s="1826"/>
      <c r="CE239" s="646"/>
      <c r="CG239" s="33"/>
      <c r="CH239" s="1979"/>
      <c r="CI239" s="1826"/>
      <c r="CJ239" s="1826"/>
      <c r="CK239" s="645"/>
      <c r="CL239" s="1826"/>
      <c r="CM239" s="645"/>
      <c r="CN239" s="1826"/>
      <c r="CO239" s="645"/>
      <c r="CP239" s="1826"/>
      <c r="CQ239" s="646"/>
      <c r="CR239" s="645"/>
      <c r="CS239" s="645"/>
      <c r="CT239" s="1826"/>
      <c r="CU239" s="645"/>
      <c r="CV239" s="1826"/>
      <c r="CW239" s="646"/>
    </row>
    <row r="240" spans="1:102">
      <c r="A240" s="14" t="s">
        <v>231</v>
      </c>
      <c r="B240" s="1037" t="s">
        <v>148</v>
      </c>
      <c r="C240" s="254"/>
      <c r="D240" s="587"/>
      <c r="E240" s="71"/>
      <c r="F240" s="1041"/>
      <c r="G240" s="1041"/>
      <c r="H240" s="1041"/>
      <c r="I240" s="1041"/>
      <c r="J240" s="1041"/>
      <c r="K240" s="1041"/>
      <c r="L240" s="59">
        <f>SUM(G240:K240)</f>
        <v>0</v>
      </c>
      <c r="M240" s="989"/>
      <c r="N240" s="1979"/>
      <c r="O240" s="1826"/>
      <c r="P240" s="1826"/>
      <c r="Q240" s="645"/>
      <c r="R240" s="1826"/>
      <c r="S240" s="645"/>
      <c r="T240" s="1826"/>
      <c r="U240" s="645"/>
      <c r="V240" s="1826"/>
      <c r="W240" s="646"/>
      <c r="X240" s="645"/>
      <c r="Y240" s="645"/>
      <c r="Z240" s="1826"/>
      <c r="AA240" s="645"/>
      <c r="AB240" s="1826"/>
      <c r="AC240" s="646"/>
      <c r="AE240" s="33"/>
      <c r="AF240" s="1982"/>
      <c r="AG240" s="1826"/>
      <c r="AH240" s="1826"/>
      <c r="AI240" s="645"/>
      <c r="AJ240" s="1826"/>
      <c r="AK240" s="645"/>
      <c r="AL240" s="1826"/>
      <c r="AM240" s="645"/>
      <c r="AN240" s="1826"/>
      <c r="AO240" s="646"/>
      <c r="AP240" s="645"/>
      <c r="AQ240" s="645"/>
      <c r="AR240" s="1826"/>
      <c r="AS240" s="645"/>
      <c r="AT240" s="1826"/>
      <c r="AU240" s="646"/>
      <c r="AW240" s="33"/>
      <c r="AX240" s="1979"/>
      <c r="AY240" s="1826"/>
      <c r="AZ240" s="1826"/>
      <c r="BA240" s="645"/>
      <c r="BB240" s="1826"/>
      <c r="BC240" s="645"/>
      <c r="BD240" s="1826"/>
      <c r="BE240" s="645"/>
      <c r="BF240" s="1826"/>
      <c r="BG240" s="646"/>
      <c r="BH240" s="645"/>
      <c r="BI240" s="645"/>
      <c r="BJ240" s="1826"/>
      <c r="BK240" s="645"/>
      <c r="BL240" s="1826"/>
      <c r="BM240" s="646"/>
      <c r="BO240" s="33"/>
      <c r="BP240" s="1979"/>
      <c r="BQ240" s="1826"/>
      <c r="BR240" s="1826"/>
      <c r="BS240" s="645"/>
      <c r="BT240" s="1826"/>
      <c r="BU240" s="645"/>
      <c r="BV240" s="1826"/>
      <c r="BW240" s="645"/>
      <c r="BX240" s="1826"/>
      <c r="BY240" s="646"/>
      <c r="BZ240" s="645"/>
      <c r="CA240" s="645"/>
      <c r="CB240" s="1826"/>
      <c r="CC240" s="645"/>
      <c r="CD240" s="1826"/>
      <c r="CE240" s="646"/>
      <c r="CG240" s="33"/>
      <c r="CH240" s="1979"/>
      <c r="CI240" s="1826"/>
      <c r="CJ240" s="1826"/>
      <c r="CK240" s="645"/>
      <c r="CL240" s="1826"/>
      <c r="CM240" s="645"/>
      <c r="CN240" s="1826"/>
      <c r="CO240" s="645"/>
      <c r="CP240" s="1826"/>
      <c r="CQ240" s="646"/>
      <c r="CR240" s="645"/>
      <c r="CS240" s="645"/>
      <c r="CT240" s="1826"/>
      <c r="CU240" s="645"/>
      <c r="CV240" s="1826"/>
      <c r="CW240" s="646"/>
    </row>
    <row r="241" spans="1:101">
      <c r="A241" s="75" t="str">
        <f>A240</f>
        <v>Other Related Party c</v>
      </c>
      <c r="B241" s="1037" t="s">
        <v>149</v>
      </c>
      <c r="C241" s="254"/>
      <c r="D241" s="587"/>
      <c r="E241" s="71"/>
      <c r="F241" s="1041"/>
      <c r="G241" s="1041"/>
      <c r="H241" s="1041"/>
      <c r="I241" s="1041"/>
      <c r="J241" s="1041"/>
      <c r="K241" s="1041"/>
      <c r="L241" s="59">
        <f>SUM(G241:K241)</f>
        <v>0</v>
      </c>
      <c r="M241" s="989"/>
      <c r="N241" s="1979"/>
      <c r="O241" s="1826"/>
      <c r="P241" s="1826"/>
      <c r="Q241" s="645"/>
      <c r="R241" s="1826"/>
      <c r="S241" s="645"/>
      <c r="T241" s="1826"/>
      <c r="U241" s="645"/>
      <c r="V241" s="1826"/>
      <c r="W241" s="646"/>
      <c r="X241" s="645"/>
      <c r="Y241" s="645"/>
      <c r="Z241" s="1826"/>
      <c r="AA241" s="645"/>
      <c r="AB241" s="1826"/>
      <c r="AC241" s="646"/>
      <c r="AE241" s="33"/>
      <c r="AF241" s="1979"/>
      <c r="AG241" s="1826"/>
      <c r="AH241" s="1826"/>
      <c r="AI241" s="645"/>
      <c r="AJ241" s="1826"/>
      <c r="AK241" s="645"/>
      <c r="AL241" s="1826"/>
      <c r="AM241" s="645"/>
      <c r="AN241" s="1826"/>
      <c r="AO241" s="646"/>
      <c r="AP241" s="645"/>
      <c r="AQ241" s="645"/>
      <c r="AR241" s="1826"/>
      <c r="AS241" s="645"/>
      <c r="AT241" s="1826"/>
      <c r="AU241" s="646"/>
      <c r="AW241" s="33"/>
      <c r="AX241" s="1979"/>
      <c r="AY241" s="1826"/>
      <c r="AZ241" s="1826"/>
      <c r="BA241" s="645"/>
      <c r="BB241" s="1826"/>
      <c r="BC241" s="645"/>
      <c r="BD241" s="1826"/>
      <c r="BE241" s="645"/>
      <c r="BF241" s="1826"/>
      <c r="BG241" s="646"/>
      <c r="BH241" s="645"/>
      <c r="BI241" s="645"/>
      <c r="BJ241" s="1826"/>
      <c r="BK241" s="645"/>
      <c r="BL241" s="1826"/>
      <c r="BM241" s="646"/>
      <c r="BO241" s="33"/>
      <c r="BP241" s="1979"/>
      <c r="BQ241" s="1826"/>
      <c r="BR241" s="1826"/>
      <c r="BS241" s="645"/>
      <c r="BT241" s="1826"/>
      <c r="BU241" s="645"/>
      <c r="BV241" s="1826"/>
      <c r="BW241" s="645"/>
      <c r="BX241" s="1826"/>
      <c r="BY241" s="646"/>
      <c r="BZ241" s="645"/>
      <c r="CA241" s="645"/>
      <c r="CB241" s="1826"/>
      <c r="CC241" s="645"/>
      <c r="CD241" s="1826"/>
      <c r="CE241" s="646"/>
      <c r="CG241" s="33"/>
      <c r="CH241" s="1979"/>
      <c r="CI241" s="1826"/>
      <c r="CJ241" s="1826"/>
      <c r="CK241" s="645"/>
      <c r="CL241" s="1826"/>
      <c r="CM241" s="645"/>
      <c r="CN241" s="1826"/>
      <c r="CO241" s="645"/>
      <c r="CP241" s="1826"/>
      <c r="CQ241" s="646"/>
      <c r="CR241" s="645"/>
      <c r="CS241" s="645"/>
      <c r="CT241" s="1826"/>
      <c r="CU241" s="645"/>
      <c r="CV241" s="1826"/>
      <c r="CW241" s="646"/>
    </row>
    <row r="242" spans="1:101">
      <c r="A242" s="75" t="str">
        <f>A240</f>
        <v>Other Related Party c</v>
      </c>
      <c r="B242" s="1037" t="s">
        <v>150</v>
      </c>
      <c r="C242" s="254"/>
      <c r="D242" s="587"/>
      <c r="E242" s="71"/>
      <c r="F242" s="208">
        <f t="shared" ref="F242:L242" si="396">IF(ISERROR(F241/F240),0,F241/F240)</f>
        <v>0</v>
      </c>
      <c r="G242" s="208">
        <f t="shared" si="396"/>
        <v>0</v>
      </c>
      <c r="H242" s="208">
        <f t="shared" si="396"/>
        <v>0</v>
      </c>
      <c r="I242" s="208">
        <f t="shared" si="396"/>
        <v>0</v>
      </c>
      <c r="J242" s="208">
        <f t="shared" si="396"/>
        <v>0</v>
      </c>
      <c r="K242" s="208">
        <f t="shared" si="396"/>
        <v>0</v>
      </c>
      <c r="L242" s="208">
        <f t="shared" si="396"/>
        <v>0</v>
      </c>
      <c r="M242" s="989"/>
      <c r="N242" s="1979"/>
      <c r="O242" s="1826"/>
      <c r="P242" s="1826"/>
      <c r="Q242" s="645"/>
      <c r="R242" s="1826"/>
      <c r="S242" s="645"/>
      <c r="T242" s="1826"/>
      <c r="U242" s="645"/>
      <c r="V242" s="1826"/>
      <c r="W242" s="646"/>
      <c r="X242" s="645"/>
      <c r="Y242" s="645"/>
      <c r="Z242" s="1826"/>
      <c r="AA242" s="645"/>
      <c r="AB242" s="1826"/>
      <c r="AC242" s="646"/>
      <c r="AE242" s="33"/>
      <c r="AF242" s="1982"/>
      <c r="AG242" s="1826"/>
      <c r="AH242" s="1826"/>
      <c r="AI242" s="645"/>
      <c r="AJ242" s="1826"/>
      <c r="AK242" s="645"/>
      <c r="AL242" s="1826"/>
      <c r="AM242" s="645"/>
      <c r="AN242" s="1826"/>
      <c r="AO242" s="646"/>
      <c r="AP242" s="645"/>
      <c r="AQ242" s="645"/>
      <c r="AR242" s="1826"/>
      <c r="AS242" s="645"/>
      <c r="AT242" s="1826"/>
      <c r="AU242" s="646"/>
      <c r="AW242" s="33"/>
      <c r="AX242" s="1979"/>
      <c r="AY242" s="1826"/>
      <c r="AZ242" s="1826"/>
      <c r="BA242" s="645"/>
      <c r="BB242" s="1826"/>
      <c r="BC242" s="645"/>
      <c r="BD242" s="1826"/>
      <c r="BE242" s="645"/>
      <c r="BF242" s="1826"/>
      <c r="BG242" s="646"/>
      <c r="BH242" s="645"/>
      <c r="BI242" s="645"/>
      <c r="BJ242" s="1826"/>
      <c r="BK242" s="645"/>
      <c r="BL242" s="1826"/>
      <c r="BM242" s="646"/>
      <c r="BO242" s="33"/>
      <c r="BP242" s="1979"/>
      <c r="BQ242" s="1826"/>
      <c r="BR242" s="1826"/>
      <c r="BS242" s="645"/>
      <c r="BT242" s="1826"/>
      <c r="BU242" s="645"/>
      <c r="BV242" s="1826"/>
      <c r="BW242" s="645"/>
      <c r="BX242" s="1826"/>
      <c r="BY242" s="646"/>
      <c r="BZ242" s="645"/>
      <c r="CA242" s="645"/>
      <c r="CB242" s="1826"/>
      <c r="CC242" s="645"/>
      <c r="CD242" s="1826"/>
      <c r="CE242" s="646"/>
      <c r="CG242" s="33"/>
      <c r="CH242" s="1979"/>
      <c r="CI242" s="1826"/>
      <c r="CJ242" s="1826"/>
      <c r="CK242" s="645"/>
      <c r="CL242" s="1826"/>
      <c r="CM242" s="645"/>
      <c r="CN242" s="1826"/>
      <c r="CO242" s="645"/>
      <c r="CP242" s="1826"/>
      <c r="CQ242" s="646"/>
      <c r="CR242" s="645"/>
      <c r="CS242" s="645"/>
      <c r="CT242" s="1826"/>
      <c r="CU242" s="645"/>
      <c r="CV242" s="1826"/>
      <c r="CW242" s="646"/>
    </row>
    <row r="243" spans="1:101">
      <c r="A243" s="14" t="s">
        <v>232</v>
      </c>
      <c r="B243" s="1037" t="s">
        <v>148</v>
      </c>
      <c r="C243" s="254"/>
      <c r="D243" s="587"/>
      <c r="E243" s="71"/>
      <c r="F243" s="1041"/>
      <c r="G243" s="1041"/>
      <c r="H243" s="1041"/>
      <c r="I243" s="1041"/>
      <c r="J243" s="1041"/>
      <c r="K243" s="1041"/>
      <c r="L243" s="59">
        <f>SUM(G243:K243)</f>
        <v>0</v>
      </c>
      <c r="M243" s="989"/>
      <c r="N243" s="1979"/>
      <c r="O243" s="1826"/>
      <c r="P243" s="1826"/>
      <c r="Q243" s="645"/>
      <c r="R243" s="1826"/>
      <c r="S243" s="645"/>
      <c r="T243" s="1826"/>
      <c r="U243" s="645"/>
      <c r="V243" s="1826"/>
      <c r="W243" s="646"/>
      <c r="X243" s="645"/>
      <c r="Y243" s="645"/>
      <c r="Z243" s="1826"/>
      <c r="AA243" s="645"/>
      <c r="AB243" s="1826"/>
      <c r="AC243" s="646"/>
      <c r="AE243" s="33"/>
      <c r="AF243" s="1982"/>
      <c r="AG243" s="1826"/>
      <c r="AH243" s="1826"/>
      <c r="AI243" s="645"/>
      <c r="AJ243" s="1826"/>
      <c r="AK243" s="645"/>
      <c r="AL243" s="1826"/>
      <c r="AM243" s="645"/>
      <c r="AN243" s="1826"/>
      <c r="AO243" s="646"/>
      <c r="AP243" s="645"/>
      <c r="AQ243" s="645"/>
      <c r="AR243" s="1826"/>
      <c r="AS243" s="645"/>
      <c r="AT243" s="1826"/>
      <c r="AU243" s="646"/>
      <c r="AW243" s="33"/>
      <c r="AX243" s="1979"/>
      <c r="AY243" s="1826"/>
      <c r="AZ243" s="1826"/>
      <c r="BA243" s="645"/>
      <c r="BB243" s="1826"/>
      <c r="BC243" s="645"/>
      <c r="BD243" s="1826"/>
      <c r="BE243" s="645"/>
      <c r="BF243" s="1826"/>
      <c r="BG243" s="646"/>
      <c r="BH243" s="645"/>
      <c r="BI243" s="645"/>
      <c r="BJ243" s="1826"/>
      <c r="BK243" s="645"/>
      <c r="BL243" s="1826"/>
      <c r="BM243" s="646"/>
      <c r="BO243" s="33"/>
      <c r="BP243" s="1979"/>
      <c r="BQ243" s="1826"/>
      <c r="BR243" s="1826"/>
      <c r="BS243" s="645"/>
      <c r="BT243" s="1826"/>
      <c r="BU243" s="645"/>
      <c r="BV243" s="1826"/>
      <c r="BW243" s="645"/>
      <c r="BX243" s="1826"/>
      <c r="BY243" s="646"/>
      <c r="BZ243" s="645"/>
      <c r="CA243" s="645"/>
      <c r="CB243" s="1826"/>
      <c r="CC243" s="645"/>
      <c r="CD243" s="1826"/>
      <c r="CE243" s="646"/>
      <c r="CG243" s="33"/>
      <c r="CH243" s="1979"/>
      <c r="CI243" s="1826"/>
      <c r="CJ243" s="1826"/>
      <c r="CK243" s="645"/>
      <c r="CL243" s="1826"/>
      <c r="CM243" s="645"/>
      <c r="CN243" s="1826"/>
      <c r="CO243" s="645"/>
      <c r="CP243" s="1826"/>
      <c r="CQ243" s="646"/>
      <c r="CR243" s="645"/>
      <c r="CS243" s="645"/>
      <c r="CT243" s="1826"/>
      <c r="CU243" s="645"/>
      <c r="CV243" s="1826"/>
      <c r="CW243" s="646"/>
    </row>
    <row r="244" spans="1:101">
      <c r="A244" s="75" t="str">
        <f>A243</f>
        <v>Other Related Party d</v>
      </c>
      <c r="B244" s="1037" t="s">
        <v>149</v>
      </c>
      <c r="C244" s="254"/>
      <c r="D244" s="587"/>
      <c r="E244" s="71"/>
      <c r="F244" s="1041"/>
      <c r="G244" s="1041"/>
      <c r="H244" s="1041"/>
      <c r="I244" s="1041"/>
      <c r="J244" s="1041"/>
      <c r="K244" s="1041"/>
      <c r="L244" s="59">
        <f>SUM(G244:K244)</f>
        <v>0</v>
      </c>
      <c r="M244" s="989"/>
      <c r="N244" s="1979"/>
      <c r="O244" s="1826"/>
      <c r="P244" s="1826"/>
      <c r="Q244" s="645"/>
      <c r="R244" s="1826"/>
      <c r="S244" s="645"/>
      <c r="T244" s="1826"/>
      <c r="U244" s="645"/>
      <c r="V244" s="1826"/>
      <c r="W244" s="646"/>
      <c r="X244" s="645"/>
      <c r="Y244" s="645"/>
      <c r="Z244" s="1826"/>
      <c r="AA244" s="645"/>
      <c r="AB244" s="1826"/>
      <c r="AC244" s="646"/>
      <c r="AE244" s="33"/>
      <c r="AF244" s="1979"/>
      <c r="AG244" s="1826"/>
      <c r="AH244" s="1826"/>
      <c r="AI244" s="645"/>
      <c r="AJ244" s="1826"/>
      <c r="AK244" s="645"/>
      <c r="AL244" s="1826"/>
      <c r="AM244" s="645"/>
      <c r="AN244" s="1826"/>
      <c r="AO244" s="646"/>
      <c r="AP244" s="645"/>
      <c r="AQ244" s="645"/>
      <c r="AR244" s="1826"/>
      <c r="AS244" s="645"/>
      <c r="AT244" s="1826"/>
      <c r="AU244" s="646"/>
      <c r="AW244" s="33"/>
      <c r="AX244" s="1979"/>
      <c r="AY244" s="1826"/>
      <c r="AZ244" s="1826"/>
      <c r="BA244" s="645"/>
      <c r="BB244" s="1826"/>
      <c r="BC244" s="645"/>
      <c r="BD244" s="1826"/>
      <c r="BE244" s="645"/>
      <c r="BF244" s="1826"/>
      <c r="BG244" s="646"/>
      <c r="BH244" s="645"/>
      <c r="BI244" s="645"/>
      <c r="BJ244" s="1826"/>
      <c r="BK244" s="645"/>
      <c r="BL244" s="1826"/>
      <c r="BM244" s="646"/>
      <c r="BO244" s="33"/>
      <c r="BP244" s="1979"/>
      <c r="BQ244" s="1826"/>
      <c r="BR244" s="1826"/>
      <c r="BS244" s="645"/>
      <c r="BT244" s="1826"/>
      <c r="BU244" s="645"/>
      <c r="BV244" s="1826"/>
      <c r="BW244" s="645"/>
      <c r="BX244" s="1826"/>
      <c r="BY244" s="646"/>
      <c r="BZ244" s="645"/>
      <c r="CA244" s="645"/>
      <c r="CB244" s="1826"/>
      <c r="CC244" s="645"/>
      <c r="CD244" s="1826"/>
      <c r="CE244" s="646"/>
      <c r="CG244" s="33"/>
      <c r="CH244" s="1979"/>
      <c r="CI244" s="1826"/>
      <c r="CJ244" s="1826"/>
      <c r="CK244" s="645"/>
      <c r="CL244" s="1826"/>
      <c r="CM244" s="645"/>
      <c r="CN244" s="1826"/>
      <c r="CO244" s="645"/>
      <c r="CP244" s="1826"/>
      <c r="CQ244" s="646"/>
      <c r="CR244" s="645"/>
      <c r="CS244" s="645"/>
      <c r="CT244" s="1826"/>
      <c r="CU244" s="645"/>
      <c r="CV244" s="1826"/>
      <c r="CW244" s="646"/>
    </row>
    <row r="245" spans="1:101">
      <c r="A245" s="75" t="str">
        <f>A243</f>
        <v>Other Related Party d</v>
      </c>
      <c r="B245" s="1037" t="s">
        <v>150</v>
      </c>
      <c r="C245" s="254"/>
      <c r="D245" s="587"/>
      <c r="E245" s="71"/>
      <c r="F245" s="208">
        <f t="shared" ref="F245:L245" si="397">IF(ISERROR(F244/F243),0,F244/F243)</f>
        <v>0</v>
      </c>
      <c r="G245" s="208">
        <f t="shared" si="397"/>
        <v>0</v>
      </c>
      <c r="H245" s="208">
        <f t="shared" si="397"/>
        <v>0</v>
      </c>
      <c r="I245" s="208">
        <f t="shared" si="397"/>
        <v>0</v>
      </c>
      <c r="J245" s="208">
        <f t="shared" si="397"/>
        <v>0</v>
      </c>
      <c r="K245" s="208">
        <f t="shared" si="397"/>
        <v>0</v>
      </c>
      <c r="L245" s="208">
        <f t="shared" si="397"/>
        <v>0</v>
      </c>
      <c r="M245" s="989"/>
      <c r="N245" s="1979"/>
      <c r="O245" s="1826"/>
      <c r="P245" s="1826"/>
      <c r="Q245" s="645"/>
      <c r="R245" s="1826"/>
      <c r="S245" s="645"/>
      <c r="T245" s="1826"/>
      <c r="U245" s="645"/>
      <c r="V245" s="1826"/>
      <c r="W245" s="646"/>
      <c r="X245" s="645"/>
      <c r="Y245" s="645"/>
      <c r="Z245" s="1826"/>
      <c r="AA245" s="645"/>
      <c r="AB245" s="1826"/>
      <c r="AC245" s="646"/>
      <c r="AE245" s="33"/>
      <c r="AF245" s="1982"/>
      <c r="AG245" s="1826"/>
      <c r="AH245" s="1826"/>
      <c r="AI245" s="645"/>
      <c r="AJ245" s="1826"/>
      <c r="AK245" s="645"/>
      <c r="AL245" s="1826"/>
      <c r="AM245" s="645"/>
      <c r="AN245" s="1826"/>
      <c r="AO245" s="646"/>
      <c r="AP245" s="645"/>
      <c r="AQ245" s="645"/>
      <c r="AR245" s="1826"/>
      <c r="AS245" s="645"/>
      <c r="AT245" s="1826"/>
      <c r="AU245" s="646"/>
      <c r="AW245" s="33"/>
      <c r="AX245" s="1979"/>
      <c r="AY245" s="1826"/>
      <c r="AZ245" s="1826"/>
      <c r="BA245" s="645"/>
      <c r="BB245" s="1826"/>
      <c r="BC245" s="645"/>
      <c r="BD245" s="1826"/>
      <c r="BE245" s="645"/>
      <c r="BF245" s="1826"/>
      <c r="BG245" s="646"/>
      <c r="BH245" s="645"/>
      <c r="BI245" s="645"/>
      <c r="BJ245" s="1826"/>
      <c r="BK245" s="645"/>
      <c r="BL245" s="1826"/>
      <c r="BM245" s="646"/>
      <c r="BO245" s="33"/>
      <c r="BP245" s="1979"/>
      <c r="BQ245" s="1826"/>
      <c r="BR245" s="1826"/>
      <c r="BS245" s="645"/>
      <c r="BT245" s="1826"/>
      <c r="BU245" s="645"/>
      <c r="BV245" s="1826"/>
      <c r="BW245" s="645"/>
      <c r="BX245" s="1826"/>
      <c r="BY245" s="646"/>
      <c r="BZ245" s="645"/>
      <c r="CA245" s="645"/>
      <c r="CB245" s="1826"/>
      <c r="CC245" s="645"/>
      <c r="CD245" s="1826"/>
      <c r="CE245" s="646"/>
      <c r="CG245" s="33"/>
      <c r="CH245" s="1979"/>
      <c r="CI245" s="1826"/>
      <c r="CJ245" s="1826"/>
      <c r="CK245" s="645"/>
      <c r="CL245" s="1826"/>
      <c r="CM245" s="645"/>
      <c r="CN245" s="1826"/>
      <c r="CO245" s="645"/>
      <c r="CP245" s="1826"/>
      <c r="CQ245" s="646"/>
      <c r="CR245" s="645"/>
      <c r="CS245" s="645"/>
      <c r="CT245" s="1826"/>
      <c r="CU245" s="645"/>
      <c r="CV245" s="1826"/>
      <c r="CW245" s="646"/>
    </row>
    <row r="246" spans="1:101">
      <c r="A246" s="14" t="s">
        <v>619</v>
      </c>
      <c r="B246" s="1037" t="s">
        <v>148</v>
      </c>
      <c r="C246" s="254"/>
      <c r="D246" s="587"/>
      <c r="E246" s="71"/>
      <c r="F246" s="1041"/>
      <c r="G246" s="1041"/>
      <c r="H246" s="1041"/>
      <c r="I246" s="1041"/>
      <c r="J246" s="1041"/>
      <c r="K246" s="1041"/>
      <c r="L246" s="59">
        <f>SUM(G246:K246)</f>
        <v>0</v>
      </c>
      <c r="M246" s="989"/>
      <c r="N246" s="1979"/>
      <c r="O246" s="1826"/>
      <c r="P246" s="1826"/>
      <c r="Q246" s="645"/>
      <c r="R246" s="1826"/>
      <c r="S246" s="645"/>
      <c r="T246" s="1826"/>
      <c r="U246" s="645"/>
      <c r="V246" s="1826"/>
      <c r="W246" s="646"/>
      <c r="X246" s="645"/>
      <c r="Y246" s="645"/>
      <c r="Z246" s="1826"/>
      <c r="AA246" s="645"/>
      <c r="AB246" s="1826"/>
      <c r="AC246" s="646"/>
      <c r="AE246" s="33"/>
      <c r="AF246" s="1982"/>
      <c r="AG246" s="1826"/>
      <c r="AH246" s="1826"/>
      <c r="AI246" s="645"/>
      <c r="AJ246" s="1826"/>
      <c r="AK246" s="645"/>
      <c r="AL246" s="1826"/>
      <c r="AM246" s="645"/>
      <c r="AN246" s="1826"/>
      <c r="AO246" s="646"/>
      <c r="AP246" s="645"/>
      <c r="AQ246" s="645"/>
      <c r="AR246" s="1826"/>
      <c r="AS246" s="645"/>
      <c r="AT246" s="1826"/>
      <c r="AU246" s="646"/>
      <c r="AW246" s="33"/>
      <c r="AX246" s="1979"/>
      <c r="AY246" s="1826"/>
      <c r="AZ246" s="1826"/>
      <c r="BA246" s="645"/>
      <c r="BB246" s="1826"/>
      <c r="BC246" s="645"/>
      <c r="BD246" s="1826"/>
      <c r="BE246" s="645"/>
      <c r="BF246" s="1826"/>
      <c r="BG246" s="646"/>
      <c r="BH246" s="645"/>
      <c r="BI246" s="645"/>
      <c r="BJ246" s="1826"/>
      <c r="BK246" s="645"/>
      <c r="BL246" s="1826"/>
      <c r="BM246" s="646"/>
      <c r="BO246" s="33"/>
      <c r="BP246" s="1979"/>
      <c r="BQ246" s="1826"/>
      <c r="BR246" s="1826"/>
      <c r="BS246" s="645"/>
      <c r="BT246" s="1826"/>
      <c r="BU246" s="645"/>
      <c r="BV246" s="1826"/>
      <c r="BW246" s="645"/>
      <c r="BX246" s="1826"/>
      <c r="BY246" s="646"/>
      <c r="BZ246" s="645"/>
      <c r="CA246" s="645"/>
      <c r="CB246" s="1826"/>
      <c r="CC246" s="645"/>
      <c r="CD246" s="1826"/>
      <c r="CE246" s="646"/>
      <c r="CG246" s="33"/>
      <c r="CH246" s="1979"/>
      <c r="CI246" s="1826"/>
      <c r="CJ246" s="1826"/>
      <c r="CK246" s="645"/>
      <c r="CL246" s="1826"/>
      <c r="CM246" s="645"/>
      <c r="CN246" s="1826"/>
      <c r="CO246" s="645"/>
      <c r="CP246" s="1826"/>
      <c r="CQ246" s="646"/>
      <c r="CR246" s="645"/>
      <c r="CS246" s="645"/>
      <c r="CT246" s="1826"/>
      <c r="CU246" s="645"/>
      <c r="CV246" s="1826"/>
      <c r="CW246" s="646"/>
    </row>
    <row r="247" spans="1:101">
      <c r="A247" s="75" t="str">
        <f>A246</f>
        <v>Other Related Party e</v>
      </c>
      <c r="B247" s="1037" t="s">
        <v>149</v>
      </c>
      <c r="C247" s="254"/>
      <c r="D247" s="587"/>
      <c r="E247" s="71"/>
      <c r="F247" s="1041"/>
      <c r="G247" s="1041"/>
      <c r="H247" s="1041"/>
      <c r="I247" s="1041"/>
      <c r="J247" s="1041"/>
      <c r="K247" s="1041"/>
      <c r="L247" s="59">
        <f>SUM(G247:K247)</f>
        <v>0</v>
      </c>
      <c r="M247" s="989"/>
      <c r="N247" s="1979"/>
      <c r="O247" s="1826"/>
      <c r="P247" s="1826"/>
      <c r="Q247" s="645"/>
      <c r="R247" s="1826"/>
      <c r="S247" s="645"/>
      <c r="T247" s="1826"/>
      <c r="U247" s="645"/>
      <c r="V247" s="1826"/>
      <c r="W247" s="646"/>
      <c r="X247" s="645"/>
      <c r="Y247" s="645"/>
      <c r="Z247" s="1826"/>
      <c r="AA247" s="645"/>
      <c r="AB247" s="1826"/>
      <c r="AC247" s="646"/>
      <c r="AE247" s="33"/>
      <c r="AF247" s="1979"/>
      <c r="AG247" s="1826"/>
      <c r="AH247" s="1826"/>
      <c r="AI247" s="645"/>
      <c r="AJ247" s="1826"/>
      <c r="AK247" s="645"/>
      <c r="AL247" s="1826"/>
      <c r="AM247" s="645"/>
      <c r="AN247" s="1826"/>
      <c r="AO247" s="646"/>
      <c r="AP247" s="645"/>
      <c r="AQ247" s="645"/>
      <c r="AR247" s="1826"/>
      <c r="AS247" s="645"/>
      <c r="AT247" s="1826"/>
      <c r="AU247" s="646"/>
      <c r="AW247" s="33"/>
      <c r="AX247" s="1979"/>
      <c r="AY247" s="1826"/>
      <c r="AZ247" s="1826"/>
      <c r="BA247" s="645"/>
      <c r="BB247" s="1826"/>
      <c r="BC247" s="645"/>
      <c r="BD247" s="1826"/>
      <c r="BE247" s="645"/>
      <c r="BF247" s="1826"/>
      <c r="BG247" s="646"/>
      <c r="BH247" s="645"/>
      <c r="BI247" s="645"/>
      <c r="BJ247" s="1826"/>
      <c r="BK247" s="645"/>
      <c r="BL247" s="1826"/>
      <c r="BM247" s="646"/>
      <c r="BO247" s="33"/>
      <c r="BP247" s="1979"/>
      <c r="BQ247" s="1826"/>
      <c r="BR247" s="1826"/>
      <c r="BS247" s="645"/>
      <c r="BT247" s="1826"/>
      <c r="BU247" s="645"/>
      <c r="BV247" s="1826"/>
      <c r="BW247" s="645"/>
      <c r="BX247" s="1826"/>
      <c r="BY247" s="646"/>
      <c r="BZ247" s="645"/>
      <c r="CA247" s="645"/>
      <c r="CB247" s="1826"/>
      <c r="CC247" s="645"/>
      <c r="CD247" s="1826"/>
      <c r="CE247" s="646"/>
      <c r="CG247" s="33"/>
      <c r="CH247" s="1979"/>
      <c r="CI247" s="1826"/>
      <c r="CJ247" s="1826"/>
      <c r="CK247" s="645"/>
      <c r="CL247" s="1826"/>
      <c r="CM247" s="645"/>
      <c r="CN247" s="1826"/>
      <c r="CO247" s="645"/>
      <c r="CP247" s="1826"/>
      <c r="CQ247" s="646"/>
      <c r="CR247" s="645"/>
      <c r="CS247" s="645"/>
      <c r="CT247" s="1826"/>
      <c r="CU247" s="645"/>
      <c r="CV247" s="1826"/>
      <c r="CW247" s="646"/>
    </row>
    <row r="248" spans="1:101">
      <c r="A248" s="75" t="str">
        <f>A246</f>
        <v>Other Related Party e</v>
      </c>
      <c r="B248" s="1037" t="s">
        <v>150</v>
      </c>
      <c r="C248" s="254"/>
      <c r="D248" s="587"/>
      <c r="E248" s="71"/>
      <c r="F248" s="208">
        <f t="shared" ref="F248:L248" si="398">IF(ISERROR(F247/F246),0,F247/F246)</f>
        <v>0</v>
      </c>
      <c r="G248" s="208">
        <f t="shared" si="398"/>
        <v>0</v>
      </c>
      <c r="H248" s="208">
        <f t="shared" si="398"/>
        <v>0</v>
      </c>
      <c r="I248" s="208">
        <f t="shared" si="398"/>
        <v>0</v>
      </c>
      <c r="J248" s="208">
        <f t="shared" si="398"/>
        <v>0</v>
      </c>
      <c r="K248" s="208">
        <f t="shared" si="398"/>
        <v>0</v>
      </c>
      <c r="L248" s="208">
        <f t="shared" si="398"/>
        <v>0</v>
      </c>
      <c r="M248" s="989"/>
      <c r="N248" s="1979"/>
      <c r="O248" s="1826"/>
      <c r="P248" s="1826"/>
      <c r="Q248" s="645"/>
      <c r="R248" s="1826"/>
      <c r="S248" s="645"/>
      <c r="T248" s="1826"/>
      <c r="U248" s="645"/>
      <c r="V248" s="1826"/>
      <c r="W248" s="646"/>
      <c r="X248" s="645"/>
      <c r="Y248" s="645"/>
      <c r="Z248" s="1826"/>
      <c r="AA248" s="645"/>
      <c r="AB248" s="1826"/>
      <c r="AC248" s="646"/>
      <c r="AE248" s="33"/>
      <c r="AF248" s="1982"/>
      <c r="AG248" s="1826"/>
      <c r="AH248" s="1826"/>
      <c r="AI248" s="645"/>
      <c r="AJ248" s="1826"/>
      <c r="AK248" s="645"/>
      <c r="AL248" s="1826"/>
      <c r="AM248" s="645"/>
      <c r="AN248" s="1826"/>
      <c r="AO248" s="646"/>
      <c r="AP248" s="645"/>
      <c r="AQ248" s="645"/>
      <c r="AR248" s="1826"/>
      <c r="AS248" s="645"/>
      <c r="AT248" s="1826"/>
      <c r="AU248" s="646"/>
      <c r="AW248" s="33"/>
      <c r="AX248" s="1979"/>
      <c r="AY248" s="1826"/>
      <c r="AZ248" s="1826"/>
      <c r="BA248" s="645"/>
      <c r="BB248" s="1826"/>
      <c r="BC248" s="645"/>
      <c r="BD248" s="1826"/>
      <c r="BE248" s="645"/>
      <c r="BF248" s="1826"/>
      <c r="BG248" s="646"/>
      <c r="BH248" s="645"/>
      <c r="BI248" s="645"/>
      <c r="BJ248" s="1826"/>
      <c r="BK248" s="645"/>
      <c r="BL248" s="1826"/>
      <c r="BM248" s="646"/>
      <c r="BO248" s="33"/>
      <c r="BP248" s="1979"/>
      <c r="BQ248" s="1826"/>
      <c r="BR248" s="1826"/>
      <c r="BS248" s="645"/>
      <c r="BT248" s="1826"/>
      <c r="BU248" s="645"/>
      <c r="BV248" s="1826"/>
      <c r="BW248" s="645"/>
      <c r="BX248" s="1826"/>
      <c r="BY248" s="646"/>
      <c r="BZ248" s="645"/>
      <c r="CA248" s="645"/>
      <c r="CB248" s="1826"/>
      <c r="CC248" s="645"/>
      <c r="CD248" s="1826"/>
      <c r="CE248" s="646"/>
      <c r="CG248" s="33"/>
      <c r="CH248" s="1979"/>
      <c r="CI248" s="1826"/>
      <c r="CJ248" s="1826"/>
      <c r="CK248" s="645"/>
      <c r="CL248" s="1826"/>
      <c r="CM248" s="645"/>
      <c r="CN248" s="1826"/>
      <c r="CO248" s="645"/>
      <c r="CP248" s="1826"/>
      <c r="CQ248" s="646"/>
      <c r="CR248" s="645"/>
      <c r="CS248" s="645"/>
      <c r="CT248" s="1826"/>
      <c r="CU248" s="645"/>
      <c r="CV248" s="1826"/>
      <c r="CW248" s="646"/>
    </row>
    <row r="249" spans="1:101">
      <c r="A249" s="14" t="s">
        <v>620</v>
      </c>
      <c r="B249" s="1037" t="s">
        <v>148</v>
      </c>
      <c r="C249" s="254"/>
      <c r="D249" s="587"/>
      <c r="E249" s="71"/>
      <c r="F249" s="1041"/>
      <c r="G249" s="1041"/>
      <c r="H249" s="1041"/>
      <c r="I249" s="1041"/>
      <c r="J249" s="1041"/>
      <c r="K249" s="1041"/>
      <c r="L249" s="59">
        <f>SUM(G249:K249)</f>
        <v>0</v>
      </c>
      <c r="M249" s="989"/>
      <c r="N249" s="1979"/>
      <c r="O249" s="1826"/>
      <c r="P249" s="1826"/>
      <c r="Q249" s="645"/>
      <c r="R249" s="1826"/>
      <c r="S249" s="645"/>
      <c r="T249" s="1826"/>
      <c r="U249" s="645"/>
      <c r="V249" s="1826"/>
      <c r="W249" s="646"/>
      <c r="X249" s="645"/>
      <c r="Y249" s="645"/>
      <c r="Z249" s="1826"/>
      <c r="AA249" s="645"/>
      <c r="AB249" s="1826"/>
      <c r="AC249" s="646"/>
      <c r="AE249" s="33"/>
      <c r="AF249" s="1982"/>
      <c r="AG249" s="1826"/>
      <c r="AH249" s="1826"/>
      <c r="AI249" s="645"/>
      <c r="AJ249" s="1826"/>
      <c r="AK249" s="645"/>
      <c r="AL249" s="1826"/>
      <c r="AM249" s="645"/>
      <c r="AN249" s="1826"/>
      <c r="AO249" s="646"/>
      <c r="AP249" s="645"/>
      <c r="AQ249" s="645"/>
      <c r="AR249" s="1826"/>
      <c r="AS249" s="645"/>
      <c r="AT249" s="1826"/>
      <c r="AU249" s="646"/>
      <c r="AW249" s="33"/>
      <c r="AX249" s="1979"/>
      <c r="AY249" s="1826"/>
      <c r="AZ249" s="1826"/>
      <c r="BA249" s="645"/>
      <c r="BB249" s="1826"/>
      <c r="BC249" s="645"/>
      <c r="BD249" s="1826"/>
      <c r="BE249" s="645"/>
      <c r="BF249" s="1826"/>
      <c r="BG249" s="646"/>
      <c r="BH249" s="645"/>
      <c r="BI249" s="645"/>
      <c r="BJ249" s="1826"/>
      <c r="BK249" s="645"/>
      <c r="BL249" s="1826"/>
      <c r="BM249" s="646"/>
      <c r="BO249" s="33"/>
      <c r="BP249" s="1979"/>
      <c r="BQ249" s="1826"/>
      <c r="BR249" s="1826"/>
      <c r="BS249" s="645"/>
      <c r="BT249" s="1826"/>
      <c r="BU249" s="645"/>
      <c r="BV249" s="1826"/>
      <c r="BW249" s="645"/>
      <c r="BX249" s="1826"/>
      <c r="BY249" s="646"/>
      <c r="BZ249" s="645"/>
      <c r="CA249" s="645"/>
      <c r="CB249" s="1826"/>
      <c r="CC249" s="645"/>
      <c r="CD249" s="1826"/>
      <c r="CE249" s="646"/>
      <c r="CG249" s="33"/>
      <c r="CH249" s="1979"/>
      <c r="CI249" s="1826"/>
      <c r="CJ249" s="1826"/>
      <c r="CK249" s="645"/>
      <c r="CL249" s="1826"/>
      <c r="CM249" s="645"/>
      <c r="CN249" s="1826"/>
      <c r="CO249" s="645"/>
      <c r="CP249" s="1826"/>
      <c r="CQ249" s="646"/>
      <c r="CR249" s="645"/>
      <c r="CS249" s="645"/>
      <c r="CT249" s="1826"/>
      <c r="CU249" s="645"/>
      <c r="CV249" s="1826"/>
      <c r="CW249" s="646"/>
    </row>
    <row r="250" spans="1:101">
      <c r="A250" s="75" t="str">
        <f>A249</f>
        <v>Other Related Party f</v>
      </c>
      <c r="B250" s="1037" t="s">
        <v>149</v>
      </c>
      <c r="C250" s="254"/>
      <c r="D250" s="587"/>
      <c r="E250" s="71"/>
      <c r="F250" s="1041"/>
      <c r="G250" s="1041"/>
      <c r="H250" s="1041"/>
      <c r="I250" s="1041"/>
      <c r="J250" s="1041"/>
      <c r="K250" s="1041"/>
      <c r="L250" s="59">
        <f>SUM(G250:K250)</f>
        <v>0</v>
      </c>
      <c r="M250" s="989"/>
      <c r="N250" s="1979"/>
      <c r="O250" s="1826"/>
      <c r="P250" s="1826"/>
      <c r="Q250" s="645"/>
      <c r="R250" s="1826"/>
      <c r="S250" s="645"/>
      <c r="T250" s="1826"/>
      <c r="U250" s="645"/>
      <c r="V250" s="1826"/>
      <c r="W250" s="646"/>
      <c r="X250" s="645"/>
      <c r="Y250" s="645"/>
      <c r="Z250" s="1826"/>
      <c r="AA250" s="645"/>
      <c r="AB250" s="1826"/>
      <c r="AC250" s="646"/>
      <c r="AE250" s="33"/>
      <c r="AF250" s="1979"/>
      <c r="AG250" s="1826"/>
      <c r="AH250" s="1826"/>
      <c r="AI250" s="645"/>
      <c r="AJ250" s="1826"/>
      <c r="AK250" s="645"/>
      <c r="AL250" s="1826"/>
      <c r="AM250" s="645"/>
      <c r="AN250" s="1826"/>
      <c r="AO250" s="646"/>
      <c r="AP250" s="645"/>
      <c r="AQ250" s="645"/>
      <c r="AR250" s="1826"/>
      <c r="AS250" s="645"/>
      <c r="AT250" s="1826"/>
      <c r="AU250" s="646"/>
      <c r="AW250" s="33"/>
      <c r="AX250" s="1979"/>
      <c r="AY250" s="1826"/>
      <c r="AZ250" s="1826"/>
      <c r="BA250" s="645"/>
      <c r="BB250" s="1826"/>
      <c r="BC250" s="645"/>
      <c r="BD250" s="1826"/>
      <c r="BE250" s="645"/>
      <c r="BF250" s="1826"/>
      <c r="BG250" s="646"/>
      <c r="BH250" s="645"/>
      <c r="BI250" s="645"/>
      <c r="BJ250" s="1826"/>
      <c r="BK250" s="645"/>
      <c r="BL250" s="1826"/>
      <c r="BM250" s="646"/>
      <c r="BO250" s="33"/>
      <c r="BP250" s="1979"/>
      <c r="BQ250" s="1826"/>
      <c r="BR250" s="1826"/>
      <c r="BS250" s="645"/>
      <c r="BT250" s="1826"/>
      <c r="BU250" s="645"/>
      <c r="BV250" s="1826"/>
      <c r="BW250" s="645"/>
      <c r="BX250" s="1826"/>
      <c r="BY250" s="646"/>
      <c r="BZ250" s="645"/>
      <c r="CA250" s="645"/>
      <c r="CB250" s="1826"/>
      <c r="CC250" s="645"/>
      <c r="CD250" s="1826"/>
      <c r="CE250" s="646"/>
      <c r="CG250" s="33"/>
      <c r="CH250" s="1979"/>
      <c r="CI250" s="1826"/>
      <c r="CJ250" s="1826"/>
      <c r="CK250" s="645"/>
      <c r="CL250" s="1826"/>
      <c r="CM250" s="645"/>
      <c r="CN250" s="1826"/>
      <c r="CO250" s="645"/>
      <c r="CP250" s="1826"/>
      <c r="CQ250" s="646"/>
      <c r="CR250" s="645"/>
      <c r="CS250" s="645"/>
      <c r="CT250" s="1826"/>
      <c r="CU250" s="645"/>
      <c r="CV250" s="1826"/>
      <c r="CW250" s="646"/>
    </row>
    <row r="251" spans="1:101">
      <c r="A251" s="75" t="str">
        <f>A249</f>
        <v>Other Related Party f</v>
      </c>
      <c r="B251" s="1037" t="s">
        <v>150</v>
      </c>
      <c r="C251" s="254"/>
      <c r="D251" s="587"/>
      <c r="E251" s="71"/>
      <c r="F251" s="208">
        <f t="shared" ref="F251:L251" si="399">IF(ISERROR(F250/F249),0,F250/F249)</f>
        <v>0</v>
      </c>
      <c r="G251" s="208">
        <f t="shared" si="399"/>
        <v>0</v>
      </c>
      <c r="H251" s="208">
        <f t="shared" si="399"/>
        <v>0</v>
      </c>
      <c r="I251" s="208">
        <f t="shared" si="399"/>
        <v>0</v>
      </c>
      <c r="J251" s="208">
        <f t="shared" si="399"/>
        <v>0</v>
      </c>
      <c r="K251" s="208">
        <f t="shared" si="399"/>
        <v>0</v>
      </c>
      <c r="L251" s="208">
        <f t="shared" si="399"/>
        <v>0</v>
      </c>
      <c r="M251" s="989"/>
      <c r="N251" s="1979"/>
      <c r="O251" s="1826"/>
      <c r="P251" s="1826"/>
      <c r="Q251" s="645"/>
      <c r="R251" s="1826"/>
      <c r="S251" s="645"/>
      <c r="T251" s="1826"/>
      <c r="U251" s="645"/>
      <c r="V251" s="1826"/>
      <c r="W251" s="646"/>
      <c r="X251" s="645"/>
      <c r="Y251" s="645"/>
      <c r="Z251" s="1826"/>
      <c r="AA251" s="645"/>
      <c r="AB251" s="1826"/>
      <c r="AC251" s="646"/>
      <c r="AE251" s="33"/>
      <c r="AF251" s="1982"/>
      <c r="AG251" s="1826"/>
      <c r="AH251" s="1826"/>
      <c r="AI251" s="645"/>
      <c r="AJ251" s="1826"/>
      <c r="AK251" s="645"/>
      <c r="AL251" s="1826"/>
      <c r="AM251" s="645"/>
      <c r="AN251" s="1826"/>
      <c r="AO251" s="646"/>
      <c r="AP251" s="645"/>
      <c r="AQ251" s="645"/>
      <c r="AR251" s="1826"/>
      <c r="AS251" s="645"/>
      <c r="AT251" s="1826"/>
      <c r="AU251" s="646"/>
      <c r="AW251" s="33"/>
      <c r="AX251" s="1979"/>
      <c r="AY251" s="1826"/>
      <c r="AZ251" s="1826"/>
      <c r="BA251" s="645"/>
      <c r="BB251" s="1826"/>
      <c r="BC251" s="645"/>
      <c r="BD251" s="1826"/>
      <c r="BE251" s="645"/>
      <c r="BF251" s="1826"/>
      <c r="BG251" s="646"/>
      <c r="BH251" s="645"/>
      <c r="BI251" s="645"/>
      <c r="BJ251" s="1826"/>
      <c r="BK251" s="645"/>
      <c r="BL251" s="1826"/>
      <c r="BM251" s="646"/>
      <c r="BO251" s="33"/>
      <c r="BP251" s="1979"/>
      <c r="BQ251" s="1826"/>
      <c r="BR251" s="1826"/>
      <c r="BS251" s="645"/>
      <c r="BT251" s="1826"/>
      <c r="BU251" s="645"/>
      <c r="BV251" s="1826"/>
      <c r="BW251" s="645"/>
      <c r="BX251" s="1826"/>
      <c r="BY251" s="646"/>
      <c r="BZ251" s="645"/>
      <c r="CA251" s="645"/>
      <c r="CB251" s="1826"/>
      <c r="CC251" s="645"/>
      <c r="CD251" s="1826"/>
      <c r="CE251" s="646"/>
      <c r="CG251" s="33"/>
      <c r="CH251" s="1979"/>
      <c r="CI251" s="1826"/>
      <c r="CJ251" s="1826"/>
      <c r="CK251" s="645"/>
      <c r="CL251" s="1826"/>
      <c r="CM251" s="645"/>
      <c r="CN251" s="1826"/>
      <c r="CO251" s="645"/>
      <c r="CP251" s="1826"/>
      <c r="CQ251" s="646"/>
      <c r="CR251" s="645"/>
      <c r="CS251" s="645"/>
      <c r="CT251" s="1826"/>
      <c r="CU251" s="645"/>
      <c r="CV251" s="1826"/>
      <c r="CW251" s="646"/>
    </row>
    <row r="252" spans="1:101">
      <c r="A252" s="1037" t="s">
        <v>151</v>
      </c>
      <c r="B252" s="1037" t="s">
        <v>148</v>
      </c>
      <c r="C252" s="254"/>
      <c r="D252" s="587"/>
      <c r="E252" s="71"/>
      <c r="F252" s="1041"/>
      <c r="G252" s="1041"/>
      <c r="H252" s="1041"/>
      <c r="I252" s="1041"/>
      <c r="J252" s="1041"/>
      <c r="K252" s="1041"/>
      <c r="L252" s="59">
        <f>SUM(G252:K252)</f>
        <v>0</v>
      </c>
      <c r="M252" s="989"/>
      <c r="N252" s="1979"/>
      <c r="O252" s="1826"/>
      <c r="P252" s="1826"/>
      <c r="Q252" s="645"/>
      <c r="R252" s="1826"/>
      <c r="S252" s="645"/>
      <c r="T252" s="1826"/>
      <c r="U252" s="645"/>
      <c r="V252" s="1826"/>
      <c r="W252" s="646"/>
      <c r="X252" s="645"/>
      <c r="Y252" s="645"/>
      <c r="Z252" s="1826"/>
      <c r="AA252" s="645"/>
      <c r="AB252" s="1826"/>
      <c r="AC252" s="646"/>
      <c r="AE252" s="33"/>
      <c r="AF252" s="1982"/>
      <c r="AG252" s="1826"/>
      <c r="AH252" s="1826"/>
      <c r="AI252" s="645"/>
      <c r="AJ252" s="1826"/>
      <c r="AK252" s="645"/>
      <c r="AL252" s="1826"/>
      <c r="AM252" s="645"/>
      <c r="AN252" s="1826"/>
      <c r="AO252" s="646"/>
      <c r="AP252" s="645"/>
      <c r="AQ252" s="645"/>
      <c r="AR252" s="1826"/>
      <c r="AS252" s="645"/>
      <c r="AT252" s="1826"/>
      <c r="AU252" s="646"/>
      <c r="AW252" s="33"/>
      <c r="AX252" s="1979"/>
      <c r="AY252" s="1826"/>
      <c r="AZ252" s="1826"/>
      <c r="BA252" s="645"/>
      <c r="BB252" s="1826"/>
      <c r="BC252" s="645"/>
      <c r="BD252" s="1826"/>
      <c r="BE252" s="645"/>
      <c r="BF252" s="1826"/>
      <c r="BG252" s="646"/>
      <c r="BH252" s="645"/>
      <c r="BI252" s="645"/>
      <c r="BJ252" s="1826"/>
      <c r="BK252" s="645"/>
      <c r="BL252" s="1826"/>
      <c r="BM252" s="646"/>
      <c r="BO252" s="33"/>
      <c r="BP252" s="1979"/>
      <c r="BQ252" s="1826"/>
      <c r="BR252" s="1826"/>
      <c r="BS252" s="645"/>
      <c r="BT252" s="1826"/>
      <c r="BU252" s="645"/>
      <c r="BV252" s="1826"/>
      <c r="BW252" s="645"/>
      <c r="BX252" s="1826"/>
      <c r="BY252" s="646"/>
      <c r="BZ252" s="645"/>
      <c r="CA252" s="645"/>
      <c r="CB252" s="1826"/>
      <c r="CC252" s="645"/>
      <c r="CD252" s="1826"/>
      <c r="CE252" s="646"/>
      <c r="CG252" s="33"/>
      <c r="CH252" s="1979"/>
      <c r="CI252" s="1826"/>
      <c r="CJ252" s="1826"/>
      <c r="CK252" s="645"/>
      <c r="CL252" s="1826"/>
      <c r="CM252" s="645"/>
      <c r="CN252" s="1826"/>
      <c r="CO252" s="645"/>
      <c r="CP252" s="1826"/>
      <c r="CQ252" s="646"/>
      <c r="CR252" s="645"/>
      <c r="CS252" s="645"/>
      <c r="CT252" s="1826"/>
      <c r="CU252" s="645"/>
      <c r="CV252" s="1826"/>
      <c r="CW252" s="646"/>
    </row>
    <row r="253" spans="1:101">
      <c r="A253" s="1037" t="s">
        <v>151</v>
      </c>
      <c r="B253" s="1037" t="s">
        <v>149</v>
      </c>
      <c r="C253" s="254"/>
      <c r="D253" s="587"/>
      <c r="E253" s="71"/>
      <c r="F253" s="1041"/>
      <c r="G253" s="1041"/>
      <c r="H253" s="1041"/>
      <c r="I253" s="1041"/>
      <c r="J253" s="1041"/>
      <c r="K253" s="1041"/>
      <c r="L253" s="59">
        <f>SUM(G253:K253)</f>
        <v>0</v>
      </c>
      <c r="M253" s="989"/>
      <c r="N253" s="1979"/>
      <c r="O253" s="1826"/>
      <c r="P253" s="1826"/>
      <c r="Q253" s="645"/>
      <c r="R253" s="1826"/>
      <c r="S253" s="645"/>
      <c r="T253" s="1826"/>
      <c r="U253" s="645"/>
      <c r="V253" s="1826"/>
      <c r="W253" s="646"/>
      <c r="X253" s="645"/>
      <c r="Y253" s="645"/>
      <c r="Z253" s="1826"/>
      <c r="AA253" s="645"/>
      <c r="AB253" s="1826"/>
      <c r="AC253" s="646"/>
      <c r="AE253" s="33"/>
      <c r="AF253" s="1979"/>
      <c r="AG253" s="1826"/>
      <c r="AH253" s="1826"/>
      <c r="AI253" s="645"/>
      <c r="AJ253" s="1826"/>
      <c r="AK253" s="645"/>
      <c r="AL253" s="1826"/>
      <c r="AM253" s="645"/>
      <c r="AN253" s="1826"/>
      <c r="AO253" s="646"/>
      <c r="AP253" s="645"/>
      <c r="AQ253" s="645"/>
      <c r="AR253" s="1826"/>
      <c r="AS253" s="645"/>
      <c r="AT253" s="1826"/>
      <c r="AU253" s="646"/>
      <c r="AW253" s="33"/>
      <c r="AX253" s="1979"/>
      <c r="AY253" s="1826"/>
      <c r="AZ253" s="1826"/>
      <c r="BA253" s="645"/>
      <c r="BB253" s="1826"/>
      <c r="BC253" s="645"/>
      <c r="BD253" s="1826"/>
      <c r="BE253" s="645"/>
      <c r="BF253" s="1826"/>
      <c r="BG253" s="646"/>
      <c r="BH253" s="645"/>
      <c r="BI253" s="645"/>
      <c r="BJ253" s="1826"/>
      <c r="BK253" s="645"/>
      <c r="BL253" s="1826"/>
      <c r="BM253" s="646"/>
      <c r="BO253" s="33"/>
      <c r="BP253" s="1979"/>
      <c r="BQ253" s="1826"/>
      <c r="BR253" s="1826"/>
      <c r="BS253" s="645"/>
      <c r="BT253" s="1826"/>
      <c r="BU253" s="645"/>
      <c r="BV253" s="1826"/>
      <c r="BW253" s="645"/>
      <c r="BX253" s="1826"/>
      <c r="BY253" s="646"/>
      <c r="BZ253" s="645"/>
      <c r="CA253" s="645"/>
      <c r="CB253" s="1826"/>
      <c r="CC253" s="645"/>
      <c r="CD253" s="1826"/>
      <c r="CE253" s="646"/>
      <c r="CG253" s="33"/>
      <c r="CH253" s="1979"/>
      <c r="CI253" s="1826"/>
      <c r="CJ253" s="1826"/>
      <c r="CK253" s="645"/>
      <c r="CL253" s="1826"/>
      <c r="CM253" s="645"/>
      <c r="CN253" s="1826"/>
      <c r="CO253" s="645"/>
      <c r="CP253" s="1826"/>
      <c r="CQ253" s="646"/>
      <c r="CR253" s="645"/>
      <c r="CS253" s="645"/>
      <c r="CT253" s="1826"/>
      <c r="CU253" s="645"/>
      <c r="CV253" s="1826"/>
      <c r="CW253" s="646"/>
    </row>
    <row r="254" spans="1:101">
      <c r="A254" s="1037" t="s">
        <v>151</v>
      </c>
      <c r="B254" s="1037" t="s">
        <v>150</v>
      </c>
      <c r="C254" s="254"/>
      <c r="D254" s="587"/>
      <c r="E254" s="71"/>
      <c r="F254" s="208">
        <f t="shared" ref="F254:L254" si="400">IF(ISERROR(F253/F252),0,F253/F252)</f>
        <v>0</v>
      </c>
      <c r="G254" s="208">
        <f t="shared" si="400"/>
        <v>0</v>
      </c>
      <c r="H254" s="208">
        <f t="shared" si="400"/>
        <v>0</v>
      </c>
      <c r="I254" s="208">
        <f t="shared" si="400"/>
        <v>0</v>
      </c>
      <c r="J254" s="208">
        <f t="shared" si="400"/>
        <v>0</v>
      </c>
      <c r="K254" s="208">
        <f t="shared" si="400"/>
        <v>0</v>
      </c>
      <c r="L254" s="1827">
        <f t="shared" si="400"/>
        <v>0</v>
      </c>
      <c r="M254" s="989"/>
      <c r="N254" s="1979"/>
      <c r="O254" s="1828"/>
      <c r="P254" s="1826"/>
      <c r="Q254" s="645"/>
      <c r="R254" s="1826"/>
      <c r="S254" s="645"/>
      <c r="T254" s="1826"/>
      <c r="U254" s="645"/>
      <c r="V254" s="1826"/>
      <c r="W254" s="646"/>
      <c r="X254" s="645"/>
      <c r="Y254" s="645"/>
      <c r="Z254" s="1826"/>
      <c r="AA254" s="645"/>
      <c r="AB254" s="1826"/>
      <c r="AC254" s="646"/>
      <c r="AE254" s="33"/>
      <c r="AF254" s="1979"/>
      <c r="AG254" s="1828"/>
      <c r="AH254" s="1826"/>
      <c r="AI254" s="645"/>
      <c r="AJ254" s="1826"/>
      <c r="AK254" s="645"/>
      <c r="AL254" s="1826"/>
      <c r="AM254" s="645"/>
      <c r="AN254" s="1826"/>
      <c r="AO254" s="646"/>
      <c r="AP254" s="645"/>
      <c r="AQ254" s="645"/>
      <c r="AR254" s="1826"/>
      <c r="AS254" s="645"/>
      <c r="AT254" s="1826"/>
      <c r="AU254" s="646"/>
      <c r="AW254" s="33"/>
      <c r="AX254" s="1979"/>
      <c r="AY254" s="1828"/>
      <c r="AZ254" s="1826"/>
      <c r="BA254" s="645"/>
      <c r="BB254" s="1826"/>
      <c r="BC254" s="645"/>
      <c r="BD254" s="1826"/>
      <c r="BE254" s="645"/>
      <c r="BF254" s="1826"/>
      <c r="BG254" s="646"/>
      <c r="BH254" s="645"/>
      <c r="BI254" s="645"/>
      <c r="BJ254" s="1826"/>
      <c r="BK254" s="645"/>
      <c r="BL254" s="1826"/>
      <c r="BM254" s="646"/>
      <c r="BO254" s="33"/>
      <c r="BP254" s="1979"/>
      <c r="BQ254" s="1828"/>
      <c r="BR254" s="1826"/>
      <c r="BS254" s="645"/>
      <c r="BT254" s="1826"/>
      <c r="BU254" s="645"/>
      <c r="BV254" s="1826"/>
      <c r="BW254" s="645"/>
      <c r="BX254" s="1826"/>
      <c r="BY254" s="646"/>
      <c r="BZ254" s="645"/>
      <c r="CA254" s="645"/>
      <c r="CB254" s="1826"/>
      <c r="CC254" s="645"/>
      <c r="CD254" s="1826"/>
      <c r="CE254" s="646"/>
      <c r="CG254" s="33"/>
      <c r="CH254" s="1979"/>
      <c r="CI254" s="1828"/>
      <c r="CJ254" s="1826"/>
      <c r="CK254" s="645"/>
      <c r="CL254" s="1826"/>
      <c r="CM254" s="645"/>
      <c r="CN254" s="1826"/>
      <c r="CO254" s="645"/>
      <c r="CP254" s="1826"/>
      <c r="CQ254" s="646"/>
      <c r="CR254" s="645"/>
      <c r="CS254" s="645"/>
      <c r="CT254" s="1826"/>
      <c r="CU254" s="645"/>
      <c r="CV254" s="1826"/>
      <c r="CW254" s="646"/>
    </row>
    <row r="255" spans="1:101">
      <c r="A255" s="1280" t="s">
        <v>1338</v>
      </c>
      <c r="F255" s="1829">
        <f>IF(F230&gt;0,IF(F252&gt;=(0.75*SUM(F230,F234,F237,F240,F243,F246,F249,F252)),"Allowed","Disallowed"),0)</f>
        <v>0</v>
      </c>
      <c r="G255" s="1829">
        <f t="shared" ref="G255:K255" si="401">IF(G230&gt;0,IF(G252&gt;=(0.75*SUM(G230,G234,G237,G240,G243,G246,G249,G252)),"Allowed","Disallowed"),0)</f>
        <v>0</v>
      </c>
      <c r="H255" s="1829">
        <f t="shared" si="401"/>
        <v>0</v>
      </c>
      <c r="I255" s="1829">
        <f t="shared" si="401"/>
        <v>0</v>
      </c>
      <c r="J255" s="1829">
        <f t="shared" si="401"/>
        <v>0</v>
      </c>
      <c r="K255" s="1829">
        <f t="shared" si="401"/>
        <v>0</v>
      </c>
      <c r="L255" s="1822"/>
      <c r="M255" s="989"/>
      <c r="N255" s="1979"/>
      <c r="O255" s="574">
        <f>O231</f>
        <v>0</v>
      </c>
      <c r="P255" s="574">
        <f t="shared" ref="P255:R255" si="402">P231</f>
        <v>0</v>
      </c>
      <c r="Q255" s="1830">
        <f t="shared" si="402"/>
        <v>0</v>
      </c>
      <c r="R255" s="574">
        <f t="shared" si="402"/>
        <v>0</v>
      </c>
      <c r="S255" s="587"/>
      <c r="T255" s="574">
        <f>T231</f>
        <v>0</v>
      </c>
      <c r="U255" s="1830">
        <f t="shared" ref="U255:W255" si="403">U231</f>
        <v>0</v>
      </c>
      <c r="V255" s="574">
        <f t="shared" si="403"/>
        <v>0</v>
      </c>
      <c r="W255" s="584">
        <f t="shared" si="403"/>
        <v>0</v>
      </c>
      <c r="X255" s="1822"/>
      <c r="Y255" s="1037" t="s">
        <v>1620</v>
      </c>
      <c r="Z255" s="574">
        <f>IF(AD231="disallowed",0,Z231)</f>
        <v>0</v>
      </c>
      <c r="AA255" s="574">
        <f>IF(AD231="disallowed",0,AA231)</f>
        <v>0</v>
      </c>
      <c r="AB255" s="574">
        <f>IF(AD231="disallowed",0,AB231)</f>
        <v>0</v>
      </c>
      <c r="AC255" s="574">
        <f>IF(AD231="disallowed",0,AC231)</f>
        <v>0</v>
      </c>
      <c r="AE255" s="33"/>
      <c r="AF255" s="1979"/>
      <c r="AG255" s="574">
        <f>AG231</f>
        <v>0</v>
      </c>
      <c r="AH255" s="574">
        <f t="shared" ref="AH255:AJ255" si="404">AH231</f>
        <v>0</v>
      </c>
      <c r="AI255" s="1830">
        <f t="shared" si="404"/>
        <v>0</v>
      </c>
      <c r="AJ255" s="574">
        <f t="shared" si="404"/>
        <v>0</v>
      </c>
      <c r="AK255" s="587"/>
      <c r="AL255" s="574">
        <f>AL231</f>
        <v>0</v>
      </c>
      <c r="AM255" s="1830">
        <f t="shared" ref="AM255:AO255" si="405">AM231</f>
        <v>0</v>
      </c>
      <c r="AN255" s="574">
        <f t="shared" si="405"/>
        <v>0</v>
      </c>
      <c r="AO255" s="584">
        <f t="shared" si="405"/>
        <v>0</v>
      </c>
      <c r="AP255" s="1822"/>
      <c r="AQ255" s="1037" t="s">
        <v>1620</v>
      </c>
      <c r="AR255" s="574">
        <f>IF(AV231="disallowed",0,AR231)</f>
        <v>0</v>
      </c>
      <c r="AS255" s="574">
        <f>IF(AV231="disallowed",0,AS231)</f>
        <v>0</v>
      </c>
      <c r="AT255" s="574">
        <f>IF(AV231="disallowed",0,AT231)</f>
        <v>0</v>
      </c>
      <c r="AU255" s="574">
        <f>IF(AV231="disallowed",0,AU231)</f>
        <v>0</v>
      </c>
      <c r="AW255" s="33"/>
      <c r="AX255" s="1979"/>
      <c r="AY255" s="574">
        <f>AY231</f>
        <v>0</v>
      </c>
      <c r="AZ255" s="574">
        <f t="shared" ref="AZ255:BB255" si="406">AZ231</f>
        <v>0</v>
      </c>
      <c r="BA255" s="1830">
        <f t="shared" si="406"/>
        <v>0</v>
      </c>
      <c r="BB255" s="574">
        <f t="shared" si="406"/>
        <v>0</v>
      </c>
      <c r="BC255" s="587"/>
      <c r="BD255" s="574">
        <f>BD231</f>
        <v>0</v>
      </c>
      <c r="BE255" s="1830">
        <f t="shared" ref="BE255:BG255" si="407">BE231</f>
        <v>0</v>
      </c>
      <c r="BF255" s="574">
        <f t="shared" si="407"/>
        <v>0</v>
      </c>
      <c r="BG255" s="584">
        <f t="shared" si="407"/>
        <v>0</v>
      </c>
      <c r="BH255" s="1822"/>
      <c r="BI255" s="1037" t="s">
        <v>1620</v>
      </c>
      <c r="BJ255" s="574">
        <f>IF(BN231="disallowed",0,BJ231)</f>
        <v>0</v>
      </c>
      <c r="BK255" s="574">
        <f>IF(BN231="disallowed",0,BK231)</f>
        <v>0</v>
      </c>
      <c r="BL255" s="574">
        <f>IF(BN231="disallowed",0,BL231)</f>
        <v>0</v>
      </c>
      <c r="BM255" s="574">
        <f>IF(BN231="disallowed",0,BM231)</f>
        <v>0</v>
      </c>
      <c r="BO255" s="33"/>
      <c r="BP255" s="1979"/>
      <c r="BQ255" s="574">
        <f>BQ231</f>
        <v>0</v>
      </c>
      <c r="BR255" s="574">
        <f t="shared" ref="BR255:BT255" si="408">BR231</f>
        <v>0</v>
      </c>
      <c r="BS255" s="1830">
        <f t="shared" si="408"/>
        <v>0</v>
      </c>
      <c r="BT255" s="574">
        <f t="shared" si="408"/>
        <v>0</v>
      </c>
      <c r="BU255" s="587"/>
      <c r="BV255" s="574">
        <f>BV231</f>
        <v>0</v>
      </c>
      <c r="BW255" s="1830">
        <f t="shared" ref="BW255:BY255" si="409">BW231</f>
        <v>0</v>
      </c>
      <c r="BX255" s="574">
        <f t="shared" si="409"/>
        <v>0</v>
      </c>
      <c r="BY255" s="584">
        <f t="shared" si="409"/>
        <v>0</v>
      </c>
      <c r="BZ255" s="1822"/>
      <c r="CA255" s="1037" t="s">
        <v>1620</v>
      </c>
      <c r="CB255" s="574">
        <f>IF(CF231="disallowed",0,CB231)</f>
        <v>0</v>
      </c>
      <c r="CC255" s="574">
        <f>IF(CF231="disallowed",0,CC231)</f>
        <v>0</v>
      </c>
      <c r="CD255" s="574">
        <f>IF(CF231="disallowed",0,CD231)</f>
        <v>0</v>
      </c>
      <c r="CE255" s="574">
        <f>IF(CF231="disallowed",0,CE231)</f>
        <v>0</v>
      </c>
      <c r="CG255" s="33"/>
      <c r="CH255" s="1979"/>
      <c r="CI255" s="574">
        <f>CI231</f>
        <v>0</v>
      </c>
      <c r="CJ255" s="574">
        <f t="shared" ref="CJ255:CL255" si="410">CJ231</f>
        <v>0</v>
      </c>
      <c r="CK255" s="1830">
        <f t="shared" si="410"/>
        <v>0</v>
      </c>
      <c r="CL255" s="574">
        <f t="shared" si="410"/>
        <v>0</v>
      </c>
      <c r="CM255" s="587"/>
      <c r="CN255" s="574">
        <f>CN231</f>
        <v>0</v>
      </c>
      <c r="CO255" s="1830">
        <f t="shared" ref="CO255:CQ255" si="411">CO231</f>
        <v>0</v>
      </c>
      <c r="CP255" s="574">
        <f t="shared" si="411"/>
        <v>0</v>
      </c>
      <c r="CQ255" s="584">
        <f t="shared" si="411"/>
        <v>0</v>
      </c>
      <c r="CR255" s="1822"/>
      <c r="CS255" s="1037" t="s">
        <v>1620</v>
      </c>
      <c r="CT255" s="574">
        <f>IF(CX231="disallowed",0,CT231)</f>
        <v>0</v>
      </c>
      <c r="CU255" s="574">
        <f>IF(CX231="disallowed",0,CU231)</f>
        <v>0</v>
      </c>
      <c r="CV255" s="574">
        <f>IF(CX231="disallowed",0,CV231)</f>
        <v>0</v>
      </c>
      <c r="CW255" s="574">
        <f>IF(CX231="disallowed",0,CW231)</f>
        <v>0</v>
      </c>
    </row>
    <row r="256" spans="1:101" ht="38.25">
      <c r="M256" s="989"/>
      <c r="N256" s="1979"/>
      <c r="O256" s="1814" t="s">
        <v>1601</v>
      </c>
      <c r="P256" s="1814"/>
      <c r="Q256" s="1814"/>
      <c r="R256" s="1814"/>
      <c r="S256" s="580"/>
      <c r="T256" s="1814" t="s">
        <v>1603</v>
      </c>
      <c r="U256" s="1814"/>
      <c r="V256" s="1814"/>
      <c r="W256" s="1814"/>
      <c r="X256" s="1815"/>
      <c r="Y256" s="1815"/>
      <c r="Z256" s="1816" t="s">
        <v>1337</v>
      </c>
      <c r="AA256" s="1816"/>
      <c r="AB256" s="1816"/>
      <c r="AC256" s="1816"/>
      <c r="AE256" s="33"/>
      <c r="AF256" s="1979"/>
      <c r="AG256" s="1814" t="s">
        <v>1601</v>
      </c>
      <c r="AH256" s="1814"/>
      <c r="AI256" s="1814"/>
      <c r="AJ256" s="1814"/>
      <c r="AK256" s="580"/>
      <c r="AL256" s="1814" t="s">
        <v>1603</v>
      </c>
      <c r="AM256" s="1814"/>
      <c r="AN256" s="1814"/>
      <c r="AO256" s="1814"/>
      <c r="AP256" s="1815"/>
      <c r="AQ256" s="1815"/>
      <c r="AR256" s="1816" t="s">
        <v>1337</v>
      </c>
      <c r="AS256" s="1816"/>
      <c r="AT256" s="1816"/>
      <c r="AU256" s="1816"/>
      <c r="AW256" s="33"/>
      <c r="AX256" s="1979"/>
      <c r="AY256" s="1814" t="s">
        <v>1601</v>
      </c>
      <c r="AZ256" s="1814"/>
      <c r="BA256" s="1814"/>
      <c r="BB256" s="1814"/>
      <c r="BC256" s="580"/>
      <c r="BD256" s="1814" t="s">
        <v>1603</v>
      </c>
      <c r="BE256" s="1814"/>
      <c r="BF256" s="1814"/>
      <c r="BG256" s="1814"/>
      <c r="BH256" s="1815"/>
      <c r="BI256" s="1815"/>
      <c r="BJ256" s="1816" t="s">
        <v>1337</v>
      </c>
      <c r="BK256" s="1816"/>
      <c r="BL256" s="1816"/>
      <c r="BM256" s="1816"/>
      <c r="BO256" s="33"/>
      <c r="BP256" s="1979"/>
      <c r="BQ256" s="1814" t="s">
        <v>1601</v>
      </c>
      <c r="BR256" s="1814"/>
      <c r="BS256" s="1814"/>
      <c r="BT256" s="1814"/>
      <c r="BU256" s="580"/>
      <c r="BV256" s="1814" t="s">
        <v>1603</v>
      </c>
      <c r="BW256" s="1814"/>
      <c r="BX256" s="1814"/>
      <c r="BY256" s="1814"/>
      <c r="BZ256" s="1815"/>
      <c r="CA256" s="1815"/>
      <c r="CB256" s="1816" t="s">
        <v>1337</v>
      </c>
      <c r="CC256" s="1816"/>
      <c r="CD256" s="1816"/>
      <c r="CE256" s="1816"/>
      <c r="CG256" s="33"/>
      <c r="CH256" s="1979"/>
      <c r="CI256" s="1814" t="s">
        <v>1601</v>
      </c>
      <c r="CJ256" s="1814"/>
      <c r="CK256" s="1814"/>
      <c r="CL256" s="1814"/>
      <c r="CM256" s="580"/>
      <c r="CN256" s="1814" t="s">
        <v>1603</v>
      </c>
      <c r="CO256" s="1814"/>
      <c r="CP256" s="1814"/>
      <c r="CQ256" s="1814"/>
      <c r="CR256" s="1815"/>
      <c r="CS256" s="1815"/>
      <c r="CT256" s="1816" t="s">
        <v>1337</v>
      </c>
      <c r="CU256" s="1816"/>
      <c r="CV256" s="1816"/>
      <c r="CW256" s="1816"/>
    </row>
    <row r="257" spans="1:102" ht="51">
      <c r="A257" s="583" t="str">
        <f>Cover!C30</f>
        <v>- none -</v>
      </c>
      <c r="M257" s="989"/>
      <c r="N257" s="1979"/>
      <c r="O257" s="1042" t="s">
        <v>1309</v>
      </c>
      <c r="P257" s="1817" t="s">
        <v>1602</v>
      </c>
      <c r="Q257" s="1817" t="s">
        <v>199</v>
      </c>
      <c r="R257" s="1817" t="s">
        <v>317</v>
      </c>
      <c r="S257" s="1310"/>
      <c r="T257" s="1042" t="s">
        <v>1309</v>
      </c>
      <c r="U257" s="1817" t="s">
        <v>1602</v>
      </c>
      <c r="V257" s="1817" t="s">
        <v>199</v>
      </c>
      <c r="W257" s="1817" t="s">
        <v>317</v>
      </c>
      <c r="X257" s="1310"/>
      <c r="Y257" s="1036"/>
      <c r="Z257" s="1042" t="s">
        <v>1309</v>
      </c>
      <c r="AA257" s="1817" t="s">
        <v>1602</v>
      </c>
      <c r="AB257" s="1817" t="s">
        <v>199</v>
      </c>
      <c r="AC257" s="1817" t="s">
        <v>317</v>
      </c>
      <c r="AE257" s="33"/>
      <c r="AF257" s="1979"/>
      <c r="AG257" s="1042" t="s">
        <v>1309</v>
      </c>
      <c r="AH257" s="1817" t="s">
        <v>1602</v>
      </c>
      <c r="AI257" s="1817" t="s">
        <v>199</v>
      </c>
      <c r="AJ257" s="1817" t="s">
        <v>317</v>
      </c>
      <c r="AK257" s="1310"/>
      <c r="AL257" s="1042" t="s">
        <v>1309</v>
      </c>
      <c r="AM257" s="1817" t="s">
        <v>1602</v>
      </c>
      <c r="AN257" s="1817" t="s">
        <v>199</v>
      </c>
      <c r="AO257" s="1817" t="s">
        <v>317</v>
      </c>
      <c r="AP257" s="1310"/>
      <c r="AQ257" s="1036"/>
      <c r="AR257" s="1042" t="s">
        <v>1309</v>
      </c>
      <c r="AS257" s="1817" t="s">
        <v>1602</v>
      </c>
      <c r="AT257" s="1817" t="s">
        <v>199</v>
      </c>
      <c r="AU257" s="1817" t="s">
        <v>317</v>
      </c>
      <c r="AW257" s="33"/>
      <c r="AX257" s="1979"/>
      <c r="AY257" s="1042" t="s">
        <v>1309</v>
      </c>
      <c r="AZ257" s="1817" t="s">
        <v>1602</v>
      </c>
      <c r="BA257" s="1817" t="s">
        <v>199</v>
      </c>
      <c r="BB257" s="1817" t="s">
        <v>317</v>
      </c>
      <c r="BC257" s="1310"/>
      <c r="BD257" s="1042" t="s">
        <v>1309</v>
      </c>
      <c r="BE257" s="1817" t="s">
        <v>1602</v>
      </c>
      <c r="BF257" s="1817" t="s">
        <v>199</v>
      </c>
      <c r="BG257" s="1817" t="s">
        <v>317</v>
      </c>
      <c r="BH257" s="1310"/>
      <c r="BI257" s="1036"/>
      <c r="BJ257" s="1042" t="s">
        <v>1309</v>
      </c>
      <c r="BK257" s="1817" t="s">
        <v>1602</v>
      </c>
      <c r="BL257" s="1817" t="s">
        <v>199</v>
      </c>
      <c r="BM257" s="1817" t="s">
        <v>317</v>
      </c>
      <c r="BO257" s="33"/>
      <c r="BP257" s="1979"/>
      <c r="BQ257" s="1042" t="s">
        <v>1309</v>
      </c>
      <c r="BR257" s="1817" t="s">
        <v>1602</v>
      </c>
      <c r="BS257" s="1817" t="s">
        <v>199</v>
      </c>
      <c r="BT257" s="1817" t="s">
        <v>317</v>
      </c>
      <c r="BU257" s="1310"/>
      <c r="BV257" s="1042" t="s">
        <v>1309</v>
      </c>
      <c r="BW257" s="1817" t="s">
        <v>1602</v>
      </c>
      <c r="BX257" s="1817" t="s">
        <v>199</v>
      </c>
      <c r="BY257" s="1817" t="s">
        <v>317</v>
      </c>
      <c r="BZ257" s="1310"/>
      <c r="CA257" s="1036"/>
      <c r="CB257" s="1042" t="s">
        <v>1309</v>
      </c>
      <c r="CC257" s="1817" t="s">
        <v>1602</v>
      </c>
      <c r="CD257" s="1817" t="s">
        <v>199</v>
      </c>
      <c r="CE257" s="1817" t="s">
        <v>317</v>
      </c>
      <c r="CG257" s="33"/>
      <c r="CH257" s="1979"/>
      <c r="CI257" s="1042" t="s">
        <v>1309</v>
      </c>
      <c r="CJ257" s="1817" t="s">
        <v>1602</v>
      </c>
      <c r="CK257" s="1817" t="s">
        <v>199</v>
      </c>
      <c r="CL257" s="1817" t="s">
        <v>317</v>
      </c>
      <c r="CM257" s="1310"/>
      <c r="CN257" s="1042" t="s">
        <v>1309</v>
      </c>
      <c r="CO257" s="1817" t="s">
        <v>1602</v>
      </c>
      <c r="CP257" s="1817" t="s">
        <v>199</v>
      </c>
      <c r="CQ257" s="1817" t="s">
        <v>317</v>
      </c>
      <c r="CR257" s="1310"/>
      <c r="CS257" s="1036"/>
      <c r="CT257" s="1042" t="s">
        <v>1309</v>
      </c>
      <c r="CU257" s="1817" t="s">
        <v>1602</v>
      </c>
      <c r="CV257" s="1817" t="s">
        <v>199</v>
      </c>
      <c r="CW257" s="1817" t="s">
        <v>317</v>
      </c>
    </row>
    <row r="258" spans="1:102">
      <c r="A258" s="49" t="s">
        <v>147</v>
      </c>
      <c r="B258" s="1037" t="s">
        <v>148</v>
      </c>
      <c r="C258" s="254"/>
      <c r="D258" s="587"/>
      <c r="E258" s="71"/>
      <c r="F258" s="1041"/>
      <c r="G258" s="1041"/>
      <c r="H258" s="1041"/>
      <c r="I258" s="1041"/>
      <c r="J258" s="1041"/>
      <c r="K258" s="1041"/>
      <c r="L258" s="59">
        <f>SUM(G258:K258)</f>
        <v>0</v>
      </c>
      <c r="M258" s="989"/>
      <c r="N258" s="1979"/>
      <c r="O258" s="250"/>
      <c r="P258" s="250"/>
      <c r="Q258" s="580"/>
      <c r="R258" s="250"/>
      <c r="S258" s="580"/>
      <c r="T258" s="250"/>
      <c r="U258" s="580"/>
      <c r="V258" s="250"/>
      <c r="W258" s="1818"/>
      <c r="X258" s="580"/>
      <c r="Y258" s="580"/>
      <c r="Z258" s="250"/>
      <c r="AA258" s="580"/>
      <c r="AB258" s="250"/>
      <c r="AC258" s="1818"/>
      <c r="AE258" s="33"/>
      <c r="AF258" s="1979"/>
      <c r="AG258" s="250"/>
      <c r="AH258" s="250"/>
      <c r="AI258" s="580"/>
      <c r="AJ258" s="250"/>
      <c r="AK258" s="580"/>
      <c r="AL258" s="250"/>
      <c r="AM258" s="580"/>
      <c r="AN258" s="250"/>
      <c r="AO258" s="1818"/>
      <c r="AP258" s="580"/>
      <c r="AQ258" s="580"/>
      <c r="AR258" s="250"/>
      <c r="AS258" s="580"/>
      <c r="AT258" s="250"/>
      <c r="AU258" s="1818"/>
      <c r="AW258" s="33"/>
      <c r="AX258" s="1979"/>
      <c r="AY258" s="250"/>
      <c r="AZ258" s="250"/>
      <c r="BA258" s="580"/>
      <c r="BB258" s="250"/>
      <c r="BC258" s="580"/>
      <c r="BD258" s="250"/>
      <c r="BE258" s="580"/>
      <c r="BF258" s="250"/>
      <c r="BG258" s="1818"/>
      <c r="BH258" s="580"/>
      <c r="BI258" s="580"/>
      <c r="BJ258" s="250"/>
      <c r="BK258" s="580"/>
      <c r="BL258" s="250"/>
      <c r="BM258" s="1818"/>
      <c r="BO258" s="33"/>
      <c r="BP258" s="1979"/>
      <c r="BQ258" s="250"/>
      <c r="BR258" s="250"/>
      <c r="BS258" s="580"/>
      <c r="BT258" s="250"/>
      <c r="BU258" s="580"/>
      <c r="BV258" s="250"/>
      <c r="BW258" s="580"/>
      <c r="BX258" s="250"/>
      <c r="BY258" s="1818"/>
      <c r="BZ258" s="580"/>
      <c r="CA258" s="580"/>
      <c r="CB258" s="250"/>
      <c r="CC258" s="580"/>
      <c r="CD258" s="250"/>
      <c r="CE258" s="1818"/>
      <c r="CG258" s="33"/>
      <c r="CH258" s="1979"/>
      <c r="CI258" s="250"/>
      <c r="CJ258" s="250"/>
      <c r="CK258" s="580"/>
      <c r="CL258" s="250"/>
      <c r="CM258" s="580"/>
      <c r="CN258" s="250"/>
      <c r="CO258" s="580"/>
      <c r="CP258" s="250"/>
      <c r="CQ258" s="1818"/>
      <c r="CR258" s="580"/>
      <c r="CS258" s="580"/>
      <c r="CT258" s="250"/>
      <c r="CU258" s="580"/>
      <c r="CV258" s="250"/>
      <c r="CW258" s="1818"/>
    </row>
    <row r="259" spans="1:102">
      <c r="A259" s="49" t="s">
        <v>147</v>
      </c>
      <c r="B259" s="1037" t="s">
        <v>149</v>
      </c>
      <c r="C259" s="254"/>
      <c r="D259" s="587"/>
      <c r="E259" s="71"/>
      <c r="F259" s="1041"/>
      <c r="G259" s="1041"/>
      <c r="H259" s="1041"/>
      <c r="I259" s="1041"/>
      <c r="J259" s="1041"/>
      <c r="K259" s="1041"/>
      <c r="L259" s="59">
        <f>SUM(G259:K259)</f>
        <v>0</v>
      </c>
      <c r="M259" s="989"/>
      <c r="N259" s="1979"/>
      <c r="O259" s="583">
        <f>'C1 - Costs Matrix 2011'!$W$70+'C1 - Costs Matrix 2011'!$Q$70</f>
        <v>0</v>
      </c>
      <c r="P259" s="583">
        <f>'C1 - Costs Matrix 2011'!$AQ$70</f>
        <v>0</v>
      </c>
      <c r="Q259" s="1819">
        <f>'C1 - Costs Matrix 2011'!$AG$70</f>
        <v>0</v>
      </c>
      <c r="R259" s="583">
        <f>'C1 - Costs Matrix 2011'!$AP$70</f>
        <v>0</v>
      </c>
      <c r="S259" s="587"/>
      <c r="T259" s="1820"/>
      <c r="U259" s="1821"/>
      <c r="V259" s="14"/>
      <c r="W259" s="1821"/>
      <c r="X259" s="1822"/>
      <c r="Y259" s="1389" t="s">
        <v>1622</v>
      </c>
      <c r="Z259" s="1823">
        <f>O259-T259</f>
        <v>0</v>
      </c>
      <c r="AA259" s="1824">
        <f t="shared" ref="AA259:AC259" si="412">P259-U259</f>
        <v>0</v>
      </c>
      <c r="AB259" s="1823">
        <f t="shared" si="412"/>
        <v>0</v>
      </c>
      <c r="AC259" s="1825">
        <f t="shared" si="412"/>
        <v>0</v>
      </c>
      <c r="AD259" s="1829">
        <f>G283</f>
        <v>0</v>
      </c>
      <c r="AE259" s="33"/>
      <c r="AF259" s="1979"/>
      <c r="AG259" s="583">
        <f>'C1 - Costs Matrix 2012'!$W$70+'C1 - Costs Matrix 2012'!$Q$70</f>
        <v>0</v>
      </c>
      <c r="AH259" s="583">
        <f>'C1 - Costs Matrix 2012'!$AQ$70</f>
        <v>0</v>
      </c>
      <c r="AI259" s="1819">
        <f>'C1 - Costs Matrix 2012'!$AG$70</f>
        <v>0</v>
      </c>
      <c r="AJ259" s="583">
        <f>'C1 - Costs Matrix 2012'!$AP$70</f>
        <v>0</v>
      </c>
      <c r="AK259" s="587"/>
      <c r="AL259" s="1820"/>
      <c r="AM259" s="1821"/>
      <c r="AN259" s="14"/>
      <c r="AO259" s="1821"/>
      <c r="AP259" s="1822"/>
      <c r="AQ259" s="1389" t="s">
        <v>1622</v>
      </c>
      <c r="AR259" s="1823">
        <f>AG259-AL259</f>
        <v>0</v>
      </c>
      <c r="AS259" s="1824">
        <f t="shared" ref="AS259" si="413">AH259-AM259</f>
        <v>0</v>
      </c>
      <c r="AT259" s="1823">
        <f t="shared" ref="AT259" si="414">AI259-AN259</f>
        <v>0</v>
      </c>
      <c r="AU259" s="1825">
        <f t="shared" ref="AU259" si="415">AJ259-AO259</f>
        <v>0</v>
      </c>
      <c r="AV259" s="1829">
        <f>H283</f>
        <v>0</v>
      </c>
      <c r="AW259" s="33"/>
      <c r="AX259" s="1979"/>
      <c r="AY259" s="583">
        <f>'C1 - Costs Matrix 2013'!$W$70+'C1 - Costs Matrix 2013'!$Q$70</f>
        <v>0</v>
      </c>
      <c r="AZ259" s="583">
        <f>'C1 - Costs Matrix 2013'!$AQ$70</f>
        <v>0</v>
      </c>
      <c r="BA259" s="1819">
        <f>'C1 - Costs Matrix 2013'!$AG$70</f>
        <v>0</v>
      </c>
      <c r="BB259" s="583">
        <f>'C1 - Costs Matrix 2013'!$AP$70</f>
        <v>0</v>
      </c>
      <c r="BC259" s="587"/>
      <c r="BD259" s="1820"/>
      <c r="BE259" s="1821"/>
      <c r="BF259" s="14"/>
      <c r="BG259" s="1821"/>
      <c r="BH259" s="1822"/>
      <c r="BI259" s="1389" t="s">
        <v>1622</v>
      </c>
      <c r="BJ259" s="1823">
        <f>AY259-BD259</f>
        <v>0</v>
      </c>
      <c r="BK259" s="1824">
        <f t="shared" ref="BK259" si="416">AZ259-BE259</f>
        <v>0</v>
      </c>
      <c r="BL259" s="1823">
        <f t="shared" ref="BL259" si="417">BA259-BF259</f>
        <v>0</v>
      </c>
      <c r="BM259" s="1825">
        <f t="shared" ref="BM259" si="418">BB259-BG259</f>
        <v>0</v>
      </c>
      <c r="BN259" s="1829">
        <f>I283</f>
        <v>0</v>
      </c>
      <c r="BO259" s="33"/>
      <c r="BP259" s="1979"/>
      <c r="BQ259" s="583">
        <f>'C1 - Costs Matrix 2014'!$W$70+'C1 - Costs Matrix 2014'!$Q$70</f>
        <v>0</v>
      </c>
      <c r="BR259" s="583">
        <f>'C1 - Costs Matrix 2014'!$AQ$70</f>
        <v>0</v>
      </c>
      <c r="BS259" s="1819">
        <f>'C1 - Costs Matrix 2014'!$AG$70</f>
        <v>0</v>
      </c>
      <c r="BT259" s="583">
        <f>'C1 - Costs Matrix 2014'!$AP$70</f>
        <v>0</v>
      </c>
      <c r="BU259" s="587"/>
      <c r="BV259" s="1820"/>
      <c r="BW259" s="1821"/>
      <c r="BX259" s="14"/>
      <c r="BY259" s="1821"/>
      <c r="BZ259" s="1822"/>
      <c r="CA259" s="1389" t="s">
        <v>1622</v>
      </c>
      <c r="CB259" s="1823">
        <f>BQ259-BV259</f>
        <v>0</v>
      </c>
      <c r="CC259" s="1824">
        <f t="shared" ref="CC259" si="419">BR259-BW259</f>
        <v>0</v>
      </c>
      <c r="CD259" s="1823">
        <f t="shared" ref="CD259" si="420">BS259-BX259</f>
        <v>0</v>
      </c>
      <c r="CE259" s="1825">
        <f t="shared" ref="CE259" si="421">BT259-BY259</f>
        <v>0</v>
      </c>
      <c r="CF259" s="1829">
        <f>J283</f>
        <v>0</v>
      </c>
      <c r="CG259" s="33"/>
      <c r="CH259" s="1979"/>
      <c r="CI259" s="583">
        <f>'C1 - Costs Matrix 2015'!$W$70+'C1 - Costs Matrix 2015'!$Q$70</f>
        <v>0</v>
      </c>
      <c r="CJ259" s="583">
        <f>'C1 - Costs Matrix 2015'!$AQ$70</f>
        <v>0</v>
      </c>
      <c r="CK259" s="1819">
        <f>'C1 - Costs Matrix 2015'!$AG$70</f>
        <v>0</v>
      </c>
      <c r="CL259" s="583">
        <f>'C1 - Costs Matrix 2015'!$AP$70</f>
        <v>0</v>
      </c>
      <c r="CM259" s="587"/>
      <c r="CN259" s="1820"/>
      <c r="CO259" s="1821"/>
      <c r="CP259" s="14"/>
      <c r="CQ259" s="1821"/>
      <c r="CR259" s="1822"/>
      <c r="CS259" s="1389" t="s">
        <v>1622</v>
      </c>
      <c r="CT259" s="1823">
        <f>CI259-CN259</f>
        <v>0</v>
      </c>
      <c r="CU259" s="1824">
        <f t="shared" ref="CU259" si="422">CJ259-CO259</f>
        <v>0</v>
      </c>
      <c r="CV259" s="1823">
        <f t="shared" ref="CV259" si="423">CK259-CP259</f>
        <v>0</v>
      </c>
      <c r="CW259" s="1825">
        <f t="shared" ref="CW259" si="424">CL259-CQ259</f>
        <v>0</v>
      </c>
      <c r="CX259" s="1829">
        <f>K283</f>
        <v>0</v>
      </c>
    </row>
    <row r="260" spans="1:102">
      <c r="A260" s="49" t="s">
        <v>147</v>
      </c>
      <c r="B260" s="1037" t="s">
        <v>150</v>
      </c>
      <c r="C260" s="254"/>
      <c r="D260" s="587"/>
      <c r="E260" s="71"/>
      <c r="F260" s="208">
        <f t="shared" ref="F260:L260" si="425">IF(ISERROR(F259/F258),0,F259/F258)</f>
        <v>0</v>
      </c>
      <c r="G260" s="208">
        <f t="shared" si="425"/>
        <v>0</v>
      </c>
      <c r="H260" s="208">
        <f t="shared" si="425"/>
        <v>0</v>
      </c>
      <c r="I260" s="208">
        <f t="shared" si="425"/>
        <v>0</v>
      </c>
      <c r="J260" s="208">
        <f t="shared" si="425"/>
        <v>0</v>
      </c>
      <c r="K260" s="208">
        <f t="shared" si="425"/>
        <v>0</v>
      </c>
      <c r="L260" s="208">
        <f t="shared" si="425"/>
        <v>0</v>
      </c>
      <c r="M260" s="989"/>
      <c r="N260" s="1979"/>
      <c r="O260" s="1826"/>
      <c r="P260" s="1826"/>
      <c r="Q260" s="645"/>
      <c r="R260" s="1826"/>
      <c r="S260" s="645"/>
      <c r="T260" s="1826"/>
      <c r="U260" s="645"/>
      <c r="V260" s="1826"/>
      <c r="W260" s="646"/>
      <c r="X260" s="645"/>
      <c r="Y260" s="645"/>
      <c r="Z260" s="1826"/>
      <c r="AA260" s="645"/>
      <c r="AB260" s="1826"/>
      <c r="AC260" s="646"/>
      <c r="AE260" s="33"/>
      <c r="AF260" s="1982"/>
      <c r="AG260" s="1826"/>
      <c r="AH260" s="1826"/>
      <c r="AI260" s="645"/>
      <c r="AJ260" s="1826"/>
      <c r="AK260" s="645"/>
      <c r="AL260" s="1826"/>
      <c r="AM260" s="645"/>
      <c r="AN260" s="1826"/>
      <c r="AO260" s="646"/>
      <c r="AP260" s="645"/>
      <c r="AQ260" s="645"/>
      <c r="AR260" s="1826"/>
      <c r="AS260" s="645"/>
      <c r="AT260" s="1826"/>
      <c r="AU260" s="646"/>
      <c r="AW260" s="33"/>
      <c r="AX260" s="1979"/>
      <c r="AY260" s="1826"/>
      <c r="AZ260" s="1826"/>
      <c r="BA260" s="645"/>
      <c r="BB260" s="1826"/>
      <c r="BC260" s="645"/>
      <c r="BD260" s="1826"/>
      <c r="BE260" s="645"/>
      <c r="BF260" s="1826"/>
      <c r="BG260" s="646"/>
      <c r="BH260" s="645"/>
      <c r="BI260" s="645"/>
      <c r="BJ260" s="1826"/>
      <c r="BK260" s="645"/>
      <c r="BL260" s="1826"/>
      <c r="BM260" s="646"/>
      <c r="BO260" s="33"/>
      <c r="BP260" s="1979"/>
      <c r="BQ260" s="1826"/>
      <c r="BR260" s="1826"/>
      <c r="BS260" s="645"/>
      <c r="BT260" s="1826"/>
      <c r="BU260" s="645"/>
      <c r="BV260" s="1826"/>
      <c r="BW260" s="645"/>
      <c r="BX260" s="1826"/>
      <c r="BY260" s="646"/>
      <c r="BZ260" s="645"/>
      <c r="CA260" s="645"/>
      <c r="CB260" s="1826"/>
      <c r="CC260" s="645"/>
      <c r="CD260" s="1826"/>
      <c r="CE260" s="646"/>
      <c r="CG260" s="33"/>
      <c r="CH260" s="1979"/>
      <c r="CI260" s="1826"/>
      <c r="CJ260" s="1826"/>
      <c r="CK260" s="645"/>
      <c r="CL260" s="1826"/>
      <c r="CM260" s="645"/>
      <c r="CN260" s="1826"/>
      <c r="CO260" s="645"/>
      <c r="CP260" s="1826"/>
      <c r="CQ260" s="646"/>
      <c r="CR260" s="645"/>
      <c r="CS260" s="645"/>
      <c r="CT260" s="1826"/>
      <c r="CU260" s="645"/>
      <c r="CV260" s="1826"/>
      <c r="CW260" s="646"/>
    </row>
    <row r="261" spans="1:102" ht="25.5">
      <c r="A261" s="1834" t="s">
        <v>1613</v>
      </c>
      <c r="B261" s="1037" t="s">
        <v>149</v>
      </c>
      <c r="C261" s="254"/>
      <c r="D261" s="587"/>
      <c r="E261" s="71"/>
      <c r="F261" s="1833"/>
      <c r="G261" s="1833"/>
      <c r="H261" s="1833"/>
      <c r="I261" s="1833"/>
      <c r="J261" s="1833"/>
      <c r="K261" s="1833"/>
      <c r="L261" s="208">
        <f>SUM(G261:K261)</f>
        <v>0</v>
      </c>
      <c r="M261" s="989"/>
      <c r="N261" s="1979"/>
      <c r="O261" s="14"/>
      <c r="P261" s="14"/>
      <c r="Q261" s="14"/>
      <c r="R261" s="14"/>
      <c r="S261" s="645"/>
      <c r="T261" s="1820"/>
      <c r="U261" s="14"/>
      <c r="V261" s="14"/>
      <c r="W261" s="14"/>
      <c r="X261" s="1822"/>
      <c r="Y261" s="1389"/>
      <c r="Z261" s="1823">
        <f>O261-T261</f>
        <v>0</v>
      </c>
      <c r="AA261" s="1824">
        <f t="shared" ref="AA261" si="426">P261-U261</f>
        <v>0</v>
      </c>
      <c r="AB261" s="1823">
        <f t="shared" ref="AB261" si="427">Q261-V261</f>
        <v>0</v>
      </c>
      <c r="AC261" s="1825">
        <f t="shared" ref="AC261" si="428">R261-W261</f>
        <v>0</v>
      </c>
      <c r="AE261" s="33"/>
      <c r="AF261" s="1982"/>
      <c r="AG261" s="14"/>
      <c r="AH261" s="14"/>
      <c r="AI261" s="14"/>
      <c r="AJ261" s="14"/>
      <c r="AK261" s="645"/>
      <c r="AL261" s="1820"/>
      <c r="AM261" s="14"/>
      <c r="AN261" s="14"/>
      <c r="AO261" s="14"/>
      <c r="AP261" s="1822"/>
      <c r="AQ261" s="1389"/>
      <c r="AR261" s="1823">
        <f>AG261-AL261</f>
        <v>0</v>
      </c>
      <c r="AS261" s="1824">
        <f t="shared" ref="AS261" si="429">AH261-AM261</f>
        <v>0</v>
      </c>
      <c r="AT261" s="1823">
        <f t="shared" ref="AT261" si="430">AI261-AN261</f>
        <v>0</v>
      </c>
      <c r="AU261" s="1825">
        <f t="shared" ref="AU261" si="431">AJ261-AO261</f>
        <v>0</v>
      </c>
      <c r="AW261" s="33"/>
      <c r="AX261" s="1979"/>
      <c r="AY261" s="14"/>
      <c r="AZ261" s="14"/>
      <c r="BA261" s="14"/>
      <c r="BB261" s="14"/>
      <c r="BC261" s="645"/>
      <c r="BD261" s="1820"/>
      <c r="BE261" s="14"/>
      <c r="BF261" s="14"/>
      <c r="BG261" s="14"/>
      <c r="BH261" s="1822"/>
      <c r="BI261" s="1389"/>
      <c r="BJ261" s="1823">
        <f>AY261-BD261</f>
        <v>0</v>
      </c>
      <c r="BK261" s="1824">
        <f t="shared" ref="BK261" si="432">AZ261-BE261</f>
        <v>0</v>
      </c>
      <c r="BL261" s="1823">
        <f t="shared" ref="BL261" si="433">BA261-BF261</f>
        <v>0</v>
      </c>
      <c r="BM261" s="1825">
        <f t="shared" ref="BM261" si="434">BB261-BG261</f>
        <v>0</v>
      </c>
      <c r="BO261" s="33"/>
      <c r="BP261" s="1979"/>
      <c r="BQ261" s="14"/>
      <c r="BR261" s="14"/>
      <c r="BS261" s="14"/>
      <c r="BT261" s="14"/>
      <c r="BU261" s="645"/>
      <c r="BV261" s="1820"/>
      <c r="BW261" s="14"/>
      <c r="BX261" s="14"/>
      <c r="BY261" s="14"/>
      <c r="BZ261" s="1822"/>
      <c r="CA261" s="1389"/>
      <c r="CB261" s="1823">
        <f>BQ261-BV261</f>
        <v>0</v>
      </c>
      <c r="CC261" s="1824">
        <f t="shared" ref="CC261" si="435">BR261-BW261</f>
        <v>0</v>
      </c>
      <c r="CD261" s="1823">
        <f t="shared" ref="CD261" si="436">BS261-BX261</f>
        <v>0</v>
      </c>
      <c r="CE261" s="1825">
        <f t="shared" ref="CE261" si="437">BT261-BY261</f>
        <v>0</v>
      </c>
      <c r="CG261" s="33"/>
      <c r="CH261" s="1979"/>
      <c r="CI261" s="14"/>
      <c r="CJ261" s="14"/>
      <c r="CK261" s="14"/>
      <c r="CL261" s="14"/>
      <c r="CM261" s="645"/>
      <c r="CN261" s="1820"/>
      <c r="CO261" s="14"/>
      <c r="CP261" s="14"/>
      <c r="CQ261" s="14"/>
      <c r="CR261" s="1822"/>
      <c r="CS261" s="1389"/>
      <c r="CT261" s="1823">
        <f>CI261-CN261</f>
        <v>0</v>
      </c>
      <c r="CU261" s="1824">
        <f t="shared" ref="CU261" si="438">CJ261-CO261</f>
        <v>0</v>
      </c>
      <c r="CV261" s="1823">
        <f t="shared" ref="CV261" si="439">CK261-CP261</f>
        <v>0</v>
      </c>
      <c r="CW261" s="1825">
        <f t="shared" ref="CW261" si="440">CL261-CQ261</f>
        <v>0</v>
      </c>
    </row>
    <row r="262" spans="1:102">
      <c r="A262" s="14" t="s">
        <v>229</v>
      </c>
      <c r="B262" s="1037" t="s">
        <v>148</v>
      </c>
      <c r="C262" s="254"/>
      <c r="D262" s="587"/>
      <c r="E262" s="71"/>
      <c r="F262" s="1041"/>
      <c r="G262" s="1041"/>
      <c r="H262" s="1041"/>
      <c r="I262" s="1041"/>
      <c r="J262" s="1041"/>
      <c r="K262" s="1041"/>
      <c r="L262" s="59">
        <f>SUM(G262:K262)</f>
        <v>0</v>
      </c>
      <c r="M262" s="989"/>
      <c r="N262" s="1979"/>
      <c r="O262" s="1826"/>
      <c r="P262" s="1826"/>
      <c r="Q262" s="645"/>
      <c r="R262" s="1826"/>
      <c r="S262" s="645"/>
      <c r="T262" s="1826"/>
      <c r="U262" s="645"/>
      <c r="V262" s="1826"/>
      <c r="W262" s="646"/>
      <c r="X262" s="645"/>
      <c r="Y262" s="645"/>
      <c r="Z262" s="1826"/>
      <c r="AA262" s="645"/>
      <c r="AB262" s="1826"/>
      <c r="AC262" s="646"/>
      <c r="AE262" s="33"/>
      <c r="AF262" s="1982"/>
      <c r="AG262" s="1826"/>
      <c r="AH262" s="1826"/>
      <c r="AI262" s="645"/>
      <c r="AJ262" s="1826"/>
      <c r="AK262" s="645"/>
      <c r="AL262" s="1826"/>
      <c r="AM262" s="645"/>
      <c r="AN262" s="1826"/>
      <c r="AO262" s="646"/>
      <c r="AP262" s="645"/>
      <c r="AQ262" s="645"/>
      <c r="AR262" s="1826"/>
      <c r="AS262" s="645"/>
      <c r="AT262" s="1826"/>
      <c r="AU262" s="646"/>
      <c r="AW262" s="33"/>
      <c r="AX262" s="1979"/>
      <c r="AY262" s="1826"/>
      <c r="AZ262" s="1826"/>
      <c r="BA262" s="645"/>
      <c r="BB262" s="1826"/>
      <c r="BC262" s="645"/>
      <c r="BD262" s="1826"/>
      <c r="BE262" s="645"/>
      <c r="BF262" s="1826"/>
      <c r="BG262" s="646"/>
      <c r="BH262" s="645"/>
      <c r="BI262" s="645"/>
      <c r="BJ262" s="1826"/>
      <c r="BK262" s="645"/>
      <c r="BL262" s="1826"/>
      <c r="BM262" s="646"/>
      <c r="BO262" s="33"/>
      <c r="BP262" s="1979"/>
      <c r="BQ262" s="1826"/>
      <c r="BR262" s="1826"/>
      <c r="BS262" s="645"/>
      <c r="BT262" s="1826"/>
      <c r="BU262" s="645"/>
      <c r="BV262" s="1826"/>
      <c r="BW262" s="645"/>
      <c r="BX262" s="1826"/>
      <c r="BY262" s="646"/>
      <c r="BZ262" s="645"/>
      <c r="CA262" s="645"/>
      <c r="CB262" s="1826"/>
      <c r="CC262" s="645"/>
      <c r="CD262" s="1826"/>
      <c r="CE262" s="646"/>
      <c r="CG262" s="33"/>
      <c r="CH262" s="1979"/>
      <c r="CI262" s="1826"/>
      <c r="CJ262" s="1826"/>
      <c r="CK262" s="645"/>
      <c r="CL262" s="1826"/>
      <c r="CM262" s="645"/>
      <c r="CN262" s="1826"/>
      <c r="CO262" s="645"/>
      <c r="CP262" s="1826"/>
      <c r="CQ262" s="646"/>
      <c r="CR262" s="645"/>
      <c r="CS262" s="645"/>
      <c r="CT262" s="1826"/>
      <c r="CU262" s="645"/>
      <c r="CV262" s="1826"/>
      <c r="CW262" s="646"/>
    </row>
    <row r="263" spans="1:102">
      <c r="A263" s="75" t="str">
        <f>A262</f>
        <v>Other Related Party a</v>
      </c>
      <c r="B263" s="1037" t="s">
        <v>149</v>
      </c>
      <c r="C263" s="254"/>
      <c r="D263" s="587"/>
      <c r="E263" s="71"/>
      <c r="F263" s="1041"/>
      <c r="G263" s="1041"/>
      <c r="H263" s="1041"/>
      <c r="I263" s="1041"/>
      <c r="J263" s="1041"/>
      <c r="K263" s="1041"/>
      <c r="L263" s="59">
        <f>SUM(G263:K263)</f>
        <v>0</v>
      </c>
      <c r="M263" s="989"/>
      <c r="N263" s="1979"/>
      <c r="O263" s="1826"/>
      <c r="P263" s="1826"/>
      <c r="Q263" s="645"/>
      <c r="R263" s="1826"/>
      <c r="S263" s="645"/>
      <c r="T263" s="1826"/>
      <c r="U263" s="645"/>
      <c r="V263" s="1826"/>
      <c r="W263" s="646"/>
      <c r="X263" s="645"/>
      <c r="Y263" s="645"/>
      <c r="Z263" s="1826"/>
      <c r="AA263" s="645"/>
      <c r="AB263" s="1826"/>
      <c r="AC263" s="646"/>
      <c r="AE263" s="33"/>
      <c r="AF263" s="1979"/>
      <c r="AG263" s="1826"/>
      <c r="AH263" s="1826"/>
      <c r="AI263" s="645"/>
      <c r="AJ263" s="1826"/>
      <c r="AK263" s="645"/>
      <c r="AL263" s="1826"/>
      <c r="AM263" s="645"/>
      <c r="AN263" s="1826"/>
      <c r="AO263" s="646"/>
      <c r="AP263" s="645"/>
      <c r="AQ263" s="645"/>
      <c r="AR263" s="1826"/>
      <c r="AS263" s="645"/>
      <c r="AT263" s="1826"/>
      <c r="AU263" s="646"/>
      <c r="AW263" s="33"/>
      <c r="AX263" s="1979"/>
      <c r="AY263" s="1826"/>
      <c r="AZ263" s="1826"/>
      <c r="BA263" s="645"/>
      <c r="BB263" s="1826"/>
      <c r="BC263" s="645"/>
      <c r="BD263" s="1826"/>
      <c r="BE263" s="645"/>
      <c r="BF263" s="1826"/>
      <c r="BG263" s="646"/>
      <c r="BH263" s="645"/>
      <c r="BI263" s="645"/>
      <c r="BJ263" s="1826"/>
      <c r="BK263" s="645"/>
      <c r="BL263" s="1826"/>
      <c r="BM263" s="646"/>
      <c r="BO263" s="33"/>
      <c r="BP263" s="1979"/>
      <c r="BQ263" s="1826"/>
      <c r="BR263" s="1826"/>
      <c r="BS263" s="645"/>
      <c r="BT263" s="1826"/>
      <c r="BU263" s="645"/>
      <c r="BV263" s="1826"/>
      <c r="BW263" s="645"/>
      <c r="BX263" s="1826"/>
      <c r="BY263" s="646"/>
      <c r="BZ263" s="645"/>
      <c r="CA263" s="645"/>
      <c r="CB263" s="1826"/>
      <c r="CC263" s="645"/>
      <c r="CD263" s="1826"/>
      <c r="CE263" s="646"/>
      <c r="CG263" s="33"/>
      <c r="CH263" s="1979"/>
      <c r="CI263" s="1826"/>
      <c r="CJ263" s="1826"/>
      <c r="CK263" s="645"/>
      <c r="CL263" s="1826"/>
      <c r="CM263" s="645"/>
      <c r="CN263" s="1826"/>
      <c r="CO263" s="645"/>
      <c r="CP263" s="1826"/>
      <c r="CQ263" s="646"/>
      <c r="CR263" s="645"/>
      <c r="CS263" s="645"/>
      <c r="CT263" s="1826"/>
      <c r="CU263" s="645"/>
      <c r="CV263" s="1826"/>
      <c r="CW263" s="646"/>
    </row>
    <row r="264" spans="1:102">
      <c r="A264" s="75" t="str">
        <f>A262</f>
        <v>Other Related Party a</v>
      </c>
      <c r="B264" s="1037" t="s">
        <v>150</v>
      </c>
      <c r="C264" s="254"/>
      <c r="D264" s="587"/>
      <c r="E264" s="71"/>
      <c r="F264" s="208">
        <f t="shared" ref="F264:L264" si="441">IF(ISERROR(F263/F262),0,F263/F262)</f>
        <v>0</v>
      </c>
      <c r="G264" s="208">
        <f t="shared" si="441"/>
        <v>0</v>
      </c>
      <c r="H264" s="208">
        <f t="shared" si="441"/>
        <v>0</v>
      </c>
      <c r="I264" s="208">
        <f t="shared" si="441"/>
        <v>0</v>
      </c>
      <c r="J264" s="208">
        <f t="shared" si="441"/>
        <v>0</v>
      </c>
      <c r="K264" s="208">
        <f t="shared" si="441"/>
        <v>0</v>
      </c>
      <c r="L264" s="208">
        <f t="shared" si="441"/>
        <v>0</v>
      </c>
      <c r="M264" s="989"/>
      <c r="N264" s="1979"/>
      <c r="O264" s="1826"/>
      <c r="P264" s="1826"/>
      <c r="Q264" s="645"/>
      <c r="R264" s="1826"/>
      <c r="S264" s="645"/>
      <c r="T264" s="1826"/>
      <c r="U264" s="645"/>
      <c r="V264" s="1826"/>
      <c r="W264" s="646"/>
      <c r="X264" s="645"/>
      <c r="Y264" s="645"/>
      <c r="Z264" s="1826"/>
      <c r="AA264" s="645"/>
      <c r="AB264" s="1826"/>
      <c r="AC264" s="646"/>
      <c r="AE264" s="33"/>
      <c r="AF264" s="1982"/>
      <c r="AG264" s="1826"/>
      <c r="AH264" s="1826"/>
      <c r="AI264" s="645"/>
      <c r="AJ264" s="1826"/>
      <c r="AK264" s="645"/>
      <c r="AL264" s="1826"/>
      <c r="AM264" s="645"/>
      <c r="AN264" s="1826"/>
      <c r="AO264" s="646"/>
      <c r="AP264" s="645"/>
      <c r="AQ264" s="645"/>
      <c r="AR264" s="1826"/>
      <c r="AS264" s="645"/>
      <c r="AT264" s="1826"/>
      <c r="AU264" s="646"/>
      <c r="AW264" s="33"/>
      <c r="AX264" s="1979"/>
      <c r="AY264" s="1826"/>
      <c r="AZ264" s="1826"/>
      <c r="BA264" s="645"/>
      <c r="BB264" s="1826"/>
      <c r="BC264" s="645"/>
      <c r="BD264" s="1826"/>
      <c r="BE264" s="645"/>
      <c r="BF264" s="1826"/>
      <c r="BG264" s="646"/>
      <c r="BH264" s="645"/>
      <c r="BI264" s="645"/>
      <c r="BJ264" s="1826"/>
      <c r="BK264" s="645"/>
      <c r="BL264" s="1826"/>
      <c r="BM264" s="646"/>
      <c r="BO264" s="33"/>
      <c r="BP264" s="1979"/>
      <c r="BQ264" s="1826"/>
      <c r="BR264" s="1826"/>
      <c r="BS264" s="645"/>
      <c r="BT264" s="1826"/>
      <c r="BU264" s="645"/>
      <c r="BV264" s="1826"/>
      <c r="BW264" s="645"/>
      <c r="BX264" s="1826"/>
      <c r="BY264" s="646"/>
      <c r="BZ264" s="645"/>
      <c r="CA264" s="645"/>
      <c r="CB264" s="1826"/>
      <c r="CC264" s="645"/>
      <c r="CD264" s="1826"/>
      <c r="CE264" s="646"/>
      <c r="CG264" s="33"/>
      <c r="CH264" s="1979"/>
      <c r="CI264" s="1826"/>
      <c r="CJ264" s="1826"/>
      <c r="CK264" s="645"/>
      <c r="CL264" s="1826"/>
      <c r="CM264" s="645"/>
      <c r="CN264" s="1826"/>
      <c r="CO264" s="645"/>
      <c r="CP264" s="1826"/>
      <c r="CQ264" s="646"/>
      <c r="CR264" s="645"/>
      <c r="CS264" s="645"/>
      <c r="CT264" s="1826"/>
      <c r="CU264" s="645"/>
      <c r="CV264" s="1826"/>
      <c r="CW264" s="646"/>
    </row>
    <row r="265" spans="1:102">
      <c r="A265" s="14" t="s">
        <v>230</v>
      </c>
      <c r="B265" s="1037" t="s">
        <v>148</v>
      </c>
      <c r="C265" s="254"/>
      <c r="D265" s="587"/>
      <c r="E265" s="71"/>
      <c r="F265" s="1041"/>
      <c r="G265" s="1041"/>
      <c r="H265" s="1041"/>
      <c r="I265" s="1041"/>
      <c r="J265" s="1041"/>
      <c r="K265" s="1041"/>
      <c r="L265" s="59">
        <f>SUM(G265:K265)</f>
        <v>0</v>
      </c>
      <c r="M265" s="989"/>
      <c r="N265" s="1979"/>
      <c r="O265" s="1826"/>
      <c r="P265" s="1826"/>
      <c r="Q265" s="645"/>
      <c r="R265" s="1826"/>
      <c r="S265" s="645"/>
      <c r="T265" s="1826"/>
      <c r="U265" s="645"/>
      <c r="V265" s="1826"/>
      <c r="W265" s="646"/>
      <c r="X265" s="645"/>
      <c r="Y265" s="645"/>
      <c r="Z265" s="1826"/>
      <c r="AA265" s="645"/>
      <c r="AB265" s="1826"/>
      <c r="AC265" s="646"/>
      <c r="AE265" s="33"/>
      <c r="AF265" s="1982"/>
      <c r="AG265" s="1826"/>
      <c r="AH265" s="1826"/>
      <c r="AI265" s="645"/>
      <c r="AJ265" s="1826"/>
      <c r="AK265" s="645"/>
      <c r="AL265" s="1826"/>
      <c r="AM265" s="645"/>
      <c r="AN265" s="1826"/>
      <c r="AO265" s="646"/>
      <c r="AP265" s="645"/>
      <c r="AQ265" s="645"/>
      <c r="AR265" s="1826"/>
      <c r="AS265" s="645"/>
      <c r="AT265" s="1826"/>
      <c r="AU265" s="646"/>
      <c r="AW265" s="33"/>
      <c r="AX265" s="1979"/>
      <c r="AY265" s="1826"/>
      <c r="AZ265" s="1826"/>
      <c r="BA265" s="645"/>
      <c r="BB265" s="1826"/>
      <c r="BC265" s="645"/>
      <c r="BD265" s="1826"/>
      <c r="BE265" s="645"/>
      <c r="BF265" s="1826"/>
      <c r="BG265" s="646"/>
      <c r="BH265" s="645"/>
      <c r="BI265" s="645"/>
      <c r="BJ265" s="1826"/>
      <c r="BK265" s="645"/>
      <c r="BL265" s="1826"/>
      <c r="BM265" s="646"/>
      <c r="BO265" s="33"/>
      <c r="BP265" s="1979"/>
      <c r="BQ265" s="1826"/>
      <c r="BR265" s="1826"/>
      <c r="BS265" s="645"/>
      <c r="BT265" s="1826"/>
      <c r="BU265" s="645"/>
      <c r="BV265" s="1826"/>
      <c r="BW265" s="645"/>
      <c r="BX265" s="1826"/>
      <c r="BY265" s="646"/>
      <c r="BZ265" s="645"/>
      <c r="CA265" s="645"/>
      <c r="CB265" s="1826"/>
      <c r="CC265" s="645"/>
      <c r="CD265" s="1826"/>
      <c r="CE265" s="646"/>
      <c r="CG265" s="33"/>
      <c r="CH265" s="1979"/>
      <c r="CI265" s="1826"/>
      <c r="CJ265" s="1826"/>
      <c r="CK265" s="645"/>
      <c r="CL265" s="1826"/>
      <c r="CM265" s="645"/>
      <c r="CN265" s="1826"/>
      <c r="CO265" s="645"/>
      <c r="CP265" s="1826"/>
      <c r="CQ265" s="646"/>
      <c r="CR265" s="645"/>
      <c r="CS265" s="645"/>
      <c r="CT265" s="1826"/>
      <c r="CU265" s="645"/>
      <c r="CV265" s="1826"/>
      <c r="CW265" s="646"/>
    </row>
    <row r="266" spans="1:102">
      <c r="A266" s="75" t="str">
        <f>A265</f>
        <v>Other Related Party b</v>
      </c>
      <c r="B266" s="1037" t="s">
        <v>149</v>
      </c>
      <c r="C266" s="254"/>
      <c r="D266" s="587"/>
      <c r="E266" s="71"/>
      <c r="F266" s="1041"/>
      <c r="G266" s="1041"/>
      <c r="H266" s="1041"/>
      <c r="I266" s="1041"/>
      <c r="J266" s="1041"/>
      <c r="K266" s="1041"/>
      <c r="L266" s="59">
        <f>SUM(G266:K266)</f>
        <v>0</v>
      </c>
      <c r="M266" s="989"/>
      <c r="N266" s="1979"/>
      <c r="O266" s="1826"/>
      <c r="P266" s="1826"/>
      <c r="Q266" s="645"/>
      <c r="R266" s="1826"/>
      <c r="S266" s="645"/>
      <c r="T266" s="1826"/>
      <c r="U266" s="645"/>
      <c r="V266" s="1826"/>
      <c r="W266" s="646"/>
      <c r="X266" s="645"/>
      <c r="Y266" s="645"/>
      <c r="Z266" s="1826"/>
      <c r="AA266" s="645"/>
      <c r="AB266" s="1826"/>
      <c r="AC266" s="646"/>
      <c r="AE266" s="33"/>
      <c r="AF266" s="1979"/>
      <c r="AG266" s="1826"/>
      <c r="AH266" s="1826"/>
      <c r="AI266" s="645"/>
      <c r="AJ266" s="1826"/>
      <c r="AK266" s="645"/>
      <c r="AL266" s="1826"/>
      <c r="AM266" s="645"/>
      <c r="AN266" s="1826"/>
      <c r="AO266" s="646"/>
      <c r="AP266" s="645"/>
      <c r="AQ266" s="645"/>
      <c r="AR266" s="1826"/>
      <c r="AS266" s="645"/>
      <c r="AT266" s="1826"/>
      <c r="AU266" s="646"/>
      <c r="AW266" s="33"/>
      <c r="AX266" s="1979"/>
      <c r="AY266" s="1826"/>
      <c r="AZ266" s="1826"/>
      <c r="BA266" s="645"/>
      <c r="BB266" s="1826"/>
      <c r="BC266" s="645"/>
      <c r="BD266" s="1826"/>
      <c r="BE266" s="645"/>
      <c r="BF266" s="1826"/>
      <c r="BG266" s="646"/>
      <c r="BH266" s="645"/>
      <c r="BI266" s="645"/>
      <c r="BJ266" s="1826"/>
      <c r="BK266" s="645"/>
      <c r="BL266" s="1826"/>
      <c r="BM266" s="646"/>
      <c r="BO266" s="33"/>
      <c r="BP266" s="1979"/>
      <c r="BQ266" s="1826"/>
      <c r="BR266" s="1826"/>
      <c r="BS266" s="645"/>
      <c r="BT266" s="1826"/>
      <c r="BU266" s="645"/>
      <c r="BV266" s="1826"/>
      <c r="BW266" s="645"/>
      <c r="BX266" s="1826"/>
      <c r="BY266" s="646"/>
      <c r="BZ266" s="645"/>
      <c r="CA266" s="645"/>
      <c r="CB266" s="1826"/>
      <c r="CC266" s="645"/>
      <c r="CD266" s="1826"/>
      <c r="CE266" s="646"/>
      <c r="CG266" s="33"/>
      <c r="CH266" s="1979"/>
      <c r="CI266" s="1826"/>
      <c r="CJ266" s="1826"/>
      <c r="CK266" s="645"/>
      <c r="CL266" s="1826"/>
      <c r="CM266" s="645"/>
      <c r="CN266" s="1826"/>
      <c r="CO266" s="645"/>
      <c r="CP266" s="1826"/>
      <c r="CQ266" s="646"/>
      <c r="CR266" s="645"/>
      <c r="CS266" s="645"/>
      <c r="CT266" s="1826"/>
      <c r="CU266" s="645"/>
      <c r="CV266" s="1826"/>
      <c r="CW266" s="646"/>
    </row>
    <row r="267" spans="1:102">
      <c r="A267" s="75" t="str">
        <f>A265</f>
        <v>Other Related Party b</v>
      </c>
      <c r="B267" s="1037" t="s">
        <v>150</v>
      </c>
      <c r="C267" s="254"/>
      <c r="D267" s="587"/>
      <c r="E267" s="71"/>
      <c r="F267" s="208">
        <f t="shared" ref="F267:L267" si="442">IF(ISERROR(F266/F265),0,F266/F265)</f>
        <v>0</v>
      </c>
      <c r="G267" s="208">
        <f t="shared" si="442"/>
        <v>0</v>
      </c>
      <c r="H267" s="208">
        <f t="shared" si="442"/>
        <v>0</v>
      </c>
      <c r="I267" s="208">
        <f t="shared" si="442"/>
        <v>0</v>
      </c>
      <c r="J267" s="208">
        <f t="shared" si="442"/>
        <v>0</v>
      </c>
      <c r="K267" s="208">
        <f t="shared" si="442"/>
        <v>0</v>
      </c>
      <c r="L267" s="208">
        <f t="shared" si="442"/>
        <v>0</v>
      </c>
      <c r="M267" s="989"/>
      <c r="N267" s="1979"/>
      <c r="O267" s="1826"/>
      <c r="P267" s="1826"/>
      <c r="Q267" s="645"/>
      <c r="R267" s="1826"/>
      <c r="S267" s="645"/>
      <c r="T267" s="1826"/>
      <c r="U267" s="645"/>
      <c r="V267" s="1826"/>
      <c r="W267" s="646"/>
      <c r="X267" s="645"/>
      <c r="Y267" s="645"/>
      <c r="Z267" s="1826"/>
      <c r="AA267" s="645"/>
      <c r="AB267" s="1826"/>
      <c r="AC267" s="646"/>
      <c r="AE267" s="33"/>
      <c r="AF267" s="1982"/>
      <c r="AG267" s="1826"/>
      <c r="AH267" s="1826"/>
      <c r="AI267" s="645"/>
      <c r="AJ267" s="1826"/>
      <c r="AK267" s="645"/>
      <c r="AL267" s="1826"/>
      <c r="AM267" s="645"/>
      <c r="AN267" s="1826"/>
      <c r="AO267" s="646"/>
      <c r="AP267" s="645"/>
      <c r="AQ267" s="645"/>
      <c r="AR267" s="1826"/>
      <c r="AS267" s="645"/>
      <c r="AT267" s="1826"/>
      <c r="AU267" s="646"/>
      <c r="AW267" s="33"/>
      <c r="AX267" s="1979"/>
      <c r="AY267" s="1826"/>
      <c r="AZ267" s="1826"/>
      <c r="BA267" s="645"/>
      <c r="BB267" s="1826"/>
      <c r="BC267" s="645"/>
      <c r="BD267" s="1826"/>
      <c r="BE267" s="645"/>
      <c r="BF267" s="1826"/>
      <c r="BG267" s="646"/>
      <c r="BH267" s="645"/>
      <c r="BI267" s="645"/>
      <c r="BJ267" s="1826"/>
      <c r="BK267" s="645"/>
      <c r="BL267" s="1826"/>
      <c r="BM267" s="646"/>
      <c r="BO267" s="33"/>
      <c r="BP267" s="1979"/>
      <c r="BQ267" s="1826"/>
      <c r="BR267" s="1826"/>
      <c r="BS267" s="645"/>
      <c r="BT267" s="1826"/>
      <c r="BU267" s="645"/>
      <c r="BV267" s="1826"/>
      <c r="BW267" s="645"/>
      <c r="BX267" s="1826"/>
      <c r="BY267" s="646"/>
      <c r="BZ267" s="645"/>
      <c r="CA267" s="645"/>
      <c r="CB267" s="1826"/>
      <c r="CC267" s="645"/>
      <c r="CD267" s="1826"/>
      <c r="CE267" s="646"/>
      <c r="CG267" s="33"/>
      <c r="CH267" s="1979"/>
      <c r="CI267" s="1826"/>
      <c r="CJ267" s="1826"/>
      <c r="CK267" s="645"/>
      <c r="CL267" s="1826"/>
      <c r="CM267" s="645"/>
      <c r="CN267" s="1826"/>
      <c r="CO267" s="645"/>
      <c r="CP267" s="1826"/>
      <c r="CQ267" s="646"/>
      <c r="CR267" s="645"/>
      <c r="CS267" s="645"/>
      <c r="CT267" s="1826"/>
      <c r="CU267" s="645"/>
      <c r="CV267" s="1826"/>
      <c r="CW267" s="646"/>
    </row>
    <row r="268" spans="1:102">
      <c r="A268" s="14" t="s">
        <v>231</v>
      </c>
      <c r="B268" s="1037" t="s">
        <v>148</v>
      </c>
      <c r="C268" s="254"/>
      <c r="D268" s="587"/>
      <c r="E268" s="71"/>
      <c r="F268" s="1041"/>
      <c r="G268" s="1041"/>
      <c r="H268" s="1041"/>
      <c r="I268" s="1041"/>
      <c r="J268" s="1041"/>
      <c r="K268" s="1041"/>
      <c r="L268" s="59">
        <f>SUM(G268:K268)</f>
        <v>0</v>
      </c>
      <c r="M268" s="989"/>
      <c r="N268" s="1979"/>
      <c r="O268" s="1826"/>
      <c r="P268" s="1826"/>
      <c r="Q268" s="645"/>
      <c r="R268" s="1826"/>
      <c r="S268" s="645"/>
      <c r="T268" s="1826"/>
      <c r="U268" s="645"/>
      <c r="V268" s="1826"/>
      <c r="W268" s="646"/>
      <c r="X268" s="645"/>
      <c r="Y268" s="645"/>
      <c r="Z268" s="1826"/>
      <c r="AA268" s="645"/>
      <c r="AB268" s="1826"/>
      <c r="AC268" s="646"/>
      <c r="AE268" s="33"/>
      <c r="AF268" s="1982"/>
      <c r="AG268" s="1826"/>
      <c r="AH268" s="1826"/>
      <c r="AI268" s="645"/>
      <c r="AJ268" s="1826"/>
      <c r="AK268" s="645"/>
      <c r="AL268" s="1826"/>
      <c r="AM268" s="645"/>
      <c r="AN268" s="1826"/>
      <c r="AO268" s="646"/>
      <c r="AP268" s="645"/>
      <c r="AQ268" s="645"/>
      <c r="AR268" s="1826"/>
      <c r="AS268" s="645"/>
      <c r="AT268" s="1826"/>
      <c r="AU268" s="646"/>
      <c r="AW268" s="33"/>
      <c r="AX268" s="1979"/>
      <c r="AY268" s="1826"/>
      <c r="AZ268" s="1826"/>
      <c r="BA268" s="645"/>
      <c r="BB268" s="1826"/>
      <c r="BC268" s="645"/>
      <c r="BD268" s="1826"/>
      <c r="BE268" s="645"/>
      <c r="BF268" s="1826"/>
      <c r="BG268" s="646"/>
      <c r="BH268" s="645"/>
      <c r="BI268" s="645"/>
      <c r="BJ268" s="1826"/>
      <c r="BK268" s="645"/>
      <c r="BL268" s="1826"/>
      <c r="BM268" s="646"/>
      <c r="BO268" s="33"/>
      <c r="BP268" s="1979"/>
      <c r="BQ268" s="1826"/>
      <c r="BR268" s="1826"/>
      <c r="BS268" s="645"/>
      <c r="BT268" s="1826"/>
      <c r="BU268" s="645"/>
      <c r="BV268" s="1826"/>
      <c r="BW268" s="645"/>
      <c r="BX268" s="1826"/>
      <c r="BY268" s="646"/>
      <c r="BZ268" s="645"/>
      <c r="CA268" s="645"/>
      <c r="CB268" s="1826"/>
      <c r="CC268" s="645"/>
      <c r="CD268" s="1826"/>
      <c r="CE268" s="646"/>
      <c r="CG268" s="33"/>
      <c r="CH268" s="1979"/>
      <c r="CI268" s="1826"/>
      <c r="CJ268" s="1826"/>
      <c r="CK268" s="645"/>
      <c r="CL268" s="1826"/>
      <c r="CM268" s="645"/>
      <c r="CN268" s="1826"/>
      <c r="CO268" s="645"/>
      <c r="CP268" s="1826"/>
      <c r="CQ268" s="646"/>
      <c r="CR268" s="645"/>
      <c r="CS268" s="645"/>
      <c r="CT268" s="1826"/>
      <c r="CU268" s="645"/>
      <c r="CV268" s="1826"/>
      <c r="CW268" s="646"/>
    </row>
    <row r="269" spans="1:102">
      <c r="A269" s="75" t="str">
        <f>A268</f>
        <v>Other Related Party c</v>
      </c>
      <c r="B269" s="1037" t="s">
        <v>149</v>
      </c>
      <c r="C269" s="254"/>
      <c r="D269" s="587"/>
      <c r="E269" s="71"/>
      <c r="F269" s="1041"/>
      <c r="G269" s="1041"/>
      <c r="H269" s="1041"/>
      <c r="I269" s="1041"/>
      <c r="J269" s="1041"/>
      <c r="K269" s="1041"/>
      <c r="L269" s="59">
        <f>SUM(G269:K269)</f>
        <v>0</v>
      </c>
      <c r="M269" s="989"/>
      <c r="N269" s="1979"/>
      <c r="O269" s="1826"/>
      <c r="P269" s="1826"/>
      <c r="Q269" s="645"/>
      <c r="R269" s="1826"/>
      <c r="S269" s="645"/>
      <c r="T269" s="1826"/>
      <c r="U269" s="645"/>
      <c r="V269" s="1826"/>
      <c r="W269" s="646"/>
      <c r="X269" s="645"/>
      <c r="Y269" s="645"/>
      <c r="Z269" s="1826"/>
      <c r="AA269" s="645"/>
      <c r="AB269" s="1826"/>
      <c r="AC269" s="646"/>
      <c r="AE269" s="33"/>
      <c r="AF269" s="1979"/>
      <c r="AG269" s="1826"/>
      <c r="AH269" s="1826"/>
      <c r="AI269" s="645"/>
      <c r="AJ269" s="1826"/>
      <c r="AK269" s="645"/>
      <c r="AL269" s="1826"/>
      <c r="AM269" s="645"/>
      <c r="AN269" s="1826"/>
      <c r="AO269" s="646"/>
      <c r="AP269" s="645"/>
      <c r="AQ269" s="645"/>
      <c r="AR269" s="1826"/>
      <c r="AS269" s="645"/>
      <c r="AT269" s="1826"/>
      <c r="AU269" s="646"/>
      <c r="AW269" s="33"/>
      <c r="AX269" s="1979"/>
      <c r="AY269" s="1826"/>
      <c r="AZ269" s="1826"/>
      <c r="BA269" s="645"/>
      <c r="BB269" s="1826"/>
      <c r="BC269" s="645"/>
      <c r="BD269" s="1826"/>
      <c r="BE269" s="645"/>
      <c r="BF269" s="1826"/>
      <c r="BG269" s="646"/>
      <c r="BH269" s="645"/>
      <c r="BI269" s="645"/>
      <c r="BJ269" s="1826"/>
      <c r="BK269" s="645"/>
      <c r="BL269" s="1826"/>
      <c r="BM269" s="646"/>
      <c r="BO269" s="33"/>
      <c r="BP269" s="1979"/>
      <c r="BQ269" s="1826"/>
      <c r="BR269" s="1826"/>
      <c r="BS269" s="645"/>
      <c r="BT269" s="1826"/>
      <c r="BU269" s="645"/>
      <c r="BV269" s="1826"/>
      <c r="BW269" s="645"/>
      <c r="BX269" s="1826"/>
      <c r="BY269" s="646"/>
      <c r="BZ269" s="645"/>
      <c r="CA269" s="645"/>
      <c r="CB269" s="1826"/>
      <c r="CC269" s="645"/>
      <c r="CD269" s="1826"/>
      <c r="CE269" s="646"/>
      <c r="CG269" s="33"/>
      <c r="CH269" s="1979"/>
      <c r="CI269" s="1826"/>
      <c r="CJ269" s="1826"/>
      <c r="CK269" s="645"/>
      <c r="CL269" s="1826"/>
      <c r="CM269" s="645"/>
      <c r="CN269" s="1826"/>
      <c r="CO269" s="645"/>
      <c r="CP269" s="1826"/>
      <c r="CQ269" s="646"/>
      <c r="CR269" s="645"/>
      <c r="CS269" s="645"/>
      <c r="CT269" s="1826"/>
      <c r="CU269" s="645"/>
      <c r="CV269" s="1826"/>
      <c r="CW269" s="646"/>
    </row>
    <row r="270" spans="1:102">
      <c r="A270" s="75" t="str">
        <f>A268</f>
        <v>Other Related Party c</v>
      </c>
      <c r="B270" s="1037" t="s">
        <v>150</v>
      </c>
      <c r="C270" s="254"/>
      <c r="D270" s="587"/>
      <c r="E270" s="71"/>
      <c r="F270" s="208">
        <f t="shared" ref="F270:L270" si="443">IF(ISERROR(F269/F268),0,F269/F268)</f>
        <v>0</v>
      </c>
      <c r="G270" s="208">
        <f t="shared" si="443"/>
        <v>0</v>
      </c>
      <c r="H270" s="208">
        <f t="shared" si="443"/>
        <v>0</v>
      </c>
      <c r="I270" s="208">
        <f t="shared" si="443"/>
        <v>0</v>
      </c>
      <c r="J270" s="208">
        <f t="shared" si="443"/>
        <v>0</v>
      </c>
      <c r="K270" s="208">
        <f t="shared" si="443"/>
        <v>0</v>
      </c>
      <c r="L270" s="208">
        <f t="shared" si="443"/>
        <v>0</v>
      </c>
      <c r="M270" s="989"/>
      <c r="N270" s="1979"/>
      <c r="O270" s="1826"/>
      <c r="P270" s="1826"/>
      <c r="Q270" s="645"/>
      <c r="R270" s="1826"/>
      <c r="S270" s="645"/>
      <c r="T270" s="1826"/>
      <c r="U270" s="645"/>
      <c r="V270" s="1826"/>
      <c r="W270" s="646"/>
      <c r="X270" s="645"/>
      <c r="Y270" s="645"/>
      <c r="Z270" s="1826"/>
      <c r="AA270" s="645"/>
      <c r="AB270" s="1826"/>
      <c r="AC270" s="646"/>
      <c r="AE270" s="33"/>
      <c r="AF270" s="1982"/>
      <c r="AG270" s="1826"/>
      <c r="AH270" s="1826"/>
      <c r="AI270" s="645"/>
      <c r="AJ270" s="1826"/>
      <c r="AK270" s="645"/>
      <c r="AL270" s="1826"/>
      <c r="AM270" s="645"/>
      <c r="AN270" s="1826"/>
      <c r="AO270" s="646"/>
      <c r="AP270" s="645"/>
      <c r="AQ270" s="645"/>
      <c r="AR270" s="1826"/>
      <c r="AS270" s="645"/>
      <c r="AT270" s="1826"/>
      <c r="AU270" s="646"/>
      <c r="AW270" s="33"/>
      <c r="AX270" s="1979"/>
      <c r="AY270" s="1826"/>
      <c r="AZ270" s="1826"/>
      <c r="BA270" s="645"/>
      <c r="BB270" s="1826"/>
      <c r="BC270" s="645"/>
      <c r="BD270" s="1826"/>
      <c r="BE270" s="645"/>
      <c r="BF270" s="1826"/>
      <c r="BG270" s="646"/>
      <c r="BH270" s="645"/>
      <c r="BI270" s="645"/>
      <c r="BJ270" s="1826"/>
      <c r="BK270" s="645"/>
      <c r="BL270" s="1826"/>
      <c r="BM270" s="646"/>
      <c r="BO270" s="33"/>
      <c r="BP270" s="1979"/>
      <c r="BQ270" s="1826"/>
      <c r="BR270" s="1826"/>
      <c r="BS270" s="645"/>
      <c r="BT270" s="1826"/>
      <c r="BU270" s="645"/>
      <c r="BV270" s="1826"/>
      <c r="BW270" s="645"/>
      <c r="BX270" s="1826"/>
      <c r="BY270" s="646"/>
      <c r="BZ270" s="645"/>
      <c r="CA270" s="645"/>
      <c r="CB270" s="1826"/>
      <c r="CC270" s="645"/>
      <c r="CD270" s="1826"/>
      <c r="CE270" s="646"/>
      <c r="CG270" s="33"/>
      <c r="CH270" s="1979"/>
      <c r="CI270" s="1826"/>
      <c r="CJ270" s="1826"/>
      <c r="CK270" s="645"/>
      <c r="CL270" s="1826"/>
      <c r="CM270" s="645"/>
      <c r="CN270" s="1826"/>
      <c r="CO270" s="645"/>
      <c r="CP270" s="1826"/>
      <c r="CQ270" s="646"/>
      <c r="CR270" s="645"/>
      <c r="CS270" s="645"/>
      <c r="CT270" s="1826"/>
      <c r="CU270" s="645"/>
      <c r="CV270" s="1826"/>
      <c r="CW270" s="646"/>
    </row>
    <row r="271" spans="1:102">
      <c r="A271" s="14" t="s">
        <v>232</v>
      </c>
      <c r="B271" s="1037" t="s">
        <v>148</v>
      </c>
      <c r="C271" s="254"/>
      <c r="D271" s="587"/>
      <c r="E271" s="71"/>
      <c r="F271" s="1041"/>
      <c r="G271" s="1041"/>
      <c r="H271" s="1041"/>
      <c r="I271" s="1041"/>
      <c r="J271" s="1041"/>
      <c r="K271" s="1041"/>
      <c r="L271" s="59">
        <f>SUM(G271:K271)</f>
        <v>0</v>
      </c>
      <c r="M271" s="989"/>
      <c r="N271" s="1979"/>
      <c r="O271" s="1826"/>
      <c r="P271" s="1826"/>
      <c r="Q271" s="645"/>
      <c r="R271" s="1826"/>
      <c r="S271" s="645"/>
      <c r="T271" s="1826"/>
      <c r="U271" s="645"/>
      <c r="V271" s="1826"/>
      <c r="W271" s="646"/>
      <c r="X271" s="645"/>
      <c r="Y271" s="645"/>
      <c r="Z271" s="1826"/>
      <c r="AA271" s="645"/>
      <c r="AB271" s="1826"/>
      <c r="AC271" s="646"/>
      <c r="AE271" s="33"/>
      <c r="AF271" s="1982"/>
      <c r="AG271" s="1826"/>
      <c r="AH271" s="1826"/>
      <c r="AI271" s="645"/>
      <c r="AJ271" s="1826"/>
      <c r="AK271" s="645"/>
      <c r="AL271" s="1826"/>
      <c r="AM271" s="645"/>
      <c r="AN271" s="1826"/>
      <c r="AO271" s="646"/>
      <c r="AP271" s="645"/>
      <c r="AQ271" s="645"/>
      <c r="AR271" s="1826"/>
      <c r="AS271" s="645"/>
      <c r="AT271" s="1826"/>
      <c r="AU271" s="646"/>
      <c r="AW271" s="33"/>
      <c r="AX271" s="1979"/>
      <c r="AY271" s="1826"/>
      <c r="AZ271" s="1826"/>
      <c r="BA271" s="645"/>
      <c r="BB271" s="1826"/>
      <c r="BC271" s="645"/>
      <c r="BD271" s="1826"/>
      <c r="BE271" s="645"/>
      <c r="BF271" s="1826"/>
      <c r="BG271" s="646"/>
      <c r="BH271" s="645"/>
      <c r="BI271" s="645"/>
      <c r="BJ271" s="1826"/>
      <c r="BK271" s="645"/>
      <c r="BL271" s="1826"/>
      <c r="BM271" s="646"/>
      <c r="BO271" s="33"/>
      <c r="BP271" s="1979"/>
      <c r="BQ271" s="1826"/>
      <c r="BR271" s="1826"/>
      <c r="BS271" s="645"/>
      <c r="BT271" s="1826"/>
      <c r="BU271" s="645"/>
      <c r="BV271" s="1826"/>
      <c r="BW271" s="645"/>
      <c r="BX271" s="1826"/>
      <c r="BY271" s="646"/>
      <c r="BZ271" s="645"/>
      <c r="CA271" s="645"/>
      <c r="CB271" s="1826"/>
      <c r="CC271" s="645"/>
      <c r="CD271" s="1826"/>
      <c r="CE271" s="646"/>
      <c r="CG271" s="33"/>
      <c r="CH271" s="1979"/>
      <c r="CI271" s="1826"/>
      <c r="CJ271" s="1826"/>
      <c r="CK271" s="645"/>
      <c r="CL271" s="1826"/>
      <c r="CM271" s="645"/>
      <c r="CN271" s="1826"/>
      <c r="CO271" s="645"/>
      <c r="CP271" s="1826"/>
      <c r="CQ271" s="646"/>
      <c r="CR271" s="645"/>
      <c r="CS271" s="645"/>
      <c r="CT271" s="1826"/>
      <c r="CU271" s="645"/>
      <c r="CV271" s="1826"/>
      <c r="CW271" s="646"/>
    </row>
    <row r="272" spans="1:102">
      <c r="A272" s="75" t="str">
        <f>A271</f>
        <v>Other Related Party d</v>
      </c>
      <c r="B272" s="1037" t="s">
        <v>149</v>
      </c>
      <c r="C272" s="254"/>
      <c r="D272" s="587"/>
      <c r="E272" s="71"/>
      <c r="F272" s="1041"/>
      <c r="G272" s="1041"/>
      <c r="H272" s="1041"/>
      <c r="I272" s="1041"/>
      <c r="J272" s="1041"/>
      <c r="K272" s="1041"/>
      <c r="L272" s="59">
        <f>SUM(G272:K272)</f>
        <v>0</v>
      </c>
      <c r="M272" s="989"/>
      <c r="N272" s="1979"/>
      <c r="O272" s="1826"/>
      <c r="P272" s="1826"/>
      <c r="Q272" s="645"/>
      <c r="R272" s="1826"/>
      <c r="S272" s="645"/>
      <c r="T272" s="1826"/>
      <c r="U272" s="645"/>
      <c r="V272" s="1826"/>
      <c r="W272" s="646"/>
      <c r="X272" s="645"/>
      <c r="Y272" s="645"/>
      <c r="Z272" s="1826"/>
      <c r="AA272" s="645"/>
      <c r="AB272" s="1826"/>
      <c r="AC272" s="646"/>
      <c r="AE272" s="33"/>
      <c r="AF272" s="1979"/>
      <c r="AG272" s="1826"/>
      <c r="AH272" s="1826"/>
      <c r="AI272" s="645"/>
      <c r="AJ272" s="1826"/>
      <c r="AK272" s="645"/>
      <c r="AL272" s="1826"/>
      <c r="AM272" s="645"/>
      <c r="AN272" s="1826"/>
      <c r="AO272" s="646"/>
      <c r="AP272" s="645"/>
      <c r="AQ272" s="645"/>
      <c r="AR272" s="1826"/>
      <c r="AS272" s="645"/>
      <c r="AT272" s="1826"/>
      <c r="AU272" s="646"/>
      <c r="AW272" s="33"/>
      <c r="AX272" s="1979"/>
      <c r="AY272" s="1826"/>
      <c r="AZ272" s="1826"/>
      <c r="BA272" s="645"/>
      <c r="BB272" s="1826"/>
      <c r="BC272" s="645"/>
      <c r="BD272" s="1826"/>
      <c r="BE272" s="645"/>
      <c r="BF272" s="1826"/>
      <c r="BG272" s="646"/>
      <c r="BH272" s="645"/>
      <c r="BI272" s="645"/>
      <c r="BJ272" s="1826"/>
      <c r="BK272" s="645"/>
      <c r="BL272" s="1826"/>
      <c r="BM272" s="646"/>
      <c r="BO272" s="33"/>
      <c r="BP272" s="1979"/>
      <c r="BQ272" s="1826"/>
      <c r="BR272" s="1826"/>
      <c r="BS272" s="645"/>
      <c r="BT272" s="1826"/>
      <c r="BU272" s="645"/>
      <c r="BV272" s="1826"/>
      <c r="BW272" s="645"/>
      <c r="BX272" s="1826"/>
      <c r="BY272" s="646"/>
      <c r="BZ272" s="645"/>
      <c r="CA272" s="645"/>
      <c r="CB272" s="1826"/>
      <c r="CC272" s="645"/>
      <c r="CD272" s="1826"/>
      <c r="CE272" s="646"/>
      <c r="CG272" s="33"/>
      <c r="CH272" s="1979"/>
      <c r="CI272" s="1826"/>
      <c r="CJ272" s="1826"/>
      <c r="CK272" s="645"/>
      <c r="CL272" s="1826"/>
      <c r="CM272" s="645"/>
      <c r="CN272" s="1826"/>
      <c r="CO272" s="645"/>
      <c r="CP272" s="1826"/>
      <c r="CQ272" s="646"/>
      <c r="CR272" s="645"/>
      <c r="CS272" s="645"/>
      <c r="CT272" s="1826"/>
      <c r="CU272" s="645"/>
      <c r="CV272" s="1826"/>
      <c r="CW272" s="646"/>
    </row>
    <row r="273" spans="1:102">
      <c r="A273" s="75" t="str">
        <f>A271</f>
        <v>Other Related Party d</v>
      </c>
      <c r="B273" s="1037" t="s">
        <v>150</v>
      </c>
      <c r="C273" s="254"/>
      <c r="D273" s="587"/>
      <c r="E273" s="71"/>
      <c r="F273" s="208">
        <f t="shared" ref="F273:L273" si="444">IF(ISERROR(F272/F271),0,F272/F271)</f>
        <v>0</v>
      </c>
      <c r="G273" s="208">
        <f t="shared" si="444"/>
        <v>0</v>
      </c>
      <c r="H273" s="208">
        <f t="shared" si="444"/>
        <v>0</v>
      </c>
      <c r="I273" s="208">
        <f t="shared" si="444"/>
        <v>0</v>
      </c>
      <c r="J273" s="208">
        <f t="shared" si="444"/>
        <v>0</v>
      </c>
      <c r="K273" s="208">
        <f t="shared" si="444"/>
        <v>0</v>
      </c>
      <c r="L273" s="208">
        <f t="shared" si="444"/>
        <v>0</v>
      </c>
      <c r="M273" s="989"/>
      <c r="N273" s="1979"/>
      <c r="O273" s="1826"/>
      <c r="P273" s="1826"/>
      <c r="Q273" s="645"/>
      <c r="R273" s="1826"/>
      <c r="S273" s="645"/>
      <c r="T273" s="1826"/>
      <c r="U273" s="645"/>
      <c r="V273" s="1826"/>
      <c r="W273" s="646"/>
      <c r="X273" s="645"/>
      <c r="Y273" s="645"/>
      <c r="Z273" s="1826"/>
      <c r="AA273" s="645"/>
      <c r="AB273" s="1826"/>
      <c r="AC273" s="646"/>
      <c r="AE273" s="33"/>
      <c r="AF273" s="1982"/>
      <c r="AG273" s="1826"/>
      <c r="AH273" s="1826"/>
      <c r="AI273" s="645"/>
      <c r="AJ273" s="1826"/>
      <c r="AK273" s="645"/>
      <c r="AL273" s="1826"/>
      <c r="AM273" s="645"/>
      <c r="AN273" s="1826"/>
      <c r="AO273" s="646"/>
      <c r="AP273" s="645"/>
      <c r="AQ273" s="645"/>
      <c r="AR273" s="1826"/>
      <c r="AS273" s="645"/>
      <c r="AT273" s="1826"/>
      <c r="AU273" s="646"/>
      <c r="AW273" s="33"/>
      <c r="AX273" s="1979"/>
      <c r="AY273" s="1826"/>
      <c r="AZ273" s="1826"/>
      <c r="BA273" s="645"/>
      <c r="BB273" s="1826"/>
      <c r="BC273" s="645"/>
      <c r="BD273" s="1826"/>
      <c r="BE273" s="645"/>
      <c r="BF273" s="1826"/>
      <c r="BG273" s="646"/>
      <c r="BH273" s="645"/>
      <c r="BI273" s="645"/>
      <c r="BJ273" s="1826"/>
      <c r="BK273" s="645"/>
      <c r="BL273" s="1826"/>
      <c r="BM273" s="646"/>
      <c r="BO273" s="33"/>
      <c r="BP273" s="1979"/>
      <c r="BQ273" s="1826"/>
      <c r="BR273" s="1826"/>
      <c r="BS273" s="645"/>
      <c r="BT273" s="1826"/>
      <c r="BU273" s="645"/>
      <c r="BV273" s="1826"/>
      <c r="BW273" s="645"/>
      <c r="BX273" s="1826"/>
      <c r="BY273" s="646"/>
      <c r="BZ273" s="645"/>
      <c r="CA273" s="645"/>
      <c r="CB273" s="1826"/>
      <c r="CC273" s="645"/>
      <c r="CD273" s="1826"/>
      <c r="CE273" s="646"/>
      <c r="CG273" s="33"/>
      <c r="CH273" s="1979"/>
      <c r="CI273" s="1826"/>
      <c r="CJ273" s="1826"/>
      <c r="CK273" s="645"/>
      <c r="CL273" s="1826"/>
      <c r="CM273" s="645"/>
      <c r="CN273" s="1826"/>
      <c r="CO273" s="645"/>
      <c r="CP273" s="1826"/>
      <c r="CQ273" s="646"/>
      <c r="CR273" s="645"/>
      <c r="CS273" s="645"/>
      <c r="CT273" s="1826"/>
      <c r="CU273" s="645"/>
      <c r="CV273" s="1826"/>
      <c r="CW273" s="646"/>
    </row>
    <row r="274" spans="1:102">
      <c r="A274" s="14" t="s">
        <v>619</v>
      </c>
      <c r="B274" s="1037" t="s">
        <v>148</v>
      </c>
      <c r="C274" s="254"/>
      <c r="D274" s="587"/>
      <c r="E274" s="71"/>
      <c r="F274" s="1041"/>
      <c r="G274" s="1041"/>
      <c r="H274" s="1041"/>
      <c r="I274" s="1041"/>
      <c r="J274" s="1041"/>
      <c r="K274" s="1041"/>
      <c r="L274" s="59">
        <f>SUM(G274:K274)</f>
        <v>0</v>
      </c>
      <c r="M274" s="989"/>
      <c r="N274" s="1979"/>
      <c r="O274" s="1826"/>
      <c r="P274" s="1826"/>
      <c r="Q274" s="645"/>
      <c r="R274" s="1826"/>
      <c r="S274" s="645"/>
      <c r="T274" s="1826"/>
      <c r="U274" s="645"/>
      <c r="V274" s="1826"/>
      <c r="W274" s="646"/>
      <c r="X274" s="645"/>
      <c r="Y274" s="645"/>
      <c r="Z274" s="1826"/>
      <c r="AA274" s="645"/>
      <c r="AB274" s="1826"/>
      <c r="AC274" s="646"/>
      <c r="AE274" s="33"/>
      <c r="AF274" s="1982"/>
      <c r="AG274" s="1826"/>
      <c r="AH274" s="1826"/>
      <c r="AI274" s="645"/>
      <c r="AJ274" s="1826"/>
      <c r="AK274" s="645"/>
      <c r="AL274" s="1826"/>
      <c r="AM274" s="645"/>
      <c r="AN274" s="1826"/>
      <c r="AO274" s="646"/>
      <c r="AP274" s="645"/>
      <c r="AQ274" s="645"/>
      <c r="AR274" s="1826"/>
      <c r="AS274" s="645"/>
      <c r="AT274" s="1826"/>
      <c r="AU274" s="646"/>
      <c r="AW274" s="33"/>
      <c r="AX274" s="1979"/>
      <c r="AY274" s="1826"/>
      <c r="AZ274" s="1826"/>
      <c r="BA274" s="645"/>
      <c r="BB274" s="1826"/>
      <c r="BC274" s="645"/>
      <c r="BD274" s="1826"/>
      <c r="BE274" s="645"/>
      <c r="BF274" s="1826"/>
      <c r="BG274" s="646"/>
      <c r="BH274" s="645"/>
      <c r="BI274" s="645"/>
      <c r="BJ274" s="1826"/>
      <c r="BK274" s="645"/>
      <c r="BL274" s="1826"/>
      <c r="BM274" s="646"/>
      <c r="BO274" s="33"/>
      <c r="BP274" s="1979"/>
      <c r="BQ274" s="1826"/>
      <c r="BR274" s="1826"/>
      <c r="BS274" s="645"/>
      <c r="BT274" s="1826"/>
      <c r="BU274" s="645"/>
      <c r="BV274" s="1826"/>
      <c r="BW274" s="645"/>
      <c r="BX274" s="1826"/>
      <c r="BY274" s="646"/>
      <c r="BZ274" s="645"/>
      <c r="CA274" s="645"/>
      <c r="CB274" s="1826"/>
      <c r="CC274" s="645"/>
      <c r="CD274" s="1826"/>
      <c r="CE274" s="646"/>
      <c r="CG274" s="33"/>
      <c r="CH274" s="1979"/>
      <c r="CI274" s="1826"/>
      <c r="CJ274" s="1826"/>
      <c r="CK274" s="645"/>
      <c r="CL274" s="1826"/>
      <c r="CM274" s="645"/>
      <c r="CN274" s="1826"/>
      <c r="CO274" s="645"/>
      <c r="CP274" s="1826"/>
      <c r="CQ274" s="646"/>
      <c r="CR274" s="645"/>
      <c r="CS274" s="645"/>
      <c r="CT274" s="1826"/>
      <c r="CU274" s="645"/>
      <c r="CV274" s="1826"/>
      <c r="CW274" s="646"/>
    </row>
    <row r="275" spans="1:102">
      <c r="A275" s="75" t="str">
        <f>A274</f>
        <v>Other Related Party e</v>
      </c>
      <c r="B275" s="1037" t="s">
        <v>149</v>
      </c>
      <c r="C275" s="254"/>
      <c r="D275" s="587"/>
      <c r="E275" s="71"/>
      <c r="F275" s="1041"/>
      <c r="G275" s="1041"/>
      <c r="H275" s="1041"/>
      <c r="I275" s="1041"/>
      <c r="J275" s="1041"/>
      <c r="K275" s="1041"/>
      <c r="L275" s="59">
        <f>SUM(G275:K275)</f>
        <v>0</v>
      </c>
      <c r="M275" s="989"/>
      <c r="N275" s="1979"/>
      <c r="O275" s="1826"/>
      <c r="P275" s="1826"/>
      <c r="Q275" s="645"/>
      <c r="R275" s="1826"/>
      <c r="S275" s="645"/>
      <c r="T275" s="1826"/>
      <c r="U275" s="645"/>
      <c r="V275" s="1826"/>
      <c r="W275" s="646"/>
      <c r="X275" s="645"/>
      <c r="Y275" s="645"/>
      <c r="Z275" s="1826"/>
      <c r="AA275" s="645"/>
      <c r="AB275" s="1826"/>
      <c r="AC275" s="646"/>
      <c r="AE275" s="33"/>
      <c r="AF275" s="1979"/>
      <c r="AG275" s="1826"/>
      <c r="AH275" s="1826"/>
      <c r="AI275" s="645"/>
      <c r="AJ275" s="1826"/>
      <c r="AK275" s="645"/>
      <c r="AL275" s="1826"/>
      <c r="AM275" s="645"/>
      <c r="AN275" s="1826"/>
      <c r="AO275" s="646"/>
      <c r="AP275" s="645"/>
      <c r="AQ275" s="645"/>
      <c r="AR275" s="1826"/>
      <c r="AS275" s="645"/>
      <c r="AT275" s="1826"/>
      <c r="AU275" s="646"/>
      <c r="AW275" s="33"/>
      <c r="AX275" s="1979"/>
      <c r="AY275" s="1826"/>
      <c r="AZ275" s="1826"/>
      <c r="BA275" s="645"/>
      <c r="BB275" s="1826"/>
      <c r="BC275" s="645"/>
      <c r="BD275" s="1826"/>
      <c r="BE275" s="645"/>
      <c r="BF275" s="1826"/>
      <c r="BG275" s="646"/>
      <c r="BH275" s="645"/>
      <c r="BI275" s="645"/>
      <c r="BJ275" s="1826"/>
      <c r="BK275" s="645"/>
      <c r="BL275" s="1826"/>
      <c r="BM275" s="646"/>
      <c r="BO275" s="33"/>
      <c r="BP275" s="1979"/>
      <c r="BQ275" s="1826"/>
      <c r="BR275" s="1826"/>
      <c r="BS275" s="645"/>
      <c r="BT275" s="1826"/>
      <c r="BU275" s="645"/>
      <c r="BV275" s="1826"/>
      <c r="BW275" s="645"/>
      <c r="BX275" s="1826"/>
      <c r="BY275" s="646"/>
      <c r="BZ275" s="645"/>
      <c r="CA275" s="645"/>
      <c r="CB275" s="1826"/>
      <c r="CC275" s="645"/>
      <c r="CD275" s="1826"/>
      <c r="CE275" s="646"/>
      <c r="CG275" s="33"/>
      <c r="CH275" s="1979"/>
      <c r="CI275" s="1826"/>
      <c r="CJ275" s="1826"/>
      <c r="CK275" s="645"/>
      <c r="CL275" s="1826"/>
      <c r="CM275" s="645"/>
      <c r="CN275" s="1826"/>
      <c r="CO275" s="645"/>
      <c r="CP275" s="1826"/>
      <c r="CQ275" s="646"/>
      <c r="CR275" s="645"/>
      <c r="CS275" s="645"/>
      <c r="CT275" s="1826"/>
      <c r="CU275" s="645"/>
      <c r="CV275" s="1826"/>
      <c r="CW275" s="646"/>
    </row>
    <row r="276" spans="1:102">
      <c r="A276" s="75" t="str">
        <f>A274</f>
        <v>Other Related Party e</v>
      </c>
      <c r="B276" s="1037" t="s">
        <v>150</v>
      </c>
      <c r="C276" s="254"/>
      <c r="D276" s="587"/>
      <c r="E276" s="71"/>
      <c r="F276" s="208">
        <f t="shared" ref="F276:L276" si="445">IF(ISERROR(F275/F274),0,F275/F274)</f>
        <v>0</v>
      </c>
      <c r="G276" s="208">
        <f t="shared" si="445"/>
        <v>0</v>
      </c>
      <c r="H276" s="208">
        <f t="shared" si="445"/>
        <v>0</v>
      </c>
      <c r="I276" s="208">
        <f t="shared" si="445"/>
        <v>0</v>
      </c>
      <c r="J276" s="208">
        <f t="shared" si="445"/>
        <v>0</v>
      </c>
      <c r="K276" s="208">
        <f t="shared" si="445"/>
        <v>0</v>
      </c>
      <c r="L276" s="208">
        <f t="shared" si="445"/>
        <v>0</v>
      </c>
      <c r="M276" s="989"/>
      <c r="N276" s="1979"/>
      <c r="O276" s="1826"/>
      <c r="P276" s="1826"/>
      <c r="Q276" s="645"/>
      <c r="R276" s="1826"/>
      <c r="S276" s="645"/>
      <c r="T276" s="1826"/>
      <c r="U276" s="645"/>
      <c r="V276" s="1826"/>
      <c r="W276" s="646"/>
      <c r="X276" s="645"/>
      <c r="Y276" s="645"/>
      <c r="Z276" s="1826"/>
      <c r="AA276" s="645"/>
      <c r="AB276" s="1826"/>
      <c r="AC276" s="646"/>
      <c r="AE276" s="33"/>
      <c r="AF276" s="1982"/>
      <c r="AG276" s="1826"/>
      <c r="AH276" s="1826"/>
      <c r="AI276" s="645"/>
      <c r="AJ276" s="1826"/>
      <c r="AK276" s="645"/>
      <c r="AL276" s="1826"/>
      <c r="AM276" s="645"/>
      <c r="AN276" s="1826"/>
      <c r="AO276" s="646"/>
      <c r="AP276" s="645"/>
      <c r="AQ276" s="645"/>
      <c r="AR276" s="1826"/>
      <c r="AS276" s="645"/>
      <c r="AT276" s="1826"/>
      <c r="AU276" s="646"/>
      <c r="AW276" s="33"/>
      <c r="AX276" s="1979"/>
      <c r="AY276" s="1826"/>
      <c r="AZ276" s="1826"/>
      <c r="BA276" s="645"/>
      <c r="BB276" s="1826"/>
      <c r="BC276" s="645"/>
      <c r="BD276" s="1826"/>
      <c r="BE276" s="645"/>
      <c r="BF276" s="1826"/>
      <c r="BG276" s="646"/>
      <c r="BH276" s="645"/>
      <c r="BI276" s="645"/>
      <c r="BJ276" s="1826"/>
      <c r="BK276" s="645"/>
      <c r="BL276" s="1826"/>
      <c r="BM276" s="646"/>
      <c r="BO276" s="33"/>
      <c r="BP276" s="1979"/>
      <c r="BQ276" s="1826"/>
      <c r="BR276" s="1826"/>
      <c r="BS276" s="645"/>
      <c r="BT276" s="1826"/>
      <c r="BU276" s="645"/>
      <c r="BV276" s="1826"/>
      <c r="BW276" s="645"/>
      <c r="BX276" s="1826"/>
      <c r="BY276" s="646"/>
      <c r="BZ276" s="645"/>
      <c r="CA276" s="645"/>
      <c r="CB276" s="1826"/>
      <c r="CC276" s="645"/>
      <c r="CD276" s="1826"/>
      <c r="CE276" s="646"/>
      <c r="CG276" s="33"/>
      <c r="CH276" s="1979"/>
      <c r="CI276" s="1826"/>
      <c r="CJ276" s="1826"/>
      <c r="CK276" s="645"/>
      <c r="CL276" s="1826"/>
      <c r="CM276" s="645"/>
      <c r="CN276" s="1826"/>
      <c r="CO276" s="645"/>
      <c r="CP276" s="1826"/>
      <c r="CQ276" s="646"/>
      <c r="CR276" s="645"/>
      <c r="CS276" s="645"/>
      <c r="CT276" s="1826"/>
      <c r="CU276" s="645"/>
      <c r="CV276" s="1826"/>
      <c r="CW276" s="646"/>
    </row>
    <row r="277" spans="1:102">
      <c r="A277" s="14" t="s">
        <v>620</v>
      </c>
      <c r="B277" s="1037" t="s">
        <v>148</v>
      </c>
      <c r="C277" s="254"/>
      <c r="D277" s="587"/>
      <c r="E277" s="71"/>
      <c r="F277" s="1041"/>
      <c r="G277" s="1041"/>
      <c r="H277" s="1041"/>
      <c r="I277" s="1041"/>
      <c r="J277" s="1041"/>
      <c r="K277" s="1041"/>
      <c r="L277" s="59">
        <f>SUM(G277:K277)</f>
        <v>0</v>
      </c>
      <c r="M277" s="989"/>
      <c r="N277" s="1979"/>
      <c r="O277" s="1826"/>
      <c r="P277" s="1826"/>
      <c r="Q277" s="645"/>
      <c r="R277" s="1826"/>
      <c r="S277" s="645"/>
      <c r="T277" s="1826"/>
      <c r="U277" s="645"/>
      <c r="V277" s="1826"/>
      <c r="W277" s="646"/>
      <c r="X277" s="645"/>
      <c r="Y277" s="645"/>
      <c r="Z277" s="1826"/>
      <c r="AA277" s="645"/>
      <c r="AB277" s="1826"/>
      <c r="AC277" s="646"/>
      <c r="AE277" s="33"/>
      <c r="AF277" s="1982"/>
      <c r="AG277" s="1826"/>
      <c r="AH277" s="1826"/>
      <c r="AI277" s="645"/>
      <c r="AJ277" s="1826"/>
      <c r="AK277" s="645"/>
      <c r="AL277" s="1826"/>
      <c r="AM277" s="645"/>
      <c r="AN277" s="1826"/>
      <c r="AO277" s="646"/>
      <c r="AP277" s="645"/>
      <c r="AQ277" s="645"/>
      <c r="AR277" s="1826"/>
      <c r="AS277" s="645"/>
      <c r="AT277" s="1826"/>
      <c r="AU277" s="646"/>
      <c r="AW277" s="33"/>
      <c r="AX277" s="1979"/>
      <c r="AY277" s="1826"/>
      <c r="AZ277" s="1826"/>
      <c r="BA277" s="645"/>
      <c r="BB277" s="1826"/>
      <c r="BC277" s="645"/>
      <c r="BD277" s="1826"/>
      <c r="BE277" s="645"/>
      <c r="BF277" s="1826"/>
      <c r="BG277" s="646"/>
      <c r="BH277" s="645"/>
      <c r="BI277" s="645"/>
      <c r="BJ277" s="1826"/>
      <c r="BK277" s="645"/>
      <c r="BL277" s="1826"/>
      <c r="BM277" s="646"/>
      <c r="BO277" s="33"/>
      <c r="BP277" s="1979"/>
      <c r="BQ277" s="1826"/>
      <c r="BR277" s="1826"/>
      <c r="BS277" s="645"/>
      <c r="BT277" s="1826"/>
      <c r="BU277" s="645"/>
      <c r="BV277" s="1826"/>
      <c r="BW277" s="645"/>
      <c r="BX277" s="1826"/>
      <c r="BY277" s="646"/>
      <c r="BZ277" s="645"/>
      <c r="CA277" s="645"/>
      <c r="CB277" s="1826"/>
      <c r="CC277" s="645"/>
      <c r="CD277" s="1826"/>
      <c r="CE277" s="646"/>
      <c r="CG277" s="33"/>
      <c r="CH277" s="1979"/>
      <c r="CI277" s="1826"/>
      <c r="CJ277" s="1826"/>
      <c r="CK277" s="645"/>
      <c r="CL277" s="1826"/>
      <c r="CM277" s="645"/>
      <c r="CN277" s="1826"/>
      <c r="CO277" s="645"/>
      <c r="CP277" s="1826"/>
      <c r="CQ277" s="646"/>
      <c r="CR277" s="645"/>
      <c r="CS277" s="645"/>
      <c r="CT277" s="1826"/>
      <c r="CU277" s="645"/>
      <c r="CV277" s="1826"/>
      <c r="CW277" s="646"/>
    </row>
    <row r="278" spans="1:102">
      <c r="A278" s="75" t="str">
        <f>A277</f>
        <v>Other Related Party f</v>
      </c>
      <c r="B278" s="1037" t="s">
        <v>149</v>
      </c>
      <c r="C278" s="254"/>
      <c r="D278" s="587"/>
      <c r="E278" s="71"/>
      <c r="F278" s="1041"/>
      <c r="G278" s="1041"/>
      <c r="H278" s="1041"/>
      <c r="I278" s="1041"/>
      <c r="J278" s="1041"/>
      <c r="K278" s="1041"/>
      <c r="L278" s="59">
        <f>SUM(G278:K278)</f>
        <v>0</v>
      </c>
      <c r="M278" s="989"/>
      <c r="N278" s="1979"/>
      <c r="O278" s="1826"/>
      <c r="P278" s="1826"/>
      <c r="Q278" s="645"/>
      <c r="R278" s="1826"/>
      <c r="S278" s="645"/>
      <c r="T278" s="1826"/>
      <c r="U278" s="645"/>
      <c r="V278" s="1826"/>
      <c r="W278" s="646"/>
      <c r="X278" s="645"/>
      <c r="Y278" s="645"/>
      <c r="Z278" s="1826"/>
      <c r="AA278" s="645"/>
      <c r="AB278" s="1826"/>
      <c r="AC278" s="646"/>
      <c r="AE278" s="33"/>
      <c r="AF278" s="1979"/>
      <c r="AG278" s="1826"/>
      <c r="AH278" s="1826"/>
      <c r="AI278" s="645"/>
      <c r="AJ278" s="1826"/>
      <c r="AK278" s="645"/>
      <c r="AL278" s="1826"/>
      <c r="AM278" s="645"/>
      <c r="AN278" s="1826"/>
      <c r="AO278" s="646"/>
      <c r="AP278" s="645"/>
      <c r="AQ278" s="645"/>
      <c r="AR278" s="1826"/>
      <c r="AS278" s="645"/>
      <c r="AT278" s="1826"/>
      <c r="AU278" s="646"/>
      <c r="AW278" s="33"/>
      <c r="AX278" s="1979"/>
      <c r="AY278" s="1826"/>
      <c r="AZ278" s="1826"/>
      <c r="BA278" s="645"/>
      <c r="BB278" s="1826"/>
      <c r="BC278" s="645"/>
      <c r="BD278" s="1826"/>
      <c r="BE278" s="645"/>
      <c r="BF278" s="1826"/>
      <c r="BG278" s="646"/>
      <c r="BH278" s="645"/>
      <c r="BI278" s="645"/>
      <c r="BJ278" s="1826"/>
      <c r="BK278" s="645"/>
      <c r="BL278" s="1826"/>
      <c r="BM278" s="646"/>
      <c r="BO278" s="33"/>
      <c r="BP278" s="1979"/>
      <c r="BQ278" s="1826"/>
      <c r="BR278" s="1826"/>
      <c r="BS278" s="645"/>
      <c r="BT278" s="1826"/>
      <c r="BU278" s="645"/>
      <c r="BV278" s="1826"/>
      <c r="BW278" s="645"/>
      <c r="BX278" s="1826"/>
      <c r="BY278" s="646"/>
      <c r="BZ278" s="645"/>
      <c r="CA278" s="645"/>
      <c r="CB278" s="1826"/>
      <c r="CC278" s="645"/>
      <c r="CD278" s="1826"/>
      <c r="CE278" s="646"/>
      <c r="CG278" s="33"/>
      <c r="CH278" s="1979"/>
      <c r="CI278" s="1826"/>
      <c r="CJ278" s="1826"/>
      <c r="CK278" s="645"/>
      <c r="CL278" s="1826"/>
      <c r="CM278" s="645"/>
      <c r="CN278" s="1826"/>
      <c r="CO278" s="645"/>
      <c r="CP278" s="1826"/>
      <c r="CQ278" s="646"/>
      <c r="CR278" s="645"/>
      <c r="CS278" s="645"/>
      <c r="CT278" s="1826"/>
      <c r="CU278" s="645"/>
      <c r="CV278" s="1826"/>
      <c r="CW278" s="646"/>
    </row>
    <row r="279" spans="1:102">
      <c r="A279" s="75" t="str">
        <f>A277</f>
        <v>Other Related Party f</v>
      </c>
      <c r="B279" s="1037" t="s">
        <v>150</v>
      </c>
      <c r="C279" s="254"/>
      <c r="D279" s="587"/>
      <c r="E279" s="71"/>
      <c r="F279" s="208">
        <f t="shared" ref="F279:L279" si="446">IF(ISERROR(F278/F277),0,F278/F277)</f>
        <v>0</v>
      </c>
      <c r="G279" s="208">
        <f t="shared" si="446"/>
        <v>0</v>
      </c>
      <c r="H279" s="208">
        <f t="shared" si="446"/>
        <v>0</v>
      </c>
      <c r="I279" s="208">
        <f t="shared" si="446"/>
        <v>0</v>
      </c>
      <c r="J279" s="208">
        <f t="shared" si="446"/>
        <v>0</v>
      </c>
      <c r="K279" s="208">
        <f t="shared" si="446"/>
        <v>0</v>
      </c>
      <c r="L279" s="208">
        <f t="shared" si="446"/>
        <v>0</v>
      </c>
      <c r="M279" s="989"/>
      <c r="N279" s="1979"/>
      <c r="O279" s="1826"/>
      <c r="P279" s="1826"/>
      <c r="Q279" s="645"/>
      <c r="R279" s="1826"/>
      <c r="S279" s="645"/>
      <c r="T279" s="1826"/>
      <c r="U279" s="645"/>
      <c r="V279" s="1826"/>
      <c r="W279" s="646"/>
      <c r="X279" s="645"/>
      <c r="Y279" s="645"/>
      <c r="Z279" s="1826"/>
      <c r="AA279" s="645"/>
      <c r="AB279" s="1826"/>
      <c r="AC279" s="646"/>
      <c r="AE279" s="33"/>
      <c r="AF279" s="1982"/>
      <c r="AG279" s="1826"/>
      <c r="AH279" s="1826"/>
      <c r="AI279" s="645"/>
      <c r="AJ279" s="1826"/>
      <c r="AK279" s="645"/>
      <c r="AL279" s="1826"/>
      <c r="AM279" s="645"/>
      <c r="AN279" s="1826"/>
      <c r="AO279" s="646"/>
      <c r="AP279" s="645"/>
      <c r="AQ279" s="645"/>
      <c r="AR279" s="1826"/>
      <c r="AS279" s="645"/>
      <c r="AT279" s="1826"/>
      <c r="AU279" s="646"/>
      <c r="AW279" s="33"/>
      <c r="AX279" s="1979"/>
      <c r="AY279" s="1826"/>
      <c r="AZ279" s="1826"/>
      <c r="BA279" s="645"/>
      <c r="BB279" s="1826"/>
      <c r="BC279" s="645"/>
      <c r="BD279" s="1826"/>
      <c r="BE279" s="645"/>
      <c r="BF279" s="1826"/>
      <c r="BG279" s="646"/>
      <c r="BH279" s="645"/>
      <c r="BI279" s="645"/>
      <c r="BJ279" s="1826"/>
      <c r="BK279" s="645"/>
      <c r="BL279" s="1826"/>
      <c r="BM279" s="646"/>
      <c r="BO279" s="33"/>
      <c r="BP279" s="1979"/>
      <c r="BQ279" s="1826"/>
      <c r="BR279" s="1826"/>
      <c r="BS279" s="645"/>
      <c r="BT279" s="1826"/>
      <c r="BU279" s="645"/>
      <c r="BV279" s="1826"/>
      <c r="BW279" s="645"/>
      <c r="BX279" s="1826"/>
      <c r="BY279" s="646"/>
      <c r="BZ279" s="645"/>
      <c r="CA279" s="645"/>
      <c r="CB279" s="1826"/>
      <c r="CC279" s="645"/>
      <c r="CD279" s="1826"/>
      <c r="CE279" s="646"/>
      <c r="CG279" s="33"/>
      <c r="CH279" s="1979"/>
      <c r="CI279" s="1826"/>
      <c r="CJ279" s="1826"/>
      <c r="CK279" s="645"/>
      <c r="CL279" s="1826"/>
      <c r="CM279" s="645"/>
      <c r="CN279" s="1826"/>
      <c r="CO279" s="645"/>
      <c r="CP279" s="1826"/>
      <c r="CQ279" s="646"/>
      <c r="CR279" s="645"/>
      <c r="CS279" s="645"/>
      <c r="CT279" s="1826"/>
      <c r="CU279" s="645"/>
      <c r="CV279" s="1826"/>
      <c r="CW279" s="646"/>
    </row>
    <row r="280" spans="1:102">
      <c r="A280" s="1037" t="s">
        <v>151</v>
      </c>
      <c r="B280" s="1037" t="s">
        <v>148</v>
      </c>
      <c r="C280" s="254"/>
      <c r="D280" s="587"/>
      <c r="E280" s="71"/>
      <c r="F280" s="1041"/>
      <c r="G280" s="1041"/>
      <c r="H280" s="1041"/>
      <c r="I280" s="1041"/>
      <c r="J280" s="1041"/>
      <c r="K280" s="1041"/>
      <c r="L280" s="59">
        <f>SUM(G280:K280)</f>
        <v>0</v>
      </c>
      <c r="M280" s="989"/>
      <c r="N280" s="1979"/>
      <c r="O280" s="1826"/>
      <c r="P280" s="1826"/>
      <c r="Q280" s="645"/>
      <c r="R280" s="1826"/>
      <c r="S280" s="645"/>
      <c r="T280" s="1826"/>
      <c r="U280" s="645"/>
      <c r="V280" s="1826"/>
      <c r="W280" s="646"/>
      <c r="X280" s="645"/>
      <c r="Y280" s="645"/>
      <c r="Z280" s="1826"/>
      <c r="AA280" s="645"/>
      <c r="AB280" s="1826"/>
      <c r="AC280" s="646"/>
      <c r="AE280" s="33"/>
      <c r="AF280" s="1982"/>
      <c r="AG280" s="1826"/>
      <c r="AH280" s="1826"/>
      <c r="AI280" s="645"/>
      <c r="AJ280" s="1826"/>
      <c r="AK280" s="645"/>
      <c r="AL280" s="1826"/>
      <c r="AM280" s="645"/>
      <c r="AN280" s="1826"/>
      <c r="AO280" s="646"/>
      <c r="AP280" s="645"/>
      <c r="AQ280" s="645"/>
      <c r="AR280" s="1826"/>
      <c r="AS280" s="645"/>
      <c r="AT280" s="1826"/>
      <c r="AU280" s="646"/>
      <c r="AW280" s="33"/>
      <c r="AX280" s="1979"/>
      <c r="AY280" s="1826"/>
      <c r="AZ280" s="1826"/>
      <c r="BA280" s="645"/>
      <c r="BB280" s="1826"/>
      <c r="BC280" s="645"/>
      <c r="BD280" s="1826"/>
      <c r="BE280" s="645"/>
      <c r="BF280" s="1826"/>
      <c r="BG280" s="646"/>
      <c r="BH280" s="645"/>
      <c r="BI280" s="645"/>
      <c r="BJ280" s="1826"/>
      <c r="BK280" s="645"/>
      <c r="BL280" s="1826"/>
      <c r="BM280" s="646"/>
      <c r="BO280" s="33"/>
      <c r="BP280" s="1979"/>
      <c r="BQ280" s="1826"/>
      <c r="BR280" s="1826"/>
      <c r="BS280" s="645"/>
      <c r="BT280" s="1826"/>
      <c r="BU280" s="645"/>
      <c r="BV280" s="1826"/>
      <c r="BW280" s="645"/>
      <c r="BX280" s="1826"/>
      <c r="BY280" s="646"/>
      <c r="BZ280" s="645"/>
      <c r="CA280" s="645"/>
      <c r="CB280" s="1826"/>
      <c r="CC280" s="645"/>
      <c r="CD280" s="1826"/>
      <c r="CE280" s="646"/>
      <c r="CG280" s="33"/>
      <c r="CH280" s="1979"/>
      <c r="CI280" s="1826"/>
      <c r="CJ280" s="1826"/>
      <c r="CK280" s="645"/>
      <c r="CL280" s="1826"/>
      <c r="CM280" s="645"/>
      <c r="CN280" s="1826"/>
      <c r="CO280" s="645"/>
      <c r="CP280" s="1826"/>
      <c r="CQ280" s="646"/>
      <c r="CR280" s="645"/>
      <c r="CS280" s="645"/>
      <c r="CT280" s="1826"/>
      <c r="CU280" s="645"/>
      <c r="CV280" s="1826"/>
      <c r="CW280" s="646"/>
    </row>
    <row r="281" spans="1:102">
      <c r="A281" s="1037" t="s">
        <v>151</v>
      </c>
      <c r="B281" s="1037" t="s">
        <v>149</v>
      </c>
      <c r="C281" s="254"/>
      <c r="D281" s="587"/>
      <c r="E281" s="71"/>
      <c r="F281" s="1041"/>
      <c r="G281" s="1041"/>
      <c r="H281" s="1041"/>
      <c r="I281" s="1041"/>
      <c r="J281" s="1041"/>
      <c r="K281" s="1041"/>
      <c r="L281" s="59">
        <f>SUM(G281:K281)</f>
        <v>0</v>
      </c>
      <c r="M281" s="989"/>
      <c r="N281" s="1979"/>
      <c r="O281" s="1826"/>
      <c r="P281" s="1826"/>
      <c r="Q281" s="645"/>
      <c r="R281" s="1826"/>
      <c r="S281" s="645"/>
      <c r="T281" s="1826"/>
      <c r="U281" s="645"/>
      <c r="V281" s="1826"/>
      <c r="W281" s="646"/>
      <c r="X281" s="645"/>
      <c r="Y281" s="645"/>
      <c r="Z281" s="1826"/>
      <c r="AA281" s="645"/>
      <c r="AB281" s="1826"/>
      <c r="AC281" s="646"/>
      <c r="AE281" s="33"/>
      <c r="AF281" s="1979"/>
      <c r="AG281" s="1826"/>
      <c r="AH281" s="1826"/>
      <c r="AI281" s="645"/>
      <c r="AJ281" s="1826"/>
      <c r="AK281" s="645"/>
      <c r="AL281" s="1826"/>
      <c r="AM281" s="645"/>
      <c r="AN281" s="1826"/>
      <c r="AO281" s="646"/>
      <c r="AP281" s="645"/>
      <c r="AQ281" s="645"/>
      <c r="AR281" s="1826"/>
      <c r="AS281" s="645"/>
      <c r="AT281" s="1826"/>
      <c r="AU281" s="646"/>
      <c r="AW281" s="33"/>
      <c r="AX281" s="1979"/>
      <c r="AY281" s="1826"/>
      <c r="AZ281" s="1826"/>
      <c r="BA281" s="645"/>
      <c r="BB281" s="1826"/>
      <c r="BC281" s="645"/>
      <c r="BD281" s="1826"/>
      <c r="BE281" s="645"/>
      <c r="BF281" s="1826"/>
      <c r="BG281" s="646"/>
      <c r="BH281" s="645"/>
      <c r="BI281" s="645"/>
      <c r="BJ281" s="1826"/>
      <c r="BK281" s="645"/>
      <c r="BL281" s="1826"/>
      <c r="BM281" s="646"/>
      <c r="BO281" s="33"/>
      <c r="BP281" s="1979"/>
      <c r="BQ281" s="1826"/>
      <c r="BR281" s="1826"/>
      <c r="BS281" s="645"/>
      <c r="BT281" s="1826"/>
      <c r="BU281" s="645"/>
      <c r="BV281" s="1826"/>
      <c r="BW281" s="645"/>
      <c r="BX281" s="1826"/>
      <c r="BY281" s="646"/>
      <c r="BZ281" s="645"/>
      <c r="CA281" s="645"/>
      <c r="CB281" s="1826"/>
      <c r="CC281" s="645"/>
      <c r="CD281" s="1826"/>
      <c r="CE281" s="646"/>
      <c r="CG281" s="33"/>
      <c r="CH281" s="1979"/>
      <c r="CI281" s="1826"/>
      <c r="CJ281" s="1826"/>
      <c r="CK281" s="645"/>
      <c r="CL281" s="1826"/>
      <c r="CM281" s="645"/>
      <c r="CN281" s="1826"/>
      <c r="CO281" s="645"/>
      <c r="CP281" s="1826"/>
      <c r="CQ281" s="646"/>
      <c r="CR281" s="645"/>
      <c r="CS281" s="645"/>
      <c r="CT281" s="1826"/>
      <c r="CU281" s="645"/>
      <c r="CV281" s="1826"/>
      <c r="CW281" s="646"/>
    </row>
    <row r="282" spans="1:102">
      <c r="A282" s="1037" t="s">
        <v>151</v>
      </c>
      <c r="B282" s="1037" t="s">
        <v>150</v>
      </c>
      <c r="C282" s="254"/>
      <c r="D282" s="587"/>
      <c r="E282" s="71"/>
      <c r="F282" s="208">
        <f t="shared" ref="F282:L282" si="447">IF(ISERROR(F281/F280),0,F281/F280)</f>
        <v>0</v>
      </c>
      <c r="G282" s="208">
        <f t="shared" si="447"/>
        <v>0</v>
      </c>
      <c r="H282" s="208">
        <f t="shared" si="447"/>
        <v>0</v>
      </c>
      <c r="I282" s="208">
        <f t="shared" si="447"/>
        <v>0</v>
      </c>
      <c r="J282" s="208">
        <f t="shared" si="447"/>
        <v>0</v>
      </c>
      <c r="K282" s="208">
        <f t="shared" si="447"/>
        <v>0</v>
      </c>
      <c r="L282" s="1827">
        <f t="shared" si="447"/>
        <v>0</v>
      </c>
      <c r="M282" s="989"/>
      <c r="N282" s="1979"/>
      <c r="O282" s="1828"/>
      <c r="P282" s="1826"/>
      <c r="Q282" s="645"/>
      <c r="R282" s="1826"/>
      <c r="S282" s="645"/>
      <c r="T282" s="1826"/>
      <c r="U282" s="645"/>
      <c r="V282" s="1826"/>
      <c r="W282" s="646"/>
      <c r="X282" s="645"/>
      <c r="Y282" s="645"/>
      <c r="Z282" s="1826"/>
      <c r="AA282" s="645"/>
      <c r="AB282" s="1826"/>
      <c r="AC282" s="646"/>
      <c r="AE282" s="33"/>
      <c r="AF282" s="1979"/>
      <c r="AG282" s="1828"/>
      <c r="AH282" s="1826"/>
      <c r="AI282" s="645"/>
      <c r="AJ282" s="1826"/>
      <c r="AK282" s="645"/>
      <c r="AL282" s="1826"/>
      <c r="AM282" s="645"/>
      <c r="AN282" s="1826"/>
      <c r="AO282" s="646"/>
      <c r="AP282" s="645"/>
      <c r="AQ282" s="645"/>
      <c r="AR282" s="1826"/>
      <c r="AS282" s="645"/>
      <c r="AT282" s="1826"/>
      <c r="AU282" s="646"/>
      <c r="AW282" s="33"/>
      <c r="AX282" s="1979"/>
      <c r="AY282" s="1828"/>
      <c r="AZ282" s="1826"/>
      <c r="BA282" s="645"/>
      <c r="BB282" s="1826"/>
      <c r="BC282" s="645"/>
      <c r="BD282" s="1826"/>
      <c r="BE282" s="645"/>
      <c r="BF282" s="1826"/>
      <c r="BG282" s="646"/>
      <c r="BH282" s="645"/>
      <c r="BI282" s="645"/>
      <c r="BJ282" s="1826"/>
      <c r="BK282" s="645"/>
      <c r="BL282" s="1826"/>
      <c r="BM282" s="646"/>
      <c r="BO282" s="33"/>
      <c r="BP282" s="1979"/>
      <c r="BQ282" s="1828"/>
      <c r="BR282" s="1826"/>
      <c r="BS282" s="645"/>
      <c r="BT282" s="1826"/>
      <c r="BU282" s="645"/>
      <c r="BV282" s="1826"/>
      <c r="BW282" s="645"/>
      <c r="BX282" s="1826"/>
      <c r="BY282" s="646"/>
      <c r="BZ282" s="645"/>
      <c r="CA282" s="645"/>
      <c r="CB282" s="1826"/>
      <c r="CC282" s="645"/>
      <c r="CD282" s="1826"/>
      <c r="CE282" s="646"/>
      <c r="CG282" s="33"/>
      <c r="CH282" s="1979"/>
      <c r="CI282" s="1828"/>
      <c r="CJ282" s="1826"/>
      <c r="CK282" s="645"/>
      <c r="CL282" s="1826"/>
      <c r="CM282" s="645"/>
      <c r="CN282" s="1826"/>
      <c r="CO282" s="645"/>
      <c r="CP282" s="1826"/>
      <c r="CQ282" s="646"/>
      <c r="CR282" s="645"/>
      <c r="CS282" s="645"/>
      <c r="CT282" s="1826"/>
      <c r="CU282" s="645"/>
      <c r="CV282" s="1826"/>
      <c r="CW282" s="646"/>
    </row>
    <row r="283" spans="1:102">
      <c r="A283" s="1280" t="s">
        <v>1338</v>
      </c>
      <c r="F283" s="1829">
        <f t="shared" ref="F283:K283" si="448">IF(F258&gt;0,IF(F280&gt;=(0.75*SUM(F258,F262,F265,F268,F271,F274,F277,F280)),"Allowed","Disallowed"),0)</f>
        <v>0</v>
      </c>
      <c r="G283" s="1829">
        <f t="shared" si="448"/>
        <v>0</v>
      </c>
      <c r="H283" s="1829">
        <f t="shared" si="448"/>
        <v>0</v>
      </c>
      <c r="I283" s="1829">
        <f t="shared" si="448"/>
        <v>0</v>
      </c>
      <c r="J283" s="1829">
        <f t="shared" si="448"/>
        <v>0</v>
      </c>
      <c r="K283" s="1829">
        <f t="shared" si="448"/>
        <v>0</v>
      </c>
      <c r="L283" s="1822"/>
      <c r="M283" s="989"/>
      <c r="N283" s="1979"/>
      <c r="O283" s="574">
        <f>O259</f>
        <v>0</v>
      </c>
      <c r="P283" s="574">
        <f t="shared" ref="P283:R283" si="449">P259</f>
        <v>0</v>
      </c>
      <c r="Q283" s="1830">
        <f t="shared" si="449"/>
        <v>0</v>
      </c>
      <c r="R283" s="574">
        <f t="shared" si="449"/>
        <v>0</v>
      </c>
      <c r="S283" s="587"/>
      <c r="T283" s="574">
        <f>T259</f>
        <v>0</v>
      </c>
      <c r="U283" s="1830">
        <f t="shared" ref="U283:W283" si="450">U259</f>
        <v>0</v>
      </c>
      <c r="V283" s="574">
        <f t="shared" si="450"/>
        <v>0</v>
      </c>
      <c r="W283" s="584">
        <f t="shared" si="450"/>
        <v>0</v>
      </c>
      <c r="X283" s="1822"/>
      <c r="Y283" s="1037" t="s">
        <v>1620</v>
      </c>
      <c r="Z283" s="574">
        <f>IF(AD259="disallowed",0,Z259)</f>
        <v>0</v>
      </c>
      <c r="AA283" s="574">
        <f>IF(AD259="disallowed",0,AA259)</f>
        <v>0</v>
      </c>
      <c r="AB283" s="574">
        <f>IF(AD259="disallowed",0,AB259)</f>
        <v>0</v>
      </c>
      <c r="AC283" s="574">
        <f>IF(AD259="disallowed",0,AC259)</f>
        <v>0</v>
      </c>
      <c r="AE283" s="33"/>
      <c r="AF283" s="1979"/>
      <c r="AG283" s="574">
        <f>AG259</f>
        <v>0</v>
      </c>
      <c r="AH283" s="574">
        <f t="shared" ref="AH283:AJ283" si="451">AH259</f>
        <v>0</v>
      </c>
      <c r="AI283" s="1830">
        <f t="shared" si="451"/>
        <v>0</v>
      </c>
      <c r="AJ283" s="574">
        <f t="shared" si="451"/>
        <v>0</v>
      </c>
      <c r="AK283" s="587"/>
      <c r="AL283" s="574">
        <f>AL259</f>
        <v>0</v>
      </c>
      <c r="AM283" s="1830">
        <f t="shared" ref="AM283:AO283" si="452">AM259</f>
        <v>0</v>
      </c>
      <c r="AN283" s="574">
        <f t="shared" si="452"/>
        <v>0</v>
      </c>
      <c r="AO283" s="584">
        <f t="shared" si="452"/>
        <v>0</v>
      </c>
      <c r="AP283" s="1822"/>
      <c r="AQ283" s="1037" t="s">
        <v>1620</v>
      </c>
      <c r="AR283" s="574">
        <f>IF(AV259="disallowed",0,AR259)</f>
        <v>0</v>
      </c>
      <c r="AS283" s="574">
        <f>IF(AV259="disallowed",0,AS259)</f>
        <v>0</v>
      </c>
      <c r="AT283" s="574">
        <f>IF(AV259="disallowed",0,AT259)</f>
        <v>0</v>
      </c>
      <c r="AU283" s="574">
        <f>IF(AV259="disallowed",0,AU259)</f>
        <v>0</v>
      </c>
      <c r="AW283" s="33"/>
      <c r="AX283" s="1979"/>
      <c r="AY283" s="574">
        <f>AY259</f>
        <v>0</v>
      </c>
      <c r="AZ283" s="574">
        <f t="shared" ref="AZ283:BB283" si="453">AZ259</f>
        <v>0</v>
      </c>
      <c r="BA283" s="1830">
        <f t="shared" si="453"/>
        <v>0</v>
      </c>
      <c r="BB283" s="574">
        <f t="shared" si="453"/>
        <v>0</v>
      </c>
      <c r="BC283" s="587"/>
      <c r="BD283" s="574">
        <f>BD259</f>
        <v>0</v>
      </c>
      <c r="BE283" s="1830">
        <f t="shared" ref="BE283:BG283" si="454">BE259</f>
        <v>0</v>
      </c>
      <c r="BF283" s="574">
        <f t="shared" si="454"/>
        <v>0</v>
      </c>
      <c r="BG283" s="584">
        <f t="shared" si="454"/>
        <v>0</v>
      </c>
      <c r="BH283" s="1822"/>
      <c r="BI283" s="1037" t="s">
        <v>1620</v>
      </c>
      <c r="BJ283" s="574">
        <f>IF(BN259="disallowed",0,BJ259)</f>
        <v>0</v>
      </c>
      <c r="BK283" s="574">
        <f>IF(BN259="disallowed",0,BK259)</f>
        <v>0</v>
      </c>
      <c r="BL283" s="574">
        <f>IF(BN259="disallowed",0,BL259)</f>
        <v>0</v>
      </c>
      <c r="BM283" s="574">
        <f>IF(BN259="disallowed",0,BM259)</f>
        <v>0</v>
      </c>
      <c r="BO283" s="33"/>
      <c r="BP283" s="1979"/>
      <c r="BQ283" s="574">
        <f>BQ259</f>
        <v>0</v>
      </c>
      <c r="BR283" s="574">
        <f t="shared" ref="BR283:BT283" si="455">BR259</f>
        <v>0</v>
      </c>
      <c r="BS283" s="1830">
        <f t="shared" si="455"/>
        <v>0</v>
      </c>
      <c r="BT283" s="574">
        <f t="shared" si="455"/>
        <v>0</v>
      </c>
      <c r="BU283" s="587"/>
      <c r="BV283" s="574">
        <f>BV259</f>
        <v>0</v>
      </c>
      <c r="BW283" s="1830">
        <f t="shared" ref="BW283:BY283" si="456">BW259</f>
        <v>0</v>
      </c>
      <c r="BX283" s="574">
        <f t="shared" si="456"/>
        <v>0</v>
      </c>
      <c r="BY283" s="584">
        <f t="shared" si="456"/>
        <v>0</v>
      </c>
      <c r="BZ283" s="1822"/>
      <c r="CA283" s="1037" t="s">
        <v>1620</v>
      </c>
      <c r="CB283" s="574">
        <f>IF(CF259="disallowed",0,CB259)</f>
        <v>0</v>
      </c>
      <c r="CC283" s="574">
        <f>IF(CF259="disallowed",0,CC259)</f>
        <v>0</v>
      </c>
      <c r="CD283" s="574">
        <f>IF(CF259="disallowed",0,CD259)</f>
        <v>0</v>
      </c>
      <c r="CE283" s="574">
        <f>IF(CF259="disallowed",0,CE259)</f>
        <v>0</v>
      </c>
      <c r="CG283" s="33"/>
      <c r="CH283" s="1979"/>
      <c r="CI283" s="574">
        <f>CI259</f>
        <v>0</v>
      </c>
      <c r="CJ283" s="574">
        <f t="shared" ref="CJ283:CL283" si="457">CJ259</f>
        <v>0</v>
      </c>
      <c r="CK283" s="1830">
        <f t="shared" si="457"/>
        <v>0</v>
      </c>
      <c r="CL283" s="574">
        <f t="shared" si="457"/>
        <v>0</v>
      </c>
      <c r="CM283" s="587"/>
      <c r="CN283" s="574">
        <f>CN259</f>
        <v>0</v>
      </c>
      <c r="CO283" s="1830">
        <f t="shared" ref="CO283:CQ283" si="458">CO259</f>
        <v>0</v>
      </c>
      <c r="CP283" s="574">
        <f t="shared" si="458"/>
        <v>0</v>
      </c>
      <c r="CQ283" s="584">
        <f t="shared" si="458"/>
        <v>0</v>
      </c>
      <c r="CR283" s="1822"/>
      <c r="CS283" s="1037" t="s">
        <v>1620</v>
      </c>
      <c r="CT283" s="574">
        <f>IF(CX259="disallowed",0,CT259)</f>
        <v>0</v>
      </c>
      <c r="CU283" s="574">
        <f>IF(CX259="disallowed",0,CU259)</f>
        <v>0</v>
      </c>
      <c r="CV283" s="574">
        <f>IF(CX259="disallowed",0,CV259)</f>
        <v>0</v>
      </c>
      <c r="CW283" s="574">
        <f>IF(CX259="disallowed",0,CW259)</f>
        <v>0</v>
      </c>
    </row>
    <row r="284" spans="1:102" ht="38.25">
      <c r="M284" s="989"/>
      <c r="N284" s="1979"/>
      <c r="O284" s="1814" t="s">
        <v>1601</v>
      </c>
      <c r="P284" s="1814"/>
      <c r="Q284" s="1814"/>
      <c r="R284" s="1814"/>
      <c r="S284" s="580"/>
      <c r="T284" s="1814" t="s">
        <v>1603</v>
      </c>
      <c r="U284" s="1814"/>
      <c r="V284" s="1814"/>
      <c r="W284" s="1814"/>
      <c r="X284" s="1815"/>
      <c r="Y284" s="1815"/>
      <c r="Z284" s="1816" t="s">
        <v>1337</v>
      </c>
      <c r="AA284" s="1816"/>
      <c r="AB284" s="1816"/>
      <c r="AC284" s="1816"/>
      <c r="AE284" s="33"/>
      <c r="AF284" s="1979"/>
      <c r="AG284" s="1814" t="s">
        <v>1601</v>
      </c>
      <c r="AH284" s="1814"/>
      <c r="AI284" s="1814"/>
      <c r="AJ284" s="1814"/>
      <c r="AK284" s="580"/>
      <c r="AL284" s="1814" t="s">
        <v>1603</v>
      </c>
      <c r="AM284" s="1814"/>
      <c r="AN284" s="1814"/>
      <c r="AO284" s="1814"/>
      <c r="AP284" s="1815"/>
      <c r="AQ284" s="1815"/>
      <c r="AR284" s="1816" t="s">
        <v>1337</v>
      </c>
      <c r="AS284" s="1816"/>
      <c r="AT284" s="1816"/>
      <c r="AU284" s="1816"/>
      <c r="AW284" s="33"/>
      <c r="AX284" s="1979"/>
      <c r="AY284" s="1814" t="s">
        <v>1601</v>
      </c>
      <c r="AZ284" s="1814"/>
      <c r="BA284" s="1814"/>
      <c r="BB284" s="1814"/>
      <c r="BC284" s="580"/>
      <c r="BD284" s="1814" t="s">
        <v>1603</v>
      </c>
      <c r="BE284" s="1814"/>
      <c r="BF284" s="1814"/>
      <c r="BG284" s="1814"/>
      <c r="BH284" s="1815"/>
      <c r="BI284" s="1815"/>
      <c r="BJ284" s="1816" t="s">
        <v>1337</v>
      </c>
      <c r="BK284" s="1816"/>
      <c r="BL284" s="1816"/>
      <c r="BM284" s="1816"/>
      <c r="BO284" s="33"/>
      <c r="BP284" s="1979"/>
      <c r="BQ284" s="1814" t="s">
        <v>1601</v>
      </c>
      <c r="BR284" s="1814"/>
      <c r="BS284" s="1814"/>
      <c r="BT284" s="1814"/>
      <c r="BU284" s="580"/>
      <c r="BV284" s="1814" t="s">
        <v>1603</v>
      </c>
      <c r="BW284" s="1814"/>
      <c r="BX284" s="1814"/>
      <c r="BY284" s="1814"/>
      <c r="BZ284" s="1815"/>
      <c r="CA284" s="1815"/>
      <c r="CB284" s="1816" t="s">
        <v>1337</v>
      </c>
      <c r="CC284" s="1816"/>
      <c r="CD284" s="1816"/>
      <c r="CE284" s="1816"/>
      <c r="CG284" s="33"/>
      <c r="CH284" s="1979"/>
      <c r="CI284" s="1814" t="s">
        <v>1601</v>
      </c>
      <c r="CJ284" s="1814"/>
      <c r="CK284" s="1814"/>
      <c r="CL284" s="1814"/>
      <c r="CM284" s="580"/>
      <c r="CN284" s="1814" t="s">
        <v>1603</v>
      </c>
      <c r="CO284" s="1814"/>
      <c r="CP284" s="1814"/>
      <c r="CQ284" s="1814"/>
      <c r="CR284" s="1815"/>
      <c r="CS284" s="1815"/>
      <c r="CT284" s="1816" t="s">
        <v>1337</v>
      </c>
      <c r="CU284" s="1816"/>
      <c r="CV284" s="1816"/>
      <c r="CW284" s="1816"/>
    </row>
    <row r="285" spans="1:102" ht="51">
      <c r="A285" s="583" t="str">
        <f>Cover!C31</f>
        <v>- none -</v>
      </c>
      <c r="M285" s="989"/>
      <c r="N285" s="1979"/>
      <c r="O285" s="1042" t="s">
        <v>1309</v>
      </c>
      <c r="P285" s="1817" t="s">
        <v>1602</v>
      </c>
      <c r="Q285" s="1817" t="s">
        <v>199</v>
      </c>
      <c r="R285" s="1817" t="s">
        <v>317</v>
      </c>
      <c r="S285" s="1310"/>
      <c r="T285" s="1042" t="s">
        <v>1309</v>
      </c>
      <c r="U285" s="1817" t="s">
        <v>1602</v>
      </c>
      <c r="V285" s="1817" t="s">
        <v>199</v>
      </c>
      <c r="W285" s="1817" t="s">
        <v>317</v>
      </c>
      <c r="X285" s="1310"/>
      <c r="Y285" s="1036"/>
      <c r="Z285" s="1042" t="s">
        <v>1309</v>
      </c>
      <c r="AA285" s="1817" t="s">
        <v>1602</v>
      </c>
      <c r="AB285" s="1817" t="s">
        <v>199</v>
      </c>
      <c r="AC285" s="1817" t="s">
        <v>317</v>
      </c>
      <c r="AE285" s="33"/>
      <c r="AF285" s="1979"/>
      <c r="AG285" s="1042" t="s">
        <v>1309</v>
      </c>
      <c r="AH285" s="1817" t="s">
        <v>1602</v>
      </c>
      <c r="AI285" s="1817" t="s">
        <v>199</v>
      </c>
      <c r="AJ285" s="1817" t="s">
        <v>317</v>
      </c>
      <c r="AK285" s="1310"/>
      <c r="AL285" s="1042" t="s">
        <v>1309</v>
      </c>
      <c r="AM285" s="1817" t="s">
        <v>1602</v>
      </c>
      <c r="AN285" s="1817" t="s">
        <v>199</v>
      </c>
      <c r="AO285" s="1817" t="s">
        <v>317</v>
      </c>
      <c r="AP285" s="1310"/>
      <c r="AQ285" s="1036"/>
      <c r="AR285" s="1042" t="s">
        <v>1309</v>
      </c>
      <c r="AS285" s="1817" t="s">
        <v>1602</v>
      </c>
      <c r="AT285" s="1817" t="s">
        <v>199</v>
      </c>
      <c r="AU285" s="1817" t="s">
        <v>317</v>
      </c>
      <c r="AW285" s="33"/>
      <c r="AX285" s="1979"/>
      <c r="AY285" s="1042" t="s">
        <v>1309</v>
      </c>
      <c r="AZ285" s="1817" t="s">
        <v>1602</v>
      </c>
      <c r="BA285" s="1817" t="s">
        <v>199</v>
      </c>
      <c r="BB285" s="1817" t="s">
        <v>317</v>
      </c>
      <c r="BC285" s="1310"/>
      <c r="BD285" s="1042" t="s">
        <v>1309</v>
      </c>
      <c r="BE285" s="1817" t="s">
        <v>1602</v>
      </c>
      <c r="BF285" s="1817" t="s">
        <v>199</v>
      </c>
      <c r="BG285" s="1817" t="s">
        <v>317</v>
      </c>
      <c r="BH285" s="1310"/>
      <c r="BI285" s="1036"/>
      <c r="BJ285" s="1042" t="s">
        <v>1309</v>
      </c>
      <c r="BK285" s="1817" t="s">
        <v>1602</v>
      </c>
      <c r="BL285" s="1817" t="s">
        <v>199</v>
      </c>
      <c r="BM285" s="1817" t="s">
        <v>317</v>
      </c>
      <c r="BO285" s="33"/>
      <c r="BP285" s="1979"/>
      <c r="BQ285" s="1042" t="s">
        <v>1309</v>
      </c>
      <c r="BR285" s="1817" t="s">
        <v>1602</v>
      </c>
      <c r="BS285" s="1817" t="s">
        <v>199</v>
      </c>
      <c r="BT285" s="1817" t="s">
        <v>317</v>
      </c>
      <c r="BU285" s="1310"/>
      <c r="BV285" s="1042" t="s">
        <v>1309</v>
      </c>
      <c r="BW285" s="1817" t="s">
        <v>1602</v>
      </c>
      <c r="BX285" s="1817" t="s">
        <v>199</v>
      </c>
      <c r="BY285" s="1817" t="s">
        <v>317</v>
      </c>
      <c r="BZ285" s="1310"/>
      <c r="CA285" s="1036"/>
      <c r="CB285" s="1042" t="s">
        <v>1309</v>
      </c>
      <c r="CC285" s="1817" t="s">
        <v>1602</v>
      </c>
      <c r="CD285" s="1817" t="s">
        <v>199</v>
      </c>
      <c r="CE285" s="1817" t="s">
        <v>317</v>
      </c>
      <c r="CG285" s="33"/>
      <c r="CH285" s="1979"/>
      <c r="CI285" s="1042" t="s">
        <v>1309</v>
      </c>
      <c r="CJ285" s="1817" t="s">
        <v>1602</v>
      </c>
      <c r="CK285" s="1817" t="s">
        <v>199</v>
      </c>
      <c r="CL285" s="1817" t="s">
        <v>317</v>
      </c>
      <c r="CM285" s="1310"/>
      <c r="CN285" s="1042" t="s">
        <v>1309</v>
      </c>
      <c r="CO285" s="1817" t="s">
        <v>1602</v>
      </c>
      <c r="CP285" s="1817" t="s">
        <v>199</v>
      </c>
      <c r="CQ285" s="1817" t="s">
        <v>317</v>
      </c>
      <c r="CR285" s="1310"/>
      <c r="CS285" s="1036"/>
      <c r="CT285" s="1042" t="s">
        <v>1309</v>
      </c>
      <c r="CU285" s="1817" t="s">
        <v>1602</v>
      </c>
      <c r="CV285" s="1817" t="s">
        <v>199</v>
      </c>
      <c r="CW285" s="1817" t="s">
        <v>317</v>
      </c>
    </row>
    <row r="286" spans="1:102">
      <c r="A286" s="49" t="s">
        <v>147</v>
      </c>
      <c r="B286" s="1037" t="s">
        <v>148</v>
      </c>
      <c r="C286" s="254"/>
      <c r="D286" s="587"/>
      <c r="E286" s="71"/>
      <c r="F286" s="1041"/>
      <c r="G286" s="1041"/>
      <c r="H286" s="1041"/>
      <c r="I286" s="1041"/>
      <c r="J286" s="1041"/>
      <c r="K286" s="1041"/>
      <c r="L286" s="59">
        <f>SUM(G286:K286)</f>
        <v>0</v>
      </c>
      <c r="M286" s="989"/>
      <c r="N286" s="1979"/>
      <c r="O286" s="250"/>
      <c r="P286" s="250"/>
      <c r="Q286" s="580"/>
      <c r="R286" s="250"/>
      <c r="S286" s="580"/>
      <c r="T286" s="250"/>
      <c r="U286" s="580"/>
      <c r="V286" s="250"/>
      <c r="W286" s="1818"/>
      <c r="X286" s="580"/>
      <c r="Y286" s="580"/>
      <c r="Z286" s="250"/>
      <c r="AA286" s="580"/>
      <c r="AB286" s="250"/>
      <c r="AC286" s="1818"/>
      <c r="AE286" s="33"/>
      <c r="AF286" s="1979"/>
      <c r="AG286" s="250"/>
      <c r="AH286" s="250"/>
      <c r="AI286" s="580"/>
      <c r="AJ286" s="250"/>
      <c r="AK286" s="580"/>
      <c r="AL286" s="250"/>
      <c r="AM286" s="580"/>
      <c r="AN286" s="250"/>
      <c r="AO286" s="1818"/>
      <c r="AP286" s="580"/>
      <c r="AQ286" s="580"/>
      <c r="AR286" s="250"/>
      <c r="AS286" s="580"/>
      <c r="AT286" s="250"/>
      <c r="AU286" s="1818"/>
      <c r="AW286" s="33"/>
      <c r="AX286" s="1979"/>
      <c r="AY286" s="250"/>
      <c r="AZ286" s="250"/>
      <c r="BA286" s="580"/>
      <c r="BB286" s="250"/>
      <c r="BC286" s="580"/>
      <c r="BD286" s="250"/>
      <c r="BE286" s="580"/>
      <c r="BF286" s="250"/>
      <c r="BG286" s="1818"/>
      <c r="BH286" s="580"/>
      <c r="BI286" s="580"/>
      <c r="BJ286" s="250"/>
      <c r="BK286" s="580"/>
      <c r="BL286" s="250"/>
      <c r="BM286" s="1818"/>
      <c r="BO286" s="33"/>
      <c r="BP286" s="1979"/>
      <c r="BQ286" s="250"/>
      <c r="BR286" s="250"/>
      <c r="BS286" s="580"/>
      <c r="BT286" s="250"/>
      <c r="BU286" s="580"/>
      <c r="BV286" s="250"/>
      <c r="BW286" s="580"/>
      <c r="BX286" s="250"/>
      <c r="BY286" s="1818"/>
      <c r="BZ286" s="580"/>
      <c r="CA286" s="580"/>
      <c r="CB286" s="250"/>
      <c r="CC286" s="580"/>
      <c r="CD286" s="250"/>
      <c r="CE286" s="1818"/>
      <c r="CG286" s="33"/>
      <c r="CH286" s="1979"/>
      <c r="CI286" s="250"/>
      <c r="CJ286" s="250"/>
      <c r="CK286" s="580"/>
      <c r="CL286" s="250"/>
      <c r="CM286" s="580"/>
      <c r="CN286" s="250"/>
      <c r="CO286" s="580"/>
      <c r="CP286" s="250"/>
      <c r="CQ286" s="1818"/>
      <c r="CR286" s="580"/>
      <c r="CS286" s="580"/>
      <c r="CT286" s="250"/>
      <c r="CU286" s="580"/>
      <c r="CV286" s="250"/>
      <c r="CW286" s="1818"/>
    </row>
    <row r="287" spans="1:102">
      <c r="A287" s="49" t="s">
        <v>147</v>
      </c>
      <c r="B287" s="1037" t="s">
        <v>149</v>
      </c>
      <c r="C287" s="254"/>
      <c r="D287" s="587"/>
      <c r="E287" s="71"/>
      <c r="F287" s="1041"/>
      <c r="G287" s="1041"/>
      <c r="H287" s="1041"/>
      <c r="I287" s="1041"/>
      <c r="J287" s="1041"/>
      <c r="K287" s="1041"/>
      <c r="L287" s="59">
        <f>SUM(G287:K287)</f>
        <v>0</v>
      </c>
      <c r="M287" s="989"/>
      <c r="N287" s="1979"/>
      <c r="O287" s="583">
        <f>'C1 - Costs Matrix 2011'!$W$71+'C1 - Costs Matrix 2011'!$Q$71</f>
        <v>0</v>
      </c>
      <c r="P287" s="583">
        <f>'C1 - Costs Matrix 2011'!$AQ$71</f>
        <v>0</v>
      </c>
      <c r="Q287" s="1819">
        <f>'C1 - Costs Matrix 2011'!$AG$71</f>
        <v>0</v>
      </c>
      <c r="R287" s="583">
        <f>'C1 - Costs Matrix 2011'!$AP$71</f>
        <v>0</v>
      </c>
      <c r="S287" s="587"/>
      <c r="T287" s="1820"/>
      <c r="U287" s="1821"/>
      <c r="V287" s="14"/>
      <c r="W287" s="1821"/>
      <c r="X287" s="1822"/>
      <c r="Y287" s="1389" t="s">
        <v>1622</v>
      </c>
      <c r="Z287" s="1823">
        <f>O287-T287</f>
        <v>0</v>
      </c>
      <c r="AA287" s="1824">
        <f t="shared" ref="AA287:AC287" si="459">P287-U287</f>
        <v>0</v>
      </c>
      <c r="AB287" s="1823">
        <f t="shared" si="459"/>
        <v>0</v>
      </c>
      <c r="AC287" s="1825">
        <f t="shared" si="459"/>
        <v>0</v>
      </c>
      <c r="AD287" s="1829">
        <f>G311</f>
        <v>0</v>
      </c>
      <c r="AE287" s="33"/>
      <c r="AF287" s="1979"/>
      <c r="AG287" s="583">
        <f>'C1 - Costs Matrix 2012'!$W$71+'C1 - Costs Matrix 2012'!$Q$71</f>
        <v>0</v>
      </c>
      <c r="AH287" s="583">
        <f>'C1 - Costs Matrix 2012'!$AQ$71</f>
        <v>0</v>
      </c>
      <c r="AI287" s="1819">
        <f>'C1 - Costs Matrix 2012'!$AG$71</f>
        <v>0</v>
      </c>
      <c r="AJ287" s="583">
        <f>'C1 - Costs Matrix 2012'!$AP$71</f>
        <v>0</v>
      </c>
      <c r="AK287" s="587"/>
      <c r="AL287" s="1820"/>
      <c r="AM287" s="1821"/>
      <c r="AN287" s="14"/>
      <c r="AO287" s="1821"/>
      <c r="AP287" s="1822"/>
      <c r="AQ287" s="1389" t="s">
        <v>1622</v>
      </c>
      <c r="AR287" s="1823">
        <f>AG287-AL287</f>
        <v>0</v>
      </c>
      <c r="AS287" s="1824">
        <f t="shared" ref="AS287" si="460">AH287-AM287</f>
        <v>0</v>
      </c>
      <c r="AT287" s="1823">
        <f t="shared" ref="AT287" si="461">AI287-AN287</f>
        <v>0</v>
      </c>
      <c r="AU287" s="1825">
        <f t="shared" ref="AU287" si="462">AJ287-AO287</f>
        <v>0</v>
      </c>
      <c r="AV287" s="1829">
        <f>H311</f>
        <v>0</v>
      </c>
      <c r="AW287" s="33"/>
      <c r="AX287" s="1979"/>
      <c r="AY287" s="583">
        <f>'C1 - Costs Matrix 2013'!$W$71+'C1 - Costs Matrix 2013'!$Q$71</f>
        <v>0</v>
      </c>
      <c r="AZ287" s="583">
        <f>'C1 - Costs Matrix 2013'!$AQ$71</f>
        <v>0</v>
      </c>
      <c r="BA287" s="1819">
        <f>'C1 - Costs Matrix 2013'!$AG$71</f>
        <v>0</v>
      </c>
      <c r="BB287" s="583">
        <f>'C1 - Costs Matrix 2013'!$AP$71</f>
        <v>0</v>
      </c>
      <c r="BC287" s="587"/>
      <c r="BD287" s="1820"/>
      <c r="BE287" s="1821"/>
      <c r="BF287" s="14"/>
      <c r="BG287" s="1821"/>
      <c r="BH287" s="1822"/>
      <c r="BI287" s="1389" t="s">
        <v>1622</v>
      </c>
      <c r="BJ287" s="1823">
        <f>AY287-BD287</f>
        <v>0</v>
      </c>
      <c r="BK287" s="1824">
        <f t="shared" ref="BK287" si="463">AZ287-BE287</f>
        <v>0</v>
      </c>
      <c r="BL287" s="1823">
        <f t="shared" ref="BL287" si="464">BA287-BF287</f>
        <v>0</v>
      </c>
      <c r="BM287" s="1825">
        <f t="shared" ref="BM287" si="465">BB287-BG287</f>
        <v>0</v>
      </c>
      <c r="BN287" s="1829">
        <f>I311</f>
        <v>0</v>
      </c>
      <c r="BO287" s="33"/>
      <c r="BP287" s="1979"/>
      <c r="BQ287" s="583">
        <f>'C1 - Costs Matrix 2014'!$W$71+'C1 - Costs Matrix 2014'!$Q$71</f>
        <v>0</v>
      </c>
      <c r="BR287" s="583">
        <f>'C1 - Costs Matrix 2014'!$AQ$71</f>
        <v>0</v>
      </c>
      <c r="BS287" s="1819">
        <f>'C1 - Costs Matrix 2014'!$AG$71</f>
        <v>0</v>
      </c>
      <c r="BT287" s="583">
        <f>'C1 - Costs Matrix 2014'!$AP$71</f>
        <v>0</v>
      </c>
      <c r="BU287" s="587"/>
      <c r="BV287" s="1820"/>
      <c r="BW287" s="1821"/>
      <c r="BX287" s="14"/>
      <c r="BY287" s="1821"/>
      <c r="BZ287" s="1822"/>
      <c r="CA287" s="1389" t="s">
        <v>1622</v>
      </c>
      <c r="CB287" s="1823">
        <f>BQ287-BV287</f>
        <v>0</v>
      </c>
      <c r="CC287" s="1824">
        <f t="shared" ref="CC287" si="466">BR287-BW287</f>
        <v>0</v>
      </c>
      <c r="CD287" s="1823">
        <f t="shared" ref="CD287" si="467">BS287-BX287</f>
        <v>0</v>
      </c>
      <c r="CE287" s="1825">
        <f t="shared" ref="CE287" si="468">BT287-BY287</f>
        <v>0</v>
      </c>
      <c r="CF287" s="1829">
        <f>J311</f>
        <v>0</v>
      </c>
      <c r="CG287" s="33"/>
      <c r="CH287" s="1979"/>
      <c r="CI287" s="583">
        <f>'C1 - Costs Matrix 2015'!$W$71+'C1 - Costs Matrix 2015'!$Q$71</f>
        <v>0</v>
      </c>
      <c r="CJ287" s="583">
        <f>'C1 - Costs Matrix 2015'!$AQ$71</f>
        <v>0</v>
      </c>
      <c r="CK287" s="1819">
        <f>'C1 - Costs Matrix 2015'!$AG$71</f>
        <v>0</v>
      </c>
      <c r="CL287" s="583">
        <f>'C1 - Costs Matrix 2015'!$AP$71</f>
        <v>0</v>
      </c>
      <c r="CM287" s="587"/>
      <c r="CN287" s="1820"/>
      <c r="CO287" s="1821"/>
      <c r="CP287" s="14"/>
      <c r="CQ287" s="1821"/>
      <c r="CR287" s="1822"/>
      <c r="CS287" s="1389" t="s">
        <v>1622</v>
      </c>
      <c r="CT287" s="1823">
        <f>CI287-CN287</f>
        <v>0</v>
      </c>
      <c r="CU287" s="1824">
        <f t="shared" ref="CU287" si="469">CJ287-CO287</f>
        <v>0</v>
      </c>
      <c r="CV287" s="1823">
        <f t="shared" ref="CV287" si="470">CK287-CP287</f>
        <v>0</v>
      </c>
      <c r="CW287" s="1825">
        <f t="shared" ref="CW287" si="471">CL287-CQ287</f>
        <v>0</v>
      </c>
      <c r="CX287" s="1829">
        <f>K311</f>
        <v>0</v>
      </c>
    </row>
    <row r="288" spans="1:102">
      <c r="A288" s="49" t="s">
        <v>147</v>
      </c>
      <c r="B288" s="1037" t="s">
        <v>150</v>
      </c>
      <c r="C288" s="254"/>
      <c r="D288" s="587"/>
      <c r="E288" s="71"/>
      <c r="F288" s="208">
        <f t="shared" ref="F288:L288" si="472">IF(ISERROR(F287/F286),0,F287/F286)</f>
        <v>0</v>
      </c>
      <c r="G288" s="208">
        <f t="shared" si="472"/>
        <v>0</v>
      </c>
      <c r="H288" s="208">
        <f t="shared" si="472"/>
        <v>0</v>
      </c>
      <c r="I288" s="208">
        <f t="shared" si="472"/>
        <v>0</v>
      </c>
      <c r="J288" s="208">
        <f t="shared" si="472"/>
        <v>0</v>
      </c>
      <c r="K288" s="208">
        <f t="shared" si="472"/>
        <v>0</v>
      </c>
      <c r="L288" s="208">
        <f t="shared" si="472"/>
        <v>0</v>
      </c>
      <c r="M288" s="989"/>
      <c r="N288" s="1979"/>
      <c r="O288" s="1826"/>
      <c r="P288" s="1826"/>
      <c r="Q288" s="645"/>
      <c r="R288" s="1826"/>
      <c r="S288" s="645"/>
      <c r="T288" s="1826"/>
      <c r="U288" s="645"/>
      <c r="V288" s="1826"/>
      <c r="W288" s="646"/>
      <c r="X288" s="645"/>
      <c r="Y288" s="645"/>
      <c r="Z288" s="1826"/>
      <c r="AA288" s="645"/>
      <c r="AB288" s="1826"/>
      <c r="AC288" s="646"/>
      <c r="AE288" s="33"/>
      <c r="AF288" s="1982"/>
      <c r="AG288" s="1826"/>
      <c r="AH288" s="1826"/>
      <c r="AI288" s="645"/>
      <c r="AJ288" s="1826"/>
      <c r="AK288" s="645"/>
      <c r="AL288" s="1826"/>
      <c r="AM288" s="645"/>
      <c r="AN288" s="1826"/>
      <c r="AO288" s="646"/>
      <c r="AP288" s="645"/>
      <c r="AQ288" s="645"/>
      <c r="AR288" s="1826"/>
      <c r="AS288" s="645"/>
      <c r="AT288" s="1826"/>
      <c r="AU288" s="646"/>
      <c r="AW288" s="33"/>
      <c r="AX288" s="1979"/>
      <c r="AY288" s="1826"/>
      <c r="AZ288" s="1826"/>
      <c r="BA288" s="645"/>
      <c r="BB288" s="1826"/>
      <c r="BC288" s="645"/>
      <c r="BD288" s="1826"/>
      <c r="BE288" s="645"/>
      <c r="BF288" s="1826"/>
      <c r="BG288" s="646"/>
      <c r="BH288" s="645"/>
      <c r="BI288" s="645"/>
      <c r="BJ288" s="1826"/>
      <c r="BK288" s="645"/>
      <c r="BL288" s="1826"/>
      <c r="BM288" s="646"/>
      <c r="BO288" s="33"/>
      <c r="BP288" s="1979"/>
      <c r="BQ288" s="1826"/>
      <c r="BR288" s="1826"/>
      <c r="BS288" s="645"/>
      <c r="BT288" s="1826"/>
      <c r="BU288" s="645"/>
      <c r="BV288" s="1826"/>
      <c r="BW288" s="645"/>
      <c r="BX288" s="1826"/>
      <c r="BY288" s="646"/>
      <c r="BZ288" s="645"/>
      <c r="CA288" s="645"/>
      <c r="CB288" s="1826"/>
      <c r="CC288" s="645"/>
      <c r="CD288" s="1826"/>
      <c r="CE288" s="646"/>
      <c r="CG288" s="33"/>
      <c r="CH288" s="1979"/>
      <c r="CI288" s="1826"/>
      <c r="CJ288" s="1826"/>
      <c r="CK288" s="645"/>
      <c r="CL288" s="1826"/>
      <c r="CM288" s="645"/>
      <c r="CN288" s="1826"/>
      <c r="CO288" s="645"/>
      <c r="CP288" s="1826"/>
      <c r="CQ288" s="646"/>
      <c r="CR288" s="645"/>
      <c r="CS288" s="645"/>
      <c r="CT288" s="1826"/>
      <c r="CU288" s="645"/>
      <c r="CV288" s="1826"/>
      <c r="CW288" s="646"/>
    </row>
    <row r="289" spans="1:101" ht="25.5">
      <c r="A289" s="1834" t="s">
        <v>1614</v>
      </c>
      <c r="B289" s="1037" t="s">
        <v>149</v>
      </c>
      <c r="C289" s="254"/>
      <c r="D289" s="587"/>
      <c r="E289" s="71"/>
      <c r="F289" s="1833"/>
      <c r="G289" s="1833"/>
      <c r="H289" s="1833"/>
      <c r="I289" s="1833"/>
      <c r="J289" s="1833"/>
      <c r="K289" s="1833"/>
      <c r="L289" s="208">
        <f>SUM(G289:K289)</f>
        <v>0</v>
      </c>
      <c r="M289" s="989"/>
      <c r="N289" s="1979"/>
      <c r="O289" s="14"/>
      <c r="P289" s="14"/>
      <c r="Q289" s="14"/>
      <c r="R289" s="14"/>
      <c r="S289" s="645"/>
      <c r="T289" s="1820"/>
      <c r="U289" s="14"/>
      <c r="V289" s="14"/>
      <c r="W289" s="14"/>
      <c r="X289" s="1822"/>
      <c r="Y289" s="1389"/>
      <c r="Z289" s="1823">
        <f>O289-T289</f>
        <v>0</v>
      </c>
      <c r="AA289" s="1824">
        <f t="shared" ref="AA289" si="473">P289-U289</f>
        <v>0</v>
      </c>
      <c r="AB289" s="1823">
        <f t="shared" ref="AB289" si="474">Q289-V289</f>
        <v>0</v>
      </c>
      <c r="AC289" s="1825">
        <f t="shared" ref="AC289" si="475">R289-W289</f>
        <v>0</v>
      </c>
      <c r="AE289" s="33"/>
      <c r="AF289" s="1982"/>
      <c r="AG289" s="14"/>
      <c r="AH289" s="14"/>
      <c r="AI289" s="14"/>
      <c r="AJ289" s="14"/>
      <c r="AK289" s="645"/>
      <c r="AL289" s="1820"/>
      <c r="AM289" s="14"/>
      <c r="AN289" s="14"/>
      <c r="AO289" s="14"/>
      <c r="AP289" s="1822"/>
      <c r="AQ289" s="1389"/>
      <c r="AR289" s="1823">
        <f>AG289-AL289</f>
        <v>0</v>
      </c>
      <c r="AS289" s="1824">
        <f t="shared" ref="AS289" si="476">AH289-AM289</f>
        <v>0</v>
      </c>
      <c r="AT289" s="1823">
        <f t="shared" ref="AT289" si="477">AI289-AN289</f>
        <v>0</v>
      </c>
      <c r="AU289" s="1825">
        <f t="shared" ref="AU289" si="478">AJ289-AO289</f>
        <v>0</v>
      </c>
      <c r="AW289" s="33"/>
      <c r="AX289" s="1979"/>
      <c r="AY289" s="14"/>
      <c r="AZ289" s="14"/>
      <c r="BA289" s="14"/>
      <c r="BB289" s="14"/>
      <c r="BC289" s="645"/>
      <c r="BD289" s="1820"/>
      <c r="BE289" s="14"/>
      <c r="BF289" s="14"/>
      <c r="BG289" s="14"/>
      <c r="BH289" s="1822"/>
      <c r="BI289" s="1389"/>
      <c r="BJ289" s="1823">
        <f>AY289-BD289</f>
        <v>0</v>
      </c>
      <c r="BK289" s="1824">
        <f t="shared" ref="BK289" si="479">AZ289-BE289</f>
        <v>0</v>
      </c>
      <c r="BL289" s="1823">
        <f t="shared" ref="BL289" si="480">BA289-BF289</f>
        <v>0</v>
      </c>
      <c r="BM289" s="1825">
        <f t="shared" ref="BM289" si="481">BB289-BG289</f>
        <v>0</v>
      </c>
      <c r="BO289" s="33"/>
      <c r="BP289" s="1979"/>
      <c r="BQ289" s="14"/>
      <c r="BR289" s="14"/>
      <c r="BS289" s="14"/>
      <c r="BT289" s="14"/>
      <c r="BU289" s="645"/>
      <c r="BV289" s="1820"/>
      <c r="BW289" s="14"/>
      <c r="BX289" s="14"/>
      <c r="BY289" s="14"/>
      <c r="BZ289" s="1822"/>
      <c r="CA289" s="1389"/>
      <c r="CB289" s="1823">
        <f>BQ289-BV289</f>
        <v>0</v>
      </c>
      <c r="CC289" s="1824">
        <f t="shared" ref="CC289" si="482">BR289-BW289</f>
        <v>0</v>
      </c>
      <c r="CD289" s="1823">
        <f t="shared" ref="CD289" si="483">BS289-BX289</f>
        <v>0</v>
      </c>
      <c r="CE289" s="1825">
        <f t="shared" ref="CE289" si="484">BT289-BY289</f>
        <v>0</v>
      </c>
      <c r="CG289" s="33"/>
      <c r="CH289" s="1979"/>
      <c r="CI289" s="14"/>
      <c r="CJ289" s="14"/>
      <c r="CK289" s="14"/>
      <c r="CL289" s="14"/>
      <c r="CM289" s="645"/>
      <c r="CN289" s="1820"/>
      <c r="CO289" s="14"/>
      <c r="CP289" s="14"/>
      <c r="CQ289" s="14"/>
      <c r="CR289" s="1822"/>
      <c r="CS289" s="1389"/>
      <c r="CT289" s="1823">
        <f>CI289-CN289</f>
        <v>0</v>
      </c>
      <c r="CU289" s="1824">
        <f t="shared" ref="CU289" si="485">CJ289-CO289</f>
        <v>0</v>
      </c>
      <c r="CV289" s="1823">
        <f t="shared" ref="CV289" si="486">CK289-CP289</f>
        <v>0</v>
      </c>
      <c r="CW289" s="1825">
        <f t="shared" ref="CW289" si="487">CL289-CQ289</f>
        <v>0</v>
      </c>
    </row>
    <row r="290" spans="1:101">
      <c r="A290" s="14" t="s">
        <v>229</v>
      </c>
      <c r="B290" s="1037" t="s">
        <v>148</v>
      </c>
      <c r="C290" s="254"/>
      <c r="D290" s="587"/>
      <c r="E290" s="71"/>
      <c r="F290" s="1041"/>
      <c r="G290" s="1041"/>
      <c r="H290" s="1041"/>
      <c r="I290" s="1041"/>
      <c r="J290" s="1041"/>
      <c r="K290" s="1041"/>
      <c r="L290" s="59">
        <f>SUM(G290:K290)</f>
        <v>0</v>
      </c>
      <c r="M290" s="989"/>
      <c r="N290" s="1979"/>
      <c r="O290" s="1826"/>
      <c r="P290" s="1826"/>
      <c r="Q290" s="645"/>
      <c r="R290" s="1826"/>
      <c r="S290" s="645"/>
      <c r="T290" s="1826"/>
      <c r="U290" s="645"/>
      <c r="V290" s="1826"/>
      <c r="W290" s="646"/>
      <c r="X290" s="645"/>
      <c r="Y290" s="645"/>
      <c r="Z290" s="1826"/>
      <c r="AA290" s="645"/>
      <c r="AB290" s="1826"/>
      <c r="AC290" s="646"/>
      <c r="AE290" s="33"/>
      <c r="AF290" s="1982"/>
      <c r="AG290" s="1826"/>
      <c r="AH290" s="1826"/>
      <c r="AI290" s="645"/>
      <c r="AJ290" s="1826"/>
      <c r="AK290" s="645"/>
      <c r="AL290" s="1826"/>
      <c r="AM290" s="645"/>
      <c r="AN290" s="1826"/>
      <c r="AO290" s="646"/>
      <c r="AP290" s="645"/>
      <c r="AQ290" s="645"/>
      <c r="AR290" s="1826"/>
      <c r="AS290" s="645"/>
      <c r="AT290" s="1826"/>
      <c r="AU290" s="646"/>
      <c r="AW290" s="33"/>
      <c r="AX290" s="1979"/>
      <c r="AY290" s="1826"/>
      <c r="AZ290" s="1826"/>
      <c r="BA290" s="645"/>
      <c r="BB290" s="1826"/>
      <c r="BC290" s="645"/>
      <c r="BD290" s="1826"/>
      <c r="BE290" s="645"/>
      <c r="BF290" s="1826"/>
      <c r="BG290" s="646"/>
      <c r="BH290" s="645"/>
      <c r="BI290" s="645"/>
      <c r="BJ290" s="1826"/>
      <c r="BK290" s="645"/>
      <c r="BL290" s="1826"/>
      <c r="BM290" s="646"/>
      <c r="BO290" s="33"/>
      <c r="BP290" s="1979"/>
      <c r="BQ290" s="1826"/>
      <c r="BR290" s="1826"/>
      <c r="BS290" s="645"/>
      <c r="BT290" s="1826"/>
      <c r="BU290" s="645"/>
      <c r="BV290" s="1826"/>
      <c r="BW290" s="645"/>
      <c r="BX290" s="1826"/>
      <c r="BY290" s="646"/>
      <c r="BZ290" s="645"/>
      <c r="CA290" s="645"/>
      <c r="CB290" s="1826"/>
      <c r="CC290" s="645"/>
      <c r="CD290" s="1826"/>
      <c r="CE290" s="646"/>
      <c r="CG290" s="33"/>
      <c r="CH290" s="1979"/>
      <c r="CI290" s="1826"/>
      <c r="CJ290" s="1826"/>
      <c r="CK290" s="645"/>
      <c r="CL290" s="1826"/>
      <c r="CM290" s="645"/>
      <c r="CN290" s="1826"/>
      <c r="CO290" s="645"/>
      <c r="CP290" s="1826"/>
      <c r="CQ290" s="646"/>
      <c r="CR290" s="645"/>
      <c r="CS290" s="645"/>
      <c r="CT290" s="1826"/>
      <c r="CU290" s="645"/>
      <c r="CV290" s="1826"/>
      <c r="CW290" s="646"/>
    </row>
    <row r="291" spans="1:101">
      <c r="A291" s="75" t="str">
        <f>A290</f>
        <v>Other Related Party a</v>
      </c>
      <c r="B291" s="1037" t="s">
        <v>149</v>
      </c>
      <c r="C291" s="254"/>
      <c r="D291" s="587"/>
      <c r="E291" s="71"/>
      <c r="F291" s="1041"/>
      <c r="G291" s="1041"/>
      <c r="H291" s="1041"/>
      <c r="I291" s="1041"/>
      <c r="J291" s="1041"/>
      <c r="K291" s="1041"/>
      <c r="L291" s="59">
        <f>SUM(G291:K291)</f>
        <v>0</v>
      </c>
      <c r="M291" s="989"/>
      <c r="N291" s="1979"/>
      <c r="O291" s="1826"/>
      <c r="P291" s="1826"/>
      <c r="Q291" s="645"/>
      <c r="R291" s="1826"/>
      <c r="S291" s="645"/>
      <c r="T291" s="1826"/>
      <c r="U291" s="645"/>
      <c r="V291" s="1826"/>
      <c r="W291" s="646"/>
      <c r="X291" s="645"/>
      <c r="Y291" s="645"/>
      <c r="Z291" s="1826"/>
      <c r="AA291" s="645"/>
      <c r="AB291" s="1826"/>
      <c r="AC291" s="646"/>
      <c r="AE291" s="33"/>
      <c r="AF291" s="1979"/>
      <c r="AG291" s="1826"/>
      <c r="AH291" s="1826"/>
      <c r="AI291" s="645"/>
      <c r="AJ291" s="1826"/>
      <c r="AK291" s="645"/>
      <c r="AL291" s="1826"/>
      <c r="AM291" s="645"/>
      <c r="AN291" s="1826"/>
      <c r="AO291" s="646"/>
      <c r="AP291" s="645"/>
      <c r="AQ291" s="645"/>
      <c r="AR291" s="1826"/>
      <c r="AS291" s="645"/>
      <c r="AT291" s="1826"/>
      <c r="AU291" s="646"/>
      <c r="AW291" s="33"/>
      <c r="AX291" s="1979"/>
      <c r="AY291" s="1826"/>
      <c r="AZ291" s="1826"/>
      <c r="BA291" s="645"/>
      <c r="BB291" s="1826"/>
      <c r="BC291" s="645"/>
      <c r="BD291" s="1826"/>
      <c r="BE291" s="645"/>
      <c r="BF291" s="1826"/>
      <c r="BG291" s="646"/>
      <c r="BH291" s="645"/>
      <c r="BI291" s="645"/>
      <c r="BJ291" s="1826"/>
      <c r="BK291" s="645"/>
      <c r="BL291" s="1826"/>
      <c r="BM291" s="646"/>
      <c r="BO291" s="33"/>
      <c r="BP291" s="1979"/>
      <c r="BQ291" s="1826"/>
      <c r="BR291" s="1826"/>
      <c r="BS291" s="645"/>
      <c r="BT291" s="1826"/>
      <c r="BU291" s="645"/>
      <c r="BV291" s="1826"/>
      <c r="BW291" s="645"/>
      <c r="BX291" s="1826"/>
      <c r="BY291" s="646"/>
      <c r="BZ291" s="645"/>
      <c r="CA291" s="645"/>
      <c r="CB291" s="1826"/>
      <c r="CC291" s="645"/>
      <c r="CD291" s="1826"/>
      <c r="CE291" s="646"/>
      <c r="CG291" s="33"/>
      <c r="CH291" s="1979"/>
      <c r="CI291" s="1826"/>
      <c r="CJ291" s="1826"/>
      <c r="CK291" s="645"/>
      <c r="CL291" s="1826"/>
      <c r="CM291" s="645"/>
      <c r="CN291" s="1826"/>
      <c r="CO291" s="645"/>
      <c r="CP291" s="1826"/>
      <c r="CQ291" s="646"/>
      <c r="CR291" s="645"/>
      <c r="CS291" s="645"/>
      <c r="CT291" s="1826"/>
      <c r="CU291" s="645"/>
      <c r="CV291" s="1826"/>
      <c r="CW291" s="646"/>
    </row>
    <row r="292" spans="1:101">
      <c r="A292" s="75" t="str">
        <f>A290</f>
        <v>Other Related Party a</v>
      </c>
      <c r="B292" s="1037" t="s">
        <v>150</v>
      </c>
      <c r="C292" s="254"/>
      <c r="D292" s="587"/>
      <c r="E292" s="71"/>
      <c r="F292" s="208">
        <f t="shared" ref="F292:L292" si="488">IF(ISERROR(F291/F290),0,F291/F290)</f>
        <v>0</v>
      </c>
      <c r="G292" s="208">
        <f t="shared" si="488"/>
        <v>0</v>
      </c>
      <c r="H292" s="208">
        <f t="shared" si="488"/>
        <v>0</v>
      </c>
      <c r="I292" s="208">
        <f t="shared" si="488"/>
        <v>0</v>
      </c>
      <c r="J292" s="208">
        <f t="shared" si="488"/>
        <v>0</v>
      </c>
      <c r="K292" s="208">
        <f t="shared" si="488"/>
        <v>0</v>
      </c>
      <c r="L292" s="208">
        <f t="shared" si="488"/>
        <v>0</v>
      </c>
      <c r="M292" s="989"/>
      <c r="N292" s="1979"/>
      <c r="O292" s="1826"/>
      <c r="P292" s="1826"/>
      <c r="Q292" s="645"/>
      <c r="R292" s="1826"/>
      <c r="S292" s="645"/>
      <c r="T292" s="1826"/>
      <c r="U292" s="645"/>
      <c r="V292" s="1826"/>
      <c r="W292" s="646"/>
      <c r="X292" s="645"/>
      <c r="Y292" s="645"/>
      <c r="Z292" s="1826"/>
      <c r="AA292" s="645"/>
      <c r="AB292" s="1826"/>
      <c r="AC292" s="646"/>
      <c r="AE292" s="33"/>
      <c r="AF292" s="1982"/>
      <c r="AG292" s="1826"/>
      <c r="AH292" s="1826"/>
      <c r="AI292" s="645"/>
      <c r="AJ292" s="1826"/>
      <c r="AK292" s="645"/>
      <c r="AL292" s="1826"/>
      <c r="AM292" s="645"/>
      <c r="AN292" s="1826"/>
      <c r="AO292" s="646"/>
      <c r="AP292" s="645"/>
      <c r="AQ292" s="645"/>
      <c r="AR292" s="1826"/>
      <c r="AS292" s="645"/>
      <c r="AT292" s="1826"/>
      <c r="AU292" s="646"/>
      <c r="AW292" s="33"/>
      <c r="AX292" s="1979"/>
      <c r="AY292" s="1826"/>
      <c r="AZ292" s="1826"/>
      <c r="BA292" s="645"/>
      <c r="BB292" s="1826"/>
      <c r="BC292" s="645"/>
      <c r="BD292" s="1826"/>
      <c r="BE292" s="645"/>
      <c r="BF292" s="1826"/>
      <c r="BG292" s="646"/>
      <c r="BH292" s="645"/>
      <c r="BI292" s="645"/>
      <c r="BJ292" s="1826"/>
      <c r="BK292" s="645"/>
      <c r="BL292" s="1826"/>
      <c r="BM292" s="646"/>
      <c r="BO292" s="33"/>
      <c r="BP292" s="1979"/>
      <c r="BQ292" s="1826"/>
      <c r="BR292" s="1826"/>
      <c r="BS292" s="645"/>
      <c r="BT292" s="1826"/>
      <c r="BU292" s="645"/>
      <c r="BV292" s="1826"/>
      <c r="BW292" s="645"/>
      <c r="BX292" s="1826"/>
      <c r="BY292" s="646"/>
      <c r="BZ292" s="645"/>
      <c r="CA292" s="645"/>
      <c r="CB292" s="1826"/>
      <c r="CC292" s="645"/>
      <c r="CD292" s="1826"/>
      <c r="CE292" s="646"/>
      <c r="CG292" s="33"/>
      <c r="CH292" s="1979"/>
      <c r="CI292" s="1826"/>
      <c r="CJ292" s="1826"/>
      <c r="CK292" s="645"/>
      <c r="CL292" s="1826"/>
      <c r="CM292" s="645"/>
      <c r="CN292" s="1826"/>
      <c r="CO292" s="645"/>
      <c r="CP292" s="1826"/>
      <c r="CQ292" s="646"/>
      <c r="CR292" s="645"/>
      <c r="CS292" s="645"/>
      <c r="CT292" s="1826"/>
      <c r="CU292" s="645"/>
      <c r="CV292" s="1826"/>
      <c r="CW292" s="646"/>
    </row>
    <row r="293" spans="1:101">
      <c r="A293" s="14" t="s">
        <v>230</v>
      </c>
      <c r="B293" s="1037" t="s">
        <v>148</v>
      </c>
      <c r="C293" s="254"/>
      <c r="D293" s="587"/>
      <c r="E293" s="71"/>
      <c r="F293" s="1041"/>
      <c r="G293" s="1041"/>
      <c r="H293" s="1041"/>
      <c r="I293" s="1041"/>
      <c r="J293" s="1041"/>
      <c r="K293" s="1041"/>
      <c r="L293" s="59">
        <f>SUM(G293:K293)</f>
        <v>0</v>
      </c>
      <c r="M293" s="989"/>
      <c r="N293" s="1979"/>
      <c r="O293" s="1826"/>
      <c r="P293" s="1826"/>
      <c r="Q293" s="645"/>
      <c r="R293" s="1826"/>
      <c r="S293" s="645"/>
      <c r="T293" s="1826"/>
      <c r="U293" s="645"/>
      <c r="V293" s="1826"/>
      <c r="W293" s="646"/>
      <c r="X293" s="645"/>
      <c r="Y293" s="645"/>
      <c r="Z293" s="1826"/>
      <c r="AA293" s="645"/>
      <c r="AB293" s="1826"/>
      <c r="AC293" s="646"/>
      <c r="AE293" s="33"/>
      <c r="AF293" s="1982"/>
      <c r="AG293" s="1826"/>
      <c r="AH293" s="1826"/>
      <c r="AI293" s="645"/>
      <c r="AJ293" s="1826"/>
      <c r="AK293" s="645"/>
      <c r="AL293" s="1826"/>
      <c r="AM293" s="645"/>
      <c r="AN293" s="1826"/>
      <c r="AO293" s="646"/>
      <c r="AP293" s="645"/>
      <c r="AQ293" s="645"/>
      <c r="AR293" s="1826"/>
      <c r="AS293" s="645"/>
      <c r="AT293" s="1826"/>
      <c r="AU293" s="646"/>
      <c r="AW293" s="33"/>
      <c r="AX293" s="1979"/>
      <c r="AY293" s="1826"/>
      <c r="AZ293" s="1826"/>
      <c r="BA293" s="645"/>
      <c r="BB293" s="1826"/>
      <c r="BC293" s="645"/>
      <c r="BD293" s="1826"/>
      <c r="BE293" s="645"/>
      <c r="BF293" s="1826"/>
      <c r="BG293" s="646"/>
      <c r="BH293" s="645"/>
      <c r="BI293" s="645"/>
      <c r="BJ293" s="1826"/>
      <c r="BK293" s="645"/>
      <c r="BL293" s="1826"/>
      <c r="BM293" s="646"/>
      <c r="BO293" s="33"/>
      <c r="BP293" s="1979"/>
      <c r="BQ293" s="1826"/>
      <c r="BR293" s="1826"/>
      <c r="BS293" s="645"/>
      <c r="BT293" s="1826"/>
      <c r="BU293" s="645"/>
      <c r="BV293" s="1826"/>
      <c r="BW293" s="645"/>
      <c r="BX293" s="1826"/>
      <c r="BY293" s="646"/>
      <c r="BZ293" s="645"/>
      <c r="CA293" s="645"/>
      <c r="CB293" s="1826"/>
      <c r="CC293" s="645"/>
      <c r="CD293" s="1826"/>
      <c r="CE293" s="646"/>
      <c r="CG293" s="33"/>
      <c r="CH293" s="1979"/>
      <c r="CI293" s="1826"/>
      <c r="CJ293" s="1826"/>
      <c r="CK293" s="645"/>
      <c r="CL293" s="1826"/>
      <c r="CM293" s="645"/>
      <c r="CN293" s="1826"/>
      <c r="CO293" s="645"/>
      <c r="CP293" s="1826"/>
      <c r="CQ293" s="646"/>
      <c r="CR293" s="645"/>
      <c r="CS293" s="645"/>
      <c r="CT293" s="1826"/>
      <c r="CU293" s="645"/>
      <c r="CV293" s="1826"/>
      <c r="CW293" s="646"/>
    </row>
    <row r="294" spans="1:101">
      <c r="A294" s="75" t="str">
        <f>A293</f>
        <v>Other Related Party b</v>
      </c>
      <c r="B294" s="1037" t="s">
        <v>149</v>
      </c>
      <c r="C294" s="254"/>
      <c r="D294" s="587"/>
      <c r="E294" s="71"/>
      <c r="F294" s="1041"/>
      <c r="G294" s="1041"/>
      <c r="H294" s="1041"/>
      <c r="I294" s="1041"/>
      <c r="J294" s="1041"/>
      <c r="K294" s="1041"/>
      <c r="L294" s="59">
        <f>SUM(G294:K294)</f>
        <v>0</v>
      </c>
      <c r="M294" s="989"/>
      <c r="N294" s="1979"/>
      <c r="O294" s="1826"/>
      <c r="P294" s="1826"/>
      <c r="Q294" s="645"/>
      <c r="R294" s="1826"/>
      <c r="S294" s="645"/>
      <c r="T294" s="1826"/>
      <c r="U294" s="645"/>
      <c r="V294" s="1826"/>
      <c r="W294" s="646"/>
      <c r="X294" s="645"/>
      <c r="Y294" s="645"/>
      <c r="Z294" s="1826"/>
      <c r="AA294" s="645"/>
      <c r="AB294" s="1826"/>
      <c r="AC294" s="646"/>
      <c r="AE294" s="33"/>
      <c r="AF294" s="1979"/>
      <c r="AG294" s="1826"/>
      <c r="AH294" s="1826"/>
      <c r="AI294" s="645"/>
      <c r="AJ294" s="1826"/>
      <c r="AK294" s="645"/>
      <c r="AL294" s="1826"/>
      <c r="AM294" s="645"/>
      <c r="AN294" s="1826"/>
      <c r="AO294" s="646"/>
      <c r="AP294" s="645"/>
      <c r="AQ294" s="645"/>
      <c r="AR294" s="1826"/>
      <c r="AS294" s="645"/>
      <c r="AT294" s="1826"/>
      <c r="AU294" s="646"/>
      <c r="AW294" s="33"/>
      <c r="AX294" s="1979"/>
      <c r="AY294" s="1826"/>
      <c r="AZ294" s="1826"/>
      <c r="BA294" s="645"/>
      <c r="BB294" s="1826"/>
      <c r="BC294" s="645"/>
      <c r="BD294" s="1826"/>
      <c r="BE294" s="645"/>
      <c r="BF294" s="1826"/>
      <c r="BG294" s="646"/>
      <c r="BH294" s="645"/>
      <c r="BI294" s="645"/>
      <c r="BJ294" s="1826"/>
      <c r="BK294" s="645"/>
      <c r="BL294" s="1826"/>
      <c r="BM294" s="646"/>
      <c r="BO294" s="33"/>
      <c r="BP294" s="1979"/>
      <c r="BQ294" s="1826"/>
      <c r="BR294" s="1826"/>
      <c r="BS294" s="645"/>
      <c r="BT294" s="1826"/>
      <c r="BU294" s="645"/>
      <c r="BV294" s="1826"/>
      <c r="BW294" s="645"/>
      <c r="BX294" s="1826"/>
      <c r="BY294" s="646"/>
      <c r="BZ294" s="645"/>
      <c r="CA294" s="645"/>
      <c r="CB294" s="1826"/>
      <c r="CC294" s="645"/>
      <c r="CD294" s="1826"/>
      <c r="CE294" s="646"/>
      <c r="CG294" s="33"/>
      <c r="CH294" s="1979"/>
      <c r="CI294" s="1826"/>
      <c r="CJ294" s="1826"/>
      <c r="CK294" s="645"/>
      <c r="CL294" s="1826"/>
      <c r="CM294" s="645"/>
      <c r="CN294" s="1826"/>
      <c r="CO294" s="645"/>
      <c r="CP294" s="1826"/>
      <c r="CQ294" s="646"/>
      <c r="CR294" s="645"/>
      <c r="CS294" s="645"/>
      <c r="CT294" s="1826"/>
      <c r="CU294" s="645"/>
      <c r="CV294" s="1826"/>
      <c r="CW294" s="646"/>
    </row>
    <row r="295" spans="1:101">
      <c r="A295" s="75" t="str">
        <f>A293</f>
        <v>Other Related Party b</v>
      </c>
      <c r="B295" s="1037" t="s">
        <v>150</v>
      </c>
      <c r="C295" s="254"/>
      <c r="D295" s="587"/>
      <c r="E295" s="71"/>
      <c r="F295" s="208">
        <f t="shared" ref="F295:L295" si="489">IF(ISERROR(F294/F293),0,F294/F293)</f>
        <v>0</v>
      </c>
      <c r="G295" s="208">
        <f t="shared" si="489"/>
        <v>0</v>
      </c>
      <c r="H295" s="208">
        <f t="shared" si="489"/>
        <v>0</v>
      </c>
      <c r="I295" s="208">
        <f t="shared" si="489"/>
        <v>0</v>
      </c>
      <c r="J295" s="208">
        <f t="shared" si="489"/>
        <v>0</v>
      </c>
      <c r="K295" s="208">
        <f t="shared" si="489"/>
        <v>0</v>
      </c>
      <c r="L295" s="208">
        <f t="shared" si="489"/>
        <v>0</v>
      </c>
      <c r="M295" s="989"/>
      <c r="N295" s="1979"/>
      <c r="O295" s="1826"/>
      <c r="P295" s="1826"/>
      <c r="Q295" s="645"/>
      <c r="R295" s="1826"/>
      <c r="S295" s="645"/>
      <c r="T295" s="1826"/>
      <c r="U295" s="645"/>
      <c r="V295" s="1826"/>
      <c r="W295" s="646"/>
      <c r="X295" s="645"/>
      <c r="Y295" s="645"/>
      <c r="Z295" s="1826"/>
      <c r="AA295" s="645"/>
      <c r="AB295" s="1826"/>
      <c r="AC295" s="646"/>
      <c r="AE295" s="33"/>
      <c r="AF295" s="1982"/>
      <c r="AG295" s="1826"/>
      <c r="AH295" s="1826"/>
      <c r="AI295" s="645"/>
      <c r="AJ295" s="1826"/>
      <c r="AK295" s="645"/>
      <c r="AL295" s="1826"/>
      <c r="AM295" s="645"/>
      <c r="AN295" s="1826"/>
      <c r="AO295" s="646"/>
      <c r="AP295" s="645"/>
      <c r="AQ295" s="645"/>
      <c r="AR295" s="1826"/>
      <c r="AS295" s="645"/>
      <c r="AT295" s="1826"/>
      <c r="AU295" s="646"/>
      <c r="AW295" s="33"/>
      <c r="AX295" s="1979"/>
      <c r="AY295" s="1826"/>
      <c r="AZ295" s="1826"/>
      <c r="BA295" s="645"/>
      <c r="BB295" s="1826"/>
      <c r="BC295" s="645"/>
      <c r="BD295" s="1826"/>
      <c r="BE295" s="645"/>
      <c r="BF295" s="1826"/>
      <c r="BG295" s="646"/>
      <c r="BH295" s="645"/>
      <c r="BI295" s="645"/>
      <c r="BJ295" s="1826"/>
      <c r="BK295" s="645"/>
      <c r="BL295" s="1826"/>
      <c r="BM295" s="646"/>
      <c r="BO295" s="33"/>
      <c r="BP295" s="1979"/>
      <c r="BQ295" s="1826"/>
      <c r="BR295" s="1826"/>
      <c r="BS295" s="645"/>
      <c r="BT295" s="1826"/>
      <c r="BU295" s="645"/>
      <c r="BV295" s="1826"/>
      <c r="BW295" s="645"/>
      <c r="BX295" s="1826"/>
      <c r="BY295" s="646"/>
      <c r="BZ295" s="645"/>
      <c r="CA295" s="645"/>
      <c r="CB295" s="1826"/>
      <c r="CC295" s="645"/>
      <c r="CD295" s="1826"/>
      <c r="CE295" s="646"/>
      <c r="CG295" s="33"/>
      <c r="CH295" s="1979"/>
      <c r="CI295" s="1826"/>
      <c r="CJ295" s="1826"/>
      <c r="CK295" s="645"/>
      <c r="CL295" s="1826"/>
      <c r="CM295" s="645"/>
      <c r="CN295" s="1826"/>
      <c r="CO295" s="645"/>
      <c r="CP295" s="1826"/>
      <c r="CQ295" s="646"/>
      <c r="CR295" s="645"/>
      <c r="CS295" s="645"/>
      <c r="CT295" s="1826"/>
      <c r="CU295" s="645"/>
      <c r="CV295" s="1826"/>
      <c r="CW295" s="646"/>
    </row>
    <row r="296" spans="1:101">
      <c r="A296" s="14" t="s">
        <v>231</v>
      </c>
      <c r="B296" s="1037" t="s">
        <v>148</v>
      </c>
      <c r="C296" s="254"/>
      <c r="D296" s="587"/>
      <c r="E296" s="71"/>
      <c r="F296" s="1041"/>
      <c r="G296" s="1041"/>
      <c r="H296" s="1041"/>
      <c r="I296" s="1041"/>
      <c r="J296" s="1041"/>
      <c r="K296" s="1041"/>
      <c r="L296" s="59">
        <f>SUM(G296:K296)</f>
        <v>0</v>
      </c>
      <c r="M296" s="989"/>
      <c r="N296" s="1979"/>
      <c r="O296" s="1826"/>
      <c r="P296" s="1826"/>
      <c r="Q296" s="645"/>
      <c r="R296" s="1826"/>
      <c r="S296" s="645"/>
      <c r="T296" s="1826"/>
      <c r="U296" s="645"/>
      <c r="V296" s="1826"/>
      <c r="W296" s="646"/>
      <c r="X296" s="645"/>
      <c r="Y296" s="645"/>
      <c r="Z296" s="1826"/>
      <c r="AA296" s="645"/>
      <c r="AB296" s="1826"/>
      <c r="AC296" s="646"/>
      <c r="AE296" s="33"/>
      <c r="AF296" s="1982"/>
      <c r="AG296" s="1826"/>
      <c r="AH296" s="1826"/>
      <c r="AI296" s="645"/>
      <c r="AJ296" s="1826"/>
      <c r="AK296" s="645"/>
      <c r="AL296" s="1826"/>
      <c r="AM296" s="645"/>
      <c r="AN296" s="1826"/>
      <c r="AO296" s="646"/>
      <c r="AP296" s="645"/>
      <c r="AQ296" s="645"/>
      <c r="AR296" s="1826"/>
      <c r="AS296" s="645"/>
      <c r="AT296" s="1826"/>
      <c r="AU296" s="646"/>
      <c r="AW296" s="33"/>
      <c r="AX296" s="1979"/>
      <c r="AY296" s="1826"/>
      <c r="AZ296" s="1826"/>
      <c r="BA296" s="645"/>
      <c r="BB296" s="1826"/>
      <c r="BC296" s="645"/>
      <c r="BD296" s="1826"/>
      <c r="BE296" s="645"/>
      <c r="BF296" s="1826"/>
      <c r="BG296" s="646"/>
      <c r="BH296" s="645"/>
      <c r="BI296" s="645"/>
      <c r="BJ296" s="1826"/>
      <c r="BK296" s="645"/>
      <c r="BL296" s="1826"/>
      <c r="BM296" s="646"/>
      <c r="BO296" s="33"/>
      <c r="BP296" s="1979"/>
      <c r="BQ296" s="1826"/>
      <c r="BR296" s="1826"/>
      <c r="BS296" s="645"/>
      <c r="BT296" s="1826"/>
      <c r="BU296" s="645"/>
      <c r="BV296" s="1826"/>
      <c r="BW296" s="645"/>
      <c r="BX296" s="1826"/>
      <c r="BY296" s="646"/>
      <c r="BZ296" s="645"/>
      <c r="CA296" s="645"/>
      <c r="CB296" s="1826"/>
      <c r="CC296" s="645"/>
      <c r="CD296" s="1826"/>
      <c r="CE296" s="646"/>
      <c r="CG296" s="33"/>
      <c r="CH296" s="1979"/>
      <c r="CI296" s="1826"/>
      <c r="CJ296" s="1826"/>
      <c r="CK296" s="645"/>
      <c r="CL296" s="1826"/>
      <c r="CM296" s="645"/>
      <c r="CN296" s="1826"/>
      <c r="CO296" s="645"/>
      <c r="CP296" s="1826"/>
      <c r="CQ296" s="646"/>
      <c r="CR296" s="645"/>
      <c r="CS296" s="645"/>
      <c r="CT296" s="1826"/>
      <c r="CU296" s="645"/>
      <c r="CV296" s="1826"/>
      <c r="CW296" s="646"/>
    </row>
    <row r="297" spans="1:101">
      <c r="A297" s="75" t="str">
        <f>A296</f>
        <v>Other Related Party c</v>
      </c>
      <c r="B297" s="1037" t="s">
        <v>149</v>
      </c>
      <c r="C297" s="254"/>
      <c r="D297" s="587"/>
      <c r="E297" s="71"/>
      <c r="F297" s="1041"/>
      <c r="G297" s="1041"/>
      <c r="H297" s="1041"/>
      <c r="I297" s="1041"/>
      <c r="J297" s="1041"/>
      <c r="K297" s="1041"/>
      <c r="L297" s="59">
        <f>SUM(G297:K297)</f>
        <v>0</v>
      </c>
      <c r="M297" s="989"/>
      <c r="N297" s="1979"/>
      <c r="O297" s="1826"/>
      <c r="P297" s="1826"/>
      <c r="Q297" s="645"/>
      <c r="R297" s="1826"/>
      <c r="S297" s="645"/>
      <c r="T297" s="1826"/>
      <c r="U297" s="645"/>
      <c r="V297" s="1826"/>
      <c r="W297" s="646"/>
      <c r="X297" s="645"/>
      <c r="Y297" s="645"/>
      <c r="Z297" s="1826"/>
      <c r="AA297" s="645"/>
      <c r="AB297" s="1826"/>
      <c r="AC297" s="646"/>
      <c r="AE297" s="33"/>
      <c r="AF297" s="1979"/>
      <c r="AG297" s="1826"/>
      <c r="AH297" s="1826"/>
      <c r="AI297" s="645"/>
      <c r="AJ297" s="1826"/>
      <c r="AK297" s="645"/>
      <c r="AL297" s="1826"/>
      <c r="AM297" s="645"/>
      <c r="AN297" s="1826"/>
      <c r="AO297" s="646"/>
      <c r="AP297" s="645"/>
      <c r="AQ297" s="645"/>
      <c r="AR297" s="1826"/>
      <c r="AS297" s="645"/>
      <c r="AT297" s="1826"/>
      <c r="AU297" s="646"/>
      <c r="AW297" s="33"/>
      <c r="AX297" s="1979"/>
      <c r="AY297" s="1826"/>
      <c r="AZ297" s="1826"/>
      <c r="BA297" s="645"/>
      <c r="BB297" s="1826"/>
      <c r="BC297" s="645"/>
      <c r="BD297" s="1826"/>
      <c r="BE297" s="645"/>
      <c r="BF297" s="1826"/>
      <c r="BG297" s="646"/>
      <c r="BH297" s="645"/>
      <c r="BI297" s="645"/>
      <c r="BJ297" s="1826"/>
      <c r="BK297" s="645"/>
      <c r="BL297" s="1826"/>
      <c r="BM297" s="646"/>
      <c r="BO297" s="33"/>
      <c r="BP297" s="1979"/>
      <c r="BQ297" s="1826"/>
      <c r="BR297" s="1826"/>
      <c r="BS297" s="645"/>
      <c r="BT297" s="1826"/>
      <c r="BU297" s="645"/>
      <c r="BV297" s="1826"/>
      <c r="BW297" s="645"/>
      <c r="BX297" s="1826"/>
      <c r="BY297" s="646"/>
      <c r="BZ297" s="645"/>
      <c r="CA297" s="645"/>
      <c r="CB297" s="1826"/>
      <c r="CC297" s="645"/>
      <c r="CD297" s="1826"/>
      <c r="CE297" s="646"/>
      <c r="CG297" s="33"/>
      <c r="CH297" s="1979"/>
      <c r="CI297" s="1826"/>
      <c r="CJ297" s="1826"/>
      <c r="CK297" s="645"/>
      <c r="CL297" s="1826"/>
      <c r="CM297" s="645"/>
      <c r="CN297" s="1826"/>
      <c r="CO297" s="645"/>
      <c r="CP297" s="1826"/>
      <c r="CQ297" s="646"/>
      <c r="CR297" s="645"/>
      <c r="CS297" s="645"/>
      <c r="CT297" s="1826"/>
      <c r="CU297" s="645"/>
      <c r="CV297" s="1826"/>
      <c r="CW297" s="646"/>
    </row>
    <row r="298" spans="1:101">
      <c r="A298" s="75" t="str">
        <f>A296</f>
        <v>Other Related Party c</v>
      </c>
      <c r="B298" s="1037" t="s">
        <v>150</v>
      </c>
      <c r="C298" s="254"/>
      <c r="D298" s="587"/>
      <c r="E298" s="71"/>
      <c r="F298" s="208">
        <f t="shared" ref="F298:L298" si="490">IF(ISERROR(F297/F296),0,F297/F296)</f>
        <v>0</v>
      </c>
      <c r="G298" s="208">
        <f t="shared" si="490"/>
        <v>0</v>
      </c>
      <c r="H298" s="208">
        <f t="shared" si="490"/>
        <v>0</v>
      </c>
      <c r="I298" s="208">
        <f t="shared" si="490"/>
        <v>0</v>
      </c>
      <c r="J298" s="208">
        <f t="shared" si="490"/>
        <v>0</v>
      </c>
      <c r="K298" s="208">
        <f t="shared" si="490"/>
        <v>0</v>
      </c>
      <c r="L298" s="208">
        <f t="shared" si="490"/>
        <v>0</v>
      </c>
      <c r="M298" s="989"/>
      <c r="N298" s="1979"/>
      <c r="O298" s="1826"/>
      <c r="P298" s="1826"/>
      <c r="Q298" s="645"/>
      <c r="R298" s="1826"/>
      <c r="S298" s="645"/>
      <c r="T298" s="1826"/>
      <c r="U298" s="645"/>
      <c r="V298" s="1826"/>
      <c r="W298" s="646"/>
      <c r="X298" s="645"/>
      <c r="Y298" s="645"/>
      <c r="Z298" s="1826"/>
      <c r="AA298" s="645"/>
      <c r="AB298" s="1826"/>
      <c r="AC298" s="646"/>
      <c r="AE298" s="33"/>
      <c r="AF298" s="1982"/>
      <c r="AG298" s="1826"/>
      <c r="AH298" s="1826"/>
      <c r="AI298" s="645"/>
      <c r="AJ298" s="1826"/>
      <c r="AK298" s="645"/>
      <c r="AL298" s="1826"/>
      <c r="AM298" s="645"/>
      <c r="AN298" s="1826"/>
      <c r="AO298" s="646"/>
      <c r="AP298" s="645"/>
      <c r="AQ298" s="645"/>
      <c r="AR298" s="1826"/>
      <c r="AS298" s="645"/>
      <c r="AT298" s="1826"/>
      <c r="AU298" s="646"/>
      <c r="AW298" s="33"/>
      <c r="AX298" s="1979"/>
      <c r="AY298" s="1826"/>
      <c r="AZ298" s="1826"/>
      <c r="BA298" s="645"/>
      <c r="BB298" s="1826"/>
      <c r="BC298" s="645"/>
      <c r="BD298" s="1826"/>
      <c r="BE298" s="645"/>
      <c r="BF298" s="1826"/>
      <c r="BG298" s="646"/>
      <c r="BH298" s="645"/>
      <c r="BI298" s="645"/>
      <c r="BJ298" s="1826"/>
      <c r="BK298" s="645"/>
      <c r="BL298" s="1826"/>
      <c r="BM298" s="646"/>
      <c r="BO298" s="33"/>
      <c r="BP298" s="1979"/>
      <c r="BQ298" s="1826"/>
      <c r="BR298" s="1826"/>
      <c r="BS298" s="645"/>
      <c r="BT298" s="1826"/>
      <c r="BU298" s="645"/>
      <c r="BV298" s="1826"/>
      <c r="BW298" s="645"/>
      <c r="BX298" s="1826"/>
      <c r="BY298" s="646"/>
      <c r="BZ298" s="645"/>
      <c r="CA298" s="645"/>
      <c r="CB298" s="1826"/>
      <c r="CC298" s="645"/>
      <c r="CD298" s="1826"/>
      <c r="CE298" s="646"/>
      <c r="CG298" s="33"/>
      <c r="CH298" s="1979"/>
      <c r="CI298" s="1826"/>
      <c r="CJ298" s="1826"/>
      <c r="CK298" s="645"/>
      <c r="CL298" s="1826"/>
      <c r="CM298" s="645"/>
      <c r="CN298" s="1826"/>
      <c r="CO298" s="645"/>
      <c r="CP298" s="1826"/>
      <c r="CQ298" s="646"/>
      <c r="CR298" s="645"/>
      <c r="CS298" s="645"/>
      <c r="CT298" s="1826"/>
      <c r="CU298" s="645"/>
      <c r="CV298" s="1826"/>
      <c r="CW298" s="646"/>
    </row>
    <row r="299" spans="1:101">
      <c r="A299" s="14" t="s">
        <v>232</v>
      </c>
      <c r="B299" s="1037" t="s">
        <v>148</v>
      </c>
      <c r="C299" s="254"/>
      <c r="D299" s="587"/>
      <c r="E299" s="71"/>
      <c r="F299" s="1041"/>
      <c r="G299" s="1041"/>
      <c r="H299" s="1041"/>
      <c r="I299" s="1041"/>
      <c r="J299" s="1041"/>
      <c r="K299" s="1041"/>
      <c r="L299" s="59">
        <f>SUM(G299:K299)</f>
        <v>0</v>
      </c>
      <c r="M299" s="989"/>
      <c r="N299" s="1979"/>
      <c r="O299" s="1826"/>
      <c r="P299" s="1826"/>
      <c r="Q299" s="645"/>
      <c r="R299" s="1826"/>
      <c r="S299" s="645"/>
      <c r="T299" s="1826"/>
      <c r="U299" s="645"/>
      <c r="V299" s="1826"/>
      <c r="W299" s="646"/>
      <c r="X299" s="645"/>
      <c r="Y299" s="645"/>
      <c r="Z299" s="1826"/>
      <c r="AA299" s="645"/>
      <c r="AB299" s="1826"/>
      <c r="AC299" s="646"/>
      <c r="AE299" s="33"/>
      <c r="AF299" s="1982"/>
      <c r="AG299" s="1826"/>
      <c r="AH299" s="1826"/>
      <c r="AI299" s="645"/>
      <c r="AJ299" s="1826"/>
      <c r="AK299" s="645"/>
      <c r="AL299" s="1826"/>
      <c r="AM299" s="645"/>
      <c r="AN299" s="1826"/>
      <c r="AO299" s="646"/>
      <c r="AP299" s="645"/>
      <c r="AQ299" s="645"/>
      <c r="AR299" s="1826"/>
      <c r="AS299" s="645"/>
      <c r="AT299" s="1826"/>
      <c r="AU299" s="646"/>
      <c r="AW299" s="33"/>
      <c r="AX299" s="1979"/>
      <c r="AY299" s="1826"/>
      <c r="AZ299" s="1826"/>
      <c r="BA299" s="645"/>
      <c r="BB299" s="1826"/>
      <c r="BC299" s="645"/>
      <c r="BD299" s="1826"/>
      <c r="BE299" s="645"/>
      <c r="BF299" s="1826"/>
      <c r="BG299" s="646"/>
      <c r="BH299" s="645"/>
      <c r="BI299" s="645"/>
      <c r="BJ299" s="1826"/>
      <c r="BK299" s="645"/>
      <c r="BL299" s="1826"/>
      <c r="BM299" s="646"/>
      <c r="BO299" s="33"/>
      <c r="BP299" s="1979"/>
      <c r="BQ299" s="1826"/>
      <c r="BR299" s="1826"/>
      <c r="BS299" s="645"/>
      <c r="BT299" s="1826"/>
      <c r="BU299" s="645"/>
      <c r="BV299" s="1826"/>
      <c r="BW299" s="645"/>
      <c r="BX299" s="1826"/>
      <c r="BY299" s="646"/>
      <c r="BZ299" s="645"/>
      <c r="CA299" s="645"/>
      <c r="CB299" s="1826"/>
      <c r="CC299" s="645"/>
      <c r="CD299" s="1826"/>
      <c r="CE299" s="646"/>
      <c r="CG299" s="33"/>
      <c r="CH299" s="1979"/>
      <c r="CI299" s="1826"/>
      <c r="CJ299" s="1826"/>
      <c r="CK299" s="645"/>
      <c r="CL299" s="1826"/>
      <c r="CM299" s="645"/>
      <c r="CN299" s="1826"/>
      <c r="CO299" s="645"/>
      <c r="CP299" s="1826"/>
      <c r="CQ299" s="646"/>
      <c r="CR299" s="645"/>
      <c r="CS299" s="645"/>
      <c r="CT299" s="1826"/>
      <c r="CU299" s="645"/>
      <c r="CV299" s="1826"/>
      <c r="CW299" s="646"/>
    </row>
    <row r="300" spans="1:101">
      <c r="A300" s="75" t="str">
        <f>A299</f>
        <v>Other Related Party d</v>
      </c>
      <c r="B300" s="1037" t="s">
        <v>149</v>
      </c>
      <c r="C300" s="254"/>
      <c r="D300" s="587"/>
      <c r="E300" s="71"/>
      <c r="F300" s="1041"/>
      <c r="G300" s="1041"/>
      <c r="H300" s="1041"/>
      <c r="I300" s="1041"/>
      <c r="J300" s="1041"/>
      <c r="K300" s="1041"/>
      <c r="L300" s="59">
        <f>SUM(G300:K300)</f>
        <v>0</v>
      </c>
      <c r="M300" s="989"/>
      <c r="N300" s="1979"/>
      <c r="O300" s="1826"/>
      <c r="P300" s="1826"/>
      <c r="Q300" s="645"/>
      <c r="R300" s="1826"/>
      <c r="S300" s="645"/>
      <c r="T300" s="1826"/>
      <c r="U300" s="645"/>
      <c r="V300" s="1826"/>
      <c r="W300" s="646"/>
      <c r="X300" s="645"/>
      <c r="Y300" s="645"/>
      <c r="Z300" s="1826"/>
      <c r="AA300" s="645"/>
      <c r="AB300" s="1826"/>
      <c r="AC300" s="646"/>
      <c r="AE300" s="33"/>
      <c r="AF300" s="1979"/>
      <c r="AG300" s="1826"/>
      <c r="AH300" s="1826"/>
      <c r="AI300" s="645"/>
      <c r="AJ300" s="1826"/>
      <c r="AK300" s="645"/>
      <c r="AL300" s="1826"/>
      <c r="AM300" s="645"/>
      <c r="AN300" s="1826"/>
      <c r="AO300" s="646"/>
      <c r="AP300" s="645"/>
      <c r="AQ300" s="645"/>
      <c r="AR300" s="1826"/>
      <c r="AS300" s="645"/>
      <c r="AT300" s="1826"/>
      <c r="AU300" s="646"/>
      <c r="AW300" s="33"/>
      <c r="AX300" s="1979"/>
      <c r="AY300" s="1826"/>
      <c r="AZ300" s="1826"/>
      <c r="BA300" s="645"/>
      <c r="BB300" s="1826"/>
      <c r="BC300" s="645"/>
      <c r="BD300" s="1826"/>
      <c r="BE300" s="645"/>
      <c r="BF300" s="1826"/>
      <c r="BG300" s="646"/>
      <c r="BH300" s="645"/>
      <c r="BI300" s="645"/>
      <c r="BJ300" s="1826"/>
      <c r="BK300" s="645"/>
      <c r="BL300" s="1826"/>
      <c r="BM300" s="646"/>
      <c r="BO300" s="33"/>
      <c r="BP300" s="1979"/>
      <c r="BQ300" s="1826"/>
      <c r="BR300" s="1826"/>
      <c r="BS300" s="645"/>
      <c r="BT300" s="1826"/>
      <c r="BU300" s="645"/>
      <c r="BV300" s="1826"/>
      <c r="BW300" s="645"/>
      <c r="BX300" s="1826"/>
      <c r="BY300" s="646"/>
      <c r="BZ300" s="645"/>
      <c r="CA300" s="645"/>
      <c r="CB300" s="1826"/>
      <c r="CC300" s="645"/>
      <c r="CD300" s="1826"/>
      <c r="CE300" s="646"/>
      <c r="CG300" s="33"/>
      <c r="CH300" s="1979"/>
      <c r="CI300" s="1826"/>
      <c r="CJ300" s="1826"/>
      <c r="CK300" s="645"/>
      <c r="CL300" s="1826"/>
      <c r="CM300" s="645"/>
      <c r="CN300" s="1826"/>
      <c r="CO300" s="645"/>
      <c r="CP300" s="1826"/>
      <c r="CQ300" s="646"/>
      <c r="CR300" s="645"/>
      <c r="CS300" s="645"/>
      <c r="CT300" s="1826"/>
      <c r="CU300" s="645"/>
      <c r="CV300" s="1826"/>
      <c r="CW300" s="646"/>
    </row>
    <row r="301" spans="1:101">
      <c r="A301" s="75" t="str">
        <f>A299</f>
        <v>Other Related Party d</v>
      </c>
      <c r="B301" s="1037" t="s">
        <v>150</v>
      </c>
      <c r="C301" s="254"/>
      <c r="D301" s="587"/>
      <c r="E301" s="71"/>
      <c r="F301" s="208">
        <f t="shared" ref="F301:L301" si="491">IF(ISERROR(F300/F299),0,F300/F299)</f>
        <v>0</v>
      </c>
      <c r="G301" s="208">
        <f t="shared" si="491"/>
        <v>0</v>
      </c>
      <c r="H301" s="208">
        <f t="shared" si="491"/>
        <v>0</v>
      </c>
      <c r="I301" s="208">
        <f t="shared" si="491"/>
        <v>0</v>
      </c>
      <c r="J301" s="208">
        <f t="shared" si="491"/>
        <v>0</v>
      </c>
      <c r="K301" s="208">
        <f t="shared" si="491"/>
        <v>0</v>
      </c>
      <c r="L301" s="208">
        <f t="shared" si="491"/>
        <v>0</v>
      </c>
      <c r="M301" s="989"/>
      <c r="N301" s="1979"/>
      <c r="O301" s="1826"/>
      <c r="P301" s="1826"/>
      <c r="Q301" s="645"/>
      <c r="R301" s="1826"/>
      <c r="S301" s="645"/>
      <c r="T301" s="1826"/>
      <c r="U301" s="645"/>
      <c r="V301" s="1826"/>
      <c r="W301" s="646"/>
      <c r="X301" s="645"/>
      <c r="Y301" s="645"/>
      <c r="Z301" s="1826"/>
      <c r="AA301" s="645"/>
      <c r="AB301" s="1826"/>
      <c r="AC301" s="646"/>
      <c r="AE301" s="33"/>
      <c r="AF301" s="1982"/>
      <c r="AG301" s="1826"/>
      <c r="AH301" s="1826"/>
      <c r="AI301" s="645"/>
      <c r="AJ301" s="1826"/>
      <c r="AK301" s="645"/>
      <c r="AL301" s="1826"/>
      <c r="AM301" s="645"/>
      <c r="AN301" s="1826"/>
      <c r="AO301" s="646"/>
      <c r="AP301" s="645"/>
      <c r="AQ301" s="645"/>
      <c r="AR301" s="1826"/>
      <c r="AS301" s="645"/>
      <c r="AT301" s="1826"/>
      <c r="AU301" s="646"/>
      <c r="AW301" s="33"/>
      <c r="AX301" s="1979"/>
      <c r="AY301" s="1826"/>
      <c r="AZ301" s="1826"/>
      <c r="BA301" s="645"/>
      <c r="BB301" s="1826"/>
      <c r="BC301" s="645"/>
      <c r="BD301" s="1826"/>
      <c r="BE301" s="645"/>
      <c r="BF301" s="1826"/>
      <c r="BG301" s="646"/>
      <c r="BH301" s="645"/>
      <c r="BI301" s="645"/>
      <c r="BJ301" s="1826"/>
      <c r="BK301" s="645"/>
      <c r="BL301" s="1826"/>
      <c r="BM301" s="646"/>
      <c r="BO301" s="33"/>
      <c r="BP301" s="1979"/>
      <c r="BQ301" s="1826"/>
      <c r="BR301" s="1826"/>
      <c r="BS301" s="645"/>
      <c r="BT301" s="1826"/>
      <c r="BU301" s="645"/>
      <c r="BV301" s="1826"/>
      <c r="BW301" s="645"/>
      <c r="BX301" s="1826"/>
      <c r="BY301" s="646"/>
      <c r="BZ301" s="645"/>
      <c r="CA301" s="645"/>
      <c r="CB301" s="1826"/>
      <c r="CC301" s="645"/>
      <c r="CD301" s="1826"/>
      <c r="CE301" s="646"/>
      <c r="CG301" s="33"/>
      <c r="CH301" s="1979"/>
      <c r="CI301" s="1826"/>
      <c r="CJ301" s="1826"/>
      <c r="CK301" s="645"/>
      <c r="CL301" s="1826"/>
      <c r="CM301" s="645"/>
      <c r="CN301" s="1826"/>
      <c r="CO301" s="645"/>
      <c r="CP301" s="1826"/>
      <c r="CQ301" s="646"/>
      <c r="CR301" s="645"/>
      <c r="CS301" s="645"/>
      <c r="CT301" s="1826"/>
      <c r="CU301" s="645"/>
      <c r="CV301" s="1826"/>
      <c r="CW301" s="646"/>
    </row>
    <row r="302" spans="1:101">
      <c r="A302" s="14" t="s">
        <v>619</v>
      </c>
      <c r="B302" s="1037" t="s">
        <v>148</v>
      </c>
      <c r="C302" s="254"/>
      <c r="D302" s="587"/>
      <c r="E302" s="71"/>
      <c r="F302" s="1041"/>
      <c r="G302" s="1041"/>
      <c r="H302" s="1041"/>
      <c r="I302" s="1041"/>
      <c r="J302" s="1041"/>
      <c r="K302" s="1041"/>
      <c r="L302" s="59">
        <f>SUM(G302:K302)</f>
        <v>0</v>
      </c>
      <c r="M302" s="989"/>
      <c r="N302" s="1979"/>
      <c r="O302" s="1826"/>
      <c r="P302" s="1826"/>
      <c r="Q302" s="645"/>
      <c r="R302" s="1826"/>
      <c r="S302" s="645"/>
      <c r="T302" s="1826"/>
      <c r="U302" s="645"/>
      <c r="V302" s="1826"/>
      <c r="W302" s="646"/>
      <c r="X302" s="645"/>
      <c r="Y302" s="645"/>
      <c r="Z302" s="1826"/>
      <c r="AA302" s="645"/>
      <c r="AB302" s="1826"/>
      <c r="AC302" s="646"/>
      <c r="AE302" s="33"/>
      <c r="AF302" s="1982"/>
      <c r="AG302" s="1826"/>
      <c r="AH302" s="1826"/>
      <c r="AI302" s="645"/>
      <c r="AJ302" s="1826"/>
      <c r="AK302" s="645"/>
      <c r="AL302" s="1826"/>
      <c r="AM302" s="645"/>
      <c r="AN302" s="1826"/>
      <c r="AO302" s="646"/>
      <c r="AP302" s="645"/>
      <c r="AQ302" s="645"/>
      <c r="AR302" s="1826"/>
      <c r="AS302" s="645"/>
      <c r="AT302" s="1826"/>
      <c r="AU302" s="646"/>
      <c r="AW302" s="33"/>
      <c r="AX302" s="1979"/>
      <c r="AY302" s="1826"/>
      <c r="AZ302" s="1826"/>
      <c r="BA302" s="645"/>
      <c r="BB302" s="1826"/>
      <c r="BC302" s="645"/>
      <c r="BD302" s="1826"/>
      <c r="BE302" s="645"/>
      <c r="BF302" s="1826"/>
      <c r="BG302" s="646"/>
      <c r="BH302" s="645"/>
      <c r="BI302" s="645"/>
      <c r="BJ302" s="1826"/>
      <c r="BK302" s="645"/>
      <c r="BL302" s="1826"/>
      <c r="BM302" s="646"/>
      <c r="BO302" s="33"/>
      <c r="BP302" s="1979"/>
      <c r="BQ302" s="1826"/>
      <c r="BR302" s="1826"/>
      <c r="BS302" s="645"/>
      <c r="BT302" s="1826"/>
      <c r="BU302" s="645"/>
      <c r="BV302" s="1826"/>
      <c r="BW302" s="645"/>
      <c r="BX302" s="1826"/>
      <c r="BY302" s="646"/>
      <c r="BZ302" s="645"/>
      <c r="CA302" s="645"/>
      <c r="CB302" s="1826"/>
      <c r="CC302" s="645"/>
      <c r="CD302" s="1826"/>
      <c r="CE302" s="646"/>
      <c r="CG302" s="33"/>
      <c r="CH302" s="1979"/>
      <c r="CI302" s="1826"/>
      <c r="CJ302" s="1826"/>
      <c r="CK302" s="645"/>
      <c r="CL302" s="1826"/>
      <c r="CM302" s="645"/>
      <c r="CN302" s="1826"/>
      <c r="CO302" s="645"/>
      <c r="CP302" s="1826"/>
      <c r="CQ302" s="646"/>
      <c r="CR302" s="645"/>
      <c r="CS302" s="645"/>
      <c r="CT302" s="1826"/>
      <c r="CU302" s="645"/>
      <c r="CV302" s="1826"/>
      <c r="CW302" s="646"/>
    </row>
    <row r="303" spans="1:101">
      <c r="A303" s="75" t="str">
        <f>A302</f>
        <v>Other Related Party e</v>
      </c>
      <c r="B303" s="1037" t="s">
        <v>149</v>
      </c>
      <c r="C303" s="254"/>
      <c r="D303" s="587"/>
      <c r="E303" s="71"/>
      <c r="F303" s="1041"/>
      <c r="G303" s="1041"/>
      <c r="H303" s="1041"/>
      <c r="I303" s="1041"/>
      <c r="J303" s="1041"/>
      <c r="K303" s="1041"/>
      <c r="L303" s="59">
        <f>SUM(G303:K303)</f>
        <v>0</v>
      </c>
      <c r="M303" s="989"/>
      <c r="N303" s="1979"/>
      <c r="O303" s="1826"/>
      <c r="P303" s="1826"/>
      <c r="Q303" s="645"/>
      <c r="R303" s="1826"/>
      <c r="S303" s="645"/>
      <c r="T303" s="1826"/>
      <c r="U303" s="645"/>
      <c r="V303" s="1826"/>
      <c r="W303" s="646"/>
      <c r="X303" s="645"/>
      <c r="Y303" s="645"/>
      <c r="Z303" s="1826"/>
      <c r="AA303" s="645"/>
      <c r="AB303" s="1826"/>
      <c r="AC303" s="646"/>
      <c r="AE303" s="33"/>
      <c r="AF303" s="1979"/>
      <c r="AG303" s="1826"/>
      <c r="AH303" s="1826"/>
      <c r="AI303" s="645"/>
      <c r="AJ303" s="1826"/>
      <c r="AK303" s="645"/>
      <c r="AL303" s="1826"/>
      <c r="AM303" s="645"/>
      <c r="AN303" s="1826"/>
      <c r="AO303" s="646"/>
      <c r="AP303" s="645"/>
      <c r="AQ303" s="645"/>
      <c r="AR303" s="1826"/>
      <c r="AS303" s="645"/>
      <c r="AT303" s="1826"/>
      <c r="AU303" s="646"/>
      <c r="AW303" s="33"/>
      <c r="AX303" s="1979"/>
      <c r="AY303" s="1826"/>
      <c r="AZ303" s="1826"/>
      <c r="BA303" s="645"/>
      <c r="BB303" s="1826"/>
      <c r="BC303" s="645"/>
      <c r="BD303" s="1826"/>
      <c r="BE303" s="645"/>
      <c r="BF303" s="1826"/>
      <c r="BG303" s="646"/>
      <c r="BH303" s="645"/>
      <c r="BI303" s="645"/>
      <c r="BJ303" s="1826"/>
      <c r="BK303" s="645"/>
      <c r="BL303" s="1826"/>
      <c r="BM303" s="646"/>
      <c r="BO303" s="33"/>
      <c r="BP303" s="1979"/>
      <c r="BQ303" s="1826"/>
      <c r="BR303" s="1826"/>
      <c r="BS303" s="645"/>
      <c r="BT303" s="1826"/>
      <c r="BU303" s="645"/>
      <c r="BV303" s="1826"/>
      <c r="BW303" s="645"/>
      <c r="BX303" s="1826"/>
      <c r="BY303" s="646"/>
      <c r="BZ303" s="645"/>
      <c r="CA303" s="645"/>
      <c r="CB303" s="1826"/>
      <c r="CC303" s="645"/>
      <c r="CD303" s="1826"/>
      <c r="CE303" s="646"/>
      <c r="CG303" s="33"/>
      <c r="CH303" s="1979"/>
      <c r="CI303" s="1826"/>
      <c r="CJ303" s="1826"/>
      <c r="CK303" s="645"/>
      <c r="CL303" s="1826"/>
      <c r="CM303" s="645"/>
      <c r="CN303" s="1826"/>
      <c r="CO303" s="645"/>
      <c r="CP303" s="1826"/>
      <c r="CQ303" s="646"/>
      <c r="CR303" s="645"/>
      <c r="CS303" s="645"/>
      <c r="CT303" s="1826"/>
      <c r="CU303" s="645"/>
      <c r="CV303" s="1826"/>
      <c r="CW303" s="646"/>
    </row>
    <row r="304" spans="1:101">
      <c r="A304" s="75" t="str">
        <f>A302</f>
        <v>Other Related Party e</v>
      </c>
      <c r="B304" s="1037" t="s">
        <v>150</v>
      </c>
      <c r="C304" s="254"/>
      <c r="D304" s="587"/>
      <c r="E304" s="71"/>
      <c r="F304" s="208">
        <f t="shared" ref="F304:L304" si="492">IF(ISERROR(F303/F302),0,F303/F302)</f>
        <v>0</v>
      </c>
      <c r="G304" s="208">
        <f t="shared" si="492"/>
        <v>0</v>
      </c>
      <c r="H304" s="208">
        <f t="shared" si="492"/>
        <v>0</v>
      </c>
      <c r="I304" s="208">
        <f t="shared" si="492"/>
        <v>0</v>
      </c>
      <c r="J304" s="208">
        <f t="shared" si="492"/>
        <v>0</v>
      </c>
      <c r="K304" s="208">
        <f t="shared" si="492"/>
        <v>0</v>
      </c>
      <c r="L304" s="208">
        <f t="shared" si="492"/>
        <v>0</v>
      </c>
      <c r="M304" s="989"/>
      <c r="N304" s="1979"/>
      <c r="O304" s="1826"/>
      <c r="P304" s="1826"/>
      <c r="Q304" s="645"/>
      <c r="R304" s="1826"/>
      <c r="S304" s="645"/>
      <c r="T304" s="1826"/>
      <c r="U304" s="645"/>
      <c r="V304" s="1826"/>
      <c r="W304" s="646"/>
      <c r="X304" s="645"/>
      <c r="Y304" s="645"/>
      <c r="Z304" s="1826"/>
      <c r="AA304" s="645"/>
      <c r="AB304" s="1826"/>
      <c r="AC304" s="646"/>
      <c r="AE304" s="33"/>
      <c r="AF304" s="1982"/>
      <c r="AG304" s="1826"/>
      <c r="AH304" s="1826"/>
      <c r="AI304" s="645"/>
      <c r="AJ304" s="1826"/>
      <c r="AK304" s="645"/>
      <c r="AL304" s="1826"/>
      <c r="AM304" s="645"/>
      <c r="AN304" s="1826"/>
      <c r="AO304" s="646"/>
      <c r="AP304" s="645"/>
      <c r="AQ304" s="645"/>
      <c r="AR304" s="1826"/>
      <c r="AS304" s="645"/>
      <c r="AT304" s="1826"/>
      <c r="AU304" s="646"/>
      <c r="AW304" s="33"/>
      <c r="AX304" s="1979"/>
      <c r="AY304" s="1826"/>
      <c r="AZ304" s="1826"/>
      <c r="BA304" s="645"/>
      <c r="BB304" s="1826"/>
      <c r="BC304" s="645"/>
      <c r="BD304" s="1826"/>
      <c r="BE304" s="645"/>
      <c r="BF304" s="1826"/>
      <c r="BG304" s="646"/>
      <c r="BH304" s="645"/>
      <c r="BI304" s="645"/>
      <c r="BJ304" s="1826"/>
      <c r="BK304" s="645"/>
      <c r="BL304" s="1826"/>
      <c r="BM304" s="646"/>
      <c r="BO304" s="33"/>
      <c r="BP304" s="1979"/>
      <c r="BQ304" s="1826"/>
      <c r="BR304" s="1826"/>
      <c r="BS304" s="645"/>
      <c r="BT304" s="1826"/>
      <c r="BU304" s="645"/>
      <c r="BV304" s="1826"/>
      <c r="BW304" s="645"/>
      <c r="BX304" s="1826"/>
      <c r="BY304" s="646"/>
      <c r="BZ304" s="645"/>
      <c r="CA304" s="645"/>
      <c r="CB304" s="1826"/>
      <c r="CC304" s="645"/>
      <c r="CD304" s="1826"/>
      <c r="CE304" s="646"/>
      <c r="CG304" s="33"/>
      <c r="CH304" s="1979"/>
      <c r="CI304" s="1826"/>
      <c r="CJ304" s="1826"/>
      <c r="CK304" s="645"/>
      <c r="CL304" s="1826"/>
      <c r="CM304" s="645"/>
      <c r="CN304" s="1826"/>
      <c r="CO304" s="645"/>
      <c r="CP304" s="1826"/>
      <c r="CQ304" s="646"/>
      <c r="CR304" s="645"/>
      <c r="CS304" s="645"/>
      <c r="CT304" s="1826"/>
      <c r="CU304" s="645"/>
      <c r="CV304" s="1826"/>
      <c r="CW304" s="646"/>
    </row>
    <row r="305" spans="1:102">
      <c r="A305" s="14" t="s">
        <v>620</v>
      </c>
      <c r="B305" s="1037" t="s">
        <v>148</v>
      </c>
      <c r="C305" s="254"/>
      <c r="D305" s="587"/>
      <c r="E305" s="71"/>
      <c r="F305" s="1041"/>
      <c r="G305" s="1041"/>
      <c r="H305" s="1041"/>
      <c r="I305" s="1041"/>
      <c r="J305" s="1041"/>
      <c r="K305" s="1041"/>
      <c r="L305" s="59">
        <f>SUM(G305:K305)</f>
        <v>0</v>
      </c>
      <c r="M305" s="989"/>
      <c r="N305" s="1979"/>
      <c r="O305" s="1826"/>
      <c r="P305" s="1826"/>
      <c r="Q305" s="645"/>
      <c r="R305" s="1826"/>
      <c r="S305" s="645"/>
      <c r="T305" s="1826"/>
      <c r="U305" s="645"/>
      <c r="V305" s="1826"/>
      <c r="W305" s="646"/>
      <c r="X305" s="645"/>
      <c r="Y305" s="645"/>
      <c r="Z305" s="1826"/>
      <c r="AA305" s="645"/>
      <c r="AB305" s="1826"/>
      <c r="AC305" s="646"/>
      <c r="AE305" s="33"/>
      <c r="AF305" s="1982"/>
      <c r="AG305" s="1826"/>
      <c r="AH305" s="1826"/>
      <c r="AI305" s="645"/>
      <c r="AJ305" s="1826"/>
      <c r="AK305" s="645"/>
      <c r="AL305" s="1826"/>
      <c r="AM305" s="645"/>
      <c r="AN305" s="1826"/>
      <c r="AO305" s="646"/>
      <c r="AP305" s="645"/>
      <c r="AQ305" s="645"/>
      <c r="AR305" s="1826"/>
      <c r="AS305" s="645"/>
      <c r="AT305" s="1826"/>
      <c r="AU305" s="646"/>
      <c r="AW305" s="33"/>
      <c r="AX305" s="1979"/>
      <c r="AY305" s="1826"/>
      <c r="AZ305" s="1826"/>
      <c r="BA305" s="645"/>
      <c r="BB305" s="1826"/>
      <c r="BC305" s="645"/>
      <c r="BD305" s="1826"/>
      <c r="BE305" s="645"/>
      <c r="BF305" s="1826"/>
      <c r="BG305" s="646"/>
      <c r="BH305" s="645"/>
      <c r="BI305" s="645"/>
      <c r="BJ305" s="1826"/>
      <c r="BK305" s="645"/>
      <c r="BL305" s="1826"/>
      <c r="BM305" s="646"/>
      <c r="BO305" s="33"/>
      <c r="BP305" s="1979"/>
      <c r="BQ305" s="1826"/>
      <c r="BR305" s="1826"/>
      <c r="BS305" s="645"/>
      <c r="BT305" s="1826"/>
      <c r="BU305" s="645"/>
      <c r="BV305" s="1826"/>
      <c r="BW305" s="645"/>
      <c r="BX305" s="1826"/>
      <c r="BY305" s="646"/>
      <c r="BZ305" s="645"/>
      <c r="CA305" s="645"/>
      <c r="CB305" s="1826"/>
      <c r="CC305" s="645"/>
      <c r="CD305" s="1826"/>
      <c r="CE305" s="646"/>
      <c r="CG305" s="33"/>
      <c r="CH305" s="1979"/>
      <c r="CI305" s="1826"/>
      <c r="CJ305" s="1826"/>
      <c r="CK305" s="645"/>
      <c r="CL305" s="1826"/>
      <c r="CM305" s="645"/>
      <c r="CN305" s="1826"/>
      <c r="CO305" s="645"/>
      <c r="CP305" s="1826"/>
      <c r="CQ305" s="646"/>
      <c r="CR305" s="645"/>
      <c r="CS305" s="645"/>
      <c r="CT305" s="1826"/>
      <c r="CU305" s="645"/>
      <c r="CV305" s="1826"/>
      <c r="CW305" s="646"/>
    </row>
    <row r="306" spans="1:102">
      <c r="A306" s="75" t="str">
        <f>A305</f>
        <v>Other Related Party f</v>
      </c>
      <c r="B306" s="1037" t="s">
        <v>149</v>
      </c>
      <c r="C306" s="254"/>
      <c r="D306" s="587"/>
      <c r="E306" s="71"/>
      <c r="F306" s="1041"/>
      <c r="G306" s="1041"/>
      <c r="H306" s="1041"/>
      <c r="I306" s="1041"/>
      <c r="J306" s="1041"/>
      <c r="K306" s="1041"/>
      <c r="L306" s="59">
        <f>SUM(G306:K306)</f>
        <v>0</v>
      </c>
      <c r="M306" s="989"/>
      <c r="N306" s="1979"/>
      <c r="O306" s="1826"/>
      <c r="P306" s="1826"/>
      <c r="Q306" s="645"/>
      <c r="R306" s="1826"/>
      <c r="S306" s="645"/>
      <c r="T306" s="1826"/>
      <c r="U306" s="645"/>
      <c r="V306" s="1826"/>
      <c r="W306" s="646"/>
      <c r="X306" s="645"/>
      <c r="Y306" s="645"/>
      <c r="Z306" s="1826"/>
      <c r="AA306" s="645"/>
      <c r="AB306" s="1826"/>
      <c r="AC306" s="646"/>
      <c r="AE306" s="33"/>
      <c r="AF306" s="1979"/>
      <c r="AG306" s="1826"/>
      <c r="AH306" s="1826"/>
      <c r="AI306" s="645"/>
      <c r="AJ306" s="1826"/>
      <c r="AK306" s="645"/>
      <c r="AL306" s="1826"/>
      <c r="AM306" s="645"/>
      <c r="AN306" s="1826"/>
      <c r="AO306" s="646"/>
      <c r="AP306" s="645"/>
      <c r="AQ306" s="645"/>
      <c r="AR306" s="1826"/>
      <c r="AS306" s="645"/>
      <c r="AT306" s="1826"/>
      <c r="AU306" s="646"/>
      <c r="AW306" s="33"/>
      <c r="AX306" s="1979"/>
      <c r="AY306" s="1826"/>
      <c r="AZ306" s="1826"/>
      <c r="BA306" s="645"/>
      <c r="BB306" s="1826"/>
      <c r="BC306" s="645"/>
      <c r="BD306" s="1826"/>
      <c r="BE306" s="645"/>
      <c r="BF306" s="1826"/>
      <c r="BG306" s="646"/>
      <c r="BH306" s="645"/>
      <c r="BI306" s="645"/>
      <c r="BJ306" s="1826"/>
      <c r="BK306" s="645"/>
      <c r="BL306" s="1826"/>
      <c r="BM306" s="646"/>
      <c r="BO306" s="33"/>
      <c r="BP306" s="1979"/>
      <c r="BQ306" s="1826"/>
      <c r="BR306" s="1826"/>
      <c r="BS306" s="645"/>
      <c r="BT306" s="1826"/>
      <c r="BU306" s="645"/>
      <c r="BV306" s="1826"/>
      <c r="BW306" s="645"/>
      <c r="BX306" s="1826"/>
      <c r="BY306" s="646"/>
      <c r="BZ306" s="645"/>
      <c r="CA306" s="645"/>
      <c r="CB306" s="1826"/>
      <c r="CC306" s="645"/>
      <c r="CD306" s="1826"/>
      <c r="CE306" s="646"/>
      <c r="CG306" s="33"/>
      <c r="CH306" s="1979"/>
      <c r="CI306" s="1826"/>
      <c r="CJ306" s="1826"/>
      <c r="CK306" s="645"/>
      <c r="CL306" s="1826"/>
      <c r="CM306" s="645"/>
      <c r="CN306" s="1826"/>
      <c r="CO306" s="645"/>
      <c r="CP306" s="1826"/>
      <c r="CQ306" s="646"/>
      <c r="CR306" s="645"/>
      <c r="CS306" s="645"/>
      <c r="CT306" s="1826"/>
      <c r="CU306" s="645"/>
      <c r="CV306" s="1826"/>
      <c r="CW306" s="646"/>
    </row>
    <row r="307" spans="1:102">
      <c r="A307" s="75" t="str">
        <f>A305</f>
        <v>Other Related Party f</v>
      </c>
      <c r="B307" s="1037" t="s">
        <v>150</v>
      </c>
      <c r="C307" s="254"/>
      <c r="D307" s="587"/>
      <c r="E307" s="71"/>
      <c r="F307" s="208">
        <f t="shared" ref="F307:L307" si="493">IF(ISERROR(F306/F305),0,F306/F305)</f>
        <v>0</v>
      </c>
      <c r="G307" s="208">
        <f t="shared" si="493"/>
        <v>0</v>
      </c>
      <c r="H307" s="208">
        <f t="shared" si="493"/>
        <v>0</v>
      </c>
      <c r="I307" s="208">
        <f t="shared" si="493"/>
        <v>0</v>
      </c>
      <c r="J307" s="208">
        <f t="shared" si="493"/>
        <v>0</v>
      </c>
      <c r="K307" s="208">
        <f t="shared" si="493"/>
        <v>0</v>
      </c>
      <c r="L307" s="208">
        <f t="shared" si="493"/>
        <v>0</v>
      </c>
      <c r="M307" s="989"/>
      <c r="N307" s="1979"/>
      <c r="O307" s="1826"/>
      <c r="P307" s="1826"/>
      <c r="Q307" s="645"/>
      <c r="R307" s="1826"/>
      <c r="S307" s="645"/>
      <c r="T307" s="1826"/>
      <c r="U307" s="645"/>
      <c r="V307" s="1826"/>
      <c r="W307" s="646"/>
      <c r="X307" s="645"/>
      <c r="Y307" s="645"/>
      <c r="Z307" s="1826"/>
      <c r="AA307" s="645"/>
      <c r="AB307" s="1826"/>
      <c r="AC307" s="646"/>
      <c r="AE307" s="33"/>
      <c r="AF307" s="1982"/>
      <c r="AG307" s="1826"/>
      <c r="AH307" s="1826"/>
      <c r="AI307" s="645"/>
      <c r="AJ307" s="1826"/>
      <c r="AK307" s="645"/>
      <c r="AL307" s="1826"/>
      <c r="AM307" s="645"/>
      <c r="AN307" s="1826"/>
      <c r="AO307" s="646"/>
      <c r="AP307" s="645"/>
      <c r="AQ307" s="645"/>
      <c r="AR307" s="1826"/>
      <c r="AS307" s="645"/>
      <c r="AT307" s="1826"/>
      <c r="AU307" s="646"/>
      <c r="AW307" s="33"/>
      <c r="AX307" s="1979"/>
      <c r="AY307" s="1826"/>
      <c r="AZ307" s="1826"/>
      <c r="BA307" s="645"/>
      <c r="BB307" s="1826"/>
      <c r="BC307" s="645"/>
      <c r="BD307" s="1826"/>
      <c r="BE307" s="645"/>
      <c r="BF307" s="1826"/>
      <c r="BG307" s="646"/>
      <c r="BH307" s="645"/>
      <c r="BI307" s="645"/>
      <c r="BJ307" s="1826"/>
      <c r="BK307" s="645"/>
      <c r="BL307" s="1826"/>
      <c r="BM307" s="646"/>
      <c r="BO307" s="33"/>
      <c r="BP307" s="1979"/>
      <c r="BQ307" s="1826"/>
      <c r="BR307" s="1826"/>
      <c r="BS307" s="645"/>
      <c r="BT307" s="1826"/>
      <c r="BU307" s="645"/>
      <c r="BV307" s="1826"/>
      <c r="BW307" s="645"/>
      <c r="BX307" s="1826"/>
      <c r="BY307" s="646"/>
      <c r="BZ307" s="645"/>
      <c r="CA307" s="645"/>
      <c r="CB307" s="1826"/>
      <c r="CC307" s="645"/>
      <c r="CD307" s="1826"/>
      <c r="CE307" s="646"/>
      <c r="CG307" s="33"/>
      <c r="CH307" s="1979"/>
      <c r="CI307" s="1826"/>
      <c r="CJ307" s="1826"/>
      <c r="CK307" s="645"/>
      <c r="CL307" s="1826"/>
      <c r="CM307" s="645"/>
      <c r="CN307" s="1826"/>
      <c r="CO307" s="645"/>
      <c r="CP307" s="1826"/>
      <c r="CQ307" s="646"/>
      <c r="CR307" s="645"/>
      <c r="CS307" s="645"/>
      <c r="CT307" s="1826"/>
      <c r="CU307" s="645"/>
      <c r="CV307" s="1826"/>
      <c r="CW307" s="646"/>
    </row>
    <row r="308" spans="1:102">
      <c r="A308" s="1037" t="s">
        <v>151</v>
      </c>
      <c r="B308" s="1037" t="s">
        <v>148</v>
      </c>
      <c r="C308" s="254"/>
      <c r="D308" s="587"/>
      <c r="E308" s="71"/>
      <c r="F308" s="1041"/>
      <c r="G308" s="1041"/>
      <c r="H308" s="1041"/>
      <c r="I308" s="1041"/>
      <c r="J308" s="1041"/>
      <c r="K308" s="1041"/>
      <c r="L308" s="59">
        <f>SUM(G308:K308)</f>
        <v>0</v>
      </c>
      <c r="M308" s="989"/>
      <c r="N308" s="1979"/>
      <c r="O308" s="1826"/>
      <c r="P308" s="1826"/>
      <c r="Q308" s="645"/>
      <c r="R308" s="1826"/>
      <c r="S308" s="645"/>
      <c r="T308" s="1826"/>
      <c r="U308" s="645"/>
      <c r="V308" s="1826"/>
      <c r="W308" s="646"/>
      <c r="X308" s="645"/>
      <c r="Y308" s="645"/>
      <c r="Z308" s="1826"/>
      <c r="AA308" s="645"/>
      <c r="AB308" s="1826"/>
      <c r="AC308" s="646"/>
      <c r="AE308" s="33"/>
      <c r="AF308" s="1982"/>
      <c r="AG308" s="1826"/>
      <c r="AH308" s="1826"/>
      <c r="AI308" s="645"/>
      <c r="AJ308" s="1826"/>
      <c r="AK308" s="645"/>
      <c r="AL308" s="1826"/>
      <c r="AM308" s="645"/>
      <c r="AN308" s="1826"/>
      <c r="AO308" s="646"/>
      <c r="AP308" s="645"/>
      <c r="AQ308" s="645"/>
      <c r="AR308" s="1826"/>
      <c r="AS308" s="645"/>
      <c r="AT308" s="1826"/>
      <c r="AU308" s="646"/>
      <c r="AW308" s="33"/>
      <c r="AX308" s="1979"/>
      <c r="AY308" s="1826"/>
      <c r="AZ308" s="1826"/>
      <c r="BA308" s="645"/>
      <c r="BB308" s="1826"/>
      <c r="BC308" s="645"/>
      <c r="BD308" s="1826"/>
      <c r="BE308" s="645"/>
      <c r="BF308" s="1826"/>
      <c r="BG308" s="646"/>
      <c r="BH308" s="645"/>
      <c r="BI308" s="645"/>
      <c r="BJ308" s="1826"/>
      <c r="BK308" s="645"/>
      <c r="BL308" s="1826"/>
      <c r="BM308" s="646"/>
      <c r="BO308" s="33"/>
      <c r="BP308" s="1979"/>
      <c r="BQ308" s="1826"/>
      <c r="BR308" s="1826"/>
      <c r="BS308" s="645"/>
      <c r="BT308" s="1826"/>
      <c r="BU308" s="645"/>
      <c r="BV308" s="1826"/>
      <c r="BW308" s="645"/>
      <c r="BX308" s="1826"/>
      <c r="BY308" s="646"/>
      <c r="BZ308" s="645"/>
      <c r="CA308" s="645"/>
      <c r="CB308" s="1826"/>
      <c r="CC308" s="645"/>
      <c r="CD308" s="1826"/>
      <c r="CE308" s="646"/>
      <c r="CG308" s="33"/>
      <c r="CH308" s="1979"/>
      <c r="CI308" s="1826"/>
      <c r="CJ308" s="1826"/>
      <c r="CK308" s="645"/>
      <c r="CL308" s="1826"/>
      <c r="CM308" s="645"/>
      <c r="CN308" s="1826"/>
      <c r="CO308" s="645"/>
      <c r="CP308" s="1826"/>
      <c r="CQ308" s="646"/>
      <c r="CR308" s="645"/>
      <c r="CS308" s="645"/>
      <c r="CT308" s="1826"/>
      <c r="CU308" s="645"/>
      <c r="CV308" s="1826"/>
      <c r="CW308" s="646"/>
    </row>
    <row r="309" spans="1:102">
      <c r="A309" s="1037" t="s">
        <v>151</v>
      </c>
      <c r="B309" s="1037" t="s">
        <v>149</v>
      </c>
      <c r="C309" s="254"/>
      <c r="D309" s="587"/>
      <c r="E309" s="71"/>
      <c r="F309" s="1041"/>
      <c r="G309" s="1041"/>
      <c r="H309" s="1041"/>
      <c r="I309" s="1041"/>
      <c r="J309" s="1041"/>
      <c r="K309" s="1041"/>
      <c r="L309" s="59">
        <f>SUM(G309:K309)</f>
        <v>0</v>
      </c>
      <c r="M309" s="989"/>
      <c r="N309" s="1979"/>
      <c r="O309" s="1826"/>
      <c r="P309" s="1826"/>
      <c r="Q309" s="645"/>
      <c r="R309" s="1826"/>
      <c r="S309" s="645"/>
      <c r="T309" s="1826"/>
      <c r="U309" s="645"/>
      <c r="V309" s="1826"/>
      <c r="W309" s="646"/>
      <c r="X309" s="645"/>
      <c r="Y309" s="645"/>
      <c r="Z309" s="1826"/>
      <c r="AA309" s="645"/>
      <c r="AB309" s="1826"/>
      <c r="AC309" s="646"/>
      <c r="AE309" s="33"/>
      <c r="AF309" s="1979"/>
      <c r="AG309" s="1826"/>
      <c r="AH309" s="1826"/>
      <c r="AI309" s="645"/>
      <c r="AJ309" s="1826"/>
      <c r="AK309" s="645"/>
      <c r="AL309" s="1826"/>
      <c r="AM309" s="645"/>
      <c r="AN309" s="1826"/>
      <c r="AO309" s="646"/>
      <c r="AP309" s="645"/>
      <c r="AQ309" s="645"/>
      <c r="AR309" s="1826"/>
      <c r="AS309" s="645"/>
      <c r="AT309" s="1826"/>
      <c r="AU309" s="646"/>
      <c r="AW309" s="33"/>
      <c r="AX309" s="1979"/>
      <c r="AY309" s="1826"/>
      <c r="AZ309" s="1826"/>
      <c r="BA309" s="645"/>
      <c r="BB309" s="1826"/>
      <c r="BC309" s="645"/>
      <c r="BD309" s="1826"/>
      <c r="BE309" s="645"/>
      <c r="BF309" s="1826"/>
      <c r="BG309" s="646"/>
      <c r="BH309" s="645"/>
      <c r="BI309" s="645"/>
      <c r="BJ309" s="1826"/>
      <c r="BK309" s="645"/>
      <c r="BL309" s="1826"/>
      <c r="BM309" s="646"/>
      <c r="BO309" s="33"/>
      <c r="BP309" s="1979"/>
      <c r="BQ309" s="1826"/>
      <c r="BR309" s="1826"/>
      <c r="BS309" s="645"/>
      <c r="BT309" s="1826"/>
      <c r="BU309" s="645"/>
      <c r="BV309" s="1826"/>
      <c r="BW309" s="645"/>
      <c r="BX309" s="1826"/>
      <c r="BY309" s="646"/>
      <c r="BZ309" s="645"/>
      <c r="CA309" s="645"/>
      <c r="CB309" s="1826"/>
      <c r="CC309" s="645"/>
      <c r="CD309" s="1826"/>
      <c r="CE309" s="646"/>
      <c r="CG309" s="33"/>
      <c r="CH309" s="1979"/>
      <c r="CI309" s="1826"/>
      <c r="CJ309" s="1826"/>
      <c r="CK309" s="645"/>
      <c r="CL309" s="1826"/>
      <c r="CM309" s="645"/>
      <c r="CN309" s="1826"/>
      <c r="CO309" s="645"/>
      <c r="CP309" s="1826"/>
      <c r="CQ309" s="646"/>
      <c r="CR309" s="645"/>
      <c r="CS309" s="645"/>
      <c r="CT309" s="1826"/>
      <c r="CU309" s="645"/>
      <c r="CV309" s="1826"/>
      <c r="CW309" s="646"/>
    </row>
    <row r="310" spans="1:102">
      <c r="A310" s="1037" t="s">
        <v>151</v>
      </c>
      <c r="B310" s="1037" t="s">
        <v>150</v>
      </c>
      <c r="C310" s="254"/>
      <c r="D310" s="587"/>
      <c r="E310" s="71"/>
      <c r="F310" s="208">
        <f t="shared" ref="F310:L310" si="494">IF(ISERROR(F309/F308),0,F309/F308)</f>
        <v>0</v>
      </c>
      <c r="G310" s="208">
        <f t="shared" si="494"/>
        <v>0</v>
      </c>
      <c r="H310" s="208">
        <f t="shared" si="494"/>
        <v>0</v>
      </c>
      <c r="I310" s="208">
        <f t="shared" si="494"/>
        <v>0</v>
      </c>
      <c r="J310" s="208">
        <f t="shared" si="494"/>
        <v>0</v>
      </c>
      <c r="K310" s="208">
        <f t="shared" si="494"/>
        <v>0</v>
      </c>
      <c r="L310" s="1827">
        <f t="shared" si="494"/>
        <v>0</v>
      </c>
      <c r="M310" s="989"/>
      <c r="N310" s="1979"/>
      <c r="O310" s="1828"/>
      <c r="P310" s="1826"/>
      <c r="Q310" s="645"/>
      <c r="R310" s="1826"/>
      <c r="S310" s="645"/>
      <c r="T310" s="1826"/>
      <c r="U310" s="645"/>
      <c r="V310" s="1826"/>
      <c r="W310" s="646"/>
      <c r="X310" s="645"/>
      <c r="Y310" s="645"/>
      <c r="Z310" s="1826"/>
      <c r="AA310" s="645"/>
      <c r="AB310" s="1826"/>
      <c r="AC310" s="646"/>
      <c r="AE310" s="33"/>
      <c r="AF310" s="1979"/>
      <c r="AG310" s="1828"/>
      <c r="AH310" s="1826"/>
      <c r="AI310" s="645"/>
      <c r="AJ310" s="1826"/>
      <c r="AK310" s="645"/>
      <c r="AL310" s="1826"/>
      <c r="AM310" s="645"/>
      <c r="AN310" s="1826"/>
      <c r="AO310" s="646"/>
      <c r="AP310" s="645"/>
      <c r="AQ310" s="645"/>
      <c r="AR310" s="1826"/>
      <c r="AS310" s="645"/>
      <c r="AT310" s="1826"/>
      <c r="AU310" s="646"/>
      <c r="AW310" s="33"/>
      <c r="AX310" s="1979"/>
      <c r="AY310" s="1828"/>
      <c r="AZ310" s="1826"/>
      <c r="BA310" s="645"/>
      <c r="BB310" s="1826"/>
      <c r="BC310" s="645"/>
      <c r="BD310" s="1826"/>
      <c r="BE310" s="645"/>
      <c r="BF310" s="1826"/>
      <c r="BG310" s="646"/>
      <c r="BH310" s="645"/>
      <c r="BI310" s="645"/>
      <c r="BJ310" s="1826"/>
      <c r="BK310" s="645"/>
      <c r="BL310" s="1826"/>
      <c r="BM310" s="646"/>
      <c r="BO310" s="33"/>
      <c r="BP310" s="1979"/>
      <c r="BQ310" s="1828"/>
      <c r="BR310" s="1826"/>
      <c r="BS310" s="645"/>
      <c r="BT310" s="1826"/>
      <c r="BU310" s="645"/>
      <c r="BV310" s="1826"/>
      <c r="BW310" s="645"/>
      <c r="BX310" s="1826"/>
      <c r="BY310" s="646"/>
      <c r="BZ310" s="645"/>
      <c r="CA310" s="645"/>
      <c r="CB310" s="1826"/>
      <c r="CC310" s="645"/>
      <c r="CD310" s="1826"/>
      <c r="CE310" s="646"/>
      <c r="CG310" s="33"/>
      <c r="CH310" s="1979"/>
      <c r="CI310" s="1828"/>
      <c r="CJ310" s="1826"/>
      <c r="CK310" s="645"/>
      <c r="CL310" s="1826"/>
      <c r="CM310" s="645"/>
      <c r="CN310" s="1826"/>
      <c r="CO310" s="645"/>
      <c r="CP310" s="1826"/>
      <c r="CQ310" s="646"/>
      <c r="CR310" s="645"/>
      <c r="CS310" s="645"/>
      <c r="CT310" s="1826"/>
      <c r="CU310" s="645"/>
      <c r="CV310" s="1826"/>
      <c r="CW310" s="646"/>
    </row>
    <row r="311" spans="1:102">
      <c r="A311" s="1280" t="s">
        <v>1338</v>
      </c>
      <c r="F311" s="1829">
        <f t="shared" ref="F311:K311" si="495">IF(F286&gt;0,IF(F308&gt;=(0.75*SUM(F286,F290,F293,F296,F299,F302,F305,F308)),"Allowed","Disallowed"),0)</f>
        <v>0</v>
      </c>
      <c r="G311" s="1829">
        <f t="shared" si="495"/>
        <v>0</v>
      </c>
      <c r="H311" s="1829">
        <f t="shared" si="495"/>
        <v>0</v>
      </c>
      <c r="I311" s="1829">
        <f t="shared" si="495"/>
        <v>0</v>
      </c>
      <c r="J311" s="1829">
        <f t="shared" si="495"/>
        <v>0</v>
      </c>
      <c r="K311" s="1829">
        <f t="shared" si="495"/>
        <v>0</v>
      </c>
      <c r="L311" s="1822"/>
      <c r="M311" s="989"/>
      <c r="N311" s="1979"/>
      <c r="O311" s="574">
        <f>O287</f>
        <v>0</v>
      </c>
      <c r="P311" s="574">
        <f t="shared" ref="P311:R311" si="496">P287</f>
        <v>0</v>
      </c>
      <c r="Q311" s="1830">
        <f t="shared" si="496"/>
        <v>0</v>
      </c>
      <c r="R311" s="574">
        <f t="shared" si="496"/>
        <v>0</v>
      </c>
      <c r="S311" s="587"/>
      <c r="T311" s="574">
        <f>T287</f>
        <v>0</v>
      </c>
      <c r="U311" s="1830">
        <f t="shared" ref="U311:W311" si="497">U287</f>
        <v>0</v>
      </c>
      <c r="V311" s="574">
        <f t="shared" si="497"/>
        <v>0</v>
      </c>
      <c r="W311" s="584">
        <f t="shared" si="497"/>
        <v>0</v>
      </c>
      <c r="X311" s="1822"/>
      <c r="Y311" s="1037" t="s">
        <v>1620</v>
      </c>
      <c r="Z311" s="574">
        <f>IF(AD287="disallowed",0,Z287)</f>
        <v>0</v>
      </c>
      <c r="AA311" s="574">
        <f>IF(AD287="disallowed",0,AA287)</f>
        <v>0</v>
      </c>
      <c r="AB311" s="574">
        <f>IF(AD287="disallowed",0,AB287)</f>
        <v>0</v>
      </c>
      <c r="AC311" s="574">
        <f>IF(AD287="disallowed",0,AC287)</f>
        <v>0</v>
      </c>
      <c r="AE311" s="33"/>
      <c r="AF311" s="1979"/>
      <c r="AG311" s="574">
        <f>AG287</f>
        <v>0</v>
      </c>
      <c r="AH311" s="574">
        <f t="shared" ref="AH311:AJ311" si="498">AH287</f>
        <v>0</v>
      </c>
      <c r="AI311" s="1830">
        <f t="shared" si="498"/>
        <v>0</v>
      </c>
      <c r="AJ311" s="574">
        <f t="shared" si="498"/>
        <v>0</v>
      </c>
      <c r="AK311" s="587"/>
      <c r="AL311" s="574">
        <f>AL287</f>
        <v>0</v>
      </c>
      <c r="AM311" s="1830">
        <f t="shared" ref="AM311:AO311" si="499">AM287</f>
        <v>0</v>
      </c>
      <c r="AN311" s="574">
        <f t="shared" si="499"/>
        <v>0</v>
      </c>
      <c r="AO311" s="584">
        <f t="shared" si="499"/>
        <v>0</v>
      </c>
      <c r="AP311" s="1822"/>
      <c r="AQ311" s="1037" t="s">
        <v>1620</v>
      </c>
      <c r="AR311" s="574">
        <f>IF(AV287="disallowed",0,AR287)</f>
        <v>0</v>
      </c>
      <c r="AS311" s="574">
        <f>IF(AV287="disallowed",0,AS287)</f>
        <v>0</v>
      </c>
      <c r="AT311" s="574">
        <f>IF(AV287="disallowed",0,AT287)</f>
        <v>0</v>
      </c>
      <c r="AU311" s="574">
        <f>IF(AV287="disallowed",0,AU287)</f>
        <v>0</v>
      </c>
      <c r="AW311" s="33"/>
      <c r="AX311" s="1979"/>
      <c r="AY311" s="574">
        <f>AY287</f>
        <v>0</v>
      </c>
      <c r="AZ311" s="574">
        <f t="shared" ref="AZ311:BB311" si="500">AZ287</f>
        <v>0</v>
      </c>
      <c r="BA311" s="1830">
        <f t="shared" si="500"/>
        <v>0</v>
      </c>
      <c r="BB311" s="574">
        <f t="shared" si="500"/>
        <v>0</v>
      </c>
      <c r="BC311" s="587"/>
      <c r="BD311" s="574">
        <f>BD287</f>
        <v>0</v>
      </c>
      <c r="BE311" s="1830">
        <f t="shared" ref="BE311:BG311" si="501">BE287</f>
        <v>0</v>
      </c>
      <c r="BF311" s="574">
        <f t="shared" si="501"/>
        <v>0</v>
      </c>
      <c r="BG311" s="584">
        <f t="shared" si="501"/>
        <v>0</v>
      </c>
      <c r="BH311" s="1822"/>
      <c r="BI311" s="1037" t="s">
        <v>1620</v>
      </c>
      <c r="BJ311" s="574">
        <f>IF(BN287="disallowed",0,BJ287)</f>
        <v>0</v>
      </c>
      <c r="BK311" s="574">
        <f>IF(BN287="disallowed",0,BK287)</f>
        <v>0</v>
      </c>
      <c r="BL311" s="574">
        <f>IF(BN287="disallowed",0,BL287)</f>
        <v>0</v>
      </c>
      <c r="BM311" s="574">
        <f>IF(BN287="disallowed",0,BM287)</f>
        <v>0</v>
      </c>
      <c r="BO311" s="33"/>
      <c r="BP311" s="1979"/>
      <c r="BQ311" s="574">
        <f>BQ287</f>
        <v>0</v>
      </c>
      <c r="BR311" s="574">
        <f t="shared" ref="BR311:BT311" si="502">BR287</f>
        <v>0</v>
      </c>
      <c r="BS311" s="1830">
        <f t="shared" si="502"/>
        <v>0</v>
      </c>
      <c r="BT311" s="574">
        <f t="shared" si="502"/>
        <v>0</v>
      </c>
      <c r="BU311" s="587"/>
      <c r="BV311" s="574">
        <f>BV287</f>
        <v>0</v>
      </c>
      <c r="BW311" s="1830">
        <f t="shared" ref="BW311:BY311" si="503">BW287</f>
        <v>0</v>
      </c>
      <c r="BX311" s="574">
        <f t="shared" si="503"/>
        <v>0</v>
      </c>
      <c r="BY311" s="584">
        <f t="shared" si="503"/>
        <v>0</v>
      </c>
      <c r="BZ311" s="1822"/>
      <c r="CA311" s="1037" t="s">
        <v>1620</v>
      </c>
      <c r="CB311" s="574">
        <f>IF(CF287="disallowed",0,CB287)</f>
        <v>0</v>
      </c>
      <c r="CC311" s="574">
        <f>IF(CF287="disallowed",0,CC287)</f>
        <v>0</v>
      </c>
      <c r="CD311" s="574">
        <f>IF(CF287="disallowed",0,CD287)</f>
        <v>0</v>
      </c>
      <c r="CE311" s="574">
        <f>IF(CF287="disallowed",0,CE287)</f>
        <v>0</v>
      </c>
      <c r="CG311" s="33"/>
      <c r="CH311" s="1979"/>
      <c r="CI311" s="574">
        <f>CI287</f>
        <v>0</v>
      </c>
      <c r="CJ311" s="574">
        <f t="shared" ref="CJ311:CL311" si="504">CJ287</f>
        <v>0</v>
      </c>
      <c r="CK311" s="1830">
        <f t="shared" si="504"/>
        <v>0</v>
      </c>
      <c r="CL311" s="574">
        <f t="shared" si="504"/>
        <v>0</v>
      </c>
      <c r="CM311" s="587"/>
      <c r="CN311" s="574">
        <f>CN287</f>
        <v>0</v>
      </c>
      <c r="CO311" s="1830">
        <f t="shared" ref="CO311:CQ311" si="505">CO287</f>
        <v>0</v>
      </c>
      <c r="CP311" s="574">
        <f t="shared" si="505"/>
        <v>0</v>
      </c>
      <c r="CQ311" s="584">
        <f t="shared" si="505"/>
        <v>0</v>
      </c>
      <c r="CR311" s="1822"/>
      <c r="CS311" s="1037" t="s">
        <v>1620</v>
      </c>
      <c r="CT311" s="574">
        <f>IF(CX287="disallowed",0,CT287)</f>
        <v>0</v>
      </c>
      <c r="CU311" s="574">
        <f>IF(CX287="disallowed",0,CU287)</f>
        <v>0</v>
      </c>
      <c r="CV311" s="574">
        <f>IF(CX287="disallowed",0,CV287)</f>
        <v>0</v>
      </c>
      <c r="CW311" s="574">
        <f>IF(CX287="disallowed",0,CW287)</f>
        <v>0</v>
      </c>
    </row>
    <row r="312" spans="1:102" ht="38.25">
      <c r="M312" s="989"/>
      <c r="N312" s="1979"/>
      <c r="O312" s="1814" t="s">
        <v>1601</v>
      </c>
      <c r="P312" s="1814"/>
      <c r="Q312" s="1814"/>
      <c r="R312" s="1814"/>
      <c r="S312" s="580"/>
      <c r="T312" s="1814" t="s">
        <v>1603</v>
      </c>
      <c r="U312" s="1814"/>
      <c r="V312" s="1814"/>
      <c r="W312" s="1814"/>
      <c r="X312" s="1815"/>
      <c r="Y312" s="1815"/>
      <c r="Z312" s="1816" t="s">
        <v>1337</v>
      </c>
      <c r="AA312" s="1816"/>
      <c r="AB312" s="1816"/>
      <c r="AC312" s="1816"/>
      <c r="AE312" s="33"/>
      <c r="AF312" s="1979"/>
      <c r="AG312" s="1814" t="s">
        <v>1601</v>
      </c>
      <c r="AH312" s="1814"/>
      <c r="AI312" s="1814"/>
      <c r="AJ312" s="1814"/>
      <c r="AK312" s="580"/>
      <c r="AL312" s="1814" t="s">
        <v>1603</v>
      </c>
      <c r="AM312" s="1814"/>
      <c r="AN312" s="1814"/>
      <c r="AO312" s="1814"/>
      <c r="AP312" s="1815"/>
      <c r="AQ312" s="1815"/>
      <c r="AR312" s="1816" t="s">
        <v>1337</v>
      </c>
      <c r="AS312" s="1816"/>
      <c r="AT312" s="1816"/>
      <c r="AU312" s="1816"/>
      <c r="AW312" s="33"/>
      <c r="AX312" s="1979"/>
      <c r="AY312" s="1814" t="s">
        <v>1601</v>
      </c>
      <c r="AZ312" s="1814"/>
      <c r="BA312" s="1814"/>
      <c r="BB312" s="1814"/>
      <c r="BC312" s="580"/>
      <c r="BD312" s="1814" t="s">
        <v>1603</v>
      </c>
      <c r="BE312" s="1814"/>
      <c r="BF312" s="1814"/>
      <c r="BG312" s="1814"/>
      <c r="BH312" s="1815"/>
      <c r="BI312" s="1815"/>
      <c r="BJ312" s="1816" t="s">
        <v>1337</v>
      </c>
      <c r="BK312" s="1816"/>
      <c r="BL312" s="1816"/>
      <c r="BM312" s="1816"/>
      <c r="BO312" s="33"/>
      <c r="BP312" s="1979"/>
      <c r="BQ312" s="1814" t="s">
        <v>1601</v>
      </c>
      <c r="BR312" s="1814"/>
      <c r="BS312" s="1814"/>
      <c r="BT312" s="1814"/>
      <c r="BU312" s="580"/>
      <c r="BV312" s="1814" t="s">
        <v>1603</v>
      </c>
      <c r="BW312" s="1814"/>
      <c r="BX312" s="1814"/>
      <c r="BY312" s="1814"/>
      <c r="BZ312" s="1815"/>
      <c r="CA312" s="1815"/>
      <c r="CB312" s="1816" t="s">
        <v>1337</v>
      </c>
      <c r="CC312" s="1816"/>
      <c r="CD312" s="1816"/>
      <c r="CE312" s="1816"/>
      <c r="CG312" s="33"/>
      <c r="CH312" s="1979"/>
      <c r="CI312" s="1814" t="s">
        <v>1601</v>
      </c>
      <c r="CJ312" s="1814"/>
      <c r="CK312" s="1814"/>
      <c r="CL312" s="1814"/>
      <c r="CM312" s="580"/>
      <c r="CN312" s="1814" t="s">
        <v>1603</v>
      </c>
      <c r="CO312" s="1814"/>
      <c r="CP312" s="1814"/>
      <c r="CQ312" s="1814"/>
      <c r="CR312" s="1815"/>
      <c r="CS312" s="1815"/>
      <c r="CT312" s="1816" t="s">
        <v>1337</v>
      </c>
      <c r="CU312" s="1816"/>
      <c r="CV312" s="1816"/>
      <c r="CW312" s="1816"/>
    </row>
    <row r="313" spans="1:102" ht="51">
      <c r="A313" s="583" t="str">
        <f>Cover!C32</f>
        <v>- none -</v>
      </c>
      <c r="M313" s="989"/>
      <c r="N313" s="1979"/>
      <c r="O313" s="1042" t="s">
        <v>1309</v>
      </c>
      <c r="P313" s="1817" t="s">
        <v>1602</v>
      </c>
      <c r="Q313" s="1817" t="s">
        <v>199</v>
      </c>
      <c r="R313" s="1817" t="s">
        <v>317</v>
      </c>
      <c r="S313" s="1310"/>
      <c r="T313" s="1042" t="s">
        <v>1309</v>
      </c>
      <c r="U313" s="1817" t="s">
        <v>1602</v>
      </c>
      <c r="V313" s="1817" t="s">
        <v>199</v>
      </c>
      <c r="W313" s="1817" t="s">
        <v>317</v>
      </c>
      <c r="X313" s="1310"/>
      <c r="Y313" s="1036"/>
      <c r="Z313" s="1042" t="s">
        <v>1309</v>
      </c>
      <c r="AA313" s="1817" t="s">
        <v>1602</v>
      </c>
      <c r="AB313" s="1817" t="s">
        <v>199</v>
      </c>
      <c r="AC313" s="1817" t="s">
        <v>317</v>
      </c>
      <c r="AE313" s="33"/>
      <c r="AF313" s="1979"/>
      <c r="AG313" s="1042" t="s">
        <v>1309</v>
      </c>
      <c r="AH313" s="1817" t="s">
        <v>1602</v>
      </c>
      <c r="AI313" s="1817" t="s">
        <v>199</v>
      </c>
      <c r="AJ313" s="1817" t="s">
        <v>317</v>
      </c>
      <c r="AK313" s="1310"/>
      <c r="AL313" s="1042" t="s">
        <v>1309</v>
      </c>
      <c r="AM313" s="1817" t="s">
        <v>1602</v>
      </c>
      <c r="AN313" s="1817" t="s">
        <v>199</v>
      </c>
      <c r="AO313" s="1817" t="s">
        <v>317</v>
      </c>
      <c r="AP313" s="1310"/>
      <c r="AQ313" s="1036"/>
      <c r="AR313" s="1042" t="s">
        <v>1309</v>
      </c>
      <c r="AS313" s="1817" t="s">
        <v>1602</v>
      </c>
      <c r="AT313" s="1817" t="s">
        <v>199</v>
      </c>
      <c r="AU313" s="1817" t="s">
        <v>317</v>
      </c>
      <c r="AW313" s="33"/>
      <c r="AX313" s="1979"/>
      <c r="AY313" s="1042" t="s">
        <v>1309</v>
      </c>
      <c r="AZ313" s="1817" t="s">
        <v>1602</v>
      </c>
      <c r="BA313" s="1817" t="s">
        <v>199</v>
      </c>
      <c r="BB313" s="1817" t="s">
        <v>317</v>
      </c>
      <c r="BC313" s="1310"/>
      <c r="BD313" s="1042" t="s">
        <v>1309</v>
      </c>
      <c r="BE313" s="1817" t="s">
        <v>1602</v>
      </c>
      <c r="BF313" s="1817" t="s">
        <v>199</v>
      </c>
      <c r="BG313" s="1817" t="s">
        <v>317</v>
      </c>
      <c r="BH313" s="1310"/>
      <c r="BI313" s="1036"/>
      <c r="BJ313" s="1042" t="s">
        <v>1309</v>
      </c>
      <c r="BK313" s="1817" t="s">
        <v>1602</v>
      </c>
      <c r="BL313" s="1817" t="s">
        <v>199</v>
      </c>
      <c r="BM313" s="1817" t="s">
        <v>317</v>
      </c>
      <c r="BO313" s="33"/>
      <c r="BP313" s="1979"/>
      <c r="BQ313" s="1042" t="s">
        <v>1309</v>
      </c>
      <c r="BR313" s="1817" t="s">
        <v>1602</v>
      </c>
      <c r="BS313" s="1817" t="s">
        <v>199</v>
      </c>
      <c r="BT313" s="1817" t="s">
        <v>317</v>
      </c>
      <c r="BU313" s="1310"/>
      <c r="BV313" s="1042" t="s">
        <v>1309</v>
      </c>
      <c r="BW313" s="1817" t="s">
        <v>1602</v>
      </c>
      <c r="BX313" s="1817" t="s">
        <v>199</v>
      </c>
      <c r="BY313" s="1817" t="s">
        <v>317</v>
      </c>
      <c r="BZ313" s="1310"/>
      <c r="CA313" s="1036"/>
      <c r="CB313" s="1042" t="s">
        <v>1309</v>
      </c>
      <c r="CC313" s="1817" t="s">
        <v>1602</v>
      </c>
      <c r="CD313" s="1817" t="s">
        <v>199</v>
      </c>
      <c r="CE313" s="1817" t="s">
        <v>317</v>
      </c>
      <c r="CG313" s="33"/>
      <c r="CH313" s="1979"/>
      <c r="CI313" s="1042" t="s">
        <v>1309</v>
      </c>
      <c r="CJ313" s="1817" t="s">
        <v>1602</v>
      </c>
      <c r="CK313" s="1817" t="s">
        <v>199</v>
      </c>
      <c r="CL313" s="1817" t="s">
        <v>317</v>
      </c>
      <c r="CM313" s="1310"/>
      <c r="CN313" s="1042" t="s">
        <v>1309</v>
      </c>
      <c r="CO313" s="1817" t="s">
        <v>1602</v>
      </c>
      <c r="CP313" s="1817" t="s">
        <v>199</v>
      </c>
      <c r="CQ313" s="1817" t="s">
        <v>317</v>
      </c>
      <c r="CR313" s="1310"/>
      <c r="CS313" s="1036"/>
      <c r="CT313" s="1042" t="s">
        <v>1309</v>
      </c>
      <c r="CU313" s="1817" t="s">
        <v>1602</v>
      </c>
      <c r="CV313" s="1817" t="s">
        <v>199</v>
      </c>
      <c r="CW313" s="1817" t="s">
        <v>317</v>
      </c>
    </row>
    <row r="314" spans="1:102">
      <c r="A314" s="49" t="s">
        <v>147</v>
      </c>
      <c r="B314" s="1037" t="s">
        <v>148</v>
      </c>
      <c r="C314" s="254"/>
      <c r="D314" s="587"/>
      <c r="E314" s="71"/>
      <c r="F314" s="1041"/>
      <c r="G314" s="1041"/>
      <c r="H314" s="1041"/>
      <c r="I314" s="1041"/>
      <c r="J314" s="1041"/>
      <c r="K314" s="1041"/>
      <c r="L314" s="59">
        <f>SUM(G314:K314)</f>
        <v>0</v>
      </c>
      <c r="M314" s="989"/>
      <c r="N314" s="1979"/>
      <c r="O314" s="250"/>
      <c r="P314" s="250"/>
      <c r="Q314" s="580"/>
      <c r="R314" s="250"/>
      <c r="S314" s="580"/>
      <c r="T314" s="250"/>
      <c r="U314" s="580"/>
      <c r="V314" s="250"/>
      <c r="W314" s="1818"/>
      <c r="X314" s="580"/>
      <c r="Y314" s="580"/>
      <c r="Z314" s="250"/>
      <c r="AA314" s="580"/>
      <c r="AB314" s="250"/>
      <c r="AC314" s="1818"/>
      <c r="AE314" s="33"/>
      <c r="AF314" s="1979"/>
      <c r="AG314" s="250"/>
      <c r="AH314" s="250"/>
      <c r="AI314" s="580"/>
      <c r="AJ314" s="250"/>
      <c r="AK314" s="580"/>
      <c r="AL314" s="250"/>
      <c r="AM314" s="580"/>
      <c r="AN314" s="250"/>
      <c r="AO314" s="1818"/>
      <c r="AP314" s="580"/>
      <c r="AQ314" s="580"/>
      <c r="AR314" s="250"/>
      <c r="AS314" s="580"/>
      <c r="AT314" s="250"/>
      <c r="AU314" s="1818"/>
      <c r="AW314" s="33"/>
      <c r="AX314" s="1979"/>
      <c r="AY314" s="250"/>
      <c r="AZ314" s="250"/>
      <c r="BA314" s="580"/>
      <c r="BB314" s="250"/>
      <c r="BC314" s="580"/>
      <c r="BD314" s="250"/>
      <c r="BE314" s="580"/>
      <c r="BF314" s="250"/>
      <c r="BG314" s="1818"/>
      <c r="BH314" s="580"/>
      <c r="BI314" s="580"/>
      <c r="BJ314" s="250"/>
      <c r="BK314" s="580"/>
      <c r="BL314" s="250"/>
      <c r="BM314" s="1818"/>
      <c r="BO314" s="33"/>
      <c r="BP314" s="1979"/>
      <c r="BQ314" s="250"/>
      <c r="BR314" s="250"/>
      <c r="BS314" s="580"/>
      <c r="BT314" s="250"/>
      <c r="BU314" s="580"/>
      <c r="BV314" s="250"/>
      <c r="BW314" s="580"/>
      <c r="BX314" s="250"/>
      <c r="BY314" s="1818"/>
      <c r="BZ314" s="580"/>
      <c r="CA314" s="580"/>
      <c r="CB314" s="250"/>
      <c r="CC314" s="580"/>
      <c r="CD314" s="250"/>
      <c r="CE314" s="1818"/>
      <c r="CG314" s="33"/>
      <c r="CH314" s="1979"/>
      <c r="CI314" s="250"/>
      <c r="CJ314" s="250"/>
      <c r="CK314" s="580"/>
      <c r="CL314" s="250"/>
      <c r="CM314" s="580"/>
      <c r="CN314" s="250"/>
      <c r="CO314" s="580"/>
      <c r="CP314" s="250"/>
      <c r="CQ314" s="1818"/>
      <c r="CR314" s="580"/>
      <c r="CS314" s="580"/>
      <c r="CT314" s="250"/>
      <c r="CU314" s="580"/>
      <c r="CV314" s="250"/>
      <c r="CW314" s="1818"/>
    </row>
    <row r="315" spans="1:102">
      <c r="A315" s="49" t="s">
        <v>147</v>
      </c>
      <c r="B315" s="1037" t="s">
        <v>149</v>
      </c>
      <c r="C315" s="254"/>
      <c r="D315" s="587"/>
      <c r="E315" s="71"/>
      <c r="F315" s="1041"/>
      <c r="G315" s="1041"/>
      <c r="H315" s="1041"/>
      <c r="I315" s="1041"/>
      <c r="J315" s="1041"/>
      <c r="K315" s="1041"/>
      <c r="L315" s="59">
        <f>SUM(G315:K315)</f>
        <v>0</v>
      </c>
      <c r="M315" s="989"/>
      <c r="N315" s="1979"/>
      <c r="O315" s="583">
        <f>'C1 - Costs Matrix 2011'!$W$72+'C1 - Costs Matrix 2011'!$Q$72</f>
        <v>0</v>
      </c>
      <c r="P315" s="583">
        <f>'C1 - Costs Matrix 2011'!$AQ$72</f>
        <v>0</v>
      </c>
      <c r="Q315" s="1819">
        <f>'C1 - Costs Matrix 2011'!$AG$72</f>
        <v>0</v>
      </c>
      <c r="R315" s="583">
        <f>'C1 - Costs Matrix 2011'!$AP$72</f>
        <v>0</v>
      </c>
      <c r="S315" s="587"/>
      <c r="T315" s="1820"/>
      <c r="U315" s="1821"/>
      <c r="V315" s="14"/>
      <c r="W315" s="1821"/>
      <c r="X315" s="1822"/>
      <c r="Y315" s="1389" t="s">
        <v>1622</v>
      </c>
      <c r="Z315" s="1823">
        <f>O315-T315</f>
        <v>0</v>
      </c>
      <c r="AA315" s="1824">
        <f t="shared" ref="AA315:AC315" si="506">P315-U315</f>
        <v>0</v>
      </c>
      <c r="AB315" s="1823">
        <f t="shared" si="506"/>
        <v>0</v>
      </c>
      <c r="AC315" s="1825">
        <f t="shared" si="506"/>
        <v>0</v>
      </c>
      <c r="AD315" s="1829">
        <f>G339</f>
        <v>0</v>
      </c>
      <c r="AE315" s="33"/>
      <c r="AF315" s="1979"/>
      <c r="AG315" s="583">
        <f>'C1 - Costs Matrix 2012'!$W$72+'C1 - Costs Matrix 2012'!$Q$72</f>
        <v>0</v>
      </c>
      <c r="AH315" s="583">
        <f>'C1 - Costs Matrix 2012'!$AQ$72</f>
        <v>0</v>
      </c>
      <c r="AI315" s="1819">
        <f>'C1 - Costs Matrix 2012'!$AG$72</f>
        <v>0</v>
      </c>
      <c r="AJ315" s="583">
        <f>'C1 - Costs Matrix 2012'!$AP$72</f>
        <v>0</v>
      </c>
      <c r="AK315" s="587"/>
      <c r="AL315" s="1820"/>
      <c r="AM315" s="1821"/>
      <c r="AN315" s="14"/>
      <c r="AO315" s="1821"/>
      <c r="AP315" s="1822"/>
      <c r="AQ315" s="1389" t="s">
        <v>1622</v>
      </c>
      <c r="AR315" s="1823">
        <f>AG315-AL315</f>
        <v>0</v>
      </c>
      <c r="AS315" s="1824">
        <f t="shared" ref="AS315" si="507">AH315-AM315</f>
        <v>0</v>
      </c>
      <c r="AT315" s="1823">
        <f t="shared" ref="AT315" si="508">AI315-AN315</f>
        <v>0</v>
      </c>
      <c r="AU315" s="1825">
        <f t="shared" ref="AU315" si="509">AJ315-AO315</f>
        <v>0</v>
      </c>
      <c r="AV315" s="1829">
        <f>H339</f>
        <v>0</v>
      </c>
      <c r="AW315" s="33"/>
      <c r="AX315" s="1979"/>
      <c r="AY315" s="583">
        <f>'C1 - Costs Matrix 2013'!$W$72+'C1 - Costs Matrix 2013'!$Q$72</f>
        <v>0</v>
      </c>
      <c r="AZ315" s="583">
        <f>'C1 - Costs Matrix 2013'!$AQ$72</f>
        <v>0</v>
      </c>
      <c r="BA315" s="1819">
        <f>'C1 - Costs Matrix 2013'!$AG$72</f>
        <v>0</v>
      </c>
      <c r="BB315" s="583">
        <f>'C1 - Costs Matrix 2013'!$AP$72</f>
        <v>0</v>
      </c>
      <c r="BC315" s="587"/>
      <c r="BD315" s="1820"/>
      <c r="BE315" s="1821"/>
      <c r="BF315" s="14"/>
      <c r="BG315" s="1821"/>
      <c r="BH315" s="1822"/>
      <c r="BI315" s="1389" t="s">
        <v>1622</v>
      </c>
      <c r="BJ315" s="1823">
        <f>AY315-BD315</f>
        <v>0</v>
      </c>
      <c r="BK315" s="1824">
        <f t="shared" ref="BK315" si="510">AZ315-BE315</f>
        <v>0</v>
      </c>
      <c r="BL315" s="1823">
        <f t="shared" ref="BL315" si="511">BA315-BF315</f>
        <v>0</v>
      </c>
      <c r="BM315" s="1825">
        <f t="shared" ref="BM315" si="512">BB315-BG315</f>
        <v>0</v>
      </c>
      <c r="BN315" s="1829">
        <f>I339</f>
        <v>0</v>
      </c>
      <c r="BO315" s="33"/>
      <c r="BP315" s="1979"/>
      <c r="BQ315" s="583">
        <f>'C1 - Costs Matrix 2014'!$W$72+'C1 - Costs Matrix 2014'!$Q$72</f>
        <v>0</v>
      </c>
      <c r="BR315" s="583">
        <f>'C1 - Costs Matrix 2014'!$AQ$72</f>
        <v>0</v>
      </c>
      <c r="BS315" s="1819">
        <f>'C1 - Costs Matrix 2014'!$AG$72</f>
        <v>0</v>
      </c>
      <c r="BT315" s="583">
        <f>'C1 - Costs Matrix 2014'!$AP$72</f>
        <v>0</v>
      </c>
      <c r="BU315" s="587"/>
      <c r="BV315" s="1820"/>
      <c r="BW315" s="1821"/>
      <c r="BX315" s="14"/>
      <c r="BY315" s="1821"/>
      <c r="BZ315" s="1822"/>
      <c r="CA315" s="1389" t="s">
        <v>1622</v>
      </c>
      <c r="CB315" s="1823">
        <f>BQ315-BV315</f>
        <v>0</v>
      </c>
      <c r="CC315" s="1824">
        <f t="shared" ref="CC315" si="513">BR315-BW315</f>
        <v>0</v>
      </c>
      <c r="CD315" s="1823">
        <f t="shared" ref="CD315" si="514">BS315-BX315</f>
        <v>0</v>
      </c>
      <c r="CE315" s="1825">
        <f t="shared" ref="CE315" si="515">BT315-BY315</f>
        <v>0</v>
      </c>
      <c r="CF315" s="1829">
        <f>J339</f>
        <v>0</v>
      </c>
      <c r="CG315" s="33"/>
      <c r="CH315" s="1979"/>
      <c r="CI315" s="583">
        <f>'C1 - Costs Matrix 2015'!$W$72+'C1 - Costs Matrix 2015'!$Q$72</f>
        <v>0</v>
      </c>
      <c r="CJ315" s="583">
        <f>'C1 - Costs Matrix 2015'!$AQ$72</f>
        <v>0</v>
      </c>
      <c r="CK315" s="1819">
        <f>'C1 - Costs Matrix 2015'!$AG$72</f>
        <v>0</v>
      </c>
      <c r="CL315" s="583">
        <f>'C1 - Costs Matrix 2015'!$AP$72</f>
        <v>0</v>
      </c>
      <c r="CM315" s="587"/>
      <c r="CN315" s="1820"/>
      <c r="CO315" s="1821"/>
      <c r="CP315" s="14"/>
      <c r="CQ315" s="1821"/>
      <c r="CR315" s="1822"/>
      <c r="CS315" s="1389" t="s">
        <v>1622</v>
      </c>
      <c r="CT315" s="1823">
        <f>CI315-CN315</f>
        <v>0</v>
      </c>
      <c r="CU315" s="1824">
        <f t="shared" ref="CU315" si="516">CJ315-CO315</f>
        <v>0</v>
      </c>
      <c r="CV315" s="1823">
        <f t="shared" ref="CV315" si="517">CK315-CP315</f>
        <v>0</v>
      </c>
      <c r="CW315" s="1825">
        <f t="shared" ref="CW315" si="518">CL315-CQ315</f>
        <v>0</v>
      </c>
      <c r="CX315" s="1829">
        <f>K339</f>
        <v>0</v>
      </c>
    </row>
    <row r="316" spans="1:102">
      <c r="A316" s="49" t="s">
        <v>147</v>
      </c>
      <c r="B316" s="1037" t="s">
        <v>150</v>
      </c>
      <c r="C316" s="254"/>
      <c r="D316" s="587"/>
      <c r="E316" s="71"/>
      <c r="F316" s="208">
        <f t="shared" ref="F316:L316" si="519">IF(ISERROR(F315/F314),0,F315/F314)</f>
        <v>0</v>
      </c>
      <c r="G316" s="208">
        <f t="shared" si="519"/>
        <v>0</v>
      </c>
      <c r="H316" s="208">
        <f t="shared" si="519"/>
        <v>0</v>
      </c>
      <c r="I316" s="208">
        <f t="shared" si="519"/>
        <v>0</v>
      </c>
      <c r="J316" s="208">
        <f t="shared" si="519"/>
        <v>0</v>
      </c>
      <c r="K316" s="208">
        <f t="shared" si="519"/>
        <v>0</v>
      </c>
      <c r="L316" s="208">
        <f t="shared" si="519"/>
        <v>0</v>
      </c>
      <c r="M316" s="989"/>
      <c r="N316" s="1979"/>
      <c r="O316" s="1826"/>
      <c r="P316" s="1826"/>
      <c r="Q316" s="645"/>
      <c r="R316" s="1826"/>
      <c r="S316" s="645"/>
      <c r="T316" s="1826"/>
      <c r="U316" s="645"/>
      <c r="V316" s="1826"/>
      <c r="W316" s="646"/>
      <c r="X316" s="645"/>
      <c r="Y316" s="645"/>
      <c r="Z316" s="1826"/>
      <c r="AA316" s="645"/>
      <c r="AB316" s="1826"/>
      <c r="AC316" s="646"/>
      <c r="AE316" s="33"/>
      <c r="AF316" s="1982"/>
      <c r="AG316" s="1826"/>
      <c r="AH316" s="1826"/>
      <c r="AI316" s="645"/>
      <c r="AJ316" s="1826"/>
      <c r="AK316" s="645"/>
      <c r="AL316" s="1826"/>
      <c r="AM316" s="645"/>
      <c r="AN316" s="1826"/>
      <c r="AO316" s="646"/>
      <c r="AP316" s="645"/>
      <c r="AQ316" s="645"/>
      <c r="AR316" s="1826"/>
      <c r="AS316" s="645"/>
      <c r="AT316" s="1826"/>
      <c r="AU316" s="646"/>
      <c r="AW316" s="33"/>
      <c r="AX316" s="1979"/>
      <c r="AY316" s="1826"/>
      <c r="AZ316" s="1826"/>
      <c r="BA316" s="645"/>
      <c r="BB316" s="1826"/>
      <c r="BC316" s="645"/>
      <c r="BD316" s="1826"/>
      <c r="BE316" s="645"/>
      <c r="BF316" s="1826"/>
      <c r="BG316" s="646"/>
      <c r="BH316" s="645"/>
      <c r="BI316" s="645"/>
      <c r="BJ316" s="1826"/>
      <c r="BK316" s="645"/>
      <c r="BL316" s="1826"/>
      <c r="BM316" s="646"/>
      <c r="BO316" s="33"/>
      <c r="BP316" s="1979"/>
      <c r="BQ316" s="1826"/>
      <c r="BR316" s="1826"/>
      <c r="BS316" s="645"/>
      <c r="BT316" s="1826"/>
      <c r="BU316" s="645"/>
      <c r="BV316" s="1826"/>
      <c r="BW316" s="645"/>
      <c r="BX316" s="1826"/>
      <c r="BY316" s="646"/>
      <c r="BZ316" s="645"/>
      <c r="CA316" s="645"/>
      <c r="CB316" s="1826"/>
      <c r="CC316" s="645"/>
      <c r="CD316" s="1826"/>
      <c r="CE316" s="646"/>
      <c r="CG316" s="33"/>
      <c r="CH316" s="1979"/>
      <c r="CI316" s="1826"/>
      <c r="CJ316" s="1826"/>
      <c r="CK316" s="645"/>
      <c r="CL316" s="1826"/>
      <c r="CM316" s="645"/>
      <c r="CN316" s="1826"/>
      <c r="CO316" s="645"/>
      <c r="CP316" s="1826"/>
      <c r="CQ316" s="646"/>
      <c r="CR316" s="645"/>
      <c r="CS316" s="645"/>
      <c r="CT316" s="1826"/>
      <c r="CU316" s="645"/>
      <c r="CV316" s="1826"/>
      <c r="CW316" s="646"/>
    </row>
    <row r="317" spans="1:102" ht="25.5">
      <c r="A317" s="1834" t="s">
        <v>1615</v>
      </c>
      <c r="B317" s="1037" t="s">
        <v>149</v>
      </c>
      <c r="C317" s="254"/>
      <c r="D317" s="587"/>
      <c r="E317" s="71"/>
      <c r="F317" s="1833"/>
      <c r="G317" s="1833"/>
      <c r="H317" s="1833"/>
      <c r="I317" s="1833"/>
      <c r="J317" s="1833"/>
      <c r="K317" s="1833"/>
      <c r="L317" s="208">
        <f>SUM(G317:K317)</f>
        <v>0</v>
      </c>
      <c r="M317" s="989"/>
      <c r="N317" s="1979"/>
      <c r="O317" s="14"/>
      <c r="P317" s="14"/>
      <c r="Q317" s="14"/>
      <c r="R317" s="14"/>
      <c r="S317" s="645"/>
      <c r="T317" s="1820"/>
      <c r="U317" s="14"/>
      <c r="V317" s="14"/>
      <c r="W317" s="14"/>
      <c r="X317" s="1822"/>
      <c r="Y317" s="1389"/>
      <c r="Z317" s="1823">
        <f>O317-T317</f>
        <v>0</v>
      </c>
      <c r="AA317" s="1824">
        <f t="shared" ref="AA317" si="520">P317-U317</f>
        <v>0</v>
      </c>
      <c r="AB317" s="1823">
        <f t="shared" ref="AB317" si="521">Q317-V317</f>
        <v>0</v>
      </c>
      <c r="AC317" s="1825">
        <f t="shared" ref="AC317" si="522">R317-W317</f>
        <v>0</v>
      </c>
      <c r="AE317" s="33"/>
      <c r="AF317" s="1982"/>
      <c r="AG317" s="14"/>
      <c r="AH317" s="14"/>
      <c r="AI317" s="14"/>
      <c r="AJ317" s="14"/>
      <c r="AK317" s="645"/>
      <c r="AL317" s="1820"/>
      <c r="AM317" s="14"/>
      <c r="AN317" s="14"/>
      <c r="AO317" s="14"/>
      <c r="AP317" s="1822"/>
      <c r="AQ317" s="1389"/>
      <c r="AR317" s="1823">
        <f>AG317-AL317</f>
        <v>0</v>
      </c>
      <c r="AS317" s="1824">
        <f t="shared" ref="AS317" si="523">AH317-AM317</f>
        <v>0</v>
      </c>
      <c r="AT317" s="1823">
        <f t="shared" ref="AT317" si="524">AI317-AN317</f>
        <v>0</v>
      </c>
      <c r="AU317" s="1825">
        <f t="shared" ref="AU317" si="525">AJ317-AO317</f>
        <v>0</v>
      </c>
      <c r="AW317" s="33"/>
      <c r="AX317" s="1979"/>
      <c r="AY317" s="14"/>
      <c r="AZ317" s="14"/>
      <c r="BA317" s="14"/>
      <c r="BB317" s="14"/>
      <c r="BC317" s="645"/>
      <c r="BD317" s="1820"/>
      <c r="BE317" s="14"/>
      <c r="BF317" s="14"/>
      <c r="BG317" s="14"/>
      <c r="BH317" s="1822"/>
      <c r="BI317" s="1389"/>
      <c r="BJ317" s="1823">
        <f>AY317-BD317</f>
        <v>0</v>
      </c>
      <c r="BK317" s="1824">
        <f t="shared" ref="BK317" si="526">AZ317-BE317</f>
        <v>0</v>
      </c>
      <c r="BL317" s="1823">
        <f t="shared" ref="BL317" si="527">BA317-BF317</f>
        <v>0</v>
      </c>
      <c r="BM317" s="1825">
        <f t="shared" ref="BM317" si="528">BB317-BG317</f>
        <v>0</v>
      </c>
      <c r="BO317" s="33"/>
      <c r="BP317" s="1979"/>
      <c r="BQ317" s="14"/>
      <c r="BR317" s="14"/>
      <c r="BS317" s="14"/>
      <c r="BT317" s="14"/>
      <c r="BU317" s="645"/>
      <c r="BV317" s="1820"/>
      <c r="BW317" s="14"/>
      <c r="BX317" s="14"/>
      <c r="BY317" s="14"/>
      <c r="BZ317" s="1822"/>
      <c r="CA317" s="1389"/>
      <c r="CB317" s="1823">
        <f>BQ317-BV317</f>
        <v>0</v>
      </c>
      <c r="CC317" s="1824">
        <f t="shared" ref="CC317" si="529">BR317-BW317</f>
        <v>0</v>
      </c>
      <c r="CD317" s="1823">
        <f t="shared" ref="CD317" si="530">BS317-BX317</f>
        <v>0</v>
      </c>
      <c r="CE317" s="1825">
        <f t="shared" ref="CE317" si="531">BT317-BY317</f>
        <v>0</v>
      </c>
      <c r="CG317" s="33"/>
      <c r="CH317" s="1979"/>
      <c r="CI317" s="14"/>
      <c r="CJ317" s="14"/>
      <c r="CK317" s="14"/>
      <c r="CL317" s="14"/>
      <c r="CM317" s="645"/>
      <c r="CN317" s="1820"/>
      <c r="CO317" s="14"/>
      <c r="CP317" s="14"/>
      <c r="CQ317" s="14"/>
      <c r="CR317" s="1822"/>
      <c r="CS317" s="1389"/>
      <c r="CT317" s="1823">
        <f>CI317-CN317</f>
        <v>0</v>
      </c>
      <c r="CU317" s="1824">
        <f t="shared" ref="CU317" si="532">CJ317-CO317</f>
        <v>0</v>
      </c>
      <c r="CV317" s="1823">
        <f t="shared" ref="CV317" si="533">CK317-CP317</f>
        <v>0</v>
      </c>
      <c r="CW317" s="1825">
        <f t="shared" ref="CW317" si="534">CL317-CQ317</f>
        <v>0</v>
      </c>
    </row>
    <row r="318" spans="1:102">
      <c r="A318" s="14" t="s">
        <v>229</v>
      </c>
      <c r="B318" s="1037" t="s">
        <v>148</v>
      </c>
      <c r="C318" s="254"/>
      <c r="D318" s="587"/>
      <c r="E318" s="71"/>
      <c r="F318" s="1041"/>
      <c r="G318" s="1041"/>
      <c r="H318" s="1041"/>
      <c r="I318" s="1041"/>
      <c r="J318" s="1041"/>
      <c r="K318" s="1041"/>
      <c r="L318" s="59">
        <f>SUM(G318:K318)</f>
        <v>0</v>
      </c>
      <c r="M318" s="989"/>
      <c r="N318" s="1979"/>
      <c r="O318" s="1826"/>
      <c r="P318" s="1826"/>
      <c r="Q318" s="645"/>
      <c r="R318" s="1826"/>
      <c r="S318" s="645"/>
      <c r="T318" s="1826"/>
      <c r="U318" s="645"/>
      <c r="V318" s="1826"/>
      <c r="W318" s="646"/>
      <c r="X318" s="645"/>
      <c r="Y318" s="645"/>
      <c r="Z318" s="1826"/>
      <c r="AA318" s="645"/>
      <c r="AB318" s="1826"/>
      <c r="AC318" s="646"/>
      <c r="AE318" s="33"/>
      <c r="AF318" s="1982"/>
      <c r="AG318" s="1826"/>
      <c r="AH318" s="1826"/>
      <c r="AI318" s="645"/>
      <c r="AJ318" s="1826"/>
      <c r="AK318" s="645"/>
      <c r="AL318" s="1826"/>
      <c r="AM318" s="645"/>
      <c r="AN318" s="1826"/>
      <c r="AO318" s="646"/>
      <c r="AP318" s="645"/>
      <c r="AQ318" s="645"/>
      <c r="AR318" s="1826"/>
      <c r="AS318" s="645"/>
      <c r="AT318" s="1826"/>
      <c r="AU318" s="646"/>
      <c r="AW318" s="33"/>
      <c r="AX318" s="1979"/>
      <c r="AY318" s="1826"/>
      <c r="AZ318" s="1826"/>
      <c r="BA318" s="645"/>
      <c r="BB318" s="1826"/>
      <c r="BC318" s="645"/>
      <c r="BD318" s="1826"/>
      <c r="BE318" s="645"/>
      <c r="BF318" s="1826"/>
      <c r="BG318" s="646"/>
      <c r="BH318" s="645"/>
      <c r="BI318" s="645"/>
      <c r="BJ318" s="1826"/>
      <c r="BK318" s="645"/>
      <c r="BL318" s="1826"/>
      <c r="BM318" s="646"/>
      <c r="BO318" s="33"/>
      <c r="BP318" s="1979"/>
      <c r="BQ318" s="1826"/>
      <c r="BR318" s="1826"/>
      <c r="BS318" s="645"/>
      <c r="BT318" s="1826"/>
      <c r="BU318" s="645"/>
      <c r="BV318" s="1826"/>
      <c r="BW318" s="645"/>
      <c r="BX318" s="1826"/>
      <c r="BY318" s="646"/>
      <c r="BZ318" s="645"/>
      <c r="CA318" s="645"/>
      <c r="CB318" s="1826"/>
      <c r="CC318" s="645"/>
      <c r="CD318" s="1826"/>
      <c r="CE318" s="646"/>
      <c r="CG318" s="33"/>
      <c r="CH318" s="1979"/>
      <c r="CI318" s="1826"/>
      <c r="CJ318" s="1826"/>
      <c r="CK318" s="645"/>
      <c r="CL318" s="1826"/>
      <c r="CM318" s="645"/>
      <c r="CN318" s="1826"/>
      <c r="CO318" s="645"/>
      <c r="CP318" s="1826"/>
      <c r="CQ318" s="646"/>
      <c r="CR318" s="645"/>
      <c r="CS318" s="645"/>
      <c r="CT318" s="1826"/>
      <c r="CU318" s="645"/>
      <c r="CV318" s="1826"/>
      <c r="CW318" s="646"/>
    </row>
    <row r="319" spans="1:102">
      <c r="A319" s="75" t="str">
        <f>A318</f>
        <v>Other Related Party a</v>
      </c>
      <c r="B319" s="1037" t="s">
        <v>149</v>
      </c>
      <c r="C319" s="254"/>
      <c r="D319" s="587"/>
      <c r="E319" s="71"/>
      <c r="F319" s="1041"/>
      <c r="G319" s="1041"/>
      <c r="H319" s="1041"/>
      <c r="I319" s="1041"/>
      <c r="J319" s="1041"/>
      <c r="K319" s="1041"/>
      <c r="L319" s="59">
        <f>SUM(G319:K319)</f>
        <v>0</v>
      </c>
      <c r="M319" s="989"/>
      <c r="N319" s="1979"/>
      <c r="O319" s="1826"/>
      <c r="P319" s="1826"/>
      <c r="Q319" s="645"/>
      <c r="R319" s="1826"/>
      <c r="S319" s="645"/>
      <c r="T319" s="1826"/>
      <c r="U319" s="645"/>
      <c r="V319" s="1826"/>
      <c r="W319" s="646"/>
      <c r="X319" s="645"/>
      <c r="Y319" s="645"/>
      <c r="Z319" s="1826"/>
      <c r="AA319" s="645"/>
      <c r="AB319" s="1826"/>
      <c r="AC319" s="646"/>
      <c r="AE319" s="33"/>
      <c r="AF319" s="1979"/>
      <c r="AG319" s="1826"/>
      <c r="AH319" s="1826"/>
      <c r="AI319" s="645"/>
      <c r="AJ319" s="1826"/>
      <c r="AK319" s="645"/>
      <c r="AL319" s="1826"/>
      <c r="AM319" s="645"/>
      <c r="AN319" s="1826"/>
      <c r="AO319" s="646"/>
      <c r="AP319" s="645"/>
      <c r="AQ319" s="645"/>
      <c r="AR319" s="1826"/>
      <c r="AS319" s="645"/>
      <c r="AT319" s="1826"/>
      <c r="AU319" s="646"/>
      <c r="AW319" s="33"/>
      <c r="AX319" s="1979"/>
      <c r="AY319" s="1826"/>
      <c r="AZ319" s="1826"/>
      <c r="BA319" s="645"/>
      <c r="BB319" s="1826"/>
      <c r="BC319" s="645"/>
      <c r="BD319" s="1826"/>
      <c r="BE319" s="645"/>
      <c r="BF319" s="1826"/>
      <c r="BG319" s="646"/>
      <c r="BH319" s="645"/>
      <c r="BI319" s="645"/>
      <c r="BJ319" s="1826"/>
      <c r="BK319" s="645"/>
      <c r="BL319" s="1826"/>
      <c r="BM319" s="646"/>
      <c r="BO319" s="33"/>
      <c r="BP319" s="1979"/>
      <c r="BQ319" s="1826"/>
      <c r="BR319" s="1826"/>
      <c r="BS319" s="645"/>
      <c r="BT319" s="1826"/>
      <c r="BU319" s="645"/>
      <c r="BV319" s="1826"/>
      <c r="BW319" s="645"/>
      <c r="BX319" s="1826"/>
      <c r="BY319" s="646"/>
      <c r="BZ319" s="645"/>
      <c r="CA319" s="645"/>
      <c r="CB319" s="1826"/>
      <c r="CC319" s="645"/>
      <c r="CD319" s="1826"/>
      <c r="CE319" s="646"/>
      <c r="CG319" s="33"/>
      <c r="CH319" s="1979"/>
      <c r="CI319" s="1826"/>
      <c r="CJ319" s="1826"/>
      <c r="CK319" s="645"/>
      <c r="CL319" s="1826"/>
      <c r="CM319" s="645"/>
      <c r="CN319" s="1826"/>
      <c r="CO319" s="645"/>
      <c r="CP319" s="1826"/>
      <c r="CQ319" s="646"/>
      <c r="CR319" s="645"/>
      <c r="CS319" s="645"/>
      <c r="CT319" s="1826"/>
      <c r="CU319" s="645"/>
      <c r="CV319" s="1826"/>
      <c r="CW319" s="646"/>
    </row>
    <row r="320" spans="1:102">
      <c r="A320" s="75" t="str">
        <f>A318</f>
        <v>Other Related Party a</v>
      </c>
      <c r="B320" s="1037" t="s">
        <v>150</v>
      </c>
      <c r="C320" s="254"/>
      <c r="D320" s="587"/>
      <c r="E320" s="71"/>
      <c r="F320" s="208">
        <f t="shared" ref="F320:L320" si="535">IF(ISERROR(F319/F318),0,F319/F318)</f>
        <v>0</v>
      </c>
      <c r="G320" s="208">
        <f t="shared" si="535"/>
        <v>0</v>
      </c>
      <c r="H320" s="208">
        <f t="shared" si="535"/>
        <v>0</v>
      </c>
      <c r="I320" s="208">
        <f t="shared" si="535"/>
        <v>0</v>
      </c>
      <c r="J320" s="208">
        <f t="shared" si="535"/>
        <v>0</v>
      </c>
      <c r="K320" s="208">
        <f t="shared" si="535"/>
        <v>0</v>
      </c>
      <c r="L320" s="208">
        <f t="shared" si="535"/>
        <v>0</v>
      </c>
      <c r="M320" s="989"/>
      <c r="N320" s="1979"/>
      <c r="O320" s="1826"/>
      <c r="P320" s="1826"/>
      <c r="Q320" s="645"/>
      <c r="R320" s="1826"/>
      <c r="S320" s="645"/>
      <c r="T320" s="1826"/>
      <c r="U320" s="645"/>
      <c r="V320" s="1826"/>
      <c r="W320" s="646"/>
      <c r="X320" s="645"/>
      <c r="Y320" s="645"/>
      <c r="Z320" s="1826"/>
      <c r="AA320" s="645"/>
      <c r="AB320" s="1826"/>
      <c r="AC320" s="646"/>
      <c r="AE320" s="33"/>
      <c r="AF320" s="1982"/>
      <c r="AG320" s="1826"/>
      <c r="AH320" s="1826"/>
      <c r="AI320" s="645"/>
      <c r="AJ320" s="1826"/>
      <c r="AK320" s="645"/>
      <c r="AL320" s="1826"/>
      <c r="AM320" s="645"/>
      <c r="AN320" s="1826"/>
      <c r="AO320" s="646"/>
      <c r="AP320" s="645"/>
      <c r="AQ320" s="645"/>
      <c r="AR320" s="1826"/>
      <c r="AS320" s="645"/>
      <c r="AT320" s="1826"/>
      <c r="AU320" s="646"/>
      <c r="AW320" s="33"/>
      <c r="AX320" s="1979"/>
      <c r="AY320" s="1826"/>
      <c r="AZ320" s="1826"/>
      <c r="BA320" s="645"/>
      <c r="BB320" s="1826"/>
      <c r="BC320" s="645"/>
      <c r="BD320" s="1826"/>
      <c r="BE320" s="645"/>
      <c r="BF320" s="1826"/>
      <c r="BG320" s="646"/>
      <c r="BH320" s="645"/>
      <c r="BI320" s="645"/>
      <c r="BJ320" s="1826"/>
      <c r="BK320" s="645"/>
      <c r="BL320" s="1826"/>
      <c r="BM320" s="646"/>
      <c r="BO320" s="33"/>
      <c r="BP320" s="1979"/>
      <c r="BQ320" s="1826"/>
      <c r="BR320" s="1826"/>
      <c r="BS320" s="645"/>
      <c r="BT320" s="1826"/>
      <c r="BU320" s="645"/>
      <c r="BV320" s="1826"/>
      <c r="BW320" s="645"/>
      <c r="BX320" s="1826"/>
      <c r="BY320" s="646"/>
      <c r="BZ320" s="645"/>
      <c r="CA320" s="645"/>
      <c r="CB320" s="1826"/>
      <c r="CC320" s="645"/>
      <c r="CD320" s="1826"/>
      <c r="CE320" s="646"/>
      <c r="CG320" s="33"/>
      <c r="CH320" s="1979"/>
      <c r="CI320" s="1826"/>
      <c r="CJ320" s="1826"/>
      <c r="CK320" s="645"/>
      <c r="CL320" s="1826"/>
      <c r="CM320" s="645"/>
      <c r="CN320" s="1826"/>
      <c r="CO320" s="645"/>
      <c r="CP320" s="1826"/>
      <c r="CQ320" s="646"/>
      <c r="CR320" s="645"/>
      <c r="CS320" s="645"/>
      <c r="CT320" s="1826"/>
      <c r="CU320" s="645"/>
      <c r="CV320" s="1826"/>
      <c r="CW320" s="646"/>
    </row>
    <row r="321" spans="1:101">
      <c r="A321" s="14" t="s">
        <v>230</v>
      </c>
      <c r="B321" s="1037" t="s">
        <v>148</v>
      </c>
      <c r="C321" s="254"/>
      <c r="D321" s="587"/>
      <c r="E321" s="71"/>
      <c r="F321" s="1041"/>
      <c r="G321" s="1041"/>
      <c r="H321" s="1041"/>
      <c r="I321" s="1041"/>
      <c r="J321" s="1041"/>
      <c r="K321" s="1041"/>
      <c r="L321" s="59">
        <f>SUM(G321:K321)</f>
        <v>0</v>
      </c>
      <c r="M321" s="989"/>
      <c r="N321" s="1979"/>
      <c r="O321" s="1826"/>
      <c r="P321" s="1826"/>
      <c r="Q321" s="645"/>
      <c r="R321" s="1826"/>
      <c r="S321" s="645"/>
      <c r="T321" s="1826"/>
      <c r="U321" s="645"/>
      <c r="V321" s="1826"/>
      <c r="W321" s="646"/>
      <c r="X321" s="645"/>
      <c r="Y321" s="645"/>
      <c r="Z321" s="1826"/>
      <c r="AA321" s="645"/>
      <c r="AB321" s="1826"/>
      <c r="AC321" s="646"/>
      <c r="AE321" s="33"/>
      <c r="AF321" s="1982"/>
      <c r="AG321" s="1826"/>
      <c r="AH321" s="1826"/>
      <c r="AI321" s="645"/>
      <c r="AJ321" s="1826"/>
      <c r="AK321" s="645"/>
      <c r="AL321" s="1826"/>
      <c r="AM321" s="645"/>
      <c r="AN321" s="1826"/>
      <c r="AO321" s="646"/>
      <c r="AP321" s="645"/>
      <c r="AQ321" s="645"/>
      <c r="AR321" s="1826"/>
      <c r="AS321" s="645"/>
      <c r="AT321" s="1826"/>
      <c r="AU321" s="646"/>
      <c r="AW321" s="33"/>
      <c r="AX321" s="1979"/>
      <c r="AY321" s="1826"/>
      <c r="AZ321" s="1826"/>
      <c r="BA321" s="645"/>
      <c r="BB321" s="1826"/>
      <c r="BC321" s="645"/>
      <c r="BD321" s="1826"/>
      <c r="BE321" s="645"/>
      <c r="BF321" s="1826"/>
      <c r="BG321" s="646"/>
      <c r="BH321" s="645"/>
      <c r="BI321" s="645"/>
      <c r="BJ321" s="1826"/>
      <c r="BK321" s="645"/>
      <c r="BL321" s="1826"/>
      <c r="BM321" s="646"/>
      <c r="BO321" s="33"/>
      <c r="BP321" s="1979"/>
      <c r="BQ321" s="1826"/>
      <c r="BR321" s="1826"/>
      <c r="BS321" s="645"/>
      <c r="BT321" s="1826"/>
      <c r="BU321" s="645"/>
      <c r="BV321" s="1826"/>
      <c r="BW321" s="645"/>
      <c r="BX321" s="1826"/>
      <c r="BY321" s="646"/>
      <c r="BZ321" s="645"/>
      <c r="CA321" s="645"/>
      <c r="CB321" s="1826"/>
      <c r="CC321" s="645"/>
      <c r="CD321" s="1826"/>
      <c r="CE321" s="646"/>
      <c r="CG321" s="33"/>
      <c r="CH321" s="1979"/>
      <c r="CI321" s="1826"/>
      <c r="CJ321" s="1826"/>
      <c r="CK321" s="645"/>
      <c r="CL321" s="1826"/>
      <c r="CM321" s="645"/>
      <c r="CN321" s="1826"/>
      <c r="CO321" s="645"/>
      <c r="CP321" s="1826"/>
      <c r="CQ321" s="646"/>
      <c r="CR321" s="645"/>
      <c r="CS321" s="645"/>
      <c r="CT321" s="1826"/>
      <c r="CU321" s="645"/>
      <c r="CV321" s="1826"/>
      <c r="CW321" s="646"/>
    </row>
    <row r="322" spans="1:101">
      <c r="A322" s="75" t="str">
        <f>A321</f>
        <v>Other Related Party b</v>
      </c>
      <c r="B322" s="1037" t="s">
        <v>149</v>
      </c>
      <c r="C322" s="254"/>
      <c r="D322" s="587"/>
      <c r="E322" s="71"/>
      <c r="F322" s="1041"/>
      <c r="G322" s="1041"/>
      <c r="H322" s="1041"/>
      <c r="I322" s="1041"/>
      <c r="J322" s="1041"/>
      <c r="K322" s="1041"/>
      <c r="L322" s="59">
        <f>SUM(G322:K322)</f>
        <v>0</v>
      </c>
      <c r="M322" s="989"/>
      <c r="N322" s="1979"/>
      <c r="O322" s="1826"/>
      <c r="P322" s="1826"/>
      <c r="Q322" s="645"/>
      <c r="R322" s="1826"/>
      <c r="S322" s="645"/>
      <c r="T322" s="1826"/>
      <c r="U322" s="645"/>
      <c r="V322" s="1826"/>
      <c r="W322" s="646"/>
      <c r="X322" s="645"/>
      <c r="Y322" s="645"/>
      <c r="Z322" s="1826"/>
      <c r="AA322" s="645"/>
      <c r="AB322" s="1826"/>
      <c r="AC322" s="646"/>
      <c r="AE322" s="33"/>
      <c r="AF322" s="1979"/>
      <c r="AG322" s="1826"/>
      <c r="AH322" s="1826"/>
      <c r="AI322" s="645"/>
      <c r="AJ322" s="1826"/>
      <c r="AK322" s="645"/>
      <c r="AL322" s="1826"/>
      <c r="AM322" s="645"/>
      <c r="AN322" s="1826"/>
      <c r="AO322" s="646"/>
      <c r="AP322" s="645"/>
      <c r="AQ322" s="645"/>
      <c r="AR322" s="1826"/>
      <c r="AS322" s="645"/>
      <c r="AT322" s="1826"/>
      <c r="AU322" s="646"/>
      <c r="AW322" s="33"/>
      <c r="AX322" s="1979"/>
      <c r="AY322" s="1826"/>
      <c r="AZ322" s="1826"/>
      <c r="BA322" s="645"/>
      <c r="BB322" s="1826"/>
      <c r="BC322" s="645"/>
      <c r="BD322" s="1826"/>
      <c r="BE322" s="645"/>
      <c r="BF322" s="1826"/>
      <c r="BG322" s="646"/>
      <c r="BH322" s="645"/>
      <c r="BI322" s="645"/>
      <c r="BJ322" s="1826"/>
      <c r="BK322" s="645"/>
      <c r="BL322" s="1826"/>
      <c r="BM322" s="646"/>
      <c r="BO322" s="33"/>
      <c r="BP322" s="1979"/>
      <c r="BQ322" s="1826"/>
      <c r="BR322" s="1826"/>
      <c r="BS322" s="645"/>
      <c r="BT322" s="1826"/>
      <c r="BU322" s="645"/>
      <c r="BV322" s="1826"/>
      <c r="BW322" s="645"/>
      <c r="BX322" s="1826"/>
      <c r="BY322" s="646"/>
      <c r="BZ322" s="645"/>
      <c r="CA322" s="645"/>
      <c r="CB322" s="1826"/>
      <c r="CC322" s="645"/>
      <c r="CD322" s="1826"/>
      <c r="CE322" s="646"/>
      <c r="CG322" s="33"/>
      <c r="CH322" s="1979"/>
      <c r="CI322" s="1826"/>
      <c r="CJ322" s="1826"/>
      <c r="CK322" s="645"/>
      <c r="CL322" s="1826"/>
      <c r="CM322" s="645"/>
      <c r="CN322" s="1826"/>
      <c r="CO322" s="645"/>
      <c r="CP322" s="1826"/>
      <c r="CQ322" s="646"/>
      <c r="CR322" s="645"/>
      <c r="CS322" s="645"/>
      <c r="CT322" s="1826"/>
      <c r="CU322" s="645"/>
      <c r="CV322" s="1826"/>
      <c r="CW322" s="646"/>
    </row>
    <row r="323" spans="1:101">
      <c r="A323" s="75" t="str">
        <f>A321</f>
        <v>Other Related Party b</v>
      </c>
      <c r="B323" s="1037" t="s">
        <v>150</v>
      </c>
      <c r="C323" s="254"/>
      <c r="D323" s="587"/>
      <c r="E323" s="71"/>
      <c r="F323" s="208">
        <f t="shared" ref="F323:L323" si="536">IF(ISERROR(F322/F321),0,F322/F321)</f>
        <v>0</v>
      </c>
      <c r="G323" s="208">
        <f t="shared" si="536"/>
        <v>0</v>
      </c>
      <c r="H323" s="208">
        <f t="shared" si="536"/>
        <v>0</v>
      </c>
      <c r="I323" s="208">
        <f t="shared" si="536"/>
        <v>0</v>
      </c>
      <c r="J323" s="208">
        <f t="shared" si="536"/>
        <v>0</v>
      </c>
      <c r="K323" s="208">
        <f t="shared" si="536"/>
        <v>0</v>
      </c>
      <c r="L323" s="208">
        <f t="shared" si="536"/>
        <v>0</v>
      </c>
      <c r="M323" s="989"/>
      <c r="N323" s="1979"/>
      <c r="O323" s="1826"/>
      <c r="P323" s="1826"/>
      <c r="Q323" s="645"/>
      <c r="R323" s="1826"/>
      <c r="S323" s="645"/>
      <c r="T323" s="1826"/>
      <c r="U323" s="645"/>
      <c r="V323" s="1826"/>
      <c r="W323" s="646"/>
      <c r="X323" s="645"/>
      <c r="Y323" s="645"/>
      <c r="Z323" s="1826"/>
      <c r="AA323" s="645"/>
      <c r="AB323" s="1826"/>
      <c r="AC323" s="646"/>
      <c r="AE323" s="33"/>
      <c r="AF323" s="1982"/>
      <c r="AG323" s="1826"/>
      <c r="AH323" s="1826"/>
      <c r="AI323" s="645"/>
      <c r="AJ323" s="1826"/>
      <c r="AK323" s="645"/>
      <c r="AL323" s="1826"/>
      <c r="AM323" s="645"/>
      <c r="AN323" s="1826"/>
      <c r="AO323" s="646"/>
      <c r="AP323" s="645"/>
      <c r="AQ323" s="645"/>
      <c r="AR323" s="1826"/>
      <c r="AS323" s="645"/>
      <c r="AT323" s="1826"/>
      <c r="AU323" s="646"/>
      <c r="AW323" s="33"/>
      <c r="AX323" s="1979"/>
      <c r="AY323" s="1826"/>
      <c r="AZ323" s="1826"/>
      <c r="BA323" s="645"/>
      <c r="BB323" s="1826"/>
      <c r="BC323" s="645"/>
      <c r="BD323" s="1826"/>
      <c r="BE323" s="645"/>
      <c r="BF323" s="1826"/>
      <c r="BG323" s="646"/>
      <c r="BH323" s="645"/>
      <c r="BI323" s="645"/>
      <c r="BJ323" s="1826"/>
      <c r="BK323" s="645"/>
      <c r="BL323" s="1826"/>
      <c r="BM323" s="646"/>
      <c r="BO323" s="33"/>
      <c r="BP323" s="1979"/>
      <c r="BQ323" s="1826"/>
      <c r="BR323" s="1826"/>
      <c r="BS323" s="645"/>
      <c r="BT323" s="1826"/>
      <c r="BU323" s="645"/>
      <c r="BV323" s="1826"/>
      <c r="BW323" s="645"/>
      <c r="BX323" s="1826"/>
      <c r="BY323" s="646"/>
      <c r="BZ323" s="645"/>
      <c r="CA323" s="645"/>
      <c r="CB323" s="1826"/>
      <c r="CC323" s="645"/>
      <c r="CD323" s="1826"/>
      <c r="CE323" s="646"/>
      <c r="CG323" s="33"/>
      <c r="CH323" s="1979"/>
      <c r="CI323" s="1826"/>
      <c r="CJ323" s="1826"/>
      <c r="CK323" s="645"/>
      <c r="CL323" s="1826"/>
      <c r="CM323" s="645"/>
      <c r="CN323" s="1826"/>
      <c r="CO323" s="645"/>
      <c r="CP323" s="1826"/>
      <c r="CQ323" s="646"/>
      <c r="CR323" s="645"/>
      <c r="CS323" s="645"/>
      <c r="CT323" s="1826"/>
      <c r="CU323" s="645"/>
      <c r="CV323" s="1826"/>
      <c r="CW323" s="646"/>
    </row>
    <row r="324" spans="1:101">
      <c r="A324" s="14" t="s">
        <v>231</v>
      </c>
      <c r="B324" s="1037" t="s">
        <v>148</v>
      </c>
      <c r="C324" s="254"/>
      <c r="D324" s="587"/>
      <c r="E324" s="71"/>
      <c r="F324" s="1041"/>
      <c r="G324" s="1041"/>
      <c r="H324" s="1041"/>
      <c r="I324" s="1041"/>
      <c r="J324" s="1041"/>
      <c r="K324" s="1041"/>
      <c r="L324" s="59">
        <f>SUM(G324:K324)</f>
        <v>0</v>
      </c>
      <c r="M324" s="989"/>
      <c r="N324" s="1979"/>
      <c r="O324" s="1826"/>
      <c r="P324" s="1826"/>
      <c r="Q324" s="645"/>
      <c r="R324" s="1826"/>
      <c r="S324" s="645"/>
      <c r="T324" s="1826"/>
      <c r="U324" s="645"/>
      <c r="V324" s="1826"/>
      <c r="W324" s="646"/>
      <c r="X324" s="645"/>
      <c r="Y324" s="645"/>
      <c r="Z324" s="1826"/>
      <c r="AA324" s="645"/>
      <c r="AB324" s="1826"/>
      <c r="AC324" s="646"/>
      <c r="AE324" s="33"/>
      <c r="AF324" s="1982"/>
      <c r="AG324" s="1826"/>
      <c r="AH324" s="1826"/>
      <c r="AI324" s="645"/>
      <c r="AJ324" s="1826"/>
      <c r="AK324" s="645"/>
      <c r="AL324" s="1826"/>
      <c r="AM324" s="645"/>
      <c r="AN324" s="1826"/>
      <c r="AO324" s="646"/>
      <c r="AP324" s="645"/>
      <c r="AQ324" s="645"/>
      <c r="AR324" s="1826"/>
      <c r="AS324" s="645"/>
      <c r="AT324" s="1826"/>
      <c r="AU324" s="646"/>
      <c r="AW324" s="33"/>
      <c r="AX324" s="1979"/>
      <c r="AY324" s="1826"/>
      <c r="AZ324" s="1826"/>
      <c r="BA324" s="645"/>
      <c r="BB324" s="1826"/>
      <c r="BC324" s="645"/>
      <c r="BD324" s="1826"/>
      <c r="BE324" s="645"/>
      <c r="BF324" s="1826"/>
      <c r="BG324" s="646"/>
      <c r="BH324" s="645"/>
      <c r="BI324" s="645"/>
      <c r="BJ324" s="1826"/>
      <c r="BK324" s="645"/>
      <c r="BL324" s="1826"/>
      <c r="BM324" s="646"/>
      <c r="BO324" s="33"/>
      <c r="BP324" s="1979"/>
      <c r="BQ324" s="1826"/>
      <c r="BR324" s="1826"/>
      <c r="BS324" s="645"/>
      <c r="BT324" s="1826"/>
      <c r="BU324" s="645"/>
      <c r="BV324" s="1826"/>
      <c r="BW324" s="645"/>
      <c r="BX324" s="1826"/>
      <c r="BY324" s="646"/>
      <c r="BZ324" s="645"/>
      <c r="CA324" s="645"/>
      <c r="CB324" s="1826"/>
      <c r="CC324" s="645"/>
      <c r="CD324" s="1826"/>
      <c r="CE324" s="646"/>
      <c r="CG324" s="33"/>
      <c r="CH324" s="1979"/>
      <c r="CI324" s="1826"/>
      <c r="CJ324" s="1826"/>
      <c r="CK324" s="645"/>
      <c r="CL324" s="1826"/>
      <c r="CM324" s="645"/>
      <c r="CN324" s="1826"/>
      <c r="CO324" s="645"/>
      <c r="CP324" s="1826"/>
      <c r="CQ324" s="646"/>
      <c r="CR324" s="645"/>
      <c r="CS324" s="645"/>
      <c r="CT324" s="1826"/>
      <c r="CU324" s="645"/>
      <c r="CV324" s="1826"/>
      <c r="CW324" s="646"/>
    </row>
    <row r="325" spans="1:101">
      <c r="A325" s="75" t="str">
        <f>A324</f>
        <v>Other Related Party c</v>
      </c>
      <c r="B325" s="1037" t="s">
        <v>149</v>
      </c>
      <c r="C325" s="254"/>
      <c r="D325" s="587"/>
      <c r="E325" s="71"/>
      <c r="F325" s="1041"/>
      <c r="G325" s="1041"/>
      <c r="H325" s="1041"/>
      <c r="I325" s="1041"/>
      <c r="J325" s="1041"/>
      <c r="K325" s="1041"/>
      <c r="L325" s="59">
        <f>SUM(G325:K325)</f>
        <v>0</v>
      </c>
      <c r="M325" s="989"/>
      <c r="N325" s="1979"/>
      <c r="O325" s="1826"/>
      <c r="P325" s="1826"/>
      <c r="Q325" s="645"/>
      <c r="R325" s="1826"/>
      <c r="S325" s="645"/>
      <c r="T325" s="1826"/>
      <c r="U325" s="645"/>
      <c r="V325" s="1826"/>
      <c r="W325" s="646"/>
      <c r="X325" s="645"/>
      <c r="Y325" s="645"/>
      <c r="Z325" s="1826"/>
      <c r="AA325" s="645"/>
      <c r="AB325" s="1826"/>
      <c r="AC325" s="646"/>
      <c r="AE325" s="33"/>
      <c r="AF325" s="1979"/>
      <c r="AG325" s="1826"/>
      <c r="AH325" s="1826"/>
      <c r="AI325" s="645"/>
      <c r="AJ325" s="1826"/>
      <c r="AK325" s="645"/>
      <c r="AL325" s="1826"/>
      <c r="AM325" s="645"/>
      <c r="AN325" s="1826"/>
      <c r="AO325" s="646"/>
      <c r="AP325" s="645"/>
      <c r="AQ325" s="645"/>
      <c r="AR325" s="1826"/>
      <c r="AS325" s="645"/>
      <c r="AT325" s="1826"/>
      <c r="AU325" s="646"/>
      <c r="AW325" s="33"/>
      <c r="AX325" s="1979"/>
      <c r="AY325" s="1826"/>
      <c r="AZ325" s="1826"/>
      <c r="BA325" s="645"/>
      <c r="BB325" s="1826"/>
      <c r="BC325" s="645"/>
      <c r="BD325" s="1826"/>
      <c r="BE325" s="645"/>
      <c r="BF325" s="1826"/>
      <c r="BG325" s="646"/>
      <c r="BH325" s="645"/>
      <c r="BI325" s="645"/>
      <c r="BJ325" s="1826"/>
      <c r="BK325" s="645"/>
      <c r="BL325" s="1826"/>
      <c r="BM325" s="646"/>
      <c r="BO325" s="33"/>
      <c r="BP325" s="1979"/>
      <c r="BQ325" s="1826"/>
      <c r="BR325" s="1826"/>
      <c r="BS325" s="645"/>
      <c r="BT325" s="1826"/>
      <c r="BU325" s="645"/>
      <c r="BV325" s="1826"/>
      <c r="BW325" s="645"/>
      <c r="BX325" s="1826"/>
      <c r="BY325" s="646"/>
      <c r="BZ325" s="645"/>
      <c r="CA325" s="645"/>
      <c r="CB325" s="1826"/>
      <c r="CC325" s="645"/>
      <c r="CD325" s="1826"/>
      <c r="CE325" s="646"/>
      <c r="CG325" s="33"/>
      <c r="CH325" s="1979"/>
      <c r="CI325" s="1826"/>
      <c r="CJ325" s="1826"/>
      <c r="CK325" s="645"/>
      <c r="CL325" s="1826"/>
      <c r="CM325" s="645"/>
      <c r="CN325" s="1826"/>
      <c r="CO325" s="645"/>
      <c r="CP325" s="1826"/>
      <c r="CQ325" s="646"/>
      <c r="CR325" s="645"/>
      <c r="CS325" s="645"/>
      <c r="CT325" s="1826"/>
      <c r="CU325" s="645"/>
      <c r="CV325" s="1826"/>
      <c r="CW325" s="646"/>
    </row>
    <row r="326" spans="1:101">
      <c r="A326" s="75" t="str">
        <f>A324</f>
        <v>Other Related Party c</v>
      </c>
      <c r="B326" s="1037" t="s">
        <v>150</v>
      </c>
      <c r="C326" s="254"/>
      <c r="D326" s="587"/>
      <c r="E326" s="71"/>
      <c r="F326" s="208">
        <f t="shared" ref="F326:L326" si="537">IF(ISERROR(F325/F324),0,F325/F324)</f>
        <v>0</v>
      </c>
      <c r="G326" s="208">
        <f t="shared" si="537"/>
        <v>0</v>
      </c>
      <c r="H326" s="208">
        <f t="shared" si="537"/>
        <v>0</v>
      </c>
      <c r="I326" s="208">
        <f t="shared" si="537"/>
        <v>0</v>
      </c>
      <c r="J326" s="208">
        <f t="shared" si="537"/>
        <v>0</v>
      </c>
      <c r="K326" s="208">
        <f t="shared" si="537"/>
        <v>0</v>
      </c>
      <c r="L326" s="208">
        <f t="shared" si="537"/>
        <v>0</v>
      </c>
      <c r="M326" s="989"/>
      <c r="N326" s="1979"/>
      <c r="O326" s="1826"/>
      <c r="P326" s="1826"/>
      <c r="Q326" s="645"/>
      <c r="R326" s="1826"/>
      <c r="S326" s="645"/>
      <c r="T326" s="1826"/>
      <c r="U326" s="645"/>
      <c r="V326" s="1826"/>
      <c r="W326" s="646"/>
      <c r="X326" s="645"/>
      <c r="Y326" s="645"/>
      <c r="Z326" s="1826"/>
      <c r="AA326" s="645"/>
      <c r="AB326" s="1826"/>
      <c r="AC326" s="646"/>
      <c r="AE326" s="33"/>
      <c r="AF326" s="1982"/>
      <c r="AG326" s="1826"/>
      <c r="AH326" s="1826"/>
      <c r="AI326" s="645"/>
      <c r="AJ326" s="1826"/>
      <c r="AK326" s="645"/>
      <c r="AL326" s="1826"/>
      <c r="AM326" s="645"/>
      <c r="AN326" s="1826"/>
      <c r="AO326" s="646"/>
      <c r="AP326" s="645"/>
      <c r="AQ326" s="645"/>
      <c r="AR326" s="1826"/>
      <c r="AS326" s="645"/>
      <c r="AT326" s="1826"/>
      <c r="AU326" s="646"/>
      <c r="AW326" s="33"/>
      <c r="AX326" s="1979"/>
      <c r="AY326" s="1826"/>
      <c r="AZ326" s="1826"/>
      <c r="BA326" s="645"/>
      <c r="BB326" s="1826"/>
      <c r="BC326" s="645"/>
      <c r="BD326" s="1826"/>
      <c r="BE326" s="645"/>
      <c r="BF326" s="1826"/>
      <c r="BG326" s="646"/>
      <c r="BH326" s="645"/>
      <c r="BI326" s="645"/>
      <c r="BJ326" s="1826"/>
      <c r="BK326" s="645"/>
      <c r="BL326" s="1826"/>
      <c r="BM326" s="646"/>
      <c r="BO326" s="33"/>
      <c r="BP326" s="1979"/>
      <c r="BQ326" s="1826"/>
      <c r="BR326" s="1826"/>
      <c r="BS326" s="645"/>
      <c r="BT326" s="1826"/>
      <c r="BU326" s="645"/>
      <c r="BV326" s="1826"/>
      <c r="BW326" s="645"/>
      <c r="BX326" s="1826"/>
      <c r="BY326" s="646"/>
      <c r="BZ326" s="645"/>
      <c r="CA326" s="645"/>
      <c r="CB326" s="1826"/>
      <c r="CC326" s="645"/>
      <c r="CD326" s="1826"/>
      <c r="CE326" s="646"/>
      <c r="CG326" s="33"/>
      <c r="CH326" s="1979"/>
      <c r="CI326" s="1826"/>
      <c r="CJ326" s="1826"/>
      <c r="CK326" s="645"/>
      <c r="CL326" s="1826"/>
      <c r="CM326" s="645"/>
      <c r="CN326" s="1826"/>
      <c r="CO326" s="645"/>
      <c r="CP326" s="1826"/>
      <c r="CQ326" s="646"/>
      <c r="CR326" s="645"/>
      <c r="CS326" s="645"/>
      <c r="CT326" s="1826"/>
      <c r="CU326" s="645"/>
      <c r="CV326" s="1826"/>
      <c r="CW326" s="646"/>
    </row>
    <row r="327" spans="1:101">
      <c r="A327" s="14" t="s">
        <v>232</v>
      </c>
      <c r="B327" s="1037" t="s">
        <v>148</v>
      </c>
      <c r="C327" s="254"/>
      <c r="D327" s="587"/>
      <c r="E327" s="71"/>
      <c r="F327" s="1041"/>
      <c r="G327" s="1041"/>
      <c r="H327" s="1041"/>
      <c r="I327" s="1041"/>
      <c r="J327" s="1041"/>
      <c r="K327" s="1041"/>
      <c r="L327" s="59">
        <f>SUM(G327:K327)</f>
        <v>0</v>
      </c>
      <c r="M327" s="989"/>
      <c r="N327" s="1979"/>
      <c r="O327" s="1826"/>
      <c r="P327" s="1826"/>
      <c r="Q327" s="645"/>
      <c r="R327" s="1826"/>
      <c r="S327" s="645"/>
      <c r="T327" s="1826"/>
      <c r="U327" s="645"/>
      <c r="V327" s="1826"/>
      <c r="W327" s="646"/>
      <c r="X327" s="645"/>
      <c r="Y327" s="645"/>
      <c r="Z327" s="1826"/>
      <c r="AA327" s="645"/>
      <c r="AB327" s="1826"/>
      <c r="AC327" s="646"/>
      <c r="AE327" s="33"/>
      <c r="AF327" s="1982"/>
      <c r="AG327" s="1826"/>
      <c r="AH327" s="1826"/>
      <c r="AI327" s="645"/>
      <c r="AJ327" s="1826"/>
      <c r="AK327" s="645"/>
      <c r="AL327" s="1826"/>
      <c r="AM327" s="645"/>
      <c r="AN327" s="1826"/>
      <c r="AO327" s="646"/>
      <c r="AP327" s="645"/>
      <c r="AQ327" s="645"/>
      <c r="AR327" s="1826"/>
      <c r="AS327" s="645"/>
      <c r="AT327" s="1826"/>
      <c r="AU327" s="646"/>
      <c r="AW327" s="33"/>
      <c r="AX327" s="1979"/>
      <c r="AY327" s="1826"/>
      <c r="AZ327" s="1826"/>
      <c r="BA327" s="645"/>
      <c r="BB327" s="1826"/>
      <c r="BC327" s="645"/>
      <c r="BD327" s="1826"/>
      <c r="BE327" s="645"/>
      <c r="BF327" s="1826"/>
      <c r="BG327" s="646"/>
      <c r="BH327" s="645"/>
      <c r="BI327" s="645"/>
      <c r="BJ327" s="1826"/>
      <c r="BK327" s="645"/>
      <c r="BL327" s="1826"/>
      <c r="BM327" s="646"/>
      <c r="BO327" s="33"/>
      <c r="BP327" s="1979"/>
      <c r="BQ327" s="1826"/>
      <c r="BR327" s="1826"/>
      <c r="BS327" s="645"/>
      <c r="BT327" s="1826"/>
      <c r="BU327" s="645"/>
      <c r="BV327" s="1826"/>
      <c r="BW327" s="645"/>
      <c r="BX327" s="1826"/>
      <c r="BY327" s="646"/>
      <c r="BZ327" s="645"/>
      <c r="CA327" s="645"/>
      <c r="CB327" s="1826"/>
      <c r="CC327" s="645"/>
      <c r="CD327" s="1826"/>
      <c r="CE327" s="646"/>
      <c r="CG327" s="33"/>
      <c r="CH327" s="1979"/>
      <c r="CI327" s="1826"/>
      <c r="CJ327" s="1826"/>
      <c r="CK327" s="645"/>
      <c r="CL327" s="1826"/>
      <c r="CM327" s="645"/>
      <c r="CN327" s="1826"/>
      <c r="CO327" s="645"/>
      <c r="CP327" s="1826"/>
      <c r="CQ327" s="646"/>
      <c r="CR327" s="645"/>
      <c r="CS327" s="645"/>
      <c r="CT327" s="1826"/>
      <c r="CU327" s="645"/>
      <c r="CV327" s="1826"/>
      <c r="CW327" s="646"/>
    </row>
    <row r="328" spans="1:101">
      <c r="A328" s="75" t="str">
        <f>A327</f>
        <v>Other Related Party d</v>
      </c>
      <c r="B328" s="1037" t="s">
        <v>149</v>
      </c>
      <c r="C328" s="254"/>
      <c r="D328" s="587"/>
      <c r="E328" s="71"/>
      <c r="F328" s="1041"/>
      <c r="G328" s="1041"/>
      <c r="H328" s="1041"/>
      <c r="I328" s="1041"/>
      <c r="J328" s="1041"/>
      <c r="K328" s="1041"/>
      <c r="L328" s="59">
        <f>SUM(G328:K328)</f>
        <v>0</v>
      </c>
      <c r="M328" s="989"/>
      <c r="N328" s="1979"/>
      <c r="O328" s="1826"/>
      <c r="P328" s="1826"/>
      <c r="Q328" s="645"/>
      <c r="R328" s="1826"/>
      <c r="S328" s="645"/>
      <c r="T328" s="1826"/>
      <c r="U328" s="645"/>
      <c r="V328" s="1826"/>
      <c r="W328" s="646"/>
      <c r="X328" s="645"/>
      <c r="Y328" s="645"/>
      <c r="Z328" s="1826"/>
      <c r="AA328" s="645"/>
      <c r="AB328" s="1826"/>
      <c r="AC328" s="646"/>
      <c r="AE328" s="33"/>
      <c r="AF328" s="1979"/>
      <c r="AG328" s="1826"/>
      <c r="AH328" s="1826"/>
      <c r="AI328" s="645"/>
      <c r="AJ328" s="1826"/>
      <c r="AK328" s="645"/>
      <c r="AL328" s="1826"/>
      <c r="AM328" s="645"/>
      <c r="AN328" s="1826"/>
      <c r="AO328" s="646"/>
      <c r="AP328" s="645"/>
      <c r="AQ328" s="645"/>
      <c r="AR328" s="1826"/>
      <c r="AS328" s="645"/>
      <c r="AT328" s="1826"/>
      <c r="AU328" s="646"/>
      <c r="AW328" s="33"/>
      <c r="AX328" s="1979"/>
      <c r="AY328" s="1826"/>
      <c r="AZ328" s="1826"/>
      <c r="BA328" s="645"/>
      <c r="BB328" s="1826"/>
      <c r="BC328" s="645"/>
      <c r="BD328" s="1826"/>
      <c r="BE328" s="645"/>
      <c r="BF328" s="1826"/>
      <c r="BG328" s="646"/>
      <c r="BH328" s="645"/>
      <c r="BI328" s="645"/>
      <c r="BJ328" s="1826"/>
      <c r="BK328" s="645"/>
      <c r="BL328" s="1826"/>
      <c r="BM328" s="646"/>
      <c r="BO328" s="33"/>
      <c r="BP328" s="1979"/>
      <c r="BQ328" s="1826"/>
      <c r="BR328" s="1826"/>
      <c r="BS328" s="645"/>
      <c r="BT328" s="1826"/>
      <c r="BU328" s="645"/>
      <c r="BV328" s="1826"/>
      <c r="BW328" s="645"/>
      <c r="BX328" s="1826"/>
      <c r="BY328" s="646"/>
      <c r="BZ328" s="645"/>
      <c r="CA328" s="645"/>
      <c r="CB328" s="1826"/>
      <c r="CC328" s="645"/>
      <c r="CD328" s="1826"/>
      <c r="CE328" s="646"/>
      <c r="CG328" s="33"/>
      <c r="CH328" s="1979"/>
      <c r="CI328" s="1826"/>
      <c r="CJ328" s="1826"/>
      <c r="CK328" s="645"/>
      <c r="CL328" s="1826"/>
      <c r="CM328" s="645"/>
      <c r="CN328" s="1826"/>
      <c r="CO328" s="645"/>
      <c r="CP328" s="1826"/>
      <c r="CQ328" s="646"/>
      <c r="CR328" s="645"/>
      <c r="CS328" s="645"/>
      <c r="CT328" s="1826"/>
      <c r="CU328" s="645"/>
      <c r="CV328" s="1826"/>
      <c r="CW328" s="646"/>
    </row>
    <row r="329" spans="1:101">
      <c r="A329" s="75" t="str">
        <f>A327</f>
        <v>Other Related Party d</v>
      </c>
      <c r="B329" s="1037" t="s">
        <v>150</v>
      </c>
      <c r="C329" s="254"/>
      <c r="D329" s="587"/>
      <c r="E329" s="71"/>
      <c r="F329" s="208">
        <f t="shared" ref="F329:L329" si="538">IF(ISERROR(F328/F327),0,F328/F327)</f>
        <v>0</v>
      </c>
      <c r="G329" s="208">
        <f t="shared" si="538"/>
        <v>0</v>
      </c>
      <c r="H329" s="208">
        <f t="shared" si="538"/>
        <v>0</v>
      </c>
      <c r="I329" s="208">
        <f t="shared" si="538"/>
        <v>0</v>
      </c>
      <c r="J329" s="208">
        <f t="shared" si="538"/>
        <v>0</v>
      </c>
      <c r="K329" s="208">
        <f t="shared" si="538"/>
        <v>0</v>
      </c>
      <c r="L329" s="208">
        <f t="shared" si="538"/>
        <v>0</v>
      </c>
      <c r="M329" s="989"/>
      <c r="N329" s="1979"/>
      <c r="O329" s="1826"/>
      <c r="P329" s="1826"/>
      <c r="Q329" s="645"/>
      <c r="R329" s="1826"/>
      <c r="S329" s="645"/>
      <c r="T329" s="1826"/>
      <c r="U329" s="645"/>
      <c r="V329" s="1826"/>
      <c r="W329" s="646"/>
      <c r="X329" s="645"/>
      <c r="Y329" s="645"/>
      <c r="Z329" s="1826"/>
      <c r="AA329" s="645"/>
      <c r="AB329" s="1826"/>
      <c r="AC329" s="646"/>
      <c r="AE329" s="33"/>
      <c r="AF329" s="1982"/>
      <c r="AG329" s="1826"/>
      <c r="AH329" s="1826"/>
      <c r="AI329" s="645"/>
      <c r="AJ329" s="1826"/>
      <c r="AK329" s="645"/>
      <c r="AL329" s="1826"/>
      <c r="AM329" s="645"/>
      <c r="AN329" s="1826"/>
      <c r="AO329" s="646"/>
      <c r="AP329" s="645"/>
      <c r="AQ329" s="645"/>
      <c r="AR329" s="1826"/>
      <c r="AS329" s="645"/>
      <c r="AT329" s="1826"/>
      <c r="AU329" s="646"/>
      <c r="AW329" s="33"/>
      <c r="AX329" s="1979"/>
      <c r="AY329" s="1826"/>
      <c r="AZ329" s="1826"/>
      <c r="BA329" s="645"/>
      <c r="BB329" s="1826"/>
      <c r="BC329" s="645"/>
      <c r="BD329" s="1826"/>
      <c r="BE329" s="645"/>
      <c r="BF329" s="1826"/>
      <c r="BG329" s="646"/>
      <c r="BH329" s="645"/>
      <c r="BI329" s="645"/>
      <c r="BJ329" s="1826"/>
      <c r="BK329" s="645"/>
      <c r="BL329" s="1826"/>
      <c r="BM329" s="646"/>
      <c r="BO329" s="33"/>
      <c r="BP329" s="1979"/>
      <c r="BQ329" s="1826"/>
      <c r="BR329" s="1826"/>
      <c r="BS329" s="645"/>
      <c r="BT329" s="1826"/>
      <c r="BU329" s="645"/>
      <c r="BV329" s="1826"/>
      <c r="BW329" s="645"/>
      <c r="BX329" s="1826"/>
      <c r="BY329" s="646"/>
      <c r="BZ329" s="645"/>
      <c r="CA329" s="645"/>
      <c r="CB329" s="1826"/>
      <c r="CC329" s="645"/>
      <c r="CD329" s="1826"/>
      <c r="CE329" s="646"/>
      <c r="CG329" s="33"/>
      <c r="CH329" s="1979"/>
      <c r="CI329" s="1826"/>
      <c r="CJ329" s="1826"/>
      <c r="CK329" s="645"/>
      <c r="CL329" s="1826"/>
      <c r="CM329" s="645"/>
      <c r="CN329" s="1826"/>
      <c r="CO329" s="645"/>
      <c r="CP329" s="1826"/>
      <c r="CQ329" s="646"/>
      <c r="CR329" s="645"/>
      <c r="CS329" s="645"/>
      <c r="CT329" s="1826"/>
      <c r="CU329" s="645"/>
      <c r="CV329" s="1826"/>
      <c r="CW329" s="646"/>
    </row>
    <row r="330" spans="1:101">
      <c r="A330" s="14" t="s">
        <v>619</v>
      </c>
      <c r="B330" s="1037" t="s">
        <v>148</v>
      </c>
      <c r="C330" s="254"/>
      <c r="D330" s="587"/>
      <c r="E330" s="71"/>
      <c r="F330" s="1041"/>
      <c r="G330" s="1041"/>
      <c r="H330" s="1041"/>
      <c r="I330" s="1041"/>
      <c r="J330" s="1041"/>
      <c r="K330" s="1041"/>
      <c r="L330" s="59">
        <f>SUM(G330:K330)</f>
        <v>0</v>
      </c>
      <c r="M330" s="989"/>
      <c r="N330" s="1979"/>
      <c r="O330" s="1826"/>
      <c r="P330" s="1826"/>
      <c r="Q330" s="645"/>
      <c r="R330" s="1826"/>
      <c r="S330" s="645"/>
      <c r="T330" s="1826"/>
      <c r="U330" s="645"/>
      <c r="V330" s="1826"/>
      <c r="W330" s="646"/>
      <c r="X330" s="645"/>
      <c r="Y330" s="645"/>
      <c r="Z330" s="1826"/>
      <c r="AA330" s="645"/>
      <c r="AB330" s="1826"/>
      <c r="AC330" s="646"/>
      <c r="AE330" s="33"/>
      <c r="AF330" s="1982"/>
      <c r="AG330" s="1826"/>
      <c r="AH330" s="1826"/>
      <c r="AI330" s="645"/>
      <c r="AJ330" s="1826"/>
      <c r="AK330" s="645"/>
      <c r="AL330" s="1826"/>
      <c r="AM330" s="645"/>
      <c r="AN330" s="1826"/>
      <c r="AO330" s="646"/>
      <c r="AP330" s="645"/>
      <c r="AQ330" s="645"/>
      <c r="AR330" s="1826"/>
      <c r="AS330" s="645"/>
      <c r="AT330" s="1826"/>
      <c r="AU330" s="646"/>
      <c r="AW330" s="33"/>
      <c r="AX330" s="1979"/>
      <c r="AY330" s="1826"/>
      <c r="AZ330" s="1826"/>
      <c r="BA330" s="645"/>
      <c r="BB330" s="1826"/>
      <c r="BC330" s="645"/>
      <c r="BD330" s="1826"/>
      <c r="BE330" s="645"/>
      <c r="BF330" s="1826"/>
      <c r="BG330" s="646"/>
      <c r="BH330" s="645"/>
      <c r="BI330" s="645"/>
      <c r="BJ330" s="1826"/>
      <c r="BK330" s="645"/>
      <c r="BL330" s="1826"/>
      <c r="BM330" s="646"/>
      <c r="BO330" s="33"/>
      <c r="BP330" s="1979"/>
      <c r="BQ330" s="1826"/>
      <c r="BR330" s="1826"/>
      <c r="BS330" s="645"/>
      <c r="BT330" s="1826"/>
      <c r="BU330" s="645"/>
      <c r="BV330" s="1826"/>
      <c r="BW330" s="645"/>
      <c r="BX330" s="1826"/>
      <c r="BY330" s="646"/>
      <c r="BZ330" s="645"/>
      <c r="CA330" s="645"/>
      <c r="CB330" s="1826"/>
      <c r="CC330" s="645"/>
      <c r="CD330" s="1826"/>
      <c r="CE330" s="646"/>
      <c r="CG330" s="33"/>
      <c r="CH330" s="1979"/>
      <c r="CI330" s="1826"/>
      <c r="CJ330" s="1826"/>
      <c r="CK330" s="645"/>
      <c r="CL330" s="1826"/>
      <c r="CM330" s="645"/>
      <c r="CN330" s="1826"/>
      <c r="CO330" s="645"/>
      <c r="CP330" s="1826"/>
      <c r="CQ330" s="646"/>
      <c r="CR330" s="645"/>
      <c r="CS330" s="645"/>
      <c r="CT330" s="1826"/>
      <c r="CU330" s="645"/>
      <c r="CV330" s="1826"/>
      <c r="CW330" s="646"/>
    </row>
    <row r="331" spans="1:101">
      <c r="A331" s="75" t="str">
        <f>A330</f>
        <v>Other Related Party e</v>
      </c>
      <c r="B331" s="1037" t="s">
        <v>149</v>
      </c>
      <c r="C331" s="254"/>
      <c r="D331" s="587"/>
      <c r="E331" s="71"/>
      <c r="F331" s="1041"/>
      <c r="G331" s="1041"/>
      <c r="H331" s="1041"/>
      <c r="I331" s="1041"/>
      <c r="J331" s="1041"/>
      <c r="K331" s="1041"/>
      <c r="L331" s="59">
        <f>SUM(G331:K331)</f>
        <v>0</v>
      </c>
      <c r="M331" s="989"/>
      <c r="N331" s="1979"/>
      <c r="O331" s="1826"/>
      <c r="P331" s="1826"/>
      <c r="Q331" s="645"/>
      <c r="R331" s="1826"/>
      <c r="S331" s="645"/>
      <c r="T331" s="1826"/>
      <c r="U331" s="645"/>
      <c r="V331" s="1826"/>
      <c r="W331" s="646"/>
      <c r="X331" s="645"/>
      <c r="Y331" s="645"/>
      <c r="Z331" s="1826"/>
      <c r="AA331" s="645"/>
      <c r="AB331" s="1826"/>
      <c r="AC331" s="646"/>
      <c r="AE331" s="33"/>
      <c r="AF331" s="1979"/>
      <c r="AG331" s="1826"/>
      <c r="AH331" s="1826"/>
      <c r="AI331" s="645"/>
      <c r="AJ331" s="1826"/>
      <c r="AK331" s="645"/>
      <c r="AL331" s="1826"/>
      <c r="AM331" s="645"/>
      <c r="AN331" s="1826"/>
      <c r="AO331" s="646"/>
      <c r="AP331" s="645"/>
      <c r="AQ331" s="645"/>
      <c r="AR331" s="1826"/>
      <c r="AS331" s="645"/>
      <c r="AT331" s="1826"/>
      <c r="AU331" s="646"/>
      <c r="AW331" s="33"/>
      <c r="AX331" s="1979"/>
      <c r="AY331" s="1826"/>
      <c r="AZ331" s="1826"/>
      <c r="BA331" s="645"/>
      <c r="BB331" s="1826"/>
      <c r="BC331" s="645"/>
      <c r="BD331" s="1826"/>
      <c r="BE331" s="645"/>
      <c r="BF331" s="1826"/>
      <c r="BG331" s="646"/>
      <c r="BH331" s="645"/>
      <c r="BI331" s="645"/>
      <c r="BJ331" s="1826"/>
      <c r="BK331" s="645"/>
      <c r="BL331" s="1826"/>
      <c r="BM331" s="646"/>
      <c r="BO331" s="33"/>
      <c r="BP331" s="1979"/>
      <c r="BQ331" s="1826"/>
      <c r="BR331" s="1826"/>
      <c r="BS331" s="645"/>
      <c r="BT331" s="1826"/>
      <c r="BU331" s="645"/>
      <c r="BV331" s="1826"/>
      <c r="BW331" s="645"/>
      <c r="BX331" s="1826"/>
      <c r="BY331" s="646"/>
      <c r="BZ331" s="645"/>
      <c r="CA331" s="645"/>
      <c r="CB331" s="1826"/>
      <c r="CC331" s="645"/>
      <c r="CD331" s="1826"/>
      <c r="CE331" s="646"/>
      <c r="CG331" s="33"/>
      <c r="CH331" s="1979"/>
      <c r="CI331" s="1826"/>
      <c r="CJ331" s="1826"/>
      <c r="CK331" s="645"/>
      <c r="CL331" s="1826"/>
      <c r="CM331" s="645"/>
      <c r="CN331" s="1826"/>
      <c r="CO331" s="645"/>
      <c r="CP331" s="1826"/>
      <c r="CQ331" s="646"/>
      <c r="CR331" s="645"/>
      <c r="CS331" s="645"/>
      <c r="CT331" s="1826"/>
      <c r="CU331" s="645"/>
      <c r="CV331" s="1826"/>
      <c r="CW331" s="646"/>
    </row>
    <row r="332" spans="1:101">
      <c r="A332" s="75" t="str">
        <f>A330</f>
        <v>Other Related Party e</v>
      </c>
      <c r="B332" s="1037" t="s">
        <v>150</v>
      </c>
      <c r="C332" s="254"/>
      <c r="D332" s="587"/>
      <c r="E332" s="71"/>
      <c r="F332" s="208">
        <f t="shared" ref="F332:L332" si="539">IF(ISERROR(F331/F330),0,F331/F330)</f>
        <v>0</v>
      </c>
      <c r="G332" s="208">
        <f t="shared" si="539"/>
        <v>0</v>
      </c>
      <c r="H332" s="208">
        <f t="shared" si="539"/>
        <v>0</v>
      </c>
      <c r="I332" s="208">
        <f t="shared" si="539"/>
        <v>0</v>
      </c>
      <c r="J332" s="208">
        <f t="shared" si="539"/>
        <v>0</v>
      </c>
      <c r="K332" s="208">
        <f t="shared" si="539"/>
        <v>0</v>
      </c>
      <c r="L332" s="208">
        <f t="shared" si="539"/>
        <v>0</v>
      </c>
      <c r="M332" s="989"/>
      <c r="N332" s="1979"/>
      <c r="O332" s="1826"/>
      <c r="P332" s="1826"/>
      <c r="Q332" s="645"/>
      <c r="R332" s="1826"/>
      <c r="S332" s="645"/>
      <c r="T332" s="1826"/>
      <c r="U332" s="645"/>
      <c r="V332" s="1826"/>
      <c r="W332" s="646"/>
      <c r="X332" s="645"/>
      <c r="Y332" s="645"/>
      <c r="Z332" s="1826"/>
      <c r="AA332" s="645"/>
      <c r="AB332" s="1826"/>
      <c r="AC332" s="646"/>
      <c r="AE332" s="33"/>
      <c r="AF332" s="1982"/>
      <c r="AG332" s="1826"/>
      <c r="AH332" s="1826"/>
      <c r="AI332" s="645"/>
      <c r="AJ332" s="1826"/>
      <c r="AK332" s="645"/>
      <c r="AL332" s="1826"/>
      <c r="AM332" s="645"/>
      <c r="AN332" s="1826"/>
      <c r="AO332" s="646"/>
      <c r="AP332" s="645"/>
      <c r="AQ332" s="645"/>
      <c r="AR332" s="1826"/>
      <c r="AS332" s="645"/>
      <c r="AT332" s="1826"/>
      <c r="AU332" s="646"/>
      <c r="AW332" s="33"/>
      <c r="AX332" s="1979"/>
      <c r="AY332" s="1826"/>
      <c r="AZ332" s="1826"/>
      <c r="BA332" s="645"/>
      <c r="BB332" s="1826"/>
      <c r="BC332" s="645"/>
      <c r="BD332" s="1826"/>
      <c r="BE332" s="645"/>
      <c r="BF332" s="1826"/>
      <c r="BG332" s="646"/>
      <c r="BH332" s="645"/>
      <c r="BI332" s="645"/>
      <c r="BJ332" s="1826"/>
      <c r="BK332" s="645"/>
      <c r="BL332" s="1826"/>
      <c r="BM332" s="646"/>
      <c r="BO332" s="33"/>
      <c r="BP332" s="1979"/>
      <c r="BQ332" s="1826"/>
      <c r="BR332" s="1826"/>
      <c r="BS332" s="645"/>
      <c r="BT332" s="1826"/>
      <c r="BU332" s="645"/>
      <c r="BV332" s="1826"/>
      <c r="BW332" s="645"/>
      <c r="BX332" s="1826"/>
      <c r="BY332" s="646"/>
      <c r="BZ332" s="645"/>
      <c r="CA332" s="645"/>
      <c r="CB332" s="1826"/>
      <c r="CC332" s="645"/>
      <c r="CD332" s="1826"/>
      <c r="CE332" s="646"/>
      <c r="CG332" s="33"/>
      <c r="CH332" s="1979"/>
      <c r="CI332" s="1826"/>
      <c r="CJ332" s="1826"/>
      <c r="CK332" s="645"/>
      <c r="CL332" s="1826"/>
      <c r="CM332" s="645"/>
      <c r="CN332" s="1826"/>
      <c r="CO332" s="645"/>
      <c r="CP332" s="1826"/>
      <c r="CQ332" s="646"/>
      <c r="CR332" s="645"/>
      <c r="CS332" s="645"/>
      <c r="CT332" s="1826"/>
      <c r="CU332" s="645"/>
      <c r="CV332" s="1826"/>
      <c r="CW332" s="646"/>
    </row>
    <row r="333" spans="1:101">
      <c r="A333" s="14" t="s">
        <v>620</v>
      </c>
      <c r="B333" s="1037" t="s">
        <v>148</v>
      </c>
      <c r="C333" s="254"/>
      <c r="D333" s="587"/>
      <c r="E333" s="71"/>
      <c r="F333" s="1041"/>
      <c r="G333" s="1041"/>
      <c r="H333" s="1041"/>
      <c r="I333" s="1041"/>
      <c r="J333" s="1041"/>
      <c r="K333" s="1041"/>
      <c r="L333" s="59">
        <f>SUM(G333:K333)</f>
        <v>0</v>
      </c>
      <c r="M333" s="989"/>
      <c r="N333" s="1979"/>
      <c r="O333" s="1826"/>
      <c r="P333" s="1826"/>
      <c r="Q333" s="645"/>
      <c r="R333" s="1826"/>
      <c r="S333" s="645"/>
      <c r="T333" s="1826"/>
      <c r="U333" s="645"/>
      <c r="V333" s="1826"/>
      <c r="W333" s="646"/>
      <c r="X333" s="645"/>
      <c r="Y333" s="645"/>
      <c r="Z333" s="1826"/>
      <c r="AA333" s="645"/>
      <c r="AB333" s="1826"/>
      <c r="AC333" s="646"/>
      <c r="AE333" s="33"/>
      <c r="AF333" s="1982"/>
      <c r="AG333" s="1826"/>
      <c r="AH333" s="1826"/>
      <c r="AI333" s="645"/>
      <c r="AJ333" s="1826"/>
      <c r="AK333" s="645"/>
      <c r="AL333" s="1826"/>
      <c r="AM333" s="645"/>
      <c r="AN333" s="1826"/>
      <c r="AO333" s="646"/>
      <c r="AP333" s="645"/>
      <c r="AQ333" s="645"/>
      <c r="AR333" s="1826"/>
      <c r="AS333" s="645"/>
      <c r="AT333" s="1826"/>
      <c r="AU333" s="646"/>
      <c r="AW333" s="33"/>
      <c r="AX333" s="1979"/>
      <c r="AY333" s="1826"/>
      <c r="AZ333" s="1826"/>
      <c r="BA333" s="645"/>
      <c r="BB333" s="1826"/>
      <c r="BC333" s="645"/>
      <c r="BD333" s="1826"/>
      <c r="BE333" s="645"/>
      <c r="BF333" s="1826"/>
      <c r="BG333" s="646"/>
      <c r="BH333" s="645"/>
      <c r="BI333" s="645"/>
      <c r="BJ333" s="1826"/>
      <c r="BK333" s="645"/>
      <c r="BL333" s="1826"/>
      <c r="BM333" s="646"/>
      <c r="BO333" s="33"/>
      <c r="BP333" s="1979"/>
      <c r="BQ333" s="1826"/>
      <c r="BR333" s="1826"/>
      <c r="BS333" s="645"/>
      <c r="BT333" s="1826"/>
      <c r="BU333" s="645"/>
      <c r="BV333" s="1826"/>
      <c r="BW333" s="645"/>
      <c r="BX333" s="1826"/>
      <c r="BY333" s="646"/>
      <c r="BZ333" s="645"/>
      <c r="CA333" s="645"/>
      <c r="CB333" s="1826"/>
      <c r="CC333" s="645"/>
      <c r="CD333" s="1826"/>
      <c r="CE333" s="646"/>
      <c r="CG333" s="33"/>
      <c r="CH333" s="1979"/>
      <c r="CI333" s="1826"/>
      <c r="CJ333" s="1826"/>
      <c r="CK333" s="645"/>
      <c r="CL333" s="1826"/>
      <c r="CM333" s="645"/>
      <c r="CN333" s="1826"/>
      <c r="CO333" s="645"/>
      <c r="CP333" s="1826"/>
      <c r="CQ333" s="646"/>
      <c r="CR333" s="645"/>
      <c r="CS333" s="645"/>
      <c r="CT333" s="1826"/>
      <c r="CU333" s="645"/>
      <c r="CV333" s="1826"/>
      <c r="CW333" s="646"/>
    </row>
    <row r="334" spans="1:101">
      <c r="A334" s="75" t="str">
        <f>A333</f>
        <v>Other Related Party f</v>
      </c>
      <c r="B334" s="1037" t="s">
        <v>149</v>
      </c>
      <c r="C334" s="254"/>
      <c r="D334" s="587"/>
      <c r="E334" s="71"/>
      <c r="F334" s="1041"/>
      <c r="G334" s="1041"/>
      <c r="H334" s="1041"/>
      <c r="I334" s="1041"/>
      <c r="J334" s="1041"/>
      <c r="K334" s="1041"/>
      <c r="L334" s="59">
        <f>SUM(G334:K334)</f>
        <v>0</v>
      </c>
      <c r="M334" s="989"/>
      <c r="N334" s="1979"/>
      <c r="O334" s="1826"/>
      <c r="P334" s="1826"/>
      <c r="Q334" s="645"/>
      <c r="R334" s="1826"/>
      <c r="S334" s="645"/>
      <c r="T334" s="1826"/>
      <c r="U334" s="645"/>
      <c r="V334" s="1826"/>
      <c r="W334" s="646"/>
      <c r="X334" s="645"/>
      <c r="Y334" s="645"/>
      <c r="Z334" s="1826"/>
      <c r="AA334" s="645"/>
      <c r="AB334" s="1826"/>
      <c r="AC334" s="646"/>
      <c r="AE334" s="33"/>
      <c r="AF334" s="1979"/>
      <c r="AG334" s="1826"/>
      <c r="AH334" s="1826"/>
      <c r="AI334" s="645"/>
      <c r="AJ334" s="1826"/>
      <c r="AK334" s="645"/>
      <c r="AL334" s="1826"/>
      <c r="AM334" s="645"/>
      <c r="AN334" s="1826"/>
      <c r="AO334" s="646"/>
      <c r="AP334" s="645"/>
      <c r="AQ334" s="645"/>
      <c r="AR334" s="1826"/>
      <c r="AS334" s="645"/>
      <c r="AT334" s="1826"/>
      <c r="AU334" s="646"/>
      <c r="AW334" s="33"/>
      <c r="AX334" s="1979"/>
      <c r="AY334" s="1826"/>
      <c r="AZ334" s="1826"/>
      <c r="BA334" s="645"/>
      <c r="BB334" s="1826"/>
      <c r="BC334" s="645"/>
      <c r="BD334" s="1826"/>
      <c r="BE334" s="645"/>
      <c r="BF334" s="1826"/>
      <c r="BG334" s="646"/>
      <c r="BH334" s="645"/>
      <c r="BI334" s="645"/>
      <c r="BJ334" s="1826"/>
      <c r="BK334" s="645"/>
      <c r="BL334" s="1826"/>
      <c r="BM334" s="646"/>
      <c r="BO334" s="33"/>
      <c r="BP334" s="1979"/>
      <c r="BQ334" s="1826"/>
      <c r="BR334" s="1826"/>
      <c r="BS334" s="645"/>
      <c r="BT334" s="1826"/>
      <c r="BU334" s="645"/>
      <c r="BV334" s="1826"/>
      <c r="BW334" s="645"/>
      <c r="BX334" s="1826"/>
      <c r="BY334" s="646"/>
      <c r="BZ334" s="645"/>
      <c r="CA334" s="645"/>
      <c r="CB334" s="1826"/>
      <c r="CC334" s="645"/>
      <c r="CD334" s="1826"/>
      <c r="CE334" s="646"/>
      <c r="CG334" s="33"/>
      <c r="CH334" s="1979"/>
      <c r="CI334" s="1826"/>
      <c r="CJ334" s="1826"/>
      <c r="CK334" s="645"/>
      <c r="CL334" s="1826"/>
      <c r="CM334" s="645"/>
      <c r="CN334" s="1826"/>
      <c r="CO334" s="645"/>
      <c r="CP334" s="1826"/>
      <c r="CQ334" s="646"/>
      <c r="CR334" s="645"/>
      <c r="CS334" s="645"/>
      <c r="CT334" s="1826"/>
      <c r="CU334" s="645"/>
      <c r="CV334" s="1826"/>
      <c r="CW334" s="646"/>
    </row>
    <row r="335" spans="1:101">
      <c r="A335" s="75" t="str">
        <f>A333</f>
        <v>Other Related Party f</v>
      </c>
      <c r="B335" s="1037" t="s">
        <v>150</v>
      </c>
      <c r="C335" s="254"/>
      <c r="D335" s="587"/>
      <c r="E335" s="71"/>
      <c r="F335" s="208">
        <f t="shared" ref="F335:L335" si="540">IF(ISERROR(F334/F333),0,F334/F333)</f>
        <v>0</v>
      </c>
      <c r="G335" s="208">
        <f t="shared" si="540"/>
        <v>0</v>
      </c>
      <c r="H335" s="208">
        <f t="shared" si="540"/>
        <v>0</v>
      </c>
      <c r="I335" s="208">
        <f t="shared" si="540"/>
        <v>0</v>
      </c>
      <c r="J335" s="208">
        <f t="shared" si="540"/>
        <v>0</v>
      </c>
      <c r="K335" s="208">
        <f t="shared" si="540"/>
        <v>0</v>
      </c>
      <c r="L335" s="208">
        <f t="shared" si="540"/>
        <v>0</v>
      </c>
      <c r="M335" s="989"/>
      <c r="N335" s="1979"/>
      <c r="O335" s="1826"/>
      <c r="P335" s="1826"/>
      <c r="Q335" s="645"/>
      <c r="R335" s="1826"/>
      <c r="S335" s="645"/>
      <c r="T335" s="1826"/>
      <c r="U335" s="645"/>
      <c r="V335" s="1826"/>
      <c r="W335" s="646"/>
      <c r="X335" s="645"/>
      <c r="Y335" s="645"/>
      <c r="Z335" s="1826"/>
      <c r="AA335" s="645"/>
      <c r="AB335" s="1826"/>
      <c r="AC335" s="646"/>
      <c r="AE335" s="33"/>
      <c r="AF335" s="1982"/>
      <c r="AG335" s="1826"/>
      <c r="AH335" s="1826"/>
      <c r="AI335" s="645"/>
      <c r="AJ335" s="1826"/>
      <c r="AK335" s="645"/>
      <c r="AL335" s="1826"/>
      <c r="AM335" s="645"/>
      <c r="AN335" s="1826"/>
      <c r="AO335" s="646"/>
      <c r="AP335" s="645"/>
      <c r="AQ335" s="645"/>
      <c r="AR335" s="1826"/>
      <c r="AS335" s="645"/>
      <c r="AT335" s="1826"/>
      <c r="AU335" s="646"/>
      <c r="AW335" s="33"/>
      <c r="AX335" s="1979"/>
      <c r="AY335" s="1826"/>
      <c r="AZ335" s="1826"/>
      <c r="BA335" s="645"/>
      <c r="BB335" s="1826"/>
      <c r="BC335" s="645"/>
      <c r="BD335" s="1826"/>
      <c r="BE335" s="645"/>
      <c r="BF335" s="1826"/>
      <c r="BG335" s="646"/>
      <c r="BH335" s="645"/>
      <c r="BI335" s="645"/>
      <c r="BJ335" s="1826"/>
      <c r="BK335" s="645"/>
      <c r="BL335" s="1826"/>
      <c r="BM335" s="646"/>
      <c r="BO335" s="33"/>
      <c r="BP335" s="1979"/>
      <c r="BQ335" s="1826"/>
      <c r="BR335" s="1826"/>
      <c r="BS335" s="645"/>
      <c r="BT335" s="1826"/>
      <c r="BU335" s="645"/>
      <c r="BV335" s="1826"/>
      <c r="BW335" s="645"/>
      <c r="BX335" s="1826"/>
      <c r="BY335" s="646"/>
      <c r="BZ335" s="645"/>
      <c r="CA335" s="645"/>
      <c r="CB335" s="1826"/>
      <c r="CC335" s="645"/>
      <c r="CD335" s="1826"/>
      <c r="CE335" s="646"/>
      <c r="CG335" s="33"/>
      <c r="CH335" s="1979"/>
      <c r="CI335" s="1826"/>
      <c r="CJ335" s="1826"/>
      <c r="CK335" s="645"/>
      <c r="CL335" s="1826"/>
      <c r="CM335" s="645"/>
      <c r="CN335" s="1826"/>
      <c r="CO335" s="645"/>
      <c r="CP335" s="1826"/>
      <c r="CQ335" s="646"/>
      <c r="CR335" s="645"/>
      <c r="CS335" s="645"/>
      <c r="CT335" s="1826"/>
      <c r="CU335" s="645"/>
      <c r="CV335" s="1826"/>
      <c r="CW335" s="646"/>
    </row>
    <row r="336" spans="1:101">
      <c r="A336" s="1037" t="s">
        <v>151</v>
      </c>
      <c r="B336" s="1037" t="s">
        <v>148</v>
      </c>
      <c r="C336" s="254"/>
      <c r="D336" s="587"/>
      <c r="E336" s="71"/>
      <c r="F336" s="1041"/>
      <c r="G336" s="1041"/>
      <c r="H336" s="1041"/>
      <c r="I336" s="1041"/>
      <c r="J336" s="1041"/>
      <c r="K336" s="1041"/>
      <c r="L336" s="59">
        <f>SUM(G336:K336)</f>
        <v>0</v>
      </c>
      <c r="M336" s="989"/>
      <c r="N336" s="1979"/>
      <c r="O336" s="1826"/>
      <c r="P336" s="1826"/>
      <c r="Q336" s="645"/>
      <c r="R336" s="1826"/>
      <c r="S336" s="645"/>
      <c r="T336" s="1826"/>
      <c r="U336" s="645"/>
      <c r="V336" s="1826"/>
      <c r="W336" s="646"/>
      <c r="X336" s="645"/>
      <c r="Y336" s="645"/>
      <c r="Z336" s="1826"/>
      <c r="AA336" s="645"/>
      <c r="AB336" s="1826"/>
      <c r="AC336" s="646"/>
      <c r="AE336" s="33"/>
      <c r="AF336" s="1982"/>
      <c r="AG336" s="1826"/>
      <c r="AH336" s="1826"/>
      <c r="AI336" s="645"/>
      <c r="AJ336" s="1826"/>
      <c r="AK336" s="645"/>
      <c r="AL336" s="1826"/>
      <c r="AM336" s="645"/>
      <c r="AN336" s="1826"/>
      <c r="AO336" s="646"/>
      <c r="AP336" s="645"/>
      <c r="AQ336" s="645"/>
      <c r="AR336" s="1826"/>
      <c r="AS336" s="645"/>
      <c r="AT336" s="1826"/>
      <c r="AU336" s="646"/>
      <c r="AW336" s="33"/>
      <c r="AX336" s="1979"/>
      <c r="AY336" s="1826"/>
      <c r="AZ336" s="1826"/>
      <c r="BA336" s="645"/>
      <c r="BB336" s="1826"/>
      <c r="BC336" s="645"/>
      <c r="BD336" s="1826"/>
      <c r="BE336" s="645"/>
      <c r="BF336" s="1826"/>
      <c r="BG336" s="646"/>
      <c r="BH336" s="645"/>
      <c r="BI336" s="645"/>
      <c r="BJ336" s="1826"/>
      <c r="BK336" s="645"/>
      <c r="BL336" s="1826"/>
      <c r="BM336" s="646"/>
      <c r="BO336" s="33"/>
      <c r="BP336" s="1979"/>
      <c r="BQ336" s="1826"/>
      <c r="BR336" s="1826"/>
      <c r="BS336" s="645"/>
      <c r="BT336" s="1826"/>
      <c r="BU336" s="645"/>
      <c r="BV336" s="1826"/>
      <c r="BW336" s="645"/>
      <c r="BX336" s="1826"/>
      <c r="BY336" s="646"/>
      <c r="BZ336" s="645"/>
      <c r="CA336" s="645"/>
      <c r="CB336" s="1826"/>
      <c r="CC336" s="645"/>
      <c r="CD336" s="1826"/>
      <c r="CE336" s="646"/>
      <c r="CG336" s="33"/>
      <c r="CH336" s="1979"/>
      <c r="CI336" s="1826"/>
      <c r="CJ336" s="1826"/>
      <c r="CK336" s="645"/>
      <c r="CL336" s="1826"/>
      <c r="CM336" s="645"/>
      <c r="CN336" s="1826"/>
      <c r="CO336" s="645"/>
      <c r="CP336" s="1826"/>
      <c r="CQ336" s="646"/>
      <c r="CR336" s="645"/>
      <c r="CS336" s="645"/>
      <c r="CT336" s="1826"/>
      <c r="CU336" s="645"/>
      <c r="CV336" s="1826"/>
      <c r="CW336" s="646"/>
    </row>
    <row r="337" spans="1:102">
      <c r="A337" s="1037" t="s">
        <v>151</v>
      </c>
      <c r="B337" s="1037" t="s">
        <v>149</v>
      </c>
      <c r="C337" s="254"/>
      <c r="D337" s="587"/>
      <c r="E337" s="71"/>
      <c r="F337" s="1041"/>
      <c r="G337" s="1041"/>
      <c r="H337" s="1041"/>
      <c r="I337" s="1041"/>
      <c r="J337" s="1041"/>
      <c r="K337" s="1041"/>
      <c r="L337" s="59">
        <f>SUM(G337:K337)</f>
        <v>0</v>
      </c>
      <c r="M337" s="989"/>
      <c r="N337" s="1979"/>
      <c r="O337" s="1826"/>
      <c r="P337" s="1826"/>
      <c r="Q337" s="645"/>
      <c r="R337" s="1826"/>
      <c r="S337" s="645"/>
      <c r="T337" s="1826"/>
      <c r="U337" s="645"/>
      <c r="V337" s="1826"/>
      <c r="W337" s="646"/>
      <c r="X337" s="645"/>
      <c r="Y337" s="645"/>
      <c r="Z337" s="1826"/>
      <c r="AA337" s="645"/>
      <c r="AB337" s="1826"/>
      <c r="AC337" s="646"/>
      <c r="AE337" s="33"/>
      <c r="AF337" s="1979"/>
      <c r="AG337" s="1826"/>
      <c r="AH337" s="1826"/>
      <c r="AI337" s="645"/>
      <c r="AJ337" s="1826"/>
      <c r="AK337" s="645"/>
      <c r="AL337" s="1826"/>
      <c r="AM337" s="645"/>
      <c r="AN337" s="1826"/>
      <c r="AO337" s="646"/>
      <c r="AP337" s="645"/>
      <c r="AQ337" s="645"/>
      <c r="AR337" s="1826"/>
      <c r="AS337" s="645"/>
      <c r="AT337" s="1826"/>
      <c r="AU337" s="646"/>
      <c r="AW337" s="33"/>
      <c r="AX337" s="1979"/>
      <c r="AY337" s="1826"/>
      <c r="AZ337" s="1826"/>
      <c r="BA337" s="645"/>
      <c r="BB337" s="1826"/>
      <c r="BC337" s="645"/>
      <c r="BD337" s="1826"/>
      <c r="BE337" s="645"/>
      <c r="BF337" s="1826"/>
      <c r="BG337" s="646"/>
      <c r="BH337" s="645"/>
      <c r="BI337" s="645"/>
      <c r="BJ337" s="1826"/>
      <c r="BK337" s="645"/>
      <c r="BL337" s="1826"/>
      <c r="BM337" s="646"/>
      <c r="BO337" s="33"/>
      <c r="BP337" s="1979"/>
      <c r="BQ337" s="1826"/>
      <c r="BR337" s="1826"/>
      <c r="BS337" s="645"/>
      <c r="BT337" s="1826"/>
      <c r="BU337" s="645"/>
      <c r="BV337" s="1826"/>
      <c r="BW337" s="645"/>
      <c r="BX337" s="1826"/>
      <c r="BY337" s="646"/>
      <c r="BZ337" s="645"/>
      <c r="CA337" s="645"/>
      <c r="CB337" s="1826"/>
      <c r="CC337" s="645"/>
      <c r="CD337" s="1826"/>
      <c r="CE337" s="646"/>
      <c r="CG337" s="33"/>
      <c r="CH337" s="1979"/>
      <c r="CI337" s="1826"/>
      <c r="CJ337" s="1826"/>
      <c r="CK337" s="645"/>
      <c r="CL337" s="1826"/>
      <c r="CM337" s="645"/>
      <c r="CN337" s="1826"/>
      <c r="CO337" s="645"/>
      <c r="CP337" s="1826"/>
      <c r="CQ337" s="646"/>
      <c r="CR337" s="645"/>
      <c r="CS337" s="645"/>
      <c r="CT337" s="1826"/>
      <c r="CU337" s="645"/>
      <c r="CV337" s="1826"/>
      <c r="CW337" s="646"/>
    </row>
    <row r="338" spans="1:102">
      <c r="A338" s="1037" t="s">
        <v>151</v>
      </c>
      <c r="B338" s="1037" t="s">
        <v>150</v>
      </c>
      <c r="C338" s="254"/>
      <c r="D338" s="587"/>
      <c r="E338" s="71"/>
      <c r="F338" s="208">
        <f t="shared" ref="F338:L338" si="541">IF(ISERROR(F337/F336),0,F337/F336)</f>
        <v>0</v>
      </c>
      <c r="G338" s="208">
        <f t="shared" si="541"/>
        <v>0</v>
      </c>
      <c r="H338" s="208">
        <f t="shared" si="541"/>
        <v>0</v>
      </c>
      <c r="I338" s="208">
        <f t="shared" si="541"/>
        <v>0</v>
      </c>
      <c r="J338" s="208">
        <f t="shared" si="541"/>
        <v>0</v>
      </c>
      <c r="K338" s="208">
        <f t="shared" si="541"/>
        <v>0</v>
      </c>
      <c r="L338" s="1827">
        <f t="shared" si="541"/>
        <v>0</v>
      </c>
      <c r="M338" s="989"/>
      <c r="N338" s="1979"/>
      <c r="O338" s="1828"/>
      <c r="P338" s="1826"/>
      <c r="Q338" s="645"/>
      <c r="R338" s="1826"/>
      <c r="S338" s="645"/>
      <c r="T338" s="1826"/>
      <c r="U338" s="645"/>
      <c r="V338" s="1826"/>
      <c r="W338" s="646"/>
      <c r="X338" s="645"/>
      <c r="Y338" s="645"/>
      <c r="Z338" s="1826"/>
      <c r="AA338" s="645"/>
      <c r="AB338" s="1826"/>
      <c r="AC338" s="646"/>
      <c r="AE338" s="33"/>
      <c r="AF338" s="1979"/>
      <c r="AG338" s="1828"/>
      <c r="AH338" s="1826"/>
      <c r="AI338" s="645"/>
      <c r="AJ338" s="1826"/>
      <c r="AK338" s="645"/>
      <c r="AL338" s="1826"/>
      <c r="AM338" s="645"/>
      <c r="AN338" s="1826"/>
      <c r="AO338" s="646"/>
      <c r="AP338" s="645"/>
      <c r="AQ338" s="645"/>
      <c r="AR338" s="1826"/>
      <c r="AS338" s="645"/>
      <c r="AT338" s="1826"/>
      <c r="AU338" s="646"/>
      <c r="AW338" s="33"/>
      <c r="AX338" s="1979"/>
      <c r="AY338" s="1828"/>
      <c r="AZ338" s="1826"/>
      <c r="BA338" s="645"/>
      <c r="BB338" s="1826"/>
      <c r="BC338" s="645"/>
      <c r="BD338" s="1826"/>
      <c r="BE338" s="645"/>
      <c r="BF338" s="1826"/>
      <c r="BG338" s="646"/>
      <c r="BH338" s="645"/>
      <c r="BI338" s="645"/>
      <c r="BJ338" s="1826"/>
      <c r="BK338" s="645"/>
      <c r="BL338" s="1826"/>
      <c r="BM338" s="646"/>
      <c r="BO338" s="33"/>
      <c r="BP338" s="1979"/>
      <c r="BQ338" s="1828"/>
      <c r="BR338" s="1826"/>
      <c r="BS338" s="645"/>
      <c r="BT338" s="1826"/>
      <c r="BU338" s="645"/>
      <c r="BV338" s="1826"/>
      <c r="BW338" s="645"/>
      <c r="BX338" s="1826"/>
      <c r="BY338" s="646"/>
      <c r="BZ338" s="645"/>
      <c r="CA338" s="645"/>
      <c r="CB338" s="1826"/>
      <c r="CC338" s="645"/>
      <c r="CD338" s="1826"/>
      <c r="CE338" s="646"/>
      <c r="CG338" s="33"/>
      <c r="CH338" s="1979"/>
      <c r="CI338" s="1828"/>
      <c r="CJ338" s="1826"/>
      <c r="CK338" s="645"/>
      <c r="CL338" s="1826"/>
      <c r="CM338" s="645"/>
      <c r="CN338" s="1826"/>
      <c r="CO338" s="645"/>
      <c r="CP338" s="1826"/>
      <c r="CQ338" s="646"/>
      <c r="CR338" s="645"/>
      <c r="CS338" s="645"/>
      <c r="CT338" s="1826"/>
      <c r="CU338" s="645"/>
      <c r="CV338" s="1826"/>
      <c r="CW338" s="646"/>
    </row>
    <row r="339" spans="1:102">
      <c r="A339" s="1280" t="s">
        <v>1338</v>
      </c>
      <c r="F339" s="1829">
        <f t="shared" ref="F339:K339" si="542">IF(F314&gt;0,IF(F336&gt;=(0.75*SUM(F314,F318,F321,F324,F327,F330,F333,F336)),"Allowed","Disallowed"),0)</f>
        <v>0</v>
      </c>
      <c r="G339" s="1829">
        <f t="shared" si="542"/>
        <v>0</v>
      </c>
      <c r="H339" s="1829">
        <f t="shared" si="542"/>
        <v>0</v>
      </c>
      <c r="I339" s="1829">
        <f t="shared" si="542"/>
        <v>0</v>
      </c>
      <c r="J339" s="1829">
        <f t="shared" si="542"/>
        <v>0</v>
      </c>
      <c r="K339" s="1829">
        <f t="shared" si="542"/>
        <v>0</v>
      </c>
      <c r="L339" s="1822"/>
      <c r="M339" s="989"/>
      <c r="N339" s="1979"/>
      <c r="O339" s="574">
        <f>O315</f>
        <v>0</v>
      </c>
      <c r="P339" s="574">
        <f t="shared" ref="P339:R339" si="543">P315</f>
        <v>0</v>
      </c>
      <c r="Q339" s="1830">
        <f t="shared" si="543"/>
        <v>0</v>
      </c>
      <c r="R339" s="574">
        <f t="shared" si="543"/>
        <v>0</v>
      </c>
      <c r="S339" s="587"/>
      <c r="T339" s="574">
        <f>T315</f>
        <v>0</v>
      </c>
      <c r="U339" s="1830">
        <f t="shared" ref="U339:W339" si="544">U315</f>
        <v>0</v>
      </c>
      <c r="V339" s="574">
        <f t="shared" si="544"/>
        <v>0</v>
      </c>
      <c r="W339" s="584">
        <f t="shared" si="544"/>
        <v>0</v>
      </c>
      <c r="X339" s="1822"/>
      <c r="Y339" s="1037" t="s">
        <v>1620</v>
      </c>
      <c r="Z339" s="574">
        <f>IF(AD315="disallowed",0,Z315)</f>
        <v>0</v>
      </c>
      <c r="AA339" s="574">
        <f>IF(AD315="disallowed",0,AA315)</f>
        <v>0</v>
      </c>
      <c r="AB339" s="574">
        <f>IF(AD315="disallowed",0,AB315)</f>
        <v>0</v>
      </c>
      <c r="AC339" s="574">
        <f>IF(AD315="disallowed",0,AC315)</f>
        <v>0</v>
      </c>
      <c r="AE339" s="33"/>
      <c r="AF339" s="1979"/>
      <c r="AG339" s="574">
        <f>AG315</f>
        <v>0</v>
      </c>
      <c r="AH339" s="574">
        <f t="shared" ref="AH339:AJ339" si="545">AH315</f>
        <v>0</v>
      </c>
      <c r="AI339" s="1830">
        <f t="shared" si="545"/>
        <v>0</v>
      </c>
      <c r="AJ339" s="574">
        <f t="shared" si="545"/>
        <v>0</v>
      </c>
      <c r="AK339" s="587"/>
      <c r="AL339" s="574">
        <f>AL315</f>
        <v>0</v>
      </c>
      <c r="AM339" s="1830">
        <f t="shared" ref="AM339:AO339" si="546">AM315</f>
        <v>0</v>
      </c>
      <c r="AN339" s="574">
        <f t="shared" si="546"/>
        <v>0</v>
      </c>
      <c r="AO339" s="584">
        <f t="shared" si="546"/>
        <v>0</v>
      </c>
      <c r="AP339" s="1822"/>
      <c r="AQ339" s="1037" t="s">
        <v>1620</v>
      </c>
      <c r="AR339" s="574">
        <f>IF(AV315="disallowed",0,AR315)</f>
        <v>0</v>
      </c>
      <c r="AS339" s="574">
        <f>IF(AV315="disallowed",0,AS315)</f>
        <v>0</v>
      </c>
      <c r="AT339" s="574">
        <f>IF(AV315="disallowed",0,AT315)</f>
        <v>0</v>
      </c>
      <c r="AU339" s="574">
        <f>IF(AV315="disallowed",0,AU315)</f>
        <v>0</v>
      </c>
      <c r="AW339" s="33"/>
      <c r="AX339" s="1979"/>
      <c r="AY339" s="574">
        <f>AY315</f>
        <v>0</v>
      </c>
      <c r="AZ339" s="574">
        <f t="shared" ref="AZ339:BB339" si="547">AZ315</f>
        <v>0</v>
      </c>
      <c r="BA339" s="1830">
        <f t="shared" si="547"/>
        <v>0</v>
      </c>
      <c r="BB339" s="574">
        <f t="shared" si="547"/>
        <v>0</v>
      </c>
      <c r="BC339" s="587"/>
      <c r="BD339" s="574">
        <f>BD315</f>
        <v>0</v>
      </c>
      <c r="BE339" s="1830">
        <f t="shared" ref="BE339:BG339" si="548">BE315</f>
        <v>0</v>
      </c>
      <c r="BF339" s="574">
        <f t="shared" si="548"/>
        <v>0</v>
      </c>
      <c r="BG339" s="584">
        <f t="shared" si="548"/>
        <v>0</v>
      </c>
      <c r="BH339" s="1822"/>
      <c r="BI339" s="1037" t="s">
        <v>1620</v>
      </c>
      <c r="BJ339" s="574">
        <f>IF(BN315="disallowed",0,BJ315)</f>
        <v>0</v>
      </c>
      <c r="BK339" s="574">
        <f>IF(BN315="disallowed",0,BK315)</f>
        <v>0</v>
      </c>
      <c r="BL339" s="574">
        <f>IF(BN315="disallowed",0,BL315)</f>
        <v>0</v>
      </c>
      <c r="BM339" s="574">
        <f>IF(BN315="disallowed",0,BM315)</f>
        <v>0</v>
      </c>
      <c r="BO339" s="33"/>
      <c r="BP339" s="1979"/>
      <c r="BQ339" s="574">
        <f>BQ315</f>
        <v>0</v>
      </c>
      <c r="BR339" s="574">
        <f t="shared" ref="BR339:BT339" si="549">BR315</f>
        <v>0</v>
      </c>
      <c r="BS339" s="1830">
        <f t="shared" si="549"/>
        <v>0</v>
      </c>
      <c r="BT339" s="574">
        <f t="shared" si="549"/>
        <v>0</v>
      </c>
      <c r="BU339" s="587"/>
      <c r="BV339" s="574">
        <f>BV315</f>
        <v>0</v>
      </c>
      <c r="BW339" s="1830">
        <f t="shared" ref="BW339:BY339" si="550">BW315</f>
        <v>0</v>
      </c>
      <c r="BX339" s="574">
        <f t="shared" si="550"/>
        <v>0</v>
      </c>
      <c r="BY339" s="584">
        <f t="shared" si="550"/>
        <v>0</v>
      </c>
      <c r="BZ339" s="1822"/>
      <c r="CA339" s="1037" t="s">
        <v>1620</v>
      </c>
      <c r="CB339" s="574">
        <f>IF(CF315="disallowed",0,CB315)</f>
        <v>0</v>
      </c>
      <c r="CC339" s="574">
        <f>IF(CF315="disallowed",0,CC315)</f>
        <v>0</v>
      </c>
      <c r="CD339" s="574">
        <f>IF(CF315="disallowed",0,CD315)</f>
        <v>0</v>
      </c>
      <c r="CE339" s="574">
        <f>IF(CF315="disallowed",0,CE315)</f>
        <v>0</v>
      </c>
      <c r="CG339" s="33"/>
      <c r="CH339" s="1979"/>
      <c r="CI339" s="574">
        <f>CI315</f>
        <v>0</v>
      </c>
      <c r="CJ339" s="574">
        <f t="shared" ref="CJ339:CL339" si="551">CJ315</f>
        <v>0</v>
      </c>
      <c r="CK339" s="1830">
        <f t="shared" si="551"/>
        <v>0</v>
      </c>
      <c r="CL339" s="574">
        <f t="shared" si="551"/>
        <v>0</v>
      </c>
      <c r="CM339" s="587"/>
      <c r="CN339" s="574">
        <f>CN315</f>
        <v>0</v>
      </c>
      <c r="CO339" s="1830">
        <f t="shared" ref="CO339:CQ339" si="552">CO315</f>
        <v>0</v>
      </c>
      <c r="CP339" s="574">
        <f t="shared" si="552"/>
        <v>0</v>
      </c>
      <c r="CQ339" s="584">
        <f t="shared" si="552"/>
        <v>0</v>
      </c>
      <c r="CR339" s="1822"/>
      <c r="CS339" s="1037" t="s">
        <v>1620</v>
      </c>
      <c r="CT339" s="574">
        <f>IF(CX315="disallowed",0,CT315)</f>
        <v>0</v>
      </c>
      <c r="CU339" s="574">
        <f>IF(CX315="disallowed",0,CU315)</f>
        <v>0</v>
      </c>
      <c r="CV339" s="574">
        <f>IF(CX315="disallowed",0,CV315)</f>
        <v>0</v>
      </c>
      <c r="CW339" s="574">
        <f>IF(CX315="disallowed",0,CW315)</f>
        <v>0</v>
      </c>
    </row>
    <row r="340" spans="1:102" ht="38.25">
      <c r="M340" s="989"/>
      <c r="N340" s="1979"/>
      <c r="O340" s="1814" t="s">
        <v>1601</v>
      </c>
      <c r="P340" s="1814"/>
      <c r="Q340" s="1814"/>
      <c r="R340" s="1814"/>
      <c r="S340" s="580"/>
      <c r="T340" s="1814" t="s">
        <v>1603</v>
      </c>
      <c r="U340" s="1814"/>
      <c r="V340" s="1814"/>
      <c r="W340" s="1814"/>
      <c r="X340" s="1815"/>
      <c r="Y340" s="1815"/>
      <c r="Z340" s="1816" t="s">
        <v>1337</v>
      </c>
      <c r="AA340" s="1816"/>
      <c r="AB340" s="1816"/>
      <c r="AC340" s="1816"/>
      <c r="AE340" s="33"/>
      <c r="AF340" s="1979"/>
      <c r="AG340" s="1814" t="s">
        <v>1601</v>
      </c>
      <c r="AH340" s="1814"/>
      <c r="AI340" s="1814"/>
      <c r="AJ340" s="1814"/>
      <c r="AK340" s="580"/>
      <c r="AL340" s="1814" t="s">
        <v>1603</v>
      </c>
      <c r="AM340" s="1814"/>
      <c r="AN340" s="1814"/>
      <c r="AO340" s="1814"/>
      <c r="AP340" s="1815"/>
      <c r="AQ340" s="1815"/>
      <c r="AR340" s="1816" t="s">
        <v>1337</v>
      </c>
      <c r="AS340" s="1816"/>
      <c r="AT340" s="1816"/>
      <c r="AU340" s="1816"/>
      <c r="AW340" s="33"/>
      <c r="AX340" s="1979"/>
      <c r="AY340" s="1814" t="s">
        <v>1601</v>
      </c>
      <c r="AZ340" s="1814"/>
      <c r="BA340" s="1814"/>
      <c r="BB340" s="1814"/>
      <c r="BC340" s="580"/>
      <c r="BD340" s="1814" t="s">
        <v>1603</v>
      </c>
      <c r="BE340" s="1814"/>
      <c r="BF340" s="1814"/>
      <c r="BG340" s="1814"/>
      <c r="BH340" s="1815"/>
      <c r="BI340" s="1815"/>
      <c r="BJ340" s="1816" t="s">
        <v>1337</v>
      </c>
      <c r="BK340" s="1816"/>
      <c r="BL340" s="1816"/>
      <c r="BM340" s="1816"/>
      <c r="BO340" s="33"/>
      <c r="BP340" s="1979"/>
      <c r="BQ340" s="1814" t="s">
        <v>1601</v>
      </c>
      <c r="BR340" s="1814"/>
      <c r="BS340" s="1814"/>
      <c r="BT340" s="1814"/>
      <c r="BU340" s="580"/>
      <c r="BV340" s="1814" t="s">
        <v>1603</v>
      </c>
      <c r="BW340" s="1814"/>
      <c r="BX340" s="1814"/>
      <c r="BY340" s="1814"/>
      <c r="BZ340" s="1815"/>
      <c r="CA340" s="1815"/>
      <c r="CB340" s="1816" t="s">
        <v>1337</v>
      </c>
      <c r="CC340" s="1816"/>
      <c r="CD340" s="1816"/>
      <c r="CE340" s="1816"/>
      <c r="CG340" s="33"/>
      <c r="CH340" s="1979"/>
      <c r="CI340" s="1814" t="s">
        <v>1601</v>
      </c>
      <c r="CJ340" s="1814"/>
      <c r="CK340" s="1814"/>
      <c r="CL340" s="1814"/>
      <c r="CM340" s="580"/>
      <c r="CN340" s="1814" t="s">
        <v>1603</v>
      </c>
      <c r="CO340" s="1814"/>
      <c r="CP340" s="1814"/>
      <c r="CQ340" s="1814"/>
      <c r="CR340" s="1815"/>
      <c r="CS340" s="1815"/>
      <c r="CT340" s="1816" t="s">
        <v>1337</v>
      </c>
      <c r="CU340" s="1816"/>
      <c r="CV340" s="1816"/>
      <c r="CW340" s="1816"/>
    </row>
    <row r="341" spans="1:102" ht="51">
      <c r="A341" s="583" t="str">
        <f>Cover!C33</f>
        <v>- none -</v>
      </c>
      <c r="M341" s="989"/>
      <c r="N341" s="1979"/>
      <c r="O341" s="1042" t="s">
        <v>1309</v>
      </c>
      <c r="P341" s="1817" t="s">
        <v>1602</v>
      </c>
      <c r="Q341" s="1817" t="s">
        <v>199</v>
      </c>
      <c r="R341" s="1817" t="s">
        <v>317</v>
      </c>
      <c r="S341" s="1310"/>
      <c r="T341" s="1042" t="s">
        <v>1309</v>
      </c>
      <c r="U341" s="1817" t="s">
        <v>1602</v>
      </c>
      <c r="V341" s="1817" t="s">
        <v>199</v>
      </c>
      <c r="W341" s="1817" t="s">
        <v>317</v>
      </c>
      <c r="X341" s="1310"/>
      <c r="Y341" s="1036"/>
      <c r="Z341" s="1042" t="s">
        <v>1309</v>
      </c>
      <c r="AA341" s="1817" t="s">
        <v>1602</v>
      </c>
      <c r="AB341" s="1817" t="s">
        <v>199</v>
      </c>
      <c r="AC341" s="1817" t="s">
        <v>317</v>
      </c>
      <c r="AE341" s="33"/>
      <c r="AF341" s="1979"/>
      <c r="AG341" s="1042" t="s">
        <v>1309</v>
      </c>
      <c r="AH341" s="1817" t="s">
        <v>1602</v>
      </c>
      <c r="AI341" s="1817" t="s">
        <v>199</v>
      </c>
      <c r="AJ341" s="1817" t="s">
        <v>317</v>
      </c>
      <c r="AK341" s="1310"/>
      <c r="AL341" s="1042" t="s">
        <v>1309</v>
      </c>
      <c r="AM341" s="1817" t="s">
        <v>1602</v>
      </c>
      <c r="AN341" s="1817" t="s">
        <v>199</v>
      </c>
      <c r="AO341" s="1817" t="s">
        <v>317</v>
      </c>
      <c r="AP341" s="1310"/>
      <c r="AQ341" s="1036"/>
      <c r="AR341" s="1042" t="s">
        <v>1309</v>
      </c>
      <c r="AS341" s="1817" t="s">
        <v>1602</v>
      </c>
      <c r="AT341" s="1817" t="s">
        <v>199</v>
      </c>
      <c r="AU341" s="1817" t="s">
        <v>317</v>
      </c>
      <c r="AW341" s="33"/>
      <c r="AX341" s="1979"/>
      <c r="AY341" s="1042" t="s">
        <v>1309</v>
      </c>
      <c r="AZ341" s="1817" t="s">
        <v>1602</v>
      </c>
      <c r="BA341" s="1817" t="s">
        <v>199</v>
      </c>
      <c r="BB341" s="1817" t="s">
        <v>317</v>
      </c>
      <c r="BC341" s="1310"/>
      <c r="BD341" s="1042" t="s">
        <v>1309</v>
      </c>
      <c r="BE341" s="1817" t="s">
        <v>1602</v>
      </c>
      <c r="BF341" s="1817" t="s">
        <v>199</v>
      </c>
      <c r="BG341" s="1817" t="s">
        <v>317</v>
      </c>
      <c r="BH341" s="1310"/>
      <c r="BI341" s="1036"/>
      <c r="BJ341" s="1042" t="s">
        <v>1309</v>
      </c>
      <c r="BK341" s="1817" t="s">
        <v>1602</v>
      </c>
      <c r="BL341" s="1817" t="s">
        <v>199</v>
      </c>
      <c r="BM341" s="1817" t="s">
        <v>317</v>
      </c>
      <c r="BO341" s="33"/>
      <c r="BP341" s="1979"/>
      <c r="BQ341" s="1042" t="s">
        <v>1309</v>
      </c>
      <c r="BR341" s="1817" t="s">
        <v>1602</v>
      </c>
      <c r="BS341" s="1817" t="s">
        <v>199</v>
      </c>
      <c r="BT341" s="1817" t="s">
        <v>317</v>
      </c>
      <c r="BU341" s="1310"/>
      <c r="BV341" s="1042" t="s">
        <v>1309</v>
      </c>
      <c r="BW341" s="1817" t="s">
        <v>1602</v>
      </c>
      <c r="BX341" s="1817" t="s">
        <v>199</v>
      </c>
      <c r="BY341" s="1817" t="s">
        <v>317</v>
      </c>
      <c r="BZ341" s="1310"/>
      <c r="CA341" s="1036"/>
      <c r="CB341" s="1042" t="s">
        <v>1309</v>
      </c>
      <c r="CC341" s="1817" t="s">
        <v>1602</v>
      </c>
      <c r="CD341" s="1817" t="s">
        <v>199</v>
      </c>
      <c r="CE341" s="1817" t="s">
        <v>317</v>
      </c>
      <c r="CG341" s="33"/>
      <c r="CH341" s="1979"/>
      <c r="CI341" s="1042" t="s">
        <v>1309</v>
      </c>
      <c r="CJ341" s="1817" t="s">
        <v>1602</v>
      </c>
      <c r="CK341" s="1817" t="s">
        <v>199</v>
      </c>
      <c r="CL341" s="1817" t="s">
        <v>317</v>
      </c>
      <c r="CM341" s="1310"/>
      <c r="CN341" s="1042" t="s">
        <v>1309</v>
      </c>
      <c r="CO341" s="1817" t="s">
        <v>1602</v>
      </c>
      <c r="CP341" s="1817" t="s">
        <v>199</v>
      </c>
      <c r="CQ341" s="1817" t="s">
        <v>317</v>
      </c>
      <c r="CR341" s="1310"/>
      <c r="CS341" s="1036"/>
      <c r="CT341" s="1042" t="s">
        <v>1309</v>
      </c>
      <c r="CU341" s="1817" t="s">
        <v>1602</v>
      </c>
      <c r="CV341" s="1817" t="s">
        <v>199</v>
      </c>
      <c r="CW341" s="1817" t="s">
        <v>317</v>
      </c>
    </row>
    <row r="342" spans="1:102">
      <c r="A342" s="49" t="s">
        <v>147</v>
      </c>
      <c r="B342" s="1037" t="s">
        <v>148</v>
      </c>
      <c r="C342" s="254"/>
      <c r="D342" s="587"/>
      <c r="E342" s="71"/>
      <c r="F342" s="1041"/>
      <c r="G342" s="1041"/>
      <c r="H342" s="1041"/>
      <c r="I342" s="1041"/>
      <c r="J342" s="1041"/>
      <c r="K342" s="1041"/>
      <c r="L342" s="59">
        <f>SUM(G342:K342)</f>
        <v>0</v>
      </c>
      <c r="M342" s="989"/>
      <c r="N342" s="1979"/>
      <c r="O342" s="250"/>
      <c r="P342" s="250"/>
      <c r="Q342" s="580"/>
      <c r="R342" s="250"/>
      <c r="S342" s="580"/>
      <c r="T342" s="250"/>
      <c r="U342" s="580"/>
      <c r="V342" s="250"/>
      <c r="W342" s="1818"/>
      <c r="X342" s="580"/>
      <c r="Y342" s="580"/>
      <c r="Z342" s="250"/>
      <c r="AA342" s="580"/>
      <c r="AB342" s="250"/>
      <c r="AC342" s="1818"/>
      <c r="AE342" s="33"/>
      <c r="AF342" s="1979"/>
      <c r="AG342" s="250"/>
      <c r="AH342" s="250"/>
      <c r="AI342" s="580"/>
      <c r="AJ342" s="250"/>
      <c r="AK342" s="580"/>
      <c r="AL342" s="250"/>
      <c r="AM342" s="580"/>
      <c r="AN342" s="250"/>
      <c r="AO342" s="1818"/>
      <c r="AP342" s="580"/>
      <c r="AQ342" s="580"/>
      <c r="AR342" s="250"/>
      <c r="AS342" s="580"/>
      <c r="AT342" s="250"/>
      <c r="AU342" s="1818"/>
      <c r="AW342" s="33"/>
      <c r="AX342" s="1979"/>
      <c r="AY342" s="250"/>
      <c r="AZ342" s="250"/>
      <c r="BA342" s="580"/>
      <c r="BB342" s="250"/>
      <c r="BC342" s="580"/>
      <c r="BD342" s="250"/>
      <c r="BE342" s="580"/>
      <c r="BF342" s="250"/>
      <c r="BG342" s="1818"/>
      <c r="BH342" s="580"/>
      <c r="BI342" s="580"/>
      <c r="BJ342" s="250"/>
      <c r="BK342" s="580"/>
      <c r="BL342" s="250"/>
      <c r="BM342" s="1818"/>
      <c r="BO342" s="33"/>
      <c r="BP342" s="1979"/>
      <c r="BQ342" s="250"/>
      <c r="BR342" s="250"/>
      <c r="BS342" s="580"/>
      <c r="BT342" s="250"/>
      <c r="BU342" s="580"/>
      <c r="BV342" s="250"/>
      <c r="BW342" s="580"/>
      <c r="BX342" s="250"/>
      <c r="BY342" s="1818"/>
      <c r="BZ342" s="580"/>
      <c r="CA342" s="580"/>
      <c r="CB342" s="250"/>
      <c r="CC342" s="580"/>
      <c r="CD342" s="250"/>
      <c r="CE342" s="1818"/>
      <c r="CG342" s="33"/>
      <c r="CH342" s="1979"/>
      <c r="CI342" s="250"/>
      <c r="CJ342" s="250"/>
      <c r="CK342" s="580"/>
      <c r="CL342" s="250"/>
      <c r="CM342" s="580"/>
      <c r="CN342" s="250"/>
      <c r="CO342" s="580"/>
      <c r="CP342" s="250"/>
      <c r="CQ342" s="1818"/>
      <c r="CR342" s="580"/>
      <c r="CS342" s="580"/>
      <c r="CT342" s="250"/>
      <c r="CU342" s="580"/>
      <c r="CV342" s="250"/>
      <c r="CW342" s="1818"/>
    </row>
    <row r="343" spans="1:102">
      <c r="A343" s="49" t="s">
        <v>147</v>
      </c>
      <c r="B343" s="1037" t="s">
        <v>149</v>
      </c>
      <c r="C343" s="254"/>
      <c r="D343" s="587"/>
      <c r="E343" s="71"/>
      <c r="F343" s="1041"/>
      <c r="G343" s="1041"/>
      <c r="H343" s="1041"/>
      <c r="I343" s="1041"/>
      <c r="J343" s="1041"/>
      <c r="K343" s="1041"/>
      <c r="L343" s="59">
        <f>SUM(G343:K343)</f>
        <v>0</v>
      </c>
      <c r="M343" s="989"/>
      <c r="N343" s="1979"/>
      <c r="O343" s="583">
        <f>'C1 - Costs Matrix 2011'!$W$73+'C1 - Costs Matrix 2011'!$Q$73</f>
        <v>0</v>
      </c>
      <c r="P343" s="583">
        <f>'C1 - Costs Matrix 2011'!$AQ$73</f>
        <v>0</v>
      </c>
      <c r="Q343" s="1819">
        <f>'C1 - Costs Matrix 2011'!$AG$73</f>
        <v>0</v>
      </c>
      <c r="R343" s="583">
        <f>'C1 - Costs Matrix 2011'!$AP$73</f>
        <v>0</v>
      </c>
      <c r="S343" s="587"/>
      <c r="T343" s="1820"/>
      <c r="U343" s="1821"/>
      <c r="V343" s="14"/>
      <c r="W343" s="1821"/>
      <c r="X343" s="1822"/>
      <c r="Y343" s="1389" t="s">
        <v>1622</v>
      </c>
      <c r="Z343" s="1823">
        <f>O343-T343</f>
        <v>0</v>
      </c>
      <c r="AA343" s="1824">
        <f t="shared" ref="AA343:AC343" si="553">P343-U343</f>
        <v>0</v>
      </c>
      <c r="AB343" s="1823">
        <f t="shared" si="553"/>
        <v>0</v>
      </c>
      <c r="AC343" s="1825">
        <f t="shared" si="553"/>
        <v>0</v>
      </c>
      <c r="AD343" s="1829">
        <f>G367</f>
        <v>0</v>
      </c>
      <c r="AE343" s="33"/>
      <c r="AF343" s="1979"/>
      <c r="AG343" s="583">
        <f>'C1 - Costs Matrix 2012'!$W$73+'C1 - Costs Matrix 2012'!$Q$73</f>
        <v>0</v>
      </c>
      <c r="AH343" s="583">
        <f>'C1 - Costs Matrix 2012'!$AQ$73</f>
        <v>0</v>
      </c>
      <c r="AI343" s="1819">
        <f>'C1 - Costs Matrix 2012'!$AG$73</f>
        <v>0</v>
      </c>
      <c r="AJ343" s="583">
        <f>'C1 - Costs Matrix 2012'!$AP$73</f>
        <v>0</v>
      </c>
      <c r="AK343" s="587"/>
      <c r="AL343" s="1820"/>
      <c r="AM343" s="1821"/>
      <c r="AN343" s="14"/>
      <c r="AO343" s="1821"/>
      <c r="AP343" s="1822"/>
      <c r="AQ343" s="1389" t="s">
        <v>1622</v>
      </c>
      <c r="AR343" s="1823">
        <f>AG343-AL343</f>
        <v>0</v>
      </c>
      <c r="AS343" s="1824">
        <f t="shared" ref="AS343" si="554">AH343-AM343</f>
        <v>0</v>
      </c>
      <c r="AT343" s="1823">
        <f t="shared" ref="AT343" si="555">AI343-AN343</f>
        <v>0</v>
      </c>
      <c r="AU343" s="1825">
        <f t="shared" ref="AU343" si="556">AJ343-AO343</f>
        <v>0</v>
      </c>
      <c r="AV343" s="1829">
        <f>H367</f>
        <v>0</v>
      </c>
      <c r="AW343" s="33"/>
      <c r="AX343" s="1979"/>
      <c r="AY343" s="583">
        <f>'C1 - Costs Matrix 2013'!$W$73+'C1 - Costs Matrix 2013'!$Q$73</f>
        <v>0</v>
      </c>
      <c r="AZ343" s="583">
        <f>'C1 - Costs Matrix 2013'!$AQ$73</f>
        <v>0</v>
      </c>
      <c r="BA343" s="1819">
        <f>'C1 - Costs Matrix 2013'!$AG$73</f>
        <v>0</v>
      </c>
      <c r="BB343" s="583">
        <f>'C1 - Costs Matrix 2013'!$AP$73</f>
        <v>0</v>
      </c>
      <c r="BC343" s="587"/>
      <c r="BD343" s="1820"/>
      <c r="BE343" s="1821"/>
      <c r="BF343" s="14"/>
      <c r="BG343" s="1821"/>
      <c r="BH343" s="1822"/>
      <c r="BI343" s="1389" t="s">
        <v>1622</v>
      </c>
      <c r="BJ343" s="1823">
        <f>AY343-BD343</f>
        <v>0</v>
      </c>
      <c r="BK343" s="1824">
        <f t="shared" ref="BK343" si="557">AZ343-BE343</f>
        <v>0</v>
      </c>
      <c r="BL343" s="1823">
        <f t="shared" ref="BL343" si="558">BA343-BF343</f>
        <v>0</v>
      </c>
      <c r="BM343" s="1825">
        <f t="shared" ref="BM343" si="559">BB343-BG343</f>
        <v>0</v>
      </c>
      <c r="BN343" s="1829">
        <f>I367</f>
        <v>0</v>
      </c>
      <c r="BO343" s="33"/>
      <c r="BP343" s="1979"/>
      <c r="BQ343" s="583">
        <f>'C1 - Costs Matrix 2014'!$W$73+'C1 - Costs Matrix 2014'!$Q$73</f>
        <v>0</v>
      </c>
      <c r="BR343" s="583">
        <f>'C1 - Costs Matrix 2014'!$AQ$73</f>
        <v>0</v>
      </c>
      <c r="BS343" s="1819">
        <f>'C1 - Costs Matrix 2014'!$AG$73</f>
        <v>0</v>
      </c>
      <c r="BT343" s="583">
        <f>'C1 - Costs Matrix 2014'!$AP$73</f>
        <v>0</v>
      </c>
      <c r="BU343" s="587"/>
      <c r="BV343" s="1820"/>
      <c r="BW343" s="1821"/>
      <c r="BX343" s="14"/>
      <c r="BY343" s="1821"/>
      <c r="BZ343" s="1822"/>
      <c r="CA343" s="1389" t="s">
        <v>1622</v>
      </c>
      <c r="CB343" s="1823">
        <f>BQ343-BV343</f>
        <v>0</v>
      </c>
      <c r="CC343" s="1824">
        <f t="shared" ref="CC343" si="560">BR343-BW343</f>
        <v>0</v>
      </c>
      <c r="CD343" s="1823">
        <f t="shared" ref="CD343" si="561">BS343-BX343</f>
        <v>0</v>
      </c>
      <c r="CE343" s="1825">
        <f t="shared" ref="CE343" si="562">BT343-BY343</f>
        <v>0</v>
      </c>
      <c r="CF343" s="1829">
        <f>J367</f>
        <v>0</v>
      </c>
      <c r="CG343" s="33"/>
      <c r="CH343" s="1979"/>
      <c r="CI343" s="583">
        <f>'C1 - Costs Matrix 2015'!$W$73+'C1 - Costs Matrix 2015'!$Q$73</f>
        <v>0</v>
      </c>
      <c r="CJ343" s="583">
        <f>'C1 - Costs Matrix 2015'!$AQ$73</f>
        <v>0</v>
      </c>
      <c r="CK343" s="1819">
        <f>'C1 - Costs Matrix 2015'!$AG$73</f>
        <v>0</v>
      </c>
      <c r="CL343" s="583">
        <f>'C1 - Costs Matrix 2015'!$AP$73</f>
        <v>0</v>
      </c>
      <c r="CM343" s="587"/>
      <c r="CN343" s="1820"/>
      <c r="CO343" s="1821"/>
      <c r="CP343" s="14"/>
      <c r="CQ343" s="1821"/>
      <c r="CR343" s="1822"/>
      <c r="CS343" s="1389" t="s">
        <v>1622</v>
      </c>
      <c r="CT343" s="1823">
        <f>CI343-CN343</f>
        <v>0</v>
      </c>
      <c r="CU343" s="1824">
        <f t="shared" ref="CU343" si="563">CJ343-CO343</f>
        <v>0</v>
      </c>
      <c r="CV343" s="1823">
        <f t="shared" ref="CV343" si="564">CK343-CP343</f>
        <v>0</v>
      </c>
      <c r="CW343" s="1825">
        <f t="shared" ref="CW343" si="565">CL343-CQ343</f>
        <v>0</v>
      </c>
      <c r="CX343" s="1829">
        <f>K367</f>
        <v>0</v>
      </c>
    </row>
    <row r="344" spans="1:102">
      <c r="A344" s="49" t="s">
        <v>147</v>
      </c>
      <c r="B344" s="1037" t="s">
        <v>150</v>
      </c>
      <c r="C344" s="254"/>
      <c r="D344" s="587"/>
      <c r="E344" s="71"/>
      <c r="F344" s="208">
        <f t="shared" ref="F344:L344" si="566">IF(ISERROR(F343/F342),0,F343/F342)</f>
        <v>0</v>
      </c>
      <c r="G344" s="208">
        <f t="shared" si="566"/>
        <v>0</v>
      </c>
      <c r="H344" s="208">
        <f t="shared" si="566"/>
        <v>0</v>
      </c>
      <c r="I344" s="208">
        <f t="shared" si="566"/>
        <v>0</v>
      </c>
      <c r="J344" s="208">
        <f t="shared" si="566"/>
        <v>0</v>
      </c>
      <c r="K344" s="208">
        <f t="shared" si="566"/>
        <v>0</v>
      </c>
      <c r="L344" s="208">
        <f t="shared" si="566"/>
        <v>0</v>
      </c>
      <c r="M344" s="989"/>
      <c r="N344" s="1979"/>
      <c r="O344" s="1826"/>
      <c r="P344" s="1826"/>
      <c r="Q344" s="645"/>
      <c r="R344" s="1826"/>
      <c r="S344" s="645"/>
      <c r="T344" s="1826"/>
      <c r="U344" s="645"/>
      <c r="V344" s="1826"/>
      <c r="W344" s="646"/>
      <c r="X344" s="645"/>
      <c r="Y344" s="645"/>
      <c r="Z344" s="1826"/>
      <c r="AA344" s="645"/>
      <c r="AB344" s="1826"/>
      <c r="AC344" s="646"/>
      <c r="AE344" s="33"/>
      <c r="AF344" s="1982"/>
      <c r="AG344" s="1826"/>
      <c r="AH344" s="1826"/>
      <c r="AI344" s="645"/>
      <c r="AJ344" s="1826"/>
      <c r="AK344" s="645"/>
      <c r="AL344" s="1826"/>
      <c r="AM344" s="645"/>
      <c r="AN344" s="1826"/>
      <c r="AO344" s="646"/>
      <c r="AP344" s="645"/>
      <c r="AQ344" s="645"/>
      <c r="AR344" s="1826"/>
      <c r="AS344" s="645"/>
      <c r="AT344" s="1826"/>
      <c r="AU344" s="646"/>
      <c r="AW344" s="33"/>
      <c r="AX344" s="1979"/>
      <c r="AY344" s="1826"/>
      <c r="AZ344" s="1826"/>
      <c r="BA344" s="645"/>
      <c r="BB344" s="1826"/>
      <c r="BC344" s="645"/>
      <c r="BD344" s="1826"/>
      <c r="BE344" s="645"/>
      <c r="BF344" s="1826"/>
      <c r="BG344" s="646"/>
      <c r="BH344" s="645"/>
      <c r="BI344" s="645"/>
      <c r="BJ344" s="1826"/>
      <c r="BK344" s="645"/>
      <c r="BL344" s="1826"/>
      <c r="BM344" s="646"/>
      <c r="BO344" s="33"/>
      <c r="BP344" s="1979"/>
      <c r="BQ344" s="1826"/>
      <c r="BR344" s="1826"/>
      <c r="BS344" s="645"/>
      <c r="BT344" s="1826"/>
      <c r="BU344" s="645"/>
      <c r="BV344" s="1826"/>
      <c r="BW344" s="645"/>
      <c r="BX344" s="1826"/>
      <c r="BY344" s="646"/>
      <c r="BZ344" s="645"/>
      <c r="CA344" s="645"/>
      <c r="CB344" s="1826"/>
      <c r="CC344" s="645"/>
      <c r="CD344" s="1826"/>
      <c r="CE344" s="646"/>
      <c r="CG344" s="33"/>
      <c r="CH344" s="1979"/>
      <c r="CI344" s="1826"/>
      <c r="CJ344" s="1826"/>
      <c r="CK344" s="645"/>
      <c r="CL344" s="1826"/>
      <c r="CM344" s="645"/>
      <c r="CN344" s="1826"/>
      <c r="CO344" s="645"/>
      <c r="CP344" s="1826"/>
      <c r="CQ344" s="646"/>
      <c r="CR344" s="645"/>
      <c r="CS344" s="645"/>
      <c r="CT344" s="1826"/>
      <c r="CU344" s="645"/>
      <c r="CV344" s="1826"/>
      <c r="CW344" s="646"/>
    </row>
    <row r="345" spans="1:102" ht="25.5">
      <c r="A345" s="1834" t="s">
        <v>1616</v>
      </c>
      <c r="B345" s="1037" t="s">
        <v>149</v>
      </c>
      <c r="C345" s="254"/>
      <c r="D345" s="587"/>
      <c r="E345" s="71"/>
      <c r="F345" s="1833"/>
      <c r="G345" s="1833"/>
      <c r="H345" s="1833"/>
      <c r="I345" s="1833"/>
      <c r="J345" s="1833"/>
      <c r="K345" s="1833"/>
      <c r="L345" s="208">
        <f>SUM(G345:K345)</f>
        <v>0</v>
      </c>
      <c r="M345" s="989"/>
      <c r="N345" s="1979"/>
      <c r="O345" s="14"/>
      <c r="P345" s="14"/>
      <c r="Q345" s="14"/>
      <c r="R345" s="14"/>
      <c r="S345" s="645"/>
      <c r="T345" s="1820"/>
      <c r="U345" s="14"/>
      <c r="V345" s="14"/>
      <c r="W345" s="14"/>
      <c r="X345" s="1822"/>
      <c r="Y345" s="1389"/>
      <c r="Z345" s="1823">
        <f>O345-T345</f>
        <v>0</v>
      </c>
      <c r="AA345" s="1824">
        <f t="shared" ref="AA345" si="567">P345-U345</f>
        <v>0</v>
      </c>
      <c r="AB345" s="1823">
        <f t="shared" ref="AB345" si="568">Q345-V345</f>
        <v>0</v>
      </c>
      <c r="AC345" s="1825">
        <f t="shared" ref="AC345" si="569">R345-W345</f>
        <v>0</v>
      </c>
      <c r="AE345" s="33"/>
      <c r="AF345" s="1982"/>
      <c r="AG345" s="14"/>
      <c r="AH345" s="14"/>
      <c r="AI345" s="14"/>
      <c r="AJ345" s="14"/>
      <c r="AK345" s="645"/>
      <c r="AL345" s="1820"/>
      <c r="AM345" s="14"/>
      <c r="AN345" s="14"/>
      <c r="AO345" s="14"/>
      <c r="AP345" s="1822"/>
      <c r="AQ345" s="1389"/>
      <c r="AR345" s="1823">
        <f>AG345-AL345</f>
        <v>0</v>
      </c>
      <c r="AS345" s="1824">
        <f t="shared" ref="AS345" si="570">AH345-AM345</f>
        <v>0</v>
      </c>
      <c r="AT345" s="1823">
        <f t="shared" ref="AT345" si="571">AI345-AN345</f>
        <v>0</v>
      </c>
      <c r="AU345" s="1825">
        <f t="shared" ref="AU345" si="572">AJ345-AO345</f>
        <v>0</v>
      </c>
      <c r="AW345" s="33"/>
      <c r="AX345" s="1979"/>
      <c r="AY345" s="14"/>
      <c r="AZ345" s="14"/>
      <c r="BA345" s="14"/>
      <c r="BB345" s="14"/>
      <c r="BC345" s="645"/>
      <c r="BD345" s="1820"/>
      <c r="BE345" s="14"/>
      <c r="BF345" s="14"/>
      <c r="BG345" s="14"/>
      <c r="BH345" s="1822"/>
      <c r="BI345" s="1389"/>
      <c r="BJ345" s="1823">
        <f>AY345-BD345</f>
        <v>0</v>
      </c>
      <c r="BK345" s="1824">
        <f t="shared" ref="BK345" si="573">AZ345-BE345</f>
        <v>0</v>
      </c>
      <c r="BL345" s="1823">
        <f t="shared" ref="BL345" si="574">BA345-BF345</f>
        <v>0</v>
      </c>
      <c r="BM345" s="1825">
        <f t="shared" ref="BM345" si="575">BB345-BG345</f>
        <v>0</v>
      </c>
      <c r="BO345" s="33"/>
      <c r="BP345" s="1979"/>
      <c r="BQ345" s="14"/>
      <c r="BR345" s="14"/>
      <c r="BS345" s="14"/>
      <c r="BT345" s="14"/>
      <c r="BU345" s="645"/>
      <c r="BV345" s="1820"/>
      <c r="BW345" s="14"/>
      <c r="BX345" s="14"/>
      <c r="BY345" s="14"/>
      <c r="BZ345" s="1822"/>
      <c r="CA345" s="1389"/>
      <c r="CB345" s="1823">
        <f>BQ345-BV345</f>
        <v>0</v>
      </c>
      <c r="CC345" s="1824">
        <f t="shared" ref="CC345" si="576">BR345-BW345</f>
        <v>0</v>
      </c>
      <c r="CD345" s="1823">
        <f t="shared" ref="CD345" si="577">BS345-BX345</f>
        <v>0</v>
      </c>
      <c r="CE345" s="1825">
        <f t="shared" ref="CE345" si="578">BT345-BY345</f>
        <v>0</v>
      </c>
      <c r="CG345" s="33"/>
      <c r="CH345" s="1979"/>
      <c r="CI345" s="14"/>
      <c r="CJ345" s="14"/>
      <c r="CK345" s="14"/>
      <c r="CL345" s="14"/>
      <c r="CM345" s="645"/>
      <c r="CN345" s="1820"/>
      <c r="CO345" s="14"/>
      <c r="CP345" s="14"/>
      <c r="CQ345" s="14"/>
      <c r="CR345" s="1822"/>
      <c r="CS345" s="1389"/>
      <c r="CT345" s="1823">
        <f>CI345-CN345</f>
        <v>0</v>
      </c>
      <c r="CU345" s="1824">
        <f t="shared" ref="CU345" si="579">CJ345-CO345</f>
        <v>0</v>
      </c>
      <c r="CV345" s="1823">
        <f t="shared" ref="CV345" si="580">CK345-CP345</f>
        <v>0</v>
      </c>
      <c r="CW345" s="1825">
        <f t="shared" ref="CW345" si="581">CL345-CQ345</f>
        <v>0</v>
      </c>
    </row>
    <row r="346" spans="1:102">
      <c r="A346" s="14" t="s">
        <v>229</v>
      </c>
      <c r="B346" s="1037" t="s">
        <v>148</v>
      </c>
      <c r="C346" s="254"/>
      <c r="D346" s="587"/>
      <c r="E346" s="71"/>
      <c r="F346" s="1041"/>
      <c r="G346" s="1041"/>
      <c r="H346" s="1041"/>
      <c r="I346" s="1041"/>
      <c r="J346" s="1041"/>
      <c r="K346" s="1041"/>
      <c r="L346" s="59">
        <f>SUM(G346:K346)</f>
        <v>0</v>
      </c>
      <c r="M346" s="989"/>
      <c r="N346" s="1979"/>
      <c r="O346" s="1826"/>
      <c r="P346" s="1826"/>
      <c r="Q346" s="645"/>
      <c r="R346" s="1826"/>
      <c r="S346" s="645"/>
      <c r="T346" s="1826"/>
      <c r="U346" s="645"/>
      <c r="V346" s="1826"/>
      <c r="W346" s="646"/>
      <c r="X346" s="645"/>
      <c r="Y346" s="645"/>
      <c r="Z346" s="1826"/>
      <c r="AA346" s="645"/>
      <c r="AB346" s="1826"/>
      <c r="AC346" s="646"/>
      <c r="AE346" s="33"/>
      <c r="AF346" s="1982"/>
      <c r="AG346" s="1826"/>
      <c r="AH346" s="1826"/>
      <c r="AI346" s="645"/>
      <c r="AJ346" s="1826"/>
      <c r="AK346" s="645"/>
      <c r="AL346" s="1826"/>
      <c r="AM346" s="645"/>
      <c r="AN346" s="1826"/>
      <c r="AO346" s="646"/>
      <c r="AP346" s="645"/>
      <c r="AQ346" s="645"/>
      <c r="AR346" s="1826"/>
      <c r="AS346" s="645"/>
      <c r="AT346" s="1826"/>
      <c r="AU346" s="646"/>
      <c r="AW346" s="33"/>
      <c r="AX346" s="1979"/>
      <c r="AY346" s="1826"/>
      <c r="AZ346" s="1826"/>
      <c r="BA346" s="645"/>
      <c r="BB346" s="1826"/>
      <c r="BC346" s="645"/>
      <c r="BD346" s="1826"/>
      <c r="BE346" s="645"/>
      <c r="BF346" s="1826"/>
      <c r="BG346" s="646"/>
      <c r="BH346" s="645"/>
      <c r="BI346" s="645"/>
      <c r="BJ346" s="1826"/>
      <c r="BK346" s="645"/>
      <c r="BL346" s="1826"/>
      <c r="BM346" s="646"/>
      <c r="BO346" s="33"/>
      <c r="BP346" s="1979"/>
      <c r="BQ346" s="1826"/>
      <c r="BR346" s="1826"/>
      <c r="BS346" s="645"/>
      <c r="BT346" s="1826"/>
      <c r="BU346" s="645"/>
      <c r="BV346" s="1826"/>
      <c r="BW346" s="645"/>
      <c r="BX346" s="1826"/>
      <c r="BY346" s="646"/>
      <c r="BZ346" s="645"/>
      <c r="CA346" s="645"/>
      <c r="CB346" s="1826"/>
      <c r="CC346" s="645"/>
      <c r="CD346" s="1826"/>
      <c r="CE346" s="646"/>
      <c r="CG346" s="33"/>
      <c r="CH346" s="1979"/>
      <c r="CI346" s="1826"/>
      <c r="CJ346" s="1826"/>
      <c r="CK346" s="645"/>
      <c r="CL346" s="1826"/>
      <c r="CM346" s="645"/>
      <c r="CN346" s="1826"/>
      <c r="CO346" s="645"/>
      <c r="CP346" s="1826"/>
      <c r="CQ346" s="646"/>
      <c r="CR346" s="645"/>
      <c r="CS346" s="645"/>
      <c r="CT346" s="1826"/>
      <c r="CU346" s="645"/>
      <c r="CV346" s="1826"/>
      <c r="CW346" s="646"/>
    </row>
    <row r="347" spans="1:102">
      <c r="A347" s="75" t="str">
        <f>A346</f>
        <v>Other Related Party a</v>
      </c>
      <c r="B347" s="1037" t="s">
        <v>149</v>
      </c>
      <c r="C347" s="254"/>
      <c r="D347" s="587"/>
      <c r="E347" s="71"/>
      <c r="F347" s="1041"/>
      <c r="G347" s="1041"/>
      <c r="H347" s="1041"/>
      <c r="I347" s="1041"/>
      <c r="J347" s="1041"/>
      <c r="K347" s="1041"/>
      <c r="L347" s="59">
        <f>SUM(G347:K347)</f>
        <v>0</v>
      </c>
      <c r="M347" s="989"/>
      <c r="N347" s="1979"/>
      <c r="O347" s="1826"/>
      <c r="P347" s="1826"/>
      <c r="Q347" s="645"/>
      <c r="R347" s="1826"/>
      <c r="S347" s="645"/>
      <c r="T347" s="1826"/>
      <c r="U347" s="645"/>
      <c r="V347" s="1826"/>
      <c r="W347" s="646"/>
      <c r="X347" s="645"/>
      <c r="Y347" s="645"/>
      <c r="Z347" s="1826"/>
      <c r="AA347" s="645"/>
      <c r="AB347" s="1826"/>
      <c r="AC347" s="646"/>
      <c r="AE347" s="33"/>
      <c r="AF347" s="1979"/>
      <c r="AG347" s="1826"/>
      <c r="AH347" s="1826"/>
      <c r="AI347" s="645"/>
      <c r="AJ347" s="1826"/>
      <c r="AK347" s="645"/>
      <c r="AL347" s="1826"/>
      <c r="AM347" s="645"/>
      <c r="AN347" s="1826"/>
      <c r="AO347" s="646"/>
      <c r="AP347" s="645"/>
      <c r="AQ347" s="645"/>
      <c r="AR347" s="1826"/>
      <c r="AS347" s="645"/>
      <c r="AT347" s="1826"/>
      <c r="AU347" s="646"/>
      <c r="AW347" s="33"/>
      <c r="AX347" s="1979"/>
      <c r="AY347" s="1826"/>
      <c r="AZ347" s="1826"/>
      <c r="BA347" s="645"/>
      <c r="BB347" s="1826"/>
      <c r="BC347" s="645"/>
      <c r="BD347" s="1826"/>
      <c r="BE347" s="645"/>
      <c r="BF347" s="1826"/>
      <c r="BG347" s="646"/>
      <c r="BH347" s="645"/>
      <c r="BI347" s="645"/>
      <c r="BJ347" s="1826"/>
      <c r="BK347" s="645"/>
      <c r="BL347" s="1826"/>
      <c r="BM347" s="646"/>
      <c r="BO347" s="33"/>
      <c r="BP347" s="1979"/>
      <c r="BQ347" s="1826"/>
      <c r="BR347" s="1826"/>
      <c r="BS347" s="645"/>
      <c r="BT347" s="1826"/>
      <c r="BU347" s="645"/>
      <c r="BV347" s="1826"/>
      <c r="BW347" s="645"/>
      <c r="BX347" s="1826"/>
      <c r="BY347" s="646"/>
      <c r="BZ347" s="645"/>
      <c r="CA347" s="645"/>
      <c r="CB347" s="1826"/>
      <c r="CC347" s="645"/>
      <c r="CD347" s="1826"/>
      <c r="CE347" s="646"/>
      <c r="CG347" s="33"/>
      <c r="CH347" s="1979"/>
      <c r="CI347" s="1826"/>
      <c r="CJ347" s="1826"/>
      <c r="CK347" s="645"/>
      <c r="CL347" s="1826"/>
      <c r="CM347" s="645"/>
      <c r="CN347" s="1826"/>
      <c r="CO347" s="645"/>
      <c r="CP347" s="1826"/>
      <c r="CQ347" s="646"/>
      <c r="CR347" s="645"/>
      <c r="CS347" s="645"/>
      <c r="CT347" s="1826"/>
      <c r="CU347" s="645"/>
      <c r="CV347" s="1826"/>
      <c r="CW347" s="646"/>
    </row>
    <row r="348" spans="1:102">
      <c r="A348" s="75" t="str">
        <f>A346</f>
        <v>Other Related Party a</v>
      </c>
      <c r="B348" s="1037" t="s">
        <v>150</v>
      </c>
      <c r="C348" s="254"/>
      <c r="D348" s="587"/>
      <c r="E348" s="71"/>
      <c r="F348" s="208">
        <f t="shared" ref="F348:L348" si="582">IF(ISERROR(F347/F346),0,F347/F346)</f>
        <v>0</v>
      </c>
      <c r="G348" s="208">
        <f t="shared" si="582"/>
        <v>0</v>
      </c>
      <c r="H348" s="208">
        <f t="shared" si="582"/>
        <v>0</v>
      </c>
      <c r="I348" s="208">
        <f t="shared" si="582"/>
        <v>0</v>
      </c>
      <c r="J348" s="208">
        <f t="shared" si="582"/>
        <v>0</v>
      </c>
      <c r="K348" s="208">
        <f t="shared" si="582"/>
        <v>0</v>
      </c>
      <c r="L348" s="208">
        <f t="shared" si="582"/>
        <v>0</v>
      </c>
      <c r="M348" s="989"/>
      <c r="N348" s="1979"/>
      <c r="O348" s="1826"/>
      <c r="P348" s="1826"/>
      <c r="Q348" s="645"/>
      <c r="R348" s="1826"/>
      <c r="S348" s="645"/>
      <c r="T348" s="1826"/>
      <c r="U348" s="645"/>
      <c r="V348" s="1826"/>
      <c r="W348" s="646"/>
      <c r="X348" s="645"/>
      <c r="Y348" s="645"/>
      <c r="Z348" s="1826"/>
      <c r="AA348" s="645"/>
      <c r="AB348" s="1826"/>
      <c r="AC348" s="646"/>
      <c r="AE348" s="33"/>
      <c r="AF348" s="1982"/>
      <c r="AG348" s="1826"/>
      <c r="AH348" s="1826"/>
      <c r="AI348" s="645"/>
      <c r="AJ348" s="1826"/>
      <c r="AK348" s="645"/>
      <c r="AL348" s="1826"/>
      <c r="AM348" s="645"/>
      <c r="AN348" s="1826"/>
      <c r="AO348" s="646"/>
      <c r="AP348" s="645"/>
      <c r="AQ348" s="645"/>
      <c r="AR348" s="1826"/>
      <c r="AS348" s="645"/>
      <c r="AT348" s="1826"/>
      <c r="AU348" s="646"/>
      <c r="AW348" s="33"/>
      <c r="AX348" s="1979"/>
      <c r="AY348" s="1826"/>
      <c r="AZ348" s="1826"/>
      <c r="BA348" s="645"/>
      <c r="BB348" s="1826"/>
      <c r="BC348" s="645"/>
      <c r="BD348" s="1826"/>
      <c r="BE348" s="645"/>
      <c r="BF348" s="1826"/>
      <c r="BG348" s="646"/>
      <c r="BH348" s="645"/>
      <c r="BI348" s="645"/>
      <c r="BJ348" s="1826"/>
      <c r="BK348" s="645"/>
      <c r="BL348" s="1826"/>
      <c r="BM348" s="646"/>
      <c r="BO348" s="33"/>
      <c r="BP348" s="1979"/>
      <c r="BQ348" s="1826"/>
      <c r="BR348" s="1826"/>
      <c r="BS348" s="645"/>
      <c r="BT348" s="1826"/>
      <c r="BU348" s="645"/>
      <c r="BV348" s="1826"/>
      <c r="BW348" s="645"/>
      <c r="BX348" s="1826"/>
      <c r="BY348" s="646"/>
      <c r="BZ348" s="645"/>
      <c r="CA348" s="645"/>
      <c r="CB348" s="1826"/>
      <c r="CC348" s="645"/>
      <c r="CD348" s="1826"/>
      <c r="CE348" s="646"/>
      <c r="CG348" s="33"/>
      <c r="CH348" s="1979"/>
      <c r="CI348" s="1826"/>
      <c r="CJ348" s="1826"/>
      <c r="CK348" s="645"/>
      <c r="CL348" s="1826"/>
      <c r="CM348" s="645"/>
      <c r="CN348" s="1826"/>
      <c r="CO348" s="645"/>
      <c r="CP348" s="1826"/>
      <c r="CQ348" s="646"/>
      <c r="CR348" s="645"/>
      <c r="CS348" s="645"/>
      <c r="CT348" s="1826"/>
      <c r="CU348" s="645"/>
      <c r="CV348" s="1826"/>
      <c r="CW348" s="646"/>
    </row>
    <row r="349" spans="1:102">
      <c r="A349" s="14" t="s">
        <v>230</v>
      </c>
      <c r="B349" s="1037" t="s">
        <v>148</v>
      </c>
      <c r="C349" s="254"/>
      <c r="D349" s="587"/>
      <c r="E349" s="71"/>
      <c r="F349" s="1041"/>
      <c r="G349" s="1041"/>
      <c r="H349" s="1041"/>
      <c r="I349" s="1041"/>
      <c r="J349" s="1041"/>
      <c r="K349" s="1041"/>
      <c r="L349" s="59">
        <f>SUM(G349:K349)</f>
        <v>0</v>
      </c>
      <c r="M349" s="989"/>
      <c r="N349" s="1979"/>
      <c r="O349" s="1826"/>
      <c r="P349" s="1826"/>
      <c r="Q349" s="645"/>
      <c r="R349" s="1826"/>
      <c r="S349" s="645"/>
      <c r="T349" s="1826"/>
      <c r="U349" s="645"/>
      <c r="V349" s="1826"/>
      <c r="W349" s="646"/>
      <c r="X349" s="645"/>
      <c r="Y349" s="645"/>
      <c r="Z349" s="1826"/>
      <c r="AA349" s="645"/>
      <c r="AB349" s="1826"/>
      <c r="AC349" s="646"/>
      <c r="AE349" s="33"/>
      <c r="AF349" s="1982"/>
      <c r="AG349" s="1826"/>
      <c r="AH349" s="1826"/>
      <c r="AI349" s="645"/>
      <c r="AJ349" s="1826"/>
      <c r="AK349" s="645"/>
      <c r="AL349" s="1826"/>
      <c r="AM349" s="645"/>
      <c r="AN349" s="1826"/>
      <c r="AO349" s="646"/>
      <c r="AP349" s="645"/>
      <c r="AQ349" s="645"/>
      <c r="AR349" s="1826"/>
      <c r="AS349" s="645"/>
      <c r="AT349" s="1826"/>
      <c r="AU349" s="646"/>
      <c r="AW349" s="33"/>
      <c r="AX349" s="1979"/>
      <c r="AY349" s="1826"/>
      <c r="AZ349" s="1826"/>
      <c r="BA349" s="645"/>
      <c r="BB349" s="1826"/>
      <c r="BC349" s="645"/>
      <c r="BD349" s="1826"/>
      <c r="BE349" s="645"/>
      <c r="BF349" s="1826"/>
      <c r="BG349" s="646"/>
      <c r="BH349" s="645"/>
      <c r="BI349" s="645"/>
      <c r="BJ349" s="1826"/>
      <c r="BK349" s="645"/>
      <c r="BL349" s="1826"/>
      <c r="BM349" s="646"/>
      <c r="BO349" s="33"/>
      <c r="BP349" s="1979"/>
      <c r="BQ349" s="1826"/>
      <c r="BR349" s="1826"/>
      <c r="BS349" s="645"/>
      <c r="BT349" s="1826"/>
      <c r="BU349" s="645"/>
      <c r="BV349" s="1826"/>
      <c r="BW349" s="645"/>
      <c r="BX349" s="1826"/>
      <c r="BY349" s="646"/>
      <c r="BZ349" s="645"/>
      <c r="CA349" s="645"/>
      <c r="CB349" s="1826"/>
      <c r="CC349" s="645"/>
      <c r="CD349" s="1826"/>
      <c r="CE349" s="646"/>
      <c r="CG349" s="33"/>
      <c r="CH349" s="1979"/>
      <c r="CI349" s="1826"/>
      <c r="CJ349" s="1826"/>
      <c r="CK349" s="645"/>
      <c r="CL349" s="1826"/>
      <c r="CM349" s="645"/>
      <c r="CN349" s="1826"/>
      <c r="CO349" s="645"/>
      <c r="CP349" s="1826"/>
      <c r="CQ349" s="646"/>
      <c r="CR349" s="645"/>
      <c r="CS349" s="645"/>
      <c r="CT349" s="1826"/>
      <c r="CU349" s="645"/>
      <c r="CV349" s="1826"/>
      <c r="CW349" s="646"/>
    </row>
    <row r="350" spans="1:102">
      <c r="A350" s="75" t="str">
        <f>A349</f>
        <v>Other Related Party b</v>
      </c>
      <c r="B350" s="1037" t="s">
        <v>149</v>
      </c>
      <c r="C350" s="254"/>
      <c r="D350" s="587"/>
      <c r="E350" s="71"/>
      <c r="F350" s="1041"/>
      <c r="G350" s="1041"/>
      <c r="H350" s="1041"/>
      <c r="I350" s="1041"/>
      <c r="J350" s="1041"/>
      <c r="K350" s="1041"/>
      <c r="L350" s="59">
        <f>SUM(G350:K350)</f>
        <v>0</v>
      </c>
      <c r="M350" s="989"/>
      <c r="N350" s="1979"/>
      <c r="O350" s="1826"/>
      <c r="P350" s="1826"/>
      <c r="Q350" s="645"/>
      <c r="R350" s="1826"/>
      <c r="S350" s="645"/>
      <c r="T350" s="1826"/>
      <c r="U350" s="645"/>
      <c r="V350" s="1826"/>
      <c r="W350" s="646"/>
      <c r="X350" s="645"/>
      <c r="Y350" s="645"/>
      <c r="Z350" s="1826"/>
      <c r="AA350" s="645"/>
      <c r="AB350" s="1826"/>
      <c r="AC350" s="646"/>
      <c r="AE350" s="33"/>
      <c r="AF350" s="1979"/>
      <c r="AG350" s="1826"/>
      <c r="AH350" s="1826"/>
      <c r="AI350" s="645"/>
      <c r="AJ350" s="1826"/>
      <c r="AK350" s="645"/>
      <c r="AL350" s="1826"/>
      <c r="AM350" s="645"/>
      <c r="AN350" s="1826"/>
      <c r="AO350" s="646"/>
      <c r="AP350" s="645"/>
      <c r="AQ350" s="645"/>
      <c r="AR350" s="1826"/>
      <c r="AS350" s="645"/>
      <c r="AT350" s="1826"/>
      <c r="AU350" s="646"/>
      <c r="AW350" s="33"/>
      <c r="AX350" s="1979"/>
      <c r="AY350" s="1826"/>
      <c r="AZ350" s="1826"/>
      <c r="BA350" s="645"/>
      <c r="BB350" s="1826"/>
      <c r="BC350" s="645"/>
      <c r="BD350" s="1826"/>
      <c r="BE350" s="645"/>
      <c r="BF350" s="1826"/>
      <c r="BG350" s="646"/>
      <c r="BH350" s="645"/>
      <c r="BI350" s="645"/>
      <c r="BJ350" s="1826"/>
      <c r="BK350" s="645"/>
      <c r="BL350" s="1826"/>
      <c r="BM350" s="646"/>
      <c r="BO350" s="33"/>
      <c r="BP350" s="1979"/>
      <c r="BQ350" s="1826"/>
      <c r="BR350" s="1826"/>
      <c r="BS350" s="645"/>
      <c r="BT350" s="1826"/>
      <c r="BU350" s="645"/>
      <c r="BV350" s="1826"/>
      <c r="BW350" s="645"/>
      <c r="BX350" s="1826"/>
      <c r="BY350" s="646"/>
      <c r="BZ350" s="645"/>
      <c r="CA350" s="645"/>
      <c r="CB350" s="1826"/>
      <c r="CC350" s="645"/>
      <c r="CD350" s="1826"/>
      <c r="CE350" s="646"/>
      <c r="CG350" s="33"/>
      <c r="CH350" s="1979"/>
      <c r="CI350" s="1826"/>
      <c r="CJ350" s="1826"/>
      <c r="CK350" s="645"/>
      <c r="CL350" s="1826"/>
      <c r="CM350" s="645"/>
      <c r="CN350" s="1826"/>
      <c r="CO350" s="645"/>
      <c r="CP350" s="1826"/>
      <c r="CQ350" s="646"/>
      <c r="CR350" s="645"/>
      <c r="CS350" s="645"/>
      <c r="CT350" s="1826"/>
      <c r="CU350" s="645"/>
      <c r="CV350" s="1826"/>
      <c r="CW350" s="646"/>
    </row>
    <row r="351" spans="1:102">
      <c r="A351" s="75" t="str">
        <f>A349</f>
        <v>Other Related Party b</v>
      </c>
      <c r="B351" s="1037" t="s">
        <v>150</v>
      </c>
      <c r="C351" s="254"/>
      <c r="D351" s="587"/>
      <c r="E351" s="71"/>
      <c r="F351" s="208">
        <f t="shared" ref="F351:L351" si="583">IF(ISERROR(F350/F349),0,F350/F349)</f>
        <v>0</v>
      </c>
      <c r="G351" s="208">
        <f t="shared" si="583"/>
        <v>0</v>
      </c>
      <c r="H351" s="208">
        <f t="shared" si="583"/>
        <v>0</v>
      </c>
      <c r="I351" s="208">
        <f t="shared" si="583"/>
        <v>0</v>
      </c>
      <c r="J351" s="208">
        <f t="shared" si="583"/>
        <v>0</v>
      </c>
      <c r="K351" s="208">
        <f t="shared" si="583"/>
        <v>0</v>
      </c>
      <c r="L351" s="208">
        <f t="shared" si="583"/>
        <v>0</v>
      </c>
      <c r="M351" s="989"/>
      <c r="N351" s="1979"/>
      <c r="O351" s="1826"/>
      <c r="P351" s="1826"/>
      <c r="Q351" s="645"/>
      <c r="R351" s="1826"/>
      <c r="S351" s="645"/>
      <c r="T351" s="1826"/>
      <c r="U351" s="645"/>
      <c r="V351" s="1826"/>
      <c r="W351" s="646"/>
      <c r="X351" s="645"/>
      <c r="Y351" s="645"/>
      <c r="Z351" s="1826"/>
      <c r="AA351" s="645"/>
      <c r="AB351" s="1826"/>
      <c r="AC351" s="646"/>
      <c r="AE351" s="33"/>
      <c r="AF351" s="1982"/>
      <c r="AG351" s="1826"/>
      <c r="AH351" s="1826"/>
      <c r="AI351" s="645"/>
      <c r="AJ351" s="1826"/>
      <c r="AK351" s="645"/>
      <c r="AL351" s="1826"/>
      <c r="AM351" s="645"/>
      <c r="AN351" s="1826"/>
      <c r="AO351" s="646"/>
      <c r="AP351" s="645"/>
      <c r="AQ351" s="645"/>
      <c r="AR351" s="1826"/>
      <c r="AS351" s="645"/>
      <c r="AT351" s="1826"/>
      <c r="AU351" s="646"/>
      <c r="AW351" s="33"/>
      <c r="AX351" s="1979"/>
      <c r="AY351" s="1826"/>
      <c r="AZ351" s="1826"/>
      <c r="BA351" s="645"/>
      <c r="BB351" s="1826"/>
      <c r="BC351" s="645"/>
      <c r="BD351" s="1826"/>
      <c r="BE351" s="645"/>
      <c r="BF351" s="1826"/>
      <c r="BG351" s="646"/>
      <c r="BH351" s="645"/>
      <c r="BI351" s="645"/>
      <c r="BJ351" s="1826"/>
      <c r="BK351" s="645"/>
      <c r="BL351" s="1826"/>
      <c r="BM351" s="646"/>
      <c r="BO351" s="33"/>
      <c r="BP351" s="1979"/>
      <c r="BQ351" s="1826"/>
      <c r="BR351" s="1826"/>
      <c r="BS351" s="645"/>
      <c r="BT351" s="1826"/>
      <c r="BU351" s="645"/>
      <c r="BV351" s="1826"/>
      <c r="BW351" s="645"/>
      <c r="BX351" s="1826"/>
      <c r="BY351" s="646"/>
      <c r="BZ351" s="645"/>
      <c r="CA351" s="645"/>
      <c r="CB351" s="1826"/>
      <c r="CC351" s="645"/>
      <c r="CD351" s="1826"/>
      <c r="CE351" s="646"/>
      <c r="CG351" s="33"/>
      <c r="CH351" s="1979"/>
      <c r="CI351" s="1826"/>
      <c r="CJ351" s="1826"/>
      <c r="CK351" s="645"/>
      <c r="CL351" s="1826"/>
      <c r="CM351" s="645"/>
      <c r="CN351" s="1826"/>
      <c r="CO351" s="645"/>
      <c r="CP351" s="1826"/>
      <c r="CQ351" s="646"/>
      <c r="CR351" s="645"/>
      <c r="CS351" s="645"/>
      <c r="CT351" s="1826"/>
      <c r="CU351" s="645"/>
      <c r="CV351" s="1826"/>
      <c r="CW351" s="646"/>
    </row>
    <row r="352" spans="1:102">
      <c r="A352" s="14" t="s">
        <v>231</v>
      </c>
      <c r="B352" s="1037" t="s">
        <v>148</v>
      </c>
      <c r="C352" s="254"/>
      <c r="D352" s="587"/>
      <c r="E352" s="71"/>
      <c r="F352" s="1041"/>
      <c r="G352" s="1041"/>
      <c r="H352" s="1041"/>
      <c r="I352" s="1041"/>
      <c r="J352" s="1041"/>
      <c r="K352" s="1041"/>
      <c r="L352" s="59">
        <f>SUM(G352:K352)</f>
        <v>0</v>
      </c>
      <c r="M352" s="989"/>
      <c r="N352" s="1979"/>
      <c r="O352" s="1826"/>
      <c r="P352" s="1826"/>
      <c r="Q352" s="645"/>
      <c r="R352" s="1826"/>
      <c r="S352" s="645"/>
      <c r="T352" s="1826"/>
      <c r="U352" s="645"/>
      <c r="V352" s="1826"/>
      <c r="W352" s="646"/>
      <c r="X352" s="645"/>
      <c r="Y352" s="645"/>
      <c r="Z352" s="1826"/>
      <c r="AA352" s="645"/>
      <c r="AB352" s="1826"/>
      <c r="AC352" s="646"/>
      <c r="AE352" s="33"/>
      <c r="AF352" s="1982"/>
      <c r="AG352" s="1826"/>
      <c r="AH352" s="1826"/>
      <c r="AI352" s="645"/>
      <c r="AJ352" s="1826"/>
      <c r="AK352" s="645"/>
      <c r="AL352" s="1826"/>
      <c r="AM352" s="645"/>
      <c r="AN352" s="1826"/>
      <c r="AO352" s="646"/>
      <c r="AP352" s="645"/>
      <c r="AQ352" s="645"/>
      <c r="AR352" s="1826"/>
      <c r="AS352" s="645"/>
      <c r="AT352" s="1826"/>
      <c r="AU352" s="646"/>
      <c r="AW352" s="33"/>
      <c r="AX352" s="1979"/>
      <c r="AY352" s="1826"/>
      <c r="AZ352" s="1826"/>
      <c r="BA352" s="645"/>
      <c r="BB352" s="1826"/>
      <c r="BC352" s="645"/>
      <c r="BD352" s="1826"/>
      <c r="BE352" s="645"/>
      <c r="BF352" s="1826"/>
      <c r="BG352" s="646"/>
      <c r="BH352" s="645"/>
      <c r="BI352" s="645"/>
      <c r="BJ352" s="1826"/>
      <c r="BK352" s="645"/>
      <c r="BL352" s="1826"/>
      <c r="BM352" s="646"/>
      <c r="BO352" s="33"/>
      <c r="BP352" s="1979"/>
      <c r="BQ352" s="1826"/>
      <c r="BR352" s="1826"/>
      <c r="BS352" s="645"/>
      <c r="BT352" s="1826"/>
      <c r="BU352" s="645"/>
      <c r="BV352" s="1826"/>
      <c r="BW352" s="645"/>
      <c r="BX352" s="1826"/>
      <c r="BY352" s="646"/>
      <c r="BZ352" s="645"/>
      <c r="CA352" s="645"/>
      <c r="CB352" s="1826"/>
      <c r="CC352" s="645"/>
      <c r="CD352" s="1826"/>
      <c r="CE352" s="646"/>
      <c r="CG352" s="33"/>
      <c r="CH352" s="1979"/>
      <c r="CI352" s="1826"/>
      <c r="CJ352" s="1826"/>
      <c r="CK352" s="645"/>
      <c r="CL352" s="1826"/>
      <c r="CM352" s="645"/>
      <c r="CN352" s="1826"/>
      <c r="CO352" s="645"/>
      <c r="CP352" s="1826"/>
      <c r="CQ352" s="646"/>
      <c r="CR352" s="645"/>
      <c r="CS352" s="645"/>
      <c r="CT352" s="1826"/>
      <c r="CU352" s="645"/>
      <c r="CV352" s="1826"/>
      <c r="CW352" s="646"/>
    </row>
    <row r="353" spans="1:101">
      <c r="A353" s="75" t="str">
        <f>A352</f>
        <v>Other Related Party c</v>
      </c>
      <c r="B353" s="1037" t="s">
        <v>149</v>
      </c>
      <c r="C353" s="254"/>
      <c r="D353" s="587"/>
      <c r="E353" s="71"/>
      <c r="F353" s="1041"/>
      <c r="G353" s="1041"/>
      <c r="H353" s="1041"/>
      <c r="I353" s="1041"/>
      <c r="J353" s="1041"/>
      <c r="K353" s="1041"/>
      <c r="L353" s="59">
        <f>SUM(G353:K353)</f>
        <v>0</v>
      </c>
      <c r="M353" s="989"/>
      <c r="N353" s="1979"/>
      <c r="O353" s="1826"/>
      <c r="P353" s="1826"/>
      <c r="Q353" s="645"/>
      <c r="R353" s="1826"/>
      <c r="S353" s="645"/>
      <c r="T353" s="1826"/>
      <c r="U353" s="645"/>
      <c r="V353" s="1826"/>
      <c r="W353" s="646"/>
      <c r="X353" s="645"/>
      <c r="Y353" s="645"/>
      <c r="Z353" s="1826"/>
      <c r="AA353" s="645"/>
      <c r="AB353" s="1826"/>
      <c r="AC353" s="646"/>
      <c r="AE353" s="33"/>
      <c r="AF353" s="1979"/>
      <c r="AG353" s="1826"/>
      <c r="AH353" s="1826"/>
      <c r="AI353" s="645"/>
      <c r="AJ353" s="1826"/>
      <c r="AK353" s="645"/>
      <c r="AL353" s="1826"/>
      <c r="AM353" s="645"/>
      <c r="AN353" s="1826"/>
      <c r="AO353" s="646"/>
      <c r="AP353" s="645"/>
      <c r="AQ353" s="645"/>
      <c r="AR353" s="1826"/>
      <c r="AS353" s="645"/>
      <c r="AT353" s="1826"/>
      <c r="AU353" s="646"/>
      <c r="AW353" s="33"/>
      <c r="AX353" s="1979"/>
      <c r="AY353" s="1826"/>
      <c r="AZ353" s="1826"/>
      <c r="BA353" s="645"/>
      <c r="BB353" s="1826"/>
      <c r="BC353" s="645"/>
      <c r="BD353" s="1826"/>
      <c r="BE353" s="645"/>
      <c r="BF353" s="1826"/>
      <c r="BG353" s="646"/>
      <c r="BH353" s="645"/>
      <c r="BI353" s="645"/>
      <c r="BJ353" s="1826"/>
      <c r="BK353" s="645"/>
      <c r="BL353" s="1826"/>
      <c r="BM353" s="646"/>
      <c r="BO353" s="33"/>
      <c r="BP353" s="1979"/>
      <c r="BQ353" s="1826"/>
      <c r="BR353" s="1826"/>
      <c r="BS353" s="645"/>
      <c r="BT353" s="1826"/>
      <c r="BU353" s="645"/>
      <c r="BV353" s="1826"/>
      <c r="BW353" s="645"/>
      <c r="BX353" s="1826"/>
      <c r="BY353" s="646"/>
      <c r="BZ353" s="645"/>
      <c r="CA353" s="645"/>
      <c r="CB353" s="1826"/>
      <c r="CC353" s="645"/>
      <c r="CD353" s="1826"/>
      <c r="CE353" s="646"/>
      <c r="CG353" s="33"/>
      <c r="CH353" s="1979"/>
      <c r="CI353" s="1826"/>
      <c r="CJ353" s="1826"/>
      <c r="CK353" s="645"/>
      <c r="CL353" s="1826"/>
      <c r="CM353" s="645"/>
      <c r="CN353" s="1826"/>
      <c r="CO353" s="645"/>
      <c r="CP353" s="1826"/>
      <c r="CQ353" s="646"/>
      <c r="CR353" s="645"/>
      <c r="CS353" s="645"/>
      <c r="CT353" s="1826"/>
      <c r="CU353" s="645"/>
      <c r="CV353" s="1826"/>
      <c r="CW353" s="646"/>
    </row>
    <row r="354" spans="1:101">
      <c r="A354" s="75" t="str">
        <f>A352</f>
        <v>Other Related Party c</v>
      </c>
      <c r="B354" s="1037" t="s">
        <v>150</v>
      </c>
      <c r="C354" s="254"/>
      <c r="D354" s="587"/>
      <c r="E354" s="71"/>
      <c r="F354" s="208">
        <f t="shared" ref="F354:L354" si="584">IF(ISERROR(F353/F352),0,F353/F352)</f>
        <v>0</v>
      </c>
      <c r="G354" s="208">
        <f t="shared" si="584"/>
        <v>0</v>
      </c>
      <c r="H354" s="208">
        <f t="shared" si="584"/>
        <v>0</v>
      </c>
      <c r="I354" s="208">
        <f t="shared" si="584"/>
        <v>0</v>
      </c>
      <c r="J354" s="208">
        <f t="shared" si="584"/>
        <v>0</v>
      </c>
      <c r="K354" s="208">
        <f t="shared" si="584"/>
        <v>0</v>
      </c>
      <c r="L354" s="208">
        <f t="shared" si="584"/>
        <v>0</v>
      </c>
      <c r="M354" s="989"/>
      <c r="N354" s="1979"/>
      <c r="O354" s="1826"/>
      <c r="P354" s="1826"/>
      <c r="Q354" s="645"/>
      <c r="R354" s="1826"/>
      <c r="S354" s="645"/>
      <c r="T354" s="1826"/>
      <c r="U354" s="645"/>
      <c r="V354" s="1826"/>
      <c r="W354" s="646"/>
      <c r="X354" s="645"/>
      <c r="Y354" s="645"/>
      <c r="Z354" s="1826"/>
      <c r="AA354" s="645"/>
      <c r="AB354" s="1826"/>
      <c r="AC354" s="646"/>
      <c r="AE354" s="33"/>
      <c r="AF354" s="1982"/>
      <c r="AG354" s="1826"/>
      <c r="AH354" s="1826"/>
      <c r="AI354" s="645"/>
      <c r="AJ354" s="1826"/>
      <c r="AK354" s="645"/>
      <c r="AL354" s="1826"/>
      <c r="AM354" s="645"/>
      <c r="AN354" s="1826"/>
      <c r="AO354" s="646"/>
      <c r="AP354" s="645"/>
      <c r="AQ354" s="645"/>
      <c r="AR354" s="1826"/>
      <c r="AS354" s="645"/>
      <c r="AT354" s="1826"/>
      <c r="AU354" s="646"/>
      <c r="AW354" s="33"/>
      <c r="AX354" s="1979"/>
      <c r="AY354" s="1826"/>
      <c r="AZ354" s="1826"/>
      <c r="BA354" s="645"/>
      <c r="BB354" s="1826"/>
      <c r="BC354" s="645"/>
      <c r="BD354" s="1826"/>
      <c r="BE354" s="645"/>
      <c r="BF354" s="1826"/>
      <c r="BG354" s="646"/>
      <c r="BH354" s="645"/>
      <c r="BI354" s="645"/>
      <c r="BJ354" s="1826"/>
      <c r="BK354" s="645"/>
      <c r="BL354" s="1826"/>
      <c r="BM354" s="646"/>
      <c r="BO354" s="33"/>
      <c r="BP354" s="1979"/>
      <c r="BQ354" s="1826"/>
      <c r="BR354" s="1826"/>
      <c r="BS354" s="645"/>
      <c r="BT354" s="1826"/>
      <c r="BU354" s="645"/>
      <c r="BV354" s="1826"/>
      <c r="BW354" s="645"/>
      <c r="BX354" s="1826"/>
      <c r="BY354" s="646"/>
      <c r="BZ354" s="645"/>
      <c r="CA354" s="645"/>
      <c r="CB354" s="1826"/>
      <c r="CC354" s="645"/>
      <c r="CD354" s="1826"/>
      <c r="CE354" s="646"/>
      <c r="CG354" s="33"/>
      <c r="CH354" s="1979"/>
      <c r="CI354" s="1826"/>
      <c r="CJ354" s="1826"/>
      <c r="CK354" s="645"/>
      <c r="CL354" s="1826"/>
      <c r="CM354" s="645"/>
      <c r="CN354" s="1826"/>
      <c r="CO354" s="645"/>
      <c r="CP354" s="1826"/>
      <c r="CQ354" s="646"/>
      <c r="CR354" s="645"/>
      <c r="CS354" s="645"/>
      <c r="CT354" s="1826"/>
      <c r="CU354" s="645"/>
      <c r="CV354" s="1826"/>
      <c r="CW354" s="646"/>
    </row>
    <row r="355" spans="1:101">
      <c r="A355" s="14" t="s">
        <v>232</v>
      </c>
      <c r="B355" s="1037" t="s">
        <v>148</v>
      </c>
      <c r="C355" s="254"/>
      <c r="D355" s="587"/>
      <c r="E355" s="71"/>
      <c r="F355" s="1041"/>
      <c r="G355" s="1041"/>
      <c r="H355" s="1041"/>
      <c r="I355" s="1041"/>
      <c r="J355" s="1041"/>
      <c r="K355" s="1041"/>
      <c r="L355" s="59">
        <f>SUM(G355:K355)</f>
        <v>0</v>
      </c>
      <c r="M355" s="989"/>
      <c r="N355" s="1979"/>
      <c r="O355" s="1826"/>
      <c r="P355" s="1826"/>
      <c r="Q355" s="645"/>
      <c r="R355" s="1826"/>
      <c r="S355" s="645"/>
      <c r="T355" s="1826"/>
      <c r="U355" s="645"/>
      <c r="V355" s="1826"/>
      <c r="W355" s="646"/>
      <c r="X355" s="645"/>
      <c r="Y355" s="645"/>
      <c r="Z355" s="1826"/>
      <c r="AA355" s="645"/>
      <c r="AB355" s="1826"/>
      <c r="AC355" s="646"/>
      <c r="AE355" s="33"/>
      <c r="AF355" s="1982"/>
      <c r="AG355" s="1826"/>
      <c r="AH355" s="1826"/>
      <c r="AI355" s="645"/>
      <c r="AJ355" s="1826"/>
      <c r="AK355" s="645"/>
      <c r="AL355" s="1826"/>
      <c r="AM355" s="645"/>
      <c r="AN355" s="1826"/>
      <c r="AO355" s="646"/>
      <c r="AP355" s="645"/>
      <c r="AQ355" s="645"/>
      <c r="AR355" s="1826"/>
      <c r="AS355" s="645"/>
      <c r="AT355" s="1826"/>
      <c r="AU355" s="646"/>
      <c r="AW355" s="33"/>
      <c r="AX355" s="1979"/>
      <c r="AY355" s="1826"/>
      <c r="AZ355" s="1826"/>
      <c r="BA355" s="645"/>
      <c r="BB355" s="1826"/>
      <c r="BC355" s="645"/>
      <c r="BD355" s="1826"/>
      <c r="BE355" s="645"/>
      <c r="BF355" s="1826"/>
      <c r="BG355" s="646"/>
      <c r="BH355" s="645"/>
      <c r="BI355" s="645"/>
      <c r="BJ355" s="1826"/>
      <c r="BK355" s="645"/>
      <c r="BL355" s="1826"/>
      <c r="BM355" s="646"/>
      <c r="BO355" s="33"/>
      <c r="BP355" s="1979"/>
      <c r="BQ355" s="1826"/>
      <c r="BR355" s="1826"/>
      <c r="BS355" s="645"/>
      <c r="BT355" s="1826"/>
      <c r="BU355" s="645"/>
      <c r="BV355" s="1826"/>
      <c r="BW355" s="645"/>
      <c r="BX355" s="1826"/>
      <c r="BY355" s="646"/>
      <c r="BZ355" s="645"/>
      <c r="CA355" s="645"/>
      <c r="CB355" s="1826"/>
      <c r="CC355" s="645"/>
      <c r="CD355" s="1826"/>
      <c r="CE355" s="646"/>
      <c r="CG355" s="33"/>
      <c r="CH355" s="1979"/>
      <c r="CI355" s="1826"/>
      <c r="CJ355" s="1826"/>
      <c r="CK355" s="645"/>
      <c r="CL355" s="1826"/>
      <c r="CM355" s="645"/>
      <c r="CN355" s="1826"/>
      <c r="CO355" s="645"/>
      <c r="CP355" s="1826"/>
      <c r="CQ355" s="646"/>
      <c r="CR355" s="645"/>
      <c r="CS355" s="645"/>
      <c r="CT355" s="1826"/>
      <c r="CU355" s="645"/>
      <c r="CV355" s="1826"/>
      <c r="CW355" s="646"/>
    </row>
    <row r="356" spans="1:101">
      <c r="A356" s="75" t="str">
        <f>A355</f>
        <v>Other Related Party d</v>
      </c>
      <c r="B356" s="1037" t="s">
        <v>149</v>
      </c>
      <c r="C356" s="254"/>
      <c r="D356" s="587"/>
      <c r="E356" s="71"/>
      <c r="F356" s="1041"/>
      <c r="G356" s="1041"/>
      <c r="H356" s="1041"/>
      <c r="I356" s="1041"/>
      <c r="J356" s="1041"/>
      <c r="K356" s="1041"/>
      <c r="L356" s="59">
        <f>SUM(G356:K356)</f>
        <v>0</v>
      </c>
      <c r="M356" s="989"/>
      <c r="N356" s="1979"/>
      <c r="O356" s="1826"/>
      <c r="P356" s="1826"/>
      <c r="Q356" s="645"/>
      <c r="R356" s="1826"/>
      <c r="S356" s="645"/>
      <c r="T356" s="1826"/>
      <c r="U356" s="645"/>
      <c r="V356" s="1826"/>
      <c r="W356" s="646"/>
      <c r="X356" s="645"/>
      <c r="Y356" s="645"/>
      <c r="Z356" s="1826"/>
      <c r="AA356" s="645"/>
      <c r="AB356" s="1826"/>
      <c r="AC356" s="646"/>
      <c r="AE356" s="33"/>
      <c r="AF356" s="1979"/>
      <c r="AG356" s="1826"/>
      <c r="AH356" s="1826"/>
      <c r="AI356" s="645"/>
      <c r="AJ356" s="1826"/>
      <c r="AK356" s="645"/>
      <c r="AL356" s="1826"/>
      <c r="AM356" s="645"/>
      <c r="AN356" s="1826"/>
      <c r="AO356" s="646"/>
      <c r="AP356" s="645"/>
      <c r="AQ356" s="645"/>
      <c r="AR356" s="1826"/>
      <c r="AS356" s="645"/>
      <c r="AT356" s="1826"/>
      <c r="AU356" s="646"/>
      <c r="AW356" s="33"/>
      <c r="AX356" s="1979"/>
      <c r="AY356" s="1826"/>
      <c r="AZ356" s="1826"/>
      <c r="BA356" s="645"/>
      <c r="BB356" s="1826"/>
      <c r="BC356" s="645"/>
      <c r="BD356" s="1826"/>
      <c r="BE356" s="645"/>
      <c r="BF356" s="1826"/>
      <c r="BG356" s="646"/>
      <c r="BH356" s="645"/>
      <c r="BI356" s="645"/>
      <c r="BJ356" s="1826"/>
      <c r="BK356" s="645"/>
      <c r="BL356" s="1826"/>
      <c r="BM356" s="646"/>
      <c r="BO356" s="33"/>
      <c r="BP356" s="1979"/>
      <c r="BQ356" s="1826"/>
      <c r="BR356" s="1826"/>
      <c r="BS356" s="645"/>
      <c r="BT356" s="1826"/>
      <c r="BU356" s="645"/>
      <c r="BV356" s="1826"/>
      <c r="BW356" s="645"/>
      <c r="BX356" s="1826"/>
      <c r="BY356" s="646"/>
      <c r="BZ356" s="645"/>
      <c r="CA356" s="645"/>
      <c r="CB356" s="1826"/>
      <c r="CC356" s="645"/>
      <c r="CD356" s="1826"/>
      <c r="CE356" s="646"/>
      <c r="CG356" s="33"/>
      <c r="CH356" s="1979"/>
      <c r="CI356" s="1826"/>
      <c r="CJ356" s="1826"/>
      <c r="CK356" s="645"/>
      <c r="CL356" s="1826"/>
      <c r="CM356" s="645"/>
      <c r="CN356" s="1826"/>
      <c r="CO356" s="645"/>
      <c r="CP356" s="1826"/>
      <c r="CQ356" s="646"/>
      <c r="CR356" s="645"/>
      <c r="CS356" s="645"/>
      <c r="CT356" s="1826"/>
      <c r="CU356" s="645"/>
      <c r="CV356" s="1826"/>
      <c r="CW356" s="646"/>
    </row>
    <row r="357" spans="1:101">
      <c r="A357" s="75" t="str">
        <f>A355</f>
        <v>Other Related Party d</v>
      </c>
      <c r="B357" s="1037" t="s">
        <v>150</v>
      </c>
      <c r="C357" s="254"/>
      <c r="D357" s="587"/>
      <c r="E357" s="71"/>
      <c r="F357" s="208">
        <f t="shared" ref="F357:L357" si="585">IF(ISERROR(F356/F355),0,F356/F355)</f>
        <v>0</v>
      </c>
      <c r="G357" s="208">
        <f t="shared" si="585"/>
        <v>0</v>
      </c>
      <c r="H357" s="208">
        <f t="shared" si="585"/>
        <v>0</v>
      </c>
      <c r="I357" s="208">
        <f t="shared" si="585"/>
        <v>0</v>
      </c>
      <c r="J357" s="208">
        <f t="shared" si="585"/>
        <v>0</v>
      </c>
      <c r="K357" s="208">
        <f t="shared" si="585"/>
        <v>0</v>
      </c>
      <c r="L357" s="208">
        <f t="shared" si="585"/>
        <v>0</v>
      </c>
      <c r="M357" s="989"/>
      <c r="N357" s="1979"/>
      <c r="O357" s="1826"/>
      <c r="P357" s="1826"/>
      <c r="Q357" s="645"/>
      <c r="R357" s="1826"/>
      <c r="S357" s="645"/>
      <c r="T357" s="1826"/>
      <c r="U357" s="645"/>
      <c r="V357" s="1826"/>
      <c r="W357" s="646"/>
      <c r="X357" s="645"/>
      <c r="Y357" s="645"/>
      <c r="Z357" s="1826"/>
      <c r="AA357" s="645"/>
      <c r="AB357" s="1826"/>
      <c r="AC357" s="646"/>
      <c r="AE357" s="33"/>
      <c r="AF357" s="1982"/>
      <c r="AG357" s="1826"/>
      <c r="AH357" s="1826"/>
      <c r="AI357" s="645"/>
      <c r="AJ357" s="1826"/>
      <c r="AK357" s="645"/>
      <c r="AL357" s="1826"/>
      <c r="AM357" s="645"/>
      <c r="AN357" s="1826"/>
      <c r="AO357" s="646"/>
      <c r="AP357" s="645"/>
      <c r="AQ357" s="645"/>
      <c r="AR357" s="1826"/>
      <c r="AS357" s="645"/>
      <c r="AT357" s="1826"/>
      <c r="AU357" s="646"/>
      <c r="AW357" s="33"/>
      <c r="AX357" s="1979"/>
      <c r="AY357" s="1826"/>
      <c r="AZ357" s="1826"/>
      <c r="BA357" s="645"/>
      <c r="BB357" s="1826"/>
      <c r="BC357" s="645"/>
      <c r="BD357" s="1826"/>
      <c r="BE357" s="645"/>
      <c r="BF357" s="1826"/>
      <c r="BG357" s="646"/>
      <c r="BH357" s="645"/>
      <c r="BI357" s="645"/>
      <c r="BJ357" s="1826"/>
      <c r="BK357" s="645"/>
      <c r="BL357" s="1826"/>
      <c r="BM357" s="646"/>
      <c r="BO357" s="33"/>
      <c r="BP357" s="1979"/>
      <c r="BQ357" s="1826"/>
      <c r="BR357" s="1826"/>
      <c r="BS357" s="645"/>
      <c r="BT357" s="1826"/>
      <c r="BU357" s="645"/>
      <c r="BV357" s="1826"/>
      <c r="BW357" s="645"/>
      <c r="BX357" s="1826"/>
      <c r="BY357" s="646"/>
      <c r="BZ357" s="645"/>
      <c r="CA357" s="645"/>
      <c r="CB357" s="1826"/>
      <c r="CC357" s="645"/>
      <c r="CD357" s="1826"/>
      <c r="CE357" s="646"/>
      <c r="CG357" s="33"/>
      <c r="CH357" s="1979"/>
      <c r="CI357" s="1826"/>
      <c r="CJ357" s="1826"/>
      <c r="CK357" s="645"/>
      <c r="CL357" s="1826"/>
      <c r="CM357" s="645"/>
      <c r="CN357" s="1826"/>
      <c r="CO357" s="645"/>
      <c r="CP357" s="1826"/>
      <c r="CQ357" s="646"/>
      <c r="CR357" s="645"/>
      <c r="CS357" s="645"/>
      <c r="CT357" s="1826"/>
      <c r="CU357" s="645"/>
      <c r="CV357" s="1826"/>
      <c r="CW357" s="646"/>
    </row>
    <row r="358" spans="1:101">
      <c r="A358" s="14" t="s">
        <v>619</v>
      </c>
      <c r="B358" s="1037" t="s">
        <v>148</v>
      </c>
      <c r="C358" s="254"/>
      <c r="D358" s="587"/>
      <c r="E358" s="71"/>
      <c r="F358" s="1041"/>
      <c r="G358" s="1041"/>
      <c r="H358" s="1041"/>
      <c r="I358" s="1041"/>
      <c r="J358" s="1041"/>
      <c r="K358" s="1041"/>
      <c r="L358" s="59">
        <f>SUM(G358:K358)</f>
        <v>0</v>
      </c>
      <c r="M358" s="989"/>
      <c r="N358" s="1979"/>
      <c r="O358" s="1826"/>
      <c r="P358" s="1826"/>
      <c r="Q358" s="645"/>
      <c r="R358" s="1826"/>
      <c r="S358" s="645"/>
      <c r="T358" s="1826"/>
      <c r="U358" s="645"/>
      <c r="V358" s="1826"/>
      <c r="W358" s="646"/>
      <c r="X358" s="645"/>
      <c r="Y358" s="645"/>
      <c r="Z358" s="1826"/>
      <c r="AA358" s="645"/>
      <c r="AB358" s="1826"/>
      <c r="AC358" s="646"/>
      <c r="AE358" s="33"/>
      <c r="AF358" s="1982"/>
      <c r="AG358" s="1826"/>
      <c r="AH358" s="1826"/>
      <c r="AI358" s="645"/>
      <c r="AJ358" s="1826"/>
      <c r="AK358" s="645"/>
      <c r="AL358" s="1826"/>
      <c r="AM358" s="645"/>
      <c r="AN358" s="1826"/>
      <c r="AO358" s="646"/>
      <c r="AP358" s="645"/>
      <c r="AQ358" s="645"/>
      <c r="AR358" s="1826"/>
      <c r="AS358" s="645"/>
      <c r="AT358" s="1826"/>
      <c r="AU358" s="646"/>
      <c r="AW358" s="33"/>
      <c r="AX358" s="1979"/>
      <c r="AY358" s="1826"/>
      <c r="AZ358" s="1826"/>
      <c r="BA358" s="645"/>
      <c r="BB358" s="1826"/>
      <c r="BC358" s="645"/>
      <c r="BD358" s="1826"/>
      <c r="BE358" s="645"/>
      <c r="BF358" s="1826"/>
      <c r="BG358" s="646"/>
      <c r="BH358" s="645"/>
      <c r="BI358" s="645"/>
      <c r="BJ358" s="1826"/>
      <c r="BK358" s="645"/>
      <c r="BL358" s="1826"/>
      <c r="BM358" s="646"/>
      <c r="BO358" s="33"/>
      <c r="BP358" s="1979"/>
      <c r="BQ358" s="1826"/>
      <c r="BR358" s="1826"/>
      <c r="BS358" s="645"/>
      <c r="BT358" s="1826"/>
      <c r="BU358" s="645"/>
      <c r="BV358" s="1826"/>
      <c r="BW358" s="645"/>
      <c r="BX358" s="1826"/>
      <c r="BY358" s="646"/>
      <c r="BZ358" s="645"/>
      <c r="CA358" s="645"/>
      <c r="CB358" s="1826"/>
      <c r="CC358" s="645"/>
      <c r="CD358" s="1826"/>
      <c r="CE358" s="646"/>
      <c r="CG358" s="33"/>
      <c r="CH358" s="1979"/>
      <c r="CI358" s="1826"/>
      <c r="CJ358" s="1826"/>
      <c r="CK358" s="645"/>
      <c r="CL358" s="1826"/>
      <c r="CM358" s="645"/>
      <c r="CN358" s="1826"/>
      <c r="CO358" s="645"/>
      <c r="CP358" s="1826"/>
      <c r="CQ358" s="646"/>
      <c r="CR358" s="645"/>
      <c r="CS358" s="645"/>
      <c r="CT358" s="1826"/>
      <c r="CU358" s="645"/>
      <c r="CV358" s="1826"/>
      <c r="CW358" s="646"/>
    </row>
    <row r="359" spans="1:101">
      <c r="A359" s="75" t="str">
        <f>A358</f>
        <v>Other Related Party e</v>
      </c>
      <c r="B359" s="1037" t="s">
        <v>149</v>
      </c>
      <c r="C359" s="254"/>
      <c r="D359" s="587"/>
      <c r="E359" s="71"/>
      <c r="F359" s="1041"/>
      <c r="G359" s="1041"/>
      <c r="H359" s="1041"/>
      <c r="I359" s="1041"/>
      <c r="J359" s="1041"/>
      <c r="K359" s="1041"/>
      <c r="L359" s="59">
        <f>SUM(G359:K359)</f>
        <v>0</v>
      </c>
      <c r="M359" s="989"/>
      <c r="N359" s="1979"/>
      <c r="O359" s="1826"/>
      <c r="P359" s="1826"/>
      <c r="Q359" s="645"/>
      <c r="R359" s="1826"/>
      <c r="S359" s="645"/>
      <c r="T359" s="1826"/>
      <c r="U359" s="645"/>
      <c r="V359" s="1826"/>
      <c r="W359" s="646"/>
      <c r="X359" s="645"/>
      <c r="Y359" s="645"/>
      <c r="Z359" s="1826"/>
      <c r="AA359" s="645"/>
      <c r="AB359" s="1826"/>
      <c r="AC359" s="646"/>
      <c r="AE359" s="33"/>
      <c r="AF359" s="1979"/>
      <c r="AG359" s="1826"/>
      <c r="AH359" s="1826"/>
      <c r="AI359" s="645"/>
      <c r="AJ359" s="1826"/>
      <c r="AK359" s="645"/>
      <c r="AL359" s="1826"/>
      <c r="AM359" s="645"/>
      <c r="AN359" s="1826"/>
      <c r="AO359" s="646"/>
      <c r="AP359" s="645"/>
      <c r="AQ359" s="645"/>
      <c r="AR359" s="1826"/>
      <c r="AS359" s="645"/>
      <c r="AT359" s="1826"/>
      <c r="AU359" s="646"/>
      <c r="AW359" s="33"/>
      <c r="AX359" s="1979"/>
      <c r="AY359" s="1826"/>
      <c r="AZ359" s="1826"/>
      <c r="BA359" s="645"/>
      <c r="BB359" s="1826"/>
      <c r="BC359" s="645"/>
      <c r="BD359" s="1826"/>
      <c r="BE359" s="645"/>
      <c r="BF359" s="1826"/>
      <c r="BG359" s="646"/>
      <c r="BH359" s="645"/>
      <c r="BI359" s="645"/>
      <c r="BJ359" s="1826"/>
      <c r="BK359" s="645"/>
      <c r="BL359" s="1826"/>
      <c r="BM359" s="646"/>
      <c r="BO359" s="33"/>
      <c r="BP359" s="1979"/>
      <c r="BQ359" s="1826"/>
      <c r="BR359" s="1826"/>
      <c r="BS359" s="645"/>
      <c r="BT359" s="1826"/>
      <c r="BU359" s="645"/>
      <c r="BV359" s="1826"/>
      <c r="BW359" s="645"/>
      <c r="BX359" s="1826"/>
      <c r="BY359" s="646"/>
      <c r="BZ359" s="645"/>
      <c r="CA359" s="645"/>
      <c r="CB359" s="1826"/>
      <c r="CC359" s="645"/>
      <c r="CD359" s="1826"/>
      <c r="CE359" s="646"/>
      <c r="CG359" s="33"/>
      <c r="CH359" s="1979"/>
      <c r="CI359" s="1826"/>
      <c r="CJ359" s="1826"/>
      <c r="CK359" s="645"/>
      <c r="CL359" s="1826"/>
      <c r="CM359" s="645"/>
      <c r="CN359" s="1826"/>
      <c r="CO359" s="645"/>
      <c r="CP359" s="1826"/>
      <c r="CQ359" s="646"/>
      <c r="CR359" s="645"/>
      <c r="CS359" s="645"/>
      <c r="CT359" s="1826"/>
      <c r="CU359" s="645"/>
      <c r="CV359" s="1826"/>
      <c r="CW359" s="646"/>
    </row>
    <row r="360" spans="1:101">
      <c r="A360" s="75" t="str">
        <f>A358</f>
        <v>Other Related Party e</v>
      </c>
      <c r="B360" s="1037" t="s">
        <v>150</v>
      </c>
      <c r="C360" s="254"/>
      <c r="D360" s="587"/>
      <c r="E360" s="71"/>
      <c r="F360" s="208">
        <f t="shared" ref="F360:L360" si="586">IF(ISERROR(F359/F358),0,F359/F358)</f>
        <v>0</v>
      </c>
      <c r="G360" s="208">
        <f t="shared" si="586"/>
        <v>0</v>
      </c>
      <c r="H360" s="208">
        <f t="shared" si="586"/>
        <v>0</v>
      </c>
      <c r="I360" s="208">
        <f t="shared" si="586"/>
        <v>0</v>
      </c>
      <c r="J360" s="208">
        <f t="shared" si="586"/>
        <v>0</v>
      </c>
      <c r="K360" s="208">
        <f t="shared" si="586"/>
        <v>0</v>
      </c>
      <c r="L360" s="208">
        <f t="shared" si="586"/>
        <v>0</v>
      </c>
      <c r="M360" s="989"/>
      <c r="N360" s="1979"/>
      <c r="O360" s="1826"/>
      <c r="P360" s="1826"/>
      <c r="Q360" s="645"/>
      <c r="R360" s="1826"/>
      <c r="S360" s="645"/>
      <c r="T360" s="1826"/>
      <c r="U360" s="645"/>
      <c r="V360" s="1826"/>
      <c r="W360" s="646"/>
      <c r="X360" s="645"/>
      <c r="Y360" s="645"/>
      <c r="Z360" s="1826"/>
      <c r="AA360" s="645"/>
      <c r="AB360" s="1826"/>
      <c r="AC360" s="646"/>
      <c r="AE360" s="33"/>
      <c r="AF360" s="1982"/>
      <c r="AG360" s="1826"/>
      <c r="AH360" s="1826"/>
      <c r="AI360" s="645"/>
      <c r="AJ360" s="1826"/>
      <c r="AK360" s="645"/>
      <c r="AL360" s="1826"/>
      <c r="AM360" s="645"/>
      <c r="AN360" s="1826"/>
      <c r="AO360" s="646"/>
      <c r="AP360" s="645"/>
      <c r="AQ360" s="645"/>
      <c r="AR360" s="1826"/>
      <c r="AS360" s="645"/>
      <c r="AT360" s="1826"/>
      <c r="AU360" s="646"/>
      <c r="AW360" s="33"/>
      <c r="AX360" s="1979"/>
      <c r="AY360" s="1826"/>
      <c r="AZ360" s="1826"/>
      <c r="BA360" s="645"/>
      <c r="BB360" s="1826"/>
      <c r="BC360" s="645"/>
      <c r="BD360" s="1826"/>
      <c r="BE360" s="645"/>
      <c r="BF360" s="1826"/>
      <c r="BG360" s="646"/>
      <c r="BH360" s="645"/>
      <c r="BI360" s="645"/>
      <c r="BJ360" s="1826"/>
      <c r="BK360" s="645"/>
      <c r="BL360" s="1826"/>
      <c r="BM360" s="646"/>
      <c r="BO360" s="33"/>
      <c r="BP360" s="1979"/>
      <c r="BQ360" s="1826"/>
      <c r="BR360" s="1826"/>
      <c r="BS360" s="645"/>
      <c r="BT360" s="1826"/>
      <c r="BU360" s="645"/>
      <c r="BV360" s="1826"/>
      <c r="BW360" s="645"/>
      <c r="BX360" s="1826"/>
      <c r="BY360" s="646"/>
      <c r="BZ360" s="645"/>
      <c r="CA360" s="645"/>
      <c r="CB360" s="1826"/>
      <c r="CC360" s="645"/>
      <c r="CD360" s="1826"/>
      <c r="CE360" s="646"/>
      <c r="CG360" s="33"/>
      <c r="CH360" s="1979"/>
      <c r="CI360" s="1826"/>
      <c r="CJ360" s="1826"/>
      <c r="CK360" s="645"/>
      <c r="CL360" s="1826"/>
      <c r="CM360" s="645"/>
      <c r="CN360" s="1826"/>
      <c r="CO360" s="645"/>
      <c r="CP360" s="1826"/>
      <c r="CQ360" s="646"/>
      <c r="CR360" s="645"/>
      <c r="CS360" s="645"/>
      <c r="CT360" s="1826"/>
      <c r="CU360" s="645"/>
      <c r="CV360" s="1826"/>
      <c r="CW360" s="646"/>
    </row>
    <row r="361" spans="1:101">
      <c r="A361" s="14" t="s">
        <v>620</v>
      </c>
      <c r="B361" s="1037" t="s">
        <v>148</v>
      </c>
      <c r="C361" s="254"/>
      <c r="D361" s="587"/>
      <c r="E361" s="71"/>
      <c r="F361" s="1041"/>
      <c r="G361" s="1041"/>
      <c r="H361" s="1041"/>
      <c r="I361" s="1041"/>
      <c r="J361" s="1041"/>
      <c r="K361" s="1041"/>
      <c r="L361" s="59">
        <f>SUM(G361:K361)</f>
        <v>0</v>
      </c>
      <c r="M361" s="989"/>
      <c r="N361" s="1979"/>
      <c r="O361" s="1826"/>
      <c r="P361" s="1826"/>
      <c r="Q361" s="645"/>
      <c r="R361" s="1826"/>
      <c r="S361" s="645"/>
      <c r="T361" s="1826"/>
      <c r="U361" s="645"/>
      <c r="V361" s="1826"/>
      <c r="W361" s="646"/>
      <c r="X361" s="645"/>
      <c r="Y361" s="645"/>
      <c r="Z361" s="1826"/>
      <c r="AA361" s="645"/>
      <c r="AB361" s="1826"/>
      <c r="AC361" s="646"/>
      <c r="AE361" s="33"/>
      <c r="AF361" s="1982"/>
      <c r="AG361" s="1826"/>
      <c r="AH361" s="1826"/>
      <c r="AI361" s="645"/>
      <c r="AJ361" s="1826"/>
      <c r="AK361" s="645"/>
      <c r="AL361" s="1826"/>
      <c r="AM361" s="645"/>
      <c r="AN361" s="1826"/>
      <c r="AO361" s="646"/>
      <c r="AP361" s="645"/>
      <c r="AQ361" s="645"/>
      <c r="AR361" s="1826"/>
      <c r="AS361" s="645"/>
      <c r="AT361" s="1826"/>
      <c r="AU361" s="646"/>
      <c r="AW361" s="33"/>
      <c r="AX361" s="1979"/>
      <c r="AY361" s="1826"/>
      <c r="AZ361" s="1826"/>
      <c r="BA361" s="645"/>
      <c r="BB361" s="1826"/>
      <c r="BC361" s="645"/>
      <c r="BD361" s="1826"/>
      <c r="BE361" s="645"/>
      <c r="BF361" s="1826"/>
      <c r="BG361" s="646"/>
      <c r="BH361" s="645"/>
      <c r="BI361" s="645"/>
      <c r="BJ361" s="1826"/>
      <c r="BK361" s="645"/>
      <c r="BL361" s="1826"/>
      <c r="BM361" s="646"/>
      <c r="BO361" s="33"/>
      <c r="BP361" s="1979"/>
      <c r="BQ361" s="1826"/>
      <c r="BR361" s="1826"/>
      <c r="BS361" s="645"/>
      <c r="BT361" s="1826"/>
      <c r="BU361" s="645"/>
      <c r="BV361" s="1826"/>
      <c r="BW361" s="645"/>
      <c r="BX361" s="1826"/>
      <c r="BY361" s="646"/>
      <c r="BZ361" s="645"/>
      <c r="CA361" s="645"/>
      <c r="CB361" s="1826"/>
      <c r="CC361" s="645"/>
      <c r="CD361" s="1826"/>
      <c r="CE361" s="646"/>
      <c r="CG361" s="33"/>
      <c r="CH361" s="1979"/>
      <c r="CI361" s="1826"/>
      <c r="CJ361" s="1826"/>
      <c r="CK361" s="645"/>
      <c r="CL361" s="1826"/>
      <c r="CM361" s="645"/>
      <c r="CN361" s="1826"/>
      <c r="CO361" s="645"/>
      <c r="CP361" s="1826"/>
      <c r="CQ361" s="646"/>
      <c r="CR361" s="645"/>
      <c r="CS361" s="645"/>
      <c r="CT361" s="1826"/>
      <c r="CU361" s="645"/>
      <c r="CV361" s="1826"/>
      <c r="CW361" s="646"/>
    </row>
    <row r="362" spans="1:101">
      <c r="A362" s="75" t="str">
        <f>A361</f>
        <v>Other Related Party f</v>
      </c>
      <c r="B362" s="1037" t="s">
        <v>149</v>
      </c>
      <c r="C362" s="254"/>
      <c r="D362" s="587"/>
      <c r="E362" s="71"/>
      <c r="F362" s="1041"/>
      <c r="G362" s="1041"/>
      <c r="H362" s="1041"/>
      <c r="I362" s="1041"/>
      <c r="J362" s="1041"/>
      <c r="K362" s="1041"/>
      <c r="L362" s="59">
        <f>SUM(G362:K362)</f>
        <v>0</v>
      </c>
      <c r="M362" s="989"/>
      <c r="N362" s="1979"/>
      <c r="O362" s="1826"/>
      <c r="P362" s="1826"/>
      <c r="Q362" s="645"/>
      <c r="R362" s="1826"/>
      <c r="S362" s="645"/>
      <c r="T362" s="1826"/>
      <c r="U362" s="645"/>
      <c r="V362" s="1826"/>
      <c r="W362" s="646"/>
      <c r="X362" s="645"/>
      <c r="Y362" s="645"/>
      <c r="Z362" s="1826"/>
      <c r="AA362" s="645"/>
      <c r="AB362" s="1826"/>
      <c r="AC362" s="646"/>
      <c r="AE362" s="33"/>
      <c r="AF362" s="1979"/>
      <c r="AG362" s="1826"/>
      <c r="AH362" s="1826"/>
      <c r="AI362" s="645"/>
      <c r="AJ362" s="1826"/>
      <c r="AK362" s="645"/>
      <c r="AL362" s="1826"/>
      <c r="AM362" s="645"/>
      <c r="AN362" s="1826"/>
      <c r="AO362" s="646"/>
      <c r="AP362" s="645"/>
      <c r="AQ362" s="645"/>
      <c r="AR362" s="1826"/>
      <c r="AS362" s="645"/>
      <c r="AT362" s="1826"/>
      <c r="AU362" s="646"/>
      <c r="AW362" s="33"/>
      <c r="AX362" s="1979"/>
      <c r="AY362" s="1826"/>
      <c r="AZ362" s="1826"/>
      <c r="BA362" s="645"/>
      <c r="BB362" s="1826"/>
      <c r="BC362" s="645"/>
      <c r="BD362" s="1826"/>
      <c r="BE362" s="645"/>
      <c r="BF362" s="1826"/>
      <c r="BG362" s="646"/>
      <c r="BH362" s="645"/>
      <c r="BI362" s="645"/>
      <c r="BJ362" s="1826"/>
      <c r="BK362" s="645"/>
      <c r="BL362" s="1826"/>
      <c r="BM362" s="646"/>
      <c r="BO362" s="33"/>
      <c r="BP362" s="1979"/>
      <c r="BQ362" s="1826"/>
      <c r="BR362" s="1826"/>
      <c r="BS362" s="645"/>
      <c r="BT362" s="1826"/>
      <c r="BU362" s="645"/>
      <c r="BV362" s="1826"/>
      <c r="BW362" s="645"/>
      <c r="BX362" s="1826"/>
      <c r="BY362" s="646"/>
      <c r="BZ362" s="645"/>
      <c r="CA362" s="645"/>
      <c r="CB362" s="1826"/>
      <c r="CC362" s="645"/>
      <c r="CD362" s="1826"/>
      <c r="CE362" s="646"/>
      <c r="CG362" s="33"/>
      <c r="CH362" s="1979"/>
      <c r="CI362" s="1826"/>
      <c r="CJ362" s="1826"/>
      <c r="CK362" s="645"/>
      <c r="CL362" s="1826"/>
      <c r="CM362" s="645"/>
      <c r="CN362" s="1826"/>
      <c r="CO362" s="645"/>
      <c r="CP362" s="1826"/>
      <c r="CQ362" s="646"/>
      <c r="CR362" s="645"/>
      <c r="CS362" s="645"/>
      <c r="CT362" s="1826"/>
      <c r="CU362" s="645"/>
      <c r="CV362" s="1826"/>
      <c r="CW362" s="646"/>
    </row>
    <row r="363" spans="1:101">
      <c r="A363" s="75" t="str">
        <f>A361</f>
        <v>Other Related Party f</v>
      </c>
      <c r="B363" s="1037" t="s">
        <v>150</v>
      </c>
      <c r="C363" s="254"/>
      <c r="D363" s="587"/>
      <c r="E363" s="71"/>
      <c r="F363" s="208">
        <f t="shared" ref="F363:L363" si="587">IF(ISERROR(F362/F361),0,F362/F361)</f>
        <v>0</v>
      </c>
      <c r="G363" s="208">
        <f t="shared" si="587"/>
        <v>0</v>
      </c>
      <c r="H363" s="208">
        <f t="shared" si="587"/>
        <v>0</v>
      </c>
      <c r="I363" s="208">
        <f t="shared" si="587"/>
        <v>0</v>
      </c>
      <c r="J363" s="208">
        <f t="shared" si="587"/>
        <v>0</v>
      </c>
      <c r="K363" s="208">
        <f t="shared" si="587"/>
        <v>0</v>
      </c>
      <c r="L363" s="208">
        <f t="shared" si="587"/>
        <v>0</v>
      </c>
      <c r="M363" s="989"/>
      <c r="N363" s="1979"/>
      <c r="O363" s="1826"/>
      <c r="P363" s="1826"/>
      <c r="Q363" s="645"/>
      <c r="R363" s="1826"/>
      <c r="S363" s="645"/>
      <c r="T363" s="1826"/>
      <c r="U363" s="645"/>
      <c r="V363" s="1826"/>
      <c r="W363" s="646"/>
      <c r="X363" s="645"/>
      <c r="Y363" s="645"/>
      <c r="Z363" s="1826"/>
      <c r="AA363" s="645"/>
      <c r="AB363" s="1826"/>
      <c r="AC363" s="646"/>
      <c r="AE363" s="33"/>
      <c r="AF363" s="1982"/>
      <c r="AG363" s="1826"/>
      <c r="AH363" s="1826"/>
      <c r="AI363" s="645"/>
      <c r="AJ363" s="1826"/>
      <c r="AK363" s="645"/>
      <c r="AL363" s="1826"/>
      <c r="AM363" s="645"/>
      <c r="AN363" s="1826"/>
      <c r="AO363" s="646"/>
      <c r="AP363" s="645"/>
      <c r="AQ363" s="645"/>
      <c r="AR363" s="1826"/>
      <c r="AS363" s="645"/>
      <c r="AT363" s="1826"/>
      <c r="AU363" s="646"/>
      <c r="AW363" s="33"/>
      <c r="AX363" s="1979"/>
      <c r="AY363" s="1826"/>
      <c r="AZ363" s="1826"/>
      <c r="BA363" s="645"/>
      <c r="BB363" s="1826"/>
      <c r="BC363" s="645"/>
      <c r="BD363" s="1826"/>
      <c r="BE363" s="645"/>
      <c r="BF363" s="1826"/>
      <c r="BG363" s="646"/>
      <c r="BH363" s="645"/>
      <c r="BI363" s="645"/>
      <c r="BJ363" s="1826"/>
      <c r="BK363" s="645"/>
      <c r="BL363" s="1826"/>
      <c r="BM363" s="646"/>
      <c r="BO363" s="33"/>
      <c r="BP363" s="1979"/>
      <c r="BQ363" s="1826"/>
      <c r="BR363" s="1826"/>
      <c r="BS363" s="645"/>
      <c r="BT363" s="1826"/>
      <c r="BU363" s="645"/>
      <c r="BV363" s="1826"/>
      <c r="BW363" s="645"/>
      <c r="BX363" s="1826"/>
      <c r="BY363" s="646"/>
      <c r="BZ363" s="645"/>
      <c r="CA363" s="645"/>
      <c r="CB363" s="1826"/>
      <c r="CC363" s="645"/>
      <c r="CD363" s="1826"/>
      <c r="CE363" s="646"/>
      <c r="CG363" s="33"/>
      <c r="CH363" s="1979"/>
      <c r="CI363" s="1826"/>
      <c r="CJ363" s="1826"/>
      <c r="CK363" s="645"/>
      <c r="CL363" s="1826"/>
      <c r="CM363" s="645"/>
      <c r="CN363" s="1826"/>
      <c r="CO363" s="645"/>
      <c r="CP363" s="1826"/>
      <c r="CQ363" s="646"/>
      <c r="CR363" s="645"/>
      <c r="CS363" s="645"/>
      <c r="CT363" s="1826"/>
      <c r="CU363" s="645"/>
      <c r="CV363" s="1826"/>
      <c r="CW363" s="646"/>
    </row>
    <row r="364" spans="1:101">
      <c r="A364" s="1037" t="s">
        <v>151</v>
      </c>
      <c r="B364" s="1037" t="s">
        <v>148</v>
      </c>
      <c r="C364" s="254"/>
      <c r="D364" s="587"/>
      <c r="E364" s="71"/>
      <c r="F364" s="1041"/>
      <c r="G364" s="1041"/>
      <c r="H364" s="1041"/>
      <c r="I364" s="1041"/>
      <c r="J364" s="1041"/>
      <c r="K364" s="1041"/>
      <c r="L364" s="59">
        <f>SUM(G364:K364)</f>
        <v>0</v>
      </c>
      <c r="M364" s="989"/>
      <c r="N364" s="1979"/>
      <c r="O364" s="1826"/>
      <c r="P364" s="1826"/>
      <c r="Q364" s="645"/>
      <c r="R364" s="1826"/>
      <c r="S364" s="645"/>
      <c r="T364" s="1826"/>
      <c r="U364" s="645"/>
      <c r="V364" s="1826"/>
      <c r="W364" s="646"/>
      <c r="X364" s="645"/>
      <c r="Y364" s="645"/>
      <c r="Z364" s="1826"/>
      <c r="AA364" s="645"/>
      <c r="AB364" s="1826"/>
      <c r="AC364" s="646"/>
      <c r="AE364" s="33"/>
      <c r="AF364" s="1982"/>
      <c r="AG364" s="1826"/>
      <c r="AH364" s="1826"/>
      <c r="AI364" s="645"/>
      <c r="AJ364" s="1826"/>
      <c r="AK364" s="645"/>
      <c r="AL364" s="1826"/>
      <c r="AM364" s="645"/>
      <c r="AN364" s="1826"/>
      <c r="AO364" s="646"/>
      <c r="AP364" s="645"/>
      <c r="AQ364" s="645"/>
      <c r="AR364" s="1826"/>
      <c r="AS364" s="645"/>
      <c r="AT364" s="1826"/>
      <c r="AU364" s="646"/>
      <c r="AW364" s="33"/>
      <c r="AX364" s="1979"/>
      <c r="AY364" s="1826"/>
      <c r="AZ364" s="1826"/>
      <c r="BA364" s="645"/>
      <c r="BB364" s="1826"/>
      <c r="BC364" s="645"/>
      <c r="BD364" s="1826"/>
      <c r="BE364" s="645"/>
      <c r="BF364" s="1826"/>
      <c r="BG364" s="646"/>
      <c r="BH364" s="645"/>
      <c r="BI364" s="645"/>
      <c r="BJ364" s="1826"/>
      <c r="BK364" s="645"/>
      <c r="BL364" s="1826"/>
      <c r="BM364" s="646"/>
      <c r="BO364" s="33"/>
      <c r="BP364" s="1979"/>
      <c r="BQ364" s="1826"/>
      <c r="BR364" s="1826"/>
      <c r="BS364" s="645"/>
      <c r="BT364" s="1826"/>
      <c r="BU364" s="645"/>
      <c r="BV364" s="1826"/>
      <c r="BW364" s="645"/>
      <c r="BX364" s="1826"/>
      <c r="BY364" s="646"/>
      <c r="BZ364" s="645"/>
      <c r="CA364" s="645"/>
      <c r="CB364" s="1826"/>
      <c r="CC364" s="645"/>
      <c r="CD364" s="1826"/>
      <c r="CE364" s="646"/>
      <c r="CG364" s="33"/>
      <c r="CH364" s="1979"/>
      <c r="CI364" s="1826"/>
      <c r="CJ364" s="1826"/>
      <c r="CK364" s="645"/>
      <c r="CL364" s="1826"/>
      <c r="CM364" s="645"/>
      <c r="CN364" s="1826"/>
      <c r="CO364" s="645"/>
      <c r="CP364" s="1826"/>
      <c r="CQ364" s="646"/>
      <c r="CR364" s="645"/>
      <c r="CS364" s="645"/>
      <c r="CT364" s="1826"/>
      <c r="CU364" s="645"/>
      <c r="CV364" s="1826"/>
      <c r="CW364" s="646"/>
    </row>
    <row r="365" spans="1:101">
      <c r="A365" s="1037" t="s">
        <v>151</v>
      </c>
      <c r="B365" s="1037" t="s">
        <v>149</v>
      </c>
      <c r="C365" s="254"/>
      <c r="D365" s="587"/>
      <c r="E365" s="71"/>
      <c r="F365" s="1041"/>
      <c r="G365" s="1041"/>
      <c r="H365" s="1041"/>
      <c r="I365" s="1041"/>
      <c r="J365" s="1041"/>
      <c r="K365" s="1041"/>
      <c r="L365" s="59">
        <f>SUM(G365:K365)</f>
        <v>0</v>
      </c>
      <c r="M365" s="989"/>
      <c r="N365" s="1979"/>
      <c r="O365" s="1826"/>
      <c r="P365" s="1826"/>
      <c r="Q365" s="645"/>
      <c r="R365" s="1826"/>
      <c r="S365" s="645"/>
      <c r="T365" s="1826"/>
      <c r="U365" s="645"/>
      <c r="V365" s="1826"/>
      <c r="W365" s="646"/>
      <c r="X365" s="645"/>
      <c r="Y365" s="645"/>
      <c r="Z365" s="1826"/>
      <c r="AA365" s="645"/>
      <c r="AB365" s="1826"/>
      <c r="AC365" s="646"/>
      <c r="AE365" s="33"/>
      <c r="AF365" s="1979"/>
      <c r="AG365" s="1826"/>
      <c r="AH365" s="1826"/>
      <c r="AI365" s="645"/>
      <c r="AJ365" s="1826"/>
      <c r="AK365" s="645"/>
      <c r="AL365" s="1826"/>
      <c r="AM365" s="645"/>
      <c r="AN365" s="1826"/>
      <c r="AO365" s="646"/>
      <c r="AP365" s="645"/>
      <c r="AQ365" s="645"/>
      <c r="AR365" s="1826"/>
      <c r="AS365" s="645"/>
      <c r="AT365" s="1826"/>
      <c r="AU365" s="646"/>
      <c r="AW365" s="33"/>
      <c r="AX365" s="1979"/>
      <c r="AY365" s="1826"/>
      <c r="AZ365" s="1826"/>
      <c r="BA365" s="645"/>
      <c r="BB365" s="1826"/>
      <c r="BC365" s="645"/>
      <c r="BD365" s="1826"/>
      <c r="BE365" s="645"/>
      <c r="BF365" s="1826"/>
      <c r="BG365" s="646"/>
      <c r="BH365" s="645"/>
      <c r="BI365" s="645"/>
      <c r="BJ365" s="1826"/>
      <c r="BK365" s="645"/>
      <c r="BL365" s="1826"/>
      <c r="BM365" s="646"/>
      <c r="BO365" s="33"/>
      <c r="BP365" s="1979"/>
      <c r="BQ365" s="1826"/>
      <c r="BR365" s="1826"/>
      <c r="BS365" s="645"/>
      <c r="BT365" s="1826"/>
      <c r="BU365" s="645"/>
      <c r="BV365" s="1826"/>
      <c r="BW365" s="645"/>
      <c r="BX365" s="1826"/>
      <c r="BY365" s="646"/>
      <c r="BZ365" s="645"/>
      <c r="CA365" s="645"/>
      <c r="CB365" s="1826"/>
      <c r="CC365" s="645"/>
      <c r="CD365" s="1826"/>
      <c r="CE365" s="646"/>
      <c r="CG365" s="33"/>
      <c r="CH365" s="1979"/>
      <c r="CI365" s="1826"/>
      <c r="CJ365" s="1826"/>
      <c r="CK365" s="645"/>
      <c r="CL365" s="1826"/>
      <c r="CM365" s="645"/>
      <c r="CN365" s="1826"/>
      <c r="CO365" s="645"/>
      <c r="CP365" s="1826"/>
      <c r="CQ365" s="646"/>
      <c r="CR365" s="645"/>
      <c r="CS365" s="645"/>
      <c r="CT365" s="1826"/>
      <c r="CU365" s="645"/>
      <c r="CV365" s="1826"/>
      <c r="CW365" s="646"/>
    </row>
    <row r="366" spans="1:101">
      <c r="A366" s="1037" t="s">
        <v>151</v>
      </c>
      <c r="B366" s="1037" t="s">
        <v>150</v>
      </c>
      <c r="C366" s="254"/>
      <c r="D366" s="587"/>
      <c r="E366" s="71"/>
      <c r="F366" s="208">
        <f t="shared" ref="F366:L366" si="588">IF(ISERROR(F365/F364),0,F365/F364)</f>
        <v>0</v>
      </c>
      <c r="G366" s="208">
        <f t="shared" si="588"/>
        <v>0</v>
      </c>
      <c r="H366" s="208">
        <f t="shared" si="588"/>
        <v>0</v>
      </c>
      <c r="I366" s="208">
        <f t="shared" si="588"/>
        <v>0</v>
      </c>
      <c r="J366" s="208">
        <f t="shared" si="588"/>
        <v>0</v>
      </c>
      <c r="K366" s="208">
        <f t="shared" si="588"/>
        <v>0</v>
      </c>
      <c r="L366" s="1827">
        <f t="shared" si="588"/>
        <v>0</v>
      </c>
      <c r="M366" s="989"/>
      <c r="N366" s="1979"/>
      <c r="O366" s="1828"/>
      <c r="P366" s="1826"/>
      <c r="Q366" s="645"/>
      <c r="R366" s="1826"/>
      <c r="S366" s="645"/>
      <c r="T366" s="1826"/>
      <c r="U366" s="645"/>
      <c r="V366" s="1826"/>
      <c r="W366" s="646"/>
      <c r="X366" s="645"/>
      <c r="Y366" s="645"/>
      <c r="Z366" s="1826"/>
      <c r="AA366" s="645"/>
      <c r="AB366" s="1826"/>
      <c r="AC366" s="646"/>
      <c r="AE366" s="33"/>
      <c r="AF366" s="1979"/>
      <c r="AG366" s="1828"/>
      <c r="AH366" s="1826"/>
      <c r="AI366" s="645"/>
      <c r="AJ366" s="1826"/>
      <c r="AK366" s="645"/>
      <c r="AL366" s="1826"/>
      <c r="AM366" s="645"/>
      <c r="AN366" s="1826"/>
      <c r="AO366" s="646"/>
      <c r="AP366" s="645"/>
      <c r="AQ366" s="645"/>
      <c r="AR366" s="1826"/>
      <c r="AS366" s="645"/>
      <c r="AT366" s="1826"/>
      <c r="AU366" s="646"/>
      <c r="AW366" s="33"/>
      <c r="AX366" s="1979"/>
      <c r="AY366" s="1828"/>
      <c r="AZ366" s="1826"/>
      <c r="BA366" s="645"/>
      <c r="BB366" s="1826"/>
      <c r="BC366" s="645"/>
      <c r="BD366" s="1826"/>
      <c r="BE366" s="645"/>
      <c r="BF366" s="1826"/>
      <c r="BG366" s="646"/>
      <c r="BH366" s="645"/>
      <c r="BI366" s="645"/>
      <c r="BJ366" s="1826"/>
      <c r="BK366" s="645"/>
      <c r="BL366" s="1826"/>
      <c r="BM366" s="646"/>
      <c r="BO366" s="33"/>
      <c r="BP366" s="1979"/>
      <c r="BQ366" s="1828"/>
      <c r="BR366" s="1826"/>
      <c r="BS366" s="645"/>
      <c r="BT366" s="1826"/>
      <c r="BU366" s="645"/>
      <c r="BV366" s="1826"/>
      <c r="BW366" s="645"/>
      <c r="BX366" s="1826"/>
      <c r="BY366" s="646"/>
      <c r="BZ366" s="645"/>
      <c r="CA366" s="645"/>
      <c r="CB366" s="1826"/>
      <c r="CC366" s="645"/>
      <c r="CD366" s="1826"/>
      <c r="CE366" s="646"/>
      <c r="CG366" s="33"/>
      <c r="CH366" s="1979"/>
      <c r="CI366" s="1828"/>
      <c r="CJ366" s="1826"/>
      <c r="CK366" s="645"/>
      <c r="CL366" s="1826"/>
      <c r="CM366" s="645"/>
      <c r="CN366" s="1826"/>
      <c r="CO366" s="645"/>
      <c r="CP366" s="1826"/>
      <c r="CQ366" s="646"/>
      <c r="CR366" s="645"/>
      <c r="CS366" s="645"/>
      <c r="CT366" s="1826"/>
      <c r="CU366" s="645"/>
      <c r="CV366" s="1826"/>
      <c r="CW366" s="646"/>
    </row>
    <row r="367" spans="1:101">
      <c r="A367" s="1280" t="s">
        <v>1338</v>
      </c>
      <c r="F367" s="1829">
        <f t="shared" ref="F367:K367" si="589">IF(F342&gt;0,IF(F364&gt;=(0.75*SUM(F342,F346,F349,F352,F355,F358,F361,F364)),"Allowed","Disallowed"),0)</f>
        <v>0</v>
      </c>
      <c r="G367" s="1829">
        <f t="shared" si="589"/>
        <v>0</v>
      </c>
      <c r="H367" s="1829">
        <f t="shared" si="589"/>
        <v>0</v>
      </c>
      <c r="I367" s="1829">
        <f t="shared" si="589"/>
        <v>0</v>
      </c>
      <c r="J367" s="1829">
        <f t="shared" si="589"/>
        <v>0</v>
      </c>
      <c r="K367" s="1829">
        <f t="shared" si="589"/>
        <v>0</v>
      </c>
      <c r="L367" s="1822"/>
      <c r="M367" s="989"/>
      <c r="N367" s="1979"/>
      <c r="O367" s="574">
        <f>O343</f>
        <v>0</v>
      </c>
      <c r="P367" s="574">
        <f t="shared" ref="P367:R367" si="590">P343</f>
        <v>0</v>
      </c>
      <c r="Q367" s="1830">
        <f t="shared" si="590"/>
        <v>0</v>
      </c>
      <c r="R367" s="574">
        <f t="shared" si="590"/>
        <v>0</v>
      </c>
      <c r="S367" s="587"/>
      <c r="T367" s="574">
        <f>T343</f>
        <v>0</v>
      </c>
      <c r="U367" s="1830">
        <f t="shared" ref="U367:W367" si="591">U343</f>
        <v>0</v>
      </c>
      <c r="V367" s="574">
        <f t="shared" si="591"/>
        <v>0</v>
      </c>
      <c r="W367" s="584">
        <f t="shared" si="591"/>
        <v>0</v>
      </c>
      <c r="X367" s="1822"/>
      <c r="Y367" s="1037" t="s">
        <v>1620</v>
      </c>
      <c r="Z367" s="574">
        <f>IF(AD343="disallowed",0,Z343)</f>
        <v>0</v>
      </c>
      <c r="AA367" s="574">
        <f>IF(AD343="disallowed",0,AA343)</f>
        <v>0</v>
      </c>
      <c r="AB367" s="574">
        <f>IF(AD343="disallowed",0,AB343)</f>
        <v>0</v>
      </c>
      <c r="AC367" s="574">
        <f>IF(AD343="disallowed",0,AC343)</f>
        <v>0</v>
      </c>
      <c r="AE367" s="33"/>
      <c r="AF367" s="1979"/>
      <c r="AG367" s="574">
        <f>AG343</f>
        <v>0</v>
      </c>
      <c r="AH367" s="574">
        <f t="shared" ref="AH367:AJ367" si="592">AH343</f>
        <v>0</v>
      </c>
      <c r="AI367" s="1830">
        <f t="shared" si="592"/>
        <v>0</v>
      </c>
      <c r="AJ367" s="574">
        <f t="shared" si="592"/>
        <v>0</v>
      </c>
      <c r="AK367" s="587"/>
      <c r="AL367" s="574">
        <f>AL343</f>
        <v>0</v>
      </c>
      <c r="AM367" s="1830">
        <f t="shared" ref="AM367:AO367" si="593">AM343</f>
        <v>0</v>
      </c>
      <c r="AN367" s="574">
        <f t="shared" si="593"/>
        <v>0</v>
      </c>
      <c r="AO367" s="584">
        <f t="shared" si="593"/>
        <v>0</v>
      </c>
      <c r="AP367" s="1822"/>
      <c r="AQ367" s="1037" t="s">
        <v>1620</v>
      </c>
      <c r="AR367" s="574">
        <f>IF(AV343="disallowed",0,AR343)</f>
        <v>0</v>
      </c>
      <c r="AS367" s="574">
        <f>IF(AV343="disallowed",0,AS343)</f>
        <v>0</v>
      </c>
      <c r="AT367" s="574">
        <f>IF(AV343="disallowed",0,AT343)</f>
        <v>0</v>
      </c>
      <c r="AU367" s="574">
        <f>IF(AV343="disallowed",0,AU343)</f>
        <v>0</v>
      </c>
      <c r="AW367" s="33"/>
      <c r="AX367" s="1979"/>
      <c r="AY367" s="574">
        <f>AY343</f>
        <v>0</v>
      </c>
      <c r="AZ367" s="574">
        <f t="shared" ref="AZ367:BB367" si="594">AZ343</f>
        <v>0</v>
      </c>
      <c r="BA367" s="1830">
        <f t="shared" si="594"/>
        <v>0</v>
      </c>
      <c r="BB367" s="574">
        <f t="shared" si="594"/>
        <v>0</v>
      </c>
      <c r="BC367" s="587"/>
      <c r="BD367" s="574">
        <f>BD343</f>
        <v>0</v>
      </c>
      <c r="BE367" s="1830">
        <f t="shared" ref="BE367:BG367" si="595">BE343</f>
        <v>0</v>
      </c>
      <c r="BF367" s="574">
        <f t="shared" si="595"/>
        <v>0</v>
      </c>
      <c r="BG367" s="584">
        <f t="shared" si="595"/>
        <v>0</v>
      </c>
      <c r="BH367" s="1822"/>
      <c r="BI367" s="1037" t="s">
        <v>1620</v>
      </c>
      <c r="BJ367" s="574">
        <f>IF(BN343="disallowed",0,BJ343)</f>
        <v>0</v>
      </c>
      <c r="BK367" s="574">
        <f>IF(BN343="disallowed",0,BK343)</f>
        <v>0</v>
      </c>
      <c r="BL367" s="574">
        <f>IF(BN343="disallowed",0,BL343)</f>
        <v>0</v>
      </c>
      <c r="BM367" s="574">
        <f>IF(BN343="disallowed",0,BM343)</f>
        <v>0</v>
      </c>
      <c r="BO367" s="33"/>
      <c r="BP367" s="1979"/>
      <c r="BQ367" s="574">
        <f>BQ343</f>
        <v>0</v>
      </c>
      <c r="BR367" s="574">
        <f t="shared" ref="BR367:BT367" si="596">BR343</f>
        <v>0</v>
      </c>
      <c r="BS367" s="1830">
        <f t="shared" si="596"/>
        <v>0</v>
      </c>
      <c r="BT367" s="574">
        <f t="shared" si="596"/>
        <v>0</v>
      </c>
      <c r="BU367" s="587"/>
      <c r="BV367" s="574">
        <f>BV343</f>
        <v>0</v>
      </c>
      <c r="BW367" s="1830">
        <f t="shared" ref="BW367:BY367" si="597">BW343</f>
        <v>0</v>
      </c>
      <c r="BX367" s="574">
        <f t="shared" si="597"/>
        <v>0</v>
      </c>
      <c r="BY367" s="584">
        <f t="shared" si="597"/>
        <v>0</v>
      </c>
      <c r="BZ367" s="1822"/>
      <c r="CA367" s="1037" t="s">
        <v>1620</v>
      </c>
      <c r="CB367" s="574">
        <f>IF(CF343="disallowed",0,CB343)</f>
        <v>0</v>
      </c>
      <c r="CC367" s="574">
        <f>IF(CF343="disallowed",0,CC343)</f>
        <v>0</v>
      </c>
      <c r="CD367" s="574">
        <f>IF(CF343="disallowed",0,CD343)</f>
        <v>0</v>
      </c>
      <c r="CE367" s="574">
        <f>IF(CF343="disallowed",0,CE343)</f>
        <v>0</v>
      </c>
      <c r="CG367" s="33"/>
      <c r="CH367" s="1979"/>
      <c r="CI367" s="574">
        <f>CI343</f>
        <v>0</v>
      </c>
      <c r="CJ367" s="574">
        <f t="shared" ref="CJ367:CL367" si="598">CJ343</f>
        <v>0</v>
      </c>
      <c r="CK367" s="1830">
        <f t="shared" si="598"/>
        <v>0</v>
      </c>
      <c r="CL367" s="574">
        <f t="shared" si="598"/>
        <v>0</v>
      </c>
      <c r="CM367" s="587"/>
      <c r="CN367" s="574">
        <f>CN343</f>
        <v>0</v>
      </c>
      <c r="CO367" s="1830">
        <f t="shared" ref="CO367:CQ367" si="599">CO343</f>
        <v>0</v>
      </c>
      <c r="CP367" s="574">
        <f t="shared" si="599"/>
        <v>0</v>
      </c>
      <c r="CQ367" s="584">
        <f t="shared" si="599"/>
        <v>0</v>
      </c>
      <c r="CR367" s="1822"/>
      <c r="CS367" s="1037" t="s">
        <v>1620</v>
      </c>
      <c r="CT367" s="574">
        <f>IF(CX343="disallowed",0,CT343)</f>
        <v>0</v>
      </c>
      <c r="CU367" s="574">
        <f>IF(CX343="disallowed",0,CU343)</f>
        <v>0</v>
      </c>
      <c r="CV367" s="574">
        <f>IF(CX343="disallowed",0,CV343)</f>
        <v>0</v>
      </c>
      <c r="CW367" s="574">
        <f>IF(CX343="disallowed",0,CW343)</f>
        <v>0</v>
      </c>
    </row>
    <row r="368" spans="1:101" ht="38.25">
      <c r="M368" s="989"/>
      <c r="N368" s="1979"/>
      <c r="O368" s="1814" t="s">
        <v>1601</v>
      </c>
      <c r="P368" s="1814"/>
      <c r="Q368" s="1814"/>
      <c r="R368" s="1814"/>
      <c r="S368" s="580"/>
      <c r="T368" s="1814" t="s">
        <v>1603</v>
      </c>
      <c r="U368" s="1814"/>
      <c r="V368" s="1814"/>
      <c r="W368" s="1814"/>
      <c r="X368" s="1815"/>
      <c r="Y368" s="1815"/>
      <c r="Z368" s="1816" t="s">
        <v>1337</v>
      </c>
      <c r="AA368" s="1816"/>
      <c r="AB368" s="1816"/>
      <c r="AC368" s="1816"/>
      <c r="AE368" s="33"/>
      <c r="AF368" s="1979"/>
      <c r="AG368" s="1814" t="s">
        <v>1601</v>
      </c>
      <c r="AH368" s="1814"/>
      <c r="AI368" s="1814"/>
      <c r="AJ368" s="1814"/>
      <c r="AK368" s="580"/>
      <c r="AL368" s="1814" t="s">
        <v>1603</v>
      </c>
      <c r="AM368" s="1814"/>
      <c r="AN368" s="1814"/>
      <c r="AO368" s="1814"/>
      <c r="AP368" s="1815"/>
      <c r="AQ368" s="1815"/>
      <c r="AR368" s="1816" t="s">
        <v>1337</v>
      </c>
      <c r="AS368" s="1816"/>
      <c r="AT368" s="1816"/>
      <c r="AU368" s="1816"/>
      <c r="AW368" s="33"/>
      <c r="AX368" s="1979"/>
      <c r="AY368" s="1814" t="s">
        <v>1601</v>
      </c>
      <c r="AZ368" s="1814"/>
      <c r="BA368" s="1814"/>
      <c r="BB368" s="1814"/>
      <c r="BC368" s="580"/>
      <c r="BD368" s="1814" t="s">
        <v>1603</v>
      </c>
      <c r="BE368" s="1814"/>
      <c r="BF368" s="1814"/>
      <c r="BG368" s="1814"/>
      <c r="BH368" s="1815"/>
      <c r="BI368" s="1815"/>
      <c r="BJ368" s="1816" t="s">
        <v>1337</v>
      </c>
      <c r="BK368" s="1816"/>
      <c r="BL368" s="1816"/>
      <c r="BM368" s="1816"/>
      <c r="BO368" s="33"/>
      <c r="BP368" s="1979"/>
      <c r="BQ368" s="1814" t="s">
        <v>1601</v>
      </c>
      <c r="BR368" s="1814"/>
      <c r="BS368" s="1814"/>
      <c r="BT368" s="1814"/>
      <c r="BU368" s="580"/>
      <c r="BV368" s="1814" t="s">
        <v>1603</v>
      </c>
      <c r="BW368" s="1814"/>
      <c r="BX368" s="1814"/>
      <c r="BY368" s="1814"/>
      <c r="BZ368" s="1815"/>
      <c r="CA368" s="1815"/>
      <c r="CB368" s="1816" t="s">
        <v>1337</v>
      </c>
      <c r="CC368" s="1816"/>
      <c r="CD368" s="1816"/>
      <c r="CE368" s="1816"/>
      <c r="CG368" s="33"/>
      <c r="CH368" s="1979"/>
      <c r="CI368" s="1814" t="s">
        <v>1601</v>
      </c>
      <c r="CJ368" s="1814"/>
      <c r="CK368" s="1814"/>
      <c r="CL368" s="1814"/>
      <c r="CM368" s="580"/>
      <c r="CN368" s="1814" t="s">
        <v>1603</v>
      </c>
      <c r="CO368" s="1814"/>
      <c r="CP368" s="1814"/>
      <c r="CQ368" s="1814"/>
      <c r="CR368" s="1815"/>
      <c r="CS368" s="1815"/>
      <c r="CT368" s="1816" t="s">
        <v>1337</v>
      </c>
      <c r="CU368" s="1816"/>
      <c r="CV368" s="1816"/>
      <c r="CW368" s="1816"/>
    </row>
    <row r="369" spans="1:102" ht="51">
      <c r="A369" s="583" t="str">
        <f>Cover!C34</f>
        <v>- none -</v>
      </c>
      <c r="M369" s="989"/>
      <c r="N369" s="1979"/>
      <c r="O369" s="1042" t="s">
        <v>1309</v>
      </c>
      <c r="P369" s="1817" t="s">
        <v>1602</v>
      </c>
      <c r="Q369" s="1817" t="s">
        <v>199</v>
      </c>
      <c r="R369" s="1817" t="s">
        <v>317</v>
      </c>
      <c r="S369" s="1310"/>
      <c r="T369" s="1042" t="s">
        <v>1309</v>
      </c>
      <c r="U369" s="1817" t="s">
        <v>1602</v>
      </c>
      <c r="V369" s="1817" t="s">
        <v>199</v>
      </c>
      <c r="W369" s="1817" t="s">
        <v>317</v>
      </c>
      <c r="X369" s="1310"/>
      <c r="Y369" s="1036"/>
      <c r="Z369" s="1042" t="s">
        <v>1309</v>
      </c>
      <c r="AA369" s="1817" t="s">
        <v>1602</v>
      </c>
      <c r="AB369" s="1817" t="s">
        <v>199</v>
      </c>
      <c r="AC369" s="1817" t="s">
        <v>317</v>
      </c>
      <c r="AE369" s="33"/>
      <c r="AF369" s="1979"/>
      <c r="AG369" s="1042" t="s">
        <v>1309</v>
      </c>
      <c r="AH369" s="1817" t="s">
        <v>1602</v>
      </c>
      <c r="AI369" s="1817" t="s">
        <v>199</v>
      </c>
      <c r="AJ369" s="1817" t="s">
        <v>317</v>
      </c>
      <c r="AK369" s="1310"/>
      <c r="AL369" s="1042" t="s">
        <v>1309</v>
      </c>
      <c r="AM369" s="1817" t="s">
        <v>1602</v>
      </c>
      <c r="AN369" s="1817" t="s">
        <v>199</v>
      </c>
      <c r="AO369" s="1817" t="s">
        <v>317</v>
      </c>
      <c r="AP369" s="1310"/>
      <c r="AQ369" s="1036"/>
      <c r="AR369" s="1042" t="s">
        <v>1309</v>
      </c>
      <c r="AS369" s="1817" t="s">
        <v>1602</v>
      </c>
      <c r="AT369" s="1817" t="s">
        <v>199</v>
      </c>
      <c r="AU369" s="1817" t="s">
        <v>317</v>
      </c>
      <c r="AW369" s="33"/>
      <c r="AX369" s="1979"/>
      <c r="AY369" s="1042" t="s">
        <v>1309</v>
      </c>
      <c r="AZ369" s="1817" t="s">
        <v>1602</v>
      </c>
      <c r="BA369" s="1817" t="s">
        <v>199</v>
      </c>
      <c r="BB369" s="1817" t="s">
        <v>317</v>
      </c>
      <c r="BC369" s="1310"/>
      <c r="BD369" s="1042" t="s">
        <v>1309</v>
      </c>
      <c r="BE369" s="1817" t="s">
        <v>1602</v>
      </c>
      <c r="BF369" s="1817" t="s">
        <v>199</v>
      </c>
      <c r="BG369" s="1817" t="s">
        <v>317</v>
      </c>
      <c r="BH369" s="1310"/>
      <c r="BI369" s="1036"/>
      <c r="BJ369" s="1042" t="s">
        <v>1309</v>
      </c>
      <c r="BK369" s="1817" t="s">
        <v>1602</v>
      </c>
      <c r="BL369" s="1817" t="s">
        <v>199</v>
      </c>
      <c r="BM369" s="1817" t="s">
        <v>317</v>
      </c>
      <c r="BO369" s="33"/>
      <c r="BP369" s="1979"/>
      <c r="BQ369" s="1042" t="s">
        <v>1309</v>
      </c>
      <c r="BR369" s="1817" t="s">
        <v>1602</v>
      </c>
      <c r="BS369" s="1817" t="s">
        <v>199</v>
      </c>
      <c r="BT369" s="1817" t="s">
        <v>317</v>
      </c>
      <c r="BU369" s="1310"/>
      <c r="BV369" s="1042" t="s">
        <v>1309</v>
      </c>
      <c r="BW369" s="1817" t="s">
        <v>1602</v>
      </c>
      <c r="BX369" s="1817" t="s">
        <v>199</v>
      </c>
      <c r="BY369" s="1817" t="s">
        <v>317</v>
      </c>
      <c r="BZ369" s="1310"/>
      <c r="CA369" s="1036"/>
      <c r="CB369" s="1042" t="s">
        <v>1309</v>
      </c>
      <c r="CC369" s="1817" t="s">
        <v>1602</v>
      </c>
      <c r="CD369" s="1817" t="s">
        <v>199</v>
      </c>
      <c r="CE369" s="1817" t="s">
        <v>317</v>
      </c>
      <c r="CG369" s="33"/>
      <c r="CH369" s="1979"/>
      <c r="CI369" s="1042" t="s">
        <v>1309</v>
      </c>
      <c r="CJ369" s="1817" t="s">
        <v>1602</v>
      </c>
      <c r="CK369" s="1817" t="s">
        <v>199</v>
      </c>
      <c r="CL369" s="1817" t="s">
        <v>317</v>
      </c>
      <c r="CM369" s="1310"/>
      <c r="CN369" s="1042" t="s">
        <v>1309</v>
      </c>
      <c r="CO369" s="1817" t="s">
        <v>1602</v>
      </c>
      <c r="CP369" s="1817" t="s">
        <v>199</v>
      </c>
      <c r="CQ369" s="1817" t="s">
        <v>317</v>
      </c>
      <c r="CR369" s="1310"/>
      <c r="CS369" s="1036"/>
      <c r="CT369" s="1042" t="s">
        <v>1309</v>
      </c>
      <c r="CU369" s="1817" t="s">
        <v>1602</v>
      </c>
      <c r="CV369" s="1817" t="s">
        <v>199</v>
      </c>
      <c r="CW369" s="1817" t="s">
        <v>317</v>
      </c>
    </row>
    <row r="370" spans="1:102">
      <c r="A370" s="49" t="s">
        <v>147</v>
      </c>
      <c r="B370" s="1037" t="s">
        <v>148</v>
      </c>
      <c r="C370" s="254"/>
      <c r="D370" s="587"/>
      <c r="E370" s="71"/>
      <c r="F370" s="1041"/>
      <c r="G370" s="1041"/>
      <c r="H370" s="1041"/>
      <c r="I370" s="1041"/>
      <c r="J370" s="1041"/>
      <c r="K370" s="1041"/>
      <c r="L370" s="59">
        <f>SUM(G370:K370)</f>
        <v>0</v>
      </c>
      <c r="M370" s="989"/>
      <c r="N370" s="1979"/>
      <c r="O370" s="250"/>
      <c r="P370" s="250"/>
      <c r="Q370" s="580"/>
      <c r="R370" s="250"/>
      <c r="S370" s="580"/>
      <c r="T370" s="250"/>
      <c r="U370" s="580"/>
      <c r="V370" s="250"/>
      <c r="W370" s="1818"/>
      <c r="X370" s="580"/>
      <c r="Y370" s="580"/>
      <c r="Z370" s="250"/>
      <c r="AA370" s="580"/>
      <c r="AB370" s="250"/>
      <c r="AC370" s="1818"/>
      <c r="AE370" s="33"/>
      <c r="AF370" s="1979"/>
      <c r="AG370" s="250"/>
      <c r="AH370" s="250"/>
      <c r="AI370" s="580"/>
      <c r="AJ370" s="250"/>
      <c r="AK370" s="580"/>
      <c r="AL370" s="250"/>
      <c r="AM370" s="580"/>
      <c r="AN370" s="250"/>
      <c r="AO370" s="1818"/>
      <c r="AP370" s="580"/>
      <c r="AQ370" s="580"/>
      <c r="AR370" s="250"/>
      <c r="AS370" s="580"/>
      <c r="AT370" s="250"/>
      <c r="AU370" s="1818"/>
      <c r="AW370" s="33"/>
      <c r="AX370" s="1979"/>
      <c r="AY370" s="250"/>
      <c r="AZ370" s="250"/>
      <c r="BA370" s="580"/>
      <c r="BB370" s="250"/>
      <c r="BC370" s="580"/>
      <c r="BD370" s="250"/>
      <c r="BE370" s="580"/>
      <c r="BF370" s="250"/>
      <c r="BG370" s="1818"/>
      <c r="BH370" s="580"/>
      <c r="BI370" s="580"/>
      <c r="BJ370" s="250"/>
      <c r="BK370" s="580"/>
      <c r="BL370" s="250"/>
      <c r="BM370" s="1818"/>
      <c r="BO370" s="33"/>
      <c r="BP370" s="1979"/>
      <c r="BQ370" s="250"/>
      <c r="BR370" s="250"/>
      <c r="BS370" s="580"/>
      <c r="BT370" s="250"/>
      <c r="BU370" s="580"/>
      <c r="BV370" s="250"/>
      <c r="BW370" s="580"/>
      <c r="BX370" s="250"/>
      <c r="BY370" s="1818"/>
      <c r="BZ370" s="580"/>
      <c r="CA370" s="580"/>
      <c r="CB370" s="250"/>
      <c r="CC370" s="580"/>
      <c r="CD370" s="250"/>
      <c r="CE370" s="1818"/>
      <c r="CG370" s="33"/>
      <c r="CH370" s="1979"/>
      <c r="CI370" s="250"/>
      <c r="CJ370" s="250"/>
      <c r="CK370" s="580"/>
      <c r="CL370" s="250"/>
      <c r="CM370" s="580"/>
      <c r="CN370" s="250"/>
      <c r="CO370" s="580"/>
      <c r="CP370" s="250"/>
      <c r="CQ370" s="1818"/>
      <c r="CR370" s="580"/>
      <c r="CS370" s="580"/>
      <c r="CT370" s="250"/>
      <c r="CU370" s="580"/>
      <c r="CV370" s="250"/>
      <c r="CW370" s="1818"/>
    </row>
    <row r="371" spans="1:102">
      <c r="A371" s="49" t="s">
        <v>147</v>
      </c>
      <c r="B371" s="1037" t="s">
        <v>149</v>
      </c>
      <c r="C371" s="254"/>
      <c r="D371" s="587"/>
      <c r="E371" s="71"/>
      <c r="F371" s="1041"/>
      <c r="G371" s="1041"/>
      <c r="H371" s="1041"/>
      <c r="I371" s="1041"/>
      <c r="J371" s="1041"/>
      <c r="K371" s="1041"/>
      <c r="L371" s="59">
        <f>SUM(G371:K371)</f>
        <v>0</v>
      </c>
      <c r="M371" s="989"/>
      <c r="N371" s="1979"/>
      <c r="O371" s="583">
        <f>'C1 - Costs Matrix 2011'!$W$74+'C1 - Costs Matrix 2011'!$Q$74</f>
        <v>0</v>
      </c>
      <c r="P371" s="583">
        <f>'C1 - Costs Matrix 2011'!$AQ$74</f>
        <v>0</v>
      </c>
      <c r="Q371" s="1819">
        <f>'C1 - Costs Matrix 2011'!$AG$74</f>
        <v>0</v>
      </c>
      <c r="R371" s="583">
        <f>'C1 - Costs Matrix 2011'!$AP$74</f>
        <v>0</v>
      </c>
      <c r="S371" s="587"/>
      <c r="T371" s="1820"/>
      <c r="U371" s="1821"/>
      <c r="V371" s="14"/>
      <c r="W371" s="1821"/>
      <c r="X371" s="1822"/>
      <c r="Y371" s="1389" t="s">
        <v>1622</v>
      </c>
      <c r="Z371" s="1823">
        <f>O371-T371</f>
        <v>0</v>
      </c>
      <c r="AA371" s="1824">
        <f t="shared" ref="AA371:AC371" si="600">P371-U371</f>
        <v>0</v>
      </c>
      <c r="AB371" s="1823">
        <f t="shared" si="600"/>
        <v>0</v>
      </c>
      <c r="AC371" s="1825">
        <f t="shared" si="600"/>
        <v>0</v>
      </c>
      <c r="AD371" s="1829">
        <f>G395</f>
        <v>0</v>
      </c>
      <c r="AE371" s="33"/>
      <c r="AF371" s="1979"/>
      <c r="AG371" s="583">
        <f>'C1 - Costs Matrix 2012'!$W$74+'C1 - Costs Matrix 2012'!$Q$74</f>
        <v>0</v>
      </c>
      <c r="AH371" s="583">
        <f>'C1 - Costs Matrix 2012'!$AQ$74</f>
        <v>0</v>
      </c>
      <c r="AI371" s="1819">
        <f>'C1 - Costs Matrix 2012'!$AG$74</f>
        <v>0</v>
      </c>
      <c r="AJ371" s="583">
        <f>'C1 - Costs Matrix 2012'!$AP$74</f>
        <v>0</v>
      </c>
      <c r="AK371" s="587"/>
      <c r="AL371" s="1820"/>
      <c r="AM371" s="1821"/>
      <c r="AN371" s="14"/>
      <c r="AO371" s="1821"/>
      <c r="AP371" s="1822"/>
      <c r="AQ371" s="1389" t="s">
        <v>1622</v>
      </c>
      <c r="AR371" s="1823">
        <f>AG371-AL371</f>
        <v>0</v>
      </c>
      <c r="AS371" s="1824">
        <f t="shared" ref="AS371" si="601">AH371-AM371</f>
        <v>0</v>
      </c>
      <c r="AT371" s="1823">
        <f t="shared" ref="AT371" si="602">AI371-AN371</f>
        <v>0</v>
      </c>
      <c r="AU371" s="1825">
        <f t="shared" ref="AU371" si="603">AJ371-AO371</f>
        <v>0</v>
      </c>
      <c r="AV371" s="1829">
        <f>H395</f>
        <v>0</v>
      </c>
      <c r="AW371" s="33"/>
      <c r="AX371" s="1979"/>
      <c r="AY371" s="583">
        <f>'C1 - Costs Matrix 2013'!$W$74+'C1 - Costs Matrix 2013'!$Q$74</f>
        <v>0</v>
      </c>
      <c r="AZ371" s="583">
        <f>'C1 - Costs Matrix 2013'!$AQ$74</f>
        <v>0</v>
      </c>
      <c r="BA371" s="1819">
        <f>'C1 - Costs Matrix 2013'!$AG$74</f>
        <v>0</v>
      </c>
      <c r="BB371" s="583">
        <f>'C1 - Costs Matrix 2013'!$AP$74</f>
        <v>0</v>
      </c>
      <c r="BC371" s="587"/>
      <c r="BD371" s="1820"/>
      <c r="BE371" s="1821"/>
      <c r="BF371" s="14"/>
      <c r="BG371" s="1821"/>
      <c r="BH371" s="1822"/>
      <c r="BI371" s="1389" t="s">
        <v>1622</v>
      </c>
      <c r="BJ371" s="1823">
        <f>AY371-BD371</f>
        <v>0</v>
      </c>
      <c r="BK371" s="1824">
        <f t="shared" ref="BK371" si="604">AZ371-BE371</f>
        <v>0</v>
      </c>
      <c r="BL371" s="1823">
        <f t="shared" ref="BL371" si="605">BA371-BF371</f>
        <v>0</v>
      </c>
      <c r="BM371" s="1825">
        <f t="shared" ref="BM371" si="606">BB371-BG371</f>
        <v>0</v>
      </c>
      <c r="BN371" s="1829">
        <f>I395</f>
        <v>0</v>
      </c>
      <c r="BO371" s="33"/>
      <c r="BP371" s="1979"/>
      <c r="BQ371" s="583">
        <f>'C1 - Costs Matrix 2014'!$W$74+'C1 - Costs Matrix 2014'!$Q$74</f>
        <v>0</v>
      </c>
      <c r="BR371" s="583">
        <f>'C1 - Costs Matrix 2014'!$AQ$74</f>
        <v>0</v>
      </c>
      <c r="BS371" s="1819">
        <f>'C1 - Costs Matrix 2014'!$AG$74</f>
        <v>0</v>
      </c>
      <c r="BT371" s="583">
        <f>'C1 - Costs Matrix 2014'!$AP$74</f>
        <v>0</v>
      </c>
      <c r="BU371" s="587"/>
      <c r="BV371" s="1820"/>
      <c r="BW371" s="1821"/>
      <c r="BX371" s="14"/>
      <c r="BY371" s="1821"/>
      <c r="BZ371" s="1822"/>
      <c r="CA371" s="1389" t="s">
        <v>1622</v>
      </c>
      <c r="CB371" s="1823">
        <f>BQ371-BV371</f>
        <v>0</v>
      </c>
      <c r="CC371" s="1824">
        <f t="shared" ref="CC371" si="607">BR371-BW371</f>
        <v>0</v>
      </c>
      <c r="CD371" s="1823">
        <f t="shared" ref="CD371" si="608">BS371-BX371</f>
        <v>0</v>
      </c>
      <c r="CE371" s="1825">
        <f t="shared" ref="CE371" si="609">BT371-BY371</f>
        <v>0</v>
      </c>
      <c r="CF371" s="1829">
        <f>J395</f>
        <v>0</v>
      </c>
      <c r="CG371" s="33"/>
      <c r="CH371" s="1979"/>
      <c r="CI371" s="583">
        <f>'C1 - Costs Matrix 2015'!$W$74+'C1 - Costs Matrix 2015'!$Q$74</f>
        <v>0</v>
      </c>
      <c r="CJ371" s="583">
        <f>'C1 - Costs Matrix 2015'!$AQ$74</f>
        <v>0</v>
      </c>
      <c r="CK371" s="1819">
        <f>'C1 - Costs Matrix 2015'!$AG$74</f>
        <v>0</v>
      </c>
      <c r="CL371" s="583">
        <f>'C1 - Costs Matrix 2015'!$AP$74</f>
        <v>0</v>
      </c>
      <c r="CM371" s="587"/>
      <c r="CN371" s="1820"/>
      <c r="CO371" s="1821"/>
      <c r="CP371" s="14"/>
      <c r="CQ371" s="1821"/>
      <c r="CR371" s="1822"/>
      <c r="CS371" s="1389" t="s">
        <v>1622</v>
      </c>
      <c r="CT371" s="1823">
        <f>CI371-CN371</f>
        <v>0</v>
      </c>
      <c r="CU371" s="1824">
        <f t="shared" ref="CU371" si="610">CJ371-CO371</f>
        <v>0</v>
      </c>
      <c r="CV371" s="1823">
        <f t="shared" ref="CV371" si="611">CK371-CP371</f>
        <v>0</v>
      </c>
      <c r="CW371" s="1825">
        <f t="shared" ref="CW371" si="612">CL371-CQ371</f>
        <v>0</v>
      </c>
      <c r="CX371" s="1829">
        <f>K395</f>
        <v>0</v>
      </c>
    </row>
    <row r="372" spans="1:102">
      <c r="A372" s="49" t="s">
        <v>147</v>
      </c>
      <c r="B372" s="1037" t="s">
        <v>150</v>
      </c>
      <c r="C372" s="254"/>
      <c r="D372" s="587"/>
      <c r="E372" s="71"/>
      <c r="F372" s="208">
        <f t="shared" ref="F372:L372" si="613">IF(ISERROR(F371/F370),0,F371/F370)</f>
        <v>0</v>
      </c>
      <c r="G372" s="208">
        <f t="shared" si="613"/>
        <v>0</v>
      </c>
      <c r="H372" s="208">
        <f t="shared" si="613"/>
        <v>0</v>
      </c>
      <c r="I372" s="208">
        <f t="shared" si="613"/>
        <v>0</v>
      </c>
      <c r="J372" s="208">
        <f t="shared" si="613"/>
        <v>0</v>
      </c>
      <c r="K372" s="208">
        <f t="shared" si="613"/>
        <v>0</v>
      </c>
      <c r="L372" s="208">
        <f t="shared" si="613"/>
        <v>0</v>
      </c>
      <c r="M372" s="989"/>
      <c r="N372" s="1979"/>
      <c r="O372" s="1826"/>
      <c r="P372" s="1826"/>
      <c r="Q372" s="645"/>
      <c r="R372" s="1826"/>
      <c r="S372" s="645"/>
      <c r="T372" s="1826"/>
      <c r="U372" s="645"/>
      <c r="V372" s="1826"/>
      <c r="W372" s="646"/>
      <c r="X372" s="645"/>
      <c r="Y372" s="645"/>
      <c r="Z372" s="1826"/>
      <c r="AA372" s="645"/>
      <c r="AB372" s="1826"/>
      <c r="AC372" s="646"/>
      <c r="AE372" s="33"/>
      <c r="AF372" s="1982"/>
      <c r="AG372" s="1826"/>
      <c r="AH372" s="1826"/>
      <c r="AI372" s="645"/>
      <c r="AJ372" s="1826"/>
      <c r="AK372" s="645"/>
      <c r="AL372" s="1826"/>
      <c r="AM372" s="645"/>
      <c r="AN372" s="1826"/>
      <c r="AO372" s="646"/>
      <c r="AP372" s="645"/>
      <c r="AQ372" s="645"/>
      <c r="AR372" s="1826"/>
      <c r="AS372" s="645"/>
      <c r="AT372" s="1826"/>
      <c r="AU372" s="646"/>
      <c r="AW372" s="33"/>
      <c r="AX372" s="1979"/>
      <c r="AY372" s="1826"/>
      <c r="AZ372" s="1826"/>
      <c r="BA372" s="645"/>
      <c r="BB372" s="1826"/>
      <c r="BC372" s="645"/>
      <c r="BD372" s="1826"/>
      <c r="BE372" s="645"/>
      <c r="BF372" s="1826"/>
      <c r="BG372" s="646"/>
      <c r="BH372" s="645"/>
      <c r="BI372" s="645"/>
      <c r="BJ372" s="1826"/>
      <c r="BK372" s="645"/>
      <c r="BL372" s="1826"/>
      <c r="BM372" s="646"/>
      <c r="BO372" s="33"/>
      <c r="BP372" s="1979"/>
      <c r="BQ372" s="1826"/>
      <c r="BR372" s="1826"/>
      <c r="BS372" s="645"/>
      <c r="BT372" s="1826"/>
      <c r="BU372" s="645"/>
      <c r="BV372" s="1826"/>
      <c r="BW372" s="645"/>
      <c r="BX372" s="1826"/>
      <c r="BY372" s="646"/>
      <c r="BZ372" s="645"/>
      <c r="CA372" s="645"/>
      <c r="CB372" s="1826"/>
      <c r="CC372" s="645"/>
      <c r="CD372" s="1826"/>
      <c r="CE372" s="646"/>
      <c r="CG372" s="33"/>
      <c r="CH372" s="1979"/>
      <c r="CI372" s="1826"/>
      <c r="CJ372" s="1826"/>
      <c r="CK372" s="645"/>
      <c r="CL372" s="1826"/>
      <c r="CM372" s="645"/>
      <c r="CN372" s="1826"/>
      <c r="CO372" s="645"/>
      <c r="CP372" s="1826"/>
      <c r="CQ372" s="646"/>
      <c r="CR372" s="645"/>
      <c r="CS372" s="645"/>
      <c r="CT372" s="1826"/>
      <c r="CU372" s="645"/>
      <c r="CV372" s="1826"/>
      <c r="CW372" s="646"/>
    </row>
    <row r="373" spans="1:102" ht="25.5">
      <c r="A373" s="1834" t="s">
        <v>1617</v>
      </c>
      <c r="B373" s="1037" t="s">
        <v>149</v>
      </c>
      <c r="C373" s="254"/>
      <c r="D373" s="587"/>
      <c r="E373" s="71"/>
      <c r="F373" s="1833"/>
      <c r="G373" s="1833"/>
      <c r="H373" s="1833"/>
      <c r="I373" s="1833"/>
      <c r="J373" s="1833"/>
      <c r="K373" s="1833"/>
      <c r="L373" s="208">
        <f>SUM(G373:K373)</f>
        <v>0</v>
      </c>
      <c r="M373" s="989"/>
      <c r="N373" s="1979"/>
      <c r="O373" s="14"/>
      <c r="P373" s="14"/>
      <c r="Q373" s="14"/>
      <c r="R373" s="14"/>
      <c r="S373" s="645"/>
      <c r="T373" s="1820"/>
      <c r="U373" s="14"/>
      <c r="V373" s="14"/>
      <c r="W373" s="14"/>
      <c r="X373" s="1822"/>
      <c r="Y373" s="1389"/>
      <c r="Z373" s="1823">
        <f>O373-T373</f>
        <v>0</v>
      </c>
      <c r="AA373" s="1824">
        <f t="shared" ref="AA373" si="614">P373-U373</f>
        <v>0</v>
      </c>
      <c r="AB373" s="1823">
        <f t="shared" ref="AB373" si="615">Q373-V373</f>
        <v>0</v>
      </c>
      <c r="AC373" s="1825">
        <f t="shared" ref="AC373" si="616">R373-W373</f>
        <v>0</v>
      </c>
      <c r="AE373" s="33"/>
      <c r="AF373" s="1982"/>
      <c r="AG373" s="14"/>
      <c r="AH373" s="14"/>
      <c r="AI373" s="14"/>
      <c r="AJ373" s="14"/>
      <c r="AK373" s="645"/>
      <c r="AL373" s="1820"/>
      <c r="AM373" s="14"/>
      <c r="AN373" s="14"/>
      <c r="AO373" s="14"/>
      <c r="AP373" s="1822"/>
      <c r="AQ373" s="1389"/>
      <c r="AR373" s="1823">
        <f>AG373-AL373</f>
        <v>0</v>
      </c>
      <c r="AS373" s="1824">
        <f t="shared" ref="AS373" si="617">AH373-AM373</f>
        <v>0</v>
      </c>
      <c r="AT373" s="1823">
        <f t="shared" ref="AT373" si="618">AI373-AN373</f>
        <v>0</v>
      </c>
      <c r="AU373" s="1825">
        <f t="shared" ref="AU373" si="619">AJ373-AO373</f>
        <v>0</v>
      </c>
      <c r="AW373" s="33"/>
      <c r="AX373" s="1979"/>
      <c r="AY373" s="14"/>
      <c r="AZ373" s="14"/>
      <c r="BA373" s="14"/>
      <c r="BB373" s="14"/>
      <c r="BC373" s="645"/>
      <c r="BD373" s="1820"/>
      <c r="BE373" s="14"/>
      <c r="BF373" s="14"/>
      <c r="BG373" s="14"/>
      <c r="BH373" s="1822"/>
      <c r="BI373" s="1389"/>
      <c r="BJ373" s="1823">
        <f>AY373-BD373</f>
        <v>0</v>
      </c>
      <c r="BK373" s="1824">
        <f t="shared" ref="BK373" si="620">AZ373-BE373</f>
        <v>0</v>
      </c>
      <c r="BL373" s="1823">
        <f t="shared" ref="BL373" si="621">BA373-BF373</f>
        <v>0</v>
      </c>
      <c r="BM373" s="1825">
        <f t="shared" ref="BM373" si="622">BB373-BG373</f>
        <v>0</v>
      </c>
      <c r="BO373" s="33"/>
      <c r="BP373" s="1979"/>
      <c r="BQ373" s="14"/>
      <c r="BR373" s="14"/>
      <c r="BS373" s="14"/>
      <c r="BT373" s="14"/>
      <c r="BU373" s="645"/>
      <c r="BV373" s="1820"/>
      <c r="BW373" s="14"/>
      <c r="BX373" s="14"/>
      <c r="BY373" s="14"/>
      <c r="BZ373" s="1822"/>
      <c r="CA373" s="1389"/>
      <c r="CB373" s="1823">
        <f>BQ373-BV373</f>
        <v>0</v>
      </c>
      <c r="CC373" s="1824">
        <f t="shared" ref="CC373" si="623">BR373-BW373</f>
        <v>0</v>
      </c>
      <c r="CD373" s="1823">
        <f t="shared" ref="CD373" si="624">BS373-BX373</f>
        <v>0</v>
      </c>
      <c r="CE373" s="1825">
        <f t="shared" ref="CE373" si="625">BT373-BY373</f>
        <v>0</v>
      </c>
      <c r="CG373" s="33"/>
      <c r="CH373" s="1979"/>
      <c r="CI373" s="14"/>
      <c r="CJ373" s="14"/>
      <c r="CK373" s="14"/>
      <c r="CL373" s="14"/>
      <c r="CM373" s="645"/>
      <c r="CN373" s="1820"/>
      <c r="CO373" s="14"/>
      <c r="CP373" s="14"/>
      <c r="CQ373" s="14"/>
      <c r="CR373" s="1822"/>
      <c r="CS373" s="1389"/>
      <c r="CT373" s="1823">
        <f>CI373-CN373</f>
        <v>0</v>
      </c>
      <c r="CU373" s="1824">
        <f t="shared" ref="CU373" si="626">CJ373-CO373</f>
        <v>0</v>
      </c>
      <c r="CV373" s="1823">
        <f t="shared" ref="CV373" si="627">CK373-CP373</f>
        <v>0</v>
      </c>
      <c r="CW373" s="1825">
        <f t="shared" ref="CW373" si="628">CL373-CQ373</f>
        <v>0</v>
      </c>
    </row>
    <row r="374" spans="1:102">
      <c r="A374" s="14" t="s">
        <v>229</v>
      </c>
      <c r="B374" s="1037" t="s">
        <v>148</v>
      </c>
      <c r="C374" s="254"/>
      <c r="D374" s="587"/>
      <c r="E374" s="71"/>
      <c r="F374" s="1041"/>
      <c r="G374" s="1041"/>
      <c r="H374" s="1041"/>
      <c r="I374" s="1041"/>
      <c r="J374" s="1041"/>
      <c r="K374" s="1041"/>
      <c r="L374" s="59">
        <f>SUM(G374:K374)</f>
        <v>0</v>
      </c>
      <c r="M374" s="989"/>
      <c r="N374" s="1979"/>
      <c r="O374" s="1826"/>
      <c r="P374" s="1826"/>
      <c r="Q374" s="645"/>
      <c r="R374" s="1826"/>
      <c r="S374" s="645"/>
      <c r="T374" s="1826"/>
      <c r="U374" s="645"/>
      <c r="V374" s="1826"/>
      <c r="W374" s="646"/>
      <c r="X374" s="645"/>
      <c r="Y374" s="645"/>
      <c r="Z374" s="1826"/>
      <c r="AA374" s="645"/>
      <c r="AB374" s="1826"/>
      <c r="AC374" s="646"/>
      <c r="AE374" s="33"/>
      <c r="AF374" s="1982"/>
      <c r="AG374" s="1826"/>
      <c r="AH374" s="1826"/>
      <c r="AI374" s="645"/>
      <c r="AJ374" s="1826"/>
      <c r="AK374" s="645"/>
      <c r="AL374" s="1826"/>
      <c r="AM374" s="645"/>
      <c r="AN374" s="1826"/>
      <c r="AO374" s="646"/>
      <c r="AP374" s="645"/>
      <c r="AQ374" s="645"/>
      <c r="AR374" s="1826"/>
      <c r="AS374" s="645"/>
      <c r="AT374" s="1826"/>
      <c r="AU374" s="646"/>
      <c r="AW374" s="33"/>
      <c r="AX374" s="1979"/>
      <c r="AY374" s="1826"/>
      <c r="AZ374" s="1826"/>
      <c r="BA374" s="645"/>
      <c r="BB374" s="1826"/>
      <c r="BC374" s="645"/>
      <c r="BD374" s="1826"/>
      <c r="BE374" s="645"/>
      <c r="BF374" s="1826"/>
      <c r="BG374" s="646"/>
      <c r="BH374" s="645"/>
      <c r="BI374" s="645"/>
      <c r="BJ374" s="1826"/>
      <c r="BK374" s="645"/>
      <c r="BL374" s="1826"/>
      <c r="BM374" s="646"/>
      <c r="BO374" s="33"/>
      <c r="BP374" s="1979"/>
      <c r="BQ374" s="1826"/>
      <c r="BR374" s="1826"/>
      <c r="BS374" s="645"/>
      <c r="BT374" s="1826"/>
      <c r="BU374" s="645"/>
      <c r="BV374" s="1826"/>
      <c r="BW374" s="645"/>
      <c r="BX374" s="1826"/>
      <c r="BY374" s="646"/>
      <c r="BZ374" s="645"/>
      <c r="CA374" s="645"/>
      <c r="CB374" s="1826"/>
      <c r="CC374" s="645"/>
      <c r="CD374" s="1826"/>
      <c r="CE374" s="646"/>
      <c r="CG374" s="33"/>
      <c r="CH374" s="1979"/>
      <c r="CI374" s="1826"/>
      <c r="CJ374" s="1826"/>
      <c r="CK374" s="645"/>
      <c r="CL374" s="1826"/>
      <c r="CM374" s="645"/>
      <c r="CN374" s="1826"/>
      <c r="CO374" s="645"/>
      <c r="CP374" s="1826"/>
      <c r="CQ374" s="646"/>
      <c r="CR374" s="645"/>
      <c r="CS374" s="645"/>
      <c r="CT374" s="1826"/>
      <c r="CU374" s="645"/>
      <c r="CV374" s="1826"/>
      <c r="CW374" s="646"/>
    </row>
    <row r="375" spans="1:102">
      <c r="A375" s="75" t="str">
        <f>A374</f>
        <v>Other Related Party a</v>
      </c>
      <c r="B375" s="1037" t="s">
        <v>149</v>
      </c>
      <c r="C375" s="254"/>
      <c r="D375" s="587"/>
      <c r="E375" s="71"/>
      <c r="F375" s="1041"/>
      <c r="G375" s="1041"/>
      <c r="H375" s="1041"/>
      <c r="I375" s="1041"/>
      <c r="J375" s="1041"/>
      <c r="K375" s="1041"/>
      <c r="L375" s="59">
        <f>SUM(G375:K375)</f>
        <v>0</v>
      </c>
      <c r="M375" s="989"/>
      <c r="N375" s="1979"/>
      <c r="O375" s="1826"/>
      <c r="P375" s="1826"/>
      <c r="Q375" s="645"/>
      <c r="R375" s="1826"/>
      <c r="S375" s="645"/>
      <c r="T375" s="1826"/>
      <c r="U375" s="645"/>
      <c r="V375" s="1826"/>
      <c r="W375" s="646"/>
      <c r="X375" s="645"/>
      <c r="Y375" s="645"/>
      <c r="Z375" s="1826"/>
      <c r="AA375" s="645"/>
      <c r="AB375" s="1826"/>
      <c r="AC375" s="646"/>
      <c r="AE375" s="33"/>
      <c r="AF375" s="1979"/>
      <c r="AG375" s="1826"/>
      <c r="AH375" s="1826"/>
      <c r="AI375" s="645"/>
      <c r="AJ375" s="1826"/>
      <c r="AK375" s="645"/>
      <c r="AL375" s="1826"/>
      <c r="AM375" s="645"/>
      <c r="AN375" s="1826"/>
      <c r="AO375" s="646"/>
      <c r="AP375" s="645"/>
      <c r="AQ375" s="645"/>
      <c r="AR375" s="1826"/>
      <c r="AS375" s="645"/>
      <c r="AT375" s="1826"/>
      <c r="AU375" s="646"/>
      <c r="AW375" s="33"/>
      <c r="AX375" s="1979"/>
      <c r="AY375" s="1826"/>
      <c r="AZ375" s="1826"/>
      <c r="BA375" s="645"/>
      <c r="BB375" s="1826"/>
      <c r="BC375" s="645"/>
      <c r="BD375" s="1826"/>
      <c r="BE375" s="645"/>
      <c r="BF375" s="1826"/>
      <c r="BG375" s="646"/>
      <c r="BH375" s="645"/>
      <c r="BI375" s="645"/>
      <c r="BJ375" s="1826"/>
      <c r="BK375" s="645"/>
      <c r="BL375" s="1826"/>
      <c r="BM375" s="646"/>
      <c r="BO375" s="33"/>
      <c r="BP375" s="1979"/>
      <c r="BQ375" s="1826"/>
      <c r="BR375" s="1826"/>
      <c r="BS375" s="645"/>
      <c r="BT375" s="1826"/>
      <c r="BU375" s="645"/>
      <c r="BV375" s="1826"/>
      <c r="BW375" s="645"/>
      <c r="BX375" s="1826"/>
      <c r="BY375" s="646"/>
      <c r="BZ375" s="645"/>
      <c r="CA375" s="645"/>
      <c r="CB375" s="1826"/>
      <c r="CC375" s="645"/>
      <c r="CD375" s="1826"/>
      <c r="CE375" s="646"/>
      <c r="CG375" s="33"/>
      <c r="CH375" s="1979"/>
      <c r="CI375" s="1826"/>
      <c r="CJ375" s="1826"/>
      <c r="CK375" s="645"/>
      <c r="CL375" s="1826"/>
      <c r="CM375" s="645"/>
      <c r="CN375" s="1826"/>
      <c r="CO375" s="645"/>
      <c r="CP375" s="1826"/>
      <c r="CQ375" s="646"/>
      <c r="CR375" s="645"/>
      <c r="CS375" s="645"/>
      <c r="CT375" s="1826"/>
      <c r="CU375" s="645"/>
      <c r="CV375" s="1826"/>
      <c r="CW375" s="646"/>
    </row>
    <row r="376" spans="1:102">
      <c r="A376" s="75" t="str">
        <f>A374</f>
        <v>Other Related Party a</v>
      </c>
      <c r="B376" s="1037" t="s">
        <v>150</v>
      </c>
      <c r="C376" s="254"/>
      <c r="D376" s="587"/>
      <c r="E376" s="71"/>
      <c r="F376" s="208">
        <f t="shared" ref="F376:L376" si="629">IF(ISERROR(F375/F374),0,F375/F374)</f>
        <v>0</v>
      </c>
      <c r="G376" s="208">
        <f t="shared" si="629"/>
        <v>0</v>
      </c>
      <c r="H376" s="208">
        <f t="shared" si="629"/>
        <v>0</v>
      </c>
      <c r="I376" s="208">
        <f t="shared" si="629"/>
        <v>0</v>
      </c>
      <c r="J376" s="208">
        <f t="shared" si="629"/>
        <v>0</v>
      </c>
      <c r="K376" s="208">
        <f t="shared" si="629"/>
        <v>0</v>
      </c>
      <c r="L376" s="208">
        <f t="shared" si="629"/>
        <v>0</v>
      </c>
      <c r="M376" s="989"/>
      <c r="N376" s="1979"/>
      <c r="O376" s="1826"/>
      <c r="P376" s="1826"/>
      <c r="Q376" s="645"/>
      <c r="R376" s="1826"/>
      <c r="S376" s="645"/>
      <c r="T376" s="1826"/>
      <c r="U376" s="645"/>
      <c r="V376" s="1826"/>
      <c r="W376" s="646"/>
      <c r="X376" s="645"/>
      <c r="Y376" s="645"/>
      <c r="Z376" s="1826"/>
      <c r="AA376" s="645"/>
      <c r="AB376" s="1826"/>
      <c r="AC376" s="646"/>
      <c r="AE376" s="33"/>
      <c r="AF376" s="1982"/>
      <c r="AG376" s="1826"/>
      <c r="AH376" s="1826"/>
      <c r="AI376" s="645"/>
      <c r="AJ376" s="1826"/>
      <c r="AK376" s="645"/>
      <c r="AL376" s="1826"/>
      <c r="AM376" s="645"/>
      <c r="AN376" s="1826"/>
      <c r="AO376" s="646"/>
      <c r="AP376" s="645"/>
      <c r="AQ376" s="645"/>
      <c r="AR376" s="1826"/>
      <c r="AS376" s="645"/>
      <c r="AT376" s="1826"/>
      <c r="AU376" s="646"/>
      <c r="AW376" s="33"/>
      <c r="AX376" s="1979"/>
      <c r="AY376" s="1826"/>
      <c r="AZ376" s="1826"/>
      <c r="BA376" s="645"/>
      <c r="BB376" s="1826"/>
      <c r="BC376" s="645"/>
      <c r="BD376" s="1826"/>
      <c r="BE376" s="645"/>
      <c r="BF376" s="1826"/>
      <c r="BG376" s="646"/>
      <c r="BH376" s="645"/>
      <c r="BI376" s="645"/>
      <c r="BJ376" s="1826"/>
      <c r="BK376" s="645"/>
      <c r="BL376" s="1826"/>
      <c r="BM376" s="646"/>
      <c r="BO376" s="33"/>
      <c r="BP376" s="1979"/>
      <c r="BQ376" s="1826"/>
      <c r="BR376" s="1826"/>
      <c r="BS376" s="645"/>
      <c r="BT376" s="1826"/>
      <c r="BU376" s="645"/>
      <c r="BV376" s="1826"/>
      <c r="BW376" s="645"/>
      <c r="BX376" s="1826"/>
      <c r="BY376" s="646"/>
      <c r="BZ376" s="645"/>
      <c r="CA376" s="645"/>
      <c r="CB376" s="1826"/>
      <c r="CC376" s="645"/>
      <c r="CD376" s="1826"/>
      <c r="CE376" s="646"/>
      <c r="CG376" s="33"/>
      <c r="CH376" s="1979"/>
      <c r="CI376" s="1826"/>
      <c r="CJ376" s="1826"/>
      <c r="CK376" s="645"/>
      <c r="CL376" s="1826"/>
      <c r="CM376" s="645"/>
      <c r="CN376" s="1826"/>
      <c r="CO376" s="645"/>
      <c r="CP376" s="1826"/>
      <c r="CQ376" s="646"/>
      <c r="CR376" s="645"/>
      <c r="CS376" s="645"/>
      <c r="CT376" s="1826"/>
      <c r="CU376" s="645"/>
      <c r="CV376" s="1826"/>
      <c r="CW376" s="646"/>
    </row>
    <row r="377" spans="1:102">
      <c r="A377" s="14" t="s">
        <v>230</v>
      </c>
      <c r="B377" s="1037" t="s">
        <v>148</v>
      </c>
      <c r="C377" s="254"/>
      <c r="D377" s="587"/>
      <c r="E377" s="71"/>
      <c r="F377" s="1041"/>
      <c r="G377" s="1041"/>
      <c r="H377" s="1041"/>
      <c r="I377" s="1041"/>
      <c r="J377" s="1041"/>
      <c r="K377" s="1041"/>
      <c r="L377" s="59">
        <f>SUM(G377:K377)</f>
        <v>0</v>
      </c>
      <c r="M377" s="989"/>
      <c r="N377" s="1979"/>
      <c r="O377" s="1826"/>
      <c r="P377" s="1826"/>
      <c r="Q377" s="645"/>
      <c r="R377" s="1826"/>
      <c r="S377" s="645"/>
      <c r="T377" s="1826"/>
      <c r="U377" s="645"/>
      <c r="V377" s="1826"/>
      <c r="W377" s="646"/>
      <c r="X377" s="645"/>
      <c r="Y377" s="645"/>
      <c r="Z377" s="1826"/>
      <c r="AA377" s="645"/>
      <c r="AB377" s="1826"/>
      <c r="AC377" s="646"/>
      <c r="AE377" s="33"/>
      <c r="AF377" s="1982"/>
      <c r="AG377" s="1826"/>
      <c r="AH377" s="1826"/>
      <c r="AI377" s="645"/>
      <c r="AJ377" s="1826"/>
      <c r="AK377" s="645"/>
      <c r="AL377" s="1826"/>
      <c r="AM377" s="645"/>
      <c r="AN377" s="1826"/>
      <c r="AO377" s="646"/>
      <c r="AP377" s="645"/>
      <c r="AQ377" s="645"/>
      <c r="AR377" s="1826"/>
      <c r="AS377" s="645"/>
      <c r="AT377" s="1826"/>
      <c r="AU377" s="646"/>
      <c r="AW377" s="33"/>
      <c r="AX377" s="1979"/>
      <c r="AY377" s="1826"/>
      <c r="AZ377" s="1826"/>
      <c r="BA377" s="645"/>
      <c r="BB377" s="1826"/>
      <c r="BC377" s="645"/>
      <c r="BD377" s="1826"/>
      <c r="BE377" s="645"/>
      <c r="BF377" s="1826"/>
      <c r="BG377" s="646"/>
      <c r="BH377" s="645"/>
      <c r="BI377" s="645"/>
      <c r="BJ377" s="1826"/>
      <c r="BK377" s="645"/>
      <c r="BL377" s="1826"/>
      <c r="BM377" s="646"/>
      <c r="BO377" s="33"/>
      <c r="BP377" s="1979"/>
      <c r="BQ377" s="1826"/>
      <c r="BR377" s="1826"/>
      <c r="BS377" s="645"/>
      <c r="BT377" s="1826"/>
      <c r="BU377" s="645"/>
      <c r="BV377" s="1826"/>
      <c r="BW377" s="645"/>
      <c r="BX377" s="1826"/>
      <c r="BY377" s="646"/>
      <c r="BZ377" s="645"/>
      <c r="CA377" s="645"/>
      <c r="CB377" s="1826"/>
      <c r="CC377" s="645"/>
      <c r="CD377" s="1826"/>
      <c r="CE377" s="646"/>
      <c r="CG377" s="33"/>
      <c r="CH377" s="1979"/>
      <c r="CI377" s="1826"/>
      <c r="CJ377" s="1826"/>
      <c r="CK377" s="645"/>
      <c r="CL377" s="1826"/>
      <c r="CM377" s="645"/>
      <c r="CN377" s="1826"/>
      <c r="CO377" s="645"/>
      <c r="CP377" s="1826"/>
      <c r="CQ377" s="646"/>
      <c r="CR377" s="645"/>
      <c r="CS377" s="645"/>
      <c r="CT377" s="1826"/>
      <c r="CU377" s="645"/>
      <c r="CV377" s="1826"/>
      <c r="CW377" s="646"/>
    </row>
    <row r="378" spans="1:102">
      <c r="A378" s="75" t="str">
        <f>A377</f>
        <v>Other Related Party b</v>
      </c>
      <c r="B378" s="1037" t="s">
        <v>149</v>
      </c>
      <c r="C378" s="254"/>
      <c r="D378" s="587"/>
      <c r="E378" s="71"/>
      <c r="F378" s="1041"/>
      <c r="G378" s="1041"/>
      <c r="H378" s="1041"/>
      <c r="I378" s="1041"/>
      <c r="J378" s="1041"/>
      <c r="K378" s="1041"/>
      <c r="L378" s="59">
        <f>SUM(G378:K378)</f>
        <v>0</v>
      </c>
      <c r="M378" s="989"/>
      <c r="N378" s="1979"/>
      <c r="O378" s="1826"/>
      <c r="P378" s="1826"/>
      <c r="Q378" s="645"/>
      <c r="R378" s="1826"/>
      <c r="S378" s="645"/>
      <c r="T378" s="1826"/>
      <c r="U378" s="645"/>
      <c r="V378" s="1826"/>
      <c r="W378" s="646"/>
      <c r="X378" s="645"/>
      <c r="Y378" s="645"/>
      <c r="Z378" s="1826"/>
      <c r="AA378" s="645"/>
      <c r="AB378" s="1826"/>
      <c r="AC378" s="646"/>
      <c r="AE378" s="33"/>
      <c r="AF378" s="1979"/>
      <c r="AG378" s="1826"/>
      <c r="AH378" s="1826"/>
      <c r="AI378" s="645"/>
      <c r="AJ378" s="1826"/>
      <c r="AK378" s="645"/>
      <c r="AL378" s="1826"/>
      <c r="AM378" s="645"/>
      <c r="AN378" s="1826"/>
      <c r="AO378" s="646"/>
      <c r="AP378" s="645"/>
      <c r="AQ378" s="645"/>
      <c r="AR378" s="1826"/>
      <c r="AS378" s="645"/>
      <c r="AT378" s="1826"/>
      <c r="AU378" s="646"/>
      <c r="AW378" s="33"/>
      <c r="AX378" s="1979"/>
      <c r="AY378" s="1826"/>
      <c r="AZ378" s="1826"/>
      <c r="BA378" s="645"/>
      <c r="BB378" s="1826"/>
      <c r="BC378" s="645"/>
      <c r="BD378" s="1826"/>
      <c r="BE378" s="645"/>
      <c r="BF378" s="1826"/>
      <c r="BG378" s="646"/>
      <c r="BH378" s="645"/>
      <c r="BI378" s="645"/>
      <c r="BJ378" s="1826"/>
      <c r="BK378" s="645"/>
      <c r="BL378" s="1826"/>
      <c r="BM378" s="646"/>
      <c r="BO378" s="33"/>
      <c r="BP378" s="1979"/>
      <c r="BQ378" s="1826"/>
      <c r="BR378" s="1826"/>
      <c r="BS378" s="645"/>
      <c r="BT378" s="1826"/>
      <c r="BU378" s="645"/>
      <c r="BV378" s="1826"/>
      <c r="BW378" s="645"/>
      <c r="BX378" s="1826"/>
      <c r="BY378" s="646"/>
      <c r="BZ378" s="645"/>
      <c r="CA378" s="645"/>
      <c r="CB378" s="1826"/>
      <c r="CC378" s="645"/>
      <c r="CD378" s="1826"/>
      <c r="CE378" s="646"/>
      <c r="CG378" s="33"/>
      <c r="CH378" s="1979"/>
      <c r="CI378" s="1826"/>
      <c r="CJ378" s="1826"/>
      <c r="CK378" s="645"/>
      <c r="CL378" s="1826"/>
      <c r="CM378" s="645"/>
      <c r="CN378" s="1826"/>
      <c r="CO378" s="645"/>
      <c r="CP378" s="1826"/>
      <c r="CQ378" s="646"/>
      <c r="CR378" s="645"/>
      <c r="CS378" s="645"/>
      <c r="CT378" s="1826"/>
      <c r="CU378" s="645"/>
      <c r="CV378" s="1826"/>
      <c r="CW378" s="646"/>
    </row>
    <row r="379" spans="1:102">
      <c r="A379" s="75" t="str">
        <f>A377</f>
        <v>Other Related Party b</v>
      </c>
      <c r="B379" s="1037" t="s">
        <v>150</v>
      </c>
      <c r="C379" s="254"/>
      <c r="D379" s="587"/>
      <c r="E379" s="71"/>
      <c r="F379" s="208">
        <f t="shared" ref="F379:L379" si="630">IF(ISERROR(F378/F377),0,F378/F377)</f>
        <v>0</v>
      </c>
      <c r="G379" s="208">
        <f t="shared" si="630"/>
        <v>0</v>
      </c>
      <c r="H379" s="208">
        <f t="shared" si="630"/>
        <v>0</v>
      </c>
      <c r="I379" s="208">
        <f t="shared" si="630"/>
        <v>0</v>
      </c>
      <c r="J379" s="208">
        <f t="shared" si="630"/>
        <v>0</v>
      </c>
      <c r="K379" s="208">
        <f t="shared" si="630"/>
        <v>0</v>
      </c>
      <c r="L379" s="208">
        <f t="shared" si="630"/>
        <v>0</v>
      </c>
      <c r="M379" s="989"/>
      <c r="N379" s="1979"/>
      <c r="O379" s="1826"/>
      <c r="P379" s="1826"/>
      <c r="Q379" s="645"/>
      <c r="R379" s="1826"/>
      <c r="S379" s="645"/>
      <c r="T379" s="1826"/>
      <c r="U379" s="645"/>
      <c r="V379" s="1826"/>
      <c r="W379" s="646"/>
      <c r="X379" s="645"/>
      <c r="Y379" s="645"/>
      <c r="Z379" s="1826"/>
      <c r="AA379" s="645"/>
      <c r="AB379" s="1826"/>
      <c r="AC379" s="646"/>
      <c r="AE379" s="33"/>
      <c r="AF379" s="1982"/>
      <c r="AG379" s="1826"/>
      <c r="AH379" s="1826"/>
      <c r="AI379" s="645"/>
      <c r="AJ379" s="1826"/>
      <c r="AK379" s="645"/>
      <c r="AL379" s="1826"/>
      <c r="AM379" s="645"/>
      <c r="AN379" s="1826"/>
      <c r="AO379" s="646"/>
      <c r="AP379" s="645"/>
      <c r="AQ379" s="645"/>
      <c r="AR379" s="1826"/>
      <c r="AS379" s="645"/>
      <c r="AT379" s="1826"/>
      <c r="AU379" s="646"/>
      <c r="AW379" s="33"/>
      <c r="AX379" s="1979"/>
      <c r="AY379" s="1826"/>
      <c r="AZ379" s="1826"/>
      <c r="BA379" s="645"/>
      <c r="BB379" s="1826"/>
      <c r="BC379" s="645"/>
      <c r="BD379" s="1826"/>
      <c r="BE379" s="645"/>
      <c r="BF379" s="1826"/>
      <c r="BG379" s="646"/>
      <c r="BH379" s="645"/>
      <c r="BI379" s="645"/>
      <c r="BJ379" s="1826"/>
      <c r="BK379" s="645"/>
      <c r="BL379" s="1826"/>
      <c r="BM379" s="646"/>
      <c r="BO379" s="33"/>
      <c r="BP379" s="1979"/>
      <c r="BQ379" s="1826"/>
      <c r="BR379" s="1826"/>
      <c r="BS379" s="645"/>
      <c r="BT379" s="1826"/>
      <c r="BU379" s="645"/>
      <c r="BV379" s="1826"/>
      <c r="BW379" s="645"/>
      <c r="BX379" s="1826"/>
      <c r="BY379" s="646"/>
      <c r="BZ379" s="645"/>
      <c r="CA379" s="645"/>
      <c r="CB379" s="1826"/>
      <c r="CC379" s="645"/>
      <c r="CD379" s="1826"/>
      <c r="CE379" s="646"/>
      <c r="CG379" s="33"/>
      <c r="CH379" s="1979"/>
      <c r="CI379" s="1826"/>
      <c r="CJ379" s="1826"/>
      <c r="CK379" s="645"/>
      <c r="CL379" s="1826"/>
      <c r="CM379" s="645"/>
      <c r="CN379" s="1826"/>
      <c r="CO379" s="645"/>
      <c r="CP379" s="1826"/>
      <c r="CQ379" s="646"/>
      <c r="CR379" s="645"/>
      <c r="CS379" s="645"/>
      <c r="CT379" s="1826"/>
      <c r="CU379" s="645"/>
      <c r="CV379" s="1826"/>
      <c r="CW379" s="646"/>
    </row>
    <row r="380" spans="1:102">
      <c r="A380" s="14" t="s">
        <v>231</v>
      </c>
      <c r="B380" s="1037" t="s">
        <v>148</v>
      </c>
      <c r="C380" s="254"/>
      <c r="D380" s="587"/>
      <c r="E380" s="71"/>
      <c r="F380" s="1041"/>
      <c r="G380" s="1041"/>
      <c r="H380" s="1041"/>
      <c r="I380" s="1041"/>
      <c r="J380" s="1041"/>
      <c r="K380" s="1041"/>
      <c r="L380" s="59">
        <f>SUM(G380:K380)</f>
        <v>0</v>
      </c>
      <c r="M380" s="989"/>
      <c r="N380" s="1979"/>
      <c r="O380" s="1826"/>
      <c r="P380" s="1826"/>
      <c r="Q380" s="645"/>
      <c r="R380" s="1826"/>
      <c r="S380" s="645"/>
      <c r="T380" s="1826"/>
      <c r="U380" s="645"/>
      <c r="V380" s="1826"/>
      <c r="W380" s="646"/>
      <c r="X380" s="645"/>
      <c r="Y380" s="645"/>
      <c r="Z380" s="1826"/>
      <c r="AA380" s="645"/>
      <c r="AB380" s="1826"/>
      <c r="AC380" s="646"/>
      <c r="AE380" s="33"/>
      <c r="AF380" s="1982"/>
      <c r="AG380" s="1826"/>
      <c r="AH380" s="1826"/>
      <c r="AI380" s="645"/>
      <c r="AJ380" s="1826"/>
      <c r="AK380" s="645"/>
      <c r="AL380" s="1826"/>
      <c r="AM380" s="645"/>
      <c r="AN380" s="1826"/>
      <c r="AO380" s="646"/>
      <c r="AP380" s="645"/>
      <c r="AQ380" s="645"/>
      <c r="AR380" s="1826"/>
      <c r="AS380" s="645"/>
      <c r="AT380" s="1826"/>
      <c r="AU380" s="646"/>
      <c r="AW380" s="33"/>
      <c r="AX380" s="1979"/>
      <c r="AY380" s="1826"/>
      <c r="AZ380" s="1826"/>
      <c r="BA380" s="645"/>
      <c r="BB380" s="1826"/>
      <c r="BC380" s="645"/>
      <c r="BD380" s="1826"/>
      <c r="BE380" s="645"/>
      <c r="BF380" s="1826"/>
      <c r="BG380" s="646"/>
      <c r="BH380" s="645"/>
      <c r="BI380" s="645"/>
      <c r="BJ380" s="1826"/>
      <c r="BK380" s="645"/>
      <c r="BL380" s="1826"/>
      <c r="BM380" s="646"/>
      <c r="BO380" s="33"/>
      <c r="BP380" s="1979"/>
      <c r="BQ380" s="1826"/>
      <c r="BR380" s="1826"/>
      <c r="BS380" s="645"/>
      <c r="BT380" s="1826"/>
      <c r="BU380" s="645"/>
      <c r="BV380" s="1826"/>
      <c r="BW380" s="645"/>
      <c r="BX380" s="1826"/>
      <c r="BY380" s="646"/>
      <c r="BZ380" s="645"/>
      <c r="CA380" s="645"/>
      <c r="CB380" s="1826"/>
      <c r="CC380" s="645"/>
      <c r="CD380" s="1826"/>
      <c r="CE380" s="646"/>
      <c r="CG380" s="33"/>
      <c r="CH380" s="1979"/>
      <c r="CI380" s="1826"/>
      <c r="CJ380" s="1826"/>
      <c r="CK380" s="645"/>
      <c r="CL380" s="1826"/>
      <c r="CM380" s="645"/>
      <c r="CN380" s="1826"/>
      <c r="CO380" s="645"/>
      <c r="CP380" s="1826"/>
      <c r="CQ380" s="646"/>
      <c r="CR380" s="645"/>
      <c r="CS380" s="645"/>
      <c r="CT380" s="1826"/>
      <c r="CU380" s="645"/>
      <c r="CV380" s="1826"/>
      <c r="CW380" s="646"/>
    </row>
    <row r="381" spans="1:102">
      <c r="A381" s="75" t="str">
        <f>A380</f>
        <v>Other Related Party c</v>
      </c>
      <c r="B381" s="1037" t="s">
        <v>149</v>
      </c>
      <c r="C381" s="254"/>
      <c r="D381" s="587"/>
      <c r="E381" s="71"/>
      <c r="F381" s="1041"/>
      <c r="G381" s="1041"/>
      <c r="H381" s="1041"/>
      <c r="I381" s="1041"/>
      <c r="J381" s="1041"/>
      <c r="K381" s="1041"/>
      <c r="L381" s="59">
        <f>SUM(G381:K381)</f>
        <v>0</v>
      </c>
      <c r="M381" s="989"/>
      <c r="N381" s="1979"/>
      <c r="O381" s="1826"/>
      <c r="P381" s="1826"/>
      <c r="Q381" s="645"/>
      <c r="R381" s="1826"/>
      <c r="S381" s="645"/>
      <c r="T381" s="1826"/>
      <c r="U381" s="645"/>
      <c r="V381" s="1826"/>
      <c r="W381" s="646"/>
      <c r="X381" s="645"/>
      <c r="Y381" s="645"/>
      <c r="Z381" s="1826"/>
      <c r="AA381" s="645"/>
      <c r="AB381" s="1826"/>
      <c r="AC381" s="646"/>
      <c r="AE381" s="33"/>
      <c r="AF381" s="1979"/>
      <c r="AG381" s="1826"/>
      <c r="AH381" s="1826"/>
      <c r="AI381" s="645"/>
      <c r="AJ381" s="1826"/>
      <c r="AK381" s="645"/>
      <c r="AL381" s="1826"/>
      <c r="AM381" s="645"/>
      <c r="AN381" s="1826"/>
      <c r="AO381" s="646"/>
      <c r="AP381" s="645"/>
      <c r="AQ381" s="645"/>
      <c r="AR381" s="1826"/>
      <c r="AS381" s="645"/>
      <c r="AT381" s="1826"/>
      <c r="AU381" s="646"/>
      <c r="AW381" s="33"/>
      <c r="AX381" s="1979"/>
      <c r="AY381" s="1826"/>
      <c r="AZ381" s="1826"/>
      <c r="BA381" s="645"/>
      <c r="BB381" s="1826"/>
      <c r="BC381" s="645"/>
      <c r="BD381" s="1826"/>
      <c r="BE381" s="645"/>
      <c r="BF381" s="1826"/>
      <c r="BG381" s="646"/>
      <c r="BH381" s="645"/>
      <c r="BI381" s="645"/>
      <c r="BJ381" s="1826"/>
      <c r="BK381" s="645"/>
      <c r="BL381" s="1826"/>
      <c r="BM381" s="646"/>
      <c r="BO381" s="33"/>
      <c r="BP381" s="1979"/>
      <c r="BQ381" s="1826"/>
      <c r="BR381" s="1826"/>
      <c r="BS381" s="645"/>
      <c r="BT381" s="1826"/>
      <c r="BU381" s="645"/>
      <c r="BV381" s="1826"/>
      <c r="BW381" s="645"/>
      <c r="BX381" s="1826"/>
      <c r="BY381" s="646"/>
      <c r="BZ381" s="645"/>
      <c r="CA381" s="645"/>
      <c r="CB381" s="1826"/>
      <c r="CC381" s="645"/>
      <c r="CD381" s="1826"/>
      <c r="CE381" s="646"/>
      <c r="CG381" s="33"/>
      <c r="CH381" s="1979"/>
      <c r="CI381" s="1826"/>
      <c r="CJ381" s="1826"/>
      <c r="CK381" s="645"/>
      <c r="CL381" s="1826"/>
      <c r="CM381" s="645"/>
      <c r="CN381" s="1826"/>
      <c r="CO381" s="645"/>
      <c r="CP381" s="1826"/>
      <c r="CQ381" s="646"/>
      <c r="CR381" s="645"/>
      <c r="CS381" s="645"/>
      <c r="CT381" s="1826"/>
      <c r="CU381" s="645"/>
      <c r="CV381" s="1826"/>
      <c r="CW381" s="646"/>
    </row>
    <row r="382" spans="1:102">
      <c r="A382" s="75" t="str">
        <f>A380</f>
        <v>Other Related Party c</v>
      </c>
      <c r="B382" s="1037" t="s">
        <v>150</v>
      </c>
      <c r="C382" s="254"/>
      <c r="D382" s="587"/>
      <c r="E382" s="71"/>
      <c r="F382" s="208">
        <f t="shared" ref="F382:L382" si="631">IF(ISERROR(F381/F380),0,F381/F380)</f>
        <v>0</v>
      </c>
      <c r="G382" s="208">
        <f t="shared" si="631"/>
        <v>0</v>
      </c>
      <c r="H382" s="208">
        <f t="shared" si="631"/>
        <v>0</v>
      </c>
      <c r="I382" s="208">
        <f t="shared" si="631"/>
        <v>0</v>
      </c>
      <c r="J382" s="208">
        <f t="shared" si="631"/>
        <v>0</v>
      </c>
      <c r="K382" s="208">
        <f t="shared" si="631"/>
        <v>0</v>
      </c>
      <c r="L382" s="208">
        <f t="shared" si="631"/>
        <v>0</v>
      </c>
      <c r="M382" s="989"/>
      <c r="N382" s="1979"/>
      <c r="O382" s="1826"/>
      <c r="P382" s="1826"/>
      <c r="Q382" s="645"/>
      <c r="R382" s="1826"/>
      <c r="S382" s="645"/>
      <c r="T382" s="1826"/>
      <c r="U382" s="645"/>
      <c r="V382" s="1826"/>
      <c r="W382" s="646"/>
      <c r="X382" s="645"/>
      <c r="Y382" s="645"/>
      <c r="Z382" s="1826"/>
      <c r="AA382" s="645"/>
      <c r="AB382" s="1826"/>
      <c r="AC382" s="646"/>
      <c r="AE382" s="33"/>
      <c r="AF382" s="1982"/>
      <c r="AG382" s="1826"/>
      <c r="AH382" s="1826"/>
      <c r="AI382" s="645"/>
      <c r="AJ382" s="1826"/>
      <c r="AK382" s="645"/>
      <c r="AL382" s="1826"/>
      <c r="AM382" s="645"/>
      <c r="AN382" s="1826"/>
      <c r="AO382" s="646"/>
      <c r="AP382" s="645"/>
      <c r="AQ382" s="645"/>
      <c r="AR382" s="1826"/>
      <c r="AS382" s="645"/>
      <c r="AT382" s="1826"/>
      <c r="AU382" s="646"/>
      <c r="AW382" s="33"/>
      <c r="AX382" s="1979"/>
      <c r="AY382" s="1826"/>
      <c r="AZ382" s="1826"/>
      <c r="BA382" s="645"/>
      <c r="BB382" s="1826"/>
      <c r="BC382" s="645"/>
      <c r="BD382" s="1826"/>
      <c r="BE382" s="645"/>
      <c r="BF382" s="1826"/>
      <c r="BG382" s="646"/>
      <c r="BH382" s="645"/>
      <c r="BI382" s="645"/>
      <c r="BJ382" s="1826"/>
      <c r="BK382" s="645"/>
      <c r="BL382" s="1826"/>
      <c r="BM382" s="646"/>
      <c r="BO382" s="33"/>
      <c r="BP382" s="1979"/>
      <c r="BQ382" s="1826"/>
      <c r="BR382" s="1826"/>
      <c r="BS382" s="645"/>
      <c r="BT382" s="1826"/>
      <c r="BU382" s="645"/>
      <c r="BV382" s="1826"/>
      <c r="BW382" s="645"/>
      <c r="BX382" s="1826"/>
      <c r="BY382" s="646"/>
      <c r="BZ382" s="645"/>
      <c r="CA382" s="645"/>
      <c r="CB382" s="1826"/>
      <c r="CC382" s="645"/>
      <c r="CD382" s="1826"/>
      <c r="CE382" s="646"/>
      <c r="CG382" s="33"/>
      <c r="CH382" s="1979"/>
      <c r="CI382" s="1826"/>
      <c r="CJ382" s="1826"/>
      <c r="CK382" s="645"/>
      <c r="CL382" s="1826"/>
      <c r="CM382" s="645"/>
      <c r="CN382" s="1826"/>
      <c r="CO382" s="645"/>
      <c r="CP382" s="1826"/>
      <c r="CQ382" s="646"/>
      <c r="CR382" s="645"/>
      <c r="CS382" s="645"/>
      <c r="CT382" s="1826"/>
      <c r="CU382" s="645"/>
      <c r="CV382" s="1826"/>
      <c r="CW382" s="646"/>
    </row>
    <row r="383" spans="1:102">
      <c r="A383" s="14" t="s">
        <v>232</v>
      </c>
      <c r="B383" s="1037" t="s">
        <v>148</v>
      </c>
      <c r="C383" s="254"/>
      <c r="D383" s="587"/>
      <c r="E383" s="71"/>
      <c r="F383" s="1041"/>
      <c r="G383" s="1041"/>
      <c r="H383" s="1041"/>
      <c r="I383" s="1041"/>
      <c r="J383" s="1041"/>
      <c r="K383" s="1041"/>
      <c r="L383" s="59">
        <f>SUM(G383:K383)</f>
        <v>0</v>
      </c>
      <c r="M383" s="989"/>
      <c r="N383" s="1979"/>
      <c r="O383" s="1826"/>
      <c r="P383" s="1826"/>
      <c r="Q383" s="645"/>
      <c r="R383" s="1826"/>
      <c r="S383" s="645"/>
      <c r="T383" s="1826"/>
      <c r="U383" s="645"/>
      <c r="V383" s="1826"/>
      <c r="W383" s="646"/>
      <c r="X383" s="645"/>
      <c r="Y383" s="645"/>
      <c r="Z383" s="1826"/>
      <c r="AA383" s="645"/>
      <c r="AB383" s="1826"/>
      <c r="AC383" s="646"/>
      <c r="AE383" s="33"/>
      <c r="AF383" s="1982"/>
      <c r="AG383" s="1826"/>
      <c r="AH383" s="1826"/>
      <c r="AI383" s="645"/>
      <c r="AJ383" s="1826"/>
      <c r="AK383" s="645"/>
      <c r="AL383" s="1826"/>
      <c r="AM383" s="645"/>
      <c r="AN383" s="1826"/>
      <c r="AO383" s="646"/>
      <c r="AP383" s="645"/>
      <c r="AQ383" s="645"/>
      <c r="AR383" s="1826"/>
      <c r="AS383" s="645"/>
      <c r="AT383" s="1826"/>
      <c r="AU383" s="646"/>
      <c r="AW383" s="33"/>
      <c r="AX383" s="1979"/>
      <c r="AY383" s="1826"/>
      <c r="AZ383" s="1826"/>
      <c r="BA383" s="645"/>
      <c r="BB383" s="1826"/>
      <c r="BC383" s="645"/>
      <c r="BD383" s="1826"/>
      <c r="BE383" s="645"/>
      <c r="BF383" s="1826"/>
      <c r="BG383" s="646"/>
      <c r="BH383" s="645"/>
      <c r="BI383" s="645"/>
      <c r="BJ383" s="1826"/>
      <c r="BK383" s="645"/>
      <c r="BL383" s="1826"/>
      <c r="BM383" s="646"/>
      <c r="BO383" s="33"/>
      <c r="BP383" s="1979"/>
      <c r="BQ383" s="1826"/>
      <c r="BR383" s="1826"/>
      <c r="BS383" s="645"/>
      <c r="BT383" s="1826"/>
      <c r="BU383" s="645"/>
      <c r="BV383" s="1826"/>
      <c r="BW383" s="645"/>
      <c r="BX383" s="1826"/>
      <c r="BY383" s="646"/>
      <c r="BZ383" s="645"/>
      <c r="CA383" s="645"/>
      <c r="CB383" s="1826"/>
      <c r="CC383" s="645"/>
      <c r="CD383" s="1826"/>
      <c r="CE383" s="646"/>
      <c r="CG383" s="33"/>
      <c r="CH383" s="1979"/>
      <c r="CI383" s="1826"/>
      <c r="CJ383" s="1826"/>
      <c r="CK383" s="645"/>
      <c r="CL383" s="1826"/>
      <c r="CM383" s="645"/>
      <c r="CN383" s="1826"/>
      <c r="CO383" s="645"/>
      <c r="CP383" s="1826"/>
      <c r="CQ383" s="646"/>
      <c r="CR383" s="645"/>
      <c r="CS383" s="645"/>
      <c r="CT383" s="1826"/>
      <c r="CU383" s="645"/>
      <c r="CV383" s="1826"/>
      <c r="CW383" s="646"/>
    </row>
    <row r="384" spans="1:102">
      <c r="A384" s="75" t="str">
        <f>A383</f>
        <v>Other Related Party d</v>
      </c>
      <c r="B384" s="1037" t="s">
        <v>149</v>
      </c>
      <c r="C384" s="254"/>
      <c r="D384" s="587"/>
      <c r="E384" s="71"/>
      <c r="F384" s="1041"/>
      <c r="G384" s="1041"/>
      <c r="H384" s="1041"/>
      <c r="I384" s="1041"/>
      <c r="J384" s="1041"/>
      <c r="K384" s="1041"/>
      <c r="L384" s="59">
        <f>SUM(G384:K384)</f>
        <v>0</v>
      </c>
      <c r="M384" s="989"/>
      <c r="N384" s="1979"/>
      <c r="O384" s="1826"/>
      <c r="P384" s="1826"/>
      <c r="Q384" s="645"/>
      <c r="R384" s="1826"/>
      <c r="S384" s="645"/>
      <c r="T384" s="1826"/>
      <c r="U384" s="645"/>
      <c r="V384" s="1826"/>
      <c r="W384" s="646"/>
      <c r="X384" s="645"/>
      <c r="Y384" s="645"/>
      <c r="Z384" s="1826"/>
      <c r="AA384" s="645"/>
      <c r="AB384" s="1826"/>
      <c r="AC384" s="646"/>
      <c r="AE384" s="33"/>
      <c r="AF384" s="1979"/>
      <c r="AG384" s="1826"/>
      <c r="AH384" s="1826"/>
      <c r="AI384" s="645"/>
      <c r="AJ384" s="1826"/>
      <c r="AK384" s="645"/>
      <c r="AL384" s="1826"/>
      <c r="AM384" s="645"/>
      <c r="AN384" s="1826"/>
      <c r="AO384" s="646"/>
      <c r="AP384" s="645"/>
      <c r="AQ384" s="645"/>
      <c r="AR384" s="1826"/>
      <c r="AS384" s="645"/>
      <c r="AT384" s="1826"/>
      <c r="AU384" s="646"/>
      <c r="AW384" s="33"/>
      <c r="AX384" s="1979"/>
      <c r="AY384" s="1826"/>
      <c r="AZ384" s="1826"/>
      <c r="BA384" s="645"/>
      <c r="BB384" s="1826"/>
      <c r="BC384" s="645"/>
      <c r="BD384" s="1826"/>
      <c r="BE384" s="645"/>
      <c r="BF384" s="1826"/>
      <c r="BG384" s="646"/>
      <c r="BH384" s="645"/>
      <c r="BI384" s="645"/>
      <c r="BJ384" s="1826"/>
      <c r="BK384" s="645"/>
      <c r="BL384" s="1826"/>
      <c r="BM384" s="646"/>
      <c r="BO384" s="33"/>
      <c r="BP384" s="1979"/>
      <c r="BQ384" s="1826"/>
      <c r="BR384" s="1826"/>
      <c r="BS384" s="645"/>
      <c r="BT384" s="1826"/>
      <c r="BU384" s="645"/>
      <c r="BV384" s="1826"/>
      <c r="BW384" s="645"/>
      <c r="BX384" s="1826"/>
      <c r="BY384" s="646"/>
      <c r="BZ384" s="645"/>
      <c r="CA384" s="645"/>
      <c r="CB384" s="1826"/>
      <c r="CC384" s="645"/>
      <c r="CD384" s="1826"/>
      <c r="CE384" s="646"/>
      <c r="CG384" s="33"/>
      <c r="CH384" s="1979"/>
      <c r="CI384" s="1826"/>
      <c r="CJ384" s="1826"/>
      <c r="CK384" s="645"/>
      <c r="CL384" s="1826"/>
      <c r="CM384" s="645"/>
      <c r="CN384" s="1826"/>
      <c r="CO384" s="645"/>
      <c r="CP384" s="1826"/>
      <c r="CQ384" s="646"/>
      <c r="CR384" s="645"/>
      <c r="CS384" s="645"/>
      <c r="CT384" s="1826"/>
      <c r="CU384" s="645"/>
      <c r="CV384" s="1826"/>
      <c r="CW384" s="646"/>
    </row>
    <row r="385" spans="1:102">
      <c r="A385" s="75" t="str">
        <f>A383</f>
        <v>Other Related Party d</v>
      </c>
      <c r="B385" s="1037" t="s">
        <v>150</v>
      </c>
      <c r="C385" s="254"/>
      <c r="D385" s="587"/>
      <c r="E385" s="71"/>
      <c r="F385" s="208">
        <f t="shared" ref="F385:L385" si="632">IF(ISERROR(F384/F383),0,F384/F383)</f>
        <v>0</v>
      </c>
      <c r="G385" s="208">
        <f t="shared" si="632"/>
        <v>0</v>
      </c>
      <c r="H385" s="208">
        <f t="shared" si="632"/>
        <v>0</v>
      </c>
      <c r="I385" s="208">
        <f t="shared" si="632"/>
        <v>0</v>
      </c>
      <c r="J385" s="208">
        <f t="shared" si="632"/>
        <v>0</v>
      </c>
      <c r="K385" s="208">
        <f t="shared" si="632"/>
        <v>0</v>
      </c>
      <c r="L385" s="208">
        <f t="shared" si="632"/>
        <v>0</v>
      </c>
      <c r="M385" s="989"/>
      <c r="N385" s="1979"/>
      <c r="O385" s="1826"/>
      <c r="P385" s="1826"/>
      <c r="Q385" s="645"/>
      <c r="R385" s="1826"/>
      <c r="S385" s="645"/>
      <c r="T385" s="1826"/>
      <c r="U385" s="645"/>
      <c r="V385" s="1826"/>
      <c r="W385" s="646"/>
      <c r="X385" s="645"/>
      <c r="Y385" s="645"/>
      <c r="Z385" s="1826"/>
      <c r="AA385" s="645"/>
      <c r="AB385" s="1826"/>
      <c r="AC385" s="646"/>
      <c r="AE385" s="33"/>
      <c r="AF385" s="1982"/>
      <c r="AG385" s="1826"/>
      <c r="AH385" s="1826"/>
      <c r="AI385" s="645"/>
      <c r="AJ385" s="1826"/>
      <c r="AK385" s="645"/>
      <c r="AL385" s="1826"/>
      <c r="AM385" s="645"/>
      <c r="AN385" s="1826"/>
      <c r="AO385" s="646"/>
      <c r="AP385" s="645"/>
      <c r="AQ385" s="645"/>
      <c r="AR385" s="1826"/>
      <c r="AS385" s="645"/>
      <c r="AT385" s="1826"/>
      <c r="AU385" s="646"/>
      <c r="AW385" s="33"/>
      <c r="AX385" s="1979"/>
      <c r="AY385" s="1826"/>
      <c r="AZ385" s="1826"/>
      <c r="BA385" s="645"/>
      <c r="BB385" s="1826"/>
      <c r="BC385" s="645"/>
      <c r="BD385" s="1826"/>
      <c r="BE385" s="645"/>
      <c r="BF385" s="1826"/>
      <c r="BG385" s="646"/>
      <c r="BH385" s="645"/>
      <c r="BI385" s="645"/>
      <c r="BJ385" s="1826"/>
      <c r="BK385" s="645"/>
      <c r="BL385" s="1826"/>
      <c r="BM385" s="646"/>
      <c r="BO385" s="33"/>
      <c r="BP385" s="1979"/>
      <c r="BQ385" s="1826"/>
      <c r="BR385" s="1826"/>
      <c r="BS385" s="645"/>
      <c r="BT385" s="1826"/>
      <c r="BU385" s="645"/>
      <c r="BV385" s="1826"/>
      <c r="BW385" s="645"/>
      <c r="BX385" s="1826"/>
      <c r="BY385" s="646"/>
      <c r="BZ385" s="645"/>
      <c r="CA385" s="645"/>
      <c r="CB385" s="1826"/>
      <c r="CC385" s="645"/>
      <c r="CD385" s="1826"/>
      <c r="CE385" s="646"/>
      <c r="CG385" s="33"/>
      <c r="CH385" s="1979"/>
      <c r="CI385" s="1826"/>
      <c r="CJ385" s="1826"/>
      <c r="CK385" s="645"/>
      <c r="CL385" s="1826"/>
      <c r="CM385" s="645"/>
      <c r="CN385" s="1826"/>
      <c r="CO385" s="645"/>
      <c r="CP385" s="1826"/>
      <c r="CQ385" s="646"/>
      <c r="CR385" s="645"/>
      <c r="CS385" s="645"/>
      <c r="CT385" s="1826"/>
      <c r="CU385" s="645"/>
      <c r="CV385" s="1826"/>
      <c r="CW385" s="646"/>
    </row>
    <row r="386" spans="1:102">
      <c r="A386" s="14" t="s">
        <v>619</v>
      </c>
      <c r="B386" s="1037" t="s">
        <v>148</v>
      </c>
      <c r="C386" s="254"/>
      <c r="D386" s="587"/>
      <c r="E386" s="71"/>
      <c r="F386" s="1041"/>
      <c r="G386" s="1041"/>
      <c r="H386" s="1041"/>
      <c r="I386" s="1041"/>
      <c r="J386" s="1041"/>
      <c r="K386" s="1041"/>
      <c r="L386" s="59">
        <f>SUM(G386:K386)</f>
        <v>0</v>
      </c>
      <c r="M386" s="989"/>
      <c r="N386" s="1979"/>
      <c r="O386" s="1826"/>
      <c r="P386" s="1826"/>
      <c r="Q386" s="645"/>
      <c r="R386" s="1826"/>
      <c r="S386" s="645"/>
      <c r="T386" s="1826"/>
      <c r="U386" s="645"/>
      <c r="V386" s="1826"/>
      <c r="W386" s="646"/>
      <c r="X386" s="645"/>
      <c r="Y386" s="645"/>
      <c r="Z386" s="1826"/>
      <c r="AA386" s="645"/>
      <c r="AB386" s="1826"/>
      <c r="AC386" s="646"/>
      <c r="AE386" s="33"/>
      <c r="AF386" s="1982"/>
      <c r="AG386" s="1826"/>
      <c r="AH386" s="1826"/>
      <c r="AI386" s="645"/>
      <c r="AJ386" s="1826"/>
      <c r="AK386" s="645"/>
      <c r="AL386" s="1826"/>
      <c r="AM386" s="645"/>
      <c r="AN386" s="1826"/>
      <c r="AO386" s="646"/>
      <c r="AP386" s="645"/>
      <c r="AQ386" s="645"/>
      <c r="AR386" s="1826"/>
      <c r="AS386" s="645"/>
      <c r="AT386" s="1826"/>
      <c r="AU386" s="646"/>
      <c r="AW386" s="33"/>
      <c r="AX386" s="1979"/>
      <c r="AY386" s="1826"/>
      <c r="AZ386" s="1826"/>
      <c r="BA386" s="645"/>
      <c r="BB386" s="1826"/>
      <c r="BC386" s="645"/>
      <c r="BD386" s="1826"/>
      <c r="BE386" s="645"/>
      <c r="BF386" s="1826"/>
      <c r="BG386" s="646"/>
      <c r="BH386" s="645"/>
      <c r="BI386" s="645"/>
      <c r="BJ386" s="1826"/>
      <c r="BK386" s="645"/>
      <c r="BL386" s="1826"/>
      <c r="BM386" s="646"/>
      <c r="BO386" s="33"/>
      <c r="BP386" s="1979"/>
      <c r="BQ386" s="1826"/>
      <c r="BR386" s="1826"/>
      <c r="BS386" s="645"/>
      <c r="BT386" s="1826"/>
      <c r="BU386" s="645"/>
      <c r="BV386" s="1826"/>
      <c r="BW386" s="645"/>
      <c r="BX386" s="1826"/>
      <c r="BY386" s="646"/>
      <c r="BZ386" s="645"/>
      <c r="CA386" s="645"/>
      <c r="CB386" s="1826"/>
      <c r="CC386" s="645"/>
      <c r="CD386" s="1826"/>
      <c r="CE386" s="646"/>
      <c r="CG386" s="33"/>
      <c r="CH386" s="1979"/>
      <c r="CI386" s="1826"/>
      <c r="CJ386" s="1826"/>
      <c r="CK386" s="645"/>
      <c r="CL386" s="1826"/>
      <c r="CM386" s="645"/>
      <c r="CN386" s="1826"/>
      <c r="CO386" s="645"/>
      <c r="CP386" s="1826"/>
      <c r="CQ386" s="646"/>
      <c r="CR386" s="645"/>
      <c r="CS386" s="645"/>
      <c r="CT386" s="1826"/>
      <c r="CU386" s="645"/>
      <c r="CV386" s="1826"/>
      <c r="CW386" s="646"/>
    </row>
    <row r="387" spans="1:102">
      <c r="A387" s="75" t="str">
        <f>A386</f>
        <v>Other Related Party e</v>
      </c>
      <c r="B387" s="1037" t="s">
        <v>149</v>
      </c>
      <c r="C387" s="254"/>
      <c r="D387" s="587"/>
      <c r="E387" s="71"/>
      <c r="F387" s="1041"/>
      <c r="G387" s="1041"/>
      <c r="H387" s="1041"/>
      <c r="I387" s="1041"/>
      <c r="J387" s="1041"/>
      <c r="K387" s="1041"/>
      <c r="L387" s="59">
        <f>SUM(G387:K387)</f>
        <v>0</v>
      </c>
      <c r="M387" s="989"/>
      <c r="N387" s="1979"/>
      <c r="O387" s="1826"/>
      <c r="P387" s="1826"/>
      <c r="Q387" s="645"/>
      <c r="R387" s="1826"/>
      <c r="S387" s="645"/>
      <c r="T387" s="1826"/>
      <c r="U387" s="645"/>
      <c r="V387" s="1826"/>
      <c r="W387" s="646"/>
      <c r="X387" s="645"/>
      <c r="Y387" s="645"/>
      <c r="Z387" s="1826"/>
      <c r="AA387" s="645"/>
      <c r="AB387" s="1826"/>
      <c r="AC387" s="646"/>
      <c r="AE387" s="33"/>
      <c r="AF387" s="1979"/>
      <c r="AG387" s="1826"/>
      <c r="AH387" s="1826"/>
      <c r="AI387" s="645"/>
      <c r="AJ387" s="1826"/>
      <c r="AK387" s="645"/>
      <c r="AL387" s="1826"/>
      <c r="AM387" s="645"/>
      <c r="AN387" s="1826"/>
      <c r="AO387" s="646"/>
      <c r="AP387" s="645"/>
      <c r="AQ387" s="645"/>
      <c r="AR387" s="1826"/>
      <c r="AS387" s="645"/>
      <c r="AT387" s="1826"/>
      <c r="AU387" s="646"/>
      <c r="AW387" s="33"/>
      <c r="AX387" s="1979"/>
      <c r="AY387" s="1826"/>
      <c r="AZ387" s="1826"/>
      <c r="BA387" s="645"/>
      <c r="BB387" s="1826"/>
      <c r="BC387" s="645"/>
      <c r="BD387" s="1826"/>
      <c r="BE387" s="645"/>
      <c r="BF387" s="1826"/>
      <c r="BG387" s="646"/>
      <c r="BH387" s="645"/>
      <c r="BI387" s="645"/>
      <c r="BJ387" s="1826"/>
      <c r="BK387" s="645"/>
      <c r="BL387" s="1826"/>
      <c r="BM387" s="646"/>
      <c r="BO387" s="33"/>
      <c r="BP387" s="1979"/>
      <c r="BQ387" s="1826"/>
      <c r="BR387" s="1826"/>
      <c r="BS387" s="645"/>
      <c r="BT387" s="1826"/>
      <c r="BU387" s="645"/>
      <c r="BV387" s="1826"/>
      <c r="BW387" s="645"/>
      <c r="BX387" s="1826"/>
      <c r="BY387" s="646"/>
      <c r="BZ387" s="645"/>
      <c r="CA387" s="645"/>
      <c r="CB387" s="1826"/>
      <c r="CC387" s="645"/>
      <c r="CD387" s="1826"/>
      <c r="CE387" s="646"/>
      <c r="CG387" s="33"/>
      <c r="CH387" s="1979"/>
      <c r="CI387" s="1826"/>
      <c r="CJ387" s="1826"/>
      <c r="CK387" s="645"/>
      <c r="CL387" s="1826"/>
      <c r="CM387" s="645"/>
      <c r="CN387" s="1826"/>
      <c r="CO387" s="645"/>
      <c r="CP387" s="1826"/>
      <c r="CQ387" s="646"/>
      <c r="CR387" s="645"/>
      <c r="CS387" s="645"/>
      <c r="CT387" s="1826"/>
      <c r="CU387" s="645"/>
      <c r="CV387" s="1826"/>
      <c r="CW387" s="646"/>
    </row>
    <row r="388" spans="1:102">
      <c r="A388" s="75" t="str">
        <f>A386</f>
        <v>Other Related Party e</v>
      </c>
      <c r="B388" s="1037" t="s">
        <v>150</v>
      </c>
      <c r="C388" s="254"/>
      <c r="D388" s="587"/>
      <c r="E388" s="71"/>
      <c r="F388" s="208">
        <f t="shared" ref="F388:L388" si="633">IF(ISERROR(F387/F386),0,F387/F386)</f>
        <v>0</v>
      </c>
      <c r="G388" s="208">
        <f t="shared" si="633"/>
        <v>0</v>
      </c>
      <c r="H388" s="208">
        <f t="shared" si="633"/>
        <v>0</v>
      </c>
      <c r="I388" s="208">
        <f t="shared" si="633"/>
        <v>0</v>
      </c>
      <c r="J388" s="208">
        <f t="shared" si="633"/>
        <v>0</v>
      </c>
      <c r="K388" s="208">
        <f t="shared" si="633"/>
        <v>0</v>
      </c>
      <c r="L388" s="208">
        <f t="shared" si="633"/>
        <v>0</v>
      </c>
      <c r="M388" s="989"/>
      <c r="N388" s="1979"/>
      <c r="O388" s="1826"/>
      <c r="P388" s="1826"/>
      <c r="Q388" s="645"/>
      <c r="R388" s="1826"/>
      <c r="S388" s="645"/>
      <c r="T388" s="1826"/>
      <c r="U388" s="645"/>
      <c r="V388" s="1826"/>
      <c r="W388" s="646"/>
      <c r="X388" s="645"/>
      <c r="Y388" s="645"/>
      <c r="Z388" s="1826"/>
      <c r="AA388" s="645"/>
      <c r="AB388" s="1826"/>
      <c r="AC388" s="646"/>
      <c r="AE388" s="33"/>
      <c r="AF388" s="1982"/>
      <c r="AG388" s="1826"/>
      <c r="AH388" s="1826"/>
      <c r="AI388" s="645"/>
      <c r="AJ388" s="1826"/>
      <c r="AK388" s="645"/>
      <c r="AL388" s="1826"/>
      <c r="AM388" s="645"/>
      <c r="AN388" s="1826"/>
      <c r="AO388" s="646"/>
      <c r="AP388" s="645"/>
      <c r="AQ388" s="645"/>
      <c r="AR388" s="1826"/>
      <c r="AS388" s="645"/>
      <c r="AT388" s="1826"/>
      <c r="AU388" s="646"/>
      <c r="AW388" s="33"/>
      <c r="AX388" s="1979"/>
      <c r="AY388" s="1826"/>
      <c r="AZ388" s="1826"/>
      <c r="BA388" s="645"/>
      <c r="BB388" s="1826"/>
      <c r="BC388" s="645"/>
      <c r="BD388" s="1826"/>
      <c r="BE388" s="645"/>
      <c r="BF388" s="1826"/>
      <c r="BG388" s="646"/>
      <c r="BH388" s="645"/>
      <c r="BI388" s="645"/>
      <c r="BJ388" s="1826"/>
      <c r="BK388" s="645"/>
      <c r="BL388" s="1826"/>
      <c r="BM388" s="646"/>
      <c r="BO388" s="33"/>
      <c r="BP388" s="1979"/>
      <c r="BQ388" s="1826"/>
      <c r="BR388" s="1826"/>
      <c r="BS388" s="645"/>
      <c r="BT388" s="1826"/>
      <c r="BU388" s="645"/>
      <c r="BV388" s="1826"/>
      <c r="BW388" s="645"/>
      <c r="BX388" s="1826"/>
      <c r="BY388" s="646"/>
      <c r="BZ388" s="645"/>
      <c r="CA388" s="645"/>
      <c r="CB388" s="1826"/>
      <c r="CC388" s="645"/>
      <c r="CD388" s="1826"/>
      <c r="CE388" s="646"/>
      <c r="CG388" s="33"/>
      <c r="CH388" s="1979"/>
      <c r="CI388" s="1826"/>
      <c r="CJ388" s="1826"/>
      <c r="CK388" s="645"/>
      <c r="CL388" s="1826"/>
      <c r="CM388" s="645"/>
      <c r="CN388" s="1826"/>
      <c r="CO388" s="645"/>
      <c r="CP388" s="1826"/>
      <c r="CQ388" s="646"/>
      <c r="CR388" s="645"/>
      <c r="CS388" s="645"/>
      <c r="CT388" s="1826"/>
      <c r="CU388" s="645"/>
      <c r="CV388" s="1826"/>
      <c r="CW388" s="646"/>
    </row>
    <row r="389" spans="1:102">
      <c r="A389" s="14" t="s">
        <v>620</v>
      </c>
      <c r="B389" s="1037" t="s">
        <v>148</v>
      </c>
      <c r="C389" s="254"/>
      <c r="D389" s="587"/>
      <c r="E389" s="71"/>
      <c r="F389" s="1041"/>
      <c r="G389" s="1041"/>
      <c r="H389" s="1041"/>
      <c r="I389" s="1041"/>
      <c r="J389" s="1041"/>
      <c r="K389" s="1041"/>
      <c r="L389" s="59">
        <f>SUM(G389:K389)</f>
        <v>0</v>
      </c>
      <c r="M389" s="989"/>
      <c r="N389" s="1979"/>
      <c r="O389" s="1826"/>
      <c r="P389" s="1826"/>
      <c r="Q389" s="645"/>
      <c r="R389" s="1826"/>
      <c r="S389" s="645"/>
      <c r="T389" s="1826"/>
      <c r="U389" s="645"/>
      <c r="V389" s="1826"/>
      <c r="W389" s="646"/>
      <c r="X389" s="645"/>
      <c r="Y389" s="645"/>
      <c r="Z389" s="1826"/>
      <c r="AA389" s="645"/>
      <c r="AB389" s="1826"/>
      <c r="AC389" s="646"/>
      <c r="AE389" s="33"/>
      <c r="AF389" s="1982"/>
      <c r="AG389" s="1826"/>
      <c r="AH389" s="1826"/>
      <c r="AI389" s="645"/>
      <c r="AJ389" s="1826"/>
      <c r="AK389" s="645"/>
      <c r="AL389" s="1826"/>
      <c r="AM389" s="645"/>
      <c r="AN389" s="1826"/>
      <c r="AO389" s="646"/>
      <c r="AP389" s="645"/>
      <c r="AQ389" s="645"/>
      <c r="AR389" s="1826"/>
      <c r="AS389" s="645"/>
      <c r="AT389" s="1826"/>
      <c r="AU389" s="646"/>
      <c r="AW389" s="33"/>
      <c r="AX389" s="1979"/>
      <c r="AY389" s="1826"/>
      <c r="AZ389" s="1826"/>
      <c r="BA389" s="645"/>
      <c r="BB389" s="1826"/>
      <c r="BC389" s="645"/>
      <c r="BD389" s="1826"/>
      <c r="BE389" s="645"/>
      <c r="BF389" s="1826"/>
      <c r="BG389" s="646"/>
      <c r="BH389" s="645"/>
      <c r="BI389" s="645"/>
      <c r="BJ389" s="1826"/>
      <c r="BK389" s="645"/>
      <c r="BL389" s="1826"/>
      <c r="BM389" s="646"/>
      <c r="BO389" s="33"/>
      <c r="BP389" s="1979"/>
      <c r="BQ389" s="1826"/>
      <c r="BR389" s="1826"/>
      <c r="BS389" s="645"/>
      <c r="BT389" s="1826"/>
      <c r="BU389" s="645"/>
      <c r="BV389" s="1826"/>
      <c r="BW389" s="645"/>
      <c r="BX389" s="1826"/>
      <c r="BY389" s="646"/>
      <c r="BZ389" s="645"/>
      <c r="CA389" s="645"/>
      <c r="CB389" s="1826"/>
      <c r="CC389" s="645"/>
      <c r="CD389" s="1826"/>
      <c r="CE389" s="646"/>
      <c r="CG389" s="33"/>
      <c r="CH389" s="1979"/>
      <c r="CI389" s="1826"/>
      <c r="CJ389" s="1826"/>
      <c r="CK389" s="645"/>
      <c r="CL389" s="1826"/>
      <c r="CM389" s="645"/>
      <c r="CN389" s="1826"/>
      <c r="CO389" s="645"/>
      <c r="CP389" s="1826"/>
      <c r="CQ389" s="646"/>
      <c r="CR389" s="645"/>
      <c r="CS389" s="645"/>
      <c r="CT389" s="1826"/>
      <c r="CU389" s="645"/>
      <c r="CV389" s="1826"/>
      <c r="CW389" s="646"/>
    </row>
    <row r="390" spans="1:102">
      <c r="A390" s="75" t="str">
        <f>A389</f>
        <v>Other Related Party f</v>
      </c>
      <c r="B390" s="1037" t="s">
        <v>149</v>
      </c>
      <c r="C390" s="254"/>
      <c r="D390" s="587"/>
      <c r="E390" s="71"/>
      <c r="F390" s="1041"/>
      <c r="G390" s="1041"/>
      <c r="H390" s="1041"/>
      <c r="I390" s="1041"/>
      <c r="J390" s="1041"/>
      <c r="K390" s="1041"/>
      <c r="L390" s="59">
        <f>SUM(G390:K390)</f>
        <v>0</v>
      </c>
      <c r="M390" s="989"/>
      <c r="N390" s="1979"/>
      <c r="O390" s="1826"/>
      <c r="P390" s="1826"/>
      <c r="Q390" s="645"/>
      <c r="R390" s="1826"/>
      <c r="S390" s="645"/>
      <c r="T390" s="1826"/>
      <c r="U390" s="645"/>
      <c r="V390" s="1826"/>
      <c r="W390" s="646"/>
      <c r="X390" s="645"/>
      <c r="Y390" s="645"/>
      <c r="Z390" s="1826"/>
      <c r="AA390" s="645"/>
      <c r="AB390" s="1826"/>
      <c r="AC390" s="646"/>
      <c r="AE390" s="33"/>
      <c r="AF390" s="1979"/>
      <c r="AG390" s="1826"/>
      <c r="AH390" s="1826"/>
      <c r="AI390" s="645"/>
      <c r="AJ390" s="1826"/>
      <c r="AK390" s="645"/>
      <c r="AL390" s="1826"/>
      <c r="AM390" s="645"/>
      <c r="AN390" s="1826"/>
      <c r="AO390" s="646"/>
      <c r="AP390" s="645"/>
      <c r="AQ390" s="645"/>
      <c r="AR390" s="1826"/>
      <c r="AS390" s="645"/>
      <c r="AT390" s="1826"/>
      <c r="AU390" s="646"/>
      <c r="AW390" s="33"/>
      <c r="AX390" s="1979"/>
      <c r="AY390" s="1826"/>
      <c r="AZ390" s="1826"/>
      <c r="BA390" s="645"/>
      <c r="BB390" s="1826"/>
      <c r="BC390" s="645"/>
      <c r="BD390" s="1826"/>
      <c r="BE390" s="645"/>
      <c r="BF390" s="1826"/>
      <c r="BG390" s="646"/>
      <c r="BH390" s="645"/>
      <c r="BI390" s="645"/>
      <c r="BJ390" s="1826"/>
      <c r="BK390" s="645"/>
      <c r="BL390" s="1826"/>
      <c r="BM390" s="646"/>
      <c r="BO390" s="33"/>
      <c r="BP390" s="1979"/>
      <c r="BQ390" s="1826"/>
      <c r="BR390" s="1826"/>
      <c r="BS390" s="645"/>
      <c r="BT390" s="1826"/>
      <c r="BU390" s="645"/>
      <c r="BV390" s="1826"/>
      <c r="BW390" s="645"/>
      <c r="BX390" s="1826"/>
      <c r="BY390" s="646"/>
      <c r="BZ390" s="645"/>
      <c r="CA390" s="645"/>
      <c r="CB390" s="1826"/>
      <c r="CC390" s="645"/>
      <c r="CD390" s="1826"/>
      <c r="CE390" s="646"/>
      <c r="CG390" s="33"/>
      <c r="CH390" s="1979"/>
      <c r="CI390" s="1826"/>
      <c r="CJ390" s="1826"/>
      <c r="CK390" s="645"/>
      <c r="CL390" s="1826"/>
      <c r="CM390" s="645"/>
      <c r="CN390" s="1826"/>
      <c r="CO390" s="645"/>
      <c r="CP390" s="1826"/>
      <c r="CQ390" s="646"/>
      <c r="CR390" s="645"/>
      <c r="CS390" s="645"/>
      <c r="CT390" s="1826"/>
      <c r="CU390" s="645"/>
      <c r="CV390" s="1826"/>
      <c r="CW390" s="646"/>
    </row>
    <row r="391" spans="1:102">
      <c r="A391" s="75" t="str">
        <f>A389</f>
        <v>Other Related Party f</v>
      </c>
      <c r="B391" s="1037" t="s">
        <v>150</v>
      </c>
      <c r="C391" s="254"/>
      <c r="D391" s="587"/>
      <c r="E391" s="71"/>
      <c r="F391" s="208">
        <f t="shared" ref="F391:L391" si="634">IF(ISERROR(F390/F389),0,F390/F389)</f>
        <v>0</v>
      </c>
      <c r="G391" s="208">
        <f t="shared" si="634"/>
        <v>0</v>
      </c>
      <c r="H391" s="208">
        <f t="shared" si="634"/>
        <v>0</v>
      </c>
      <c r="I391" s="208">
        <f t="shared" si="634"/>
        <v>0</v>
      </c>
      <c r="J391" s="208">
        <f t="shared" si="634"/>
        <v>0</v>
      </c>
      <c r="K391" s="208">
        <f t="shared" si="634"/>
        <v>0</v>
      </c>
      <c r="L391" s="208">
        <f t="shared" si="634"/>
        <v>0</v>
      </c>
      <c r="M391" s="989"/>
      <c r="N391" s="1979"/>
      <c r="O391" s="1826"/>
      <c r="P391" s="1826"/>
      <c r="Q391" s="645"/>
      <c r="R391" s="1826"/>
      <c r="S391" s="645"/>
      <c r="T391" s="1826"/>
      <c r="U391" s="645"/>
      <c r="V391" s="1826"/>
      <c r="W391" s="646"/>
      <c r="X391" s="645"/>
      <c r="Y391" s="645"/>
      <c r="Z391" s="1826"/>
      <c r="AA391" s="645"/>
      <c r="AB391" s="1826"/>
      <c r="AC391" s="646"/>
      <c r="AE391" s="33"/>
      <c r="AF391" s="1982"/>
      <c r="AG391" s="1826"/>
      <c r="AH391" s="1826"/>
      <c r="AI391" s="645"/>
      <c r="AJ391" s="1826"/>
      <c r="AK391" s="645"/>
      <c r="AL391" s="1826"/>
      <c r="AM391" s="645"/>
      <c r="AN391" s="1826"/>
      <c r="AO391" s="646"/>
      <c r="AP391" s="645"/>
      <c r="AQ391" s="645"/>
      <c r="AR391" s="1826"/>
      <c r="AS391" s="645"/>
      <c r="AT391" s="1826"/>
      <c r="AU391" s="646"/>
      <c r="AW391" s="33"/>
      <c r="AX391" s="1979"/>
      <c r="AY391" s="1826"/>
      <c r="AZ391" s="1826"/>
      <c r="BA391" s="645"/>
      <c r="BB391" s="1826"/>
      <c r="BC391" s="645"/>
      <c r="BD391" s="1826"/>
      <c r="BE391" s="645"/>
      <c r="BF391" s="1826"/>
      <c r="BG391" s="646"/>
      <c r="BH391" s="645"/>
      <c r="BI391" s="645"/>
      <c r="BJ391" s="1826"/>
      <c r="BK391" s="645"/>
      <c r="BL391" s="1826"/>
      <c r="BM391" s="646"/>
      <c r="BO391" s="33"/>
      <c r="BP391" s="1979"/>
      <c r="BQ391" s="1826"/>
      <c r="BR391" s="1826"/>
      <c r="BS391" s="645"/>
      <c r="BT391" s="1826"/>
      <c r="BU391" s="645"/>
      <c r="BV391" s="1826"/>
      <c r="BW391" s="645"/>
      <c r="BX391" s="1826"/>
      <c r="BY391" s="646"/>
      <c r="BZ391" s="645"/>
      <c r="CA391" s="645"/>
      <c r="CB391" s="1826"/>
      <c r="CC391" s="645"/>
      <c r="CD391" s="1826"/>
      <c r="CE391" s="646"/>
      <c r="CG391" s="33"/>
      <c r="CH391" s="1979"/>
      <c r="CI391" s="1826"/>
      <c r="CJ391" s="1826"/>
      <c r="CK391" s="645"/>
      <c r="CL391" s="1826"/>
      <c r="CM391" s="645"/>
      <c r="CN391" s="1826"/>
      <c r="CO391" s="645"/>
      <c r="CP391" s="1826"/>
      <c r="CQ391" s="646"/>
      <c r="CR391" s="645"/>
      <c r="CS391" s="645"/>
      <c r="CT391" s="1826"/>
      <c r="CU391" s="645"/>
      <c r="CV391" s="1826"/>
      <c r="CW391" s="646"/>
    </row>
    <row r="392" spans="1:102">
      <c r="A392" s="1037" t="s">
        <v>151</v>
      </c>
      <c r="B392" s="1037" t="s">
        <v>148</v>
      </c>
      <c r="C392" s="254"/>
      <c r="D392" s="587"/>
      <c r="E392" s="71"/>
      <c r="F392" s="1041"/>
      <c r="G392" s="1041"/>
      <c r="H392" s="1041"/>
      <c r="I392" s="1041"/>
      <c r="J392" s="1041"/>
      <c r="K392" s="1041"/>
      <c r="L392" s="59">
        <f>SUM(G392:K392)</f>
        <v>0</v>
      </c>
      <c r="M392" s="989"/>
      <c r="N392" s="1979"/>
      <c r="O392" s="1826"/>
      <c r="P392" s="1826"/>
      <c r="Q392" s="645"/>
      <c r="R392" s="1826"/>
      <c r="S392" s="645"/>
      <c r="T392" s="1826"/>
      <c r="U392" s="645"/>
      <c r="V392" s="1826"/>
      <c r="W392" s="646"/>
      <c r="X392" s="645"/>
      <c r="Y392" s="645"/>
      <c r="Z392" s="1826"/>
      <c r="AA392" s="645"/>
      <c r="AB392" s="1826"/>
      <c r="AC392" s="646"/>
      <c r="AE392" s="33"/>
      <c r="AF392" s="1982"/>
      <c r="AG392" s="1826"/>
      <c r="AH392" s="1826"/>
      <c r="AI392" s="645"/>
      <c r="AJ392" s="1826"/>
      <c r="AK392" s="645"/>
      <c r="AL392" s="1826"/>
      <c r="AM392" s="645"/>
      <c r="AN392" s="1826"/>
      <c r="AO392" s="646"/>
      <c r="AP392" s="645"/>
      <c r="AQ392" s="645"/>
      <c r="AR392" s="1826"/>
      <c r="AS392" s="645"/>
      <c r="AT392" s="1826"/>
      <c r="AU392" s="646"/>
      <c r="AW392" s="33"/>
      <c r="AX392" s="1979"/>
      <c r="AY392" s="1826"/>
      <c r="AZ392" s="1826"/>
      <c r="BA392" s="645"/>
      <c r="BB392" s="1826"/>
      <c r="BC392" s="645"/>
      <c r="BD392" s="1826"/>
      <c r="BE392" s="645"/>
      <c r="BF392" s="1826"/>
      <c r="BG392" s="646"/>
      <c r="BH392" s="645"/>
      <c r="BI392" s="645"/>
      <c r="BJ392" s="1826"/>
      <c r="BK392" s="645"/>
      <c r="BL392" s="1826"/>
      <c r="BM392" s="646"/>
      <c r="BO392" s="33"/>
      <c r="BP392" s="1979"/>
      <c r="BQ392" s="1826"/>
      <c r="BR392" s="1826"/>
      <c r="BS392" s="645"/>
      <c r="BT392" s="1826"/>
      <c r="BU392" s="645"/>
      <c r="BV392" s="1826"/>
      <c r="BW392" s="645"/>
      <c r="BX392" s="1826"/>
      <c r="BY392" s="646"/>
      <c r="BZ392" s="645"/>
      <c r="CA392" s="645"/>
      <c r="CB392" s="1826"/>
      <c r="CC392" s="645"/>
      <c r="CD392" s="1826"/>
      <c r="CE392" s="646"/>
      <c r="CG392" s="33"/>
      <c r="CH392" s="1979"/>
      <c r="CI392" s="1826"/>
      <c r="CJ392" s="1826"/>
      <c r="CK392" s="645"/>
      <c r="CL392" s="1826"/>
      <c r="CM392" s="645"/>
      <c r="CN392" s="1826"/>
      <c r="CO392" s="645"/>
      <c r="CP392" s="1826"/>
      <c r="CQ392" s="646"/>
      <c r="CR392" s="645"/>
      <c r="CS392" s="645"/>
      <c r="CT392" s="1826"/>
      <c r="CU392" s="645"/>
      <c r="CV392" s="1826"/>
      <c r="CW392" s="646"/>
    </row>
    <row r="393" spans="1:102">
      <c r="A393" s="1037" t="s">
        <v>151</v>
      </c>
      <c r="B393" s="1037" t="s">
        <v>149</v>
      </c>
      <c r="C393" s="254"/>
      <c r="D393" s="587"/>
      <c r="E393" s="71"/>
      <c r="F393" s="1041"/>
      <c r="G393" s="1041"/>
      <c r="H393" s="1041"/>
      <c r="I393" s="1041"/>
      <c r="J393" s="1041"/>
      <c r="K393" s="1041"/>
      <c r="L393" s="59">
        <f>SUM(G393:K393)</f>
        <v>0</v>
      </c>
      <c r="M393" s="989"/>
      <c r="N393" s="1979"/>
      <c r="O393" s="1826"/>
      <c r="P393" s="1826"/>
      <c r="Q393" s="645"/>
      <c r="R393" s="1826"/>
      <c r="S393" s="645"/>
      <c r="T393" s="1826"/>
      <c r="U393" s="645"/>
      <c r="V393" s="1826"/>
      <c r="W393" s="646"/>
      <c r="X393" s="645"/>
      <c r="Y393" s="645"/>
      <c r="Z393" s="1826"/>
      <c r="AA393" s="645"/>
      <c r="AB393" s="1826"/>
      <c r="AC393" s="646"/>
      <c r="AE393" s="33"/>
      <c r="AF393" s="1979"/>
      <c r="AG393" s="1826"/>
      <c r="AH393" s="1826"/>
      <c r="AI393" s="645"/>
      <c r="AJ393" s="1826"/>
      <c r="AK393" s="645"/>
      <c r="AL393" s="1826"/>
      <c r="AM393" s="645"/>
      <c r="AN393" s="1826"/>
      <c r="AO393" s="646"/>
      <c r="AP393" s="645"/>
      <c r="AQ393" s="645"/>
      <c r="AR393" s="1826"/>
      <c r="AS393" s="645"/>
      <c r="AT393" s="1826"/>
      <c r="AU393" s="646"/>
      <c r="AW393" s="33"/>
      <c r="AX393" s="1979"/>
      <c r="AY393" s="1826"/>
      <c r="AZ393" s="1826"/>
      <c r="BA393" s="645"/>
      <c r="BB393" s="1826"/>
      <c r="BC393" s="645"/>
      <c r="BD393" s="1826"/>
      <c r="BE393" s="645"/>
      <c r="BF393" s="1826"/>
      <c r="BG393" s="646"/>
      <c r="BH393" s="645"/>
      <c r="BI393" s="645"/>
      <c r="BJ393" s="1826"/>
      <c r="BK393" s="645"/>
      <c r="BL393" s="1826"/>
      <c r="BM393" s="646"/>
      <c r="BO393" s="33"/>
      <c r="BP393" s="1979"/>
      <c r="BQ393" s="1826"/>
      <c r="BR393" s="1826"/>
      <c r="BS393" s="645"/>
      <c r="BT393" s="1826"/>
      <c r="BU393" s="645"/>
      <c r="BV393" s="1826"/>
      <c r="BW393" s="645"/>
      <c r="BX393" s="1826"/>
      <c r="BY393" s="646"/>
      <c r="BZ393" s="645"/>
      <c r="CA393" s="645"/>
      <c r="CB393" s="1826"/>
      <c r="CC393" s="645"/>
      <c r="CD393" s="1826"/>
      <c r="CE393" s="646"/>
      <c r="CG393" s="33"/>
      <c r="CH393" s="1979"/>
      <c r="CI393" s="1826"/>
      <c r="CJ393" s="1826"/>
      <c r="CK393" s="645"/>
      <c r="CL393" s="1826"/>
      <c r="CM393" s="645"/>
      <c r="CN393" s="1826"/>
      <c r="CO393" s="645"/>
      <c r="CP393" s="1826"/>
      <c r="CQ393" s="646"/>
      <c r="CR393" s="645"/>
      <c r="CS393" s="645"/>
      <c r="CT393" s="1826"/>
      <c r="CU393" s="645"/>
      <c r="CV393" s="1826"/>
      <c r="CW393" s="646"/>
    </row>
    <row r="394" spans="1:102">
      <c r="A394" s="1037" t="s">
        <v>151</v>
      </c>
      <c r="B394" s="1037" t="s">
        <v>150</v>
      </c>
      <c r="C394" s="254"/>
      <c r="D394" s="587"/>
      <c r="E394" s="71"/>
      <c r="F394" s="208">
        <f t="shared" ref="F394:L394" si="635">IF(ISERROR(F393/F392),0,F393/F392)</f>
        <v>0</v>
      </c>
      <c r="G394" s="208">
        <f t="shared" si="635"/>
        <v>0</v>
      </c>
      <c r="H394" s="208">
        <f t="shared" si="635"/>
        <v>0</v>
      </c>
      <c r="I394" s="208">
        <f t="shared" si="635"/>
        <v>0</v>
      </c>
      <c r="J394" s="208">
        <f t="shared" si="635"/>
        <v>0</v>
      </c>
      <c r="K394" s="208">
        <f t="shared" si="635"/>
        <v>0</v>
      </c>
      <c r="L394" s="1827">
        <f t="shared" si="635"/>
        <v>0</v>
      </c>
      <c r="M394" s="989"/>
      <c r="N394" s="1979"/>
      <c r="O394" s="1828"/>
      <c r="P394" s="1826"/>
      <c r="Q394" s="645"/>
      <c r="R394" s="1826"/>
      <c r="S394" s="645"/>
      <c r="T394" s="1826"/>
      <c r="U394" s="645"/>
      <c r="V394" s="1826"/>
      <c r="W394" s="646"/>
      <c r="X394" s="645"/>
      <c r="Y394" s="645"/>
      <c r="Z394" s="1826"/>
      <c r="AA394" s="645"/>
      <c r="AB394" s="1826"/>
      <c r="AC394" s="646"/>
      <c r="AE394" s="33"/>
      <c r="AF394" s="1979"/>
      <c r="AG394" s="1828"/>
      <c r="AH394" s="1826"/>
      <c r="AI394" s="645"/>
      <c r="AJ394" s="1826"/>
      <c r="AK394" s="645"/>
      <c r="AL394" s="1826"/>
      <c r="AM394" s="645"/>
      <c r="AN394" s="1826"/>
      <c r="AO394" s="646"/>
      <c r="AP394" s="645"/>
      <c r="AQ394" s="645"/>
      <c r="AR394" s="1826"/>
      <c r="AS394" s="645"/>
      <c r="AT394" s="1826"/>
      <c r="AU394" s="646"/>
      <c r="AW394" s="33"/>
      <c r="AX394" s="1979"/>
      <c r="AY394" s="1828"/>
      <c r="AZ394" s="1826"/>
      <c r="BA394" s="645"/>
      <c r="BB394" s="1826"/>
      <c r="BC394" s="645"/>
      <c r="BD394" s="1826"/>
      <c r="BE394" s="645"/>
      <c r="BF394" s="1826"/>
      <c r="BG394" s="646"/>
      <c r="BH394" s="645"/>
      <c r="BI394" s="645"/>
      <c r="BJ394" s="1826"/>
      <c r="BK394" s="645"/>
      <c r="BL394" s="1826"/>
      <c r="BM394" s="646"/>
      <c r="BO394" s="33"/>
      <c r="BP394" s="1979"/>
      <c r="BQ394" s="1828"/>
      <c r="BR394" s="1826"/>
      <c r="BS394" s="645"/>
      <c r="BT394" s="1826"/>
      <c r="BU394" s="645"/>
      <c r="BV394" s="1826"/>
      <c r="BW394" s="645"/>
      <c r="BX394" s="1826"/>
      <c r="BY394" s="646"/>
      <c r="BZ394" s="645"/>
      <c r="CA394" s="645"/>
      <c r="CB394" s="1826"/>
      <c r="CC394" s="645"/>
      <c r="CD394" s="1826"/>
      <c r="CE394" s="646"/>
      <c r="CG394" s="33"/>
      <c r="CH394" s="1979"/>
      <c r="CI394" s="1828"/>
      <c r="CJ394" s="1826"/>
      <c r="CK394" s="645"/>
      <c r="CL394" s="1826"/>
      <c r="CM394" s="645"/>
      <c r="CN394" s="1826"/>
      <c r="CO394" s="645"/>
      <c r="CP394" s="1826"/>
      <c r="CQ394" s="646"/>
      <c r="CR394" s="645"/>
      <c r="CS394" s="645"/>
      <c r="CT394" s="1826"/>
      <c r="CU394" s="645"/>
      <c r="CV394" s="1826"/>
      <c r="CW394" s="646"/>
    </row>
    <row r="395" spans="1:102">
      <c r="A395" s="1280" t="s">
        <v>1338</v>
      </c>
      <c r="F395" s="1829">
        <f t="shared" ref="F395:K395" si="636">IF(F370&gt;0,IF(F392&gt;=(0.75*SUM(F370,F374,F377,F380,F383,F386,F389,F392)),"Allowed","Disallowed"),0)</f>
        <v>0</v>
      </c>
      <c r="G395" s="1829">
        <f t="shared" si="636"/>
        <v>0</v>
      </c>
      <c r="H395" s="1829">
        <f t="shared" si="636"/>
        <v>0</v>
      </c>
      <c r="I395" s="1829">
        <f t="shared" si="636"/>
        <v>0</v>
      </c>
      <c r="J395" s="1829">
        <f t="shared" si="636"/>
        <v>0</v>
      </c>
      <c r="K395" s="1829">
        <f t="shared" si="636"/>
        <v>0</v>
      </c>
      <c r="L395" s="1822"/>
      <c r="M395" s="989"/>
      <c r="N395" s="1979"/>
      <c r="O395" s="574">
        <f>O371</f>
        <v>0</v>
      </c>
      <c r="P395" s="574">
        <f t="shared" ref="P395:R395" si="637">P371</f>
        <v>0</v>
      </c>
      <c r="Q395" s="1830">
        <f t="shared" si="637"/>
        <v>0</v>
      </c>
      <c r="R395" s="574">
        <f t="shared" si="637"/>
        <v>0</v>
      </c>
      <c r="S395" s="587"/>
      <c r="T395" s="574">
        <f>T371</f>
        <v>0</v>
      </c>
      <c r="U395" s="1830">
        <f t="shared" ref="U395:W395" si="638">U371</f>
        <v>0</v>
      </c>
      <c r="V395" s="574">
        <f t="shared" si="638"/>
        <v>0</v>
      </c>
      <c r="W395" s="584">
        <f t="shared" si="638"/>
        <v>0</v>
      </c>
      <c r="X395" s="1822"/>
      <c r="Y395" s="1037" t="s">
        <v>1620</v>
      </c>
      <c r="Z395" s="574">
        <f>IF(AD371="disallowed",0,Z371)</f>
        <v>0</v>
      </c>
      <c r="AA395" s="574">
        <f>IF(AD371="disallowed",0,AA371)</f>
        <v>0</v>
      </c>
      <c r="AB395" s="574">
        <f>IF(AD371="disallowed",0,AB371)</f>
        <v>0</v>
      </c>
      <c r="AC395" s="574">
        <f>IF(AD371="disallowed",0,AC371)</f>
        <v>0</v>
      </c>
      <c r="AE395" s="33"/>
      <c r="AF395" s="1979"/>
      <c r="AG395" s="574">
        <f>AG371</f>
        <v>0</v>
      </c>
      <c r="AH395" s="574">
        <f t="shared" ref="AH395:AJ395" si="639">AH371</f>
        <v>0</v>
      </c>
      <c r="AI395" s="1830">
        <f t="shared" si="639"/>
        <v>0</v>
      </c>
      <c r="AJ395" s="574">
        <f t="shared" si="639"/>
        <v>0</v>
      </c>
      <c r="AK395" s="587"/>
      <c r="AL395" s="574">
        <f>AL371</f>
        <v>0</v>
      </c>
      <c r="AM395" s="1830">
        <f t="shared" ref="AM395:AO395" si="640">AM371</f>
        <v>0</v>
      </c>
      <c r="AN395" s="574">
        <f t="shared" si="640"/>
        <v>0</v>
      </c>
      <c r="AO395" s="584">
        <f t="shared" si="640"/>
        <v>0</v>
      </c>
      <c r="AP395" s="1822"/>
      <c r="AQ395" s="1037" t="s">
        <v>1620</v>
      </c>
      <c r="AR395" s="574">
        <f>IF(AV371="disallowed",0,AR371)</f>
        <v>0</v>
      </c>
      <c r="AS395" s="574">
        <f>IF(AV371="disallowed",0,AS371)</f>
        <v>0</v>
      </c>
      <c r="AT395" s="574">
        <f>IF(AV371="disallowed",0,AT371)</f>
        <v>0</v>
      </c>
      <c r="AU395" s="574">
        <f>IF(AV371="disallowed",0,AU371)</f>
        <v>0</v>
      </c>
      <c r="AW395" s="33"/>
      <c r="AX395" s="1979"/>
      <c r="AY395" s="574">
        <f>AY371</f>
        <v>0</v>
      </c>
      <c r="AZ395" s="574">
        <f t="shared" ref="AZ395:BB395" si="641">AZ371</f>
        <v>0</v>
      </c>
      <c r="BA395" s="1830">
        <f t="shared" si="641"/>
        <v>0</v>
      </c>
      <c r="BB395" s="574">
        <f t="shared" si="641"/>
        <v>0</v>
      </c>
      <c r="BC395" s="587"/>
      <c r="BD395" s="574">
        <f>BD371</f>
        <v>0</v>
      </c>
      <c r="BE395" s="1830">
        <f t="shared" ref="BE395:BG395" si="642">BE371</f>
        <v>0</v>
      </c>
      <c r="BF395" s="574">
        <f t="shared" si="642"/>
        <v>0</v>
      </c>
      <c r="BG395" s="584">
        <f t="shared" si="642"/>
        <v>0</v>
      </c>
      <c r="BH395" s="1822"/>
      <c r="BI395" s="1037" t="s">
        <v>1620</v>
      </c>
      <c r="BJ395" s="574">
        <f>IF(BN371="disallowed",0,BJ371)</f>
        <v>0</v>
      </c>
      <c r="BK395" s="574">
        <f>IF(BN371="disallowed",0,BK371)</f>
        <v>0</v>
      </c>
      <c r="BL395" s="574">
        <f>IF(BN371="disallowed",0,BL371)</f>
        <v>0</v>
      </c>
      <c r="BM395" s="574">
        <f>IF(BN371="disallowed",0,BM371)</f>
        <v>0</v>
      </c>
      <c r="BO395" s="33"/>
      <c r="BP395" s="1979"/>
      <c r="BQ395" s="574">
        <f>BQ371</f>
        <v>0</v>
      </c>
      <c r="BR395" s="574">
        <f t="shared" ref="BR395:BT395" si="643">BR371</f>
        <v>0</v>
      </c>
      <c r="BS395" s="1830">
        <f t="shared" si="643"/>
        <v>0</v>
      </c>
      <c r="BT395" s="574">
        <f t="shared" si="643"/>
        <v>0</v>
      </c>
      <c r="BU395" s="587"/>
      <c r="BV395" s="574">
        <f>BV371</f>
        <v>0</v>
      </c>
      <c r="BW395" s="1830">
        <f t="shared" ref="BW395:BY395" si="644">BW371</f>
        <v>0</v>
      </c>
      <c r="BX395" s="574">
        <f t="shared" si="644"/>
        <v>0</v>
      </c>
      <c r="BY395" s="584">
        <f t="shared" si="644"/>
        <v>0</v>
      </c>
      <c r="BZ395" s="1822"/>
      <c r="CA395" s="1037" t="s">
        <v>1620</v>
      </c>
      <c r="CB395" s="574">
        <f>IF(CF371="disallowed",0,CB371)</f>
        <v>0</v>
      </c>
      <c r="CC395" s="574">
        <f>IF(CF371="disallowed",0,CC371)</f>
        <v>0</v>
      </c>
      <c r="CD395" s="574">
        <f>IF(CF371="disallowed",0,CD371)</f>
        <v>0</v>
      </c>
      <c r="CE395" s="574">
        <f>IF(CF371="disallowed",0,CE371)</f>
        <v>0</v>
      </c>
      <c r="CG395" s="33"/>
      <c r="CH395" s="1979"/>
      <c r="CI395" s="574">
        <f>CI371</f>
        <v>0</v>
      </c>
      <c r="CJ395" s="574">
        <f t="shared" ref="CJ395:CL395" si="645">CJ371</f>
        <v>0</v>
      </c>
      <c r="CK395" s="1830">
        <f t="shared" si="645"/>
        <v>0</v>
      </c>
      <c r="CL395" s="574">
        <f t="shared" si="645"/>
        <v>0</v>
      </c>
      <c r="CM395" s="587"/>
      <c r="CN395" s="574">
        <f>CN371</f>
        <v>0</v>
      </c>
      <c r="CO395" s="1830">
        <f t="shared" ref="CO395:CQ395" si="646">CO371</f>
        <v>0</v>
      </c>
      <c r="CP395" s="574">
        <f t="shared" si="646"/>
        <v>0</v>
      </c>
      <c r="CQ395" s="584">
        <f t="shared" si="646"/>
        <v>0</v>
      </c>
      <c r="CR395" s="1822"/>
      <c r="CS395" s="1037" t="s">
        <v>1620</v>
      </c>
      <c r="CT395" s="574">
        <f>IF(CX371="disallowed",0,CT371)</f>
        <v>0</v>
      </c>
      <c r="CU395" s="574">
        <f>IF(CX371="disallowed",0,CU371)</f>
        <v>0</v>
      </c>
      <c r="CV395" s="574">
        <f>IF(CX371="disallowed",0,CV371)</f>
        <v>0</v>
      </c>
      <c r="CW395" s="574">
        <f>IF(CX371="disallowed",0,CW371)</f>
        <v>0</v>
      </c>
    </row>
    <row r="396" spans="1:102" ht="38.25">
      <c r="M396" s="989"/>
      <c r="N396" s="1979"/>
      <c r="O396" s="1814" t="s">
        <v>1601</v>
      </c>
      <c r="P396" s="1814"/>
      <c r="Q396" s="1814"/>
      <c r="R396" s="1814"/>
      <c r="S396" s="580"/>
      <c r="T396" s="1814" t="s">
        <v>1603</v>
      </c>
      <c r="U396" s="1814"/>
      <c r="V396" s="1814"/>
      <c r="W396" s="1814"/>
      <c r="X396" s="1815"/>
      <c r="Y396" s="1815"/>
      <c r="Z396" s="1816" t="s">
        <v>1337</v>
      </c>
      <c r="AA396" s="1816"/>
      <c r="AB396" s="1816"/>
      <c r="AC396" s="1816"/>
      <c r="AE396" s="33"/>
      <c r="AF396" s="1979"/>
      <c r="AG396" s="1814" t="s">
        <v>1601</v>
      </c>
      <c r="AH396" s="1814"/>
      <c r="AI396" s="1814"/>
      <c r="AJ396" s="1814"/>
      <c r="AK396" s="580"/>
      <c r="AL396" s="1814" t="s">
        <v>1603</v>
      </c>
      <c r="AM396" s="1814"/>
      <c r="AN396" s="1814"/>
      <c r="AO396" s="1814"/>
      <c r="AP396" s="1815"/>
      <c r="AQ396" s="1815"/>
      <c r="AR396" s="1816" t="s">
        <v>1337</v>
      </c>
      <c r="AS396" s="1816"/>
      <c r="AT396" s="1816"/>
      <c r="AU396" s="1816"/>
      <c r="AW396" s="33"/>
      <c r="AX396" s="1979"/>
      <c r="AY396" s="1814" t="s">
        <v>1601</v>
      </c>
      <c r="AZ396" s="1814"/>
      <c r="BA396" s="1814"/>
      <c r="BB396" s="1814"/>
      <c r="BC396" s="580"/>
      <c r="BD396" s="1814" t="s">
        <v>1603</v>
      </c>
      <c r="BE396" s="1814"/>
      <c r="BF396" s="1814"/>
      <c r="BG396" s="1814"/>
      <c r="BH396" s="1815"/>
      <c r="BI396" s="1815"/>
      <c r="BJ396" s="1816" t="s">
        <v>1337</v>
      </c>
      <c r="BK396" s="1816"/>
      <c r="BL396" s="1816"/>
      <c r="BM396" s="1816"/>
      <c r="BO396" s="33"/>
      <c r="BP396" s="1979"/>
      <c r="BQ396" s="1814" t="s">
        <v>1601</v>
      </c>
      <c r="BR396" s="1814"/>
      <c r="BS396" s="1814"/>
      <c r="BT396" s="1814"/>
      <c r="BU396" s="580"/>
      <c r="BV396" s="1814" t="s">
        <v>1603</v>
      </c>
      <c r="BW396" s="1814"/>
      <c r="BX396" s="1814"/>
      <c r="BY396" s="1814"/>
      <c r="BZ396" s="1815"/>
      <c r="CA396" s="1815"/>
      <c r="CB396" s="1816" t="s">
        <v>1337</v>
      </c>
      <c r="CC396" s="1816"/>
      <c r="CD396" s="1816"/>
      <c r="CE396" s="1816"/>
      <c r="CG396" s="33"/>
      <c r="CH396" s="1979"/>
      <c r="CI396" s="1814" t="s">
        <v>1601</v>
      </c>
      <c r="CJ396" s="1814"/>
      <c r="CK396" s="1814"/>
      <c r="CL396" s="1814"/>
      <c r="CM396" s="580"/>
      <c r="CN396" s="1814" t="s">
        <v>1603</v>
      </c>
      <c r="CO396" s="1814"/>
      <c r="CP396" s="1814"/>
      <c r="CQ396" s="1814"/>
      <c r="CR396" s="1815"/>
      <c r="CS396" s="1815"/>
      <c r="CT396" s="1816" t="s">
        <v>1337</v>
      </c>
      <c r="CU396" s="1816"/>
      <c r="CV396" s="1816"/>
      <c r="CW396" s="1816"/>
    </row>
    <row r="397" spans="1:102" ht="51">
      <c r="A397" s="583" t="str">
        <f>Cover!C35</f>
        <v>- none -</v>
      </c>
      <c r="M397" s="989"/>
      <c r="N397" s="1979"/>
      <c r="O397" s="1042" t="s">
        <v>1309</v>
      </c>
      <c r="P397" s="1817" t="s">
        <v>1602</v>
      </c>
      <c r="Q397" s="1817" t="s">
        <v>199</v>
      </c>
      <c r="R397" s="1817" t="s">
        <v>317</v>
      </c>
      <c r="S397" s="1310"/>
      <c r="T397" s="1042" t="s">
        <v>1309</v>
      </c>
      <c r="U397" s="1817" t="s">
        <v>1602</v>
      </c>
      <c r="V397" s="1817" t="s">
        <v>199</v>
      </c>
      <c r="W397" s="1817" t="s">
        <v>317</v>
      </c>
      <c r="X397" s="1310"/>
      <c r="Y397" s="1036"/>
      <c r="Z397" s="1042" t="s">
        <v>1309</v>
      </c>
      <c r="AA397" s="1817" t="s">
        <v>1602</v>
      </c>
      <c r="AB397" s="1817" t="s">
        <v>199</v>
      </c>
      <c r="AC397" s="1817" t="s">
        <v>317</v>
      </c>
      <c r="AE397" s="33"/>
      <c r="AF397" s="1979"/>
      <c r="AG397" s="1042" t="s">
        <v>1309</v>
      </c>
      <c r="AH397" s="1817" t="s">
        <v>1602</v>
      </c>
      <c r="AI397" s="1817" t="s">
        <v>199</v>
      </c>
      <c r="AJ397" s="1817" t="s">
        <v>317</v>
      </c>
      <c r="AK397" s="1310"/>
      <c r="AL397" s="1042" t="s">
        <v>1309</v>
      </c>
      <c r="AM397" s="1817" t="s">
        <v>1602</v>
      </c>
      <c r="AN397" s="1817" t="s">
        <v>199</v>
      </c>
      <c r="AO397" s="1817" t="s">
        <v>317</v>
      </c>
      <c r="AP397" s="1310"/>
      <c r="AQ397" s="1036"/>
      <c r="AR397" s="1042" t="s">
        <v>1309</v>
      </c>
      <c r="AS397" s="1817" t="s">
        <v>1602</v>
      </c>
      <c r="AT397" s="1817" t="s">
        <v>199</v>
      </c>
      <c r="AU397" s="1817" t="s">
        <v>317</v>
      </c>
      <c r="AW397" s="33"/>
      <c r="AX397" s="1979"/>
      <c r="AY397" s="1042" t="s">
        <v>1309</v>
      </c>
      <c r="AZ397" s="1817" t="s">
        <v>1602</v>
      </c>
      <c r="BA397" s="1817" t="s">
        <v>199</v>
      </c>
      <c r="BB397" s="1817" t="s">
        <v>317</v>
      </c>
      <c r="BC397" s="1310"/>
      <c r="BD397" s="1042" t="s">
        <v>1309</v>
      </c>
      <c r="BE397" s="1817" t="s">
        <v>1602</v>
      </c>
      <c r="BF397" s="1817" t="s">
        <v>199</v>
      </c>
      <c r="BG397" s="1817" t="s">
        <v>317</v>
      </c>
      <c r="BH397" s="1310"/>
      <c r="BI397" s="1036"/>
      <c r="BJ397" s="1042" t="s">
        <v>1309</v>
      </c>
      <c r="BK397" s="1817" t="s">
        <v>1602</v>
      </c>
      <c r="BL397" s="1817" t="s">
        <v>199</v>
      </c>
      <c r="BM397" s="1817" t="s">
        <v>317</v>
      </c>
      <c r="BO397" s="33"/>
      <c r="BP397" s="1979"/>
      <c r="BQ397" s="1042" t="s">
        <v>1309</v>
      </c>
      <c r="BR397" s="1817" t="s">
        <v>1602</v>
      </c>
      <c r="BS397" s="1817" t="s">
        <v>199</v>
      </c>
      <c r="BT397" s="1817" t="s">
        <v>317</v>
      </c>
      <c r="BU397" s="1310"/>
      <c r="BV397" s="1042" t="s">
        <v>1309</v>
      </c>
      <c r="BW397" s="1817" t="s">
        <v>1602</v>
      </c>
      <c r="BX397" s="1817" t="s">
        <v>199</v>
      </c>
      <c r="BY397" s="1817" t="s">
        <v>317</v>
      </c>
      <c r="BZ397" s="1310"/>
      <c r="CA397" s="1036"/>
      <c r="CB397" s="1042" t="s">
        <v>1309</v>
      </c>
      <c r="CC397" s="1817" t="s">
        <v>1602</v>
      </c>
      <c r="CD397" s="1817" t="s">
        <v>199</v>
      </c>
      <c r="CE397" s="1817" t="s">
        <v>317</v>
      </c>
      <c r="CG397" s="33"/>
      <c r="CH397" s="1979"/>
      <c r="CI397" s="1042" t="s">
        <v>1309</v>
      </c>
      <c r="CJ397" s="1817" t="s">
        <v>1602</v>
      </c>
      <c r="CK397" s="1817" t="s">
        <v>199</v>
      </c>
      <c r="CL397" s="1817" t="s">
        <v>317</v>
      </c>
      <c r="CM397" s="1310"/>
      <c r="CN397" s="1042" t="s">
        <v>1309</v>
      </c>
      <c r="CO397" s="1817" t="s">
        <v>1602</v>
      </c>
      <c r="CP397" s="1817" t="s">
        <v>199</v>
      </c>
      <c r="CQ397" s="1817" t="s">
        <v>317</v>
      </c>
      <c r="CR397" s="1310"/>
      <c r="CS397" s="1036"/>
      <c r="CT397" s="1042" t="s">
        <v>1309</v>
      </c>
      <c r="CU397" s="1817" t="s">
        <v>1602</v>
      </c>
      <c r="CV397" s="1817" t="s">
        <v>199</v>
      </c>
      <c r="CW397" s="1817" t="s">
        <v>317</v>
      </c>
    </row>
    <row r="398" spans="1:102">
      <c r="A398" s="49" t="s">
        <v>147</v>
      </c>
      <c r="B398" s="1037" t="s">
        <v>148</v>
      </c>
      <c r="C398" s="254"/>
      <c r="D398" s="587"/>
      <c r="E398" s="71"/>
      <c r="F398" s="1041"/>
      <c r="G398" s="1041"/>
      <c r="H398" s="1041"/>
      <c r="I398" s="1041"/>
      <c r="J398" s="1041"/>
      <c r="K398" s="1041"/>
      <c r="L398" s="59">
        <f>SUM(G398:K398)</f>
        <v>0</v>
      </c>
      <c r="M398" s="989"/>
      <c r="N398" s="1979"/>
      <c r="O398" s="250"/>
      <c r="P398" s="250"/>
      <c r="Q398" s="580"/>
      <c r="R398" s="250"/>
      <c r="S398" s="580"/>
      <c r="T398" s="250"/>
      <c r="U398" s="580"/>
      <c r="V398" s="250"/>
      <c r="W398" s="1818"/>
      <c r="X398" s="580"/>
      <c r="Y398" s="580"/>
      <c r="Z398" s="250"/>
      <c r="AA398" s="580"/>
      <c r="AB398" s="250"/>
      <c r="AC398" s="1818"/>
      <c r="AE398" s="33"/>
      <c r="AF398" s="1979"/>
      <c r="AG398" s="250"/>
      <c r="AH398" s="250"/>
      <c r="AI398" s="580"/>
      <c r="AJ398" s="250"/>
      <c r="AK398" s="580"/>
      <c r="AL398" s="250"/>
      <c r="AM398" s="580"/>
      <c r="AN398" s="250"/>
      <c r="AO398" s="1818"/>
      <c r="AP398" s="580"/>
      <c r="AQ398" s="580"/>
      <c r="AR398" s="250"/>
      <c r="AS398" s="580"/>
      <c r="AT398" s="250"/>
      <c r="AU398" s="1818"/>
      <c r="AW398" s="33"/>
      <c r="AX398" s="1979"/>
      <c r="AY398" s="250"/>
      <c r="AZ398" s="250"/>
      <c r="BA398" s="580"/>
      <c r="BB398" s="250"/>
      <c r="BC398" s="580"/>
      <c r="BD398" s="250"/>
      <c r="BE398" s="580"/>
      <c r="BF398" s="250"/>
      <c r="BG398" s="1818"/>
      <c r="BH398" s="580"/>
      <c r="BI398" s="580"/>
      <c r="BJ398" s="250"/>
      <c r="BK398" s="580"/>
      <c r="BL398" s="250"/>
      <c r="BM398" s="1818"/>
      <c r="BO398" s="33"/>
      <c r="BP398" s="1979"/>
      <c r="BQ398" s="250"/>
      <c r="BR398" s="250"/>
      <c r="BS398" s="580"/>
      <c r="BT398" s="250"/>
      <c r="BU398" s="580"/>
      <c r="BV398" s="250"/>
      <c r="BW398" s="580"/>
      <c r="BX398" s="250"/>
      <c r="BY398" s="1818"/>
      <c r="BZ398" s="580"/>
      <c r="CA398" s="580"/>
      <c r="CB398" s="250"/>
      <c r="CC398" s="580"/>
      <c r="CD398" s="250"/>
      <c r="CE398" s="1818"/>
      <c r="CG398" s="33"/>
      <c r="CH398" s="1979"/>
      <c r="CI398" s="250"/>
      <c r="CJ398" s="250"/>
      <c r="CK398" s="580"/>
      <c r="CL398" s="250"/>
      <c r="CM398" s="580"/>
      <c r="CN398" s="250"/>
      <c r="CO398" s="580"/>
      <c r="CP398" s="250"/>
      <c r="CQ398" s="1818"/>
      <c r="CR398" s="580"/>
      <c r="CS398" s="580"/>
      <c r="CT398" s="250"/>
      <c r="CU398" s="580"/>
      <c r="CV398" s="250"/>
      <c r="CW398" s="1818"/>
    </row>
    <row r="399" spans="1:102">
      <c r="A399" s="49" t="s">
        <v>147</v>
      </c>
      <c r="B399" s="1037" t="s">
        <v>149</v>
      </c>
      <c r="C399" s="254"/>
      <c r="D399" s="587"/>
      <c r="E399" s="71"/>
      <c r="F399" s="1041"/>
      <c r="G399" s="1041"/>
      <c r="H399" s="1041"/>
      <c r="I399" s="1041"/>
      <c r="J399" s="1041"/>
      <c r="K399" s="1041"/>
      <c r="L399" s="59">
        <f>SUM(G399:K399)</f>
        <v>0</v>
      </c>
      <c r="M399" s="989"/>
      <c r="N399" s="1979"/>
      <c r="O399" s="583">
        <f>'C1 - Costs Matrix 2011'!$W$75+'C1 - Costs Matrix 2011'!$Q$75</f>
        <v>0</v>
      </c>
      <c r="P399" s="583">
        <f>'C1 - Costs Matrix 2011'!$AQ$75</f>
        <v>0</v>
      </c>
      <c r="Q399" s="1819">
        <f>'C1 - Costs Matrix 2011'!$AG$75</f>
        <v>0</v>
      </c>
      <c r="R399" s="583">
        <f>'C1 - Costs Matrix 2011'!$AP$75</f>
        <v>0</v>
      </c>
      <c r="S399" s="587"/>
      <c r="T399" s="1820"/>
      <c r="U399" s="1821"/>
      <c r="V399" s="14"/>
      <c r="W399" s="1821"/>
      <c r="X399" s="1822"/>
      <c r="Y399" s="1389" t="s">
        <v>1622</v>
      </c>
      <c r="Z399" s="1823">
        <f>O399-T399</f>
        <v>0</v>
      </c>
      <c r="AA399" s="1824">
        <f t="shared" ref="AA399:AC399" si="647">P399-U399</f>
        <v>0</v>
      </c>
      <c r="AB399" s="1823">
        <f t="shared" si="647"/>
        <v>0</v>
      </c>
      <c r="AC399" s="1825">
        <f t="shared" si="647"/>
        <v>0</v>
      </c>
      <c r="AD399" s="1829">
        <f>G423</f>
        <v>0</v>
      </c>
      <c r="AE399" s="33"/>
      <c r="AF399" s="1979"/>
      <c r="AG399" s="583">
        <f>'C1 - Costs Matrix 2012'!$W$75+'C1 - Costs Matrix 2012'!$Q$75</f>
        <v>0</v>
      </c>
      <c r="AH399" s="583">
        <f>'C1 - Costs Matrix 2012'!$AQ$75</f>
        <v>0</v>
      </c>
      <c r="AI399" s="1819">
        <f>'C1 - Costs Matrix 2012'!$AG$75</f>
        <v>0</v>
      </c>
      <c r="AJ399" s="583">
        <f>'C1 - Costs Matrix 2012'!$AP$75</f>
        <v>0</v>
      </c>
      <c r="AK399" s="587"/>
      <c r="AL399" s="1820"/>
      <c r="AM399" s="1821"/>
      <c r="AN399" s="14"/>
      <c r="AO399" s="1821"/>
      <c r="AP399" s="1822"/>
      <c r="AQ399" s="1389" t="s">
        <v>1622</v>
      </c>
      <c r="AR399" s="1823">
        <f>AG399-AL399</f>
        <v>0</v>
      </c>
      <c r="AS399" s="1824">
        <f t="shared" ref="AS399" si="648">AH399-AM399</f>
        <v>0</v>
      </c>
      <c r="AT399" s="1823">
        <f t="shared" ref="AT399" si="649">AI399-AN399</f>
        <v>0</v>
      </c>
      <c r="AU399" s="1825">
        <f t="shared" ref="AU399" si="650">AJ399-AO399</f>
        <v>0</v>
      </c>
      <c r="AV399" s="1829">
        <f>H423</f>
        <v>0</v>
      </c>
      <c r="AW399" s="33"/>
      <c r="AX399" s="1979"/>
      <c r="AY399" s="583">
        <f>'C1 - Costs Matrix 2013'!$W$75+'C1 - Costs Matrix 2013'!$Q$75</f>
        <v>0</v>
      </c>
      <c r="AZ399" s="583">
        <f>'C1 - Costs Matrix 2013'!$AQ$75</f>
        <v>0</v>
      </c>
      <c r="BA399" s="1819">
        <f>'C1 - Costs Matrix 2013'!$AG$75</f>
        <v>0</v>
      </c>
      <c r="BB399" s="583">
        <f>'C1 - Costs Matrix 2013'!$AP$75</f>
        <v>0</v>
      </c>
      <c r="BC399" s="587"/>
      <c r="BD399" s="1820"/>
      <c r="BE399" s="1821"/>
      <c r="BF399" s="14"/>
      <c r="BG399" s="1821"/>
      <c r="BH399" s="1822"/>
      <c r="BI399" s="1389" t="s">
        <v>1622</v>
      </c>
      <c r="BJ399" s="1823">
        <f>AY399-BD399</f>
        <v>0</v>
      </c>
      <c r="BK399" s="1824">
        <f t="shared" ref="BK399" si="651">AZ399-BE399</f>
        <v>0</v>
      </c>
      <c r="BL399" s="1823">
        <f t="shared" ref="BL399" si="652">BA399-BF399</f>
        <v>0</v>
      </c>
      <c r="BM399" s="1825">
        <f t="shared" ref="BM399" si="653">BB399-BG399</f>
        <v>0</v>
      </c>
      <c r="BN399" s="1829">
        <f>I423</f>
        <v>0</v>
      </c>
      <c r="BO399" s="33"/>
      <c r="BP399" s="1979"/>
      <c r="BQ399" s="583">
        <f>'C1 - Costs Matrix 2014'!$W$75+'C1 - Costs Matrix 2014'!$Q$75</f>
        <v>0</v>
      </c>
      <c r="BR399" s="583">
        <f>'C1 - Costs Matrix 2014'!$AQ$75</f>
        <v>0</v>
      </c>
      <c r="BS399" s="1819">
        <f>'C1 - Costs Matrix 2014'!$AG$75</f>
        <v>0</v>
      </c>
      <c r="BT399" s="583">
        <f>'C1 - Costs Matrix 2014'!$AP$75</f>
        <v>0</v>
      </c>
      <c r="BU399" s="587"/>
      <c r="BV399" s="1820"/>
      <c r="BW399" s="1821"/>
      <c r="BX399" s="14"/>
      <c r="BY399" s="1821"/>
      <c r="BZ399" s="1822"/>
      <c r="CA399" s="1389" t="s">
        <v>1622</v>
      </c>
      <c r="CB399" s="1823">
        <f>BQ399-BV399</f>
        <v>0</v>
      </c>
      <c r="CC399" s="1824">
        <f t="shared" ref="CC399" si="654">BR399-BW399</f>
        <v>0</v>
      </c>
      <c r="CD399" s="1823">
        <f t="shared" ref="CD399" si="655">BS399-BX399</f>
        <v>0</v>
      </c>
      <c r="CE399" s="1825">
        <f t="shared" ref="CE399" si="656">BT399-BY399</f>
        <v>0</v>
      </c>
      <c r="CF399" s="1829">
        <f>J423</f>
        <v>0</v>
      </c>
      <c r="CG399" s="33"/>
      <c r="CH399" s="1979"/>
      <c r="CI399" s="583">
        <f>'C1 - Costs Matrix 2015'!$W$75+'C1 - Costs Matrix 2015'!$Q$75</f>
        <v>0</v>
      </c>
      <c r="CJ399" s="583">
        <f>'C1 - Costs Matrix 2015'!$AQ$75</f>
        <v>0</v>
      </c>
      <c r="CK399" s="1819">
        <f>'C1 - Costs Matrix 2015'!$AG$75</f>
        <v>0</v>
      </c>
      <c r="CL399" s="583">
        <f>'C1 - Costs Matrix 2015'!$AP$75</f>
        <v>0</v>
      </c>
      <c r="CM399" s="587"/>
      <c r="CN399" s="1820"/>
      <c r="CO399" s="1821"/>
      <c r="CP399" s="14"/>
      <c r="CQ399" s="1821"/>
      <c r="CR399" s="1822"/>
      <c r="CS399" s="1389" t="s">
        <v>1622</v>
      </c>
      <c r="CT399" s="1823">
        <f>CI399-CN399</f>
        <v>0</v>
      </c>
      <c r="CU399" s="1824">
        <f t="shared" ref="CU399" si="657">CJ399-CO399</f>
        <v>0</v>
      </c>
      <c r="CV399" s="1823">
        <f t="shared" ref="CV399" si="658">CK399-CP399</f>
        <v>0</v>
      </c>
      <c r="CW399" s="1825">
        <f t="shared" ref="CW399" si="659">CL399-CQ399</f>
        <v>0</v>
      </c>
      <c r="CX399" s="1829">
        <f>K423</f>
        <v>0</v>
      </c>
    </row>
    <row r="400" spans="1:102">
      <c r="A400" s="49" t="s">
        <v>147</v>
      </c>
      <c r="B400" s="1037" t="s">
        <v>150</v>
      </c>
      <c r="C400" s="254"/>
      <c r="D400" s="587"/>
      <c r="E400" s="71"/>
      <c r="F400" s="208">
        <f t="shared" ref="F400:L400" si="660">IF(ISERROR(F399/F398),0,F399/F398)</f>
        <v>0</v>
      </c>
      <c r="G400" s="208">
        <f t="shared" si="660"/>
        <v>0</v>
      </c>
      <c r="H400" s="208">
        <f t="shared" si="660"/>
        <v>0</v>
      </c>
      <c r="I400" s="208">
        <f t="shared" si="660"/>
        <v>0</v>
      </c>
      <c r="J400" s="208">
        <f t="shared" si="660"/>
        <v>0</v>
      </c>
      <c r="K400" s="208">
        <f t="shared" si="660"/>
        <v>0</v>
      </c>
      <c r="L400" s="208">
        <f t="shared" si="660"/>
        <v>0</v>
      </c>
      <c r="M400" s="989"/>
      <c r="N400" s="1979"/>
      <c r="O400" s="1826"/>
      <c r="P400" s="1826"/>
      <c r="Q400" s="645"/>
      <c r="R400" s="1826"/>
      <c r="S400" s="645"/>
      <c r="T400" s="1826"/>
      <c r="U400" s="645"/>
      <c r="V400" s="1826"/>
      <c r="W400" s="646"/>
      <c r="X400" s="645"/>
      <c r="Y400" s="645"/>
      <c r="Z400" s="1826"/>
      <c r="AA400" s="645"/>
      <c r="AB400" s="1826"/>
      <c r="AC400" s="646"/>
      <c r="AE400" s="33"/>
      <c r="AF400" s="1982"/>
      <c r="AG400" s="1826"/>
      <c r="AH400" s="1826"/>
      <c r="AI400" s="645"/>
      <c r="AJ400" s="1826"/>
      <c r="AK400" s="645"/>
      <c r="AL400" s="1826"/>
      <c r="AM400" s="645"/>
      <c r="AN400" s="1826"/>
      <c r="AO400" s="646"/>
      <c r="AP400" s="645"/>
      <c r="AQ400" s="645"/>
      <c r="AR400" s="1826"/>
      <c r="AS400" s="645"/>
      <c r="AT400" s="1826"/>
      <c r="AU400" s="646"/>
      <c r="AW400" s="33"/>
      <c r="AX400" s="1979"/>
      <c r="AY400" s="1826"/>
      <c r="AZ400" s="1826"/>
      <c r="BA400" s="645"/>
      <c r="BB400" s="1826"/>
      <c r="BC400" s="645"/>
      <c r="BD400" s="1826"/>
      <c r="BE400" s="645"/>
      <c r="BF400" s="1826"/>
      <c r="BG400" s="646"/>
      <c r="BH400" s="645"/>
      <c r="BI400" s="645"/>
      <c r="BJ400" s="1826"/>
      <c r="BK400" s="645"/>
      <c r="BL400" s="1826"/>
      <c r="BM400" s="646"/>
      <c r="BO400" s="33"/>
      <c r="BP400" s="1979"/>
      <c r="BQ400" s="1826"/>
      <c r="BR400" s="1826"/>
      <c r="BS400" s="645"/>
      <c r="BT400" s="1826"/>
      <c r="BU400" s="645"/>
      <c r="BV400" s="1826"/>
      <c r="BW400" s="645"/>
      <c r="BX400" s="1826"/>
      <c r="BY400" s="646"/>
      <c r="BZ400" s="645"/>
      <c r="CA400" s="645"/>
      <c r="CB400" s="1826"/>
      <c r="CC400" s="645"/>
      <c r="CD400" s="1826"/>
      <c r="CE400" s="646"/>
      <c r="CG400" s="33"/>
      <c r="CH400" s="1979"/>
      <c r="CI400" s="1826"/>
      <c r="CJ400" s="1826"/>
      <c r="CK400" s="645"/>
      <c r="CL400" s="1826"/>
      <c r="CM400" s="645"/>
      <c r="CN400" s="1826"/>
      <c r="CO400" s="645"/>
      <c r="CP400" s="1826"/>
      <c r="CQ400" s="646"/>
      <c r="CR400" s="645"/>
      <c r="CS400" s="645"/>
      <c r="CT400" s="1826"/>
      <c r="CU400" s="645"/>
      <c r="CV400" s="1826"/>
      <c r="CW400" s="646"/>
    </row>
    <row r="401" spans="1:101" ht="25.5">
      <c r="A401" s="1834" t="s">
        <v>1618</v>
      </c>
      <c r="B401" s="1037" t="s">
        <v>149</v>
      </c>
      <c r="C401" s="254"/>
      <c r="D401" s="587"/>
      <c r="E401" s="71"/>
      <c r="F401" s="1833"/>
      <c r="G401" s="1833"/>
      <c r="H401" s="1833"/>
      <c r="I401" s="1833"/>
      <c r="J401" s="1833"/>
      <c r="K401" s="1833"/>
      <c r="L401" s="208">
        <f>SUM(G401:K401)</f>
        <v>0</v>
      </c>
      <c r="M401" s="989"/>
      <c r="N401" s="1979"/>
      <c r="O401" s="14"/>
      <c r="P401" s="14"/>
      <c r="Q401" s="14"/>
      <c r="R401" s="14"/>
      <c r="S401" s="645"/>
      <c r="T401" s="1820"/>
      <c r="U401" s="14"/>
      <c r="V401" s="14"/>
      <c r="W401" s="14"/>
      <c r="X401" s="1822"/>
      <c r="Y401" s="1389"/>
      <c r="Z401" s="1823">
        <f>O401-T401</f>
        <v>0</v>
      </c>
      <c r="AA401" s="1824">
        <f t="shared" ref="AA401" si="661">P401-U401</f>
        <v>0</v>
      </c>
      <c r="AB401" s="1823">
        <f t="shared" ref="AB401" si="662">Q401-V401</f>
        <v>0</v>
      </c>
      <c r="AC401" s="1825">
        <f t="shared" ref="AC401" si="663">R401-W401</f>
        <v>0</v>
      </c>
      <c r="AE401" s="33"/>
      <c r="AF401" s="1982"/>
      <c r="AG401" s="14"/>
      <c r="AH401" s="14"/>
      <c r="AI401" s="14"/>
      <c r="AJ401" s="14"/>
      <c r="AK401" s="645"/>
      <c r="AL401" s="1820"/>
      <c r="AM401" s="14"/>
      <c r="AN401" s="14"/>
      <c r="AO401" s="14"/>
      <c r="AP401" s="1822"/>
      <c r="AQ401" s="1389"/>
      <c r="AR401" s="1823">
        <f>AG401-AL401</f>
        <v>0</v>
      </c>
      <c r="AS401" s="1824">
        <f t="shared" ref="AS401" si="664">AH401-AM401</f>
        <v>0</v>
      </c>
      <c r="AT401" s="1823">
        <f t="shared" ref="AT401" si="665">AI401-AN401</f>
        <v>0</v>
      </c>
      <c r="AU401" s="1825">
        <f t="shared" ref="AU401" si="666">AJ401-AO401</f>
        <v>0</v>
      </c>
      <c r="AW401" s="33"/>
      <c r="AX401" s="1979"/>
      <c r="AY401" s="14"/>
      <c r="AZ401" s="14"/>
      <c r="BA401" s="14"/>
      <c r="BB401" s="14"/>
      <c r="BC401" s="645"/>
      <c r="BD401" s="1820"/>
      <c r="BE401" s="14"/>
      <c r="BF401" s="14"/>
      <c r="BG401" s="14"/>
      <c r="BH401" s="1822"/>
      <c r="BI401" s="1389"/>
      <c r="BJ401" s="1823">
        <f>AY401-BD401</f>
        <v>0</v>
      </c>
      <c r="BK401" s="1824">
        <f t="shared" ref="BK401" si="667">AZ401-BE401</f>
        <v>0</v>
      </c>
      <c r="BL401" s="1823">
        <f t="shared" ref="BL401" si="668">BA401-BF401</f>
        <v>0</v>
      </c>
      <c r="BM401" s="1825">
        <f t="shared" ref="BM401" si="669">BB401-BG401</f>
        <v>0</v>
      </c>
      <c r="BO401" s="33"/>
      <c r="BP401" s="1979"/>
      <c r="BQ401" s="14"/>
      <c r="BR401" s="14"/>
      <c r="BS401" s="14"/>
      <c r="BT401" s="14"/>
      <c r="BU401" s="645"/>
      <c r="BV401" s="1820"/>
      <c r="BW401" s="14"/>
      <c r="BX401" s="14"/>
      <c r="BY401" s="14"/>
      <c r="BZ401" s="1822"/>
      <c r="CA401" s="1389"/>
      <c r="CB401" s="1823">
        <f>BQ401-BV401</f>
        <v>0</v>
      </c>
      <c r="CC401" s="1824">
        <f t="shared" ref="CC401" si="670">BR401-BW401</f>
        <v>0</v>
      </c>
      <c r="CD401" s="1823">
        <f t="shared" ref="CD401" si="671">BS401-BX401</f>
        <v>0</v>
      </c>
      <c r="CE401" s="1825">
        <f t="shared" ref="CE401" si="672">BT401-BY401</f>
        <v>0</v>
      </c>
      <c r="CG401" s="33"/>
      <c r="CH401" s="1979"/>
      <c r="CI401" s="14"/>
      <c r="CJ401" s="14"/>
      <c r="CK401" s="14"/>
      <c r="CL401" s="14"/>
      <c r="CM401" s="645"/>
      <c r="CN401" s="1820"/>
      <c r="CO401" s="14"/>
      <c r="CP401" s="14"/>
      <c r="CQ401" s="14"/>
      <c r="CR401" s="1822"/>
      <c r="CS401" s="1389"/>
      <c r="CT401" s="1823">
        <f>CI401-CN401</f>
        <v>0</v>
      </c>
      <c r="CU401" s="1824">
        <f t="shared" ref="CU401" si="673">CJ401-CO401</f>
        <v>0</v>
      </c>
      <c r="CV401" s="1823">
        <f t="shared" ref="CV401" si="674">CK401-CP401</f>
        <v>0</v>
      </c>
      <c r="CW401" s="1825">
        <f t="shared" ref="CW401" si="675">CL401-CQ401</f>
        <v>0</v>
      </c>
    </row>
    <row r="402" spans="1:101">
      <c r="A402" s="14" t="s">
        <v>229</v>
      </c>
      <c r="B402" s="1037" t="s">
        <v>148</v>
      </c>
      <c r="C402" s="254"/>
      <c r="D402" s="587"/>
      <c r="E402" s="71"/>
      <c r="F402" s="1041"/>
      <c r="G402" s="1041"/>
      <c r="H402" s="1041"/>
      <c r="I402" s="1041"/>
      <c r="J402" s="1041"/>
      <c r="K402" s="1041"/>
      <c r="L402" s="59">
        <f>SUM(G402:K402)</f>
        <v>0</v>
      </c>
      <c r="M402" s="989"/>
      <c r="N402" s="1979"/>
      <c r="O402" s="1826"/>
      <c r="P402" s="1826"/>
      <c r="Q402" s="645"/>
      <c r="R402" s="1826"/>
      <c r="S402" s="645"/>
      <c r="T402" s="1826"/>
      <c r="U402" s="645"/>
      <c r="V402" s="1826"/>
      <c r="W402" s="646"/>
      <c r="X402" s="645"/>
      <c r="Y402" s="645"/>
      <c r="Z402" s="1826"/>
      <c r="AA402" s="645"/>
      <c r="AB402" s="1826"/>
      <c r="AC402" s="646"/>
      <c r="AE402" s="33"/>
      <c r="AF402" s="1982"/>
      <c r="AG402" s="1826"/>
      <c r="AH402" s="1826"/>
      <c r="AI402" s="645"/>
      <c r="AJ402" s="1826"/>
      <c r="AK402" s="645"/>
      <c r="AL402" s="1826"/>
      <c r="AM402" s="645"/>
      <c r="AN402" s="1826"/>
      <c r="AO402" s="646"/>
      <c r="AP402" s="645"/>
      <c r="AQ402" s="645"/>
      <c r="AR402" s="1826"/>
      <c r="AS402" s="645"/>
      <c r="AT402" s="1826"/>
      <c r="AU402" s="646"/>
      <c r="AW402" s="33"/>
      <c r="AX402" s="1979"/>
      <c r="AY402" s="1826"/>
      <c r="AZ402" s="1826"/>
      <c r="BA402" s="645"/>
      <c r="BB402" s="1826"/>
      <c r="BC402" s="645"/>
      <c r="BD402" s="1826"/>
      <c r="BE402" s="645"/>
      <c r="BF402" s="1826"/>
      <c r="BG402" s="646"/>
      <c r="BH402" s="645"/>
      <c r="BI402" s="645"/>
      <c r="BJ402" s="1826"/>
      <c r="BK402" s="645"/>
      <c r="BL402" s="1826"/>
      <c r="BM402" s="646"/>
      <c r="BO402" s="33"/>
      <c r="BP402" s="1979"/>
      <c r="BQ402" s="1826"/>
      <c r="BR402" s="1826"/>
      <c r="BS402" s="645"/>
      <c r="BT402" s="1826"/>
      <c r="BU402" s="645"/>
      <c r="BV402" s="1826"/>
      <c r="BW402" s="645"/>
      <c r="BX402" s="1826"/>
      <c r="BY402" s="646"/>
      <c r="BZ402" s="645"/>
      <c r="CA402" s="645"/>
      <c r="CB402" s="1826"/>
      <c r="CC402" s="645"/>
      <c r="CD402" s="1826"/>
      <c r="CE402" s="646"/>
      <c r="CG402" s="33"/>
      <c r="CH402" s="1979"/>
      <c r="CI402" s="1826"/>
      <c r="CJ402" s="1826"/>
      <c r="CK402" s="645"/>
      <c r="CL402" s="1826"/>
      <c r="CM402" s="645"/>
      <c r="CN402" s="1826"/>
      <c r="CO402" s="645"/>
      <c r="CP402" s="1826"/>
      <c r="CQ402" s="646"/>
      <c r="CR402" s="645"/>
      <c r="CS402" s="645"/>
      <c r="CT402" s="1826"/>
      <c r="CU402" s="645"/>
      <c r="CV402" s="1826"/>
      <c r="CW402" s="646"/>
    </row>
    <row r="403" spans="1:101">
      <c r="A403" s="75" t="str">
        <f>A402</f>
        <v>Other Related Party a</v>
      </c>
      <c r="B403" s="1037" t="s">
        <v>149</v>
      </c>
      <c r="C403" s="254"/>
      <c r="D403" s="587"/>
      <c r="E403" s="71"/>
      <c r="F403" s="1041"/>
      <c r="G403" s="1041"/>
      <c r="H403" s="1041"/>
      <c r="I403" s="1041"/>
      <c r="J403" s="1041"/>
      <c r="K403" s="1041"/>
      <c r="L403" s="59">
        <f>SUM(G403:K403)</f>
        <v>0</v>
      </c>
      <c r="M403" s="989"/>
      <c r="N403" s="1979"/>
      <c r="O403" s="1826"/>
      <c r="P403" s="1826"/>
      <c r="Q403" s="645"/>
      <c r="R403" s="1826"/>
      <c r="S403" s="645"/>
      <c r="T403" s="1826"/>
      <c r="U403" s="645"/>
      <c r="V403" s="1826"/>
      <c r="W403" s="646"/>
      <c r="X403" s="645"/>
      <c r="Y403" s="645"/>
      <c r="Z403" s="1826"/>
      <c r="AA403" s="645"/>
      <c r="AB403" s="1826"/>
      <c r="AC403" s="646"/>
      <c r="AE403" s="33"/>
      <c r="AF403" s="1979"/>
      <c r="AG403" s="1826"/>
      <c r="AH403" s="1826"/>
      <c r="AI403" s="645"/>
      <c r="AJ403" s="1826"/>
      <c r="AK403" s="645"/>
      <c r="AL403" s="1826"/>
      <c r="AM403" s="645"/>
      <c r="AN403" s="1826"/>
      <c r="AO403" s="646"/>
      <c r="AP403" s="645"/>
      <c r="AQ403" s="645"/>
      <c r="AR403" s="1826"/>
      <c r="AS403" s="645"/>
      <c r="AT403" s="1826"/>
      <c r="AU403" s="646"/>
      <c r="AW403" s="33"/>
      <c r="AX403" s="1979"/>
      <c r="AY403" s="1826"/>
      <c r="AZ403" s="1826"/>
      <c r="BA403" s="645"/>
      <c r="BB403" s="1826"/>
      <c r="BC403" s="645"/>
      <c r="BD403" s="1826"/>
      <c r="BE403" s="645"/>
      <c r="BF403" s="1826"/>
      <c r="BG403" s="646"/>
      <c r="BH403" s="645"/>
      <c r="BI403" s="645"/>
      <c r="BJ403" s="1826"/>
      <c r="BK403" s="645"/>
      <c r="BL403" s="1826"/>
      <c r="BM403" s="646"/>
      <c r="BO403" s="33"/>
      <c r="BP403" s="1979"/>
      <c r="BQ403" s="1826"/>
      <c r="BR403" s="1826"/>
      <c r="BS403" s="645"/>
      <c r="BT403" s="1826"/>
      <c r="BU403" s="645"/>
      <c r="BV403" s="1826"/>
      <c r="BW403" s="645"/>
      <c r="BX403" s="1826"/>
      <c r="BY403" s="646"/>
      <c r="BZ403" s="645"/>
      <c r="CA403" s="645"/>
      <c r="CB403" s="1826"/>
      <c r="CC403" s="645"/>
      <c r="CD403" s="1826"/>
      <c r="CE403" s="646"/>
      <c r="CG403" s="33"/>
      <c r="CH403" s="1979"/>
      <c r="CI403" s="1826"/>
      <c r="CJ403" s="1826"/>
      <c r="CK403" s="645"/>
      <c r="CL403" s="1826"/>
      <c r="CM403" s="645"/>
      <c r="CN403" s="1826"/>
      <c r="CO403" s="645"/>
      <c r="CP403" s="1826"/>
      <c r="CQ403" s="646"/>
      <c r="CR403" s="645"/>
      <c r="CS403" s="645"/>
      <c r="CT403" s="1826"/>
      <c r="CU403" s="645"/>
      <c r="CV403" s="1826"/>
      <c r="CW403" s="646"/>
    </row>
    <row r="404" spans="1:101">
      <c r="A404" s="75" t="str">
        <f>A402</f>
        <v>Other Related Party a</v>
      </c>
      <c r="B404" s="1037" t="s">
        <v>150</v>
      </c>
      <c r="C404" s="254"/>
      <c r="D404" s="587"/>
      <c r="E404" s="71"/>
      <c r="F404" s="208">
        <f t="shared" ref="F404:L404" si="676">IF(ISERROR(F403/F402),0,F403/F402)</f>
        <v>0</v>
      </c>
      <c r="G404" s="208">
        <f t="shared" si="676"/>
        <v>0</v>
      </c>
      <c r="H404" s="208">
        <f t="shared" si="676"/>
        <v>0</v>
      </c>
      <c r="I404" s="208">
        <f t="shared" si="676"/>
        <v>0</v>
      </c>
      <c r="J404" s="208">
        <f t="shared" si="676"/>
        <v>0</v>
      </c>
      <c r="K404" s="208">
        <f t="shared" si="676"/>
        <v>0</v>
      </c>
      <c r="L404" s="208">
        <f t="shared" si="676"/>
        <v>0</v>
      </c>
      <c r="M404" s="989"/>
      <c r="N404" s="1979"/>
      <c r="O404" s="1826"/>
      <c r="P404" s="1826"/>
      <c r="Q404" s="645"/>
      <c r="R404" s="1826"/>
      <c r="S404" s="645"/>
      <c r="T404" s="1826"/>
      <c r="U404" s="645"/>
      <c r="V404" s="1826"/>
      <c r="W404" s="646"/>
      <c r="X404" s="645"/>
      <c r="Y404" s="645"/>
      <c r="Z404" s="1826"/>
      <c r="AA404" s="645"/>
      <c r="AB404" s="1826"/>
      <c r="AC404" s="646"/>
      <c r="AE404" s="33"/>
      <c r="AF404" s="1982"/>
      <c r="AG404" s="1826"/>
      <c r="AH404" s="1826"/>
      <c r="AI404" s="645"/>
      <c r="AJ404" s="1826"/>
      <c r="AK404" s="645"/>
      <c r="AL404" s="1826"/>
      <c r="AM404" s="645"/>
      <c r="AN404" s="1826"/>
      <c r="AO404" s="646"/>
      <c r="AP404" s="645"/>
      <c r="AQ404" s="645"/>
      <c r="AR404" s="1826"/>
      <c r="AS404" s="645"/>
      <c r="AT404" s="1826"/>
      <c r="AU404" s="646"/>
      <c r="AW404" s="33"/>
      <c r="AX404" s="1979"/>
      <c r="AY404" s="1826"/>
      <c r="AZ404" s="1826"/>
      <c r="BA404" s="645"/>
      <c r="BB404" s="1826"/>
      <c r="BC404" s="645"/>
      <c r="BD404" s="1826"/>
      <c r="BE404" s="645"/>
      <c r="BF404" s="1826"/>
      <c r="BG404" s="646"/>
      <c r="BH404" s="645"/>
      <c r="BI404" s="645"/>
      <c r="BJ404" s="1826"/>
      <c r="BK404" s="645"/>
      <c r="BL404" s="1826"/>
      <c r="BM404" s="646"/>
      <c r="BO404" s="33"/>
      <c r="BP404" s="1979"/>
      <c r="BQ404" s="1826"/>
      <c r="BR404" s="1826"/>
      <c r="BS404" s="645"/>
      <c r="BT404" s="1826"/>
      <c r="BU404" s="645"/>
      <c r="BV404" s="1826"/>
      <c r="BW404" s="645"/>
      <c r="BX404" s="1826"/>
      <c r="BY404" s="646"/>
      <c r="BZ404" s="645"/>
      <c r="CA404" s="645"/>
      <c r="CB404" s="1826"/>
      <c r="CC404" s="645"/>
      <c r="CD404" s="1826"/>
      <c r="CE404" s="646"/>
      <c r="CG404" s="33"/>
      <c r="CH404" s="1979"/>
      <c r="CI404" s="1826"/>
      <c r="CJ404" s="1826"/>
      <c r="CK404" s="645"/>
      <c r="CL404" s="1826"/>
      <c r="CM404" s="645"/>
      <c r="CN404" s="1826"/>
      <c r="CO404" s="645"/>
      <c r="CP404" s="1826"/>
      <c r="CQ404" s="646"/>
      <c r="CR404" s="645"/>
      <c r="CS404" s="645"/>
      <c r="CT404" s="1826"/>
      <c r="CU404" s="645"/>
      <c r="CV404" s="1826"/>
      <c r="CW404" s="646"/>
    </row>
    <row r="405" spans="1:101">
      <c r="A405" s="14" t="s">
        <v>230</v>
      </c>
      <c r="B405" s="1037" t="s">
        <v>148</v>
      </c>
      <c r="C405" s="254"/>
      <c r="D405" s="587"/>
      <c r="E405" s="71"/>
      <c r="F405" s="1041"/>
      <c r="G405" s="1041"/>
      <c r="H405" s="1041"/>
      <c r="I405" s="1041"/>
      <c r="J405" s="1041"/>
      <c r="K405" s="1041"/>
      <c r="L405" s="59">
        <f>SUM(G405:K405)</f>
        <v>0</v>
      </c>
      <c r="M405" s="989"/>
      <c r="N405" s="1979"/>
      <c r="O405" s="1826"/>
      <c r="P405" s="1826"/>
      <c r="Q405" s="645"/>
      <c r="R405" s="1826"/>
      <c r="S405" s="645"/>
      <c r="T405" s="1826"/>
      <c r="U405" s="645"/>
      <c r="V405" s="1826"/>
      <c r="W405" s="646"/>
      <c r="X405" s="645"/>
      <c r="Y405" s="645"/>
      <c r="Z405" s="1826"/>
      <c r="AA405" s="645"/>
      <c r="AB405" s="1826"/>
      <c r="AC405" s="646"/>
      <c r="AE405" s="33"/>
      <c r="AF405" s="1982"/>
      <c r="AG405" s="1826"/>
      <c r="AH405" s="1826"/>
      <c r="AI405" s="645"/>
      <c r="AJ405" s="1826"/>
      <c r="AK405" s="645"/>
      <c r="AL405" s="1826"/>
      <c r="AM405" s="645"/>
      <c r="AN405" s="1826"/>
      <c r="AO405" s="646"/>
      <c r="AP405" s="645"/>
      <c r="AQ405" s="645"/>
      <c r="AR405" s="1826"/>
      <c r="AS405" s="645"/>
      <c r="AT405" s="1826"/>
      <c r="AU405" s="646"/>
      <c r="AW405" s="33"/>
      <c r="AX405" s="1979"/>
      <c r="AY405" s="1826"/>
      <c r="AZ405" s="1826"/>
      <c r="BA405" s="645"/>
      <c r="BB405" s="1826"/>
      <c r="BC405" s="645"/>
      <c r="BD405" s="1826"/>
      <c r="BE405" s="645"/>
      <c r="BF405" s="1826"/>
      <c r="BG405" s="646"/>
      <c r="BH405" s="645"/>
      <c r="BI405" s="645"/>
      <c r="BJ405" s="1826"/>
      <c r="BK405" s="645"/>
      <c r="BL405" s="1826"/>
      <c r="BM405" s="646"/>
      <c r="BO405" s="33"/>
      <c r="BP405" s="1979"/>
      <c r="BQ405" s="1826"/>
      <c r="BR405" s="1826"/>
      <c r="BS405" s="645"/>
      <c r="BT405" s="1826"/>
      <c r="BU405" s="645"/>
      <c r="BV405" s="1826"/>
      <c r="BW405" s="645"/>
      <c r="BX405" s="1826"/>
      <c r="BY405" s="646"/>
      <c r="BZ405" s="645"/>
      <c r="CA405" s="645"/>
      <c r="CB405" s="1826"/>
      <c r="CC405" s="645"/>
      <c r="CD405" s="1826"/>
      <c r="CE405" s="646"/>
      <c r="CG405" s="33"/>
      <c r="CH405" s="1979"/>
      <c r="CI405" s="1826"/>
      <c r="CJ405" s="1826"/>
      <c r="CK405" s="645"/>
      <c r="CL405" s="1826"/>
      <c r="CM405" s="645"/>
      <c r="CN405" s="1826"/>
      <c r="CO405" s="645"/>
      <c r="CP405" s="1826"/>
      <c r="CQ405" s="646"/>
      <c r="CR405" s="645"/>
      <c r="CS405" s="645"/>
      <c r="CT405" s="1826"/>
      <c r="CU405" s="645"/>
      <c r="CV405" s="1826"/>
      <c r="CW405" s="646"/>
    </row>
    <row r="406" spans="1:101">
      <c r="A406" s="75" t="str">
        <f>A405</f>
        <v>Other Related Party b</v>
      </c>
      <c r="B406" s="1037" t="s">
        <v>149</v>
      </c>
      <c r="C406" s="254"/>
      <c r="D406" s="587"/>
      <c r="E406" s="71"/>
      <c r="F406" s="1041"/>
      <c r="G406" s="1041"/>
      <c r="H406" s="1041"/>
      <c r="I406" s="1041"/>
      <c r="J406" s="1041"/>
      <c r="K406" s="1041"/>
      <c r="L406" s="59">
        <f>SUM(G406:K406)</f>
        <v>0</v>
      </c>
      <c r="M406" s="989"/>
      <c r="N406" s="1979"/>
      <c r="O406" s="1826"/>
      <c r="P406" s="1826"/>
      <c r="Q406" s="645"/>
      <c r="R406" s="1826"/>
      <c r="S406" s="645"/>
      <c r="T406" s="1826"/>
      <c r="U406" s="645"/>
      <c r="V406" s="1826"/>
      <c r="W406" s="646"/>
      <c r="X406" s="645"/>
      <c r="Y406" s="645"/>
      <c r="Z406" s="1826"/>
      <c r="AA406" s="645"/>
      <c r="AB406" s="1826"/>
      <c r="AC406" s="646"/>
      <c r="AE406" s="33"/>
      <c r="AF406" s="1979"/>
      <c r="AG406" s="1826"/>
      <c r="AH406" s="1826"/>
      <c r="AI406" s="645"/>
      <c r="AJ406" s="1826"/>
      <c r="AK406" s="645"/>
      <c r="AL406" s="1826"/>
      <c r="AM406" s="645"/>
      <c r="AN406" s="1826"/>
      <c r="AO406" s="646"/>
      <c r="AP406" s="645"/>
      <c r="AQ406" s="645"/>
      <c r="AR406" s="1826"/>
      <c r="AS406" s="645"/>
      <c r="AT406" s="1826"/>
      <c r="AU406" s="646"/>
      <c r="AW406" s="33"/>
      <c r="AX406" s="1979"/>
      <c r="AY406" s="1826"/>
      <c r="AZ406" s="1826"/>
      <c r="BA406" s="645"/>
      <c r="BB406" s="1826"/>
      <c r="BC406" s="645"/>
      <c r="BD406" s="1826"/>
      <c r="BE406" s="645"/>
      <c r="BF406" s="1826"/>
      <c r="BG406" s="646"/>
      <c r="BH406" s="645"/>
      <c r="BI406" s="645"/>
      <c r="BJ406" s="1826"/>
      <c r="BK406" s="645"/>
      <c r="BL406" s="1826"/>
      <c r="BM406" s="646"/>
      <c r="BO406" s="33"/>
      <c r="BP406" s="1979"/>
      <c r="BQ406" s="1826"/>
      <c r="BR406" s="1826"/>
      <c r="BS406" s="645"/>
      <c r="BT406" s="1826"/>
      <c r="BU406" s="645"/>
      <c r="BV406" s="1826"/>
      <c r="BW406" s="645"/>
      <c r="BX406" s="1826"/>
      <c r="BY406" s="646"/>
      <c r="BZ406" s="645"/>
      <c r="CA406" s="645"/>
      <c r="CB406" s="1826"/>
      <c r="CC406" s="645"/>
      <c r="CD406" s="1826"/>
      <c r="CE406" s="646"/>
      <c r="CG406" s="33"/>
      <c r="CH406" s="1979"/>
      <c r="CI406" s="1826"/>
      <c r="CJ406" s="1826"/>
      <c r="CK406" s="645"/>
      <c r="CL406" s="1826"/>
      <c r="CM406" s="645"/>
      <c r="CN406" s="1826"/>
      <c r="CO406" s="645"/>
      <c r="CP406" s="1826"/>
      <c r="CQ406" s="646"/>
      <c r="CR406" s="645"/>
      <c r="CS406" s="645"/>
      <c r="CT406" s="1826"/>
      <c r="CU406" s="645"/>
      <c r="CV406" s="1826"/>
      <c r="CW406" s="646"/>
    </row>
    <row r="407" spans="1:101">
      <c r="A407" s="75" t="str">
        <f>A405</f>
        <v>Other Related Party b</v>
      </c>
      <c r="B407" s="1037" t="s">
        <v>150</v>
      </c>
      <c r="C407" s="254"/>
      <c r="D407" s="587"/>
      <c r="E407" s="71"/>
      <c r="F407" s="208">
        <f t="shared" ref="F407:L407" si="677">IF(ISERROR(F406/F405),0,F406/F405)</f>
        <v>0</v>
      </c>
      <c r="G407" s="208">
        <f t="shared" si="677"/>
        <v>0</v>
      </c>
      <c r="H407" s="208">
        <f t="shared" si="677"/>
        <v>0</v>
      </c>
      <c r="I407" s="208">
        <f t="shared" si="677"/>
        <v>0</v>
      </c>
      <c r="J407" s="208">
        <f t="shared" si="677"/>
        <v>0</v>
      </c>
      <c r="K407" s="208">
        <f t="shared" si="677"/>
        <v>0</v>
      </c>
      <c r="L407" s="208">
        <f t="shared" si="677"/>
        <v>0</v>
      </c>
      <c r="M407" s="989"/>
      <c r="N407" s="1979"/>
      <c r="O407" s="1826"/>
      <c r="P407" s="1826"/>
      <c r="Q407" s="645"/>
      <c r="R407" s="1826"/>
      <c r="S407" s="645"/>
      <c r="T407" s="1826"/>
      <c r="U407" s="645"/>
      <c r="V407" s="1826"/>
      <c r="W407" s="646"/>
      <c r="X407" s="645"/>
      <c r="Y407" s="645"/>
      <c r="Z407" s="1826"/>
      <c r="AA407" s="645"/>
      <c r="AB407" s="1826"/>
      <c r="AC407" s="646"/>
      <c r="AE407" s="33"/>
      <c r="AF407" s="1982"/>
      <c r="AG407" s="1826"/>
      <c r="AH407" s="1826"/>
      <c r="AI407" s="645"/>
      <c r="AJ407" s="1826"/>
      <c r="AK407" s="645"/>
      <c r="AL407" s="1826"/>
      <c r="AM407" s="645"/>
      <c r="AN407" s="1826"/>
      <c r="AO407" s="646"/>
      <c r="AP407" s="645"/>
      <c r="AQ407" s="645"/>
      <c r="AR407" s="1826"/>
      <c r="AS407" s="645"/>
      <c r="AT407" s="1826"/>
      <c r="AU407" s="646"/>
      <c r="AW407" s="33"/>
      <c r="AX407" s="1979"/>
      <c r="AY407" s="1826"/>
      <c r="AZ407" s="1826"/>
      <c r="BA407" s="645"/>
      <c r="BB407" s="1826"/>
      <c r="BC407" s="645"/>
      <c r="BD407" s="1826"/>
      <c r="BE407" s="645"/>
      <c r="BF407" s="1826"/>
      <c r="BG407" s="646"/>
      <c r="BH407" s="645"/>
      <c r="BI407" s="645"/>
      <c r="BJ407" s="1826"/>
      <c r="BK407" s="645"/>
      <c r="BL407" s="1826"/>
      <c r="BM407" s="646"/>
      <c r="BO407" s="33"/>
      <c r="BP407" s="1979"/>
      <c r="BQ407" s="1826"/>
      <c r="BR407" s="1826"/>
      <c r="BS407" s="645"/>
      <c r="BT407" s="1826"/>
      <c r="BU407" s="645"/>
      <c r="BV407" s="1826"/>
      <c r="BW407" s="645"/>
      <c r="BX407" s="1826"/>
      <c r="BY407" s="646"/>
      <c r="BZ407" s="645"/>
      <c r="CA407" s="645"/>
      <c r="CB407" s="1826"/>
      <c r="CC407" s="645"/>
      <c r="CD407" s="1826"/>
      <c r="CE407" s="646"/>
      <c r="CG407" s="33"/>
      <c r="CH407" s="1979"/>
      <c r="CI407" s="1826"/>
      <c r="CJ407" s="1826"/>
      <c r="CK407" s="645"/>
      <c r="CL407" s="1826"/>
      <c r="CM407" s="645"/>
      <c r="CN407" s="1826"/>
      <c r="CO407" s="645"/>
      <c r="CP407" s="1826"/>
      <c r="CQ407" s="646"/>
      <c r="CR407" s="645"/>
      <c r="CS407" s="645"/>
      <c r="CT407" s="1826"/>
      <c r="CU407" s="645"/>
      <c r="CV407" s="1826"/>
      <c r="CW407" s="646"/>
    </row>
    <row r="408" spans="1:101">
      <c r="A408" s="14" t="s">
        <v>231</v>
      </c>
      <c r="B408" s="1037" t="s">
        <v>148</v>
      </c>
      <c r="C408" s="254"/>
      <c r="D408" s="587"/>
      <c r="E408" s="71"/>
      <c r="F408" s="1041"/>
      <c r="G408" s="1041"/>
      <c r="H408" s="1041"/>
      <c r="I408" s="1041"/>
      <c r="J408" s="1041"/>
      <c r="K408" s="1041"/>
      <c r="L408" s="59">
        <f>SUM(G408:K408)</f>
        <v>0</v>
      </c>
      <c r="M408" s="989"/>
      <c r="N408" s="1979"/>
      <c r="O408" s="1826"/>
      <c r="P408" s="1826"/>
      <c r="Q408" s="645"/>
      <c r="R408" s="1826"/>
      <c r="S408" s="645"/>
      <c r="T408" s="1826"/>
      <c r="U408" s="645"/>
      <c r="V408" s="1826"/>
      <c r="W408" s="646"/>
      <c r="X408" s="645"/>
      <c r="Y408" s="645"/>
      <c r="Z408" s="1826"/>
      <c r="AA408" s="645"/>
      <c r="AB408" s="1826"/>
      <c r="AC408" s="646"/>
      <c r="AE408" s="33"/>
      <c r="AF408" s="1982"/>
      <c r="AG408" s="1826"/>
      <c r="AH408" s="1826"/>
      <c r="AI408" s="645"/>
      <c r="AJ408" s="1826"/>
      <c r="AK408" s="645"/>
      <c r="AL408" s="1826"/>
      <c r="AM408" s="645"/>
      <c r="AN408" s="1826"/>
      <c r="AO408" s="646"/>
      <c r="AP408" s="645"/>
      <c r="AQ408" s="645"/>
      <c r="AR408" s="1826"/>
      <c r="AS408" s="645"/>
      <c r="AT408" s="1826"/>
      <c r="AU408" s="646"/>
      <c r="AW408" s="33"/>
      <c r="AX408" s="1979"/>
      <c r="AY408" s="1826"/>
      <c r="AZ408" s="1826"/>
      <c r="BA408" s="645"/>
      <c r="BB408" s="1826"/>
      <c r="BC408" s="645"/>
      <c r="BD408" s="1826"/>
      <c r="BE408" s="645"/>
      <c r="BF408" s="1826"/>
      <c r="BG408" s="646"/>
      <c r="BH408" s="645"/>
      <c r="BI408" s="645"/>
      <c r="BJ408" s="1826"/>
      <c r="BK408" s="645"/>
      <c r="BL408" s="1826"/>
      <c r="BM408" s="646"/>
      <c r="BO408" s="33"/>
      <c r="BP408" s="1979"/>
      <c r="BQ408" s="1826"/>
      <c r="BR408" s="1826"/>
      <c r="BS408" s="645"/>
      <c r="BT408" s="1826"/>
      <c r="BU408" s="645"/>
      <c r="BV408" s="1826"/>
      <c r="BW408" s="645"/>
      <c r="BX408" s="1826"/>
      <c r="BY408" s="646"/>
      <c r="BZ408" s="645"/>
      <c r="CA408" s="645"/>
      <c r="CB408" s="1826"/>
      <c r="CC408" s="645"/>
      <c r="CD408" s="1826"/>
      <c r="CE408" s="646"/>
      <c r="CG408" s="33"/>
      <c r="CH408" s="1979"/>
      <c r="CI408" s="1826"/>
      <c r="CJ408" s="1826"/>
      <c r="CK408" s="645"/>
      <c r="CL408" s="1826"/>
      <c r="CM408" s="645"/>
      <c r="CN408" s="1826"/>
      <c r="CO408" s="645"/>
      <c r="CP408" s="1826"/>
      <c r="CQ408" s="646"/>
      <c r="CR408" s="645"/>
      <c r="CS408" s="645"/>
      <c r="CT408" s="1826"/>
      <c r="CU408" s="645"/>
      <c r="CV408" s="1826"/>
      <c r="CW408" s="646"/>
    </row>
    <row r="409" spans="1:101">
      <c r="A409" s="75" t="str">
        <f>A408</f>
        <v>Other Related Party c</v>
      </c>
      <c r="B409" s="1037" t="s">
        <v>149</v>
      </c>
      <c r="C409" s="254"/>
      <c r="D409" s="587"/>
      <c r="E409" s="71"/>
      <c r="F409" s="1041"/>
      <c r="G409" s="1041"/>
      <c r="H409" s="1041"/>
      <c r="I409" s="1041"/>
      <c r="J409" s="1041"/>
      <c r="K409" s="1041"/>
      <c r="L409" s="59">
        <f>SUM(G409:K409)</f>
        <v>0</v>
      </c>
      <c r="M409" s="989"/>
      <c r="N409" s="1979"/>
      <c r="O409" s="1826"/>
      <c r="P409" s="1826"/>
      <c r="Q409" s="645"/>
      <c r="R409" s="1826"/>
      <c r="S409" s="645"/>
      <c r="T409" s="1826"/>
      <c r="U409" s="645"/>
      <c r="V409" s="1826"/>
      <c r="W409" s="646"/>
      <c r="X409" s="645"/>
      <c r="Y409" s="645"/>
      <c r="Z409" s="1826"/>
      <c r="AA409" s="645"/>
      <c r="AB409" s="1826"/>
      <c r="AC409" s="646"/>
      <c r="AE409" s="33"/>
      <c r="AF409" s="1979"/>
      <c r="AG409" s="1826"/>
      <c r="AH409" s="1826"/>
      <c r="AI409" s="645"/>
      <c r="AJ409" s="1826"/>
      <c r="AK409" s="645"/>
      <c r="AL409" s="1826"/>
      <c r="AM409" s="645"/>
      <c r="AN409" s="1826"/>
      <c r="AO409" s="646"/>
      <c r="AP409" s="645"/>
      <c r="AQ409" s="645"/>
      <c r="AR409" s="1826"/>
      <c r="AS409" s="645"/>
      <c r="AT409" s="1826"/>
      <c r="AU409" s="646"/>
      <c r="AW409" s="33"/>
      <c r="AX409" s="1979"/>
      <c r="AY409" s="1826"/>
      <c r="AZ409" s="1826"/>
      <c r="BA409" s="645"/>
      <c r="BB409" s="1826"/>
      <c r="BC409" s="645"/>
      <c r="BD409" s="1826"/>
      <c r="BE409" s="645"/>
      <c r="BF409" s="1826"/>
      <c r="BG409" s="646"/>
      <c r="BH409" s="645"/>
      <c r="BI409" s="645"/>
      <c r="BJ409" s="1826"/>
      <c r="BK409" s="645"/>
      <c r="BL409" s="1826"/>
      <c r="BM409" s="646"/>
      <c r="BO409" s="33"/>
      <c r="BP409" s="1979"/>
      <c r="BQ409" s="1826"/>
      <c r="BR409" s="1826"/>
      <c r="BS409" s="645"/>
      <c r="BT409" s="1826"/>
      <c r="BU409" s="645"/>
      <c r="BV409" s="1826"/>
      <c r="BW409" s="645"/>
      <c r="BX409" s="1826"/>
      <c r="BY409" s="646"/>
      <c r="BZ409" s="645"/>
      <c r="CA409" s="645"/>
      <c r="CB409" s="1826"/>
      <c r="CC409" s="645"/>
      <c r="CD409" s="1826"/>
      <c r="CE409" s="646"/>
      <c r="CG409" s="33"/>
      <c r="CH409" s="1979"/>
      <c r="CI409" s="1826"/>
      <c r="CJ409" s="1826"/>
      <c r="CK409" s="645"/>
      <c r="CL409" s="1826"/>
      <c r="CM409" s="645"/>
      <c r="CN409" s="1826"/>
      <c r="CO409" s="645"/>
      <c r="CP409" s="1826"/>
      <c r="CQ409" s="646"/>
      <c r="CR409" s="645"/>
      <c r="CS409" s="645"/>
      <c r="CT409" s="1826"/>
      <c r="CU409" s="645"/>
      <c r="CV409" s="1826"/>
      <c r="CW409" s="646"/>
    </row>
    <row r="410" spans="1:101">
      <c r="A410" s="75" t="str">
        <f>A408</f>
        <v>Other Related Party c</v>
      </c>
      <c r="B410" s="1037" t="s">
        <v>150</v>
      </c>
      <c r="C410" s="254"/>
      <c r="D410" s="587"/>
      <c r="E410" s="71"/>
      <c r="F410" s="208">
        <f t="shared" ref="F410:L410" si="678">IF(ISERROR(F409/F408),0,F409/F408)</f>
        <v>0</v>
      </c>
      <c r="G410" s="208">
        <f t="shared" si="678"/>
        <v>0</v>
      </c>
      <c r="H410" s="208">
        <f t="shared" si="678"/>
        <v>0</v>
      </c>
      <c r="I410" s="208">
        <f t="shared" si="678"/>
        <v>0</v>
      </c>
      <c r="J410" s="208">
        <f t="shared" si="678"/>
        <v>0</v>
      </c>
      <c r="K410" s="208">
        <f t="shared" si="678"/>
        <v>0</v>
      </c>
      <c r="L410" s="208">
        <f t="shared" si="678"/>
        <v>0</v>
      </c>
      <c r="M410" s="989"/>
      <c r="N410" s="1979"/>
      <c r="O410" s="1826"/>
      <c r="P410" s="1826"/>
      <c r="Q410" s="645"/>
      <c r="R410" s="1826"/>
      <c r="S410" s="645"/>
      <c r="T410" s="1826"/>
      <c r="U410" s="645"/>
      <c r="V410" s="1826"/>
      <c r="W410" s="646"/>
      <c r="X410" s="645"/>
      <c r="Y410" s="645"/>
      <c r="Z410" s="1826"/>
      <c r="AA410" s="645"/>
      <c r="AB410" s="1826"/>
      <c r="AC410" s="646"/>
      <c r="AE410" s="33"/>
      <c r="AF410" s="1982"/>
      <c r="AG410" s="1826"/>
      <c r="AH410" s="1826"/>
      <c r="AI410" s="645"/>
      <c r="AJ410" s="1826"/>
      <c r="AK410" s="645"/>
      <c r="AL410" s="1826"/>
      <c r="AM410" s="645"/>
      <c r="AN410" s="1826"/>
      <c r="AO410" s="646"/>
      <c r="AP410" s="645"/>
      <c r="AQ410" s="645"/>
      <c r="AR410" s="1826"/>
      <c r="AS410" s="645"/>
      <c r="AT410" s="1826"/>
      <c r="AU410" s="646"/>
      <c r="AW410" s="33"/>
      <c r="AX410" s="1979"/>
      <c r="AY410" s="1826"/>
      <c r="AZ410" s="1826"/>
      <c r="BA410" s="645"/>
      <c r="BB410" s="1826"/>
      <c r="BC410" s="645"/>
      <c r="BD410" s="1826"/>
      <c r="BE410" s="645"/>
      <c r="BF410" s="1826"/>
      <c r="BG410" s="646"/>
      <c r="BH410" s="645"/>
      <c r="BI410" s="645"/>
      <c r="BJ410" s="1826"/>
      <c r="BK410" s="645"/>
      <c r="BL410" s="1826"/>
      <c r="BM410" s="646"/>
      <c r="BO410" s="33"/>
      <c r="BP410" s="1979"/>
      <c r="BQ410" s="1826"/>
      <c r="BR410" s="1826"/>
      <c r="BS410" s="645"/>
      <c r="BT410" s="1826"/>
      <c r="BU410" s="645"/>
      <c r="BV410" s="1826"/>
      <c r="BW410" s="645"/>
      <c r="BX410" s="1826"/>
      <c r="BY410" s="646"/>
      <c r="BZ410" s="645"/>
      <c r="CA410" s="645"/>
      <c r="CB410" s="1826"/>
      <c r="CC410" s="645"/>
      <c r="CD410" s="1826"/>
      <c r="CE410" s="646"/>
      <c r="CG410" s="33"/>
      <c r="CH410" s="1979"/>
      <c r="CI410" s="1826"/>
      <c r="CJ410" s="1826"/>
      <c r="CK410" s="645"/>
      <c r="CL410" s="1826"/>
      <c r="CM410" s="645"/>
      <c r="CN410" s="1826"/>
      <c r="CO410" s="645"/>
      <c r="CP410" s="1826"/>
      <c r="CQ410" s="646"/>
      <c r="CR410" s="645"/>
      <c r="CS410" s="645"/>
      <c r="CT410" s="1826"/>
      <c r="CU410" s="645"/>
      <c r="CV410" s="1826"/>
      <c r="CW410" s="646"/>
    </row>
    <row r="411" spans="1:101">
      <c r="A411" s="14" t="s">
        <v>232</v>
      </c>
      <c r="B411" s="1037" t="s">
        <v>148</v>
      </c>
      <c r="C411" s="254"/>
      <c r="D411" s="587"/>
      <c r="E411" s="71"/>
      <c r="F411" s="1041"/>
      <c r="G411" s="1041"/>
      <c r="H411" s="1041"/>
      <c r="I411" s="1041"/>
      <c r="J411" s="1041"/>
      <c r="K411" s="1041"/>
      <c r="L411" s="59">
        <f>SUM(G411:K411)</f>
        <v>0</v>
      </c>
      <c r="M411" s="989"/>
      <c r="N411" s="1979"/>
      <c r="O411" s="1826"/>
      <c r="P411" s="1826"/>
      <c r="Q411" s="645"/>
      <c r="R411" s="1826"/>
      <c r="S411" s="645"/>
      <c r="T411" s="1826"/>
      <c r="U411" s="645"/>
      <c r="V411" s="1826"/>
      <c r="W411" s="646"/>
      <c r="X411" s="645"/>
      <c r="Y411" s="645"/>
      <c r="Z411" s="1826"/>
      <c r="AA411" s="645"/>
      <c r="AB411" s="1826"/>
      <c r="AC411" s="646"/>
      <c r="AE411" s="33"/>
      <c r="AF411" s="1982"/>
      <c r="AG411" s="1826"/>
      <c r="AH411" s="1826"/>
      <c r="AI411" s="645"/>
      <c r="AJ411" s="1826"/>
      <c r="AK411" s="645"/>
      <c r="AL411" s="1826"/>
      <c r="AM411" s="645"/>
      <c r="AN411" s="1826"/>
      <c r="AO411" s="646"/>
      <c r="AP411" s="645"/>
      <c r="AQ411" s="645"/>
      <c r="AR411" s="1826"/>
      <c r="AS411" s="645"/>
      <c r="AT411" s="1826"/>
      <c r="AU411" s="646"/>
      <c r="AW411" s="33"/>
      <c r="AX411" s="1979"/>
      <c r="AY411" s="1826"/>
      <c r="AZ411" s="1826"/>
      <c r="BA411" s="645"/>
      <c r="BB411" s="1826"/>
      <c r="BC411" s="645"/>
      <c r="BD411" s="1826"/>
      <c r="BE411" s="645"/>
      <c r="BF411" s="1826"/>
      <c r="BG411" s="646"/>
      <c r="BH411" s="645"/>
      <c r="BI411" s="645"/>
      <c r="BJ411" s="1826"/>
      <c r="BK411" s="645"/>
      <c r="BL411" s="1826"/>
      <c r="BM411" s="646"/>
      <c r="BO411" s="33"/>
      <c r="BP411" s="1979"/>
      <c r="BQ411" s="1826"/>
      <c r="BR411" s="1826"/>
      <c r="BS411" s="645"/>
      <c r="BT411" s="1826"/>
      <c r="BU411" s="645"/>
      <c r="BV411" s="1826"/>
      <c r="BW411" s="645"/>
      <c r="BX411" s="1826"/>
      <c r="BY411" s="646"/>
      <c r="BZ411" s="645"/>
      <c r="CA411" s="645"/>
      <c r="CB411" s="1826"/>
      <c r="CC411" s="645"/>
      <c r="CD411" s="1826"/>
      <c r="CE411" s="646"/>
      <c r="CG411" s="33"/>
      <c r="CH411" s="1979"/>
      <c r="CI411" s="1826"/>
      <c r="CJ411" s="1826"/>
      <c r="CK411" s="645"/>
      <c r="CL411" s="1826"/>
      <c r="CM411" s="645"/>
      <c r="CN411" s="1826"/>
      <c r="CO411" s="645"/>
      <c r="CP411" s="1826"/>
      <c r="CQ411" s="646"/>
      <c r="CR411" s="645"/>
      <c r="CS411" s="645"/>
      <c r="CT411" s="1826"/>
      <c r="CU411" s="645"/>
      <c r="CV411" s="1826"/>
      <c r="CW411" s="646"/>
    </row>
    <row r="412" spans="1:101">
      <c r="A412" s="75" t="str">
        <f>A411</f>
        <v>Other Related Party d</v>
      </c>
      <c r="B412" s="1037" t="s">
        <v>149</v>
      </c>
      <c r="C412" s="254"/>
      <c r="D412" s="587"/>
      <c r="E412" s="71"/>
      <c r="F412" s="1041"/>
      <c r="G412" s="1041"/>
      <c r="H412" s="1041"/>
      <c r="I412" s="1041"/>
      <c r="J412" s="1041"/>
      <c r="K412" s="1041"/>
      <c r="L412" s="59">
        <f>SUM(G412:K412)</f>
        <v>0</v>
      </c>
      <c r="M412" s="989"/>
      <c r="N412" s="1979"/>
      <c r="O412" s="1826"/>
      <c r="P412" s="1826"/>
      <c r="Q412" s="645"/>
      <c r="R412" s="1826"/>
      <c r="S412" s="645"/>
      <c r="T412" s="1826"/>
      <c r="U412" s="645"/>
      <c r="V412" s="1826"/>
      <c r="W412" s="646"/>
      <c r="X412" s="645"/>
      <c r="Y412" s="645"/>
      <c r="Z412" s="1826"/>
      <c r="AA412" s="645"/>
      <c r="AB412" s="1826"/>
      <c r="AC412" s="646"/>
      <c r="AE412" s="33"/>
      <c r="AF412" s="1979"/>
      <c r="AG412" s="1826"/>
      <c r="AH412" s="1826"/>
      <c r="AI412" s="645"/>
      <c r="AJ412" s="1826"/>
      <c r="AK412" s="645"/>
      <c r="AL412" s="1826"/>
      <c r="AM412" s="645"/>
      <c r="AN412" s="1826"/>
      <c r="AO412" s="646"/>
      <c r="AP412" s="645"/>
      <c r="AQ412" s="645"/>
      <c r="AR412" s="1826"/>
      <c r="AS412" s="645"/>
      <c r="AT412" s="1826"/>
      <c r="AU412" s="646"/>
      <c r="AW412" s="33"/>
      <c r="AX412" s="1979"/>
      <c r="AY412" s="1826"/>
      <c r="AZ412" s="1826"/>
      <c r="BA412" s="645"/>
      <c r="BB412" s="1826"/>
      <c r="BC412" s="645"/>
      <c r="BD412" s="1826"/>
      <c r="BE412" s="645"/>
      <c r="BF412" s="1826"/>
      <c r="BG412" s="646"/>
      <c r="BH412" s="645"/>
      <c r="BI412" s="645"/>
      <c r="BJ412" s="1826"/>
      <c r="BK412" s="645"/>
      <c r="BL412" s="1826"/>
      <c r="BM412" s="646"/>
      <c r="BO412" s="33"/>
      <c r="BP412" s="1979"/>
      <c r="BQ412" s="1826"/>
      <c r="BR412" s="1826"/>
      <c r="BS412" s="645"/>
      <c r="BT412" s="1826"/>
      <c r="BU412" s="645"/>
      <c r="BV412" s="1826"/>
      <c r="BW412" s="645"/>
      <c r="BX412" s="1826"/>
      <c r="BY412" s="646"/>
      <c r="BZ412" s="645"/>
      <c r="CA412" s="645"/>
      <c r="CB412" s="1826"/>
      <c r="CC412" s="645"/>
      <c r="CD412" s="1826"/>
      <c r="CE412" s="646"/>
      <c r="CG412" s="33"/>
      <c r="CH412" s="1979"/>
      <c r="CI412" s="1826"/>
      <c r="CJ412" s="1826"/>
      <c r="CK412" s="645"/>
      <c r="CL412" s="1826"/>
      <c r="CM412" s="645"/>
      <c r="CN412" s="1826"/>
      <c r="CO412" s="645"/>
      <c r="CP412" s="1826"/>
      <c r="CQ412" s="646"/>
      <c r="CR412" s="645"/>
      <c r="CS412" s="645"/>
      <c r="CT412" s="1826"/>
      <c r="CU412" s="645"/>
      <c r="CV412" s="1826"/>
      <c r="CW412" s="646"/>
    </row>
    <row r="413" spans="1:101">
      <c r="A413" s="75" t="str">
        <f>A411</f>
        <v>Other Related Party d</v>
      </c>
      <c r="B413" s="1037" t="s">
        <v>150</v>
      </c>
      <c r="C413" s="254"/>
      <c r="D413" s="587"/>
      <c r="E413" s="71"/>
      <c r="F413" s="208">
        <f t="shared" ref="F413:L413" si="679">IF(ISERROR(F412/F411),0,F412/F411)</f>
        <v>0</v>
      </c>
      <c r="G413" s="208">
        <f t="shared" si="679"/>
        <v>0</v>
      </c>
      <c r="H413" s="208">
        <f t="shared" si="679"/>
        <v>0</v>
      </c>
      <c r="I413" s="208">
        <f t="shared" si="679"/>
        <v>0</v>
      </c>
      <c r="J413" s="208">
        <f t="shared" si="679"/>
        <v>0</v>
      </c>
      <c r="K413" s="208">
        <f t="shared" si="679"/>
        <v>0</v>
      </c>
      <c r="L413" s="208">
        <f t="shared" si="679"/>
        <v>0</v>
      </c>
      <c r="M413" s="989"/>
      <c r="N413" s="1979"/>
      <c r="O413" s="1826"/>
      <c r="P413" s="1826"/>
      <c r="Q413" s="645"/>
      <c r="R413" s="1826"/>
      <c r="S413" s="645"/>
      <c r="T413" s="1826"/>
      <c r="U413" s="645"/>
      <c r="V413" s="1826"/>
      <c r="W413" s="646"/>
      <c r="X413" s="645"/>
      <c r="Y413" s="645"/>
      <c r="Z413" s="1826"/>
      <c r="AA413" s="645"/>
      <c r="AB413" s="1826"/>
      <c r="AC413" s="646"/>
      <c r="AE413" s="33"/>
      <c r="AF413" s="1982"/>
      <c r="AG413" s="1826"/>
      <c r="AH413" s="1826"/>
      <c r="AI413" s="645"/>
      <c r="AJ413" s="1826"/>
      <c r="AK413" s="645"/>
      <c r="AL413" s="1826"/>
      <c r="AM413" s="645"/>
      <c r="AN413" s="1826"/>
      <c r="AO413" s="646"/>
      <c r="AP413" s="645"/>
      <c r="AQ413" s="645"/>
      <c r="AR413" s="1826"/>
      <c r="AS413" s="645"/>
      <c r="AT413" s="1826"/>
      <c r="AU413" s="646"/>
      <c r="AW413" s="33"/>
      <c r="AX413" s="1979"/>
      <c r="AY413" s="1826"/>
      <c r="AZ413" s="1826"/>
      <c r="BA413" s="645"/>
      <c r="BB413" s="1826"/>
      <c r="BC413" s="645"/>
      <c r="BD413" s="1826"/>
      <c r="BE413" s="645"/>
      <c r="BF413" s="1826"/>
      <c r="BG413" s="646"/>
      <c r="BH413" s="645"/>
      <c r="BI413" s="645"/>
      <c r="BJ413" s="1826"/>
      <c r="BK413" s="645"/>
      <c r="BL413" s="1826"/>
      <c r="BM413" s="646"/>
      <c r="BO413" s="33"/>
      <c r="BP413" s="1979"/>
      <c r="BQ413" s="1826"/>
      <c r="BR413" s="1826"/>
      <c r="BS413" s="645"/>
      <c r="BT413" s="1826"/>
      <c r="BU413" s="645"/>
      <c r="BV413" s="1826"/>
      <c r="BW413" s="645"/>
      <c r="BX413" s="1826"/>
      <c r="BY413" s="646"/>
      <c r="BZ413" s="645"/>
      <c r="CA413" s="645"/>
      <c r="CB413" s="1826"/>
      <c r="CC413" s="645"/>
      <c r="CD413" s="1826"/>
      <c r="CE413" s="646"/>
      <c r="CG413" s="33"/>
      <c r="CH413" s="1979"/>
      <c r="CI413" s="1826"/>
      <c r="CJ413" s="1826"/>
      <c r="CK413" s="645"/>
      <c r="CL413" s="1826"/>
      <c r="CM413" s="645"/>
      <c r="CN413" s="1826"/>
      <c r="CO413" s="645"/>
      <c r="CP413" s="1826"/>
      <c r="CQ413" s="646"/>
      <c r="CR413" s="645"/>
      <c r="CS413" s="645"/>
      <c r="CT413" s="1826"/>
      <c r="CU413" s="645"/>
      <c r="CV413" s="1826"/>
      <c r="CW413" s="646"/>
    </row>
    <row r="414" spans="1:101">
      <c r="A414" s="14" t="s">
        <v>619</v>
      </c>
      <c r="B414" s="1037" t="s">
        <v>148</v>
      </c>
      <c r="C414" s="254"/>
      <c r="D414" s="587"/>
      <c r="E414" s="71"/>
      <c r="F414" s="1041"/>
      <c r="G414" s="1041"/>
      <c r="H414" s="1041"/>
      <c r="I414" s="1041"/>
      <c r="J414" s="1041"/>
      <c r="K414" s="1041"/>
      <c r="L414" s="59">
        <f>SUM(G414:K414)</f>
        <v>0</v>
      </c>
      <c r="M414" s="989"/>
      <c r="N414" s="1979"/>
      <c r="O414" s="1826"/>
      <c r="P414" s="1826"/>
      <c r="Q414" s="645"/>
      <c r="R414" s="1826"/>
      <c r="S414" s="645"/>
      <c r="T414" s="1826"/>
      <c r="U414" s="645"/>
      <c r="V414" s="1826"/>
      <c r="W414" s="646"/>
      <c r="X414" s="645"/>
      <c r="Y414" s="645"/>
      <c r="Z414" s="1826"/>
      <c r="AA414" s="645"/>
      <c r="AB414" s="1826"/>
      <c r="AC414" s="646"/>
      <c r="AE414" s="33"/>
      <c r="AF414" s="1982"/>
      <c r="AG414" s="1826"/>
      <c r="AH414" s="1826"/>
      <c r="AI414" s="645"/>
      <c r="AJ414" s="1826"/>
      <c r="AK414" s="645"/>
      <c r="AL414" s="1826"/>
      <c r="AM414" s="645"/>
      <c r="AN414" s="1826"/>
      <c r="AO414" s="646"/>
      <c r="AP414" s="645"/>
      <c r="AQ414" s="645"/>
      <c r="AR414" s="1826"/>
      <c r="AS414" s="645"/>
      <c r="AT414" s="1826"/>
      <c r="AU414" s="646"/>
      <c r="AW414" s="33"/>
      <c r="AX414" s="1979"/>
      <c r="AY414" s="1826"/>
      <c r="AZ414" s="1826"/>
      <c r="BA414" s="645"/>
      <c r="BB414" s="1826"/>
      <c r="BC414" s="645"/>
      <c r="BD414" s="1826"/>
      <c r="BE414" s="645"/>
      <c r="BF414" s="1826"/>
      <c r="BG414" s="646"/>
      <c r="BH414" s="645"/>
      <c r="BI414" s="645"/>
      <c r="BJ414" s="1826"/>
      <c r="BK414" s="645"/>
      <c r="BL414" s="1826"/>
      <c r="BM414" s="646"/>
      <c r="BO414" s="33"/>
      <c r="BP414" s="1979"/>
      <c r="BQ414" s="1826"/>
      <c r="BR414" s="1826"/>
      <c r="BS414" s="645"/>
      <c r="BT414" s="1826"/>
      <c r="BU414" s="645"/>
      <c r="BV414" s="1826"/>
      <c r="BW414" s="645"/>
      <c r="BX414" s="1826"/>
      <c r="BY414" s="646"/>
      <c r="BZ414" s="645"/>
      <c r="CA414" s="645"/>
      <c r="CB414" s="1826"/>
      <c r="CC414" s="645"/>
      <c r="CD414" s="1826"/>
      <c r="CE414" s="646"/>
      <c r="CG414" s="33"/>
      <c r="CH414" s="1979"/>
      <c r="CI414" s="1826"/>
      <c r="CJ414" s="1826"/>
      <c r="CK414" s="645"/>
      <c r="CL414" s="1826"/>
      <c r="CM414" s="645"/>
      <c r="CN414" s="1826"/>
      <c r="CO414" s="645"/>
      <c r="CP414" s="1826"/>
      <c r="CQ414" s="646"/>
      <c r="CR414" s="645"/>
      <c r="CS414" s="645"/>
      <c r="CT414" s="1826"/>
      <c r="CU414" s="645"/>
      <c r="CV414" s="1826"/>
      <c r="CW414" s="646"/>
    </row>
    <row r="415" spans="1:101">
      <c r="A415" s="75" t="str">
        <f>A414</f>
        <v>Other Related Party e</v>
      </c>
      <c r="B415" s="1037" t="s">
        <v>149</v>
      </c>
      <c r="C415" s="254"/>
      <c r="D415" s="587"/>
      <c r="E415" s="71"/>
      <c r="F415" s="1041"/>
      <c r="G415" s="1041"/>
      <c r="H415" s="1041"/>
      <c r="I415" s="1041"/>
      <c r="J415" s="1041"/>
      <c r="K415" s="1041"/>
      <c r="L415" s="59">
        <f>SUM(G415:K415)</f>
        <v>0</v>
      </c>
      <c r="M415" s="989"/>
      <c r="N415" s="1979"/>
      <c r="O415" s="1826"/>
      <c r="P415" s="1826"/>
      <c r="Q415" s="645"/>
      <c r="R415" s="1826"/>
      <c r="S415" s="645"/>
      <c r="T415" s="1826"/>
      <c r="U415" s="645"/>
      <c r="V415" s="1826"/>
      <c r="W415" s="646"/>
      <c r="X415" s="645"/>
      <c r="Y415" s="645"/>
      <c r="Z415" s="1826"/>
      <c r="AA415" s="645"/>
      <c r="AB415" s="1826"/>
      <c r="AC415" s="646"/>
      <c r="AE415" s="33"/>
      <c r="AF415" s="1979"/>
      <c r="AG415" s="1826"/>
      <c r="AH415" s="1826"/>
      <c r="AI415" s="645"/>
      <c r="AJ415" s="1826"/>
      <c r="AK415" s="645"/>
      <c r="AL415" s="1826"/>
      <c r="AM415" s="645"/>
      <c r="AN415" s="1826"/>
      <c r="AO415" s="646"/>
      <c r="AP415" s="645"/>
      <c r="AQ415" s="645"/>
      <c r="AR415" s="1826"/>
      <c r="AS415" s="645"/>
      <c r="AT415" s="1826"/>
      <c r="AU415" s="646"/>
      <c r="AW415" s="33"/>
      <c r="AX415" s="1979"/>
      <c r="AY415" s="1826"/>
      <c r="AZ415" s="1826"/>
      <c r="BA415" s="645"/>
      <c r="BB415" s="1826"/>
      <c r="BC415" s="645"/>
      <c r="BD415" s="1826"/>
      <c r="BE415" s="645"/>
      <c r="BF415" s="1826"/>
      <c r="BG415" s="646"/>
      <c r="BH415" s="645"/>
      <c r="BI415" s="645"/>
      <c r="BJ415" s="1826"/>
      <c r="BK415" s="645"/>
      <c r="BL415" s="1826"/>
      <c r="BM415" s="646"/>
      <c r="BO415" s="33"/>
      <c r="BP415" s="1979"/>
      <c r="BQ415" s="1826"/>
      <c r="BR415" s="1826"/>
      <c r="BS415" s="645"/>
      <c r="BT415" s="1826"/>
      <c r="BU415" s="645"/>
      <c r="BV415" s="1826"/>
      <c r="BW415" s="645"/>
      <c r="BX415" s="1826"/>
      <c r="BY415" s="646"/>
      <c r="BZ415" s="645"/>
      <c r="CA415" s="645"/>
      <c r="CB415" s="1826"/>
      <c r="CC415" s="645"/>
      <c r="CD415" s="1826"/>
      <c r="CE415" s="646"/>
      <c r="CG415" s="33"/>
      <c r="CH415" s="1979"/>
      <c r="CI415" s="1826"/>
      <c r="CJ415" s="1826"/>
      <c r="CK415" s="645"/>
      <c r="CL415" s="1826"/>
      <c r="CM415" s="645"/>
      <c r="CN415" s="1826"/>
      <c r="CO415" s="645"/>
      <c r="CP415" s="1826"/>
      <c r="CQ415" s="646"/>
      <c r="CR415" s="645"/>
      <c r="CS415" s="645"/>
      <c r="CT415" s="1826"/>
      <c r="CU415" s="645"/>
      <c r="CV415" s="1826"/>
      <c r="CW415" s="646"/>
    </row>
    <row r="416" spans="1:101">
      <c r="A416" s="75" t="str">
        <f>A414</f>
        <v>Other Related Party e</v>
      </c>
      <c r="B416" s="1037" t="s">
        <v>150</v>
      </c>
      <c r="C416" s="254"/>
      <c r="D416" s="587"/>
      <c r="E416" s="71"/>
      <c r="F416" s="208">
        <f t="shared" ref="F416:L416" si="680">IF(ISERROR(F415/F414),0,F415/F414)</f>
        <v>0</v>
      </c>
      <c r="G416" s="208">
        <f t="shared" si="680"/>
        <v>0</v>
      </c>
      <c r="H416" s="208">
        <f t="shared" si="680"/>
        <v>0</v>
      </c>
      <c r="I416" s="208">
        <f t="shared" si="680"/>
        <v>0</v>
      </c>
      <c r="J416" s="208">
        <f t="shared" si="680"/>
        <v>0</v>
      </c>
      <c r="K416" s="208">
        <f t="shared" si="680"/>
        <v>0</v>
      </c>
      <c r="L416" s="208">
        <f t="shared" si="680"/>
        <v>0</v>
      </c>
      <c r="M416" s="989"/>
      <c r="N416" s="1979"/>
      <c r="O416" s="1826"/>
      <c r="P416" s="1826"/>
      <c r="Q416" s="645"/>
      <c r="R416" s="1826"/>
      <c r="S416" s="645"/>
      <c r="T416" s="1826"/>
      <c r="U416" s="645"/>
      <c r="V416" s="1826"/>
      <c r="W416" s="646"/>
      <c r="X416" s="645"/>
      <c r="Y416" s="645"/>
      <c r="Z416" s="1826"/>
      <c r="AA416" s="645"/>
      <c r="AB416" s="1826"/>
      <c r="AC416" s="646"/>
      <c r="AE416" s="33"/>
      <c r="AF416" s="1982"/>
      <c r="AG416" s="1826"/>
      <c r="AH416" s="1826"/>
      <c r="AI416" s="645"/>
      <c r="AJ416" s="1826"/>
      <c r="AK416" s="645"/>
      <c r="AL416" s="1826"/>
      <c r="AM416" s="645"/>
      <c r="AN416" s="1826"/>
      <c r="AO416" s="646"/>
      <c r="AP416" s="645"/>
      <c r="AQ416" s="645"/>
      <c r="AR416" s="1826"/>
      <c r="AS416" s="645"/>
      <c r="AT416" s="1826"/>
      <c r="AU416" s="646"/>
      <c r="AW416" s="33"/>
      <c r="AX416" s="1979"/>
      <c r="AY416" s="1826"/>
      <c r="AZ416" s="1826"/>
      <c r="BA416" s="645"/>
      <c r="BB416" s="1826"/>
      <c r="BC416" s="645"/>
      <c r="BD416" s="1826"/>
      <c r="BE416" s="645"/>
      <c r="BF416" s="1826"/>
      <c r="BG416" s="646"/>
      <c r="BH416" s="645"/>
      <c r="BI416" s="645"/>
      <c r="BJ416" s="1826"/>
      <c r="BK416" s="645"/>
      <c r="BL416" s="1826"/>
      <c r="BM416" s="646"/>
      <c r="BO416" s="33"/>
      <c r="BP416" s="1979"/>
      <c r="BQ416" s="1826"/>
      <c r="BR416" s="1826"/>
      <c r="BS416" s="645"/>
      <c r="BT416" s="1826"/>
      <c r="BU416" s="645"/>
      <c r="BV416" s="1826"/>
      <c r="BW416" s="645"/>
      <c r="BX416" s="1826"/>
      <c r="BY416" s="646"/>
      <c r="BZ416" s="645"/>
      <c r="CA416" s="645"/>
      <c r="CB416" s="1826"/>
      <c r="CC416" s="645"/>
      <c r="CD416" s="1826"/>
      <c r="CE416" s="646"/>
      <c r="CG416" s="33"/>
      <c r="CH416" s="1979"/>
      <c r="CI416" s="1826"/>
      <c r="CJ416" s="1826"/>
      <c r="CK416" s="645"/>
      <c r="CL416" s="1826"/>
      <c r="CM416" s="645"/>
      <c r="CN416" s="1826"/>
      <c r="CO416" s="645"/>
      <c r="CP416" s="1826"/>
      <c r="CQ416" s="646"/>
      <c r="CR416" s="645"/>
      <c r="CS416" s="645"/>
      <c r="CT416" s="1826"/>
      <c r="CU416" s="645"/>
      <c r="CV416" s="1826"/>
      <c r="CW416" s="646"/>
    </row>
    <row r="417" spans="1:101">
      <c r="A417" s="14" t="s">
        <v>620</v>
      </c>
      <c r="B417" s="1037" t="s">
        <v>148</v>
      </c>
      <c r="C417" s="254"/>
      <c r="D417" s="587"/>
      <c r="E417" s="71"/>
      <c r="F417" s="1041"/>
      <c r="G417" s="1041"/>
      <c r="H417" s="1041"/>
      <c r="I417" s="1041"/>
      <c r="J417" s="1041"/>
      <c r="K417" s="1041"/>
      <c r="L417" s="59">
        <f>SUM(G417:K417)</f>
        <v>0</v>
      </c>
      <c r="M417" s="989"/>
      <c r="N417" s="1979"/>
      <c r="O417" s="1826"/>
      <c r="P417" s="1826"/>
      <c r="Q417" s="645"/>
      <c r="R417" s="1826"/>
      <c r="S417" s="645"/>
      <c r="T417" s="1826"/>
      <c r="U417" s="645"/>
      <c r="V417" s="1826"/>
      <c r="W417" s="646"/>
      <c r="X417" s="645"/>
      <c r="Y417" s="645"/>
      <c r="Z417" s="1826"/>
      <c r="AA417" s="645"/>
      <c r="AB417" s="1826"/>
      <c r="AC417" s="646"/>
      <c r="AE417" s="33"/>
      <c r="AF417" s="1982"/>
      <c r="AG417" s="1826"/>
      <c r="AH417" s="1826"/>
      <c r="AI417" s="645"/>
      <c r="AJ417" s="1826"/>
      <c r="AK417" s="645"/>
      <c r="AL417" s="1826"/>
      <c r="AM417" s="645"/>
      <c r="AN417" s="1826"/>
      <c r="AO417" s="646"/>
      <c r="AP417" s="645"/>
      <c r="AQ417" s="645"/>
      <c r="AR417" s="1826"/>
      <c r="AS417" s="645"/>
      <c r="AT417" s="1826"/>
      <c r="AU417" s="646"/>
      <c r="AW417" s="33"/>
      <c r="AX417" s="1979"/>
      <c r="AY417" s="1826"/>
      <c r="AZ417" s="1826"/>
      <c r="BA417" s="645"/>
      <c r="BB417" s="1826"/>
      <c r="BC417" s="645"/>
      <c r="BD417" s="1826"/>
      <c r="BE417" s="645"/>
      <c r="BF417" s="1826"/>
      <c r="BG417" s="646"/>
      <c r="BH417" s="645"/>
      <c r="BI417" s="645"/>
      <c r="BJ417" s="1826"/>
      <c r="BK417" s="645"/>
      <c r="BL417" s="1826"/>
      <c r="BM417" s="646"/>
      <c r="BO417" s="33"/>
      <c r="BP417" s="1979"/>
      <c r="BQ417" s="1826"/>
      <c r="BR417" s="1826"/>
      <c r="BS417" s="645"/>
      <c r="BT417" s="1826"/>
      <c r="BU417" s="645"/>
      <c r="BV417" s="1826"/>
      <c r="BW417" s="645"/>
      <c r="BX417" s="1826"/>
      <c r="BY417" s="646"/>
      <c r="BZ417" s="645"/>
      <c r="CA417" s="645"/>
      <c r="CB417" s="1826"/>
      <c r="CC417" s="645"/>
      <c r="CD417" s="1826"/>
      <c r="CE417" s="646"/>
      <c r="CG417" s="33"/>
      <c r="CH417" s="1979"/>
      <c r="CI417" s="1826"/>
      <c r="CJ417" s="1826"/>
      <c r="CK417" s="645"/>
      <c r="CL417" s="1826"/>
      <c r="CM417" s="645"/>
      <c r="CN417" s="1826"/>
      <c r="CO417" s="645"/>
      <c r="CP417" s="1826"/>
      <c r="CQ417" s="646"/>
      <c r="CR417" s="645"/>
      <c r="CS417" s="645"/>
      <c r="CT417" s="1826"/>
      <c r="CU417" s="645"/>
      <c r="CV417" s="1826"/>
      <c r="CW417" s="646"/>
    </row>
    <row r="418" spans="1:101">
      <c r="A418" s="75" t="str">
        <f>A417</f>
        <v>Other Related Party f</v>
      </c>
      <c r="B418" s="1037" t="s">
        <v>149</v>
      </c>
      <c r="C418" s="254"/>
      <c r="D418" s="587"/>
      <c r="E418" s="71"/>
      <c r="F418" s="1041"/>
      <c r="G418" s="1041"/>
      <c r="H418" s="1041"/>
      <c r="I418" s="1041"/>
      <c r="J418" s="1041"/>
      <c r="K418" s="1041"/>
      <c r="L418" s="59">
        <f>SUM(G418:K418)</f>
        <v>0</v>
      </c>
      <c r="M418" s="989"/>
      <c r="N418" s="1979"/>
      <c r="O418" s="1826"/>
      <c r="P418" s="1826"/>
      <c r="Q418" s="645"/>
      <c r="R418" s="1826"/>
      <c r="S418" s="645"/>
      <c r="T418" s="1826"/>
      <c r="U418" s="645"/>
      <c r="V418" s="1826"/>
      <c r="W418" s="646"/>
      <c r="X418" s="645"/>
      <c r="Y418" s="645"/>
      <c r="Z418" s="1826"/>
      <c r="AA418" s="645"/>
      <c r="AB418" s="1826"/>
      <c r="AC418" s="646"/>
      <c r="AE418" s="33"/>
      <c r="AF418" s="1979"/>
      <c r="AG418" s="1826"/>
      <c r="AH418" s="1826"/>
      <c r="AI418" s="645"/>
      <c r="AJ418" s="1826"/>
      <c r="AK418" s="645"/>
      <c r="AL418" s="1826"/>
      <c r="AM418" s="645"/>
      <c r="AN418" s="1826"/>
      <c r="AO418" s="646"/>
      <c r="AP418" s="645"/>
      <c r="AQ418" s="645"/>
      <c r="AR418" s="1826"/>
      <c r="AS418" s="645"/>
      <c r="AT418" s="1826"/>
      <c r="AU418" s="646"/>
      <c r="AW418" s="33"/>
      <c r="AX418" s="1979"/>
      <c r="AY418" s="1826"/>
      <c r="AZ418" s="1826"/>
      <c r="BA418" s="645"/>
      <c r="BB418" s="1826"/>
      <c r="BC418" s="645"/>
      <c r="BD418" s="1826"/>
      <c r="BE418" s="645"/>
      <c r="BF418" s="1826"/>
      <c r="BG418" s="646"/>
      <c r="BH418" s="645"/>
      <c r="BI418" s="645"/>
      <c r="BJ418" s="1826"/>
      <c r="BK418" s="645"/>
      <c r="BL418" s="1826"/>
      <c r="BM418" s="646"/>
      <c r="BO418" s="33"/>
      <c r="BP418" s="1979"/>
      <c r="BQ418" s="1826"/>
      <c r="BR418" s="1826"/>
      <c r="BS418" s="645"/>
      <c r="BT418" s="1826"/>
      <c r="BU418" s="645"/>
      <c r="BV418" s="1826"/>
      <c r="BW418" s="645"/>
      <c r="BX418" s="1826"/>
      <c r="BY418" s="646"/>
      <c r="BZ418" s="645"/>
      <c r="CA418" s="645"/>
      <c r="CB418" s="1826"/>
      <c r="CC418" s="645"/>
      <c r="CD418" s="1826"/>
      <c r="CE418" s="646"/>
      <c r="CG418" s="33"/>
      <c r="CH418" s="1979"/>
      <c r="CI418" s="1826"/>
      <c r="CJ418" s="1826"/>
      <c r="CK418" s="645"/>
      <c r="CL418" s="1826"/>
      <c r="CM418" s="645"/>
      <c r="CN418" s="1826"/>
      <c r="CO418" s="645"/>
      <c r="CP418" s="1826"/>
      <c r="CQ418" s="646"/>
      <c r="CR418" s="645"/>
      <c r="CS418" s="645"/>
      <c r="CT418" s="1826"/>
      <c r="CU418" s="645"/>
      <c r="CV418" s="1826"/>
      <c r="CW418" s="646"/>
    </row>
    <row r="419" spans="1:101">
      <c r="A419" s="75" t="str">
        <f>A417</f>
        <v>Other Related Party f</v>
      </c>
      <c r="B419" s="1037" t="s">
        <v>150</v>
      </c>
      <c r="C419" s="254"/>
      <c r="D419" s="587"/>
      <c r="E419" s="71"/>
      <c r="F419" s="208">
        <f t="shared" ref="F419:L419" si="681">IF(ISERROR(F418/F417),0,F418/F417)</f>
        <v>0</v>
      </c>
      <c r="G419" s="208">
        <f t="shared" si="681"/>
        <v>0</v>
      </c>
      <c r="H419" s="208">
        <f t="shared" si="681"/>
        <v>0</v>
      </c>
      <c r="I419" s="208">
        <f t="shared" si="681"/>
        <v>0</v>
      </c>
      <c r="J419" s="208">
        <f t="shared" si="681"/>
        <v>0</v>
      </c>
      <c r="K419" s="208">
        <f t="shared" si="681"/>
        <v>0</v>
      </c>
      <c r="L419" s="208">
        <f t="shared" si="681"/>
        <v>0</v>
      </c>
      <c r="M419" s="989"/>
      <c r="N419" s="1979"/>
      <c r="O419" s="1826"/>
      <c r="P419" s="1826"/>
      <c r="Q419" s="645"/>
      <c r="R419" s="1826"/>
      <c r="S419" s="645"/>
      <c r="T419" s="1826"/>
      <c r="U419" s="645"/>
      <c r="V419" s="1826"/>
      <c r="W419" s="646"/>
      <c r="X419" s="645"/>
      <c r="Y419" s="645"/>
      <c r="Z419" s="1826"/>
      <c r="AA419" s="645"/>
      <c r="AB419" s="1826"/>
      <c r="AC419" s="646"/>
      <c r="AE419" s="33"/>
      <c r="AF419" s="1982"/>
      <c r="AG419" s="1826"/>
      <c r="AH419" s="1826"/>
      <c r="AI419" s="645"/>
      <c r="AJ419" s="1826"/>
      <c r="AK419" s="645"/>
      <c r="AL419" s="1826"/>
      <c r="AM419" s="645"/>
      <c r="AN419" s="1826"/>
      <c r="AO419" s="646"/>
      <c r="AP419" s="645"/>
      <c r="AQ419" s="645"/>
      <c r="AR419" s="1826"/>
      <c r="AS419" s="645"/>
      <c r="AT419" s="1826"/>
      <c r="AU419" s="646"/>
      <c r="AW419" s="33"/>
      <c r="AX419" s="1979"/>
      <c r="AY419" s="1826"/>
      <c r="AZ419" s="1826"/>
      <c r="BA419" s="645"/>
      <c r="BB419" s="1826"/>
      <c r="BC419" s="645"/>
      <c r="BD419" s="1826"/>
      <c r="BE419" s="645"/>
      <c r="BF419" s="1826"/>
      <c r="BG419" s="646"/>
      <c r="BH419" s="645"/>
      <c r="BI419" s="645"/>
      <c r="BJ419" s="1826"/>
      <c r="BK419" s="645"/>
      <c r="BL419" s="1826"/>
      <c r="BM419" s="646"/>
      <c r="BO419" s="33"/>
      <c r="BP419" s="1979"/>
      <c r="BQ419" s="1826"/>
      <c r="BR419" s="1826"/>
      <c r="BS419" s="645"/>
      <c r="BT419" s="1826"/>
      <c r="BU419" s="645"/>
      <c r="BV419" s="1826"/>
      <c r="BW419" s="645"/>
      <c r="BX419" s="1826"/>
      <c r="BY419" s="646"/>
      <c r="BZ419" s="645"/>
      <c r="CA419" s="645"/>
      <c r="CB419" s="1826"/>
      <c r="CC419" s="645"/>
      <c r="CD419" s="1826"/>
      <c r="CE419" s="646"/>
      <c r="CG419" s="33"/>
      <c r="CH419" s="1979"/>
      <c r="CI419" s="1826"/>
      <c r="CJ419" s="1826"/>
      <c r="CK419" s="645"/>
      <c r="CL419" s="1826"/>
      <c r="CM419" s="645"/>
      <c r="CN419" s="1826"/>
      <c r="CO419" s="645"/>
      <c r="CP419" s="1826"/>
      <c r="CQ419" s="646"/>
      <c r="CR419" s="645"/>
      <c r="CS419" s="645"/>
      <c r="CT419" s="1826"/>
      <c r="CU419" s="645"/>
      <c r="CV419" s="1826"/>
      <c r="CW419" s="646"/>
    </row>
    <row r="420" spans="1:101">
      <c r="A420" s="1037" t="s">
        <v>151</v>
      </c>
      <c r="B420" s="1037" t="s">
        <v>148</v>
      </c>
      <c r="C420" s="254"/>
      <c r="D420" s="587"/>
      <c r="E420" s="71"/>
      <c r="F420" s="1041"/>
      <c r="G420" s="1041"/>
      <c r="H420" s="1041"/>
      <c r="I420" s="1041"/>
      <c r="J420" s="1041"/>
      <c r="K420" s="1041"/>
      <c r="L420" s="59">
        <f>SUM(G420:K420)</f>
        <v>0</v>
      </c>
      <c r="M420" s="989"/>
      <c r="N420" s="1979"/>
      <c r="O420" s="1826"/>
      <c r="P420" s="1826"/>
      <c r="Q420" s="645"/>
      <c r="R420" s="1826"/>
      <c r="S420" s="645"/>
      <c r="T420" s="1826"/>
      <c r="U420" s="645"/>
      <c r="V420" s="1826"/>
      <c r="W420" s="646"/>
      <c r="X420" s="645"/>
      <c r="Y420" s="645"/>
      <c r="Z420" s="1826"/>
      <c r="AA420" s="645"/>
      <c r="AB420" s="1826"/>
      <c r="AC420" s="646"/>
      <c r="AE420" s="33"/>
      <c r="AF420" s="1982"/>
      <c r="AG420" s="1826"/>
      <c r="AH420" s="1826"/>
      <c r="AI420" s="645"/>
      <c r="AJ420" s="1826"/>
      <c r="AK420" s="645"/>
      <c r="AL420" s="1826"/>
      <c r="AM420" s="645"/>
      <c r="AN420" s="1826"/>
      <c r="AO420" s="646"/>
      <c r="AP420" s="645"/>
      <c r="AQ420" s="645"/>
      <c r="AR420" s="1826"/>
      <c r="AS420" s="645"/>
      <c r="AT420" s="1826"/>
      <c r="AU420" s="646"/>
      <c r="AW420" s="33"/>
      <c r="AX420" s="1979"/>
      <c r="AY420" s="1826"/>
      <c r="AZ420" s="1826"/>
      <c r="BA420" s="645"/>
      <c r="BB420" s="1826"/>
      <c r="BC420" s="645"/>
      <c r="BD420" s="1826"/>
      <c r="BE420" s="645"/>
      <c r="BF420" s="1826"/>
      <c r="BG420" s="646"/>
      <c r="BH420" s="645"/>
      <c r="BI420" s="645"/>
      <c r="BJ420" s="1826"/>
      <c r="BK420" s="645"/>
      <c r="BL420" s="1826"/>
      <c r="BM420" s="646"/>
      <c r="BO420" s="33"/>
      <c r="BP420" s="1979"/>
      <c r="BQ420" s="1826"/>
      <c r="BR420" s="1826"/>
      <c r="BS420" s="645"/>
      <c r="BT420" s="1826"/>
      <c r="BU420" s="645"/>
      <c r="BV420" s="1826"/>
      <c r="BW420" s="645"/>
      <c r="BX420" s="1826"/>
      <c r="BY420" s="646"/>
      <c r="BZ420" s="645"/>
      <c r="CA420" s="645"/>
      <c r="CB420" s="1826"/>
      <c r="CC420" s="645"/>
      <c r="CD420" s="1826"/>
      <c r="CE420" s="646"/>
      <c r="CG420" s="33"/>
      <c r="CH420" s="1979"/>
      <c r="CI420" s="1826"/>
      <c r="CJ420" s="1826"/>
      <c r="CK420" s="645"/>
      <c r="CL420" s="1826"/>
      <c r="CM420" s="645"/>
      <c r="CN420" s="1826"/>
      <c r="CO420" s="645"/>
      <c r="CP420" s="1826"/>
      <c r="CQ420" s="646"/>
      <c r="CR420" s="645"/>
      <c r="CS420" s="645"/>
      <c r="CT420" s="1826"/>
      <c r="CU420" s="645"/>
      <c r="CV420" s="1826"/>
      <c r="CW420" s="646"/>
    </row>
    <row r="421" spans="1:101">
      <c r="A421" s="1037" t="s">
        <v>151</v>
      </c>
      <c r="B421" s="1037" t="s">
        <v>149</v>
      </c>
      <c r="C421" s="254"/>
      <c r="D421" s="587"/>
      <c r="E421" s="71"/>
      <c r="F421" s="1041"/>
      <c r="G421" s="1041"/>
      <c r="H421" s="1041"/>
      <c r="I421" s="1041"/>
      <c r="J421" s="1041"/>
      <c r="K421" s="1041"/>
      <c r="L421" s="59">
        <f>SUM(G421:K421)</f>
        <v>0</v>
      </c>
      <c r="M421" s="989"/>
      <c r="N421" s="1979"/>
      <c r="O421" s="1826"/>
      <c r="P421" s="1826"/>
      <c r="Q421" s="645"/>
      <c r="R421" s="1826"/>
      <c r="S421" s="645"/>
      <c r="T421" s="1826"/>
      <c r="U421" s="645"/>
      <c r="V421" s="1826"/>
      <c r="W421" s="646"/>
      <c r="X421" s="645"/>
      <c r="Y421" s="645"/>
      <c r="Z421" s="1826"/>
      <c r="AA421" s="645"/>
      <c r="AB421" s="1826"/>
      <c r="AC421" s="646"/>
      <c r="AE421" s="33"/>
      <c r="AF421" s="1979"/>
      <c r="AG421" s="1826"/>
      <c r="AH421" s="1826"/>
      <c r="AI421" s="645"/>
      <c r="AJ421" s="1826"/>
      <c r="AK421" s="645"/>
      <c r="AL421" s="1826"/>
      <c r="AM421" s="645"/>
      <c r="AN421" s="1826"/>
      <c r="AO421" s="646"/>
      <c r="AP421" s="645"/>
      <c r="AQ421" s="645"/>
      <c r="AR421" s="1826"/>
      <c r="AS421" s="645"/>
      <c r="AT421" s="1826"/>
      <c r="AU421" s="646"/>
      <c r="AW421" s="33"/>
      <c r="AX421" s="1979"/>
      <c r="AY421" s="1826"/>
      <c r="AZ421" s="1826"/>
      <c r="BA421" s="645"/>
      <c r="BB421" s="1826"/>
      <c r="BC421" s="645"/>
      <c r="BD421" s="1826"/>
      <c r="BE421" s="645"/>
      <c r="BF421" s="1826"/>
      <c r="BG421" s="646"/>
      <c r="BH421" s="645"/>
      <c r="BI421" s="645"/>
      <c r="BJ421" s="1826"/>
      <c r="BK421" s="645"/>
      <c r="BL421" s="1826"/>
      <c r="BM421" s="646"/>
      <c r="BO421" s="33"/>
      <c r="BP421" s="1979"/>
      <c r="BQ421" s="1826"/>
      <c r="BR421" s="1826"/>
      <c r="BS421" s="645"/>
      <c r="BT421" s="1826"/>
      <c r="BU421" s="645"/>
      <c r="BV421" s="1826"/>
      <c r="BW421" s="645"/>
      <c r="BX421" s="1826"/>
      <c r="BY421" s="646"/>
      <c r="BZ421" s="645"/>
      <c r="CA421" s="645"/>
      <c r="CB421" s="1826"/>
      <c r="CC421" s="645"/>
      <c r="CD421" s="1826"/>
      <c r="CE421" s="646"/>
      <c r="CG421" s="33"/>
      <c r="CH421" s="1979"/>
      <c r="CI421" s="1826"/>
      <c r="CJ421" s="1826"/>
      <c r="CK421" s="645"/>
      <c r="CL421" s="1826"/>
      <c r="CM421" s="645"/>
      <c r="CN421" s="1826"/>
      <c r="CO421" s="645"/>
      <c r="CP421" s="1826"/>
      <c r="CQ421" s="646"/>
      <c r="CR421" s="645"/>
      <c r="CS421" s="645"/>
      <c r="CT421" s="1826"/>
      <c r="CU421" s="645"/>
      <c r="CV421" s="1826"/>
      <c r="CW421" s="646"/>
    </row>
    <row r="422" spans="1:101">
      <c r="A422" s="1037" t="s">
        <v>151</v>
      </c>
      <c r="B422" s="1037" t="s">
        <v>150</v>
      </c>
      <c r="C422" s="254"/>
      <c r="D422" s="587"/>
      <c r="E422" s="71"/>
      <c r="F422" s="208">
        <f t="shared" ref="F422:L422" si="682">IF(ISERROR(F421/F420),0,F421/F420)</f>
        <v>0</v>
      </c>
      <c r="G422" s="208">
        <f t="shared" si="682"/>
        <v>0</v>
      </c>
      <c r="H422" s="208">
        <f t="shared" si="682"/>
        <v>0</v>
      </c>
      <c r="I422" s="208">
        <f t="shared" si="682"/>
        <v>0</v>
      </c>
      <c r="J422" s="208">
        <f t="shared" si="682"/>
        <v>0</v>
      </c>
      <c r="K422" s="208">
        <f t="shared" si="682"/>
        <v>0</v>
      </c>
      <c r="L422" s="1827">
        <f t="shared" si="682"/>
        <v>0</v>
      </c>
      <c r="M422" s="989"/>
      <c r="N422" s="1979"/>
      <c r="O422" s="1828"/>
      <c r="P422" s="1826"/>
      <c r="Q422" s="645"/>
      <c r="R422" s="1826"/>
      <c r="S422" s="645"/>
      <c r="T422" s="1826"/>
      <c r="U422" s="645"/>
      <c r="V422" s="1826"/>
      <c r="W422" s="646"/>
      <c r="X422" s="645"/>
      <c r="Y422" s="645"/>
      <c r="Z422" s="1826"/>
      <c r="AA422" s="645"/>
      <c r="AB422" s="1826"/>
      <c r="AC422" s="646"/>
      <c r="AE422" s="33"/>
      <c r="AF422" s="1979"/>
      <c r="AG422" s="1828"/>
      <c r="AH422" s="1826"/>
      <c r="AI422" s="645"/>
      <c r="AJ422" s="1826"/>
      <c r="AK422" s="645"/>
      <c r="AL422" s="1826"/>
      <c r="AM422" s="645"/>
      <c r="AN422" s="1826"/>
      <c r="AO422" s="646"/>
      <c r="AP422" s="645"/>
      <c r="AQ422" s="645"/>
      <c r="AR422" s="1826"/>
      <c r="AS422" s="645"/>
      <c r="AT422" s="1826"/>
      <c r="AU422" s="646"/>
      <c r="AW422" s="33"/>
      <c r="AX422" s="1979"/>
      <c r="AY422" s="1828"/>
      <c r="AZ422" s="1826"/>
      <c r="BA422" s="645"/>
      <c r="BB422" s="1826"/>
      <c r="BC422" s="645"/>
      <c r="BD422" s="1826"/>
      <c r="BE422" s="645"/>
      <c r="BF422" s="1826"/>
      <c r="BG422" s="646"/>
      <c r="BH422" s="645"/>
      <c r="BI422" s="645"/>
      <c r="BJ422" s="1826"/>
      <c r="BK422" s="645"/>
      <c r="BL422" s="1826"/>
      <c r="BM422" s="646"/>
      <c r="BO422" s="33"/>
      <c r="BP422" s="1979"/>
      <c r="BQ422" s="1828"/>
      <c r="BR422" s="1826"/>
      <c r="BS422" s="645"/>
      <c r="BT422" s="1826"/>
      <c r="BU422" s="645"/>
      <c r="BV422" s="1826"/>
      <c r="BW422" s="645"/>
      <c r="BX422" s="1826"/>
      <c r="BY422" s="646"/>
      <c r="BZ422" s="645"/>
      <c r="CA422" s="645"/>
      <c r="CB422" s="1826"/>
      <c r="CC422" s="645"/>
      <c r="CD422" s="1826"/>
      <c r="CE422" s="646"/>
      <c r="CG422" s="33"/>
      <c r="CH422" s="1979"/>
      <c r="CI422" s="1828"/>
      <c r="CJ422" s="1826"/>
      <c r="CK422" s="645"/>
      <c r="CL422" s="1826"/>
      <c r="CM422" s="645"/>
      <c r="CN422" s="1826"/>
      <c r="CO422" s="645"/>
      <c r="CP422" s="1826"/>
      <c r="CQ422" s="646"/>
      <c r="CR422" s="645"/>
      <c r="CS422" s="645"/>
      <c r="CT422" s="1826"/>
      <c r="CU422" s="645"/>
      <c r="CV422" s="1826"/>
      <c r="CW422" s="646"/>
    </row>
    <row r="423" spans="1:101">
      <c r="A423" s="1280" t="s">
        <v>1338</v>
      </c>
      <c r="F423" s="1829">
        <f t="shared" ref="F423:K423" si="683">IF(F398&gt;0,IF(F420&gt;=(0.75*SUM(F398,F402,F405,F408,F411,F414,F417,F420)),"Allowed","Disallowed"),0)</f>
        <v>0</v>
      </c>
      <c r="G423" s="1829">
        <f t="shared" si="683"/>
        <v>0</v>
      </c>
      <c r="H423" s="1829">
        <f t="shared" si="683"/>
        <v>0</v>
      </c>
      <c r="I423" s="1829">
        <f t="shared" si="683"/>
        <v>0</v>
      </c>
      <c r="J423" s="1829">
        <f t="shared" si="683"/>
        <v>0</v>
      </c>
      <c r="K423" s="1829">
        <f t="shared" si="683"/>
        <v>0</v>
      </c>
      <c r="L423" s="1822"/>
      <c r="M423" s="989"/>
      <c r="N423" s="1979"/>
      <c r="O423" s="574">
        <f>O399</f>
        <v>0</v>
      </c>
      <c r="P423" s="574">
        <f t="shared" ref="P423:R423" si="684">P399</f>
        <v>0</v>
      </c>
      <c r="Q423" s="1830">
        <f t="shared" si="684"/>
        <v>0</v>
      </c>
      <c r="R423" s="574">
        <f t="shared" si="684"/>
        <v>0</v>
      </c>
      <c r="S423" s="587"/>
      <c r="T423" s="574">
        <f>T399</f>
        <v>0</v>
      </c>
      <c r="U423" s="1830">
        <f t="shared" ref="U423:W423" si="685">U399</f>
        <v>0</v>
      </c>
      <c r="V423" s="574">
        <f t="shared" si="685"/>
        <v>0</v>
      </c>
      <c r="W423" s="584">
        <f t="shared" si="685"/>
        <v>0</v>
      </c>
      <c r="X423" s="1822"/>
      <c r="Y423" s="1037" t="s">
        <v>1620</v>
      </c>
      <c r="Z423" s="574">
        <f>IF(AD399="disallowed",0,Z399)</f>
        <v>0</v>
      </c>
      <c r="AA423" s="574">
        <f>IF(AD399="disallowed",0,AA399)</f>
        <v>0</v>
      </c>
      <c r="AB423" s="574">
        <f>IF(AD399="disallowed",0,AB399)</f>
        <v>0</v>
      </c>
      <c r="AC423" s="574">
        <f>IF(AD399="disallowed",0,AC399)</f>
        <v>0</v>
      </c>
      <c r="AE423" s="33"/>
      <c r="AF423" s="1979"/>
      <c r="AG423" s="574">
        <f>AG399</f>
        <v>0</v>
      </c>
      <c r="AH423" s="574">
        <f t="shared" ref="AH423:AJ423" si="686">AH399</f>
        <v>0</v>
      </c>
      <c r="AI423" s="1830">
        <f t="shared" si="686"/>
        <v>0</v>
      </c>
      <c r="AJ423" s="574">
        <f t="shared" si="686"/>
        <v>0</v>
      </c>
      <c r="AK423" s="587"/>
      <c r="AL423" s="574">
        <f>AL399</f>
        <v>0</v>
      </c>
      <c r="AM423" s="1830">
        <f t="shared" ref="AM423:AO423" si="687">AM399</f>
        <v>0</v>
      </c>
      <c r="AN423" s="574">
        <f t="shared" si="687"/>
        <v>0</v>
      </c>
      <c r="AO423" s="584">
        <f t="shared" si="687"/>
        <v>0</v>
      </c>
      <c r="AP423" s="1822"/>
      <c r="AQ423" s="1037" t="s">
        <v>1620</v>
      </c>
      <c r="AR423" s="574">
        <f>IF(AV399="disallowed",0,AR399)</f>
        <v>0</v>
      </c>
      <c r="AS423" s="574">
        <f>IF(AV399="disallowed",0,AS399)</f>
        <v>0</v>
      </c>
      <c r="AT423" s="574">
        <f>IF(AV399="disallowed",0,AT399)</f>
        <v>0</v>
      </c>
      <c r="AU423" s="574">
        <f>IF(AV399="disallowed",0,AU399)</f>
        <v>0</v>
      </c>
      <c r="AW423" s="33"/>
      <c r="AX423" s="1979"/>
      <c r="AY423" s="574">
        <f>AY399</f>
        <v>0</v>
      </c>
      <c r="AZ423" s="574">
        <f t="shared" ref="AZ423:BB423" si="688">AZ399</f>
        <v>0</v>
      </c>
      <c r="BA423" s="1830">
        <f t="shared" si="688"/>
        <v>0</v>
      </c>
      <c r="BB423" s="574">
        <f t="shared" si="688"/>
        <v>0</v>
      </c>
      <c r="BC423" s="587"/>
      <c r="BD423" s="574">
        <f>BD399</f>
        <v>0</v>
      </c>
      <c r="BE423" s="1830">
        <f t="shared" ref="BE423:BG423" si="689">BE399</f>
        <v>0</v>
      </c>
      <c r="BF423" s="574">
        <f t="shared" si="689"/>
        <v>0</v>
      </c>
      <c r="BG423" s="584">
        <f t="shared" si="689"/>
        <v>0</v>
      </c>
      <c r="BH423" s="1822"/>
      <c r="BI423" s="1037" t="s">
        <v>1620</v>
      </c>
      <c r="BJ423" s="574">
        <f>IF(BN399="disallowed",0,BJ399)</f>
        <v>0</v>
      </c>
      <c r="BK423" s="574">
        <f>IF(BN399="disallowed",0,BK399)</f>
        <v>0</v>
      </c>
      <c r="BL423" s="574">
        <f>IF(BN399="disallowed",0,BL399)</f>
        <v>0</v>
      </c>
      <c r="BM423" s="574">
        <f>IF(BN399="disallowed",0,BM399)</f>
        <v>0</v>
      </c>
      <c r="BO423" s="33"/>
      <c r="BP423" s="1979"/>
      <c r="BQ423" s="574">
        <f>BQ399</f>
        <v>0</v>
      </c>
      <c r="BR423" s="574">
        <f t="shared" ref="BR423:BT423" si="690">BR399</f>
        <v>0</v>
      </c>
      <c r="BS423" s="1830">
        <f t="shared" si="690"/>
        <v>0</v>
      </c>
      <c r="BT423" s="574">
        <f t="shared" si="690"/>
        <v>0</v>
      </c>
      <c r="BU423" s="587"/>
      <c r="BV423" s="574">
        <f>BV399</f>
        <v>0</v>
      </c>
      <c r="BW423" s="1830">
        <f t="shared" ref="BW423:BY423" si="691">BW399</f>
        <v>0</v>
      </c>
      <c r="BX423" s="574">
        <f t="shared" si="691"/>
        <v>0</v>
      </c>
      <c r="BY423" s="584">
        <f t="shared" si="691"/>
        <v>0</v>
      </c>
      <c r="BZ423" s="1822"/>
      <c r="CA423" s="1037" t="s">
        <v>1620</v>
      </c>
      <c r="CB423" s="574">
        <f>IF(CF399="disallowed",0,CB399)</f>
        <v>0</v>
      </c>
      <c r="CC423" s="574">
        <f>IF(CF399="disallowed",0,CC399)</f>
        <v>0</v>
      </c>
      <c r="CD423" s="574">
        <f>IF(CF399="disallowed",0,CD399)</f>
        <v>0</v>
      </c>
      <c r="CE423" s="574">
        <f>IF(CF399="disallowed",0,CE399)</f>
        <v>0</v>
      </c>
      <c r="CG423" s="33"/>
      <c r="CH423" s="1979"/>
      <c r="CI423" s="574">
        <f>CI399</f>
        <v>0</v>
      </c>
      <c r="CJ423" s="574">
        <f t="shared" ref="CJ423:CL423" si="692">CJ399</f>
        <v>0</v>
      </c>
      <c r="CK423" s="1830">
        <f t="shared" si="692"/>
        <v>0</v>
      </c>
      <c r="CL423" s="574">
        <f t="shared" si="692"/>
        <v>0</v>
      </c>
      <c r="CM423" s="587"/>
      <c r="CN423" s="574">
        <f>CN399</f>
        <v>0</v>
      </c>
      <c r="CO423" s="1830">
        <f t="shared" ref="CO423:CQ423" si="693">CO399</f>
        <v>0</v>
      </c>
      <c r="CP423" s="574">
        <f t="shared" si="693"/>
        <v>0</v>
      </c>
      <c r="CQ423" s="584">
        <f t="shared" si="693"/>
        <v>0</v>
      </c>
      <c r="CR423" s="1822"/>
      <c r="CS423" s="1037" t="s">
        <v>1620</v>
      </c>
      <c r="CT423" s="574">
        <f>IF(CX399="disallowed",0,CT399)</f>
        <v>0</v>
      </c>
      <c r="CU423" s="574">
        <f>IF(CX399="disallowed",0,CU399)</f>
        <v>0</v>
      </c>
      <c r="CV423" s="574">
        <f>IF(CX399="disallowed",0,CV399)</f>
        <v>0</v>
      </c>
      <c r="CW423" s="574">
        <f>IF(CX399="disallowed",0,CW399)</f>
        <v>0</v>
      </c>
    </row>
    <row r="424" spans="1:101">
      <c r="M424" s="989"/>
      <c r="N424" s="1979"/>
      <c r="AE424" s="33"/>
      <c r="AF424" s="1979"/>
      <c r="AW424" s="33"/>
      <c r="AX424" s="1979"/>
      <c r="BO424" s="33"/>
      <c r="BP424" s="1979"/>
      <c r="CG424" s="33"/>
      <c r="CH424" s="1979"/>
    </row>
    <row r="425" spans="1:101">
      <c r="M425" s="989"/>
      <c r="N425" s="1979"/>
      <c r="Y425" s="1037" t="s">
        <v>1619</v>
      </c>
      <c r="Z425" s="1823">
        <f>SUM(Z$7,Z$35,Z$63,Z$91,Z$119,Z$147,Z$175,Z$203,Z$231,Z$259,Z$287,Z$315,Z$343,Z$371,Z$399)</f>
        <v>0</v>
      </c>
      <c r="AA425" s="1823">
        <f>SUM(AA$7,AA$35,AA$63,AA$91,AA$119,AA$147,AA$175,AA$203,AA$231,AA$259,AA$287,AA$315,AA$343,AA$371,AA$399)</f>
        <v>0</v>
      </c>
      <c r="AB425" s="1823">
        <f>SUM(AB$7,AB$35,AB$63,AB$91,AB$119,AB$147,AB$175,AB$203,AB$231,AB$259,AB$287,AB$315,AB$343,AB$371,AB$399)</f>
        <v>0</v>
      </c>
      <c r="AC425" s="1823">
        <f>SUM(AC$7,AC$35,AC$63,AC$91,AC$119,AC$147,AC$175,AC$203,AC$231,AC$259,AC$287,AC$315,AC$343,AC$371,AC$399)</f>
        <v>0</v>
      </c>
      <c r="AE425" s="33"/>
      <c r="AF425" s="1979"/>
      <c r="AQ425" s="1037" t="s">
        <v>1619</v>
      </c>
      <c r="AR425" s="1823">
        <f>SUM(AR$7,AR$35,AR$63,AR$91,AR$119,AR$147,AR$175,AR$203,AR$231,AR$259,AR$287,AR$315,AR$343,AR$371,AR$399)</f>
        <v>0</v>
      </c>
      <c r="AS425" s="1823">
        <f>SUM(AS$7,AS$35,AS$63,AS$91,AS$119,AS$147,AS$175,AS$203,AS$231,AS$259,AS$287,AS$315,AS$343,AS$371,AS$399)</f>
        <v>0</v>
      </c>
      <c r="AT425" s="1823">
        <f>SUM(AT$7,AT$35,AT$63,AT$91,AT$119,AT$147,AT$175,AT$203,AT$231,AT$259,AT$287,AT$315,AT$343,AT$371,AT$399)</f>
        <v>0</v>
      </c>
      <c r="AU425" s="1823">
        <f>SUM(AU$7,AU$35,AU$63,AU$91,AU$119,AU$147,AU$175,AU$203,AU$231,AU$259,AU$287,AU$315,AU$343,AU$371,AU$399)</f>
        <v>0</v>
      </c>
      <c r="AW425" s="33"/>
      <c r="AX425" s="1979"/>
      <c r="BI425" s="1037" t="s">
        <v>1619</v>
      </c>
      <c r="BJ425" s="1823">
        <f>SUM(BJ$7,BJ$35,BJ$63,BJ$91,BJ$119,BJ$147,BJ$175,BJ$203,BJ$231,BJ$259,BJ$287,BJ$315,BJ$343,BJ$371,BJ$399)</f>
        <v>0</v>
      </c>
      <c r="BK425" s="1823">
        <f>SUM(BK$7,BK$35,BK$63,BK$91,BK$119,BK$147,BK$175,BK$203,BK$231,BK$259,BK$287,BK$315,BK$343,BK$371,BK$399)</f>
        <v>0</v>
      </c>
      <c r="BL425" s="1823">
        <f>SUM(BL$7,BL$35,BL$63,BL$91,BL$119,BL$147,BL$175,BL$203,BL$231,BL$259,BL$287,BL$315,BL$343,BL$371,BL$399)</f>
        <v>0</v>
      </c>
      <c r="BM425" s="1823">
        <f>SUM(BM$7,BM$35,BM$63,BM$91,BM$119,BM$147,BM$175,BM$203,BM$231,BM$259,BM$287,BM$315,BM$343,BM$371,BM$399)</f>
        <v>0</v>
      </c>
      <c r="BO425" s="33"/>
      <c r="BP425" s="1979"/>
      <c r="CA425" s="1037" t="s">
        <v>1619</v>
      </c>
      <c r="CB425" s="1823">
        <f>SUM(CB$7,CB$35,CB$63,CB$91,CB$119,CB$147,CB$175,CB$203,CB$231,CB$259,CB$287,CB$315,CB$343,CB$371,CB$399)</f>
        <v>0</v>
      </c>
      <c r="CC425" s="1823">
        <f>SUM(CC$7,CC$35,CC$63,CC$91,CC$119,CC$147,CC$175,CC$203,CC$231,CC$259,CC$287,CC$315,CC$343,CC$371,CC$399)</f>
        <v>0</v>
      </c>
      <c r="CD425" s="1823">
        <f>SUM(CD$7,CD$35,CD$63,CD$91,CD$119,CD$147,CD$175,CD$203,CD$231,CD$259,CD$287,CD$315,CD$343,CD$371,CD$399)</f>
        <v>0</v>
      </c>
      <c r="CE425" s="1823">
        <f>SUM(CE$7,CE$35,CE$63,CE$91,CE$119,CE$147,CE$175,CE$203,CE$231,CE$259,CE$287,CE$315,CE$343,CE$371,CE$399)</f>
        <v>0</v>
      </c>
      <c r="CG425" s="33"/>
      <c r="CH425" s="1979"/>
      <c r="CS425" s="1037" t="s">
        <v>1619</v>
      </c>
      <c r="CT425" s="1823">
        <f>SUM(CT$7,CT$35,CT$63,CT$91,CT$119,CT$147,CT$175,CT$203,CT$231,CT$259,CT$287,CT$315,CT$343,CT$371,CT$399)</f>
        <v>0</v>
      </c>
      <c r="CU425" s="1823">
        <f>SUM(CU$7,CU$35,CU$63,CU$91,CU$119,CU$147,CU$175,CU$203,CU$231,CU$259,CU$287,CU$315,CU$343,CU$371,CU$399)</f>
        <v>0</v>
      </c>
      <c r="CV425" s="1823">
        <f>SUM(CV$7,CV$35,CV$63,CV$91,CV$119,CV$147,CV$175,CV$203,CV$231,CV$259,CV$287,CV$315,CV$343,CV$371,CV$399)</f>
        <v>0</v>
      </c>
      <c r="CW425" s="1823">
        <f>SUM(CW$7,CW$35,CW$63,CW$91,CW$119,CW$147,CW$175,CW$203,CW$231,CW$259,CW$287,CW$315,CW$343,CW$371,CW$399)</f>
        <v>0</v>
      </c>
    </row>
    <row r="426" spans="1:101">
      <c r="M426" s="989"/>
      <c r="N426" s="1979"/>
      <c r="Y426" s="1037" t="s">
        <v>1620</v>
      </c>
      <c r="Z426" s="1823">
        <f>SUM(Z$31,Z$59,Z$87,Z$115,Z$143,Z$171,Z$199,Z$227,Z$255,Z$283,Z$311,Z$339,Z$367,Z$395,Z$423)</f>
        <v>0</v>
      </c>
      <c r="AA426" s="1823">
        <f t="shared" ref="AA426:AC426" si="694">SUM(AA$31,AA$59,AA$87,AA$115,AA$143,AA$171,AA$199,AA$227,AA$255,AA$283,AA$311,AA$339,AA$367,AA$395,AA$423)</f>
        <v>0</v>
      </c>
      <c r="AB426" s="1823">
        <f t="shared" si="694"/>
        <v>0</v>
      </c>
      <c r="AC426" s="1823">
        <f t="shared" si="694"/>
        <v>0</v>
      </c>
      <c r="AE426" s="33"/>
      <c r="AF426" s="1979"/>
      <c r="AQ426" s="1037" t="s">
        <v>1620</v>
      </c>
      <c r="AR426" s="1823">
        <f>SUM(AR$31,AR$59,AR$87,AR$115,AR$143,AR$171,AR$199,AR$227,AR$255,AR$283,AR$311,AR$339,AR$367,AR$395,AR$423)</f>
        <v>0</v>
      </c>
      <c r="AS426" s="1823">
        <f t="shared" ref="AS426:AU426" si="695">SUM(AS$31,AS$59,AS$87,AS$115,AS$143,AS$171,AS$199,AS$227,AS$255,AS$283,AS$311,AS$339,AS$367,AS$395,AS$423)</f>
        <v>0</v>
      </c>
      <c r="AT426" s="1823">
        <f t="shared" si="695"/>
        <v>0</v>
      </c>
      <c r="AU426" s="1823">
        <f t="shared" si="695"/>
        <v>0</v>
      </c>
      <c r="AW426" s="33"/>
      <c r="AX426" s="1979"/>
      <c r="BI426" s="1037" t="s">
        <v>1620</v>
      </c>
      <c r="BJ426" s="1823">
        <f>SUM(BJ$31,BJ$59,BJ$87,BJ$115,BJ$143,BJ$171,BJ$199,BJ$227,BJ$255,BJ$283,BJ$311,BJ$339,BJ$367,BJ$395,BJ$423)</f>
        <v>0</v>
      </c>
      <c r="BK426" s="1823">
        <f t="shared" ref="BK426:BM426" si="696">SUM(BK$31,BK$59,BK$87,BK$115,BK$143,BK$171,BK$199,BK$227,BK$255,BK$283,BK$311,BK$339,BK$367,BK$395,BK$423)</f>
        <v>0</v>
      </c>
      <c r="BL426" s="1823">
        <f t="shared" si="696"/>
        <v>0</v>
      </c>
      <c r="BM426" s="1823">
        <f t="shared" si="696"/>
        <v>0</v>
      </c>
      <c r="BO426" s="33"/>
      <c r="BP426" s="1979"/>
      <c r="CA426" s="1037" t="s">
        <v>1620</v>
      </c>
      <c r="CB426" s="1823">
        <f>SUM(CB$31,CB$59,CB$87,CB$115,CB$143,CB$171,CB$199,CB$227,CB$255,CB$283,CB$311,CB$339,CB$367,CB$395,CB$423)</f>
        <v>0</v>
      </c>
      <c r="CC426" s="1823">
        <f t="shared" ref="CC426:CE426" si="697">SUM(CC$31,CC$59,CC$87,CC$115,CC$143,CC$171,CC$199,CC$227,CC$255,CC$283,CC$311,CC$339,CC$367,CC$395,CC$423)</f>
        <v>0</v>
      </c>
      <c r="CD426" s="1823">
        <f t="shared" si="697"/>
        <v>0</v>
      </c>
      <c r="CE426" s="1823">
        <f t="shared" si="697"/>
        <v>0</v>
      </c>
      <c r="CG426" s="33"/>
      <c r="CH426" s="1979"/>
      <c r="CS426" s="1037" t="s">
        <v>1620</v>
      </c>
      <c r="CT426" s="1823">
        <f>SUM(CT$31,CT$59,CT$87,CT$115,CT$143,CT$171,CT$199,CT$227,CT$255,CT$283,CT$311,CT$339,CT$367,CT$395,CT$423)</f>
        <v>0</v>
      </c>
      <c r="CU426" s="1823">
        <f t="shared" ref="CU426:CW426" si="698">SUM(CU$31,CU$59,CU$87,CU$115,CU$143,CU$171,CU$199,CU$227,CU$255,CU$283,CU$311,CU$339,CU$367,CU$395,CU$423)</f>
        <v>0</v>
      </c>
      <c r="CV426" s="1823">
        <f t="shared" si="698"/>
        <v>0</v>
      </c>
      <c r="CW426" s="1823">
        <f t="shared" si="698"/>
        <v>0</v>
      </c>
    </row>
    <row r="427" spans="1:101" s="53" customFormat="1">
      <c r="M427" s="989"/>
      <c r="N427" s="1979"/>
      <c r="Y427" s="692" t="s">
        <v>1621</v>
      </c>
      <c r="Z427" s="1823">
        <f>Z425-Z426</f>
        <v>0</v>
      </c>
      <c r="AA427" s="1823">
        <f t="shared" ref="AA427:AC427" si="699">AA425-AA426</f>
        <v>0</v>
      </c>
      <c r="AB427" s="1823">
        <f t="shared" si="699"/>
        <v>0</v>
      </c>
      <c r="AC427" s="1823">
        <f t="shared" si="699"/>
        <v>0</v>
      </c>
      <c r="AE427" s="33"/>
      <c r="AF427" s="1982"/>
      <c r="AQ427" s="692" t="s">
        <v>1621</v>
      </c>
      <c r="AR427" s="1823">
        <f>AR425-AR426</f>
        <v>0</v>
      </c>
      <c r="AS427" s="1823">
        <f t="shared" ref="AS427:AU427" si="700">AS425-AS426</f>
        <v>0</v>
      </c>
      <c r="AT427" s="1823">
        <f t="shared" si="700"/>
        <v>0</v>
      </c>
      <c r="AU427" s="1823">
        <f t="shared" si="700"/>
        <v>0</v>
      </c>
      <c r="AW427" s="33"/>
      <c r="AX427" s="1982"/>
      <c r="BI427" s="692" t="s">
        <v>1621</v>
      </c>
      <c r="BJ427" s="1823">
        <f>BJ425-BJ426</f>
        <v>0</v>
      </c>
      <c r="BK427" s="1823">
        <f t="shared" ref="BK427:BM427" si="701">BK425-BK426</f>
        <v>0</v>
      </c>
      <c r="BL427" s="1823">
        <f t="shared" si="701"/>
        <v>0</v>
      </c>
      <c r="BM427" s="1823">
        <f t="shared" si="701"/>
        <v>0</v>
      </c>
      <c r="BO427" s="33"/>
      <c r="BP427" s="1982"/>
      <c r="CA427" s="692" t="s">
        <v>1621</v>
      </c>
      <c r="CB427" s="1823">
        <f>CB425-CB426</f>
        <v>0</v>
      </c>
      <c r="CC427" s="1823">
        <f t="shared" ref="CC427:CE427" si="702">CC425-CC426</f>
        <v>0</v>
      </c>
      <c r="CD427" s="1823">
        <f t="shared" si="702"/>
        <v>0</v>
      </c>
      <c r="CE427" s="1823">
        <f t="shared" si="702"/>
        <v>0</v>
      </c>
      <c r="CG427" s="33"/>
      <c r="CH427" s="1982"/>
      <c r="CS427" s="692" t="s">
        <v>1621</v>
      </c>
      <c r="CT427" s="1823">
        <f>CT425-CT426</f>
        <v>0</v>
      </c>
      <c r="CU427" s="1823">
        <f t="shared" ref="CU427:CW427" si="703">CU425-CU426</f>
        <v>0</v>
      </c>
      <c r="CV427" s="1823">
        <f t="shared" si="703"/>
        <v>0</v>
      </c>
      <c r="CW427" s="1823">
        <f t="shared" si="703"/>
        <v>0</v>
      </c>
    </row>
    <row r="428" spans="1:101">
      <c r="M428" s="989"/>
      <c r="N428" s="1979"/>
      <c r="AE428" s="33"/>
      <c r="AF428" s="1979"/>
      <c r="AW428" s="33"/>
      <c r="AX428" s="1979"/>
      <c r="BO428" s="33"/>
      <c r="BP428" s="1979"/>
      <c r="CG428" s="33"/>
      <c r="CH428" s="1979"/>
    </row>
    <row r="429" spans="1:101">
      <c r="M429" s="989"/>
      <c r="N429" s="1979"/>
      <c r="AE429" s="33"/>
      <c r="AF429" s="1979"/>
      <c r="AW429" s="33"/>
      <c r="BO429" s="33"/>
      <c r="CG429" s="33"/>
    </row>
    <row r="430" spans="1:101">
      <c r="M430" s="989"/>
      <c r="AW430" s="33"/>
      <c r="BO430" s="33"/>
      <c r="CG430" s="33"/>
    </row>
    <row r="431" spans="1:101">
      <c r="M431" s="989"/>
      <c r="AW431" s="33"/>
      <c r="BO431" s="33"/>
      <c r="CG431" s="33"/>
    </row>
    <row r="432" spans="1:101">
      <c r="M432" s="989"/>
      <c r="AW432" s="33"/>
      <c r="BO432" s="33"/>
      <c r="CG432" s="33"/>
    </row>
    <row r="433" spans="13:85">
      <c r="M433" s="989"/>
      <c r="AW433" s="33"/>
      <c r="BO433" s="33"/>
      <c r="CG433" s="33"/>
    </row>
    <row r="434" spans="13:85">
      <c r="M434" s="989"/>
      <c r="AW434" s="33"/>
      <c r="BO434" s="33"/>
      <c r="CG434" s="33"/>
    </row>
    <row r="435" spans="13:85">
      <c r="M435" s="989"/>
      <c r="AW435" s="33"/>
      <c r="CG435" s="33"/>
    </row>
    <row r="436" spans="13:85">
      <c r="M436" s="989"/>
      <c r="AW436" s="33"/>
    </row>
    <row r="437" spans="13:85">
      <c r="M437" s="989"/>
      <c r="AW437" s="33"/>
    </row>
    <row r="438" spans="13:85">
      <c r="M438" s="989"/>
    </row>
    <row r="439" spans="13:85">
      <c r="M439" s="989"/>
    </row>
    <row r="440" spans="13:85">
      <c r="N440" s="53"/>
    </row>
    <row r="441" spans="13:85">
      <c r="N441" s="53"/>
    </row>
    <row r="442" spans="13:85">
      <c r="N442" s="53"/>
    </row>
    <row r="443" spans="13:85">
      <c r="N443" s="53"/>
    </row>
    <row r="444" spans="13:85">
      <c r="N444" s="53"/>
    </row>
    <row r="445" spans="13:85">
      <c r="N445" s="53"/>
    </row>
    <row r="446" spans="13:85">
      <c r="N446" s="53"/>
    </row>
    <row r="447" spans="13:85">
      <c r="N447" s="53"/>
    </row>
    <row r="448" spans="13:85">
      <c r="N448" s="53"/>
    </row>
    <row r="449" spans="14:14">
      <c r="N449" s="53"/>
    </row>
    <row r="450" spans="14:14">
      <c r="N450" s="53"/>
    </row>
    <row r="451" spans="14:14">
      <c r="N451" s="53"/>
    </row>
    <row r="452" spans="14:14">
      <c r="N452" s="53"/>
    </row>
    <row r="453" spans="14:14">
      <c r="N453" s="53"/>
    </row>
  </sheetData>
  <printOptions headings="1" gridLines="1"/>
  <pageMargins left="0.31496062992125984" right="0.11811023622047245" top="0.59055118110236227" bottom="0.35433070866141736" header="0.31496062992125984" footer="0.11811023622047245"/>
  <pageSetup paperSize="8" scale="32" fitToWidth="8" fitToHeight="2" orientation="portrait" r:id="rId1"/>
  <headerFooter>
    <oddHeader>&amp;R&amp;"Verdana,Bold"&amp;14&amp;A</oddHeader>
    <oddFooter>&amp;L&amp;D &amp;T&amp;C&amp;Z&amp;F&amp;R&amp;A</oddFooter>
  </headerFooter>
  <rowBreaks count="5" manualBreakCount="5">
    <brk id="85" max="16383" man="1"/>
    <brk id="139" max="16383" man="1"/>
    <brk id="220" max="16383" man="1"/>
    <brk id="274" max="16383" man="1"/>
    <brk id="355" max="16383" man="1"/>
  </rowBreaks>
</worksheet>
</file>

<file path=xl/worksheets/sheet2.xml><?xml version="1.0" encoding="utf-8"?>
<worksheet xmlns="http://schemas.openxmlformats.org/spreadsheetml/2006/main" xmlns:r="http://schemas.openxmlformats.org/officeDocument/2006/relationships">
  <sheetPr>
    <pageSetUpPr fitToPage="1"/>
  </sheetPr>
  <dimension ref="A1:S135"/>
  <sheetViews>
    <sheetView topLeftCell="A91" zoomScale="80" zoomScaleNormal="80" workbookViewId="0">
      <selection activeCell="C55" sqref="C55"/>
    </sheetView>
  </sheetViews>
  <sheetFormatPr defaultRowHeight="12.75"/>
  <cols>
    <col min="1" max="11" width="9" style="257"/>
    <col min="12" max="12" width="9" style="257" customWidth="1"/>
    <col min="13" max="16384" width="9" style="257"/>
  </cols>
  <sheetData>
    <row r="1" spans="1:18">
      <c r="A1" s="48" t="s">
        <v>913</v>
      </c>
    </row>
    <row r="2" spans="1:18">
      <c r="A2" s="161"/>
    </row>
    <row r="3" spans="1:18">
      <c r="A3" s="162">
        <v>2010</v>
      </c>
    </row>
    <row r="7" spans="1:18" ht="15">
      <c r="A7" s="2159" t="s">
        <v>1027</v>
      </c>
      <c r="B7" s="2160"/>
      <c r="C7" s="2160"/>
      <c r="D7" s="2160"/>
      <c r="E7" s="2160"/>
      <c r="F7" s="2160"/>
      <c r="G7" s="2160"/>
      <c r="H7" s="2160"/>
      <c r="I7" s="2160"/>
      <c r="J7" s="2160"/>
      <c r="K7" s="2160"/>
      <c r="L7" s="2160"/>
      <c r="M7" s="2160"/>
      <c r="N7" s="2160"/>
      <c r="O7" s="2160"/>
      <c r="P7" s="2160"/>
      <c r="Q7" s="2160"/>
      <c r="R7" s="2161"/>
    </row>
    <row r="8" spans="1:18">
      <c r="A8" s="644"/>
      <c r="B8" s="645"/>
      <c r="C8" s="645"/>
      <c r="D8" s="645"/>
      <c r="E8" s="645"/>
      <c r="F8" s="645"/>
      <c r="G8" s="645"/>
      <c r="H8" s="645"/>
      <c r="I8" s="645"/>
      <c r="J8" s="645"/>
      <c r="K8" s="645"/>
      <c r="L8" s="645"/>
      <c r="M8" s="645"/>
      <c r="N8" s="645"/>
      <c r="O8" s="645"/>
      <c r="P8" s="645"/>
      <c r="Q8" s="645"/>
      <c r="R8" s="646"/>
    </row>
    <row r="9" spans="1:18">
      <c r="A9" s="644"/>
      <c r="B9" s="645"/>
      <c r="C9" s="645"/>
      <c r="D9" s="645"/>
      <c r="E9" s="645"/>
      <c r="F9" s="645"/>
      <c r="G9" s="645"/>
      <c r="H9" s="645"/>
      <c r="I9" s="645"/>
      <c r="J9" s="645"/>
      <c r="K9" s="645"/>
      <c r="L9" s="645"/>
      <c r="M9" s="645"/>
      <c r="N9" s="645"/>
      <c r="O9" s="645"/>
      <c r="P9" s="645"/>
      <c r="Q9" s="645"/>
      <c r="R9" s="646"/>
    </row>
    <row r="10" spans="1:18">
      <c r="A10" s="644"/>
      <c r="B10" s="645"/>
      <c r="C10" s="645"/>
      <c r="D10" s="645"/>
      <c r="E10" s="645"/>
      <c r="F10" s="645"/>
      <c r="G10" s="645"/>
      <c r="H10" s="645"/>
      <c r="I10" s="645"/>
      <c r="J10" s="645"/>
      <c r="K10" s="645"/>
      <c r="L10" s="645"/>
      <c r="M10" s="645"/>
      <c r="N10" s="645"/>
      <c r="O10" s="645"/>
      <c r="P10" s="645"/>
      <c r="Q10" s="645"/>
      <c r="R10" s="646"/>
    </row>
    <row r="11" spans="1:18">
      <c r="A11" s="644"/>
      <c r="B11" s="645"/>
      <c r="C11" s="645"/>
      <c r="D11" s="645"/>
      <c r="E11" s="645"/>
      <c r="F11" s="645"/>
      <c r="G11" s="645"/>
      <c r="H11" s="645"/>
      <c r="I11" s="645"/>
      <c r="J11" s="645"/>
      <c r="K11" s="645"/>
      <c r="L11" s="645"/>
      <c r="M11" s="645"/>
      <c r="N11" s="645"/>
      <c r="O11" s="645"/>
      <c r="P11" s="645"/>
      <c r="Q11" s="645"/>
      <c r="R11" s="646"/>
    </row>
    <row r="12" spans="1:18">
      <c r="A12" s="644"/>
      <c r="B12" s="645"/>
      <c r="C12" s="645"/>
      <c r="D12" s="645"/>
      <c r="E12" s="645"/>
      <c r="F12" s="645"/>
      <c r="G12" s="645"/>
      <c r="H12" s="645"/>
      <c r="I12" s="645"/>
      <c r="J12" s="645"/>
      <c r="K12" s="645"/>
      <c r="L12" s="645"/>
      <c r="M12" s="645"/>
      <c r="N12" s="645"/>
      <c r="O12" s="645"/>
      <c r="P12" s="645"/>
      <c r="Q12" s="645"/>
      <c r="R12" s="646"/>
    </row>
    <row r="13" spans="1:18">
      <c r="A13" s="644"/>
      <c r="B13" s="645"/>
      <c r="C13" s="645"/>
      <c r="D13" s="645"/>
      <c r="E13" s="645"/>
      <c r="F13" s="645"/>
      <c r="G13" s="645"/>
      <c r="H13" s="645"/>
      <c r="I13" s="645"/>
      <c r="J13" s="645"/>
      <c r="K13" s="645"/>
      <c r="L13" s="645"/>
      <c r="M13" s="645"/>
      <c r="N13" s="645"/>
      <c r="O13" s="645"/>
      <c r="P13" s="645"/>
      <c r="Q13" s="645"/>
      <c r="R13" s="646"/>
    </row>
    <row r="14" spans="1:18">
      <c r="A14" s="644"/>
      <c r="B14" s="645"/>
      <c r="C14" s="645"/>
      <c r="D14" s="645"/>
      <c r="E14" s="645"/>
      <c r="F14" s="645"/>
      <c r="G14" s="645"/>
      <c r="H14" s="645"/>
      <c r="I14" s="645"/>
      <c r="J14" s="645"/>
      <c r="K14" s="645"/>
      <c r="L14" s="645"/>
      <c r="M14" s="645"/>
      <c r="N14" s="645"/>
      <c r="O14" s="645"/>
      <c r="P14" s="645"/>
      <c r="Q14" s="645"/>
      <c r="R14" s="646"/>
    </row>
    <row r="15" spans="1:18">
      <c r="A15" s="644"/>
      <c r="B15" s="645"/>
      <c r="C15" s="645"/>
      <c r="D15" s="645"/>
      <c r="E15" s="645"/>
      <c r="F15" s="645"/>
      <c r="G15" s="645"/>
      <c r="H15" s="645"/>
      <c r="I15" s="645"/>
      <c r="J15" s="645"/>
      <c r="K15" s="645"/>
      <c r="L15" s="645"/>
      <c r="M15" s="645"/>
      <c r="N15" s="645"/>
      <c r="O15" s="645"/>
      <c r="P15" s="645"/>
      <c r="Q15" s="645"/>
      <c r="R15" s="646"/>
    </row>
    <row r="16" spans="1:18">
      <c r="A16" s="644"/>
      <c r="B16" s="645"/>
      <c r="C16" s="645"/>
      <c r="D16" s="645"/>
      <c r="E16" s="645"/>
      <c r="F16" s="645"/>
      <c r="G16" s="645"/>
      <c r="H16" s="645"/>
      <c r="I16" s="645"/>
      <c r="J16" s="645"/>
      <c r="K16" s="645"/>
      <c r="L16" s="645"/>
      <c r="M16" s="645"/>
      <c r="N16" s="645"/>
      <c r="O16" s="645"/>
      <c r="P16" s="645"/>
      <c r="Q16" s="645"/>
      <c r="R16" s="646"/>
    </row>
    <row r="17" spans="1:18" s="1280" customFormat="1">
      <c r="A17" s="644"/>
      <c r="B17" s="645"/>
      <c r="C17" s="645"/>
      <c r="D17" s="645"/>
      <c r="E17" s="645"/>
      <c r="F17" s="645"/>
      <c r="G17" s="645"/>
      <c r="H17" s="645"/>
      <c r="I17" s="645"/>
      <c r="J17" s="645"/>
      <c r="K17" s="645"/>
      <c r="L17" s="645"/>
      <c r="M17" s="645"/>
      <c r="N17" s="645"/>
      <c r="O17" s="645"/>
      <c r="P17" s="645"/>
      <c r="Q17" s="645"/>
      <c r="R17" s="646"/>
    </row>
    <row r="18" spans="1:18" s="1280" customFormat="1">
      <c r="A18" s="644"/>
      <c r="B18" s="645"/>
      <c r="C18" s="645"/>
      <c r="D18" s="645"/>
      <c r="E18" s="645"/>
      <c r="F18" s="645"/>
      <c r="G18" s="645"/>
      <c r="H18" s="645"/>
      <c r="I18" s="645"/>
      <c r="J18" s="645"/>
      <c r="K18" s="645"/>
      <c r="L18" s="645"/>
      <c r="M18" s="645"/>
      <c r="N18" s="645"/>
      <c r="O18" s="645"/>
      <c r="P18" s="645"/>
      <c r="Q18" s="645"/>
      <c r="R18" s="646"/>
    </row>
    <row r="19" spans="1:18" s="1280" customFormat="1">
      <c r="A19" s="644"/>
      <c r="B19" s="645"/>
      <c r="C19" s="645"/>
      <c r="D19" s="645"/>
      <c r="E19" s="645"/>
      <c r="F19" s="645"/>
      <c r="G19" s="645"/>
      <c r="H19" s="645"/>
      <c r="I19" s="645"/>
      <c r="J19" s="645"/>
      <c r="K19" s="645"/>
      <c r="L19" s="645"/>
      <c r="M19" s="645"/>
      <c r="N19" s="645"/>
      <c r="O19" s="645"/>
      <c r="P19" s="645"/>
      <c r="Q19" s="645"/>
      <c r="R19" s="646"/>
    </row>
    <row r="20" spans="1:18" s="1280" customFormat="1">
      <c r="A20" s="644"/>
      <c r="B20" s="645"/>
      <c r="C20" s="645"/>
      <c r="D20" s="645"/>
      <c r="E20" s="645"/>
      <c r="F20" s="645"/>
      <c r="G20" s="645"/>
      <c r="H20" s="645"/>
      <c r="I20" s="645"/>
      <c r="J20" s="645"/>
      <c r="K20" s="645"/>
      <c r="L20" s="645"/>
      <c r="M20" s="645"/>
      <c r="N20" s="645"/>
      <c r="O20" s="645"/>
      <c r="P20" s="645"/>
      <c r="Q20" s="645"/>
      <c r="R20" s="646"/>
    </row>
    <row r="21" spans="1:18" s="1280" customFormat="1">
      <c r="A21" s="644"/>
      <c r="B21" s="645"/>
      <c r="C21" s="645"/>
      <c r="D21" s="645"/>
      <c r="E21" s="645"/>
      <c r="F21" s="645"/>
      <c r="G21" s="645"/>
      <c r="H21" s="645"/>
      <c r="I21" s="645"/>
      <c r="J21" s="645"/>
      <c r="K21" s="645"/>
      <c r="L21" s="645"/>
      <c r="M21" s="645"/>
      <c r="N21" s="645"/>
      <c r="O21" s="645"/>
      <c r="P21" s="645"/>
      <c r="Q21" s="645"/>
      <c r="R21" s="646"/>
    </row>
    <row r="22" spans="1:18" s="1280" customFormat="1">
      <c r="A22" s="644"/>
      <c r="B22" s="645"/>
      <c r="C22" s="645"/>
      <c r="D22" s="645"/>
      <c r="E22" s="645"/>
      <c r="F22" s="645"/>
      <c r="G22" s="645"/>
      <c r="H22" s="645"/>
      <c r="I22" s="645"/>
      <c r="J22" s="645"/>
      <c r="K22" s="645"/>
      <c r="L22" s="645"/>
      <c r="M22" s="645"/>
      <c r="N22" s="645"/>
      <c r="O22" s="645"/>
      <c r="P22" s="645"/>
      <c r="Q22" s="645"/>
      <c r="R22" s="646"/>
    </row>
    <row r="23" spans="1:18" s="1280" customFormat="1">
      <c r="A23" s="644"/>
      <c r="B23" s="645"/>
      <c r="C23" s="645"/>
      <c r="D23" s="645"/>
      <c r="E23" s="645"/>
      <c r="F23" s="645"/>
      <c r="G23" s="645"/>
      <c r="H23" s="645"/>
      <c r="I23" s="645"/>
      <c r="J23" s="645"/>
      <c r="K23" s="645"/>
      <c r="L23" s="645"/>
      <c r="M23" s="645"/>
      <c r="N23" s="645"/>
      <c r="O23" s="645"/>
      <c r="P23" s="645"/>
      <c r="Q23" s="645"/>
      <c r="R23" s="646"/>
    </row>
    <row r="24" spans="1:18" s="1280" customFormat="1">
      <c r="A24" s="644"/>
      <c r="B24" s="645"/>
      <c r="C24" s="645"/>
      <c r="D24" s="645"/>
      <c r="E24" s="645"/>
      <c r="F24" s="645"/>
      <c r="G24" s="645"/>
      <c r="H24" s="645"/>
      <c r="I24" s="645"/>
      <c r="J24" s="645"/>
      <c r="K24" s="645"/>
      <c r="L24" s="645"/>
      <c r="M24" s="645"/>
      <c r="N24" s="645"/>
      <c r="O24" s="645"/>
      <c r="P24" s="645"/>
      <c r="Q24" s="645"/>
      <c r="R24" s="646"/>
    </row>
    <row r="25" spans="1:18" s="1280" customFormat="1">
      <c r="A25" s="644"/>
      <c r="B25" s="645"/>
      <c r="C25" s="645"/>
      <c r="D25" s="645"/>
      <c r="E25" s="645"/>
      <c r="F25" s="645"/>
      <c r="G25" s="645"/>
      <c r="H25" s="645"/>
      <c r="I25" s="645"/>
      <c r="J25" s="645"/>
      <c r="K25" s="645"/>
      <c r="L25" s="645"/>
      <c r="M25" s="645"/>
      <c r="N25" s="645"/>
      <c r="O25" s="645"/>
      <c r="P25" s="645"/>
      <c r="Q25" s="645"/>
      <c r="R25" s="646"/>
    </row>
    <row r="26" spans="1:18" s="1280" customFormat="1">
      <c r="A26" s="644"/>
      <c r="B26" s="645"/>
      <c r="C26" s="645"/>
      <c r="D26" s="645"/>
      <c r="E26" s="645"/>
      <c r="F26" s="645"/>
      <c r="G26" s="645"/>
      <c r="H26" s="645"/>
      <c r="I26" s="645"/>
      <c r="J26" s="645"/>
      <c r="K26" s="645"/>
      <c r="L26" s="645"/>
      <c r="M26" s="645"/>
      <c r="N26" s="645"/>
      <c r="O26" s="645"/>
      <c r="P26" s="645"/>
      <c r="Q26" s="645"/>
      <c r="R26" s="646"/>
    </row>
    <row r="27" spans="1:18" s="1280" customFormat="1" ht="15">
      <c r="A27" s="644"/>
      <c r="B27" s="645"/>
      <c r="C27" s="645"/>
      <c r="D27" s="645"/>
      <c r="E27" s="645"/>
      <c r="F27" s="645"/>
      <c r="G27" s="645"/>
      <c r="H27" s="645"/>
      <c r="I27" s="645"/>
      <c r="J27" s="645"/>
      <c r="K27" s="645"/>
      <c r="L27" s="645"/>
      <c r="M27" s="2146" t="s">
        <v>545</v>
      </c>
      <c r="N27" s="2147"/>
      <c r="O27" s="2147"/>
      <c r="P27" s="2147"/>
      <c r="Q27" s="2147"/>
      <c r="R27" s="2148"/>
    </row>
    <row r="28" spans="1:18" s="1280" customFormat="1">
      <c r="A28" s="644"/>
      <c r="B28" s="645"/>
      <c r="C28" s="645"/>
      <c r="D28" s="645"/>
      <c r="E28" s="645"/>
      <c r="F28" s="645"/>
      <c r="G28" s="645"/>
      <c r="H28" s="645"/>
      <c r="I28" s="645"/>
      <c r="J28" s="645"/>
      <c r="K28" s="645"/>
      <c r="L28" s="645"/>
      <c r="M28" s="2101"/>
      <c r="N28" s="647"/>
      <c r="O28" s="647"/>
      <c r="P28" s="647"/>
      <c r="Q28" s="647"/>
      <c r="R28" s="648"/>
    </row>
    <row r="29" spans="1:18" s="1280" customFormat="1">
      <c r="A29" s="644"/>
      <c r="B29" s="645"/>
      <c r="C29" s="645"/>
      <c r="D29" s="645"/>
      <c r="E29" s="645"/>
      <c r="F29" s="645"/>
      <c r="G29" s="645"/>
      <c r="H29" s="645"/>
      <c r="I29" s="645"/>
      <c r="J29" s="645"/>
      <c r="K29" s="645"/>
      <c r="L29" s="645"/>
      <c r="M29" s="2101"/>
      <c r="N29" s="647"/>
      <c r="O29" s="647"/>
      <c r="P29" s="647"/>
      <c r="Q29" s="647"/>
      <c r="R29" s="648"/>
    </row>
    <row r="30" spans="1:18" s="1280" customFormat="1">
      <c r="A30" s="644"/>
      <c r="B30" s="645"/>
      <c r="C30" s="645"/>
      <c r="D30" s="645"/>
      <c r="E30" s="645"/>
      <c r="F30" s="645"/>
      <c r="G30" s="645"/>
      <c r="H30" s="645"/>
      <c r="I30" s="645"/>
      <c r="J30" s="645"/>
      <c r="K30" s="645"/>
      <c r="L30" s="645"/>
      <c r="M30" s="2101"/>
      <c r="N30" s="647"/>
      <c r="O30" s="647"/>
      <c r="P30" s="647"/>
      <c r="Q30" s="647"/>
      <c r="R30" s="648"/>
    </row>
    <row r="31" spans="1:18" s="1280" customFormat="1">
      <c r="A31" s="644"/>
      <c r="B31" s="645"/>
      <c r="C31" s="645"/>
      <c r="D31" s="645"/>
      <c r="E31" s="645"/>
      <c r="F31" s="645"/>
      <c r="G31" s="645"/>
      <c r="H31" s="645"/>
      <c r="I31" s="645"/>
      <c r="J31" s="645"/>
      <c r="K31" s="645"/>
      <c r="L31" s="645"/>
      <c r="M31" s="2101"/>
      <c r="N31" s="647"/>
      <c r="O31" s="647"/>
      <c r="P31" s="647"/>
      <c r="Q31" s="647"/>
      <c r="R31" s="648"/>
    </row>
    <row r="32" spans="1:18" s="1280" customFormat="1">
      <c r="A32" s="644"/>
      <c r="B32" s="645"/>
      <c r="C32" s="645"/>
      <c r="D32" s="645"/>
      <c r="E32" s="645"/>
      <c r="F32" s="645"/>
      <c r="G32" s="645"/>
      <c r="H32" s="645"/>
      <c r="I32" s="645"/>
      <c r="J32" s="645"/>
      <c r="K32" s="645"/>
      <c r="L32" s="645"/>
      <c r="M32" s="2101"/>
      <c r="N32" s="647"/>
      <c r="O32" s="647"/>
      <c r="P32" s="647"/>
      <c r="Q32" s="647"/>
      <c r="R32" s="648"/>
    </row>
    <row r="33" spans="1:18" s="1280" customFormat="1">
      <c r="A33" s="644"/>
      <c r="B33" s="645"/>
      <c r="C33" s="645"/>
      <c r="D33" s="645"/>
      <c r="E33" s="645"/>
      <c r="F33" s="645"/>
      <c r="G33" s="645"/>
      <c r="H33" s="645"/>
      <c r="I33" s="645"/>
      <c r="J33" s="645"/>
      <c r="K33" s="645"/>
      <c r="L33" s="645"/>
      <c r="M33" s="2101"/>
      <c r="N33" s="647"/>
      <c r="O33" s="647"/>
      <c r="P33" s="647"/>
      <c r="Q33" s="647"/>
      <c r="R33" s="648"/>
    </row>
    <row r="34" spans="1:18" s="1280" customFormat="1">
      <c r="A34" s="644"/>
      <c r="B34" s="645"/>
      <c r="C34" s="645"/>
      <c r="D34" s="645"/>
      <c r="E34" s="645"/>
      <c r="F34" s="645"/>
      <c r="G34" s="645"/>
      <c r="H34" s="645"/>
      <c r="I34" s="645"/>
      <c r="J34" s="645"/>
      <c r="K34" s="645"/>
      <c r="L34" s="645"/>
      <c r="M34" s="2101"/>
      <c r="N34" s="647"/>
      <c r="O34" s="647"/>
      <c r="P34" s="647"/>
      <c r="Q34" s="647"/>
      <c r="R34" s="648"/>
    </row>
    <row r="35" spans="1:18" s="1280" customFormat="1">
      <c r="A35" s="644"/>
      <c r="B35" s="645"/>
      <c r="C35" s="645"/>
      <c r="D35" s="645"/>
      <c r="E35" s="645"/>
      <c r="F35" s="645"/>
      <c r="G35" s="645"/>
      <c r="H35" s="645"/>
      <c r="I35" s="645"/>
      <c r="J35" s="645"/>
      <c r="K35" s="645"/>
      <c r="L35" s="645"/>
      <c r="M35" s="2101"/>
      <c r="N35" s="647"/>
      <c r="O35" s="647"/>
      <c r="P35" s="647"/>
      <c r="Q35" s="647"/>
      <c r="R35" s="648"/>
    </row>
    <row r="36" spans="1:18" s="1280" customFormat="1">
      <c r="A36" s="649"/>
      <c r="B36" s="650"/>
      <c r="C36" s="650"/>
      <c r="D36" s="650"/>
      <c r="E36" s="650"/>
      <c r="F36" s="650"/>
      <c r="G36" s="650"/>
      <c r="H36" s="650"/>
      <c r="I36" s="650"/>
      <c r="J36" s="650"/>
      <c r="K36" s="650"/>
      <c r="L36" s="650"/>
      <c r="M36" s="2102"/>
      <c r="N36" s="2103"/>
      <c r="O36" s="2103"/>
      <c r="P36" s="2103"/>
      <c r="Q36" s="2103"/>
      <c r="R36" s="2104"/>
    </row>
    <row r="37" spans="1:18" ht="15">
      <c r="A37" s="2149" t="s">
        <v>849</v>
      </c>
      <c r="B37" s="2150"/>
      <c r="C37" s="2151"/>
      <c r="D37" s="2133" t="s">
        <v>546</v>
      </c>
      <c r="E37" s="2134"/>
      <c r="F37" s="2134"/>
      <c r="G37" s="2134"/>
      <c r="H37" s="2134"/>
      <c r="I37" s="2134"/>
      <c r="J37" s="2134"/>
      <c r="K37" s="2134"/>
      <c r="L37" s="2134"/>
      <c r="M37" s="2134"/>
      <c r="N37" s="2135"/>
      <c r="O37" s="2152" t="s">
        <v>850</v>
      </c>
      <c r="P37" s="2153"/>
      <c r="Q37" s="2153"/>
      <c r="R37" s="2154"/>
    </row>
    <row r="38" spans="1:18">
      <c r="A38" s="994"/>
      <c r="B38" s="994"/>
      <c r="C38" s="994"/>
      <c r="D38" s="655"/>
      <c r="E38" s="656"/>
      <c r="F38" s="656"/>
      <c r="G38" s="656"/>
      <c r="H38" s="656"/>
      <c r="I38" s="656"/>
      <c r="J38" s="656"/>
      <c r="K38" s="656"/>
      <c r="L38" s="656"/>
      <c r="M38" s="656"/>
      <c r="N38" s="656"/>
      <c r="O38" s="996"/>
      <c r="P38" s="653"/>
      <c r="Q38" s="653"/>
      <c r="R38" s="654"/>
    </row>
    <row r="39" spans="1:18">
      <c r="A39" s="994"/>
      <c r="B39" s="994"/>
      <c r="C39" s="994"/>
      <c r="D39" s="655"/>
      <c r="E39" s="656"/>
      <c r="F39" s="656"/>
      <c r="G39" s="656"/>
      <c r="H39" s="656"/>
      <c r="I39" s="656"/>
      <c r="J39" s="656"/>
      <c r="K39" s="656"/>
      <c r="L39" s="656"/>
      <c r="M39" s="656"/>
      <c r="N39" s="656"/>
      <c r="O39" s="996"/>
      <c r="P39" s="653"/>
      <c r="Q39" s="653"/>
      <c r="R39" s="654"/>
    </row>
    <row r="40" spans="1:18">
      <c r="A40" s="994"/>
      <c r="B40" s="994"/>
      <c r="C40" s="994"/>
      <c r="D40" s="655"/>
      <c r="E40" s="656"/>
      <c r="F40" s="656"/>
      <c r="G40" s="656"/>
      <c r="H40" s="656"/>
      <c r="I40" s="656"/>
      <c r="J40" s="656"/>
      <c r="K40" s="656"/>
      <c r="L40" s="656"/>
      <c r="M40" s="656"/>
      <c r="N40" s="656"/>
      <c r="O40" s="996"/>
      <c r="P40" s="653"/>
      <c r="Q40" s="653"/>
      <c r="R40" s="654"/>
    </row>
    <row r="41" spans="1:18">
      <c r="A41" s="994"/>
      <c r="B41" s="994"/>
      <c r="C41" s="994"/>
      <c r="D41" s="655"/>
      <c r="E41" s="656"/>
      <c r="F41" s="656"/>
      <c r="G41" s="656"/>
      <c r="H41" s="656"/>
      <c r="I41" s="656"/>
      <c r="J41" s="656"/>
      <c r="K41" s="656"/>
      <c r="L41" s="656"/>
      <c r="M41" s="656"/>
      <c r="N41" s="656"/>
      <c r="O41" s="996"/>
      <c r="P41" s="653"/>
      <c r="Q41" s="653"/>
      <c r="R41" s="654"/>
    </row>
    <row r="42" spans="1:18">
      <c r="A42" s="994"/>
      <c r="B42" s="994"/>
      <c r="C42" s="994"/>
      <c r="D42" s="655"/>
      <c r="E42" s="656"/>
      <c r="F42" s="656"/>
      <c r="G42" s="656"/>
      <c r="H42" s="656"/>
      <c r="I42" s="656"/>
      <c r="J42" s="656"/>
      <c r="K42" s="656"/>
      <c r="L42" s="656"/>
      <c r="M42" s="656"/>
      <c r="N42" s="656"/>
      <c r="O42" s="996"/>
      <c r="P42" s="653"/>
      <c r="Q42" s="653"/>
      <c r="R42" s="654"/>
    </row>
    <row r="43" spans="1:18">
      <c r="A43" s="994"/>
      <c r="B43" s="994"/>
      <c r="C43" s="994"/>
      <c r="D43" s="655"/>
      <c r="E43" s="656"/>
      <c r="F43" s="656"/>
      <c r="G43" s="656"/>
      <c r="H43" s="656"/>
      <c r="I43" s="656"/>
      <c r="J43" s="656"/>
      <c r="K43" s="656"/>
      <c r="L43" s="656"/>
      <c r="M43" s="656"/>
      <c r="N43" s="656"/>
      <c r="O43" s="996"/>
      <c r="P43" s="653"/>
      <c r="Q43" s="653"/>
      <c r="R43" s="654"/>
    </row>
    <row r="44" spans="1:18">
      <c r="A44" s="994"/>
      <c r="B44" s="994"/>
      <c r="C44" s="994"/>
      <c r="D44" s="655"/>
      <c r="E44" s="656"/>
      <c r="F44" s="656"/>
      <c r="G44" s="656"/>
      <c r="H44" s="656"/>
      <c r="I44" s="656"/>
      <c r="J44" s="656"/>
      <c r="K44" s="656"/>
      <c r="L44" s="656"/>
      <c r="M44" s="656"/>
      <c r="N44" s="656"/>
      <c r="O44" s="996"/>
      <c r="P44" s="653"/>
      <c r="Q44" s="653"/>
      <c r="R44" s="654"/>
    </row>
    <row r="45" spans="1:18">
      <c r="A45" s="994"/>
      <c r="B45" s="994"/>
      <c r="C45" s="994"/>
      <c r="D45" s="655"/>
      <c r="E45" s="656"/>
      <c r="F45" s="656"/>
      <c r="G45" s="656"/>
      <c r="H45" s="656"/>
      <c r="I45" s="656"/>
      <c r="J45" s="656"/>
      <c r="K45" s="656"/>
      <c r="L45" s="656"/>
      <c r="M45" s="656"/>
      <c r="N45" s="656"/>
      <c r="O45" s="996"/>
      <c r="P45" s="653"/>
      <c r="Q45" s="653"/>
      <c r="R45" s="654"/>
    </row>
    <row r="46" spans="1:18">
      <c r="A46" s="995"/>
      <c r="B46" s="995"/>
      <c r="C46" s="995"/>
      <c r="D46" s="659"/>
      <c r="E46" s="656"/>
      <c r="F46" s="656"/>
      <c r="G46" s="656"/>
      <c r="H46" s="660"/>
      <c r="I46" s="660"/>
      <c r="J46" s="660"/>
      <c r="K46" s="660"/>
      <c r="L46" s="660"/>
      <c r="M46" s="660"/>
      <c r="N46" s="660"/>
      <c r="O46" s="670"/>
      <c r="P46" s="657"/>
      <c r="Q46" s="657"/>
      <c r="R46" s="658"/>
    </row>
    <row r="47" spans="1:18" ht="15">
      <c r="A47" s="2155" t="s">
        <v>547</v>
      </c>
      <c r="B47" s="2156"/>
      <c r="C47" s="2156"/>
      <c r="D47" s="2156"/>
      <c r="E47" s="2157"/>
      <c r="F47" s="2157"/>
      <c r="G47" s="2157"/>
      <c r="H47" s="2156"/>
      <c r="I47" s="2156"/>
      <c r="J47" s="2156"/>
      <c r="K47" s="2156"/>
      <c r="L47" s="2156"/>
      <c r="M47" s="2156"/>
      <c r="N47" s="2156"/>
      <c r="O47" s="2156"/>
      <c r="P47" s="2156"/>
      <c r="Q47" s="2156"/>
      <c r="R47" s="2158"/>
    </row>
    <row r="48" spans="1:18">
      <c r="A48" s="661"/>
      <c r="B48" s="662"/>
      <c r="C48" s="662"/>
      <c r="D48" s="662"/>
      <c r="E48" s="662"/>
      <c r="F48" s="662"/>
      <c r="G48" s="663"/>
      <c r="H48" s="662"/>
      <c r="I48" s="662"/>
      <c r="J48" s="662"/>
      <c r="K48" s="662"/>
      <c r="L48" s="662"/>
      <c r="M48" s="662"/>
      <c r="N48" s="662"/>
      <c r="O48" s="662"/>
      <c r="P48" s="662"/>
      <c r="Q48" s="662"/>
      <c r="R48" s="664"/>
    </row>
    <row r="49" spans="1:19">
      <c r="A49" s="662"/>
      <c r="B49" s="662"/>
      <c r="C49" s="662"/>
      <c r="D49" s="662"/>
      <c r="E49" s="662"/>
      <c r="F49" s="662"/>
      <c r="G49" s="662"/>
      <c r="H49" s="662"/>
      <c r="I49" s="662"/>
      <c r="J49" s="662"/>
      <c r="K49" s="662"/>
      <c r="L49" s="662"/>
      <c r="M49" s="662"/>
      <c r="N49" s="662"/>
      <c r="O49" s="662"/>
      <c r="P49" s="662"/>
      <c r="Q49" s="662"/>
      <c r="R49" s="664"/>
    </row>
    <row r="50" spans="1:19">
      <c r="A50" s="662"/>
      <c r="B50" s="662"/>
      <c r="C50" s="662"/>
      <c r="D50" s="662"/>
      <c r="E50" s="662"/>
      <c r="F50" s="662"/>
      <c r="G50" s="662"/>
      <c r="H50" s="662"/>
      <c r="I50" s="662"/>
      <c r="J50" s="662"/>
      <c r="K50" s="662"/>
      <c r="L50" s="662"/>
      <c r="M50" s="662"/>
      <c r="N50" s="662"/>
      <c r="O50" s="662"/>
      <c r="P50" s="662"/>
      <c r="Q50" s="662"/>
      <c r="R50" s="664"/>
    </row>
    <row r="51" spans="1:19">
      <c r="A51" s="662"/>
      <c r="B51" s="662"/>
      <c r="C51" s="662"/>
      <c r="D51" s="662"/>
      <c r="E51" s="662"/>
      <c r="F51" s="662"/>
      <c r="G51" s="662"/>
      <c r="H51" s="662"/>
      <c r="I51" s="662"/>
      <c r="J51" s="662"/>
      <c r="K51" s="662"/>
      <c r="L51" s="662"/>
      <c r="M51" s="662"/>
      <c r="N51" s="662"/>
      <c r="O51" s="662"/>
      <c r="P51" s="662"/>
      <c r="Q51" s="662"/>
      <c r="R51" s="664"/>
    </row>
    <row r="52" spans="1:19">
      <c r="A52" s="662"/>
      <c r="B52" s="662"/>
      <c r="C52" s="662"/>
      <c r="D52" s="662"/>
      <c r="E52" s="662"/>
      <c r="F52" s="662"/>
      <c r="G52" s="662"/>
      <c r="H52" s="662"/>
      <c r="I52" s="662"/>
      <c r="J52" s="662"/>
      <c r="K52" s="662"/>
      <c r="L52" s="662"/>
      <c r="M52" s="662"/>
      <c r="N52" s="662"/>
      <c r="O52" s="662"/>
      <c r="P52" s="662"/>
      <c r="Q52" s="662"/>
      <c r="R52" s="664"/>
    </row>
    <row r="53" spans="1:19">
      <c r="A53" s="662"/>
      <c r="B53" s="662"/>
      <c r="C53" s="662"/>
      <c r="D53" s="662"/>
      <c r="E53" s="662"/>
      <c r="F53" s="662"/>
      <c r="G53" s="662"/>
      <c r="H53" s="662"/>
      <c r="I53" s="662"/>
      <c r="J53" s="662"/>
      <c r="K53" s="662"/>
      <c r="L53" s="662"/>
      <c r="M53" s="662"/>
      <c r="N53" s="662"/>
      <c r="O53" s="662"/>
      <c r="P53" s="662"/>
      <c r="Q53" s="662"/>
      <c r="R53" s="664"/>
    </row>
    <row r="54" spans="1:19">
      <c r="A54" s="662"/>
      <c r="B54" s="662"/>
      <c r="C54" s="662"/>
      <c r="D54" s="662"/>
      <c r="E54" s="662"/>
      <c r="F54" s="662"/>
      <c r="G54" s="662"/>
      <c r="H54" s="662"/>
      <c r="I54" s="662"/>
      <c r="J54" s="662"/>
      <c r="K54" s="662"/>
      <c r="L54" s="662"/>
      <c r="M54" s="662"/>
      <c r="N54" s="662"/>
      <c r="O54" s="662"/>
      <c r="P54" s="662"/>
      <c r="Q54" s="662"/>
      <c r="R54" s="664"/>
    </row>
    <row r="55" spans="1:19">
      <c r="A55" s="662"/>
      <c r="B55" s="662"/>
      <c r="C55" s="662"/>
      <c r="D55" s="662"/>
      <c r="E55" s="662"/>
      <c r="F55" s="662"/>
      <c r="G55" s="662"/>
      <c r="H55" s="662"/>
      <c r="I55" s="662"/>
      <c r="J55" s="662"/>
      <c r="K55" s="662"/>
      <c r="L55" s="662"/>
      <c r="M55" s="662"/>
      <c r="N55" s="662"/>
      <c r="O55" s="662"/>
      <c r="P55" s="662"/>
      <c r="Q55" s="662"/>
      <c r="R55" s="664"/>
    </row>
    <row r="56" spans="1:19">
      <c r="A56" s="662"/>
      <c r="B56" s="662"/>
      <c r="C56" s="662"/>
      <c r="D56" s="662"/>
      <c r="E56" s="662"/>
      <c r="F56" s="662"/>
      <c r="G56" s="662"/>
      <c r="H56" s="662"/>
      <c r="I56" s="662"/>
      <c r="J56" s="662"/>
      <c r="K56" s="662"/>
      <c r="L56" s="662"/>
      <c r="M56" s="662"/>
      <c r="N56" s="662"/>
      <c r="O56" s="662"/>
      <c r="P56" s="662"/>
      <c r="Q56" s="662"/>
      <c r="R56" s="664"/>
    </row>
    <row r="57" spans="1:19">
      <c r="A57" s="662"/>
      <c r="B57" s="662"/>
      <c r="C57" s="662"/>
      <c r="D57" s="665"/>
      <c r="E57" s="665"/>
      <c r="F57" s="665"/>
      <c r="G57" s="665"/>
      <c r="H57" s="665"/>
      <c r="I57" s="665"/>
      <c r="J57" s="665"/>
      <c r="K57" s="665"/>
      <c r="L57" s="665"/>
      <c r="M57" s="665"/>
      <c r="N57" s="665"/>
      <c r="O57" s="665"/>
      <c r="P57" s="665"/>
      <c r="Q57" s="665"/>
      <c r="R57" s="666"/>
      <c r="S57" s="53"/>
    </row>
    <row r="58" spans="1:19" ht="15">
      <c r="A58" s="991" t="s">
        <v>548</v>
      </c>
      <c r="B58" s="992"/>
      <c r="C58" s="992"/>
      <c r="D58" s="992"/>
      <c r="E58" s="2139" t="s">
        <v>549</v>
      </c>
      <c r="F58" s="2140"/>
      <c r="G58" s="2140"/>
      <c r="H58" s="2140"/>
      <c r="I58" s="2140"/>
      <c r="J58" s="2140"/>
      <c r="K58" s="2140"/>
      <c r="L58" s="2140"/>
      <c r="M58" s="2140"/>
      <c r="N58" s="2140"/>
      <c r="O58" s="2140"/>
      <c r="P58" s="2140"/>
      <c r="Q58" s="2140"/>
      <c r="R58" s="2141"/>
      <c r="S58" s="993"/>
    </row>
    <row r="59" spans="1:19">
      <c r="A59" s="651"/>
      <c r="B59" s="652"/>
      <c r="C59" s="652"/>
      <c r="D59" s="667"/>
      <c r="E59" s="651"/>
      <c r="F59" s="652"/>
      <c r="G59" s="652"/>
      <c r="H59" s="653"/>
      <c r="I59" s="653"/>
      <c r="J59" s="653"/>
      <c r="K59" s="653"/>
      <c r="L59" s="653"/>
      <c r="M59" s="653"/>
      <c r="N59" s="653"/>
      <c r="O59" s="653"/>
      <c r="P59" s="653"/>
      <c r="Q59" s="653"/>
      <c r="R59" s="654"/>
      <c r="S59" s="53"/>
    </row>
    <row r="60" spans="1:19">
      <c r="A60" s="651"/>
      <c r="B60" s="652"/>
      <c r="C60" s="652"/>
      <c r="D60" s="667"/>
      <c r="E60" s="651"/>
      <c r="F60" s="652"/>
      <c r="G60" s="652"/>
      <c r="H60" s="653"/>
      <c r="I60" s="653"/>
      <c r="J60" s="653"/>
      <c r="K60" s="653"/>
      <c r="L60" s="653"/>
      <c r="M60" s="653"/>
      <c r="N60" s="653"/>
      <c r="O60" s="653"/>
      <c r="P60" s="653"/>
      <c r="Q60" s="653"/>
      <c r="R60" s="654"/>
      <c r="S60" s="53"/>
    </row>
    <row r="61" spans="1:19">
      <c r="A61" s="651"/>
      <c r="B61" s="652"/>
      <c r="C61" s="652"/>
      <c r="D61" s="667"/>
      <c r="E61" s="651"/>
      <c r="F61" s="652"/>
      <c r="G61" s="652"/>
      <c r="H61" s="653"/>
      <c r="I61" s="653"/>
      <c r="J61" s="653"/>
      <c r="K61" s="653"/>
      <c r="L61" s="653"/>
      <c r="M61" s="653"/>
      <c r="N61" s="653"/>
      <c r="O61" s="653"/>
      <c r="P61" s="653"/>
      <c r="Q61" s="653"/>
      <c r="R61" s="654"/>
      <c r="S61" s="53"/>
    </row>
    <row r="62" spans="1:19">
      <c r="A62" s="651"/>
      <c r="B62" s="652"/>
      <c r="C62" s="652"/>
      <c r="D62" s="667"/>
      <c r="E62" s="651"/>
      <c r="F62" s="652"/>
      <c r="G62" s="652"/>
      <c r="H62" s="653"/>
      <c r="I62" s="653"/>
      <c r="J62" s="653"/>
      <c r="K62" s="653"/>
      <c r="L62" s="653"/>
      <c r="M62" s="653"/>
      <c r="N62" s="653"/>
      <c r="O62" s="653"/>
      <c r="P62" s="653"/>
      <c r="Q62" s="653"/>
      <c r="R62" s="654"/>
      <c r="S62" s="53"/>
    </row>
    <row r="63" spans="1:19">
      <c r="A63" s="651"/>
      <c r="B63" s="652"/>
      <c r="C63" s="652"/>
      <c r="D63" s="667"/>
      <c r="E63" s="651"/>
      <c r="F63" s="652"/>
      <c r="G63" s="652"/>
      <c r="H63" s="653"/>
      <c r="I63" s="653"/>
      <c r="J63" s="653"/>
      <c r="K63" s="653"/>
      <c r="L63" s="653"/>
      <c r="M63" s="653"/>
      <c r="N63" s="653"/>
      <c r="O63" s="653"/>
      <c r="P63" s="653"/>
      <c r="Q63" s="653"/>
      <c r="R63" s="654"/>
      <c r="S63" s="53"/>
    </row>
    <row r="64" spans="1:19">
      <c r="A64" s="651"/>
      <c r="B64" s="652"/>
      <c r="C64" s="652"/>
      <c r="D64" s="667"/>
      <c r="E64" s="651"/>
      <c r="F64" s="652"/>
      <c r="G64" s="652"/>
      <c r="H64" s="653"/>
      <c r="I64" s="653"/>
      <c r="J64" s="653"/>
      <c r="K64" s="653"/>
      <c r="L64" s="653"/>
      <c r="M64" s="653"/>
      <c r="N64" s="653"/>
      <c r="O64" s="653"/>
      <c r="P64" s="653"/>
      <c r="Q64" s="653"/>
      <c r="R64" s="654"/>
      <c r="S64" s="53"/>
    </row>
    <row r="65" spans="1:19">
      <c r="A65" s="651"/>
      <c r="B65" s="652"/>
      <c r="C65" s="652"/>
      <c r="D65" s="667"/>
      <c r="E65" s="651"/>
      <c r="F65" s="652"/>
      <c r="G65" s="652"/>
      <c r="H65" s="653"/>
      <c r="I65" s="653"/>
      <c r="J65" s="653"/>
      <c r="K65" s="653"/>
      <c r="L65" s="653"/>
      <c r="M65" s="653"/>
      <c r="N65" s="653"/>
      <c r="O65" s="653"/>
      <c r="P65" s="653"/>
      <c r="Q65" s="653"/>
      <c r="R65" s="654"/>
      <c r="S65" s="53"/>
    </row>
    <row r="66" spans="1:19">
      <c r="A66" s="668"/>
      <c r="B66" s="669"/>
      <c r="C66" s="669"/>
      <c r="D66" s="669"/>
      <c r="E66" s="670"/>
      <c r="F66" s="657"/>
      <c r="G66" s="657"/>
      <c r="H66" s="657"/>
      <c r="I66" s="657"/>
      <c r="J66" s="657"/>
      <c r="K66" s="657"/>
      <c r="L66" s="657"/>
      <c r="M66" s="657"/>
      <c r="N66" s="657"/>
      <c r="O66" s="657"/>
      <c r="P66" s="657"/>
      <c r="Q66" s="657"/>
      <c r="R66" s="658"/>
      <c r="S66" s="53"/>
    </row>
    <row r="67" spans="1:19" s="710" customFormat="1" ht="15">
      <c r="A67" s="2130" t="s">
        <v>550</v>
      </c>
      <c r="B67" s="2131"/>
      <c r="C67" s="2131"/>
      <c r="D67" s="2131"/>
      <c r="E67" s="2131"/>
      <c r="F67" s="2131"/>
      <c r="G67" s="2131"/>
      <c r="H67" s="2131"/>
      <c r="I67" s="2131"/>
      <c r="J67" s="2131"/>
      <c r="K67" s="2131"/>
      <c r="L67" s="2131"/>
      <c r="M67" s="2131"/>
      <c r="N67" s="2131"/>
      <c r="O67" s="2131"/>
      <c r="P67" s="2131"/>
      <c r="Q67" s="2131"/>
      <c r="R67" s="2132"/>
    </row>
    <row r="68" spans="1:19" s="710" customFormat="1">
      <c r="A68" s="652"/>
      <c r="B68" s="652"/>
      <c r="C68" s="652"/>
      <c r="D68" s="671"/>
      <c r="E68" s="671"/>
      <c r="F68" s="671"/>
      <c r="G68" s="671"/>
      <c r="H68" s="671"/>
      <c r="I68" s="671"/>
      <c r="J68" s="671"/>
      <c r="K68" s="671"/>
      <c r="L68" s="671"/>
      <c r="M68" s="671"/>
      <c r="N68" s="671"/>
      <c r="O68" s="671"/>
      <c r="P68" s="671"/>
      <c r="Q68" s="671"/>
      <c r="R68" s="672"/>
    </row>
    <row r="69" spans="1:19" s="710" customFormat="1">
      <c r="A69" s="652"/>
      <c r="B69" s="652"/>
      <c r="C69" s="652"/>
      <c r="D69" s="671"/>
      <c r="E69" s="671"/>
      <c r="F69" s="671"/>
      <c r="G69" s="671"/>
      <c r="H69" s="671"/>
      <c r="I69" s="671"/>
      <c r="J69" s="671"/>
      <c r="K69" s="671"/>
      <c r="L69" s="671"/>
      <c r="M69" s="671"/>
      <c r="N69" s="671"/>
      <c r="O69" s="671"/>
      <c r="P69" s="671"/>
      <c r="Q69" s="671"/>
      <c r="R69" s="672"/>
    </row>
    <row r="70" spans="1:19" s="710" customFormat="1">
      <c r="A70" s="652"/>
      <c r="B70" s="652"/>
      <c r="C70" s="652"/>
      <c r="D70" s="671"/>
      <c r="E70" s="671"/>
      <c r="F70" s="671"/>
      <c r="G70" s="671"/>
      <c r="H70" s="671"/>
      <c r="I70" s="671"/>
      <c r="J70" s="671"/>
      <c r="K70" s="671"/>
      <c r="L70" s="671"/>
      <c r="M70" s="671"/>
      <c r="N70" s="671"/>
      <c r="O70" s="671"/>
      <c r="P70" s="671"/>
      <c r="Q70" s="671"/>
      <c r="R70" s="672"/>
    </row>
    <row r="71" spans="1:19" s="710" customFormat="1">
      <c r="A71" s="652"/>
      <c r="B71" s="652"/>
      <c r="C71" s="652"/>
      <c r="D71" s="671"/>
      <c r="E71" s="671"/>
      <c r="F71" s="671"/>
      <c r="G71" s="671"/>
      <c r="H71" s="671"/>
      <c r="I71" s="671"/>
      <c r="J71" s="671"/>
      <c r="K71" s="671"/>
      <c r="L71" s="671"/>
      <c r="M71" s="671"/>
      <c r="N71" s="671"/>
      <c r="O71" s="671"/>
      <c r="P71" s="671"/>
      <c r="Q71" s="671"/>
      <c r="R71" s="672"/>
    </row>
    <row r="72" spans="1:19" s="710" customFormat="1">
      <c r="A72" s="652"/>
      <c r="B72" s="652"/>
      <c r="C72" s="652"/>
      <c r="D72" s="671"/>
      <c r="E72" s="671"/>
      <c r="F72" s="671"/>
      <c r="G72" s="671"/>
      <c r="H72" s="671"/>
      <c r="I72" s="671"/>
      <c r="J72" s="671"/>
      <c r="K72" s="671"/>
      <c r="L72" s="671"/>
      <c r="M72" s="671"/>
      <c r="N72" s="671"/>
      <c r="O72" s="671"/>
      <c r="P72" s="671"/>
      <c r="Q72" s="671"/>
      <c r="R72" s="672"/>
    </row>
    <row r="73" spans="1:19" s="710" customFormat="1">
      <c r="A73" s="652"/>
      <c r="B73" s="652"/>
      <c r="C73" s="652"/>
      <c r="D73" s="671"/>
      <c r="E73" s="671"/>
      <c r="F73" s="671"/>
      <c r="G73" s="671"/>
      <c r="H73" s="671"/>
      <c r="I73" s="671"/>
      <c r="J73" s="671"/>
      <c r="K73" s="671"/>
      <c r="L73" s="671"/>
      <c r="M73" s="671"/>
      <c r="N73" s="671"/>
      <c r="O73" s="671"/>
      <c r="P73" s="671"/>
      <c r="Q73" s="671"/>
      <c r="R73" s="672"/>
    </row>
    <row r="74" spans="1:19" s="710" customFormat="1">
      <c r="A74" s="652"/>
      <c r="B74" s="652"/>
      <c r="C74" s="652"/>
      <c r="D74" s="671"/>
      <c r="E74" s="671"/>
      <c r="F74" s="671"/>
      <c r="G74" s="671"/>
      <c r="H74" s="671"/>
      <c r="I74" s="671"/>
      <c r="J74" s="671"/>
      <c r="K74" s="671"/>
      <c r="L74" s="671"/>
      <c r="M74" s="671"/>
      <c r="N74" s="671"/>
      <c r="O74" s="671"/>
      <c r="P74" s="671"/>
      <c r="Q74" s="671"/>
      <c r="R74" s="672"/>
    </row>
    <row r="75" spans="1:19" s="710" customFormat="1">
      <c r="A75" s="671"/>
      <c r="B75" s="671"/>
      <c r="C75" s="671"/>
      <c r="D75" s="671"/>
      <c r="E75" s="671"/>
      <c r="F75" s="673"/>
      <c r="G75" s="673"/>
      <c r="H75" s="673"/>
      <c r="I75" s="673"/>
      <c r="J75" s="673"/>
      <c r="K75" s="673"/>
      <c r="L75" s="673"/>
      <c r="M75" s="673"/>
      <c r="N75" s="673"/>
      <c r="O75" s="673"/>
      <c r="P75" s="673"/>
      <c r="Q75" s="673"/>
      <c r="R75" s="674"/>
    </row>
    <row r="76" spans="1:19" s="710" customFormat="1" ht="15">
      <c r="A76" s="2142" t="s">
        <v>551</v>
      </c>
      <c r="B76" s="2143"/>
      <c r="C76" s="2143"/>
      <c r="D76" s="2143"/>
      <c r="E76" s="2143"/>
      <c r="F76" s="2144"/>
      <c r="G76" s="2143"/>
      <c r="H76" s="2143"/>
      <c r="I76" s="2143"/>
      <c r="J76" s="2143"/>
      <c r="K76" s="2143"/>
      <c r="L76" s="2143"/>
      <c r="M76" s="2143"/>
      <c r="N76" s="2143"/>
      <c r="O76" s="2143"/>
      <c r="P76" s="2143"/>
      <c r="Q76" s="2143"/>
      <c r="R76" s="2145"/>
    </row>
    <row r="77" spans="1:19" s="710" customFormat="1">
      <c r="A77" s="651"/>
      <c r="B77" s="652"/>
      <c r="C77" s="652"/>
      <c r="D77" s="997"/>
      <c r="E77" s="997"/>
      <c r="F77" s="997"/>
      <c r="G77" s="997"/>
      <c r="H77" s="997"/>
      <c r="I77" s="997"/>
      <c r="J77" s="997"/>
      <c r="K77" s="997"/>
      <c r="L77" s="997"/>
      <c r="M77" s="997"/>
      <c r="N77" s="997"/>
      <c r="O77" s="997"/>
      <c r="P77" s="997"/>
      <c r="Q77" s="997"/>
      <c r="R77" s="998"/>
    </row>
    <row r="78" spans="1:19" s="710" customFormat="1">
      <c r="A78" s="651"/>
      <c r="B78" s="652"/>
      <c r="C78" s="652"/>
      <c r="D78" s="997"/>
      <c r="E78" s="997"/>
      <c r="F78" s="997"/>
      <c r="G78" s="997"/>
      <c r="H78" s="997"/>
      <c r="I78" s="997"/>
      <c r="J78" s="997"/>
      <c r="K78" s="997"/>
      <c r="L78" s="997"/>
      <c r="M78" s="997"/>
      <c r="N78" s="997"/>
      <c r="O78" s="997"/>
      <c r="P78" s="997"/>
      <c r="Q78" s="997"/>
      <c r="R78" s="998"/>
    </row>
    <row r="79" spans="1:19" s="710" customFormat="1">
      <c r="A79" s="651"/>
      <c r="B79" s="652"/>
      <c r="C79" s="652"/>
      <c r="D79" s="997"/>
      <c r="E79" s="997"/>
      <c r="F79" s="997"/>
      <c r="G79" s="997"/>
      <c r="H79" s="997"/>
      <c r="I79" s="997"/>
      <c r="J79" s="997"/>
      <c r="K79" s="997"/>
      <c r="L79" s="997"/>
      <c r="M79" s="997"/>
      <c r="N79" s="997"/>
      <c r="O79" s="997"/>
      <c r="P79" s="997"/>
      <c r="Q79" s="997"/>
      <c r="R79" s="998"/>
    </row>
    <row r="80" spans="1:19" s="710" customFormat="1">
      <c r="A80" s="651"/>
      <c r="B80" s="652"/>
      <c r="C80" s="652"/>
      <c r="D80" s="997"/>
      <c r="E80" s="997"/>
      <c r="F80" s="997"/>
      <c r="G80" s="997"/>
      <c r="H80" s="997"/>
      <c r="I80" s="997"/>
      <c r="J80" s="997"/>
      <c r="K80" s="997"/>
      <c r="L80" s="997"/>
      <c r="M80" s="997"/>
      <c r="N80" s="997"/>
      <c r="O80" s="997"/>
      <c r="P80" s="997"/>
      <c r="Q80" s="997"/>
      <c r="R80" s="998"/>
    </row>
    <row r="81" spans="1:18" s="710" customFormat="1">
      <c r="A81" s="651"/>
      <c r="B81" s="652"/>
      <c r="C81" s="652"/>
      <c r="D81" s="997"/>
      <c r="E81" s="997"/>
      <c r="F81" s="997"/>
      <c r="G81" s="997"/>
      <c r="H81" s="997"/>
      <c r="I81" s="997"/>
      <c r="J81" s="997"/>
      <c r="K81" s="997"/>
      <c r="L81" s="997"/>
      <c r="M81" s="997"/>
      <c r="N81" s="997"/>
      <c r="O81" s="997"/>
      <c r="P81" s="997"/>
      <c r="Q81" s="997"/>
      <c r="R81" s="998"/>
    </row>
    <row r="82" spans="1:18" s="710" customFormat="1">
      <c r="A82" s="651"/>
      <c r="B82" s="652"/>
      <c r="C82" s="652"/>
      <c r="D82" s="997"/>
      <c r="E82" s="997"/>
      <c r="F82" s="997"/>
      <c r="G82" s="997"/>
      <c r="H82" s="997"/>
      <c r="I82" s="997"/>
      <c r="J82" s="997"/>
      <c r="K82" s="997"/>
      <c r="L82" s="997"/>
      <c r="M82" s="997"/>
      <c r="N82" s="997"/>
      <c r="O82" s="997"/>
      <c r="P82" s="997"/>
      <c r="Q82" s="997"/>
      <c r="R82" s="998"/>
    </row>
    <row r="83" spans="1:18" s="710" customFormat="1">
      <c r="A83" s="651"/>
      <c r="B83" s="652"/>
      <c r="C83" s="652"/>
      <c r="D83" s="997"/>
      <c r="E83" s="997"/>
      <c r="F83" s="997"/>
      <c r="G83" s="997"/>
      <c r="H83" s="997"/>
      <c r="I83" s="997"/>
      <c r="J83" s="997"/>
      <c r="K83" s="997"/>
      <c r="L83" s="997"/>
      <c r="M83" s="997"/>
      <c r="N83" s="997"/>
      <c r="O83" s="997"/>
      <c r="P83" s="997"/>
      <c r="Q83" s="997"/>
      <c r="R83" s="998"/>
    </row>
    <row r="84" spans="1:18" s="710" customFormat="1">
      <c r="A84" s="999"/>
      <c r="B84" s="997"/>
      <c r="C84" s="997"/>
      <c r="D84" s="997"/>
      <c r="E84" s="997"/>
      <c r="F84" s="997"/>
      <c r="G84" s="997"/>
      <c r="H84" s="997"/>
      <c r="I84" s="997"/>
      <c r="J84" s="997"/>
      <c r="K84" s="997"/>
      <c r="L84" s="997"/>
      <c r="M84" s="997"/>
      <c r="N84" s="997"/>
      <c r="O84" s="997"/>
      <c r="P84" s="997"/>
      <c r="Q84" s="997"/>
      <c r="R84" s="998"/>
    </row>
    <row r="85" spans="1:18" s="710" customFormat="1" ht="15">
      <c r="A85" s="2124" t="s">
        <v>552</v>
      </c>
      <c r="B85" s="2125"/>
      <c r="C85" s="2125"/>
      <c r="D85" s="2125"/>
      <c r="E85" s="2125"/>
      <c r="F85" s="2125"/>
      <c r="G85" s="2125"/>
      <c r="H85" s="2125"/>
      <c r="I85" s="2125"/>
      <c r="J85" s="2125"/>
      <c r="K85" s="2125"/>
      <c r="L85" s="2125"/>
      <c r="M85" s="2125"/>
      <c r="N85" s="2125"/>
      <c r="O85" s="2125"/>
      <c r="P85" s="2125"/>
      <c r="Q85" s="2125"/>
      <c r="R85" s="2126"/>
    </row>
    <row r="86" spans="1:18" s="710" customFormat="1">
      <c r="A86" s="651"/>
      <c r="B86" s="652"/>
      <c r="C86" s="652"/>
      <c r="D86" s="675"/>
      <c r="E86" s="675"/>
      <c r="F86" s="675"/>
      <c r="G86" s="675"/>
      <c r="H86" s="675"/>
      <c r="I86" s="675"/>
      <c r="J86" s="675"/>
      <c r="K86" s="675"/>
      <c r="L86" s="675"/>
      <c r="M86" s="675"/>
      <c r="N86" s="675"/>
      <c r="O86" s="675"/>
      <c r="P86" s="675"/>
      <c r="Q86" s="675"/>
      <c r="R86" s="676"/>
    </row>
    <row r="87" spans="1:18" s="710" customFormat="1">
      <c r="A87" s="651"/>
      <c r="B87" s="652"/>
      <c r="C87" s="652"/>
      <c r="D87" s="675"/>
      <c r="E87" s="675"/>
      <c r="F87" s="675"/>
      <c r="G87" s="675"/>
      <c r="H87" s="675"/>
      <c r="I87" s="675"/>
      <c r="J87" s="675"/>
      <c r="K87" s="675"/>
      <c r="L87" s="675"/>
      <c r="M87" s="675"/>
      <c r="N87" s="675"/>
      <c r="O87" s="675"/>
      <c r="P87" s="675"/>
      <c r="Q87" s="675"/>
      <c r="R87" s="676"/>
    </row>
    <row r="88" spans="1:18" s="710" customFormat="1">
      <c r="A88" s="651"/>
      <c r="B88" s="652"/>
      <c r="C88" s="652"/>
      <c r="D88" s="675"/>
      <c r="E88" s="675"/>
      <c r="F88" s="675"/>
      <c r="G88" s="675"/>
      <c r="H88" s="675"/>
      <c r="I88" s="675"/>
      <c r="J88" s="675"/>
      <c r="K88" s="675"/>
      <c r="L88" s="675"/>
      <c r="M88" s="675"/>
      <c r="N88" s="675"/>
      <c r="O88" s="675"/>
      <c r="P88" s="675"/>
      <c r="Q88" s="675"/>
      <c r="R88" s="676"/>
    </row>
    <row r="89" spans="1:18" s="710" customFormat="1">
      <c r="A89" s="651"/>
      <c r="B89" s="652"/>
      <c r="C89" s="652"/>
      <c r="D89" s="675"/>
      <c r="E89" s="675"/>
      <c r="F89" s="675"/>
      <c r="G89" s="675"/>
      <c r="H89" s="675"/>
      <c r="I89" s="675"/>
      <c r="J89" s="675"/>
      <c r="K89" s="675"/>
      <c r="L89" s="675"/>
      <c r="M89" s="675"/>
      <c r="N89" s="675"/>
      <c r="O89" s="675"/>
      <c r="P89" s="675"/>
      <c r="Q89" s="675"/>
      <c r="R89" s="676"/>
    </row>
    <row r="90" spans="1:18" s="710" customFormat="1">
      <c r="A90" s="651"/>
      <c r="B90" s="652"/>
      <c r="C90" s="652"/>
      <c r="D90" s="675"/>
      <c r="E90" s="675"/>
      <c r="F90" s="675"/>
      <c r="G90" s="675"/>
      <c r="H90" s="675"/>
      <c r="I90" s="675"/>
      <c r="J90" s="675"/>
      <c r="K90" s="675"/>
      <c r="L90" s="675"/>
      <c r="M90" s="675"/>
      <c r="N90" s="675"/>
      <c r="O90" s="675"/>
      <c r="P90" s="675"/>
      <c r="Q90" s="675"/>
      <c r="R90" s="676"/>
    </row>
    <row r="91" spans="1:18" s="710" customFormat="1">
      <c r="A91" s="651"/>
      <c r="B91" s="652"/>
      <c r="C91" s="652"/>
      <c r="D91" s="675"/>
      <c r="E91" s="675"/>
      <c r="F91" s="675"/>
      <c r="G91" s="675"/>
      <c r="H91" s="675"/>
      <c r="I91" s="675"/>
      <c r="J91" s="675"/>
      <c r="K91" s="675"/>
      <c r="L91" s="675"/>
      <c r="M91" s="675"/>
      <c r="N91" s="675"/>
      <c r="O91" s="675"/>
      <c r="P91" s="675"/>
      <c r="Q91" s="675"/>
      <c r="R91" s="676"/>
    </row>
    <row r="92" spans="1:18" s="710" customFormat="1">
      <c r="A92" s="651"/>
      <c r="B92" s="652"/>
      <c r="C92" s="652"/>
      <c r="D92" s="675"/>
      <c r="E92" s="675"/>
      <c r="F92" s="675"/>
      <c r="G92" s="675"/>
      <c r="H92" s="675"/>
      <c r="I92" s="675"/>
      <c r="J92" s="675"/>
      <c r="K92" s="675"/>
      <c r="L92" s="675"/>
      <c r="M92" s="675"/>
      <c r="N92" s="675"/>
      <c r="O92" s="675"/>
      <c r="P92" s="675"/>
      <c r="Q92" s="675"/>
      <c r="R92" s="676"/>
    </row>
    <row r="93" spans="1:18" s="710" customFormat="1">
      <c r="A93" s="677"/>
      <c r="B93" s="678"/>
      <c r="C93" s="678"/>
      <c r="D93" s="678"/>
      <c r="E93" s="678"/>
      <c r="F93" s="678"/>
      <c r="G93" s="678"/>
      <c r="H93" s="678"/>
      <c r="I93" s="678"/>
      <c r="J93" s="678"/>
      <c r="K93" s="678"/>
      <c r="L93" s="678"/>
      <c r="M93" s="678"/>
      <c r="N93" s="678"/>
      <c r="O93" s="678"/>
      <c r="P93" s="678"/>
      <c r="Q93" s="678"/>
      <c r="R93" s="679"/>
    </row>
    <row r="94" spans="1:18" s="710" customFormat="1">
      <c r="A94" s="2127" t="s">
        <v>553</v>
      </c>
      <c r="B94" s="2128"/>
      <c r="C94" s="2128"/>
      <c r="D94" s="2128"/>
      <c r="E94" s="2128"/>
      <c r="F94" s="2128"/>
      <c r="G94" s="2128"/>
      <c r="H94" s="2128"/>
      <c r="I94" s="2128"/>
      <c r="J94" s="2128"/>
      <c r="K94" s="2128"/>
      <c r="L94" s="2128"/>
      <c r="M94" s="2128"/>
      <c r="N94" s="2128"/>
      <c r="O94" s="2128"/>
      <c r="P94" s="2128"/>
      <c r="Q94" s="2128"/>
      <c r="R94" s="2129"/>
    </row>
    <row r="95" spans="1:18" s="710" customFormat="1">
      <c r="A95" s="680"/>
      <c r="B95" s="681"/>
      <c r="C95" s="681"/>
      <c r="D95" s="681"/>
      <c r="E95" s="681"/>
      <c r="F95" s="681"/>
      <c r="G95" s="681"/>
      <c r="H95" s="681"/>
      <c r="I95" s="681"/>
      <c r="J95" s="681"/>
      <c r="K95" s="681"/>
      <c r="L95" s="681"/>
      <c r="M95" s="681"/>
      <c r="N95" s="681"/>
      <c r="O95" s="681"/>
      <c r="P95" s="681"/>
      <c r="Q95" s="681"/>
      <c r="R95" s="682"/>
    </row>
    <row r="96" spans="1:18" s="710" customFormat="1">
      <c r="A96" s="680"/>
      <c r="B96" s="681"/>
      <c r="C96" s="681"/>
      <c r="D96" s="681"/>
      <c r="E96" s="681"/>
      <c r="F96" s="681"/>
      <c r="G96" s="681"/>
      <c r="H96" s="681"/>
      <c r="I96" s="681"/>
      <c r="J96" s="681"/>
      <c r="K96" s="681"/>
      <c r="L96" s="681"/>
      <c r="M96" s="681"/>
      <c r="N96" s="681"/>
      <c r="O96" s="681"/>
      <c r="P96" s="681"/>
      <c r="Q96" s="681"/>
      <c r="R96" s="682"/>
    </row>
    <row r="97" spans="1:18" s="710" customFormat="1">
      <c r="A97" s="680"/>
      <c r="B97" s="681"/>
      <c r="C97" s="681"/>
      <c r="D97" s="681"/>
      <c r="E97" s="681"/>
      <c r="F97" s="681"/>
      <c r="G97" s="681"/>
      <c r="H97" s="681"/>
      <c r="I97" s="681"/>
      <c r="J97" s="681"/>
      <c r="K97" s="681"/>
      <c r="L97" s="681"/>
      <c r="M97" s="681"/>
      <c r="N97" s="681"/>
      <c r="O97" s="681"/>
      <c r="P97" s="681"/>
      <c r="Q97" s="681"/>
      <c r="R97" s="682"/>
    </row>
    <row r="98" spans="1:18" s="710" customFormat="1">
      <c r="A98" s="680"/>
      <c r="B98" s="681"/>
      <c r="C98" s="681"/>
      <c r="D98" s="681"/>
      <c r="E98" s="681"/>
      <c r="F98" s="681"/>
      <c r="G98" s="681"/>
      <c r="H98" s="681"/>
      <c r="I98" s="681"/>
      <c r="J98" s="681"/>
      <c r="K98" s="681"/>
      <c r="L98" s="681"/>
      <c r="M98" s="681"/>
      <c r="N98" s="681"/>
      <c r="O98" s="681"/>
      <c r="P98" s="681"/>
      <c r="Q98" s="681"/>
      <c r="R98" s="682"/>
    </row>
    <row r="99" spans="1:18" s="710" customFormat="1">
      <c r="A99" s="680"/>
      <c r="B99" s="681"/>
      <c r="C99" s="681"/>
      <c r="D99" s="681"/>
      <c r="E99" s="681"/>
      <c r="F99" s="681"/>
      <c r="G99" s="681"/>
      <c r="H99" s="681"/>
      <c r="I99" s="681"/>
      <c r="J99" s="681"/>
      <c r="K99" s="681"/>
      <c r="L99" s="681"/>
      <c r="M99" s="681"/>
      <c r="N99" s="681"/>
      <c r="O99" s="681"/>
      <c r="P99" s="681"/>
      <c r="Q99" s="681"/>
      <c r="R99" s="682"/>
    </row>
    <row r="100" spans="1:18" s="710" customFormat="1">
      <c r="A100" s="680"/>
      <c r="B100" s="681"/>
      <c r="C100" s="681"/>
      <c r="D100" s="681"/>
      <c r="E100" s="681"/>
      <c r="F100" s="681"/>
      <c r="G100" s="681"/>
      <c r="H100" s="681"/>
      <c r="I100" s="681"/>
      <c r="J100" s="681"/>
      <c r="K100" s="681"/>
      <c r="L100" s="681"/>
      <c r="M100" s="681"/>
      <c r="N100" s="681"/>
      <c r="O100" s="681"/>
      <c r="P100" s="681"/>
      <c r="Q100" s="681"/>
      <c r="R100" s="682"/>
    </row>
    <row r="101" spans="1:18" s="710" customFormat="1">
      <c r="A101" s="680"/>
      <c r="B101" s="681"/>
      <c r="C101" s="681"/>
      <c r="D101" s="681"/>
      <c r="E101" s="681"/>
      <c r="F101" s="681"/>
      <c r="G101" s="681"/>
      <c r="H101" s="681"/>
      <c r="I101" s="681"/>
      <c r="J101" s="681"/>
      <c r="K101" s="681"/>
      <c r="L101" s="681"/>
      <c r="M101" s="681"/>
      <c r="N101" s="681"/>
      <c r="O101" s="681"/>
      <c r="P101" s="681"/>
      <c r="Q101" s="681"/>
      <c r="R101" s="682"/>
    </row>
    <row r="102" spans="1:18" s="710" customFormat="1">
      <c r="A102" s="680"/>
      <c r="B102" s="681"/>
      <c r="C102" s="681"/>
      <c r="D102" s="681"/>
      <c r="E102" s="681"/>
      <c r="F102" s="681"/>
      <c r="G102" s="681"/>
      <c r="H102" s="681"/>
      <c r="I102" s="681"/>
      <c r="J102" s="681"/>
      <c r="K102" s="681"/>
      <c r="L102" s="681"/>
      <c r="M102" s="681"/>
      <c r="N102" s="681"/>
      <c r="O102" s="681"/>
      <c r="P102" s="681"/>
      <c r="Q102" s="681"/>
      <c r="R102" s="682"/>
    </row>
    <row r="103" spans="1:18" s="1280" customFormat="1">
      <c r="A103" s="680"/>
      <c r="B103" s="681"/>
      <c r="C103" s="681"/>
      <c r="D103" s="681"/>
      <c r="E103" s="681"/>
      <c r="F103" s="681"/>
      <c r="G103" s="681"/>
      <c r="H103" s="681"/>
      <c r="I103" s="681"/>
      <c r="J103" s="681"/>
      <c r="K103" s="681"/>
      <c r="L103" s="681"/>
      <c r="M103" s="681"/>
      <c r="N103" s="681"/>
      <c r="O103" s="681"/>
      <c r="P103" s="681"/>
      <c r="Q103" s="681"/>
      <c r="R103" s="682"/>
    </row>
    <row r="104" spans="1:18" s="1280" customFormat="1">
      <c r="A104" s="680"/>
      <c r="B104" s="681"/>
      <c r="C104" s="681"/>
      <c r="D104" s="681"/>
      <c r="E104" s="681"/>
      <c r="F104" s="681"/>
      <c r="G104" s="681"/>
      <c r="H104" s="681"/>
      <c r="I104" s="681"/>
      <c r="J104" s="681"/>
      <c r="K104" s="681"/>
      <c r="L104" s="681"/>
      <c r="M104" s="681"/>
      <c r="N104" s="681"/>
      <c r="O104" s="681"/>
      <c r="P104" s="681"/>
      <c r="Q104" s="681"/>
      <c r="R104" s="682"/>
    </row>
    <row r="105" spans="1:18" s="1280" customFormat="1">
      <c r="A105" s="680"/>
      <c r="B105" s="681"/>
      <c r="C105" s="681"/>
      <c r="D105" s="681"/>
      <c r="E105" s="681"/>
      <c r="F105" s="681"/>
      <c r="G105" s="681"/>
      <c r="H105" s="681"/>
      <c r="I105" s="681"/>
      <c r="J105" s="681"/>
      <c r="K105" s="681"/>
      <c r="L105" s="681"/>
      <c r="M105" s="681"/>
      <c r="N105" s="681"/>
      <c r="O105" s="681"/>
      <c r="P105" s="681"/>
      <c r="Q105" s="681"/>
      <c r="R105" s="682"/>
    </row>
    <row r="106" spans="1:18" s="1280" customFormat="1">
      <c r="A106" s="680"/>
      <c r="B106" s="681"/>
      <c r="C106" s="681"/>
      <c r="D106" s="681"/>
      <c r="E106" s="681"/>
      <c r="F106" s="681"/>
      <c r="G106" s="681"/>
      <c r="H106" s="681"/>
      <c r="I106" s="681"/>
      <c r="J106" s="681"/>
      <c r="K106" s="681"/>
      <c r="L106" s="681"/>
      <c r="M106" s="681"/>
      <c r="N106" s="681"/>
      <c r="O106" s="681"/>
      <c r="P106" s="681"/>
      <c r="Q106" s="681"/>
      <c r="R106" s="682"/>
    </row>
    <row r="107" spans="1:18" s="1280" customFormat="1">
      <c r="A107" s="680"/>
      <c r="B107" s="681"/>
      <c r="C107" s="681"/>
      <c r="D107" s="681"/>
      <c r="E107" s="681"/>
      <c r="F107" s="681"/>
      <c r="G107" s="681"/>
      <c r="H107" s="681"/>
      <c r="I107" s="681"/>
      <c r="J107" s="681"/>
      <c r="K107" s="681"/>
      <c r="L107" s="681"/>
      <c r="M107" s="681"/>
      <c r="N107" s="681"/>
      <c r="O107" s="681"/>
      <c r="P107" s="681"/>
      <c r="Q107" s="681"/>
      <c r="R107" s="682"/>
    </row>
    <row r="108" spans="1:18" s="1280" customFormat="1">
      <c r="A108" s="680"/>
      <c r="B108" s="681"/>
      <c r="C108" s="681"/>
      <c r="D108" s="681"/>
      <c r="E108" s="681"/>
      <c r="F108" s="681"/>
      <c r="G108" s="681"/>
      <c r="H108" s="681"/>
      <c r="I108" s="681"/>
      <c r="J108" s="681"/>
      <c r="K108" s="681"/>
      <c r="L108" s="681"/>
      <c r="M108" s="681"/>
      <c r="N108" s="681"/>
      <c r="O108" s="681"/>
      <c r="P108" s="681"/>
      <c r="Q108" s="681"/>
      <c r="R108" s="682"/>
    </row>
    <row r="109" spans="1:18" s="1280" customFormat="1">
      <c r="A109" s="680"/>
      <c r="B109" s="681"/>
      <c r="C109" s="681"/>
      <c r="D109" s="681"/>
      <c r="E109" s="681"/>
      <c r="F109" s="681"/>
      <c r="G109" s="681"/>
      <c r="H109" s="681"/>
      <c r="I109" s="681"/>
      <c r="J109" s="681"/>
      <c r="K109" s="681"/>
      <c r="L109" s="681"/>
      <c r="M109" s="681"/>
      <c r="N109" s="681"/>
      <c r="O109" s="681"/>
      <c r="P109" s="681"/>
      <c r="Q109" s="681"/>
      <c r="R109" s="682"/>
    </row>
    <row r="110" spans="1:18" s="1280" customFormat="1">
      <c r="A110" s="680"/>
      <c r="B110" s="681"/>
      <c r="C110" s="681"/>
      <c r="D110" s="681"/>
      <c r="E110" s="681"/>
      <c r="F110" s="681"/>
      <c r="G110" s="681"/>
      <c r="H110" s="681"/>
      <c r="I110" s="681"/>
      <c r="J110" s="681"/>
      <c r="K110" s="681"/>
      <c r="L110" s="681"/>
      <c r="M110" s="681"/>
      <c r="N110" s="681"/>
      <c r="O110" s="681"/>
      <c r="P110" s="681"/>
      <c r="Q110" s="681"/>
      <c r="R110" s="682"/>
    </row>
    <row r="111" spans="1:18" s="1280" customFormat="1">
      <c r="A111" s="680"/>
      <c r="B111" s="681"/>
      <c r="C111" s="681"/>
      <c r="D111" s="681"/>
      <c r="E111" s="681"/>
      <c r="F111" s="681"/>
      <c r="G111" s="681"/>
      <c r="H111" s="681"/>
      <c r="I111" s="681"/>
      <c r="J111" s="681"/>
      <c r="K111" s="681"/>
      <c r="L111" s="681"/>
      <c r="M111" s="681"/>
      <c r="N111" s="681"/>
      <c r="O111" s="681"/>
      <c r="P111" s="681"/>
      <c r="Q111" s="681"/>
      <c r="R111" s="682"/>
    </row>
    <row r="112" spans="1:18" s="710" customFormat="1">
      <c r="A112" s="2136" t="s">
        <v>851</v>
      </c>
      <c r="B112" s="2137"/>
      <c r="C112" s="2137"/>
      <c r="D112" s="2137"/>
      <c r="E112" s="2137"/>
      <c r="F112" s="2137"/>
      <c r="G112" s="2137"/>
      <c r="H112" s="2137"/>
      <c r="I112" s="2137"/>
      <c r="J112" s="2137"/>
      <c r="K112" s="2137"/>
      <c r="L112" s="2137"/>
      <c r="M112" s="2137"/>
      <c r="N112" s="2137"/>
      <c r="O112" s="2137"/>
      <c r="P112" s="2137"/>
      <c r="Q112" s="2137"/>
      <c r="R112" s="2138"/>
    </row>
    <row r="113" spans="1:18" s="710" customFormat="1">
      <c r="A113" s="1000"/>
      <c r="B113" s="1001"/>
      <c r="C113" s="1001"/>
      <c r="D113" s="1001"/>
      <c r="E113" s="1001"/>
      <c r="F113" s="1001"/>
      <c r="G113" s="1001"/>
      <c r="H113" s="1001"/>
      <c r="I113" s="1001"/>
      <c r="J113" s="1001"/>
      <c r="K113" s="1001"/>
      <c r="L113" s="1001"/>
      <c r="M113" s="1001"/>
      <c r="N113" s="1001"/>
      <c r="O113" s="1001"/>
      <c r="P113" s="1001"/>
      <c r="Q113" s="1001"/>
      <c r="R113" s="1002"/>
    </row>
    <row r="114" spans="1:18" s="710" customFormat="1">
      <c r="A114" s="1000"/>
      <c r="B114" s="1001"/>
      <c r="C114" s="1001"/>
      <c r="D114" s="1001"/>
      <c r="E114" s="1001"/>
      <c r="F114" s="1001"/>
      <c r="G114" s="1001"/>
      <c r="H114" s="1001"/>
      <c r="I114" s="1001"/>
      <c r="J114" s="1001"/>
      <c r="K114" s="1001"/>
      <c r="L114" s="1001"/>
      <c r="M114" s="1001"/>
      <c r="N114" s="1001"/>
      <c r="O114" s="1001"/>
      <c r="P114" s="1001"/>
      <c r="Q114" s="1001"/>
      <c r="R114" s="1002"/>
    </row>
    <row r="115" spans="1:18" s="710" customFormat="1">
      <c r="A115" s="1000"/>
      <c r="B115" s="1001"/>
      <c r="C115" s="1001"/>
      <c r="D115" s="1001"/>
      <c r="E115" s="1001"/>
      <c r="F115" s="1001"/>
      <c r="G115" s="1001"/>
      <c r="H115" s="1001"/>
      <c r="I115" s="1001"/>
      <c r="J115" s="1001"/>
      <c r="K115" s="1001"/>
      <c r="L115" s="1001"/>
      <c r="M115" s="1001"/>
      <c r="N115" s="1001"/>
      <c r="O115" s="1001"/>
      <c r="P115" s="1001"/>
      <c r="Q115" s="1001"/>
      <c r="R115" s="1002"/>
    </row>
    <row r="116" spans="1:18" s="710" customFormat="1">
      <c r="A116" s="1000"/>
      <c r="B116" s="1001"/>
      <c r="C116" s="1001"/>
      <c r="D116" s="1001"/>
      <c r="E116" s="1001"/>
      <c r="F116" s="1001"/>
      <c r="G116" s="1001"/>
      <c r="H116" s="1001"/>
      <c r="I116" s="1001"/>
      <c r="J116" s="1001"/>
      <c r="K116" s="1001"/>
      <c r="L116" s="1001"/>
      <c r="M116" s="1001"/>
      <c r="N116" s="1001"/>
      <c r="O116" s="1001"/>
      <c r="P116" s="1001"/>
      <c r="Q116" s="1001"/>
      <c r="R116" s="1002"/>
    </row>
    <row r="117" spans="1:18" s="710" customFormat="1">
      <c r="A117" s="1000"/>
      <c r="B117" s="1001"/>
      <c r="C117" s="1001"/>
      <c r="D117" s="1001"/>
      <c r="E117" s="1001"/>
      <c r="F117" s="1001"/>
      <c r="G117" s="1001"/>
      <c r="H117" s="1001"/>
      <c r="I117" s="1001"/>
      <c r="J117" s="1001"/>
      <c r="K117" s="1001"/>
      <c r="L117" s="1001"/>
      <c r="M117" s="1001"/>
      <c r="N117" s="1001"/>
      <c r="O117" s="1001"/>
      <c r="P117" s="1001"/>
      <c r="Q117" s="1001"/>
      <c r="R117" s="1002"/>
    </row>
    <row r="118" spans="1:18" s="710" customFormat="1">
      <c r="A118" s="1000"/>
      <c r="B118" s="1001"/>
      <c r="C118" s="1001"/>
      <c r="D118" s="1001"/>
      <c r="E118" s="1001"/>
      <c r="F118" s="1001"/>
      <c r="G118" s="1001"/>
      <c r="H118" s="1001"/>
      <c r="I118" s="1001"/>
      <c r="J118" s="1001"/>
      <c r="K118" s="1001"/>
      <c r="L118" s="1001"/>
      <c r="M118" s="1001"/>
      <c r="N118" s="1001"/>
      <c r="O118" s="1001"/>
      <c r="P118" s="1001"/>
      <c r="Q118" s="1001"/>
      <c r="R118" s="1002"/>
    </row>
    <row r="119" spans="1:18" s="710" customFormat="1">
      <c r="A119" s="1000"/>
      <c r="B119" s="1001"/>
      <c r="C119" s="1001"/>
      <c r="D119" s="1001"/>
      <c r="E119" s="1001"/>
      <c r="F119" s="1001"/>
      <c r="G119" s="1001"/>
      <c r="H119" s="1001"/>
      <c r="I119" s="1001"/>
      <c r="J119" s="1001"/>
      <c r="K119" s="1001"/>
      <c r="L119" s="1001"/>
      <c r="M119" s="1001"/>
      <c r="N119" s="1001"/>
      <c r="O119" s="1001"/>
      <c r="P119" s="1001"/>
      <c r="Q119" s="1001"/>
      <c r="R119" s="1002"/>
    </row>
    <row r="120" spans="1:18" s="710" customFormat="1">
      <c r="A120" s="1000"/>
      <c r="B120" s="1001"/>
      <c r="C120" s="1001"/>
      <c r="D120" s="1001"/>
      <c r="E120" s="1001"/>
      <c r="F120" s="1001"/>
      <c r="G120" s="1001"/>
      <c r="H120" s="1001"/>
      <c r="I120" s="1001"/>
      <c r="J120" s="1001"/>
      <c r="K120" s="1001"/>
      <c r="L120" s="1001"/>
      <c r="M120" s="1001"/>
      <c r="N120" s="1001"/>
      <c r="O120" s="1001"/>
      <c r="P120" s="1001"/>
      <c r="Q120" s="1001"/>
      <c r="R120" s="1002"/>
    </row>
    <row r="121" spans="1:18" s="710" customFormat="1" ht="15">
      <c r="A121" s="1003"/>
      <c r="B121" s="1004"/>
      <c r="C121" s="1004"/>
      <c r="D121" s="1004"/>
      <c r="E121" s="1004"/>
      <c r="F121" s="1004"/>
      <c r="G121" s="1004"/>
      <c r="H121" s="1004"/>
      <c r="I121" s="1004"/>
      <c r="J121" s="1004"/>
      <c r="K121" s="1004"/>
      <c r="L121" s="1004"/>
      <c r="M121" s="1004"/>
      <c r="N121" s="1004"/>
      <c r="O121" s="1004"/>
      <c r="P121" s="1004"/>
      <c r="Q121" s="1004"/>
      <c r="R121" s="1005"/>
    </row>
    <row r="122" spans="1:18" s="710" customFormat="1" ht="15">
      <c r="A122" s="1003"/>
      <c r="B122" s="1004"/>
      <c r="C122" s="1004"/>
      <c r="D122" s="1004"/>
      <c r="E122" s="1004"/>
      <c r="F122" s="1004"/>
      <c r="G122" s="1004"/>
      <c r="H122" s="1004"/>
      <c r="I122" s="1004"/>
      <c r="J122" s="1004"/>
      <c r="K122" s="1004"/>
      <c r="L122" s="1004"/>
      <c r="M122" s="1004"/>
      <c r="N122" s="1004"/>
      <c r="O122" s="1004"/>
      <c r="P122" s="1004"/>
      <c r="Q122" s="1004"/>
      <c r="R122" s="1005"/>
    </row>
    <row r="123" spans="1:18" s="710" customFormat="1" ht="15">
      <c r="A123" s="1003"/>
      <c r="B123" s="1004"/>
      <c r="C123" s="1004"/>
      <c r="D123" s="1004"/>
      <c r="E123" s="1004"/>
      <c r="F123" s="1004"/>
      <c r="G123" s="1004"/>
      <c r="H123" s="1004"/>
      <c r="I123" s="1004"/>
      <c r="J123" s="1004"/>
      <c r="K123" s="1004"/>
      <c r="L123" s="1004"/>
      <c r="M123" s="1004"/>
      <c r="N123" s="1004"/>
      <c r="O123" s="1004"/>
      <c r="P123" s="1004"/>
      <c r="Q123" s="1004"/>
      <c r="R123" s="1005"/>
    </row>
    <row r="124" spans="1:18" s="710" customFormat="1" ht="15">
      <c r="A124" s="1003"/>
      <c r="B124" s="1004"/>
      <c r="C124" s="1004"/>
      <c r="D124" s="1004"/>
      <c r="E124" s="1004"/>
      <c r="F124" s="1004"/>
      <c r="G124" s="1004"/>
      <c r="H124" s="1004"/>
      <c r="I124" s="1004"/>
      <c r="J124" s="1004"/>
      <c r="K124" s="1004"/>
      <c r="L124" s="1004"/>
      <c r="M124" s="1004"/>
      <c r="N124" s="1004"/>
      <c r="O124" s="1004"/>
      <c r="P124" s="1004"/>
      <c r="Q124" s="1004"/>
      <c r="R124" s="1005"/>
    </row>
    <row r="125" spans="1:18" s="710" customFormat="1" ht="15">
      <c r="A125" s="1003"/>
      <c r="B125" s="1004"/>
      <c r="C125" s="1004"/>
      <c r="D125" s="1004"/>
      <c r="E125" s="1004"/>
      <c r="F125" s="1004"/>
      <c r="G125" s="1004"/>
      <c r="H125" s="1004"/>
      <c r="I125" s="1004"/>
      <c r="J125" s="1004"/>
      <c r="K125" s="1004"/>
      <c r="L125" s="1004"/>
      <c r="M125" s="1004"/>
      <c r="N125" s="1004"/>
      <c r="O125" s="1004"/>
      <c r="P125" s="1004"/>
      <c r="Q125" s="1004"/>
      <c r="R125" s="1005"/>
    </row>
    <row r="126" spans="1:18" s="710" customFormat="1" ht="15">
      <c r="A126" s="1003"/>
      <c r="B126" s="1004"/>
      <c r="C126" s="1004"/>
      <c r="D126" s="1004"/>
      <c r="E126" s="1004"/>
      <c r="F126" s="1004"/>
      <c r="G126" s="1004"/>
      <c r="H126" s="1004"/>
      <c r="I126" s="1004"/>
      <c r="J126" s="1004"/>
      <c r="K126" s="1004"/>
      <c r="L126" s="1004"/>
      <c r="M126" s="1004"/>
      <c r="N126" s="1004"/>
      <c r="O126" s="1004"/>
      <c r="P126" s="1004"/>
      <c r="Q126" s="1004"/>
      <c r="R126" s="1005"/>
    </row>
    <row r="127" spans="1:18" s="710" customFormat="1" ht="15">
      <c r="A127" s="1003"/>
      <c r="B127" s="1004"/>
      <c r="C127" s="1004"/>
      <c r="D127" s="1004"/>
      <c r="E127" s="1004"/>
      <c r="F127" s="1004"/>
      <c r="G127" s="1004"/>
      <c r="H127" s="1004"/>
      <c r="I127" s="1004"/>
      <c r="J127" s="1004"/>
      <c r="K127" s="1004"/>
      <c r="L127" s="1004"/>
      <c r="M127" s="1004"/>
      <c r="N127" s="1004"/>
      <c r="O127" s="1004"/>
      <c r="P127" s="1004"/>
      <c r="Q127" s="1004"/>
      <c r="R127" s="1005"/>
    </row>
    <row r="128" spans="1:18" s="710" customFormat="1" ht="15">
      <c r="A128" s="1003"/>
      <c r="B128" s="1004"/>
      <c r="C128" s="1004"/>
      <c r="D128" s="1004"/>
      <c r="E128" s="1004"/>
      <c r="F128" s="1004"/>
      <c r="G128" s="1004"/>
      <c r="H128" s="1004"/>
      <c r="I128" s="1004"/>
      <c r="J128" s="1004"/>
      <c r="K128" s="1004"/>
      <c r="L128" s="1004"/>
      <c r="M128" s="1004"/>
      <c r="N128" s="1004"/>
      <c r="O128" s="1004"/>
      <c r="P128" s="1004"/>
      <c r="Q128" s="1004"/>
      <c r="R128" s="1005"/>
    </row>
    <row r="129" spans="1:18" s="710" customFormat="1" ht="15">
      <c r="A129" s="1003"/>
      <c r="B129" s="1004"/>
      <c r="C129" s="1004"/>
      <c r="D129" s="1004"/>
      <c r="E129" s="1004"/>
      <c r="F129" s="1004"/>
      <c r="G129" s="1004"/>
      <c r="H129" s="1004"/>
      <c r="I129" s="1004"/>
      <c r="J129" s="1004"/>
      <c r="K129" s="1004"/>
      <c r="L129" s="1004"/>
      <c r="M129" s="1004"/>
      <c r="N129" s="1004"/>
      <c r="O129" s="1004"/>
      <c r="P129" s="1004"/>
      <c r="Q129" s="1004"/>
      <c r="R129" s="1005"/>
    </row>
    <row r="130" spans="1:18" ht="15">
      <c r="A130" s="1003"/>
      <c r="B130" s="1004"/>
      <c r="C130" s="1004"/>
      <c r="D130" s="1001"/>
      <c r="E130" s="1001"/>
      <c r="F130" s="1001"/>
      <c r="G130" s="1001"/>
      <c r="H130" s="1001"/>
      <c r="I130" s="1001"/>
      <c r="J130" s="1001"/>
      <c r="K130" s="1001"/>
      <c r="L130" s="1001"/>
      <c r="M130" s="1001"/>
      <c r="N130" s="1001"/>
      <c r="O130" s="1001"/>
      <c r="P130" s="1001"/>
      <c r="Q130" s="1001"/>
      <c r="R130" s="1002"/>
    </row>
    <row r="131" spans="1:18" ht="15">
      <c r="A131" s="1003"/>
      <c r="B131" s="1004"/>
      <c r="C131" s="1004"/>
      <c r="D131" s="1001"/>
      <c r="E131" s="1001"/>
      <c r="F131" s="1001"/>
      <c r="G131" s="1001"/>
      <c r="H131" s="1001"/>
      <c r="I131" s="1001"/>
      <c r="J131" s="1001"/>
      <c r="K131" s="1001"/>
      <c r="L131" s="1001"/>
      <c r="M131" s="1001"/>
      <c r="N131" s="1001"/>
      <c r="O131" s="1001"/>
      <c r="P131" s="1001"/>
      <c r="Q131" s="1001"/>
      <c r="R131" s="1002"/>
    </row>
    <row r="132" spans="1:18" ht="15">
      <c r="A132" s="1003"/>
      <c r="B132" s="1004"/>
      <c r="C132" s="1004"/>
      <c r="D132" s="1001"/>
      <c r="E132" s="1001"/>
      <c r="F132" s="1001"/>
      <c r="G132" s="1001"/>
      <c r="H132" s="1001"/>
      <c r="I132" s="1001"/>
      <c r="J132" s="1001"/>
      <c r="K132" s="1001"/>
      <c r="L132" s="1001"/>
      <c r="M132" s="1001"/>
      <c r="N132" s="1001"/>
      <c r="O132" s="1001"/>
      <c r="P132" s="1001"/>
      <c r="Q132" s="1001"/>
      <c r="R132" s="1002"/>
    </row>
    <row r="133" spans="1:18" ht="15">
      <c r="A133" s="1003"/>
      <c r="B133" s="1004"/>
      <c r="C133" s="1004"/>
      <c r="D133" s="1001"/>
      <c r="E133" s="1001"/>
      <c r="F133" s="1001"/>
      <c r="G133" s="1001"/>
      <c r="H133" s="1001"/>
      <c r="I133" s="1001"/>
      <c r="J133" s="1001"/>
      <c r="K133" s="1001"/>
      <c r="L133" s="1001"/>
      <c r="M133" s="1001"/>
      <c r="N133" s="1001"/>
      <c r="O133" s="1001"/>
      <c r="P133" s="1001"/>
      <c r="Q133" s="1001"/>
      <c r="R133" s="1002"/>
    </row>
    <row r="134" spans="1:18" ht="15">
      <c r="A134" s="1003"/>
      <c r="B134" s="1004"/>
      <c r="C134" s="1004"/>
      <c r="D134" s="1001"/>
      <c r="E134" s="1001"/>
      <c r="F134" s="1001"/>
      <c r="G134" s="1001"/>
      <c r="H134" s="1001"/>
      <c r="I134" s="1001"/>
      <c r="J134" s="1001"/>
      <c r="K134" s="1001"/>
      <c r="L134" s="1001"/>
      <c r="M134" s="1001"/>
      <c r="N134" s="1001"/>
      <c r="O134" s="1001"/>
      <c r="P134" s="1001"/>
      <c r="Q134" s="1001"/>
      <c r="R134" s="1002"/>
    </row>
    <row r="135" spans="1:18" ht="15">
      <c r="A135" s="1006"/>
      <c r="B135" s="1007"/>
      <c r="C135" s="1007"/>
      <c r="D135" s="1008"/>
      <c r="E135" s="1008"/>
      <c r="F135" s="1008"/>
      <c r="G135" s="1008"/>
      <c r="H135" s="1008"/>
      <c r="I135" s="1008"/>
      <c r="J135" s="1008"/>
      <c r="K135" s="1008"/>
      <c r="L135" s="1008"/>
      <c r="M135" s="1008"/>
      <c r="N135" s="1008"/>
      <c r="O135" s="1008"/>
      <c r="P135" s="1008"/>
      <c r="Q135" s="1008"/>
      <c r="R135" s="1009"/>
    </row>
  </sheetData>
  <mergeCells count="12">
    <mergeCell ref="M27:R27"/>
    <mergeCell ref="A37:C37"/>
    <mergeCell ref="O37:R37"/>
    <mergeCell ref="A47:R47"/>
    <mergeCell ref="A7:R7"/>
    <mergeCell ref="A85:R85"/>
    <mergeCell ref="A94:R94"/>
    <mergeCell ref="A67:R67"/>
    <mergeCell ref="D37:N37"/>
    <mergeCell ref="A112:R112"/>
    <mergeCell ref="E58:R58"/>
    <mergeCell ref="A76:R76"/>
  </mergeCells>
  <pageMargins left="0.70866141732283472" right="0.70866141732283472" top="0.74803149606299213" bottom="0.74803149606299213" header="0.31496062992125984" footer="0.31496062992125984"/>
  <pageSetup paperSize="8" scale="59" orientation="portrait" r:id="rId1"/>
  <drawing r:id="rId2"/>
</worksheet>
</file>

<file path=xl/worksheets/sheet20.xml><?xml version="1.0" encoding="utf-8"?>
<worksheet xmlns="http://schemas.openxmlformats.org/spreadsheetml/2006/main" xmlns:r="http://schemas.openxmlformats.org/officeDocument/2006/relationships">
  <sheetPr>
    <tabColor rgb="FF92D050"/>
  </sheetPr>
  <dimension ref="A1:W26"/>
  <sheetViews>
    <sheetView zoomScale="70" zoomScaleNormal="70" workbookViewId="0"/>
  </sheetViews>
  <sheetFormatPr defaultRowHeight="12.75"/>
  <cols>
    <col min="1" max="1" width="96.5" style="120" bestFit="1" customWidth="1"/>
    <col min="2" max="5" width="2.125" style="120" customWidth="1"/>
    <col min="6" max="6" width="7.375" style="120" customWidth="1"/>
    <col min="7" max="7" width="8.5" style="120" bestFit="1" customWidth="1"/>
    <col min="8" max="12" width="7.375" style="120" customWidth="1"/>
    <col min="13" max="20" width="9" style="120"/>
    <col min="21" max="21" width="4" style="1705" customWidth="1"/>
    <col min="22" max="22" width="9" style="120"/>
    <col min="23" max="23" width="9" style="1705"/>
    <col min="24" max="16384" width="9" style="120"/>
  </cols>
  <sheetData>
    <row r="1" spans="1:23" s="36" customFormat="1" ht="15">
      <c r="A1" s="8" t="s">
        <v>1051</v>
      </c>
      <c r="B1" s="23"/>
      <c r="C1" s="23"/>
      <c r="D1" s="23"/>
      <c r="E1" s="23"/>
      <c r="F1" s="23"/>
      <c r="G1" s="23"/>
      <c r="H1" s="23"/>
      <c r="I1" s="23"/>
      <c r="J1" s="23"/>
      <c r="K1" s="23"/>
      <c r="L1" s="23"/>
      <c r="N1" s="1292"/>
      <c r="O1" s="1292"/>
      <c r="P1" s="1292"/>
      <c r="Q1" s="1292"/>
      <c r="R1" s="1292"/>
      <c r="S1" s="1292"/>
      <c r="T1" s="1292"/>
      <c r="U1" s="1292"/>
      <c r="V1" s="1292"/>
      <c r="W1" s="1292"/>
    </row>
    <row r="2" spans="1:23" s="36" customFormat="1" ht="15">
      <c r="A2" s="8" t="str">
        <f>Cover!D13</f>
        <v>[DNO]</v>
      </c>
      <c r="B2" s="119"/>
      <c r="C2" s="119"/>
      <c r="D2" s="119"/>
      <c r="E2" s="119"/>
      <c r="F2" s="1706"/>
      <c r="G2" s="1707"/>
      <c r="H2" s="1707"/>
      <c r="I2" s="1707"/>
      <c r="J2" s="1707"/>
      <c r="K2" s="1707"/>
      <c r="L2" s="1707"/>
      <c r="N2" s="1292"/>
      <c r="O2" s="1292"/>
      <c r="P2" s="1292"/>
      <c r="Q2" s="1292"/>
      <c r="R2" s="1292"/>
      <c r="S2" s="1292"/>
      <c r="T2" s="1292"/>
      <c r="U2" s="1292"/>
      <c r="V2" s="1292"/>
      <c r="W2" s="1292"/>
    </row>
    <row r="3" spans="1:23" s="36" customFormat="1" ht="15">
      <c r="A3" s="8">
        <f>Cover!D15</f>
        <v>2012</v>
      </c>
      <c r="B3" s="2"/>
      <c r="C3" s="2"/>
      <c r="D3" s="2"/>
      <c r="E3" s="2"/>
      <c r="N3" s="1292"/>
      <c r="O3" s="1292"/>
      <c r="P3" s="1292"/>
      <c r="Q3" s="1292"/>
      <c r="R3" s="1292"/>
      <c r="S3" s="1292"/>
      <c r="T3" s="1292"/>
      <c r="U3" s="1292"/>
      <c r="V3" s="1292"/>
      <c r="W3" s="1292"/>
    </row>
    <row r="4" spans="1:23">
      <c r="B4" s="1705"/>
      <c r="C4" s="1705"/>
      <c r="D4" s="1705"/>
      <c r="E4" s="1705"/>
      <c r="L4" s="1159"/>
      <c r="N4" s="1705"/>
      <c r="O4" s="1705"/>
      <c r="P4" s="1705"/>
      <c r="Q4" s="1705"/>
      <c r="R4" s="1705"/>
      <c r="S4" s="1705"/>
      <c r="T4" s="1705"/>
      <c r="V4" s="1705"/>
    </row>
    <row r="5" spans="1:23">
      <c r="B5" s="1705"/>
      <c r="C5" s="1705"/>
      <c r="D5" s="1705"/>
      <c r="E5" s="1705"/>
      <c r="L5" s="1159"/>
      <c r="N5" s="1705"/>
      <c r="O5" s="1705"/>
      <c r="P5" s="1705"/>
      <c r="Q5" s="1705"/>
      <c r="R5" s="1705"/>
      <c r="S5" s="1705"/>
      <c r="T5" s="1705"/>
      <c r="V5" s="1705"/>
    </row>
    <row r="6" spans="1:23">
      <c r="B6" s="1705"/>
      <c r="C6" s="1705"/>
      <c r="D6" s="1705"/>
      <c r="E6" s="1705"/>
      <c r="L6" s="1159"/>
      <c r="N6" s="1705"/>
      <c r="O6" s="1705"/>
      <c r="P6" s="1705"/>
      <c r="Q6" s="1705"/>
      <c r="R6" s="1705"/>
      <c r="S6" s="1705"/>
      <c r="T6" s="1705"/>
      <c r="V6" s="1705"/>
    </row>
    <row r="7" spans="1:23">
      <c r="A7" s="120" t="s">
        <v>1339</v>
      </c>
      <c r="L7" s="1159"/>
      <c r="N7" s="1705"/>
      <c r="O7" s="1705"/>
      <c r="P7" s="1705"/>
      <c r="Q7" s="1705"/>
      <c r="R7" s="1705"/>
      <c r="S7" s="1705"/>
      <c r="T7" s="1705"/>
      <c r="V7" s="1705"/>
    </row>
    <row r="8" spans="1:23">
      <c r="L8" s="1159"/>
      <c r="N8" s="1705"/>
      <c r="O8" s="1705"/>
      <c r="P8" s="1705"/>
      <c r="Q8" s="1705"/>
      <c r="R8" s="1705"/>
      <c r="S8" s="1705"/>
      <c r="T8" s="1705"/>
      <c r="V8" s="1705"/>
    </row>
    <row r="9" spans="1:23">
      <c r="L9" s="1159"/>
      <c r="N9" s="1705"/>
      <c r="O9" s="1705"/>
      <c r="P9" s="1705"/>
      <c r="Q9" s="1705"/>
      <c r="R9" s="1705"/>
      <c r="S9" s="1705"/>
      <c r="T9" s="1705"/>
      <c r="V9" s="1705"/>
    </row>
    <row r="10" spans="1:23">
      <c r="L10" s="1159"/>
      <c r="N10" s="1705"/>
      <c r="O10" s="1705"/>
      <c r="P10" s="1705"/>
      <c r="Q10" s="1705"/>
      <c r="R10" s="1705"/>
      <c r="S10" s="1705"/>
      <c r="T10" s="1705"/>
      <c r="V10" s="1705"/>
    </row>
    <row r="11" spans="1:23">
      <c r="L11" s="1159"/>
      <c r="N11" s="1705"/>
      <c r="O11" s="1705"/>
      <c r="P11" s="1705"/>
      <c r="Q11" s="1705"/>
      <c r="R11" s="1705"/>
      <c r="S11" s="1705"/>
      <c r="T11" s="1705"/>
      <c r="V11" s="1705"/>
    </row>
    <row r="12" spans="1:23">
      <c r="L12" s="1159"/>
      <c r="N12" s="1705"/>
      <c r="O12" s="1705"/>
      <c r="P12" s="1705"/>
      <c r="Q12" s="1705"/>
      <c r="R12" s="1705"/>
      <c r="S12" s="1705"/>
      <c r="T12" s="1705"/>
      <c r="V12" s="1705"/>
    </row>
    <row r="13" spans="1:23">
      <c r="L13" s="1159"/>
      <c r="N13" s="1705"/>
      <c r="O13" s="1705"/>
      <c r="P13" s="1705"/>
      <c r="Q13" s="1705"/>
      <c r="R13" s="1705"/>
      <c r="S13" s="1705"/>
      <c r="T13" s="1705"/>
      <c r="V13" s="1705"/>
    </row>
    <row r="14" spans="1:23">
      <c r="L14" s="1159"/>
      <c r="N14" s="1705"/>
      <c r="O14" s="1705"/>
      <c r="P14" s="1705"/>
      <c r="Q14" s="1705"/>
      <c r="R14" s="1705"/>
      <c r="S14" s="1705"/>
      <c r="T14" s="1705"/>
      <c r="V14" s="1705"/>
    </row>
    <row r="15" spans="1:23">
      <c r="L15" s="1159"/>
      <c r="N15" s="1705"/>
      <c r="O15" s="1705"/>
      <c r="P15" s="1705"/>
      <c r="Q15" s="1705"/>
      <c r="R15" s="1705"/>
      <c r="S15" s="1705"/>
      <c r="T15" s="1705"/>
      <c r="V15" s="1705"/>
    </row>
    <row r="16" spans="1:23">
      <c r="N16" s="1705"/>
      <c r="O16" s="1705"/>
      <c r="P16" s="1705"/>
      <c r="Q16" s="1705"/>
      <c r="R16" s="1705"/>
      <c r="S16" s="1705"/>
      <c r="T16" s="1705"/>
      <c r="V16" s="1705"/>
    </row>
    <row r="17" spans="14:22">
      <c r="N17" s="1705"/>
      <c r="O17" s="1705"/>
      <c r="P17" s="1705"/>
      <c r="Q17" s="1705"/>
      <c r="R17" s="1705"/>
      <c r="S17" s="1705"/>
      <c r="T17" s="1705"/>
      <c r="V17" s="1705"/>
    </row>
    <row r="18" spans="14:22">
      <c r="N18" s="1705"/>
      <c r="O18" s="1705"/>
      <c r="P18" s="1705"/>
      <c r="Q18" s="1705"/>
      <c r="R18" s="1705"/>
      <c r="S18" s="1705"/>
      <c r="T18" s="1705"/>
      <c r="V18" s="1705"/>
    </row>
    <row r="19" spans="14:22">
      <c r="N19" s="1705"/>
      <c r="O19" s="1705"/>
      <c r="P19" s="1705"/>
      <c r="Q19" s="1705"/>
      <c r="R19" s="1705"/>
      <c r="S19" s="1705"/>
      <c r="T19" s="1705"/>
      <c r="V19" s="1705"/>
    </row>
    <row r="20" spans="14:22">
      <c r="N20" s="1705"/>
      <c r="O20" s="1705"/>
      <c r="P20" s="1705"/>
      <c r="Q20" s="1705"/>
      <c r="R20" s="1705"/>
      <c r="S20" s="1705"/>
      <c r="T20" s="1705"/>
      <c r="V20" s="1705"/>
    </row>
    <row r="21" spans="14:22">
      <c r="N21" s="1705"/>
      <c r="O21" s="1705"/>
      <c r="P21" s="1705"/>
      <c r="Q21" s="1705"/>
      <c r="R21" s="1705"/>
      <c r="S21" s="1705"/>
      <c r="T21" s="1705"/>
      <c r="V21" s="1705"/>
    </row>
    <row r="22" spans="14:22">
      <c r="N22" s="1705"/>
      <c r="O22" s="1705"/>
      <c r="P22" s="1705"/>
      <c r="Q22" s="1705"/>
      <c r="R22" s="1705"/>
      <c r="S22" s="1705"/>
      <c r="T22" s="1705"/>
      <c r="V22" s="1705"/>
    </row>
    <row r="23" spans="14:22">
      <c r="N23" s="1705"/>
      <c r="O23" s="1705"/>
      <c r="P23" s="1705"/>
      <c r="Q23" s="1705"/>
      <c r="R23" s="1705"/>
      <c r="S23" s="1705"/>
      <c r="T23" s="1705"/>
      <c r="V23" s="1705"/>
    </row>
    <row r="24" spans="14:22">
      <c r="N24" s="1705"/>
      <c r="O24" s="1705"/>
      <c r="P24" s="1705"/>
      <c r="Q24" s="1705"/>
      <c r="R24" s="1705"/>
      <c r="S24" s="1705"/>
      <c r="T24" s="1705"/>
      <c r="V24" s="1705"/>
    </row>
    <row r="25" spans="14:22">
      <c r="N25" s="1705"/>
      <c r="O25" s="1705"/>
      <c r="P25" s="1705"/>
      <c r="Q25" s="1705"/>
      <c r="R25" s="1705"/>
      <c r="S25" s="1705"/>
      <c r="T25" s="1705"/>
      <c r="V25" s="1705"/>
    </row>
    <row r="26" spans="14:22">
      <c r="N26" s="1705"/>
      <c r="O26" s="1705"/>
      <c r="P26" s="1705"/>
      <c r="Q26" s="1705"/>
      <c r="R26" s="1705"/>
      <c r="S26" s="1705"/>
      <c r="T26" s="1705"/>
      <c r="V26" s="1705"/>
    </row>
  </sheetData>
  <pageMargins left="0.31496062992125984" right="0.11811023622047245" top="0.59055118110236227" bottom="0.35433070866141736" header="0.31496062992125984" footer="0.11811023622047245"/>
  <pageSetup paperSize="8" scale="65" fitToHeight="3" orientation="landscape" r:id="rId1"/>
  <headerFooter>
    <oddHeader>&amp;R&amp;"Verdana,Bold"&amp;14&amp;A</oddHeader>
    <oddFooter>&amp;L&amp;D &amp;T&amp;C&amp;Z&amp;F&amp;R&amp;A</oddFooter>
  </headerFooter>
</worksheet>
</file>

<file path=xl/worksheets/sheet21.xml><?xml version="1.0" encoding="utf-8"?>
<worksheet xmlns="http://schemas.openxmlformats.org/spreadsheetml/2006/main" xmlns:r="http://schemas.openxmlformats.org/officeDocument/2006/relationships">
  <sheetPr codeName="Sheet13">
    <tabColor rgb="FFFFFF00"/>
    <pageSetUpPr fitToPage="1"/>
  </sheetPr>
  <dimension ref="A1:N52"/>
  <sheetViews>
    <sheetView zoomScale="70" zoomScaleNormal="70" workbookViewId="0"/>
  </sheetViews>
  <sheetFormatPr defaultRowHeight="12.75"/>
  <cols>
    <col min="1" max="1" width="38" customWidth="1"/>
    <col min="2" max="2" width="60.125" customWidth="1"/>
    <col min="3" max="3" width="2.125" customWidth="1"/>
    <col min="4" max="4" width="2.125" style="1280" customWidth="1"/>
    <col min="5" max="5" width="2.125" customWidth="1"/>
    <col min="6" max="11" width="7.375" customWidth="1"/>
    <col min="12" max="12" width="7.375" style="174" customWidth="1"/>
  </cols>
  <sheetData>
    <row r="1" spans="1:14" s="23" customFormat="1" ht="15">
      <c r="A1" s="8" t="s">
        <v>1257</v>
      </c>
      <c r="L1" s="170"/>
    </row>
    <row r="2" spans="1:14" s="44" customFormat="1" ht="15">
      <c r="A2" s="8" t="str">
        <f>Cover!D13</f>
        <v>[DNO]</v>
      </c>
      <c r="B2" s="31"/>
      <c r="C2" s="31"/>
      <c r="D2" s="31"/>
      <c r="E2" s="31"/>
    </row>
    <row r="3" spans="1:14" s="33" customFormat="1" ht="15">
      <c r="A3" s="8">
        <f>Cover!D15</f>
        <v>2012</v>
      </c>
      <c r="C3" s="2"/>
      <c r="D3" s="2"/>
      <c r="E3" s="2"/>
    </row>
    <row r="4" spans="1:14" ht="12.75" customHeight="1">
      <c r="A4" s="696"/>
      <c r="B4" s="633"/>
      <c r="F4" s="3">
        <v>2010</v>
      </c>
      <c r="G4" s="3">
        <v>2011</v>
      </c>
      <c r="H4" s="3">
        <v>2012</v>
      </c>
      <c r="I4" s="3">
        <v>2013</v>
      </c>
      <c r="J4" s="3">
        <v>2014</v>
      </c>
      <c r="K4" s="3">
        <v>2015</v>
      </c>
      <c r="L4" s="176" t="s">
        <v>1</v>
      </c>
    </row>
    <row r="5" spans="1:14" s="134" customFormat="1" ht="12.75" customHeight="1">
      <c r="A5" s="1038" t="s">
        <v>914</v>
      </c>
      <c r="B5" s="1035"/>
      <c r="D5" s="1280"/>
      <c r="F5" s="3" t="s">
        <v>0</v>
      </c>
      <c r="G5" s="261"/>
      <c r="H5" s="9"/>
      <c r="I5" s="9" t="s">
        <v>1</v>
      </c>
      <c r="J5" s="9"/>
      <c r="K5" s="262"/>
      <c r="L5" s="74" t="s">
        <v>4</v>
      </c>
    </row>
    <row r="6" spans="1:14" s="134" customFormat="1" ht="12.75" customHeight="1">
      <c r="A6" s="1037" t="s">
        <v>1305</v>
      </c>
      <c r="B6" s="1264" t="s">
        <v>1312</v>
      </c>
      <c r="D6" s="1280"/>
      <c r="F6" s="144">
        <f>'Costs Matrix 2010'!B52+'Costs Matrix 2010'!C52+'Costs Matrix 2010'!D52</f>
        <v>0</v>
      </c>
      <c r="G6" s="144">
        <f>'C1 - Costs Matrix 2011'!B77+'C1 - Costs Matrix 2011'!C77+'C1 - Costs Matrix 2011'!D77</f>
        <v>0</v>
      </c>
      <c r="H6" s="144">
        <f>'C1 - Costs Matrix 2012'!B77+'C1 - Costs Matrix 2012'!C77+'C1 - Costs Matrix 2012'!D77</f>
        <v>0</v>
      </c>
      <c r="I6" s="144">
        <f>'C1 - Costs Matrix 2013'!B77+'C1 - Costs Matrix 2013'!C77+'C1 - Costs Matrix 2013'!D77</f>
        <v>0</v>
      </c>
      <c r="J6" s="144">
        <f>'C1 - Costs Matrix 2014'!B77+'C1 - Costs Matrix 2014'!C77+'C1 - Costs Matrix 2014'!D77</f>
        <v>0</v>
      </c>
      <c r="K6" s="144">
        <f>'C1 - Costs Matrix 2015'!B77+'C1 - Costs Matrix 2015'!C77+'C1 - Costs Matrix 2015'!D77</f>
        <v>0</v>
      </c>
      <c r="L6" s="59">
        <f>SUM(G6:K6)</f>
        <v>0</v>
      </c>
    </row>
    <row r="7" spans="1:14" s="134" customFormat="1" ht="12.75" customHeight="1">
      <c r="A7" s="135" t="s">
        <v>130</v>
      </c>
      <c r="B7" s="135" t="s">
        <v>77</v>
      </c>
      <c r="D7" s="1280"/>
      <c r="F7" s="144">
        <f>'CV1 - Diversions'!N15</f>
        <v>0</v>
      </c>
      <c r="G7" s="144">
        <f>'CV1 - Diversions'!O15</f>
        <v>0</v>
      </c>
      <c r="H7" s="144">
        <f>'CV1 - Diversions'!P15</f>
        <v>0</v>
      </c>
      <c r="I7" s="144">
        <f>'CV1 - Diversions'!Q15</f>
        <v>0</v>
      </c>
      <c r="J7" s="144">
        <f>'CV1 - Diversions'!R15</f>
        <v>0</v>
      </c>
      <c r="K7" s="144">
        <f>'CV1 - Diversions'!S15</f>
        <v>0</v>
      </c>
      <c r="L7" s="59">
        <f t="shared" ref="L7:L25" si="0">SUM(G7:K7)</f>
        <v>0</v>
      </c>
      <c r="N7" s="696"/>
    </row>
    <row r="8" spans="1:14" s="134" customFormat="1" ht="12.75" customHeight="1">
      <c r="A8" s="135" t="s">
        <v>130</v>
      </c>
      <c r="B8" s="135" t="s">
        <v>78</v>
      </c>
      <c r="D8" s="1280"/>
      <c r="F8" s="144">
        <f>'CV1 - Diversions'!N20</f>
        <v>0</v>
      </c>
      <c r="G8" s="144">
        <f>'CV1 - Diversions'!O20</f>
        <v>0</v>
      </c>
      <c r="H8" s="144">
        <f>'CV1 - Diversions'!P20</f>
        <v>0</v>
      </c>
      <c r="I8" s="144">
        <f>'CV1 - Diversions'!Q20</f>
        <v>0</v>
      </c>
      <c r="J8" s="144">
        <f>'CV1 - Diversions'!R20</f>
        <v>0</v>
      </c>
      <c r="K8" s="144">
        <f>'CV1 - Diversions'!S20</f>
        <v>0</v>
      </c>
      <c r="L8" s="59">
        <f t="shared" si="0"/>
        <v>0</v>
      </c>
    </row>
    <row r="9" spans="1:14" s="134" customFormat="1" ht="12.75" customHeight="1">
      <c r="A9" s="135" t="s">
        <v>130</v>
      </c>
      <c r="B9" s="135" t="s">
        <v>167</v>
      </c>
      <c r="D9" s="1280"/>
      <c r="F9" s="144">
        <f>'CV1 - Diversions'!N10</f>
        <v>0</v>
      </c>
      <c r="G9" s="144">
        <f>'CV1 - Diversions'!O10</f>
        <v>0</v>
      </c>
      <c r="H9" s="144">
        <f>'CV1 - Diversions'!P10</f>
        <v>0</v>
      </c>
      <c r="I9" s="144">
        <f>'CV1 - Diversions'!Q10</f>
        <v>0</v>
      </c>
      <c r="J9" s="144">
        <f>'CV1 - Diversions'!R10</f>
        <v>0</v>
      </c>
      <c r="K9" s="144">
        <f>'CV1 - Diversions'!S10</f>
        <v>0</v>
      </c>
      <c r="L9" s="59">
        <f t="shared" si="0"/>
        <v>0</v>
      </c>
    </row>
    <row r="10" spans="1:14" s="134" customFormat="1" ht="12.75" customHeight="1">
      <c r="A10" s="135" t="s">
        <v>130</v>
      </c>
      <c r="B10" s="135" t="s">
        <v>79</v>
      </c>
      <c r="D10" s="1280"/>
      <c r="F10" s="144">
        <f>'C12 - Reinforcements &amp; DSM'!F12</f>
        <v>0</v>
      </c>
      <c r="G10" s="144">
        <f>'C12 - Reinforcements &amp; DSM'!G12</f>
        <v>0</v>
      </c>
      <c r="H10" s="144">
        <f>'C12 - Reinforcements &amp; DSM'!H12</f>
        <v>0</v>
      </c>
      <c r="I10" s="144">
        <f>'C12 - Reinforcements &amp; DSM'!I12</f>
        <v>0</v>
      </c>
      <c r="J10" s="144">
        <f>'C12 - Reinforcements &amp; DSM'!J12</f>
        <v>0</v>
      </c>
      <c r="K10" s="144">
        <f>'C12 - Reinforcements &amp; DSM'!K12</f>
        <v>0</v>
      </c>
      <c r="L10" s="59">
        <f t="shared" si="0"/>
        <v>0</v>
      </c>
    </row>
    <row r="11" spans="1:14" s="134" customFormat="1" ht="12.75" customHeight="1">
      <c r="A11" s="135" t="s">
        <v>130</v>
      </c>
      <c r="B11" s="135" t="s">
        <v>136</v>
      </c>
      <c r="D11" s="1280"/>
      <c r="F11" s="144">
        <f>'C12 - Reinforcements &amp; DSM'!F61</f>
        <v>0</v>
      </c>
      <c r="G11" s="144">
        <f>'C12 - Reinforcements &amp; DSM'!G61</f>
        <v>0</v>
      </c>
      <c r="H11" s="144">
        <f>'C12 - Reinforcements &amp; DSM'!H61</f>
        <v>0</v>
      </c>
      <c r="I11" s="144">
        <f>'C12 - Reinforcements &amp; DSM'!I61</f>
        <v>0</v>
      </c>
      <c r="J11" s="144">
        <f>'C12 - Reinforcements &amp; DSM'!J61</f>
        <v>0</v>
      </c>
      <c r="K11" s="144">
        <f>'C12 - Reinforcements &amp; DSM'!K61</f>
        <v>0</v>
      </c>
      <c r="L11" s="59">
        <f t="shared" si="0"/>
        <v>0</v>
      </c>
    </row>
    <row r="12" spans="1:14" s="134" customFormat="1" ht="12.75" customHeight="1">
      <c r="A12" s="135" t="s">
        <v>130</v>
      </c>
      <c r="B12" s="135" t="s">
        <v>75</v>
      </c>
      <c r="D12" s="1280"/>
      <c r="F12" s="144">
        <f>'C12 - Reinforcements &amp; DSM'!F36</f>
        <v>0</v>
      </c>
      <c r="G12" s="144">
        <f>'C12 - Reinforcements &amp; DSM'!G36</f>
        <v>0</v>
      </c>
      <c r="H12" s="144">
        <f>'C12 - Reinforcements &amp; DSM'!H36</f>
        <v>0</v>
      </c>
      <c r="I12" s="144">
        <f>'C12 - Reinforcements &amp; DSM'!I36</f>
        <v>0</v>
      </c>
      <c r="J12" s="144">
        <f>'C12 - Reinforcements &amp; DSM'!J36</f>
        <v>0</v>
      </c>
      <c r="K12" s="144">
        <f>'C12 - Reinforcements &amp; DSM'!K36</f>
        <v>0</v>
      </c>
      <c r="L12" s="59">
        <f t="shared" si="0"/>
        <v>0</v>
      </c>
    </row>
    <row r="13" spans="1:14" s="134" customFormat="1" ht="12.75" customHeight="1">
      <c r="A13" s="135" t="s">
        <v>130</v>
      </c>
      <c r="B13" s="135" t="s">
        <v>124</v>
      </c>
      <c r="D13" s="1280"/>
      <c r="F13" s="144">
        <f>'CV2 - ESQCR'!N46</f>
        <v>0</v>
      </c>
      <c r="G13" s="144">
        <f>'CV2 - ESQCR'!O46</f>
        <v>0</v>
      </c>
      <c r="H13" s="144">
        <f>'CV2 - ESQCR'!P46</f>
        <v>0</v>
      </c>
      <c r="I13" s="144">
        <f>'CV2 - ESQCR'!Q46</f>
        <v>0</v>
      </c>
      <c r="J13" s="144">
        <f>'CV2 - ESQCR'!R46</f>
        <v>0</v>
      </c>
      <c r="K13" s="144">
        <f>'CV2 - ESQCR'!S46</f>
        <v>0</v>
      </c>
      <c r="L13" s="59">
        <f t="shared" si="0"/>
        <v>0</v>
      </c>
    </row>
    <row r="14" spans="1:14" s="134" customFormat="1" ht="12.75" customHeight="1">
      <c r="A14" s="135" t="s">
        <v>130</v>
      </c>
      <c r="B14" s="1037" t="s">
        <v>76</v>
      </c>
      <c r="D14" s="1280"/>
      <c r="F14" s="144">
        <f>'CV3 - Asset Replacement'!N107+'CV5 - Refurbishment'!N45+'CV6 - Civil Works'!N39</f>
        <v>0</v>
      </c>
      <c r="G14" s="144">
        <f>'CV3 - Asset Replacement'!O107+'CV5 - Refurbishment'!O45+'CV6 - Civil Works'!O39</f>
        <v>0</v>
      </c>
      <c r="H14" s="144">
        <f>'CV3 - Asset Replacement'!P107+'CV5 - Refurbishment'!P45+'CV6 - Civil Works'!P39</f>
        <v>0</v>
      </c>
      <c r="I14" s="144">
        <f>'CV3 - Asset Replacement'!Q107+'CV5 - Refurbishment'!Q45+'CV6 - Civil Works'!Q39</f>
        <v>0</v>
      </c>
      <c r="J14" s="144">
        <f>'CV3 - Asset Replacement'!R107+'CV5 - Refurbishment'!R45+'CV6 - Civil Works'!R39</f>
        <v>0</v>
      </c>
      <c r="K14" s="144">
        <f>'CV3 - Asset Replacement'!S107+'CV5 - Refurbishment'!S45+'CV6 - Civil Works'!S39</f>
        <v>0</v>
      </c>
      <c r="L14" s="59">
        <f t="shared" si="0"/>
        <v>0</v>
      </c>
    </row>
    <row r="15" spans="1:14" s="134" customFormat="1" ht="12.75" customHeight="1">
      <c r="A15" s="135" t="s">
        <v>130</v>
      </c>
      <c r="B15" s="687" t="s">
        <v>125</v>
      </c>
      <c r="D15" s="1280"/>
      <c r="F15" s="144">
        <f>'C14 - Operational IT &amp; Telecoms'!F9</f>
        <v>0</v>
      </c>
      <c r="G15" s="144">
        <f>'C14 - Operational IT &amp; Telecoms'!G9</f>
        <v>0</v>
      </c>
      <c r="H15" s="144">
        <f>'C14 - Operational IT &amp; Telecoms'!H9</f>
        <v>0</v>
      </c>
      <c r="I15" s="144">
        <f>'C14 - Operational IT &amp; Telecoms'!I9</f>
        <v>0</v>
      </c>
      <c r="J15" s="144">
        <f>'C14 - Operational IT &amp; Telecoms'!J9</f>
        <v>0</v>
      </c>
      <c r="K15" s="144">
        <f>'C14 - Operational IT &amp; Telecoms'!K9</f>
        <v>0</v>
      </c>
      <c r="L15" s="59">
        <f t="shared" si="0"/>
        <v>0</v>
      </c>
    </row>
    <row r="16" spans="1:14" s="134" customFormat="1" ht="12.75" customHeight="1">
      <c r="A16" s="135" t="s">
        <v>130</v>
      </c>
      <c r="B16" s="135" t="s">
        <v>83</v>
      </c>
      <c r="D16" s="1280"/>
      <c r="F16" s="144">
        <f>'CV8 - Legal &amp; Safety'!N18</f>
        <v>0</v>
      </c>
      <c r="G16" s="144">
        <f>'CV8 - Legal &amp; Safety'!O18</f>
        <v>0</v>
      </c>
      <c r="H16" s="144">
        <f>'CV8 - Legal &amp; Safety'!P18</f>
        <v>0</v>
      </c>
      <c r="I16" s="144">
        <f>'CV8 - Legal &amp; Safety'!Q18</f>
        <v>0</v>
      </c>
      <c r="J16" s="144">
        <f>'CV8 - Legal &amp; Safety'!R18</f>
        <v>0</v>
      </c>
      <c r="K16" s="144">
        <f>'CV8 - Legal &amp; Safety'!S18</f>
        <v>0</v>
      </c>
      <c r="L16" s="59">
        <f>SUM(G16:K16)</f>
        <v>0</v>
      </c>
    </row>
    <row r="17" spans="1:12" s="1280" customFormat="1" ht="12.75" customHeight="1">
      <c r="A17" s="1037" t="s">
        <v>130</v>
      </c>
      <c r="B17" s="1037" t="s">
        <v>370</v>
      </c>
      <c r="F17" s="144">
        <f>'C15 - QoS &amp; WSC'!F20</f>
        <v>0</v>
      </c>
      <c r="G17" s="144">
        <f>'C15 - QoS &amp; WSC'!G20</f>
        <v>0</v>
      </c>
      <c r="H17" s="144">
        <f>'C15 - QoS &amp; WSC'!H20</f>
        <v>0</v>
      </c>
      <c r="I17" s="144">
        <f>'C15 - QoS &amp; WSC'!I20</f>
        <v>0</v>
      </c>
      <c r="J17" s="144">
        <f>'C15 - QoS &amp; WSC'!J20</f>
        <v>0</v>
      </c>
      <c r="K17" s="144">
        <f>'C15 - QoS &amp; WSC'!K20</f>
        <v>0</v>
      </c>
      <c r="L17" s="59">
        <f t="shared" ref="L17:L20" si="1">SUM(G17:K17)</f>
        <v>0</v>
      </c>
    </row>
    <row r="18" spans="1:12" s="691" customFormat="1" ht="12.75" customHeight="1">
      <c r="A18" s="687" t="s">
        <v>130</v>
      </c>
      <c r="B18" s="687" t="s">
        <v>80</v>
      </c>
      <c r="D18" s="1280"/>
      <c r="F18" s="144">
        <f>'CV9 - High Value Proj (Scheme)'!H17</f>
        <v>0</v>
      </c>
      <c r="G18" s="144">
        <f>'CV9 - High Value Proj (Scheme)'!I17</f>
        <v>0</v>
      </c>
      <c r="H18" s="144">
        <f>'CV9 - High Value Proj (Scheme)'!J17</f>
        <v>0</v>
      </c>
      <c r="I18" s="144">
        <f>'CV9 - High Value Proj (Scheme)'!K17</f>
        <v>0</v>
      </c>
      <c r="J18" s="144">
        <f>'CV9 - High Value Proj (Scheme)'!L17</f>
        <v>0</v>
      </c>
      <c r="K18" s="144">
        <f>'CV9 - High Value Proj (Scheme)'!M17</f>
        <v>0</v>
      </c>
      <c r="L18" s="59">
        <f t="shared" si="1"/>
        <v>0</v>
      </c>
    </row>
    <row r="19" spans="1:12" s="134" customFormat="1" ht="12.75" customHeight="1">
      <c r="A19" s="56" t="s">
        <v>290</v>
      </c>
      <c r="B19" s="1037" t="s">
        <v>1105</v>
      </c>
      <c r="D19" s="1280"/>
      <c r="F19" s="144">
        <f>'CV10 - BT21CN'!N9</f>
        <v>0</v>
      </c>
      <c r="G19" s="144">
        <f>'CV10 - BT21CN'!O9</f>
        <v>0</v>
      </c>
      <c r="H19" s="144">
        <f>'CV10 - BT21CN'!P9</f>
        <v>0</v>
      </c>
      <c r="I19" s="144">
        <f>'CV10 - BT21CN'!Q9</f>
        <v>0</v>
      </c>
      <c r="J19" s="144">
        <f>'CV10 - BT21CN'!R9</f>
        <v>0</v>
      </c>
      <c r="K19" s="144">
        <f>'CV10 - BT21CN'!S9</f>
        <v>0</v>
      </c>
      <c r="L19" s="59">
        <f t="shared" si="1"/>
        <v>0</v>
      </c>
    </row>
    <row r="20" spans="1:12" s="134" customFormat="1" ht="12.75" customHeight="1">
      <c r="A20" s="56" t="s">
        <v>290</v>
      </c>
      <c r="B20" s="56" t="s">
        <v>121</v>
      </c>
      <c r="D20" s="1280"/>
      <c r="F20" s="144">
        <f>'CV11 - Flood mitigation'!N40</f>
        <v>0</v>
      </c>
      <c r="G20" s="144">
        <f>'CV11 - Flood mitigation'!O40</f>
        <v>0</v>
      </c>
      <c r="H20" s="144">
        <f>'CV11 - Flood mitigation'!P40</f>
        <v>0</v>
      </c>
      <c r="I20" s="144">
        <f>'CV11 - Flood mitigation'!Q40</f>
        <v>0</v>
      </c>
      <c r="J20" s="144">
        <f>'CV11 - Flood mitigation'!R40</f>
        <v>0</v>
      </c>
      <c r="K20" s="144">
        <f>'CV11 - Flood mitigation'!S40</f>
        <v>0</v>
      </c>
      <c r="L20" s="59">
        <f t="shared" si="1"/>
        <v>0</v>
      </c>
    </row>
    <row r="21" spans="1:12" s="134" customFormat="1" ht="12.75" customHeight="1">
      <c r="A21" s="56" t="s">
        <v>290</v>
      </c>
      <c r="B21" s="56" t="s">
        <v>84</v>
      </c>
      <c r="D21" s="1280"/>
      <c r="F21" s="144">
        <f>'CV12 - Environmental Reporting'!N21</f>
        <v>0</v>
      </c>
      <c r="G21" s="144">
        <f>'CV12 - Environmental Reporting'!O21</f>
        <v>0</v>
      </c>
      <c r="H21" s="144">
        <f>'CV12 - Environmental Reporting'!P21</f>
        <v>0</v>
      </c>
      <c r="I21" s="144">
        <f>'CV12 - Environmental Reporting'!Q21</f>
        <v>0</v>
      </c>
      <c r="J21" s="144">
        <f>'CV12 - Environmental Reporting'!R21</f>
        <v>0</v>
      </c>
      <c r="K21" s="144">
        <f>'CV12 - Environmental Reporting'!S21</f>
        <v>0</v>
      </c>
      <c r="L21" s="59">
        <f>SUM(G21:K21)</f>
        <v>0</v>
      </c>
    </row>
    <row r="22" spans="1:12" s="134" customFormat="1" ht="12.75" customHeight="1">
      <c r="A22" s="1037" t="s">
        <v>131</v>
      </c>
      <c r="B22" s="56" t="s">
        <v>122</v>
      </c>
      <c r="D22" s="1280"/>
      <c r="F22" s="144">
        <f>'C18 - HILP '!F46</f>
        <v>0</v>
      </c>
      <c r="G22" s="144">
        <f>'C18 - HILP '!G46</f>
        <v>0</v>
      </c>
      <c r="H22" s="144">
        <f>'C18 - HILP '!H46</f>
        <v>0</v>
      </c>
      <c r="I22" s="144">
        <f>'C18 - HILP '!I46</f>
        <v>0</v>
      </c>
      <c r="J22" s="144">
        <f>'C18 - HILP '!J46</f>
        <v>0</v>
      </c>
      <c r="K22" s="144">
        <f>'C18 - HILP '!K46</f>
        <v>0</v>
      </c>
      <c r="L22" s="59">
        <f t="shared" si="0"/>
        <v>0</v>
      </c>
    </row>
    <row r="23" spans="1:12" s="134" customFormat="1" ht="12.75" customHeight="1">
      <c r="A23" s="56" t="s">
        <v>131</v>
      </c>
      <c r="B23" s="56" t="s">
        <v>113</v>
      </c>
      <c r="D23" s="1280"/>
      <c r="F23" s="144">
        <f>'C19 - CNI'!F46</f>
        <v>0</v>
      </c>
      <c r="G23" s="144">
        <f>'C19 - CNI'!G46</f>
        <v>0</v>
      </c>
      <c r="H23" s="144">
        <f>'C19 - CNI'!H46</f>
        <v>0</v>
      </c>
      <c r="I23" s="144">
        <f>'C19 - CNI'!I46</f>
        <v>0</v>
      </c>
      <c r="J23" s="144">
        <f>'C19 - CNI'!J46</f>
        <v>0</v>
      </c>
      <c r="K23" s="144">
        <f>'C19 - CNI'!K46</f>
        <v>0</v>
      </c>
      <c r="L23" s="59">
        <f t="shared" si="0"/>
        <v>0</v>
      </c>
    </row>
    <row r="24" spans="1:12" s="134" customFormat="1" ht="12.75" customHeight="1">
      <c r="A24" s="56" t="s">
        <v>131</v>
      </c>
      <c r="B24" s="56" t="s">
        <v>85</v>
      </c>
      <c r="D24" s="1280"/>
      <c r="F24" s="144">
        <f>'CV18 - Black Start'!N41</f>
        <v>0</v>
      </c>
      <c r="G24" s="144">
        <f>'CV18 - Black Start'!O41</f>
        <v>0</v>
      </c>
      <c r="H24" s="144">
        <f>'CV18 - Black Start'!P41</f>
        <v>0</v>
      </c>
      <c r="I24" s="144">
        <f>'CV18 - Black Start'!Q41</f>
        <v>0</v>
      </c>
      <c r="J24" s="144">
        <f>'CV18 - Black Start'!R41</f>
        <v>0</v>
      </c>
      <c r="K24" s="144">
        <f>'CV18 - Black Start'!S41</f>
        <v>0</v>
      </c>
      <c r="L24" s="59">
        <f t="shared" si="0"/>
        <v>0</v>
      </c>
    </row>
    <row r="25" spans="1:12" s="134" customFormat="1" ht="12.75" customHeight="1">
      <c r="A25" s="1037" t="s">
        <v>228</v>
      </c>
      <c r="B25" s="56" t="s">
        <v>1626</v>
      </c>
      <c r="D25" s="1280"/>
      <c r="F25" s="144">
        <f>'CV7 - Undergrounding Des Areas'!N25</f>
        <v>0</v>
      </c>
      <c r="G25" s="144">
        <f>'CV7 - Undergrounding Des Areas'!O25</f>
        <v>0</v>
      </c>
      <c r="H25" s="144">
        <f>'CV7 - Undergrounding Des Areas'!P25</f>
        <v>0</v>
      </c>
      <c r="I25" s="144">
        <f>'CV7 - Undergrounding Des Areas'!Q25</f>
        <v>0</v>
      </c>
      <c r="J25" s="144">
        <f>'CV7 - Undergrounding Des Areas'!R25</f>
        <v>0</v>
      </c>
      <c r="K25" s="144">
        <f>'CV7 - Undergrounding Des Areas'!S25</f>
        <v>0</v>
      </c>
      <c r="L25" s="59">
        <f t="shared" si="0"/>
        <v>0</v>
      </c>
    </row>
    <row r="26" spans="1:12" s="134" customFormat="1" ht="12.75" customHeight="1">
      <c r="A26" s="56" t="s">
        <v>228</v>
      </c>
      <c r="B26" s="56" t="s">
        <v>160</v>
      </c>
      <c r="D26" s="1280"/>
      <c r="F26" s="144">
        <f>'C15 - QoS &amp; WSC'!F32</f>
        <v>0</v>
      </c>
      <c r="G26" s="144">
        <f>'C15 - QoS &amp; WSC'!G32</f>
        <v>0</v>
      </c>
      <c r="H26" s="144">
        <f>'C15 - QoS &amp; WSC'!H32</f>
        <v>0</v>
      </c>
      <c r="I26" s="144">
        <f>'C15 - QoS &amp; WSC'!I32</f>
        <v>0</v>
      </c>
      <c r="J26" s="144">
        <f>'C15 - QoS &amp; WSC'!J32</f>
        <v>0</v>
      </c>
      <c r="K26" s="144">
        <f>'C15 - QoS &amp; WSC'!K32</f>
        <v>0</v>
      </c>
      <c r="L26" s="59">
        <f>SUM(G26:K26)</f>
        <v>0</v>
      </c>
    </row>
    <row r="27" spans="1:12" s="139" customFormat="1" ht="12.75" customHeight="1">
      <c r="A27" s="138" t="s">
        <v>2</v>
      </c>
      <c r="B27" s="134"/>
      <c r="F27" s="62">
        <f t="shared" ref="F27:L27" si="2">SUM(F6:F26)</f>
        <v>0</v>
      </c>
      <c r="G27" s="62">
        <f t="shared" si="2"/>
        <v>0</v>
      </c>
      <c r="H27" s="62">
        <f t="shared" si="2"/>
        <v>0</v>
      </c>
      <c r="I27" s="62">
        <f t="shared" si="2"/>
        <v>0</v>
      </c>
      <c r="J27" s="62">
        <f t="shared" si="2"/>
        <v>0</v>
      </c>
      <c r="K27" s="62">
        <f t="shared" si="2"/>
        <v>0</v>
      </c>
      <c r="L27" s="62">
        <f t="shared" si="2"/>
        <v>0</v>
      </c>
    </row>
    <row r="28" spans="1:12" s="225" customFormat="1" ht="12.75" customHeight="1">
      <c r="A28" s="81"/>
      <c r="B28" s="73"/>
      <c r="F28" s="113"/>
      <c r="G28" s="113"/>
      <c r="H28" s="113"/>
      <c r="I28" s="113"/>
      <c r="J28" s="113"/>
      <c r="K28" s="113"/>
      <c r="L28" s="113"/>
    </row>
    <row r="29" spans="1:12" s="225" customFormat="1" ht="12.75" customHeight="1">
      <c r="A29" s="617" t="s">
        <v>234</v>
      </c>
      <c r="B29" s="73"/>
      <c r="F29" s="113"/>
      <c r="G29" s="113"/>
      <c r="H29" s="113"/>
      <c r="I29" s="113"/>
      <c r="J29" s="113"/>
      <c r="K29" s="113"/>
      <c r="L29" s="113"/>
    </row>
    <row r="30" spans="1:12" s="139" customFormat="1" ht="12.75" customHeight="1">
      <c r="A30" s="135" t="s">
        <v>304</v>
      </c>
      <c r="B30" s="134"/>
      <c r="F30" s="184">
        <f>F6</f>
        <v>0</v>
      </c>
      <c r="G30" s="184">
        <f>G6</f>
        <v>0</v>
      </c>
      <c r="H30" s="1016">
        <f t="shared" ref="H30:K30" si="3">H6</f>
        <v>0</v>
      </c>
      <c r="I30" s="1016">
        <f t="shared" si="3"/>
        <v>0</v>
      </c>
      <c r="J30" s="1016">
        <f t="shared" si="3"/>
        <v>0</v>
      </c>
      <c r="K30" s="1016">
        <f t="shared" si="3"/>
        <v>0</v>
      </c>
      <c r="L30" s="59">
        <f>SUM(G30:K30)</f>
        <v>0</v>
      </c>
    </row>
    <row r="31" spans="1:12" s="139" customFormat="1" ht="12.75" customHeight="1">
      <c r="A31" s="135" t="s">
        <v>130</v>
      </c>
      <c r="B31" s="134"/>
      <c r="F31" s="184">
        <f>SUM(F7:F18)</f>
        <v>0</v>
      </c>
      <c r="G31" s="184">
        <f>SUM(G7:G18)</f>
        <v>0</v>
      </c>
      <c r="H31" s="1016">
        <f t="shared" ref="H31:K31" si="4">SUM(H7:H18)</f>
        <v>0</v>
      </c>
      <c r="I31" s="1016">
        <f t="shared" si="4"/>
        <v>0</v>
      </c>
      <c r="J31" s="1016">
        <f t="shared" si="4"/>
        <v>0</v>
      </c>
      <c r="K31" s="1016">
        <f t="shared" si="4"/>
        <v>0</v>
      </c>
      <c r="L31" s="59">
        <f>SUM(G31:K31)</f>
        <v>0</v>
      </c>
    </row>
    <row r="32" spans="1:12" s="139" customFormat="1" ht="12.75" customHeight="1">
      <c r="A32" s="56" t="s">
        <v>290</v>
      </c>
      <c r="B32" s="134"/>
      <c r="F32" s="184">
        <f>SUM(F19:F21)</f>
        <v>0</v>
      </c>
      <c r="G32" s="184">
        <f>SUM(G19:G21)</f>
        <v>0</v>
      </c>
      <c r="H32" s="1016">
        <f t="shared" ref="H32:K32" si="5">SUM(H19:H21)</f>
        <v>0</v>
      </c>
      <c r="I32" s="1016">
        <f t="shared" si="5"/>
        <v>0</v>
      </c>
      <c r="J32" s="1016">
        <f t="shared" si="5"/>
        <v>0</v>
      </c>
      <c r="K32" s="1016">
        <f t="shared" si="5"/>
        <v>0</v>
      </c>
      <c r="L32" s="59">
        <f>SUM(G32:K32)</f>
        <v>0</v>
      </c>
    </row>
    <row r="33" spans="1:14" s="139" customFormat="1" ht="12.75" customHeight="1">
      <c r="A33" s="56" t="s">
        <v>131</v>
      </c>
      <c r="B33" s="134"/>
      <c r="F33" s="184">
        <f>SUM(F22:F24)</f>
        <v>0</v>
      </c>
      <c r="G33" s="184">
        <f>SUM(G22:G24)</f>
        <v>0</v>
      </c>
      <c r="H33" s="1016">
        <f t="shared" ref="H33:K33" si="6">SUM(H22:H24)</f>
        <v>0</v>
      </c>
      <c r="I33" s="1016">
        <f t="shared" si="6"/>
        <v>0</v>
      </c>
      <c r="J33" s="1016">
        <f t="shared" si="6"/>
        <v>0</v>
      </c>
      <c r="K33" s="1016">
        <f t="shared" si="6"/>
        <v>0</v>
      </c>
      <c r="L33" s="59">
        <f>SUM(G33:K33)</f>
        <v>0</v>
      </c>
    </row>
    <row r="34" spans="1:14" s="139" customFormat="1" ht="12.75" customHeight="1">
      <c r="A34" s="56" t="s">
        <v>228</v>
      </c>
      <c r="B34" s="134"/>
      <c r="F34" s="184">
        <f>SUM(F25:F26)</f>
        <v>0</v>
      </c>
      <c r="G34" s="184">
        <f>SUM(G25:G26)</f>
        <v>0</v>
      </c>
      <c r="H34" s="1016">
        <f t="shared" ref="H34:K34" si="7">SUM(H25:H26)</f>
        <v>0</v>
      </c>
      <c r="I34" s="1016">
        <f t="shared" si="7"/>
        <v>0</v>
      </c>
      <c r="J34" s="1016">
        <f t="shared" si="7"/>
        <v>0</v>
      </c>
      <c r="K34" s="1016">
        <f t="shared" si="7"/>
        <v>0</v>
      </c>
      <c r="L34" s="59">
        <f>SUM(G34:K34)</f>
        <v>0</v>
      </c>
    </row>
    <row r="35" spans="1:14" s="139" customFormat="1" ht="12.75" customHeight="1">
      <c r="A35" s="138" t="s">
        <v>2</v>
      </c>
      <c r="B35" s="134"/>
      <c r="F35" s="62">
        <f>SUM(F30:F34)</f>
        <v>0</v>
      </c>
      <c r="G35" s="62">
        <f>SUM(G30:G34)</f>
        <v>0</v>
      </c>
      <c r="H35" s="1039">
        <f t="shared" ref="H35:K35" si="8">SUM(H30:H34)</f>
        <v>0</v>
      </c>
      <c r="I35" s="1039">
        <f t="shared" si="8"/>
        <v>0</v>
      </c>
      <c r="J35" s="1039">
        <f t="shared" si="8"/>
        <v>0</v>
      </c>
      <c r="K35" s="1039">
        <f t="shared" si="8"/>
        <v>0</v>
      </c>
      <c r="L35" s="62">
        <f>SUM(L30:L34)</f>
        <v>0</v>
      </c>
      <c r="N35" s="696"/>
    </row>
    <row r="36" spans="1:14" s="134" customFormat="1" ht="12.75" customHeight="1">
      <c r="D36" s="1280"/>
      <c r="L36" s="174"/>
    </row>
    <row r="37" spans="1:14" s="174" customFormat="1" ht="12.75" customHeight="1">
      <c r="A37" s="1147" t="s">
        <v>937</v>
      </c>
      <c r="B37" s="181"/>
      <c r="C37" s="181"/>
      <c r="D37" s="181"/>
      <c r="E37" s="224"/>
      <c r="F37" s="180"/>
      <c r="G37" s="180"/>
      <c r="H37" s="180"/>
      <c r="I37" s="180"/>
      <c r="J37" s="180"/>
      <c r="K37" s="180"/>
      <c r="L37" s="1157"/>
    </row>
    <row r="38" spans="1:14" s="174" customFormat="1" ht="12.75" customHeight="1">
      <c r="A38" s="238" t="s">
        <v>938</v>
      </c>
      <c r="B38" s="181"/>
      <c r="C38" s="181"/>
      <c r="D38" s="181"/>
      <c r="E38" s="224"/>
      <c r="F38" s="180" t="str">
        <f>IF(ABS(F31-'Costs Matrix 2010'!M52)&lt;0.1,"OK","ERROR")</f>
        <v>OK</v>
      </c>
      <c r="G38" s="180" t="str">
        <f>IF(ABS(G31-'C1 - Costs Matrix 2011'!M77)&lt;0.1,"OK","ERROR")</f>
        <v>OK</v>
      </c>
      <c r="H38" s="180" t="str">
        <f>IF(ABS(H31-'C1 - Costs Matrix 2012'!M77)&lt;0.1,"OK","ERROR")</f>
        <v>OK</v>
      </c>
      <c r="I38" s="180" t="str">
        <f>IF(ABS(I31-'C1 - Costs Matrix 2013'!M77)&lt;0.1,"OK","ERROR")</f>
        <v>OK</v>
      </c>
      <c r="J38" s="180" t="str">
        <f>IF(ABS(J31-'C1 - Costs Matrix 2014'!M77)&lt;0.1,"OK","ERROR")</f>
        <v>OK</v>
      </c>
      <c r="K38" s="180" t="str">
        <f>IF(ABS(K31-'C1 - Costs Matrix 2015'!M77)&lt;0.1,"OK","ERROR")</f>
        <v>OK</v>
      </c>
      <c r="L38" s="1157"/>
      <c r="N38" s="696"/>
    </row>
    <row r="39" spans="1:14" s="174" customFormat="1" ht="12.75" customHeight="1">
      <c r="A39" s="238" t="s">
        <v>939</v>
      </c>
      <c r="B39" s="181"/>
      <c r="C39" s="181"/>
      <c r="D39" s="181"/>
      <c r="E39" s="224"/>
      <c r="F39" s="180" t="str">
        <f>IF(ABS(F32-'Costs Matrix 2010'!N52)&lt;0.1,"OK","ERROR")</f>
        <v>OK</v>
      </c>
      <c r="G39" s="180" t="str">
        <f>IF(ABS(G32-'C1 - Costs Matrix 2011'!N77)&lt;0.1,"OK","ERROR")</f>
        <v>OK</v>
      </c>
      <c r="H39" s="180" t="str">
        <f>IF(ABS(H32-'C1 - Costs Matrix 2012'!N77)&lt;0.1,"OK","ERROR")</f>
        <v>OK</v>
      </c>
      <c r="I39" s="180" t="str">
        <f>IF(ABS(I32-'C1 - Costs Matrix 2013'!N77)&lt;0.1,"OK","ERROR")</f>
        <v>OK</v>
      </c>
      <c r="J39" s="180" t="str">
        <f>IF(ABS(J32-'C1 - Costs Matrix 2014'!N77)&lt;0.1,"OK","ERROR")</f>
        <v>OK</v>
      </c>
      <c r="K39" s="180" t="str">
        <f>IF(ABS(K32-'C1 - Costs Matrix 2015'!N77)&lt;0.1,"OK","ERROR")</f>
        <v>OK</v>
      </c>
      <c r="L39" s="1157"/>
    </row>
    <row r="40" spans="1:14" ht="12.75" customHeight="1">
      <c r="A40" s="238" t="s">
        <v>940</v>
      </c>
      <c r="B40" s="64"/>
      <c r="C40" s="64"/>
      <c r="D40" s="128"/>
      <c r="E40" s="130"/>
      <c r="F40" s="180" t="str">
        <f>IF(ABS(F33-'Costs Matrix 2010'!O52)&lt;0.1,"OK","ERROR")</f>
        <v>OK</v>
      </c>
      <c r="G40" s="180" t="str">
        <f>IF(ABS(G33-'C1 - Costs Matrix 2011'!O77)&lt;0.1,"OK","ERROR")</f>
        <v>OK</v>
      </c>
      <c r="H40" s="180" t="str">
        <f>IF(ABS(H33-'C1 - Costs Matrix 2012'!O77)&lt;0.1,"OK","ERROR")</f>
        <v>OK</v>
      </c>
      <c r="I40" s="180" t="str">
        <f>IF(ABS(I33-'C1 - Costs Matrix 2013'!O77)&lt;0.1,"OK","ERROR")</f>
        <v>OK</v>
      </c>
      <c r="J40" s="180" t="str">
        <f>IF(ABS(J33-'C1 - Costs Matrix 2014'!O77)&lt;0.1,"OK","ERROR")</f>
        <v>OK</v>
      </c>
      <c r="K40" s="180" t="str">
        <f>IF(ABS(K33-'C1 - Costs Matrix 2015'!O77)&lt;0.1,"OK","ERROR")</f>
        <v>OK</v>
      </c>
      <c r="L40" s="1157"/>
    </row>
    <row r="41" spans="1:14" ht="12.75" customHeight="1">
      <c r="A41" s="238" t="s">
        <v>1254</v>
      </c>
      <c r="B41" s="64"/>
      <c r="C41" s="64"/>
      <c r="D41" s="128"/>
      <c r="E41" s="64"/>
      <c r="F41" s="180" t="str">
        <f>IF(ABS(F34-'Costs Matrix 2010'!P52)&lt;0.1,"OK","ERROR")</f>
        <v>OK</v>
      </c>
      <c r="G41" s="180" t="str">
        <f>IF(ABS(G34-'C1 - Costs Matrix 2011'!P77)&lt;0.1,"OK","ERROR")</f>
        <v>OK</v>
      </c>
      <c r="H41" s="180" t="str">
        <f>IF(ABS(H34-'C1 - Costs Matrix 2012'!P77)&lt;0.1,"OK","ERROR")</f>
        <v>OK</v>
      </c>
      <c r="I41" s="180" t="str">
        <f>IF(ABS(I34-'C1 - Costs Matrix 2013'!P77)&lt;0.1,"OK","ERROR")</f>
        <v>OK</v>
      </c>
      <c r="J41" s="180" t="str">
        <f>IF(ABS(J34-'C1 - Costs Matrix 2014'!P77)&lt;0.1,"OK","ERROR")</f>
        <v>OK</v>
      </c>
      <c r="K41" s="180" t="str">
        <f>IF(ABS(K34-'C1 - Costs Matrix 2015'!P77)&lt;0.1,"OK","ERROR")</f>
        <v>OK</v>
      </c>
    </row>
    <row r="42" spans="1:14">
      <c r="A42" s="64"/>
      <c r="B42" s="64"/>
      <c r="C42" s="64"/>
      <c r="D42" s="128"/>
      <c r="E42" s="64"/>
    </row>
    <row r="43" spans="1:14">
      <c r="A43" s="64"/>
      <c r="B43" s="64"/>
      <c r="C43" s="64"/>
      <c r="D43" s="128"/>
      <c r="E43" s="64"/>
    </row>
    <row r="44" spans="1:14">
      <c r="A44" s="64"/>
      <c r="B44" s="64"/>
      <c r="C44" s="64"/>
      <c r="D44" s="128"/>
      <c r="E44" s="64"/>
    </row>
    <row r="45" spans="1:14">
      <c r="A45" s="64"/>
      <c r="B45" s="64"/>
      <c r="C45" s="64"/>
      <c r="D45" s="128"/>
      <c r="E45" s="64"/>
    </row>
    <row r="46" spans="1:14">
      <c r="A46" s="64"/>
      <c r="B46" s="64"/>
      <c r="C46" s="64"/>
      <c r="D46" s="128"/>
      <c r="E46" s="64"/>
    </row>
    <row r="47" spans="1:14">
      <c r="A47" s="64"/>
      <c r="B47" s="64"/>
      <c r="C47" s="64"/>
      <c r="D47" s="128"/>
      <c r="E47" s="64"/>
    </row>
    <row r="48" spans="1:14">
      <c r="A48" s="64"/>
      <c r="B48" s="64"/>
      <c r="C48" s="64"/>
      <c r="D48" s="128"/>
      <c r="E48" s="64"/>
    </row>
    <row r="49" spans="1:5">
      <c r="A49" s="64"/>
      <c r="B49" s="64"/>
      <c r="C49" s="64"/>
      <c r="D49" s="128"/>
      <c r="E49" s="64"/>
    </row>
    <row r="50" spans="1:5">
      <c r="A50" s="64"/>
      <c r="B50" s="64"/>
      <c r="C50" s="64"/>
      <c r="D50" s="128"/>
      <c r="E50" s="64"/>
    </row>
    <row r="51" spans="1:5">
      <c r="A51" s="64"/>
      <c r="B51" s="64"/>
      <c r="C51" s="64"/>
      <c r="D51" s="128"/>
      <c r="E51" s="64"/>
    </row>
    <row r="52" spans="1:5">
      <c r="A52" s="64"/>
      <c r="B52" s="64"/>
      <c r="C52" s="64"/>
      <c r="D52" s="128"/>
      <c r="E52" s="64"/>
    </row>
  </sheetData>
  <conditionalFormatting sqref="L37:L40 F37:K41">
    <cfRule type="cellIs" dxfId="88" priority="9" operator="equal">
      <formula>"Err"</formula>
    </cfRule>
    <cfRule type="cellIs" dxfId="87" priority="10"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ignoredErrors>
    <ignoredError sqref="H6" formula="1"/>
  </ignoredErrors>
</worksheet>
</file>

<file path=xl/worksheets/sheet22.xml><?xml version="1.0" encoding="utf-8"?>
<worksheet xmlns="http://schemas.openxmlformats.org/spreadsheetml/2006/main" xmlns:r="http://schemas.openxmlformats.org/officeDocument/2006/relationships">
  <sheetPr codeName="Sheet14">
    <tabColor rgb="FF1C1CF4"/>
    <pageSetUpPr fitToPage="1"/>
  </sheetPr>
  <dimension ref="A1:R68"/>
  <sheetViews>
    <sheetView topLeftCell="A40" zoomScale="70" zoomScaleNormal="70" workbookViewId="0">
      <selection activeCell="A43" sqref="A43"/>
    </sheetView>
  </sheetViews>
  <sheetFormatPr defaultRowHeight="12.75"/>
  <cols>
    <col min="1" max="1" width="70.5" style="128" customWidth="1"/>
    <col min="2" max="2" width="42.125" style="128" customWidth="1"/>
    <col min="3" max="5" width="2.125" style="128" customWidth="1"/>
    <col min="6" max="11" width="7.375" style="128" customWidth="1"/>
    <col min="12" max="12" width="7.375" style="181" customWidth="1"/>
    <col min="13" max="16384" width="9" style="128"/>
  </cols>
  <sheetData>
    <row r="1" spans="1:14" s="23" customFormat="1" ht="15" customHeight="1">
      <c r="A1" s="8" t="s">
        <v>1258</v>
      </c>
      <c r="L1" s="170"/>
    </row>
    <row r="2" spans="1:14" s="44" customFormat="1" ht="15" customHeight="1">
      <c r="A2" s="8" t="str">
        <f>Cover!D13</f>
        <v>[DNO]</v>
      </c>
      <c r="B2" s="31"/>
      <c r="C2" s="31"/>
      <c r="D2" s="31"/>
      <c r="E2" s="23"/>
    </row>
    <row r="3" spans="1:14" s="33" customFormat="1" ht="15" customHeight="1">
      <c r="A3" s="8">
        <f>Cover!D15</f>
        <v>2012</v>
      </c>
      <c r="B3" s="252"/>
      <c r="C3" s="2"/>
      <c r="D3" s="2"/>
      <c r="E3" s="37"/>
    </row>
    <row r="4" spans="1:14" ht="12.75" customHeight="1">
      <c r="B4" s="252"/>
      <c r="F4" s="3">
        <v>2010</v>
      </c>
      <c r="G4" s="3">
        <v>2011</v>
      </c>
      <c r="H4" s="3">
        <v>2012</v>
      </c>
      <c r="I4" s="3">
        <v>2013</v>
      </c>
      <c r="J4" s="3">
        <v>2014</v>
      </c>
      <c r="K4" s="3">
        <v>2015</v>
      </c>
      <c r="L4" s="176" t="s">
        <v>1</v>
      </c>
    </row>
    <row r="5" spans="1:14" ht="12.75" customHeight="1">
      <c r="A5" s="137" t="s">
        <v>224</v>
      </c>
      <c r="F5" s="3" t="s">
        <v>0</v>
      </c>
      <c r="G5" s="261"/>
      <c r="H5" s="9"/>
      <c r="I5" s="9" t="s">
        <v>1</v>
      </c>
      <c r="J5" s="9"/>
      <c r="K5" s="262"/>
      <c r="L5" s="74" t="s">
        <v>4</v>
      </c>
    </row>
    <row r="6" spans="1:14" ht="12.75" customHeight="1">
      <c r="A6" s="29" t="s">
        <v>128</v>
      </c>
      <c r="B6" s="29" t="s">
        <v>73</v>
      </c>
      <c r="F6" s="110">
        <f>'CV1 - Diversions'!N10</f>
        <v>0</v>
      </c>
      <c r="G6" s="110">
        <f>'CV1 - Diversions'!O10</f>
        <v>0</v>
      </c>
      <c r="H6" s="110">
        <f>'CV1 - Diversions'!P10</f>
        <v>0</v>
      </c>
      <c r="I6" s="110">
        <f>'CV1 - Diversions'!Q10</f>
        <v>0</v>
      </c>
      <c r="J6" s="110">
        <f>'CV1 - Diversions'!R10</f>
        <v>0</v>
      </c>
      <c r="K6" s="110">
        <f>'CV1 - Diversions'!S10</f>
        <v>0</v>
      </c>
      <c r="L6" s="140">
        <f>SUM(G6:K6)</f>
        <v>0</v>
      </c>
      <c r="N6" s="696"/>
    </row>
    <row r="7" spans="1:14" ht="12.75" customHeight="1">
      <c r="A7" s="29" t="s">
        <v>128</v>
      </c>
      <c r="B7" s="29" t="s">
        <v>120</v>
      </c>
      <c r="F7" s="110">
        <f>'CV1 - Diversions'!N15</f>
        <v>0</v>
      </c>
      <c r="G7" s="110">
        <f>'CV1 - Diversions'!O15</f>
        <v>0</v>
      </c>
      <c r="H7" s="110">
        <f>'CV1 - Diversions'!P15</f>
        <v>0</v>
      </c>
      <c r="I7" s="110">
        <f>'CV1 - Diversions'!Q15</f>
        <v>0</v>
      </c>
      <c r="J7" s="110">
        <f>'CV1 - Diversions'!R15</f>
        <v>0</v>
      </c>
      <c r="K7" s="110">
        <f>'CV1 - Diversions'!S15</f>
        <v>0</v>
      </c>
      <c r="L7" s="140">
        <f t="shared" ref="L7:L38" si="0">SUM(G7:K7)</f>
        <v>0</v>
      </c>
      <c r="N7" s="696"/>
    </row>
    <row r="8" spans="1:14" ht="12.75" customHeight="1">
      <c r="A8" s="29" t="s">
        <v>128</v>
      </c>
      <c r="B8" s="29" t="s">
        <v>72</v>
      </c>
      <c r="F8" s="110">
        <f>'CV1 - Diversions'!N20</f>
        <v>0</v>
      </c>
      <c r="G8" s="110">
        <f>'CV1 - Diversions'!O20</f>
        <v>0</v>
      </c>
      <c r="H8" s="110">
        <f>'CV1 - Diversions'!P20</f>
        <v>0</v>
      </c>
      <c r="I8" s="110">
        <f>'CV1 - Diversions'!Q20</f>
        <v>0</v>
      </c>
      <c r="J8" s="110">
        <f>'CV1 - Diversions'!R20</f>
        <v>0</v>
      </c>
      <c r="K8" s="110">
        <f>'CV1 - Diversions'!S20</f>
        <v>0</v>
      </c>
      <c r="L8" s="140">
        <f t="shared" si="0"/>
        <v>0</v>
      </c>
    </row>
    <row r="9" spans="1:14" s="126" customFormat="1" ht="12.75" customHeight="1">
      <c r="A9" s="47" t="s">
        <v>128</v>
      </c>
      <c r="B9" s="47" t="s">
        <v>2</v>
      </c>
      <c r="F9" s="142">
        <f>SUM(F6:F8)</f>
        <v>0</v>
      </c>
      <c r="G9" s="142">
        <f>SUM(G6:G8)</f>
        <v>0</v>
      </c>
      <c r="H9" s="142">
        <f t="shared" ref="H9:K9" si="1">SUM(H6:H8)</f>
        <v>0</v>
      </c>
      <c r="I9" s="142">
        <f t="shared" si="1"/>
        <v>0</v>
      </c>
      <c r="J9" s="142">
        <f t="shared" si="1"/>
        <v>0</v>
      </c>
      <c r="K9" s="142">
        <f t="shared" si="1"/>
        <v>0</v>
      </c>
      <c r="L9" s="140">
        <f t="shared" si="0"/>
        <v>0</v>
      </c>
    </row>
    <row r="10" spans="1:14" ht="12.75" customHeight="1">
      <c r="A10" s="29" t="s">
        <v>129</v>
      </c>
      <c r="B10" s="29" t="s">
        <v>74</v>
      </c>
      <c r="F10" s="110">
        <f>'C12 - Reinforcements &amp; DSM'!F12</f>
        <v>0</v>
      </c>
      <c r="G10" s="110">
        <f>'C12 - Reinforcements &amp; DSM'!G12</f>
        <v>0</v>
      </c>
      <c r="H10" s="110">
        <f>'C12 - Reinforcements &amp; DSM'!H12</f>
        <v>0</v>
      </c>
      <c r="I10" s="110">
        <f>'C12 - Reinforcements &amp; DSM'!I12</f>
        <v>0</v>
      </c>
      <c r="J10" s="110">
        <f>'C12 - Reinforcements &amp; DSM'!J12</f>
        <v>0</v>
      </c>
      <c r="K10" s="110">
        <f>'C12 - Reinforcements &amp; DSM'!K12</f>
        <v>0</v>
      </c>
      <c r="L10" s="140">
        <f t="shared" si="0"/>
        <v>0</v>
      </c>
    </row>
    <row r="11" spans="1:14" ht="12.75" customHeight="1">
      <c r="A11" s="29" t="s">
        <v>129</v>
      </c>
      <c r="B11" s="29" t="s">
        <v>198</v>
      </c>
      <c r="F11" s="110">
        <f>'C12 - Reinforcements &amp; DSM'!F61</f>
        <v>0</v>
      </c>
      <c r="G11" s="110">
        <f>'C12 - Reinforcements &amp; DSM'!G61</f>
        <v>0</v>
      </c>
      <c r="H11" s="110">
        <f>'C12 - Reinforcements &amp; DSM'!H61</f>
        <v>0</v>
      </c>
      <c r="I11" s="110">
        <f>'C12 - Reinforcements &amp; DSM'!I61</f>
        <v>0</v>
      </c>
      <c r="J11" s="110">
        <f>'C12 - Reinforcements &amp; DSM'!J61</f>
        <v>0</v>
      </c>
      <c r="K11" s="110">
        <f>'C12 - Reinforcements &amp; DSM'!K61</f>
        <v>0</v>
      </c>
      <c r="L11" s="140">
        <f t="shared" si="0"/>
        <v>0</v>
      </c>
    </row>
    <row r="12" spans="1:14" ht="12.75" customHeight="1">
      <c r="A12" s="29" t="s">
        <v>129</v>
      </c>
      <c r="B12" s="29" t="s">
        <v>75</v>
      </c>
      <c r="F12" s="110">
        <f>'C12 - Reinforcements &amp; DSM'!F36</f>
        <v>0</v>
      </c>
      <c r="G12" s="110">
        <f>'C12 - Reinforcements &amp; DSM'!G36</f>
        <v>0</v>
      </c>
      <c r="H12" s="110">
        <f>'C12 - Reinforcements &amp; DSM'!H36</f>
        <v>0</v>
      </c>
      <c r="I12" s="110">
        <f>'C12 - Reinforcements &amp; DSM'!I36</f>
        <v>0</v>
      </c>
      <c r="J12" s="110">
        <f>'C12 - Reinforcements &amp; DSM'!J36</f>
        <v>0</v>
      </c>
      <c r="K12" s="110">
        <f>'C12 - Reinforcements &amp; DSM'!K36</f>
        <v>0</v>
      </c>
      <c r="L12" s="140">
        <f t="shared" si="0"/>
        <v>0</v>
      </c>
    </row>
    <row r="13" spans="1:14" s="126" customFormat="1" ht="12.75" customHeight="1">
      <c r="A13" s="229" t="s">
        <v>129</v>
      </c>
      <c r="B13" s="47" t="s">
        <v>2</v>
      </c>
      <c r="F13" s="142">
        <f>SUM(F10:F12)</f>
        <v>0</v>
      </c>
      <c r="G13" s="142">
        <f>SUM(G10:G12)</f>
        <v>0</v>
      </c>
      <c r="H13" s="142">
        <f t="shared" ref="H13:K13" si="2">SUM(H10:H12)</f>
        <v>0</v>
      </c>
      <c r="I13" s="142">
        <f t="shared" si="2"/>
        <v>0</v>
      </c>
      <c r="J13" s="142">
        <f t="shared" si="2"/>
        <v>0</v>
      </c>
      <c r="K13" s="142">
        <f t="shared" si="2"/>
        <v>0</v>
      </c>
      <c r="L13" s="140">
        <f t="shared" si="0"/>
        <v>0</v>
      </c>
    </row>
    <row r="14" spans="1:14" ht="12.75" customHeight="1">
      <c r="A14" s="29" t="s">
        <v>124</v>
      </c>
      <c r="B14" s="260"/>
      <c r="F14" s="110">
        <f>'CV2 - ESQCR'!N46</f>
        <v>0</v>
      </c>
      <c r="G14" s="110">
        <f>'CV2 - ESQCR'!O46</f>
        <v>0</v>
      </c>
      <c r="H14" s="110">
        <f>'CV2 - ESQCR'!P46</f>
        <v>0</v>
      </c>
      <c r="I14" s="110">
        <f>'CV2 - ESQCR'!Q46</f>
        <v>0</v>
      </c>
      <c r="J14" s="110">
        <f>'CV2 - ESQCR'!R46</f>
        <v>0</v>
      </c>
      <c r="K14" s="110">
        <f>'CV2 - ESQCR'!S46</f>
        <v>0</v>
      </c>
      <c r="L14" s="140">
        <f t="shared" si="0"/>
        <v>0</v>
      </c>
    </row>
    <row r="15" spans="1:14" ht="12.75" customHeight="1">
      <c r="A15" s="29" t="s">
        <v>76</v>
      </c>
      <c r="B15" s="29" t="s">
        <v>76</v>
      </c>
      <c r="F15" s="110">
        <f>'CV3 - Asset Replacement'!N107</f>
        <v>0</v>
      </c>
      <c r="G15" s="110">
        <f>'CV3 - Asset Replacement'!O107</f>
        <v>0</v>
      </c>
      <c r="H15" s="110">
        <f>'CV3 - Asset Replacement'!P107</f>
        <v>0</v>
      </c>
      <c r="I15" s="110">
        <f>'CV3 - Asset Replacement'!Q107</f>
        <v>0</v>
      </c>
      <c r="J15" s="110">
        <f>'CV3 - Asset Replacement'!R107</f>
        <v>0</v>
      </c>
      <c r="K15" s="110">
        <f>'CV3 - Asset Replacement'!S107</f>
        <v>0</v>
      </c>
      <c r="L15" s="140">
        <f t="shared" si="0"/>
        <v>0</v>
      </c>
    </row>
    <row r="16" spans="1:14" ht="12.75" customHeight="1">
      <c r="A16" s="231" t="s">
        <v>617</v>
      </c>
      <c r="B16" s="231" t="s">
        <v>617</v>
      </c>
      <c r="F16" s="110">
        <f>'CV5 - Refurbishment'!N45</f>
        <v>0</v>
      </c>
      <c r="G16" s="110">
        <f>'CV5 - Refurbishment'!O45</f>
        <v>0</v>
      </c>
      <c r="H16" s="110">
        <f>'CV5 - Refurbishment'!P45</f>
        <v>0</v>
      </c>
      <c r="I16" s="110">
        <f>'CV5 - Refurbishment'!Q45</f>
        <v>0</v>
      </c>
      <c r="J16" s="110">
        <f>'CV5 - Refurbishment'!R45</f>
        <v>0</v>
      </c>
      <c r="K16" s="110">
        <f>'CV5 - Refurbishment'!S45</f>
        <v>0</v>
      </c>
      <c r="L16" s="140">
        <f t="shared" si="0"/>
        <v>0</v>
      </c>
    </row>
    <row r="17" spans="1:18" ht="12.75" customHeight="1">
      <c r="A17" s="231" t="s">
        <v>618</v>
      </c>
      <c r="B17" s="231" t="s">
        <v>618</v>
      </c>
      <c r="F17" s="110">
        <f>'CV6 - Civil Works'!N39</f>
        <v>0</v>
      </c>
      <c r="G17" s="110">
        <f>'CV6 - Civil Works'!O39</f>
        <v>0</v>
      </c>
      <c r="H17" s="110">
        <f>'CV6 - Civil Works'!P39</f>
        <v>0</v>
      </c>
      <c r="I17" s="110">
        <f>'CV6 - Civil Works'!Q39</f>
        <v>0</v>
      </c>
      <c r="J17" s="110">
        <f>'CV6 - Civil Works'!R39</f>
        <v>0</v>
      </c>
      <c r="K17" s="110">
        <f>'CV6 - Civil Works'!S39</f>
        <v>0</v>
      </c>
      <c r="L17" s="140">
        <f t="shared" si="0"/>
        <v>0</v>
      </c>
    </row>
    <row r="18" spans="1:18" ht="12.75" customHeight="1">
      <c r="A18" s="47" t="s">
        <v>76</v>
      </c>
      <c r="B18" s="222" t="s">
        <v>2</v>
      </c>
      <c r="C18" s="258"/>
      <c r="D18" s="258"/>
      <c r="E18" s="258"/>
      <c r="F18" s="142">
        <f>SUM(F15:F17)</f>
        <v>0</v>
      </c>
      <c r="G18" s="142">
        <f>SUM(G15:G17)</f>
        <v>0</v>
      </c>
      <c r="H18" s="142">
        <f t="shared" ref="H18:K18" si="3">SUM(H15:H17)</f>
        <v>0</v>
      </c>
      <c r="I18" s="142">
        <f t="shared" si="3"/>
        <v>0</v>
      </c>
      <c r="J18" s="142">
        <f t="shared" si="3"/>
        <v>0</v>
      </c>
      <c r="K18" s="142">
        <f t="shared" si="3"/>
        <v>0</v>
      </c>
      <c r="L18" s="140">
        <f>SUM(G18:K18)</f>
        <v>0</v>
      </c>
    </row>
    <row r="19" spans="1:18" ht="12.75" customHeight="1">
      <c r="A19" s="231" t="s">
        <v>125</v>
      </c>
      <c r="B19" s="221" t="s">
        <v>132</v>
      </c>
      <c r="F19" s="110">
        <f>'C14 - Operational IT &amp; Telecoms'!F6</f>
        <v>0</v>
      </c>
      <c r="G19" s="110">
        <f>'C14 - Operational IT &amp; Telecoms'!G6</f>
        <v>0</v>
      </c>
      <c r="H19" s="110">
        <f>'C14 - Operational IT &amp; Telecoms'!H6</f>
        <v>0</v>
      </c>
      <c r="I19" s="110">
        <f>'C14 - Operational IT &amp; Telecoms'!I6</f>
        <v>0</v>
      </c>
      <c r="J19" s="110">
        <f>'C14 - Operational IT &amp; Telecoms'!J6</f>
        <v>0</v>
      </c>
      <c r="K19" s="110">
        <f>'C14 - Operational IT &amp; Telecoms'!K6</f>
        <v>0</v>
      </c>
      <c r="L19" s="140">
        <f t="shared" si="0"/>
        <v>0</v>
      </c>
      <c r="R19" s="1035" t="s">
        <v>135</v>
      </c>
    </row>
    <row r="20" spans="1:18" ht="12.75" customHeight="1">
      <c r="A20" s="29" t="s">
        <v>125</v>
      </c>
      <c r="B20" s="230" t="s">
        <v>133</v>
      </c>
      <c r="F20" s="110">
        <f>'C14 - Operational IT &amp; Telecoms'!F7</f>
        <v>0</v>
      </c>
      <c r="G20" s="110">
        <f>'C14 - Operational IT &amp; Telecoms'!G7</f>
        <v>0</v>
      </c>
      <c r="H20" s="110">
        <f>'C14 - Operational IT &amp; Telecoms'!H7</f>
        <v>0</v>
      </c>
      <c r="I20" s="110">
        <f>'C14 - Operational IT &amp; Telecoms'!I7</f>
        <v>0</v>
      </c>
      <c r="J20" s="110">
        <f>'C14 - Operational IT &amp; Telecoms'!J7</f>
        <v>0</v>
      </c>
      <c r="K20" s="110">
        <f>'C14 - Operational IT &amp; Telecoms'!K7</f>
        <v>0</v>
      </c>
      <c r="L20" s="140">
        <f t="shared" si="0"/>
        <v>0</v>
      </c>
    </row>
    <row r="21" spans="1:18" ht="12.75" customHeight="1">
      <c r="A21" s="29" t="s">
        <v>125</v>
      </c>
      <c r="B21" s="221" t="s">
        <v>134</v>
      </c>
      <c r="F21" s="110">
        <f>'C14 - Operational IT &amp; Telecoms'!F8</f>
        <v>0</v>
      </c>
      <c r="G21" s="110">
        <f>'C14 - Operational IT &amp; Telecoms'!G8</f>
        <v>0</v>
      </c>
      <c r="H21" s="110">
        <f>'C14 - Operational IT &amp; Telecoms'!H8</f>
        <v>0</v>
      </c>
      <c r="I21" s="110">
        <f>'C14 - Operational IT &amp; Telecoms'!I8</f>
        <v>0</v>
      </c>
      <c r="J21" s="110">
        <f>'C14 - Operational IT &amp; Telecoms'!J8</f>
        <v>0</v>
      </c>
      <c r="K21" s="110">
        <f>'C14 - Operational IT &amp; Telecoms'!K8</f>
        <v>0</v>
      </c>
      <c r="L21" s="140">
        <f t="shared" si="0"/>
        <v>0</v>
      </c>
    </row>
    <row r="22" spans="1:18" s="126" customFormat="1" ht="12.75" customHeight="1">
      <c r="A22" s="47" t="s">
        <v>125</v>
      </c>
      <c r="B22" s="222" t="s">
        <v>2</v>
      </c>
      <c r="F22" s="142">
        <f>SUM(F19:F21)</f>
        <v>0</v>
      </c>
      <c r="G22" s="142">
        <f>SUM(G19:G21)</f>
        <v>0</v>
      </c>
      <c r="H22" s="142">
        <f t="shared" ref="H22:K22" si="4">SUM(H19:H21)</f>
        <v>0</v>
      </c>
      <c r="I22" s="142">
        <f t="shared" si="4"/>
        <v>0</v>
      </c>
      <c r="J22" s="142">
        <f t="shared" si="4"/>
        <v>0</v>
      </c>
      <c r="K22" s="142">
        <f t="shared" si="4"/>
        <v>0</v>
      </c>
      <c r="L22" s="140">
        <f t="shared" si="0"/>
        <v>0</v>
      </c>
    </row>
    <row r="23" spans="1:18" ht="12.75" customHeight="1">
      <c r="A23" s="29" t="s">
        <v>168</v>
      </c>
      <c r="B23" s="56" t="s">
        <v>163</v>
      </c>
      <c r="F23" s="110">
        <f>'CV8 - Legal &amp; Safety'!N6</f>
        <v>0</v>
      </c>
      <c r="G23" s="110">
        <f>'CV8 - Legal &amp; Safety'!O6</f>
        <v>0</v>
      </c>
      <c r="H23" s="110">
        <f>'CV8 - Legal &amp; Safety'!P6</f>
        <v>0</v>
      </c>
      <c r="I23" s="110">
        <f>'CV8 - Legal &amp; Safety'!Q6</f>
        <v>0</v>
      </c>
      <c r="J23" s="110">
        <f>'CV8 - Legal &amp; Safety'!R6</f>
        <v>0</v>
      </c>
      <c r="K23" s="110">
        <f>'CV8 - Legal &amp; Safety'!S6</f>
        <v>0</v>
      </c>
      <c r="L23" s="140">
        <f t="shared" si="0"/>
        <v>0</v>
      </c>
    </row>
    <row r="24" spans="1:18" ht="12.75" customHeight="1">
      <c r="A24" s="29" t="s">
        <v>168</v>
      </c>
      <c r="B24" s="56" t="s">
        <v>161</v>
      </c>
      <c r="F24" s="110">
        <f>'CV8 - Legal &amp; Safety'!N7</f>
        <v>0</v>
      </c>
      <c r="G24" s="110">
        <f>'CV8 - Legal &amp; Safety'!O7</f>
        <v>0</v>
      </c>
      <c r="H24" s="110">
        <f>'CV8 - Legal &amp; Safety'!P7</f>
        <v>0</v>
      </c>
      <c r="I24" s="110">
        <f>'CV8 - Legal &amp; Safety'!Q7</f>
        <v>0</v>
      </c>
      <c r="J24" s="110">
        <f>'CV8 - Legal &amp; Safety'!R7</f>
        <v>0</v>
      </c>
      <c r="K24" s="110">
        <f>'CV8 - Legal &amp; Safety'!S7</f>
        <v>0</v>
      </c>
      <c r="L24" s="140">
        <f t="shared" si="0"/>
        <v>0</v>
      </c>
    </row>
    <row r="25" spans="1:18" ht="12.75" customHeight="1">
      <c r="A25" s="29" t="s">
        <v>168</v>
      </c>
      <c r="B25" s="56" t="s">
        <v>162</v>
      </c>
      <c r="F25" s="110">
        <f>'CV8 - Legal &amp; Safety'!N8</f>
        <v>0</v>
      </c>
      <c r="G25" s="110">
        <f>'CV8 - Legal &amp; Safety'!O8</f>
        <v>0</v>
      </c>
      <c r="H25" s="110">
        <f>'CV8 - Legal &amp; Safety'!P8</f>
        <v>0</v>
      </c>
      <c r="I25" s="110">
        <f>'CV8 - Legal &amp; Safety'!Q8</f>
        <v>0</v>
      </c>
      <c r="J25" s="110">
        <f>'CV8 - Legal &amp; Safety'!R8</f>
        <v>0</v>
      </c>
      <c r="K25" s="110">
        <f>'CV8 - Legal &amp; Safety'!S8</f>
        <v>0</v>
      </c>
      <c r="L25" s="140">
        <f t="shared" si="0"/>
        <v>0</v>
      </c>
    </row>
    <row r="26" spans="1:18" ht="12.75" customHeight="1">
      <c r="A26" s="29" t="s">
        <v>168</v>
      </c>
      <c r="B26" s="56" t="s">
        <v>164</v>
      </c>
      <c r="F26" s="110">
        <f>'CV8 - Legal &amp; Safety'!N9</f>
        <v>0</v>
      </c>
      <c r="G26" s="110">
        <f>'CV8 - Legal &amp; Safety'!O9</f>
        <v>0</v>
      </c>
      <c r="H26" s="110">
        <f>'CV8 - Legal &amp; Safety'!P9</f>
        <v>0</v>
      </c>
      <c r="I26" s="110">
        <f>'CV8 - Legal &amp; Safety'!Q9</f>
        <v>0</v>
      </c>
      <c r="J26" s="110">
        <f>'CV8 - Legal &amp; Safety'!R9</f>
        <v>0</v>
      </c>
      <c r="K26" s="110">
        <f>'CV8 - Legal &amp; Safety'!S9</f>
        <v>0</v>
      </c>
      <c r="L26" s="140">
        <f t="shared" si="0"/>
        <v>0</v>
      </c>
    </row>
    <row r="27" spans="1:18" ht="12.75" customHeight="1">
      <c r="A27" s="29" t="s">
        <v>168</v>
      </c>
      <c r="B27" s="56" t="s">
        <v>165</v>
      </c>
      <c r="F27" s="110">
        <f>'CV8 - Legal &amp; Safety'!N10</f>
        <v>0</v>
      </c>
      <c r="G27" s="110">
        <f>'CV8 - Legal &amp; Safety'!O10</f>
        <v>0</v>
      </c>
      <c r="H27" s="110">
        <f>'CV8 - Legal &amp; Safety'!P10</f>
        <v>0</v>
      </c>
      <c r="I27" s="110">
        <f>'CV8 - Legal &amp; Safety'!Q10</f>
        <v>0</v>
      </c>
      <c r="J27" s="110">
        <f>'CV8 - Legal &amp; Safety'!R10</f>
        <v>0</v>
      </c>
      <c r="K27" s="110">
        <f>'CV8 - Legal &amp; Safety'!S10</f>
        <v>0</v>
      </c>
      <c r="L27" s="140">
        <f t="shared" si="0"/>
        <v>0</v>
      </c>
    </row>
    <row r="28" spans="1:18" ht="12.75" customHeight="1">
      <c r="A28" s="29" t="s">
        <v>168</v>
      </c>
      <c r="B28" s="56" t="s">
        <v>166</v>
      </c>
      <c r="F28" s="110">
        <f>'CV8 - Legal &amp; Safety'!N11</f>
        <v>0</v>
      </c>
      <c r="G28" s="110">
        <f>'CV8 - Legal &amp; Safety'!O11</f>
        <v>0</v>
      </c>
      <c r="H28" s="110">
        <f>'CV8 - Legal &amp; Safety'!P11</f>
        <v>0</v>
      </c>
      <c r="I28" s="110">
        <f>'CV8 - Legal &amp; Safety'!Q11</f>
        <v>0</v>
      </c>
      <c r="J28" s="110">
        <f>'CV8 - Legal &amp; Safety'!R11</f>
        <v>0</v>
      </c>
      <c r="K28" s="110">
        <f>'CV8 - Legal &amp; Safety'!S11</f>
        <v>0</v>
      </c>
      <c r="L28" s="140">
        <f t="shared" si="0"/>
        <v>0</v>
      </c>
    </row>
    <row r="29" spans="1:18" ht="12.75" customHeight="1">
      <c r="A29" s="29" t="s">
        <v>168</v>
      </c>
      <c r="B29" s="689" t="s">
        <v>8</v>
      </c>
      <c r="F29" s="110">
        <f>'CV8 - Legal &amp; Safety'!N12+'CV8 - Legal &amp; Safety'!N13+'CV8 - Legal &amp; Safety'!N14+'CV8 - Legal &amp; Safety'!N15+'CV8 - Legal &amp; Safety'!N16</f>
        <v>0</v>
      </c>
      <c r="G29" s="110">
        <f>'CV8 - Legal &amp; Safety'!O12+'CV8 - Legal &amp; Safety'!O13+'CV8 - Legal &amp; Safety'!O14+'CV8 - Legal &amp; Safety'!O15+'CV8 - Legal &amp; Safety'!O16</f>
        <v>0</v>
      </c>
      <c r="H29" s="110">
        <f>'CV8 - Legal &amp; Safety'!P12+'CV8 - Legal &amp; Safety'!P13+'CV8 - Legal &amp; Safety'!P14+'CV8 - Legal &amp; Safety'!P15+'CV8 - Legal &amp; Safety'!P16</f>
        <v>0</v>
      </c>
      <c r="I29" s="110">
        <f>'CV8 - Legal &amp; Safety'!Q12+'CV8 - Legal &amp; Safety'!Q13+'CV8 - Legal &amp; Safety'!Q14+'CV8 - Legal &amp; Safety'!Q15+'CV8 - Legal &amp; Safety'!Q16</f>
        <v>0</v>
      </c>
      <c r="J29" s="110">
        <f>'CV8 - Legal &amp; Safety'!R12+'CV8 - Legal &amp; Safety'!R13+'CV8 - Legal &amp; Safety'!R14+'CV8 - Legal &amp; Safety'!R15+'CV8 - Legal &amp; Safety'!R16</f>
        <v>0</v>
      </c>
      <c r="K29" s="110">
        <f>'CV8 - Legal &amp; Safety'!S12+'CV8 - Legal &amp; Safety'!S13+'CV8 - Legal &amp; Safety'!S14+'CV8 - Legal &amp; Safety'!S15+'CV8 - Legal &amp; Safety'!S16</f>
        <v>0</v>
      </c>
      <c r="L29" s="140">
        <f t="shared" si="0"/>
        <v>0</v>
      </c>
    </row>
    <row r="30" spans="1:18" s="126" customFormat="1" ht="12.75" customHeight="1">
      <c r="A30" s="47" t="s">
        <v>168</v>
      </c>
      <c r="B30" s="47" t="s">
        <v>2</v>
      </c>
      <c r="F30" s="142">
        <f>SUM(F23:F29)</f>
        <v>0</v>
      </c>
      <c r="G30" s="142">
        <f>SUM(G23:G29)</f>
        <v>0</v>
      </c>
      <c r="H30" s="142">
        <f t="shared" ref="H30:K30" si="5">SUM(H23:H29)</f>
        <v>0</v>
      </c>
      <c r="I30" s="142">
        <f t="shared" si="5"/>
        <v>0</v>
      </c>
      <c r="J30" s="142">
        <f t="shared" si="5"/>
        <v>0</v>
      </c>
      <c r="K30" s="142">
        <f t="shared" si="5"/>
        <v>0</v>
      </c>
      <c r="L30" s="140">
        <f t="shared" si="0"/>
        <v>0</v>
      </c>
    </row>
    <row r="31" spans="1:18" ht="12.75" customHeight="1">
      <c r="A31" s="29" t="s">
        <v>305</v>
      </c>
      <c r="B31" s="29"/>
      <c r="F31" s="110">
        <f>'C15 - QoS &amp; WSC'!F6</f>
        <v>0</v>
      </c>
      <c r="G31" s="110">
        <f>'C15 - QoS &amp; WSC'!G6</f>
        <v>0</v>
      </c>
      <c r="H31" s="110">
        <f>'C15 - QoS &amp; WSC'!H6</f>
        <v>0</v>
      </c>
      <c r="I31" s="110">
        <f>'C15 - QoS &amp; WSC'!I6</f>
        <v>0</v>
      </c>
      <c r="J31" s="110">
        <f>'C15 - QoS &amp; WSC'!J6</f>
        <v>0</v>
      </c>
      <c r="K31" s="110">
        <f>'C15 - QoS &amp; WSC'!K6</f>
        <v>0</v>
      </c>
      <c r="L31" s="140">
        <f t="shared" si="0"/>
        <v>0</v>
      </c>
    </row>
    <row r="32" spans="1:18" s="126" customFormat="1" ht="12.75" customHeight="1">
      <c r="A32" s="47" t="s">
        <v>308</v>
      </c>
      <c r="B32" s="125"/>
      <c r="F32" s="142">
        <f>F9+F13+F14+F15+F16+F17+F22+F30+F31</f>
        <v>0</v>
      </c>
      <c r="G32" s="142">
        <f>G9+G13+G14+G15+G16+G17+G22+G30+G31</f>
        <v>0</v>
      </c>
      <c r="H32" s="142">
        <f t="shared" ref="H32:K32" si="6">H9+H13+H14+H15+H16+H17+H22+H30+H31</f>
        <v>0</v>
      </c>
      <c r="I32" s="142">
        <f t="shared" si="6"/>
        <v>0</v>
      </c>
      <c r="J32" s="142">
        <f t="shared" si="6"/>
        <v>0</v>
      </c>
      <c r="K32" s="142">
        <f t="shared" si="6"/>
        <v>0</v>
      </c>
      <c r="L32" s="140">
        <f t="shared" si="0"/>
        <v>0</v>
      </c>
    </row>
    <row r="33" spans="1:14" ht="12.75" customHeight="1">
      <c r="A33" s="692" t="s">
        <v>80</v>
      </c>
      <c r="B33" s="260" t="s">
        <v>76</v>
      </c>
      <c r="F33" s="232">
        <f>'CV3 - Asset Replacement'!N132</f>
        <v>0</v>
      </c>
      <c r="G33" s="232">
        <f>'CV3 - Asset Replacement'!O132</f>
        <v>0</v>
      </c>
      <c r="H33" s="232">
        <f>'CV3 - Asset Replacement'!P132</f>
        <v>0</v>
      </c>
      <c r="I33" s="232">
        <f>'CV3 - Asset Replacement'!Q132</f>
        <v>0</v>
      </c>
      <c r="J33" s="232">
        <f>'CV3 - Asset Replacement'!R132</f>
        <v>0</v>
      </c>
      <c r="K33" s="232">
        <f>'CV3 - Asset Replacement'!S132</f>
        <v>0</v>
      </c>
      <c r="L33" s="140">
        <f t="shared" si="0"/>
        <v>0</v>
      </c>
    </row>
    <row r="34" spans="1:14" ht="12.75" customHeight="1">
      <c r="A34" s="692" t="s">
        <v>80</v>
      </c>
      <c r="B34" s="260" t="s">
        <v>74</v>
      </c>
      <c r="F34" s="232">
        <f>'C12 - Reinforcements &amp; DSM'!F29</f>
        <v>0</v>
      </c>
      <c r="G34" s="232">
        <f>'C12 - Reinforcements &amp; DSM'!G29</f>
        <v>0</v>
      </c>
      <c r="H34" s="232">
        <f>'C12 - Reinforcements &amp; DSM'!H29</f>
        <v>0</v>
      </c>
      <c r="I34" s="232">
        <f>'C12 - Reinforcements &amp; DSM'!I29</f>
        <v>0</v>
      </c>
      <c r="J34" s="232">
        <f>'C12 - Reinforcements &amp; DSM'!J29</f>
        <v>0</v>
      </c>
      <c r="K34" s="232">
        <f>'C12 - Reinforcements &amp; DSM'!K29</f>
        <v>0</v>
      </c>
      <c r="L34" s="140">
        <f t="shared" si="0"/>
        <v>0</v>
      </c>
    </row>
    <row r="35" spans="1:14" ht="12.75" customHeight="1">
      <c r="A35" s="692" t="s">
        <v>80</v>
      </c>
      <c r="B35" s="260" t="s">
        <v>75</v>
      </c>
      <c r="F35" s="232">
        <f>'C12 - Reinforcements &amp; DSM'!F38</f>
        <v>0</v>
      </c>
      <c r="G35" s="232">
        <f>'C12 - Reinforcements &amp; DSM'!G38</f>
        <v>0</v>
      </c>
      <c r="H35" s="232">
        <f>'C12 - Reinforcements &amp; DSM'!H38</f>
        <v>0</v>
      </c>
      <c r="I35" s="232">
        <f>'C12 - Reinforcements &amp; DSM'!I38</f>
        <v>0</v>
      </c>
      <c r="J35" s="232">
        <f>'C12 - Reinforcements &amp; DSM'!J38</f>
        <v>0</v>
      </c>
      <c r="K35" s="232">
        <f>'C12 - Reinforcements &amp; DSM'!K38</f>
        <v>0</v>
      </c>
      <c r="L35" s="140">
        <f t="shared" si="0"/>
        <v>0</v>
      </c>
    </row>
    <row r="36" spans="1:14" ht="12.75" customHeight="1">
      <c r="A36" s="692" t="s">
        <v>80</v>
      </c>
      <c r="B36" s="260" t="s">
        <v>83</v>
      </c>
      <c r="F36" s="232">
        <f>'CV8 - Legal &amp; Safety'!N17</f>
        <v>0</v>
      </c>
      <c r="G36" s="232">
        <f>'CV8 - Legal &amp; Safety'!O17</f>
        <v>0</v>
      </c>
      <c r="H36" s="232">
        <f>'CV8 - Legal &amp; Safety'!P17</f>
        <v>0</v>
      </c>
      <c r="I36" s="232">
        <f>'CV8 - Legal &amp; Safety'!Q17</f>
        <v>0</v>
      </c>
      <c r="J36" s="232">
        <f>'CV8 - Legal &amp; Safety'!R17</f>
        <v>0</v>
      </c>
      <c r="K36" s="232">
        <f>'CV8 - Legal &amp; Safety'!S17</f>
        <v>0</v>
      </c>
      <c r="L36" s="140">
        <f t="shared" si="0"/>
        <v>0</v>
      </c>
    </row>
    <row r="37" spans="1:14" ht="12.75" customHeight="1">
      <c r="A37" s="692" t="s">
        <v>80</v>
      </c>
      <c r="B37" s="1037" t="s">
        <v>1105</v>
      </c>
      <c r="F37" s="232">
        <f>'CV10 - BT21CN'!N11</f>
        <v>0</v>
      </c>
      <c r="G37" s="232">
        <f>'CV10 - BT21CN'!O11</f>
        <v>0</v>
      </c>
      <c r="H37" s="232">
        <f>'CV10 - BT21CN'!P11</f>
        <v>0</v>
      </c>
      <c r="I37" s="232">
        <f>'CV10 - BT21CN'!Q11</f>
        <v>0</v>
      </c>
      <c r="J37" s="232">
        <f>'CV10 - BT21CN'!R11</f>
        <v>0</v>
      </c>
      <c r="K37" s="232">
        <f>'CV10 - BT21CN'!S11</f>
        <v>0</v>
      </c>
      <c r="L37" s="140">
        <f t="shared" si="0"/>
        <v>0</v>
      </c>
      <c r="N37" s="696"/>
    </row>
    <row r="38" spans="1:14" s="126" customFormat="1" ht="12.75" customHeight="1">
      <c r="A38" s="125" t="s">
        <v>80</v>
      </c>
      <c r="B38" s="125" t="s">
        <v>2</v>
      </c>
      <c r="F38" s="84">
        <f>SUM(F33:F37)</f>
        <v>0</v>
      </c>
      <c r="G38" s="84">
        <f>SUM(G33:G37)</f>
        <v>0</v>
      </c>
      <c r="H38" s="84">
        <f t="shared" ref="H38:K38" si="7">SUM(H33:H37)</f>
        <v>0</v>
      </c>
      <c r="I38" s="84">
        <f t="shared" si="7"/>
        <v>0</v>
      </c>
      <c r="J38" s="84">
        <f t="shared" si="7"/>
        <v>0</v>
      </c>
      <c r="K38" s="84">
        <f t="shared" si="7"/>
        <v>0</v>
      </c>
      <c r="L38" s="140">
        <f t="shared" si="0"/>
        <v>0</v>
      </c>
    </row>
    <row r="39" spans="1:14" ht="12.75" customHeight="1">
      <c r="A39" s="125" t="s">
        <v>2</v>
      </c>
      <c r="B39" s="233"/>
      <c r="C39" s="65"/>
      <c r="F39" s="84">
        <f>F38+F32</f>
        <v>0</v>
      </c>
      <c r="G39" s="84">
        <f>G38+G32</f>
        <v>0</v>
      </c>
      <c r="H39" s="84">
        <f t="shared" ref="H39:K39" si="8">H38+H32</f>
        <v>0</v>
      </c>
      <c r="I39" s="84">
        <f t="shared" si="8"/>
        <v>0</v>
      </c>
      <c r="J39" s="84">
        <f t="shared" si="8"/>
        <v>0</v>
      </c>
      <c r="K39" s="84">
        <f t="shared" si="8"/>
        <v>0</v>
      </c>
      <c r="L39" s="140">
        <f>SUM(G39:K39)</f>
        <v>0</v>
      </c>
    </row>
    <row r="40" spans="1:14" ht="12.75" customHeight="1">
      <c r="F40" s="240"/>
      <c r="G40" s="240"/>
      <c r="H40" s="240"/>
      <c r="I40" s="240"/>
      <c r="J40" s="240"/>
      <c r="K40" s="240"/>
      <c r="L40" s="240"/>
    </row>
    <row r="41" spans="1:14" ht="12.75" customHeight="1">
      <c r="A41" s="175" t="s">
        <v>941</v>
      </c>
      <c r="B41" s="240"/>
      <c r="F41" s="111" t="str">
        <f>IF(ABS(F9-'Costs Matrix 2010'!E52)&lt;0.1,"OK","ERROR")</f>
        <v>OK</v>
      </c>
      <c r="G41" s="111" t="str">
        <f>IF(ABS(G9-'C1 - Costs Matrix 2011'!E77)&lt;0.1,"OK","ERROR")</f>
        <v>OK</v>
      </c>
      <c r="H41" s="111" t="str">
        <f>IF(ABS(H9-'C1 - Costs Matrix 2012'!E77)&lt;0.1,"OK","ERROR")</f>
        <v>OK</v>
      </c>
      <c r="I41" s="111" t="str">
        <f>IF(ABS(I9-'C1 - Costs Matrix 2013'!E77)&lt;0.1,"OK","ERROR")</f>
        <v>OK</v>
      </c>
      <c r="J41" s="111" t="str">
        <f>IF(ABS(J9-'C1 - Costs Matrix 2014'!E77)&lt;0.1,"OK","ERROR")</f>
        <v>OK</v>
      </c>
      <c r="K41" s="111" t="str">
        <f>IF(ABS(K9-'C1 - Costs Matrix 2015'!E77)&lt;0.1,"OK","ERROR")</f>
        <v>OK</v>
      </c>
      <c r="L41" s="128"/>
      <c r="N41" s="696"/>
    </row>
    <row r="42" spans="1:14" ht="12.75" customHeight="1">
      <c r="A42" s="175" t="s">
        <v>942</v>
      </c>
      <c r="B42" s="241"/>
      <c r="F42" s="111" t="str">
        <f>IF(ABS(F13-'Costs Matrix 2010'!F52)&lt;0.1,"OK","ERROR")</f>
        <v>OK</v>
      </c>
      <c r="G42" s="111" t="str">
        <f>IF(ABS(G13-'C1 - Costs Matrix 2011'!F77)&lt;0.1,"OK","ERROR")</f>
        <v>OK</v>
      </c>
      <c r="H42" s="111" t="str">
        <f>IF(ABS(H13-'C1 - Costs Matrix 2012'!F77)&lt;0.1,"OK","ERROR")</f>
        <v>OK</v>
      </c>
      <c r="I42" s="111" t="str">
        <f>IF(ABS(I13-'C1 - Costs Matrix 2013'!F77)&lt;0.1,"OK","ERROR")</f>
        <v>OK</v>
      </c>
      <c r="J42" s="111" t="str">
        <f>IF(ABS(J13-'C1 - Costs Matrix 2014'!F77)&lt;0.1,"OK","ERROR")</f>
        <v>OK</v>
      </c>
      <c r="K42" s="111" t="str">
        <f>IF(ABS(K13-'C1 - Costs Matrix 2014'!F77)&lt;0.1,"OK","ERROR")</f>
        <v>OK</v>
      </c>
      <c r="L42" s="128"/>
    </row>
    <row r="43" spans="1:14" ht="12.75" customHeight="1">
      <c r="A43" s="175" t="s">
        <v>943</v>
      </c>
      <c r="B43" s="240"/>
      <c r="F43" s="111" t="str">
        <f>IF(ABS(F14-'Costs Matrix 2010'!G52)&lt;0.1,"OK","ERROR")</f>
        <v>OK</v>
      </c>
      <c r="G43" s="111" t="str">
        <f>IF(ABS(G14-'C1 - Costs Matrix 2011'!G77)&lt;0.1,"OK","ERROR")</f>
        <v>OK</v>
      </c>
      <c r="H43" s="111" t="str">
        <f>IF(ABS(H14-'C1 - Costs Matrix 2012'!G77)&lt;0.1,"OK","ERROR")</f>
        <v>OK</v>
      </c>
      <c r="I43" s="111" t="str">
        <f>IF(ABS(I14-'C1 - Costs Matrix 2013'!G77)&lt;0.1,"OK","ERROR")</f>
        <v>OK</v>
      </c>
      <c r="J43" s="111" t="str">
        <f>IF(ABS(J14-'C1 - Costs Matrix 2014'!G77)&lt;0.1,"OK","ERROR")</f>
        <v>OK</v>
      </c>
      <c r="K43" s="111" t="str">
        <f>IF(ABS(K14-'C1 - Costs Matrix 2015'!G77)&lt;0.1,"OK","ERROR")</f>
        <v>OK</v>
      </c>
      <c r="L43" s="128"/>
    </row>
    <row r="44" spans="1:14" ht="12.75" customHeight="1">
      <c r="A44" s="175" t="s">
        <v>947</v>
      </c>
      <c r="B44" s="240"/>
      <c r="F44" s="111" t="str">
        <f>IF(ABS(F18-'Costs Matrix 2010'!H52)&lt;0.1,"OK","ERROR")</f>
        <v>OK</v>
      </c>
      <c r="G44" s="111" t="str">
        <f>IF(ABS(G18-'C1 - Costs Matrix 2011'!H77)&lt;0.1,"OK","ERROR")</f>
        <v>OK</v>
      </c>
      <c r="H44" s="111" t="str">
        <f>IF(ABS(H18-'C1 - Costs Matrix 2012'!H77)&lt;0.1,"OK","ERROR")</f>
        <v>OK</v>
      </c>
      <c r="I44" s="111" t="str">
        <f>IF(ABS(I18-'C1 - Costs Matrix 2013'!H77)&lt;0.1,"OK","ERROR")</f>
        <v>OK</v>
      </c>
      <c r="J44" s="111" t="str">
        <f>IF(ABS(J18-'C1 - Costs Matrix 2014'!H77)&lt;0.1,"OK","ERROR")</f>
        <v>OK</v>
      </c>
      <c r="K44" s="111" t="str">
        <f>IF(ABS(K18-'C1 - Costs Matrix 2015'!H77)&lt;0.1,"OK","ERROR")</f>
        <v>OK</v>
      </c>
      <c r="L44" s="128"/>
    </row>
    <row r="45" spans="1:14" ht="12.75" customHeight="1">
      <c r="A45" s="175" t="s">
        <v>944</v>
      </c>
      <c r="F45" s="111" t="str">
        <f>IF(ABS(F22-'Costs Matrix 2010'!I52)&lt;0.1,"OK","ERROR")</f>
        <v>OK</v>
      </c>
      <c r="G45" s="111" t="str">
        <f>IF(ABS(G22-'C1 - Costs Matrix 2011'!I77)&lt;0.1,"OK","ERROR")</f>
        <v>OK</v>
      </c>
      <c r="H45" s="111" t="str">
        <f>IF(ABS(H22-'C1 - Costs Matrix 2012'!I77)&lt;0.1,"OK","ERROR")</f>
        <v>OK</v>
      </c>
      <c r="I45" s="111" t="str">
        <f>IF(ABS(I22-'C1 - Costs Matrix 2013'!I77)&lt;0.1,"OK","ERROR")</f>
        <v>OK</v>
      </c>
      <c r="J45" s="111" t="str">
        <f>IF(ABS(J22-'C1 - Costs Matrix 2014'!I77)&lt;0.1,"OK","ERROR")</f>
        <v>OK</v>
      </c>
      <c r="K45" s="111" t="str">
        <f>IF(ABS(K22-'C1 - Costs Matrix 2015'!I77)&lt;0.1,"OK","ERROR")</f>
        <v>OK</v>
      </c>
      <c r="L45" s="128"/>
    </row>
    <row r="46" spans="1:14" ht="12.75" customHeight="1">
      <c r="A46" s="175" t="s">
        <v>945</v>
      </c>
      <c r="F46" s="111" t="str">
        <f>IF(ABS(F30-'Costs Matrix 2010'!J52)&lt;0.1,"OK","ERROR")</f>
        <v>OK</v>
      </c>
      <c r="G46" s="111" t="str">
        <f>IF(ABS(G30-'C1 - Costs Matrix 2011'!J77)&lt;0.1,"OK","ERROR")</f>
        <v>OK</v>
      </c>
      <c r="H46" s="111" t="str">
        <f>IF(ABS(H30-'C1 - Costs Matrix 2012'!J77)&lt;0.1,"OK","ERROR")</f>
        <v>OK</v>
      </c>
      <c r="I46" s="111" t="str">
        <f>IF(ABS(I30-'C1 - Costs Matrix 2013'!J77)&lt;0.1,"OK","ERROR")</f>
        <v>OK</v>
      </c>
      <c r="J46" s="111" t="str">
        <f>IF(ABS(J30-'C1 - Costs Matrix 2014'!J77)&lt;0.1,"OK","ERROR")</f>
        <v>OK</v>
      </c>
      <c r="K46" s="111" t="str">
        <f>IF(ABS(K30-'C1 - Costs Matrix 2015'!J77)&lt;0.1,"OK","ERROR")</f>
        <v>OK</v>
      </c>
      <c r="L46" s="128"/>
    </row>
    <row r="47" spans="1:14" ht="12.75" customHeight="1">
      <c r="A47" s="175" t="s">
        <v>948</v>
      </c>
      <c r="F47" s="111" t="str">
        <f>IF(ABS(F31-'Costs Matrix 2010'!K52)&lt;0.1,"OK","ERROR")</f>
        <v>OK</v>
      </c>
      <c r="G47" s="111" t="str">
        <f>IF(ABS(G31-'C1 - Costs Matrix 2011'!K77)&lt;0.1,"OK","ERROR")</f>
        <v>OK</v>
      </c>
      <c r="H47" s="111" t="str">
        <f>IF(ABS(H31-'C1 - Costs Matrix 2012'!K77)&lt;0.1,"OK","ERROR")</f>
        <v>OK</v>
      </c>
      <c r="I47" s="111" t="str">
        <f>IF(ABS(I31-'C1 - Costs Matrix 2013'!K77)&lt;0.1,"OK","ERROR")</f>
        <v>OK</v>
      </c>
      <c r="J47" s="111" t="str">
        <f>IF(ABS(J31-'C1 - Costs Matrix 2014'!K77)&lt;0.1,"OK","ERROR")</f>
        <v>OK</v>
      </c>
      <c r="K47" s="111" t="str">
        <f>IF(ABS(K31-'C1 - Costs Matrix 2015'!K77)&lt;0.1,"OK","ERROR")</f>
        <v>OK</v>
      </c>
      <c r="L47" s="128"/>
    </row>
    <row r="48" spans="1:14" ht="12.75" customHeight="1">
      <c r="A48" s="175" t="s">
        <v>946</v>
      </c>
      <c r="F48" s="111" t="str">
        <f>IF(ABS(F38-'Costs Matrix 2010'!L52)&lt;0.1,"OK","ERROR")</f>
        <v>OK</v>
      </c>
      <c r="G48" s="111" t="str">
        <f>IF(ABS(G38-'C1 - Costs Matrix 2011'!L77)&lt;0.1,"OK","ERROR")</f>
        <v>OK</v>
      </c>
      <c r="H48" s="111" t="str">
        <f>IF(ABS(H38-'C1 - Costs Matrix 2012'!L77)&lt;0.1,"OK","ERROR")</f>
        <v>OK</v>
      </c>
      <c r="I48" s="111" t="str">
        <f>IF(ABS(I38-'C1 - Costs Matrix 2013'!L77)&lt;0.1,"OK","ERROR")</f>
        <v>OK</v>
      </c>
      <c r="J48" s="111" t="str">
        <f>IF(ABS(J38-'C1 - Costs Matrix 2014'!L77)&lt;0.1,"OK","ERROR")</f>
        <v>OK</v>
      </c>
      <c r="K48" s="111" t="str">
        <f>IF(ABS(K38-'C1 - Costs Matrix 2015'!L77)&lt;0.1,"OK","ERROR")</f>
        <v>OK</v>
      </c>
      <c r="L48" s="128"/>
    </row>
    <row r="50" spans="1:12" s="30" customFormat="1">
      <c r="A50" s="984"/>
      <c r="B50" s="984"/>
      <c r="C50" s="984"/>
      <c r="D50" s="984"/>
      <c r="G50" s="2214" t="s">
        <v>730</v>
      </c>
      <c r="H50" s="2215"/>
      <c r="I50" s="2215"/>
      <c r="J50" s="2215"/>
      <c r="K50" s="2215"/>
      <c r="L50" s="2216"/>
    </row>
    <row r="51" spans="1:12" s="30" customFormat="1" ht="15">
      <c r="A51" s="8"/>
      <c r="B51" s="888"/>
      <c r="C51" s="984"/>
      <c r="D51" s="984"/>
      <c r="G51" s="2212" t="s">
        <v>0</v>
      </c>
      <c r="H51" s="2213"/>
      <c r="I51" s="2120"/>
      <c r="J51" s="2120"/>
      <c r="K51" s="2120"/>
      <c r="L51" s="2121"/>
    </row>
    <row r="52" spans="1:12" s="30" customFormat="1">
      <c r="A52" s="1021"/>
      <c r="B52" s="1544"/>
      <c r="C52" s="984"/>
      <c r="D52" s="984"/>
      <c r="G52" s="776">
        <v>2011</v>
      </c>
      <c r="H52" s="776">
        <v>2012</v>
      </c>
      <c r="I52" s="776">
        <v>2013</v>
      </c>
      <c r="J52" s="776">
        <v>2014</v>
      </c>
      <c r="K52" s="776">
        <v>2015</v>
      </c>
      <c r="L52" s="176" t="s">
        <v>1</v>
      </c>
    </row>
    <row r="53" spans="1:12" s="30" customFormat="1" ht="15">
      <c r="A53" s="1523" t="s">
        <v>1684</v>
      </c>
      <c r="B53" s="1523" t="s">
        <v>650</v>
      </c>
      <c r="C53" s="984"/>
      <c r="D53" s="984"/>
      <c r="G53" s="792" t="s">
        <v>1</v>
      </c>
      <c r="H53" s="2119"/>
      <c r="I53" s="2119"/>
      <c r="J53" s="2119"/>
      <c r="K53" s="2119"/>
      <c r="L53" s="74" t="s">
        <v>4</v>
      </c>
    </row>
    <row r="54" spans="1:12" s="30" customFormat="1" ht="13.5" customHeight="1">
      <c r="A54" s="255" t="s">
        <v>1685</v>
      </c>
      <c r="B54" s="688" t="s">
        <v>10</v>
      </c>
      <c r="C54" s="984"/>
      <c r="D54" s="984"/>
      <c r="F54" s="2122"/>
      <c r="G54" s="1026"/>
      <c r="H54" s="1026"/>
      <c r="I54" s="1026"/>
      <c r="J54" s="1026"/>
      <c r="K54" s="1026"/>
      <c r="L54" s="59">
        <f t="shared" ref="L54:L68" si="9">SUM(G54:K54)</f>
        <v>0</v>
      </c>
    </row>
    <row r="55" spans="1:12" s="30" customFormat="1" ht="13.5" customHeight="1">
      <c r="A55" s="255" t="s">
        <v>1685</v>
      </c>
      <c r="B55" s="255" t="s">
        <v>11</v>
      </c>
      <c r="C55" s="984"/>
      <c r="D55" s="984"/>
      <c r="F55" s="2122"/>
      <c r="G55" s="812"/>
      <c r="H55" s="812"/>
      <c r="I55" s="812"/>
      <c r="J55" s="812"/>
      <c r="K55" s="812"/>
      <c r="L55" s="59">
        <f t="shared" si="9"/>
        <v>0</v>
      </c>
    </row>
    <row r="56" spans="1:12" s="30" customFormat="1" ht="13.5" customHeight="1">
      <c r="A56" s="255" t="s">
        <v>1685</v>
      </c>
      <c r="B56" s="255" t="s">
        <v>5</v>
      </c>
      <c r="C56" s="984"/>
      <c r="D56" s="984"/>
      <c r="F56" s="2122"/>
      <c r="G56" s="812"/>
      <c r="H56" s="812"/>
      <c r="I56" s="812"/>
      <c r="J56" s="812"/>
      <c r="K56" s="812"/>
      <c r="L56" s="59">
        <f t="shared" si="9"/>
        <v>0</v>
      </c>
    </row>
    <row r="57" spans="1:12" s="30" customFormat="1" ht="13.5" customHeight="1">
      <c r="A57" s="255" t="s">
        <v>1685</v>
      </c>
      <c r="B57" s="255" t="s">
        <v>6</v>
      </c>
      <c r="C57" s="984"/>
      <c r="D57" s="984"/>
      <c r="F57" s="2122"/>
      <c r="G57" s="812"/>
      <c r="H57" s="812"/>
      <c r="I57" s="812"/>
      <c r="J57" s="812"/>
      <c r="K57" s="812"/>
      <c r="L57" s="59">
        <f t="shared" si="9"/>
        <v>0</v>
      </c>
    </row>
    <row r="58" spans="1:12" s="30" customFormat="1" ht="13.5" customHeight="1">
      <c r="A58" s="256" t="s">
        <v>1685</v>
      </c>
      <c r="B58" s="2118" t="s">
        <v>2</v>
      </c>
      <c r="C58" s="984"/>
      <c r="D58" s="984"/>
      <c r="F58" s="2122"/>
      <c r="G58" s="875">
        <f>SUM(G54:G57)</f>
        <v>0</v>
      </c>
      <c r="H58" s="875">
        <f>SUM(H54:H57)</f>
        <v>0</v>
      </c>
      <c r="I58" s="875">
        <f>SUM(I54:I57)</f>
        <v>0</v>
      </c>
      <c r="J58" s="875">
        <f>SUM(J54:J57)</f>
        <v>0</v>
      </c>
      <c r="K58" s="875">
        <f>SUM(K54:K57)</f>
        <v>0</v>
      </c>
      <c r="L58" s="59">
        <f t="shared" si="9"/>
        <v>0</v>
      </c>
    </row>
    <row r="59" spans="1:12" s="30" customFormat="1">
      <c r="A59" s="1037" t="s">
        <v>1686</v>
      </c>
      <c r="B59" s="688" t="s">
        <v>10</v>
      </c>
      <c r="C59" s="984"/>
      <c r="D59" s="130"/>
      <c r="F59" s="2122"/>
      <c r="G59" s="812"/>
      <c r="H59" s="812"/>
      <c r="I59" s="812"/>
      <c r="J59" s="812"/>
      <c r="K59" s="812"/>
      <c r="L59" s="59">
        <f t="shared" si="9"/>
        <v>0</v>
      </c>
    </row>
    <row r="60" spans="1:12" s="30" customFormat="1">
      <c r="A60" s="1037" t="s">
        <v>1686</v>
      </c>
      <c r="B60" s="255" t="s">
        <v>11</v>
      </c>
      <c r="C60" s="984"/>
      <c r="D60" s="130"/>
      <c r="F60" s="2122"/>
      <c r="G60" s="812"/>
      <c r="H60" s="812"/>
      <c r="I60" s="812"/>
      <c r="J60" s="812"/>
      <c r="K60" s="812"/>
      <c r="L60" s="59">
        <f t="shared" si="9"/>
        <v>0</v>
      </c>
    </row>
    <row r="61" spans="1:12" s="30" customFormat="1">
      <c r="A61" s="1037" t="s">
        <v>1686</v>
      </c>
      <c r="B61" s="255" t="s">
        <v>5</v>
      </c>
      <c r="C61" s="984"/>
      <c r="D61" s="130"/>
      <c r="F61" s="2122"/>
      <c r="G61" s="812"/>
      <c r="H61" s="812"/>
      <c r="I61" s="812"/>
      <c r="J61" s="812"/>
      <c r="K61" s="812"/>
      <c r="L61" s="59">
        <f t="shared" si="9"/>
        <v>0</v>
      </c>
    </row>
    <row r="62" spans="1:12" s="30" customFormat="1">
      <c r="A62" s="1037" t="s">
        <v>1686</v>
      </c>
      <c r="B62" s="255" t="s">
        <v>6</v>
      </c>
      <c r="C62" s="984"/>
      <c r="D62" s="130"/>
      <c r="F62" s="2122"/>
      <c r="G62" s="812"/>
      <c r="H62" s="812"/>
      <c r="I62" s="812"/>
      <c r="J62" s="812"/>
      <c r="K62" s="812"/>
      <c r="L62" s="59">
        <f t="shared" si="9"/>
        <v>0</v>
      </c>
    </row>
    <row r="63" spans="1:12" s="30" customFormat="1">
      <c r="A63" s="125" t="s">
        <v>1686</v>
      </c>
      <c r="B63" s="2118" t="s">
        <v>2</v>
      </c>
      <c r="C63" s="984"/>
      <c r="D63" s="130"/>
      <c r="F63" s="2122"/>
      <c r="G63" s="875">
        <f>SUM(G59:G62)</f>
        <v>0</v>
      </c>
      <c r="H63" s="875">
        <f>SUM(H59:H62)</f>
        <v>0</v>
      </c>
      <c r="I63" s="875">
        <f>SUM(I59:I62)</f>
        <v>0</v>
      </c>
      <c r="J63" s="875">
        <f>SUM(J59:J62)</f>
        <v>0</v>
      </c>
      <c r="K63" s="875">
        <f>SUM(K59:K62)</f>
        <v>0</v>
      </c>
      <c r="L63" s="59">
        <f t="shared" si="9"/>
        <v>0</v>
      </c>
    </row>
    <row r="64" spans="1:12" s="30" customFormat="1">
      <c r="A64" s="1037" t="s">
        <v>1687</v>
      </c>
      <c r="B64" s="688" t="s">
        <v>10</v>
      </c>
      <c r="C64" s="984"/>
      <c r="D64" s="130"/>
      <c r="F64" s="2122"/>
      <c r="G64" s="812"/>
      <c r="H64" s="812"/>
      <c r="I64" s="812"/>
      <c r="J64" s="812"/>
      <c r="K64" s="812"/>
      <c r="L64" s="59">
        <f t="shared" si="9"/>
        <v>0</v>
      </c>
    </row>
    <row r="65" spans="1:12" s="30" customFormat="1">
      <c r="A65" s="1037" t="s">
        <v>1687</v>
      </c>
      <c r="B65" s="255" t="s">
        <v>11</v>
      </c>
      <c r="C65" s="984"/>
      <c r="D65" s="130"/>
      <c r="F65" s="2122"/>
      <c r="G65" s="812"/>
      <c r="H65" s="812"/>
      <c r="I65" s="812"/>
      <c r="J65" s="812"/>
      <c r="K65" s="812"/>
      <c r="L65" s="59">
        <f t="shared" si="9"/>
        <v>0</v>
      </c>
    </row>
    <row r="66" spans="1:12" s="41" customFormat="1">
      <c r="A66" s="1037" t="s">
        <v>1687</v>
      </c>
      <c r="B66" s="255" t="s">
        <v>5</v>
      </c>
      <c r="C66" s="984"/>
      <c r="D66" s="130"/>
      <c r="F66" s="2123"/>
      <c r="G66" s="812"/>
      <c r="H66" s="812"/>
      <c r="I66" s="812"/>
      <c r="J66" s="812"/>
      <c r="K66" s="812"/>
      <c r="L66" s="59">
        <f t="shared" si="9"/>
        <v>0</v>
      </c>
    </row>
    <row r="67" spans="1:12" s="41" customFormat="1">
      <c r="A67" s="1037" t="s">
        <v>1687</v>
      </c>
      <c r="B67" s="255" t="s">
        <v>6</v>
      </c>
      <c r="C67" s="984"/>
      <c r="D67" s="130"/>
      <c r="F67" s="2123"/>
      <c r="G67" s="812"/>
      <c r="H67" s="812"/>
      <c r="I67" s="812"/>
      <c r="J67" s="812"/>
      <c r="K67" s="812"/>
      <c r="L67" s="59">
        <f t="shared" si="9"/>
        <v>0</v>
      </c>
    </row>
    <row r="68" spans="1:12" s="30" customFormat="1">
      <c r="A68" s="125" t="s">
        <v>1687</v>
      </c>
      <c r="B68" s="2118" t="s">
        <v>2</v>
      </c>
      <c r="C68" s="984"/>
      <c r="D68" s="130"/>
      <c r="F68" s="2122"/>
      <c r="G68" s="875">
        <f>SUM(G64:G67)</f>
        <v>0</v>
      </c>
      <c r="H68" s="875">
        <f>SUM(H64:H67)</f>
        <v>0</v>
      </c>
      <c r="I68" s="875">
        <f>SUM(I64:I67)</f>
        <v>0</v>
      </c>
      <c r="J68" s="875">
        <f>SUM(J64:J67)</f>
        <v>0</v>
      </c>
      <c r="K68" s="875">
        <f>SUM(K64:K67)</f>
        <v>0</v>
      </c>
      <c r="L68" s="59">
        <f t="shared" si="9"/>
        <v>0</v>
      </c>
    </row>
  </sheetData>
  <mergeCells count="2">
    <mergeCell ref="G51:H51"/>
    <mergeCell ref="G50:L50"/>
  </mergeCells>
  <conditionalFormatting sqref="F41:K48">
    <cfRule type="cellIs" dxfId="86" priority="7" operator="equal">
      <formula>"Err"</formula>
    </cfRule>
    <cfRule type="cellIs" dxfId="85" priority="8" operator="equal">
      <formula>"Err"</formula>
    </cfRule>
  </conditionalFormatting>
  <pageMargins left="0.31496062992125984" right="0.11811023622047245" top="0.59055118110236227" bottom="0.35433070866141736" header="0.31496062992125984" footer="0.11811023622047245"/>
  <pageSetup paperSize="8" scale="91" orientation="landscape" r:id="rId1"/>
  <headerFooter>
    <oddHeader>&amp;R&amp;"Verdana,Bold"&amp;14&amp;A</oddHeader>
    <oddFooter>&amp;L&amp;D &amp;T&amp;C&amp;Z&amp;F&amp;R&amp;A</oddFooter>
  </headerFooter>
</worksheet>
</file>

<file path=xl/worksheets/sheet23.xml><?xml version="1.0" encoding="utf-8"?>
<worksheet xmlns="http://schemas.openxmlformats.org/spreadsheetml/2006/main" xmlns:r="http://schemas.openxmlformats.org/officeDocument/2006/relationships">
  <sheetPr codeName="Sheet18">
    <tabColor rgb="FF0000FF"/>
    <pageSetUpPr fitToPage="1"/>
  </sheetPr>
  <dimension ref="A1:X246"/>
  <sheetViews>
    <sheetView zoomScale="70" zoomScaleNormal="70" zoomScaleSheetLayoutView="91" workbookViewId="0">
      <pane ySplit="5" topLeftCell="A33" activePane="bottomLeft" state="frozen"/>
      <selection pane="bottomLeft" activeCell="A67" sqref="A67"/>
    </sheetView>
  </sheetViews>
  <sheetFormatPr defaultRowHeight="12.75"/>
  <cols>
    <col min="1" max="1" width="44" style="30" customWidth="1"/>
    <col min="2" max="2" width="21.375" style="30" bestFit="1" customWidth="1"/>
    <col min="3" max="5" width="2.125" style="30" customWidth="1"/>
    <col min="6" max="11" width="7.375" style="30" customWidth="1"/>
    <col min="12" max="12" width="7.375" style="168" customWidth="1"/>
    <col min="13" max="16384" width="9" style="30"/>
  </cols>
  <sheetData>
    <row r="1" spans="1:12" ht="15" customHeight="1">
      <c r="A1" s="8" t="s">
        <v>616</v>
      </c>
      <c r="B1" s="23"/>
      <c r="C1" s="23"/>
      <c r="D1" s="23"/>
      <c r="E1" s="23"/>
      <c r="F1" s="23"/>
      <c r="G1" s="23"/>
      <c r="H1" s="23"/>
      <c r="I1" s="23"/>
      <c r="J1" s="23"/>
      <c r="K1" s="23"/>
      <c r="L1" s="170"/>
    </row>
    <row r="2" spans="1:12" ht="15" customHeight="1">
      <c r="A2" s="8" t="str">
        <f>Cover!D13</f>
        <v>[DNO]</v>
      </c>
      <c r="B2" s="31"/>
      <c r="C2" s="31"/>
      <c r="D2" s="31"/>
      <c r="E2" s="37"/>
    </row>
    <row r="3" spans="1:12" ht="15" customHeight="1">
      <c r="A3" s="8">
        <f>Cover!D15</f>
        <v>2012</v>
      </c>
      <c r="B3" s="2"/>
      <c r="C3" s="2"/>
      <c r="D3" s="2"/>
      <c r="E3" s="37"/>
    </row>
    <row r="4" spans="1:12" ht="12.75" customHeight="1">
      <c r="A4" s="2"/>
      <c r="B4" s="252"/>
      <c r="C4" s="2"/>
      <c r="D4" s="2"/>
      <c r="E4" s="2"/>
      <c r="F4" s="3">
        <v>2010</v>
      </c>
      <c r="G4" s="3">
        <v>2011</v>
      </c>
      <c r="H4" s="3">
        <v>2012</v>
      </c>
      <c r="I4" s="3">
        <v>2013</v>
      </c>
      <c r="J4" s="3">
        <v>2014</v>
      </c>
      <c r="K4" s="3">
        <v>2015</v>
      </c>
      <c r="L4" s="176" t="s">
        <v>1</v>
      </c>
    </row>
    <row r="5" spans="1:12" ht="12.75" customHeight="1">
      <c r="A5" s="107" t="s">
        <v>614</v>
      </c>
      <c r="B5" s="2"/>
      <c r="C5" s="2"/>
      <c r="D5" s="2"/>
      <c r="E5" s="2"/>
      <c r="F5" s="3" t="s">
        <v>0</v>
      </c>
      <c r="G5" s="3"/>
      <c r="H5" s="3"/>
      <c r="I5" s="3" t="s">
        <v>1</v>
      </c>
      <c r="J5" s="3"/>
      <c r="K5" s="3"/>
      <c r="L5" s="74" t="s">
        <v>4</v>
      </c>
    </row>
    <row r="6" spans="1:12" ht="12.75" customHeight="1">
      <c r="A6" s="25" t="s">
        <v>10</v>
      </c>
      <c r="B6" s="26" t="s">
        <v>54</v>
      </c>
      <c r="C6" s="21"/>
      <c r="D6" s="6"/>
      <c r="E6" s="6"/>
      <c r="F6" s="1026"/>
      <c r="G6" s="1026"/>
      <c r="H6" s="1026"/>
      <c r="I6" s="1026"/>
      <c r="J6" s="1026"/>
      <c r="K6" s="1026"/>
      <c r="L6" s="59">
        <f t="shared" ref="L6:L12" si="0">SUM(G6:K6)</f>
        <v>0</v>
      </c>
    </row>
    <row r="7" spans="1:12" ht="12.75" customHeight="1">
      <c r="A7" s="27" t="s">
        <v>55</v>
      </c>
      <c r="B7" s="26" t="s">
        <v>56</v>
      </c>
      <c r="C7" s="21"/>
      <c r="D7" s="6"/>
      <c r="E7" s="6"/>
      <c r="F7" s="1026"/>
      <c r="G7" s="1026"/>
      <c r="H7" s="1026"/>
      <c r="I7" s="1026"/>
      <c r="J7" s="1026"/>
      <c r="K7" s="1026"/>
      <c r="L7" s="59">
        <f t="shared" si="0"/>
        <v>0</v>
      </c>
    </row>
    <row r="8" spans="1:12" ht="12.75" customHeight="1">
      <c r="A8" s="25" t="s">
        <v>67</v>
      </c>
      <c r="B8" s="29" t="s">
        <v>57</v>
      </c>
      <c r="C8" s="21"/>
      <c r="D8" s="6"/>
      <c r="E8" s="6"/>
      <c r="F8" s="1026"/>
      <c r="G8" s="1026"/>
      <c r="H8" s="1026"/>
      <c r="I8" s="1026"/>
      <c r="J8" s="1026"/>
      <c r="K8" s="1026"/>
      <c r="L8" s="59">
        <f t="shared" si="0"/>
        <v>0</v>
      </c>
    </row>
    <row r="9" spans="1:12" ht="12.75" customHeight="1">
      <c r="A9" s="27" t="s">
        <v>68</v>
      </c>
      <c r="B9" s="29" t="s">
        <v>57</v>
      </c>
      <c r="C9" s="21"/>
      <c r="D9" s="6"/>
      <c r="E9" s="6"/>
      <c r="F9" s="1026"/>
      <c r="G9" s="1026"/>
      <c r="H9" s="1026"/>
      <c r="I9" s="1026"/>
      <c r="J9" s="1026"/>
      <c r="K9" s="1026"/>
      <c r="L9" s="59">
        <f t="shared" si="0"/>
        <v>0</v>
      </c>
    </row>
    <row r="10" spans="1:12" ht="12.75" customHeight="1">
      <c r="A10" s="28" t="s">
        <v>69</v>
      </c>
      <c r="B10" s="29" t="s">
        <v>57</v>
      </c>
      <c r="C10" s="22"/>
      <c r="D10" s="23"/>
      <c r="E10" s="23"/>
      <c r="F10" s="1026"/>
      <c r="G10" s="1026"/>
      <c r="H10" s="1026"/>
      <c r="I10" s="1026"/>
      <c r="J10" s="1026"/>
      <c r="K10" s="1026"/>
      <c r="L10" s="59">
        <f t="shared" si="0"/>
        <v>0</v>
      </c>
    </row>
    <row r="11" spans="1:12" s="194" customFormat="1" ht="12.75" customHeight="1">
      <c r="A11" s="190" t="s">
        <v>70</v>
      </c>
      <c r="B11" s="191" t="s">
        <v>57</v>
      </c>
      <c r="C11" s="192"/>
      <c r="D11" s="193"/>
      <c r="E11" s="193"/>
      <c r="F11" s="171">
        <f t="shared" ref="F11:K11" si="1">SUM(F8:F10)</f>
        <v>0</v>
      </c>
      <c r="G11" s="171">
        <f t="shared" si="1"/>
        <v>0</v>
      </c>
      <c r="H11" s="171">
        <f t="shared" si="1"/>
        <v>0</v>
      </c>
      <c r="I11" s="171">
        <f t="shared" si="1"/>
        <v>0</v>
      </c>
      <c r="J11" s="171">
        <f t="shared" si="1"/>
        <v>0</v>
      </c>
      <c r="K11" s="171">
        <f t="shared" si="1"/>
        <v>0</v>
      </c>
      <c r="L11" s="59">
        <f t="shared" si="0"/>
        <v>0</v>
      </c>
    </row>
    <row r="12" spans="1:12" s="194" customFormat="1" ht="12.75" customHeight="1">
      <c r="A12" s="1504" t="s">
        <v>2</v>
      </c>
      <c r="B12" s="1503"/>
      <c r="C12" s="185"/>
      <c r="D12" s="179"/>
      <c r="E12" s="179"/>
      <c r="F12" s="1505">
        <f t="shared" ref="F12:K12" si="2">SUM(F6:F10)</f>
        <v>0</v>
      </c>
      <c r="G12" s="1505">
        <f t="shared" si="2"/>
        <v>0</v>
      </c>
      <c r="H12" s="1505">
        <f t="shared" si="2"/>
        <v>0</v>
      </c>
      <c r="I12" s="1505">
        <f t="shared" si="2"/>
        <v>0</v>
      </c>
      <c r="J12" s="1505">
        <f t="shared" si="2"/>
        <v>0</v>
      </c>
      <c r="K12" s="1505">
        <f t="shared" si="2"/>
        <v>0</v>
      </c>
      <c r="L12" s="59">
        <f t="shared" si="0"/>
        <v>0</v>
      </c>
    </row>
    <row r="13" spans="1:12" ht="12.75" customHeight="1">
      <c r="F13" s="108"/>
      <c r="G13" s="108"/>
      <c r="H13" s="108"/>
      <c r="I13" s="108"/>
      <c r="J13" s="108"/>
      <c r="K13" s="108"/>
      <c r="L13" s="189"/>
    </row>
    <row r="14" spans="1:12" s="691" customFormat="1" ht="12.75" customHeight="1">
      <c r="A14" s="137" t="s">
        <v>633</v>
      </c>
    </row>
    <row r="15" spans="1:12" s="691" customFormat="1" ht="12.75" customHeight="1">
      <c r="A15" s="687" t="s">
        <v>58</v>
      </c>
      <c r="F15" s="1026"/>
      <c r="G15" s="1026"/>
      <c r="H15" s="1026"/>
      <c r="I15" s="1026"/>
      <c r="J15" s="1026"/>
      <c r="K15" s="1026"/>
      <c r="L15" s="59">
        <f t="shared" ref="L15:L26" si="3">SUM(G15:K15)</f>
        <v>0</v>
      </c>
    </row>
    <row r="16" spans="1:12" s="691" customFormat="1" ht="12.75" customHeight="1">
      <c r="A16" s="687" t="s">
        <v>59</v>
      </c>
      <c r="F16" s="1026"/>
      <c r="G16" s="1026"/>
      <c r="H16" s="1026"/>
      <c r="I16" s="1026"/>
      <c r="J16" s="1026"/>
      <c r="K16" s="1026"/>
      <c r="L16" s="59">
        <f t="shared" si="3"/>
        <v>0</v>
      </c>
    </row>
    <row r="17" spans="1:14" s="691" customFormat="1" ht="12.75" customHeight="1">
      <c r="A17" s="687" t="s">
        <v>60</v>
      </c>
      <c r="F17" s="1026"/>
      <c r="G17" s="1026"/>
      <c r="H17" s="1026"/>
      <c r="I17" s="1026"/>
      <c r="J17" s="1026"/>
      <c r="K17" s="1026"/>
      <c r="L17" s="59">
        <f t="shared" si="3"/>
        <v>0</v>
      </c>
    </row>
    <row r="18" spans="1:14" s="691" customFormat="1" ht="12.75" customHeight="1">
      <c r="A18" s="687" t="s">
        <v>61</v>
      </c>
      <c r="F18" s="1026"/>
      <c r="G18" s="1026"/>
      <c r="H18" s="1026"/>
      <c r="I18" s="1026"/>
      <c r="J18" s="1026"/>
      <c r="K18" s="1026"/>
      <c r="L18" s="59">
        <f>SUM(G18:K18)</f>
        <v>0</v>
      </c>
    </row>
    <row r="19" spans="1:14" s="691" customFormat="1" ht="12.75" customHeight="1">
      <c r="A19" s="687" t="s">
        <v>62</v>
      </c>
      <c r="F19" s="1026"/>
      <c r="G19" s="1026"/>
      <c r="H19" s="1026"/>
      <c r="I19" s="1026"/>
      <c r="J19" s="1026"/>
      <c r="K19" s="1026"/>
      <c r="L19" s="59">
        <f t="shared" si="3"/>
        <v>0</v>
      </c>
    </row>
    <row r="20" spans="1:14" s="691" customFormat="1" ht="12.75" customHeight="1">
      <c r="A20" s="687" t="s">
        <v>63</v>
      </c>
      <c r="F20" s="1026"/>
      <c r="G20" s="1026"/>
      <c r="H20" s="1026"/>
      <c r="I20" s="1026"/>
      <c r="J20" s="1026"/>
      <c r="K20" s="1026"/>
      <c r="L20" s="59">
        <f t="shared" si="3"/>
        <v>0</v>
      </c>
    </row>
    <row r="21" spans="1:14" s="691" customFormat="1" ht="12.75" customHeight="1">
      <c r="A21" s="687" t="s">
        <v>64</v>
      </c>
      <c r="F21" s="1026"/>
      <c r="G21" s="1026"/>
      <c r="H21" s="1026"/>
      <c r="I21" s="1026"/>
      <c r="J21" s="1026"/>
      <c r="K21" s="1026"/>
      <c r="L21" s="59">
        <f t="shared" si="3"/>
        <v>0</v>
      </c>
    </row>
    <row r="22" spans="1:14" s="691" customFormat="1" ht="12.75" customHeight="1">
      <c r="A22" s="687" t="s">
        <v>65</v>
      </c>
      <c r="F22" s="1026"/>
      <c r="G22" s="1026"/>
      <c r="H22" s="1026"/>
      <c r="I22" s="1026"/>
      <c r="J22" s="1026"/>
      <c r="K22" s="1026"/>
      <c r="L22" s="59">
        <f>SUM(G22:K22)</f>
        <v>0</v>
      </c>
    </row>
    <row r="23" spans="1:14" s="691" customFormat="1" ht="12.75" customHeight="1">
      <c r="A23" s="687" t="s">
        <v>66</v>
      </c>
      <c r="F23" s="1026"/>
      <c r="G23" s="1026"/>
      <c r="H23" s="1026"/>
      <c r="I23" s="1026"/>
      <c r="J23" s="1026"/>
      <c r="K23" s="1026"/>
      <c r="L23" s="59">
        <f t="shared" si="3"/>
        <v>0</v>
      </c>
    </row>
    <row r="24" spans="1:14" s="691" customFormat="1" ht="12.75" customHeight="1">
      <c r="A24" s="138" t="s">
        <v>441</v>
      </c>
      <c r="F24" s="92">
        <f t="shared" ref="F24:K24" si="4">SUM(F15:F23)</f>
        <v>0</v>
      </c>
      <c r="G24" s="92">
        <f t="shared" si="4"/>
        <v>0</v>
      </c>
      <c r="H24" s="92">
        <f t="shared" si="4"/>
        <v>0</v>
      </c>
      <c r="I24" s="92">
        <f t="shared" si="4"/>
        <v>0</v>
      </c>
      <c r="J24" s="92">
        <f t="shared" si="4"/>
        <v>0</v>
      </c>
      <c r="K24" s="92">
        <f t="shared" si="4"/>
        <v>0</v>
      </c>
      <c r="L24" s="59">
        <f t="shared" si="3"/>
        <v>0</v>
      </c>
    </row>
    <row r="25" spans="1:14" s="691" customFormat="1" ht="12.75" customHeight="1">
      <c r="A25" s="132" t="s">
        <v>442</v>
      </c>
      <c r="F25" s="1026"/>
      <c r="G25" s="1026"/>
      <c r="H25" s="1026"/>
      <c r="I25" s="1026"/>
      <c r="J25" s="1026"/>
      <c r="K25" s="1026"/>
      <c r="L25" s="59">
        <f t="shared" si="3"/>
        <v>0</v>
      </c>
    </row>
    <row r="26" spans="1:14" s="691" customFormat="1" ht="12.75" customHeight="1">
      <c r="A26" s="132" t="s">
        <v>406</v>
      </c>
      <c r="F26" s="1026"/>
      <c r="G26" s="1026"/>
      <c r="H26" s="1026"/>
      <c r="I26" s="1026"/>
      <c r="J26" s="1026"/>
      <c r="K26" s="1026"/>
      <c r="L26" s="59">
        <f t="shared" si="3"/>
        <v>0</v>
      </c>
    </row>
    <row r="27" spans="1:14" s="691" customFormat="1" ht="12.75" customHeight="1">
      <c r="A27" s="138" t="s">
        <v>443</v>
      </c>
      <c r="F27" s="92">
        <f t="shared" ref="F27:K27" si="5">SUM(F24:F26)</f>
        <v>0</v>
      </c>
      <c r="G27" s="92">
        <f t="shared" si="5"/>
        <v>0</v>
      </c>
      <c r="H27" s="92">
        <f t="shared" si="5"/>
        <v>0</v>
      </c>
      <c r="I27" s="92">
        <f t="shared" si="5"/>
        <v>0</v>
      </c>
      <c r="J27" s="92">
        <f t="shared" si="5"/>
        <v>0</v>
      </c>
      <c r="K27" s="92">
        <f t="shared" si="5"/>
        <v>0</v>
      </c>
      <c r="L27" s="59">
        <f>SUM(G27:K27)</f>
        <v>0</v>
      </c>
    </row>
    <row r="28" spans="1:14" s="33" customFormat="1" ht="12.75" customHeight="1">
      <c r="F28" s="100"/>
      <c r="G28" s="100"/>
      <c r="H28" s="100"/>
      <c r="I28" s="100"/>
      <c r="J28" s="100"/>
      <c r="K28" s="100"/>
      <c r="L28" s="102"/>
    </row>
    <row r="29" spans="1:14" ht="12.75" customHeight="1">
      <c r="A29" s="125" t="s">
        <v>209</v>
      </c>
      <c r="B29" s="54"/>
      <c r="C29" s="54"/>
      <c r="D29" s="54"/>
      <c r="E29" s="54"/>
      <c r="F29" s="144">
        <f>'CV9 - High Value Proj (Scheme)'!H22</f>
        <v>0</v>
      </c>
      <c r="G29" s="144">
        <f>'CV9 - High Value Proj (Scheme)'!I22</f>
        <v>0</v>
      </c>
      <c r="H29" s="144">
        <f>'CV9 - High Value Proj (Scheme)'!J22</f>
        <v>0</v>
      </c>
      <c r="I29" s="144">
        <f>'CV9 - High Value Proj (Scheme)'!K22</f>
        <v>0</v>
      </c>
      <c r="J29" s="144">
        <f>'CV9 - High Value Proj (Scheme)'!L22</f>
        <v>0</v>
      </c>
      <c r="K29" s="144">
        <f>'CV9 - High Value Proj (Scheme)'!M22</f>
        <v>0</v>
      </c>
      <c r="L29" s="59">
        <f>SUM(G29:K29)</f>
        <v>0</v>
      </c>
    </row>
    <row r="30" spans="1:14" s="691" customFormat="1" ht="12.75" customHeight="1">
      <c r="A30" s="138" t="s">
        <v>210</v>
      </c>
      <c r="B30" s="109"/>
      <c r="C30" s="109"/>
      <c r="D30" s="109"/>
      <c r="E30" s="109"/>
      <c r="F30" s="1039">
        <f>F12+F29</f>
        <v>0</v>
      </c>
      <c r="G30" s="1039">
        <f t="shared" ref="G30:K30" si="6">G12+G29</f>
        <v>0</v>
      </c>
      <c r="H30" s="1039">
        <f t="shared" si="6"/>
        <v>0</v>
      </c>
      <c r="I30" s="1039">
        <f>I12+I29</f>
        <v>0</v>
      </c>
      <c r="J30" s="1039">
        <f t="shared" si="6"/>
        <v>0</v>
      </c>
      <c r="K30" s="1039">
        <f t="shared" si="6"/>
        <v>0</v>
      </c>
      <c r="L30" s="59">
        <f>SUM(G30:K30)</f>
        <v>0</v>
      </c>
      <c r="N30" s="696"/>
    </row>
    <row r="31" spans="1:14" s="33" customFormat="1" ht="12.75" customHeight="1">
      <c r="F31" s="100"/>
      <c r="G31" s="100"/>
      <c r="H31" s="100"/>
      <c r="I31" s="100"/>
      <c r="J31" s="100"/>
      <c r="K31" s="100"/>
      <c r="L31" s="102"/>
    </row>
    <row r="32" spans="1:14" s="31" customFormat="1" ht="12.75" customHeight="1">
      <c r="A32" s="137" t="s">
        <v>615</v>
      </c>
      <c r="B32" s="2"/>
      <c r="C32" s="2"/>
      <c r="D32" s="2"/>
      <c r="E32" s="2"/>
      <c r="F32" s="5"/>
      <c r="G32" s="5"/>
      <c r="H32" s="5"/>
      <c r="I32" s="5"/>
      <c r="J32" s="5"/>
      <c r="K32" s="5"/>
      <c r="L32" s="177"/>
    </row>
    <row r="33" spans="1:14" s="33" customFormat="1" ht="12.75" customHeight="1">
      <c r="A33" s="104" t="s">
        <v>11</v>
      </c>
      <c r="B33" s="21"/>
      <c r="C33" s="6"/>
      <c r="D33" s="6"/>
      <c r="E33" s="6"/>
      <c r="F33" s="1026"/>
      <c r="G33" s="1026"/>
      <c r="H33" s="1026"/>
      <c r="I33" s="1026"/>
      <c r="J33" s="1026"/>
      <c r="K33" s="1026"/>
      <c r="L33" s="59">
        <f>SUM(G33:K33)</f>
        <v>0</v>
      </c>
    </row>
    <row r="34" spans="1:14" s="33" customFormat="1" ht="12.75" customHeight="1">
      <c r="A34" s="104" t="s">
        <v>5</v>
      </c>
      <c r="B34" s="21"/>
      <c r="C34" s="6"/>
      <c r="D34" s="6"/>
      <c r="E34" s="6"/>
      <c r="F34" s="1026"/>
      <c r="G34" s="1026"/>
      <c r="H34" s="1026"/>
      <c r="I34" s="1026"/>
      <c r="J34" s="1026"/>
      <c r="K34" s="1026"/>
      <c r="L34" s="59">
        <f>SUM(G34:K34)</f>
        <v>0</v>
      </c>
    </row>
    <row r="35" spans="1:14" s="33" customFormat="1" ht="12.75" customHeight="1">
      <c r="A35" s="104" t="s">
        <v>12</v>
      </c>
      <c r="B35" s="21"/>
      <c r="C35" s="6"/>
      <c r="D35" s="6"/>
      <c r="E35" s="6"/>
      <c r="F35" s="1026"/>
      <c r="G35" s="1026"/>
      <c r="H35" s="1026"/>
      <c r="I35" s="1026"/>
      <c r="J35" s="1026"/>
      <c r="K35" s="1026"/>
      <c r="L35" s="59">
        <f>SUM(G35:K35)</f>
        <v>0</v>
      </c>
    </row>
    <row r="36" spans="1:14" s="35" customFormat="1" ht="12.75" customHeight="1">
      <c r="A36" s="195" t="s">
        <v>2</v>
      </c>
      <c r="B36" s="196"/>
      <c r="C36" s="179"/>
      <c r="D36" s="179"/>
      <c r="E36" s="179"/>
      <c r="F36" s="1505">
        <f t="shared" ref="F36:K36" si="7">SUM(F33:F35)</f>
        <v>0</v>
      </c>
      <c r="G36" s="1505">
        <f t="shared" si="7"/>
        <v>0</v>
      </c>
      <c r="H36" s="1505">
        <f t="shared" si="7"/>
        <v>0</v>
      </c>
      <c r="I36" s="1505">
        <f t="shared" si="7"/>
        <v>0</v>
      </c>
      <c r="J36" s="1505">
        <f t="shared" si="7"/>
        <v>0</v>
      </c>
      <c r="K36" s="1505">
        <f t="shared" si="7"/>
        <v>0</v>
      </c>
      <c r="L36" s="59">
        <f>SUM(G36:K36)</f>
        <v>0</v>
      </c>
    </row>
    <row r="37" spans="1:14" s="35" customFormat="1" ht="12.75" customHeight="1">
      <c r="A37" s="179"/>
      <c r="B37" s="697"/>
      <c r="C37" s="179"/>
      <c r="D37" s="179"/>
      <c r="E37" s="179"/>
      <c r="F37" s="698"/>
      <c r="G37" s="698"/>
      <c r="H37" s="698"/>
      <c r="I37" s="698"/>
      <c r="J37" s="698"/>
      <c r="K37" s="698"/>
      <c r="L37" s="112"/>
    </row>
    <row r="38" spans="1:14" ht="12.75" customHeight="1">
      <c r="A38" s="125" t="s">
        <v>209</v>
      </c>
      <c r="B38" s="54"/>
      <c r="C38" s="54"/>
      <c r="D38" s="54"/>
      <c r="E38" s="54"/>
      <c r="F38" s="144">
        <f>'CV9 - High Value Proj (Scheme)'!H23</f>
        <v>0</v>
      </c>
      <c r="G38" s="144">
        <f>'CV9 - High Value Proj (Scheme)'!I23</f>
        <v>0</v>
      </c>
      <c r="H38" s="144">
        <f>'CV9 - High Value Proj (Scheme)'!J23</f>
        <v>0</v>
      </c>
      <c r="I38" s="144">
        <f>'CV9 - High Value Proj (Scheme)'!K23</f>
        <v>0</v>
      </c>
      <c r="J38" s="144">
        <f>'CV9 - High Value Proj (Scheme)'!L23</f>
        <v>0</v>
      </c>
      <c r="K38" s="144">
        <f>'CV9 - High Value Proj (Scheme)'!M23</f>
        <v>0</v>
      </c>
      <c r="L38" s="59">
        <f>SUM(G38:K38)</f>
        <v>0</v>
      </c>
      <c r="N38" s="696"/>
    </row>
    <row r="39" spans="1:14" s="691" customFormat="1" ht="12.75" customHeight="1">
      <c r="A39" s="138" t="s">
        <v>210</v>
      </c>
      <c r="B39" s="109"/>
      <c r="C39" s="109"/>
      <c r="D39" s="109"/>
      <c r="E39" s="109"/>
      <c r="F39" s="1039">
        <f t="shared" ref="F39:K39" si="8">F36+F38</f>
        <v>0</v>
      </c>
      <c r="G39" s="1039">
        <f t="shared" si="8"/>
        <v>0</v>
      </c>
      <c r="H39" s="1039">
        <f t="shared" si="8"/>
        <v>0</v>
      </c>
      <c r="I39" s="1039">
        <f>I36+I38</f>
        <v>0</v>
      </c>
      <c r="J39" s="1039">
        <f t="shared" si="8"/>
        <v>0</v>
      </c>
      <c r="K39" s="1039">
        <f t="shared" si="8"/>
        <v>0</v>
      </c>
      <c r="L39" s="59">
        <f>SUM(G39:K39)</f>
        <v>0</v>
      </c>
    </row>
    <row r="40" spans="1:14" s="35" customFormat="1" ht="12.75" customHeight="1">
      <c r="A40" s="179"/>
      <c r="B40" s="697"/>
      <c r="C40" s="179"/>
      <c r="D40" s="179"/>
      <c r="E40" s="179"/>
      <c r="F40" s="698"/>
      <c r="G40" s="698"/>
      <c r="H40" s="698"/>
      <c r="I40" s="698"/>
      <c r="J40" s="698"/>
      <c r="K40" s="698"/>
      <c r="L40" s="112"/>
    </row>
    <row r="41" spans="1:14" s="691" customFormat="1" ht="12.75" customHeight="1">
      <c r="A41" s="137" t="s">
        <v>626</v>
      </c>
    </row>
    <row r="42" spans="1:14" s="691" customFormat="1" ht="12.75" customHeight="1">
      <c r="A42" s="687" t="s">
        <v>58</v>
      </c>
      <c r="F42" s="1026"/>
      <c r="G42" s="1026"/>
      <c r="H42" s="1026"/>
      <c r="I42" s="1026"/>
      <c r="J42" s="1026"/>
      <c r="K42" s="1026"/>
      <c r="L42" s="59">
        <f t="shared" ref="L42:L50" si="9">SUM(G42:K42)</f>
        <v>0</v>
      </c>
    </row>
    <row r="43" spans="1:14" s="691" customFormat="1" ht="12.75" customHeight="1">
      <c r="A43" s="687" t="s">
        <v>59</v>
      </c>
      <c r="F43" s="1026"/>
      <c r="G43" s="1026"/>
      <c r="H43" s="1026"/>
      <c r="I43" s="1026"/>
      <c r="J43" s="1026"/>
      <c r="K43" s="1026"/>
      <c r="L43" s="59">
        <f t="shared" si="9"/>
        <v>0</v>
      </c>
    </row>
    <row r="44" spans="1:14" s="691" customFormat="1" ht="12.75" customHeight="1">
      <c r="A44" s="687" t="s">
        <v>60</v>
      </c>
      <c r="F44" s="1026"/>
      <c r="G44" s="1026"/>
      <c r="H44" s="1026"/>
      <c r="I44" s="1026"/>
      <c r="J44" s="1026"/>
      <c r="K44" s="1026"/>
      <c r="L44" s="59">
        <f t="shared" si="9"/>
        <v>0</v>
      </c>
    </row>
    <row r="45" spans="1:14" s="691" customFormat="1" ht="12.75" customHeight="1">
      <c r="A45" s="687" t="s">
        <v>61</v>
      </c>
      <c r="F45" s="1026"/>
      <c r="G45" s="1026"/>
      <c r="H45" s="1026"/>
      <c r="I45" s="1026"/>
      <c r="J45" s="1026"/>
      <c r="K45" s="1026"/>
      <c r="L45" s="59">
        <f t="shared" si="9"/>
        <v>0</v>
      </c>
    </row>
    <row r="46" spans="1:14" s="691" customFormat="1" ht="12.75" customHeight="1">
      <c r="A46" s="687" t="s">
        <v>62</v>
      </c>
      <c r="F46" s="1026"/>
      <c r="G46" s="1026"/>
      <c r="H46" s="1026"/>
      <c r="I46" s="1026"/>
      <c r="J46" s="1026"/>
      <c r="K46" s="1026"/>
      <c r="L46" s="59">
        <f t="shared" si="9"/>
        <v>0</v>
      </c>
    </row>
    <row r="47" spans="1:14" s="691" customFormat="1" ht="12.75" customHeight="1">
      <c r="A47" s="687" t="s">
        <v>63</v>
      </c>
      <c r="F47" s="1026"/>
      <c r="G47" s="1026"/>
      <c r="H47" s="1026"/>
      <c r="I47" s="1026"/>
      <c r="J47" s="1026"/>
      <c r="K47" s="1026"/>
      <c r="L47" s="59">
        <f t="shared" si="9"/>
        <v>0</v>
      </c>
    </row>
    <row r="48" spans="1:14" s="691" customFormat="1" ht="12.75" customHeight="1">
      <c r="A48" s="687" t="s">
        <v>64</v>
      </c>
      <c r="F48" s="1026"/>
      <c r="G48" s="1026"/>
      <c r="H48" s="1026"/>
      <c r="I48" s="1026"/>
      <c r="J48" s="1026"/>
      <c r="K48" s="1026"/>
      <c r="L48" s="59">
        <f t="shared" si="9"/>
        <v>0</v>
      </c>
    </row>
    <row r="49" spans="1:24" s="691" customFormat="1" ht="12.75" customHeight="1">
      <c r="A49" s="687" t="s">
        <v>65</v>
      </c>
      <c r="F49" s="1026"/>
      <c r="G49" s="1026"/>
      <c r="H49" s="1026"/>
      <c r="I49" s="1026"/>
      <c r="J49" s="1026"/>
      <c r="K49" s="1026"/>
      <c r="L49" s="59">
        <f t="shared" si="9"/>
        <v>0</v>
      </c>
    </row>
    <row r="50" spans="1:24" s="691" customFormat="1" ht="12.75" customHeight="1">
      <c r="A50" s="687" t="s">
        <v>66</v>
      </c>
      <c r="F50" s="1026"/>
      <c r="G50" s="1026"/>
      <c r="H50" s="1026"/>
      <c r="I50" s="1026"/>
      <c r="J50" s="1026"/>
      <c r="K50" s="1026"/>
      <c r="L50" s="59">
        <f t="shared" si="9"/>
        <v>0</v>
      </c>
    </row>
    <row r="51" spans="1:24" s="691" customFormat="1" ht="12.75" customHeight="1">
      <c r="A51" s="138" t="s">
        <v>441</v>
      </c>
      <c r="F51" s="92">
        <f t="shared" ref="F51:K51" si="10">SUM(F42:F50)</f>
        <v>0</v>
      </c>
      <c r="G51" s="92">
        <f t="shared" si="10"/>
        <v>0</v>
      </c>
      <c r="H51" s="92">
        <f t="shared" si="10"/>
        <v>0</v>
      </c>
      <c r="I51" s="92">
        <f t="shared" si="10"/>
        <v>0</v>
      </c>
      <c r="J51" s="92">
        <f t="shared" si="10"/>
        <v>0</v>
      </c>
      <c r="K51" s="92">
        <f t="shared" si="10"/>
        <v>0</v>
      </c>
      <c r="L51" s="59">
        <f>SUM(G51:K51)</f>
        <v>0</v>
      </c>
    </row>
    <row r="52" spans="1:24" s="691" customFormat="1" ht="12.75" customHeight="1">
      <c r="A52" s="132" t="s">
        <v>442</v>
      </c>
      <c r="F52" s="1026"/>
      <c r="G52" s="1026"/>
      <c r="H52" s="1026"/>
      <c r="I52" s="1026"/>
      <c r="J52" s="1026"/>
      <c r="K52" s="1026"/>
      <c r="L52" s="59">
        <f>SUM(G52:K52)</f>
        <v>0</v>
      </c>
    </row>
    <row r="53" spans="1:24" s="691" customFormat="1" ht="12.75" customHeight="1">
      <c r="A53" s="132" t="s">
        <v>406</v>
      </c>
      <c r="F53" s="1026"/>
      <c r="G53" s="1026"/>
      <c r="H53" s="1026"/>
      <c r="I53" s="1026"/>
      <c r="J53" s="1026"/>
      <c r="K53" s="1026"/>
      <c r="L53" s="59">
        <f>SUM(G53:K53)</f>
        <v>0</v>
      </c>
    </row>
    <row r="54" spans="1:24" s="691" customFormat="1" ht="12.75" customHeight="1">
      <c r="A54" s="138" t="s">
        <v>443</v>
      </c>
      <c r="F54" s="92">
        <f t="shared" ref="F54:K54" si="11">SUM(F51:F53)</f>
        <v>0</v>
      </c>
      <c r="G54" s="92">
        <f t="shared" si="11"/>
        <v>0</v>
      </c>
      <c r="H54" s="92">
        <f t="shared" si="11"/>
        <v>0</v>
      </c>
      <c r="I54" s="92">
        <f t="shared" si="11"/>
        <v>0</v>
      </c>
      <c r="J54" s="92">
        <f t="shared" si="11"/>
        <v>0</v>
      </c>
      <c r="K54" s="92">
        <f t="shared" si="11"/>
        <v>0</v>
      </c>
      <c r="L54" s="59">
        <f>SUM(G54:K54)</f>
        <v>0</v>
      </c>
    </row>
    <row r="55" spans="1:24" s="35" customFormat="1" ht="12.75" customHeight="1">
      <c r="A55" s="179"/>
      <c r="B55" s="697"/>
      <c r="C55" s="179"/>
      <c r="D55" s="179"/>
      <c r="E55" s="179"/>
      <c r="F55" s="698"/>
      <c r="G55" s="698"/>
      <c r="H55" s="698"/>
      <c r="I55" s="698"/>
      <c r="J55" s="698"/>
      <c r="K55" s="698"/>
      <c r="L55" s="112"/>
    </row>
    <row r="56" spans="1:24" s="33" customFormat="1" ht="12.75" customHeight="1">
      <c r="A56" s="137" t="s">
        <v>613</v>
      </c>
      <c r="L56" s="34"/>
      <c r="X56" s="33" t="s">
        <v>135</v>
      </c>
    </row>
    <row r="57" spans="1:24" s="33" customFormat="1" ht="12.75" customHeight="1">
      <c r="A57" s="1" t="s">
        <v>10</v>
      </c>
      <c r="B57" s="6"/>
      <c r="C57" s="6"/>
      <c r="D57" s="6"/>
      <c r="E57" s="6"/>
      <c r="F57" s="1026"/>
      <c r="G57" s="1026"/>
      <c r="H57" s="1026"/>
      <c r="I57" s="1026"/>
      <c r="J57" s="1026"/>
      <c r="K57" s="1026"/>
      <c r="L57" s="59">
        <f>SUM(G57:K57)</f>
        <v>0</v>
      </c>
    </row>
    <row r="58" spans="1:24" s="33" customFormat="1" ht="12.75" customHeight="1">
      <c r="A58" s="1" t="s">
        <v>11</v>
      </c>
      <c r="B58" s="6"/>
      <c r="C58" s="6"/>
      <c r="D58" s="6"/>
      <c r="E58" s="6"/>
      <c r="F58" s="1026"/>
      <c r="G58" s="1026"/>
      <c r="H58" s="1026"/>
      <c r="I58" s="1026"/>
      <c r="J58" s="1026"/>
      <c r="K58" s="1026"/>
      <c r="L58" s="59">
        <f>SUM(G58:K58)</f>
        <v>0</v>
      </c>
    </row>
    <row r="59" spans="1:24" s="33" customFormat="1" ht="12.75" customHeight="1">
      <c r="A59" s="1" t="s">
        <v>5</v>
      </c>
      <c r="B59" s="6"/>
      <c r="C59" s="6"/>
      <c r="D59" s="6"/>
      <c r="E59" s="6"/>
      <c r="F59" s="1026"/>
      <c r="G59" s="1026"/>
      <c r="H59" s="1026"/>
      <c r="I59" s="1026"/>
      <c r="J59" s="1026"/>
      <c r="K59" s="1026"/>
      <c r="L59" s="59">
        <f>SUM(G59:K59)</f>
        <v>0</v>
      </c>
    </row>
    <row r="60" spans="1:24" s="33" customFormat="1" ht="12.75" customHeight="1">
      <c r="A60" s="1" t="s">
        <v>12</v>
      </c>
      <c r="B60" s="6"/>
      <c r="C60" s="6"/>
      <c r="D60" s="6"/>
      <c r="E60" s="6"/>
      <c r="F60" s="1026"/>
      <c r="G60" s="1026"/>
      <c r="H60" s="1026"/>
      <c r="I60" s="1026"/>
      <c r="J60" s="1026"/>
      <c r="K60" s="1026"/>
      <c r="L60" s="59">
        <f>SUM(G60:K60)</f>
        <v>0</v>
      </c>
    </row>
    <row r="61" spans="1:24" s="35" customFormat="1" ht="12.75" customHeight="1">
      <c r="A61" s="178" t="s">
        <v>2</v>
      </c>
      <c r="B61" s="179"/>
      <c r="C61" s="179"/>
      <c r="D61" s="179"/>
      <c r="E61" s="179"/>
      <c r="F61" s="92">
        <f t="shared" ref="F61:K61" si="12">SUM(F57:F60)</f>
        <v>0</v>
      </c>
      <c r="G61" s="92">
        <f t="shared" si="12"/>
        <v>0</v>
      </c>
      <c r="H61" s="92">
        <f t="shared" si="12"/>
        <v>0</v>
      </c>
      <c r="I61" s="92">
        <f>SUM(I57:I60)</f>
        <v>0</v>
      </c>
      <c r="J61" s="92">
        <f t="shared" si="12"/>
        <v>0</v>
      </c>
      <c r="K61" s="92">
        <f t="shared" si="12"/>
        <v>0</v>
      </c>
      <c r="L61" s="59">
        <f>SUM(G61:K61)</f>
        <v>0</v>
      </c>
    </row>
    <row r="62" spans="1:24" s="33" customFormat="1" ht="12.75" customHeight="1">
      <c r="L62" s="34"/>
    </row>
    <row r="63" spans="1:24" s="33" customFormat="1" ht="12.75" customHeight="1">
      <c r="A63" s="32" t="s">
        <v>950</v>
      </c>
      <c r="F63" s="111" t="str">
        <f>IF(ABS(F12-F24)&lt;0.1,"OK","ERROR")</f>
        <v>OK</v>
      </c>
      <c r="G63" s="111" t="str">
        <f>IF(ABS(G12-G24)&lt;0.1,"OK","ERROR")</f>
        <v>OK</v>
      </c>
      <c r="H63" s="111" t="str">
        <f t="shared" ref="H63:K63" si="13">IF(ABS(H12-H24)&lt;0.1,"OK","ERROR")</f>
        <v>OK</v>
      </c>
      <c r="I63" s="111" t="str">
        <f t="shared" si="13"/>
        <v>OK</v>
      </c>
      <c r="J63" s="111" t="str">
        <f t="shared" si="13"/>
        <v>OK</v>
      </c>
      <c r="K63" s="111" t="str">
        <f t="shared" si="13"/>
        <v>OK</v>
      </c>
      <c r="L63" s="34"/>
    </row>
    <row r="64" spans="1:24" s="33" customFormat="1" ht="12.75" customHeight="1">
      <c r="A64" s="32" t="s">
        <v>951</v>
      </c>
      <c r="F64" s="111" t="str">
        <f>IF(ABS(F36-F51)&lt;0.1,"OK","ERROR")</f>
        <v>OK</v>
      </c>
      <c r="G64" s="111" t="str">
        <f>IF(ABS(G36-G51)&lt;0.1,"OK","ERROR")</f>
        <v>OK</v>
      </c>
      <c r="H64" s="111" t="str">
        <f t="shared" ref="H64:K64" si="14">IF(ABS(H36-H51)&lt;0.1,"OK","ERROR")</f>
        <v>OK</v>
      </c>
      <c r="I64" s="111" t="str">
        <f t="shared" si="14"/>
        <v>OK</v>
      </c>
      <c r="J64" s="111" t="str">
        <f t="shared" si="14"/>
        <v>OK</v>
      </c>
      <c r="K64" s="111" t="str">
        <f t="shared" si="14"/>
        <v>OK</v>
      </c>
      <c r="L64" s="34"/>
    </row>
    <row r="65" spans="1:12" s="128" customFormat="1" ht="12.75" customHeight="1">
      <c r="A65" s="175" t="s">
        <v>949</v>
      </c>
      <c r="B65" s="240"/>
      <c r="F65" s="111" t="str">
        <f>IF(ABS(F24+F51+F61-'Costs Matrix 2010'!F52)&lt;0.1,"OK","ERROR")</f>
        <v>OK</v>
      </c>
      <c r="G65" s="111" t="str">
        <f>IF(ABS(G24+G51+G61-'C1 - Costs Matrix 2011'!F77)&lt;0.1,"OK","ERROR")</f>
        <v>OK</v>
      </c>
      <c r="H65" s="111" t="str">
        <f>IF(ABS(H24+H51+H61-'C1 - Costs Matrix 2012'!F77)&lt;0.1,"OK","ERROR")</f>
        <v>OK</v>
      </c>
      <c r="I65" s="111" t="str">
        <f>IF(ABS(I24+I51+I61-'C1 - Costs Matrix 2013'!F77)&lt;0.1,"OK","ERROR")</f>
        <v>OK</v>
      </c>
      <c r="J65" s="111" t="str">
        <f>IF(ABS(J24+J51+J61-'C1 - Costs Matrix 2014'!F77)&lt;0.1,"OK","ERROR")</f>
        <v>OK</v>
      </c>
      <c r="K65" s="111" t="str">
        <f>IF(ABS(K24+K51+K61-'C1 - Costs Matrix 2015'!F77)&lt;0.1,"OK","ERROR")</f>
        <v>OK</v>
      </c>
    </row>
    <row r="66" spans="1:12" s="33" customFormat="1">
      <c r="L66" s="34"/>
    </row>
    <row r="67" spans="1:12" s="33" customFormat="1">
      <c r="L67" s="34"/>
    </row>
    <row r="68" spans="1:12" s="33" customFormat="1">
      <c r="L68" s="34"/>
    </row>
    <row r="69" spans="1:12" s="33" customFormat="1">
      <c r="L69" s="34"/>
    </row>
    <row r="70" spans="1:12" s="33" customFormat="1">
      <c r="L70" s="34"/>
    </row>
    <row r="71" spans="1:12" s="33" customFormat="1">
      <c r="L71" s="34"/>
    </row>
    <row r="72" spans="1:12" s="33" customFormat="1">
      <c r="L72" s="34"/>
    </row>
    <row r="73" spans="1:12" s="33" customFormat="1">
      <c r="L73" s="34"/>
    </row>
    <row r="74" spans="1:12" s="33" customFormat="1">
      <c r="L74" s="34"/>
    </row>
    <row r="75" spans="1:12" s="33" customFormat="1">
      <c r="L75" s="34"/>
    </row>
    <row r="76" spans="1:12" s="33" customFormat="1">
      <c r="L76" s="34"/>
    </row>
    <row r="77" spans="1:12" s="33" customFormat="1">
      <c r="L77" s="34"/>
    </row>
    <row r="78" spans="1:12" s="33" customFormat="1">
      <c r="L78" s="34"/>
    </row>
    <row r="79" spans="1:12" s="33" customFormat="1">
      <c r="L79" s="34"/>
    </row>
    <row r="80" spans="1:12" s="33" customFormat="1">
      <c r="L80" s="34"/>
    </row>
    <row r="81" spans="12:12" s="33" customFormat="1">
      <c r="L81" s="34"/>
    </row>
    <row r="82" spans="12:12" s="33" customFormat="1">
      <c r="L82" s="34"/>
    </row>
    <row r="83" spans="12:12" s="33" customFormat="1">
      <c r="L83" s="34"/>
    </row>
    <row r="84" spans="12:12" s="33" customFormat="1">
      <c r="L84" s="34"/>
    </row>
    <row r="85" spans="12:12" s="33" customFormat="1">
      <c r="L85" s="34"/>
    </row>
    <row r="86" spans="12:12" s="33" customFormat="1">
      <c r="L86" s="34"/>
    </row>
    <row r="87" spans="12:12" s="33" customFormat="1">
      <c r="L87" s="34"/>
    </row>
    <row r="88" spans="12:12" s="33" customFormat="1">
      <c r="L88" s="34"/>
    </row>
    <row r="89" spans="12:12" s="33" customFormat="1">
      <c r="L89" s="34"/>
    </row>
    <row r="90" spans="12:12" s="33" customFormat="1">
      <c r="L90" s="34"/>
    </row>
    <row r="91" spans="12:12" s="33" customFormat="1">
      <c r="L91" s="34"/>
    </row>
    <row r="92" spans="12:12" s="33" customFormat="1">
      <c r="L92" s="34"/>
    </row>
    <row r="93" spans="12:12" s="33" customFormat="1">
      <c r="L93" s="34"/>
    </row>
    <row r="94" spans="12:12" s="33" customFormat="1">
      <c r="L94" s="34"/>
    </row>
    <row r="95" spans="12:12" s="33" customFormat="1">
      <c r="L95" s="34"/>
    </row>
    <row r="96" spans="12:12" s="33" customFormat="1">
      <c r="L96" s="34"/>
    </row>
    <row r="97" spans="12:12" s="33" customFormat="1">
      <c r="L97" s="34"/>
    </row>
    <row r="98" spans="12:12" s="33" customFormat="1">
      <c r="L98" s="34"/>
    </row>
    <row r="99" spans="12:12" s="33" customFormat="1">
      <c r="L99" s="34"/>
    </row>
    <row r="100" spans="12:12" s="33" customFormat="1">
      <c r="L100" s="34"/>
    </row>
    <row r="101" spans="12:12" s="33" customFormat="1">
      <c r="L101" s="34"/>
    </row>
    <row r="102" spans="12:12" s="33" customFormat="1">
      <c r="L102" s="34"/>
    </row>
    <row r="103" spans="12:12" s="33" customFormat="1">
      <c r="L103" s="34"/>
    </row>
    <row r="104" spans="12:12" s="33" customFormat="1">
      <c r="L104" s="34"/>
    </row>
    <row r="105" spans="12:12" s="33" customFormat="1">
      <c r="L105" s="34"/>
    </row>
    <row r="106" spans="12:12" s="33" customFormat="1">
      <c r="L106" s="34"/>
    </row>
    <row r="107" spans="12:12" s="33" customFormat="1">
      <c r="L107" s="34"/>
    </row>
    <row r="108" spans="12:12" s="33" customFormat="1">
      <c r="L108" s="34"/>
    </row>
    <row r="109" spans="12:12" s="33" customFormat="1">
      <c r="L109" s="34"/>
    </row>
    <row r="110" spans="12:12" s="33" customFormat="1">
      <c r="L110" s="34"/>
    </row>
    <row r="111" spans="12:12" s="33" customFormat="1">
      <c r="L111" s="34"/>
    </row>
    <row r="112" spans="12:12" s="33" customFormat="1">
      <c r="L112" s="34"/>
    </row>
    <row r="113" spans="12:12" s="33" customFormat="1">
      <c r="L113" s="34"/>
    </row>
    <row r="114" spans="12:12" s="33" customFormat="1">
      <c r="L114" s="34"/>
    </row>
    <row r="115" spans="12:12" s="33" customFormat="1">
      <c r="L115" s="34"/>
    </row>
    <row r="116" spans="12:12" s="33" customFormat="1">
      <c r="L116" s="34"/>
    </row>
    <row r="117" spans="12:12" s="33" customFormat="1">
      <c r="L117" s="34"/>
    </row>
    <row r="118" spans="12:12" s="33" customFormat="1">
      <c r="L118" s="34"/>
    </row>
    <row r="119" spans="12:12" s="33" customFormat="1">
      <c r="L119" s="34"/>
    </row>
    <row r="120" spans="12:12" s="33" customFormat="1">
      <c r="L120" s="34"/>
    </row>
    <row r="121" spans="12:12" s="33" customFormat="1">
      <c r="L121" s="34"/>
    </row>
    <row r="122" spans="12:12" s="33" customFormat="1">
      <c r="L122" s="34"/>
    </row>
    <row r="123" spans="12:12" s="33" customFormat="1">
      <c r="L123" s="34"/>
    </row>
    <row r="124" spans="12:12" s="33" customFormat="1">
      <c r="L124" s="34"/>
    </row>
    <row r="125" spans="12:12" s="33" customFormat="1">
      <c r="L125" s="34"/>
    </row>
    <row r="126" spans="12:12" s="33" customFormat="1">
      <c r="L126" s="34"/>
    </row>
    <row r="127" spans="12:12" s="33" customFormat="1">
      <c r="L127" s="34"/>
    </row>
    <row r="128" spans="12:12" s="33" customFormat="1">
      <c r="L128" s="34"/>
    </row>
    <row r="129" spans="12:12" s="33" customFormat="1">
      <c r="L129" s="34"/>
    </row>
    <row r="130" spans="12:12" s="33" customFormat="1">
      <c r="L130" s="34"/>
    </row>
    <row r="131" spans="12:12" s="33" customFormat="1">
      <c r="L131" s="34"/>
    </row>
    <row r="132" spans="12:12" s="33" customFormat="1">
      <c r="L132" s="34"/>
    </row>
    <row r="133" spans="12:12" s="33" customFormat="1">
      <c r="L133" s="34"/>
    </row>
    <row r="134" spans="12:12" s="33" customFormat="1">
      <c r="L134" s="34"/>
    </row>
    <row r="135" spans="12:12" s="33" customFormat="1">
      <c r="L135" s="34"/>
    </row>
    <row r="136" spans="12:12" s="33" customFormat="1">
      <c r="L136" s="34"/>
    </row>
    <row r="137" spans="12:12" s="33" customFormat="1">
      <c r="L137" s="34"/>
    </row>
    <row r="138" spans="12:12" s="33" customFormat="1">
      <c r="L138" s="34"/>
    </row>
    <row r="139" spans="12:12" s="33" customFormat="1">
      <c r="L139" s="34"/>
    </row>
    <row r="140" spans="12:12" s="33" customFormat="1">
      <c r="L140" s="34"/>
    </row>
    <row r="141" spans="12:12" s="33" customFormat="1">
      <c r="L141" s="34"/>
    </row>
    <row r="142" spans="12:12" s="33" customFormat="1">
      <c r="L142" s="34"/>
    </row>
    <row r="143" spans="12:12" s="33" customFormat="1">
      <c r="L143" s="34"/>
    </row>
    <row r="144" spans="12:12" s="33" customFormat="1">
      <c r="L144" s="34"/>
    </row>
    <row r="145" spans="12:12" s="33" customFormat="1">
      <c r="L145" s="34"/>
    </row>
    <row r="146" spans="12:12" s="33" customFormat="1">
      <c r="L146" s="34"/>
    </row>
    <row r="147" spans="12:12" s="33" customFormat="1">
      <c r="L147" s="34"/>
    </row>
    <row r="148" spans="12:12" s="33" customFormat="1">
      <c r="L148" s="34"/>
    </row>
    <row r="149" spans="12:12" s="33" customFormat="1">
      <c r="L149" s="34"/>
    </row>
    <row r="150" spans="12:12" s="33" customFormat="1">
      <c r="L150" s="34"/>
    </row>
    <row r="151" spans="12:12" s="33" customFormat="1">
      <c r="L151" s="34"/>
    </row>
    <row r="152" spans="12:12" s="33" customFormat="1">
      <c r="L152" s="34"/>
    </row>
    <row r="153" spans="12:12" s="33" customFormat="1">
      <c r="L153" s="34"/>
    </row>
    <row r="154" spans="12:12" s="33" customFormat="1">
      <c r="L154" s="34"/>
    </row>
    <row r="155" spans="12:12" s="33" customFormat="1">
      <c r="L155" s="34"/>
    </row>
    <row r="156" spans="12:12" s="33" customFormat="1">
      <c r="L156" s="34"/>
    </row>
    <row r="157" spans="12:12" s="33" customFormat="1">
      <c r="L157" s="34"/>
    </row>
    <row r="158" spans="12:12" s="33" customFormat="1">
      <c r="L158" s="34"/>
    </row>
    <row r="159" spans="12:12" s="33" customFormat="1">
      <c r="L159" s="34"/>
    </row>
    <row r="160" spans="12:12" s="33" customFormat="1">
      <c r="L160" s="34"/>
    </row>
    <row r="161" spans="12:12" s="33" customFormat="1">
      <c r="L161" s="34"/>
    </row>
    <row r="162" spans="12:12" s="33" customFormat="1">
      <c r="L162" s="34"/>
    </row>
    <row r="163" spans="12:12" s="33" customFormat="1">
      <c r="L163" s="34"/>
    </row>
    <row r="164" spans="12:12" s="33" customFormat="1">
      <c r="L164" s="34"/>
    </row>
    <row r="165" spans="12:12" s="33" customFormat="1">
      <c r="L165" s="34"/>
    </row>
    <row r="166" spans="12:12" s="33" customFormat="1">
      <c r="L166" s="34"/>
    </row>
    <row r="167" spans="12:12" s="33" customFormat="1">
      <c r="L167" s="34"/>
    </row>
    <row r="168" spans="12:12" s="33" customFormat="1">
      <c r="L168" s="34"/>
    </row>
    <row r="169" spans="12:12" s="33" customFormat="1">
      <c r="L169" s="34"/>
    </row>
    <row r="170" spans="12:12" s="33" customFormat="1">
      <c r="L170" s="34"/>
    </row>
    <row r="171" spans="12:12" s="33" customFormat="1">
      <c r="L171" s="34"/>
    </row>
    <row r="172" spans="12:12" s="33" customFormat="1">
      <c r="L172" s="34"/>
    </row>
    <row r="173" spans="12:12" s="33" customFormat="1">
      <c r="L173" s="34"/>
    </row>
    <row r="174" spans="12:12" s="33" customFormat="1">
      <c r="L174" s="34"/>
    </row>
    <row r="175" spans="12:12" s="33" customFormat="1">
      <c r="L175" s="34"/>
    </row>
    <row r="176" spans="12:12" s="33" customFormat="1">
      <c r="L176" s="34"/>
    </row>
    <row r="177" spans="12:12" s="33" customFormat="1">
      <c r="L177" s="34"/>
    </row>
    <row r="178" spans="12:12" s="33" customFormat="1">
      <c r="L178" s="34"/>
    </row>
    <row r="179" spans="12:12" s="33" customFormat="1">
      <c r="L179" s="34"/>
    </row>
    <row r="180" spans="12:12" s="33" customFormat="1">
      <c r="L180" s="34"/>
    </row>
    <row r="181" spans="12:12" s="33" customFormat="1">
      <c r="L181" s="34"/>
    </row>
    <row r="182" spans="12:12" s="33" customFormat="1">
      <c r="L182" s="34"/>
    </row>
    <row r="183" spans="12:12" s="33" customFormat="1">
      <c r="L183" s="34"/>
    </row>
    <row r="184" spans="12:12" s="33" customFormat="1">
      <c r="L184" s="34"/>
    </row>
    <row r="185" spans="12:12" s="33" customFormat="1">
      <c r="L185" s="34"/>
    </row>
    <row r="186" spans="12:12" s="33" customFormat="1">
      <c r="L186" s="34"/>
    </row>
    <row r="187" spans="12:12" s="33" customFormat="1">
      <c r="L187" s="34"/>
    </row>
    <row r="188" spans="12:12" s="33" customFormat="1">
      <c r="L188" s="34"/>
    </row>
    <row r="189" spans="12:12" s="33" customFormat="1">
      <c r="L189" s="34"/>
    </row>
    <row r="190" spans="12:12" s="33" customFormat="1">
      <c r="L190" s="34"/>
    </row>
    <row r="191" spans="12:12" s="33" customFormat="1">
      <c r="L191" s="34"/>
    </row>
    <row r="192" spans="12:12" s="33" customFormat="1">
      <c r="L192" s="34"/>
    </row>
    <row r="193" spans="12:12" s="33" customFormat="1">
      <c r="L193" s="34"/>
    </row>
    <row r="194" spans="12:12" s="33" customFormat="1">
      <c r="L194" s="34"/>
    </row>
    <row r="195" spans="12:12" s="33" customFormat="1">
      <c r="L195" s="34"/>
    </row>
    <row r="196" spans="12:12" s="33" customFormat="1">
      <c r="L196" s="34"/>
    </row>
    <row r="197" spans="12:12" s="33" customFormat="1">
      <c r="L197" s="34"/>
    </row>
    <row r="198" spans="12:12" s="33" customFormat="1">
      <c r="L198" s="34"/>
    </row>
    <row r="199" spans="12:12" s="33" customFormat="1">
      <c r="L199" s="34"/>
    </row>
    <row r="200" spans="12:12" s="33" customFormat="1">
      <c r="L200" s="34"/>
    </row>
    <row r="201" spans="12:12" s="33" customFormat="1">
      <c r="L201" s="34"/>
    </row>
    <row r="202" spans="12:12" s="33" customFormat="1">
      <c r="L202" s="34"/>
    </row>
    <row r="203" spans="12:12" s="33" customFormat="1">
      <c r="L203" s="34"/>
    </row>
    <row r="204" spans="12:12" s="33" customFormat="1">
      <c r="L204" s="34"/>
    </row>
    <row r="205" spans="12:12" s="33" customFormat="1">
      <c r="L205" s="34"/>
    </row>
    <row r="206" spans="12:12" s="33" customFormat="1">
      <c r="L206" s="34"/>
    </row>
    <row r="207" spans="12:12" s="33" customFormat="1">
      <c r="L207" s="34"/>
    </row>
    <row r="208" spans="12:12" s="33" customFormat="1">
      <c r="L208" s="34"/>
    </row>
    <row r="209" spans="12:12" s="33" customFormat="1">
      <c r="L209" s="34"/>
    </row>
    <row r="210" spans="12:12" s="33" customFormat="1">
      <c r="L210" s="34"/>
    </row>
    <row r="211" spans="12:12" s="33" customFormat="1">
      <c r="L211" s="34"/>
    </row>
    <row r="212" spans="12:12" s="33" customFormat="1">
      <c r="L212" s="34"/>
    </row>
    <row r="213" spans="12:12" s="33" customFormat="1">
      <c r="L213" s="34"/>
    </row>
    <row r="214" spans="12:12" s="33" customFormat="1">
      <c r="L214" s="34"/>
    </row>
    <row r="215" spans="12:12" s="33" customFormat="1">
      <c r="L215" s="34"/>
    </row>
    <row r="216" spans="12:12" s="33" customFormat="1">
      <c r="L216" s="34"/>
    </row>
    <row r="217" spans="12:12" s="33" customFormat="1">
      <c r="L217" s="34"/>
    </row>
    <row r="218" spans="12:12" s="33" customFormat="1">
      <c r="L218" s="34"/>
    </row>
    <row r="219" spans="12:12" s="33" customFormat="1">
      <c r="L219" s="34"/>
    </row>
    <row r="220" spans="12:12" s="33" customFormat="1">
      <c r="L220" s="34"/>
    </row>
    <row r="221" spans="12:12" s="33" customFormat="1">
      <c r="L221" s="34"/>
    </row>
    <row r="222" spans="12:12" s="33" customFormat="1">
      <c r="L222" s="34"/>
    </row>
    <row r="223" spans="12:12" s="33" customFormat="1">
      <c r="L223" s="34"/>
    </row>
    <row r="224" spans="12:12" s="33" customFormat="1">
      <c r="L224" s="34"/>
    </row>
    <row r="225" spans="12:12" s="33" customFormat="1">
      <c r="L225" s="34"/>
    </row>
    <row r="226" spans="12:12" s="33" customFormat="1">
      <c r="L226" s="34"/>
    </row>
    <row r="227" spans="12:12" s="33" customFormat="1">
      <c r="L227" s="34"/>
    </row>
    <row r="228" spans="12:12" s="33" customFormat="1">
      <c r="L228" s="34"/>
    </row>
    <row r="229" spans="12:12" s="33" customFormat="1">
      <c r="L229" s="34"/>
    </row>
    <row r="230" spans="12:12" s="33" customFormat="1">
      <c r="L230" s="34"/>
    </row>
    <row r="231" spans="12:12" s="33" customFormat="1">
      <c r="L231" s="34"/>
    </row>
    <row r="232" spans="12:12" s="33" customFormat="1">
      <c r="L232" s="34"/>
    </row>
    <row r="233" spans="12:12" s="33" customFormat="1">
      <c r="L233" s="34"/>
    </row>
    <row r="234" spans="12:12" s="33" customFormat="1">
      <c r="L234" s="34"/>
    </row>
    <row r="235" spans="12:12" s="33" customFormat="1">
      <c r="L235" s="34"/>
    </row>
    <row r="236" spans="12:12" s="33" customFormat="1">
      <c r="L236" s="34"/>
    </row>
    <row r="237" spans="12:12" s="33" customFormat="1">
      <c r="L237" s="34"/>
    </row>
    <row r="238" spans="12:12" s="33" customFormat="1">
      <c r="L238" s="34"/>
    </row>
    <row r="239" spans="12:12" s="33" customFormat="1">
      <c r="L239" s="34"/>
    </row>
    <row r="240" spans="12:12" s="33" customFormat="1">
      <c r="L240" s="34"/>
    </row>
    <row r="241" spans="12:12" s="33" customFormat="1">
      <c r="L241" s="34"/>
    </row>
    <row r="242" spans="12:12" s="33" customFormat="1">
      <c r="L242" s="34"/>
    </row>
    <row r="243" spans="12:12" s="33" customFormat="1">
      <c r="L243" s="34"/>
    </row>
    <row r="244" spans="12:12" s="33" customFormat="1">
      <c r="L244" s="34"/>
    </row>
    <row r="245" spans="12:12" s="33" customFormat="1">
      <c r="L245" s="34"/>
    </row>
    <row r="246" spans="12:12" s="33" customFormat="1">
      <c r="L246" s="34"/>
    </row>
  </sheetData>
  <conditionalFormatting sqref="F56:L56">
    <cfRule type="cellIs" dxfId="84" priority="5" operator="equal">
      <formula>"Err"</formula>
    </cfRule>
  </conditionalFormatting>
  <conditionalFormatting sqref="F63:K65">
    <cfRule type="cellIs" dxfId="83" priority="3" operator="equal">
      <formula>"Err"</formula>
    </cfRule>
    <cfRule type="cellIs" dxfId="82" priority="4" operator="equal">
      <formula>"Err"</formula>
    </cfRule>
  </conditionalFormatting>
  <pageMargins left="0.31496062992125984" right="0.11811023622047245" top="0.59055118110236227" bottom="0.35433070866141736" header="0.31496062992125984" footer="0.11811023622047245"/>
  <pageSetup paperSize="8" scale="78" orientation="landscape" r:id="rId1"/>
  <headerFooter>
    <oddHeader>&amp;R&amp;"Verdana,Bold"&amp;14&amp;A</oddHeader>
    <oddFooter>&amp;L&amp;D &amp;T&amp;C&amp;Z&amp;F&amp;R&amp;A</oddFooter>
  </headerFooter>
  <rowBreaks count="1" manualBreakCount="1">
    <brk id="82" max="16383" man="1"/>
  </rowBreaks>
  <ignoredErrors>
    <ignoredError sqref="F11:K11" unlockedFormula="1"/>
  </ignoredErrors>
</worksheet>
</file>

<file path=xl/worksheets/sheet24.xml><?xml version="1.0" encoding="utf-8"?>
<worksheet xmlns="http://schemas.openxmlformats.org/spreadsheetml/2006/main" xmlns:r="http://schemas.openxmlformats.org/officeDocument/2006/relationships">
  <sheetPr>
    <tabColor rgb="FF0000FF"/>
    <pageSetUpPr fitToPage="1"/>
  </sheetPr>
  <dimension ref="A1:K65"/>
  <sheetViews>
    <sheetView topLeftCell="A13" zoomScale="70" zoomScaleNormal="70" zoomScaleSheetLayoutView="90" workbookViewId="0">
      <selection activeCell="A49" sqref="A49"/>
    </sheetView>
  </sheetViews>
  <sheetFormatPr defaultRowHeight="12.75"/>
  <cols>
    <col min="1" max="1" width="58" style="30" customWidth="1"/>
    <col min="2" max="2" width="10.625" style="37" customWidth="1"/>
    <col min="3" max="3" width="2.125" style="30" customWidth="1"/>
    <col min="4" max="4" width="3.375" style="37" customWidth="1"/>
    <col min="5" max="10" width="7.375" style="30" customWidth="1"/>
    <col min="11" max="11" width="7.375" style="168" customWidth="1"/>
    <col min="12" max="16384" width="9" style="30"/>
  </cols>
  <sheetData>
    <row r="1" spans="1:11" ht="15">
      <c r="A1" s="8" t="s">
        <v>1243</v>
      </c>
      <c r="C1" s="8"/>
    </row>
    <row r="2" spans="1:11" ht="15">
      <c r="A2" s="8" t="str">
        <f>Cover!D13</f>
        <v>[DNO]</v>
      </c>
      <c r="C2" s="8"/>
      <c r="D2" s="8"/>
    </row>
    <row r="3" spans="1:11" ht="15">
      <c r="A3" s="8">
        <f>Cover!D15</f>
        <v>2012</v>
      </c>
      <c r="C3" s="8"/>
    </row>
    <row r="4" spans="1:11" ht="12.75" customHeight="1">
      <c r="A4" s="253"/>
      <c r="C4" s="253"/>
      <c r="E4" s="3">
        <v>2010</v>
      </c>
      <c r="F4" s="3">
        <v>2011</v>
      </c>
      <c r="G4" s="3">
        <v>2012</v>
      </c>
      <c r="H4" s="3">
        <v>2013</v>
      </c>
      <c r="I4" s="3">
        <v>2014</v>
      </c>
      <c r="J4" s="3">
        <v>2015</v>
      </c>
      <c r="K4" s="176" t="s">
        <v>1</v>
      </c>
    </row>
    <row r="5" spans="1:11" ht="12.75" customHeight="1">
      <c r="A5" s="137" t="s">
        <v>233</v>
      </c>
      <c r="B5" s="691"/>
      <c r="C5" s="691"/>
      <c r="D5" s="691"/>
      <c r="E5" s="3" t="s">
        <v>0</v>
      </c>
      <c r="F5" s="261"/>
      <c r="G5" s="9"/>
      <c r="H5" s="9" t="s">
        <v>1</v>
      </c>
      <c r="I5" s="9"/>
      <c r="J5" s="262"/>
      <c r="K5" s="74" t="s">
        <v>4</v>
      </c>
    </row>
    <row r="6" spans="1:11" ht="12.75" customHeight="1">
      <c r="A6" s="687" t="s">
        <v>58</v>
      </c>
      <c r="B6" s="691"/>
      <c r="C6" s="691"/>
      <c r="D6" s="691"/>
      <c r="E6" s="144">
        <f>'CV3 - Asset Replacement'!N118+'CV5 - Refurbishment'!N49+'CV6 - Civil Works'!N43</f>
        <v>0</v>
      </c>
      <c r="F6" s="144">
        <f>'CV3 - Asset Replacement'!O118+'CV5 - Refurbishment'!O49+'CV6 - Civil Works'!O43</f>
        <v>0</v>
      </c>
      <c r="G6" s="144">
        <f>'CV3 - Asset Replacement'!P118+'CV5 - Refurbishment'!P49+'CV6 - Civil Works'!P43</f>
        <v>0</v>
      </c>
      <c r="H6" s="144">
        <f>'CV3 - Asset Replacement'!Q118+'CV5 - Refurbishment'!Q49+'CV6 - Civil Works'!Q43</f>
        <v>0</v>
      </c>
      <c r="I6" s="144">
        <f>'CV3 - Asset Replacement'!R118+'CV5 - Refurbishment'!R49+'CV6 - Civil Works'!R43</f>
        <v>0</v>
      </c>
      <c r="J6" s="144">
        <f>'CV3 - Asset Replacement'!S118+'CV5 - Refurbishment'!S49+'CV6 - Civil Works'!S43</f>
        <v>0</v>
      </c>
      <c r="K6" s="198">
        <f>SUM(F6:J6)</f>
        <v>0</v>
      </c>
    </row>
    <row r="7" spans="1:11" ht="12.75" customHeight="1">
      <c r="A7" s="687" t="s">
        <v>59</v>
      </c>
      <c r="B7" s="691"/>
      <c r="C7" s="691"/>
      <c r="D7" s="691"/>
      <c r="E7" s="144">
        <f>'CV3 - Asset Replacement'!N119+'CV5 - Refurbishment'!N50+'CV6 - Civil Works'!N44</f>
        <v>0</v>
      </c>
      <c r="F7" s="144">
        <f>'CV3 - Asset Replacement'!O119+'CV5 - Refurbishment'!O50+'CV6 - Civil Works'!O44</f>
        <v>0</v>
      </c>
      <c r="G7" s="144">
        <f>'CV3 - Asset Replacement'!P119+'CV5 - Refurbishment'!P50+'CV6 - Civil Works'!P44</f>
        <v>0</v>
      </c>
      <c r="H7" s="144">
        <f>'CV3 - Asset Replacement'!Q119+'CV5 - Refurbishment'!Q50+'CV6 - Civil Works'!Q44</f>
        <v>0</v>
      </c>
      <c r="I7" s="144">
        <f>'CV3 - Asset Replacement'!R119+'CV5 - Refurbishment'!R50+'CV6 - Civil Works'!R44</f>
        <v>0</v>
      </c>
      <c r="J7" s="144">
        <f>'CV3 - Asset Replacement'!S119+'CV5 - Refurbishment'!S50+'CV6 - Civil Works'!S44</f>
        <v>0</v>
      </c>
      <c r="K7" s="198">
        <f t="shared" ref="K7:K16" si="0">SUM(F7:J7)</f>
        <v>0</v>
      </c>
    </row>
    <row r="8" spans="1:11" ht="12.75" customHeight="1">
      <c r="A8" s="687" t="s">
        <v>60</v>
      </c>
      <c r="B8" s="691"/>
      <c r="C8" s="691"/>
      <c r="D8" s="691"/>
      <c r="E8" s="144">
        <f>'CV3 - Asset Replacement'!N120+'CV5 - Refurbishment'!N51+'CV6 - Civil Works'!N45</f>
        <v>0</v>
      </c>
      <c r="F8" s="144">
        <f>'CV3 - Asset Replacement'!O120+'CV5 - Refurbishment'!O51+'CV6 - Civil Works'!O45</f>
        <v>0</v>
      </c>
      <c r="G8" s="144">
        <f>'CV3 - Asset Replacement'!P120+'CV5 - Refurbishment'!P51+'CV6 - Civil Works'!P45</f>
        <v>0</v>
      </c>
      <c r="H8" s="144">
        <f>'CV3 - Asset Replacement'!Q120+'CV5 - Refurbishment'!Q51+'CV6 - Civil Works'!Q45</f>
        <v>0</v>
      </c>
      <c r="I8" s="144">
        <f>'CV3 - Asset Replacement'!R120+'CV5 - Refurbishment'!R51+'CV6 - Civil Works'!R45</f>
        <v>0</v>
      </c>
      <c r="J8" s="144">
        <f>'CV3 - Asset Replacement'!S120+'CV5 - Refurbishment'!S51+'CV6 - Civil Works'!S45</f>
        <v>0</v>
      </c>
      <c r="K8" s="198">
        <f t="shared" si="0"/>
        <v>0</v>
      </c>
    </row>
    <row r="9" spans="1:11" ht="12.75" customHeight="1">
      <c r="A9" s="687" t="s">
        <v>61</v>
      </c>
      <c r="B9" s="691"/>
      <c r="C9" s="691"/>
      <c r="D9" s="691"/>
      <c r="E9" s="144">
        <f>'CV3 - Asset Replacement'!N121+'CV5 - Refurbishment'!N52+'CV6 - Civil Works'!N46</f>
        <v>0</v>
      </c>
      <c r="F9" s="144">
        <f>'CV3 - Asset Replacement'!O121+'CV5 - Refurbishment'!O52+'CV6 - Civil Works'!O46</f>
        <v>0</v>
      </c>
      <c r="G9" s="144">
        <f>'CV3 - Asset Replacement'!P121+'CV5 - Refurbishment'!P52+'CV6 - Civil Works'!P46</f>
        <v>0</v>
      </c>
      <c r="H9" s="144">
        <f>'CV3 - Asset Replacement'!Q121+'CV5 - Refurbishment'!Q52+'CV6 - Civil Works'!Q46</f>
        <v>0</v>
      </c>
      <c r="I9" s="144">
        <f>'CV3 - Asset Replacement'!R121+'CV5 - Refurbishment'!R52+'CV6 - Civil Works'!R46</f>
        <v>0</v>
      </c>
      <c r="J9" s="144">
        <f>'CV3 - Asset Replacement'!S121+'CV5 - Refurbishment'!S52+'CV6 - Civil Works'!S46</f>
        <v>0</v>
      </c>
      <c r="K9" s="198">
        <f t="shared" si="0"/>
        <v>0</v>
      </c>
    </row>
    <row r="10" spans="1:11" ht="12.75" customHeight="1">
      <c r="A10" s="687" t="s">
        <v>62</v>
      </c>
      <c r="B10" s="691"/>
      <c r="C10" s="691"/>
      <c r="D10" s="691"/>
      <c r="E10" s="144">
        <f>'CV3 - Asset Replacement'!N122+'CV5 - Refurbishment'!N53+'CV6 - Civil Works'!N47</f>
        <v>0</v>
      </c>
      <c r="F10" s="144">
        <f>'CV3 - Asset Replacement'!O122+'CV5 - Refurbishment'!O53+'CV6 - Civil Works'!O47</f>
        <v>0</v>
      </c>
      <c r="G10" s="144">
        <f>'CV3 - Asset Replacement'!P122+'CV5 - Refurbishment'!P53+'CV6 - Civil Works'!P47</f>
        <v>0</v>
      </c>
      <c r="H10" s="144">
        <f>'CV3 - Asset Replacement'!Q122+'CV5 - Refurbishment'!Q53+'CV6 - Civil Works'!Q47</f>
        <v>0</v>
      </c>
      <c r="I10" s="144">
        <f>'CV3 - Asset Replacement'!R122+'CV5 - Refurbishment'!R53+'CV6 - Civil Works'!R47</f>
        <v>0</v>
      </c>
      <c r="J10" s="144">
        <f>'CV3 - Asset Replacement'!S122+'CV5 - Refurbishment'!S53+'CV6 - Civil Works'!S47</f>
        <v>0</v>
      </c>
      <c r="K10" s="198">
        <f t="shared" si="0"/>
        <v>0</v>
      </c>
    </row>
    <row r="11" spans="1:11" ht="12.75" customHeight="1">
      <c r="A11" s="687" t="s">
        <v>63</v>
      </c>
      <c r="B11" s="691"/>
      <c r="C11" s="691"/>
      <c r="D11" s="691"/>
      <c r="E11" s="144">
        <f>'CV3 - Asset Replacement'!N123+'CV5 - Refurbishment'!N54+'CV6 - Civil Works'!N48</f>
        <v>0</v>
      </c>
      <c r="F11" s="144">
        <f>'CV3 - Asset Replacement'!O123+'CV5 - Refurbishment'!O54+'CV6 - Civil Works'!O48</f>
        <v>0</v>
      </c>
      <c r="G11" s="144">
        <f>'CV3 - Asset Replacement'!P123+'CV5 - Refurbishment'!P54+'CV6 - Civil Works'!P48</f>
        <v>0</v>
      </c>
      <c r="H11" s="144">
        <f>'CV3 - Asset Replacement'!Q123+'CV5 - Refurbishment'!Q54+'CV6 - Civil Works'!Q48</f>
        <v>0</v>
      </c>
      <c r="I11" s="144">
        <f>'CV3 - Asset Replacement'!R123+'CV5 - Refurbishment'!R54+'CV6 - Civil Works'!R48</f>
        <v>0</v>
      </c>
      <c r="J11" s="144">
        <f>'CV3 - Asset Replacement'!S123+'CV5 - Refurbishment'!S54+'CV6 - Civil Works'!S48</f>
        <v>0</v>
      </c>
      <c r="K11" s="198">
        <f t="shared" si="0"/>
        <v>0</v>
      </c>
    </row>
    <row r="12" spans="1:11" ht="12.75" customHeight="1">
      <c r="A12" s="687" t="s">
        <v>64</v>
      </c>
      <c r="B12" s="691"/>
      <c r="C12" s="691"/>
      <c r="D12" s="691"/>
      <c r="E12" s="144">
        <f>'CV3 - Asset Replacement'!N124+'CV5 - Refurbishment'!N55+'CV6 - Civil Works'!N49</f>
        <v>0</v>
      </c>
      <c r="F12" s="144">
        <f>'CV3 - Asset Replacement'!O124+'CV5 - Refurbishment'!O55+'CV6 - Civil Works'!O49</f>
        <v>0</v>
      </c>
      <c r="G12" s="144">
        <f>'CV3 - Asset Replacement'!P124+'CV5 - Refurbishment'!P55+'CV6 - Civil Works'!P49</f>
        <v>0</v>
      </c>
      <c r="H12" s="144">
        <f>'CV3 - Asset Replacement'!Q124+'CV5 - Refurbishment'!Q55+'CV6 - Civil Works'!Q49</f>
        <v>0</v>
      </c>
      <c r="I12" s="144">
        <f>'CV3 - Asset Replacement'!R124+'CV5 - Refurbishment'!R55+'CV6 - Civil Works'!R49</f>
        <v>0</v>
      </c>
      <c r="J12" s="144">
        <f>'CV3 - Asset Replacement'!S124+'CV5 - Refurbishment'!S55+'CV6 - Civil Works'!S49</f>
        <v>0</v>
      </c>
      <c r="K12" s="198">
        <f t="shared" si="0"/>
        <v>0</v>
      </c>
    </row>
    <row r="13" spans="1:11" ht="12.75" customHeight="1">
      <c r="A13" s="687" t="s">
        <v>65</v>
      </c>
      <c r="B13" s="691"/>
      <c r="C13" s="691"/>
      <c r="D13" s="691"/>
      <c r="E13" s="144">
        <f>'CV3 - Asset Replacement'!N125+'CV5 - Refurbishment'!N56+'CV6 - Civil Works'!N50</f>
        <v>0</v>
      </c>
      <c r="F13" s="144">
        <f>'CV3 - Asset Replacement'!O125+'CV5 - Refurbishment'!O56+'CV6 - Civil Works'!O50</f>
        <v>0</v>
      </c>
      <c r="G13" s="144">
        <f>'CV3 - Asset Replacement'!P125+'CV5 - Refurbishment'!P56+'CV6 - Civil Works'!P50</f>
        <v>0</v>
      </c>
      <c r="H13" s="144">
        <f>'CV3 - Asset Replacement'!Q125+'CV5 - Refurbishment'!Q56+'CV6 - Civil Works'!Q50</f>
        <v>0</v>
      </c>
      <c r="I13" s="144">
        <f>'CV3 - Asset Replacement'!R125+'CV5 - Refurbishment'!R56+'CV6 - Civil Works'!R50</f>
        <v>0</v>
      </c>
      <c r="J13" s="144">
        <f>'CV3 - Asset Replacement'!S125+'CV5 - Refurbishment'!S56+'CV6 - Civil Works'!S50</f>
        <v>0</v>
      </c>
      <c r="K13" s="198">
        <f t="shared" si="0"/>
        <v>0</v>
      </c>
    </row>
    <row r="14" spans="1:11" ht="12.75" customHeight="1">
      <c r="A14" s="687" t="s">
        <v>66</v>
      </c>
      <c r="B14" s="691"/>
      <c r="C14" s="691"/>
      <c r="D14" s="691"/>
      <c r="E14" s="144">
        <f>'CV3 - Asset Replacement'!N126+'CV5 - Refurbishment'!N57+'CV6 - Civil Works'!N51</f>
        <v>0</v>
      </c>
      <c r="F14" s="144">
        <f>'CV3 - Asset Replacement'!O126+'CV5 - Refurbishment'!O57+'CV6 - Civil Works'!O51</f>
        <v>0</v>
      </c>
      <c r="G14" s="144">
        <f>'CV3 - Asset Replacement'!P126+'CV5 - Refurbishment'!P57+'CV6 - Civil Works'!P51</f>
        <v>0</v>
      </c>
      <c r="H14" s="144">
        <f>'CV3 - Asset Replacement'!Q126+'CV5 - Refurbishment'!Q57+'CV6 - Civil Works'!Q51</f>
        <v>0</v>
      </c>
      <c r="I14" s="144">
        <f>'CV3 - Asset Replacement'!R126+'CV5 - Refurbishment'!R57+'CV6 - Civil Works'!R51</f>
        <v>0</v>
      </c>
      <c r="J14" s="144">
        <f>'CV3 - Asset Replacement'!S126+'CV5 - Refurbishment'!S57+'CV6 - Civil Works'!S51</f>
        <v>0</v>
      </c>
      <c r="K14" s="198">
        <f t="shared" si="0"/>
        <v>0</v>
      </c>
    </row>
    <row r="15" spans="1:11" ht="12.75" customHeight="1">
      <c r="A15" s="138" t="s">
        <v>441</v>
      </c>
      <c r="B15" s="691"/>
      <c r="C15" s="691"/>
      <c r="D15" s="691"/>
      <c r="E15" s="201">
        <f t="shared" ref="E15:J15" si="1">SUM(E6:E14)</f>
        <v>0</v>
      </c>
      <c r="F15" s="201">
        <f t="shared" si="1"/>
        <v>0</v>
      </c>
      <c r="G15" s="201">
        <f t="shared" si="1"/>
        <v>0</v>
      </c>
      <c r="H15" s="201">
        <f t="shared" si="1"/>
        <v>0</v>
      </c>
      <c r="I15" s="201">
        <f t="shared" si="1"/>
        <v>0</v>
      </c>
      <c r="J15" s="201">
        <f t="shared" si="1"/>
        <v>0</v>
      </c>
      <c r="K15" s="198">
        <f>SUM(F15:J15)</f>
        <v>0</v>
      </c>
    </row>
    <row r="16" spans="1:11" ht="12.75" customHeight="1">
      <c r="A16" s="132" t="s">
        <v>442</v>
      </c>
      <c r="B16" s="691"/>
      <c r="C16" s="691" t="s">
        <v>135</v>
      </c>
      <c r="D16" s="691"/>
      <c r="E16" s="144">
        <f>'CV3 - Asset Replacement'!N128+'CV5 - Refurbishment'!N59+'CV6 - Civil Works'!N53</f>
        <v>0</v>
      </c>
      <c r="F16" s="144">
        <f>'CV3 - Asset Replacement'!O128+'CV5 - Refurbishment'!O59+'CV6 - Civil Works'!O53</f>
        <v>0</v>
      </c>
      <c r="G16" s="144">
        <f>'CV3 - Asset Replacement'!P128+'CV5 - Refurbishment'!P59+'CV6 - Civil Works'!P53</f>
        <v>0</v>
      </c>
      <c r="H16" s="144">
        <f>'CV3 - Asset Replacement'!Q128+'CV5 - Refurbishment'!Q59+'CV6 - Civil Works'!Q53</f>
        <v>0</v>
      </c>
      <c r="I16" s="144">
        <f>'CV3 - Asset Replacement'!R128+'CV5 - Refurbishment'!R59+'CV6 - Civil Works'!R53</f>
        <v>0</v>
      </c>
      <c r="J16" s="144">
        <f>'CV3 - Asset Replacement'!S128+'CV5 - Refurbishment'!S59+'CV6 - Civil Works'!S53</f>
        <v>0</v>
      </c>
      <c r="K16" s="198">
        <f t="shared" si="0"/>
        <v>0</v>
      </c>
    </row>
    <row r="17" spans="1:11" ht="12.75" customHeight="1">
      <c r="A17" s="132" t="s">
        <v>406</v>
      </c>
      <c r="B17" s="691"/>
      <c r="C17" s="691"/>
      <c r="D17" s="691"/>
      <c r="E17" s="144">
        <f>'CV3 - Asset Replacement'!N129+'CV5 - Refurbishment'!N60+'CV6 - Civil Works'!N54</f>
        <v>0</v>
      </c>
      <c r="F17" s="144">
        <f>'CV3 - Asset Replacement'!O129+'CV5 - Refurbishment'!O60+'CV6 - Civil Works'!O54</f>
        <v>0</v>
      </c>
      <c r="G17" s="144">
        <f>'CV3 - Asset Replacement'!P129+'CV5 - Refurbishment'!P60+'CV6 - Civil Works'!P54</f>
        <v>0</v>
      </c>
      <c r="H17" s="144">
        <f>'CV3 - Asset Replacement'!Q129+'CV5 - Refurbishment'!Q60+'CV6 - Civil Works'!Q54</f>
        <v>0</v>
      </c>
      <c r="I17" s="144">
        <f>'CV3 - Asset Replacement'!R129+'CV5 - Refurbishment'!R60+'CV6 - Civil Works'!R54</f>
        <v>0</v>
      </c>
      <c r="J17" s="144">
        <f>'CV3 - Asset Replacement'!S129+'CV5 - Refurbishment'!S60+'CV6 - Civil Works'!S54</f>
        <v>0</v>
      </c>
      <c r="K17" s="198">
        <f>SUM(F17:J17)</f>
        <v>0</v>
      </c>
    </row>
    <row r="18" spans="1:11" ht="12.75" customHeight="1">
      <c r="A18" s="138" t="s">
        <v>443</v>
      </c>
      <c r="B18" s="691"/>
      <c r="C18" s="691"/>
      <c r="D18" s="691"/>
      <c r="E18" s="201">
        <f t="shared" ref="E18:J18" si="2">SUM(E15:E17)</f>
        <v>0</v>
      </c>
      <c r="F18" s="201">
        <f t="shared" si="2"/>
        <v>0</v>
      </c>
      <c r="G18" s="201">
        <f t="shared" si="2"/>
        <v>0</v>
      </c>
      <c r="H18" s="201">
        <f t="shared" si="2"/>
        <v>0</v>
      </c>
      <c r="I18" s="201">
        <f t="shared" si="2"/>
        <v>0</v>
      </c>
      <c r="J18" s="201">
        <f t="shared" si="2"/>
        <v>0</v>
      </c>
      <c r="K18" s="198">
        <f>SUM(F18:J18)</f>
        <v>0</v>
      </c>
    </row>
    <row r="19" spans="1:11" ht="12.75" customHeight="1">
      <c r="A19" s="40"/>
      <c r="B19" s="166"/>
      <c r="C19" s="40"/>
      <c r="D19" s="166"/>
      <c r="E19" s="40"/>
      <c r="F19" s="40"/>
      <c r="G19" s="40"/>
      <c r="H19" s="40"/>
      <c r="I19" s="40"/>
      <c r="J19" s="40"/>
      <c r="K19" s="83"/>
    </row>
    <row r="20" spans="1:11" ht="12.75" customHeight="1">
      <c r="A20" s="125" t="s">
        <v>209</v>
      </c>
      <c r="B20" s="705"/>
      <c r="D20" s="54"/>
      <c r="E20" s="144">
        <f>'CV3 - Asset Replacement'!N132</f>
        <v>0</v>
      </c>
      <c r="F20" s="144">
        <f>'CV3 - Asset Replacement'!O132</f>
        <v>0</v>
      </c>
      <c r="G20" s="144">
        <f>'CV3 - Asset Replacement'!P132</f>
        <v>0</v>
      </c>
      <c r="H20" s="144">
        <f>'CV3 - Asset Replacement'!Q132</f>
        <v>0</v>
      </c>
      <c r="I20" s="144">
        <f>'CV3 - Asset Replacement'!R132</f>
        <v>0</v>
      </c>
      <c r="J20" s="144">
        <f>'CV3 - Asset Replacement'!S132</f>
        <v>0</v>
      </c>
      <c r="K20" s="198">
        <f>SUM(F20:J20)</f>
        <v>0</v>
      </c>
    </row>
    <row r="21" spans="1:11" ht="12.75" customHeight="1">
      <c r="A21" s="1043" t="s">
        <v>210</v>
      </c>
      <c r="B21" s="109"/>
      <c r="C21" s="691"/>
      <c r="D21" s="109"/>
      <c r="E21" s="1039">
        <f t="shared" ref="E21:J21" si="3">E18+E20</f>
        <v>0</v>
      </c>
      <c r="F21" s="1039">
        <f t="shared" si="3"/>
        <v>0</v>
      </c>
      <c r="G21" s="1039">
        <f t="shared" si="3"/>
        <v>0</v>
      </c>
      <c r="H21" s="1039">
        <f t="shared" si="3"/>
        <v>0</v>
      </c>
      <c r="I21" s="1039">
        <f t="shared" si="3"/>
        <v>0</v>
      </c>
      <c r="J21" s="1039">
        <f t="shared" si="3"/>
        <v>0</v>
      </c>
      <c r="K21" s="198">
        <f>SUM(F21:J21)</f>
        <v>0</v>
      </c>
    </row>
    <row r="22" spans="1:11" ht="12.75" customHeight="1">
      <c r="A22" s="40"/>
      <c r="B22" s="166"/>
      <c r="C22" s="40"/>
      <c r="D22" s="166"/>
      <c r="E22" s="43"/>
      <c r="F22" s="43"/>
      <c r="G22" s="43"/>
      <c r="H22" s="43"/>
      <c r="I22" s="43"/>
      <c r="J22" s="43"/>
      <c r="K22" s="83"/>
    </row>
    <row r="23" spans="1:11" s="691" customFormat="1" ht="12.75" customHeight="1">
      <c r="A23" s="32" t="s">
        <v>1259</v>
      </c>
      <c r="B23" s="33"/>
      <c r="C23" s="263"/>
      <c r="E23" s="188" t="str">
        <f>IF(ABS(E15-'Costs Matrix 2010'!H52)&lt;0.1,"OK","ERROR")</f>
        <v>OK</v>
      </c>
      <c r="F23" s="188" t="str">
        <f>IF(ABS(F15-'C1 - Costs Matrix 2011'!H77)&lt;0.1,"OK","ERROR")</f>
        <v>OK</v>
      </c>
      <c r="G23" s="188" t="str">
        <f>IF(ABS(G15-'C1 - Costs Matrix 2012'!H77)&lt;0.1,"OK","ERROR")</f>
        <v>OK</v>
      </c>
      <c r="H23" s="188" t="str">
        <f>IF(ABS(H15-'C1 - Costs Matrix 2013'!H77)&lt;0.1,"OK","ERROR")</f>
        <v>OK</v>
      </c>
      <c r="I23" s="188" t="str">
        <f>IF(ABS(I15-'C1 - Costs Matrix 2014'!H77)&lt;0.1,"OK","ERROR")</f>
        <v>OK</v>
      </c>
      <c r="J23" s="188" t="str">
        <f>IF(ABS(J15-'C1 - Costs Matrix 2015'!H77)&lt;0.1,"OK","ERROR")</f>
        <v>OK</v>
      </c>
      <c r="K23" s="986"/>
    </row>
    <row r="24" spans="1:11" ht="12.75" customHeight="1">
      <c r="A24" s="32" t="s">
        <v>1260</v>
      </c>
      <c r="B24" s="33"/>
      <c r="C24" s="263"/>
      <c r="D24" s="691"/>
      <c r="E24" s="188" t="str">
        <f>IF(ABS(E18-'Costs Matrix 2010'!H57)&lt;0.1,"OK","ERROR")</f>
        <v>OK</v>
      </c>
      <c r="F24" s="188" t="str">
        <f>IF(ABS(F18-'C1 - Costs Matrix 2011'!H82)&lt;0.1,"OK","ERROR")</f>
        <v>OK</v>
      </c>
      <c r="G24" s="188" t="str">
        <f>IF(ABS(G18-'C1 - Costs Matrix 2012'!H82)&lt;0.1,"OK","ERROR")</f>
        <v>OK</v>
      </c>
      <c r="H24" s="188" t="str">
        <f>IF(ABS(H18-'C1 - Costs Matrix 2013'!H82)&lt;0.1,"OK","ERROR")</f>
        <v>OK</v>
      </c>
      <c r="I24" s="188" t="str">
        <f>IF(ABS(I18-'C1 - Costs Matrix 2014'!H82)&lt;0.1,"OK","ERROR")</f>
        <v>OK</v>
      </c>
      <c r="J24" s="188" t="str">
        <f>IF(ABS(J18-'C1 - Costs Matrix 2015'!H82)&lt;0.1,"OK","ERROR")</f>
        <v>OK</v>
      </c>
      <c r="K24" s="986"/>
    </row>
    <row r="25" spans="1:11">
      <c r="A25" s="40"/>
      <c r="B25" s="166"/>
      <c r="C25" s="40"/>
      <c r="D25" s="166"/>
      <c r="E25" s="40"/>
      <c r="F25" s="40"/>
      <c r="G25" s="40"/>
      <c r="H25" s="40"/>
      <c r="I25" s="40"/>
      <c r="J25" s="40"/>
      <c r="K25" s="83"/>
    </row>
    <row r="26" spans="1:11">
      <c r="A26" s="40"/>
      <c r="B26" s="166"/>
      <c r="C26" s="40"/>
      <c r="D26" s="166"/>
      <c r="E26" s="40"/>
      <c r="F26" s="40"/>
      <c r="G26" s="40"/>
      <c r="H26" s="40"/>
      <c r="I26" s="40"/>
      <c r="J26" s="40"/>
      <c r="K26" s="83"/>
    </row>
    <row r="46" spans="1:11" s="41" customFormat="1">
      <c r="A46" s="165"/>
      <c r="B46" s="39"/>
      <c r="C46" s="39"/>
      <c r="D46" s="39"/>
      <c r="E46" s="167"/>
      <c r="F46" s="167"/>
      <c r="G46" s="167"/>
      <c r="H46" s="167"/>
      <c r="I46" s="167"/>
      <c r="J46" s="167"/>
      <c r="K46" s="85"/>
    </row>
    <row r="47" spans="1:11" s="40" customFormat="1">
      <c r="A47" s="165"/>
      <c r="E47" s="43"/>
      <c r="F47" s="43"/>
      <c r="G47" s="43"/>
      <c r="H47" s="43"/>
      <c r="I47" s="43"/>
      <c r="J47" s="43"/>
      <c r="K47" s="169"/>
    </row>
    <row r="48" spans="1:11">
      <c r="A48" s="163"/>
      <c r="B48" s="40"/>
      <c r="C48" s="40"/>
      <c r="D48" s="40"/>
      <c r="E48" s="43"/>
      <c r="F48" s="43"/>
      <c r="G48" s="43"/>
      <c r="H48" s="43"/>
      <c r="I48" s="43"/>
      <c r="J48" s="43"/>
      <c r="K48" s="83"/>
    </row>
    <row r="49" spans="1:11">
      <c r="A49" s="163"/>
      <c r="B49" s="40"/>
      <c r="C49" s="40"/>
      <c r="D49" s="40"/>
      <c r="E49" s="43"/>
      <c r="F49" s="43"/>
      <c r="G49" s="43"/>
      <c r="H49" s="43"/>
      <c r="I49" s="43"/>
      <c r="J49" s="43"/>
      <c r="K49" s="83"/>
    </row>
    <row r="50" spans="1:11">
      <c r="A50" s="164"/>
      <c r="B50" s="40"/>
      <c r="C50" s="40"/>
      <c r="D50" s="40"/>
      <c r="E50" s="43"/>
      <c r="F50" s="43"/>
      <c r="G50" s="43"/>
      <c r="H50" s="43"/>
      <c r="I50" s="43"/>
      <c r="J50" s="43"/>
      <c r="K50" s="83"/>
    </row>
    <row r="51" spans="1:11">
      <c r="A51" s="163"/>
      <c r="B51" s="40"/>
      <c r="C51" s="40"/>
      <c r="D51" s="40"/>
      <c r="E51" s="43"/>
      <c r="F51" s="43"/>
      <c r="G51" s="43"/>
      <c r="H51" s="43"/>
      <c r="I51" s="43"/>
      <c r="J51" s="43"/>
      <c r="K51" s="83"/>
    </row>
    <row r="52" spans="1:11">
      <c r="A52" s="164"/>
      <c r="B52" s="40"/>
      <c r="C52" s="40"/>
      <c r="D52" s="40"/>
      <c r="E52" s="43"/>
      <c r="F52" s="43"/>
      <c r="G52" s="43"/>
      <c r="H52" s="43"/>
      <c r="I52" s="43"/>
      <c r="J52" s="43"/>
      <c r="K52" s="83"/>
    </row>
    <row r="53" spans="1:11">
      <c r="A53" s="164"/>
      <c r="B53" s="40"/>
      <c r="C53" s="40"/>
      <c r="D53" s="40"/>
      <c r="E53" s="43"/>
      <c r="F53" s="43"/>
      <c r="G53" s="43"/>
      <c r="H53" s="43"/>
      <c r="I53" s="43"/>
      <c r="J53" s="43"/>
      <c r="K53" s="83"/>
    </row>
    <row r="54" spans="1:11">
      <c r="A54" s="164"/>
      <c r="B54" s="40"/>
      <c r="C54" s="40"/>
      <c r="D54" s="40"/>
      <c r="E54" s="43"/>
      <c r="F54" s="43"/>
      <c r="G54" s="43"/>
      <c r="H54" s="43"/>
      <c r="I54" s="43"/>
      <c r="J54" s="43"/>
      <c r="K54" s="83"/>
    </row>
    <row r="55" spans="1:11" s="41" customFormat="1">
      <c r="A55" s="165"/>
      <c r="B55" s="39"/>
      <c r="C55" s="39"/>
      <c r="D55" s="39"/>
      <c r="E55" s="167"/>
      <c r="F55" s="167"/>
      <c r="G55" s="167"/>
      <c r="H55" s="167"/>
      <c r="I55" s="167"/>
      <c r="J55" s="167"/>
      <c r="K55" s="85"/>
    </row>
    <row r="56" spans="1:11" s="41" customFormat="1">
      <c r="A56" s="165"/>
      <c r="B56" s="39"/>
      <c r="C56" s="39"/>
      <c r="D56" s="39"/>
      <c r="E56" s="167"/>
      <c r="F56" s="167"/>
      <c r="G56" s="167"/>
      <c r="H56" s="167"/>
      <c r="I56" s="167"/>
      <c r="J56" s="167"/>
      <c r="K56" s="85"/>
    </row>
    <row r="57" spans="1:11" s="40" customFormat="1">
      <c r="A57" s="165"/>
      <c r="E57" s="43"/>
      <c r="F57" s="43"/>
      <c r="G57" s="43"/>
      <c r="H57" s="43"/>
      <c r="I57" s="43"/>
      <c r="J57" s="43"/>
      <c r="K57" s="169"/>
    </row>
    <row r="58" spans="1:11">
      <c r="A58" s="163"/>
      <c r="B58" s="40"/>
      <c r="C58" s="40"/>
      <c r="D58" s="40"/>
      <c r="E58" s="43"/>
      <c r="F58" s="43"/>
      <c r="G58" s="43"/>
      <c r="H58" s="43"/>
      <c r="I58" s="43"/>
      <c r="J58" s="43"/>
      <c r="K58" s="83"/>
    </row>
    <row r="59" spans="1:11">
      <c r="A59" s="163"/>
      <c r="B59" s="40"/>
      <c r="C59" s="40"/>
      <c r="D59" s="40"/>
      <c r="E59" s="43"/>
      <c r="F59" s="43"/>
      <c r="G59" s="43"/>
      <c r="H59" s="43"/>
      <c r="I59" s="43"/>
      <c r="J59" s="43"/>
      <c r="K59" s="83"/>
    </row>
    <row r="60" spans="1:11">
      <c r="A60" s="164"/>
      <c r="B60" s="40"/>
      <c r="C60" s="40"/>
      <c r="D60" s="40"/>
      <c r="E60" s="43"/>
      <c r="F60" s="43"/>
      <c r="G60" s="43"/>
      <c r="H60" s="43"/>
      <c r="I60" s="43"/>
      <c r="J60" s="43"/>
      <c r="K60" s="83"/>
    </row>
    <row r="61" spans="1:11">
      <c r="A61" s="164"/>
      <c r="B61" s="40"/>
      <c r="C61" s="40"/>
      <c r="D61" s="40"/>
      <c r="E61" s="43"/>
      <c r="F61" s="43"/>
      <c r="G61" s="43"/>
      <c r="H61" s="43"/>
      <c r="I61" s="43"/>
      <c r="J61" s="43"/>
      <c r="K61" s="83"/>
    </row>
    <row r="62" spans="1:11">
      <c r="A62" s="164"/>
      <c r="B62" s="40"/>
      <c r="C62" s="40"/>
      <c r="D62" s="40"/>
      <c r="E62" s="43"/>
      <c r="F62" s="43"/>
      <c r="G62" s="43"/>
      <c r="H62" s="43"/>
      <c r="I62" s="43"/>
      <c r="J62" s="43"/>
      <c r="K62" s="83"/>
    </row>
    <row r="63" spans="1:11">
      <c r="A63" s="164"/>
      <c r="B63" s="40"/>
      <c r="C63" s="40"/>
      <c r="D63" s="40"/>
      <c r="E63" s="43"/>
      <c r="F63" s="43"/>
      <c r="G63" s="43"/>
      <c r="H63" s="43"/>
      <c r="I63" s="43"/>
      <c r="J63" s="43"/>
      <c r="K63" s="83"/>
    </row>
    <row r="64" spans="1:11" s="41" customFormat="1">
      <c r="A64" s="165"/>
      <c r="B64" s="39"/>
      <c r="C64" s="39"/>
      <c r="D64" s="39"/>
      <c r="E64" s="167"/>
      <c r="F64" s="167"/>
      <c r="G64" s="167"/>
      <c r="H64" s="167"/>
      <c r="I64" s="167"/>
      <c r="J64" s="167"/>
      <c r="K64" s="85"/>
    </row>
    <row r="65" spans="1:11" s="41" customFormat="1">
      <c r="A65" s="165"/>
      <c r="B65" s="39"/>
      <c r="C65" s="39"/>
      <c r="D65" s="39"/>
      <c r="E65" s="167"/>
      <c r="F65" s="167"/>
      <c r="G65" s="167"/>
      <c r="H65" s="167"/>
      <c r="I65" s="167"/>
      <c r="J65" s="167"/>
      <c r="K65" s="85"/>
    </row>
  </sheetData>
  <conditionalFormatting sqref="E23:K24">
    <cfRule type="cellIs" dxfId="81" priority="2"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25.xml><?xml version="1.0" encoding="utf-8"?>
<worksheet xmlns="http://schemas.openxmlformats.org/spreadsheetml/2006/main" xmlns:r="http://schemas.openxmlformats.org/officeDocument/2006/relationships">
  <sheetPr codeName="Sheet24">
    <tabColor rgb="FF0000FF"/>
    <pageSetUpPr fitToPage="1"/>
  </sheetPr>
  <dimension ref="A1:P260"/>
  <sheetViews>
    <sheetView zoomScale="70" zoomScaleNormal="70" workbookViewId="0">
      <selection activeCell="L4" sqref="L4:L6"/>
    </sheetView>
  </sheetViews>
  <sheetFormatPr defaultRowHeight="12.75"/>
  <cols>
    <col min="1" max="1" width="40.625" style="128" customWidth="1"/>
    <col min="2" max="5" width="2.125" style="128" customWidth="1"/>
    <col min="6" max="11" width="7.375" style="128" customWidth="1"/>
    <col min="12" max="12" width="7.375" style="181" customWidth="1"/>
    <col min="13" max="16384" width="9" style="128"/>
  </cols>
  <sheetData>
    <row r="1" spans="1:13" s="33" customFormat="1" ht="15">
      <c r="A1" s="8" t="s">
        <v>1106</v>
      </c>
      <c r="B1" s="23"/>
      <c r="C1" s="23"/>
      <c r="D1" s="23"/>
      <c r="E1" s="23"/>
      <c r="F1" s="23"/>
      <c r="G1" s="23"/>
      <c r="H1" s="23"/>
      <c r="I1" s="23"/>
      <c r="J1" s="23"/>
      <c r="K1" s="23"/>
      <c r="L1" s="170"/>
    </row>
    <row r="2" spans="1:13" s="33" customFormat="1" ht="15">
      <c r="A2" s="8" t="str">
        <f>Cover!D13</f>
        <v>[DNO]</v>
      </c>
      <c r="B2" s="31"/>
      <c r="C2" s="31"/>
      <c r="D2" s="31"/>
      <c r="E2" s="37"/>
    </row>
    <row r="3" spans="1:13" s="33" customFormat="1" ht="15">
      <c r="A3" s="8">
        <f>Cover!D15</f>
        <v>2012</v>
      </c>
      <c r="B3" s="2"/>
      <c r="C3" s="2"/>
      <c r="D3" s="2"/>
      <c r="E3" s="37"/>
    </row>
    <row r="4" spans="1:13" s="33" customFormat="1" ht="12.75" customHeight="1">
      <c r="A4" s="252"/>
      <c r="B4" s="2"/>
      <c r="C4" s="2"/>
      <c r="D4" s="2"/>
      <c r="E4" s="2"/>
      <c r="F4" s="3">
        <v>2010</v>
      </c>
      <c r="G4" s="3">
        <v>2011</v>
      </c>
      <c r="H4" s="3">
        <v>2012</v>
      </c>
      <c r="I4" s="3">
        <v>2013</v>
      </c>
      <c r="J4" s="3">
        <v>2014</v>
      </c>
      <c r="K4" s="3">
        <v>2015</v>
      </c>
      <c r="L4" s="176" t="s">
        <v>1</v>
      </c>
    </row>
    <row r="5" spans="1:13" ht="12.75" customHeight="1">
      <c r="A5" s="137" t="s">
        <v>612</v>
      </c>
      <c r="F5" s="3" t="s">
        <v>0</v>
      </c>
      <c r="G5" s="261"/>
      <c r="H5" s="9"/>
      <c r="I5" s="9" t="s">
        <v>1</v>
      </c>
      <c r="J5" s="9"/>
      <c r="K5" s="262"/>
      <c r="L5" s="74" t="s">
        <v>4</v>
      </c>
    </row>
    <row r="6" spans="1:13" ht="12.75" customHeight="1">
      <c r="A6" s="221" t="s">
        <v>132</v>
      </c>
      <c r="F6" s="146"/>
      <c r="G6" s="146"/>
      <c r="H6" s="146"/>
      <c r="I6" s="146"/>
      <c r="J6" s="146"/>
      <c r="K6" s="146"/>
      <c r="L6" s="59">
        <f>SUM(G6:K6)</f>
        <v>0</v>
      </c>
    </row>
    <row r="7" spans="1:13" ht="12.75" customHeight="1">
      <c r="A7" s="221" t="s">
        <v>133</v>
      </c>
      <c r="F7" s="146"/>
      <c r="G7" s="146"/>
      <c r="H7" s="146"/>
      <c r="I7" s="146"/>
      <c r="J7" s="146"/>
      <c r="K7" s="146"/>
      <c r="L7" s="59">
        <f>SUM(G7:K7)</f>
        <v>0</v>
      </c>
    </row>
    <row r="8" spans="1:13" ht="12.75" customHeight="1">
      <c r="A8" s="221" t="s">
        <v>134</v>
      </c>
      <c r="F8" s="146"/>
      <c r="G8" s="146"/>
      <c r="H8" s="146"/>
      <c r="I8" s="146"/>
      <c r="J8" s="146"/>
      <c r="K8" s="146"/>
      <c r="L8" s="59">
        <f>SUM(G8:K8)</f>
        <v>0</v>
      </c>
    </row>
    <row r="9" spans="1:13" s="181" customFormat="1" ht="12.75" customHeight="1">
      <c r="A9" s="138" t="s">
        <v>2</v>
      </c>
      <c r="B9" s="139"/>
      <c r="C9" s="139"/>
      <c r="D9" s="139"/>
      <c r="E9" s="139"/>
      <c r="F9" s="1039">
        <f t="shared" ref="F9:K9" si="0">SUM(F6:F8)</f>
        <v>0</v>
      </c>
      <c r="G9" s="1039">
        <f>SUM(G6:G8)</f>
        <v>0</v>
      </c>
      <c r="H9" s="1039">
        <f t="shared" si="0"/>
        <v>0</v>
      </c>
      <c r="I9" s="1039">
        <f>SUM(I6:I8)</f>
        <v>0</v>
      </c>
      <c r="J9" s="1039">
        <f>SUM(J6:J8)</f>
        <v>0</v>
      </c>
      <c r="K9" s="1039">
        <f t="shared" si="0"/>
        <v>0</v>
      </c>
      <c r="L9" s="60">
        <f>SUM(G9:K9)</f>
        <v>0</v>
      </c>
    </row>
    <row r="10" spans="1:13" s="33" customFormat="1" ht="12.75" customHeight="1">
      <c r="B10" s="31"/>
      <c r="F10" s="100"/>
      <c r="G10" s="100"/>
      <c r="H10" s="100"/>
      <c r="I10" s="100"/>
      <c r="J10" s="100"/>
      <c r="K10" s="100"/>
      <c r="L10" s="102"/>
      <c r="M10" s="34"/>
    </row>
    <row r="11" spans="1:13" s="33" customFormat="1" ht="12.75" customHeight="1">
      <c r="A11" s="137" t="s">
        <v>233</v>
      </c>
      <c r="B11" s="691"/>
      <c r="C11" s="691"/>
      <c r="D11" s="691"/>
      <c r="E11" s="691"/>
      <c r="F11" s="691"/>
      <c r="G11" s="691"/>
      <c r="H11" s="691"/>
      <c r="I11" s="691"/>
      <c r="J11" s="691"/>
      <c r="K11" s="691"/>
      <c r="L11" s="174"/>
    </row>
    <row r="12" spans="1:13" s="33" customFormat="1" ht="12.75" customHeight="1">
      <c r="A12" s="687" t="s">
        <v>58</v>
      </c>
      <c r="B12" s="691"/>
      <c r="C12" s="691"/>
      <c r="D12" s="691"/>
      <c r="E12" s="691"/>
      <c r="F12" s="1041"/>
      <c r="G12" s="1041"/>
      <c r="H12" s="1041"/>
      <c r="I12" s="1041"/>
      <c r="J12" s="1041"/>
      <c r="K12" s="1041"/>
      <c r="L12" s="60">
        <f>SUM(G12:K12)</f>
        <v>0</v>
      </c>
    </row>
    <row r="13" spans="1:13" s="33" customFormat="1" ht="12.75" customHeight="1">
      <c r="A13" s="687" t="s">
        <v>59</v>
      </c>
      <c r="B13" s="691"/>
      <c r="C13" s="691"/>
      <c r="D13" s="691"/>
      <c r="E13" s="691"/>
      <c r="F13" s="1041"/>
      <c r="G13" s="1041"/>
      <c r="H13" s="1041"/>
      <c r="I13" s="1041"/>
      <c r="J13" s="1041"/>
      <c r="K13" s="1041"/>
      <c r="L13" s="60">
        <f>SUM(G13:K13)</f>
        <v>0</v>
      </c>
    </row>
    <row r="14" spans="1:13" s="33" customFormat="1" ht="12.75" customHeight="1">
      <c r="A14" s="687" t="s">
        <v>60</v>
      </c>
      <c r="B14" s="691"/>
      <c r="C14" s="691"/>
      <c r="D14" s="691"/>
      <c r="E14" s="691"/>
      <c r="F14" s="1041"/>
      <c r="G14" s="1041"/>
      <c r="H14" s="1041"/>
      <c r="I14" s="1041"/>
      <c r="J14" s="1041"/>
      <c r="K14" s="1041"/>
      <c r="L14" s="60">
        <f>SUM(G14:K14)</f>
        <v>0</v>
      </c>
    </row>
    <row r="15" spans="1:13" s="33" customFormat="1" ht="12.75" customHeight="1">
      <c r="A15" s="687" t="s">
        <v>61</v>
      </c>
      <c r="B15" s="691"/>
      <c r="C15" s="691"/>
      <c r="D15" s="691"/>
      <c r="E15" s="691"/>
      <c r="F15" s="1041"/>
      <c r="G15" s="1041"/>
      <c r="H15" s="1041"/>
      <c r="I15" s="1041"/>
      <c r="J15" s="1041"/>
      <c r="K15" s="1041"/>
      <c r="L15" s="60">
        <f t="shared" ref="L15:L23" si="1">SUM(G15:K15)</f>
        <v>0</v>
      </c>
    </row>
    <row r="16" spans="1:13" s="33" customFormat="1" ht="12.75" customHeight="1">
      <c r="A16" s="687" t="s">
        <v>62</v>
      </c>
      <c r="B16" s="691"/>
      <c r="C16" s="691"/>
      <c r="D16" s="691"/>
      <c r="E16" s="691"/>
      <c r="F16" s="1041"/>
      <c r="G16" s="1041"/>
      <c r="H16" s="1041"/>
      <c r="I16" s="1041"/>
      <c r="J16" s="1041"/>
      <c r="K16" s="1041"/>
      <c r="L16" s="60">
        <f t="shared" si="1"/>
        <v>0</v>
      </c>
    </row>
    <row r="17" spans="1:16" s="33" customFormat="1" ht="12.75" customHeight="1">
      <c r="A17" s="687" t="s">
        <v>63</v>
      </c>
      <c r="B17" s="691"/>
      <c r="C17" s="691"/>
      <c r="D17" s="691"/>
      <c r="E17" s="691"/>
      <c r="F17" s="1041"/>
      <c r="G17" s="1041"/>
      <c r="H17" s="1041"/>
      <c r="I17" s="1041"/>
      <c r="J17" s="1041"/>
      <c r="K17" s="1041"/>
      <c r="L17" s="60">
        <f>SUM(G17:K17)</f>
        <v>0</v>
      </c>
    </row>
    <row r="18" spans="1:16" s="33" customFormat="1" ht="12.75" customHeight="1">
      <c r="A18" s="687" t="s">
        <v>64</v>
      </c>
      <c r="B18" s="691"/>
      <c r="C18" s="691"/>
      <c r="D18" s="691"/>
      <c r="E18" s="691"/>
      <c r="F18" s="1041"/>
      <c r="G18" s="1041"/>
      <c r="H18" s="1041"/>
      <c r="I18" s="1041"/>
      <c r="J18" s="1041"/>
      <c r="K18" s="1041"/>
      <c r="L18" s="60">
        <f>SUM(G18:K18)</f>
        <v>0</v>
      </c>
    </row>
    <row r="19" spans="1:16" s="33" customFormat="1" ht="12.75" customHeight="1">
      <c r="A19" s="687" t="s">
        <v>65</v>
      </c>
      <c r="B19" s="691"/>
      <c r="C19" s="691"/>
      <c r="D19" s="691"/>
      <c r="E19" s="691"/>
      <c r="F19" s="1041"/>
      <c r="G19" s="1041"/>
      <c r="H19" s="1041"/>
      <c r="I19" s="1041"/>
      <c r="J19" s="1041"/>
      <c r="K19" s="1041"/>
      <c r="L19" s="60">
        <f t="shared" si="1"/>
        <v>0</v>
      </c>
    </row>
    <row r="20" spans="1:16" s="33" customFormat="1" ht="12.75" customHeight="1">
      <c r="A20" s="687" t="s">
        <v>66</v>
      </c>
      <c r="B20" s="691"/>
      <c r="C20" s="691"/>
      <c r="D20" s="691"/>
      <c r="E20" s="691"/>
      <c r="F20" s="1041"/>
      <c r="G20" s="1041"/>
      <c r="H20" s="1041"/>
      <c r="I20" s="1041"/>
      <c r="J20" s="1041"/>
      <c r="K20" s="1041"/>
      <c r="L20" s="60">
        <f t="shared" si="1"/>
        <v>0</v>
      </c>
    </row>
    <row r="21" spans="1:16" s="33" customFormat="1" ht="12.75" customHeight="1">
      <c r="A21" s="138" t="s">
        <v>441</v>
      </c>
      <c r="B21" s="691"/>
      <c r="C21" s="691"/>
      <c r="D21" s="691"/>
      <c r="E21" s="691"/>
      <c r="F21" s="1039">
        <f t="shared" ref="F21:K21" si="2">SUM(F12:F20)</f>
        <v>0</v>
      </c>
      <c r="G21" s="1039">
        <f t="shared" si="2"/>
        <v>0</v>
      </c>
      <c r="H21" s="1039">
        <f t="shared" si="2"/>
        <v>0</v>
      </c>
      <c r="I21" s="1039">
        <f>SUM(I12:I20)</f>
        <v>0</v>
      </c>
      <c r="J21" s="1039">
        <f t="shared" si="2"/>
        <v>0</v>
      </c>
      <c r="K21" s="1039">
        <f t="shared" si="2"/>
        <v>0</v>
      </c>
      <c r="L21" s="60">
        <f>SUM(G21:K21)</f>
        <v>0</v>
      </c>
      <c r="P21" s="33" t="s">
        <v>135</v>
      </c>
    </row>
    <row r="22" spans="1:16" s="33" customFormat="1" ht="12.75" customHeight="1">
      <c r="A22" s="132" t="s">
        <v>442</v>
      </c>
      <c r="B22" s="691"/>
      <c r="C22" s="691"/>
      <c r="D22" s="691"/>
      <c r="E22" s="691"/>
      <c r="F22" s="1041"/>
      <c r="G22" s="1041"/>
      <c r="H22" s="1041"/>
      <c r="I22" s="1041"/>
      <c r="J22" s="1041"/>
      <c r="K22" s="1041"/>
      <c r="L22" s="60">
        <f>SUM(G22:K22)</f>
        <v>0</v>
      </c>
    </row>
    <row r="23" spans="1:16" s="33" customFormat="1" ht="12.75" customHeight="1">
      <c r="A23" s="132" t="s">
        <v>406</v>
      </c>
      <c r="B23" s="691"/>
      <c r="C23" s="691"/>
      <c r="D23" s="691"/>
      <c r="E23" s="691"/>
      <c r="F23" s="1041"/>
      <c r="G23" s="1041"/>
      <c r="H23" s="1041"/>
      <c r="I23" s="1041"/>
      <c r="J23" s="1041"/>
      <c r="K23" s="1041"/>
      <c r="L23" s="60">
        <f t="shared" si="1"/>
        <v>0</v>
      </c>
    </row>
    <row r="24" spans="1:16" s="33" customFormat="1" ht="12.75" customHeight="1">
      <c r="A24" s="138" t="s">
        <v>443</v>
      </c>
      <c r="B24" s="691"/>
      <c r="C24" s="691"/>
      <c r="D24" s="691"/>
      <c r="E24" s="691"/>
      <c r="F24" s="1039">
        <f>SUM(F21:F23)</f>
        <v>0</v>
      </c>
      <c r="G24" s="1039">
        <f t="shared" ref="G24:K24" si="3">SUM(G21:G23)</f>
        <v>0</v>
      </c>
      <c r="H24" s="1039">
        <f>SUM(H21:H23)</f>
        <v>0</v>
      </c>
      <c r="I24" s="1039">
        <f>SUM(I21:I23)</f>
        <v>0</v>
      </c>
      <c r="J24" s="1039">
        <f t="shared" si="3"/>
        <v>0</v>
      </c>
      <c r="K24" s="1039">
        <f t="shared" si="3"/>
        <v>0</v>
      </c>
      <c r="L24" s="60">
        <f>SUM(G24:K24)</f>
        <v>0</v>
      </c>
    </row>
    <row r="25" spans="1:16" s="33" customFormat="1" ht="12.75" customHeight="1">
      <c r="B25" s="31"/>
      <c r="L25" s="34"/>
    </row>
    <row r="26" spans="1:16" s="33" customFormat="1" ht="12.75" customHeight="1">
      <c r="A26" s="32" t="s">
        <v>1246</v>
      </c>
      <c r="F26" s="188" t="str">
        <f>IF(ABS(F21-F9)&lt;0.1,"OK","Err")</f>
        <v>OK</v>
      </c>
      <c r="G26" s="188" t="str">
        <f>IF(ABS(G21-G9)&lt;0.1,"OK","Err")</f>
        <v>OK</v>
      </c>
      <c r="H26" s="188" t="str">
        <f>IF(ABS(H21-H9)&lt;0.1,"OK","Err")</f>
        <v>OK</v>
      </c>
      <c r="I26" s="188"/>
      <c r="J26" s="188"/>
      <c r="K26" s="188"/>
      <c r="L26" s="1148"/>
    </row>
    <row r="27" spans="1:16" s="33" customFormat="1" ht="12.75" customHeight="1">
      <c r="A27" s="32" t="s">
        <v>916</v>
      </c>
      <c r="F27" s="188" t="str">
        <f>IF(ABS(F21-'Costs Matrix 2010'!I52)&lt;0.1,"OK","ERROR")</f>
        <v>OK</v>
      </c>
      <c r="G27" s="188" t="str">
        <f>IF(ABS(G21-'C1 - Costs Matrix 2011'!I77)&lt;0.1,"OK","ERROR")</f>
        <v>OK</v>
      </c>
      <c r="H27" s="188" t="str">
        <f>IF(ABS(H21-'C1 - Costs Matrix 2012'!I77)&lt;0.1,"OK","ERROR")</f>
        <v>OK</v>
      </c>
      <c r="I27" s="188"/>
      <c r="J27" s="188"/>
      <c r="K27" s="188"/>
      <c r="L27" s="1148"/>
      <c r="N27" s="33" t="s">
        <v>135</v>
      </c>
    </row>
    <row r="28" spans="1:16" s="33" customFormat="1" ht="12.75" customHeight="1">
      <c r="A28" s="32" t="s">
        <v>917</v>
      </c>
      <c r="F28" s="188" t="str">
        <f>IF(ABS(F24-'Costs Matrix 2010'!I57)&lt;0.1,"OK","ERROR")</f>
        <v>OK</v>
      </c>
      <c r="G28" s="188" t="str">
        <f>IF(ABS(G24-'C1 - Costs Matrix 2011'!I82)&lt;0.1,"OK","ERROR")</f>
        <v>OK</v>
      </c>
      <c r="H28" s="188" t="str">
        <f>IF(ABS(H24-'C1 - Costs Matrix 2012'!I82)&lt;0.1,"OK","ERROR")</f>
        <v>OK</v>
      </c>
      <c r="I28" s="188"/>
      <c r="J28" s="188"/>
      <c r="K28" s="188"/>
      <c r="L28" s="34"/>
    </row>
    <row r="29" spans="1:16" s="33" customFormat="1" ht="12.75" customHeight="1">
      <c r="B29" s="31"/>
      <c r="L29" s="34"/>
    </row>
    <row r="30" spans="1:16" s="33" customFormat="1" ht="12.75" customHeight="1">
      <c r="B30" s="31"/>
      <c r="L30" s="34"/>
    </row>
    <row r="31" spans="1:16" s="33" customFormat="1" ht="12.75" customHeight="1">
      <c r="A31" s="253"/>
      <c r="B31" s="31"/>
      <c r="L31" s="34"/>
    </row>
    <row r="32" spans="1:16" s="33" customFormat="1" ht="12.75" customHeight="1">
      <c r="B32" s="31"/>
      <c r="L32" s="34"/>
    </row>
    <row r="33" spans="2:12" s="33" customFormat="1" ht="12.75" customHeight="1">
      <c r="B33" s="31"/>
      <c r="L33" s="34"/>
    </row>
    <row r="34" spans="2:12" s="33" customFormat="1" ht="12.75" customHeight="1">
      <c r="B34" s="31"/>
      <c r="L34" s="34"/>
    </row>
    <row r="35" spans="2:12" s="33" customFormat="1" ht="12.75" customHeight="1">
      <c r="B35" s="31"/>
      <c r="I35" s="33" t="s">
        <v>135</v>
      </c>
      <c r="L35" s="34"/>
    </row>
    <row r="36" spans="2:12" s="33" customFormat="1" ht="12.75" customHeight="1">
      <c r="B36" s="31"/>
      <c r="L36" s="34"/>
    </row>
    <row r="37" spans="2:12" s="33" customFormat="1" ht="12.75" customHeight="1">
      <c r="B37" s="31"/>
      <c r="L37" s="34"/>
    </row>
    <row r="38" spans="2:12" s="33" customFormat="1" ht="12.75" customHeight="1">
      <c r="B38" s="31"/>
      <c r="L38" s="34"/>
    </row>
    <row r="39" spans="2:12" s="33" customFormat="1" ht="12.75" customHeight="1">
      <c r="B39" s="31"/>
      <c r="L39" s="34"/>
    </row>
    <row r="40" spans="2:12" s="33" customFormat="1" ht="12.75" customHeight="1">
      <c r="B40" s="31"/>
      <c r="L40" s="34"/>
    </row>
    <row r="41" spans="2:12" s="33" customFormat="1" ht="12.75" customHeight="1">
      <c r="B41" s="31"/>
      <c r="L41" s="34"/>
    </row>
    <row r="42" spans="2:12" s="33" customFormat="1" ht="12.75" customHeight="1">
      <c r="B42" s="31"/>
      <c r="L42" s="34"/>
    </row>
    <row r="43" spans="2:12" s="33" customFormat="1">
      <c r="B43" s="31"/>
      <c r="L43" s="34"/>
    </row>
    <row r="44" spans="2:12" s="33" customFormat="1">
      <c r="B44" s="31"/>
      <c r="L44" s="34"/>
    </row>
    <row r="45" spans="2:12" s="33" customFormat="1">
      <c r="B45" s="31"/>
      <c r="L45" s="34"/>
    </row>
    <row r="46" spans="2:12" s="33" customFormat="1">
      <c r="B46" s="31"/>
      <c r="L46" s="34"/>
    </row>
    <row r="47" spans="2:12" s="33" customFormat="1">
      <c r="B47" s="31"/>
      <c r="L47" s="34"/>
    </row>
    <row r="48" spans="2:12" s="33" customFormat="1">
      <c r="B48" s="31"/>
      <c r="L48" s="34"/>
    </row>
    <row r="49" spans="2:12" s="33" customFormat="1">
      <c r="B49" s="31"/>
      <c r="L49" s="34"/>
    </row>
    <row r="50" spans="2:12" s="33" customFormat="1">
      <c r="B50" s="31"/>
      <c r="L50" s="34"/>
    </row>
    <row r="51" spans="2:12" s="33" customFormat="1">
      <c r="B51" s="31"/>
      <c r="L51" s="34"/>
    </row>
    <row r="52" spans="2:12" s="33" customFormat="1">
      <c r="B52" s="31"/>
      <c r="L52" s="34"/>
    </row>
    <row r="53" spans="2:12" s="33" customFormat="1">
      <c r="B53" s="31"/>
      <c r="L53" s="34"/>
    </row>
    <row r="54" spans="2:12" s="33" customFormat="1">
      <c r="B54" s="31"/>
      <c r="L54" s="34"/>
    </row>
    <row r="55" spans="2:12" s="33" customFormat="1">
      <c r="B55" s="31"/>
      <c r="L55" s="34"/>
    </row>
    <row r="56" spans="2:12" s="33" customFormat="1">
      <c r="B56" s="31"/>
      <c r="L56" s="34"/>
    </row>
    <row r="57" spans="2:12" s="33" customFormat="1">
      <c r="B57" s="31"/>
      <c r="L57" s="34"/>
    </row>
    <row r="58" spans="2:12" s="33" customFormat="1">
      <c r="B58" s="31"/>
      <c r="L58" s="34"/>
    </row>
    <row r="59" spans="2:12" s="33" customFormat="1">
      <c r="B59" s="31"/>
      <c r="L59" s="34"/>
    </row>
    <row r="60" spans="2:12" s="33" customFormat="1">
      <c r="B60" s="31"/>
      <c r="L60" s="34"/>
    </row>
    <row r="61" spans="2:12" s="33" customFormat="1">
      <c r="B61" s="31"/>
      <c r="L61" s="34"/>
    </row>
    <row r="62" spans="2:12" s="33" customFormat="1">
      <c r="B62" s="31"/>
      <c r="L62" s="34"/>
    </row>
    <row r="63" spans="2:12" s="33" customFormat="1">
      <c r="B63" s="31"/>
      <c r="L63" s="34"/>
    </row>
    <row r="64" spans="2:12" s="33" customFormat="1">
      <c r="B64" s="31"/>
      <c r="L64" s="34"/>
    </row>
    <row r="65" spans="2:12" s="33" customFormat="1">
      <c r="B65" s="31"/>
      <c r="L65" s="34"/>
    </row>
    <row r="66" spans="2:12" s="33" customFormat="1">
      <c r="B66" s="31"/>
      <c r="L66" s="34"/>
    </row>
    <row r="67" spans="2:12" s="33" customFormat="1">
      <c r="B67" s="31"/>
      <c r="L67" s="34"/>
    </row>
    <row r="68" spans="2:12" s="33" customFormat="1">
      <c r="B68" s="31"/>
      <c r="L68" s="34"/>
    </row>
    <row r="69" spans="2:12" s="33" customFormat="1">
      <c r="B69" s="31"/>
      <c r="L69" s="34"/>
    </row>
    <row r="70" spans="2:12" s="33" customFormat="1">
      <c r="B70" s="31"/>
      <c r="L70" s="34"/>
    </row>
    <row r="71" spans="2:12" s="33" customFormat="1">
      <c r="B71" s="31"/>
      <c r="L71" s="34"/>
    </row>
    <row r="72" spans="2:12" s="33" customFormat="1">
      <c r="B72" s="31"/>
      <c r="L72" s="34"/>
    </row>
    <row r="73" spans="2:12" s="33" customFormat="1">
      <c r="B73" s="31"/>
      <c r="L73" s="34"/>
    </row>
    <row r="74" spans="2:12" s="33" customFormat="1">
      <c r="B74" s="31"/>
      <c r="L74" s="34"/>
    </row>
    <row r="75" spans="2:12" s="33" customFormat="1">
      <c r="B75" s="31"/>
      <c r="L75" s="34"/>
    </row>
    <row r="76" spans="2:12" s="33" customFormat="1">
      <c r="B76" s="31"/>
      <c r="L76" s="34"/>
    </row>
    <row r="77" spans="2:12" s="33" customFormat="1">
      <c r="B77" s="31"/>
      <c r="L77" s="34"/>
    </row>
    <row r="78" spans="2:12" s="33" customFormat="1">
      <c r="B78" s="31"/>
      <c r="L78" s="34"/>
    </row>
    <row r="79" spans="2:12" s="33" customFormat="1">
      <c r="B79" s="31"/>
      <c r="L79" s="34"/>
    </row>
    <row r="80" spans="2:12" s="33" customFormat="1">
      <c r="B80" s="31"/>
      <c r="L80" s="34"/>
    </row>
    <row r="81" spans="2:12" s="33" customFormat="1">
      <c r="B81" s="31"/>
      <c r="L81" s="34"/>
    </row>
    <row r="82" spans="2:12" s="33" customFormat="1">
      <c r="B82" s="31"/>
      <c r="L82" s="34"/>
    </row>
    <row r="83" spans="2:12" s="33" customFormat="1">
      <c r="B83" s="31"/>
      <c r="L83" s="34"/>
    </row>
    <row r="84" spans="2:12" s="33" customFormat="1">
      <c r="B84" s="31"/>
      <c r="L84" s="34"/>
    </row>
    <row r="85" spans="2:12" s="33" customFormat="1">
      <c r="B85" s="31"/>
      <c r="L85" s="34"/>
    </row>
    <row r="86" spans="2:12" s="33" customFormat="1">
      <c r="B86" s="31"/>
      <c r="L86" s="34"/>
    </row>
    <row r="87" spans="2:12" s="33" customFormat="1">
      <c r="B87" s="31"/>
      <c r="L87" s="34"/>
    </row>
    <row r="88" spans="2:12" s="33" customFormat="1">
      <c r="B88" s="31"/>
      <c r="L88" s="34"/>
    </row>
    <row r="89" spans="2:12" s="33" customFormat="1">
      <c r="B89" s="31"/>
      <c r="L89" s="34"/>
    </row>
    <row r="90" spans="2:12" s="33" customFormat="1">
      <c r="B90" s="31"/>
      <c r="L90" s="34"/>
    </row>
    <row r="91" spans="2:12" s="33" customFormat="1">
      <c r="B91" s="31"/>
      <c r="L91" s="34"/>
    </row>
    <row r="92" spans="2:12" s="33" customFormat="1">
      <c r="B92" s="31"/>
      <c r="L92" s="34"/>
    </row>
    <row r="93" spans="2:12" s="33" customFormat="1">
      <c r="B93" s="31"/>
      <c r="L93" s="34"/>
    </row>
    <row r="94" spans="2:12" s="33" customFormat="1">
      <c r="B94" s="31"/>
      <c r="L94" s="34"/>
    </row>
    <row r="95" spans="2:12" s="33" customFormat="1">
      <c r="B95" s="31"/>
      <c r="L95" s="34"/>
    </row>
    <row r="96" spans="2:12" s="33" customFormat="1">
      <c r="B96" s="31"/>
      <c r="L96" s="34"/>
    </row>
    <row r="97" spans="2:12" s="33" customFormat="1">
      <c r="B97" s="31"/>
      <c r="L97" s="34"/>
    </row>
    <row r="98" spans="2:12" s="33" customFormat="1">
      <c r="B98" s="31"/>
      <c r="L98" s="34"/>
    </row>
    <row r="99" spans="2:12" s="33" customFormat="1">
      <c r="B99" s="31"/>
      <c r="L99" s="34"/>
    </row>
    <row r="100" spans="2:12" s="33" customFormat="1">
      <c r="B100" s="31"/>
      <c r="L100" s="34"/>
    </row>
    <row r="101" spans="2:12" s="33" customFormat="1">
      <c r="B101" s="31"/>
      <c r="L101" s="34"/>
    </row>
    <row r="102" spans="2:12" s="33" customFormat="1">
      <c r="B102" s="31"/>
      <c r="L102" s="34"/>
    </row>
    <row r="103" spans="2:12" s="33" customFormat="1">
      <c r="B103" s="31"/>
      <c r="L103" s="34"/>
    </row>
    <row r="104" spans="2:12" s="33" customFormat="1">
      <c r="B104" s="31"/>
      <c r="L104" s="34"/>
    </row>
    <row r="105" spans="2:12" s="33" customFormat="1">
      <c r="B105" s="31"/>
      <c r="L105" s="34"/>
    </row>
    <row r="106" spans="2:12" s="33" customFormat="1">
      <c r="B106" s="31"/>
      <c r="L106" s="34"/>
    </row>
    <row r="107" spans="2:12" s="33" customFormat="1">
      <c r="B107" s="31"/>
      <c r="L107" s="34"/>
    </row>
    <row r="108" spans="2:12" s="33" customFormat="1">
      <c r="B108" s="31"/>
      <c r="L108" s="34"/>
    </row>
    <row r="109" spans="2:12" s="33" customFormat="1">
      <c r="B109" s="31"/>
      <c r="L109" s="34"/>
    </row>
    <row r="110" spans="2:12" s="33" customFormat="1">
      <c r="B110" s="31"/>
      <c r="L110" s="34"/>
    </row>
    <row r="111" spans="2:12" s="33" customFormat="1">
      <c r="B111" s="31"/>
      <c r="L111" s="34"/>
    </row>
    <row r="112" spans="2:12" s="33" customFormat="1">
      <c r="B112" s="31"/>
      <c r="L112" s="34"/>
    </row>
    <row r="113" spans="2:12" s="33" customFormat="1">
      <c r="B113" s="31"/>
      <c r="L113" s="34"/>
    </row>
    <row r="114" spans="2:12" s="33" customFormat="1">
      <c r="B114" s="31"/>
      <c r="L114" s="34"/>
    </row>
    <row r="115" spans="2:12" s="33" customFormat="1">
      <c r="B115" s="31"/>
      <c r="L115" s="34"/>
    </row>
    <row r="116" spans="2:12" s="33" customFormat="1">
      <c r="B116" s="31"/>
      <c r="L116" s="34"/>
    </row>
    <row r="117" spans="2:12" s="33" customFormat="1">
      <c r="B117" s="31"/>
      <c r="L117" s="34"/>
    </row>
    <row r="118" spans="2:12" s="33" customFormat="1">
      <c r="B118" s="31"/>
      <c r="L118" s="34"/>
    </row>
    <row r="119" spans="2:12" s="33" customFormat="1">
      <c r="B119" s="31"/>
      <c r="L119" s="34"/>
    </row>
    <row r="120" spans="2:12" s="33" customFormat="1">
      <c r="B120" s="31"/>
      <c r="L120" s="34"/>
    </row>
    <row r="121" spans="2:12" s="33" customFormat="1">
      <c r="B121" s="31"/>
      <c r="L121" s="34"/>
    </row>
    <row r="122" spans="2:12" s="33" customFormat="1">
      <c r="B122" s="31"/>
      <c r="L122" s="34"/>
    </row>
    <row r="123" spans="2:12" s="33" customFormat="1">
      <c r="B123" s="31"/>
      <c r="L123" s="34"/>
    </row>
    <row r="124" spans="2:12" s="33" customFormat="1">
      <c r="B124" s="31"/>
      <c r="L124" s="34"/>
    </row>
    <row r="125" spans="2:12" s="33" customFormat="1">
      <c r="B125" s="31"/>
      <c r="L125" s="34"/>
    </row>
    <row r="126" spans="2:12" s="33" customFormat="1">
      <c r="B126" s="31"/>
      <c r="L126" s="34"/>
    </row>
    <row r="127" spans="2:12" s="33" customFormat="1">
      <c r="B127" s="31"/>
      <c r="L127" s="34"/>
    </row>
    <row r="128" spans="2:12" s="33" customFormat="1">
      <c r="B128" s="31"/>
      <c r="L128" s="34"/>
    </row>
    <row r="129" spans="2:12" s="33" customFormat="1">
      <c r="B129" s="31"/>
      <c r="L129" s="34"/>
    </row>
    <row r="130" spans="2:12" s="33" customFormat="1">
      <c r="B130" s="31"/>
      <c r="L130" s="34"/>
    </row>
    <row r="131" spans="2:12" s="33" customFormat="1">
      <c r="B131" s="31"/>
      <c r="L131" s="34"/>
    </row>
    <row r="132" spans="2:12" s="33" customFormat="1">
      <c r="B132" s="31"/>
      <c r="L132" s="34"/>
    </row>
    <row r="133" spans="2:12" s="33" customFormat="1">
      <c r="B133" s="31"/>
      <c r="L133" s="34"/>
    </row>
    <row r="134" spans="2:12" s="33" customFormat="1">
      <c r="B134" s="31"/>
      <c r="L134" s="34"/>
    </row>
    <row r="135" spans="2:12" s="33" customFormat="1">
      <c r="B135" s="31"/>
      <c r="L135" s="34"/>
    </row>
    <row r="136" spans="2:12" s="33" customFormat="1">
      <c r="B136" s="31"/>
      <c r="L136" s="34"/>
    </row>
    <row r="137" spans="2:12" s="33" customFormat="1">
      <c r="B137" s="31"/>
      <c r="L137" s="34"/>
    </row>
    <row r="138" spans="2:12" s="33" customFormat="1">
      <c r="B138" s="31"/>
      <c r="L138" s="34"/>
    </row>
    <row r="139" spans="2:12" s="33" customFormat="1">
      <c r="B139" s="31"/>
      <c r="L139" s="34"/>
    </row>
    <row r="140" spans="2:12" s="33" customFormat="1">
      <c r="B140" s="31"/>
      <c r="L140" s="34"/>
    </row>
    <row r="141" spans="2:12" s="33" customFormat="1">
      <c r="B141" s="31"/>
      <c r="L141" s="34"/>
    </row>
    <row r="142" spans="2:12" s="33" customFormat="1">
      <c r="B142" s="31"/>
      <c r="L142" s="34"/>
    </row>
    <row r="143" spans="2:12" s="33" customFormat="1">
      <c r="B143" s="31"/>
      <c r="L143" s="34"/>
    </row>
    <row r="144" spans="2:12" s="33" customFormat="1">
      <c r="B144" s="31"/>
      <c r="L144" s="34"/>
    </row>
    <row r="145" spans="2:12" s="33" customFormat="1">
      <c r="B145" s="31"/>
      <c r="L145" s="34"/>
    </row>
    <row r="146" spans="2:12" s="33" customFormat="1">
      <c r="B146" s="31"/>
      <c r="L146" s="34"/>
    </row>
    <row r="147" spans="2:12" s="33" customFormat="1">
      <c r="B147" s="31"/>
      <c r="L147" s="34"/>
    </row>
    <row r="148" spans="2:12" s="33" customFormat="1">
      <c r="B148" s="31"/>
      <c r="L148" s="34"/>
    </row>
    <row r="149" spans="2:12" s="33" customFormat="1">
      <c r="B149" s="31"/>
      <c r="L149" s="34"/>
    </row>
    <row r="150" spans="2:12" s="33" customFormat="1">
      <c r="B150" s="31"/>
      <c r="L150" s="34"/>
    </row>
    <row r="151" spans="2:12" s="33" customFormat="1">
      <c r="B151" s="31"/>
      <c r="L151" s="34"/>
    </row>
    <row r="152" spans="2:12" s="33" customFormat="1">
      <c r="B152" s="31"/>
      <c r="L152" s="34"/>
    </row>
    <row r="153" spans="2:12" s="33" customFormat="1">
      <c r="B153" s="31"/>
      <c r="L153" s="34"/>
    </row>
    <row r="154" spans="2:12" s="33" customFormat="1">
      <c r="B154" s="31"/>
      <c r="L154" s="34"/>
    </row>
    <row r="155" spans="2:12" s="33" customFormat="1">
      <c r="B155" s="31"/>
      <c r="L155" s="34"/>
    </row>
    <row r="156" spans="2:12" s="33" customFormat="1">
      <c r="B156" s="31"/>
      <c r="L156" s="34"/>
    </row>
    <row r="157" spans="2:12" s="33" customFormat="1">
      <c r="B157" s="31"/>
      <c r="L157" s="34"/>
    </row>
    <row r="158" spans="2:12" s="33" customFormat="1">
      <c r="B158" s="31"/>
      <c r="L158" s="34"/>
    </row>
    <row r="159" spans="2:12" s="33" customFormat="1">
      <c r="B159" s="31"/>
      <c r="L159" s="34"/>
    </row>
    <row r="160" spans="2:12" s="33" customFormat="1">
      <c r="B160" s="31"/>
      <c r="L160" s="34"/>
    </row>
    <row r="161" spans="2:12" s="33" customFormat="1">
      <c r="B161" s="31"/>
      <c r="L161" s="34"/>
    </row>
    <row r="162" spans="2:12" s="33" customFormat="1">
      <c r="B162" s="31"/>
      <c r="L162" s="34"/>
    </row>
    <row r="163" spans="2:12" s="33" customFormat="1">
      <c r="B163" s="31"/>
      <c r="L163" s="34"/>
    </row>
    <row r="164" spans="2:12" s="33" customFormat="1">
      <c r="B164" s="31"/>
      <c r="L164" s="34"/>
    </row>
    <row r="165" spans="2:12" s="33" customFormat="1">
      <c r="B165" s="31"/>
      <c r="L165" s="34"/>
    </row>
    <row r="166" spans="2:12" s="33" customFormat="1">
      <c r="B166" s="31"/>
      <c r="L166" s="34"/>
    </row>
    <row r="167" spans="2:12" s="33" customFormat="1">
      <c r="B167" s="31"/>
      <c r="L167" s="34"/>
    </row>
    <row r="168" spans="2:12" s="33" customFormat="1">
      <c r="B168" s="31"/>
      <c r="L168" s="34"/>
    </row>
    <row r="169" spans="2:12" s="33" customFormat="1">
      <c r="B169" s="31"/>
      <c r="L169" s="34"/>
    </row>
    <row r="170" spans="2:12" s="33" customFormat="1">
      <c r="B170" s="31"/>
      <c r="L170" s="34"/>
    </row>
    <row r="171" spans="2:12" s="33" customFormat="1">
      <c r="B171" s="31"/>
      <c r="L171" s="34"/>
    </row>
    <row r="172" spans="2:12" s="33" customFormat="1">
      <c r="B172" s="31"/>
      <c r="L172" s="34"/>
    </row>
    <row r="173" spans="2:12" s="33" customFormat="1">
      <c r="B173" s="31"/>
      <c r="L173" s="34"/>
    </row>
    <row r="174" spans="2:12" s="33" customFormat="1">
      <c r="B174" s="31"/>
      <c r="L174" s="34"/>
    </row>
    <row r="175" spans="2:12" s="33" customFormat="1">
      <c r="B175" s="31"/>
      <c r="L175" s="34"/>
    </row>
    <row r="176" spans="2:12" s="33" customFormat="1">
      <c r="B176" s="31"/>
      <c r="L176" s="34"/>
    </row>
    <row r="177" spans="2:12" s="33" customFormat="1">
      <c r="B177" s="31"/>
      <c r="L177" s="34"/>
    </row>
    <row r="178" spans="2:12" s="33" customFormat="1">
      <c r="B178" s="31"/>
      <c r="L178" s="34"/>
    </row>
    <row r="179" spans="2:12" s="33" customFormat="1">
      <c r="B179" s="31"/>
      <c r="L179" s="34"/>
    </row>
    <row r="180" spans="2:12" s="33" customFormat="1">
      <c r="B180" s="31"/>
      <c r="L180" s="34"/>
    </row>
    <row r="181" spans="2:12" s="33" customFormat="1">
      <c r="B181" s="31"/>
      <c r="L181" s="34"/>
    </row>
    <row r="182" spans="2:12" s="33" customFormat="1">
      <c r="B182" s="31"/>
      <c r="L182" s="34"/>
    </row>
    <row r="183" spans="2:12" s="33" customFormat="1">
      <c r="B183" s="31"/>
      <c r="L183" s="34"/>
    </row>
    <row r="184" spans="2:12" s="33" customFormat="1">
      <c r="B184" s="31"/>
      <c r="L184" s="34"/>
    </row>
    <row r="185" spans="2:12" s="33" customFormat="1">
      <c r="B185" s="31"/>
      <c r="L185" s="34"/>
    </row>
    <row r="186" spans="2:12" s="33" customFormat="1">
      <c r="B186" s="31"/>
      <c r="L186" s="34"/>
    </row>
    <row r="187" spans="2:12" s="33" customFormat="1">
      <c r="B187" s="31"/>
      <c r="L187" s="34"/>
    </row>
    <row r="188" spans="2:12" s="33" customFormat="1">
      <c r="B188" s="31"/>
      <c r="L188" s="34"/>
    </row>
    <row r="189" spans="2:12" s="33" customFormat="1">
      <c r="B189" s="31"/>
      <c r="L189" s="34"/>
    </row>
    <row r="190" spans="2:12" s="33" customFormat="1">
      <c r="B190" s="31"/>
      <c r="L190" s="34"/>
    </row>
    <row r="191" spans="2:12" s="33" customFormat="1">
      <c r="B191" s="31"/>
      <c r="L191" s="34"/>
    </row>
    <row r="192" spans="2:12" s="33" customFormat="1">
      <c r="B192" s="31"/>
      <c r="L192" s="34"/>
    </row>
    <row r="193" spans="2:12" s="33" customFormat="1">
      <c r="B193" s="31"/>
      <c r="L193" s="34"/>
    </row>
    <row r="194" spans="2:12" s="33" customFormat="1">
      <c r="B194" s="31"/>
      <c r="L194" s="34"/>
    </row>
    <row r="195" spans="2:12" s="33" customFormat="1">
      <c r="B195" s="31"/>
      <c r="L195" s="34"/>
    </row>
    <row r="196" spans="2:12" s="33" customFormat="1">
      <c r="B196" s="31"/>
      <c r="L196" s="34"/>
    </row>
    <row r="197" spans="2:12" s="33" customFormat="1">
      <c r="B197" s="31"/>
      <c r="L197" s="34"/>
    </row>
    <row r="198" spans="2:12" s="33" customFormat="1">
      <c r="B198" s="31"/>
      <c r="L198" s="34"/>
    </row>
    <row r="199" spans="2:12" s="33" customFormat="1">
      <c r="B199" s="31"/>
      <c r="L199" s="34"/>
    </row>
    <row r="200" spans="2:12" s="33" customFormat="1">
      <c r="B200" s="31"/>
      <c r="L200" s="34"/>
    </row>
    <row r="201" spans="2:12" s="33" customFormat="1">
      <c r="B201" s="31"/>
      <c r="L201" s="34"/>
    </row>
    <row r="202" spans="2:12" s="33" customFormat="1">
      <c r="B202" s="31"/>
      <c r="L202" s="34"/>
    </row>
    <row r="203" spans="2:12" s="33" customFormat="1">
      <c r="B203" s="31"/>
      <c r="L203" s="34"/>
    </row>
    <row r="204" spans="2:12" s="33" customFormat="1">
      <c r="B204" s="31"/>
      <c r="L204" s="34"/>
    </row>
    <row r="205" spans="2:12" s="33" customFormat="1">
      <c r="B205" s="31"/>
      <c r="L205" s="34"/>
    </row>
    <row r="206" spans="2:12" s="33" customFormat="1">
      <c r="B206" s="31"/>
      <c r="L206" s="34"/>
    </row>
    <row r="207" spans="2:12" s="33" customFormat="1">
      <c r="B207" s="31"/>
      <c r="L207" s="34"/>
    </row>
    <row r="208" spans="2:12" s="33" customFormat="1">
      <c r="B208" s="31"/>
      <c r="L208" s="34"/>
    </row>
    <row r="209" spans="2:12" s="33" customFormat="1">
      <c r="B209" s="31"/>
      <c r="L209" s="34"/>
    </row>
    <row r="210" spans="2:12" s="33" customFormat="1">
      <c r="B210" s="31"/>
      <c r="L210" s="34"/>
    </row>
    <row r="211" spans="2:12" s="33" customFormat="1">
      <c r="B211" s="31"/>
      <c r="L211" s="34"/>
    </row>
    <row r="212" spans="2:12" s="33" customFormat="1">
      <c r="B212" s="31"/>
      <c r="L212" s="34"/>
    </row>
    <row r="213" spans="2:12" s="33" customFormat="1">
      <c r="B213" s="31"/>
      <c r="L213" s="34"/>
    </row>
    <row r="214" spans="2:12" s="33" customFormat="1">
      <c r="B214" s="31"/>
      <c r="L214" s="34"/>
    </row>
    <row r="215" spans="2:12" s="33" customFormat="1">
      <c r="B215" s="31"/>
      <c r="L215" s="34"/>
    </row>
    <row r="216" spans="2:12" s="33" customFormat="1">
      <c r="B216" s="31"/>
      <c r="L216" s="34"/>
    </row>
    <row r="217" spans="2:12" s="33" customFormat="1">
      <c r="B217" s="31"/>
      <c r="L217" s="34"/>
    </row>
    <row r="218" spans="2:12" s="33" customFormat="1">
      <c r="B218" s="31"/>
      <c r="L218" s="34"/>
    </row>
    <row r="219" spans="2:12" s="33" customFormat="1">
      <c r="B219" s="31"/>
      <c r="L219" s="34"/>
    </row>
    <row r="220" spans="2:12" s="33" customFormat="1">
      <c r="B220" s="31"/>
      <c r="L220" s="34"/>
    </row>
    <row r="221" spans="2:12" s="33" customFormat="1">
      <c r="B221" s="31"/>
      <c r="L221" s="34"/>
    </row>
    <row r="222" spans="2:12" s="33" customFormat="1">
      <c r="B222" s="31"/>
      <c r="L222" s="34"/>
    </row>
    <row r="223" spans="2:12" s="33" customFormat="1">
      <c r="B223" s="31"/>
      <c r="L223" s="34"/>
    </row>
    <row r="224" spans="2:12" s="33" customFormat="1">
      <c r="B224" s="31"/>
      <c r="L224" s="34"/>
    </row>
    <row r="225" spans="2:12" s="33" customFormat="1">
      <c r="B225" s="31"/>
      <c r="L225" s="34"/>
    </row>
    <row r="226" spans="2:12" s="33" customFormat="1">
      <c r="B226" s="31"/>
      <c r="L226" s="34"/>
    </row>
    <row r="227" spans="2:12" s="33" customFormat="1">
      <c r="B227" s="31"/>
      <c r="L227" s="34"/>
    </row>
    <row r="228" spans="2:12" s="33" customFormat="1">
      <c r="B228" s="31"/>
      <c r="L228" s="34"/>
    </row>
    <row r="229" spans="2:12" s="33" customFormat="1">
      <c r="B229" s="31"/>
      <c r="L229" s="34"/>
    </row>
    <row r="230" spans="2:12" s="33" customFormat="1">
      <c r="B230" s="31"/>
      <c r="L230" s="34"/>
    </row>
    <row r="231" spans="2:12" s="33" customFormat="1">
      <c r="B231" s="31"/>
      <c r="L231" s="34"/>
    </row>
    <row r="232" spans="2:12" s="33" customFormat="1">
      <c r="B232" s="31"/>
      <c r="L232" s="34"/>
    </row>
    <row r="233" spans="2:12" s="33" customFormat="1">
      <c r="B233" s="31"/>
      <c r="L233" s="34"/>
    </row>
    <row r="234" spans="2:12" s="33" customFormat="1">
      <c r="B234" s="31"/>
      <c r="L234" s="34"/>
    </row>
    <row r="235" spans="2:12" s="33" customFormat="1">
      <c r="B235" s="31"/>
      <c r="L235" s="34"/>
    </row>
    <row r="236" spans="2:12" s="33" customFormat="1">
      <c r="B236" s="31"/>
      <c r="L236" s="34"/>
    </row>
    <row r="237" spans="2:12" s="33" customFormat="1">
      <c r="B237" s="31"/>
      <c r="L237" s="34"/>
    </row>
    <row r="238" spans="2:12" s="33" customFormat="1">
      <c r="B238" s="31"/>
      <c r="L238" s="34"/>
    </row>
    <row r="239" spans="2:12" s="33" customFormat="1">
      <c r="B239" s="31"/>
      <c r="L239" s="34"/>
    </row>
    <row r="240" spans="2:12" s="33" customFormat="1">
      <c r="B240" s="31"/>
      <c r="L240" s="34"/>
    </row>
    <row r="241" spans="2:12" s="33" customFormat="1">
      <c r="B241" s="31"/>
      <c r="L241" s="34"/>
    </row>
    <row r="242" spans="2:12" s="33" customFormat="1">
      <c r="B242" s="31"/>
      <c r="L242" s="34"/>
    </row>
    <row r="243" spans="2:12" s="33" customFormat="1">
      <c r="B243" s="31"/>
      <c r="L243" s="34"/>
    </row>
    <row r="244" spans="2:12" s="33" customFormat="1">
      <c r="B244" s="31"/>
      <c r="L244" s="34"/>
    </row>
    <row r="245" spans="2:12" s="33" customFormat="1">
      <c r="B245" s="31"/>
      <c r="L245" s="34"/>
    </row>
    <row r="246" spans="2:12" s="33" customFormat="1">
      <c r="B246" s="31"/>
      <c r="L246" s="34"/>
    </row>
    <row r="247" spans="2:12" s="33" customFormat="1">
      <c r="B247" s="31"/>
      <c r="L247" s="34"/>
    </row>
    <row r="248" spans="2:12" s="33" customFormat="1">
      <c r="B248" s="31"/>
      <c r="L248" s="34"/>
    </row>
    <row r="249" spans="2:12" s="33" customFormat="1">
      <c r="B249" s="31"/>
      <c r="L249" s="34"/>
    </row>
    <row r="250" spans="2:12" s="33" customFormat="1">
      <c r="B250" s="31"/>
      <c r="L250" s="34"/>
    </row>
    <row r="251" spans="2:12" s="33" customFormat="1">
      <c r="B251" s="31"/>
      <c r="L251" s="34"/>
    </row>
    <row r="252" spans="2:12" s="33" customFormat="1">
      <c r="B252" s="31"/>
      <c r="L252" s="34"/>
    </row>
    <row r="253" spans="2:12" s="33" customFormat="1">
      <c r="B253" s="31"/>
      <c r="L253" s="34"/>
    </row>
    <row r="254" spans="2:12" s="33" customFormat="1">
      <c r="B254" s="31"/>
      <c r="L254" s="34"/>
    </row>
    <row r="255" spans="2:12" s="33" customFormat="1">
      <c r="B255" s="31"/>
      <c r="L255" s="34"/>
    </row>
    <row r="256" spans="2:12" s="33" customFormat="1">
      <c r="B256" s="31"/>
      <c r="L256" s="34"/>
    </row>
    <row r="257" spans="2:12" s="33" customFormat="1">
      <c r="B257" s="31"/>
      <c r="L257" s="34"/>
    </row>
    <row r="258" spans="2:12" s="33" customFormat="1">
      <c r="B258" s="31"/>
      <c r="L258" s="34"/>
    </row>
    <row r="259" spans="2:12" s="33" customFormat="1">
      <c r="B259" s="31"/>
      <c r="L259" s="34"/>
    </row>
    <row r="260" spans="2:12" s="33" customFormat="1">
      <c r="B260" s="31"/>
      <c r="L260" s="34"/>
    </row>
  </sheetData>
  <conditionalFormatting sqref="L26:L27 F26:K28">
    <cfRule type="cellIs" dxfId="80" priority="3"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26.xml><?xml version="1.0" encoding="utf-8"?>
<worksheet xmlns="http://schemas.openxmlformats.org/spreadsheetml/2006/main" xmlns:r="http://schemas.openxmlformats.org/officeDocument/2006/relationships">
  <sheetPr codeName="Sheet26">
    <tabColor rgb="FF0000FF"/>
    <pageSetUpPr fitToPage="1"/>
  </sheetPr>
  <dimension ref="A1:T127"/>
  <sheetViews>
    <sheetView zoomScale="70" zoomScaleNormal="70" workbookViewId="0"/>
  </sheetViews>
  <sheetFormatPr defaultRowHeight="12.75"/>
  <cols>
    <col min="1" max="1" width="57.375" customWidth="1"/>
    <col min="2" max="2" width="7.125" bestFit="1" customWidth="1"/>
    <col min="3" max="5" width="2.125" customWidth="1"/>
    <col min="6" max="10" width="9.125" bestFit="1" customWidth="1"/>
    <col min="11" max="11" width="7.125" customWidth="1"/>
    <col min="12" max="12" width="8.125" customWidth="1"/>
  </cols>
  <sheetData>
    <row r="1" spans="1:12" s="33" customFormat="1" ht="15">
      <c r="A1" s="8" t="s">
        <v>1667</v>
      </c>
      <c r="B1" s="23"/>
      <c r="C1" s="23"/>
      <c r="D1" s="23"/>
      <c r="E1" s="23"/>
      <c r="F1" s="23"/>
      <c r="G1" s="23"/>
      <c r="H1" s="23"/>
      <c r="I1" s="23"/>
      <c r="J1" s="23"/>
      <c r="K1" s="23"/>
      <c r="L1" s="170"/>
    </row>
    <row r="2" spans="1:12" s="33" customFormat="1" ht="15">
      <c r="A2" s="8" t="str">
        <f>Cover!D13</f>
        <v>[DNO]</v>
      </c>
      <c r="B2" s="31"/>
      <c r="C2" s="31"/>
      <c r="D2" s="31"/>
      <c r="E2" s="23"/>
    </row>
    <row r="3" spans="1:12" s="33" customFormat="1" ht="15">
      <c r="A3" s="8">
        <f>Cover!D15</f>
        <v>2012</v>
      </c>
      <c r="B3" s="2"/>
      <c r="C3" s="2"/>
      <c r="D3" s="2"/>
      <c r="E3" s="37"/>
    </row>
    <row r="4" spans="1:12" ht="12.75" customHeight="1">
      <c r="F4" s="3">
        <v>2010</v>
      </c>
      <c r="G4" s="3">
        <v>2011</v>
      </c>
      <c r="H4" s="3">
        <v>2012</v>
      </c>
      <c r="I4" s="3">
        <v>2013</v>
      </c>
      <c r="J4" s="3">
        <v>2014</v>
      </c>
      <c r="K4" s="3">
        <v>2015</v>
      </c>
      <c r="L4" s="176" t="s">
        <v>1</v>
      </c>
    </row>
    <row r="5" spans="1:12" s="31" customFormat="1" ht="12.75" customHeight="1">
      <c r="A5" s="719" t="s">
        <v>915</v>
      </c>
      <c r="B5" s="2"/>
      <c r="C5" s="2"/>
      <c r="D5" s="2"/>
      <c r="E5" s="2"/>
      <c r="F5" s="3" t="s">
        <v>0</v>
      </c>
      <c r="G5" s="261"/>
      <c r="H5" s="9"/>
      <c r="I5" s="9" t="s">
        <v>1</v>
      </c>
      <c r="J5" s="9"/>
      <c r="K5" s="262"/>
      <c r="L5" s="74" t="s">
        <v>4</v>
      </c>
    </row>
    <row r="6" spans="1:12" s="33" customFormat="1" ht="12.75" customHeight="1">
      <c r="A6" s="32" t="s">
        <v>370</v>
      </c>
      <c r="E6" s="699"/>
      <c r="F6" s="1041"/>
      <c r="G6" s="1041"/>
      <c r="H6" s="1041"/>
      <c r="I6" s="1041"/>
      <c r="J6" s="1041"/>
      <c r="K6" s="1041"/>
      <c r="L6" s="59">
        <f>SUM(G6:K6)</f>
        <v>0</v>
      </c>
    </row>
    <row r="7" spans="1:12" s="33" customFormat="1" ht="12.75" customHeight="1">
      <c r="A7" s="32" t="s">
        <v>1459</v>
      </c>
      <c r="E7" s="699"/>
      <c r="F7" s="1041"/>
      <c r="G7" s="1041"/>
      <c r="H7" s="1041"/>
      <c r="I7" s="1041"/>
      <c r="J7" s="1041"/>
      <c r="K7" s="1041"/>
      <c r="L7" s="59">
        <f>SUM(G7:K7)</f>
        <v>0</v>
      </c>
    </row>
    <row r="8" spans="1:12" s="33" customFormat="1" ht="12.75" customHeight="1">
      <c r="A8" s="31"/>
      <c r="E8" s="699"/>
      <c r="F8" s="1039">
        <f>SUM(F6:F7)</f>
        <v>0</v>
      </c>
      <c r="G8" s="1039">
        <f t="shared" ref="G8:J8" si="0">SUM(G6:G7)</f>
        <v>0</v>
      </c>
      <c r="H8" s="1039">
        <f t="shared" si="0"/>
        <v>0</v>
      </c>
      <c r="I8" s="1039">
        <f t="shared" si="0"/>
        <v>0</v>
      </c>
      <c r="J8" s="1039">
        <f t="shared" si="0"/>
        <v>0</v>
      </c>
      <c r="K8" s="1039">
        <f>SUM(K6:K7)</f>
        <v>0</v>
      </c>
      <c r="L8" s="60">
        <f>SUM(G8:K8)</f>
        <v>0</v>
      </c>
    </row>
    <row r="9" spans="1:12" s="33" customFormat="1" ht="12.75" customHeight="1">
      <c r="B9" s="31"/>
      <c r="F9" s="100"/>
      <c r="G9" s="100"/>
      <c r="H9" s="100"/>
      <c r="I9" s="100"/>
      <c r="J9" s="100"/>
      <c r="K9" s="100"/>
      <c r="L9" s="102"/>
    </row>
    <row r="10" spans="1:12" s="33" customFormat="1" ht="12.75" customHeight="1">
      <c r="A10" s="137" t="s">
        <v>233</v>
      </c>
      <c r="B10" s="710"/>
      <c r="C10" s="710"/>
      <c r="D10" s="710"/>
      <c r="E10" s="710"/>
      <c r="F10" s="710"/>
      <c r="G10" s="710"/>
      <c r="H10" s="710"/>
      <c r="I10" s="710"/>
      <c r="J10" s="710"/>
      <c r="K10" s="710"/>
      <c r="L10" s="174"/>
    </row>
    <row r="11" spans="1:12" ht="12.75" customHeight="1">
      <c r="A11" s="687" t="s">
        <v>58</v>
      </c>
      <c r="B11" s="710"/>
      <c r="C11" s="710"/>
      <c r="D11" s="710"/>
      <c r="E11" s="710"/>
      <c r="F11" s="1041"/>
      <c r="G11" s="1041"/>
      <c r="H11" s="1041"/>
      <c r="I11" s="1041"/>
      <c r="J11" s="1041"/>
      <c r="K11" s="1041"/>
      <c r="L11" s="60">
        <f>SUM(G11:K11)</f>
        <v>0</v>
      </c>
    </row>
    <row r="12" spans="1:12" ht="12.75" customHeight="1">
      <c r="A12" s="687" t="s">
        <v>59</v>
      </c>
      <c r="B12" s="710"/>
      <c r="C12" s="710"/>
      <c r="D12" s="710"/>
      <c r="E12" s="710"/>
      <c r="F12" s="1041"/>
      <c r="G12" s="1041"/>
      <c r="H12" s="1041"/>
      <c r="I12" s="1041"/>
      <c r="J12" s="1041"/>
      <c r="K12" s="1041"/>
      <c r="L12" s="60">
        <f t="shared" ref="L12:L22" si="1">SUM(G12:K12)</f>
        <v>0</v>
      </c>
    </row>
    <row r="13" spans="1:12" ht="12.75" customHeight="1">
      <c r="A13" s="687" t="s">
        <v>60</v>
      </c>
      <c r="B13" s="710"/>
      <c r="C13" s="710"/>
      <c r="D13" s="710"/>
      <c r="E13" s="710"/>
      <c r="F13" s="1041"/>
      <c r="G13" s="1041"/>
      <c r="H13" s="1041"/>
      <c r="I13" s="1041"/>
      <c r="J13" s="1041"/>
      <c r="K13" s="1041"/>
      <c r="L13" s="60">
        <f t="shared" si="1"/>
        <v>0</v>
      </c>
    </row>
    <row r="14" spans="1:12" ht="12.75" customHeight="1">
      <c r="A14" s="687" t="s">
        <v>61</v>
      </c>
      <c r="B14" s="710"/>
      <c r="C14" s="710"/>
      <c r="D14" s="710"/>
      <c r="E14" s="710"/>
      <c r="F14" s="1041"/>
      <c r="G14" s="1041"/>
      <c r="H14" s="1041"/>
      <c r="I14" s="1041"/>
      <c r="J14" s="1041"/>
      <c r="K14" s="1041"/>
      <c r="L14" s="60">
        <f t="shared" si="1"/>
        <v>0</v>
      </c>
    </row>
    <row r="15" spans="1:12" ht="12.75" customHeight="1">
      <c r="A15" s="687" t="s">
        <v>62</v>
      </c>
      <c r="B15" s="710"/>
      <c r="C15" s="710"/>
      <c r="D15" s="710"/>
      <c r="E15" s="710"/>
      <c r="F15" s="1041"/>
      <c r="G15" s="1041"/>
      <c r="H15" s="1041"/>
      <c r="I15" s="1041"/>
      <c r="J15" s="1041"/>
      <c r="K15" s="1041"/>
      <c r="L15" s="60">
        <f t="shared" si="1"/>
        <v>0</v>
      </c>
    </row>
    <row r="16" spans="1:12" ht="12.75" customHeight="1">
      <c r="A16" s="687" t="s">
        <v>63</v>
      </c>
      <c r="B16" s="710"/>
      <c r="C16" s="710"/>
      <c r="D16" s="710"/>
      <c r="E16" s="710"/>
      <c r="F16" s="1041"/>
      <c r="G16" s="1041"/>
      <c r="H16" s="1041"/>
      <c r="I16" s="1041"/>
      <c r="J16" s="1041"/>
      <c r="K16" s="1041"/>
      <c r="L16" s="60">
        <f t="shared" si="1"/>
        <v>0</v>
      </c>
    </row>
    <row r="17" spans="1:14" ht="12.75" customHeight="1">
      <c r="A17" s="687" t="s">
        <v>64</v>
      </c>
      <c r="B17" s="710"/>
      <c r="C17" s="710"/>
      <c r="D17" s="710"/>
      <c r="E17" s="710"/>
      <c r="F17" s="1041"/>
      <c r="G17" s="1041"/>
      <c r="H17" s="1041"/>
      <c r="I17" s="1041"/>
      <c r="J17" s="1041"/>
      <c r="K17" s="1041"/>
      <c r="L17" s="60">
        <f t="shared" si="1"/>
        <v>0</v>
      </c>
    </row>
    <row r="18" spans="1:14" ht="12.75" customHeight="1">
      <c r="A18" s="687" t="s">
        <v>65</v>
      </c>
      <c r="B18" s="710"/>
      <c r="C18" s="710"/>
      <c r="D18" s="710"/>
      <c r="E18" s="710"/>
      <c r="F18" s="1041"/>
      <c r="G18" s="1041"/>
      <c r="H18" s="1041"/>
      <c r="I18" s="1041"/>
      <c r="J18" s="1041"/>
      <c r="K18" s="1041"/>
      <c r="L18" s="60">
        <f>SUM(G18:K18)</f>
        <v>0</v>
      </c>
    </row>
    <row r="19" spans="1:14" ht="12.75" customHeight="1">
      <c r="A19" s="687" t="s">
        <v>66</v>
      </c>
      <c r="B19" s="710"/>
      <c r="C19" s="710"/>
      <c r="D19" s="710"/>
      <c r="E19" s="710"/>
      <c r="F19" s="1041"/>
      <c r="G19" s="1041"/>
      <c r="H19" s="1041"/>
      <c r="I19" s="1041"/>
      <c r="J19" s="1041"/>
      <c r="K19" s="1041"/>
      <c r="L19" s="60">
        <f t="shared" si="1"/>
        <v>0</v>
      </c>
    </row>
    <row r="20" spans="1:14" ht="12.75" customHeight="1">
      <c r="A20" s="138" t="s">
        <v>441</v>
      </c>
      <c r="B20" s="710"/>
      <c r="C20" s="710"/>
      <c r="D20" s="710"/>
      <c r="E20" s="710"/>
      <c r="F20" s="1039">
        <f t="shared" ref="F20:K20" si="2">SUM(F11:F19)</f>
        <v>0</v>
      </c>
      <c r="G20" s="1039">
        <f t="shared" si="2"/>
        <v>0</v>
      </c>
      <c r="H20" s="1039">
        <f t="shared" si="2"/>
        <v>0</v>
      </c>
      <c r="I20" s="1039">
        <f t="shared" si="2"/>
        <v>0</v>
      </c>
      <c r="J20" s="1039">
        <f t="shared" si="2"/>
        <v>0</v>
      </c>
      <c r="K20" s="1039">
        <f t="shared" si="2"/>
        <v>0</v>
      </c>
      <c r="L20" s="60">
        <f t="shared" si="1"/>
        <v>0</v>
      </c>
    </row>
    <row r="21" spans="1:14" ht="12.75" customHeight="1">
      <c r="A21" s="132" t="s">
        <v>442</v>
      </c>
      <c r="B21" s="710"/>
      <c r="C21" s="710"/>
      <c r="D21" s="710"/>
      <c r="E21" s="710"/>
      <c r="F21" s="1041"/>
      <c r="G21" s="1041"/>
      <c r="H21" s="1041"/>
      <c r="I21" s="1041"/>
      <c r="J21" s="1041"/>
      <c r="K21" s="1041"/>
      <c r="L21" s="60">
        <f t="shared" si="1"/>
        <v>0</v>
      </c>
    </row>
    <row r="22" spans="1:14" ht="12.75" customHeight="1">
      <c r="A22" s="132" t="s">
        <v>406</v>
      </c>
      <c r="B22" s="710"/>
      <c r="C22" s="710"/>
      <c r="D22" s="710"/>
      <c r="E22" s="710"/>
      <c r="F22" s="1041"/>
      <c r="G22" s="1041"/>
      <c r="H22" s="1041"/>
      <c r="I22" s="1041"/>
      <c r="J22" s="1041"/>
      <c r="K22" s="1041"/>
      <c r="L22" s="60">
        <f t="shared" si="1"/>
        <v>0</v>
      </c>
    </row>
    <row r="23" spans="1:14" ht="12.75" customHeight="1">
      <c r="A23" s="138" t="s">
        <v>443</v>
      </c>
      <c r="B23" s="710"/>
      <c r="C23" s="710"/>
      <c r="D23" s="710"/>
      <c r="E23" s="710"/>
      <c r="F23" s="1039">
        <f t="shared" ref="F23:K23" si="3">SUM(F20:F22)</f>
        <v>0</v>
      </c>
      <c r="G23" s="1039">
        <f t="shared" si="3"/>
        <v>0</v>
      </c>
      <c r="H23" s="1039">
        <f t="shared" si="3"/>
        <v>0</v>
      </c>
      <c r="I23" s="1039">
        <f t="shared" si="3"/>
        <v>0</v>
      </c>
      <c r="J23" s="1039">
        <f t="shared" si="3"/>
        <v>0</v>
      </c>
      <c r="K23" s="1039">
        <f t="shared" si="3"/>
        <v>0</v>
      </c>
      <c r="L23" s="60">
        <f>SUM(G23:K23)</f>
        <v>0</v>
      </c>
    </row>
    <row r="24" spans="1:14" ht="12.75" customHeight="1"/>
    <row r="25" spans="1:14" ht="12.75" customHeight="1">
      <c r="A25" s="32" t="s">
        <v>1246</v>
      </c>
      <c r="B25" s="33"/>
      <c r="C25" s="33"/>
      <c r="D25" s="33"/>
      <c r="E25" s="33"/>
      <c r="F25" s="188" t="str">
        <f>IF(ABS(F20-F8)&lt;0.1,"OK","ERROR")</f>
        <v>OK</v>
      </c>
      <c r="G25" s="188" t="str">
        <f t="shared" ref="G25:J25" si="4">IF(ABS(G20-G8)&lt;0.1,"OK","ERROR")</f>
        <v>OK</v>
      </c>
      <c r="H25" s="188" t="str">
        <f t="shared" si="4"/>
        <v>OK</v>
      </c>
      <c r="I25" s="188" t="str">
        <f t="shared" si="4"/>
        <v>OK</v>
      </c>
      <c r="J25" s="188" t="str">
        <f t="shared" si="4"/>
        <v>OK</v>
      </c>
      <c r="K25" s="188" t="str">
        <f>IF(ABS(K20-K8)&lt;0.1,"OK","ERROR")</f>
        <v>OK</v>
      </c>
    </row>
    <row r="26" spans="1:14" s="33" customFormat="1" ht="12.75" customHeight="1">
      <c r="A26" s="32" t="s">
        <v>916</v>
      </c>
      <c r="F26" s="188" t="str">
        <f>IF(ABS(F20-'Costs Matrix 2010'!K52)&lt;0.1,"OK","ERROR")</f>
        <v>OK</v>
      </c>
      <c r="G26" s="188" t="str">
        <f>IF(ABS(G20-'C1 - Costs Matrix 2011'!$K$77)&lt;0.1,"OK","ERROR")</f>
        <v>OK</v>
      </c>
      <c r="H26" s="188" t="str">
        <f>IF(ABS(H20-'C1 - Costs Matrix 2012'!$K$77)&lt;0.1,"OK","ERROR")</f>
        <v>OK</v>
      </c>
      <c r="I26" s="188" t="str">
        <f>IF(ABS(I20-'C1 - Costs Matrix 2013'!$K$77)&lt;0.1,"OK","ERROR")</f>
        <v>OK</v>
      </c>
      <c r="J26" s="188" t="str">
        <f>IF(ABS(J20-'C1 - Costs Matrix 2014'!$K$77)&lt;0.1,"OK","ERROR")</f>
        <v>OK</v>
      </c>
      <c r="K26" s="188" t="str">
        <f>IF(ABS(K20-'C1 - Costs Matrix 2015'!$K$77)&lt;0.1,"OK","ERROR")</f>
        <v>OK</v>
      </c>
      <c r="L26" s="1148"/>
      <c r="N26" s="33" t="s">
        <v>135</v>
      </c>
    </row>
    <row r="27" spans="1:14" ht="12.75" customHeight="1">
      <c r="A27" s="32" t="s">
        <v>917</v>
      </c>
      <c r="B27" s="33"/>
      <c r="C27" s="33"/>
      <c r="D27" s="33"/>
      <c r="E27" s="33"/>
      <c r="F27" s="188" t="str">
        <f>IF(ABS(F23-'Costs Matrix 2010'!K57)&lt;0.1,"OK","ERROR")</f>
        <v>OK</v>
      </c>
      <c r="G27" s="188" t="str">
        <f>IF(ABS(G23-'C1 - Costs Matrix 2011'!$K$82)&lt;0.1,"OK","ERROR")</f>
        <v>OK</v>
      </c>
      <c r="H27" s="188" t="str">
        <f>IF(ABS(H23-'C1 - Costs Matrix 2012'!$K$82)&lt;0.1,"OK","ERROR")</f>
        <v>OK</v>
      </c>
      <c r="I27" s="188" t="str">
        <f>IF(ABS(I23-'C1 - Costs Matrix 2013'!$K$82)&lt;0.1,"OK","ERROR")</f>
        <v>OK</v>
      </c>
      <c r="J27" s="188" t="str">
        <f>IF(ABS(J23-'C1 - Costs Matrix 2014'!$K$82)&lt;0.1,"OK","ERROR")</f>
        <v>OK</v>
      </c>
      <c r="K27" s="188" t="str">
        <f>IF(ABS(K23-'C1 - Costs Matrix 2015'!$K$82)&lt;0.1,"OK","ERROR")</f>
        <v>OK</v>
      </c>
    </row>
    <row r="29" spans="1:14" s="1280" customFormat="1"/>
    <row r="30" spans="1:14" s="1280" customFormat="1" ht="15">
      <c r="A30" s="719"/>
      <c r="C30" s="33"/>
      <c r="D30" s="33"/>
      <c r="E30" s="33"/>
      <c r="F30" s="3">
        <v>2010</v>
      </c>
      <c r="G30" s="3">
        <v>2011</v>
      </c>
      <c r="H30" s="3">
        <v>2012</v>
      </c>
      <c r="I30" s="3">
        <v>2013</v>
      </c>
      <c r="J30" s="3">
        <v>2014</v>
      </c>
      <c r="K30" s="3">
        <v>2015</v>
      </c>
      <c r="L30" s="176" t="s">
        <v>1</v>
      </c>
    </row>
    <row r="31" spans="1:14" s="1280" customFormat="1" ht="15">
      <c r="A31" s="719" t="s">
        <v>982</v>
      </c>
      <c r="C31" s="33"/>
      <c r="D31" s="33"/>
      <c r="E31" s="33"/>
      <c r="F31" s="3" t="s">
        <v>0</v>
      </c>
      <c r="G31" s="261"/>
      <c r="H31" s="9"/>
      <c r="I31" s="9" t="s">
        <v>1</v>
      </c>
      <c r="J31" s="9"/>
      <c r="K31" s="262"/>
      <c r="L31" s="74" t="s">
        <v>4</v>
      </c>
    </row>
    <row r="32" spans="1:14" s="1280" customFormat="1">
      <c r="A32" s="1037" t="s">
        <v>1572</v>
      </c>
      <c r="C32" s="33"/>
      <c r="D32" s="33"/>
      <c r="E32" s="30"/>
      <c r="F32" s="146"/>
      <c r="G32" s="146"/>
      <c r="H32" s="146"/>
      <c r="I32" s="146"/>
      <c r="J32" s="146"/>
      <c r="K32" s="146"/>
      <c r="L32" s="1192">
        <f>SUM(G32:K32)</f>
        <v>0</v>
      </c>
    </row>
    <row r="33" spans="1:12" s="1280" customFormat="1">
      <c r="A33" s="30"/>
      <c r="B33" s="30"/>
      <c r="C33" s="30"/>
      <c r="D33" s="30"/>
      <c r="E33" s="30"/>
      <c r="F33" s="30"/>
      <c r="G33" s="30"/>
      <c r="H33" s="30"/>
      <c r="I33" s="30"/>
      <c r="J33" s="30"/>
      <c r="K33" s="30"/>
      <c r="L33" s="30"/>
    </row>
    <row r="34" spans="1:12" s="1280" customFormat="1" ht="15">
      <c r="A34" s="1038" t="s">
        <v>233</v>
      </c>
      <c r="B34" s="30"/>
      <c r="C34" s="30"/>
      <c r="D34" s="30"/>
      <c r="E34" s="30"/>
    </row>
    <row r="35" spans="1:12" s="1280" customFormat="1">
      <c r="A35" s="1037" t="s">
        <v>58</v>
      </c>
      <c r="B35" s="30"/>
      <c r="C35" s="30"/>
      <c r="D35" s="30"/>
      <c r="E35" s="30"/>
      <c r="F35" s="1041"/>
      <c r="G35" s="1041"/>
      <c r="H35" s="1041"/>
      <c r="I35" s="1041"/>
      <c r="J35" s="1041"/>
      <c r="K35" s="1041"/>
      <c r="L35" s="60">
        <f>SUM(G35:K35)</f>
        <v>0</v>
      </c>
    </row>
    <row r="36" spans="1:12" s="1280" customFormat="1">
      <c r="A36" s="1037" t="s">
        <v>59</v>
      </c>
      <c r="B36" s="37"/>
      <c r="C36" s="33"/>
      <c r="D36" s="33"/>
      <c r="E36" s="33"/>
      <c r="F36" s="1041"/>
      <c r="G36" s="1041"/>
      <c r="H36" s="1041"/>
      <c r="I36" s="1041"/>
      <c r="J36" s="1041"/>
      <c r="K36" s="1041"/>
      <c r="L36" s="60">
        <f>SUM(G36:K36)</f>
        <v>0</v>
      </c>
    </row>
    <row r="37" spans="1:12" s="1280" customFormat="1">
      <c r="A37" s="1037" t="s">
        <v>60</v>
      </c>
      <c r="C37" s="1036"/>
      <c r="F37" s="1041"/>
      <c r="G37" s="1041"/>
      <c r="H37" s="1041"/>
      <c r="I37" s="1041"/>
      <c r="J37" s="1041"/>
      <c r="K37" s="1041"/>
      <c r="L37" s="60">
        <f>SUM(G37:K37)</f>
        <v>0</v>
      </c>
    </row>
    <row r="38" spans="1:12" s="1280" customFormat="1">
      <c r="A38" s="1037" t="s">
        <v>61</v>
      </c>
      <c r="B38" s="1544"/>
      <c r="C38" s="1036"/>
      <c r="F38" s="1041"/>
      <c r="G38" s="1041"/>
      <c r="H38" s="1041"/>
      <c r="I38" s="1041"/>
      <c r="J38" s="1041"/>
      <c r="K38" s="1041"/>
      <c r="L38" s="60">
        <f>SUM(G38:K38)</f>
        <v>0</v>
      </c>
    </row>
    <row r="39" spans="1:12" s="1280" customFormat="1">
      <c r="A39" s="1037" t="s">
        <v>62</v>
      </c>
      <c r="B39" s="1544"/>
      <c r="C39" s="1036"/>
      <c r="F39" s="1041"/>
      <c r="G39" s="1041"/>
      <c r="H39" s="1041"/>
      <c r="I39" s="1041"/>
      <c r="J39" s="1041"/>
      <c r="K39" s="1041"/>
      <c r="L39" s="60">
        <f t="shared" ref="L39:L46" si="5">SUM(G39:K39)</f>
        <v>0</v>
      </c>
    </row>
    <row r="40" spans="1:12" s="1280" customFormat="1">
      <c r="A40" s="1037" t="s">
        <v>63</v>
      </c>
      <c r="B40" s="1544"/>
      <c r="C40" s="1036"/>
      <c r="F40" s="1041"/>
      <c r="G40" s="1041"/>
      <c r="H40" s="1041"/>
      <c r="I40" s="1041"/>
      <c r="J40" s="1041"/>
      <c r="K40" s="1041"/>
      <c r="L40" s="60">
        <f t="shared" si="5"/>
        <v>0</v>
      </c>
    </row>
    <row r="41" spans="1:12" s="1280" customFormat="1">
      <c r="A41" s="1037" t="s">
        <v>64</v>
      </c>
      <c r="B41" s="1544"/>
      <c r="C41" s="1036"/>
      <c r="F41" s="1041"/>
      <c r="G41" s="1041"/>
      <c r="H41" s="1041"/>
      <c r="I41" s="1041"/>
      <c r="J41" s="1041"/>
      <c r="K41" s="1041"/>
      <c r="L41" s="60">
        <f t="shared" si="5"/>
        <v>0</v>
      </c>
    </row>
    <row r="42" spans="1:12" s="1280" customFormat="1">
      <c r="A42" s="1037" t="s">
        <v>65</v>
      </c>
      <c r="B42" s="1544"/>
      <c r="C42" s="1036"/>
      <c r="F42" s="1041"/>
      <c r="G42" s="1041"/>
      <c r="H42" s="1041"/>
      <c r="I42" s="1041"/>
      <c r="J42" s="1041"/>
      <c r="K42" s="1041"/>
      <c r="L42" s="60">
        <f t="shared" si="5"/>
        <v>0</v>
      </c>
    </row>
    <row r="43" spans="1:12" s="1280" customFormat="1">
      <c r="A43" s="1037" t="s">
        <v>66</v>
      </c>
      <c r="B43" s="1544"/>
      <c r="C43" s="1036"/>
      <c r="F43" s="1041"/>
      <c r="G43" s="1041"/>
      <c r="H43" s="1041"/>
      <c r="I43" s="1041"/>
      <c r="J43" s="1041"/>
      <c r="K43" s="1041"/>
      <c r="L43" s="60">
        <f t="shared" si="5"/>
        <v>0</v>
      </c>
    </row>
    <row r="44" spans="1:12" s="1280" customFormat="1">
      <c r="A44" s="1043" t="s">
        <v>441</v>
      </c>
      <c r="B44" s="1544"/>
      <c r="C44" s="1036"/>
      <c r="F44" s="1039">
        <f t="shared" ref="F44:K44" si="6">SUM(F35:F43)</f>
        <v>0</v>
      </c>
      <c r="G44" s="1039">
        <f t="shared" si="6"/>
        <v>0</v>
      </c>
      <c r="H44" s="1039">
        <f t="shared" si="6"/>
        <v>0</v>
      </c>
      <c r="I44" s="1039">
        <f t="shared" si="6"/>
        <v>0</v>
      </c>
      <c r="J44" s="1039">
        <f t="shared" si="6"/>
        <v>0</v>
      </c>
      <c r="K44" s="1039">
        <f t="shared" si="6"/>
        <v>0</v>
      </c>
      <c r="L44" s="60">
        <f>SUM(G44:K44)</f>
        <v>0</v>
      </c>
    </row>
    <row r="45" spans="1:12" s="1280" customFormat="1">
      <c r="A45" s="1042" t="s">
        <v>442</v>
      </c>
      <c r="B45" s="1544"/>
      <c r="C45" s="1036"/>
      <c r="F45" s="1041"/>
      <c r="G45" s="1041"/>
      <c r="H45" s="1041"/>
      <c r="I45" s="1041"/>
      <c r="J45" s="1041"/>
      <c r="K45" s="1041"/>
      <c r="L45" s="60">
        <f t="shared" si="5"/>
        <v>0</v>
      </c>
    </row>
    <row r="46" spans="1:12" s="1280" customFormat="1">
      <c r="A46" s="1042" t="s">
        <v>406</v>
      </c>
      <c r="B46" s="1544"/>
      <c r="C46" s="1036"/>
      <c r="F46" s="1041"/>
      <c r="G46" s="1041"/>
      <c r="H46" s="1041"/>
      <c r="I46" s="1041"/>
      <c r="J46" s="1041"/>
      <c r="K46" s="1041"/>
      <c r="L46" s="60">
        <f t="shared" si="5"/>
        <v>0</v>
      </c>
    </row>
    <row r="47" spans="1:12" s="1280" customFormat="1">
      <c r="A47" s="1043" t="s">
        <v>443</v>
      </c>
      <c r="B47" s="1544"/>
      <c r="C47" s="82"/>
      <c r="D47" s="258"/>
      <c r="F47" s="1039">
        <f t="shared" ref="F47:K47" si="7">SUM(F44:F46)</f>
        <v>0</v>
      </c>
      <c r="G47" s="1039">
        <f t="shared" si="7"/>
        <v>0</v>
      </c>
      <c r="H47" s="1039">
        <f t="shared" si="7"/>
        <v>0</v>
      </c>
      <c r="I47" s="1039">
        <f t="shared" si="7"/>
        <v>0</v>
      </c>
      <c r="J47" s="1039">
        <f t="shared" si="7"/>
        <v>0</v>
      </c>
      <c r="K47" s="1039">
        <f t="shared" si="7"/>
        <v>0</v>
      </c>
      <c r="L47" s="60">
        <f>SUM(G47:K47)</f>
        <v>0</v>
      </c>
    </row>
    <row r="48" spans="1:12" s="1280" customFormat="1">
      <c r="A48" s="850"/>
      <c r="B48" s="1544"/>
      <c r="C48" s="1036"/>
    </row>
    <row r="49" spans="1:18" s="1280" customFormat="1">
      <c r="A49" s="32" t="s">
        <v>311</v>
      </c>
      <c r="B49" s="1544"/>
      <c r="C49" s="82"/>
      <c r="D49" s="258"/>
      <c r="F49" s="188" t="str">
        <f>IF(ABS(F32-F44)&lt;0.1,"OK","ERROR")</f>
        <v>OK</v>
      </c>
      <c r="G49" s="188" t="str">
        <f t="shared" ref="G49:K49" si="8">IF(ABS(G32-G44)&lt;0.1,"OK","ERROR")</f>
        <v>OK</v>
      </c>
      <c r="H49" s="188" t="str">
        <f t="shared" si="8"/>
        <v>OK</v>
      </c>
      <c r="I49" s="188" t="str">
        <f t="shared" si="8"/>
        <v>OK</v>
      </c>
      <c r="J49" s="188" t="str">
        <f t="shared" si="8"/>
        <v>OK</v>
      </c>
      <c r="K49" s="188" t="str">
        <f t="shared" si="8"/>
        <v>OK</v>
      </c>
    </row>
    <row r="50" spans="1:18" s="1280" customFormat="1"/>
    <row r="51" spans="1:18" s="1280" customFormat="1"/>
    <row r="52" spans="1:18" s="1280" customFormat="1"/>
    <row r="53" spans="1:18" ht="15">
      <c r="A53" s="1038" t="s">
        <v>1501</v>
      </c>
      <c r="B53" s="1280" t="s">
        <v>1502</v>
      </c>
      <c r="F53" s="3" t="s">
        <v>1401</v>
      </c>
      <c r="G53" s="3" t="s">
        <v>1402</v>
      </c>
      <c r="H53" s="3" t="s">
        <v>1403</v>
      </c>
      <c r="I53" s="3" t="s">
        <v>1404</v>
      </c>
      <c r="J53" s="3" t="s">
        <v>1405</v>
      </c>
      <c r="K53" s="3" t="s">
        <v>1406</v>
      </c>
      <c r="L53" s="1280"/>
      <c r="R53" s="1035" t="s">
        <v>135</v>
      </c>
    </row>
    <row r="54" spans="1:18" s="1280" customFormat="1">
      <c r="A54" s="2031" t="s">
        <v>1503</v>
      </c>
      <c r="B54" s="2032" t="s">
        <v>1485</v>
      </c>
      <c r="F54" s="1041"/>
      <c r="G54" s="1041"/>
      <c r="H54" s="1041"/>
      <c r="I54" s="1041"/>
      <c r="J54" s="1041"/>
      <c r="K54" s="1041"/>
    </row>
    <row r="55" spans="1:18">
      <c r="A55" s="2031" t="s">
        <v>1488</v>
      </c>
      <c r="B55" s="2032" t="s">
        <v>1487</v>
      </c>
      <c r="F55" s="1041"/>
      <c r="G55" s="1041"/>
      <c r="H55" s="1041"/>
      <c r="I55" s="1041"/>
      <c r="J55" s="1041"/>
      <c r="K55" s="1041"/>
    </row>
    <row r="56" spans="1:18">
      <c r="A56" s="2031" t="s">
        <v>1490</v>
      </c>
      <c r="B56" s="2032" t="s">
        <v>1489</v>
      </c>
      <c r="F56" s="1041"/>
      <c r="G56" s="1041"/>
      <c r="H56" s="1041"/>
      <c r="I56" s="1041"/>
      <c r="J56" s="1041"/>
      <c r="K56" s="1041"/>
    </row>
    <row r="57" spans="1:18">
      <c r="A57" s="2031" t="s">
        <v>1492</v>
      </c>
      <c r="B57" s="2032" t="s">
        <v>1491</v>
      </c>
      <c r="F57" s="1041"/>
      <c r="G57" s="1041"/>
      <c r="H57" s="1041"/>
      <c r="I57" s="1041"/>
      <c r="J57" s="1041"/>
      <c r="K57" s="1041"/>
    </row>
    <row r="58" spans="1:18">
      <c r="A58" s="2031" t="s">
        <v>1494</v>
      </c>
      <c r="B58" s="2032" t="s">
        <v>1493</v>
      </c>
      <c r="F58" s="1041"/>
      <c r="G58" s="1041"/>
      <c r="H58" s="1041"/>
      <c r="I58" s="1041"/>
      <c r="J58" s="1041"/>
      <c r="K58" s="1041"/>
    </row>
    <row r="59" spans="1:18">
      <c r="A59" s="2031" t="s">
        <v>1495</v>
      </c>
      <c r="B59" s="2032" t="s">
        <v>1484</v>
      </c>
      <c r="F59" s="1041"/>
      <c r="G59" s="1041"/>
      <c r="H59" s="1041"/>
      <c r="I59" s="1041"/>
      <c r="J59" s="1041"/>
      <c r="K59" s="1041"/>
    </row>
    <row r="60" spans="1:18">
      <c r="A60" s="2031" t="s">
        <v>1475</v>
      </c>
      <c r="B60" s="2032" t="s">
        <v>1474</v>
      </c>
      <c r="F60" s="1041"/>
      <c r="G60" s="1041"/>
      <c r="H60" s="1041"/>
      <c r="I60" s="1041"/>
      <c r="J60" s="1041"/>
      <c r="K60" s="1041"/>
    </row>
    <row r="61" spans="1:18">
      <c r="A61" s="2031" t="s">
        <v>1483</v>
      </c>
      <c r="B61" s="2032" t="s">
        <v>1482</v>
      </c>
      <c r="F61" s="1041"/>
      <c r="G61" s="1041"/>
      <c r="H61" s="1041"/>
      <c r="I61" s="1041"/>
      <c r="J61" s="1041"/>
      <c r="K61" s="1041"/>
    </row>
    <row r="62" spans="1:18">
      <c r="A62" s="2031" t="s">
        <v>1465</v>
      </c>
      <c r="B62" s="2032" t="s">
        <v>1464</v>
      </c>
      <c r="F62" s="1041"/>
      <c r="G62" s="1041"/>
      <c r="H62" s="1041"/>
      <c r="I62" s="1041"/>
      <c r="J62" s="1041"/>
      <c r="K62" s="1041"/>
    </row>
    <row r="63" spans="1:18">
      <c r="A63" s="2031" t="s">
        <v>1497</v>
      </c>
      <c r="B63" s="2032" t="s">
        <v>1496</v>
      </c>
      <c r="F63" s="1041"/>
      <c r="G63" s="1041"/>
      <c r="H63" s="1041"/>
      <c r="I63" s="1041"/>
      <c r="J63" s="1041"/>
      <c r="K63" s="1041"/>
    </row>
    <row r="64" spans="1:18">
      <c r="A64" s="2033" t="s">
        <v>1499</v>
      </c>
      <c r="B64" s="2032" t="s">
        <v>1498</v>
      </c>
      <c r="F64" s="1041"/>
      <c r="G64" s="1041"/>
      <c r="H64" s="1041"/>
      <c r="I64" s="1041"/>
      <c r="J64" s="1041"/>
      <c r="K64" s="1041"/>
    </row>
    <row r="67" spans="1:11" ht="15">
      <c r="A67" s="1038" t="s">
        <v>1504</v>
      </c>
      <c r="B67" s="1280" t="s">
        <v>1502</v>
      </c>
      <c r="F67" s="3" t="s">
        <v>1401</v>
      </c>
      <c r="G67" s="3" t="s">
        <v>1402</v>
      </c>
      <c r="H67" s="3" t="s">
        <v>1403</v>
      </c>
      <c r="I67" s="3" t="s">
        <v>1404</v>
      </c>
      <c r="J67" s="3" t="s">
        <v>1405</v>
      </c>
      <c r="K67" s="3" t="s">
        <v>1406</v>
      </c>
    </row>
    <row r="68" spans="1:11">
      <c r="A68" s="1037" t="s">
        <v>1467</v>
      </c>
      <c r="B68" s="1037" t="s">
        <v>1466</v>
      </c>
      <c r="F68" s="1041"/>
      <c r="G68" s="1041"/>
      <c r="H68" s="1041"/>
      <c r="I68" s="1041"/>
      <c r="J68" s="1041"/>
      <c r="K68" s="1041"/>
    </row>
    <row r="69" spans="1:11">
      <c r="A69" s="1037" t="s">
        <v>1469</v>
      </c>
      <c r="B69" s="1037" t="s">
        <v>1468</v>
      </c>
      <c r="F69" s="1041"/>
      <c r="G69" s="1041"/>
      <c r="H69" s="1041"/>
      <c r="I69" s="1041"/>
      <c r="J69" s="1041"/>
      <c r="K69" s="1041"/>
    </row>
    <row r="70" spans="1:11">
      <c r="A70" s="1037" t="s">
        <v>1471</v>
      </c>
      <c r="B70" s="1037" t="s">
        <v>1470</v>
      </c>
      <c r="F70" s="1041"/>
      <c r="G70" s="1041"/>
      <c r="H70" s="1041"/>
      <c r="I70" s="1041"/>
      <c r="J70" s="1041"/>
      <c r="K70" s="1041"/>
    </row>
    <row r="71" spans="1:11">
      <c r="A71" s="1037" t="s">
        <v>1473</v>
      </c>
      <c r="B71" s="1037" t="s">
        <v>1472</v>
      </c>
      <c r="F71" s="1041"/>
      <c r="G71" s="1041"/>
      <c r="H71" s="1041"/>
      <c r="I71" s="1041"/>
      <c r="J71" s="1041"/>
      <c r="K71" s="1041"/>
    </row>
    <row r="72" spans="1:11">
      <c r="A72" s="1037" t="s">
        <v>1475</v>
      </c>
      <c r="B72" s="1037" t="s">
        <v>1474</v>
      </c>
      <c r="F72" s="1041"/>
      <c r="G72" s="1041"/>
      <c r="H72" s="1041"/>
      <c r="I72" s="1041"/>
      <c r="J72" s="1041"/>
      <c r="K72" s="1041"/>
    </row>
    <row r="73" spans="1:11">
      <c r="A73" s="1280"/>
      <c r="B73" s="1280"/>
    </row>
    <row r="74" spans="1:11" ht="15">
      <c r="A74" s="1038" t="s">
        <v>1505</v>
      </c>
      <c r="B74" s="1280" t="s">
        <v>1502</v>
      </c>
      <c r="F74" s="3" t="s">
        <v>1401</v>
      </c>
      <c r="G74" s="3" t="s">
        <v>1402</v>
      </c>
      <c r="H74" s="3" t="s">
        <v>1403</v>
      </c>
      <c r="I74" s="3" t="s">
        <v>1404</v>
      </c>
      <c r="J74" s="3" t="s">
        <v>1405</v>
      </c>
      <c r="K74" s="3" t="s">
        <v>1406</v>
      </c>
    </row>
    <row r="75" spans="1:11">
      <c r="A75" s="1037" t="s">
        <v>1477</v>
      </c>
      <c r="B75" s="1037" t="s">
        <v>1476</v>
      </c>
      <c r="F75" s="1041"/>
      <c r="G75" s="1041"/>
      <c r="H75" s="1041"/>
      <c r="I75" s="1041"/>
      <c r="J75" s="1041"/>
      <c r="K75" s="1041"/>
    </row>
    <row r="76" spans="1:11">
      <c r="A76" s="1037" t="s">
        <v>1479</v>
      </c>
      <c r="B76" s="1037" t="s">
        <v>1478</v>
      </c>
      <c r="F76" s="1041"/>
      <c r="G76" s="1041"/>
      <c r="H76" s="1041"/>
      <c r="I76" s="1041"/>
      <c r="J76" s="1041"/>
      <c r="K76" s="1041"/>
    </row>
    <row r="77" spans="1:11">
      <c r="A77" s="1037" t="s">
        <v>1471</v>
      </c>
      <c r="B77" s="1037" t="s">
        <v>1470</v>
      </c>
      <c r="F77" s="1041"/>
      <c r="G77" s="1041"/>
      <c r="H77" s="1041"/>
      <c r="I77" s="1041"/>
      <c r="J77" s="1041"/>
      <c r="K77" s="1041"/>
    </row>
    <row r="78" spans="1:11">
      <c r="A78" s="1037" t="s">
        <v>1481</v>
      </c>
      <c r="B78" s="1037" t="s">
        <v>1480</v>
      </c>
      <c r="F78" s="1041"/>
      <c r="G78" s="1041"/>
      <c r="H78" s="1041"/>
      <c r="I78" s="1041"/>
      <c r="J78" s="1041"/>
      <c r="K78" s="1041"/>
    </row>
    <row r="79" spans="1:11">
      <c r="A79" s="1037" t="s">
        <v>1483</v>
      </c>
      <c r="B79" s="1037" t="s">
        <v>1482</v>
      </c>
      <c r="F79" s="1041"/>
      <c r="G79" s="1041"/>
      <c r="H79" s="1041"/>
      <c r="I79" s="1041"/>
      <c r="J79" s="1041"/>
      <c r="K79" s="1041"/>
    </row>
    <row r="80" spans="1:11">
      <c r="B80" s="1280"/>
    </row>
    <row r="81" spans="1:11" ht="15">
      <c r="A81" s="1038" t="s">
        <v>1506</v>
      </c>
      <c r="B81" s="1280" t="s">
        <v>1502</v>
      </c>
      <c r="F81" s="3" t="s">
        <v>1401</v>
      </c>
      <c r="G81" s="3" t="s">
        <v>1402</v>
      </c>
      <c r="H81" s="3" t="s">
        <v>1403</v>
      </c>
      <c r="I81" s="3" t="s">
        <v>1404</v>
      </c>
      <c r="J81" s="3" t="s">
        <v>1405</v>
      </c>
      <c r="K81" s="3" t="s">
        <v>1406</v>
      </c>
    </row>
    <row r="82" spans="1:11">
      <c r="A82" s="1037" t="s">
        <v>1461</v>
      </c>
      <c r="B82" s="1037" t="s">
        <v>1460</v>
      </c>
      <c r="F82" s="1041"/>
      <c r="G82" s="1041"/>
      <c r="H82" s="1041"/>
      <c r="I82" s="1041"/>
      <c r="J82" s="1041"/>
      <c r="K82" s="1041"/>
    </row>
    <row r="83" spans="1:11">
      <c r="A83" s="1037" t="s">
        <v>1463</v>
      </c>
      <c r="B83" s="1037" t="s">
        <v>1462</v>
      </c>
      <c r="F83" s="1041"/>
      <c r="G83" s="1041"/>
      <c r="H83" s="1041"/>
      <c r="I83" s="1041"/>
      <c r="J83" s="1041"/>
      <c r="K83" s="1041"/>
    </row>
    <row r="84" spans="1:11">
      <c r="A84" s="1037" t="s">
        <v>1465</v>
      </c>
      <c r="B84" s="1037" t="s">
        <v>1464</v>
      </c>
      <c r="F84" s="1041"/>
      <c r="G84" s="1041"/>
      <c r="H84" s="1041"/>
      <c r="I84" s="1041"/>
      <c r="J84" s="1041"/>
      <c r="K84" s="1041"/>
    </row>
    <row r="86" spans="1:11" ht="15">
      <c r="A86" s="1038" t="s">
        <v>1507</v>
      </c>
      <c r="B86" s="1280" t="s">
        <v>1502</v>
      </c>
      <c r="F86" s="3" t="s">
        <v>1486</v>
      </c>
      <c r="G86" s="3" t="s">
        <v>1401</v>
      </c>
      <c r="H86" s="3" t="s">
        <v>1402</v>
      </c>
      <c r="I86" s="3" t="s">
        <v>1403</v>
      </c>
      <c r="J86" s="3" t="s">
        <v>1404</v>
      </c>
    </row>
    <row r="87" spans="1:11">
      <c r="A87" s="1037" t="s">
        <v>1500</v>
      </c>
      <c r="B87" s="1037" t="s">
        <v>1496</v>
      </c>
      <c r="F87" s="1041"/>
      <c r="G87" s="1041"/>
      <c r="H87" s="1041"/>
      <c r="I87" s="1041"/>
      <c r="J87" s="1041"/>
    </row>
    <row r="88" spans="1:11">
      <c r="A88" s="1280"/>
      <c r="B88" s="1280"/>
    </row>
    <row r="98" spans="13:20">
      <c r="M98" s="30"/>
      <c r="N98" s="30"/>
      <c r="O98" s="30"/>
      <c r="P98" s="30"/>
      <c r="Q98" s="30"/>
      <c r="R98" s="30"/>
      <c r="S98" s="30"/>
      <c r="T98" s="30"/>
    </row>
    <row r="99" spans="13:20">
      <c r="M99" s="1021"/>
    </row>
    <row r="100" spans="13:20">
      <c r="M100" s="1021"/>
    </row>
    <row r="101" spans="13:20">
      <c r="M101" s="1021"/>
    </row>
    <row r="102" spans="13:20">
      <c r="M102" s="1021"/>
    </row>
    <row r="103" spans="13:20">
      <c r="M103" s="30"/>
    </row>
    <row r="104" spans="13:20">
      <c r="M104" s="30"/>
    </row>
    <row r="105" spans="13:20">
      <c r="M105" s="30"/>
    </row>
    <row r="106" spans="13:20">
      <c r="M106" s="30"/>
    </row>
    <row r="107" spans="13:20">
      <c r="M107" s="30"/>
    </row>
    <row r="108" spans="13:20">
      <c r="M108" s="30"/>
    </row>
    <row r="109" spans="13:20">
      <c r="M109" s="30"/>
    </row>
    <row r="110" spans="13:20">
      <c r="M110" s="30"/>
    </row>
    <row r="111" spans="13:20">
      <c r="M111" s="30"/>
    </row>
    <row r="112" spans="13:20">
      <c r="M112" s="30"/>
    </row>
    <row r="113" spans="13:13">
      <c r="M113" s="30"/>
    </row>
    <row r="114" spans="13:13">
      <c r="M114" s="30"/>
    </row>
    <row r="115" spans="13:13">
      <c r="M115" s="1280"/>
    </row>
    <row r="116" spans="13:13">
      <c r="M116" s="1280"/>
    </row>
    <row r="117" spans="13:13">
      <c r="M117" s="40"/>
    </row>
    <row r="118" spans="13:13">
      <c r="M118" s="40"/>
    </row>
    <row r="119" spans="13:13">
      <c r="M119" s="40"/>
    </row>
    <row r="120" spans="13:13">
      <c r="M120" s="40"/>
    </row>
    <row r="121" spans="13:13">
      <c r="M121" s="40"/>
    </row>
    <row r="122" spans="13:13">
      <c r="M122" s="40"/>
    </row>
    <row r="123" spans="13:13">
      <c r="M123" s="40"/>
    </row>
    <row r="124" spans="13:13">
      <c r="M124" s="40"/>
    </row>
    <row r="125" spans="13:13">
      <c r="M125" s="40"/>
    </row>
    <row r="126" spans="13:13">
      <c r="M126" s="40"/>
    </row>
    <row r="127" spans="13:13">
      <c r="M127" s="40"/>
    </row>
  </sheetData>
  <conditionalFormatting sqref="F49:K49 L26 F25:K27">
    <cfRule type="cellIs" dxfId="79" priority="3" operator="equal">
      <formula>"Err"</formula>
    </cfRule>
  </conditionalFormatting>
  <pageMargins left="0.31496062992125984" right="0.11811023622047245" top="0.59055118110236227" bottom="0.35433070866141736" header="0.31496062992125984" footer="0.11811023622047245"/>
  <pageSetup paperSize="8" scale="67" orientation="landscape" r:id="rId1"/>
  <headerFooter>
    <oddHeader>&amp;R&amp;"Verdana,Bold"&amp;14&amp;A</oddHeader>
    <oddFooter>&amp;L&amp;D &amp;T&amp;C&amp;Z&amp;F&amp;R&amp;A</oddFooter>
  </headerFooter>
</worksheet>
</file>

<file path=xl/worksheets/sheet27.xml><?xml version="1.0" encoding="utf-8"?>
<worksheet xmlns="http://schemas.openxmlformats.org/spreadsheetml/2006/main" xmlns:r="http://schemas.openxmlformats.org/officeDocument/2006/relationships">
  <sheetPr codeName="Sheet29">
    <tabColor theme="1"/>
    <pageSetUpPr fitToPage="1"/>
  </sheetPr>
  <dimension ref="A1:M29"/>
  <sheetViews>
    <sheetView zoomScale="70" zoomScaleNormal="70" workbookViewId="0"/>
  </sheetViews>
  <sheetFormatPr defaultRowHeight="12.75"/>
  <cols>
    <col min="1" max="1" width="34.5" customWidth="1"/>
    <col min="2" max="2" width="53.25" bestFit="1" customWidth="1"/>
    <col min="3" max="5" width="2.125" customWidth="1"/>
    <col min="6" max="11" width="7.375" customWidth="1"/>
    <col min="12" max="12" width="7.375" style="174" customWidth="1"/>
  </cols>
  <sheetData>
    <row r="1" spans="1:12" ht="15">
      <c r="A1" s="8" t="s">
        <v>1267</v>
      </c>
      <c r="B1" s="30"/>
      <c r="C1" s="30"/>
      <c r="D1" s="37"/>
      <c r="E1" s="37"/>
      <c r="F1" s="30"/>
      <c r="G1" s="30"/>
      <c r="H1" s="30"/>
      <c r="I1" s="30"/>
      <c r="J1" s="30"/>
      <c r="K1" s="30"/>
      <c r="L1" s="168"/>
    </row>
    <row r="2" spans="1:12" ht="15">
      <c r="A2" s="8" t="str">
        <f>Cover!D13</f>
        <v>[DNO]</v>
      </c>
      <c r="B2" s="30"/>
      <c r="C2" s="30"/>
      <c r="D2" s="37"/>
      <c r="E2" s="37"/>
    </row>
    <row r="3" spans="1:12" ht="15">
      <c r="A3" s="8">
        <f>Cover!D15</f>
        <v>2012</v>
      </c>
      <c r="B3" s="30"/>
      <c r="C3" s="30"/>
      <c r="D3" s="37"/>
      <c r="E3" s="37"/>
    </row>
    <row r="4" spans="1:12" ht="12.75" customHeight="1">
      <c r="A4" s="37"/>
      <c r="B4" s="707"/>
      <c r="C4" s="33"/>
      <c r="D4" s="33"/>
      <c r="E4" s="33"/>
      <c r="F4" s="3">
        <v>2010</v>
      </c>
      <c r="G4" s="3">
        <v>2011</v>
      </c>
      <c r="H4" s="3">
        <v>2012</v>
      </c>
      <c r="I4" s="3">
        <v>2013</v>
      </c>
      <c r="J4" s="3">
        <v>2014</v>
      </c>
      <c r="K4" s="3">
        <v>2015</v>
      </c>
      <c r="L4" s="176" t="s">
        <v>1</v>
      </c>
    </row>
    <row r="5" spans="1:12" ht="12.75" customHeight="1">
      <c r="A5" s="1038" t="s">
        <v>224</v>
      </c>
      <c r="F5" s="3" t="s">
        <v>0</v>
      </c>
      <c r="G5" s="261"/>
      <c r="H5" s="262"/>
      <c r="I5" s="261" t="s">
        <v>1</v>
      </c>
      <c r="J5" s="9"/>
      <c r="K5" s="262"/>
      <c r="L5" s="74" t="s">
        <v>4</v>
      </c>
    </row>
    <row r="6" spans="1:12" ht="12.75" customHeight="1">
      <c r="A6" s="1037" t="s">
        <v>1105</v>
      </c>
      <c r="B6" s="1042" t="s">
        <v>1242</v>
      </c>
      <c r="F6" s="144">
        <f>'CV10 - BT21CN'!N6</f>
        <v>0</v>
      </c>
      <c r="G6" s="144">
        <f>'CV10 - BT21CN'!O6</f>
        <v>0</v>
      </c>
      <c r="H6" s="144">
        <f>'CV10 - BT21CN'!P6</f>
        <v>0</v>
      </c>
      <c r="I6" s="144"/>
      <c r="J6" s="144"/>
      <c r="K6" s="144"/>
      <c r="L6" s="140">
        <f t="shared" ref="L6:L10" si="0">SUM(G6:K6)</f>
        <v>0</v>
      </c>
    </row>
    <row r="7" spans="1:12" ht="12.75" customHeight="1">
      <c r="A7" s="1037" t="s">
        <v>1105</v>
      </c>
      <c r="B7" s="1200" t="s">
        <v>1007</v>
      </c>
      <c r="F7" s="144">
        <f>'CV10 - BT21CN'!N7</f>
        <v>0</v>
      </c>
      <c r="G7" s="144">
        <f>'CV10 - BT21CN'!O7</f>
        <v>0</v>
      </c>
      <c r="H7" s="144">
        <f>'CV10 - BT21CN'!P7</f>
        <v>0</v>
      </c>
      <c r="I7" s="144"/>
      <c r="J7" s="144"/>
      <c r="K7" s="144"/>
      <c r="L7" s="140">
        <f t="shared" si="0"/>
        <v>0</v>
      </c>
    </row>
    <row r="8" spans="1:12" ht="12.75" customHeight="1">
      <c r="A8" s="2217" t="s">
        <v>1076</v>
      </c>
      <c r="B8" s="2218"/>
      <c r="F8" s="144">
        <f>'CV11 - Flood mitigation'!N27</f>
        <v>0</v>
      </c>
      <c r="G8" s="144">
        <f>'CV11 - Flood mitigation'!O27</f>
        <v>0</v>
      </c>
      <c r="H8" s="144">
        <f>'CV11 - Flood mitigation'!P27</f>
        <v>0</v>
      </c>
      <c r="I8" s="144"/>
      <c r="J8" s="144"/>
      <c r="K8" s="144"/>
      <c r="L8" s="140">
        <f t="shared" si="0"/>
        <v>0</v>
      </c>
    </row>
    <row r="9" spans="1:12" s="1280" customFormat="1" ht="12.75" customHeight="1">
      <c r="A9" s="2217" t="s">
        <v>1184</v>
      </c>
      <c r="B9" s="2218"/>
      <c r="F9" s="144">
        <f>'CV12 - Environmental Reporting'!N21</f>
        <v>0</v>
      </c>
      <c r="G9" s="144">
        <f>'CV12 - Environmental Reporting'!O21</f>
        <v>0</v>
      </c>
      <c r="H9" s="144">
        <f>'CV12 - Environmental Reporting'!P21</f>
        <v>0</v>
      </c>
      <c r="I9" s="144"/>
      <c r="J9" s="144"/>
      <c r="K9" s="144"/>
      <c r="L9" s="140">
        <f t="shared" si="0"/>
        <v>0</v>
      </c>
    </row>
    <row r="10" spans="1:12" ht="12.75" customHeight="1">
      <c r="A10" s="226" t="s">
        <v>2</v>
      </c>
      <c r="B10" s="90"/>
      <c r="C10" s="12"/>
      <c r="D10" s="12"/>
      <c r="E10" s="12"/>
      <c r="F10" s="142">
        <f t="shared" ref="F10:K10" si="1">SUM(F6:F9)</f>
        <v>0</v>
      </c>
      <c r="G10" s="142">
        <f t="shared" si="1"/>
        <v>0</v>
      </c>
      <c r="H10" s="142">
        <f t="shared" si="1"/>
        <v>0</v>
      </c>
      <c r="I10" s="142">
        <f t="shared" si="1"/>
        <v>0</v>
      </c>
      <c r="J10" s="142">
        <f t="shared" si="1"/>
        <v>0</v>
      </c>
      <c r="K10" s="142">
        <f t="shared" si="1"/>
        <v>0</v>
      </c>
      <c r="L10" s="140">
        <f t="shared" si="0"/>
        <v>0</v>
      </c>
    </row>
    <row r="11" spans="1:12" s="134" customFormat="1" ht="12.75" customHeight="1">
      <c r="A11" s="54"/>
      <c r="B11" s="82"/>
      <c r="C11" s="126"/>
      <c r="D11" s="126"/>
      <c r="E11" s="126"/>
      <c r="F11" s="98"/>
      <c r="G11" s="98"/>
      <c r="H11" s="98"/>
      <c r="I11" s="98"/>
      <c r="J11" s="98"/>
      <c r="K11" s="98"/>
      <c r="L11" s="242"/>
    </row>
    <row r="12" spans="1:12" ht="12.75" customHeight="1">
      <c r="A12" s="1038" t="s">
        <v>233</v>
      </c>
      <c r="F12" s="91"/>
      <c r="G12" s="91"/>
      <c r="H12" s="91"/>
      <c r="I12" s="91"/>
      <c r="J12" s="91"/>
      <c r="K12" s="91"/>
      <c r="L12" s="91"/>
    </row>
    <row r="13" spans="1:12" ht="12.75" customHeight="1">
      <c r="A13" s="687" t="s">
        <v>58</v>
      </c>
      <c r="B13" s="63"/>
      <c r="F13" s="144">
        <f>'CV10 - BT21CN'!N16+'CV11 - Flood mitigation'!N31+'CV12 - Environmental Reporting'!N27</f>
        <v>0</v>
      </c>
      <c r="G13" s="144">
        <f>'CV10 - BT21CN'!O16+'CV11 - Flood mitigation'!O31+'CV12 - Environmental Reporting'!O27</f>
        <v>0</v>
      </c>
      <c r="H13" s="144">
        <f>'CV10 - BT21CN'!P16+'CV11 - Flood mitigation'!P31+'CV12 - Environmental Reporting'!P27</f>
        <v>0</v>
      </c>
      <c r="I13" s="144"/>
      <c r="J13" s="144"/>
      <c r="K13" s="144"/>
      <c r="L13" s="140">
        <f t="shared" ref="L13:L25" si="2">SUM(G13:K13)</f>
        <v>0</v>
      </c>
    </row>
    <row r="14" spans="1:12" ht="12.75" customHeight="1">
      <c r="A14" s="687" t="s">
        <v>59</v>
      </c>
      <c r="B14" s="63"/>
      <c r="F14" s="144">
        <f>'CV10 - BT21CN'!N17+'CV11 - Flood mitigation'!N32+'CV12 - Environmental Reporting'!N28</f>
        <v>0</v>
      </c>
      <c r="G14" s="144">
        <f>'CV10 - BT21CN'!O17+'CV11 - Flood mitigation'!O32+'CV12 - Environmental Reporting'!O28</f>
        <v>0</v>
      </c>
      <c r="H14" s="144">
        <f>'CV10 - BT21CN'!P17+'CV11 - Flood mitigation'!P32+'CV12 - Environmental Reporting'!P28</f>
        <v>0</v>
      </c>
      <c r="I14" s="144"/>
      <c r="J14" s="144"/>
      <c r="K14" s="144"/>
      <c r="L14" s="140">
        <f t="shared" si="2"/>
        <v>0</v>
      </c>
    </row>
    <row r="15" spans="1:12" ht="12.75" customHeight="1">
      <c r="A15" s="687" t="s">
        <v>60</v>
      </c>
      <c r="B15" s="63"/>
      <c r="F15" s="144">
        <f>'CV10 - BT21CN'!N18+'CV11 - Flood mitigation'!N33+'CV12 - Environmental Reporting'!N29</f>
        <v>0</v>
      </c>
      <c r="G15" s="144">
        <f>'CV10 - BT21CN'!O18+'CV11 - Flood mitigation'!O33+'CV12 - Environmental Reporting'!O29</f>
        <v>0</v>
      </c>
      <c r="H15" s="144">
        <f>'CV10 - BT21CN'!P18+'CV11 - Flood mitigation'!P33+'CV12 - Environmental Reporting'!P29</f>
        <v>0</v>
      </c>
      <c r="I15" s="144"/>
      <c r="J15" s="144"/>
      <c r="K15" s="144"/>
      <c r="L15" s="140">
        <f t="shared" si="2"/>
        <v>0</v>
      </c>
    </row>
    <row r="16" spans="1:12" ht="12.75" customHeight="1">
      <c r="A16" s="687" t="s">
        <v>61</v>
      </c>
      <c r="B16" s="63"/>
      <c r="F16" s="144">
        <f>'CV10 - BT21CN'!N19+'CV11 - Flood mitigation'!N34+'CV12 - Environmental Reporting'!N30</f>
        <v>0</v>
      </c>
      <c r="G16" s="144">
        <f>'CV10 - BT21CN'!O19+'CV11 - Flood mitigation'!O34+'CV12 - Environmental Reporting'!O30</f>
        <v>0</v>
      </c>
      <c r="H16" s="144">
        <f>'CV10 - BT21CN'!P19+'CV11 - Flood mitigation'!P34+'CV12 - Environmental Reporting'!P30</f>
        <v>0</v>
      </c>
      <c r="I16" s="144"/>
      <c r="J16" s="144"/>
      <c r="K16" s="144"/>
      <c r="L16" s="140">
        <f t="shared" si="2"/>
        <v>0</v>
      </c>
    </row>
    <row r="17" spans="1:13" ht="12.75" customHeight="1">
      <c r="A17" s="687" t="s">
        <v>62</v>
      </c>
      <c r="B17" s="63"/>
      <c r="F17" s="144">
        <f>'CV10 - BT21CN'!N20+'CV11 - Flood mitigation'!N35+'CV12 - Environmental Reporting'!N31</f>
        <v>0</v>
      </c>
      <c r="G17" s="144">
        <f>'CV10 - BT21CN'!O20+'CV11 - Flood mitigation'!O35+'CV12 - Environmental Reporting'!O31</f>
        <v>0</v>
      </c>
      <c r="H17" s="144">
        <f>'CV10 - BT21CN'!P20+'CV11 - Flood mitigation'!P35+'CV12 - Environmental Reporting'!P31</f>
        <v>0</v>
      </c>
      <c r="I17" s="144"/>
      <c r="J17" s="144"/>
      <c r="K17" s="144"/>
      <c r="L17" s="140">
        <f t="shared" si="2"/>
        <v>0</v>
      </c>
    </row>
    <row r="18" spans="1:13" ht="12.75" customHeight="1">
      <c r="A18" s="687" t="s">
        <v>63</v>
      </c>
      <c r="B18" s="63"/>
      <c r="F18" s="144">
        <f>'CV10 - BT21CN'!N21+'CV11 - Flood mitigation'!N36+'CV12 - Environmental Reporting'!N32</f>
        <v>0</v>
      </c>
      <c r="G18" s="144">
        <f>'CV10 - BT21CN'!O21+'CV11 - Flood mitigation'!O36+'CV12 - Environmental Reporting'!O32</f>
        <v>0</v>
      </c>
      <c r="H18" s="144">
        <f>'CV10 - BT21CN'!P21+'CV11 - Flood mitigation'!P36+'CV12 - Environmental Reporting'!P32</f>
        <v>0</v>
      </c>
      <c r="I18" s="144"/>
      <c r="J18" s="144"/>
      <c r="K18" s="144"/>
      <c r="L18" s="140">
        <f t="shared" si="2"/>
        <v>0</v>
      </c>
    </row>
    <row r="19" spans="1:13" ht="12.75" customHeight="1">
      <c r="A19" s="687" t="s">
        <v>64</v>
      </c>
      <c r="B19" s="63"/>
      <c r="F19" s="144">
        <f>'CV10 - BT21CN'!N22+'CV11 - Flood mitigation'!N37+'CV12 - Environmental Reporting'!N33</f>
        <v>0</v>
      </c>
      <c r="G19" s="144">
        <f>'CV10 - BT21CN'!O22+'CV11 - Flood mitigation'!O37+'CV12 - Environmental Reporting'!O33</f>
        <v>0</v>
      </c>
      <c r="H19" s="144">
        <f>'CV10 - BT21CN'!P22+'CV11 - Flood mitigation'!P37+'CV12 - Environmental Reporting'!P33</f>
        <v>0</v>
      </c>
      <c r="I19" s="144"/>
      <c r="J19" s="144"/>
      <c r="K19" s="144"/>
      <c r="L19" s="140">
        <f t="shared" si="2"/>
        <v>0</v>
      </c>
    </row>
    <row r="20" spans="1:13" ht="12.75" customHeight="1">
      <c r="A20" s="687" t="s">
        <v>65</v>
      </c>
      <c r="B20" s="63"/>
      <c r="F20" s="144">
        <f>'CV10 - BT21CN'!N23+'CV11 - Flood mitigation'!N38+'CV12 - Environmental Reporting'!N34</f>
        <v>0</v>
      </c>
      <c r="G20" s="144">
        <f>'CV10 - BT21CN'!O23+'CV11 - Flood mitigation'!O38+'CV12 - Environmental Reporting'!O34</f>
        <v>0</v>
      </c>
      <c r="H20" s="144">
        <f>'CV10 - BT21CN'!P23+'CV11 - Flood mitigation'!P38+'CV12 - Environmental Reporting'!P34</f>
        <v>0</v>
      </c>
      <c r="I20" s="144"/>
      <c r="J20" s="144"/>
      <c r="K20" s="144"/>
      <c r="L20" s="140">
        <f t="shared" si="2"/>
        <v>0</v>
      </c>
    </row>
    <row r="21" spans="1:13" ht="12.75" customHeight="1">
      <c r="A21" s="687" t="s">
        <v>66</v>
      </c>
      <c r="B21" s="63"/>
      <c r="F21" s="144">
        <f>'CV10 - BT21CN'!N24+'CV11 - Flood mitigation'!N39+'CV12 - Environmental Reporting'!N35</f>
        <v>0</v>
      </c>
      <c r="G21" s="144">
        <f>'CV10 - BT21CN'!O24+'CV11 - Flood mitigation'!O39+'CV12 - Environmental Reporting'!O35</f>
        <v>0</v>
      </c>
      <c r="H21" s="144">
        <f>'CV10 - BT21CN'!P24+'CV11 - Flood mitigation'!P39+'CV12 - Environmental Reporting'!P35</f>
        <v>0</v>
      </c>
      <c r="I21" s="144"/>
      <c r="J21" s="144"/>
      <c r="K21" s="144"/>
      <c r="L21" s="140">
        <f t="shared" si="2"/>
        <v>0</v>
      </c>
      <c r="M21" s="696"/>
    </row>
    <row r="22" spans="1:13" s="174" customFormat="1" ht="12.75" customHeight="1">
      <c r="A22" s="138" t="s">
        <v>441</v>
      </c>
      <c r="B22" s="186"/>
      <c r="C22" s="139"/>
      <c r="D22" s="139"/>
      <c r="E22" s="139"/>
      <c r="F22" s="142">
        <f>SUM(F13:F21)</f>
        <v>0</v>
      </c>
      <c r="G22" s="142">
        <f t="shared" ref="G22:K22" si="3">SUM(G13:G21)</f>
        <v>0</v>
      </c>
      <c r="H22" s="142">
        <f>SUM(H13:H21)</f>
        <v>0</v>
      </c>
      <c r="I22" s="142">
        <f t="shared" si="3"/>
        <v>0</v>
      </c>
      <c r="J22" s="142">
        <f t="shared" si="3"/>
        <v>0</v>
      </c>
      <c r="K22" s="142">
        <f t="shared" si="3"/>
        <v>0</v>
      </c>
      <c r="L22" s="140">
        <f t="shared" si="2"/>
        <v>0</v>
      </c>
    </row>
    <row r="23" spans="1:13" ht="12.75" customHeight="1">
      <c r="A23" s="132" t="s">
        <v>442</v>
      </c>
      <c r="B23" s="63"/>
      <c r="F23" s="144">
        <f>'CV10 - BT21CN'!N26+'CV11 - Flood mitigation'!N41+'CV12 - Environmental Reporting'!N37</f>
        <v>0</v>
      </c>
      <c r="G23" s="144">
        <f>'CV10 - BT21CN'!O26+'CV11 - Flood mitigation'!O41+'CV12 - Environmental Reporting'!O37</f>
        <v>0</v>
      </c>
      <c r="H23" s="144">
        <f>'CV10 - BT21CN'!P26+'CV11 - Flood mitigation'!P41+'CV12 - Environmental Reporting'!P37</f>
        <v>0</v>
      </c>
      <c r="I23" s="144"/>
      <c r="J23" s="144"/>
      <c r="K23" s="144"/>
      <c r="L23" s="140">
        <f t="shared" si="2"/>
        <v>0</v>
      </c>
    </row>
    <row r="24" spans="1:13" s="174" customFormat="1" ht="12.75" customHeight="1">
      <c r="A24" s="132" t="s">
        <v>406</v>
      </c>
      <c r="B24" s="186"/>
      <c r="C24" s="139"/>
      <c r="D24" s="139"/>
      <c r="E24" s="139"/>
      <c r="F24" s="144">
        <f>'CV10 - BT21CN'!N27+'CV11 - Flood mitigation'!N42+'CV12 - Environmental Reporting'!N38</f>
        <v>0</v>
      </c>
      <c r="G24" s="144">
        <f>'CV10 - BT21CN'!O27+'CV11 - Flood mitigation'!O42+'CV12 - Environmental Reporting'!O38</f>
        <v>0</v>
      </c>
      <c r="H24" s="144">
        <f>'CV10 - BT21CN'!P27+'CV11 - Flood mitigation'!P42+'CV12 - Environmental Reporting'!P38</f>
        <v>0</v>
      </c>
      <c r="I24" s="144"/>
      <c r="J24" s="144"/>
      <c r="K24" s="144"/>
      <c r="L24" s="142">
        <f t="shared" si="2"/>
        <v>0</v>
      </c>
    </row>
    <row r="25" spans="1:13" ht="12.75" customHeight="1">
      <c r="A25" s="138" t="s">
        <v>443</v>
      </c>
      <c r="B25" s="63"/>
      <c r="F25" s="142">
        <f>SUM(F22:F24)</f>
        <v>0</v>
      </c>
      <c r="G25" s="142">
        <f t="shared" ref="G25:K25" si="4">SUM(G22:G24)</f>
        <v>0</v>
      </c>
      <c r="H25" s="142">
        <f t="shared" si="4"/>
        <v>0</v>
      </c>
      <c r="I25" s="142">
        <f t="shared" si="4"/>
        <v>0</v>
      </c>
      <c r="J25" s="142">
        <f t="shared" si="4"/>
        <v>0</v>
      </c>
      <c r="K25" s="142">
        <f t="shared" si="4"/>
        <v>0</v>
      </c>
      <c r="L25" s="140">
        <f t="shared" si="2"/>
        <v>0</v>
      </c>
    </row>
    <row r="26" spans="1:13" ht="12.75" customHeight="1">
      <c r="F26" s="141"/>
      <c r="G26" s="141"/>
      <c r="H26" s="141"/>
      <c r="I26" s="141"/>
      <c r="J26" s="141"/>
      <c r="K26" s="141"/>
      <c r="L26" s="173"/>
    </row>
    <row r="27" spans="1:13" ht="12.75" customHeight="1">
      <c r="A27" s="32" t="s">
        <v>1246</v>
      </c>
      <c r="F27" s="145" t="str">
        <f>IF(ABS(F10-F22)&lt;0.1,"OK","ERROR")</f>
        <v>OK</v>
      </c>
      <c r="G27" s="145" t="str">
        <f>IF(ABS(G10-G22)&lt;0.1,"OK","ERROR")</f>
        <v>OK</v>
      </c>
      <c r="H27" s="145" t="str">
        <f>IF(ABS(H10-H22)&lt;0.1,"OK","ERROR")</f>
        <v>OK</v>
      </c>
      <c r="I27" s="145"/>
      <c r="J27" s="145"/>
      <c r="K27" s="145"/>
      <c r="L27" s="1280"/>
    </row>
    <row r="28" spans="1:13" ht="12.75" customHeight="1">
      <c r="A28" s="32" t="s">
        <v>916</v>
      </c>
      <c r="F28" s="145" t="str">
        <f>IF(ABS(F22-'Costs Matrix 2010'!N52)&lt;0.1,"OK","ERROR")</f>
        <v>OK</v>
      </c>
      <c r="G28" s="145" t="str">
        <f>IF(ABS(G22-'C1 - Costs Matrix 2011'!N77)&lt;0.1,"OK","ERROR")</f>
        <v>OK</v>
      </c>
      <c r="H28" s="145" t="str">
        <f>IF(ABS(H22-'C1 - Costs Matrix 2012'!N77)&lt;0.1,"OK","ERROR")</f>
        <v>OK</v>
      </c>
      <c r="I28" s="145"/>
      <c r="J28" s="145"/>
      <c r="K28" s="145"/>
      <c r="L28" s="1280"/>
    </row>
    <row r="29" spans="1:13" ht="12.75" customHeight="1">
      <c r="A29" s="32" t="s">
        <v>917</v>
      </c>
      <c r="F29" s="145" t="str">
        <f>IF(ABS(F25-'Costs Matrix 2010'!N57)&lt;0.1,"OK","ERROR")</f>
        <v>OK</v>
      </c>
      <c r="G29" s="145" t="str">
        <f>IF(ABS(G25-'C1 - Costs Matrix 2011'!N82)&lt;0.1,"OK","ERROR")</f>
        <v>OK</v>
      </c>
      <c r="H29" s="145" t="str">
        <f>IF(ABS(H25-'C1 - Costs Matrix 2012'!N82)&lt;0.1,"OK","ERROR")</f>
        <v>OK</v>
      </c>
      <c r="I29" s="145"/>
      <c r="J29" s="145"/>
      <c r="K29" s="145"/>
      <c r="L29" s="1280"/>
    </row>
  </sheetData>
  <mergeCells count="2">
    <mergeCell ref="A8:B8"/>
    <mergeCell ref="A9:B9"/>
  </mergeCells>
  <conditionalFormatting sqref="F27:K29">
    <cfRule type="cellIs" dxfId="78" priority="1"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28.xml><?xml version="1.0" encoding="utf-8"?>
<worksheet xmlns="http://schemas.openxmlformats.org/spreadsheetml/2006/main" xmlns:r="http://schemas.openxmlformats.org/officeDocument/2006/relationships">
  <sheetPr codeName="Sheet33">
    <tabColor theme="1"/>
    <pageSetUpPr fitToPage="1"/>
  </sheetPr>
  <dimension ref="A1:M32"/>
  <sheetViews>
    <sheetView zoomScale="70" zoomScaleNormal="70" workbookViewId="0"/>
  </sheetViews>
  <sheetFormatPr defaultRowHeight="12.75"/>
  <cols>
    <col min="1" max="1" width="55.75" customWidth="1"/>
    <col min="2" max="5" width="2.125" customWidth="1"/>
    <col min="6" max="11" width="7.375" customWidth="1"/>
    <col min="12" max="12" width="7.375" style="174" customWidth="1"/>
  </cols>
  <sheetData>
    <row r="1" spans="1:12" ht="15">
      <c r="A1" s="8" t="s">
        <v>1623</v>
      </c>
      <c r="B1" s="30"/>
      <c r="C1" s="30"/>
      <c r="D1" s="37"/>
      <c r="E1" s="37"/>
      <c r="F1" s="30"/>
      <c r="G1" s="30"/>
      <c r="H1" s="30"/>
      <c r="I1" s="30"/>
      <c r="J1" s="30"/>
      <c r="K1" s="30"/>
      <c r="L1" s="168"/>
    </row>
    <row r="2" spans="1:12" ht="15">
      <c r="A2" s="8" t="str">
        <f>Cover!D13</f>
        <v>[DNO]</v>
      </c>
      <c r="B2" s="30"/>
      <c r="C2" s="30"/>
      <c r="D2" s="37"/>
      <c r="E2" s="37"/>
    </row>
    <row r="3" spans="1:12" ht="15">
      <c r="A3" s="8">
        <f>Cover!D15</f>
        <v>2012</v>
      </c>
      <c r="B3" s="30"/>
      <c r="C3" s="30"/>
      <c r="D3" s="37"/>
      <c r="E3" s="37"/>
    </row>
    <row r="4" spans="1:12">
      <c r="A4" s="37"/>
      <c r="B4" s="33"/>
      <c r="C4" s="33"/>
      <c r="D4" s="33"/>
      <c r="E4" s="33"/>
      <c r="F4" s="3">
        <v>2010</v>
      </c>
      <c r="G4" s="3">
        <v>2011</v>
      </c>
      <c r="H4" s="3">
        <v>2012</v>
      </c>
      <c r="I4" s="3">
        <v>2013</v>
      </c>
      <c r="J4" s="3">
        <v>2014</v>
      </c>
      <c r="K4" s="3">
        <v>2015</v>
      </c>
      <c r="L4" s="176" t="s">
        <v>1</v>
      </c>
    </row>
    <row r="5" spans="1:12" ht="15">
      <c r="A5" s="137" t="s">
        <v>224</v>
      </c>
      <c r="F5" s="3" t="s">
        <v>0</v>
      </c>
      <c r="G5" s="261"/>
      <c r="H5" s="9"/>
      <c r="I5" s="9" t="s">
        <v>1</v>
      </c>
      <c r="J5" s="9"/>
      <c r="K5" s="262"/>
      <c r="L5" s="74" t="s">
        <v>4</v>
      </c>
    </row>
    <row r="6" spans="1:12">
      <c r="A6" s="49" t="s">
        <v>226</v>
      </c>
      <c r="F6" s="144">
        <f>'C18 - HILP '!F46</f>
        <v>0</v>
      </c>
      <c r="G6" s="144">
        <f>'C18 - HILP '!G46</f>
        <v>0</v>
      </c>
      <c r="H6" s="144">
        <f>'C18 - HILP '!H46</f>
        <v>0</v>
      </c>
      <c r="I6" s="144">
        <f>'C18 - HILP '!I46</f>
        <v>0</v>
      </c>
      <c r="J6" s="144">
        <f>'C18 - HILP '!J46</f>
        <v>0</v>
      </c>
      <c r="K6" s="144">
        <f>'C18 - HILP '!K46</f>
        <v>0</v>
      </c>
      <c r="L6" s="59">
        <f>SUM(G6:K6)</f>
        <v>0</v>
      </c>
    </row>
    <row r="7" spans="1:12">
      <c r="A7" s="49" t="s">
        <v>113</v>
      </c>
      <c r="F7" s="144">
        <f>'C19 - CNI'!F46</f>
        <v>0</v>
      </c>
      <c r="G7" s="144">
        <f>'C19 - CNI'!G46</f>
        <v>0</v>
      </c>
      <c r="H7" s="144">
        <f>'C19 - CNI'!H46</f>
        <v>0</v>
      </c>
      <c r="I7" s="144">
        <f>'C19 - CNI'!I46</f>
        <v>0</v>
      </c>
      <c r="J7" s="144">
        <f>'C19 - CNI'!J46</f>
        <v>0</v>
      </c>
      <c r="K7" s="144">
        <f>'C19 - CNI'!K46</f>
        <v>0</v>
      </c>
      <c r="L7" s="59">
        <f>SUM(G7:K7)</f>
        <v>0</v>
      </c>
    </row>
    <row r="8" spans="1:12">
      <c r="A8" s="49" t="s">
        <v>85</v>
      </c>
      <c r="F8" s="144">
        <f>'CV18 - Black Start'!N41</f>
        <v>0</v>
      </c>
      <c r="G8" s="144">
        <f>'CV18 - Black Start'!O41</f>
        <v>0</v>
      </c>
      <c r="H8" s="144">
        <f>'CV18 - Black Start'!P41</f>
        <v>0</v>
      </c>
      <c r="I8" s="144">
        <f>'CV18 - Black Start'!Q41</f>
        <v>0</v>
      </c>
      <c r="J8" s="144">
        <f>'CV18 - Black Start'!R41</f>
        <v>0</v>
      </c>
      <c r="K8" s="144">
        <f>'CV18 - Black Start'!S41</f>
        <v>0</v>
      </c>
      <c r="L8" s="59">
        <f>SUM(G8:K8)</f>
        <v>0</v>
      </c>
    </row>
    <row r="9" spans="1:12" s="139" customFormat="1">
      <c r="A9" s="183" t="s">
        <v>2</v>
      </c>
      <c r="F9" s="60">
        <f t="shared" ref="F9:K9" si="0">SUM(F6:F8)</f>
        <v>0</v>
      </c>
      <c r="G9" s="60">
        <f t="shared" si="0"/>
        <v>0</v>
      </c>
      <c r="H9" s="60">
        <f t="shared" si="0"/>
        <v>0</v>
      </c>
      <c r="I9" s="60">
        <f t="shared" si="0"/>
        <v>0</v>
      </c>
      <c r="J9" s="60">
        <f t="shared" si="0"/>
        <v>0</v>
      </c>
      <c r="K9" s="60">
        <f t="shared" si="0"/>
        <v>0</v>
      </c>
      <c r="L9" s="60">
        <f>SUM(L6:L8)</f>
        <v>0</v>
      </c>
    </row>
    <row r="10" spans="1:12">
      <c r="A10" s="64"/>
      <c r="F10" s="141"/>
      <c r="G10" s="141"/>
      <c r="H10" s="141"/>
      <c r="I10" s="141"/>
      <c r="J10" s="141"/>
      <c r="K10" s="141"/>
      <c r="L10" s="173"/>
    </row>
    <row r="11" spans="1:12" ht="15">
      <c r="A11" s="1038" t="s">
        <v>233</v>
      </c>
      <c r="G11" s="1035"/>
      <c r="H11" s="1035"/>
      <c r="I11" s="1035"/>
      <c r="J11" s="1035"/>
      <c r="K11" s="1035"/>
    </row>
    <row r="12" spans="1:12">
      <c r="A12" s="687" t="s">
        <v>58</v>
      </c>
      <c r="B12" s="63"/>
      <c r="F12" s="144">
        <f>'C18 - HILP '!F49+'C19 - CNI'!F49+'CV18 - Black Start'!N32</f>
        <v>0</v>
      </c>
      <c r="G12" s="144">
        <f>'C18 - HILP '!G49+'C19 - CNI'!G49+'CV18 - Black Start'!O32</f>
        <v>0</v>
      </c>
      <c r="H12" s="144">
        <f>'C18 - HILP '!H49+'C19 - CNI'!H49+'CV18 - Black Start'!P32</f>
        <v>0</v>
      </c>
      <c r="I12" s="144">
        <f>'C18 - HILP '!I49+'C19 - CNI'!I49+'CV18 - Black Start'!Q32</f>
        <v>0</v>
      </c>
      <c r="J12" s="144">
        <f>'C18 - HILP '!J49+'C19 - CNI'!J49+'CV18 - Black Start'!R32</f>
        <v>0</v>
      </c>
      <c r="K12" s="144">
        <f>'C18 - HILP '!K49+'C19 - CNI'!K49+'CV18 - Black Start'!S32</f>
        <v>0</v>
      </c>
      <c r="L12" s="59">
        <f>SUM(G12:K12)</f>
        <v>0</v>
      </c>
    </row>
    <row r="13" spans="1:12">
      <c r="A13" s="687" t="s">
        <v>59</v>
      </c>
      <c r="B13" s="63"/>
      <c r="F13" s="144">
        <f>'C18 - HILP '!F50+'C19 - CNI'!F50+'CV18 - Black Start'!N33</f>
        <v>0</v>
      </c>
      <c r="G13" s="144">
        <f>'C18 - HILP '!G50+'C19 - CNI'!G50+'CV18 - Black Start'!O33</f>
        <v>0</v>
      </c>
      <c r="H13" s="144">
        <f>'C18 - HILP '!H50+'C19 - CNI'!H50+'CV18 - Black Start'!P33</f>
        <v>0</v>
      </c>
      <c r="I13" s="144">
        <f>'C18 - HILP '!I50+'C19 - CNI'!I50+'CV18 - Black Start'!Q33</f>
        <v>0</v>
      </c>
      <c r="J13" s="144">
        <f>'C18 - HILP '!J50+'C19 - CNI'!J50+'CV18 - Black Start'!R33</f>
        <v>0</v>
      </c>
      <c r="K13" s="144">
        <f>'C18 - HILP '!K50+'C19 - CNI'!K50+'CV18 - Black Start'!S33</f>
        <v>0</v>
      </c>
      <c r="L13" s="59">
        <f t="shared" ref="L13:L23" si="1">SUM(G13:K13)</f>
        <v>0</v>
      </c>
    </row>
    <row r="14" spans="1:12">
      <c r="A14" s="687" t="s">
        <v>60</v>
      </c>
      <c r="B14" s="63"/>
      <c r="F14" s="144">
        <f>'C18 - HILP '!F51+'C19 - CNI'!F51+'CV18 - Black Start'!N34</f>
        <v>0</v>
      </c>
      <c r="G14" s="144">
        <f>'C18 - HILP '!G51+'C19 - CNI'!G51+'CV18 - Black Start'!O34</f>
        <v>0</v>
      </c>
      <c r="H14" s="144">
        <f>'C18 - HILP '!H51+'C19 - CNI'!H51+'CV18 - Black Start'!P34</f>
        <v>0</v>
      </c>
      <c r="I14" s="144">
        <f>'C18 - HILP '!I51+'C19 - CNI'!I51+'CV18 - Black Start'!Q34</f>
        <v>0</v>
      </c>
      <c r="J14" s="144">
        <f>'C18 - HILP '!J51+'C19 - CNI'!J51+'CV18 - Black Start'!R34</f>
        <v>0</v>
      </c>
      <c r="K14" s="144">
        <f>'C18 - HILP '!K51+'C19 - CNI'!K51+'CV18 - Black Start'!S34</f>
        <v>0</v>
      </c>
      <c r="L14" s="59">
        <f t="shared" si="1"/>
        <v>0</v>
      </c>
    </row>
    <row r="15" spans="1:12">
      <c r="A15" s="687" t="s">
        <v>61</v>
      </c>
      <c r="B15" s="63"/>
      <c r="F15" s="144">
        <f>'C18 - HILP '!F52+'C19 - CNI'!F52+'CV18 - Black Start'!N35</f>
        <v>0</v>
      </c>
      <c r="G15" s="144">
        <f>'C18 - HILP '!G52+'C19 - CNI'!G52+'CV18 - Black Start'!O35</f>
        <v>0</v>
      </c>
      <c r="H15" s="144">
        <f>'C18 - HILP '!H52+'C19 - CNI'!H52+'CV18 - Black Start'!P35</f>
        <v>0</v>
      </c>
      <c r="I15" s="144">
        <f>'C18 - HILP '!I52+'C19 - CNI'!I52+'CV18 - Black Start'!Q35</f>
        <v>0</v>
      </c>
      <c r="J15" s="144">
        <f>'C18 - HILP '!J52+'C19 - CNI'!J52+'CV18 - Black Start'!R35</f>
        <v>0</v>
      </c>
      <c r="K15" s="144">
        <f>'C18 - HILP '!K52+'C19 - CNI'!K52+'CV18 - Black Start'!S35</f>
        <v>0</v>
      </c>
      <c r="L15" s="59">
        <f t="shared" si="1"/>
        <v>0</v>
      </c>
    </row>
    <row r="16" spans="1:12">
      <c r="A16" s="687" t="s">
        <v>62</v>
      </c>
      <c r="B16" s="63"/>
      <c r="F16" s="144">
        <f>'C18 - HILP '!F53+'C19 - CNI'!F53+'CV18 - Black Start'!N36</f>
        <v>0</v>
      </c>
      <c r="G16" s="144">
        <f>'C18 - HILP '!G53+'C19 - CNI'!G53+'CV18 - Black Start'!O36</f>
        <v>0</v>
      </c>
      <c r="H16" s="144">
        <f>'C18 - HILP '!H53+'C19 - CNI'!H53+'CV18 - Black Start'!P36</f>
        <v>0</v>
      </c>
      <c r="I16" s="144">
        <f>'C18 - HILP '!I53+'C19 - CNI'!I53+'CV18 - Black Start'!Q36</f>
        <v>0</v>
      </c>
      <c r="J16" s="144">
        <f>'C18 - HILP '!J53+'C19 - CNI'!J53+'CV18 - Black Start'!R36</f>
        <v>0</v>
      </c>
      <c r="K16" s="144">
        <f>'C18 - HILP '!K53+'C19 - CNI'!K53+'CV18 - Black Start'!S36</f>
        <v>0</v>
      </c>
      <c r="L16" s="59">
        <f t="shared" si="1"/>
        <v>0</v>
      </c>
    </row>
    <row r="17" spans="1:13" ht="12.75" customHeight="1">
      <c r="A17" s="687" t="s">
        <v>63</v>
      </c>
      <c r="B17" s="63"/>
      <c r="F17" s="144">
        <f>'C18 - HILP '!F54+'C19 - CNI'!F54+'CV18 - Black Start'!N37</f>
        <v>0</v>
      </c>
      <c r="G17" s="144">
        <f>'C18 - HILP '!G54+'C19 - CNI'!G54+'CV18 - Black Start'!O37</f>
        <v>0</v>
      </c>
      <c r="H17" s="144">
        <f>'C18 - HILP '!H54+'C19 - CNI'!H54+'CV18 - Black Start'!P37</f>
        <v>0</v>
      </c>
      <c r="I17" s="144">
        <f>'C18 - HILP '!I54+'C19 - CNI'!I54+'CV18 - Black Start'!Q37</f>
        <v>0</v>
      </c>
      <c r="J17" s="144">
        <f>'C18 - HILP '!J54+'C19 - CNI'!J54+'CV18 - Black Start'!R37</f>
        <v>0</v>
      </c>
      <c r="K17" s="144">
        <f>'C18 - HILP '!K54+'C19 - CNI'!K54+'CV18 - Black Start'!S37</f>
        <v>0</v>
      </c>
      <c r="L17" s="59">
        <f t="shared" si="1"/>
        <v>0</v>
      </c>
    </row>
    <row r="18" spans="1:13" ht="12.75" customHeight="1">
      <c r="A18" s="687" t="s">
        <v>64</v>
      </c>
      <c r="B18" s="63"/>
      <c r="F18" s="144">
        <f>'C18 - HILP '!F55+'C19 - CNI'!F55+'CV18 - Black Start'!N38</f>
        <v>0</v>
      </c>
      <c r="G18" s="144">
        <f>'C18 - HILP '!G55+'C19 - CNI'!G55+'CV18 - Black Start'!O38</f>
        <v>0</v>
      </c>
      <c r="H18" s="144">
        <f>'C18 - HILP '!H55+'C19 - CNI'!H55+'CV18 - Black Start'!P38</f>
        <v>0</v>
      </c>
      <c r="I18" s="144">
        <f>'C18 - HILP '!I55+'C19 - CNI'!I55+'CV18 - Black Start'!Q38</f>
        <v>0</v>
      </c>
      <c r="J18" s="144">
        <f>'C18 - HILP '!J55+'C19 - CNI'!J55+'CV18 - Black Start'!R38</f>
        <v>0</v>
      </c>
      <c r="K18" s="144">
        <f>'C18 - HILP '!K55+'C19 - CNI'!K55+'CV18 - Black Start'!S38</f>
        <v>0</v>
      </c>
      <c r="L18" s="59">
        <f t="shared" si="1"/>
        <v>0</v>
      </c>
    </row>
    <row r="19" spans="1:13" ht="12.75" customHeight="1">
      <c r="A19" s="687" t="s">
        <v>65</v>
      </c>
      <c r="B19" s="63"/>
      <c r="F19" s="144">
        <f>'C18 - HILP '!F56+'C19 - CNI'!F56+'CV18 - Black Start'!N39</f>
        <v>0</v>
      </c>
      <c r="G19" s="144">
        <f>'C18 - HILP '!G56+'C19 - CNI'!G56+'CV18 - Black Start'!O39</f>
        <v>0</v>
      </c>
      <c r="H19" s="144">
        <f>'C18 - HILP '!H56+'C19 - CNI'!H56+'CV18 - Black Start'!P39</f>
        <v>0</v>
      </c>
      <c r="I19" s="144">
        <f>'C18 - HILP '!I56+'C19 - CNI'!I56+'CV18 - Black Start'!Q39</f>
        <v>0</v>
      </c>
      <c r="J19" s="144">
        <f>'C18 - HILP '!J56+'C19 - CNI'!J56+'CV18 - Black Start'!R39</f>
        <v>0</v>
      </c>
      <c r="K19" s="144">
        <f>'C18 - HILP '!K56+'C19 - CNI'!K56+'CV18 - Black Start'!S39</f>
        <v>0</v>
      </c>
      <c r="L19" s="59">
        <f t="shared" si="1"/>
        <v>0</v>
      </c>
    </row>
    <row r="20" spans="1:13" ht="12.75" customHeight="1">
      <c r="A20" s="687" t="s">
        <v>66</v>
      </c>
      <c r="B20" s="63"/>
      <c r="F20" s="144">
        <f>'C18 - HILP '!F57+'C19 - CNI'!F57+'CV18 - Black Start'!N40</f>
        <v>0</v>
      </c>
      <c r="G20" s="144">
        <f>'C18 - HILP '!G57+'C19 - CNI'!G57+'CV18 - Black Start'!O40</f>
        <v>0</v>
      </c>
      <c r="H20" s="144">
        <f>'C18 - HILP '!H57+'C19 - CNI'!H57+'CV18 - Black Start'!P40</f>
        <v>0</v>
      </c>
      <c r="I20" s="144">
        <f>'C18 - HILP '!I57+'C19 - CNI'!I57+'CV18 - Black Start'!Q40</f>
        <v>0</v>
      </c>
      <c r="J20" s="144">
        <f>'C18 - HILP '!J57+'C19 - CNI'!J57+'CV18 - Black Start'!R40</f>
        <v>0</v>
      </c>
      <c r="K20" s="144">
        <f>'C18 - HILP '!K57+'C19 - CNI'!K57+'CV18 - Black Start'!S40</f>
        <v>0</v>
      </c>
      <c r="L20" s="59">
        <f t="shared" si="1"/>
        <v>0</v>
      </c>
      <c r="M20" s="696"/>
    </row>
    <row r="21" spans="1:13" s="139" customFormat="1" ht="12.75" customHeight="1">
      <c r="A21" s="138" t="s">
        <v>441</v>
      </c>
      <c r="B21" s="81"/>
      <c r="F21" s="1039">
        <f t="shared" ref="F21:K21" si="2">SUM(F12:F20)</f>
        <v>0</v>
      </c>
      <c r="G21" s="1039">
        <f t="shared" si="2"/>
        <v>0</v>
      </c>
      <c r="H21" s="1039">
        <f t="shared" si="2"/>
        <v>0</v>
      </c>
      <c r="I21" s="1039">
        <f t="shared" si="2"/>
        <v>0</v>
      </c>
      <c r="J21" s="1039">
        <f t="shared" si="2"/>
        <v>0</v>
      </c>
      <c r="K21" s="1039">
        <f t="shared" si="2"/>
        <v>0</v>
      </c>
      <c r="L21" s="60">
        <f t="shared" si="1"/>
        <v>0</v>
      </c>
    </row>
    <row r="22" spans="1:13" ht="12.75" customHeight="1">
      <c r="A22" s="132" t="s">
        <v>442</v>
      </c>
      <c r="B22" s="63"/>
      <c r="F22" s="144">
        <f>'C18 - HILP '!F59+'C19 - CNI'!F59+'CV18 - Black Start'!N42</f>
        <v>0</v>
      </c>
      <c r="G22" s="144">
        <f>'C18 - HILP '!G59+'C19 - CNI'!G59+'CV18 - Black Start'!O42</f>
        <v>0</v>
      </c>
      <c r="H22" s="144">
        <f>'C18 - HILP '!H59+'C19 - CNI'!H59+'CV18 - Black Start'!P42</f>
        <v>0</v>
      </c>
      <c r="I22" s="144">
        <f>'C18 - HILP '!I59+'C19 - CNI'!I59+'CV18 - Black Start'!Q42</f>
        <v>0</v>
      </c>
      <c r="J22" s="144">
        <f>'C18 - HILP '!J59+'C19 - CNI'!J59+'CV18 - Black Start'!R42</f>
        <v>0</v>
      </c>
      <c r="K22" s="144">
        <f>'C18 - HILP '!K59+'C19 - CNI'!K59+'CV18 - Black Start'!S42</f>
        <v>0</v>
      </c>
      <c r="L22" s="59">
        <f t="shared" si="1"/>
        <v>0</v>
      </c>
    </row>
    <row r="23" spans="1:13" s="139" customFormat="1" ht="12.75" customHeight="1">
      <c r="A23" s="132" t="s">
        <v>406</v>
      </c>
      <c r="B23" s="81"/>
      <c r="F23" s="144">
        <f>'C18 - HILP '!F60+'C19 - CNI'!F60+'CV18 - Black Start'!N43</f>
        <v>0</v>
      </c>
      <c r="G23" s="144">
        <f>'C18 - HILP '!G60+'C19 - CNI'!G60+'CV18 - Black Start'!O43</f>
        <v>0</v>
      </c>
      <c r="H23" s="144">
        <f>'C18 - HILP '!H60+'C19 - CNI'!H60+'CV18 - Black Start'!P43</f>
        <v>0</v>
      </c>
      <c r="I23" s="144">
        <f>'C18 - HILP '!I60+'C19 - CNI'!I60+'CV18 - Black Start'!Q43</f>
        <v>0</v>
      </c>
      <c r="J23" s="144">
        <f>'C18 - HILP '!J60+'C19 - CNI'!J60+'CV18 - Black Start'!R43</f>
        <v>0</v>
      </c>
      <c r="K23" s="144">
        <f>'C18 - HILP '!K60+'C19 - CNI'!K60+'CV18 - Black Start'!S43</f>
        <v>0</v>
      </c>
      <c r="L23" s="60">
        <f t="shared" si="1"/>
        <v>0</v>
      </c>
    </row>
    <row r="24" spans="1:13" s="12" customFormat="1" ht="12.75" customHeight="1">
      <c r="A24" s="138" t="s">
        <v>443</v>
      </c>
      <c r="B24" s="63"/>
      <c r="C24"/>
      <c r="D24"/>
      <c r="E24"/>
      <c r="F24" s="1039">
        <f t="shared" ref="F24:K24" si="3">SUM(F22:F23)</f>
        <v>0</v>
      </c>
      <c r="G24" s="1039">
        <f t="shared" si="3"/>
        <v>0</v>
      </c>
      <c r="H24" s="1039">
        <f t="shared" si="3"/>
        <v>0</v>
      </c>
      <c r="I24" s="1039">
        <f t="shared" si="3"/>
        <v>0</v>
      </c>
      <c r="J24" s="1039">
        <f t="shared" si="3"/>
        <v>0</v>
      </c>
      <c r="K24" s="1039">
        <f t="shared" si="3"/>
        <v>0</v>
      </c>
      <c r="L24" s="59">
        <f>SUM(G24:K24)</f>
        <v>0</v>
      </c>
    </row>
    <row r="26" spans="1:13" s="1035" customFormat="1">
      <c r="A26" s="32" t="s">
        <v>1246</v>
      </c>
      <c r="F26" s="103" t="str">
        <f>IF(ABS(F9-F21)&lt;0.1,"OK","ERROR")</f>
        <v>OK</v>
      </c>
      <c r="G26" s="103" t="str">
        <f>IF(ABS(G9-G21)&lt;0.1,"OK","ERROR")</f>
        <v>OK</v>
      </c>
      <c r="H26" s="103" t="str">
        <f t="shared" ref="H26:K26" si="4">IF(ABS(H9-H21)&lt;0.1,"OK","ERROR")</f>
        <v>OK</v>
      </c>
      <c r="I26" s="103" t="str">
        <f t="shared" si="4"/>
        <v>OK</v>
      </c>
      <c r="J26" s="103" t="str">
        <f t="shared" si="4"/>
        <v>OK</v>
      </c>
      <c r="K26" s="103" t="str">
        <f t="shared" si="4"/>
        <v>OK</v>
      </c>
      <c r="L26" s="174"/>
    </row>
    <row r="27" spans="1:13" s="134" customFormat="1">
      <c r="A27" s="175" t="s">
        <v>916</v>
      </c>
      <c r="F27" s="103" t="str">
        <f>IF(ABS(F21-'Costs Matrix 2010'!O52)&lt;0.1,"OK","ERROR")</f>
        <v>OK</v>
      </c>
      <c r="G27" s="103" t="str">
        <f>IF(ABS(G21-'C1 - Costs Matrix 2011'!$O$77)&lt;0.1,"OK","ERROR")</f>
        <v>OK</v>
      </c>
      <c r="H27" s="103" t="str">
        <f>IF(ABS(H21-'C1 - Costs Matrix 2012'!$O$77)&lt;0.1,"OK","ERROR")</f>
        <v>OK</v>
      </c>
      <c r="I27" s="103" t="str">
        <f>IF(ABS(I21-'C1 - Costs Matrix 2013'!$O$77)&lt;0.1,"OK","ERROR")</f>
        <v>OK</v>
      </c>
      <c r="J27" s="103" t="str">
        <f>IF(ABS(J21-'C1 - Costs Matrix 2014'!$O$77)&lt;0.1,"OK","ERROR")</f>
        <v>OK</v>
      </c>
      <c r="K27" s="103" t="str">
        <f>IF(ABS(K21-'C1 - Costs Matrix 2015'!$O$77)&lt;0.1,"OK","ERROR")</f>
        <v>OK</v>
      </c>
      <c r="L27" s="243"/>
    </row>
    <row r="28" spans="1:13" s="134" customFormat="1">
      <c r="A28" s="175" t="s">
        <v>917</v>
      </c>
      <c r="F28" s="103" t="str">
        <f>IF(ABS(F24-'Costs Matrix 2010'!O57)&lt;0.1,"OK","ERROR")</f>
        <v>OK</v>
      </c>
      <c r="G28" s="103" t="str">
        <f>IF(ABS(G24-'C1 - Costs Matrix 2011'!$O$82)&lt;0.1,"OK","ERROR")</f>
        <v>OK</v>
      </c>
      <c r="H28" s="103" t="str">
        <f>IF(ABS(H24-'C1 - Costs Matrix 2012'!$O$82)&lt;0.1,"OK","ERROR")</f>
        <v>OK</v>
      </c>
      <c r="I28" s="103" t="str">
        <f>IF(ABS(I24-'C1 - Costs Matrix 2013'!$O$82)&lt;0.1,"OK","ERROR")</f>
        <v>OK</v>
      </c>
      <c r="J28" s="103" t="str">
        <f>IF(ABS(J24-'C1 - Costs Matrix 2014'!$O$82)&lt;0.1,"OK","ERROR")</f>
        <v>OK</v>
      </c>
      <c r="K28" s="103" t="str">
        <f>IF(ABS(K24-'C1 - Costs Matrix 2015'!$O$82)&lt;0.1,"OK","ERROR")</f>
        <v>OK</v>
      </c>
      <c r="L28" s="243"/>
    </row>
    <row r="29" spans="1:13">
      <c r="L29" s="248"/>
    </row>
    <row r="31" spans="1:13">
      <c r="H31" s="1035" t="s">
        <v>135</v>
      </c>
    </row>
    <row r="32" spans="1:13">
      <c r="I32" s="1035" t="s">
        <v>135</v>
      </c>
    </row>
  </sheetData>
  <conditionalFormatting sqref="L27:L28 F26:K28">
    <cfRule type="cellIs" dxfId="77" priority="8"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29.xml><?xml version="1.0" encoding="utf-8"?>
<worksheet xmlns="http://schemas.openxmlformats.org/spreadsheetml/2006/main" xmlns:r="http://schemas.openxmlformats.org/officeDocument/2006/relationships">
  <sheetPr codeName="Sheet34">
    <tabColor rgb="FFFFFF00"/>
    <pageSetUpPr fitToPage="1"/>
  </sheetPr>
  <dimension ref="A1:N63"/>
  <sheetViews>
    <sheetView zoomScale="70" zoomScaleNormal="70" zoomScaleSheetLayoutView="80" workbookViewId="0">
      <pane ySplit="5" topLeftCell="A30" activePane="bottomLeft" state="frozen"/>
      <selection pane="bottomLeft"/>
    </sheetView>
  </sheetViews>
  <sheetFormatPr defaultRowHeight="12.75"/>
  <cols>
    <col min="1" max="1" width="45.625" customWidth="1"/>
    <col min="2" max="2" width="25.625" customWidth="1"/>
    <col min="3" max="5" width="2.125" customWidth="1"/>
    <col min="6" max="11" width="7.375" customWidth="1"/>
    <col min="12" max="12" width="7.375" style="174" customWidth="1"/>
  </cols>
  <sheetData>
    <row r="1" spans="1:12" s="30" customFormat="1" ht="15">
      <c r="A1" s="8" t="s">
        <v>288</v>
      </c>
      <c r="D1" s="37"/>
      <c r="E1" s="37"/>
      <c r="L1" s="168"/>
    </row>
    <row r="2" spans="1:12" s="30" customFormat="1" ht="15">
      <c r="A2" s="8" t="str">
        <f>Cover!D13</f>
        <v>[DNO]</v>
      </c>
      <c r="D2" s="37"/>
      <c r="E2" s="37"/>
    </row>
    <row r="3" spans="1:12" s="30" customFormat="1" ht="15">
      <c r="A3" s="8">
        <f>Cover!D15</f>
        <v>2012</v>
      </c>
      <c r="D3" s="37"/>
      <c r="E3" s="37"/>
    </row>
    <row r="4" spans="1:12" s="30" customFormat="1" ht="12.75" customHeight="1">
      <c r="A4" s="252"/>
      <c r="B4" s="33"/>
      <c r="C4" s="33"/>
      <c r="D4" s="33"/>
      <c r="E4" s="33"/>
      <c r="F4" s="3">
        <v>2010</v>
      </c>
      <c r="G4" s="3">
        <v>2011</v>
      </c>
      <c r="H4" s="3">
        <v>2012</v>
      </c>
      <c r="I4" s="3">
        <v>2013</v>
      </c>
      <c r="J4" s="3">
        <v>2014</v>
      </c>
      <c r="K4" s="3">
        <v>2015</v>
      </c>
      <c r="L4" s="176" t="s">
        <v>1</v>
      </c>
    </row>
    <row r="5" spans="1:12" s="88" customFormat="1" ht="12.75" customHeight="1">
      <c r="A5" s="767" t="s">
        <v>190</v>
      </c>
      <c r="B5" s="767" t="s">
        <v>191</v>
      </c>
      <c r="F5" s="3" t="s">
        <v>0</v>
      </c>
      <c r="G5" s="261"/>
      <c r="H5" s="9"/>
      <c r="I5" s="9" t="s">
        <v>1</v>
      </c>
      <c r="J5" s="9"/>
      <c r="K5" s="262"/>
      <c r="L5" s="74" t="s">
        <v>4</v>
      </c>
    </row>
    <row r="6" spans="1:12" ht="12.75" customHeight="1">
      <c r="A6" s="14"/>
      <c r="B6" s="14"/>
      <c r="F6" s="1041"/>
      <c r="G6" s="1041"/>
      <c r="H6" s="1041"/>
      <c r="I6" s="1041"/>
      <c r="J6" s="1041"/>
      <c r="K6" s="1041"/>
      <c r="L6" s="59">
        <f>SUM(G6:K6)</f>
        <v>0</v>
      </c>
    </row>
    <row r="7" spans="1:12" ht="12.75" customHeight="1">
      <c r="A7" s="14"/>
      <c r="B7" s="14"/>
      <c r="F7" s="1041"/>
      <c r="G7" s="1041"/>
      <c r="H7" s="1041"/>
      <c r="I7" s="1041"/>
      <c r="J7" s="1041"/>
      <c r="K7" s="1041"/>
      <c r="L7" s="59">
        <f t="shared" ref="L7:L27" si="0">SUM(G7:K7)</f>
        <v>0</v>
      </c>
    </row>
    <row r="8" spans="1:12" ht="12.75" customHeight="1">
      <c r="A8" s="14"/>
      <c r="B8" s="14"/>
      <c r="F8" s="1041"/>
      <c r="G8" s="1041"/>
      <c r="H8" s="1041"/>
      <c r="I8" s="1041"/>
      <c r="J8" s="1041"/>
      <c r="K8" s="1041"/>
      <c r="L8" s="59">
        <f t="shared" si="0"/>
        <v>0</v>
      </c>
    </row>
    <row r="9" spans="1:12" ht="12.75" customHeight="1">
      <c r="A9" s="14"/>
      <c r="B9" s="14"/>
      <c r="F9" s="1041"/>
      <c r="G9" s="1041"/>
      <c r="H9" s="1041"/>
      <c r="I9" s="1041"/>
      <c r="J9" s="1041"/>
      <c r="K9" s="1041"/>
      <c r="L9" s="59">
        <f t="shared" ref="L9:L18" si="1">SUM(G9:K9)</f>
        <v>0</v>
      </c>
    </row>
    <row r="10" spans="1:12" ht="12.75" customHeight="1">
      <c r="A10" s="14"/>
      <c r="B10" s="14"/>
      <c r="F10" s="1041"/>
      <c r="G10" s="1041"/>
      <c r="H10" s="1041"/>
      <c r="I10" s="1041"/>
      <c r="J10" s="1041"/>
      <c r="K10" s="1041"/>
      <c r="L10" s="59">
        <f t="shared" si="1"/>
        <v>0</v>
      </c>
    </row>
    <row r="11" spans="1:12" ht="12.75" customHeight="1">
      <c r="A11" s="14"/>
      <c r="B11" s="14"/>
      <c r="F11" s="1041"/>
      <c r="G11" s="1041"/>
      <c r="H11" s="1041"/>
      <c r="I11" s="1041"/>
      <c r="J11" s="1041"/>
      <c r="K11" s="1041"/>
      <c r="L11" s="59">
        <f t="shared" si="1"/>
        <v>0</v>
      </c>
    </row>
    <row r="12" spans="1:12" ht="12.75" customHeight="1">
      <c r="A12" s="14"/>
      <c r="B12" s="14"/>
      <c r="F12" s="1041"/>
      <c r="G12" s="1041"/>
      <c r="H12" s="1041"/>
      <c r="I12" s="1041"/>
      <c r="J12" s="1041"/>
      <c r="K12" s="1041"/>
      <c r="L12" s="59">
        <f t="shared" si="1"/>
        <v>0</v>
      </c>
    </row>
    <row r="13" spans="1:12" ht="12.75" customHeight="1">
      <c r="A13" s="14"/>
      <c r="B13" s="14"/>
      <c r="F13" s="1041"/>
      <c r="G13" s="1041"/>
      <c r="H13" s="1041"/>
      <c r="I13" s="1041"/>
      <c r="J13" s="1041"/>
      <c r="K13" s="1041"/>
      <c r="L13" s="59">
        <f t="shared" si="1"/>
        <v>0</v>
      </c>
    </row>
    <row r="14" spans="1:12" ht="12.75" customHeight="1">
      <c r="A14" s="14"/>
      <c r="B14" s="14"/>
      <c r="F14" s="1041"/>
      <c r="G14" s="1041"/>
      <c r="H14" s="1041"/>
      <c r="I14" s="1041"/>
      <c r="J14" s="1041"/>
      <c r="K14" s="1041"/>
      <c r="L14" s="59">
        <f t="shared" si="1"/>
        <v>0</v>
      </c>
    </row>
    <row r="15" spans="1:12" ht="12.75" customHeight="1">
      <c r="A15" s="14"/>
      <c r="B15" s="14"/>
      <c r="F15" s="1041"/>
      <c r="G15" s="1041"/>
      <c r="H15" s="1041"/>
      <c r="I15" s="1041"/>
      <c r="J15" s="1041"/>
      <c r="K15" s="1041"/>
      <c r="L15" s="59">
        <f t="shared" si="1"/>
        <v>0</v>
      </c>
    </row>
    <row r="16" spans="1:12" ht="12.75" customHeight="1">
      <c r="A16" s="14"/>
      <c r="B16" s="14"/>
      <c r="F16" s="1041"/>
      <c r="G16" s="1041"/>
      <c r="H16" s="1041"/>
      <c r="I16" s="1041"/>
      <c r="J16" s="1041"/>
      <c r="K16" s="1041"/>
      <c r="L16" s="59">
        <f t="shared" si="1"/>
        <v>0</v>
      </c>
    </row>
    <row r="17" spans="1:12" ht="12.75" customHeight="1">
      <c r="A17" s="14"/>
      <c r="B17" s="14"/>
      <c r="F17" s="1041"/>
      <c r="G17" s="1041"/>
      <c r="H17" s="1041"/>
      <c r="I17" s="1041"/>
      <c r="J17" s="1041"/>
      <c r="K17" s="1041"/>
      <c r="L17" s="59">
        <f t="shared" si="1"/>
        <v>0</v>
      </c>
    </row>
    <row r="18" spans="1:12" ht="12.75" customHeight="1">
      <c r="A18" s="14"/>
      <c r="B18" s="14"/>
      <c r="F18" s="1041"/>
      <c r="G18" s="1041"/>
      <c r="H18" s="1041"/>
      <c r="I18" s="1041"/>
      <c r="J18" s="1041"/>
      <c r="K18" s="1041"/>
      <c r="L18" s="59">
        <f t="shared" si="1"/>
        <v>0</v>
      </c>
    </row>
    <row r="19" spans="1:12" ht="12.75" customHeight="1">
      <c r="A19" s="14"/>
      <c r="B19" s="14"/>
      <c r="F19" s="1041"/>
      <c r="G19" s="1041"/>
      <c r="H19" s="1041"/>
      <c r="I19" s="1041"/>
      <c r="J19" s="1041"/>
      <c r="K19" s="1041"/>
      <c r="L19" s="59">
        <f t="shared" si="0"/>
        <v>0</v>
      </c>
    </row>
    <row r="20" spans="1:12" ht="12.75" customHeight="1">
      <c r="A20" s="14"/>
      <c r="B20" s="14"/>
      <c r="F20" s="1041"/>
      <c r="G20" s="1041"/>
      <c r="H20" s="1041"/>
      <c r="I20" s="1041"/>
      <c r="J20" s="1041"/>
      <c r="K20" s="1041"/>
      <c r="L20" s="59">
        <f t="shared" si="0"/>
        <v>0</v>
      </c>
    </row>
    <row r="21" spans="1:12" ht="12.75" customHeight="1">
      <c r="A21" s="14"/>
      <c r="B21" s="14"/>
      <c r="F21" s="1041"/>
      <c r="G21" s="1041"/>
      <c r="H21" s="1041"/>
      <c r="I21" s="1041"/>
      <c r="J21" s="1041"/>
      <c r="K21" s="1041"/>
      <c r="L21" s="59">
        <f t="shared" si="0"/>
        <v>0</v>
      </c>
    </row>
    <row r="22" spans="1:12" ht="12.75" customHeight="1">
      <c r="A22" s="14"/>
      <c r="B22" s="14"/>
      <c r="F22" s="1041"/>
      <c r="G22" s="1041"/>
      <c r="H22" s="1041"/>
      <c r="I22" s="1041"/>
      <c r="J22" s="1041"/>
      <c r="K22" s="1041"/>
      <c r="L22" s="59">
        <f t="shared" si="0"/>
        <v>0</v>
      </c>
    </row>
    <row r="23" spans="1:12" ht="12.75" customHeight="1">
      <c r="A23" s="14"/>
      <c r="B23" s="14"/>
      <c r="F23" s="1041"/>
      <c r="G23" s="1041"/>
      <c r="H23" s="1041"/>
      <c r="I23" s="1041"/>
      <c r="J23" s="1041"/>
      <c r="K23" s="1041"/>
      <c r="L23" s="59">
        <f t="shared" si="0"/>
        <v>0</v>
      </c>
    </row>
    <row r="24" spans="1:12" ht="12.75" customHeight="1">
      <c r="A24" s="14"/>
      <c r="B24" s="14"/>
      <c r="F24" s="1041"/>
      <c r="G24" s="1041"/>
      <c r="H24" s="1041"/>
      <c r="I24" s="1041"/>
      <c r="J24" s="1041"/>
      <c r="K24" s="1041"/>
      <c r="L24" s="59">
        <f t="shared" si="0"/>
        <v>0</v>
      </c>
    </row>
    <row r="25" spans="1:12" ht="12.75" customHeight="1">
      <c r="A25" s="14"/>
      <c r="B25" s="14"/>
      <c r="F25" s="1041"/>
      <c r="G25" s="1041"/>
      <c r="H25" s="1041"/>
      <c r="I25" s="1041"/>
      <c r="J25" s="1041"/>
      <c r="K25" s="1041"/>
      <c r="L25" s="59">
        <f t="shared" si="0"/>
        <v>0</v>
      </c>
    </row>
    <row r="26" spans="1:12" ht="12.75" customHeight="1">
      <c r="A26" s="14"/>
      <c r="B26" s="14"/>
      <c r="F26" s="1041"/>
      <c r="G26" s="1041"/>
      <c r="H26" s="1041"/>
      <c r="I26" s="1041"/>
      <c r="J26" s="1041"/>
      <c r="K26" s="1041"/>
      <c r="L26" s="59">
        <f t="shared" si="0"/>
        <v>0</v>
      </c>
    </row>
    <row r="27" spans="1:12" ht="12.75" customHeight="1">
      <c r="A27" s="14"/>
      <c r="B27" s="14"/>
      <c r="F27" s="1041"/>
      <c r="G27" s="1041"/>
      <c r="H27" s="1041"/>
      <c r="I27" s="1041"/>
      <c r="J27" s="1041"/>
      <c r="K27" s="1041"/>
      <c r="L27" s="59">
        <f t="shared" si="0"/>
        <v>0</v>
      </c>
    </row>
    <row r="28" spans="1:12" ht="12.75" customHeight="1">
      <c r="A28" s="14"/>
      <c r="B28" s="14"/>
      <c r="F28" s="1041"/>
      <c r="G28" s="1041"/>
      <c r="H28" s="1041"/>
      <c r="I28" s="1041"/>
      <c r="J28" s="1041"/>
      <c r="K28" s="1041"/>
      <c r="L28" s="59">
        <f t="shared" ref="L28:L46" si="2">SUM(G28:K28)</f>
        <v>0</v>
      </c>
    </row>
    <row r="29" spans="1:12" ht="12.75" customHeight="1">
      <c r="A29" s="14"/>
      <c r="B29" s="14"/>
      <c r="F29" s="1041"/>
      <c r="G29" s="1041"/>
      <c r="H29" s="1041"/>
      <c r="I29" s="1041"/>
      <c r="J29" s="1041"/>
      <c r="K29" s="1041"/>
      <c r="L29" s="59">
        <f t="shared" si="2"/>
        <v>0</v>
      </c>
    </row>
    <row r="30" spans="1:12" ht="12.75" customHeight="1">
      <c r="A30" s="14"/>
      <c r="B30" s="14"/>
      <c r="F30" s="1041"/>
      <c r="G30" s="1041"/>
      <c r="H30" s="1041"/>
      <c r="I30" s="1041"/>
      <c r="J30" s="1041"/>
      <c r="K30" s="1041"/>
      <c r="L30" s="59">
        <f t="shared" si="2"/>
        <v>0</v>
      </c>
    </row>
    <row r="31" spans="1:12" ht="12.75" customHeight="1">
      <c r="A31" s="14"/>
      <c r="B31" s="14"/>
      <c r="F31" s="1041"/>
      <c r="G31" s="1041"/>
      <c r="H31" s="1041"/>
      <c r="I31" s="1041"/>
      <c r="J31" s="1041"/>
      <c r="K31" s="1041"/>
      <c r="L31" s="59">
        <f t="shared" si="2"/>
        <v>0</v>
      </c>
    </row>
    <row r="32" spans="1:12" ht="12.75" customHeight="1">
      <c r="A32" s="14"/>
      <c r="B32" s="14"/>
      <c r="F32" s="1041"/>
      <c r="G32" s="1041"/>
      <c r="H32" s="1041"/>
      <c r="I32" s="1041"/>
      <c r="J32" s="1041"/>
      <c r="K32" s="1041"/>
      <c r="L32" s="59">
        <f t="shared" si="2"/>
        <v>0</v>
      </c>
    </row>
    <row r="33" spans="1:12" ht="12.75" customHeight="1">
      <c r="A33" s="14"/>
      <c r="B33" s="14"/>
      <c r="F33" s="1041"/>
      <c r="G33" s="1041"/>
      <c r="H33" s="1041"/>
      <c r="I33" s="1041"/>
      <c r="J33" s="1041"/>
      <c r="K33" s="1041"/>
      <c r="L33" s="59">
        <f t="shared" si="2"/>
        <v>0</v>
      </c>
    </row>
    <row r="34" spans="1:12" ht="12.75" customHeight="1">
      <c r="A34" s="14"/>
      <c r="B34" s="14"/>
      <c r="F34" s="1041"/>
      <c r="G34" s="1041"/>
      <c r="H34" s="1041"/>
      <c r="I34" s="1041"/>
      <c r="J34" s="1041"/>
      <c r="K34" s="1041"/>
      <c r="L34" s="59">
        <f t="shared" si="2"/>
        <v>0</v>
      </c>
    </row>
    <row r="35" spans="1:12" ht="12.75" customHeight="1">
      <c r="A35" s="14"/>
      <c r="B35" s="14"/>
      <c r="F35" s="1041"/>
      <c r="G35" s="1041"/>
      <c r="H35" s="1041"/>
      <c r="I35" s="1041"/>
      <c r="J35" s="1041"/>
      <c r="K35" s="1041"/>
      <c r="L35" s="59">
        <f t="shared" si="2"/>
        <v>0</v>
      </c>
    </row>
    <row r="36" spans="1:12" ht="12.75" customHeight="1">
      <c r="A36" s="14"/>
      <c r="B36" s="14"/>
      <c r="F36" s="1041"/>
      <c r="G36" s="1041"/>
      <c r="H36" s="1041"/>
      <c r="I36" s="1041"/>
      <c r="J36" s="1041"/>
      <c r="K36" s="1041"/>
      <c r="L36" s="59">
        <f t="shared" si="2"/>
        <v>0</v>
      </c>
    </row>
    <row r="37" spans="1:12" ht="12.75" customHeight="1">
      <c r="A37" s="14"/>
      <c r="B37" s="14"/>
      <c r="F37" s="1041"/>
      <c r="G37" s="1041"/>
      <c r="H37" s="1041"/>
      <c r="I37" s="1041"/>
      <c r="J37" s="1041"/>
      <c r="K37" s="1041"/>
      <c r="L37" s="59">
        <f t="shared" si="2"/>
        <v>0</v>
      </c>
    </row>
    <row r="38" spans="1:12" ht="12.75" customHeight="1">
      <c r="A38" s="14"/>
      <c r="B38" s="14"/>
      <c r="F38" s="1041"/>
      <c r="G38" s="1041"/>
      <c r="H38" s="1041"/>
      <c r="I38" s="1041"/>
      <c r="J38" s="1041"/>
      <c r="K38" s="1041"/>
      <c r="L38" s="59">
        <f t="shared" si="2"/>
        <v>0</v>
      </c>
    </row>
    <row r="39" spans="1:12" ht="12.75" customHeight="1">
      <c r="A39" s="14"/>
      <c r="B39" s="14"/>
      <c r="F39" s="1041"/>
      <c r="G39" s="1041"/>
      <c r="H39" s="1041"/>
      <c r="I39" s="1041"/>
      <c r="J39" s="1041"/>
      <c r="K39" s="1041"/>
      <c r="L39" s="59">
        <f t="shared" si="2"/>
        <v>0</v>
      </c>
    </row>
    <row r="40" spans="1:12" ht="12.75" customHeight="1">
      <c r="A40" s="14"/>
      <c r="B40" s="14"/>
      <c r="F40" s="1041"/>
      <c r="G40" s="1041"/>
      <c r="H40" s="1041"/>
      <c r="I40" s="1041"/>
      <c r="J40" s="1041"/>
      <c r="K40" s="1041"/>
      <c r="L40" s="59">
        <f t="shared" si="2"/>
        <v>0</v>
      </c>
    </row>
    <row r="41" spans="1:12" ht="12.75" customHeight="1">
      <c r="A41" s="14"/>
      <c r="B41" s="14"/>
      <c r="F41" s="1041"/>
      <c r="G41" s="1041"/>
      <c r="H41" s="1041"/>
      <c r="I41" s="1041"/>
      <c r="J41" s="1041"/>
      <c r="K41" s="1041"/>
      <c r="L41" s="59">
        <f t="shared" si="2"/>
        <v>0</v>
      </c>
    </row>
    <row r="42" spans="1:12" ht="12.75" customHeight="1">
      <c r="A42" s="14"/>
      <c r="B42" s="14"/>
      <c r="F42" s="1041"/>
      <c r="G42" s="1041"/>
      <c r="H42" s="1041"/>
      <c r="I42" s="1041"/>
      <c r="J42" s="1041"/>
      <c r="K42" s="1041"/>
      <c r="L42" s="59">
        <f t="shared" si="2"/>
        <v>0</v>
      </c>
    </row>
    <row r="43" spans="1:12" ht="12.75" customHeight="1">
      <c r="A43" s="14"/>
      <c r="B43" s="14"/>
      <c r="F43" s="1041"/>
      <c r="G43" s="1041"/>
      <c r="H43" s="1041"/>
      <c r="I43" s="1041"/>
      <c r="J43" s="1041"/>
      <c r="K43" s="1041"/>
      <c r="L43" s="59">
        <f t="shared" si="2"/>
        <v>0</v>
      </c>
    </row>
    <row r="44" spans="1:12" ht="12.75" customHeight="1">
      <c r="A44" s="14"/>
      <c r="B44" s="14"/>
      <c r="F44" s="1041"/>
      <c r="G44" s="1041"/>
      <c r="H44" s="1041"/>
      <c r="I44" s="1041"/>
      <c r="J44" s="1041"/>
      <c r="K44" s="1041"/>
      <c r="L44" s="59">
        <f t="shared" si="2"/>
        <v>0</v>
      </c>
    </row>
    <row r="45" spans="1:12" ht="12.75" customHeight="1">
      <c r="A45" s="14"/>
      <c r="B45" s="14"/>
      <c r="F45" s="1041"/>
      <c r="G45" s="1041"/>
      <c r="H45" s="1041"/>
      <c r="I45" s="1041"/>
      <c r="J45" s="1041"/>
      <c r="K45" s="1041"/>
      <c r="L45" s="59">
        <f t="shared" si="2"/>
        <v>0</v>
      </c>
    </row>
    <row r="46" spans="1:12" s="174" customFormat="1" ht="12.75" customHeight="1">
      <c r="A46" s="138" t="s">
        <v>2</v>
      </c>
      <c r="B46" s="138" t="s">
        <v>2</v>
      </c>
      <c r="C46" s="139"/>
      <c r="D46" s="139"/>
      <c r="E46" s="139"/>
      <c r="F46" s="1039">
        <f t="shared" ref="F46:K46" si="3">SUM(F6:F45)</f>
        <v>0</v>
      </c>
      <c r="G46" s="1039">
        <f t="shared" si="3"/>
        <v>0</v>
      </c>
      <c r="H46" s="1039">
        <f t="shared" si="3"/>
        <v>0</v>
      </c>
      <c r="I46" s="1039">
        <f t="shared" si="3"/>
        <v>0</v>
      </c>
      <c r="J46" s="1039">
        <f t="shared" si="3"/>
        <v>0</v>
      </c>
      <c r="K46" s="1039">
        <f t="shared" si="3"/>
        <v>0</v>
      </c>
      <c r="L46" s="60">
        <f t="shared" si="2"/>
        <v>0</v>
      </c>
    </row>
    <row r="47" spans="1:12" ht="12.75" customHeight="1">
      <c r="F47" s="141"/>
      <c r="G47" s="141"/>
      <c r="H47" s="141"/>
      <c r="I47" s="141"/>
      <c r="J47" s="141"/>
      <c r="K47" s="141"/>
      <c r="L47" s="173"/>
    </row>
    <row r="48" spans="1:12" s="691" customFormat="1" ht="12.75" customHeight="1">
      <c r="A48" s="1038" t="s">
        <v>233</v>
      </c>
    </row>
    <row r="49" spans="1:14" s="691" customFormat="1" ht="12.75" customHeight="1">
      <c r="A49" s="687" t="s">
        <v>58</v>
      </c>
      <c r="B49" s="129"/>
      <c r="F49" s="1041"/>
      <c r="G49" s="1041"/>
      <c r="H49" s="1041"/>
      <c r="I49" s="1041"/>
      <c r="J49" s="1041"/>
      <c r="K49" s="1041"/>
      <c r="L49" s="60">
        <f>SUM(G49:K49)</f>
        <v>0</v>
      </c>
    </row>
    <row r="50" spans="1:14" s="691" customFormat="1" ht="12.75" customHeight="1">
      <c r="A50" s="687" t="s">
        <v>59</v>
      </c>
      <c r="B50" s="129"/>
      <c r="F50" s="1041"/>
      <c r="G50" s="1041"/>
      <c r="H50" s="1041"/>
      <c r="I50" s="1041"/>
      <c r="J50" s="1041"/>
      <c r="K50" s="1041"/>
      <c r="L50" s="60">
        <f t="shared" ref="L50:L61" si="4">SUM(G50:K50)</f>
        <v>0</v>
      </c>
    </row>
    <row r="51" spans="1:14" s="691" customFormat="1" ht="12.75" customHeight="1">
      <c r="A51" s="687" t="s">
        <v>60</v>
      </c>
      <c r="B51" s="129"/>
      <c r="F51" s="1041"/>
      <c r="G51" s="1041"/>
      <c r="H51" s="1041"/>
      <c r="I51" s="1041"/>
      <c r="J51" s="1041"/>
      <c r="K51" s="1041"/>
      <c r="L51" s="60">
        <f t="shared" si="4"/>
        <v>0</v>
      </c>
    </row>
    <row r="52" spans="1:14" s="691" customFormat="1" ht="12.75" customHeight="1">
      <c r="A52" s="687" t="s">
        <v>61</v>
      </c>
      <c r="B52" s="129"/>
      <c r="F52" s="1041"/>
      <c r="G52" s="1041"/>
      <c r="H52" s="1041"/>
      <c r="I52" s="1041"/>
      <c r="J52" s="1041"/>
      <c r="K52" s="1041"/>
      <c r="L52" s="60">
        <f t="shared" si="4"/>
        <v>0</v>
      </c>
    </row>
    <row r="53" spans="1:14" s="691" customFormat="1" ht="12.75" customHeight="1">
      <c r="A53" s="687" t="s">
        <v>62</v>
      </c>
      <c r="B53" s="129"/>
      <c r="F53" s="1041"/>
      <c r="G53" s="1041"/>
      <c r="H53" s="1041"/>
      <c r="I53" s="1041"/>
      <c r="J53" s="1041"/>
      <c r="K53" s="1041"/>
      <c r="L53" s="60">
        <f t="shared" si="4"/>
        <v>0</v>
      </c>
    </row>
    <row r="54" spans="1:14" s="691" customFormat="1" ht="12.75" customHeight="1">
      <c r="A54" s="687" t="s">
        <v>63</v>
      </c>
      <c r="B54" s="129"/>
      <c r="F54" s="1041"/>
      <c r="G54" s="1041"/>
      <c r="H54" s="1041"/>
      <c r="I54" s="1041"/>
      <c r="J54" s="1041"/>
      <c r="K54" s="1041"/>
      <c r="L54" s="60">
        <f t="shared" si="4"/>
        <v>0</v>
      </c>
    </row>
    <row r="55" spans="1:14" s="691" customFormat="1" ht="12.75" customHeight="1">
      <c r="A55" s="687" t="s">
        <v>64</v>
      </c>
      <c r="B55" s="129"/>
      <c r="F55" s="1041"/>
      <c r="G55" s="1041"/>
      <c r="H55" s="1041"/>
      <c r="I55" s="1041"/>
      <c r="J55" s="1041"/>
      <c r="K55" s="1041"/>
      <c r="L55" s="60">
        <f t="shared" si="4"/>
        <v>0</v>
      </c>
    </row>
    <row r="56" spans="1:14" s="691" customFormat="1" ht="12.75" customHeight="1">
      <c r="A56" s="687" t="s">
        <v>65</v>
      </c>
      <c r="B56" s="129"/>
      <c r="F56" s="1041"/>
      <c r="G56" s="1041"/>
      <c r="H56" s="1041"/>
      <c r="I56" s="1041"/>
      <c r="J56" s="1041"/>
      <c r="K56" s="1041"/>
      <c r="L56" s="60">
        <f t="shared" si="4"/>
        <v>0</v>
      </c>
    </row>
    <row r="57" spans="1:14" s="691" customFormat="1" ht="12.75" customHeight="1">
      <c r="A57" s="687" t="s">
        <v>66</v>
      </c>
      <c r="B57" s="129"/>
      <c r="F57" s="1041"/>
      <c r="G57" s="1041"/>
      <c r="H57" s="1041"/>
      <c r="I57" s="1041"/>
      <c r="J57" s="1041"/>
      <c r="K57" s="1041"/>
      <c r="L57" s="60">
        <f t="shared" si="4"/>
        <v>0</v>
      </c>
    </row>
    <row r="58" spans="1:14" s="258" customFormat="1" ht="12.75" customHeight="1">
      <c r="A58" s="138" t="s">
        <v>441</v>
      </c>
      <c r="B58" s="76"/>
      <c r="F58" s="1039">
        <f t="shared" ref="F58:K58" si="5">SUM(F49:F57)</f>
        <v>0</v>
      </c>
      <c r="G58" s="1039">
        <f t="shared" si="5"/>
        <v>0</v>
      </c>
      <c r="H58" s="1039">
        <f t="shared" si="5"/>
        <v>0</v>
      </c>
      <c r="I58" s="1039">
        <f t="shared" si="5"/>
        <v>0</v>
      </c>
      <c r="J58" s="1039">
        <f t="shared" si="5"/>
        <v>0</v>
      </c>
      <c r="K58" s="1039">
        <f t="shared" si="5"/>
        <v>0</v>
      </c>
      <c r="L58" s="60">
        <f t="shared" si="4"/>
        <v>0</v>
      </c>
      <c r="N58" s="258" t="s">
        <v>135</v>
      </c>
    </row>
    <row r="59" spans="1:14" s="691" customFormat="1" ht="12.75" customHeight="1">
      <c r="A59" s="132" t="s">
        <v>442</v>
      </c>
      <c r="B59" s="129"/>
      <c r="F59" s="1041"/>
      <c r="G59" s="1041"/>
      <c r="H59" s="1041"/>
      <c r="I59" s="1041"/>
      <c r="J59" s="1041"/>
      <c r="K59" s="1041"/>
      <c r="L59" s="60">
        <f t="shared" si="4"/>
        <v>0</v>
      </c>
    </row>
    <row r="60" spans="1:14" s="258" customFormat="1" ht="12.75" customHeight="1">
      <c r="A60" s="132" t="s">
        <v>406</v>
      </c>
      <c r="B60" s="76"/>
      <c r="F60" s="1041"/>
      <c r="G60" s="1041"/>
      <c r="H60" s="1041"/>
      <c r="I60" s="1041"/>
      <c r="J60" s="1041"/>
      <c r="K60" s="1041"/>
      <c r="L60" s="60">
        <f t="shared" si="4"/>
        <v>0</v>
      </c>
    </row>
    <row r="61" spans="1:14" s="691" customFormat="1" ht="12.75" customHeight="1">
      <c r="A61" s="138" t="s">
        <v>443</v>
      </c>
      <c r="B61" s="129"/>
      <c r="F61" s="1039">
        <f t="shared" ref="F61:K61" si="6">SUM(F58:F60)</f>
        <v>0</v>
      </c>
      <c r="G61" s="1039">
        <f t="shared" si="6"/>
        <v>0</v>
      </c>
      <c r="H61" s="1039">
        <f t="shared" si="6"/>
        <v>0</v>
      </c>
      <c r="I61" s="1039">
        <f t="shared" si="6"/>
        <v>0</v>
      </c>
      <c r="J61" s="1039">
        <f t="shared" si="6"/>
        <v>0</v>
      </c>
      <c r="K61" s="1039">
        <f t="shared" si="6"/>
        <v>0</v>
      </c>
      <c r="L61" s="60">
        <f t="shared" si="4"/>
        <v>0</v>
      </c>
    </row>
    <row r="62" spans="1:14" ht="12.75" customHeight="1">
      <c r="A62" s="46"/>
    </row>
    <row r="63" spans="1:14" ht="12.75" customHeight="1">
      <c r="A63" s="135" t="s">
        <v>312</v>
      </c>
      <c r="F63" s="145" t="str">
        <f>IF(ABS(F61-F46)&lt;0.1,"OK","Err")</f>
        <v>OK</v>
      </c>
      <c r="G63" s="145" t="str">
        <f>IF(ABS(G61-G46)&lt;0.1,"OK","Err")</f>
        <v>OK</v>
      </c>
      <c r="H63" s="145" t="str">
        <f t="shared" ref="H63:K63" si="7">IF(ABS(H61-H46)&lt;0.1,"OK","Err")</f>
        <v>OK</v>
      </c>
      <c r="I63" s="145" t="str">
        <f t="shared" si="7"/>
        <v>OK</v>
      </c>
      <c r="J63" s="145" t="str">
        <f t="shared" si="7"/>
        <v>OK</v>
      </c>
      <c r="K63" s="145" t="str">
        <f t="shared" si="7"/>
        <v>OK</v>
      </c>
      <c r="L63" s="173"/>
    </row>
  </sheetData>
  <conditionalFormatting sqref="F63:K63">
    <cfRule type="cellIs" dxfId="76" priority="1" operator="equal">
      <formula>"Err"</formula>
    </cfRule>
  </conditionalFormatting>
  <pageMargins left="0.31496062992125984" right="0.11811023622047245" top="0.59055118110236227" bottom="0.35433070866141736" header="0.31496062992125984" footer="0.11811023622047245"/>
  <pageSetup paperSize="8" scale="86" orientation="landscape" r:id="rId1"/>
  <headerFooter>
    <oddHeader>&amp;R&amp;"Verdana,Bold"&amp;14&amp;A</oddHeader>
    <oddFooter>&amp;L&amp;D &amp;T&amp;C&amp;Z&amp;F&amp;R&amp;A</oddFooter>
  </headerFooter>
</worksheet>
</file>

<file path=xl/worksheets/sheet3.xml><?xml version="1.0" encoding="utf-8"?>
<worksheet xmlns="http://schemas.openxmlformats.org/spreadsheetml/2006/main" xmlns:r="http://schemas.openxmlformats.org/officeDocument/2006/relationships">
  <sheetPr>
    <tabColor theme="0"/>
    <pageSetUpPr fitToPage="1"/>
  </sheetPr>
  <dimension ref="A1:BD126"/>
  <sheetViews>
    <sheetView zoomScale="70" zoomScaleNormal="70" workbookViewId="0">
      <pane xSplit="1" ySplit="8" topLeftCell="B9" activePane="bottomRight" state="frozen"/>
      <selection pane="topRight"/>
      <selection pane="bottomLeft"/>
      <selection pane="bottomRight" activeCell="B23" sqref="B23"/>
    </sheetView>
  </sheetViews>
  <sheetFormatPr defaultRowHeight="12.75" outlineLevelRow="2"/>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v>2010</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710"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1"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1"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SUM(B11:B12)</f>
        <v>0</v>
      </c>
      <c r="C10" s="364">
        <f>SUM(C11:C12)</f>
        <v>0</v>
      </c>
      <c r="D10" s="348">
        <f t="shared" ref="D10:AZ10" si="0">SUM(D11:D12)</f>
        <v>0</v>
      </c>
      <c r="E10" s="363">
        <f t="shared" si="0"/>
        <v>0</v>
      </c>
      <c r="F10" s="364">
        <f t="shared" si="0"/>
        <v>0</v>
      </c>
      <c r="G10" s="364">
        <f t="shared" si="0"/>
        <v>0</v>
      </c>
      <c r="H10" s="364">
        <f t="shared" si="0"/>
        <v>0</v>
      </c>
      <c r="I10" s="364">
        <f t="shared" si="0"/>
        <v>0</v>
      </c>
      <c r="J10" s="364">
        <f t="shared" si="0"/>
        <v>0</v>
      </c>
      <c r="K10" s="364">
        <f t="shared" si="0"/>
        <v>0</v>
      </c>
      <c r="L10" s="364">
        <f t="shared" si="0"/>
        <v>0</v>
      </c>
      <c r="M10" s="348">
        <f>SUM(M11:M12)</f>
        <v>0</v>
      </c>
      <c r="N10" s="351">
        <f t="shared" si="0"/>
        <v>0</v>
      </c>
      <c r="O10" s="351">
        <f t="shared" si="0"/>
        <v>0</v>
      </c>
      <c r="P10" s="351">
        <f t="shared" si="0"/>
        <v>0</v>
      </c>
      <c r="Q10" s="348">
        <f>SUM(Q11:Q12)</f>
        <v>0</v>
      </c>
      <c r="R10" s="363">
        <f t="shared" si="0"/>
        <v>0</v>
      </c>
      <c r="S10" s="364">
        <f t="shared" si="0"/>
        <v>0</v>
      </c>
      <c r="T10" s="364">
        <f t="shared" si="0"/>
        <v>0</v>
      </c>
      <c r="U10" s="496">
        <f t="shared" si="0"/>
        <v>0</v>
      </c>
      <c r="V10" s="364">
        <f t="shared" si="0"/>
        <v>0</v>
      </c>
      <c r="W10" s="346">
        <f t="shared" si="0"/>
        <v>0</v>
      </c>
      <c r="X10" s="364">
        <f t="shared" si="0"/>
        <v>0</v>
      </c>
      <c r="Y10" s="364">
        <f t="shared" si="0"/>
        <v>0</v>
      </c>
      <c r="Z10" s="364">
        <f t="shared" si="0"/>
        <v>0</v>
      </c>
      <c r="AA10" s="364">
        <f t="shared" si="0"/>
        <v>0</v>
      </c>
      <c r="AB10" s="364">
        <f t="shared" si="0"/>
        <v>0</v>
      </c>
      <c r="AC10" s="364">
        <f t="shared" si="0"/>
        <v>0</v>
      </c>
      <c r="AD10" s="364">
        <f>SUM(AD11:AD12)</f>
        <v>0</v>
      </c>
      <c r="AE10" s="364">
        <f t="shared" si="0"/>
        <v>0</v>
      </c>
      <c r="AF10" s="364">
        <f t="shared" si="0"/>
        <v>0</v>
      </c>
      <c r="AG10" s="346">
        <f>SUM(AG11:AG12)</f>
        <v>0</v>
      </c>
      <c r="AH10" s="497">
        <f t="shared" si="0"/>
        <v>0</v>
      </c>
      <c r="AI10" s="351">
        <f>SUM(AI11:AI12)</f>
        <v>0</v>
      </c>
      <c r="AJ10" s="363">
        <f>SUM(AJ11:AJ12)</f>
        <v>0</v>
      </c>
      <c r="AK10" s="364">
        <f t="shared" si="0"/>
        <v>0</v>
      </c>
      <c r="AL10" s="364">
        <f t="shared" si="0"/>
        <v>0</v>
      </c>
      <c r="AM10" s="364">
        <f t="shared" si="0"/>
        <v>0</v>
      </c>
      <c r="AN10" s="364">
        <f t="shared" si="0"/>
        <v>0</v>
      </c>
      <c r="AO10" s="364">
        <f t="shared" si="0"/>
        <v>0</v>
      </c>
      <c r="AP10" s="346">
        <f>SUM(AP11:AP12)</f>
        <v>0</v>
      </c>
      <c r="AQ10" s="351">
        <f t="shared" si="0"/>
        <v>0</v>
      </c>
      <c r="AR10" s="497">
        <f t="shared" si="0"/>
        <v>0</v>
      </c>
      <c r="AS10" s="351">
        <f t="shared" si="0"/>
        <v>0</v>
      </c>
      <c r="AT10" s="352">
        <f t="shared" si="0"/>
        <v>0</v>
      </c>
      <c r="AU10" s="364">
        <f t="shared" si="0"/>
        <v>0</v>
      </c>
      <c r="AV10" s="496">
        <f t="shared" si="0"/>
        <v>0</v>
      </c>
      <c r="AW10" s="496">
        <f t="shared" si="0"/>
        <v>0</v>
      </c>
      <c r="AX10" s="346">
        <f>SUM(AX11:AX12)</f>
        <v>0</v>
      </c>
      <c r="AY10" s="351">
        <f t="shared" si="0"/>
        <v>0</v>
      </c>
      <c r="AZ10" s="351">
        <f t="shared" si="0"/>
        <v>0</v>
      </c>
      <c r="BA10" s="352">
        <f>SUM(BA11:BA12)</f>
        <v>0</v>
      </c>
      <c r="BB10" s="1582"/>
      <c r="BC10" s="352">
        <f>SUM(BC11:BC12)</f>
        <v>0</v>
      </c>
    </row>
    <row r="11" spans="1:55" hidden="1" outlineLevel="1">
      <c r="A11" s="272" t="s">
        <v>438</v>
      </c>
      <c r="B11" s="515"/>
      <c r="C11" s="353"/>
      <c r="D11" s="1456"/>
      <c r="E11" s="344"/>
      <c r="F11" s="345"/>
      <c r="G11" s="345"/>
      <c r="H11" s="345"/>
      <c r="I11" s="345"/>
      <c r="J11" s="345"/>
      <c r="K11" s="345"/>
      <c r="L11" s="345"/>
      <c r="M11" s="346">
        <f>SUM(E11:L11)</f>
        <v>0</v>
      </c>
      <c r="N11" s="347"/>
      <c r="O11" s="347"/>
      <c r="P11" s="347"/>
      <c r="Q11" s="348">
        <f>B11+C11+M11+N11+O11+P11+D11</f>
        <v>0</v>
      </c>
      <c r="R11" s="349"/>
      <c r="S11" s="350"/>
      <c r="T11" s="350"/>
      <c r="U11" s="350"/>
      <c r="V11" s="350"/>
      <c r="W11" s="346">
        <f>SUM(R11:V11)</f>
        <v>0</v>
      </c>
      <c r="X11" s="349"/>
      <c r="Y11" s="350"/>
      <c r="Z11" s="350"/>
      <c r="AA11" s="350"/>
      <c r="AB11" s="350"/>
      <c r="AC11" s="350"/>
      <c r="AD11" s="350"/>
      <c r="AE11" s="350"/>
      <c r="AF11" s="350"/>
      <c r="AG11" s="346">
        <f>SUM(X11:AF11)</f>
        <v>0</v>
      </c>
      <c r="AH11" s="355"/>
      <c r="AI11" s="351">
        <f>Q11+W11+AG11+AH11</f>
        <v>0</v>
      </c>
      <c r="AJ11" s="344"/>
      <c r="AK11" s="345"/>
      <c r="AL11" s="345"/>
      <c r="AM11" s="345"/>
      <c r="AN11" s="345"/>
      <c r="AO11" s="345"/>
      <c r="AP11" s="346">
        <f>SUM(AJ11:AO11)</f>
        <v>0</v>
      </c>
      <c r="AQ11" s="347"/>
      <c r="AR11" s="355"/>
      <c r="AS11" s="347"/>
      <c r="AT11" s="352">
        <f>AI11+AP11+AQ11+AR11+AS11</f>
        <v>0</v>
      </c>
      <c r="AU11" s="353"/>
      <c r="AV11" s="354"/>
      <c r="AW11" s="354"/>
      <c r="AX11" s="346">
        <f>SUM(AU11:AW11)</f>
        <v>0</v>
      </c>
      <c r="AY11" s="347"/>
      <c r="AZ11" s="347"/>
      <c r="BA11" s="352">
        <f>AX11+AY11+AZ11</f>
        <v>0</v>
      </c>
      <c r="BB11" s="1563"/>
      <c r="BC11" s="352">
        <f t="shared" ref="BC11:BC22" si="1">BA11+AT11+BB11</f>
        <v>0</v>
      </c>
    </row>
    <row r="12" spans="1:55" hidden="1" outlineLevel="1">
      <c r="A12" s="272" t="s">
        <v>439</v>
      </c>
      <c r="B12" s="1450">
        <f>SUM(B13:B22)</f>
        <v>0</v>
      </c>
      <c r="C12" s="368">
        <f>SUM(C13:C22)</f>
        <v>0</v>
      </c>
      <c r="D12" s="1449">
        <f>SUM(D13:D22)</f>
        <v>0</v>
      </c>
      <c r="E12" s="363">
        <f t="shared" ref="E12:AP12" si="2">SUM(E13:E22)</f>
        <v>0</v>
      </c>
      <c r="F12" s="364">
        <f t="shared" si="2"/>
        <v>0</v>
      </c>
      <c r="G12" s="364">
        <f t="shared" si="2"/>
        <v>0</v>
      </c>
      <c r="H12" s="364">
        <f t="shared" si="2"/>
        <v>0</v>
      </c>
      <c r="I12" s="364">
        <f t="shared" si="2"/>
        <v>0</v>
      </c>
      <c r="J12" s="364">
        <f t="shared" si="2"/>
        <v>0</v>
      </c>
      <c r="K12" s="364">
        <f t="shared" si="2"/>
        <v>0</v>
      </c>
      <c r="L12" s="364">
        <f t="shared" si="2"/>
        <v>0</v>
      </c>
      <c r="M12" s="346">
        <f t="shared" si="2"/>
        <v>0</v>
      </c>
      <c r="N12" s="365">
        <f t="shared" si="2"/>
        <v>0</v>
      </c>
      <c r="O12" s="365">
        <f t="shared" si="2"/>
        <v>0</v>
      </c>
      <c r="P12" s="365">
        <f t="shared" si="2"/>
        <v>0</v>
      </c>
      <c r="Q12" s="348">
        <f t="shared" si="2"/>
        <v>0</v>
      </c>
      <c r="R12" s="366">
        <f t="shared" si="2"/>
        <v>0</v>
      </c>
      <c r="S12" s="367">
        <f t="shared" si="2"/>
        <v>0</v>
      </c>
      <c r="T12" s="367">
        <f t="shared" si="2"/>
        <v>0</v>
      </c>
      <c r="U12" s="367">
        <f t="shared" si="2"/>
        <v>0</v>
      </c>
      <c r="V12" s="367">
        <f t="shared" si="2"/>
        <v>0</v>
      </c>
      <c r="W12" s="346">
        <f t="shared" si="2"/>
        <v>0</v>
      </c>
      <c r="X12" s="366">
        <f t="shared" si="2"/>
        <v>0</v>
      </c>
      <c r="Y12" s="367">
        <f t="shared" si="2"/>
        <v>0</v>
      </c>
      <c r="Z12" s="367">
        <f t="shared" si="2"/>
        <v>0</v>
      </c>
      <c r="AA12" s="367">
        <f t="shared" si="2"/>
        <v>0</v>
      </c>
      <c r="AB12" s="367">
        <f t="shared" si="2"/>
        <v>0</v>
      </c>
      <c r="AC12" s="367">
        <f t="shared" si="2"/>
        <v>0</v>
      </c>
      <c r="AD12" s="367">
        <f t="shared" si="2"/>
        <v>0</v>
      </c>
      <c r="AE12" s="367">
        <f t="shared" si="2"/>
        <v>0</v>
      </c>
      <c r="AF12" s="367">
        <f t="shared" si="2"/>
        <v>0</v>
      </c>
      <c r="AG12" s="346">
        <f>SUM(AG13:AG22)</f>
        <v>0</v>
      </c>
      <c r="AH12" s="370">
        <f t="shared" si="2"/>
        <v>0</v>
      </c>
      <c r="AI12" s="351">
        <f t="shared" si="2"/>
        <v>0</v>
      </c>
      <c r="AJ12" s="363">
        <f t="shared" si="2"/>
        <v>0</v>
      </c>
      <c r="AK12" s="364">
        <f t="shared" si="2"/>
        <v>0</v>
      </c>
      <c r="AL12" s="364">
        <f t="shared" si="2"/>
        <v>0</v>
      </c>
      <c r="AM12" s="364">
        <f t="shared" si="2"/>
        <v>0</v>
      </c>
      <c r="AN12" s="364">
        <f t="shared" si="2"/>
        <v>0</v>
      </c>
      <c r="AO12" s="364">
        <f t="shared" si="2"/>
        <v>0</v>
      </c>
      <c r="AP12" s="346">
        <f t="shared" si="2"/>
        <v>0</v>
      </c>
      <c r="AQ12" s="365">
        <f>SUM(AQ13:AQ22)</f>
        <v>0</v>
      </c>
      <c r="AR12" s="370">
        <f>SUM(AR13:AR22)</f>
        <v>0</v>
      </c>
      <c r="AS12" s="365">
        <f>SUM(AS13:AS22)</f>
        <v>0</v>
      </c>
      <c r="AT12" s="352">
        <f>AI12+AP12+AQ12+AR12+AS12</f>
        <v>0</v>
      </c>
      <c r="AU12" s="368">
        <f t="shared" ref="AU12:AZ12" si="3">SUM(AU13:AU22)</f>
        <v>0</v>
      </c>
      <c r="AV12" s="369">
        <f t="shared" si="3"/>
        <v>0</v>
      </c>
      <c r="AW12" s="369">
        <f t="shared" si="3"/>
        <v>0</v>
      </c>
      <c r="AX12" s="346">
        <f>SUM(AX13:AX22)</f>
        <v>0</v>
      </c>
      <c r="AY12" s="365">
        <f t="shared" si="3"/>
        <v>0</v>
      </c>
      <c r="AZ12" s="365">
        <f t="shared" si="3"/>
        <v>0</v>
      </c>
      <c r="BA12" s="352">
        <f>AX12+AY12+AZ12</f>
        <v>0</v>
      </c>
      <c r="BB12" s="1563"/>
      <c r="BC12" s="352">
        <f t="shared" si="1"/>
        <v>0</v>
      </c>
    </row>
    <row r="13" spans="1:55" hidden="1" outlineLevel="2">
      <c r="A13" s="272" t="s">
        <v>318</v>
      </c>
      <c r="B13" s="515"/>
      <c r="C13" s="353"/>
      <c r="D13" s="1456"/>
      <c r="E13" s="344"/>
      <c r="F13" s="345"/>
      <c r="G13" s="345"/>
      <c r="H13" s="345"/>
      <c r="I13" s="345"/>
      <c r="J13" s="345"/>
      <c r="K13" s="345"/>
      <c r="L13" s="345"/>
      <c r="M13" s="346">
        <f t="shared" ref="M13:M22" si="4">SUM(E13:L13)</f>
        <v>0</v>
      </c>
      <c r="N13" s="347"/>
      <c r="O13" s="347"/>
      <c r="P13" s="347"/>
      <c r="Q13" s="348">
        <f>B13+C13+M13+N13+O13+P13+D13</f>
        <v>0</v>
      </c>
      <c r="R13" s="349"/>
      <c r="S13" s="350"/>
      <c r="T13" s="350"/>
      <c r="U13" s="350"/>
      <c r="V13" s="350"/>
      <c r="W13" s="346">
        <f t="shared" ref="W13:W22" si="5">SUM(R13:V13)</f>
        <v>0</v>
      </c>
      <c r="X13" s="349"/>
      <c r="Y13" s="350"/>
      <c r="Z13" s="350"/>
      <c r="AA13" s="350"/>
      <c r="AB13" s="350"/>
      <c r="AC13" s="350"/>
      <c r="AD13" s="350"/>
      <c r="AE13" s="350"/>
      <c r="AF13" s="350"/>
      <c r="AG13" s="346">
        <f t="shared" ref="AG13:AG22" si="6">SUM(X13:AF13)</f>
        <v>0</v>
      </c>
      <c r="AH13" s="355"/>
      <c r="AI13" s="351">
        <f>Q13+W13+AG13+AH13</f>
        <v>0</v>
      </c>
      <c r="AJ13" s="344"/>
      <c r="AK13" s="345"/>
      <c r="AL13" s="345"/>
      <c r="AM13" s="345"/>
      <c r="AN13" s="345"/>
      <c r="AO13" s="345"/>
      <c r="AP13" s="346">
        <f t="shared" ref="AP13:AP22" si="7">SUM(AJ13:AO13)</f>
        <v>0</v>
      </c>
      <c r="AQ13" s="347"/>
      <c r="AR13" s="355"/>
      <c r="AS13" s="347"/>
      <c r="AT13" s="352">
        <f t="shared" ref="AT13:AT22" si="8">AI13+AP13+AQ13+AR13+AS13</f>
        <v>0</v>
      </c>
      <c r="AU13" s="353"/>
      <c r="AV13" s="354"/>
      <c r="AW13" s="354"/>
      <c r="AX13" s="346">
        <f t="shared" ref="AX13:AX22" si="9">SUM(AU13:AW13)</f>
        <v>0</v>
      </c>
      <c r="AY13" s="347"/>
      <c r="AZ13" s="347"/>
      <c r="BA13" s="352">
        <f t="shared" ref="BA13:BA22" si="10">AX13+AY13+AZ13</f>
        <v>0</v>
      </c>
      <c r="BB13" s="1563"/>
      <c r="BC13" s="352">
        <f t="shared" si="1"/>
        <v>0</v>
      </c>
    </row>
    <row r="14" spans="1:55" hidden="1" outlineLevel="2">
      <c r="A14" s="272" t="s">
        <v>318</v>
      </c>
      <c r="B14" s="515"/>
      <c r="C14" s="353"/>
      <c r="D14" s="1456"/>
      <c r="E14" s="344"/>
      <c r="F14" s="345"/>
      <c r="G14" s="345"/>
      <c r="H14" s="345"/>
      <c r="I14" s="345"/>
      <c r="J14" s="345"/>
      <c r="K14" s="345"/>
      <c r="L14" s="345"/>
      <c r="M14" s="346">
        <f t="shared" si="4"/>
        <v>0</v>
      </c>
      <c r="N14" s="347"/>
      <c r="O14" s="347"/>
      <c r="P14" s="347"/>
      <c r="Q14" s="348">
        <f t="shared" ref="Q14:Q22" si="11">B14+C14+M14+N14+O14+P14+D14</f>
        <v>0</v>
      </c>
      <c r="R14" s="349"/>
      <c r="S14" s="350"/>
      <c r="T14" s="350"/>
      <c r="U14" s="350"/>
      <c r="V14" s="350"/>
      <c r="W14" s="346">
        <f t="shared" si="5"/>
        <v>0</v>
      </c>
      <c r="X14" s="349"/>
      <c r="Y14" s="350"/>
      <c r="Z14" s="350"/>
      <c r="AA14" s="350"/>
      <c r="AB14" s="350"/>
      <c r="AC14" s="350"/>
      <c r="AD14" s="350"/>
      <c r="AE14" s="350"/>
      <c r="AF14" s="350"/>
      <c r="AG14" s="346">
        <f t="shared" si="6"/>
        <v>0</v>
      </c>
      <c r="AH14" s="355"/>
      <c r="AI14" s="351">
        <f>Q14+W14+AG14+AH14</f>
        <v>0</v>
      </c>
      <c r="AJ14" s="344"/>
      <c r="AK14" s="345"/>
      <c r="AL14" s="345"/>
      <c r="AM14" s="345"/>
      <c r="AN14" s="345"/>
      <c r="AO14" s="345"/>
      <c r="AP14" s="346">
        <f t="shared" si="7"/>
        <v>0</v>
      </c>
      <c r="AQ14" s="347"/>
      <c r="AR14" s="355"/>
      <c r="AS14" s="347"/>
      <c r="AT14" s="352">
        <f t="shared" si="8"/>
        <v>0</v>
      </c>
      <c r="AU14" s="353"/>
      <c r="AV14" s="354"/>
      <c r="AW14" s="354"/>
      <c r="AX14" s="346">
        <f t="shared" si="9"/>
        <v>0</v>
      </c>
      <c r="AY14" s="347"/>
      <c r="AZ14" s="347"/>
      <c r="BA14" s="352">
        <f t="shared" si="10"/>
        <v>0</v>
      </c>
      <c r="BB14" s="1563"/>
      <c r="BC14" s="352">
        <f t="shared" si="1"/>
        <v>0</v>
      </c>
    </row>
    <row r="15" spans="1:55" hidden="1" outlineLevel="2">
      <c r="A15" s="272" t="s">
        <v>318</v>
      </c>
      <c r="B15" s="515"/>
      <c r="C15" s="353"/>
      <c r="D15" s="1456"/>
      <c r="E15" s="344"/>
      <c r="F15" s="345"/>
      <c r="G15" s="345"/>
      <c r="H15" s="345"/>
      <c r="I15" s="345"/>
      <c r="J15" s="345"/>
      <c r="K15" s="345"/>
      <c r="L15" s="345"/>
      <c r="M15" s="346">
        <f t="shared" si="4"/>
        <v>0</v>
      </c>
      <c r="N15" s="347"/>
      <c r="O15" s="347"/>
      <c r="P15" s="347"/>
      <c r="Q15" s="348">
        <f t="shared" si="11"/>
        <v>0</v>
      </c>
      <c r="R15" s="349"/>
      <c r="S15" s="350"/>
      <c r="T15" s="350"/>
      <c r="U15" s="350"/>
      <c r="V15" s="350"/>
      <c r="W15" s="346">
        <f t="shared" si="5"/>
        <v>0</v>
      </c>
      <c r="X15" s="349"/>
      <c r="Y15" s="350"/>
      <c r="Z15" s="350"/>
      <c r="AA15" s="350"/>
      <c r="AB15" s="350"/>
      <c r="AC15" s="350"/>
      <c r="AD15" s="350"/>
      <c r="AE15" s="350"/>
      <c r="AF15" s="350"/>
      <c r="AG15" s="346">
        <f t="shared" si="6"/>
        <v>0</v>
      </c>
      <c r="AH15" s="355"/>
      <c r="AI15" s="351">
        <f>Q15+W15+AG15+AH15</f>
        <v>0</v>
      </c>
      <c r="AJ15" s="344"/>
      <c r="AK15" s="345"/>
      <c r="AL15" s="345"/>
      <c r="AM15" s="345"/>
      <c r="AN15" s="345"/>
      <c r="AO15" s="345"/>
      <c r="AP15" s="346">
        <f t="shared" si="7"/>
        <v>0</v>
      </c>
      <c r="AQ15" s="347"/>
      <c r="AR15" s="355"/>
      <c r="AS15" s="347"/>
      <c r="AT15" s="352">
        <f t="shared" si="8"/>
        <v>0</v>
      </c>
      <c r="AU15" s="353"/>
      <c r="AV15" s="354"/>
      <c r="AW15" s="354"/>
      <c r="AX15" s="346">
        <f t="shared" si="9"/>
        <v>0</v>
      </c>
      <c r="AY15" s="347"/>
      <c r="AZ15" s="347"/>
      <c r="BA15" s="352">
        <f t="shared" si="10"/>
        <v>0</v>
      </c>
      <c r="BB15" s="1563"/>
      <c r="BC15" s="352">
        <f t="shared" si="1"/>
        <v>0</v>
      </c>
    </row>
    <row r="16" spans="1:55" hidden="1" outlineLevel="2">
      <c r="A16" s="272" t="s">
        <v>318</v>
      </c>
      <c r="B16" s="515"/>
      <c r="C16" s="353"/>
      <c r="D16" s="1456"/>
      <c r="E16" s="344"/>
      <c r="F16" s="345"/>
      <c r="G16" s="345"/>
      <c r="H16" s="345"/>
      <c r="I16" s="345"/>
      <c r="J16" s="345"/>
      <c r="K16" s="345"/>
      <c r="L16" s="345"/>
      <c r="M16" s="346">
        <f t="shared" si="4"/>
        <v>0</v>
      </c>
      <c r="N16" s="347"/>
      <c r="O16" s="347"/>
      <c r="P16" s="347"/>
      <c r="Q16" s="348">
        <f t="shared" si="11"/>
        <v>0</v>
      </c>
      <c r="R16" s="349"/>
      <c r="S16" s="350"/>
      <c r="T16" s="350"/>
      <c r="U16" s="350"/>
      <c r="V16" s="350"/>
      <c r="W16" s="346">
        <f t="shared" si="5"/>
        <v>0</v>
      </c>
      <c r="X16" s="349"/>
      <c r="Y16" s="350"/>
      <c r="Z16" s="350"/>
      <c r="AA16" s="350"/>
      <c r="AB16" s="350"/>
      <c r="AC16" s="350"/>
      <c r="AD16" s="350"/>
      <c r="AE16" s="350"/>
      <c r="AF16" s="350"/>
      <c r="AG16" s="346">
        <f t="shared" si="6"/>
        <v>0</v>
      </c>
      <c r="AH16" s="355"/>
      <c r="AI16" s="351">
        <f>Q16+W16+AG16+AH16</f>
        <v>0</v>
      </c>
      <c r="AJ16" s="344"/>
      <c r="AK16" s="345"/>
      <c r="AL16" s="345"/>
      <c r="AM16" s="345"/>
      <c r="AN16" s="345"/>
      <c r="AO16" s="345"/>
      <c r="AP16" s="346">
        <f t="shared" si="7"/>
        <v>0</v>
      </c>
      <c r="AQ16" s="347"/>
      <c r="AR16" s="355"/>
      <c r="AS16" s="347"/>
      <c r="AT16" s="352">
        <f t="shared" si="8"/>
        <v>0</v>
      </c>
      <c r="AU16" s="353"/>
      <c r="AV16" s="354"/>
      <c r="AW16" s="354"/>
      <c r="AX16" s="346">
        <f t="shared" si="9"/>
        <v>0</v>
      </c>
      <c r="AY16" s="347"/>
      <c r="AZ16" s="347"/>
      <c r="BA16" s="352">
        <f t="shared" si="10"/>
        <v>0</v>
      </c>
      <c r="BB16" s="1563"/>
      <c r="BC16" s="352">
        <f t="shared" si="1"/>
        <v>0</v>
      </c>
    </row>
    <row r="17" spans="1:56" hidden="1" outlineLevel="2">
      <c r="A17" s="272" t="s">
        <v>318</v>
      </c>
      <c r="B17" s="515"/>
      <c r="C17" s="353"/>
      <c r="D17" s="1456"/>
      <c r="E17" s="344"/>
      <c r="F17" s="345"/>
      <c r="G17" s="345"/>
      <c r="H17" s="345"/>
      <c r="I17" s="345"/>
      <c r="J17" s="345"/>
      <c r="K17" s="345"/>
      <c r="L17" s="345"/>
      <c r="M17" s="346">
        <f t="shared" si="4"/>
        <v>0</v>
      </c>
      <c r="N17" s="347"/>
      <c r="O17" s="347"/>
      <c r="P17" s="347"/>
      <c r="Q17" s="348">
        <f t="shared" si="11"/>
        <v>0</v>
      </c>
      <c r="R17" s="349"/>
      <c r="S17" s="350"/>
      <c r="T17" s="350"/>
      <c r="U17" s="350"/>
      <c r="V17" s="350"/>
      <c r="W17" s="346">
        <f t="shared" si="5"/>
        <v>0</v>
      </c>
      <c r="X17" s="349"/>
      <c r="Y17" s="350"/>
      <c r="Z17" s="350"/>
      <c r="AA17" s="350"/>
      <c r="AB17" s="350"/>
      <c r="AC17" s="350"/>
      <c r="AD17" s="350"/>
      <c r="AE17" s="350"/>
      <c r="AF17" s="350"/>
      <c r="AG17" s="346">
        <f t="shared" si="6"/>
        <v>0</v>
      </c>
      <c r="AH17" s="355"/>
      <c r="AI17" s="351">
        <f t="shared" ref="AI17:AI22" si="12">Q17+W17+AG17+AH17</f>
        <v>0</v>
      </c>
      <c r="AJ17" s="344"/>
      <c r="AK17" s="345"/>
      <c r="AL17" s="345"/>
      <c r="AM17" s="345"/>
      <c r="AN17" s="345"/>
      <c r="AO17" s="345"/>
      <c r="AP17" s="346">
        <f t="shared" si="7"/>
        <v>0</v>
      </c>
      <c r="AQ17" s="347"/>
      <c r="AR17" s="355"/>
      <c r="AS17" s="347"/>
      <c r="AT17" s="352">
        <f t="shared" si="8"/>
        <v>0</v>
      </c>
      <c r="AU17" s="353"/>
      <c r="AV17" s="354"/>
      <c r="AW17" s="354"/>
      <c r="AX17" s="346">
        <f t="shared" si="9"/>
        <v>0</v>
      </c>
      <c r="AY17" s="347"/>
      <c r="AZ17" s="347"/>
      <c r="BA17" s="352">
        <f t="shared" si="10"/>
        <v>0</v>
      </c>
      <c r="BB17" s="1563"/>
      <c r="BC17" s="352">
        <f t="shared" si="1"/>
        <v>0</v>
      </c>
    </row>
    <row r="18" spans="1:56" hidden="1" outlineLevel="2">
      <c r="A18" s="272" t="s">
        <v>318</v>
      </c>
      <c r="B18" s="515"/>
      <c r="C18" s="353"/>
      <c r="D18" s="1456"/>
      <c r="E18" s="344"/>
      <c r="F18" s="345"/>
      <c r="G18" s="345"/>
      <c r="H18" s="345"/>
      <c r="I18" s="345"/>
      <c r="J18" s="345"/>
      <c r="K18" s="345"/>
      <c r="L18" s="345"/>
      <c r="M18" s="346">
        <f t="shared" si="4"/>
        <v>0</v>
      </c>
      <c r="N18" s="347"/>
      <c r="O18" s="347"/>
      <c r="P18" s="347"/>
      <c r="Q18" s="348">
        <f>B18+C18+M18+N18+O18+P18+D18</f>
        <v>0</v>
      </c>
      <c r="R18" s="349"/>
      <c r="S18" s="350"/>
      <c r="T18" s="350"/>
      <c r="U18" s="350"/>
      <c r="V18" s="350"/>
      <c r="W18" s="346">
        <f t="shared" si="5"/>
        <v>0</v>
      </c>
      <c r="X18" s="349"/>
      <c r="Y18" s="350"/>
      <c r="Z18" s="350"/>
      <c r="AA18" s="350"/>
      <c r="AB18" s="350"/>
      <c r="AC18" s="350"/>
      <c r="AD18" s="350"/>
      <c r="AE18" s="350"/>
      <c r="AF18" s="350"/>
      <c r="AG18" s="346">
        <f t="shared" si="6"/>
        <v>0</v>
      </c>
      <c r="AH18" s="355"/>
      <c r="AI18" s="351">
        <f t="shared" si="12"/>
        <v>0</v>
      </c>
      <c r="AJ18" s="344"/>
      <c r="AK18" s="345"/>
      <c r="AL18" s="345"/>
      <c r="AM18" s="345"/>
      <c r="AN18" s="345"/>
      <c r="AO18" s="345"/>
      <c r="AP18" s="346">
        <f t="shared" si="7"/>
        <v>0</v>
      </c>
      <c r="AQ18" s="347"/>
      <c r="AR18" s="355"/>
      <c r="AS18" s="347"/>
      <c r="AT18" s="352">
        <f t="shared" si="8"/>
        <v>0</v>
      </c>
      <c r="AU18" s="353"/>
      <c r="AV18" s="354"/>
      <c r="AW18" s="354"/>
      <c r="AX18" s="346">
        <f t="shared" si="9"/>
        <v>0</v>
      </c>
      <c r="AY18" s="347"/>
      <c r="AZ18" s="347"/>
      <c r="BA18" s="352">
        <f t="shared" si="10"/>
        <v>0</v>
      </c>
      <c r="BB18" s="1563"/>
      <c r="BC18" s="352">
        <f t="shared" si="1"/>
        <v>0</v>
      </c>
    </row>
    <row r="19" spans="1:56" hidden="1" outlineLevel="2">
      <c r="A19" s="272" t="s">
        <v>318</v>
      </c>
      <c r="B19" s="515"/>
      <c r="C19" s="353"/>
      <c r="D19" s="1456"/>
      <c r="E19" s="344"/>
      <c r="F19" s="345"/>
      <c r="G19" s="345"/>
      <c r="H19" s="345"/>
      <c r="I19" s="345"/>
      <c r="J19" s="345"/>
      <c r="K19" s="345"/>
      <c r="L19" s="345"/>
      <c r="M19" s="346">
        <f t="shared" si="4"/>
        <v>0</v>
      </c>
      <c r="N19" s="347"/>
      <c r="O19" s="347"/>
      <c r="P19" s="347"/>
      <c r="Q19" s="348">
        <f t="shared" si="11"/>
        <v>0</v>
      </c>
      <c r="R19" s="349"/>
      <c r="S19" s="350"/>
      <c r="T19" s="350"/>
      <c r="U19" s="350"/>
      <c r="V19" s="350"/>
      <c r="W19" s="346">
        <f t="shared" si="5"/>
        <v>0</v>
      </c>
      <c r="X19" s="349"/>
      <c r="Y19" s="350"/>
      <c r="Z19" s="350"/>
      <c r="AA19" s="350"/>
      <c r="AB19" s="350"/>
      <c r="AC19" s="350"/>
      <c r="AD19" s="350"/>
      <c r="AE19" s="350"/>
      <c r="AF19" s="350"/>
      <c r="AG19" s="346">
        <f t="shared" si="6"/>
        <v>0</v>
      </c>
      <c r="AH19" s="355"/>
      <c r="AI19" s="351">
        <f t="shared" si="12"/>
        <v>0</v>
      </c>
      <c r="AJ19" s="344"/>
      <c r="AK19" s="345"/>
      <c r="AL19" s="345"/>
      <c r="AM19" s="345"/>
      <c r="AN19" s="345"/>
      <c r="AO19" s="345"/>
      <c r="AP19" s="346">
        <f t="shared" si="7"/>
        <v>0</v>
      </c>
      <c r="AQ19" s="347"/>
      <c r="AR19" s="355"/>
      <c r="AS19" s="347"/>
      <c r="AT19" s="352">
        <f t="shared" si="8"/>
        <v>0</v>
      </c>
      <c r="AU19" s="353"/>
      <c r="AV19" s="354"/>
      <c r="AW19" s="354"/>
      <c r="AX19" s="346">
        <f t="shared" si="9"/>
        <v>0</v>
      </c>
      <c r="AY19" s="347"/>
      <c r="AZ19" s="347"/>
      <c r="BA19" s="352">
        <f t="shared" si="10"/>
        <v>0</v>
      </c>
      <c r="BB19" s="1563"/>
      <c r="BC19" s="352">
        <f t="shared" si="1"/>
        <v>0</v>
      </c>
    </row>
    <row r="20" spans="1:56" hidden="1" outlineLevel="2">
      <c r="A20" s="272" t="s">
        <v>318</v>
      </c>
      <c r="B20" s="515"/>
      <c r="C20" s="353"/>
      <c r="D20" s="1456"/>
      <c r="E20" s="344"/>
      <c r="F20" s="345"/>
      <c r="G20" s="345"/>
      <c r="H20" s="345"/>
      <c r="I20" s="345"/>
      <c r="J20" s="345"/>
      <c r="K20" s="345"/>
      <c r="L20" s="345"/>
      <c r="M20" s="346">
        <f t="shared" si="4"/>
        <v>0</v>
      </c>
      <c r="N20" s="347"/>
      <c r="O20" s="347"/>
      <c r="P20" s="347"/>
      <c r="Q20" s="348">
        <f t="shared" si="11"/>
        <v>0</v>
      </c>
      <c r="R20" s="349"/>
      <c r="S20" s="350"/>
      <c r="T20" s="350"/>
      <c r="U20" s="350"/>
      <c r="V20" s="350"/>
      <c r="W20" s="346">
        <f t="shared" si="5"/>
        <v>0</v>
      </c>
      <c r="X20" s="349"/>
      <c r="Y20" s="350"/>
      <c r="Z20" s="350"/>
      <c r="AA20" s="350"/>
      <c r="AB20" s="350"/>
      <c r="AC20" s="350"/>
      <c r="AD20" s="350"/>
      <c r="AE20" s="350"/>
      <c r="AF20" s="350"/>
      <c r="AG20" s="346">
        <f t="shared" si="6"/>
        <v>0</v>
      </c>
      <c r="AH20" s="355"/>
      <c r="AI20" s="351">
        <f t="shared" si="12"/>
        <v>0</v>
      </c>
      <c r="AJ20" s="344"/>
      <c r="AK20" s="345"/>
      <c r="AL20" s="345"/>
      <c r="AM20" s="345"/>
      <c r="AN20" s="345"/>
      <c r="AO20" s="345"/>
      <c r="AP20" s="346">
        <f t="shared" si="7"/>
        <v>0</v>
      </c>
      <c r="AQ20" s="347"/>
      <c r="AR20" s="355"/>
      <c r="AS20" s="347"/>
      <c r="AT20" s="352">
        <f t="shared" si="8"/>
        <v>0</v>
      </c>
      <c r="AU20" s="353"/>
      <c r="AV20" s="354"/>
      <c r="AW20" s="354"/>
      <c r="AX20" s="346">
        <f t="shared" si="9"/>
        <v>0</v>
      </c>
      <c r="AY20" s="347"/>
      <c r="AZ20" s="347"/>
      <c r="BA20" s="352">
        <f t="shared" si="10"/>
        <v>0</v>
      </c>
      <c r="BB20" s="1563"/>
      <c r="BC20" s="352">
        <f t="shared" si="1"/>
        <v>0</v>
      </c>
      <c r="BD20" s="498"/>
    </row>
    <row r="21" spans="1:56" hidden="1" outlineLevel="2">
      <c r="A21" s="272" t="s">
        <v>318</v>
      </c>
      <c r="B21" s="515"/>
      <c r="C21" s="353"/>
      <c r="D21" s="1456"/>
      <c r="E21" s="344"/>
      <c r="F21" s="345"/>
      <c r="G21" s="345"/>
      <c r="H21" s="345"/>
      <c r="I21" s="345"/>
      <c r="J21" s="345"/>
      <c r="K21" s="345"/>
      <c r="L21" s="345"/>
      <c r="M21" s="346">
        <f t="shared" si="4"/>
        <v>0</v>
      </c>
      <c r="N21" s="347"/>
      <c r="O21" s="347"/>
      <c r="P21" s="347"/>
      <c r="Q21" s="348">
        <f t="shared" si="11"/>
        <v>0</v>
      </c>
      <c r="R21" s="349"/>
      <c r="S21" s="350"/>
      <c r="T21" s="350"/>
      <c r="U21" s="350"/>
      <c r="V21" s="350"/>
      <c r="W21" s="346">
        <f t="shared" si="5"/>
        <v>0</v>
      </c>
      <c r="X21" s="349"/>
      <c r="Y21" s="350"/>
      <c r="Z21" s="350"/>
      <c r="AA21" s="350"/>
      <c r="AB21" s="350"/>
      <c r="AC21" s="350"/>
      <c r="AD21" s="350"/>
      <c r="AE21" s="350"/>
      <c r="AF21" s="350"/>
      <c r="AG21" s="346">
        <f t="shared" si="6"/>
        <v>0</v>
      </c>
      <c r="AH21" s="355"/>
      <c r="AI21" s="351">
        <f t="shared" si="12"/>
        <v>0</v>
      </c>
      <c r="AJ21" s="344"/>
      <c r="AK21" s="345"/>
      <c r="AL21" s="345"/>
      <c r="AM21" s="345"/>
      <c r="AN21" s="345"/>
      <c r="AO21" s="345"/>
      <c r="AP21" s="346">
        <f t="shared" si="7"/>
        <v>0</v>
      </c>
      <c r="AQ21" s="347"/>
      <c r="AR21" s="355"/>
      <c r="AS21" s="347"/>
      <c r="AT21" s="352">
        <f t="shared" si="8"/>
        <v>0</v>
      </c>
      <c r="AU21" s="353"/>
      <c r="AV21" s="354"/>
      <c r="AW21" s="354"/>
      <c r="AX21" s="346">
        <f t="shared" si="9"/>
        <v>0</v>
      </c>
      <c r="AY21" s="347"/>
      <c r="AZ21" s="347"/>
      <c r="BA21" s="352">
        <f t="shared" si="10"/>
        <v>0</v>
      </c>
      <c r="BB21" s="1563"/>
      <c r="BC21" s="352">
        <f t="shared" si="1"/>
        <v>0</v>
      </c>
      <c r="BD21" s="499"/>
    </row>
    <row r="22" spans="1:56" hidden="1" outlineLevel="2">
      <c r="A22" s="272" t="s">
        <v>318</v>
      </c>
      <c r="B22" s="515"/>
      <c r="C22" s="353"/>
      <c r="D22" s="1456"/>
      <c r="E22" s="344"/>
      <c r="F22" s="345"/>
      <c r="G22" s="345"/>
      <c r="H22" s="345"/>
      <c r="I22" s="345"/>
      <c r="J22" s="345"/>
      <c r="K22" s="345"/>
      <c r="L22" s="345"/>
      <c r="M22" s="346">
        <f t="shared" si="4"/>
        <v>0</v>
      </c>
      <c r="N22" s="347"/>
      <c r="O22" s="347"/>
      <c r="P22" s="347"/>
      <c r="Q22" s="348">
        <f t="shared" si="11"/>
        <v>0</v>
      </c>
      <c r="R22" s="349"/>
      <c r="S22" s="350"/>
      <c r="T22" s="350"/>
      <c r="U22" s="350"/>
      <c r="V22" s="350"/>
      <c r="W22" s="346">
        <f t="shared" si="5"/>
        <v>0</v>
      </c>
      <c r="X22" s="349"/>
      <c r="Y22" s="350"/>
      <c r="Z22" s="350"/>
      <c r="AA22" s="350"/>
      <c r="AB22" s="350"/>
      <c r="AC22" s="350"/>
      <c r="AD22" s="350"/>
      <c r="AE22" s="350"/>
      <c r="AF22" s="350"/>
      <c r="AG22" s="346">
        <f t="shared" si="6"/>
        <v>0</v>
      </c>
      <c r="AH22" s="355"/>
      <c r="AI22" s="351">
        <f t="shared" si="12"/>
        <v>0</v>
      </c>
      <c r="AJ22" s="344"/>
      <c r="AK22" s="345"/>
      <c r="AL22" s="345"/>
      <c r="AM22" s="345"/>
      <c r="AN22" s="345"/>
      <c r="AO22" s="345"/>
      <c r="AP22" s="346">
        <f t="shared" si="7"/>
        <v>0</v>
      </c>
      <c r="AQ22" s="347"/>
      <c r="AR22" s="355"/>
      <c r="AS22" s="347"/>
      <c r="AT22" s="352">
        <f t="shared" si="8"/>
        <v>0</v>
      </c>
      <c r="AU22" s="353"/>
      <c r="AV22" s="354"/>
      <c r="AW22" s="354"/>
      <c r="AX22" s="346">
        <f t="shared" si="9"/>
        <v>0</v>
      </c>
      <c r="AY22" s="347"/>
      <c r="AZ22" s="347"/>
      <c r="BA22" s="352">
        <f t="shared" si="10"/>
        <v>0</v>
      </c>
      <c r="BB22" s="1563"/>
      <c r="BC22" s="352">
        <f t="shared" si="1"/>
        <v>0</v>
      </c>
      <c r="BD22" s="498"/>
    </row>
    <row r="23" spans="1:56" s="509" customFormat="1" collapsed="1">
      <c r="A23" s="495"/>
      <c r="B23" s="506"/>
      <c r="C23" s="502"/>
      <c r="D23" s="503"/>
      <c r="E23" s="501"/>
      <c r="F23" s="502"/>
      <c r="G23" s="502"/>
      <c r="H23" s="502"/>
      <c r="I23" s="502"/>
      <c r="J23" s="502"/>
      <c r="K23" s="502"/>
      <c r="L23" s="502"/>
      <c r="M23" s="503"/>
      <c r="N23" s="504"/>
      <c r="O23" s="504"/>
      <c r="P23" s="504"/>
      <c r="Q23" s="503"/>
      <c r="R23" s="501"/>
      <c r="S23" s="502"/>
      <c r="T23" s="502"/>
      <c r="U23" s="505"/>
      <c r="V23" s="502"/>
      <c r="W23" s="500"/>
      <c r="X23" s="502"/>
      <c r="Y23" s="502"/>
      <c r="Z23" s="502"/>
      <c r="AA23" s="502"/>
      <c r="AB23" s="502"/>
      <c r="AC23" s="502"/>
      <c r="AD23" s="502"/>
      <c r="AE23" s="502"/>
      <c r="AF23" s="502"/>
      <c r="AG23" s="500"/>
      <c r="AH23" s="506"/>
      <c r="AI23" s="504"/>
      <c r="AJ23" s="501"/>
      <c r="AK23" s="502"/>
      <c r="AL23" s="502"/>
      <c r="AM23" s="502"/>
      <c r="AN23" s="502"/>
      <c r="AO23" s="502"/>
      <c r="AP23" s="500"/>
      <c r="AQ23" s="504"/>
      <c r="AR23" s="506"/>
      <c r="AS23" s="504"/>
      <c r="AT23" s="507"/>
      <c r="AU23" s="502"/>
      <c r="AV23" s="505"/>
      <c r="AW23" s="505"/>
      <c r="AX23" s="500"/>
      <c r="AY23" s="504"/>
      <c r="AZ23" s="504"/>
      <c r="BA23" s="507"/>
      <c r="BB23" s="508"/>
      <c r="BC23" s="507"/>
    </row>
    <row r="24" spans="1:56">
      <c r="A24" s="495" t="s">
        <v>59</v>
      </c>
      <c r="B24" s="497">
        <f>SUM(B25:B26)</f>
        <v>0</v>
      </c>
      <c r="C24" s="364">
        <f>SUM(C25:C26)</f>
        <v>0</v>
      </c>
      <c r="D24" s="348">
        <f t="shared" ref="D24:BC24" si="13">SUM(D25:D26)</f>
        <v>0</v>
      </c>
      <c r="E24" s="363">
        <f t="shared" si="13"/>
        <v>0</v>
      </c>
      <c r="F24" s="364">
        <f t="shared" si="13"/>
        <v>0</v>
      </c>
      <c r="G24" s="364">
        <f t="shared" si="13"/>
        <v>0</v>
      </c>
      <c r="H24" s="364">
        <f t="shared" si="13"/>
        <v>0</v>
      </c>
      <c r="I24" s="364">
        <f t="shared" si="13"/>
        <v>0</v>
      </c>
      <c r="J24" s="364">
        <f t="shared" si="13"/>
        <v>0</v>
      </c>
      <c r="K24" s="364">
        <f t="shared" si="13"/>
        <v>0</v>
      </c>
      <c r="L24" s="364">
        <f t="shared" si="13"/>
        <v>0</v>
      </c>
      <c r="M24" s="348">
        <f t="shared" si="13"/>
        <v>0</v>
      </c>
      <c r="N24" s="351">
        <f t="shared" si="13"/>
        <v>0</v>
      </c>
      <c r="O24" s="351">
        <f t="shared" si="13"/>
        <v>0</v>
      </c>
      <c r="P24" s="351">
        <f t="shared" si="13"/>
        <v>0</v>
      </c>
      <c r="Q24" s="348">
        <f>SUM(Q25:Q26)</f>
        <v>0</v>
      </c>
      <c r="R24" s="363">
        <f t="shared" si="13"/>
        <v>0</v>
      </c>
      <c r="S24" s="364">
        <f t="shared" si="13"/>
        <v>0</v>
      </c>
      <c r="T24" s="364">
        <f t="shared" si="13"/>
        <v>0</v>
      </c>
      <c r="U24" s="496">
        <f t="shared" si="13"/>
        <v>0</v>
      </c>
      <c r="V24" s="364">
        <f t="shared" si="13"/>
        <v>0</v>
      </c>
      <c r="W24" s="346">
        <f t="shared" si="13"/>
        <v>0</v>
      </c>
      <c r="X24" s="364">
        <f t="shared" si="13"/>
        <v>0</v>
      </c>
      <c r="Y24" s="364">
        <f t="shared" si="13"/>
        <v>0</v>
      </c>
      <c r="Z24" s="364">
        <f t="shared" si="13"/>
        <v>0</v>
      </c>
      <c r="AA24" s="364">
        <f t="shared" si="13"/>
        <v>0</v>
      </c>
      <c r="AB24" s="364">
        <f t="shared" si="13"/>
        <v>0</v>
      </c>
      <c r="AC24" s="364">
        <f t="shared" si="13"/>
        <v>0</v>
      </c>
      <c r="AD24" s="364">
        <f t="shared" si="13"/>
        <v>0</v>
      </c>
      <c r="AE24" s="364">
        <f t="shared" si="13"/>
        <v>0</v>
      </c>
      <c r="AF24" s="364">
        <f t="shared" si="13"/>
        <v>0</v>
      </c>
      <c r="AG24" s="346">
        <f t="shared" si="13"/>
        <v>0</v>
      </c>
      <c r="AH24" s="497">
        <f t="shared" si="13"/>
        <v>0</v>
      </c>
      <c r="AI24" s="351">
        <f t="shared" si="13"/>
        <v>0</v>
      </c>
      <c r="AJ24" s="363">
        <f t="shared" si="13"/>
        <v>0</v>
      </c>
      <c r="AK24" s="364">
        <f t="shared" si="13"/>
        <v>0</v>
      </c>
      <c r="AL24" s="364">
        <f t="shared" si="13"/>
        <v>0</v>
      </c>
      <c r="AM24" s="364">
        <f t="shared" si="13"/>
        <v>0</v>
      </c>
      <c r="AN24" s="364">
        <f t="shared" si="13"/>
        <v>0</v>
      </c>
      <c r="AO24" s="364">
        <f t="shared" si="13"/>
        <v>0</v>
      </c>
      <c r="AP24" s="346">
        <f t="shared" si="13"/>
        <v>0</v>
      </c>
      <c r="AQ24" s="351">
        <f t="shared" si="13"/>
        <v>0</v>
      </c>
      <c r="AR24" s="497">
        <f t="shared" si="13"/>
        <v>0</v>
      </c>
      <c r="AS24" s="351">
        <f t="shared" si="13"/>
        <v>0</v>
      </c>
      <c r="AT24" s="352">
        <f t="shared" si="13"/>
        <v>0</v>
      </c>
      <c r="AU24" s="364">
        <f t="shared" si="13"/>
        <v>0</v>
      </c>
      <c r="AV24" s="496">
        <f t="shared" si="13"/>
        <v>0</v>
      </c>
      <c r="AW24" s="496">
        <f t="shared" si="13"/>
        <v>0</v>
      </c>
      <c r="AX24" s="346">
        <f>SUM(AX25:AX26)</f>
        <v>0</v>
      </c>
      <c r="AY24" s="351">
        <f t="shared" si="13"/>
        <v>0</v>
      </c>
      <c r="AZ24" s="351">
        <f t="shared" si="13"/>
        <v>0</v>
      </c>
      <c r="BA24" s="352">
        <f>SUM(BA25:BA26)</f>
        <v>0</v>
      </c>
      <c r="BB24" s="351">
        <f>SUM(BB25:BB26)</f>
        <v>0</v>
      </c>
      <c r="BC24" s="352">
        <f t="shared" si="13"/>
        <v>0</v>
      </c>
    </row>
    <row r="25" spans="1:56" hidden="1" outlineLevel="1">
      <c r="A25" s="272" t="s">
        <v>438</v>
      </c>
      <c r="B25" s="515"/>
      <c r="C25" s="353"/>
      <c r="D25" s="1456"/>
      <c r="E25" s="344"/>
      <c r="F25" s="345"/>
      <c r="G25" s="345"/>
      <c r="H25" s="345"/>
      <c r="I25" s="345"/>
      <c r="J25" s="345"/>
      <c r="K25" s="345"/>
      <c r="L25" s="345"/>
      <c r="M25" s="346">
        <f>SUM(E25:L25)</f>
        <v>0</v>
      </c>
      <c r="N25" s="347"/>
      <c r="O25" s="347"/>
      <c r="P25" s="347"/>
      <c r="Q25" s="348">
        <f t="shared" ref="Q25:Q57" si="14">B25+C25+M25+N25+O25+P25+D25</f>
        <v>0</v>
      </c>
      <c r="R25" s="349"/>
      <c r="S25" s="350"/>
      <c r="T25" s="350"/>
      <c r="U25" s="350"/>
      <c r="V25" s="350"/>
      <c r="W25" s="346">
        <f>SUM(R25:V25)</f>
        <v>0</v>
      </c>
      <c r="X25" s="349"/>
      <c r="Y25" s="350"/>
      <c r="Z25" s="350"/>
      <c r="AA25" s="350"/>
      <c r="AB25" s="350"/>
      <c r="AC25" s="350"/>
      <c r="AD25" s="350"/>
      <c r="AE25" s="350"/>
      <c r="AF25" s="350"/>
      <c r="AG25" s="346">
        <f>SUM(X25:AF25)</f>
        <v>0</v>
      </c>
      <c r="AH25" s="355"/>
      <c r="AI25" s="351">
        <f>Q25+W25+AG25+AH25</f>
        <v>0</v>
      </c>
      <c r="AJ25" s="344"/>
      <c r="AK25" s="345"/>
      <c r="AL25" s="345"/>
      <c r="AM25" s="345"/>
      <c r="AN25" s="345"/>
      <c r="AO25" s="345"/>
      <c r="AP25" s="346">
        <f>SUM(AJ25:AO25)</f>
        <v>0</v>
      </c>
      <c r="AQ25" s="347"/>
      <c r="AR25" s="355"/>
      <c r="AS25" s="347"/>
      <c r="AT25" s="352">
        <f>AI25+AP25+AQ25+AR25+AS25</f>
        <v>0</v>
      </c>
      <c r="AU25" s="353"/>
      <c r="AV25" s="354"/>
      <c r="AW25" s="354"/>
      <c r="AX25" s="346">
        <f>SUM(AU25:AW25)</f>
        <v>0</v>
      </c>
      <c r="AY25" s="347"/>
      <c r="AZ25" s="347"/>
      <c r="BA25" s="352">
        <f>AX25+AY25+AZ25</f>
        <v>0</v>
      </c>
      <c r="BB25" s="347"/>
      <c r="BC25" s="352">
        <f t="shared" ref="BC25:BC31" si="15">BA25+AT25+BB25</f>
        <v>0</v>
      </c>
    </row>
    <row r="26" spans="1:56" hidden="1" outlineLevel="1">
      <c r="A26" s="272" t="s">
        <v>439</v>
      </c>
      <c r="B26" s="1450">
        <f>SUM(B27:B36)</f>
        <v>0</v>
      </c>
      <c r="C26" s="368">
        <f>SUM(C27:C36)</f>
        <v>0</v>
      </c>
      <c r="D26" s="1449">
        <f>SUM(D27:D36)</f>
        <v>0</v>
      </c>
      <c r="E26" s="363">
        <f t="shared" ref="E26:AP26" si="16">SUM(E27:E36)</f>
        <v>0</v>
      </c>
      <c r="F26" s="364">
        <f t="shared" si="16"/>
        <v>0</v>
      </c>
      <c r="G26" s="364">
        <f t="shared" si="16"/>
        <v>0</v>
      </c>
      <c r="H26" s="364">
        <f t="shared" si="16"/>
        <v>0</v>
      </c>
      <c r="I26" s="364">
        <f t="shared" si="16"/>
        <v>0</v>
      </c>
      <c r="J26" s="364">
        <f t="shared" si="16"/>
        <v>0</v>
      </c>
      <c r="K26" s="364">
        <f t="shared" si="16"/>
        <v>0</v>
      </c>
      <c r="L26" s="364">
        <f t="shared" si="16"/>
        <v>0</v>
      </c>
      <c r="M26" s="346">
        <f t="shared" si="16"/>
        <v>0</v>
      </c>
      <c r="N26" s="365">
        <f t="shared" si="16"/>
        <v>0</v>
      </c>
      <c r="O26" s="365">
        <f t="shared" si="16"/>
        <v>0</v>
      </c>
      <c r="P26" s="365">
        <f t="shared" si="16"/>
        <v>0</v>
      </c>
      <c r="Q26" s="348">
        <f>SUM(Q27:Q36)</f>
        <v>0</v>
      </c>
      <c r="R26" s="366">
        <f t="shared" si="16"/>
        <v>0</v>
      </c>
      <c r="S26" s="367">
        <f t="shared" si="16"/>
        <v>0</v>
      </c>
      <c r="T26" s="367">
        <f t="shared" si="16"/>
        <v>0</v>
      </c>
      <c r="U26" s="367">
        <f t="shared" si="16"/>
        <v>0</v>
      </c>
      <c r="V26" s="367">
        <f t="shared" si="16"/>
        <v>0</v>
      </c>
      <c r="W26" s="346">
        <f t="shared" si="16"/>
        <v>0</v>
      </c>
      <c r="X26" s="366">
        <f t="shared" si="16"/>
        <v>0</v>
      </c>
      <c r="Y26" s="367">
        <f t="shared" si="16"/>
        <v>0</v>
      </c>
      <c r="Z26" s="367">
        <f t="shared" si="16"/>
        <v>0</v>
      </c>
      <c r="AA26" s="367">
        <f t="shared" si="16"/>
        <v>0</v>
      </c>
      <c r="AB26" s="367">
        <f t="shared" si="16"/>
        <v>0</v>
      </c>
      <c r="AC26" s="367">
        <f t="shared" si="16"/>
        <v>0</v>
      </c>
      <c r="AD26" s="367">
        <f t="shared" si="16"/>
        <v>0</v>
      </c>
      <c r="AE26" s="367">
        <f t="shared" si="16"/>
        <v>0</v>
      </c>
      <c r="AF26" s="367">
        <f t="shared" si="16"/>
        <v>0</v>
      </c>
      <c r="AG26" s="346">
        <f t="shared" si="16"/>
        <v>0</v>
      </c>
      <c r="AH26" s="370">
        <f t="shared" si="16"/>
        <v>0</v>
      </c>
      <c r="AI26" s="351">
        <f t="shared" si="16"/>
        <v>0</v>
      </c>
      <c r="AJ26" s="363">
        <f t="shared" si="16"/>
        <v>0</v>
      </c>
      <c r="AK26" s="364">
        <f t="shared" si="16"/>
        <v>0</v>
      </c>
      <c r="AL26" s="364">
        <f t="shared" si="16"/>
        <v>0</v>
      </c>
      <c r="AM26" s="364">
        <f t="shared" si="16"/>
        <v>0</v>
      </c>
      <c r="AN26" s="364">
        <f t="shared" si="16"/>
        <v>0</v>
      </c>
      <c r="AO26" s="364">
        <f t="shared" si="16"/>
        <v>0</v>
      </c>
      <c r="AP26" s="346">
        <f t="shared" si="16"/>
        <v>0</v>
      </c>
      <c r="AQ26" s="365">
        <f>SUM(AQ27:AQ36)</f>
        <v>0</v>
      </c>
      <c r="AR26" s="370">
        <f>SUM(AR27:AR36)</f>
        <v>0</v>
      </c>
      <c r="AS26" s="365">
        <f>SUM(AS27:AS36)</f>
        <v>0</v>
      </c>
      <c r="AT26" s="352">
        <f>AI26+AP26+AQ26+AR26+AS26</f>
        <v>0</v>
      </c>
      <c r="AU26" s="368">
        <f t="shared" ref="AU26:AZ26" si="17">SUM(AU27:AU36)</f>
        <v>0</v>
      </c>
      <c r="AV26" s="369">
        <f t="shared" si="17"/>
        <v>0</v>
      </c>
      <c r="AW26" s="369">
        <f t="shared" si="17"/>
        <v>0</v>
      </c>
      <c r="AX26" s="346">
        <f t="shared" si="17"/>
        <v>0</v>
      </c>
      <c r="AY26" s="365">
        <f t="shared" si="17"/>
        <v>0</v>
      </c>
      <c r="AZ26" s="365">
        <f t="shared" si="17"/>
        <v>0</v>
      </c>
      <c r="BA26" s="352">
        <f>AX26+AY26+AZ26</f>
        <v>0</v>
      </c>
      <c r="BB26" s="365">
        <f>SUM(BB27:BB36)</f>
        <v>0</v>
      </c>
      <c r="BC26" s="352">
        <f t="shared" si="15"/>
        <v>0</v>
      </c>
    </row>
    <row r="27" spans="1:56" hidden="1" outlineLevel="2">
      <c r="A27" s="272" t="s">
        <v>318</v>
      </c>
      <c r="B27" s="515"/>
      <c r="C27" s="353"/>
      <c r="D27" s="1456"/>
      <c r="E27" s="344"/>
      <c r="F27" s="345"/>
      <c r="G27" s="345"/>
      <c r="H27" s="345"/>
      <c r="I27" s="345"/>
      <c r="J27" s="345"/>
      <c r="K27" s="345"/>
      <c r="L27" s="345"/>
      <c r="M27" s="346">
        <f t="shared" ref="M27:M36" si="18">SUM(E27:L27)</f>
        <v>0</v>
      </c>
      <c r="N27" s="347"/>
      <c r="O27" s="347"/>
      <c r="P27" s="347"/>
      <c r="Q27" s="348">
        <f t="shared" si="14"/>
        <v>0</v>
      </c>
      <c r="R27" s="349"/>
      <c r="S27" s="350"/>
      <c r="T27" s="350"/>
      <c r="U27" s="350"/>
      <c r="V27" s="350"/>
      <c r="W27" s="346">
        <f t="shared" ref="W27:W36" si="19">SUM(R27:V27)</f>
        <v>0</v>
      </c>
      <c r="X27" s="349"/>
      <c r="Y27" s="350"/>
      <c r="Z27" s="350"/>
      <c r="AA27" s="350"/>
      <c r="AB27" s="350"/>
      <c r="AC27" s="350"/>
      <c r="AD27" s="350"/>
      <c r="AE27" s="350"/>
      <c r="AF27" s="350"/>
      <c r="AG27" s="346">
        <f t="shared" ref="AG27:AG36" si="20">SUM(X27:AF27)</f>
        <v>0</v>
      </c>
      <c r="AH27" s="355"/>
      <c r="AI27" s="351">
        <f>Q27+W27+AG27+AH27</f>
        <v>0</v>
      </c>
      <c r="AJ27" s="344"/>
      <c r="AK27" s="345"/>
      <c r="AL27" s="345"/>
      <c r="AM27" s="345"/>
      <c r="AN27" s="345"/>
      <c r="AO27" s="345"/>
      <c r="AP27" s="346">
        <f t="shared" ref="AP27:AP36" si="21">SUM(AJ27:AO27)</f>
        <v>0</v>
      </c>
      <c r="AQ27" s="347"/>
      <c r="AR27" s="355"/>
      <c r="AS27" s="347"/>
      <c r="AT27" s="352">
        <f t="shared" ref="AT27:AT36" si="22">AI27+AP27+AQ27+AR27+AS27</f>
        <v>0</v>
      </c>
      <c r="AU27" s="353"/>
      <c r="AV27" s="354"/>
      <c r="AW27" s="354"/>
      <c r="AX27" s="346">
        <f t="shared" ref="AX27:AX36" si="23">SUM(AU27:AW27)</f>
        <v>0</v>
      </c>
      <c r="AY27" s="347"/>
      <c r="AZ27" s="347"/>
      <c r="BA27" s="352">
        <f t="shared" ref="BA27:BA36" si="24">AX27+AY27+AZ27</f>
        <v>0</v>
      </c>
      <c r="BB27" s="347"/>
      <c r="BC27" s="352">
        <f t="shared" si="15"/>
        <v>0</v>
      </c>
    </row>
    <row r="28" spans="1:56" hidden="1" outlineLevel="2">
      <c r="A28" s="272" t="s">
        <v>318</v>
      </c>
      <c r="B28" s="515"/>
      <c r="C28" s="353"/>
      <c r="D28" s="1456"/>
      <c r="E28" s="344"/>
      <c r="F28" s="345"/>
      <c r="G28" s="345"/>
      <c r="H28" s="345"/>
      <c r="I28" s="345"/>
      <c r="J28" s="345"/>
      <c r="K28" s="345"/>
      <c r="L28" s="345"/>
      <c r="M28" s="346">
        <f t="shared" si="18"/>
        <v>0</v>
      </c>
      <c r="N28" s="347"/>
      <c r="O28" s="347"/>
      <c r="P28" s="347"/>
      <c r="Q28" s="348">
        <f t="shared" si="14"/>
        <v>0</v>
      </c>
      <c r="R28" s="349"/>
      <c r="S28" s="350"/>
      <c r="T28" s="350"/>
      <c r="U28" s="350"/>
      <c r="V28" s="350"/>
      <c r="W28" s="346">
        <f t="shared" si="19"/>
        <v>0</v>
      </c>
      <c r="X28" s="349"/>
      <c r="Y28" s="350"/>
      <c r="Z28" s="350"/>
      <c r="AA28" s="350"/>
      <c r="AB28" s="350"/>
      <c r="AC28" s="350"/>
      <c r="AD28" s="350"/>
      <c r="AE28" s="350"/>
      <c r="AF28" s="350"/>
      <c r="AG28" s="346">
        <f t="shared" si="20"/>
        <v>0</v>
      </c>
      <c r="AH28" s="355"/>
      <c r="AI28" s="351">
        <f>Q28+W28+AG28+AH28</f>
        <v>0</v>
      </c>
      <c r="AJ28" s="344"/>
      <c r="AK28" s="345"/>
      <c r="AL28" s="345"/>
      <c r="AM28" s="345"/>
      <c r="AN28" s="345"/>
      <c r="AO28" s="345"/>
      <c r="AP28" s="346">
        <f t="shared" si="21"/>
        <v>0</v>
      </c>
      <c r="AQ28" s="347"/>
      <c r="AR28" s="355"/>
      <c r="AS28" s="347"/>
      <c r="AT28" s="352">
        <f t="shared" si="22"/>
        <v>0</v>
      </c>
      <c r="AU28" s="353"/>
      <c r="AV28" s="354"/>
      <c r="AW28" s="354"/>
      <c r="AX28" s="346">
        <f t="shared" si="23"/>
        <v>0</v>
      </c>
      <c r="AY28" s="347"/>
      <c r="AZ28" s="347"/>
      <c r="BA28" s="352">
        <f t="shared" si="24"/>
        <v>0</v>
      </c>
      <c r="BB28" s="347"/>
      <c r="BC28" s="352">
        <f t="shared" si="15"/>
        <v>0</v>
      </c>
    </row>
    <row r="29" spans="1:56" hidden="1" outlineLevel="2">
      <c r="A29" s="272" t="s">
        <v>318</v>
      </c>
      <c r="B29" s="515"/>
      <c r="C29" s="353"/>
      <c r="D29" s="1456"/>
      <c r="E29" s="344"/>
      <c r="F29" s="345"/>
      <c r="G29" s="345"/>
      <c r="H29" s="345"/>
      <c r="I29" s="345"/>
      <c r="J29" s="345"/>
      <c r="K29" s="345"/>
      <c r="L29" s="345"/>
      <c r="M29" s="346">
        <f t="shared" si="18"/>
        <v>0</v>
      </c>
      <c r="N29" s="347"/>
      <c r="O29" s="347"/>
      <c r="P29" s="347"/>
      <c r="Q29" s="348">
        <f t="shared" si="14"/>
        <v>0</v>
      </c>
      <c r="R29" s="349"/>
      <c r="S29" s="350"/>
      <c r="T29" s="350"/>
      <c r="U29" s="350"/>
      <c r="V29" s="350"/>
      <c r="W29" s="346">
        <f t="shared" si="19"/>
        <v>0</v>
      </c>
      <c r="X29" s="349"/>
      <c r="Y29" s="350"/>
      <c r="Z29" s="350"/>
      <c r="AA29" s="350"/>
      <c r="AB29" s="350"/>
      <c r="AC29" s="350"/>
      <c r="AD29" s="350"/>
      <c r="AE29" s="350"/>
      <c r="AF29" s="350"/>
      <c r="AG29" s="346">
        <f t="shared" si="20"/>
        <v>0</v>
      </c>
      <c r="AH29" s="355"/>
      <c r="AI29" s="351">
        <f>Q29+W29+AG29+AH29</f>
        <v>0</v>
      </c>
      <c r="AJ29" s="344"/>
      <c r="AK29" s="345"/>
      <c r="AL29" s="345"/>
      <c r="AM29" s="345"/>
      <c r="AN29" s="345"/>
      <c r="AO29" s="345"/>
      <c r="AP29" s="346">
        <f t="shared" si="21"/>
        <v>0</v>
      </c>
      <c r="AQ29" s="347"/>
      <c r="AR29" s="355"/>
      <c r="AS29" s="347"/>
      <c r="AT29" s="352">
        <f t="shared" si="22"/>
        <v>0</v>
      </c>
      <c r="AU29" s="353"/>
      <c r="AV29" s="354"/>
      <c r="AW29" s="354"/>
      <c r="AX29" s="346">
        <f t="shared" si="23"/>
        <v>0</v>
      </c>
      <c r="AY29" s="347"/>
      <c r="AZ29" s="347"/>
      <c r="BA29" s="352">
        <f t="shared" si="24"/>
        <v>0</v>
      </c>
      <c r="BB29" s="347"/>
      <c r="BC29" s="352">
        <f t="shared" si="15"/>
        <v>0</v>
      </c>
    </row>
    <row r="30" spans="1:56" hidden="1" outlineLevel="2">
      <c r="A30" s="272" t="s">
        <v>318</v>
      </c>
      <c r="B30" s="515"/>
      <c r="C30" s="353"/>
      <c r="D30" s="1456"/>
      <c r="E30" s="344"/>
      <c r="F30" s="345"/>
      <c r="G30" s="345"/>
      <c r="H30" s="345"/>
      <c r="I30" s="345"/>
      <c r="J30" s="345"/>
      <c r="K30" s="345"/>
      <c r="L30" s="345"/>
      <c r="M30" s="346">
        <f t="shared" si="18"/>
        <v>0</v>
      </c>
      <c r="N30" s="347"/>
      <c r="O30" s="347"/>
      <c r="P30" s="347"/>
      <c r="Q30" s="348">
        <f t="shared" si="14"/>
        <v>0</v>
      </c>
      <c r="R30" s="349"/>
      <c r="S30" s="350"/>
      <c r="T30" s="350"/>
      <c r="U30" s="350"/>
      <c r="V30" s="350"/>
      <c r="W30" s="346">
        <f t="shared" si="19"/>
        <v>0</v>
      </c>
      <c r="X30" s="349"/>
      <c r="Y30" s="350"/>
      <c r="Z30" s="350"/>
      <c r="AA30" s="350"/>
      <c r="AB30" s="350"/>
      <c r="AC30" s="350"/>
      <c r="AD30" s="350"/>
      <c r="AE30" s="350"/>
      <c r="AF30" s="350"/>
      <c r="AG30" s="346">
        <f t="shared" si="20"/>
        <v>0</v>
      </c>
      <c r="AH30" s="355"/>
      <c r="AI30" s="351">
        <f>Q30+W30+AG30+AH30</f>
        <v>0</v>
      </c>
      <c r="AJ30" s="344"/>
      <c r="AK30" s="345"/>
      <c r="AL30" s="345"/>
      <c r="AM30" s="345"/>
      <c r="AN30" s="345"/>
      <c r="AO30" s="345"/>
      <c r="AP30" s="346">
        <f t="shared" si="21"/>
        <v>0</v>
      </c>
      <c r="AQ30" s="347"/>
      <c r="AR30" s="355"/>
      <c r="AS30" s="347"/>
      <c r="AT30" s="352">
        <f t="shared" si="22"/>
        <v>0</v>
      </c>
      <c r="AU30" s="353"/>
      <c r="AV30" s="354"/>
      <c r="AW30" s="354"/>
      <c r="AX30" s="346">
        <f t="shared" si="23"/>
        <v>0</v>
      </c>
      <c r="AY30" s="347"/>
      <c r="AZ30" s="347"/>
      <c r="BA30" s="352">
        <f t="shared" si="24"/>
        <v>0</v>
      </c>
      <c r="BB30" s="347"/>
      <c r="BC30" s="352">
        <f t="shared" si="15"/>
        <v>0</v>
      </c>
    </row>
    <row r="31" spans="1:56" hidden="1" outlineLevel="2">
      <c r="A31" s="272" t="s">
        <v>318</v>
      </c>
      <c r="B31" s="515"/>
      <c r="C31" s="353"/>
      <c r="D31" s="1456"/>
      <c r="E31" s="344"/>
      <c r="F31" s="345"/>
      <c r="G31" s="345"/>
      <c r="H31" s="345"/>
      <c r="I31" s="345"/>
      <c r="J31" s="345"/>
      <c r="K31" s="345"/>
      <c r="L31" s="345"/>
      <c r="M31" s="346">
        <f t="shared" si="18"/>
        <v>0</v>
      </c>
      <c r="N31" s="347"/>
      <c r="O31" s="347"/>
      <c r="P31" s="347"/>
      <c r="Q31" s="348">
        <f t="shared" si="14"/>
        <v>0</v>
      </c>
      <c r="R31" s="349"/>
      <c r="S31" s="350"/>
      <c r="T31" s="350"/>
      <c r="U31" s="350"/>
      <c r="V31" s="350"/>
      <c r="W31" s="346">
        <f>SUM(R31:V31)</f>
        <v>0</v>
      </c>
      <c r="X31" s="349"/>
      <c r="Y31" s="350"/>
      <c r="Z31" s="350"/>
      <c r="AA31" s="350"/>
      <c r="AB31" s="350"/>
      <c r="AC31" s="350"/>
      <c r="AD31" s="350"/>
      <c r="AE31" s="350"/>
      <c r="AF31" s="350"/>
      <c r="AG31" s="346">
        <f t="shared" si="20"/>
        <v>0</v>
      </c>
      <c r="AH31" s="355"/>
      <c r="AI31" s="351">
        <f t="shared" ref="AI31:AI36" si="25">Q31+W31+AG31+AH31</f>
        <v>0</v>
      </c>
      <c r="AJ31" s="344"/>
      <c r="AK31" s="345"/>
      <c r="AL31" s="345"/>
      <c r="AM31" s="345"/>
      <c r="AN31" s="345"/>
      <c r="AO31" s="345"/>
      <c r="AP31" s="346">
        <f t="shared" si="21"/>
        <v>0</v>
      </c>
      <c r="AQ31" s="347"/>
      <c r="AR31" s="355"/>
      <c r="AS31" s="347"/>
      <c r="AT31" s="352">
        <f t="shared" si="22"/>
        <v>0</v>
      </c>
      <c r="AU31" s="353"/>
      <c r="AV31" s="354"/>
      <c r="AW31" s="354"/>
      <c r="AX31" s="346">
        <f t="shared" si="23"/>
        <v>0</v>
      </c>
      <c r="AY31" s="347"/>
      <c r="AZ31" s="347"/>
      <c r="BA31" s="352">
        <f t="shared" si="24"/>
        <v>0</v>
      </c>
      <c r="BB31" s="347"/>
      <c r="BC31" s="352">
        <f t="shared" si="15"/>
        <v>0</v>
      </c>
    </row>
    <row r="32" spans="1:56" hidden="1" outlineLevel="2">
      <c r="A32" s="272" t="s">
        <v>318</v>
      </c>
      <c r="B32" s="515"/>
      <c r="C32" s="353"/>
      <c r="D32" s="1456"/>
      <c r="E32" s="344"/>
      <c r="F32" s="345"/>
      <c r="G32" s="345"/>
      <c r="H32" s="345"/>
      <c r="I32" s="345"/>
      <c r="J32" s="345"/>
      <c r="K32" s="345"/>
      <c r="L32" s="345"/>
      <c r="M32" s="346">
        <f t="shared" si="18"/>
        <v>0</v>
      </c>
      <c r="N32" s="347"/>
      <c r="O32" s="347"/>
      <c r="P32" s="347"/>
      <c r="Q32" s="348">
        <f>B32+C32+M32+N32+O32+P32+D32</f>
        <v>0</v>
      </c>
      <c r="R32" s="349"/>
      <c r="S32" s="350"/>
      <c r="T32" s="350"/>
      <c r="U32" s="350"/>
      <c r="V32" s="350"/>
      <c r="W32" s="346">
        <f t="shared" si="19"/>
        <v>0</v>
      </c>
      <c r="X32" s="349"/>
      <c r="Y32" s="350"/>
      <c r="Z32" s="350"/>
      <c r="AA32" s="350"/>
      <c r="AB32" s="350"/>
      <c r="AC32" s="350"/>
      <c r="AD32" s="350"/>
      <c r="AE32" s="350"/>
      <c r="AF32" s="350"/>
      <c r="AG32" s="346">
        <f t="shared" si="20"/>
        <v>0</v>
      </c>
      <c r="AH32" s="355"/>
      <c r="AI32" s="351">
        <f t="shared" si="25"/>
        <v>0</v>
      </c>
      <c r="AJ32" s="344"/>
      <c r="AK32" s="345"/>
      <c r="AL32" s="345"/>
      <c r="AM32" s="345"/>
      <c r="AN32" s="345"/>
      <c r="AO32" s="345"/>
      <c r="AP32" s="346">
        <f t="shared" si="21"/>
        <v>0</v>
      </c>
      <c r="AQ32" s="347"/>
      <c r="AR32" s="355"/>
      <c r="AS32" s="347"/>
      <c r="AT32" s="352">
        <f t="shared" si="22"/>
        <v>0</v>
      </c>
      <c r="AU32" s="353"/>
      <c r="AV32" s="354"/>
      <c r="AW32" s="354"/>
      <c r="AX32" s="346">
        <f t="shared" si="23"/>
        <v>0</v>
      </c>
      <c r="AY32" s="347"/>
      <c r="AZ32" s="347"/>
      <c r="BA32" s="352">
        <f t="shared" si="24"/>
        <v>0</v>
      </c>
      <c r="BB32" s="347"/>
      <c r="BC32" s="352">
        <f>BA32+AT32+BB32</f>
        <v>0</v>
      </c>
    </row>
    <row r="33" spans="1:56" hidden="1" outlineLevel="2">
      <c r="A33" s="272" t="s">
        <v>318</v>
      </c>
      <c r="B33" s="515"/>
      <c r="C33" s="353"/>
      <c r="D33" s="1456"/>
      <c r="E33" s="344"/>
      <c r="F33" s="345"/>
      <c r="G33" s="345"/>
      <c r="H33" s="345"/>
      <c r="I33" s="345"/>
      <c r="J33" s="345"/>
      <c r="K33" s="345"/>
      <c r="L33" s="345"/>
      <c r="M33" s="346">
        <f t="shared" si="18"/>
        <v>0</v>
      </c>
      <c r="N33" s="347"/>
      <c r="O33" s="347"/>
      <c r="P33" s="347"/>
      <c r="Q33" s="348">
        <f t="shared" si="14"/>
        <v>0</v>
      </c>
      <c r="R33" s="349"/>
      <c r="S33" s="350"/>
      <c r="T33" s="350"/>
      <c r="U33" s="350"/>
      <c r="V33" s="350"/>
      <c r="W33" s="346">
        <f t="shared" si="19"/>
        <v>0</v>
      </c>
      <c r="X33" s="349"/>
      <c r="Y33" s="350"/>
      <c r="Z33" s="350"/>
      <c r="AA33" s="350"/>
      <c r="AB33" s="350"/>
      <c r="AC33" s="350"/>
      <c r="AD33" s="350"/>
      <c r="AE33" s="350"/>
      <c r="AF33" s="350"/>
      <c r="AG33" s="346">
        <f t="shared" si="20"/>
        <v>0</v>
      </c>
      <c r="AH33" s="355"/>
      <c r="AI33" s="351">
        <f t="shared" si="25"/>
        <v>0</v>
      </c>
      <c r="AJ33" s="344"/>
      <c r="AK33" s="345"/>
      <c r="AL33" s="345"/>
      <c r="AM33" s="345"/>
      <c r="AN33" s="345"/>
      <c r="AO33" s="345"/>
      <c r="AP33" s="346">
        <f t="shared" si="21"/>
        <v>0</v>
      </c>
      <c r="AQ33" s="347"/>
      <c r="AR33" s="355"/>
      <c r="AS33" s="347"/>
      <c r="AT33" s="352">
        <f t="shared" si="22"/>
        <v>0</v>
      </c>
      <c r="AU33" s="353"/>
      <c r="AV33" s="354"/>
      <c r="AW33" s="354"/>
      <c r="AX33" s="346">
        <f t="shared" si="23"/>
        <v>0</v>
      </c>
      <c r="AY33" s="347"/>
      <c r="AZ33" s="347"/>
      <c r="BA33" s="352">
        <f t="shared" si="24"/>
        <v>0</v>
      </c>
      <c r="BB33" s="347"/>
      <c r="BC33" s="352">
        <f>BA33+AT33+BB33</f>
        <v>0</v>
      </c>
    </row>
    <row r="34" spans="1:56" hidden="1" outlineLevel="2">
      <c r="A34" s="272" t="s">
        <v>318</v>
      </c>
      <c r="B34" s="515"/>
      <c r="C34" s="353"/>
      <c r="D34" s="1456"/>
      <c r="E34" s="344"/>
      <c r="F34" s="345"/>
      <c r="G34" s="345"/>
      <c r="H34" s="345"/>
      <c r="I34" s="345"/>
      <c r="J34" s="345"/>
      <c r="K34" s="345"/>
      <c r="L34" s="345"/>
      <c r="M34" s="346">
        <f t="shared" si="18"/>
        <v>0</v>
      </c>
      <c r="N34" s="347"/>
      <c r="O34" s="347"/>
      <c r="P34" s="347"/>
      <c r="Q34" s="348">
        <f t="shared" si="14"/>
        <v>0</v>
      </c>
      <c r="R34" s="349"/>
      <c r="S34" s="350"/>
      <c r="T34" s="350"/>
      <c r="U34" s="350"/>
      <c r="V34" s="350"/>
      <c r="W34" s="346">
        <f t="shared" si="19"/>
        <v>0</v>
      </c>
      <c r="X34" s="349"/>
      <c r="Y34" s="350"/>
      <c r="Z34" s="350"/>
      <c r="AA34" s="350"/>
      <c r="AB34" s="350"/>
      <c r="AC34" s="350"/>
      <c r="AD34" s="350"/>
      <c r="AE34" s="350"/>
      <c r="AF34" s="350"/>
      <c r="AG34" s="346">
        <f t="shared" si="20"/>
        <v>0</v>
      </c>
      <c r="AH34" s="355"/>
      <c r="AI34" s="351">
        <f t="shared" si="25"/>
        <v>0</v>
      </c>
      <c r="AJ34" s="344"/>
      <c r="AK34" s="345"/>
      <c r="AL34" s="345"/>
      <c r="AM34" s="345"/>
      <c r="AN34" s="345"/>
      <c r="AO34" s="345"/>
      <c r="AP34" s="346">
        <f t="shared" si="21"/>
        <v>0</v>
      </c>
      <c r="AQ34" s="347"/>
      <c r="AR34" s="355"/>
      <c r="AS34" s="347"/>
      <c r="AT34" s="352">
        <f t="shared" si="22"/>
        <v>0</v>
      </c>
      <c r="AU34" s="353"/>
      <c r="AV34" s="354"/>
      <c r="AW34" s="354"/>
      <c r="AX34" s="346">
        <f t="shared" si="23"/>
        <v>0</v>
      </c>
      <c r="AY34" s="347"/>
      <c r="AZ34" s="347"/>
      <c r="BA34" s="352">
        <f t="shared" si="24"/>
        <v>0</v>
      </c>
      <c r="BB34" s="347"/>
      <c r="BC34" s="352">
        <f>BA34+AT34+BB34</f>
        <v>0</v>
      </c>
      <c r="BD34" s="498"/>
    </row>
    <row r="35" spans="1:56" hidden="1" outlineLevel="2">
      <c r="A35" s="272" t="s">
        <v>318</v>
      </c>
      <c r="B35" s="515"/>
      <c r="C35" s="353"/>
      <c r="D35" s="1456"/>
      <c r="E35" s="344"/>
      <c r="F35" s="345"/>
      <c r="G35" s="345"/>
      <c r="H35" s="345"/>
      <c r="I35" s="345"/>
      <c r="J35" s="345"/>
      <c r="K35" s="345"/>
      <c r="L35" s="345"/>
      <c r="M35" s="346">
        <f t="shared" si="18"/>
        <v>0</v>
      </c>
      <c r="N35" s="347"/>
      <c r="O35" s="347"/>
      <c r="P35" s="347"/>
      <c r="Q35" s="348">
        <f>B35+C35+M35+N35+O35+P35+D35</f>
        <v>0</v>
      </c>
      <c r="R35" s="349"/>
      <c r="S35" s="350"/>
      <c r="T35" s="350"/>
      <c r="U35" s="350"/>
      <c r="V35" s="350"/>
      <c r="W35" s="346">
        <f t="shared" si="19"/>
        <v>0</v>
      </c>
      <c r="X35" s="349"/>
      <c r="Y35" s="350"/>
      <c r="Z35" s="350"/>
      <c r="AA35" s="350"/>
      <c r="AB35" s="350"/>
      <c r="AC35" s="350"/>
      <c r="AD35" s="350"/>
      <c r="AE35" s="350"/>
      <c r="AF35" s="350"/>
      <c r="AG35" s="346">
        <f t="shared" si="20"/>
        <v>0</v>
      </c>
      <c r="AH35" s="355"/>
      <c r="AI35" s="351">
        <f t="shared" si="25"/>
        <v>0</v>
      </c>
      <c r="AJ35" s="344"/>
      <c r="AK35" s="345"/>
      <c r="AL35" s="345"/>
      <c r="AM35" s="345"/>
      <c r="AN35" s="345"/>
      <c r="AO35" s="345"/>
      <c r="AP35" s="346">
        <f t="shared" si="21"/>
        <v>0</v>
      </c>
      <c r="AQ35" s="347"/>
      <c r="AR35" s="355"/>
      <c r="AS35" s="347"/>
      <c r="AT35" s="352">
        <f t="shared" si="22"/>
        <v>0</v>
      </c>
      <c r="AU35" s="353"/>
      <c r="AV35" s="354"/>
      <c r="AW35" s="354"/>
      <c r="AX35" s="346">
        <f t="shared" si="23"/>
        <v>0</v>
      </c>
      <c r="AY35" s="347"/>
      <c r="AZ35" s="347"/>
      <c r="BA35" s="352">
        <f t="shared" si="24"/>
        <v>0</v>
      </c>
      <c r="BB35" s="347"/>
      <c r="BC35" s="352">
        <f>BA35+AT35+BB35</f>
        <v>0</v>
      </c>
      <c r="BD35" s="499"/>
    </row>
    <row r="36" spans="1:56" hidden="1" outlineLevel="2">
      <c r="A36" s="272" t="s">
        <v>318</v>
      </c>
      <c r="B36" s="515"/>
      <c r="C36" s="353"/>
      <c r="D36" s="1456"/>
      <c r="E36" s="344"/>
      <c r="F36" s="345"/>
      <c r="G36" s="345"/>
      <c r="H36" s="345"/>
      <c r="I36" s="345"/>
      <c r="J36" s="345"/>
      <c r="K36" s="345"/>
      <c r="L36" s="345"/>
      <c r="M36" s="346">
        <f t="shared" si="18"/>
        <v>0</v>
      </c>
      <c r="N36" s="347"/>
      <c r="O36" s="347"/>
      <c r="P36" s="347"/>
      <c r="Q36" s="348">
        <f t="shared" si="14"/>
        <v>0</v>
      </c>
      <c r="R36" s="349"/>
      <c r="S36" s="350"/>
      <c r="T36" s="350"/>
      <c r="U36" s="350"/>
      <c r="V36" s="350"/>
      <c r="W36" s="346">
        <f t="shared" si="19"/>
        <v>0</v>
      </c>
      <c r="X36" s="349"/>
      <c r="Y36" s="350"/>
      <c r="Z36" s="350"/>
      <c r="AA36" s="350"/>
      <c r="AB36" s="350"/>
      <c r="AC36" s="350"/>
      <c r="AD36" s="350"/>
      <c r="AE36" s="350"/>
      <c r="AF36" s="350"/>
      <c r="AG36" s="346">
        <f t="shared" si="20"/>
        <v>0</v>
      </c>
      <c r="AH36" s="355"/>
      <c r="AI36" s="351">
        <f t="shared" si="25"/>
        <v>0</v>
      </c>
      <c r="AJ36" s="344"/>
      <c r="AK36" s="345"/>
      <c r="AL36" s="345"/>
      <c r="AM36" s="345"/>
      <c r="AN36" s="345"/>
      <c r="AO36" s="345"/>
      <c r="AP36" s="346">
        <f t="shared" si="21"/>
        <v>0</v>
      </c>
      <c r="AQ36" s="347"/>
      <c r="AR36" s="355"/>
      <c r="AS36" s="347"/>
      <c r="AT36" s="352">
        <f t="shared" si="22"/>
        <v>0</v>
      </c>
      <c r="AU36" s="353"/>
      <c r="AV36" s="354"/>
      <c r="AW36" s="354"/>
      <c r="AX36" s="346">
        <f t="shared" si="23"/>
        <v>0</v>
      </c>
      <c r="AY36" s="347"/>
      <c r="AZ36" s="347"/>
      <c r="BA36" s="352">
        <f t="shared" si="24"/>
        <v>0</v>
      </c>
      <c r="BB36" s="347"/>
      <c r="BC36" s="352">
        <f>BA36+AT36+BB36</f>
        <v>0</v>
      </c>
      <c r="BD36" s="498"/>
    </row>
    <row r="37" spans="1:56" s="509" customFormat="1" collapsed="1">
      <c r="A37" s="495"/>
      <c r="B37" s="506"/>
      <c r="C37" s="502"/>
      <c r="D37" s="503"/>
      <c r="E37" s="501"/>
      <c r="F37" s="502"/>
      <c r="G37" s="502"/>
      <c r="H37" s="502"/>
      <c r="I37" s="502"/>
      <c r="J37" s="502"/>
      <c r="K37" s="502"/>
      <c r="L37" s="502"/>
      <c r="M37" s="503"/>
      <c r="N37" s="504"/>
      <c r="O37" s="504"/>
      <c r="P37" s="504"/>
      <c r="Q37" s="503"/>
      <c r="R37" s="501"/>
      <c r="S37" s="502"/>
      <c r="T37" s="502"/>
      <c r="U37" s="505"/>
      <c r="V37" s="502"/>
      <c r="W37" s="500"/>
      <c r="X37" s="502"/>
      <c r="Y37" s="502"/>
      <c r="Z37" s="502"/>
      <c r="AA37" s="502"/>
      <c r="AB37" s="502"/>
      <c r="AC37" s="502"/>
      <c r="AD37" s="502"/>
      <c r="AE37" s="502"/>
      <c r="AF37" s="502"/>
      <c r="AG37" s="500"/>
      <c r="AH37" s="506"/>
      <c r="AI37" s="504"/>
      <c r="AJ37" s="501"/>
      <c r="AK37" s="502"/>
      <c r="AL37" s="502"/>
      <c r="AM37" s="502"/>
      <c r="AN37" s="502"/>
      <c r="AO37" s="502"/>
      <c r="AP37" s="500"/>
      <c r="AQ37" s="504"/>
      <c r="AR37" s="506"/>
      <c r="AS37" s="504"/>
      <c r="AT37" s="507"/>
      <c r="AU37" s="502"/>
      <c r="AV37" s="505"/>
      <c r="AW37" s="505"/>
      <c r="AX37" s="500"/>
      <c r="AY37" s="504"/>
      <c r="AZ37" s="504"/>
      <c r="BA37" s="507"/>
      <c r="BB37" s="508"/>
      <c r="BC37" s="507"/>
    </row>
    <row r="38" spans="1:56">
      <c r="A38" s="420" t="s">
        <v>60</v>
      </c>
      <c r="B38" s="513"/>
      <c r="C38" s="345"/>
      <c r="D38" s="568"/>
      <c r="E38" s="344"/>
      <c r="F38" s="345"/>
      <c r="G38" s="345"/>
      <c r="H38" s="345"/>
      <c r="I38" s="345"/>
      <c r="J38" s="345"/>
      <c r="K38" s="345"/>
      <c r="L38" s="345"/>
      <c r="M38" s="348">
        <f>SUM(E38:L38)</f>
        <v>0</v>
      </c>
      <c r="N38" s="511"/>
      <c r="O38" s="511"/>
      <c r="P38" s="511"/>
      <c r="Q38" s="348">
        <f t="shared" si="14"/>
        <v>0</v>
      </c>
      <c r="R38" s="344"/>
      <c r="S38" s="345"/>
      <c r="T38" s="345"/>
      <c r="U38" s="512"/>
      <c r="V38" s="345"/>
      <c r="W38" s="346">
        <f>SUM(R38:V38)</f>
        <v>0</v>
      </c>
      <c r="X38" s="345"/>
      <c r="Y38" s="345"/>
      <c r="Z38" s="345"/>
      <c r="AA38" s="345"/>
      <c r="AB38" s="345"/>
      <c r="AC38" s="345"/>
      <c r="AD38" s="345"/>
      <c r="AE38" s="345"/>
      <c r="AF38" s="345"/>
      <c r="AG38" s="346">
        <f>SUM(X38:AF38)</f>
        <v>0</v>
      </c>
      <c r="AH38" s="513"/>
      <c r="AI38" s="351">
        <f>Q38+W38+AG38+AH38</f>
        <v>0</v>
      </c>
      <c r="AJ38" s="344"/>
      <c r="AK38" s="345"/>
      <c r="AL38" s="345"/>
      <c r="AM38" s="345"/>
      <c r="AN38" s="345"/>
      <c r="AO38" s="345"/>
      <c r="AP38" s="346">
        <f>SUM(AJ38:AO38)</f>
        <v>0</v>
      </c>
      <c r="AQ38" s="511"/>
      <c r="AR38" s="513"/>
      <c r="AS38" s="511"/>
      <c r="AT38" s="352">
        <f>AI38+AP38+AQ38+AR38+AS38</f>
        <v>0</v>
      </c>
      <c r="AU38" s="345"/>
      <c r="AV38" s="512"/>
      <c r="AW38" s="512"/>
      <c r="AX38" s="346">
        <f>SUM(AU38:AW38)</f>
        <v>0</v>
      </c>
      <c r="AY38" s="511"/>
      <c r="AZ38" s="511"/>
      <c r="BA38" s="352">
        <f>AX38+AY38+AZ38</f>
        <v>0</v>
      </c>
      <c r="BB38" s="1582"/>
      <c r="BC38" s="352">
        <f>BA38+AT38+BB38</f>
        <v>0</v>
      </c>
    </row>
    <row r="39" spans="1:56" s="509" customFormat="1">
      <c r="A39" s="495"/>
      <c r="B39" s="506"/>
      <c r="C39" s="502"/>
      <c r="D39" s="503"/>
      <c r="E39" s="501"/>
      <c r="F39" s="502"/>
      <c r="G39" s="502"/>
      <c r="H39" s="502"/>
      <c r="I39" s="502"/>
      <c r="J39" s="502"/>
      <c r="K39" s="502"/>
      <c r="L39" s="502"/>
      <c r="M39" s="503"/>
      <c r="N39" s="504"/>
      <c r="O39" s="504"/>
      <c r="P39" s="504"/>
      <c r="Q39" s="503"/>
      <c r="R39" s="501"/>
      <c r="S39" s="502"/>
      <c r="T39" s="502"/>
      <c r="U39" s="505"/>
      <c r="V39" s="502"/>
      <c r="W39" s="500"/>
      <c r="X39" s="502"/>
      <c r="Y39" s="502"/>
      <c r="Z39" s="502"/>
      <c r="AA39" s="502"/>
      <c r="AB39" s="502"/>
      <c r="AC39" s="502"/>
      <c r="AD39" s="502"/>
      <c r="AE39" s="502"/>
      <c r="AF39" s="502"/>
      <c r="AG39" s="500"/>
      <c r="AH39" s="506"/>
      <c r="AI39" s="504"/>
      <c r="AJ39" s="501"/>
      <c r="AK39" s="502"/>
      <c r="AL39" s="502"/>
      <c r="AM39" s="502"/>
      <c r="AN39" s="502"/>
      <c r="AO39" s="502"/>
      <c r="AP39" s="500"/>
      <c r="AQ39" s="504"/>
      <c r="AR39" s="506"/>
      <c r="AS39" s="504"/>
      <c r="AT39" s="507"/>
      <c r="AU39" s="502"/>
      <c r="AV39" s="505"/>
      <c r="AW39" s="505"/>
      <c r="AX39" s="500"/>
      <c r="AY39" s="504"/>
      <c r="AZ39" s="504"/>
      <c r="BA39" s="507"/>
      <c r="BB39" s="508"/>
      <c r="BC39" s="507"/>
    </row>
    <row r="40" spans="1:56">
      <c r="A40" s="321" t="s">
        <v>61</v>
      </c>
      <c r="B40" s="513"/>
      <c r="C40" s="345"/>
      <c r="D40" s="568"/>
      <c r="E40" s="344"/>
      <c r="F40" s="345"/>
      <c r="G40" s="345"/>
      <c r="H40" s="345"/>
      <c r="I40" s="345"/>
      <c r="J40" s="345"/>
      <c r="K40" s="345"/>
      <c r="L40" s="345"/>
      <c r="M40" s="348">
        <f>SUM(E40:L40)</f>
        <v>0</v>
      </c>
      <c r="N40" s="511"/>
      <c r="O40" s="511"/>
      <c r="P40" s="511"/>
      <c r="Q40" s="348">
        <f>B40+C40+M40+N40+O40+P40+D40</f>
        <v>0</v>
      </c>
      <c r="R40" s="344"/>
      <c r="S40" s="345"/>
      <c r="T40" s="345"/>
      <c r="U40" s="512"/>
      <c r="V40" s="345"/>
      <c r="W40" s="346">
        <f>SUM(R40:V40)</f>
        <v>0</v>
      </c>
      <c r="X40" s="345"/>
      <c r="Y40" s="345"/>
      <c r="Z40" s="345"/>
      <c r="AA40" s="345"/>
      <c r="AB40" s="345"/>
      <c r="AC40" s="345"/>
      <c r="AD40" s="345"/>
      <c r="AE40" s="345"/>
      <c r="AF40" s="345"/>
      <c r="AG40" s="346">
        <f>SUM(X40:AF40)</f>
        <v>0</v>
      </c>
      <c r="AH40" s="513"/>
      <c r="AI40" s="351">
        <f>Q40+W40+AG40+AH40</f>
        <v>0</v>
      </c>
      <c r="AJ40" s="344"/>
      <c r="AK40" s="345"/>
      <c r="AL40" s="345"/>
      <c r="AM40" s="345"/>
      <c r="AN40" s="345"/>
      <c r="AO40" s="345"/>
      <c r="AP40" s="346">
        <f>SUM(AJ40:AO40)</f>
        <v>0</v>
      </c>
      <c r="AQ40" s="511"/>
      <c r="AR40" s="513"/>
      <c r="AS40" s="511"/>
      <c r="AT40" s="352">
        <f>AI40+AP40+AQ40+AR40+AS40</f>
        <v>0</v>
      </c>
      <c r="AU40" s="345"/>
      <c r="AV40" s="512"/>
      <c r="AW40" s="512"/>
      <c r="AX40" s="346">
        <f>SUM(AU40:AW40)</f>
        <v>0</v>
      </c>
      <c r="AY40" s="511"/>
      <c r="AZ40" s="511"/>
      <c r="BA40" s="352">
        <f>AX40+AY40+AZ40</f>
        <v>0</v>
      </c>
      <c r="BB40" s="1582"/>
      <c r="BC40" s="352">
        <f>BA40+AT40+BB40</f>
        <v>0</v>
      </c>
    </row>
    <row r="41" spans="1:56" s="509" customFormat="1">
      <c r="A41" s="495"/>
      <c r="B41" s="506"/>
      <c r="C41" s="502"/>
      <c r="D41" s="503"/>
      <c r="E41" s="501"/>
      <c r="F41" s="502"/>
      <c r="G41" s="502"/>
      <c r="H41" s="502"/>
      <c r="I41" s="502"/>
      <c r="J41" s="502"/>
      <c r="K41" s="502"/>
      <c r="L41" s="502"/>
      <c r="M41" s="503"/>
      <c r="N41" s="504"/>
      <c r="O41" s="504"/>
      <c r="P41" s="504"/>
      <c r="Q41" s="503"/>
      <c r="R41" s="501"/>
      <c r="S41" s="502"/>
      <c r="T41" s="502"/>
      <c r="U41" s="505"/>
      <c r="V41" s="502"/>
      <c r="W41" s="500"/>
      <c r="X41" s="502"/>
      <c r="Y41" s="502"/>
      <c r="Z41" s="502"/>
      <c r="AA41" s="502"/>
      <c r="AB41" s="502"/>
      <c r="AC41" s="502"/>
      <c r="AD41" s="502"/>
      <c r="AE41" s="502"/>
      <c r="AF41" s="502"/>
      <c r="AG41" s="500"/>
      <c r="AH41" s="506"/>
      <c r="AI41" s="504"/>
      <c r="AJ41" s="501"/>
      <c r="AK41" s="502"/>
      <c r="AL41" s="502"/>
      <c r="AM41" s="502"/>
      <c r="AN41" s="502"/>
      <c r="AO41" s="502"/>
      <c r="AP41" s="500"/>
      <c r="AQ41" s="504"/>
      <c r="AR41" s="506"/>
      <c r="AS41" s="504"/>
      <c r="AT41" s="507"/>
      <c r="AU41" s="502"/>
      <c r="AV41" s="505"/>
      <c r="AW41" s="505"/>
      <c r="AX41" s="500"/>
      <c r="AY41" s="504"/>
      <c r="AZ41" s="504"/>
      <c r="BA41" s="507"/>
      <c r="BB41" s="508"/>
      <c r="BC41" s="507"/>
    </row>
    <row r="42" spans="1:56">
      <c r="A42" s="321" t="s">
        <v>62</v>
      </c>
      <c r="B42" s="515"/>
      <c r="C42" s="353"/>
      <c r="D42" s="1456"/>
      <c r="E42" s="355"/>
      <c r="F42" s="345"/>
      <c r="G42" s="345"/>
      <c r="H42" s="345"/>
      <c r="I42" s="345"/>
      <c r="J42" s="345"/>
      <c r="K42" s="345"/>
      <c r="L42" s="345"/>
      <c r="M42" s="348">
        <f>SUM(E42:L42)</f>
        <v>0</v>
      </c>
      <c r="N42" s="511"/>
      <c r="O42" s="347"/>
      <c r="P42" s="511"/>
      <c r="Q42" s="348">
        <f t="shared" si="14"/>
        <v>0</v>
      </c>
      <c r="R42" s="344"/>
      <c r="S42" s="345"/>
      <c r="T42" s="345"/>
      <c r="U42" s="512"/>
      <c r="V42" s="345"/>
      <c r="W42" s="346">
        <f>SUM(R42:V42)</f>
        <v>0</v>
      </c>
      <c r="X42" s="345"/>
      <c r="Y42" s="345"/>
      <c r="Z42" s="345"/>
      <c r="AA42" s="345"/>
      <c r="AB42" s="345"/>
      <c r="AC42" s="345"/>
      <c r="AD42" s="345"/>
      <c r="AE42" s="345"/>
      <c r="AF42" s="345"/>
      <c r="AG42" s="346">
        <f>SUM(X42:AF42)</f>
        <v>0</v>
      </c>
      <c r="AH42" s="515"/>
      <c r="AI42" s="351">
        <f>Q42+W42+AG42+AH42</f>
        <v>0</v>
      </c>
      <c r="AJ42" s="344"/>
      <c r="AK42" s="345"/>
      <c r="AL42" s="345"/>
      <c r="AM42" s="345"/>
      <c r="AN42" s="345"/>
      <c r="AO42" s="345"/>
      <c r="AP42" s="346">
        <f>SUM(AJ42:AO42)</f>
        <v>0</v>
      </c>
      <c r="AQ42" s="347"/>
      <c r="AR42" s="515"/>
      <c r="AS42" s="347">
        <v>0</v>
      </c>
      <c r="AT42" s="352">
        <f>AI42+AP42+AQ42+AR42+AS42</f>
        <v>0</v>
      </c>
      <c r="AU42" s="353"/>
      <c r="AV42" s="354"/>
      <c r="AW42" s="354"/>
      <c r="AX42" s="346">
        <f>SUM(AU42:AW42)</f>
        <v>0</v>
      </c>
      <c r="AY42" s="511"/>
      <c r="AZ42" s="511"/>
      <c r="BA42" s="352">
        <f>AX42+AY42+AZ42</f>
        <v>0</v>
      </c>
      <c r="BB42" s="1582"/>
      <c r="BC42" s="352">
        <f>BA42+AT42+BB42</f>
        <v>0</v>
      </c>
    </row>
    <row r="43" spans="1:56" s="509" customFormat="1">
      <c r="A43" s="495"/>
      <c r="B43" s="506"/>
      <c r="C43" s="502"/>
      <c r="D43" s="503"/>
      <c r="E43" s="501"/>
      <c r="F43" s="502"/>
      <c r="G43" s="502"/>
      <c r="H43" s="502"/>
      <c r="I43" s="502"/>
      <c r="J43" s="502"/>
      <c r="K43" s="502"/>
      <c r="L43" s="502"/>
      <c r="M43" s="503"/>
      <c r="N43" s="504"/>
      <c r="O43" s="504"/>
      <c r="P43" s="504"/>
      <c r="Q43" s="503"/>
      <c r="R43" s="501"/>
      <c r="S43" s="502"/>
      <c r="T43" s="502"/>
      <c r="U43" s="505"/>
      <c r="V43" s="502"/>
      <c r="W43" s="500"/>
      <c r="X43" s="502"/>
      <c r="Y43" s="502"/>
      <c r="Z43" s="502"/>
      <c r="AA43" s="502"/>
      <c r="AB43" s="502"/>
      <c r="AC43" s="502"/>
      <c r="AD43" s="502"/>
      <c r="AE43" s="502"/>
      <c r="AF43" s="502"/>
      <c r="AG43" s="500"/>
      <c r="AH43" s="506"/>
      <c r="AI43" s="504"/>
      <c r="AJ43" s="501"/>
      <c r="AK43" s="502"/>
      <c r="AL43" s="502"/>
      <c r="AM43" s="502"/>
      <c r="AN43" s="502"/>
      <c r="AO43" s="502"/>
      <c r="AP43" s="500"/>
      <c r="AQ43" s="504"/>
      <c r="AR43" s="506"/>
      <c r="AS43" s="504"/>
      <c r="AT43" s="507"/>
      <c r="AU43" s="502"/>
      <c r="AV43" s="505"/>
      <c r="AW43" s="505"/>
      <c r="AX43" s="500"/>
      <c r="AY43" s="504"/>
      <c r="AZ43" s="504"/>
      <c r="BA43" s="507"/>
      <c r="BB43" s="508"/>
      <c r="BC43" s="507"/>
    </row>
    <row r="44" spans="1:56">
      <c r="A44" s="321" t="s">
        <v>63</v>
      </c>
      <c r="B44" s="515"/>
      <c r="C44" s="353"/>
      <c r="D44" s="1456"/>
      <c r="E44" s="355"/>
      <c r="F44" s="345"/>
      <c r="G44" s="353"/>
      <c r="H44" s="353"/>
      <c r="I44" s="353"/>
      <c r="J44" s="353"/>
      <c r="K44" s="345"/>
      <c r="L44" s="353"/>
      <c r="M44" s="348">
        <f>SUM(E44:L44)</f>
        <v>0</v>
      </c>
      <c r="N44" s="511"/>
      <c r="O44" s="347"/>
      <c r="P44" s="511"/>
      <c r="Q44" s="348">
        <f t="shared" si="14"/>
        <v>0</v>
      </c>
      <c r="R44" s="344"/>
      <c r="S44" s="345"/>
      <c r="T44" s="345"/>
      <c r="U44" s="512"/>
      <c r="V44" s="345"/>
      <c r="W44" s="346">
        <f>SUM(R44:V44)</f>
        <v>0</v>
      </c>
      <c r="X44" s="345"/>
      <c r="Y44" s="345"/>
      <c r="Z44" s="345"/>
      <c r="AA44" s="345"/>
      <c r="AB44" s="345"/>
      <c r="AC44" s="345"/>
      <c r="AD44" s="345"/>
      <c r="AE44" s="345"/>
      <c r="AF44" s="345"/>
      <c r="AG44" s="346">
        <f>SUM(X44:AF44)</f>
        <v>0</v>
      </c>
      <c r="AH44" s="515"/>
      <c r="AI44" s="351">
        <f>Q44+W44+AG44+AH44</f>
        <v>0</v>
      </c>
      <c r="AJ44" s="344"/>
      <c r="AK44" s="345"/>
      <c r="AL44" s="345"/>
      <c r="AM44" s="345"/>
      <c r="AN44" s="345"/>
      <c r="AO44" s="345"/>
      <c r="AP44" s="346">
        <f>SUM(AJ44:AO44)</f>
        <v>0</v>
      </c>
      <c r="AQ44" s="347"/>
      <c r="AR44" s="515"/>
      <c r="AS44" s="347">
        <v>0</v>
      </c>
      <c r="AT44" s="352">
        <f>AI44+AP44+AQ44+AR44+AS44</f>
        <v>0</v>
      </c>
      <c r="AU44" s="353"/>
      <c r="AV44" s="354"/>
      <c r="AW44" s="354"/>
      <c r="AX44" s="346">
        <f>SUM(AU44:AW44)</f>
        <v>0</v>
      </c>
      <c r="AY44" s="511"/>
      <c r="AZ44" s="511"/>
      <c r="BA44" s="352">
        <f>AX44+AY44+AZ44</f>
        <v>0</v>
      </c>
      <c r="BB44" s="1582"/>
      <c r="BC44" s="352">
        <f>BA44+AT44+BB44</f>
        <v>0</v>
      </c>
    </row>
    <row r="45" spans="1:56" s="509" customFormat="1">
      <c r="A45" s="495"/>
      <c r="B45" s="506"/>
      <c r="C45" s="502"/>
      <c r="D45" s="503"/>
      <c r="E45" s="501"/>
      <c r="F45" s="502"/>
      <c r="G45" s="502"/>
      <c r="H45" s="502"/>
      <c r="I45" s="502"/>
      <c r="J45" s="502"/>
      <c r="K45" s="502"/>
      <c r="L45" s="502"/>
      <c r="M45" s="503"/>
      <c r="N45" s="504"/>
      <c r="O45" s="504"/>
      <c r="P45" s="504"/>
      <c r="Q45" s="503"/>
      <c r="R45" s="501"/>
      <c r="S45" s="502"/>
      <c r="T45" s="502"/>
      <c r="U45" s="505"/>
      <c r="V45" s="502"/>
      <c r="W45" s="500"/>
      <c r="X45" s="502"/>
      <c r="Y45" s="502"/>
      <c r="Z45" s="502"/>
      <c r="AA45" s="502"/>
      <c r="AB45" s="502"/>
      <c r="AC45" s="502"/>
      <c r="AD45" s="502"/>
      <c r="AE45" s="502"/>
      <c r="AF45" s="502"/>
      <c r="AG45" s="500"/>
      <c r="AH45" s="506"/>
      <c r="AI45" s="504"/>
      <c r="AJ45" s="501"/>
      <c r="AK45" s="502"/>
      <c r="AL45" s="502"/>
      <c r="AM45" s="502"/>
      <c r="AN45" s="502"/>
      <c r="AO45" s="502"/>
      <c r="AP45" s="500"/>
      <c r="AQ45" s="504"/>
      <c r="AR45" s="506"/>
      <c r="AS45" s="504"/>
      <c r="AT45" s="507"/>
      <c r="AU45" s="502"/>
      <c r="AV45" s="505"/>
      <c r="AW45" s="505"/>
      <c r="AX45" s="500"/>
      <c r="AY45" s="504"/>
      <c r="AZ45" s="504"/>
      <c r="BA45" s="507"/>
      <c r="BB45" s="508"/>
      <c r="BC45" s="507"/>
    </row>
    <row r="46" spans="1:56">
      <c r="A46" s="321" t="s">
        <v>64</v>
      </c>
      <c r="B46" s="513"/>
      <c r="C46" s="345"/>
      <c r="D46" s="568"/>
      <c r="E46" s="355"/>
      <c r="F46" s="353"/>
      <c r="G46" s="345"/>
      <c r="H46" s="345"/>
      <c r="I46" s="345"/>
      <c r="J46" s="345"/>
      <c r="K46" s="345"/>
      <c r="L46" s="345"/>
      <c r="M46" s="348">
        <f>SUM(E46:L46)</f>
        <v>0</v>
      </c>
      <c r="N46" s="511"/>
      <c r="O46" s="511"/>
      <c r="P46" s="511"/>
      <c r="Q46" s="348">
        <f>B46+C46+M46+N46+O46+P46+D46</f>
        <v>0</v>
      </c>
      <c r="R46" s="344"/>
      <c r="S46" s="345"/>
      <c r="T46" s="353"/>
      <c r="U46" s="354"/>
      <c r="V46" s="345"/>
      <c r="W46" s="346">
        <f>SUM(R46:V46)</f>
        <v>0</v>
      </c>
      <c r="X46" s="353"/>
      <c r="Y46" s="353"/>
      <c r="Z46" s="353"/>
      <c r="AA46" s="353"/>
      <c r="AB46" s="353"/>
      <c r="AC46" s="353"/>
      <c r="AD46" s="353"/>
      <c r="AE46" s="353"/>
      <c r="AF46" s="353"/>
      <c r="AG46" s="346">
        <f>SUM(X46:AF46)</f>
        <v>0</v>
      </c>
      <c r="AH46" s="512"/>
      <c r="AI46" s="351">
        <f>Q46+W46+AG46+AH46</f>
        <v>0</v>
      </c>
      <c r="AJ46" s="355"/>
      <c r="AK46" s="353"/>
      <c r="AL46" s="353"/>
      <c r="AM46" s="353"/>
      <c r="AN46" s="353"/>
      <c r="AO46" s="353"/>
      <c r="AP46" s="346">
        <f>SUM(AJ46:AO46)</f>
        <v>0</v>
      </c>
      <c r="AQ46" s="511"/>
      <c r="AR46" s="512"/>
      <c r="AS46" s="511">
        <v>0</v>
      </c>
      <c r="AT46" s="352">
        <f>AI46+AP46+AQ46+AR46+AS46</f>
        <v>0</v>
      </c>
      <c r="AU46" s="345"/>
      <c r="AV46" s="512"/>
      <c r="AW46" s="512"/>
      <c r="AX46" s="346">
        <f>SUM(AU46:AW46)</f>
        <v>0</v>
      </c>
      <c r="AY46" s="511"/>
      <c r="AZ46" s="511"/>
      <c r="BA46" s="352">
        <f>AX46+AY46+AZ46</f>
        <v>0</v>
      </c>
      <c r="BB46" s="1582"/>
      <c r="BC46" s="352">
        <f>BA46+AT46+BB46</f>
        <v>0</v>
      </c>
    </row>
    <row r="47" spans="1:56" s="509" customFormat="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65</v>
      </c>
      <c r="B48" s="513"/>
      <c r="C48" s="345"/>
      <c r="D48" s="568"/>
      <c r="E48" s="355"/>
      <c r="F48" s="353"/>
      <c r="G48" s="345"/>
      <c r="H48" s="345"/>
      <c r="I48" s="345"/>
      <c r="J48" s="345"/>
      <c r="K48" s="345"/>
      <c r="L48" s="345"/>
      <c r="M48" s="348">
        <f>SUM(E48:L48)</f>
        <v>0</v>
      </c>
      <c r="N48" s="511"/>
      <c r="O48" s="511"/>
      <c r="P48" s="511"/>
      <c r="Q48" s="348">
        <f t="shared" si="14"/>
        <v>0</v>
      </c>
      <c r="R48" s="344"/>
      <c r="S48" s="345"/>
      <c r="T48" s="353"/>
      <c r="U48" s="354"/>
      <c r="V48" s="345"/>
      <c r="W48" s="346">
        <f>SUM(R48:V48)</f>
        <v>0</v>
      </c>
      <c r="X48" s="353"/>
      <c r="Y48" s="353"/>
      <c r="Z48" s="353"/>
      <c r="AA48" s="353"/>
      <c r="AB48" s="353"/>
      <c r="AC48" s="353"/>
      <c r="AD48" s="353"/>
      <c r="AE48" s="353"/>
      <c r="AF48" s="353"/>
      <c r="AG48" s="346">
        <f>SUM(X48:AF48)</f>
        <v>0</v>
      </c>
      <c r="AH48" s="512"/>
      <c r="AI48" s="351">
        <f>Q48+W48+AG48+AH48</f>
        <v>0</v>
      </c>
      <c r="AJ48" s="355"/>
      <c r="AK48" s="353"/>
      <c r="AL48" s="353"/>
      <c r="AM48" s="353"/>
      <c r="AN48" s="353"/>
      <c r="AO48" s="353"/>
      <c r="AP48" s="346">
        <f>SUM(AJ48:AO48)</f>
        <v>0</v>
      </c>
      <c r="AQ48" s="511"/>
      <c r="AR48" s="512"/>
      <c r="AS48" s="511">
        <v>0</v>
      </c>
      <c r="AT48" s="352">
        <f>AI48+AP48+AQ48+AR48+AS48</f>
        <v>0</v>
      </c>
      <c r="AU48" s="345"/>
      <c r="AV48" s="512"/>
      <c r="AW48" s="512"/>
      <c r="AX48" s="346">
        <f>SUM(AU48:AW48)</f>
        <v>0</v>
      </c>
      <c r="AY48" s="511"/>
      <c r="AZ48" s="511"/>
      <c r="BA48" s="352">
        <f>AX48+AY48+AZ48</f>
        <v>0</v>
      </c>
      <c r="BB48" s="514"/>
      <c r="BC48" s="352">
        <f>BA48+AT48+BB48</f>
        <v>0</v>
      </c>
    </row>
    <row r="49" spans="1:55"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5" s="509" customFormat="1">
      <c r="A50" s="495" t="s">
        <v>66</v>
      </c>
      <c r="B50" s="513"/>
      <c r="C50" s="345"/>
      <c r="D50" s="568"/>
      <c r="E50" s="355"/>
      <c r="F50" s="353"/>
      <c r="G50" s="345"/>
      <c r="H50" s="345"/>
      <c r="I50" s="345"/>
      <c r="J50" s="345"/>
      <c r="K50" s="345"/>
      <c r="L50" s="345"/>
      <c r="M50" s="348">
        <f>SUM(E50:L50)</f>
        <v>0</v>
      </c>
      <c r="N50" s="511"/>
      <c r="O50" s="511"/>
      <c r="P50" s="511"/>
      <c r="Q50" s="348">
        <f t="shared" si="14"/>
        <v>0</v>
      </c>
      <c r="R50" s="344"/>
      <c r="S50" s="345"/>
      <c r="T50" s="353"/>
      <c r="U50" s="354"/>
      <c r="V50" s="345"/>
      <c r="W50" s="346">
        <f>SUM(R50:V50)</f>
        <v>0</v>
      </c>
      <c r="X50" s="353"/>
      <c r="Y50" s="353"/>
      <c r="Z50" s="353"/>
      <c r="AA50" s="353"/>
      <c r="AB50" s="353"/>
      <c r="AC50" s="353"/>
      <c r="AD50" s="353"/>
      <c r="AE50" s="353"/>
      <c r="AF50" s="353"/>
      <c r="AG50" s="346">
        <f>SUM(X50:AF50)</f>
        <v>0</v>
      </c>
      <c r="AH50" s="512"/>
      <c r="AI50" s="351">
        <f>Q50+W50+AG50+AH50</f>
        <v>0</v>
      </c>
      <c r="AJ50" s="355"/>
      <c r="AK50" s="353"/>
      <c r="AL50" s="353"/>
      <c r="AM50" s="353"/>
      <c r="AN50" s="353"/>
      <c r="AO50" s="353"/>
      <c r="AP50" s="346">
        <f>SUM(AJ50:AO50)</f>
        <v>0</v>
      </c>
      <c r="AQ50" s="511"/>
      <c r="AR50" s="512"/>
      <c r="AS50" s="511">
        <v>0</v>
      </c>
      <c r="AT50" s="352">
        <f>AI50+AP50+AQ50+AR50+AS50</f>
        <v>0</v>
      </c>
      <c r="AU50" s="345"/>
      <c r="AV50" s="512"/>
      <c r="AW50" s="512"/>
      <c r="AX50" s="346">
        <f>SUM(AU50:AW50)</f>
        <v>0</v>
      </c>
      <c r="AY50" s="511"/>
      <c r="AZ50" s="511"/>
      <c r="BA50" s="352">
        <f>AX50+AY50+AZ50</f>
        <v>0</v>
      </c>
      <c r="BB50" s="1582"/>
      <c r="BC50" s="352">
        <f>BA50+AT50+BB50</f>
        <v>0</v>
      </c>
    </row>
    <row r="51" spans="1:55" s="509" customFormat="1">
      <c r="A51" s="495"/>
      <c r="B51" s="506"/>
      <c r="C51" s="502"/>
      <c r="D51" s="503"/>
      <c r="E51" s="501"/>
      <c r="F51" s="502"/>
      <c r="G51" s="502"/>
      <c r="H51" s="502"/>
      <c r="I51" s="502"/>
      <c r="J51" s="502"/>
      <c r="K51" s="502"/>
      <c r="L51" s="502"/>
      <c r="M51" s="500"/>
      <c r="N51" s="504"/>
      <c r="O51" s="504"/>
      <c r="P51" s="504"/>
      <c r="Q51" s="503"/>
      <c r="R51" s="501"/>
      <c r="S51" s="502" t="s">
        <v>440</v>
      </c>
      <c r="T51" s="502"/>
      <c r="U51" s="505"/>
      <c r="V51" s="502"/>
      <c r="W51" s="500"/>
      <c r="X51" s="501"/>
      <c r="Y51" s="502"/>
      <c r="Z51" s="502"/>
      <c r="AA51" s="502"/>
      <c r="AB51" s="502"/>
      <c r="AC51" s="502"/>
      <c r="AD51" s="502"/>
      <c r="AE51" s="502"/>
      <c r="AF51" s="502"/>
      <c r="AG51" s="500"/>
      <c r="AH51" s="508"/>
      <c r="AI51" s="504"/>
      <c r="AJ51" s="501"/>
      <c r="AK51" s="502"/>
      <c r="AL51" s="502"/>
      <c r="AM51" s="502"/>
      <c r="AN51" s="502"/>
      <c r="AO51" s="502"/>
      <c r="AP51" s="500"/>
      <c r="AQ51" s="504"/>
      <c r="AR51" s="508"/>
      <c r="AS51" s="504"/>
      <c r="AT51" s="507"/>
      <c r="AU51" s="502"/>
      <c r="AV51" s="505"/>
      <c r="AW51" s="505"/>
      <c r="AX51" s="500"/>
      <c r="AY51" s="504"/>
      <c r="AZ51" s="504"/>
      <c r="BA51" s="507"/>
      <c r="BB51" s="508"/>
      <c r="BC51" s="507"/>
    </row>
    <row r="52" spans="1:55" s="523" customFormat="1">
      <c r="A52" s="516" t="s">
        <v>441</v>
      </c>
      <c r="B52" s="1451">
        <f>B10+B24+B38+B40+B42+B44+B46+B48+B50</f>
        <v>0</v>
      </c>
      <c r="C52" s="519">
        <f>C10+C24+C38+C40+C42+C44+C46+C48+C50</f>
        <v>0</v>
      </c>
      <c r="D52" s="1457">
        <f t="shared" ref="D52:BC52" si="26">D10+D24+D38+D40+D42+D44+D46+D48+D50</f>
        <v>0</v>
      </c>
      <c r="E52" s="518">
        <f t="shared" si="26"/>
        <v>0</v>
      </c>
      <c r="F52" s="519">
        <f t="shared" si="26"/>
        <v>0</v>
      </c>
      <c r="G52" s="519">
        <f t="shared" si="26"/>
        <v>0</v>
      </c>
      <c r="H52" s="519">
        <f t="shared" si="26"/>
        <v>0</v>
      </c>
      <c r="I52" s="519">
        <f t="shared" si="26"/>
        <v>0</v>
      </c>
      <c r="J52" s="519">
        <f t="shared" si="26"/>
        <v>0</v>
      </c>
      <c r="K52" s="519">
        <f t="shared" si="26"/>
        <v>0</v>
      </c>
      <c r="L52" s="519">
        <f t="shared" si="26"/>
        <v>0</v>
      </c>
      <c r="M52" s="520">
        <f t="shared" si="26"/>
        <v>0</v>
      </c>
      <c r="N52" s="521">
        <f t="shared" si="26"/>
        <v>0</v>
      </c>
      <c r="O52" s="521">
        <f>O10+O24+O38+O40+O42+O44+O46+O48+O50</f>
        <v>0</v>
      </c>
      <c r="P52" s="521">
        <f t="shared" si="26"/>
        <v>0</v>
      </c>
      <c r="Q52" s="348">
        <f>B52+C52+M52+N52+O52+P52+D52</f>
        <v>0</v>
      </c>
      <c r="R52" s="518">
        <f t="shared" si="26"/>
        <v>0</v>
      </c>
      <c r="S52" s="519">
        <f t="shared" si="26"/>
        <v>0</v>
      </c>
      <c r="T52" s="519">
        <f t="shared" si="26"/>
        <v>0</v>
      </c>
      <c r="U52" s="519">
        <f t="shared" si="26"/>
        <v>0</v>
      </c>
      <c r="V52" s="519">
        <f t="shared" si="26"/>
        <v>0</v>
      </c>
      <c r="W52" s="517">
        <f>W10+W24+W38+W40+W42+W44+W46+W48+W50</f>
        <v>0</v>
      </c>
      <c r="X52" s="518">
        <f t="shared" si="26"/>
        <v>0</v>
      </c>
      <c r="Y52" s="519">
        <f t="shared" si="26"/>
        <v>0</v>
      </c>
      <c r="Z52" s="519">
        <f>Z10+Z24+Z38+Z40+Z42+Z44+Z46+Z48+Z50</f>
        <v>0</v>
      </c>
      <c r="AA52" s="519">
        <f t="shared" si="26"/>
        <v>0</v>
      </c>
      <c r="AB52" s="519">
        <f t="shared" si="26"/>
        <v>0</v>
      </c>
      <c r="AC52" s="519">
        <f t="shared" si="26"/>
        <v>0</v>
      </c>
      <c r="AD52" s="519">
        <f t="shared" si="26"/>
        <v>0</v>
      </c>
      <c r="AE52" s="519">
        <f t="shared" si="26"/>
        <v>0</v>
      </c>
      <c r="AF52" s="519">
        <f t="shared" si="26"/>
        <v>0</v>
      </c>
      <c r="AG52" s="517">
        <f t="shared" si="26"/>
        <v>0</v>
      </c>
      <c r="AH52" s="518">
        <f>AH10+AH24+AH38+AH40+AH42+AH44+AH46+AH48+AH50</f>
        <v>0</v>
      </c>
      <c r="AI52" s="351">
        <f>AI10+AI24+AI38+AI40+AI42+AI44+AI46+AI48+AI50</f>
        <v>0</v>
      </c>
      <c r="AJ52" s="518">
        <f t="shared" si="26"/>
        <v>0</v>
      </c>
      <c r="AK52" s="519">
        <f t="shared" si="26"/>
        <v>0</v>
      </c>
      <c r="AL52" s="519">
        <f t="shared" si="26"/>
        <v>0</v>
      </c>
      <c r="AM52" s="519">
        <f t="shared" si="26"/>
        <v>0</v>
      </c>
      <c r="AN52" s="519">
        <f t="shared" si="26"/>
        <v>0</v>
      </c>
      <c r="AO52" s="519">
        <f t="shared" si="26"/>
        <v>0</v>
      </c>
      <c r="AP52" s="517">
        <f t="shared" si="26"/>
        <v>0</v>
      </c>
      <c r="AQ52" s="521">
        <f t="shared" si="26"/>
        <v>0</v>
      </c>
      <c r="AR52" s="518">
        <f t="shared" si="26"/>
        <v>0</v>
      </c>
      <c r="AS52" s="521">
        <f t="shared" si="26"/>
        <v>0</v>
      </c>
      <c r="AT52" s="352">
        <f t="shared" si="26"/>
        <v>0</v>
      </c>
      <c r="AU52" s="519">
        <f t="shared" si="26"/>
        <v>0</v>
      </c>
      <c r="AV52" s="522">
        <f t="shared" si="26"/>
        <v>0</v>
      </c>
      <c r="AW52" s="522">
        <f t="shared" si="26"/>
        <v>0</v>
      </c>
      <c r="AX52" s="517">
        <f t="shared" si="26"/>
        <v>0</v>
      </c>
      <c r="AY52" s="521">
        <f t="shared" si="26"/>
        <v>0</v>
      </c>
      <c r="AZ52" s="521">
        <f t="shared" si="26"/>
        <v>0</v>
      </c>
      <c r="BA52" s="352">
        <f>BA10+BA24+BA38+BA40+BA42+BA44+BA46+BA48+BA50</f>
        <v>0</v>
      </c>
      <c r="BB52" s="518">
        <f>BB10+BB24+BB38+BB40+BB42+BB44+BB46+BB48+BB50</f>
        <v>0</v>
      </c>
      <c r="BC52" s="352">
        <f t="shared" si="26"/>
        <v>0</v>
      </c>
    </row>
    <row r="53" spans="1:55" s="509" customFormat="1">
      <c r="A53" s="495"/>
      <c r="B53" s="506"/>
      <c r="C53" s="502"/>
      <c r="D53" s="503"/>
      <c r="E53" s="501"/>
      <c r="F53" s="502"/>
      <c r="G53" s="502"/>
      <c r="H53" s="502"/>
      <c r="I53" s="502"/>
      <c r="J53" s="502"/>
      <c r="K53" s="502"/>
      <c r="L53" s="502"/>
      <c r="M53" s="500"/>
      <c r="N53" s="504"/>
      <c r="O53" s="504"/>
      <c r="P53" s="504"/>
      <c r="Q53" s="503"/>
      <c r="R53" s="501"/>
      <c r="S53" s="502"/>
      <c r="T53" s="502"/>
      <c r="U53" s="505"/>
      <c r="V53" s="502"/>
      <c r="W53" s="500"/>
      <c r="X53" s="502"/>
      <c r="Y53" s="502"/>
      <c r="Z53" s="502"/>
      <c r="AA53" s="502"/>
      <c r="AB53" s="502"/>
      <c r="AC53" s="502"/>
      <c r="AD53" s="502"/>
      <c r="AE53" s="502"/>
      <c r="AF53" s="502"/>
      <c r="AG53" s="500"/>
      <c r="AH53" s="508"/>
      <c r="AI53" s="504"/>
      <c r="AJ53" s="501"/>
      <c r="AK53" s="502"/>
      <c r="AL53" s="502"/>
      <c r="AM53" s="502"/>
      <c r="AN53" s="502"/>
      <c r="AO53" s="502"/>
      <c r="AP53" s="500"/>
      <c r="AQ53" s="504"/>
      <c r="AR53" s="508"/>
      <c r="AS53" s="504"/>
      <c r="AT53" s="507"/>
      <c r="AU53" s="502"/>
      <c r="AV53" s="505"/>
      <c r="AW53" s="505"/>
      <c r="AX53" s="500"/>
      <c r="AY53" s="504"/>
      <c r="AZ53" s="504"/>
      <c r="BA53" s="507"/>
      <c r="BB53" s="508"/>
      <c r="BC53" s="507"/>
    </row>
    <row r="54" spans="1:55" s="509" customFormat="1">
      <c r="A54" s="495" t="s">
        <v>442</v>
      </c>
      <c r="B54" s="513"/>
      <c r="C54" s="345"/>
      <c r="D54" s="568"/>
      <c r="E54" s="344"/>
      <c r="F54" s="345"/>
      <c r="G54" s="345"/>
      <c r="H54" s="345"/>
      <c r="I54" s="345"/>
      <c r="J54" s="345"/>
      <c r="K54" s="345"/>
      <c r="L54" s="345"/>
      <c r="M54" s="348">
        <f>SUM(E54:L54)</f>
        <v>0</v>
      </c>
      <c r="N54" s="1558"/>
      <c r="O54" s="1559"/>
      <c r="P54" s="1559"/>
      <c r="Q54" s="348">
        <f>B54+C54+M54+N54+O54+P54+D54</f>
        <v>0</v>
      </c>
      <c r="R54" s="344"/>
      <c r="S54" s="345"/>
      <c r="T54" s="345"/>
      <c r="U54" s="512"/>
      <c r="V54" s="345"/>
      <c r="W54" s="346">
        <f>SUM(R54:V54)</f>
        <v>0</v>
      </c>
      <c r="X54" s="345"/>
      <c r="Y54" s="345"/>
      <c r="Z54" s="345"/>
      <c r="AA54" s="345"/>
      <c r="AB54" s="345"/>
      <c r="AC54" s="345"/>
      <c r="AD54" s="345"/>
      <c r="AE54" s="345"/>
      <c r="AF54" s="345"/>
      <c r="AG54" s="346">
        <f>SUM(X54:AF54)</f>
        <v>0</v>
      </c>
      <c r="AH54" s="514"/>
      <c r="AI54" s="351">
        <f>Q54+W54+AG54+AH54</f>
        <v>0</v>
      </c>
      <c r="AJ54" s="344"/>
      <c r="AK54" s="345"/>
      <c r="AL54" s="345"/>
      <c r="AM54" s="345"/>
      <c r="AN54" s="345"/>
      <c r="AO54" s="345"/>
      <c r="AP54" s="346">
        <f>SUM(AJ54:AO54)</f>
        <v>0</v>
      </c>
      <c r="AQ54" s="511"/>
      <c r="AR54" s="514"/>
      <c r="AS54" s="511">
        <v>0</v>
      </c>
      <c r="AT54" s="352">
        <f>AI54+AP54+AQ54+AR54+AS54</f>
        <v>0</v>
      </c>
      <c r="AU54" s="345"/>
      <c r="AV54" s="512"/>
      <c r="AW54" s="512"/>
      <c r="AX54" s="346">
        <f>SUM(AU54:AW54)</f>
        <v>0</v>
      </c>
      <c r="AY54" s="511"/>
      <c r="AZ54" s="511"/>
      <c r="BA54" s="352">
        <f>AX54+AY54+AZ54</f>
        <v>0</v>
      </c>
      <c r="BB54" s="1582"/>
      <c r="BC54" s="352">
        <f>BA54+AT54+BB54</f>
        <v>0</v>
      </c>
    </row>
    <row r="55" spans="1:55" s="509" customFormat="1">
      <c r="A55" s="495" t="s">
        <v>307</v>
      </c>
      <c r="B55" s="513"/>
      <c r="C55" s="345"/>
      <c r="D55" s="568"/>
      <c r="E55" s="344"/>
      <c r="F55" s="345"/>
      <c r="G55" s="345"/>
      <c r="H55" s="345"/>
      <c r="I55" s="345"/>
      <c r="J55" s="345"/>
      <c r="K55" s="345"/>
      <c r="L55" s="345"/>
      <c r="M55" s="348">
        <f>SUM(E55:L55)</f>
        <v>0</v>
      </c>
      <c r="N55" s="511"/>
      <c r="O55" s="511"/>
      <c r="P55" s="511"/>
      <c r="Q55" s="348">
        <f t="shared" si="14"/>
        <v>0</v>
      </c>
      <c r="R55" s="344"/>
      <c r="S55" s="345"/>
      <c r="T55" s="345"/>
      <c r="U55" s="512"/>
      <c r="V55" s="345"/>
      <c r="W55" s="346">
        <f>SUM(R55:V55)</f>
        <v>0</v>
      </c>
      <c r="X55" s="344"/>
      <c r="Y55" s="345"/>
      <c r="Z55" s="345"/>
      <c r="AA55" s="345"/>
      <c r="AB55" s="345"/>
      <c r="AC55" s="345"/>
      <c r="AD55" s="345"/>
      <c r="AE55" s="345"/>
      <c r="AF55" s="345"/>
      <c r="AG55" s="346">
        <f>SUM(X55:AF55)</f>
        <v>0</v>
      </c>
      <c r="AH55" s="514"/>
      <c r="AI55" s="351">
        <f>Q55+W55+AG55+AH55</f>
        <v>0</v>
      </c>
      <c r="AJ55" s="344"/>
      <c r="AK55" s="345"/>
      <c r="AL55" s="345"/>
      <c r="AM55" s="345"/>
      <c r="AN55" s="345"/>
      <c r="AO55" s="345"/>
      <c r="AP55" s="346">
        <f>SUM(AJ55:AO55)</f>
        <v>0</v>
      </c>
      <c r="AQ55" s="511"/>
      <c r="AR55" s="514"/>
      <c r="AS55" s="511"/>
      <c r="AT55" s="352">
        <f>AI55+AP55+AQ55+AR55+AS55</f>
        <v>0</v>
      </c>
      <c r="AU55" s="345"/>
      <c r="AV55" s="512"/>
      <c r="AW55" s="512"/>
      <c r="AX55" s="346">
        <f>SUM(AU55:AW55)</f>
        <v>0</v>
      </c>
      <c r="AY55" s="511"/>
      <c r="AZ55" s="511"/>
      <c r="BA55" s="352">
        <f>AX55+AY55+AZ55</f>
        <v>0</v>
      </c>
      <c r="BB55" s="1582"/>
      <c r="BC55" s="352">
        <f>BA55+AT55+BB55</f>
        <v>0</v>
      </c>
    </row>
    <row r="56" spans="1:55" s="509" customFormat="1">
      <c r="A56" s="495"/>
      <c r="B56" s="506"/>
      <c r="C56" s="502"/>
      <c r="D56" s="503"/>
      <c r="E56" s="501"/>
      <c r="F56" s="502"/>
      <c r="G56" s="502"/>
      <c r="H56" s="502"/>
      <c r="I56" s="502"/>
      <c r="J56" s="502"/>
      <c r="K56" s="502"/>
      <c r="L56" s="502"/>
      <c r="M56" s="500"/>
      <c r="N56" s="504"/>
      <c r="O56" s="504"/>
      <c r="P56" s="504"/>
      <c r="Q56" s="503"/>
      <c r="R56" s="501"/>
      <c r="S56" s="502"/>
      <c r="T56" s="502"/>
      <c r="U56" s="505"/>
      <c r="V56" s="502"/>
      <c r="W56" s="500"/>
      <c r="X56" s="501"/>
      <c r="Y56" s="502"/>
      <c r="Z56" s="502"/>
      <c r="AA56" s="502"/>
      <c r="AB56" s="502"/>
      <c r="AC56" s="502"/>
      <c r="AD56" s="502"/>
      <c r="AE56" s="502"/>
      <c r="AF56" s="502"/>
      <c r="AG56" s="500"/>
      <c r="AH56" s="508"/>
      <c r="AI56" s="504"/>
      <c r="AJ56" s="501"/>
      <c r="AK56" s="502"/>
      <c r="AL56" s="502"/>
      <c r="AM56" s="502"/>
      <c r="AN56" s="502"/>
      <c r="AO56" s="502"/>
      <c r="AP56" s="500"/>
      <c r="AQ56" s="504"/>
      <c r="AR56" s="508"/>
      <c r="AS56" s="504"/>
      <c r="AT56" s="507"/>
      <c r="AU56" s="502"/>
      <c r="AV56" s="505"/>
      <c r="AW56" s="505"/>
      <c r="AX56" s="500"/>
      <c r="AY56" s="504"/>
      <c r="AZ56" s="504"/>
      <c r="BA56" s="507"/>
      <c r="BB56" s="508"/>
      <c r="BC56" s="507"/>
    </row>
    <row r="57" spans="1:55" s="523" customFormat="1">
      <c r="A57" s="516" t="s">
        <v>1556</v>
      </c>
      <c r="B57" s="1451">
        <f>SUM(B52:B55)</f>
        <v>0</v>
      </c>
      <c r="C57" s="519">
        <f>SUM(C52:C55)</f>
        <v>0</v>
      </c>
      <c r="D57" s="1457">
        <f>SUM(D52:D55)</f>
        <v>0</v>
      </c>
      <c r="E57" s="518">
        <f t="shared" ref="E57:L57" si="27">SUM(E52:E55)</f>
        <v>0</v>
      </c>
      <c r="F57" s="519">
        <f t="shared" si="27"/>
        <v>0</v>
      </c>
      <c r="G57" s="519">
        <f t="shared" si="27"/>
        <v>0</v>
      </c>
      <c r="H57" s="519">
        <f t="shared" si="27"/>
        <v>0</v>
      </c>
      <c r="I57" s="519">
        <f t="shared" si="27"/>
        <v>0</v>
      </c>
      <c r="J57" s="519">
        <f t="shared" si="27"/>
        <v>0</v>
      </c>
      <c r="K57" s="519">
        <f t="shared" si="27"/>
        <v>0</v>
      </c>
      <c r="L57" s="519">
        <f t="shared" si="27"/>
        <v>0</v>
      </c>
      <c r="M57" s="520">
        <f>SUM(M52:M55)</f>
        <v>0</v>
      </c>
      <c r="N57" s="521">
        <f>SUM(N52:N55)</f>
        <v>0</v>
      </c>
      <c r="O57" s="521">
        <f>SUM(O52:O55)</f>
        <v>0</v>
      </c>
      <c r="P57" s="521">
        <f>SUM(P52:P55)</f>
        <v>0</v>
      </c>
      <c r="Q57" s="348">
        <f t="shared" si="14"/>
        <v>0</v>
      </c>
      <c r="R57" s="518">
        <f>SUM(R52:R55)</f>
        <v>0</v>
      </c>
      <c r="S57" s="519">
        <f t="shared" ref="S57:AO57" si="28">SUM(S52:S55)</f>
        <v>0</v>
      </c>
      <c r="T57" s="519">
        <f t="shared" si="28"/>
        <v>0</v>
      </c>
      <c r="U57" s="519">
        <f t="shared" si="28"/>
        <v>0</v>
      </c>
      <c r="V57" s="519">
        <f t="shared" si="28"/>
        <v>0</v>
      </c>
      <c r="W57" s="517">
        <f t="shared" si="28"/>
        <v>0</v>
      </c>
      <c r="X57" s="518">
        <f t="shared" si="28"/>
        <v>0</v>
      </c>
      <c r="Y57" s="519">
        <f t="shared" si="28"/>
        <v>0</v>
      </c>
      <c r="Z57" s="519">
        <f>SUM(Z52:Z55)</f>
        <v>0</v>
      </c>
      <c r="AA57" s="519">
        <f t="shared" si="28"/>
        <v>0</v>
      </c>
      <c r="AB57" s="519">
        <f t="shared" si="28"/>
        <v>0</v>
      </c>
      <c r="AC57" s="519">
        <f t="shared" si="28"/>
        <v>0</v>
      </c>
      <c r="AD57" s="519">
        <f t="shared" si="28"/>
        <v>0</v>
      </c>
      <c r="AE57" s="519">
        <f t="shared" si="28"/>
        <v>0</v>
      </c>
      <c r="AF57" s="519">
        <f t="shared" si="28"/>
        <v>0</v>
      </c>
      <c r="AG57" s="517">
        <f t="shared" si="28"/>
        <v>0</v>
      </c>
      <c r="AH57" s="518">
        <f>SUM(AH52:AH55)</f>
        <v>0</v>
      </c>
      <c r="AI57" s="351">
        <f>Q57+W57+AG57+AH57</f>
        <v>0</v>
      </c>
      <c r="AJ57" s="518">
        <f t="shared" si="28"/>
        <v>0</v>
      </c>
      <c r="AK57" s="519">
        <f t="shared" si="28"/>
        <v>0</v>
      </c>
      <c r="AL57" s="519">
        <f t="shared" si="28"/>
        <v>0</v>
      </c>
      <c r="AM57" s="519">
        <f t="shared" si="28"/>
        <v>0</v>
      </c>
      <c r="AN57" s="519">
        <f t="shared" si="28"/>
        <v>0</v>
      </c>
      <c r="AO57" s="519">
        <f t="shared" si="28"/>
        <v>0</v>
      </c>
      <c r="AP57" s="517">
        <f>SUM(AP52:AP55)</f>
        <v>0</v>
      </c>
      <c r="AQ57" s="521">
        <f>SUM(AQ52:AQ55)</f>
        <v>0</v>
      </c>
      <c r="AR57" s="518">
        <f>SUM(AR52:AR55)</f>
        <v>0</v>
      </c>
      <c r="AS57" s="521">
        <f>SUM(AS52:AS55)</f>
        <v>0</v>
      </c>
      <c r="AT57" s="352">
        <f>AI57+AP57+AQ57+AR57+AS57</f>
        <v>0</v>
      </c>
      <c r="AU57" s="519">
        <f>SUM(AU52:AU55)</f>
        <v>0</v>
      </c>
      <c r="AV57" s="522">
        <f>SUM(AV52:AV55)</f>
        <v>0</v>
      </c>
      <c r="AW57" s="522">
        <f>SUM(AW52:AW55)</f>
        <v>0</v>
      </c>
      <c r="AX57" s="346">
        <f>SUM(AU57:AW57)</f>
        <v>0</v>
      </c>
      <c r="AY57" s="521">
        <f>SUM(AY52:AY55)</f>
        <v>0</v>
      </c>
      <c r="AZ57" s="521">
        <f>SUM(AZ52:AZ55)</f>
        <v>0</v>
      </c>
      <c r="BA57" s="352">
        <f>AX57+AY57+AZ57</f>
        <v>0</v>
      </c>
      <c r="BB57" s="518">
        <f>SUM(BB52:BB55)</f>
        <v>0</v>
      </c>
      <c r="BC57" s="352">
        <f>BA57+AT57+BB57</f>
        <v>0</v>
      </c>
    </row>
    <row r="58" spans="1:55" s="526" customFormat="1">
      <c r="A58" s="524"/>
      <c r="B58" s="506"/>
      <c r="C58" s="502"/>
      <c r="D58" s="503"/>
      <c r="E58" s="501"/>
      <c r="F58" s="502"/>
      <c r="G58" s="502"/>
      <c r="H58" s="502"/>
      <c r="I58" s="502"/>
      <c r="J58" s="502"/>
      <c r="K58" s="502"/>
      <c r="L58" s="502"/>
      <c r="M58" s="500"/>
      <c r="N58" s="504"/>
      <c r="O58" s="504"/>
      <c r="P58" s="504"/>
      <c r="Q58" s="503"/>
      <c r="R58" s="501"/>
      <c r="S58" s="502"/>
      <c r="T58" s="502"/>
      <c r="U58" s="502"/>
      <c r="V58" s="502"/>
      <c r="W58" s="500"/>
      <c r="X58" s="501"/>
      <c r="Y58" s="502"/>
      <c r="Z58" s="502"/>
      <c r="AA58" s="502"/>
      <c r="AB58" s="502"/>
      <c r="AC58" s="502"/>
      <c r="AD58" s="502"/>
      <c r="AE58" s="502"/>
      <c r="AF58" s="502"/>
      <c r="AG58" s="500"/>
      <c r="AH58" s="501"/>
      <c r="AI58" s="504"/>
      <c r="AJ58" s="501"/>
      <c r="AK58" s="502"/>
      <c r="AL58" s="502"/>
      <c r="AM58" s="502"/>
      <c r="AN58" s="502"/>
      <c r="AO58" s="502"/>
      <c r="AP58" s="500"/>
      <c r="AQ58" s="504"/>
      <c r="AR58" s="501"/>
      <c r="AS58" s="504"/>
      <c r="AT58" s="525"/>
      <c r="AU58" s="502"/>
      <c r="AV58" s="505"/>
      <c r="AW58" s="505"/>
      <c r="AX58" s="500"/>
      <c r="AY58" s="504"/>
      <c r="AZ58" s="504"/>
      <c r="BA58" s="525"/>
      <c r="BB58" s="501"/>
      <c r="BC58" s="525"/>
    </row>
    <row r="59" spans="1:55">
      <c r="A59" s="527" t="s">
        <v>444</v>
      </c>
      <c r="B59" s="1452"/>
      <c r="C59" s="530"/>
      <c r="D59" s="533"/>
      <c r="E59" s="529"/>
      <c r="F59" s="530"/>
      <c r="G59" s="530"/>
      <c r="H59" s="530"/>
      <c r="I59" s="530"/>
      <c r="J59" s="530"/>
      <c r="K59" s="530"/>
      <c r="L59" s="530"/>
      <c r="M59" s="528"/>
      <c r="N59" s="531"/>
      <c r="O59" s="531"/>
      <c r="P59" s="532"/>
      <c r="Q59" s="533"/>
      <c r="R59" s="529"/>
      <c r="S59" s="530"/>
      <c r="T59" s="530"/>
      <c r="U59" s="530"/>
      <c r="V59" s="530"/>
      <c r="W59" s="528"/>
      <c r="X59" s="529"/>
      <c r="Y59" s="530"/>
      <c r="Z59" s="530"/>
      <c r="AA59" s="530"/>
      <c r="AB59" s="530"/>
      <c r="AC59" s="530"/>
      <c r="AD59" s="530"/>
      <c r="AE59" s="530"/>
      <c r="AF59" s="530"/>
      <c r="AG59" s="528"/>
      <c r="AH59" s="529"/>
      <c r="AI59" s="532"/>
      <c r="AJ59" s="529"/>
      <c r="AK59" s="530"/>
      <c r="AL59" s="530"/>
      <c r="AM59" s="530"/>
      <c r="AN59" s="530"/>
      <c r="AO59" s="530"/>
      <c r="AP59" s="528"/>
      <c r="AQ59" s="532"/>
      <c r="AR59" s="529"/>
      <c r="AS59" s="532"/>
      <c r="AT59" s="507"/>
      <c r="AU59" s="530"/>
      <c r="AV59" s="534"/>
      <c r="AW59" s="534"/>
      <c r="AX59" s="528"/>
      <c r="AY59" s="532"/>
      <c r="AZ59" s="532"/>
      <c r="BA59" s="507"/>
      <c r="BB59" s="529"/>
      <c r="BC59" s="507"/>
    </row>
    <row r="60" spans="1:55">
      <c r="A60" s="272" t="s">
        <v>438</v>
      </c>
      <c r="B60" s="515"/>
      <c r="C60" s="353"/>
      <c r="D60" s="1456"/>
      <c r="E60" s="344"/>
      <c r="F60" s="345"/>
      <c r="G60" s="345"/>
      <c r="H60" s="345"/>
      <c r="I60" s="345"/>
      <c r="J60" s="345"/>
      <c r="K60" s="345"/>
      <c r="L60" s="345"/>
      <c r="M60" s="346">
        <f t="shared" ref="M60:M66" si="29">SUM(E60:L60)</f>
        <v>0</v>
      </c>
      <c r="N60" s="347"/>
      <c r="O60" s="347"/>
      <c r="P60" s="347"/>
      <c r="Q60" s="348">
        <f>B60+C60+M60+N60+O60+P60+D60</f>
        <v>0</v>
      </c>
      <c r="R60" s="349"/>
      <c r="S60" s="350"/>
      <c r="T60" s="350"/>
      <c r="U60" s="350"/>
      <c r="V60" s="350"/>
      <c r="W60" s="346">
        <f t="shared" ref="W60:W71" si="30">SUM(R60:V60)</f>
        <v>0</v>
      </c>
      <c r="X60" s="349"/>
      <c r="Y60" s="350"/>
      <c r="Z60" s="350"/>
      <c r="AA60" s="350"/>
      <c r="AB60" s="350"/>
      <c r="AC60" s="350"/>
      <c r="AD60" s="350"/>
      <c r="AE60" s="350"/>
      <c r="AF60" s="350"/>
      <c r="AG60" s="346">
        <f t="shared" ref="AG60:AG71" si="31">SUM(X60:AF60)</f>
        <v>0</v>
      </c>
      <c r="AH60" s="355"/>
      <c r="AI60" s="351">
        <f t="shared" ref="AI60:AI71" si="32">Q60+W60+AG60+AH60</f>
        <v>0</v>
      </c>
      <c r="AJ60" s="344"/>
      <c r="AK60" s="345"/>
      <c r="AL60" s="345"/>
      <c r="AM60" s="345"/>
      <c r="AN60" s="345"/>
      <c r="AO60" s="345"/>
      <c r="AP60" s="346">
        <f t="shared" ref="AP60:AP71" si="33">SUM(AJ60:AO60)</f>
        <v>0</v>
      </c>
      <c r="AQ60" s="347"/>
      <c r="AR60" s="355"/>
      <c r="AS60" s="347"/>
      <c r="AT60" s="352">
        <f>AI60+AP60+AQ60+AR60+AS60</f>
        <v>0</v>
      </c>
      <c r="AU60" s="353"/>
      <c r="AV60" s="354"/>
      <c r="AW60" s="354"/>
      <c r="AX60" s="346">
        <f>SUM(AU60:AW60)</f>
        <v>0</v>
      </c>
      <c r="AY60" s="347"/>
      <c r="AZ60" s="347"/>
      <c r="BA60" s="352">
        <f>AX60+AY60+AZ60</f>
        <v>0</v>
      </c>
      <c r="BB60" s="355"/>
      <c r="BC60" s="352">
        <f>BA60+AT60+BB60</f>
        <v>0</v>
      </c>
    </row>
    <row r="61" spans="1:55">
      <c r="A61" s="272" t="s">
        <v>439</v>
      </c>
      <c r="B61" s="1450">
        <f>SUM(B62:B71)</f>
        <v>0</v>
      </c>
      <c r="C61" s="368">
        <f>SUM(C62:C71)</f>
        <v>0</v>
      </c>
      <c r="D61" s="1449">
        <f>SUM(D62:D71)</f>
        <v>0</v>
      </c>
      <c r="E61" s="363">
        <f t="shared" ref="E61:AZ61" si="34">SUM(E62:E71)</f>
        <v>0</v>
      </c>
      <c r="F61" s="364">
        <f t="shared" si="34"/>
        <v>0</v>
      </c>
      <c r="G61" s="364">
        <f t="shared" si="34"/>
        <v>0</v>
      </c>
      <c r="H61" s="364">
        <f t="shared" si="34"/>
        <v>0</v>
      </c>
      <c r="I61" s="364">
        <f t="shared" si="34"/>
        <v>0</v>
      </c>
      <c r="J61" s="364">
        <f t="shared" si="34"/>
        <v>0</v>
      </c>
      <c r="K61" s="364">
        <f t="shared" si="34"/>
        <v>0</v>
      </c>
      <c r="L61" s="364">
        <f t="shared" si="34"/>
        <v>0</v>
      </c>
      <c r="M61" s="346">
        <f t="shared" si="34"/>
        <v>0</v>
      </c>
      <c r="N61" s="365">
        <f t="shared" si="34"/>
        <v>0</v>
      </c>
      <c r="O61" s="365">
        <f t="shared" si="34"/>
        <v>0</v>
      </c>
      <c r="P61" s="365">
        <f t="shared" si="34"/>
        <v>0</v>
      </c>
      <c r="Q61" s="348">
        <f t="shared" si="34"/>
        <v>0</v>
      </c>
      <c r="R61" s="366">
        <f t="shared" si="34"/>
        <v>0</v>
      </c>
      <c r="S61" s="367">
        <f t="shared" si="34"/>
        <v>0</v>
      </c>
      <c r="T61" s="367">
        <f t="shared" si="34"/>
        <v>0</v>
      </c>
      <c r="U61" s="367">
        <f t="shared" si="34"/>
        <v>0</v>
      </c>
      <c r="V61" s="367">
        <f t="shared" si="34"/>
        <v>0</v>
      </c>
      <c r="W61" s="346">
        <f t="shared" si="34"/>
        <v>0</v>
      </c>
      <c r="X61" s="366">
        <f>SUM(X62:X71)</f>
        <v>0</v>
      </c>
      <c r="Y61" s="367">
        <f t="shared" si="34"/>
        <v>0</v>
      </c>
      <c r="Z61" s="367">
        <f t="shared" si="34"/>
        <v>0</v>
      </c>
      <c r="AA61" s="367">
        <f t="shared" si="34"/>
        <v>0</v>
      </c>
      <c r="AB61" s="367">
        <f t="shared" si="34"/>
        <v>0</v>
      </c>
      <c r="AC61" s="367">
        <f t="shared" si="34"/>
        <v>0</v>
      </c>
      <c r="AD61" s="367">
        <f t="shared" si="34"/>
        <v>0</v>
      </c>
      <c r="AE61" s="367">
        <f t="shared" si="34"/>
        <v>0</v>
      </c>
      <c r="AF61" s="367">
        <f t="shared" si="34"/>
        <v>0</v>
      </c>
      <c r="AG61" s="346">
        <f t="shared" si="34"/>
        <v>0</v>
      </c>
      <c r="AH61" s="370">
        <f t="shared" si="34"/>
        <v>0</v>
      </c>
      <c r="AI61" s="351">
        <f t="shared" si="34"/>
        <v>0</v>
      </c>
      <c r="AJ61" s="363">
        <f t="shared" si="34"/>
        <v>0</v>
      </c>
      <c r="AK61" s="364">
        <f t="shared" si="34"/>
        <v>0</v>
      </c>
      <c r="AL61" s="364">
        <f t="shared" si="34"/>
        <v>0</v>
      </c>
      <c r="AM61" s="364">
        <f t="shared" si="34"/>
        <v>0</v>
      </c>
      <c r="AN61" s="364">
        <f t="shared" si="34"/>
        <v>0</v>
      </c>
      <c r="AO61" s="364">
        <f t="shared" si="34"/>
        <v>0</v>
      </c>
      <c r="AP61" s="346">
        <f t="shared" si="34"/>
        <v>0</v>
      </c>
      <c r="AQ61" s="365">
        <f>SUM(AQ62:AQ71)</f>
        <v>0</v>
      </c>
      <c r="AR61" s="370">
        <f>SUM(AR62:AR71)</f>
        <v>0</v>
      </c>
      <c r="AS61" s="365">
        <f t="shared" si="34"/>
        <v>0</v>
      </c>
      <c r="AT61" s="352">
        <f>AI61+AP61+AQ61+AR61+AS61</f>
        <v>0</v>
      </c>
      <c r="AU61" s="368">
        <f>SUM(AU62:AU71)</f>
        <v>0</v>
      </c>
      <c r="AV61" s="369">
        <f t="shared" si="34"/>
        <v>0</v>
      </c>
      <c r="AW61" s="369">
        <f t="shared" si="34"/>
        <v>0</v>
      </c>
      <c r="AX61" s="346">
        <f>SUM(AX62:AX71)</f>
        <v>0</v>
      </c>
      <c r="AY61" s="365">
        <f t="shared" si="34"/>
        <v>0</v>
      </c>
      <c r="AZ61" s="365">
        <f t="shared" si="34"/>
        <v>0</v>
      </c>
      <c r="BA61" s="352">
        <f t="shared" ref="BA61:BA71" si="35">AX61+AY61+AZ61</f>
        <v>0</v>
      </c>
      <c r="BB61" s="370">
        <f>SUM(BB62:BB71)</f>
        <v>0</v>
      </c>
      <c r="BC61" s="352">
        <f>BA61+AT61+BB61</f>
        <v>0</v>
      </c>
    </row>
    <row r="62" spans="1:55" hidden="1" outlineLevel="2">
      <c r="A62" s="272" t="s">
        <v>318</v>
      </c>
      <c r="B62" s="515"/>
      <c r="C62" s="353"/>
      <c r="D62" s="1456"/>
      <c r="E62" s="344"/>
      <c r="F62" s="345"/>
      <c r="G62" s="345"/>
      <c r="H62" s="345"/>
      <c r="I62" s="345"/>
      <c r="J62" s="345"/>
      <c r="K62" s="345"/>
      <c r="L62" s="345"/>
      <c r="M62" s="346">
        <f>SUM(E62:L62)</f>
        <v>0</v>
      </c>
      <c r="N62" s="347"/>
      <c r="O62" s="347"/>
      <c r="P62" s="347"/>
      <c r="Q62" s="348">
        <f t="shared" ref="Q62:Q71" si="36">B62+C62+M62+N62+O62+P62+D62</f>
        <v>0</v>
      </c>
      <c r="R62" s="349"/>
      <c r="S62" s="350"/>
      <c r="T62" s="350"/>
      <c r="U62" s="350"/>
      <c r="V62" s="350"/>
      <c r="W62" s="346">
        <f t="shared" si="30"/>
        <v>0</v>
      </c>
      <c r="X62" s="349"/>
      <c r="Y62" s="350"/>
      <c r="Z62" s="350"/>
      <c r="AA62" s="350"/>
      <c r="AB62" s="350"/>
      <c r="AC62" s="350"/>
      <c r="AD62" s="350"/>
      <c r="AE62" s="350"/>
      <c r="AF62" s="350"/>
      <c r="AG62" s="346">
        <f t="shared" si="31"/>
        <v>0</v>
      </c>
      <c r="AH62" s="355"/>
      <c r="AI62" s="351">
        <f t="shared" si="32"/>
        <v>0</v>
      </c>
      <c r="AJ62" s="344"/>
      <c r="AK62" s="345"/>
      <c r="AL62" s="345"/>
      <c r="AM62" s="345"/>
      <c r="AN62" s="345"/>
      <c r="AO62" s="345"/>
      <c r="AP62" s="346">
        <f t="shared" si="33"/>
        <v>0</v>
      </c>
      <c r="AQ62" s="347"/>
      <c r="AR62" s="355"/>
      <c r="AS62" s="347"/>
      <c r="AT62" s="352">
        <f t="shared" ref="AT62:AT73" si="37">AI62+AP62+AQ62+AR62+AS62</f>
        <v>0</v>
      </c>
      <c r="AU62" s="353"/>
      <c r="AV62" s="354"/>
      <c r="AW62" s="354"/>
      <c r="AX62" s="346">
        <f>SUM(AU62:AW62)</f>
        <v>0</v>
      </c>
      <c r="AY62" s="347"/>
      <c r="AZ62" s="347"/>
      <c r="BA62" s="352">
        <f>AX62+AY62+AZ62</f>
        <v>0</v>
      </c>
      <c r="BB62" s="355"/>
      <c r="BC62" s="352">
        <f t="shared" ref="BC62:BC71" si="38">BA62+AT62+BB62</f>
        <v>0</v>
      </c>
    </row>
    <row r="63" spans="1:55" hidden="1" outlineLevel="2">
      <c r="A63" s="272" t="s">
        <v>318</v>
      </c>
      <c r="B63" s="515"/>
      <c r="C63" s="353"/>
      <c r="D63" s="1456"/>
      <c r="E63" s="344"/>
      <c r="F63" s="345"/>
      <c r="G63" s="345"/>
      <c r="H63" s="345"/>
      <c r="I63" s="345"/>
      <c r="J63" s="345"/>
      <c r="K63" s="345"/>
      <c r="L63" s="345"/>
      <c r="M63" s="346">
        <f t="shared" si="29"/>
        <v>0</v>
      </c>
      <c r="N63" s="347"/>
      <c r="O63" s="347"/>
      <c r="P63" s="347"/>
      <c r="Q63" s="348">
        <f t="shared" si="36"/>
        <v>0</v>
      </c>
      <c r="R63" s="349"/>
      <c r="S63" s="350"/>
      <c r="T63" s="350"/>
      <c r="U63" s="350"/>
      <c r="V63" s="350"/>
      <c r="W63" s="346">
        <f t="shared" si="30"/>
        <v>0</v>
      </c>
      <c r="X63" s="349"/>
      <c r="Y63" s="350"/>
      <c r="Z63" s="350"/>
      <c r="AA63" s="350"/>
      <c r="AB63" s="350"/>
      <c r="AC63" s="350"/>
      <c r="AD63" s="350"/>
      <c r="AE63" s="350"/>
      <c r="AF63" s="350"/>
      <c r="AG63" s="346">
        <f t="shared" si="31"/>
        <v>0</v>
      </c>
      <c r="AH63" s="355"/>
      <c r="AI63" s="351">
        <f t="shared" si="32"/>
        <v>0</v>
      </c>
      <c r="AJ63" s="344"/>
      <c r="AK63" s="345"/>
      <c r="AL63" s="345"/>
      <c r="AM63" s="345"/>
      <c r="AN63" s="345"/>
      <c r="AO63" s="345"/>
      <c r="AP63" s="346">
        <f t="shared" si="33"/>
        <v>0</v>
      </c>
      <c r="AQ63" s="347"/>
      <c r="AR63" s="355"/>
      <c r="AS63" s="347"/>
      <c r="AT63" s="352">
        <f t="shared" si="37"/>
        <v>0</v>
      </c>
      <c r="AU63" s="353"/>
      <c r="AV63" s="354"/>
      <c r="AW63" s="354"/>
      <c r="AX63" s="346">
        <f t="shared" ref="AX63:AX71" si="39">SUM(AU63:AW63)</f>
        <v>0</v>
      </c>
      <c r="AY63" s="347"/>
      <c r="AZ63" s="347"/>
      <c r="BA63" s="352">
        <f t="shared" si="35"/>
        <v>0</v>
      </c>
      <c r="BB63" s="355"/>
      <c r="BC63" s="352">
        <f t="shared" si="38"/>
        <v>0</v>
      </c>
    </row>
    <row r="64" spans="1:55" hidden="1" outlineLevel="2">
      <c r="A64" s="272" t="s">
        <v>318</v>
      </c>
      <c r="B64" s="515"/>
      <c r="C64" s="353"/>
      <c r="D64" s="1456"/>
      <c r="E64" s="344"/>
      <c r="F64" s="345"/>
      <c r="G64" s="345"/>
      <c r="H64" s="345"/>
      <c r="I64" s="345"/>
      <c r="J64" s="345"/>
      <c r="K64" s="345"/>
      <c r="L64" s="345"/>
      <c r="M64" s="346">
        <f t="shared" si="29"/>
        <v>0</v>
      </c>
      <c r="N64" s="347"/>
      <c r="O64" s="347"/>
      <c r="P64" s="347"/>
      <c r="Q64" s="348">
        <f t="shared" si="36"/>
        <v>0</v>
      </c>
      <c r="R64" s="349"/>
      <c r="S64" s="350"/>
      <c r="T64" s="350"/>
      <c r="U64" s="350"/>
      <c r="V64" s="350"/>
      <c r="W64" s="346">
        <f t="shared" si="30"/>
        <v>0</v>
      </c>
      <c r="X64" s="349"/>
      <c r="Y64" s="350"/>
      <c r="Z64" s="350"/>
      <c r="AA64" s="350"/>
      <c r="AB64" s="350"/>
      <c r="AC64" s="350"/>
      <c r="AD64" s="350"/>
      <c r="AE64" s="350"/>
      <c r="AF64" s="350"/>
      <c r="AG64" s="346">
        <f t="shared" si="31"/>
        <v>0</v>
      </c>
      <c r="AH64" s="355"/>
      <c r="AI64" s="351">
        <f t="shared" si="32"/>
        <v>0</v>
      </c>
      <c r="AJ64" s="344"/>
      <c r="AK64" s="345"/>
      <c r="AL64" s="345"/>
      <c r="AM64" s="345"/>
      <c r="AN64" s="345"/>
      <c r="AO64" s="345"/>
      <c r="AP64" s="346">
        <f t="shared" si="33"/>
        <v>0</v>
      </c>
      <c r="AQ64" s="347"/>
      <c r="AR64" s="355"/>
      <c r="AS64" s="347"/>
      <c r="AT64" s="352">
        <f t="shared" si="37"/>
        <v>0</v>
      </c>
      <c r="AU64" s="353"/>
      <c r="AV64" s="354"/>
      <c r="AW64" s="354"/>
      <c r="AX64" s="346">
        <f t="shared" si="39"/>
        <v>0</v>
      </c>
      <c r="AY64" s="347"/>
      <c r="AZ64" s="347"/>
      <c r="BA64" s="352">
        <f t="shared" si="35"/>
        <v>0</v>
      </c>
      <c r="BB64" s="355"/>
      <c r="BC64" s="352">
        <f t="shared" si="38"/>
        <v>0</v>
      </c>
    </row>
    <row r="65" spans="1:56" hidden="1" outlineLevel="2">
      <c r="A65" s="272" t="s">
        <v>318</v>
      </c>
      <c r="B65" s="515"/>
      <c r="C65" s="353"/>
      <c r="D65" s="1456"/>
      <c r="E65" s="344"/>
      <c r="F65" s="345"/>
      <c r="G65" s="345"/>
      <c r="H65" s="345"/>
      <c r="I65" s="345"/>
      <c r="J65" s="345"/>
      <c r="K65" s="345"/>
      <c r="L65" s="345"/>
      <c r="M65" s="346">
        <f t="shared" si="29"/>
        <v>0</v>
      </c>
      <c r="N65" s="347"/>
      <c r="O65" s="347"/>
      <c r="P65" s="347"/>
      <c r="Q65" s="348">
        <f>B65+C65+M65+N65+O65+P65+D65</f>
        <v>0</v>
      </c>
      <c r="R65" s="349"/>
      <c r="S65" s="350"/>
      <c r="T65" s="350"/>
      <c r="U65" s="350"/>
      <c r="V65" s="350"/>
      <c r="W65" s="346">
        <f t="shared" si="30"/>
        <v>0</v>
      </c>
      <c r="X65" s="349"/>
      <c r="Y65" s="350"/>
      <c r="Z65" s="350"/>
      <c r="AA65" s="350"/>
      <c r="AB65" s="350"/>
      <c r="AC65" s="350"/>
      <c r="AD65" s="350"/>
      <c r="AE65" s="350"/>
      <c r="AF65" s="350"/>
      <c r="AG65" s="346">
        <f t="shared" si="31"/>
        <v>0</v>
      </c>
      <c r="AH65" s="355"/>
      <c r="AI65" s="351">
        <f>Q65+W65+AG65+AH65</f>
        <v>0</v>
      </c>
      <c r="AJ65" s="344"/>
      <c r="AK65" s="345"/>
      <c r="AL65" s="345"/>
      <c r="AM65" s="345"/>
      <c r="AN65" s="345"/>
      <c r="AO65" s="345"/>
      <c r="AP65" s="346">
        <f t="shared" si="33"/>
        <v>0</v>
      </c>
      <c r="AQ65" s="347"/>
      <c r="AR65" s="355"/>
      <c r="AS65" s="347"/>
      <c r="AT65" s="352">
        <f t="shared" si="37"/>
        <v>0</v>
      </c>
      <c r="AU65" s="353"/>
      <c r="AV65" s="354"/>
      <c r="AW65" s="354"/>
      <c r="AX65" s="346">
        <f t="shared" si="39"/>
        <v>0</v>
      </c>
      <c r="AY65" s="347"/>
      <c r="AZ65" s="347"/>
      <c r="BA65" s="352">
        <f t="shared" si="35"/>
        <v>0</v>
      </c>
      <c r="BB65" s="355"/>
      <c r="BC65" s="352">
        <f t="shared" si="38"/>
        <v>0</v>
      </c>
    </row>
    <row r="66" spans="1:56" hidden="1" outlineLevel="2">
      <c r="A66" s="272" t="s">
        <v>318</v>
      </c>
      <c r="B66" s="515"/>
      <c r="C66" s="353"/>
      <c r="D66" s="1456"/>
      <c r="E66" s="344"/>
      <c r="F66" s="345"/>
      <c r="G66" s="345"/>
      <c r="H66" s="345"/>
      <c r="I66" s="345"/>
      <c r="J66" s="345"/>
      <c r="K66" s="345"/>
      <c r="L66" s="345"/>
      <c r="M66" s="346">
        <f t="shared" si="29"/>
        <v>0</v>
      </c>
      <c r="N66" s="347"/>
      <c r="O66" s="347"/>
      <c r="P66" s="347"/>
      <c r="Q66" s="348">
        <f t="shared" si="36"/>
        <v>0</v>
      </c>
      <c r="R66" s="349"/>
      <c r="S66" s="350"/>
      <c r="T66" s="350"/>
      <c r="U66" s="350"/>
      <c r="V66" s="350"/>
      <c r="W66" s="346">
        <f t="shared" si="30"/>
        <v>0</v>
      </c>
      <c r="X66" s="349"/>
      <c r="Y66" s="350"/>
      <c r="Z66" s="350"/>
      <c r="AA66" s="350"/>
      <c r="AB66" s="350"/>
      <c r="AC66" s="350"/>
      <c r="AD66" s="350"/>
      <c r="AE66" s="350"/>
      <c r="AF66" s="350"/>
      <c r="AG66" s="346">
        <f t="shared" si="31"/>
        <v>0</v>
      </c>
      <c r="AH66" s="355"/>
      <c r="AI66" s="351">
        <f t="shared" si="32"/>
        <v>0</v>
      </c>
      <c r="AJ66" s="344"/>
      <c r="AK66" s="345"/>
      <c r="AL66" s="345"/>
      <c r="AM66" s="345"/>
      <c r="AN66" s="345"/>
      <c r="AO66" s="345"/>
      <c r="AP66" s="346">
        <f t="shared" si="33"/>
        <v>0</v>
      </c>
      <c r="AQ66" s="347"/>
      <c r="AR66" s="355"/>
      <c r="AS66" s="347"/>
      <c r="AT66" s="352">
        <f t="shared" si="37"/>
        <v>0</v>
      </c>
      <c r="AU66" s="353"/>
      <c r="AV66" s="354"/>
      <c r="AW66" s="354"/>
      <c r="AX66" s="346">
        <f t="shared" si="39"/>
        <v>0</v>
      </c>
      <c r="AY66" s="347"/>
      <c r="AZ66" s="347"/>
      <c r="BA66" s="352">
        <f t="shared" si="35"/>
        <v>0</v>
      </c>
      <c r="BB66" s="355"/>
      <c r="BC66" s="352">
        <f t="shared" si="38"/>
        <v>0</v>
      </c>
    </row>
    <row r="67" spans="1:56" hidden="1" outlineLevel="2">
      <c r="A67" s="272" t="s">
        <v>318</v>
      </c>
      <c r="B67" s="515"/>
      <c r="C67" s="353"/>
      <c r="D67" s="1456"/>
      <c r="E67" s="344"/>
      <c r="F67" s="345"/>
      <c r="G67" s="345"/>
      <c r="H67" s="345"/>
      <c r="I67" s="345"/>
      <c r="J67" s="345"/>
      <c r="K67" s="345"/>
      <c r="L67" s="345"/>
      <c r="M67" s="346">
        <f>SUM(E67:L67)</f>
        <v>0</v>
      </c>
      <c r="N67" s="347"/>
      <c r="O67" s="347"/>
      <c r="P67" s="347"/>
      <c r="Q67" s="348">
        <f t="shared" si="36"/>
        <v>0</v>
      </c>
      <c r="R67" s="349"/>
      <c r="S67" s="350"/>
      <c r="T67" s="350"/>
      <c r="U67" s="350"/>
      <c r="V67" s="350"/>
      <c r="W67" s="346">
        <f t="shared" si="30"/>
        <v>0</v>
      </c>
      <c r="X67" s="349"/>
      <c r="Y67" s="350"/>
      <c r="Z67" s="350"/>
      <c r="AA67" s="350"/>
      <c r="AB67" s="350"/>
      <c r="AC67" s="350"/>
      <c r="AD67" s="350"/>
      <c r="AE67" s="350"/>
      <c r="AF67" s="350"/>
      <c r="AG67" s="346">
        <f t="shared" si="31"/>
        <v>0</v>
      </c>
      <c r="AH67" s="355"/>
      <c r="AI67" s="351">
        <f t="shared" si="32"/>
        <v>0</v>
      </c>
      <c r="AJ67" s="344"/>
      <c r="AK67" s="345"/>
      <c r="AL67" s="345"/>
      <c r="AM67" s="345"/>
      <c r="AN67" s="345"/>
      <c r="AO67" s="345"/>
      <c r="AP67" s="346">
        <f t="shared" si="33"/>
        <v>0</v>
      </c>
      <c r="AQ67" s="347"/>
      <c r="AR67" s="355"/>
      <c r="AS67" s="347"/>
      <c r="AT67" s="352">
        <f t="shared" si="37"/>
        <v>0</v>
      </c>
      <c r="AU67" s="353"/>
      <c r="AV67" s="354"/>
      <c r="AW67" s="354"/>
      <c r="AX67" s="346">
        <f t="shared" si="39"/>
        <v>0</v>
      </c>
      <c r="AY67" s="347"/>
      <c r="AZ67" s="347"/>
      <c r="BA67" s="352">
        <f t="shared" si="35"/>
        <v>0</v>
      </c>
      <c r="BB67" s="355"/>
      <c r="BC67" s="352">
        <f t="shared" si="38"/>
        <v>0</v>
      </c>
    </row>
    <row r="68" spans="1:56" hidden="1" outlineLevel="2">
      <c r="A68" s="272" t="s">
        <v>318</v>
      </c>
      <c r="B68" s="515"/>
      <c r="C68" s="353"/>
      <c r="D68" s="1456"/>
      <c r="E68" s="344"/>
      <c r="F68" s="345"/>
      <c r="G68" s="345"/>
      <c r="H68" s="345"/>
      <c r="I68" s="345"/>
      <c r="J68" s="345"/>
      <c r="K68" s="345"/>
      <c r="L68" s="345"/>
      <c r="M68" s="346">
        <f>SUM(E68:L68)</f>
        <v>0</v>
      </c>
      <c r="N68" s="347"/>
      <c r="O68" s="347"/>
      <c r="P68" s="347"/>
      <c r="Q68" s="348">
        <f t="shared" si="36"/>
        <v>0</v>
      </c>
      <c r="R68" s="349"/>
      <c r="S68" s="350"/>
      <c r="T68" s="350"/>
      <c r="U68" s="350"/>
      <c r="V68" s="350"/>
      <c r="W68" s="346">
        <f t="shared" si="30"/>
        <v>0</v>
      </c>
      <c r="X68" s="349"/>
      <c r="Y68" s="350"/>
      <c r="Z68" s="350"/>
      <c r="AA68" s="350"/>
      <c r="AB68" s="350"/>
      <c r="AC68" s="350"/>
      <c r="AD68" s="350"/>
      <c r="AE68" s="350"/>
      <c r="AF68" s="350"/>
      <c r="AG68" s="346">
        <f t="shared" si="31"/>
        <v>0</v>
      </c>
      <c r="AH68" s="355"/>
      <c r="AI68" s="351">
        <f t="shared" si="32"/>
        <v>0</v>
      </c>
      <c r="AJ68" s="344"/>
      <c r="AK68" s="345"/>
      <c r="AL68" s="345"/>
      <c r="AM68" s="345"/>
      <c r="AN68" s="345"/>
      <c r="AO68" s="345"/>
      <c r="AP68" s="346">
        <f t="shared" si="33"/>
        <v>0</v>
      </c>
      <c r="AQ68" s="347"/>
      <c r="AR68" s="355"/>
      <c r="AS68" s="347"/>
      <c r="AT68" s="352">
        <f t="shared" si="37"/>
        <v>0</v>
      </c>
      <c r="AU68" s="353"/>
      <c r="AV68" s="354"/>
      <c r="AW68" s="354"/>
      <c r="AX68" s="346">
        <f t="shared" si="39"/>
        <v>0</v>
      </c>
      <c r="AY68" s="347"/>
      <c r="AZ68" s="347"/>
      <c r="BA68" s="352">
        <f t="shared" si="35"/>
        <v>0</v>
      </c>
      <c r="BB68" s="355"/>
      <c r="BC68" s="352">
        <f t="shared" si="38"/>
        <v>0</v>
      </c>
    </row>
    <row r="69" spans="1:56" hidden="1" outlineLevel="2">
      <c r="A69" s="272" t="s">
        <v>318</v>
      </c>
      <c r="B69" s="515"/>
      <c r="C69" s="353"/>
      <c r="D69" s="1456"/>
      <c r="E69" s="344"/>
      <c r="F69" s="345"/>
      <c r="G69" s="345"/>
      <c r="H69" s="345"/>
      <c r="I69" s="345"/>
      <c r="J69" s="345"/>
      <c r="K69" s="345"/>
      <c r="L69" s="345"/>
      <c r="M69" s="346">
        <f>SUM(E69:L69)</f>
        <v>0</v>
      </c>
      <c r="N69" s="347"/>
      <c r="O69" s="347"/>
      <c r="P69" s="347"/>
      <c r="Q69" s="348">
        <f t="shared" si="36"/>
        <v>0</v>
      </c>
      <c r="R69" s="349"/>
      <c r="S69" s="350"/>
      <c r="T69" s="350"/>
      <c r="U69" s="350"/>
      <c r="V69" s="350"/>
      <c r="W69" s="346">
        <f t="shared" si="30"/>
        <v>0</v>
      </c>
      <c r="X69" s="349"/>
      <c r="Y69" s="350"/>
      <c r="Z69" s="350"/>
      <c r="AA69" s="350"/>
      <c r="AB69" s="350"/>
      <c r="AC69" s="350"/>
      <c r="AD69" s="350"/>
      <c r="AE69" s="350"/>
      <c r="AF69" s="350"/>
      <c r="AG69" s="346">
        <f t="shared" si="31"/>
        <v>0</v>
      </c>
      <c r="AH69" s="355"/>
      <c r="AI69" s="351">
        <f t="shared" si="32"/>
        <v>0</v>
      </c>
      <c r="AJ69" s="344"/>
      <c r="AK69" s="345"/>
      <c r="AL69" s="345"/>
      <c r="AM69" s="345"/>
      <c r="AN69" s="345"/>
      <c r="AO69" s="345"/>
      <c r="AP69" s="346">
        <f t="shared" si="33"/>
        <v>0</v>
      </c>
      <c r="AQ69" s="347"/>
      <c r="AR69" s="355"/>
      <c r="AS69" s="347"/>
      <c r="AT69" s="352">
        <f t="shared" si="37"/>
        <v>0</v>
      </c>
      <c r="AU69" s="353"/>
      <c r="AV69" s="354"/>
      <c r="AW69" s="354"/>
      <c r="AX69" s="346">
        <f t="shared" si="39"/>
        <v>0</v>
      </c>
      <c r="AY69" s="347"/>
      <c r="AZ69" s="347"/>
      <c r="BA69" s="352">
        <f>AX69+AY69+AZ69</f>
        <v>0</v>
      </c>
      <c r="BB69" s="355"/>
      <c r="BC69" s="352">
        <f t="shared" si="38"/>
        <v>0</v>
      </c>
      <c r="BD69" s="498"/>
    </row>
    <row r="70" spans="1:56" hidden="1" outlineLevel="2">
      <c r="A70" s="272" t="s">
        <v>318</v>
      </c>
      <c r="B70" s="515"/>
      <c r="C70" s="353"/>
      <c r="D70" s="1456"/>
      <c r="E70" s="344"/>
      <c r="F70" s="345"/>
      <c r="G70" s="345"/>
      <c r="H70" s="345"/>
      <c r="I70" s="345"/>
      <c r="J70" s="345"/>
      <c r="K70" s="345"/>
      <c r="L70" s="345"/>
      <c r="M70" s="346">
        <f>SUM(E70:L70)</f>
        <v>0</v>
      </c>
      <c r="N70" s="347"/>
      <c r="O70" s="347"/>
      <c r="P70" s="347"/>
      <c r="Q70" s="348">
        <f t="shared" si="36"/>
        <v>0</v>
      </c>
      <c r="R70" s="349"/>
      <c r="S70" s="350"/>
      <c r="T70" s="350"/>
      <c r="U70" s="350"/>
      <c r="V70" s="350"/>
      <c r="W70" s="346">
        <f t="shared" si="30"/>
        <v>0</v>
      </c>
      <c r="X70" s="349"/>
      <c r="Y70" s="350"/>
      <c r="Z70" s="350"/>
      <c r="AA70" s="350"/>
      <c r="AB70" s="350"/>
      <c r="AC70" s="350"/>
      <c r="AD70" s="350"/>
      <c r="AE70" s="350"/>
      <c r="AF70" s="350"/>
      <c r="AG70" s="346">
        <f t="shared" si="31"/>
        <v>0</v>
      </c>
      <c r="AH70" s="355"/>
      <c r="AI70" s="351">
        <f>Q70+W70+AG70+AH70</f>
        <v>0</v>
      </c>
      <c r="AJ70" s="344"/>
      <c r="AK70" s="345"/>
      <c r="AL70" s="345"/>
      <c r="AM70" s="345"/>
      <c r="AN70" s="345"/>
      <c r="AO70" s="345"/>
      <c r="AP70" s="346">
        <f t="shared" si="33"/>
        <v>0</v>
      </c>
      <c r="AQ70" s="347"/>
      <c r="AR70" s="355"/>
      <c r="AS70" s="347"/>
      <c r="AT70" s="352">
        <f t="shared" si="37"/>
        <v>0</v>
      </c>
      <c r="AU70" s="353"/>
      <c r="AV70" s="354"/>
      <c r="AW70" s="354"/>
      <c r="AX70" s="346">
        <f t="shared" si="39"/>
        <v>0</v>
      </c>
      <c r="AY70" s="347"/>
      <c r="AZ70" s="347"/>
      <c r="BA70" s="352">
        <f t="shared" si="35"/>
        <v>0</v>
      </c>
      <c r="BB70" s="355"/>
      <c r="BC70" s="352">
        <f>BA70+AT70+BB70</f>
        <v>0</v>
      </c>
      <c r="BD70" s="499"/>
    </row>
    <row r="71" spans="1:56" hidden="1" outlineLevel="2">
      <c r="A71" s="272" t="s">
        <v>318</v>
      </c>
      <c r="B71" s="515"/>
      <c r="C71" s="353"/>
      <c r="D71" s="1456"/>
      <c r="E71" s="344"/>
      <c r="F71" s="345"/>
      <c r="G71" s="345"/>
      <c r="H71" s="345"/>
      <c r="I71" s="345"/>
      <c r="J71" s="345"/>
      <c r="K71" s="345"/>
      <c r="L71" s="345"/>
      <c r="M71" s="346">
        <f>SUM(E71:L71)</f>
        <v>0</v>
      </c>
      <c r="N71" s="347"/>
      <c r="O71" s="347"/>
      <c r="P71" s="347"/>
      <c r="Q71" s="348">
        <f t="shared" si="36"/>
        <v>0</v>
      </c>
      <c r="R71" s="349"/>
      <c r="S71" s="350"/>
      <c r="T71" s="350"/>
      <c r="U71" s="350"/>
      <c r="V71" s="350"/>
      <c r="W71" s="346">
        <f t="shared" si="30"/>
        <v>0</v>
      </c>
      <c r="X71" s="349"/>
      <c r="Y71" s="350"/>
      <c r="Z71" s="350"/>
      <c r="AA71" s="350"/>
      <c r="AB71" s="350"/>
      <c r="AC71" s="350"/>
      <c r="AD71" s="350"/>
      <c r="AE71" s="350"/>
      <c r="AF71" s="350"/>
      <c r="AG71" s="346">
        <f t="shared" si="31"/>
        <v>0</v>
      </c>
      <c r="AH71" s="355"/>
      <c r="AI71" s="351">
        <f t="shared" si="32"/>
        <v>0</v>
      </c>
      <c r="AJ71" s="344"/>
      <c r="AK71" s="345"/>
      <c r="AL71" s="345"/>
      <c r="AM71" s="345"/>
      <c r="AN71" s="345"/>
      <c r="AO71" s="345"/>
      <c r="AP71" s="346">
        <f t="shared" si="33"/>
        <v>0</v>
      </c>
      <c r="AQ71" s="347"/>
      <c r="AR71" s="355"/>
      <c r="AS71" s="347"/>
      <c r="AT71" s="352">
        <f t="shared" si="37"/>
        <v>0</v>
      </c>
      <c r="AU71" s="353"/>
      <c r="AV71" s="354"/>
      <c r="AW71" s="354"/>
      <c r="AX71" s="346">
        <f t="shared" si="39"/>
        <v>0</v>
      </c>
      <c r="AY71" s="347"/>
      <c r="AZ71" s="347"/>
      <c r="BA71" s="352">
        <f t="shared" si="35"/>
        <v>0</v>
      </c>
      <c r="BB71" s="355"/>
      <c r="BC71" s="352">
        <f t="shared" si="38"/>
        <v>0</v>
      </c>
      <c r="BD71" s="498"/>
    </row>
    <row r="72" spans="1:56" collapsed="1">
      <c r="B72" s="506"/>
      <c r="C72" s="502"/>
      <c r="D72" s="503"/>
      <c r="E72" s="501"/>
      <c r="F72" s="502"/>
      <c r="G72" s="502"/>
      <c r="H72" s="502"/>
      <c r="I72" s="502"/>
      <c r="J72" s="502"/>
      <c r="K72" s="502"/>
      <c r="L72" s="502"/>
      <c r="M72" s="500"/>
      <c r="N72" s="504"/>
      <c r="O72" s="504"/>
      <c r="P72" s="504"/>
      <c r="Q72" s="503"/>
      <c r="R72" s="501"/>
      <c r="S72" s="502"/>
      <c r="T72" s="502"/>
      <c r="U72" s="505"/>
      <c r="V72" s="502"/>
      <c r="W72" s="500"/>
      <c r="X72" s="501"/>
      <c r="Y72" s="502"/>
      <c r="Z72" s="502"/>
      <c r="AA72" s="502"/>
      <c r="AB72" s="502"/>
      <c r="AC72" s="502"/>
      <c r="AD72" s="502"/>
      <c r="AE72" s="502"/>
      <c r="AF72" s="502"/>
      <c r="AG72" s="500"/>
      <c r="AH72" s="508"/>
      <c r="AI72" s="504"/>
      <c r="AJ72" s="501"/>
      <c r="AK72" s="502"/>
      <c r="AL72" s="502"/>
      <c r="AM72" s="502"/>
      <c r="AN72" s="502"/>
      <c r="AO72" s="502"/>
      <c r="AP72" s="500"/>
      <c r="AQ72" s="504"/>
      <c r="AR72" s="508"/>
      <c r="AS72" s="504"/>
      <c r="AT72" s="507"/>
      <c r="AU72" s="502"/>
      <c r="AV72" s="505"/>
      <c r="AW72" s="505"/>
      <c r="AX72" s="500"/>
      <c r="AY72" s="504"/>
      <c r="AZ72" s="504"/>
      <c r="BA72" s="507"/>
      <c r="BB72" s="508"/>
      <c r="BC72" s="507"/>
    </row>
    <row r="73" spans="1:56">
      <c r="A73" s="516" t="s">
        <v>1556</v>
      </c>
      <c r="B73" s="1450">
        <f>SUM(B60:B61)</f>
        <v>0</v>
      </c>
      <c r="C73" s="368">
        <f>SUM(C60:C61)</f>
        <v>0</v>
      </c>
      <c r="D73" s="1449">
        <f>SUM(D60:D61)</f>
        <v>0</v>
      </c>
      <c r="E73" s="370">
        <f t="shared" ref="E73:AS73" si="40">SUM(E60:E61)</f>
        <v>0</v>
      </c>
      <c r="F73" s="368">
        <f t="shared" si="40"/>
        <v>0</v>
      </c>
      <c r="G73" s="368">
        <f t="shared" si="40"/>
        <v>0</v>
      </c>
      <c r="H73" s="368">
        <f t="shared" si="40"/>
        <v>0</v>
      </c>
      <c r="I73" s="368">
        <f t="shared" si="40"/>
        <v>0</v>
      </c>
      <c r="J73" s="368">
        <f t="shared" si="40"/>
        <v>0</v>
      </c>
      <c r="K73" s="368">
        <f t="shared" si="40"/>
        <v>0</v>
      </c>
      <c r="L73" s="368">
        <f t="shared" si="40"/>
        <v>0</v>
      </c>
      <c r="M73" s="362">
        <f t="shared" si="40"/>
        <v>0</v>
      </c>
      <c r="N73" s="365">
        <f t="shared" si="40"/>
        <v>0</v>
      </c>
      <c r="O73" s="365">
        <f t="shared" si="40"/>
        <v>0</v>
      </c>
      <c r="P73" s="365">
        <f t="shared" si="40"/>
        <v>0</v>
      </c>
      <c r="Q73" s="348">
        <f t="shared" si="40"/>
        <v>0</v>
      </c>
      <c r="R73" s="370">
        <f>SUM(R60:R61)</f>
        <v>0</v>
      </c>
      <c r="S73" s="368">
        <f t="shared" si="40"/>
        <v>0</v>
      </c>
      <c r="T73" s="368">
        <f t="shared" si="40"/>
        <v>0</v>
      </c>
      <c r="U73" s="368">
        <f t="shared" si="40"/>
        <v>0</v>
      </c>
      <c r="V73" s="368">
        <f t="shared" si="40"/>
        <v>0</v>
      </c>
      <c r="W73" s="362">
        <f t="shared" si="40"/>
        <v>0</v>
      </c>
      <c r="X73" s="370">
        <f>SUM(X60:X61)</f>
        <v>0</v>
      </c>
      <c r="Y73" s="368">
        <f t="shared" si="40"/>
        <v>0</v>
      </c>
      <c r="Z73" s="368">
        <f>SUM(Z60:Z61)</f>
        <v>0</v>
      </c>
      <c r="AA73" s="368">
        <f t="shared" si="40"/>
        <v>0</v>
      </c>
      <c r="AB73" s="368">
        <f t="shared" si="40"/>
        <v>0</v>
      </c>
      <c r="AC73" s="368">
        <f t="shared" si="40"/>
        <v>0</v>
      </c>
      <c r="AD73" s="368">
        <f t="shared" si="40"/>
        <v>0</v>
      </c>
      <c r="AE73" s="368">
        <f t="shared" si="40"/>
        <v>0</v>
      </c>
      <c r="AF73" s="368">
        <f t="shared" si="40"/>
        <v>0</v>
      </c>
      <c r="AG73" s="362">
        <f t="shared" si="40"/>
        <v>0</v>
      </c>
      <c r="AH73" s="370">
        <f t="shared" si="40"/>
        <v>0</v>
      </c>
      <c r="AI73" s="351">
        <f t="shared" si="40"/>
        <v>0</v>
      </c>
      <c r="AJ73" s="370">
        <f t="shared" si="40"/>
        <v>0</v>
      </c>
      <c r="AK73" s="368">
        <f t="shared" si="40"/>
        <v>0</v>
      </c>
      <c r="AL73" s="368">
        <f t="shared" si="40"/>
        <v>0</v>
      </c>
      <c r="AM73" s="368">
        <f t="shared" si="40"/>
        <v>0</v>
      </c>
      <c r="AN73" s="368">
        <f t="shared" si="40"/>
        <v>0</v>
      </c>
      <c r="AO73" s="368">
        <f t="shared" si="40"/>
        <v>0</v>
      </c>
      <c r="AP73" s="362">
        <f>SUM(AP60:AP61)</f>
        <v>0</v>
      </c>
      <c r="AQ73" s="365">
        <f t="shared" si="40"/>
        <v>0</v>
      </c>
      <c r="AR73" s="370">
        <f t="shared" si="40"/>
        <v>0</v>
      </c>
      <c r="AS73" s="365">
        <f t="shared" si="40"/>
        <v>0</v>
      </c>
      <c r="AT73" s="352">
        <f t="shared" si="37"/>
        <v>0</v>
      </c>
      <c r="AU73" s="368">
        <f>SUM(AU60:AU61)</f>
        <v>0</v>
      </c>
      <c r="AV73" s="369">
        <f>SUM(AV60:AV61)</f>
        <v>0</v>
      </c>
      <c r="AW73" s="369">
        <f>SUM(AW60:AW61)</f>
        <v>0</v>
      </c>
      <c r="AX73" s="346">
        <f>SUM(AU73:AW73)</f>
        <v>0</v>
      </c>
      <c r="AY73" s="365">
        <f>SUM(AY60:AY61)</f>
        <v>0</v>
      </c>
      <c r="AZ73" s="365">
        <f>SUM(AZ60:AZ61)</f>
        <v>0</v>
      </c>
      <c r="BA73" s="352">
        <f>AX73+AY73+AZ73</f>
        <v>0</v>
      </c>
      <c r="BB73" s="370">
        <f>SUM(BB60:BB61)</f>
        <v>0</v>
      </c>
      <c r="BC73" s="352">
        <f>BA73+AT73+BB73</f>
        <v>0</v>
      </c>
    </row>
    <row r="74" spans="1:56">
      <c r="A74" s="536" t="s">
        <v>445</v>
      </c>
      <c r="B74" s="1452">
        <f t="shared" ref="B74:BC74" si="41">B57-B73</f>
        <v>0</v>
      </c>
      <c r="C74" s="530">
        <f>C57-C73</f>
        <v>0</v>
      </c>
      <c r="D74" s="533">
        <f>D57-D73</f>
        <v>0</v>
      </c>
      <c r="E74" s="529">
        <f t="shared" si="41"/>
        <v>0</v>
      </c>
      <c r="F74" s="530">
        <f t="shared" si="41"/>
        <v>0</v>
      </c>
      <c r="G74" s="530">
        <f t="shared" si="41"/>
        <v>0</v>
      </c>
      <c r="H74" s="530">
        <f t="shared" si="41"/>
        <v>0</v>
      </c>
      <c r="I74" s="530">
        <f t="shared" si="41"/>
        <v>0</v>
      </c>
      <c r="J74" s="530">
        <f t="shared" si="41"/>
        <v>0</v>
      </c>
      <c r="K74" s="530">
        <f t="shared" si="41"/>
        <v>0</v>
      </c>
      <c r="L74" s="530">
        <f t="shared" si="41"/>
        <v>0</v>
      </c>
      <c r="M74" s="528">
        <f t="shared" si="41"/>
        <v>0</v>
      </c>
      <c r="N74" s="531">
        <f t="shared" si="41"/>
        <v>0</v>
      </c>
      <c r="O74" s="531">
        <f t="shared" si="41"/>
        <v>0</v>
      </c>
      <c r="P74" s="532">
        <f t="shared" si="41"/>
        <v>0</v>
      </c>
      <c r="Q74" s="532">
        <f t="shared" si="41"/>
        <v>0</v>
      </c>
      <c r="R74" s="529">
        <f>R57-R73</f>
        <v>0</v>
      </c>
      <c r="S74" s="530">
        <f t="shared" si="41"/>
        <v>0</v>
      </c>
      <c r="T74" s="530">
        <f t="shared" si="41"/>
        <v>0</v>
      </c>
      <c r="U74" s="530">
        <f t="shared" si="41"/>
        <v>0</v>
      </c>
      <c r="V74" s="530">
        <f t="shared" si="41"/>
        <v>0</v>
      </c>
      <c r="W74" s="528">
        <f t="shared" si="41"/>
        <v>0</v>
      </c>
      <c r="X74" s="529">
        <f>X57-X73</f>
        <v>0</v>
      </c>
      <c r="Y74" s="530">
        <f t="shared" si="41"/>
        <v>0</v>
      </c>
      <c r="Z74" s="530">
        <f t="shared" si="41"/>
        <v>0</v>
      </c>
      <c r="AA74" s="530">
        <f t="shared" si="41"/>
        <v>0</v>
      </c>
      <c r="AB74" s="530">
        <f t="shared" si="41"/>
        <v>0</v>
      </c>
      <c r="AC74" s="530">
        <f t="shared" si="41"/>
        <v>0</v>
      </c>
      <c r="AD74" s="530">
        <f t="shared" si="41"/>
        <v>0</v>
      </c>
      <c r="AE74" s="530">
        <f t="shared" si="41"/>
        <v>0</v>
      </c>
      <c r="AF74" s="530">
        <f t="shared" si="41"/>
        <v>0</v>
      </c>
      <c r="AG74" s="528">
        <f t="shared" si="41"/>
        <v>0</v>
      </c>
      <c r="AH74" s="529">
        <f t="shared" si="41"/>
        <v>0</v>
      </c>
      <c r="AI74" s="529">
        <f t="shared" si="41"/>
        <v>0</v>
      </c>
      <c r="AJ74" s="529">
        <f t="shared" si="41"/>
        <v>0</v>
      </c>
      <c r="AK74" s="530">
        <f t="shared" si="41"/>
        <v>0</v>
      </c>
      <c r="AL74" s="530">
        <f t="shared" si="41"/>
        <v>0</v>
      </c>
      <c r="AM74" s="530">
        <f t="shared" si="41"/>
        <v>0</v>
      </c>
      <c r="AN74" s="530">
        <f t="shared" si="41"/>
        <v>0</v>
      </c>
      <c r="AO74" s="530">
        <f t="shared" si="41"/>
        <v>0</v>
      </c>
      <c r="AP74" s="530">
        <f t="shared" si="41"/>
        <v>0</v>
      </c>
      <c r="AQ74" s="528">
        <f t="shared" si="41"/>
        <v>0</v>
      </c>
      <c r="AR74" s="529">
        <f t="shared" si="41"/>
        <v>0</v>
      </c>
      <c r="AS74" s="532">
        <f t="shared" si="41"/>
        <v>0</v>
      </c>
      <c r="AT74" s="532">
        <f t="shared" si="41"/>
        <v>0</v>
      </c>
      <c r="AU74" s="530">
        <f t="shared" si="41"/>
        <v>0</v>
      </c>
      <c r="AV74" s="534">
        <f t="shared" si="41"/>
        <v>0</v>
      </c>
      <c r="AW74" s="534">
        <f t="shared" si="41"/>
        <v>0</v>
      </c>
      <c r="AX74" s="528">
        <f t="shared" si="41"/>
        <v>0</v>
      </c>
      <c r="AY74" s="532">
        <f t="shared" si="41"/>
        <v>0</v>
      </c>
      <c r="AZ74" s="532">
        <f t="shared" si="41"/>
        <v>0</v>
      </c>
      <c r="BA74" s="532">
        <f t="shared" si="41"/>
        <v>0</v>
      </c>
      <c r="BB74" s="529">
        <f t="shared" si="41"/>
        <v>0</v>
      </c>
      <c r="BC74" s="529">
        <f t="shared" si="41"/>
        <v>0</v>
      </c>
    </row>
    <row r="75" spans="1:56" s="526" customFormat="1">
      <c r="A75" s="524"/>
      <c r="B75" s="1453"/>
      <c r="C75" s="539"/>
      <c r="D75" s="1458"/>
      <c r="E75" s="538"/>
      <c r="F75" s="539"/>
      <c r="G75" s="539"/>
      <c r="H75" s="539"/>
      <c r="I75" s="539"/>
      <c r="J75" s="539"/>
      <c r="K75" s="539"/>
      <c r="L75" s="539"/>
      <c r="M75" s="540"/>
      <c r="N75" s="541"/>
      <c r="O75" s="541"/>
      <c r="P75" s="541"/>
      <c r="Q75" s="542"/>
      <c r="R75" s="538"/>
      <c r="S75" s="539"/>
      <c r="T75" s="539"/>
      <c r="U75" s="539"/>
      <c r="V75" s="539"/>
      <c r="W75" s="537"/>
      <c r="X75" s="538"/>
      <c r="Y75" s="539"/>
      <c r="Z75" s="539"/>
      <c r="AA75" s="539"/>
      <c r="AB75" s="539"/>
      <c r="AC75" s="539"/>
      <c r="AD75" s="539"/>
      <c r="AE75" s="539"/>
      <c r="AF75" s="539"/>
      <c r="AG75" s="537"/>
      <c r="AH75" s="538"/>
      <c r="AI75" s="531"/>
      <c r="AJ75" s="538"/>
      <c r="AK75" s="539"/>
      <c r="AL75" s="539"/>
      <c r="AM75" s="539"/>
      <c r="AN75" s="539"/>
      <c r="AO75" s="539"/>
      <c r="AP75" s="537"/>
      <c r="AQ75" s="541"/>
      <c r="AR75" s="538"/>
      <c r="AS75" s="541"/>
      <c r="AT75" s="525"/>
      <c r="AU75" s="539"/>
      <c r="AV75" s="543"/>
      <c r="AW75" s="543"/>
      <c r="AX75" s="528"/>
      <c r="AY75" s="541"/>
      <c r="AZ75" s="541"/>
      <c r="BA75" s="525"/>
      <c r="BB75" s="538"/>
      <c r="BC75" s="507"/>
    </row>
    <row r="76" spans="1:56" s="550" customFormat="1">
      <c r="A76" s="524" t="s">
        <v>446</v>
      </c>
      <c r="B76" s="1454"/>
      <c r="C76" s="546"/>
      <c r="D76" s="1459"/>
      <c r="E76" s="545"/>
      <c r="F76" s="546"/>
      <c r="G76" s="546"/>
      <c r="H76" s="546"/>
      <c r="I76" s="546"/>
      <c r="J76" s="546"/>
      <c r="K76" s="546"/>
      <c r="L76" s="546"/>
      <c r="M76" s="547">
        <f>SUM(E76:L76)</f>
        <v>0</v>
      </c>
      <c r="N76" s="544"/>
      <c r="O76" s="544"/>
      <c r="P76" s="544"/>
      <c r="Q76" s="348">
        <f>B76+C76+M76+N76+O76+P76+D76</f>
        <v>0</v>
      </c>
      <c r="R76" s="545"/>
      <c r="S76" s="546"/>
      <c r="T76" s="546"/>
      <c r="U76" s="546"/>
      <c r="V76" s="546"/>
      <c r="W76" s="548">
        <f>SUM(R76:V76)</f>
        <v>0</v>
      </c>
      <c r="X76" s="1560"/>
      <c r="Y76" s="1561"/>
      <c r="Z76" s="1561"/>
      <c r="AA76" s="1561"/>
      <c r="AB76" s="1561"/>
      <c r="AC76" s="1561"/>
      <c r="AD76" s="1561"/>
      <c r="AE76" s="1561"/>
      <c r="AF76" s="1561"/>
      <c r="AG76" s="1562"/>
      <c r="AH76" s="1560"/>
      <c r="AI76" s="549">
        <f>Q76+W76+AG76+AH76</f>
        <v>0</v>
      </c>
      <c r="AJ76" s="344"/>
      <c r="AK76" s="344"/>
      <c r="AL76" s="344"/>
      <c r="AM76" s="344"/>
      <c r="AN76" s="344"/>
      <c r="AO76" s="344"/>
      <c r="AP76" s="346">
        <f>SUM(AJ76:AO76)</f>
        <v>0</v>
      </c>
      <c r="AQ76" s="544"/>
      <c r="AR76" s="1560"/>
      <c r="AS76" s="1579"/>
      <c r="AT76" s="352">
        <f>AI76+AP76+AQ76+AR76+AS76</f>
        <v>0</v>
      </c>
      <c r="AU76" s="1561"/>
      <c r="AV76" s="1580"/>
      <c r="AW76" s="1580"/>
      <c r="AX76" s="1562"/>
      <c r="AY76" s="1579"/>
      <c r="AZ76" s="1579"/>
      <c r="BA76" s="1581"/>
      <c r="BB76" s="1560"/>
      <c r="BC76" s="352">
        <f>BA76+AT76+BB76</f>
        <v>0</v>
      </c>
    </row>
    <row r="77" spans="1:56">
      <c r="B77" s="1452"/>
      <c r="C77" s="530"/>
      <c r="D77" s="533"/>
      <c r="E77" s="529"/>
      <c r="F77" s="530"/>
      <c r="G77" s="530"/>
      <c r="H77" s="530"/>
      <c r="I77" s="530"/>
      <c r="J77" s="530"/>
      <c r="K77" s="530"/>
      <c r="L77" s="530"/>
      <c r="M77" s="528"/>
      <c r="N77" s="531"/>
      <c r="O77" s="531"/>
      <c r="P77" s="532"/>
      <c r="Q77" s="533"/>
      <c r="R77" s="529"/>
      <c r="S77" s="530"/>
      <c r="T77" s="530"/>
      <c r="U77" s="530"/>
      <c r="V77" s="530"/>
      <c r="W77" s="528"/>
      <c r="X77" s="529"/>
      <c r="Y77" s="530"/>
      <c r="Z77" s="530"/>
      <c r="AA77" s="530"/>
      <c r="AB77" s="530"/>
      <c r="AC77" s="530"/>
      <c r="AD77" s="530"/>
      <c r="AE77" s="530"/>
      <c r="AF77" s="530"/>
      <c r="AG77" s="528"/>
      <c r="AH77" s="529"/>
      <c r="AI77" s="532"/>
      <c r="AJ77" s="529"/>
      <c r="AK77" s="530"/>
      <c r="AL77" s="530"/>
      <c r="AM77" s="530"/>
      <c r="AN77" s="530"/>
      <c r="AO77" s="530"/>
      <c r="AP77" s="528"/>
      <c r="AQ77" s="532"/>
      <c r="AR77" s="529"/>
      <c r="AS77" s="532"/>
      <c r="AT77" s="507"/>
      <c r="AU77" s="530"/>
      <c r="AV77" s="534"/>
      <c r="AW77" s="534"/>
      <c r="AX77" s="528"/>
      <c r="AY77" s="532"/>
      <c r="AZ77" s="532"/>
      <c r="BA77" s="507"/>
      <c r="BB77" s="529"/>
      <c r="BC77" s="507"/>
    </row>
    <row r="78" spans="1:56" s="509" customFormat="1">
      <c r="B78" s="506"/>
      <c r="C78" s="502"/>
      <c r="D78" s="503"/>
      <c r="E78" s="551"/>
      <c r="F78" s="552"/>
      <c r="G78" s="552"/>
      <c r="H78" s="552"/>
      <c r="I78" s="552"/>
      <c r="J78" s="552"/>
      <c r="K78" s="552"/>
      <c r="L78" s="552"/>
      <c r="M78" s="553"/>
      <c r="N78" s="504"/>
      <c r="O78" s="504"/>
      <c r="P78" s="504"/>
      <c r="Q78" s="542"/>
      <c r="R78" s="554"/>
      <c r="S78" s="555"/>
      <c r="T78" s="555"/>
      <c r="U78" s="555"/>
      <c r="V78" s="555"/>
      <c r="W78" s="553"/>
      <c r="X78" s="556"/>
      <c r="Y78" s="556"/>
      <c r="Z78" s="556"/>
      <c r="AA78" s="556"/>
      <c r="AB78" s="556"/>
      <c r="AC78" s="556"/>
      <c r="AD78" s="556"/>
      <c r="AE78" s="556"/>
      <c r="AF78" s="556"/>
      <c r="AG78" s="553"/>
      <c r="AH78" s="501"/>
      <c r="AI78" s="531"/>
      <c r="AJ78" s="551"/>
      <c r="AK78" s="552"/>
      <c r="AL78" s="552"/>
      <c r="AM78" s="552"/>
      <c r="AN78" s="552"/>
      <c r="AO78" s="552"/>
      <c r="AP78" s="553"/>
      <c r="AQ78" s="504"/>
      <c r="AR78" s="501"/>
      <c r="AS78" s="504"/>
      <c r="AT78" s="525"/>
      <c r="AU78" s="502"/>
      <c r="AV78" s="505"/>
      <c r="AW78" s="505"/>
      <c r="AX78" s="553"/>
      <c r="AY78" s="504"/>
      <c r="AZ78" s="504"/>
      <c r="BA78" s="525"/>
      <c r="BB78" s="501"/>
      <c r="BC78" s="525"/>
    </row>
    <row r="79" spans="1:56" s="509" customFormat="1" hidden="1" outlineLevel="1">
      <c r="A79" s="272" t="s">
        <v>447</v>
      </c>
      <c r="B79" s="1564"/>
      <c r="C79" s="1565"/>
      <c r="D79" s="1566"/>
      <c r="E79" s="1567"/>
      <c r="F79" s="1568"/>
      <c r="G79" s="1568"/>
      <c r="H79" s="1568"/>
      <c r="I79" s="1568"/>
      <c r="J79" s="1568"/>
      <c r="K79" s="1568"/>
      <c r="L79" s="1568"/>
      <c r="M79" s="1569"/>
      <c r="N79" s="1570"/>
      <c r="O79" s="1570"/>
      <c r="P79" s="1570"/>
      <c r="Q79" s="1571"/>
      <c r="R79" s="1572"/>
      <c r="S79" s="1573"/>
      <c r="T79" s="1573"/>
      <c r="U79" s="1573"/>
      <c r="V79" s="1573"/>
      <c r="W79" s="1569"/>
      <c r="X79" s="349"/>
      <c r="Y79" s="349"/>
      <c r="Z79" s="349"/>
      <c r="AA79" s="349"/>
      <c r="AB79" s="349"/>
      <c r="AC79" s="349"/>
      <c r="AD79" s="349"/>
      <c r="AE79" s="349"/>
      <c r="AF79" s="349"/>
      <c r="AG79" s="346">
        <f t="shared" ref="AG79:AG85" si="42">SUM(X79:AF79)</f>
        <v>0</v>
      </c>
      <c r="AH79" s="1563"/>
      <c r="AI79" s="351">
        <f t="shared" ref="AI79:AI85" si="43">Q79+W79+AG79+AH79</f>
        <v>0</v>
      </c>
      <c r="AJ79" s="344"/>
      <c r="AK79" s="344"/>
      <c r="AL79" s="344"/>
      <c r="AM79" s="344"/>
      <c r="AN79" s="344"/>
      <c r="AO79" s="344"/>
      <c r="AP79" s="346">
        <f t="shared" ref="AP79:AP83" si="44">SUM(AJ79:AO79)</f>
        <v>0</v>
      </c>
      <c r="AQ79" s="347"/>
      <c r="AR79" s="1563"/>
      <c r="AS79" s="1570"/>
      <c r="AT79" s="352">
        <f>AI79+AP79+AQ79+AR79+AS79</f>
        <v>0</v>
      </c>
      <c r="AU79" s="353"/>
      <c r="AV79" s="354"/>
      <c r="AW79" s="354"/>
      <c r="AX79" s="346">
        <f>SUM(AU79:AW79)</f>
        <v>0</v>
      </c>
      <c r="AY79" s="1570"/>
      <c r="AZ79" s="1570"/>
      <c r="BA79" s="352">
        <f t="shared" ref="BA79:BA84" si="45">AX79+AY79</f>
        <v>0</v>
      </c>
      <c r="BB79" s="1563"/>
      <c r="BC79" s="352">
        <f>BA79+AT79+BB79</f>
        <v>0</v>
      </c>
      <c r="BD79" s="272" t="str">
        <f t="shared" ref="BD79:BD85" si="46">IF(ABS(BC79)&lt;&gt;0,"ERROR","OK")</f>
        <v>OK</v>
      </c>
    </row>
    <row r="80" spans="1:56" s="509" customFormat="1" hidden="1" outlineLevel="1">
      <c r="A80" s="272" t="s">
        <v>448</v>
      </c>
      <c r="B80" s="1564"/>
      <c r="C80" s="1565"/>
      <c r="D80" s="1566"/>
      <c r="E80" s="1567"/>
      <c r="F80" s="1568"/>
      <c r="G80" s="1568"/>
      <c r="H80" s="1568"/>
      <c r="I80" s="1568"/>
      <c r="J80" s="1568"/>
      <c r="K80" s="1568"/>
      <c r="L80" s="1568"/>
      <c r="M80" s="1569"/>
      <c r="N80" s="1570"/>
      <c r="O80" s="1570"/>
      <c r="P80" s="1570"/>
      <c r="Q80" s="1571"/>
      <c r="R80" s="1572"/>
      <c r="S80" s="1573"/>
      <c r="T80" s="1573"/>
      <c r="U80" s="1573"/>
      <c r="V80" s="1573"/>
      <c r="W80" s="1569"/>
      <c r="X80" s="349"/>
      <c r="Y80" s="349"/>
      <c r="Z80" s="349"/>
      <c r="AA80" s="349"/>
      <c r="AB80" s="349"/>
      <c r="AC80" s="349"/>
      <c r="AD80" s="349"/>
      <c r="AE80" s="349"/>
      <c r="AF80" s="349"/>
      <c r="AG80" s="346">
        <f t="shared" si="42"/>
        <v>0</v>
      </c>
      <c r="AH80" s="1563"/>
      <c r="AI80" s="351">
        <f t="shared" si="43"/>
        <v>0</v>
      </c>
      <c r="AJ80" s="344"/>
      <c r="AK80" s="344"/>
      <c r="AL80" s="344"/>
      <c r="AM80" s="344"/>
      <c r="AN80" s="344"/>
      <c r="AO80" s="344"/>
      <c r="AP80" s="346">
        <f t="shared" si="44"/>
        <v>0</v>
      </c>
      <c r="AQ80" s="347"/>
      <c r="AR80" s="1563"/>
      <c r="AS80" s="1570"/>
      <c r="AT80" s="352">
        <f t="shared" ref="AT80:AT84" si="47">AI80+AP80+AQ80+AR80+AS80</f>
        <v>0</v>
      </c>
      <c r="AU80" s="353"/>
      <c r="AV80" s="354"/>
      <c r="AW80" s="354"/>
      <c r="AX80" s="346">
        <f t="shared" ref="AX80:AX84" si="48">SUM(AU80:AW80)</f>
        <v>0</v>
      </c>
      <c r="AY80" s="1570"/>
      <c r="AZ80" s="1570"/>
      <c r="BA80" s="352">
        <f t="shared" si="45"/>
        <v>0</v>
      </c>
      <c r="BB80" s="1563"/>
      <c r="BC80" s="352">
        <f>BA80+AT80+BB80</f>
        <v>0</v>
      </c>
      <c r="BD80" s="272" t="str">
        <f t="shared" si="46"/>
        <v>OK</v>
      </c>
    </row>
    <row r="81" spans="1:56" s="509" customFormat="1" hidden="1" outlineLevel="1">
      <c r="A81" s="272" t="s">
        <v>449</v>
      </c>
      <c r="B81" s="1564"/>
      <c r="C81" s="1565"/>
      <c r="D81" s="1566"/>
      <c r="E81" s="1567"/>
      <c r="F81" s="1568"/>
      <c r="G81" s="1568"/>
      <c r="H81" s="1568"/>
      <c r="I81" s="1568"/>
      <c r="J81" s="1568"/>
      <c r="K81" s="1568"/>
      <c r="L81" s="1568"/>
      <c r="M81" s="1569"/>
      <c r="N81" s="1570"/>
      <c r="O81" s="1570"/>
      <c r="P81" s="1570"/>
      <c r="Q81" s="1571"/>
      <c r="R81" s="1572"/>
      <c r="S81" s="1573"/>
      <c r="T81" s="1573"/>
      <c r="U81" s="1573"/>
      <c r="V81" s="1573"/>
      <c r="W81" s="1569"/>
      <c r="X81" s="349"/>
      <c r="Y81" s="349"/>
      <c r="Z81" s="349"/>
      <c r="AA81" s="349"/>
      <c r="AB81" s="349"/>
      <c r="AC81" s="349"/>
      <c r="AD81" s="349"/>
      <c r="AE81" s="349"/>
      <c r="AF81" s="349"/>
      <c r="AG81" s="346">
        <f t="shared" si="42"/>
        <v>0</v>
      </c>
      <c r="AH81" s="1563"/>
      <c r="AI81" s="351">
        <f t="shared" si="43"/>
        <v>0</v>
      </c>
      <c r="AJ81" s="344"/>
      <c r="AK81" s="344"/>
      <c r="AL81" s="344"/>
      <c r="AM81" s="344"/>
      <c r="AN81" s="344"/>
      <c r="AO81" s="344"/>
      <c r="AP81" s="346">
        <f t="shared" si="44"/>
        <v>0</v>
      </c>
      <c r="AQ81" s="347"/>
      <c r="AR81" s="1563"/>
      <c r="AS81" s="1570"/>
      <c r="AT81" s="352">
        <f t="shared" si="47"/>
        <v>0</v>
      </c>
      <c r="AU81" s="353"/>
      <c r="AV81" s="354"/>
      <c r="AW81" s="354"/>
      <c r="AX81" s="346">
        <f t="shared" si="48"/>
        <v>0</v>
      </c>
      <c r="AY81" s="1570"/>
      <c r="AZ81" s="1570"/>
      <c r="BA81" s="352">
        <f t="shared" si="45"/>
        <v>0</v>
      </c>
      <c r="BB81" s="1563"/>
      <c r="BC81" s="352">
        <f t="shared" ref="BC81:BC93" si="49">BA81+AT81+BB81</f>
        <v>0</v>
      </c>
      <c r="BD81" s="272" t="str">
        <f t="shared" si="46"/>
        <v>OK</v>
      </c>
    </row>
    <row r="82" spans="1:56" s="509" customFormat="1" hidden="1" outlineLevel="1">
      <c r="A82" s="272" t="s">
        <v>450</v>
      </c>
      <c r="B82" s="1564"/>
      <c r="C82" s="1565"/>
      <c r="D82" s="1566"/>
      <c r="E82" s="1567"/>
      <c r="F82" s="1568"/>
      <c r="G82" s="1568"/>
      <c r="H82" s="1568"/>
      <c r="I82" s="1568"/>
      <c r="J82" s="1568"/>
      <c r="K82" s="1568"/>
      <c r="L82" s="1568"/>
      <c r="M82" s="1569"/>
      <c r="N82" s="1570"/>
      <c r="O82" s="1570"/>
      <c r="P82" s="1570"/>
      <c r="Q82" s="1571"/>
      <c r="R82" s="1572"/>
      <c r="S82" s="1573"/>
      <c r="T82" s="1573"/>
      <c r="U82" s="1573"/>
      <c r="V82" s="1573"/>
      <c r="W82" s="1569"/>
      <c r="X82" s="349"/>
      <c r="Y82" s="349"/>
      <c r="Z82" s="349"/>
      <c r="AA82" s="349"/>
      <c r="AB82" s="349"/>
      <c r="AC82" s="349"/>
      <c r="AD82" s="349"/>
      <c r="AE82" s="349"/>
      <c r="AF82" s="349"/>
      <c r="AG82" s="346">
        <f t="shared" si="42"/>
        <v>0</v>
      </c>
      <c r="AH82" s="1563"/>
      <c r="AI82" s="351">
        <f t="shared" si="43"/>
        <v>0</v>
      </c>
      <c r="AJ82" s="344"/>
      <c r="AK82" s="344"/>
      <c r="AL82" s="344"/>
      <c r="AM82" s="344"/>
      <c r="AN82" s="344"/>
      <c r="AO82" s="344"/>
      <c r="AP82" s="346">
        <f t="shared" si="44"/>
        <v>0</v>
      </c>
      <c r="AQ82" s="347"/>
      <c r="AR82" s="1563"/>
      <c r="AS82" s="1570"/>
      <c r="AT82" s="352">
        <f t="shared" si="47"/>
        <v>0</v>
      </c>
      <c r="AU82" s="353"/>
      <c r="AV82" s="354"/>
      <c r="AW82" s="354"/>
      <c r="AX82" s="346">
        <f>SUM(AU82:AW82)</f>
        <v>0</v>
      </c>
      <c r="AY82" s="1570"/>
      <c r="AZ82" s="1570"/>
      <c r="BA82" s="352">
        <f t="shared" si="45"/>
        <v>0</v>
      </c>
      <c r="BB82" s="1563"/>
      <c r="BC82" s="352">
        <f t="shared" si="49"/>
        <v>0</v>
      </c>
      <c r="BD82" s="272" t="str">
        <f t="shared" si="46"/>
        <v>OK</v>
      </c>
    </row>
    <row r="83" spans="1:56" s="509" customFormat="1" hidden="1" outlineLevel="1">
      <c r="A83" s="272" t="s">
        <v>451</v>
      </c>
      <c r="B83" s="1564"/>
      <c r="C83" s="1565"/>
      <c r="D83" s="1566"/>
      <c r="E83" s="1567"/>
      <c r="F83" s="1568"/>
      <c r="G83" s="1568"/>
      <c r="H83" s="1568"/>
      <c r="I83" s="1568"/>
      <c r="J83" s="1568"/>
      <c r="K83" s="1568"/>
      <c r="L83" s="1568"/>
      <c r="M83" s="1569"/>
      <c r="N83" s="1570"/>
      <c r="O83" s="1570"/>
      <c r="P83" s="1570"/>
      <c r="Q83" s="1571"/>
      <c r="R83" s="1572"/>
      <c r="S83" s="1573"/>
      <c r="T83" s="1573"/>
      <c r="U83" s="1573"/>
      <c r="V83" s="1573"/>
      <c r="W83" s="1569"/>
      <c r="X83" s="349"/>
      <c r="Y83" s="349"/>
      <c r="Z83" s="349"/>
      <c r="AA83" s="349"/>
      <c r="AB83" s="349"/>
      <c r="AC83" s="349"/>
      <c r="AD83" s="349"/>
      <c r="AE83" s="349"/>
      <c r="AF83" s="349"/>
      <c r="AG83" s="346">
        <f t="shared" si="42"/>
        <v>0</v>
      </c>
      <c r="AH83" s="1563"/>
      <c r="AI83" s="351">
        <f t="shared" si="43"/>
        <v>0</v>
      </c>
      <c r="AJ83" s="344"/>
      <c r="AK83" s="344"/>
      <c r="AL83" s="344"/>
      <c r="AM83" s="344"/>
      <c r="AN83" s="344"/>
      <c r="AO83" s="344"/>
      <c r="AP83" s="346">
        <f t="shared" si="44"/>
        <v>0</v>
      </c>
      <c r="AQ83" s="347"/>
      <c r="AR83" s="1563"/>
      <c r="AS83" s="1570"/>
      <c r="AT83" s="352">
        <f t="shared" si="47"/>
        <v>0</v>
      </c>
      <c r="AU83" s="353"/>
      <c r="AV83" s="354"/>
      <c r="AW83" s="354"/>
      <c r="AX83" s="346">
        <f>SUM(AU83:AW83)</f>
        <v>0</v>
      </c>
      <c r="AY83" s="1570"/>
      <c r="AZ83" s="1570"/>
      <c r="BA83" s="352">
        <f t="shared" si="45"/>
        <v>0</v>
      </c>
      <c r="BB83" s="1563"/>
      <c r="BC83" s="352">
        <f t="shared" si="49"/>
        <v>0</v>
      </c>
      <c r="BD83" s="272" t="str">
        <f t="shared" si="46"/>
        <v>OK</v>
      </c>
    </row>
    <row r="84" spans="1:56" s="509" customFormat="1" hidden="1" outlineLevel="1">
      <c r="A84" s="272" t="s">
        <v>452</v>
      </c>
      <c r="B84" s="1564"/>
      <c r="C84" s="1565"/>
      <c r="D84" s="1566"/>
      <c r="E84" s="1567"/>
      <c r="F84" s="1568"/>
      <c r="G84" s="1568"/>
      <c r="H84" s="1568"/>
      <c r="I84" s="1568"/>
      <c r="J84" s="1568"/>
      <c r="K84" s="1568"/>
      <c r="L84" s="1568"/>
      <c r="M84" s="1569"/>
      <c r="N84" s="1570"/>
      <c r="O84" s="1570"/>
      <c r="P84" s="1570"/>
      <c r="Q84" s="1571"/>
      <c r="R84" s="1572"/>
      <c r="S84" s="1573"/>
      <c r="T84" s="1573"/>
      <c r="U84" s="1573"/>
      <c r="V84" s="1573"/>
      <c r="W84" s="1569"/>
      <c r="X84" s="349"/>
      <c r="Y84" s="349"/>
      <c r="Z84" s="349"/>
      <c r="AA84" s="349"/>
      <c r="AB84" s="349"/>
      <c r="AC84" s="349"/>
      <c r="AD84" s="349"/>
      <c r="AE84" s="349"/>
      <c r="AF84" s="349"/>
      <c r="AG84" s="346">
        <f t="shared" si="42"/>
        <v>0</v>
      </c>
      <c r="AH84" s="1563"/>
      <c r="AI84" s="351">
        <f t="shared" si="43"/>
        <v>0</v>
      </c>
      <c r="AJ84" s="344"/>
      <c r="AK84" s="344"/>
      <c r="AL84" s="344"/>
      <c r="AM84" s="344"/>
      <c r="AN84" s="344"/>
      <c r="AO84" s="344"/>
      <c r="AP84" s="346">
        <f>SUM(AJ84:AO84)</f>
        <v>0</v>
      </c>
      <c r="AQ84" s="347"/>
      <c r="AR84" s="1563"/>
      <c r="AS84" s="1570"/>
      <c r="AT84" s="352">
        <f t="shared" si="47"/>
        <v>0</v>
      </c>
      <c r="AU84" s="353"/>
      <c r="AV84" s="354"/>
      <c r="AW84" s="354"/>
      <c r="AX84" s="346">
        <f t="shared" si="48"/>
        <v>0</v>
      </c>
      <c r="AY84" s="1570"/>
      <c r="AZ84" s="1570"/>
      <c r="BA84" s="352">
        <f t="shared" si="45"/>
        <v>0</v>
      </c>
      <c r="BB84" s="1563"/>
      <c r="BC84" s="352">
        <f>BA84+AT84+BB84</f>
        <v>0</v>
      </c>
      <c r="BD84" s="272" t="str">
        <f t="shared" si="46"/>
        <v>OK</v>
      </c>
    </row>
    <row r="85" spans="1:56" collapsed="1">
      <c r="A85" s="121" t="s">
        <v>1269</v>
      </c>
      <c r="B85" s="1564"/>
      <c r="C85" s="1565"/>
      <c r="D85" s="1566"/>
      <c r="E85" s="1567"/>
      <c r="F85" s="1568"/>
      <c r="G85" s="1568"/>
      <c r="H85" s="1568"/>
      <c r="I85" s="1568"/>
      <c r="J85" s="1568"/>
      <c r="K85" s="1568"/>
      <c r="L85" s="1568"/>
      <c r="M85" s="1569"/>
      <c r="N85" s="1570"/>
      <c r="O85" s="1570"/>
      <c r="P85" s="1570"/>
      <c r="Q85" s="1571"/>
      <c r="R85" s="1572"/>
      <c r="S85" s="1573"/>
      <c r="T85" s="1573"/>
      <c r="U85" s="1573"/>
      <c r="V85" s="1573"/>
      <c r="W85" s="1569"/>
      <c r="X85" s="366">
        <f>SUM(X79:X84)</f>
        <v>0</v>
      </c>
      <c r="Y85" s="366">
        <f t="shared" ref="Y85:AF85" si="50">SUM(Y79:Y84)</f>
        <v>0</v>
      </c>
      <c r="Z85" s="366">
        <f>SUM(Z79:Z84)</f>
        <v>0</v>
      </c>
      <c r="AA85" s="366">
        <f t="shared" si="50"/>
        <v>0</v>
      </c>
      <c r="AB85" s="366">
        <f t="shared" si="50"/>
        <v>0</v>
      </c>
      <c r="AC85" s="366">
        <f t="shared" si="50"/>
        <v>0</v>
      </c>
      <c r="AD85" s="366">
        <f t="shared" si="50"/>
        <v>0</v>
      </c>
      <c r="AE85" s="366">
        <f t="shared" si="50"/>
        <v>0</v>
      </c>
      <c r="AF85" s="366">
        <f t="shared" si="50"/>
        <v>0</v>
      </c>
      <c r="AG85" s="346">
        <f t="shared" si="42"/>
        <v>0</v>
      </c>
      <c r="AH85" s="1563"/>
      <c r="AI85" s="351">
        <f t="shared" si="43"/>
        <v>0</v>
      </c>
      <c r="AJ85" s="363">
        <f t="shared" ref="AJ85:AM85" si="51">SUM(AJ79:AJ84)</f>
        <v>0</v>
      </c>
      <c r="AK85" s="363">
        <f>SUM(AK79:AK84)</f>
        <v>0</v>
      </c>
      <c r="AL85" s="363">
        <f t="shared" si="51"/>
        <v>0</v>
      </c>
      <c r="AM85" s="363">
        <f t="shared" si="51"/>
        <v>0</v>
      </c>
      <c r="AN85" s="363">
        <f>SUM(AN79:AN84)</f>
        <v>0</v>
      </c>
      <c r="AO85" s="363">
        <f>SUM(AO79:AO84)</f>
        <v>0</v>
      </c>
      <c r="AP85" s="346">
        <f>SUM(AJ85:AO85)</f>
        <v>0</v>
      </c>
      <c r="AQ85" s="365">
        <f>SUM(AQ79:AQ84)</f>
        <v>0</v>
      </c>
      <c r="AR85" s="1563"/>
      <c r="AS85" s="1570"/>
      <c r="AT85" s="352">
        <f>AI85+AP85+AQ85+AR85+AS85</f>
        <v>0</v>
      </c>
      <c r="AU85" s="368">
        <f>SUM(AU79:AU84)</f>
        <v>0</v>
      </c>
      <c r="AV85" s="368">
        <f>SUM(AV79:AV84)</f>
        <v>0</v>
      </c>
      <c r="AW85" s="368">
        <f t="shared" ref="AW85" si="52">SUM(AW79:AW84)</f>
        <v>0</v>
      </c>
      <c r="AX85" s="346">
        <f>SUM(AU85:AW85)</f>
        <v>0</v>
      </c>
      <c r="AY85" s="1570"/>
      <c r="AZ85" s="1570"/>
      <c r="BA85" s="352">
        <f>AX85+AY85</f>
        <v>0</v>
      </c>
      <c r="BB85" s="1563"/>
      <c r="BC85" s="352">
        <f>BA85+AT85+BB85</f>
        <v>0</v>
      </c>
      <c r="BD85" s="272" t="str">
        <f t="shared" si="46"/>
        <v>OK</v>
      </c>
    </row>
    <row r="86" spans="1:56" s="509" customFormat="1">
      <c r="B86" s="506"/>
      <c r="C86" s="502"/>
      <c r="D86" s="503"/>
      <c r="E86" s="551"/>
      <c r="F86" s="552"/>
      <c r="G86" s="552"/>
      <c r="H86" s="552"/>
      <c r="I86" s="552"/>
      <c r="J86" s="552"/>
      <c r="K86" s="552"/>
      <c r="L86" s="552"/>
      <c r="M86" s="553"/>
      <c r="N86" s="504"/>
      <c r="O86" s="504"/>
      <c r="P86" s="504"/>
      <c r="Q86" s="542"/>
      <c r="R86" s="554"/>
      <c r="S86" s="555"/>
      <c r="T86" s="555"/>
      <c r="U86" s="555"/>
      <c r="V86" s="555"/>
      <c r="W86" s="553"/>
      <c r="X86" s="556"/>
      <c r="Y86" s="556"/>
      <c r="Z86" s="556"/>
      <c r="AA86" s="556"/>
      <c r="AB86" s="556"/>
      <c r="AC86" s="556"/>
      <c r="AD86" s="556"/>
      <c r="AE86" s="556"/>
      <c r="AF86" s="556"/>
      <c r="AG86" s="553"/>
      <c r="AH86" s="501"/>
      <c r="AI86" s="531"/>
      <c r="AJ86" s="551"/>
      <c r="AK86" s="552"/>
      <c r="AL86" s="552"/>
      <c r="AM86" s="552"/>
      <c r="AN86" s="552"/>
      <c r="AO86" s="552"/>
      <c r="AP86" s="553"/>
      <c r="AQ86" s="504"/>
      <c r="AR86" s="501"/>
      <c r="AS86" s="504"/>
      <c r="AT86" s="525"/>
      <c r="AU86" s="502"/>
      <c r="AV86" s="505"/>
      <c r="AW86" s="505"/>
      <c r="AX86" s="553"/>
      <c r="AY86" s="504"/>
      <c r="AZ86" s="504"/>
      <c r="BA86" s="525"/>
      <c r="BB86" s="501"/>
      <c r="BC86" s="525"/>
    </row>
    <row r="87" spans="1:56" s="509" customFormat="1" hidden="1" outlineLevel="1">
      <c r="A87" s="272" t="s">
        <v>447</v>
      </c>
      <c r="B87" s="1564"/>
      <c r="C87" s="1565"/>
      <c r="D87" s="1566"/>
      <c r="E87" s="1567"/>
      <c r="F87" s="1568"/>
      <c r="G87" s="1568"/>
      <c r="H87" s="1568"/>
      <c r="I87" s="1568"/>
      <c r="J87" s="1568"/>
      <c r="K87" s="1568"/>
      <c r="L87" s="1568"/>
      <c r="M87" s="1569"/>
      <c r="N87" s="1570"/>
      <c r="O87" s="1570"/>
      <c r="P87" s="1570"/>
      <c r="Q87" s="1571"/>
      <c r="R87" s="1572"/>
      <c r="S87" s="1573"/>
      <c r="T87" s="1573"/>
      <c r="U87" s="1573"/>
      <c r="V87" s="1573"/>
      <c r="W87" s="1569"/>
      <c r="X87" s="349"/>
      <c r="Y87" s="349"/>
      <c r="Z87" s="349"/>
      <c r="AA87" s="349"/>
      <c r="AB87" s="349"/>
      <c r="AC87" s="349"/>
      <c r="AD87" s="349"/>
      <c r="AE87" s="349"/>
      <c r="AF87" s="349"/>
      <c r="AG87" s="346">
        <f t="shared" ref="AG87:AG92" si="53">SUM(X87:AF87)</f>
        <v>0</v>
      </c>
      <c r="AH87" s="1563"/>
      <c r="AI87" s="351">
        <f t="shared" ref="AI87:AI92" si="54">Q87+W87+AG87+AH87</f>
        <v>0</v>
      </c>
      <c r="AJ87" s="344"/>
      <c r="AK87" s="344"/>
      <c r="AL87" s="344"/>
      <c r="AM87" s="344"/>
      <c r="AN87" s="344"/>
      <c r="AO87" s="344"/>
      <c r="AP87" s="346">
        <f t="shared" ref="AP87:AP93" si="55">SUM(AJ87:AO87)</f>
        <v>0</v>
      </c>
      <c r="AQ87" s="347"/>
      <c r="AR87" s="1563"/>
      <c r="AS87" s="347"/>
      <c r="AT87" s="352">
        <f t="shared" ref="AT87:AT92" si="56">AI87+AP87+AQ87+AR87+AS87</f>
        <v>0</v>
      </c>
      <c r="AU87" s="1565"/>
      <c r="AV87" s="1577"/>
      <c r="AW87" s="1577"/>
      <c r="AX87" s="346">
        <f t="shared" ref="AX87:AX92" si="57">SUM(AU87:AW87)</f>
        <v>0</v>
      </c>
      <c r="AY87" s="347"/>
      <c r="AZ87" s="1570"/>
      <c r="BA87" s="352">
        <f t="shared" ref="BA87:BA93" si="58">AX87+AY87+AZ87</f>
        <v>0</v>
      </c>
      <c r="BB87" s="355"/>
      <c r="BC87" s="352">
        <f t="shared" si="49"/>
        <v>0</v>
      </c>
      <c r="BD87" s="272" t="str">
        <f t="shared" ref="BD87:BD93" si="59">IF(ABS(BC87)&lt;&gt;0,"ERROR","OK")</f>
        <v>OK</v>
      </c>
    </row>
    <row r="88" spans="1:56" s="509" customFormat="1" hidden="1" outlineLevel="1">
      <c r="A88" s="272" t="s">
        <v>448</v>
      </c>
      <c r="B88" s="1564"/>
      <c r="C88" s="1565"/>
      <c r="D88" s="1566"/>
      <c r="E88" s="1567"/>
      <c r="F88" s="1568"/>
      <c r="G88" s="1568"/>
      <c r="H88" s="1568"/>
      <c r="I88" s="1568"/>
      <c r="J88" s="1568"/>
      <c r="K88" s="1568"/>
      <c r="L88" s="1568"/>
      <c r="M88" s="1569"/>
      <c r="N88" s="1570"/>
      <c r="O88" s="1570"/>
      <c r="P88" s="1570"/>
      <c r="Q88" s="1571"/>
      <c r="R88" s="1572"/>
      <c r="S88" s="1573"/>
      <c r="T88" s="1573"/>
      <c r="U88" s="1573"/>
      <c r="V88" s="1573"/>
      <c r="W88" s="1569"/>
      <c r="X88" s="349"/>
      <c r="Y88" s="349"/>
      <c r="Z88" s="349"/>
      <c r="AA88" s="349"/>
      <c r="AB88" s="349"/>
      <c r="AC88" s="349"/>
      <c r="AD88" s="349"/>
      <c r="AE88" s="349"/>
      <c r="AF88" s="349"/>
      <c r="AG88" s="346">
        <f>SUM(X88:AF88)</f>
        <v>0</v>
      </c>
      <c r="AH88" s="1563"/>
      <c r="AI88" s="351">
        <f t="shared" si="54"/>
        <v>0</v>
      </c>
      <c r="AJ88" s="344"/>
      <c r="AK88" s="344"/>
      <c r="AL88" s="344"/>
      <c r="AM88" s="344"/>
      <c r="AN88" s="344"/>
      <c r="AO88" s="344"/>
      <c r="AP88" s="346">
        <f t="shared" si="55"/>
        <v>0</v>
      </c>
      <c r="AQ88" s="347"/>
      <c r="AR88" s="1563"/>
      <c r="AS88" s="347"/>
      <c r="AT88" s="352">
        <f t="shared" si="56"/>
        <v>0</v>
      </c>
      <c r="AU88" s="1565"/>
      <c r="AV88" s="1577"/>
      <c r="AW88" s="1577"/>
      <c r="AX88" s="346">
        <f t="shared" si="57"/>
        <v>0</v>
      </c>
      <c r="AY88" s="347"/>
      <c r="AZ88" s="1570"/>
      <c r="BA88" s="352">
        <f t="shared" si="58"/>
        <v>0</v>
      </c>
      <c r="BB88" s="355"/>
      <c r="BC88" s="352">
        <f t="shared" si="49"/>
        <v>0</v>
      </c>
      <c r="BD88" s="272" t="str">
        <f t="shared" si="59"/>
        <v>OK</v>
      </c>
    </row>
    <row r="89" spans="1:56" s="509" customFormat="1" hidden="1" outlineLevel="1">
      <c r="A89" s="272" t="s">
        <v>449</v>
      </c>
      <c r="B89" s="1564"/>
      <c r="C89" s="1565"/>
      <c r="D89" s="1566"/>
      <c r="E89" s="1567"/>
      <c r="F89" s="1568"/>
      <c r="G89" s="1568"/>
      <c r="H89" s="1568"/>
      <c r="I89" s="1568"/>
      <c r="J89" s="1568"/>
      <c r="K89" s="1568"/>
      <c r="L89" s="1568"/>
      <c r="M89" s="1569"/>
      <c r="N89" s="1570"/>
      <c r="O89" s="1570"/>
      <c r="P89" s="1570"/>
      <c r="Q89" s="1571"/>
      <c r="R89" s="1572"/>
      <c r="S89" s="1573"/>
      <c r="T89" s="1573"/>
      <c r="U89" s="1573"/>
      <c r="V89" s="1573"/>
      <c r="W89" s="1569"/>
      <c r="X89" s="349"/>
      <c r="Y89" s="349"/>
      <c r="Z89" s="349"/>
      <c r="AA89" s="349"/>
      <c r="AB89" s="349"/>
      <c r="AC89" s="349"/>
      <c r="AD89" s="349"/>
      <c r="AE89" s="349"/>
      <c r="AF89" s="349"/>
      <c r="AG89" s="346">
        <f t="shared" si="53"/>
        <v>0</v>
      </c>
      <c r="AH89" s="1563"/>
      <c r="AI89" s="351">
        <f t="shared" si="54"/>
        <v>0</v>
      </c>
      <c r="AJ89" s="344"/>
      <c r="AK89" s="344"/>
      <c r="AL89" s="344"/>
      <c r="AM89" s="344"/>
      <c r="AN89" s="344"/>
      <c r="AO89" s="344"/>
      <c r="AP89" s="346">
        <f t="shared" si="55"/>
        <v>0</v>
      </c>
      <c r="AQ89" s="347"/>
      <c r="AR89" s="1563"/>
      <c r="AS89" s="347"/>
      <c r="AT89" s="352">
        <f t="shared" si="56"/>
        <v>0</v>
      </c>
      <c r="AU89" s="1565"/>
      <c r="AV89" s="1577"/>
      <c r="AW89" s="1577"/>
      <c r="AX89" s="346">
        <f t="shared" si="57"/>
        <v>0</v>
      </c>
      <c r="AY89" s="347"/>
      <c r="AZ89" s="1570"/>
      <c r="BA89" s="352">
        <f t="shared" si="58"/>
        <v>0</v>
      </c>
      <c r="BB89" s="355"/>
      <c r="BC89" s="352">
        <f t="shared" si="49"/>
        <v>0</v>
      </c>
      <c r="BD89" s="272" t="str">
        <f t="shared" si="59"/>
        <v>OK</v>
      </c>
    </row>
    <row r="90" spans="1:56" s="509" customFormat="1" hidden="1" outlineLevel="1">
      <c r="A90" s="272" t="s">
        <v>450</v>
      </c>
      <c r="B90" s="1564"/>
      <c r="C90" s="1565"/>
      <c r="D90" s="1566"/>
      <c r="E90" s="1567"/>
      <c r="F90" s="1568"/>
      <c r="G90" s="1568"/>
      <c r="H90" s="1568"/>
      <c r="I90" s="1568"/>
      <c r="J90" s="1568"/>
      <c r="K90" s="1568"/>
      <c r="L90" s="1568"/>
      <c r="M90" s="1569"/>
      <c r="N90" s="1570"/>
      <c r="O90" s="1570"/>
      <c r="P90" s="1570"/>
      <c r="Q90" s="1571"/>
      <c r="R90" s="1572"/>
      <c r="S90" s="1573"/>
      <c r="T90" s="1573"/>
      <c r="U90" s="1573"/>
      <c r="V90" s="1573"/>
      <c r="W90" s="1569"/>
      <c r="X90" s="349"/>
      <c r="Y90" s="349"/>
      <c r="Z90" s="349"/>
      <c r="AA90" s="349"/>
      <c r="AB90" s="349"/>
      <c r="AC90" s="349"/>
      <c r="AD90" s="349"/>
      <c r="AE90" s="349"/>
      <c r="AF90" s="349"/>
      <c r="AG90" s="346">
        <f t="shared" si="53"/>
        <v>0</v>
      </c>
      <c r="AH90" s="1563"/>
      <c r="AI90" s="351">
        <f t="shared" si="54"/>
        <v>0</v>
      </c>
      <c r="AJ90" s="344"/>
      <c r="AK90" s="344"/>
      <c r="AL90" s="344"/>
      <c r="AM90" s="344"/>
      <c r="AN90" s="344"/>
      <c r="AO90" s="344"/>
      <c r="AP90" s="346">
        <f t="shared" si="55"/>
        <v>0</v>
      </c>
      <c r="AQ90" s="347"/>
      <c r="AR90" s="1563"/>
      <c r="AS90" s="347"/>
      <c r="AT90" s="352">
        <f t="shared" si="56"/>
        <v>0</v>
      </c>
      <c r="AU90" s="1565"/>
      <c r="AV90" s="1577"/>
      <c r="AW90" s="1577"/>
      <c r="AX90" s="346">
        <f t="shared" si="57"/>
        <v>0</v>
      </c>
      <c r="AY90" s="347"/>
      <c r="AZ90" s="1570"/>
      <c r="BA90" s="352">
        <f t="shared" si="58"/>
        <v>0</v>
      </c>
      <c r="BB90" s="355"/>
      <c r="BC90" s="352">
        <f t="shared" si="49"/>
        <v>0</v>
      </c>
      <c r="BD90" s="272" t="str">
        <f t="shared" si="59"/>
        <v>OK</v>
      </c>
    </row>
    <row r="91" spans="1:56" s="509" customFormat="1" hidden="1" outlineLevel="1">
      <c r="A91" s="272" t="s">
        <v>451</v>
      </c>
      <c r="B91" s="1564"/>
      <c r="C91" s="1565"/>
      <c r="D91" s="1566"/>
      <c r="E91" s="1567"/>
      <c r="F91" s="1568"/>
      <c r="G91" s="1568"/>
      <c r="H91" s="1568"/>
      <c r="I91" s="1568"/>
      <c r="J91" s="1568"/>
      <c r="K91" s="1568"/>
      <c r="L91" s="1568"/>
      <c r="M91" s="1569"/>
      <c r="N91" s="1570"/>
      <c r="O91" s="1570"/>
      <c r="P91" s="1570"/>
      <c r="Q91" s="1571"/>
      <c r="R91" s="1572"/>
      <c r="S91" s="1573"/>
      <c r="T91" s="1573"/>
      <c r="U91" s="1573"/>
      <c r="V91" s="1573"/>
      <c r="W91" s="1569"/>
      <c r="X91" s="349"/>
      <c r="Y91" s="349"/>
      <c r="Z91" s="349"/>
      <c r="AA91" s="349"/>
      <c r="AB91" s="349"/>
      <c r="AC91" s="349"/>
      <c r="AD91" s="349"/>
      <c r="AE91" s="349"/>
      <c r="AF91" s="349"/>
      <c r="AG91" s="346">
        <f t="shared" si="53"/>
        <v>0</v>
      </c>
      <c r="AH91" s="1563"/>
      <c r="AI91" s="351">
        <f t="shared" si="54"/>
        <v>0</v>
      </c>
      <c r="AJ91" s="344"/>
      <c r="AK91" s="344"/>
      <c r="AL91" s="344"/>
      <c r="AM91" s="344"/>
      <c r="AN91" s="344"/>
      <c r="AO91" s="344"/>
      <c r="AP91" s="346">
        <f t="shared" si="55"/>
        <v>0</v>
      </c>
      <c r="AQ91" s="347"/>
      <c r="AR91" s="1563"/>
      <c r="AS91" s="347"/>
      <c r="AT91" s="352">
        <f t="shared" si="56"/>
        <v>0</v>
      </c>
      <c r="AU91" s="1565"/>
      <c r="AV91" s="1577"/>
      <c r="AW91" s="1577"/>
      <c r="AX91" s="346">
        <f t="shared" si="57"/>
        <v>0</v>
      </c>
      <c r="AY91" s="347"/>
      <c r="AZ91" s="1570"/>
      <c r="BA91" s="352">
        <f t="shared" si="58"/>
        <v>0</v>
      </c>
      <c r="BB91" s="355"/>
      <c r="BC91" s="352">
        <f t="shared" si="49"/>
        <v>0</v>
      </c>
      <c r="BD91" s="272" t="str">
        <f t="shared" si="59"/>
        <v>OK</v>
      </c>
    </row>
    <row r="92" spans="1:56" s="509" customFormat="1" hidden="1" outlineLevel="1">
      <c r="A92" s="272" t="s">
        <v>452</v>
      </c>
      <c r="B92" s="1564"/>
      <c r="C92" s="1565"/>
      <c r="D92" s="1566"/>
      <c r="E92" s="1567"/>
      <c r="F92" s="1568"/>
      <c r="G92" s="1568"/>
      <c r="H92" s="1568"/>
      <c r="I92" s="1568"/>
      <c r="J92" s="1568"/>
      <c r="K92" s="1568"/>
      <c r="L92" s="1568"/>
      <c r="M92" s="1569"/>
      <c r="N92" s="1570"/>
      <c r="O92" s="1570"/>
      <c r="P92" s="1570"/>
      <c r="Q92" s="1571"/>
      <c r="R92" s="1572"/>
      <c r="S92" s="1573"/>
      <c r="T92" s="1573"/>
      <c r="U92" s="1573"/>
      <c r="V92" s="1573"/>
      <c r="W92" s="1569"/>
      <c r="X92" s="349"/>
      <c r="Y92" s="349"/>
      <c r="Z92" s="349"/>
      <c r="AA92" s="349"/>
      <c r="AB92" s="349"/>
      <c r="AC92" s="349"/>
      <c r="AD92" s="349"/>
      <c r="AE92" s="349"/>
      <c r="AF92" s="349"/>
      <c r="AG92" s="346">
        <f t="shared" si="53"/>
        <v>0</v>
      </c>
      <c r="AH92" s="1563"/>
      <c r="AI92" s="351">
        <f t="shared" si="54"/>
        <v>0</v>
      </c>
      <c r="AJ92" s="344"/>
      <c r="AK92" s="344"/>
      <c r="AL92" s="344"/>
      <c r="AM92" s="344"/>
      <c r="AN92" s="344"/>
      <c r="AO92" s="344"/>
      <c r="AP92" s="346">
        <f t="shared" si="55"/>
        <v>0</v>
      </c>
      <c r="AQ92" s="347"/>
      <c r="AR92" s="1563"/>
      <c r="AS92" s="347"/>
      <c r="AT92" s="352">
        <f t="shared" si="56"/>
        <v>0</v>
      </c>
      <c r="AU92" s="1565"/>
      <c r="AV92" s="1577"/>
      <c r="AW92" s="1577"/>
      <c r="AX92" s="346">
        <f t="shared" si="57"/>
        <v>0</v>
      </c>
      <c r="AY92" s="347"/>
      <c r="AZ92" s="1570"/>
      <c r="BA92" s="352">
        <f t="shared" si="58"/>
        <v>0</v>
      </c>
      <c r="BB92" s="355"/>
      <c r="BC92" s="352">
        <f t="shared" si="49"/>
        <v>0</v>
      </c>
      <c r="BD92" s="272" t="str">
        <f t="shared" si="59"/>
        <v>OK</v>
      </c>
    </row>
    <row r="93" spans="1:56" collapsed="1">
      <c r="A93" s="121" t="s">
        <v>1270</v>
      </c>
      <c r="B93" s="1564"/>
      <c r="C93" s="1565"/>
      <c r="D93" s="1566"/>
      <c r="E93" s="1567"/>
      <c r="F93" s="1568"/>
      <c r="G93" s="1568"/>
      <c r="H93" s="1568"/>
      <c r="I93" s="1568"/>
      <c r="J93" s="1568"/>
      <c r="K93" s="1568"/>
      <c r="L93" s="1568"/>
      <c r="M93" s="1569"/>
      <c r="N93" s="1570"/>
      <c r="O93" s="1570"/>
      <c r="P93" s="1570"/>
      <c r="Q93" s="1571"/>
      <c r="R93" s="1572"/>
      <c r="S93" s="1573"/>
      <c r="T93" s="1573"/>
      <c r="U93" s="1573"/>
      <c r="V93" s="1573"/>
      <c r="W93" s="1569"/>
      <c r="X93" s="366">
        <f>SUM(X87:X92)</f>
        <v>0</v>
      </c>
      <c r="Y93" s="366">
        <f t="shared" ref="Y93:AF93" si="60">SUM(Y87:Y92)</f>
        <v>0</v>
      </c>
      <c r="Z93" s="366">
        <f>SUM(Z87:Z92)</f>
        <v>0</v>
      </c>
      <c r="AA93" s="366">
        <f t="shared" si="60"/>
        <v>0</v>
      </c>
      <c r="AB93" s="366">
        <f t="shared" si="60"/>
        <v>0</v>
      </c>
      <c r="AC93" s="366">
        <f t="shared" si="60"/>
        <v>0</v>
      </c>
      <c r="AD93" s="366">
        <f t="shared" si="60"/>
        <v>0</v>
      </c>
      <c r="AE93" s="366">
        <f t="shared" si="60"/>
        <v>0</v>
      </c>
      <c r="AF93" s="366">
        <f t="shared" si="60"/>
        <v>0</v>
      </c>
      <c r="AG93" s="346">
        <f>SUM(X93:AF93)</f>
        <v>0</v>
      </c>
      <c r="AH93" s="1563"/>
      <c r="AI93" s="351">
        <f>Q93+W93+AG93+AH93</f>
        <v>0</v>
      </c>
      <c r="AJ93" s="363">
        <f t="shared" ref="AJ93:AO93" si="61">SUM(AJ87:AJ92)</f>
        <v>0</v>
      </c>
      <c r="AK93" s="363">
        <f t="shared" si="61"/>
        <v>0</v>
      </c>
      <c r="AL93" s="363">
        <f t="shared" si="61"/>
        <v>0</v>
      </c>
      <c r="AM93" s="363">
        <f t="shared" si="61"/>
        <v>0</v>
      </c>
      <c r="AN93" s="363">
        <f t="shared" si="61"/>
        <v>0</v>
      </c>
      <c r="AO93" s="363">
        <f t="shared" si="61"/>
        <v>0</v>
      </c>
      <c r="AP93" s="346">
        <f t="shared" si="55"/>
        <v>0</v>
      </c>
      <c r="AQ93" s="365">
        <f>SUM(AQ87:AQ92)</f>
        <v>0</v>
      </c>
      <c r="AR93" s="1563"/>
      <c r="AS93" s="365">
        <f>SUM(AS87:AS92)</f>
        <v>0</v>
      </c>
      <c r="AT93" s="352">
        <f>AI93+AP93+AQ93+AR93+AS93</f>
        <v>0</v>
      </c>
      <c r="AU93" s="1565"/>
      <c r="AV93" s="1577"/>
      <c r="AW93" s="1577"/>
      <c r="AX93" s="346">
        <f>SUM(AU93:AW93)</f>
        <v>0</v>
      </c>
      <c r="AY93" s="365">
        <f>SUM(AY87:AY92)</f>
        <v>0</v>
      </c>
      <c r="AZ93" s="1570"/>
      <c r="BA93" s="352">
        <f t="shared" si="58"/>
        <v>0</v>
      </c>
      <c r="BB93" s="365">
        <f>SUM(BB87:BB92)</f>
        <v>0</v>
      </c>
      <c r="BC93" s="352">
        <f t="shared" si="49"/>
        <v>0</v>
      </c>
      <c r="BD93" s="272" t="str">
        <f t="shared" si="59"/>
        <v>OK</v>
      </c>
    </row>
    <row r="94" spans="1:56">
      <c r="B94" s="1452"/>
      <c r="C94" s="530"/>
      <c r="D94" s="533"/>
      <c r="E94" s="529"/>
      <c r="F94" s="530"/>
      <c r="G94" s="530"/>
      <c r="H94" s="530"/>
      <c r="I94" s="530"/>
      <c r="J94" s="530"/>
      <c r="K94" s="530"/>
      <c r="L94" s="530"/>
      <c r="M94" s="528"/>
      <c r="N94" s="531"/>
      <c r="O94" s="531"/>
      <c r="P94" s="532"/>
      <c r="Q94" s="557"/>
      <c r="R94" s="529"/>
      <c r="S94" s="530"/>
      <c r="T94" s="530"/>
      <c r="U94" s="530"/>
      <c r="V94" s="530"/>
      <c r="W94" s="528"/>
      <c r="X94" s="529"/>
      <c r="Y94" s="530"/>
      <c r="Z94" s="530"/>
      <c r="AA94" s="530"/>
      <c r="AB94" s="530"/>
      <c r="AC94" s="530"/>
      <c r="AD94" s="530"/>
      <c r="AE94" s="530"/>
      <c r="AF94" s="530"/>
      <c r="AG94" s="528"/>
      <c r="AH94" s="529"/>
      <c r="AI94" s="532"/>
      <c r="AJ94" s="529"/>
      <c r="AK94" s="530"/>
      <c r="AL94" s="530"/>
      <c r="AM94" s="530"/>
      <c r="AN94" s="530"/>
      <c r="AO94" s="530"/>
      <c r="AP94" s="528"/>
      <c r="AQ94" s="532"/>
      <c r="AR94" s="529"/>
      <c r="AS94" s="532"/>
      <c r="AT94" s="507"/>
      <c r="AU94" s="530"/>
      <c r="AV94" s="534"/>
      <c r="AW94" s="534"/>
      <c r="AX94" s="528"/>
      <c r="AY94" s="532"/>
      <c r="AZ94" s="532"/>
      <c r="BA94" s="507"/>
      <c r="BB94" s="529"/>
      <c r="BC94" s="507"/>
    </row>
    <row r="95" spans="1:56">
      <c r="A95" s="535" t="s">
        <v>453</v>
      </c>
      <c r="B95" s="1450">
        <f>B73+B76+B85+B93</f>
        <v>0</v>
      </c>
      <c r="C95" s="368">
        <f>C73+C76+C85+C93</f>
        <v>0</v>
      </c>
      <c r="D95" s="520">
        <f t="shared" ref="D95:V95" si="62">D73+D76+D85+D93</f>
        <v>0</v>
      </c>
      <c r="E95" s="370">
        <f t="shared" si="62"/>
        <v>0</v>
      </c>
      <c r="F95" s="368">
        <f t="shared" si="62"/>
        <v>0</v>
      </c>
      <c r="G95" s="368">
        <f t="shared" si="62"/>
        <v>0</v>
      </c>
      <c r="H95" s="368">
        <f t="shared" si="62"/>
        <v>0</v>
      </c>
      <c r="I95" s="368">
        <f t="shared" si="62"/>
        <v>0</v>
      </c>
      <c r="J95" s="368">
        <f t="shared" si="62"/>
        <v>0</v>
      </c>
      <c r="K95" s="368">
        <f t="shared" si="62"/>
        <v>0</v>
      </c>
      <c r="L95" s="368">
        <f t="shared" si="62"/>
        <v>0</v>
      </c>
      <c r="M95" s="362">
        <f t="shared" si="62"/>
        <v>0</v>
      </c>
      <c r="N95" s="365">
        <f t="shared" si="62"/>
        <v>0</v>
      </c>
      <c r="O95" s="365">
        <f t="shared" si="62"/>
        <v>0</v>
      </c>
      <c r="P95" s="365">
        <f t="shared" si="62"/>
        <v>0</v>
      </c>
      <c r="Q95" s="348">
        <f t="shared" si="62"/>
        <v>0</v>
      </c>
      <c r="R95" s="370">
        <f t="shared" si="62"/>
        <v>0</v>
      </c>
      <c r="S95" s="368">
        <f t="shared" si="62"/>
        <v>0</v>
      </c>
      <c r="T95" s="368">
        <f t="shared" si="62"/>
        <v>0</v>
      </c>
      <c r="U95" s="368">
        <f>U73+U76+U85+U93</f>
        <v>0</v>
      </c>
      <c r="V95" s="368">
        <f t="shared" si="62"/>
        <v>0</v>
      </c>
      <c r="W95" s="362">
        <f>W73+W76+W85+W93</f>
        <v>0</v>
      </c>
      <c r="X95" s="370">
        <f>X73+X76+X85+X93</f>
        <v>0</v>
      </c>
      <c r="Y95" s="368">
        <f t="shared" ref="Y95:AR95" si="63">Y73+Y76+Y85+Y93</f>
        <v>0</v>
      </c>
      <c r="Z95" s="368">
        <f>Z73+Z76+Z85+Z93</f>
        <v>0</v>
      </c>
      <c r="AA95" s="368">
        <f t="shared" si="63"/>
        <v>0</v>
      </c>
      <c r="AB95" s="368">
        <f t="shared" si="63"/>
        <v>0</v>
      </c>
      <c r="AC95" s="368">
        <f t="shared" si="63"/>
        <v>0</v>
      </c>
      <c r="AD95" s="368">
        <f t="shared" si="63"/>
        <v>0</v>
      </c>
      <c r="AE95" s="368">
        <f t="shared" si="63"/>
        <v>0</v>
      </c>
      <c r="AF95" s="368">
        <f>AF73+AF76+AF85+AF93</f>
        <v>0</v>
      </c>
      <c r="AG95" s="362">
        <f t="shared" si="63"/>
        <v>0</v>
      </c>
      <c r="AH95" s="370">
        <f t="shared" si="63"/>
        <v>0</v>
      </c>
      <c r="AI95" s="351">
        <f t="shared" si="63"/>
        <v>0</v>
      </c>
      <c r="AJ95" s="370">
        <f t="shared" si="63"/>
        <v>0</v>
      </c>
      <c r="AK95" s="368">
        <f>AK73+AK76+AK85+AK93</f>
        <v>0</v>
      </c>
      <c r="AL95" s="368">
        <f t="shared" si="63"/>
        <v>0</v>
      </c>
      <c r="AM95" s="368">
        <f t="shared" si="63"/>
        <v>0</v>
      </c>
      <c r="AN95" s="368">
        <f t="shared" si="63"/>
        <v>0</v>
      </c>
      <c r="AO95" s="368">
        <f t="shared" si="63"/>
        <v>0</v>
      </c>
      <c r="AP95" s="362">
        <f t="shared" si="63"/>
        <v>0</v>
      </c>
      <c r="AQ95" s="365">
        <f t="shared" si="63"/>
        <v>0</v>
      </c>
      <c r="AR95" s="370">
        <f t="shared" si="63"/>
        <v>0</v>
      </c>
      <c r="AS95" s="365">
        <f>AS73+AS76+AS85+AS93</f>
        <v>0</v>
      </c>
      <c r="AT95" s="352">
        <f>AI95+AP95+AQ95+AR95+AS95</f>
        <v>0</v>
      </c>
      <c r="AU95" s="368">
        <f>AU73+AU76+AU85+AU93</f>
        <v>0</v>
      </c>
      <c r="AV95" s="369">
        <f>AV73+AV76+AV85+AV93</f>
        <v>0</v>
      </c>
      <c r="AW95" s="369">
        <f t="shared" ref="AW95:AZ95" si="64">AW73+AW76+AW85+AW93</f>
        <v>0</v>
      </c>
      <c r="AX95" s="362">
        <f t="shared" si="64"/>
        <v>0</v>
      </c>
      <c r="AY95" s="365">
        <f t="shared" si="64"/>
        <v>0</v>
      </c>
      <c r="AZ95" s="365">
        <f t="shared" si="64"/>
        <v>0</v>
      </c>
      <c r="BA95" s="352">
        <f>AX95+AY95+AZ95</f>
        <v>0</v>
      </c>
      <c r="BB95" s="370">
        <f>BB73+BB76+BB85+BB93</f>
        <v>0</v>
      </c>
      <c r="BC95" s="352">
        <f>BA95+AT95+BB95</f>
        <v>0</v>
      </c>
    </row>
    <row r="96" spans="1:56">
      <c r="B96" s="1452"/>
      <c r="C96" s="530"/>
      <c r="D96" s="533"/>
      <c r="E96" s="529"/>
      <c r="F96" s="530"/>
      <c r="G96" s="530"/>
      <c r="H96" s="530"/>
      <c r="I96" s="530"/>
      <c r="J96" s="530"/>
      <c r="K96" s="530"/>
      <c r="L96" s="530"/>
      <c r="M96" s="528"/>
      <c r="N96" s="531"/>
      <c r="O96" s="531"/>
      <c r="P96" s="532"/>
      <c r="Q96" s="558"/>
      <c r="R96" s="529"/>
      <c r="S96" s="530"/>
      <c r="T96" s="530"/>
      <c r="U96" s="530"/>
      <c r="V96" s="530"/>
      <c r="W96" s="528"/>
      <c r="X96" s="529"/>
      <c r="Y96" s="530"/>
      <c r="Z96" s="530"/>
      <c r="AA96" s="530"/>
      <c r="AB96" s="530"/>
      <c r="AC96" s="530"/>
      <c r="AD96" s="530"/>
      <c r="AE96" s="530"/>
      <c r="AF96" s="530"/>
      <c r="AG96" s="528"/>
      <c r="AH96" s="529"/>
      <c r="AI96" s="532"/>
      <c r="AJ96" s="529"/>
      <c r="AK96" s="530"/>
      <c r="AL96" s="530"/>
      <c r="AM96" s="530"/>
      <c r="AN96" s="530"/>
      <c r="AO96" s="530"/>
      <c r="AP96" s="528"/>
      <c r="AQ96" s="532"/>
      <c r="AR96" s="529"/>
      <c r="AS96" s="532"/>
      <c r="AT96" s="507"/>
      <c r="AU96" s="530"/>
      <c r="AV96" s="534"/>
      <c r="AW96" s="534"/>
      <c r="AX96" s="528"/>
      <c r="AY96" s="532"/>
      <c r="AZ96" s="532"/>
      <c r="BA96" s="507"/>
      <c r="BB96" s="529"/>
      <c r="BC96" s="507"/>
    </row>
    <row r="97" spans="1:56" ht="15.75">
      <c r="A97" s="559" t="s">
        <v>454</v>
      </c>
      <c r="B97" s="1455"/>
      <c r="C97" s="562"/>
      <c r="D97" s="564"/>
      <c r="E97" s="561"/>
      <c r="F97" s="562"/>
      <c r="G97" s="562"/>
      <c r="H97" s="562"/>
      <c r="I97" s="562"/>
      <c r="J97" s="562"/>
      <c r="K97" s="562"/>
      <c r="L97" s="562"/>
      <c r="M97" s="560"/>
      <c r="N97" s="563"/>
      <c r="O97" s="563"/>
      <c r="P97" s="563"/>
      <c r="Q97" s="564"/>
      <c r="R97" s="561"/>
      <c r="S97" s="562"/>
      <c r="T97" s="562"/>
      <c r="U97" s="562"/>
      <c r="V97" s="562"/>
      <c r="W97" s="560"/>
      <c r="X97" s="561"/>
      <c r="Y97" s="562"/>
      <c r="Z97" s="562"/>
      <c r="AA97" s="562"/>
      <c r="AB97" s="562"/>
      <c r="AC97" s="562"/>
      <c r="AD97" s="562"/>
      <c r="AE97" s="562"/>
      <c r="AF97" s="562"/>
      <c r="AG97" s="560"/>
      <c r="AH97" s="561"/>
      <c r="AI97" s="565"/>
      <c r="AJ97" s="561"/>
      <c r="AK97" s="562"/>
      <c r="AL97" s="562"/>
      <c r="AM97" s="562"/>
      <c r="AN97" s="562"/>
      <c r="AO97" s="562"/>
      <c r="AP97" s="560"/>
      <c r="AQ97" s="563"/>
      <c r="AR97" s="561"/>
      <c r="AS97" s="563"/>
      <c r="AT97" s="565">
        <f>AI97+AP97+AQ97+AR97+AS97+BB97</f>
        <v>0</v>
      </c>
      <c r="AU97" s="562"/>
      <c r="AV97" s="566"/>
      <c r="AW97" s="566"/>
      <c r="AX97" s="560"/>
      <c r="AY97" s="563"/>
      <c r="AZ97" s="563"/>
      <c r="BA97" s="565"/>
      <c r="BB97" s="561"/>
      <c r="BC97" s="565"/>
    </row>
    <row r="98" spans="1:56" s="509" customFormat="1">
      <c r="B98" s="506"/>
      <c r="C98" s="502"/>
      <c r="D98" s="503"/>
      <c r="E98" s="551"/>
      <c r="F98" s="552"/>
      <c r="G98" s="552"/>
      <c r="H98" s="552"/>
      <c r="I98" s="552"/>
      <c r="J98" s="552"/>
      <c r="K98" s="552"/>
      <c r="L98" s="552"/>
      <c r="M98" s="553"/>
      <c r="N98" s="504"/>
      <c r="O98" s="504"/>
      <c r="P98" s="504"/>
      <c r="Q98" s="542"/>
      <c r="R98" s="554"/>
      <c r="S98" s="555"/>
      <c r="T98" s="555"/>
      <c r="U98" s="555"/>
      <c r="V98" s="555"/>
      <c r="W98" s="553"/>
      <c r="X98" s="556"/>
      <c r="Y98" s="556"/>
      <c r="Z98" s="556"/>
      <c r="AA98" s="556"/>
      <c r="AB98" s="556"/>
      <c r="AC98" s="556"/>
      <c r="AD98" s="556"/>
      <c r="AE98" s="556"/>
      <c r="AF98" s="556"/>
      <c r="AG98" s="553"/>
      <c r="AH98" s="501"/>
      <c r="AI98" s="531"/>
      <c r="AJ98" s="551"/>
      <c r="AK98" s="552"/>
      <c r="AL98" s="552"/>
      <c r="AM98" s="552"/>
      <c r="AN98" s="552"/>
      <c r="AO98" s="552"/>
      <c r="AP98" s="553"/>
      <c r="AQ98" s="504"/>
      <c r="AR98" s="501"/>
      <c r="AS98" s="504"/>
      <c r="AT98" s="525"/>
      <c r="AU98" s="502"/>
      <c r="AV98" s="505"/>
      <c r="AW98" s="505"/>
      <c r="AX98" s="553"/>
      <c r="AY98" s="504"/>
      <c r="AZ98" s="504"/>
      <c r="BA98" s="525"/>
      <c r="BB98" s="501"/>
      <c r="BC98" s="525"/>
    </row>
    <row r="99" spans="1:56" s="509" customFormat="1">
      <c r="A99" s="567" t="s">
        <v>1271</v>
      </c>
      <c r="B99" s="506"/>
      <c r="C99" s="502"/>
      <c r="D99" s="503"/>
      <c r="E99" s="551"/>
      <c r="F99" s="552"/>
      <c r="G99" s="552"/>
      <c r="H99" s="552"/>
      <c r="I99" s="552"/>
      <c r="J99" s="552"/>
      <c r="K99" s="552"/>
      <c r="L99" s="552"/>
      <c r="M99" s="553"/>
      <c r="N99" s="504"/>
      <c r="O99" s="504"/>
      <c r="P99" s="504"/>
      <c r="Q99" s="542"/>
      <c r="R99" s="554"/>
      <c r="S99" s="555"/>
      <c r="T99" s="555"/>
      <c r="U99" s="555"/>
      <c r="V99" s="555"/>
      <c r="W99" s="553"/>
      <c r="X99" s="556"/>
      <c r="Y99" s="556"/>
      <c r="Z99" s="556"/>
      <c r="AA99" s="556"/>
      <c r="AB99" s="556"/>
      <c r="AC99" s="556"/>
      <c r="AD99" s="556"/>
      <c r="AE99" s="556"/>
      <c r="AF99" s="556"/>
      <c r="AG99" s="553"/>
      <c r="AH99" s="501"/>
      <c r="AI99" s="531"/>
      <c r="AJ99" s="551"/>
      <c r="AK99" s="552"/>
      <c r="AL99" s="552"/>
      <c r="AM99" s="552"/>
      <c r="AN99" s="552"/>
      <c r="AO99" s="552"/>
      <c r="AP99" s="553"/>
      <c r="AQ99" s="504"/>
      <c r="AR99" s="501"/>
      <c r="AS99" s="504"/>
      <c r="AT99" s="525"/>
      <c r="AU99" s="502"/>
      <c r="AV99" s="505"/>
      <c r="AW99" s="505"/>
      <c r="AX99" s="553"/>
      <c r="AY99" s="504"/>
      <c r="AZ99" s="504"/>
      <c r="BA99" s="525"/>
      <c r="BB99" s="501"/>
      <c r="BC99" s="525"/>
    </row>
    <row r="100" spans="1:56" hidden="1" outlineLevel="1">
      <c r="A100" s="272" t="s">
        <v>447</v>
      </c>
      <c r="B100" s="513"/>
      <c r="C100" s="345"/>
      <c r="D100" s="568"/>
      <c r="E100" s="1567"/>
      <c r="F100" s="1568"/>
      <c r="G100" s="1568"/>
      <c r="H100" s="1568"/>
      <c r="I100" s="1568"/>
      <c r="J100" s="1568"/>
      <c r="K100" s="1568"/>
      <c r="L100" s="1568"/>
      <c r="M100" s="1569"/>
      <c r="N100" s="1559"/>
      <c r="O100" s="1559"/>
      <c r="P100" s="1559"/>
      <c r="Q100" s="1571"/>
      <c r="R100" s="1567"/>
      <c r="S100" s="1568"/>
      <c r="T100" s="1568"/>
      <c r="U100" s="1568"/>
      <c r="V100" s="1568"/>
      <c r="W100" s="1569"/>
      <c r="X100" s="344"/>
      <c r="Y100" s="344"/>
      <c r="Z100" s="344"/>
      <c r="AA100" s="344"/>
      <c r="AB100" s="344"/>
      <c r="AC100" s="344"/>
      <c r="AD100" s="344"/>
      <c r="AE100" s="344"/>
      <c r="AF100" s="344"/>
      <c r="AG100" s="346">
        <f t="shared" ref="AG100:AG106" si="65">SUM(X100:AF100)</f>
        <v>0</v>
      </c>
      <c r="AH100" s="1567"/>
      <c r="AI100" s="351">
        <f>Q100+W100+AG100+AH100+B100+D100+C100</f>
        <v>0</v>
      </c>
      <c r="AJ100" s="344"/>
      <c r="AK100" s="345"/>
      <c r="AL100" s="345"/>
      <c r="AM100" s="345"/>
      <c r="AN100" s="345"/>
      <c r="AO100" s="345"/>
      <c r="AP100" s="346">
        <f t="shared" ref="AP100:AP105" si="66">SUM(AJ100:AO100)</f>
        <v>0</v>
      </c>
      <c r="AQ100" s="511"/>
      <c r="AR100" s="1567"/>
      <c r="AS100" s="1559"/>
      <c r="AT100" s="352">
        <f t="shared" ref="AT100:AT106" si="67">AI100+AP100+AQ100+AR100+AS100</f>
        <v>0</v>
      </c>
      <c r="AU100" s="1568"/>
      <c r="AV100" s="1578"/>
      <c r="AW100" s="1578"/>
      <c r="AX100" s="1569"/>
      <c r="AY100" s="1559"/>
      <c r="AZ100" s="1559"/>
      <c r="BA100" s="1576"/>
      <c r="BB100" s="1567"/>
      <c r="BC100" s="352">
        <f>BA100+AT100+BB100</f>
        <v>0</v>
      </c>
      <c r="BD100" s="272" t="str">
        <f t="shared" ref="BD100:BD106" si="68">IF(ABS(BC100)&lt;&gt;0,"ERROR","OK")</f>
        <v>OK</v>
      </c>
    </row>
    <row r="101" spans="1:56" hidden="1" outlineLevel="1">
      <c r="A101" s="272" t="s">
        <v>448</v>
      </c>
      <c r="B101" s="513"/>
      <c r="C101" s="345"/>
      <c r="D101" s="568"/>
      <c r="E101" s="1567"/>
      <c r="F101" s="1568"/>
      <c r="G101" s="1568"/>
      <c r="H101" s="1568"/>
      <c r="I101" s="1568"/>
      <c r="J101" s="1568"/>
      <c r="K101" s="1568"/>
      <c r="L101" s="1568"/>
      <c r="M101" s="1569"/>
      <c r="N101" s="1559"/>
      <c r="O101" s="1559"/>
      <c r="P101" s="1559"/>
      <c r="Q101" s="1571"/>
      <c r="R101" s="1567"/>
      <c r="S101" s="1568"/>
      <c r="T101" s="1568"/>
      <c r="U101" s="1568"/>
      <c r="V101" s="1568"/>
      <c r="W101" s="1569"/>
      <c r="X101" s="344"/>
      <c r="Y101" s="344"/>
      <c r="Z101" s="344"/>
      <c r="AA101" s="344"/>
      <c r="AB101" s="344"/>
      <c r="AC101" s="344"/>
      <c r="AD101" s="344"/>
      <c r="AE101" s="344"/>
      <c r="AF101" s="344"/>
      <c r="AG101" s="346">
        <f t="shared" si="65"/>
        <v>0</v>
      </c>
      <c r="AH101" s="1567"/>
      <c r="AI101" s="351">
        <f t="shared" ref="AI101:AI106" si="69">Q101+W101+AG101+AH101+B101+D101+C101</f>
        <v>0</v>
      </c>
      <c r="AJ101" s="344"/>
      <c r="AK101" s="345"/>
      <c r="AL101" s="345"/>
      <c r="AM101" s="345"/>
      <c r="AN101" s="345"/>
      <c r="AO101" s="345"/>
      <c r="AP101" s="346">
        <f t="shared" si="66"/>
        <v>0</v>
      </c>
      <c r="AQ101" s="511"/>
      <c r="AR101" s="1567"/>
      <c r="AS101" s="1559"/>
      <c r="AT101" s="352">
        <f t="shared" si="67"/>
        <v>0</v>
      </c>
      <c r="AU101" s="1568"/>
      <c r="AV101" s="1578"/>
      <c r="AW101" s="1578"/>
      <c r="AX101" s="1569"/>
      <c r="AY101" s="1559"/>
      <c r="AZ101" s="1559"/>
      <c r="BA101" s="1576"/>
      <c r="BB101" s="1567"/>
      <c r="BC101" s="352">
        <f t="shared" ref="BC101:BC106" si="70">BA101+AT101+BB101</f>
        <v>0</v>
      </c>
      <c r="BD101" s="272" t="str">
        <f t="shared" si="68"/>
        <v>OK</v>
      </c>
    </row>
    <row r="102" spans="1:56" hidden="1" outlineLevel="1">
      <c r="A102" s="272" t="s">
        <v>449</v>
      </c>
      <c r="B102" s="513"/>
      <c r="C102" s="345"/>
      <c r="D102" s="568"/>
      <c r="E102" s="1567"/>
      <c r="F102" s="1568"/>
      <c r="G102" s="1568"/>
      <c r="H102" s="1568"/>
      <c r="I102" s="1568"/>
      <c r="J102" s="1568"/>
      <c r="K102" s="1568"/>
      <c r="L102" s="1568"/>
      <c r="M102" s="1569"/>
      <c r="N102" s="1559"/>
      <c r="O102" s="1559"/>
      <c r="P102" s="1559"/>
      <c r="Q102" s="1571"/>
      <c r="R102" s="1567"/>
      <c r="S102" s="1568"/>
      <c r="T102" s="1568"/>
      <c r="U102" s="1568"/>
      <c r="V102" s="1568"/>
      <c r="W102" s="1569"/>
      <c r="X102" s="344"/>
      <c r="Y102" s="344"/>
      <c r="Z102" s="344"/>
      <c r="AA102" s="344"/>
      <c r="AB102" s="344"/>
      <c r="AC102" s="344"/>
      <c r="AD102" s="344"/>
      <c r="AE102" s="344"/>
      <c r="AF102" s="344"/>
      <c r="AG102" s="346">
        <f t="shared" si="65"/>
        <v>0</v>
      </c>
      <c r="AH102" s="1567"/>
      <c r="AI102" s="351">
        <f t="shared" si="69"/>
        <v>0</v>
      </c>
      <c r="AJ102" s="344"/>
      <c r="AK102" s="345"/>
      <c r="AL102" s="345"/>
      <c r="AM102" s="345"/>
      <c r="AN102" s="345"/>
      <c r="AO102" s="345"/>
      <c r="AP102" s="346">
        <f t="shared" si="66"/>
        <v>0</v>
      </c>
      <c r="AQ102" s="511"/>
      <c r="AR102" s="1567"/>
      <c r="AS102" s="1559"/>
      <c r="AT102" s="352">
        <f t="shared" si="67"/>
        <v>0</v>
      </c>
      <c r="AU102" s="1568"/>
      <c r="AV102" s="1578"/>
      <c r="AW102" s="1578"/>
      <c r="AX102" s="1569"/>
      <c r="AY102" s="1559"/>
      <c r="AZ102" s="1559"/>
      <c r="BA102" s="1576"/>
      <c r="BB102" s="1567"/>
      <c r="BC102" s="352">
        <f t="shared" si="70"/>
        <v>0</v>
      </c>
      <c r="BD102" s="272" t="str">
        <f t="shared" si="68"/>
        <v>OK</v>
      </c>
    </row>
    <row r="103" spans="1:56" hidden="1" outlineLevel="1">
      <c r="A103" s="272" t="s">
        <v>450</v>
      </c>
      <c r="B103" s="513"/>
      <c r="C103" s="345"/>
      <c r="D103" s="568"/>
      <c r="E103" s="1567"/>
      <c r="F103" s="1568"/>
      <c r="G103" s="1568"/>
      <c r="H103" s="1568"/>
      <c r="I103" s="1568"/>
      <c r="J103" s="1568"/>
      <c r="K103" s="1568"/>
      <c r="L103" s="1568"/>
      <c r="M103" s="1569"/>
      <c r="N103" s="1559"/>
      <c r="O103" s="1559"/>
      <c r="P103" s="1559"/>
      <c r="Q103" s="1571"/>
      <c r="R103" s="1567"/>
      <c r="S103" s="1568"/>
      <c r="T103" s="1568"/>
      <c r="U103" s="1568"/>
      <c r="V103" s="1568"/>
      <c r="W103" s="1569"/>
      <c r="X103" s="344"/>
      <c r="Y103" s="344"/>
      <c r="Z103" s="344"/>
      <c r="AA103" s="344"/>
      <c r="AB103" s="344"/>
      <c r="AC103" s="344"/>
      <c r="AD103" s="344"/>
      <c r="AE103" s="344"/>
      <c r="AF103" s="344"/>
      <c r="AG103" s="346">
        <f t="shared" si="65"/>
        <v>0</v>
      </c>
      <c r="AH103" s="1567"/>
      <c r="AI103" s="351">
        <f t="shared" si="69"/>
        <v>0</v>
      </c>
      <c r="AJ103" s="344"/>
      <c r="AK103" s="345"/>
      <c r="AL103" s="345"/>
      <c r="AM103" s="345"/>
      <c r="AN103" s="345"/>
      <c r="AO103" s="345"/>
      <c r="AP103" s="346">
        <f t="shared" si="66"/>
        <v>0</v>
      </c>
      <c r="AQ103" s="511"/>
      <c r="AR103" s="1567"/>
      <c r="AS103" s="1559"/>
      <c r="AT103" s="352">
        <f t="shared" si="67"/>
        <v>0</v>
      </c>
      <c r="AU103" s="1568"/>
      <c r="AV103" s="1578"/>
      <c r="AW103" s="1578"/>
      <c r="AX103" s="1569"/>
      <c r="AY103" s="1559"/>
      <c r="AZ103" s="1559"/>
      <c r="BA103" s="1576"/>
      <c r="BB103" s="1567"/>
      <c r="BC103" s="352">
        <f t="shared" si="70"/>
        <v>0</v>
      </c>
      <c r="BD103" s="272" t="str">
        <f t="shared" si="68"/>
        <v>OK</v>
      </c>
    </row>
    <row r="104" spans="1:56" hidden="1" outlineLevel="1">
      <c r="A104" s="272" t="s">
        <v>451</v>
      </c>
      <c r="B104" s="513"/>
      <c r="C104" s="345"/>
      <c r="D104" s="568"/>
      <c r="E104" s="1567"/>
      <c r="F104" s="1568"/>
      <c r="G104" s="1568"/>
      <c r="H104" s="1568"/>
      <c r="I104" s="1568"/>
      <c r="J104" s="1568"/>
      <c r="K104" s="1568"/>
      <c r="L104" s="1568"/>
      <c r="M104" s="1569"/>
      <c r="N104" s="1559"/>
      <c r="O104" s="1559"/>
      <c r="P104" s="1559"/>
      <c r="Q104" s="1571"/>
      <c r="R104" s="1567"/>
      <c r="S104" s="1568"/>
      <c r="T104" s="1568"/>
      <c r="U104" s="1568"/>
      <c r="V104" s="1568"/>
      <c r="W104" s="1569"/>
      <c r="X104" s="344"/>
      <c r="Y104" s="344"/>
      <c r="Z104" s="344"/>
      <c r="AA104" s="344"/>
      <c r="AB104" s="344"/>
      <c r="AC104" s="344"/>
      <c r="AD104" s="344"/>
      <c r="AE104" s="344"/>
      <c r="AF104" s="344"/>
      <c r="AG104" s="346">
        <f t="shared" si="65"/>
        <v>0</v>
      </c>
      <c r="AH104" s="1567"/>
      <c r="AI104" s="351">
        <f t="shared" si="69"/>
        <v>0</v>
      </c>
      <c r="AJ104" s="344"/>
      <c r="AK104" s="345"/>
      <c r="AL104" s="345"/>
      <c r="AM104" s="345"/>
      <c r="AN104" s="345"/>
      <c r="AO104" s="345"/>
      <c r="AP104" s="346">
        <f t="shared" si="66"/>
        <v>0</v>
      </c>
      <c r="AQ104" s="511"/>
      <c r="AR104" s="1567"/>
      <c r="AS104" s="1559"/>
      <c r="AT104" s="352">
        <f t="shared" si="67"/>
        <v>0</v>
      </c>
      <c r="AU104" s="1568"/>
      <c r="AV104" s="1578"/>
      <c r="AW104" s="1578"/>
      <c r="AX104" s="1569"/>
      <c r="AY104" s="1559"/>
      <c r="AZ104" s="1559"/>
      <c r="BA104" s="1576"/>
      <c r="BB104" s="1567"/>
      <c r="BC104" s="352">
        <f t="shared" si="70"/>
        <v>0</v>
      </c>
      <c r="BD104" s="272" t="str">
        <f t="shared" si="68"/>
        <v>OK</v>
      </c>
    </row>
    <row r="105" spans="1:56" hidden="1" outlineLevel="1">
      <c r="A105" s="272" t="s">
        <v>452</v>
      </c>
      <c r="B105" s="513"/>
      <c r="C105" s="345"/>
      <c r="D105" s="568"/>
      <c r="E105" s="1567"/>
      <c r="F105" s="1568"/>
      <c r="G105" s="1568"/>
      <c r="H105" s="1568"/>
      <c r="I105" s="1568"/>
      <c r="J105" s="1568"/>
      <c r="K105" s="1568"/>
      <c r="L105" s="1568"/>
      <c r="M105" s="1569"/>
      <c r="N105" s="1559"/>
      <c r="O105" s="1559"/>
      <c r="P105" s="1559"/>
      <c r="Q105" s="1571"/>
      <c r="R105" s="1567"/>
      <c r="S105" s="1568"/>
      <c r="T105" s="1568"/>
      <c r="U105" s="1568"/>
      <c r="V105" s="1568"/>
      <c r="W105" s="1569"/>
      <c r="X105" s="344"/>
      <c r="Y105" s="344"/>
      <c r="Z105" s="344"/>
      <c r="AA105" s="344"/>
      <c r="AB105" s="344"/>
      <c r="AC105" s="344"/>
      <c r="AD105" s="344"/>
      <c r="AE105" s="344"/>
      <c r="AF105" s="344"/>
      <c r="AG105" s="346">
        <f t="shared" si="65"/>
        <v>0</v>
      </c>
      <c r="AH105" s="1567"/>
      <c r="AI105" s="351">
        <f>Q105+W105+AG105+AH105+B105+D105+C105</f>
        <v>0</v>
      </c>
      <c r="AJ105" s="344"/>
      <c r="AK105" s="345"/>
      <c r="AL105" s="345"/>
      <c r="AM105" s="345"/>
      <c r="AN105" s="345"/>
      <c r="AO105" s="345"/>
      <c r="AP105" s="346">
        <f t="shared" si="66"/>
        <v>0</v>
      </c>
      <c r="AQ105" s="511"/>
      <c r="AR105" s="1567"/>
      <c r="AS105" s="1559"/>
      <c r="AT105" s="352">
        <f t="shared" si="67"/>
        <v>0</v>
      </c>
      <c r="AU105" s="1568"/>
      <c r="AV105" s="1578"/>
      <c r="AW105" s="1578"/>
      <c r="AX105" s="1569"/>
      <c r="AY105" s="1559"/>
      <c r="AZ105" s="1559"/>
      <c r="BA105" s="1576"/>
      <c r="BB105" s="1567"/>
      <c r="BC105" s="352">
        <f t="shared" si="70"/>
        <v>0</v>
      </c>
      <c r="BD105" s="272" t="str">
        <f t="shared" si="68"/>
        <v>OK</v>
      </c>
    </row>
    <row r="106" spans="1:56" collapsed="1">
      <c r="A106" s="121" t="s">
        <v>1149</v>
      </c>
      <c r="B106" s="1450">
        <f>SUM(B100:B105)</f>
        <v>0</v>
      </c>
      <c r="C106" s="368">
        <f>SUM(C100:C105)</f>
        <v>0</v>
      </c>
      <c r="D106" s="1449">
        <f>SUM(D100:D105)</f>
        <v>0</v>
      </c>
      <c r="E106" s="1567"/>
      <c r="F106" s="1568"/>
      <c r="G106" s="1568"/>
      <c r="H106" s="1568"/>
      <c r="I106" s="1568"/>
      <c r="J106" s="1568"/>
      <c r="K106" s="1568"/>
      <c r="L106" s="1568"/>
      <c r="M106" s="1569"/>
      <c r="N106" s="1570"/>
      <c r="O106" s="1570"/>
      <c r="P106" s="1570"/>
      <c r="Q106" s="1571"/>
      <c r="R106" s="1572"/>
      <c r="S106" s="1573"/>
      <c r="T106" s="1573"/>
      <c r="U106" s="1573"/>
      <c r="V106" s="1573"/>
      <c r="W106" s="1569"/>
      <c r="X106" s="366">
        <f>SUM(X100:X105)</f>
        <v>0</v>
      </c>
      <c r="Y106" s="366">
        <f t="shared" ref="Y106:AF106" si="71">SUM(Y100:Y105)</f>
        <v>0</v>
      </c>
      <c r="Z106" s="366">
        <f>SUM(Z100:Z105)</f>
        <v>0</v>
      </c>
      <c r="AA106" s="366">
        <f t="shared" si="71"/>
        <v>0</v>
      </c>
      <c r="AB106" s="366">
        <f t="shared" si="71"/>
        <v>0</v>
      </c>
      <c r="AC106" s="366">
        <f t="shared" si="71"/>
        <v>0</v>
      </c>
      <c r="AD106" s="366">
        <f t="shared" si="71"/>
        <v>0</v>
      </c>
      <c r="AE106" s="366">
        <f t="shared" si="71"/>
        <v>0</v>
      </c>
      <c r="AF106" s="366">
        <f t="shared" si="71"/>
        <v>0</v>
      </c>
      <c r="AG106" s="346">
        <f t="shared" si="65"/>
        <v>0</v>
      </c>
      <c r="AH106" s="1563"/>
      <c r="AI106" s="351">
        <f t="shared" si="69"/>
        <v>0</v>
      </c>
      <c r="AJ106" s="363">
        <f t="shared" ref="AJ106:AQ106" si="72">SUM(AJ100:AJ105)</f>
        <v>0</v>
      </c>
      <c r="AK106" s="363">
        <f t="shared" si="72"/>
        <v>0</v>
      </c>
      <c r="AL106" s="363">
        <f t="shared" si="72"/>
        <v>0</v>
      </c>
      <c r="AM106" s="363">
        <f t="shared" si="72"/>
        <v>0</v>
      </c>
      <c r="AN106" s="363">
        <f t="shared" si="72"/>
        <v>0</v>
      </c>
      <c r="AO106" s="363">
        <f t="shared" si="72"/>
        <v>0</v>
      </c>
      <c r="AP106" s="363">
        <f t="shared" si="72"/>
        <v>0</v>
      </c>
      <c r="AQ106" s="365">
        <f t="shared" si="72"/>
        <v>0</v>
      </c>
      <c r="AR106" s="1563"/>
      <c r="AS106" s="1570"/>
      <c r="AT106" s="352">
        <f t="shared" si="67"/>
        <v>0</v>
      </c>
      <c r="AU106" s="1565"/>
      <c r="AV106" s="1577"/>
      <c r="AW106" s="1577"/>
      <c r="AX106" s="1569"/>
      <c r="AY106" s="1570"/>
      <c r="AZ106" s="1570"/>
      <c r="BA106" s="1576"/>
      <c r="BB106" s="1563"/>
      <c r="BC106" s="352">
        <f t="shared" si="70"/>
        <v>0</v>
      </c>
      <c r="BD106" s="272" t="str">
        <f t="shared" si="68"/>
        <v>OK</v>
      </c>
    </row>
    <row r="107" spans="1:56" s="509" customFormat="1">
      <c r="B107" s="506"/>
      <c r="C107" s="502"/>
      <c r="D107" s="503"/>
      <c r="E107" s="551"/>
      <c r="F107" s="552"/>
      <c r="G107" s="552"/>
      <c r="H107" s="552"/>
      <c r="I107" s="552"/>
      <c r="J107" s="552"/>
      <c r="K107" s="552"/>
      <c r="L107" s="552"/>
      <c r="M107" s="553"/>
      <c r="N107" s="504"/>
      <c r="O107" s="504"/>
      <c r="P107" s="504"/>
      <c r="Q107" s="542"/>
      <c r="R107" s="554"/>
      <c r="S107" s="555"/>
      <c r="T107" s="555"/>
      <c r="U107" s="555"/>
      <c r="V107" s="555"/>
      <c r="W107" s="553"/>
      <c r="X107" s="556"/>
      <c r="Y107" s="556"/>
      <c r="Z107" s="556"/>
      <c r="AA107" s="556"/>
      <c r="AB107" s="556"/>
      <c r="AC107" s="556"/>
      <c r="AD107" s="556"/>
      <c r="AE107" s="556"/>
      <c r="AF107" s="556"/>
      <c r="AG107" s="553"/>
      <c r="AH107" s="501"/>
      <c r="AI107" s="531"/>
      <c r="AJ107" s="551"/>
      <c r="AK107" s="552"/>
      <c r="AL107" s="552"/>
      <c r="AM107" s="552"/>
      <c r="AN107" s="552"/>
      <c r="AO107" s="552"/>
      <c r="AP107" s="553"/>
      <c r="AQ107" s="504"/>
      <c r="AR107" s="501"/>
      <c r="AS107" s="504"/>
      <c r="AT107" s="525"/>
      <c r="AU107" s="502"/>
      <c r="AV107" s="505"/>
      <c r="AW107" s="505"/>
      <c r="AX107" s="553"/>
      <c r="AY107" s="504"/>
      <c r="AZ107" s="504"/>
      <c r="BA107" s="525"/>
      <c r="BB107" s="501"/>
      <c r="BC107" s="525"/>
    </row>
    <row r="108" spans="1:56" s="509" customFormat="1">
      <c r="A108" s="567" t="s">
        <v>455</v>
      </c>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c r="A109" s="272" t="s">
        <v>438</v>
      </c>
      <c r="B109" s="515"/>
      <c r="C109" s="353"/>
      <c r="D109" s="1456"/>
      <c r="E109" s="344"/>
      <c r="F109" s="345"/>
      <c r="G109" s="345"/>
      <c r="H109" s="345"/>
      <c r="I109" s="345"/>
      <c r="J109" s="345"/>
      <c r="K109" s="345"/>
      <c r="L109" s="345"/>
      <c r="M109" s="346">
        <f>SUM(E109:L109)</f>
        <v>0</v>
      </c>
      <c r="N109" s="347"/>
      <c r="O109" s="347"/>
      <c r="P109" s="347"/>
      <c r="Q109" s="348">
        <f>B109+C109+M109+N109+O109+P109+D109</f>
        <v>0</v>
      </c>
      <c r="R109" s="349"/>
      <c r="S109" s="350"/>
      <c r="T109" s="350"/>
      <c r="U109" s="350"/>
      <c r="V109" s="350"/>
      <c r="W109" s="346">
        <f>SUM(R109:V109)</f>
        <v>0</v>
      </c>
      <c r="X109" s="349"/>
      <c r="Y109" s="350"/>
      <c r="Z109" s="350"/>
      <c r="AA109" s="350"/>
      <c r="AB109" s="350"/>
      <c r="AC109" s="350"/>
      <c r="AD109" s="350"/>
      <c r="AE109" s="350"/>
      <c r="AF109" s="350"/>
      <c r="AG109" s="346">
        <f>SUM(X109:AF109)</f>
        <v>0</v>
      </c>
      <c r="AH109" s="355"/>
      <c r="AI109" s="351">
        <f>Q109+W109+AG109+AH109</f>
        <v>0</v>
      </c>
      <c r="AJ109" s="344"/>
      <c r="AK109" s="345"/>
      <c r="AL109" s="345"/>
      <c r="AM109" s="345"/>
      <c r="AN109" s="345"/>
      <c r="AO109" s="345"/>
      <c r="AP109" s="346">
        <f>SUM(AJ109:AO109)</f>
        <v>0</v>
      </c>
      <c r="AQ109" s="347"/>
      <c r="AR109" s="355"/>
      <c r="AS109" s="347"/>
      <c r="AT109" s="352">
        <f t="shared" ref="AT109:AT120" si="73">AI109+AP109+AQ109+AR109+AS109</f>
        <v>0</v>
      </c>
      <c r="AU109" s="353"/>
      <c r="AV109" s="354"/>
      <c r="AW109" s="354"/>
      <c r="AX109" s="346">
        <f>SUM(AU109:AW109)</f>
        <v>0</v>
      </c>
      <c r="AY109" s="347"/>
      <c r="AZ109" s="347"/>
      <c r="BA109" s="352">
        <f>AX109+AY109+AZ109</f>
        <v>0</v>
      </c>
      <c r="BB109" s="355"/>
      <c r="BC109" s="352">
        <f>BA109+AT109+BB109</f>
        <v>0</v>
      </c>
    </row>
    <row r="110" spans="1:56">
      <c r="A110" s="272" t="s">
        <v>439</v>
      </c>
      <c r="B110" s="1450">
        <f>SUM(B111:B120)</f>
        <v>0</v>
      </c>
      <c r="C110" s="368">
        <f>SUM(C111:C120)</f>
        <v>0</v>
      </c>
      <c r="D110" s="1449">
        <f>SUM(D111:D120)</f>
        <v>0</v>
      </c>
      <c r="E110" s="363">
        <f t="shared" ref="E110:AZ110" si="74">SUM(E111:E120)</f>
        <v>0</v>
      </c>
      <c r="F110" s="364">
        <f t="shared" si="74"/>
        <v>0</v>
      </c>
      <c r="G110" s="364">
        <f t="shared" si="74"/>
        <v>0</v>
      </c>
      <c r="H110" s="364">
        <f t="shared" si="74"/>
        <v>0</v>
      </c>
      <c r="I110" s="364">
        <f t="shared" si="74"/>
        <v>0</v>
      </c>
      <c r="J110" s="364">
        <f t="shared" si="74"/>
        <v>0</v>
      </c>
      <c r="K110" s="364">
        <f t="shared" si="74"/>
        <v>0</v>
      </c>
      <c r="L110" s="364">
        <f t="shared" si="74"/>
        <v>0</v>
      </c>
      <c r="M110" s="346">
        <f t="shared" si="74"/>
        <v>0</v>
      </c>
      <c r="N110" s="365">
        <f t="shared" si="74"/>
        <v>0</v>
      </c>
      <c r="O110" s="365">
        <f t="shared" si="74"/>
        <v>0</v>
      </c>
      <c r="P110" s="365">
        <f t="shared" si="74"/>
        <v>0</v>
      </c>
      <c r="Q110" s="348">
        <f t="shared" si="74"/>
        <v>0</v>
      </c>
      <c r="R110" s="366">
        <f t="shared" si="74"/>
        <v>0</v>
      </c>
      <c r="S110" s="367">
        <f t="shared" si="74"/>
        <v>0</v>
      </c>
      <c r="T110" s="367">
        <f t="shared" si="74"/>
        <v>0</v>
      </c>
      <c r="U110" s="367">
        <f t="shared" si="74"/>
        <v>0</v>
      </c>
      <c r="V110" s="367">
        <f t="shared" si="74"/>
        <v>0</v>
      </c>
      <c r="W110" s="346">
        <f t="shared" si="74"/>
        <v>0</v>
      </c>
      <c r="X110" s="366">
        <f t="shared" si="74"/>
        <v>0</v>
      </c>
      <c r="Y110" s="367">
        <f t="shared" si="74"/>
        <v>0</v>
      </c>
      <c r="Z110" s="367">
        <f>SUM(Z111:Z120)</f>
        <v>0</v>
      </c>
      <c r="AA110" s="367">
        <f t="shared" si="74"/>
        <v>0</v>
      </c>
      <c r="AB110" s="367">
        <f t="shared" si="74"/>
        <v>0</v>
      </c>
      <c r="AC110" s="367">
        <f t="shared" si="74"/>
        <v>0</v>
      </c>
      <c r="AD110" s="367">
        <f t="shared" si="74"/>
        <v>0</v>
      </c>
      <c r="AE110" s="367">
        <f t="shared" si="74"/>
        <v>0</v>
      </c>
      <c r="AF110" s="367">
        <f t="shared" si="74"/>
        <v>0</v>
      </c>
      <c r="AG110" s="346">
        <f t="shared" si="74"/>
        <v>0</v>
      </c>
      <c r="AH110" s="370">
        <f t="shared" si="74"/>
        <v>0</v>
      </c>
      <c r="AI110" s="351">
        <f t="shared" si="74"/>
        <v>0</v>
      </c>
      <c r="AJ110" s="363">
        <f t="shared" si="74"/>
        <v>0</v>
      </c>
      <c r="AK110" s="364">
        <f t="shared" si="74"/>
        <v>0</v>
      </c>
      <c r="AL110" s="364">
        <f t="shared" si="74"/>
        <v>0</v>
      </c>
      <c r="AM110" s="364">
        <f t="shared" si="74"/>
        <v>0</v>
      </c>
      <c r="AN110" s="364">
        <f t="shared" si="74"/>
        <v>0</v>
      </c>
      <c r="AO110" s="364">
        <f t="shared" si="74"/>
        <v>0</v>
      </c>
      <c r="AP110" s="346">
        <f t="shared" si="74"/>
        <v>0</v>
      </c>
      <c r="AQ110" s="365">
        <f t="shared" si="74"/>
        <v>0</v>
      </c>
      <c r="AR110" s="370">
        <f t="shared" si="74"/>
        <v>0</v>
      </c>
      <c r="AS110" s="365">
        <f t="shared" si="74"/>
        <v>0</v>
      </c>
      <c r="AT110" s="352">
        <f t="shared" si="73"/>
        <v>0</v>
      </c>
      <c r="AU110" s="368">
        <f t="shared" si="74"/>
        <v>0</v>
      </c>
      <c r="AV110" s="369">
        <f t="shared" si="74"/>
        <v>0</v>
      </c>
      <c r="AW110" s="369">
        <f t="shared" si="74"/>
        <v>0</v>
      </c>
      <c r="AX110" s="346">
        <f>SUM(AX111:AX120)</f>
        <v>0</v>
      </c>
      <c r="AY110" s="365">
        <f t="shared" si="74"/>
        <v>0</v>
      </c>
      <c r="AZ110" s="365">
        <f t="shared" si="74"/>
        <v>0</v>
      </c>
      <c r="BA110" s="352">
        <f>AX110+AY110+AZ110</f>
        <v>0</v>
      </c>
      <c r="BB110" s="370">
        <f>SUM(BB111:BB120)</f>
        <v>0</v>
      </c>
      <c r="BC110" s="352">
        <f t="shared" ref="BC110:BC120" si="75">BA110+AT110+BB110</f>
        <v>0</v>
      </c>
    </row>
    <row r="111" spans="1:56" hidden="1" outlineLevel="2">
      <c r="A111" s="272" t="s">
        <v>318</v>
      </c>
      <c r="B111" s="515"/>
      <c r="C111" s="353"/>
      <c r="D111" s="1456"/>
      <c r="E111" s="344"/>
      <c r="F111" s="345"/>
      <c r="G111" s="345"/>
      <c r="H111" s="345"/>
      <c r="I111" s="345"/>
      <c r="J111" s="345"/>
      <c r="K111" s="345"/>
      <c r="L111" s="345"/>
      <c r="M111" s="346">
        <f t="shared" ref="M111:M120" si="76">SUM(E111:L111)</f>
        <v>0</v>
      </c>
      <c r="N111" s="347"/>
      <c r="O111" s="347"/>
      <c r="P111" s="347"/>
      <c r="Q111" s="348">
        <f t="shared" ref="Q111:Q120" si="77">B111+C111+M111+N111+O111+P111+D111</f>
        <v>0</v>
      </c>
      <c r="R111" s="349"/>
      <c r="S111" s="350"/>
      <c r="T111" s="350"/>
      <c r="U111" s="350"/>
      <c r="V111" s="350"/>
      <c r="W111" s="346">
        <f t="shared" ref="W111:W120" si="78">SUM(R111:V111)</f>
        <v>0</v>
      </c>
      <c r="X111" s="349"/>
      <c r="Y111" s="350"/>
      <c r="Z111" s="350"/>
      <c r="AA111" s="350"/>
      <c r="AB111" s="350"/>
      <c r="AC111" s="350"/>
      <c r="AD111" s="350"/>
      <c r="AE111" s="350"/>
      <c r="AF111" s="350"/>
      <c r="AG111" s="346">
        <f t="shared" ref="AG111:AG120" si="79">SUM(X111:AF111)</f>
        <v>0</v>
      </c>
      <c r="AH111" s="355"/>
      <c r="AI111" s="351">
        <f>Q111+W111+AG111+AH111</f>
        <v>0</v>
      </c>
      <c r="AJ111" s="344"/>
      <c r="AK111" s="345"/>
      <c r="AL111" s="345"/>
      <c r="AM111" s="345"/>
      <c r="AN111" s="345"/>
      <c r="AO111" s="345"/>
      <c r="AP111" s="346">
        <f t="shared" ref="AP111:AP120" si="80">SUM(AJ111:AO111)</f>
        <v>0</v>
      </c>
      <c r="AQ111" s="347"/>
      <c r="AR111" s="355"/>
      <c r="AS111" s="347"/>
      <c r="AT111" s="352">
        <f>AI111+AP111+AQ111+AR111+AS111</f>
        <v>0</v>
      </c>
      <c r="AU111" s="353"/>
      <c r="AV111" s="354"/>
      <c r="AW111" s="354"/>
      <c r="AX111" s="346">
        <f t="shared" ref="AX111:AX120" si="81">SUM(AU111:AW111)</f>
        <v>0</v>
      </c>
      <c r="AY111" s="347"/>
      <c r="AZ111" s="347"/>
      <c r="BA111" s="352">
        <f t="shared" ref="BA111:BA117" si="82">AX111+AY111</f>
        <v>0</v>
      </c>
      <c r="BB111" s="355"/>
      <c r="BC111" s="352">
        <f t="shared" si="75"/>
        <v>0</v>
      </c>
    </row>
    <row r="112" spans="1:56" hidden="1" outlineLevel="2">
      <c r="A112" s="272" t="s">
        <v>318</v>
      </c>
      <c r="B112" s="515"/>
      <c r="C112" s="353"/>
      <c r="D112" s="1456"/>
      <c r="E112" s="344"/>
      <c r="F112" s="345"/>
      <c r="G112" s="345"/>
      <c r="H112" s="345"/>
      <c r="I112" s="345"/>
      <c r="J112" s="345"/>
      <c r="K112" s="345"/>
      <c r="L112" s="345"/>
      <c r="M112" s="346">
        <f t="shared" si="76"/>
        <v>0</v>
      </c>
      <c r="N112" s="347"/>
      <c r="O112" s="347"/>
      <c r="P112" s="347"/>
      <c r="Q112" s="348">
        <f t="shared" si="77"/>
        <v>0</v>
      </c>
      <c r="R112" s="349"/>
      <c r="S112" s="350"/>
      <c r="T112" s="350"/>
      <c r="U112" s="350"/>
      <c r="V112" s="350"/>
      <c r="W112" s="346">
        <f t="shared" si="78"/>
        <v>0</v>
      </c>
      <c r="X112" s="349"/>
      <c r="Y112" s="350"/>
      <c r="Z112" s="350"/>
      <c r="AA112" s="350"/>
      <c r="AB112" s="350"/>
      <c r="AC112" s="350"/>
      <c r="AD112" s="350"/>
      <c r="AE112" s="350"/>
      <c r="AF112" s="350"/>
      <c r="AG112" s="346">
        <f t="shared" si="79"/>
        <v>0</v>
      </c>
      <c r="AH112" s="355"/>
      <c r="AI112" s="351">
        <f>Q112+W112+AG112+AH112</f>
        <v>0</v>
      </c>
      <c r="AJ112" s="344"/>
      <c r="AK112" s="345"/>
      <c r="AL112" s="345"/>
      <c r="AM112" s="345"/>
      <c r="AN112" s="345"/>
      <c r="AO112" s="345"/>
      <c r="AP112" s="346">
        <f t="shared" si="80"/>
        <v>0</v>
      </c>
      <c r="AQ112" s="347"/>
      <c r="AR112" s="355"/>
      <c r="AS112" s="347"/>
      <c r="AT112" s="352">
        <f t="shared" si="73"/>
        <v>0</v>
      </c>
      <c r="AU112" s="353"/>
      <c r="AV112" s="354"/>
      <c r="AW112" s="354"/>
      <c r="AX112" s="346">
        <f t="shared" si="81"/>
        <v>0</v>
      </c>
      <c r="AY112" s="347"/>
      <c r="AZ112" s="347"/>
      <c r="BA112" s="352">
        <f t="shared" si="82"/>
        <v>0</v>
      </c>
      <c r="BB112" s="355"/>
      <c r="BC112" s="352">
        <f t="shared" si="75"/>
        <v>0</v>
      </c>
    </row>
    <row r="113" spans="1:56" hidden="1" outlineLevel="2">
      <c r="A113" s="272" t="s">
        <v>318</v>
      </c>
      <c r="B113" s="515"/>
      <c r="C113" s="353"/>
      <c r="D113" s="1456"/>
      <c r="E113" s="344"/>
      <c r="F113" s="345"/>
      <c r="G113" s="345"/>
      <c r="H113" s="345"/>
      <c r="I113" s="345"/>
      <c r="J113" s="345"/>
      <c r="K113" s="345"/>
      <c r="L113" s="345"/>
      <c r="M113" s="346">
        <f t="shared" si="76"/>
        <v>0</v>
      </c>
      <c r="N113" s="347"/>
      <c r="O113" s="347"/>
      <c r="P113" s="347"/>
      <c r="Q113" s="348">
        <f t="shared" si="77"/>
        <v>0</v>
      </c>
      <c r="R113" s="349"/>
      <c r="S113" s="350"/>
      <c r="T113" s="350"/>
      <c r="U113" s="350"/>
      <c r="V113" s="350"/>
      <c r="W113" s="346">
        <f t="shared" si="78"/>
        <v>0</v>
      </c>
      <c r="X113" s="349"/>
      <c r="Y113" s="350"/>
      <c r="Z113" s="350"/>
      <c r="AA113" s="350"/>
      <c r="AB113" s="350"/>
      <c r="AC113" s="350"/>
      <c r="AD113" s="350"/>
      <c r="AE113" s="350"/>
      <c r="AF113" s="350"/>
      <c r="AG113" s="346">
        <f t="shared" si="79"/>
        <v>0</v>
      </c>
      <c r="AH113" s="355"/>
      <c r="AI113" s="351">
        <f>Q113+W113+AG113+AH113</f>
        <v>0</v>
      </c>
      <c r="AJ113" s="344"/>
      <c r="AK113" s="345"/>
      <c r="AL113" s="345"/>
      <c r="AM113" s="345"/>
      <c r="AN113" s="345"/>
      <c r="AO113" s="345"/>
      <c r="AP113" s="346">
        <f t="shared" si="80"/>
        <v>0</v>
      </c>
      <c r="AQ113" s="347"/>
      <c r="AR113" s="355"/>
      <c r="AS113" s="347"/>
      <c r="AT113" s="352">
        <f t="shared" si="73"/>
        <v>0</v>
      </c>
      <c r="AU113" s="353"/>
      <c r="AV113" s="354"/>
      <c r="AW113" s="354"/>
      <c r="AX113" s="346">
        <f t="shared" si="81"/>
        <v>0</v>
      </c>
      <c r="AY113" s="347"/>
      <c r="AZ113" s="347"/>
      <c r="BA113" s="352">
        <f t="shared" si="82"/>
        <v>0</v>
      </c>
      <c r="BB113" s="355"/>
      <c r="BC113" s="352">
        <f t="shared" si="75"/>
        <v>0</v>
      </c>
    </row>
    <row r="114" spans="1:56" hidden="1" outlineLevel="2">
      <c r="A114" s="272" t="s">
        <v>318</v>
      </c>
      <c r="B114" s="515"/>
      <c r="C114" s="353"/>
      <c r="D114" s="1456"/>
      <c r="E114" s="344"/>
      <c r="F114" s="345"/>
      <c r="G114" s="345"/>
      <c r="H114" s="345"/>
      <c r="I114" s="345"/>
      <c r="J114" s="345"/>
      <c r="K114" s="345"/>
      <c r="L114" s="345"/>
      <c r="M114" s="346">
        <f t="shared" si="76"/>
        <v>0</v>
      </c>
      <c r="N114" s="347"/>
      <c r="O114" s="347"/>
      <c r="P114" s="347"/>
      <c r="Q114" s="348">
        <f t="shared" si="77"/>
        <v>0</v>
      </c>
      <c r="R114" s="349"/>
      <c r="S114" s="350"/>
      <c r="T114" s="350"/>
      <c r="U114" s="350"/>
      <c r="V114" s="350"/>
      <c r="W114" s="346">
        <f t="shared" si="78"/>
        <v>0</v>
      </c>
      <c r="X114" s="349"/>
      <c r="Y114" s="350"/>
      <c r="Z114" s="350"/>
      <c r="AA114" s="350"/>
      <c r="AB114" s="350"/>
      <c r="AC114" s="350"/>
      <c r="AD114" s="350"/>
      <c r="AE114" s="350"/>
      <c r="AF114" s="350"/>
      <c r="AG114" s="346">
        <f t="shared" si="79"/>
        <v>0</v>
      </c>
      <c r="AH114" s="355"/>
      <c r="AI114" s="351">
        <f>Q114+W114+AG114+AH114</f>
        <v>0</v>
      </c>
      <c r="AJ114" s="344"/>
      <c r="AK114" s="345"/>
      <c r="AL114" s="345"/>
      <c r="AM114" s="345"/>
      <c r="AN114" s="345"/>
      <c r="AO114" s="345"/>
      <c r="AP114" s="346">
        <f t="shared" si="80"/>
        <v>0</v>
      </c>
      <c r="AQ114" s="347"/>
      <c r="AR114" s="355"/>
      <c r="AS114" s="347"/>
      <c r="AT114" s="352">
        <f t="shared" si="73"/>
        <v>0</v>
      </c>
      <c r="AU114" s="353"/>
      <c r="AV114" s="354"/>
      <c r="AW114" s="354"/>
      <c r="AX114" s="346">
        <f t="shared" si="81"/>
        <v>0</v>
      </c>
      <c r="AY114" s="347"/>
      <c r="AZ114" s="347"/>
      <c r="BA114" s="352">
        <f t="shared" si="82"/>
        <v>0</v>
      </c>
      <c r="BB114" s="355"/>
      <c r="BC114" s="352">
        <f t="shared" si="75"/>
        <v>0</v>
      </c>
    </row>
    <row r="115" spans="1:56" hidden="1" outlineLevel="2">
      <c r="A115" s="272" t="s">
        <v>318</v>
      </c>
      <c r="B115" s="515"/>
      <c r="C115" s="353"/>
      <c r="D115" s="1456"/>
      <c r="E115" s="344"/>
      <c r="F115" s="345"/>
      <c r="G115" s="345"/>
      <c r="H115" s="345"/>
      <c r="I115" s="345"/>
      <c r="J115" s="345"/>
      <c r="K115" s="345"/>
      <c r="L115" s="345"/>
      <c r="M115" s="346">
        <f t="shared" si="76"/>
        <v>0</v>
      </c>
      <c r="N115" s="347"/>
      <c r="O115" s="347"/>
      <c r="P115" s="347"/>
      <c r="Q115" s="348">
        <f t="shared" si="77"/>
        <v>0</v>
      </c>
      <c r="R115" s="349"/>
      <c r="S115" s="350"/>
      <c r="T115" s="350"/>
      <c r="U115" s="350"/>
      <c r="V115" s="350"/>
      <c r="W115" s="346">
        <f t="shared" si="78"/>
        <v>0</v>
      </c>
      <c r="X115" s="349"/>
      <c r="Y115" s="350"/>
      <c r="Z115" s="350"/>
      <c r="AA115" s="350"/>
      <c r="AB115" s="350"/>
      <c r="AC115" s="350"/>
      <c r="AD115" s="350"/>
      <c r="AE115" s="350"/>
      <c r="AF115" s="350"/>
      <c r="AG115" s="346">
        <f t="shared" si="79"/>
        <v>0</v>
      </c>
      <c r="AH115" s="355"/>
      <c r="AI115" s="351">
        <f t="shared" ref="AI115:AI120" si="83">Q115+W115+AG115+AH115</f>
        <v>0</v>
      </c>
      <c r="AJ115" s="344"/>
      <c r="AK115" s="345"/>
      <c r="AL115" s="345"/>
      <c r="AM115" s="345"/>
      <c r="AN115" s="345"/>
      <c r="AO115" s="345"/>
      <c r="AP115" s="346">
        <f t="shared" si="80"/>
        <v>0</v>
      </c>
      <c r="AQ115" s="347"/>
      <c r="AR115" s="355"/>
      <c r="AS115" s="347"/>
      <c r="AT115" s="352">
        <f t="shared" si="73"/>
        <v>0</v>
      </c>
      <c r="AU115" s="353"/>
      <c r="AV115" s="354"/>
      <c r="AW115" s="354"/>
      <c r="AX115" s="346">
        <f t="shared" si="81"/>
        <v>0</v>
      </c>
      <c r="AY115" s="347"/>
      <c r="AZ115" s="347"/>
      <c r="BA115" s="352">
        <f t="shared" si="82"/>
        <v>0</v>
      </c>
      <c r="BB115" s="355"/>
      <c r="BC115" s="352">
        <f t="shared" si="75"/>
        <v>0</v>
      </c>
    </row>
    <row r="116" spans="1:56" hidden="1" outlineLevel="2">
      <c r="A116" s="272" t="s">
        <v>318</v>
      </c>
      <c r="B116" s="515"/>
      <c r="C116" s="353"/>
      <c r="D116" s="1456"/>
      <c r="E116" s="344"/>
      <c r="F116" s="345"/>
      <c r="G116" s="345"/>
      <c r="H116" s="345"/>
      <c r="I116" s="345"/>
      <c r="J116" s="345"/>
      <c r="K116" s="345"/>
      <c r="L116" s="345"/>
      <c r="M116" s="346">
        <f t="shared" si="76"/>
        <v>0</v>
      </c>
      <c r="N116" s="347"/>
      <c r="O116" s="347"/>
      <c r="P116" s="347"/>
      <c r="Q116" s="348">
        <f t="shared" si="77"/>
        <v>0</v>
      </c>
      <c r="R116" s="349"/>
      <c r="S116" s="350"/>
      <c r="T116" s="350"/>
      <c r="U116" s="350"/>
      <c r="V116" s="350"/>
      <c r="W116" s="346">
        <f t="shared" si="78"/>
        <v>0</v>
      </c>
      <c r="X116" s="349"/>
      <c r="Y116" s="350"/>
      <c r="Z116" s="350"/>
      <c r="AA116" s="350"/>
      <c r="AB116" s="350"/>
      <c r="AC116" s="350"/>
      <c r="AD116" s="350"/>
      <c r="AE116" s="350"/>
      <c r="AF116" s="350"/>
      <c r="AG116" s="346">
        <f t="shared" si="79"/>
        <v>0</v>
      </c>
      <c r="AH116" s="355"/>
      <c r="AI116" s="351">
        <f t="shared" si="83"/>
        <v>0</v>
      </c>
      <c r="AJ116" s="344"/>
      <c r="AK116" s="345"/>
      <c r="AL116" s="345"/>
      <c r="AM116" s="345"/>
      <c r="AN116" s="345"/>
      <c r="AO116" s="345"/>
      <c r="AP116" s="346">
        <f t="shared" si="80"/>
        <v>0</v>
      </c>
      <c r="AQ116" s="347"/>
      <c r="AR116" s="355"/>
      <c r="AS116" s="347"/>
      <c r="AT116" s="352">
        <f t="shared" si="73"/>
        <v>0</v>
      </c>
      <c r="AU116" s="353"/>
      <c r="AV116" s="354"/>
      <c r="AW116" s="354"/>
      <c r="AX116" s="346">
        <f t="shared" si="81"/>
        <v>0</v>
      </c>
      <c r="AY116" s="347"/>
      <c r="AZ116" s="347"/>
      <c r="BA116" s="352">
        <f t="shared" si="82"/>
        <v>0</v>
      </c>
      <c r="BB116" s="355"/>
      <c r="BC116" s="352">
        <f t="shared" si="75"/>
        <v>0</v>
      </c>
    </row>
    <row r="117" spans="1:56" hidden="1" outlineLevel="2">
      <c r="A117" s="272" t="s">
        <v>318</v>
      </c>
      <c r="B117" s="515"/>
      <c r="C117" s="353"/>
      <c r="D117" s="1456"/>
      <c r="E117" s="344"/>
      <c r="F117" s="345"/>
      <c r="G117" s="345"/>
      <c r="H117" s="345"/>
      <c r="I117" s="345"/>
      <c r="J117" s="345"/>
      <c r="K117" s="345"/>
      <c r="L117" s="345"/>
      <c r="M117" s="346">
        <f t="shared" si="76"/>
        <v>0</v>
      </c>
      <c r="N117" s="347"/>
      <c r="O117" s="347"/>
      <c r="P117" s="347"/>
      <c r="Q117" s="348">
        <f t="shared" si="77"/>
        <v>0</v>
      </c>
      <c r="R117" s="349"/>
      <c r="S117" s="350"/>
      <c r="T117" s="350"/>
      <c r="U117" s="350"/>
      <c r="V117" s="350"/>
      <c r="W117" s="346">
        <f t="shared" si="78"/>
        <v>0</v>
      </c>
      <c r="X117" s="349"/>
      <c r="Y117" s="350"/>
      <c r="Z117" s="350"/>
      <c r="AA117" s="350"/>
      <c r="AB117" s="350"/>
      <c r="AC117" s="350"/>
      <c r="AD117" s="350"/>
      <c r="AE117" s="350"/>
      <c r="AF117" s="350"/>
      <c r="AG117" s="346">
        <f t="shared" si="79"/>
        <v>0</v>
      </c>
      <c r="AH117" s="355"/>
      <c r="AI117" s="351">
        <f t="shared" si="83"/>
        <v>0</v>
      </c>
      <c r="AJ117" s="344"/>
      <c r="AK117" s="345"/>
      <c r="AL117" s="345"/>
      <c r="AM117" s="345"/>
      <c r="AN117" s="345"/>
      <c r="AO117" s="345"/>
      <c r="AP117" s="346">
        <f t="shared" si="80"/>
        <v>0</v>
      </c>
      <c r="AQ117" s="347"/>
      <c r="AR117" s="355"/>
      <c r="AS117" s="347"/>
      <c r="AT117" s="352">
        <f t="shared" si="73"/>
        <v>0</v>
      </c>
      <c r="AU117" s="353"/>
      <c r="AV117" s="354"/>
      <c r="AW117" s="354"/>
      <c r="AX117" s="346">
        <f t="shared" si="81"/>
        <v>0</v>
      </c>
      <c r="AY117" s="347"/>
      <c r="AZ117" s="347"/>
      <c r="BA117" s="352">
        <f t="shared" si="82"/>
        <v>0</v>
      </c>
      <c r="BB117" s="355"/>
      <c r="BC117" s="352">
        <f t="shared" si="75"/>
        <v>0</v>
      </c>
    </row>
    <row r="118" spans="1:56" hidden="1" outlineLevel="2">
      <c r="A118" s="272" t="s">
        <v>318</v>
      </c>
      <c r="B118" s="515"/>
      <c r="C118" s="353"/>
      <c r="D118" s="1456"/>
      <c r="E118" s="344"/>
      <c r="F118" s="345"/>
      <c r="G118" s="345"/>
      <c r="H118" s="345"/>
      <c r="I118" s="345"/>
      <c r="J118" s="345"/>
      <c r="K118" s="345"/>
      <c r="L118" s="345"/>
      <c r="M118" s="346">
        <f t="shared" si="76"/>
        <v>0</v>
      </c>
      <c r="N118" s="347"/>
      <c r="O118" s="347"/>
      <c r="P118" s="347"/>
      <c r="Q118" s="348">
        <f t="shared" si="77"/>
        <v>0</v>
      </c>
      <c r="R118" s="349"/>
      <c r="S118" s="350"/>
      <c r="T118" s="350"/>
      <c r="U118" s="350"/>
      <c r="V118" s="350"/>
      <c r="W118" s="346">
        <f t="shared" si="78"/>
        <v>0</v>
      </c>
      <c r="X118" s="349"/>
      <c r="Y118" s="350"/>
      <c r="Z118" s="350"/>
      <c r="AA118" s="350"/>
      <c r="AB118" s="350"/>
      <c r="AC118" s="350"/>
      <c r="AD118" s="350"/>
      <c r="AE118" s="350"/>
      <c r="AF118" s="350"/>
      <c r="AG118" s="346">
        <f t="shared" si="79"/>
        <v>0</v>
      </c>
      <c r="AH118" s="355"/>
      <c r="AI118" s="351">
        <f t="shared" si="83"/>
        <v>0</v>
      </c>
      <c r="AJ118" s="344"/>
      <c r="AK118" s="345"/>
      <c r="AL118" s="345"/>
      <c r="AM118" s="345"/>
      <c r="AN118" s="345"/>
      <c r="AO118" s="345"/>
      <c r="AP118" s="346">
        <f t="shared" si="80"/>
        <v>0</v>
      </c>
      <c r="AQ118" s="347"/>
      <c r="AR118" s="355"/>
      <c r="AS118" s="347"/>
      <c r="AT118" s="352">
        <f t="shared" si="73"/>
        <v>0</v>
      </c>
      <c r="AU118" s="353"/>
      <c r="AV118" s="354"/>
      <c r="AW118" s="354"/>
      <c r="AX118" s="346">
        <f t="shared" si="81"/>
        <v>0</v>
      </c>
      <c r="AY118" s="347"/>
      <c r="AZ118" s="347"/>
      <c r="BA118" s="352">
        <f>AX118+AY118</f>
        <v>0</v>
      </c>
      <c r="BB118" s="355"/>
      <c r="BC118" s="352">
        <f t="shared" si="75"/>
        <v>0</v>
      </c>
      <c r="BD118" s="498"/>
    </row>
    <row r="119" spans="1:56" hidden="1" outlineLevel="2">
      <c r="A119" s="272" t="s">
        <v>318</v>
      </c>
      <c r="B119" s="515"/>
      <c r="C119" s="353"/>
      <c r="D119" s="1456"/>
      <c r="E119" s="344"/>
      <c r="F119" s="345"/>
      <c r="G119" s="345"/>
      <c r="H119" s="345"/>
      <c r="I119" s="345"/>
      <c r="J119" s="345"/>
      <c r="K119" s="345"/>
      <c r="L119" s="345"/>
      <c r="M119" s="346">
        <f t="shared" si="76"/>
        <v>0</v>
      </c>
      <c r="N119" s="347"/>
      <c r="O119" s="347"/>
      <c r="P119" s="347"/>
      <c r="Q119" s="348">
        <f t="shared" si="77"/>
        <v>0</v>
      </c>
      <c r="R119" s="349"/>
      <c r="S119" s="350"/>
      <c r="T119" s="350" t="s">
        <v>135</v>
      </c>
      <c r="U119" s="350"/>
      <c r="V119" s="350"/>
      <c r="W119" s="346">
        <f t="shared" si="78"/>
        <v>0</v>
      </c>
      <c r="X119" s="349"/>
      <c r="Y119" s="350"/>
      <c r="Z119" s="350"/>
      <c r="AA119" s="350"/>
      <c r="AB119" s="350"/>
      <c r="AC119" s="350"/>
      <c r="AD119" s="350"/>
      <c r="AE119" s="350"/>
      <c r="AF119" s="350"/>
      <c r="AG119" s="346">
        <f t="shared" si="79"/>
        <v>0</v>
      </c>
      <c r="AH119" s="355"/>
      <c r="AI119" s="351">
        <f t="shared" si="83"/>
        <v>0</v>
      </c>
      <c r="AJ119" s="344"/>
      <c r="AK119" s="345"/>
      <c r="AL119" s="345"/>
      <c r="AM119" s="345"/>
      <c r="AN119" s="345"/>
      <c r="AO119" s="345"/>
      <c r="AP119" s="346">
        <f t="shared" si="80"/>
        <v>0</v>
      </c>
      <c r="AQ119" s="347"/>
      <c r="AR119" s="355"/>
      <c r="AS119" s="347"/>
      <c r="AT119" s="352">
        <f t="shared" si="73"/>
        <v>0</v>
      </c>
      <c r="AU119" s="353"/>
      <c r="AV119" s="354"/>
      <c r="AW119" s="354"/>
      <c r="AX119" s="346">
        <f t="shared" si="81"/>
        <v>0</v>
      </c>
      <c r="AY119" s="347"/>
      <c r="AZ119" s="347"/>
      <c r="BA119" s="352">
        <f>AX119+AY119</f>
        <v>0</v>
      </c>
      <c r="BB119" s="355"/>
      <c r="BC119" s="352">
        <f t="shared" si="75"/>
        <v>0</v>
      </c>
      <c r="BD119" s="499"/>
    </row>
    <row r="120" spans="1:56" hidden="1" outlineLevel="2">
      <c r="A120" s="272" t="s">
        <v>318</v>
      </c>
      <c r="B120" s="515"/>
      <c r="C120" s="353"/>
      <c r="D120" s="1456"/>
      <c r="E120" s="344"/>
      <c r="F120" s="345"/>
      <c r="G120" s="345"/>
      <c r="H120" s="345"/>
      <c r="I120" s="345"/>
      <c r="J120" s="345"/>
      <c r="K120" s="345"/>
      <c r="L120" s="345"/>
      <c r="M120" s="346">
        <f t="shared" si="76"/>
        <v>0</v>
      </c>
      <c r="N120" s="347"/>
      <c r="O120" s="347"/>
      <c r="P120" s="347"/>
      <c r="Q120" s="348">
        <f t="shared" si="77"/>
        <v>0</v>
      </c>
      <c r="R120" s="349"/>
      <c r="S120" s="350"/>
      <c r="T120" s="350"/>
      <c r="U120" s="350"/>
      <c r="V120" s="350"/>
      <c r="W120" s="346">
        <f t="shared" si="78"/>
        <v>0</v>
      </c>
      <c r="X120" s="349"/>
      <c r="Y120" s="350"/>
      <c r="Z120" s="350"/>
      <c r="AA120" s="350"/>
      <c r="AB120" s="350"/>
      <c r="AC120" s="350"/>
      <c r="AD120" s="350"/>
      <c r="AE120" s="350"/>
      <c r="AF120" s="350"/>
      <c r="AG120" s="346">
        <f t="shared" si="79"/>
        <v>0</v>
      </c>
      <c r="AH120" s="355"/>
      <c r="AI120" s="351">
        <f t="shared" si="83"/>
        <v>0</v>
      </c>
      <c r="AJ120" s="344"/>
      <c r="AK120" s="345"/>
      <c r="AL120" s="345"/>
      <c r="AM120" s="345"/>
      <c r="AN120" s="345"/>
      <c r="AO120" s="345"/>
      <c r="AP120" s="346">
        <f t="shared" si="80"/>
        <v>0</v>
      </c>
      <c r="AQ120" s="347"/>
      <c r="AR120" s="355"/>
      <c r="AS120" s="347"/>
      <c r="AT120" s="352">
        <f t="shared" si="73"/>
        <v>0</v>
      </c>
      <c r="AU120" s="353"/>
      <c r="AV120" s="354"/>
      <c r="AW120" s="354"/>
      <c r="AX120" s="346">
        <f t="shared" si="81"/>
        <v>0</v>
      </c>
      <c r="AY120" s="347"/>
      <c r="AZ120" s="347"/>
      <c r="BA120" s="352">
        <f>AX120+AY120</f>
        <v>0</v>
      </c>
      <c r="BB120" s="355"/>
      <c r="BC120" s="352">
        <f t="shared" si="75"/>
        <v>0</v>
      </c>
      <c r="BD120" s="498"/>
    </row>
    <row r="121" spans="1:56" s="509" customFormat="1" collapsed="1">
      <c r="B121" s="506"/>
      <c r="C121" s="502"/>
      <c r="D121" s="503"/>
      <c r="E121" s="551"/>
      <c r="F121" s="552"/>
      <c r="G121" s="552"/>
      <c r="H121" s="552"/>
      <c r="I121" s="552"/>
      <c r="J121" s="552"/>
      <c r="K121" s="552"/>
      <c r="L121" s="552"/>
      <c r="M121" s="553"/>
      <c r="N121" s="504"/>
      <c r="O121" s="504"/>
      <c r="P121" s="504"/>
      <c r="Q121" s="542"/>
      <c r="R121" s="554"/>
      <c r="S121" s="555"/>
      <c r="T121" s="555"/>
      <c r="U121" s="555"/>
      <c r="V121" s="555"/>
      <c r="W121" s="553"/>
      <c r="X121" s="556"/>
      <c r="Y121" s="556"/>
      <c r="Z121" s="556"/>
      <c r="AA121" s="556"/>
      <c r="AB121" s="556"/>
      <c r="AC121" s="556"/>
      <c r="AD121" s="556"/>
      <c r="AE121" s="556"/>
      <c r="AF121" s="556"/>
      <c r="AG121" s="553"/>
      <c r="AH121" s="501"/>
      <c r="AI121" s="531"/>
      <c r="AJ121" s="551"/>
      <c r="AK121" s="552"/>
      <c r="AL121" s="552"/>
      <c r="AM121" s="552"/>
      <c r="AN121" s="552"/>
      <c r="AO121" s="552"/>
      <c r="AP121" s="553"/>
      <c r="AQ121" s="504"/>
      <c r="AR121" s="501"/>
      <c r="AS121" s="504"/>
      <c r="AT121" s="525"/>
      <c r="AU121" s="502"/>
      <c r="AV121" s="505"/>
      <c r="AW121" s="505"/>
      <c r="AX121" s="553"/>
      <c r="AY121" s="504"/>
      <c r="AZ121" s="504"/>
      <c r="BA121" s="525"/>
      <c r="BB121" s="501"/>
      <c r="BC121" s="525"/>
    </row>
    <row r="122" spans="1:56">
      <c r="A122" s="567" t="s">
        <v>456</v>
      </c>
      <c r="B122" s="1564"/>
      <c r="C122" s="1565"/>
      <c r="D122" s="1566"/>
      <c r="E122" s="1567"/>
      <c r="F122" s="1568"/>
      <c r="G122" s="1568"/>
      <c r="H122" s="1568"/>
      <c r="I122" s="1568"/>
      <c r="J122" s="1568"/>
      <c r="K122" s="1568"/>
      <c r="L122" s="1568"/>
      <c r="M122" s="1569"/>
      <c r="N122" s="1570"/>
      <c r="O122" s="1570"/>
      <c r="P122" s="1570"/>
      <c r="Q122" s="568"/>
      <c r="R122" s="1574"/>
      <c r="S122" s="1575"/>
      <c r="T122" s="1575"/>
      <c r="U122" s="1575"/>
      <c r="V122" s="1575"/>
      <c r="W122" s="510"/>
      <c r="X122" s="1574"/>
      <c r="Y122" s="1575"/>
      <c r="Z122" s="1575"/>
      <c r="AA122" s="1575"/>
      <c r="AB122" s="1575"/>
      <c r="AC122" s="1575"/>
      <c r="AD122" s="1575"/>
      <c r="AE122" s="1575"/>
      <c r="AF122" s="1575"/>
      <c r="AG122" s="510"/>
      <c r="AH122" s="1563"/>
      <c r="AI122" s="511"/>
      <c r="AJ122" s="1567"/>
      <c r="AK122" s="1568"/>
      <c r="AL122" s="1568"/>
      <c r="AM122" s="1568"/>
      <c r="AN122" s="1568"/>
      <c r="AO122" s="1568"/>
      <c r="AP122" s="510"/>
      <c r="AQ122" s="1570"/>
      <c r="AR122" s="1563"/>
      <c r="AS122" s="1570"/>
      <c r="AT122" s="1576"/>
      <c r="AU122" s="1565"/>
      <c r="AV122" s="1577"/>
      <c r="AW122" s="1577"/>
      <c r="AX122" s="1569"/>
      <c r="AY122" s="1570"/>
      <c r="AZ122" s="1570"/>
      <c r="BA122" s="1576"/>
      <c r="BB122" s="1563"/>
      <c r="BC122" s="352">
        <f>BA122+AT122+BB122</f>
        <v>0</v>
      </c>
    </row>
    <row r="123" spans="1:56" s="509" customFormat="1" collapsed="1">
      <c r="B123" s="506"/>
      <c r="C123" s="502"/>
      <c r="D123" s="503"/>
      <c r="E123" s="551"/>
      <c r="F123" s="552"/>
      <c r="G123" s="552"/>
      <c r="H123" s="552"/>
      <c r="I123" s="552"/>
      <c r="J123" s="552"/>
      <c r="K123" s="552"/>
      <c r="L123" s="552"/>
      <c r="M123" s="553"/>
      <c r="N123" s="504"/>
      <c r="O123" s="504"/>
      <c r="P123" s="504"/>
      <c r="Q123" s="542"/>
      <c r="R123" s="554"/>
      <c r="S123" s="555"/>
      <c r="T123" s="555"/>
      <c r="U123" s="555"/>
      <c r="V123" s="555"/>
      <c r="W123" s="553"/>
      <c r="X123" s="556"/>
      <c r="Y123" s="556"/>
      <c r="Z123" s="556"/>
      <c r="AA123" s="556"/>
      <c r="AB123" s="556"/>
      <c r="AC123" s="556"/>
      <c r="AD123" s="556"/>
      <c r="AE123" s="556"/>
      <c r="AF123" s="556"/>
      <c r="AG123" s="553"/>
      <c r="AH123" s="501"/>
      <c r="AI123" s="531"/>
      <c r="AJ123" s="551"/>
      <c r="AK123" s="552"/>
      <c r="AL123" s="552"/>
      <c r="AM123" s="552"/>
      <c r="AN123" s="552"/>
      <c r="AO123" s="552"/>
      <c r="AP123" s="553"/>
      <c r="AQ123" s="504"/>
      <c r="AR123" s="501"/>
      <c r="AS123" s="504"/>
      <c r="AT123" s="525"/>
      <c r="AU123" s="502"/>
      <c r="AV123" s="505"/>
      <c r="AW123" s="505"/>
      <c r="AX123" s="553"/>
      <c r="AY123" s="504"/>
      <c r="AZ123" s="504"/>
      <c r="BA123" s="525"/>
      <c r="BB123" s="501"/>
      <c r="BC123" s="525"/>
    </row>
    <row r="124" spans="1:56">
      <c r="A124" s="527" t="s">
        <v>457</v>
      </c>
      <c r="B124" s="1450">
        <f>B95+B109+B110+B106</f>
        <v>0</v>
      </c>
      <c r="C124" s="368">
        <f>C95+C109+C110+C106</f>
        <v>0</v>
      </c>
      <c r="D124" s="1449">
        <f t="shared" ref="D124:BC124" si="84">D95+D109+D110+D106</f>
        <v>0</v>
      </c>
      <c r="E124" s="363">
        <f t="shared" si="84"/>
        <v>0</v>
      </c>
      <c r="F124" s="364">
        <f t="shared" si="84"/>
        <v>0</v>
      </c>
      <c r="G124" s="364">
        <f t="shared" si="84"/>
        <v>0</v>
      </c>
      <c r="H124" s="364">
        <f t="shared" si="84"/>
        <v>0</v>
      </c>
      <c r="I124" s="364">
        <f t="shared" si="84"/>
        <v>0</v>
      </c>
      <c r="J124" s="364">
        <f t="shared" si="84"/>
        <v>0</v>
      </c>
      <c r="K124" s="364">
        <f t="shared" si="84"/>
        <v>0</v>
      </c>
      <c r="L124" s="364">
        <f t="shared" si="84"/>
        <v>0</v>
      </c>
      <c r="M124" s="346">
        <f t="shared" si="84"/>
        <v>0</v>
      </c>
      <c r="N124" s="365">
        <f t="shared" si="84"/>
        <v>0</v>
      </c>
      <c r="O124" s="365">
        <f t="shared" si="84"/>
        <v>0</v>
      </c>
      <c r="P124" s="365">
        <f t="shared" si="84"/>
        <v>0</v>
      </c>
      <c r="Q124" s="348">
        <f t="shared" si="84"/>
        <v>0</v>
      </c>
      <c r="R124" s="366">
        <f t="shared" si="84"/>
        <v>0</v>
      </c>
      <c r="S124" s="367">
        <f t="shared" si="84"/>
        <v>0</v>
      </c>
      <c r="T124" s="367">
        <f t="shared" si="84"/>
        <v>0</v>
      </c>
      <c r="U124" s="367">
        <f t="shared" si="84"/>
        <v>0</v>
      </c>
      <c r="V124" s="367">
        <f t="shared" si="84"/>
        <v>0</v>
      </c>
      <c r="W124" s="346">
        <f t="shared" si="84"/>
        <v>0</v>
      </c>
      <c r="X124" s="366">
        <f>X95+X109+X110+X106</f>
        <v>0</v>
      </c>
      <c r="Y124" s="367">
        <f t="shared" si="84"/>
        <v>0</v>
      </c>
      <c r="Z124" s="367">
        <f>Z95+Z109+Z110+Z106</f>
        <v>0</v>
      </c>
      <c r="AA124" s="367">
        <f t="shared" si="84"/>
        <v>0</v>
      </c>
      <c r="AB124" s="367">
        <f t="shared" si="84"/>
        <v>0</v>
      </c>
      <c r="AC124" s="367">
        <f t="shared" si="84"/>
        <v>0</v>
      </c>
      <c r="AD124" s="367">
        <f t="shared" si="84"/>
        <v>0</v>
      </c>
      <c r="AE124" s="367">
        <f t="shared" si="84"/>
        <v>0</v>
      </c>
      <c r="AF124" s="367">
        <f t="shared" si="84"/>
        <v>0</v>
      </c>
      <c r="AG124" s="346">
        <f t="shared" si="84"/>
        <v>0</v>
      </c>
      <c r="AH124" s="370">
        <f t="shared" si="84"/>
        <v>0</v>
      </c>
      <c r="AI124" s="351">
        <f t="shared" si="84"/>
        <v>0</v>
      </c>
      <c r="AJ124" s="363">
        <f t="shared" si="84"/>
        <v>0</v>
      </c>
      <c r="AK124" s="364">
        <f t="shared" si="84"/>
        <v>0</v>
      </c>
      <c r="AL124" s="364">
        <f t="shared" si="84"/>
        <v>0</v>
      </c>
      <c r="AM124" s="364">
        <f t="shared" si="84"/>
        <v>0</v>
      </c>
      <c r="AN124" s="364">
        <f t="shared" si="84"/>
        <v>0</v>
      </c>
      <c r="AO124" s="364">
        <f t="shared" si="84"/>
        <v>0</v>
      </c>
      <c r="AP124" s="346">
        <f t="shared" si="84"/>
        <v>0</v>
      </c>
      <c r="AQ124" s="365">
        <f t="shared" si="84"/>
        <v>0</v>
      </c>
      <c r="AR124" s="370">
        <f t="shared" si="84"/>
        <v>0</v>
      </c>
      <c r="AS124" s="365">
        <f t="shared" si="84"/>
        <v>0</v>
      </c>
      <c r="AT124" s="352">
        <f t="shared" si="84"/>
        <v>0</v>
      </c>
      <c r="AU124" s="368">
        <f t="shared" si="84"/>
        <v>0</v>
      </c>
      <c r="AV124" s="369">
        <f t="shared" si="84"/>
        <v>0</v>
      </c>
      <c r="AW124" s="369">
        <f t="shared" si="84"/>
        <v>0</v>
      </c>
      <c r="AX124" s="346">
        <f t="shared" si="84"/>
        <v>0</v>
      </c>
      <c r="AY124" s="365">
        <f t="shared" si="84"/>
        <v>0</v>
      </c>
      <c r="AZ124" s="365">
        <f t="shared" si="84"/>
        <v>0</v>
      </c>
      <c r="BA124" s="352">
        <f t="shared" si="84"/>
        <v>0</v>
      </c>
      <c r="BB124" s="370">
        <f t="shared" si="84"/>
        <v>0</v>
      </c>
      <c r="BC124" s="352">
        <f t="shared" si="84"/>
        <v>0</v>
      </c>
    </row>
    <row r="126" spans="1:56">
      <c r="Z126" s="482"/>
      <c r="AA126" s="482"/>
      <c r="AB126" s="482"/>
      <c r="AC126" s="482"/>
      <c r="AD126" s="482"/>
      <c r="AE126" s="482"/>
      <c r="AF126" s="482"/>
      <c r="AG126" s="482"/>
      <c r="AH126" s="482"/>
      <c r="AI126" s="482"/>
      <c r="AJ126" s="482"/>
      <c r="AK126" s="482"/>
      <c r="AL126" s="482"/>
      <c r="AM126" s="482"/>
      <c r="AN126" s="482"/>
      <c r="AO126" s="482"/>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30.xml><?xml version="1.0" encoding="utf-8"?>
<worksheet xmlns="http://schemas.openxmlformats.org/spreadsheetml/2006/main" xmlns:r="http://schemas.openxmlformats.org/officeDocument/2006/relationships">
  <sheetPr codeName="Sheet35">
    <tabColor rgb="FFFFFF00"/>
    <pageSetUpPr fitToPage="1"/>
  </sheetPr>
  <dimension ref="A1:M63"/>
  <sheetViews>
    <sheetView zoomScale="55" zoomScaleNormal="55" zoomScaleSheetLayoutView="106" workbookViewId="0">
      <pane ySplit="5" topLeftCell="A21" activePane="bottomLeft" state="frozen"/>
      <selection pane="bottomLeft"/>
    </sheetView>
  </sheetViews>
  <sheetFormatPr defaultRowHeight="12.75"/>
  <cols>
    <col min="1" max="1" width="45.625" customWidth="1"/>
    <col min="2" max="2" width="25.625" customWidth="1"/>
    <col min="3" max="5" width="2.125" customWidth="1"/>
    <col min="6" max="11" width="7.375" customWidth="1"/>
    <col min="12" max="12" width="7.375" style="174" customWidth="1"/>
  </cols>
  <sheetData>
    <row r="1" spans="1:12" s="30" customFormat="1" ht="15">
      <c r="A1" s="8" t="s">
        <v>293</v>
      </c>
      <c r="D1" s="37"/>
      <c r="E1" s="37"/>
      <c r="L1" s="168"/>
    </row>
    <row r="2" spans="1:12" s="30" customFormat="1" ht="15">
      <c r="A2" s="8" t="str">
        <f>Cover!D13</f>
        <v>[DNO]</v>
      </c>
      <c r="D2" s="37"/>
      <c r="E2" s="37"/>
    </row>
    <row r="3" spans="1:12" s="30" customFormat="1" ht="15">
      <c r="A3" s="8">
        <f>Cover!D15</f>
        <v>2012</v>
      </c>
      <c r="D3" s="37"/>
      <c r="E3" s="37"/>
    </row>
    <row r="4" spans="1:12" ht="12.75" customHeight="1">
      <c r="F4" s="3">
        <v>2010</v>
      </c>
      <c r="G4" s="3">
        <v>2011</v>
      </c>
      <c r="H4" s="3">
        <v>2012</v>
      </c>
      <c r="I4" s="3">
        <v>2013</v>
      </c>
      <c r="J4" s="3">
        <v>2014</v>
      </c>
      <c r="K4" s="3">
        <v>2015</v>
      </c>
      <c r="L4" s="176" t="s">
        <v>1</v>
      </c>
    </row>
    <row r="5" spans="1:12" s="88" customFormat="1" ht="12.75" customHeight="1">
      <c r="A5" s="767" t="s">
        <v>190</v>
      </c>
      <c r="B5" s="89" t="s">
        <v>191</v>
      </c>
      <c r="F5" s="3" t="s">
        <v>0</v>
      </c>
      <c r="G5" s="261"/>
      <c r="H5" s="9"/>
      <c r="I5" s="9" t="s">
        <v>1</v>
      </c>
      <c r="J5" s="9"/>
      <c r="K5" s="262"/>
      <c r="L5" s="74" t="s">
        <v>4</v>
      </c>
    </row>
    <row r="6" spans="1:12" ht="12.75" customHeight="1">
      <c r="A6" s="14"/>
      <c r="B6" s="14"/>
      <c r="F6" s="1041"/>
      <c r="G6" s="1041"/>
      <c r="H6" s="1041"/>
      <c r="I6" s="1041"/>
      <c r="J6" s="1041"/>
      <c r="K6" s="1041"/>
      <c r="L6" s="59">
        <f>SUM(G6:K6)</f>
        <v>0</v>
      </c>
    </row>
    <row r="7" spans="1:12" ht="12.75" customHeight="1">
      <c r="A7" s="14"/>
      <c r="B7" s="14"/>
      <c r="F7" s="1041"/>
      <c r="G7" s="1041"/>
      <c r="H7" s="1041"/>
      <c r="I7" s="1041"/>
      <c r="J7" s="1041"/>
      <c r="K7" s="1041"/>
      <c r="L7" s="59">
        <f t="shared" ref="L7:L46" si="0">SUM(G7:K7)</f>
        <v>0</v>
      </c>
    </row>
    <row r="8" spans="1:12" ht="12.75" customHeight="1">
      <c r="A8" s="14"/>
      <c r="B8" s="14"/>
      <c r="F8" s="1041"/>
      <c r="G8" s="1041"/>
      <c r="H8" s="1041"/>
      <c r="I8" s="1041"/>
      <c r="J8" s="1041"/>
      <c r="K8" s="1041"/>
      <c r="L8" s="59">
        <f t="shared" si="0"/>
        <v>0</v>
      </c>
    </row>
    <row r="9" spans="1:12" ht="12.75" customHeight="1">
      <c r="A9" s="14"/>
      <c r="B9" s="14"/>
      <c r="F9" s="1041"/>
      <c r="G9" s="1041"/>
      <c r="H9" s="1041"/>
      <c r="I9" s="1041"/>
      <c r="J9" s="1041"/>
      <c r="K9" s="1041"/>
      <c r="L9" s="59">
        <f t="shared" si="0"/>
        <v>0</v>
      </c>
    </row>
    <row r="10" spans="1:12" ht="12.75" customHeight="1">
      <c r="A10" s="14"/>
      <c r="B10" s="14"/>
      <c r="F10" s="1041"/>
      <c r="G10" s="1041"/>
      <c r="H10" s="1041"/>
      <c r="I10" s="1041"/>
      <c r="J10" s="1041"/>
      <c r="K10" s="1041"/>
      <c r="L10" s="59">
        <f t="shared" si="0"/>
        <v>0</v>
      </c>
    </row>
    <row r="11" spans="1:12" ht="12.75" customHeight="1">
      <c r="A11" s="14"/>
      <c r="B11" s="14"/>
      <c r="F11" s="1041"/>
      <c r="G11" s="1041"/>
      <c r="H11" s="1041"/>
      <c r="I11" s="1041"/>
      <c r="J11" s="1041"/>
      <c r="K11" s="1041"/>
      <c r="L11" s="59">
        <f t="shared" si="0"/>
        <v>0</v>
      </c>
    </row>
    <row r="12" spans="1:12" ht="12.75" customHeight="1">
      <c r="A12" s="14"/>
      <c r="B12" s="14"/>
      <c r="F12" s="1041"/>
      <c r="G12" s="1041"/>
      <c r="H12" s="1041"/>
      <c r="I12" s="1041"/>
      <c r="J12" s="1041"/>
      <c r="K12" s="1041"/>
      <c r="L12" s="59">
        <f t="shared" si="0"/>
        <v>0</v>
      </c>
    </row>
    <row r="13" spans="1:12" ht="12.75" customHeight="1">
      <c r="A13" s="14"/>
      <c r="B13" s="14"/>
      <c r="F13" s="1041"/>
      <c r="G13" s="1041"/>
      <c r="H13" s="1041"/>
      <c r="I13" s="1041"/>
      <c r="J13" s="1041"/>
      <c r="K13" s="1041"/>
      <c r="L13" s="59">
        <f t="shared" si="0"/>
        <v>0</v>
      </c>
    </row>
    <row r="14" spans="1:12" ht="12.75" customHeight="1">
      <c r="A14" s="14"/>
      <c r="B14" s="14"/>
      <c r="F14" s="1041"/>
      <c r="G14" s="1041"/>
      <c r="H14" s="1041"/>
      <c r="I14" s="1041"/>
      <c r="J14" s="1041"/>
      <c r="K14" s="1041"/>
      <c r="L14" s="59">
        <f t="shared" si="0"/>
        <v>0</v>
      </c>
    </row>
    <row r="15" spans="1:12" ht="12.75" customHeight="1">
      <c r="A15" s="14"/>
      <c r="B15" s="14"/>
      <c r="F15" s="1041"/>
      <c r="G15" s="1041"/>
      <c r="H15" s="1041"/>
      <c r="I15" s="1041"/>
      <c r="J15" s="1041"/>
      <c r="K15" s="1041"/>
      <c r="L15" s="59">
        <f t="shared" si="0"/>
        <v>0</v>
      </c>
    </row>
    <row r="16" spans="1:12" ht="12.75" customHeight="1">
      <c r="A16" s="14"/>
      <c r="B16" s="14"/>
      <c r="F16" s="1041"/>
      <c r="G16" s="1041"/>
      <c r="H16" s="1041"/>
      <c r="I16" s="1041"/>
      <c r="J16" s="1041"/>
      <c r="K16" s="1041"/>
      <c r="L16" s="59">
        <f t="shared" si="0"/>
        <v>0</v>
      </c>
    </row>
    <row r="17" spans="1:12" ht="12.75" customHeight="1">
      <c r="A17" s="14"/>
      <c r="B17" s="14"/>
      <c r="F17" s="1041"/>
      <c r="G17" s="1041"/>
      <c r="H17" s="1041"/>
      <c r="I17" s="1041"/>
      <c r="J17" s="1041"/>
      <c r="K17" s="1041"/>
      <c r="L17" s="59">
        <f t="shared" si="0"/>
        <v>0</v>
      </c>
    </row>
    <row r="18" spans="1:12" ht="12.75" customHeight="1">
      <c r="A18" s="14"/>
      <c r="B18" s="14"/>
      <c r="F18" s="1041"/>
      <c r="G18" s="1041"/>
      <c r="H18" s="1041"/>
      <c r="I18" s="1041"/>
      <c r="J18" s="1041"/>
      <c r="K18" s="1041"/>
      <c r="L18" s="59">
        <f t="shared" si="0"/>
        <v>0</v>
      </c>
    </row>
    <row r="19" spans="1:12" ht="12.75" customHeight="1">
      <c r="A19" s="14"/>
      <c r="B19" s="14"/>
      <c r="F19" s="1041"/>
      <c r="G19" s="1041"/>
      <c r="H19" s="1041"/>
      <c r="I19" s="1041"/>
      <c r="J19" s="1041"/>
      <c r="K19" s="1041"/>
      <c r="L19" s="59">
        <f t="shared" si="0"/>
        <v>0</v>
      </c>
    </row>
    <row r="20" spans="1:12" ht="12.75" customHeight="1">
      <c r="A20" s="14"/>
      <c r="B20" s="14"/>
      <c r="F20" s="1041"/>
      <c r="G20" s="1041"/>
      <c r="H20" s="1041"/>
      <c r="I20" s="1041"/>
      <c r="J20" s="1041"/>
      <c r="K20" s="1041"/>
      <c r="L20" s="59">
        <f t="shared" si="0"/>
        <v>0</v>
      </c>
    </row>
    <row r="21" spans="1:12" ht="12.75" customHeight="1">
      <c r="A21" s="14"/>
      <c r="B21" s="14"/>
      <c r="F21" s="1041"/>
      <c r="G21" s="1041"/>
      <c r="H21" s="1041"/>
      <c r="I21" s="1041"/>
      <c r="J21" s="1041"/>
      <c r="K21" s="1041"/>
      <c r="L21" s="59">
        <f t="shared" si="0"/>
        <v>0</v>
      </c>
    </row>
    <row r="22" spans="1:12" ht="12.75" customHeight="1">
      <c r="A22" s="14"/>
      <c r="B22" s="14"/>
      <c r="F22" s="1041"/>
      <c r="G22" s="1041"/>
      <c r="H22" s="1041"/>
      <c r="I22" s="1041"/>
      <c r="J22" s="1041"/>
      <c r="K22" s="1041"/>
      <c r="L22" s="59">
        <f t="shared" si="0"/>
        <v>0</v>
      </c>
    </row>
    <row r="23" spans="1:12" ht="12.75" customHeight="1">
      <c r="A23" s="14"/>
      <c r="B23" s="14"/>
      <c r="F23" s="1041"/>
      <c r="G23" s="1041"/>
      <c r="H23" s="1041"/>
      <c r="I23" s="1041"/>
      <c r="J23" s="1041"/>
      <c r="K23" s="1041"/>
      <c r="L23" s="59">
        <f t="shared" si="0"/>
        <v>0</v>
      </c>
    </row>
    <row r="24" spans="1:12" ht="12.75" customHeight="1">
      <c r="A24" s="14"/>
      <c r="B24" s="14"/>
      <c r="F24" s="1041"/>
      <c r="G24" s="1041"/>
      <c r="H24" s="1041"/>
      <c r="I24" s="1041"/>
      <c r="J24" s="1041"/>
      <c r="K24" s="1041"/>
      <c r="L24" s="59">
        <f t="shared" si="0"/>
        <v>0</v>
      </c>
    </row>
    <row r="25" spans="1:12" ht="12.75" customHeight="1">
      <c r="A25" s="14"/>
      <c r="B25" s="14"/>
      <c r="F25" s="1041"/>
      <c r="G25" s="1041"/>
      <c r="H25" s="1041"/>
      <c r="I25" s="1041"/>
      <c r="J25" s="1041"/>
      <c r="K25" s="1041"/>
      <c r="L25" s="59">
        <f t="shared" si="0"/>
        <v>0</v>
      </c>
    </row>
    <row r="26" spans="1:12" ht="12.75" customHeight="1">
      <c r="A26" s="14"/>
      <c r="B26" s="14"/>
      <c r="F26" s="1041"/>
      <c r="G26" s="1041"/>
      <c r="H26" s="1041"/>
      <c r="I26" s="1041"/>
      <c r="J26" s="1041"/>
      <c r="K26" s="1041"/>
      <c r="L26" s="59">
        <f t="shared" si="0"/>
        <v>0</v>
      </c>
    </row>
    <row r="27" spans="1:12" ht="12.75" customHeight="1">
      <c r="A27" s="14"/>
      <c r="B27" s="14"/>
      <c r="F27" s="1041"/>
      <c r="G27" s="1041"/>
      <c r="H27" s="1041"/>
      <c r="I27" s="1041"/>
      <c r="J27" s="1041"/>
      <c r="K27" s="1041"/>
      <c r="L27" s="59">
        <f t="shared" si="0"/>
        <v>0</v>
      </c>
    </row>
    <row r="28" spans="1:12" ht="12.75" customHeight="1">
      <c r="A28" s="14"/>
      <c r="B28" s="14"/>
      <c r="F28" s="1041"/>
      <c r="G28" s="1041"/>
      <c r="H28" s="1041"/>
      <c r="I28" s="1041"/>
      <c r="J28" s="1041"/>
      <c r="K28" s="1041"/>
      <c r="L28" s="59">
        <f t="shared" si="0"/>
        <v>0</v>
      </c>
    </row>
    <row r="29" spans="1:12" ht="12.75" customHeight="1">
      <c r="A29" s="14"/>
      <c r="B29" s="14"/>
      <c r="F29" s="1041"/>
      <c r="G29" s="1041"/>
      <c r="H29" s="1041"/>
      <c r="I29" s="1041"/>
      <c r="J29" s="1041"/>
      <c r="K29" s="1041"/>
      <c r="L29" s="59">
        <f t="shared" si="0"/>
        <v>0</v>
      </c>
    </row>
    <row r="30" spans="1:12" ht="12.75" customHeight="1">
      <c r="A30" s="14"/>
      <c r="B30" s="14"/>
      <c r="F30" s="1041"/>
      <c r="G30" s="1041"/>
      <c r="H30" s="1041"/>
      <c r="I30" s="1041"/>
      <c r="J30" s="1041"/>
      <c r="K30" s="1041"/>
      <c r="L30" s="59">
        <f t="shared" si="0"/>
        <v>0</v>
      </c>
    </row>
    <row r="31" spans="1:12" ht="12.75" customHeight="1">
      <c r="A31" s="14"/>
      <c r="B31" s="14"/>
      <c r="F31" s="1041"/>
      <c r="G31" s="1041"/>
      <c r="H31" s="1041"/>
      <c r="I31" s="1041"/>
      <c r="J31" s="1041"/>
      <c r="K31" s="1041"/>
      <c r="L31" s="59">
        <f t="shared" si="0"/>
        <v>0</v>
      </c>
    </row>
    <row r="32" spans="1:12" ht="12.75" customHeight="1">
      <c r="A32" s="14"/>
      <c r="B32" s="14"/>
      <c r="F32" s="1041"/>
      <c r="G32" s="1041"/>
      <c r="H32" s="1041"/>
      <c r="I32" s="1041"/>
      <c r="J32" s="1041"/>
      <c r="K32" s="1041"/>
      <c r="L32" s="59">
        <f t="shared" si="0"/>
        <v>0</v>
      </c>
    </row>
    <row r="33" spans="1:13" ht="12.75" customHeight="1">
      <c r="A33" s="14"/>
      <c r="B33" s="14"/>
      <c r="F33" s="1041"/>
      <c r="G33" s="1041"/>
      <c r="H33" s="1041"/>
      <c r="I33" s="1041"/>
      <c r="J33" s="1041"/>
      <c r="K33" s="1041"/>
      <c r="L33" s="59">
        <f t="shared" si="0"/>
        <v>0</v>
      </c>
    </row>
    <row r="34" spans="1:13" ht="12.75" customHeight="1">
      <c r="A34" s="14"/>
      <c r="B34" s="14"/>
      <c r="F34" s="1041"/>
      <c r="G34" s="1041"/>
      <c r="H34" s="1041"/>
      <c r="I34" s="1041"/>
      <c r="J34" s="1041"/>
      <c r="K34" s="1041"/>
      <c r="L34" s="59">
        <f t="shared" si="0"/>
        <v>0</v>
      </c>
    </row>
    <row r="35" spans="1:13" ht="12.75" customHeight="1">
      <c r="A35" s="14"/>
      <c r="B35" s="14"/>
      <c r="F35" s="1041"/>
      <c r="G35" s="1041"/>
      <c r="H35" s="1041"/>
      <c r="I35" s="1041"/>
      <c r="J35" s="1041"/>
      <c r="K35" s="1041"/>
      <c r="L35" s="59">
        <f t="shared" si="0"/>
        <v>0</v>
      </c>
    </row>
    <row r="36" spans="1:13" ht="12.75" customHeight="1">
      <c r="A36" s="14"/>
      <c r="B36" s="14"/>
      <c r="F36" s="1041"/>
      <c r="G36" s="1041"/>
      <c r="H36" s="1041"/>
      <c r="I36" s="1041"/>
      <c r="J36" s="1041"/>
      <c r="K36" s="1041"/>
      <c r="L36" s="59">
        <f t="shared" si="0"/>
        <v>0</v>
      </c>
    </row>
    <row r="37" spans="1:13" ht="12.75" customHeight="1">
      <c r="A37" s="14"/>
      <c r="B37" s="14"/>
      <c r="F37" s="1041"/>
      <c r="G37" s="1041"/>
      <c r="H37" s="1041"/>
      <c r="I37" s="1041"/>
      <c r="J37" s="1041"/>
      <c r="K37" s="1041"/>
      <c r="L37" s="59">
        <f t="shared" si="0"/>
        <v>0</v>
      </c>
    </row>
    <row r="38" spans="1:13" ht="12.75" customHeight="1">
      <c r="A38" s="14"/>
      <c r="B38" s="14"/>
      <c r="F38" s="1041"/>
      <c r="G38" s="1041"/>
      <c r="H38" s="1041"/>
      <c r="I38" s="1041"/>
      <c r="J38" s="1041"/>
      <c r="K38" s="1041"/>
      <c r="L38" s="59">
        <f t="shared" si="0"/>
        <v>0</v>
      </c>
    </row>
    <row r="39" spans="1:13" ht="12.75" customHeight="1">
      <c r="A39" s="14"/>
      <c r="B39" s="14"/>
      <c r="F39" s="1041"/>
      <c r="G39" s="1041"/>
      <c r="H39" s="1041"/>
      <c r="I39" s="1041"/>
      <c r="J39" s="1041"/>
      <c r="K39" s="1041"/>
      <c r="L39" s="59">
        <f t="shared" si="0"/>
        <v>0</v>
      </c>
    </row>
    <row r="40" spans="1:13" ht="12.75" customHeight="1">
      <c r="A40" s="14"/>
      <c r="B40" s="14"/>
      <c r="F40" s="1041"/>
      <c r="G40" s="1041"/>
      <c r="H40" s="1041"/>
      <c r="I40" s="1041"/>
      <c r="J40" s="1041"/>
      <c r="K40" s="1041"/>
      <c r="L40" s="59">
        <f t="shared" si="0"/>
        <v>0</v>
      </c>
    </row>
    <row r="41" spans="1:13" ht="12.75" customHeight="1">
      <c r="A41" s="14"/>
      <c r="B41" s="14"/>
      <c r="F41" s="1041"/>
      <c r="G41" s="1041"/>
      <c r="H41" s="1041"/>
      <c r="I41" s="1041"/>
      <c r="J41" s="1041"/>
      <c r="K41" s="1041"/>
      <c r="L41" s="59">
        <f t="shared" si="0"/>
        <v>0</v>
      </c>
    </row>
    <row r="42" spans="1:13" ht="12.75" customHeight="1">
      <c r="A42" s="14"/>
      <c r="B42" s="14"/>
      <c r="F42" s="1041"/>
      <c r="G42" s="1041"/>
      <c r="H42" s="1041"/>
      <c r="I42" s="1041"/>
      <c r="J42" s="1041"/>
      <c r="K42" s="1041"/>
      <c r="L42" s="59">
        <f t="shared" si="0"/>
        <v>0</v>
      </c>
    </row>
    <row r="43" spans="1:13" ht="12.75" customHeight="1">
      <c r="A43" s="14"/>
      <c r="B43" s="14"/>
      <c r="F43" s="1041"/>
      <c r="G43" s="1041"/>
      <c r="H43" s="1041"/>
      <c r="I43" s="1041"/>
      <c r="J43" s="1041"/>
      <c r="K43" s="1041"/>
      <c r="L43" s="59">
        <f t="shared" si="0"/>
        <v>0</v>
      </c>
    </row>
    <row r="44" spans="1:13" ht="12.75" customHeight="1">
      <c r="A44" s="14"/>
      <c r="B44" s="14"/>
      <c r="F44" s="1041"/>
      <c r="G44" s="1041"/>
      <c r="H44" s="1041"/>
      <c r="I44" s="1041"/>
      <c r="J44" s="1041"/>
      <c r="K44" s="1041"/>
      <c r="L44" s="59">
        <f t="shared" si="0"/>
        <v>0</v>
      </c>
    </row>
    <row r="45" spans="1:13" ht="12.75" customHeight="1">
      <c r="A45" s="14"/>
      <c r="B45" s="14"/>
      <c r="F45" s="1041"/>
      <c r="G45" s="1041"/>
      <c r="H45" s="1041"/>
      <c r="I45" s="1041"/>
      <c r="J45" s="1041"/>
      <c r="K45" s="1041"/>
      <c r="L45" s="59">
        <f t="shared" si="0"/>
        <v>0</v>
      </c>
    </row>
    <row r="46" spans="1:13" s="174" customFormat="1" ht="12.75" customHeight="1">
      <c r="A46" s="138" t="s">
        <v>2</v>
      </c>
      <c r="B46" s="138" t="s">
        <v>2</v>
      </c>
      <c r="C46" s="139"/>
      <c r="D46" s="139"/>
      <c r="E46" s="139"/>
      <c r="F46" s="1039">
        <f t="shared" ref="F46:K46" si="1">SUM(F6:F45)</f>
        <v>0</v>
      </c>
      <c r="G46" s="1039">
        <f t="shared" si="1"/>
        <v>0</v>
      </c>
      <c r="H46" s="1039">
        <f t="shared" si="1"/>
        <v>0</v>
      </c>
      <c r="I46" s="1039">
        <f t="shared" si="1"/>
        <v>0</v>
      </c>
      <c r="J46" s="1039">
        <f t="shared" si="1"/>
        <v>0</v>
      </c>
      <c r="K46" s="1039">
        <f t="shared" si="1"/>
        <v>0</v>
      </c>
      <c r="L46" s="60">
        <f t="shared" si="0"/>
        <v>0</v>
      </c>
    </row>
    <row r="47" spans="1:13" ht="12.75" customHeight="1">
      <c r="F47" s="141"/>
      <c r="G47" s="141"/>
      <c r="H47" s="141"/>
      <c r="I47" s="141"/>
      <c r="J47" s="141"/>
      <c r="K47" s="141"/>
      <c r="L47" s="173"/>
    </row>
    <row r="48" spans="1:13" ht="12.75" customHeight="1">
      <c r="A48" s="1038" t="s">
        <v>233</v>
      </c>
      <c r="B48" s="710"/>
      <c r="C48" s="710"/>
      <c r="D48" s="710"/>
      <c r="E48" s="1280"/>
      <c r="F48" s="1280"/>
      <c r="G48" s="1280"/>
      <c r="H48" s="1280"/>
      <c r="I48" s="1280"/>
      <c r="J48" s="1280"/>
      <c r="K48" s="1280"/>
      <c r="L48" s="1280"/>
      <c r="M48" s="1280"/>
    </row>
    <row r="49" spans="1:12" ht="12.75" customHeight="1">
      <c r="A49" s="687" t="s">
        <v>58</v>
      </c>
      <c r="B49" s="129"/>
      <c r="C49" s="710"/>
      <c r="D49" s="710"/>
      <c r="E49" s="710"/>
      <c r="F49" s="1041"/>
      <c r="G49" s="1041"/>
      <c r="H49" s="1041"/>
      <c r="I49" s="1041"/>
      <c r="J49" s="1041"/>
      <c r="K49" s="1041"/>
      <c r="L49" s="60">
        <f>SUM(G49:K49)</f>
        <v>0</v>
      </c>
    </row>
    <row r="50" spans="1:12" ht="12.75" customHeight="1">
      <c r="A50" s="687" t="s">
        <v>59</v>
      </c>
      <c r="B50" s="129"/>
      <c r="C50" s="710"/>
      <c r="D50" s="710"/>
      <c r="E50" s="710"/>
      <c r="F50" s="1041"/>
      <c r="G50" s="1041"/>
      <c r="H50" s="1041"/>
      <c r="I50" s="1041"/>
      <c r="J50" s="1041"/>
      <c r="K50" s="1041"/>
      <c r="L50" s="60">
        <f t="shared" ref="L50:L61" si="2">SUM(G50:K50)</f>
        <v>0</v>
      </c>
    </row>
    <row r="51" spans="1:12" ht="12.75" customHeight="1">
      <c r="A51" s="687" t="s">
        <v>60</v>
      </c>
      <c r="B51" s="129"/>
      <c r="C51" s="710"/>
      <c r="D51" s="710"/>
      <c r="E51" s="710"/>
      <c r="F51" s="1041"/>
      <c r="G51" s="1041"/>
      <c r="H51" s="1041"/>
      <c r="I51" s="1041"/>
      <c r="J51" s="1041"/>
      <c r="K51" s="1041"/>
      <c r="L51" s="60">
        <f t="shared" si="2"/>
        <v>0</v>
      </c>
    </row>
    <row r="52" spans="1:12" ht="12.75" customHeight="1">
      <c r="A52" s="687" t="s">
        <v>61</v>
      </c>
      <c r="B52" s="129"/>
      <c r="C52" s="710"/>
      <c r="D52" s="710"/>
      <c r="E52" s="710"/>
      <c r="F52" s="1041"/>
      <c r="G52" s="1041"/>
      <c r="H52" s="1041"/>
      <c r="I52" s="1041"/>
      <c r="J52" s="1041"/>
      <c r="K52" s="1041"/>
      <c r="L52" s="60">
        <f t="shared" si="2"/>
        <v>0</v>
      </c>
    </row>
    <row r="53" spans="1:12" ht="12.75" customHeight="1">
      <c r="A53" s="687" t="s">
        <v>62</v>
      </c>
      <c r="B53" s="129"/>
      <c r="C53" s="710"/>
      <c r="D53" s="710"/>
      <c r="E53" s="710"/>
      <c r="F53" s="1041"/>
      <c r="G53" s="1041"/>
      <c r="H53" s="1041"/>
      <c r="I53" s="1041"/>
      <c r="J53" s="1041"/>
      <c r="K53" s="1041"/>
      <c r="L53" s="60">
        <f t="shared" si="2"/>
        <v>0</v>
      </c>
    </row>
    <row r="54" spans="1:12" ht="12.75" customHeight="1">
      <c r="A54" s="687" t="s">
        <v>63</v>
      </c>
      <c r="B54" s="129"/>
      <c r="C54" s="710"/>
      <c r="D54" s="710"/>
      <c r="E54" s="710"/>
      <c r="F54" s="1041"/>
      <c r="G54" s="1041"/>
      <c r="H54" s="1041"/>
      <c r="I54" s="1041"/>
      <c r="J54" s="1041"/>
      <c r="K54" s="1041"/>
      <c r="L54" s="60">
        <f t="shared" si="2"/>
        <v>0</v>
      </c>
    </row>
    <row r="55" spans="1:12" ht="12.75" customHeight="1">
      <c r="A55" s="687" t="s">
        <v>64</v>
      </c>
      <c r="B55" s="129"/>
      <c r="C55" s="710"/>
      <c r="D55" s="710"/>
      <c r="E55" s="710"/>
      <c r="F55" s="1041"/>
      <c r="G55" s="1041"/>
      <c r="H55" s="1041"/>
      <c r="I55" s="1041"/>
      <c r="J55" s="1041"/>
      <c r="K55" s="1041"/>
      <c r="L55" s="60">
        <f t="shared" si="2"/>
        <v>0</v>
      </c>
    </row>
    <row r="56" spans="1:12" ht="12.75" customHeight="1">
      <c r="A56" s="687" t="s">
        <v>65</v>
      </c>
      <c r="B56" s="129"/>
      <c r="C56" s="710"/>
      <c r="D56" s="710"/>
      <c r="E56" s="710"/>
      <c r="F56" s="1041"/>
      <c r="G56" s="1041"/>
      <c r="H56" s="1041"/>
      <c r="I56" s="1041"/>
      <c r="J56" s="1041"/>
      <c r="K56" s="1041"/>
      <c r="L56" s="60">
        <f t="shared" si="2"/>
        <v>0</v>
      </c>
    </row>
    <row r="57" spans="1:12" ht="12.75" customHeight="1">
      <c r="A57" s="687" t="s">
        <v>66</v>
      </c>
      <c r="B57" s="129"/>
      <c r="C57" s="710"/>
      <c r="D57" s="710"/>
      <c r="E57" s="710"/>
      <c r="F57" s="1041"/>
      <c r="G57" s="1041"/>
      <c r="H57" s="1041"/>
      <c r="I57" s="1041"/>
      <c r="J57" s="1041"/>
      <c r="K57" s="1041"/>
      <c r="L57" s="60">
        <f t="shared" si="2"/>
        <v>0</v>
      </c>
    </row>
    <row r="58" spans="1:12" ht="12.75" customHeight="1">
      <c r="A58" s="138" t="s">
        <v>441</v>
      </c>
      <c r="B58" s="76"/>
      <c r="C58" s="258"/>
      <c r="D58" s="258"/>
      <c r="E58" s="258"/>
      <c r="F58" s="1039">
        <f t="shared" ref="F58:K58" si="3">SUM(F49:F57)</f>
        <v>0</v>
      </c>
      <c r="G58" s="1039">
        <f t="shared" si="3"/>
        <v>0</v>
      </c>
      <c r="H58" s="1039">
        <f t="shared" si="3"/>
        <v>0</v>
      </c>
      <c r="I58" s="1039">
        <f t="shared" si="3"/>
        <v>0</v>
      </c>
      <c r="J58" s="1039">
        <f t="shared" si="3"/>
        <v>0</v>
      </c>
      <c r="K58" s="1039">
        <f t="shared" si="3"/>
        <v>0</v>
      </c>
      <c r="L58" s="60">
        <f t="shared" si="2"/>
        <v>0</v>
      </c>
    </row>
    <row r="59" spans="1:12" ht="12.75" customHeight="1">
      <c r="A59" s="132" t="s">
        <v>442</v>
      </c>
      <c r="B59" s="129"/>
      <c r="C59" s="710"/>
      <c r="D59" s="710"/>
      <c r="E59" s="710"/>
      <c r="F59" s="1041"/>
      <c r="G59" s="1041"/>
      <c r="H59" s="1041"/>
      <c r="I59" s="1041"/>
      <c r="J59" s="1041"/>
      <c r="K59" s="1041"/>
      <c r="L59" s="60">
        <f t="shared" si="2"/>
        <v>0</v>
      </c>
    </row>
    <row r="60" spans="1:12" ht="12.75" customHeight="1">
      <c r="A60" s="132" t="s">
        <v>406</v>
      </c>
      <c r="B60" s="76"/>
      <c r="C60" s="258"/>
      <c r="D60" s="258"/>
      <c r="E60" s="258"/>
      <c r="F60" s="1041"/>
      <c r="G60" s="1041"/>
      <c r="H60" s="1041"/>
      <c r="I60" s="1041"/>
      <c r="J60" s="1041"/>
      <c r="K60" s="1041"/>
      <c r="L60" s="60">
        <f t="shared" si="2"/>
        <v>0</v>
      </c>
    </row>
    <row r="61" spans="1:12" ht="12.75" customHeight="1">
      <c r="A61" s="138" t="s">
        <v>443</v>
      </c>
      <c r="B61" s="129"/>
      <c r="C61" s="710"/>
      <c r="D61" s="710"/>
      <c r="E61" s="710"/>
      <c r="F61" s="1039">
        <f t="shared" ref="F61:K61" si="4">SUM(F58:F60)</f>
        <v>0</v>
      </c>
      <c r="G61" s="1039">
        <f t="shared" si="4"/>
        <v>0</v>
      </c>
      <c r="H61" s="1039">
        <f t="shared" si="4"/>
        <v>0</v>
      </c>
      <c r="I61" s="1039">
        <f t="shared" si="4"/>
        <v>0</v>
      </c>
      <c r="J61" s="1039">
        <f t="shared" si="4"/>
        <v>0</v>
      </c>
      <c r="K61" s="1039">
        <f t="shared" si="4"/>
        <v>0</v>
      </c>
      <c r="L61" s="60">
        <f t="shared" si="2"/>
        <v>0</v>
      </c>
    </row>
    <row r="62" spans="1:12" ht="12.75" customHeight="1"/>
    <row r="63" spans="1:12" ht="12.75" customHeight="1">
      <c r="A63" s="135" t="s">
        <v>312</v>
      </c>
      <c r="F63" s="145" t="str">
        <f>IF(ABS(F61-F46)&lt;0.1,"OK","Err")</f>
        <v>OK</v>
      </c>
      <c r="G63" s="145" t="str">
        <f>IF(ABS(G61-G46)&lt;0.1,"OK","Err")</f>
        <v>OK</v>
      </c>
      <c r="H63" s="145" t="str">
        <f t="shared" ref="H63:K63" si="5">IF(ABS(H61-H46)&lt;0.1,"OK","Err")</f>
        <v>OK</v>
      </c>
      <c r="I63" s="145" t="str">
        <f t="shared" si="5"/>
        <v>OK</v>
      </c>
      <c r="J63" s="145" t="str">
        <f t="shared" si="5"/>
        <v>OK</v>
      </c>
      <c r="K63" s="145" t="str">
        <f t="shared" si="5"/>
        <v>OK</v>
      </c>
      <c r="L63" s="173"/>
    </row>
  </sheetData>
  <conditionalFormatting sqref="F63:K63">
    <cfRule type="cellIs" dxfId="75" priority="1" operator="equal">
      <formula>"Err"</formula>
    </cfRule>
  </conditionalFormatting>
  <pageMargins left="0.31496062992125984" right="0.11811023622047245" top="0.59055118110236227" bottom="0.35433070866141736" header="0.31496062992125984" footer="0.11811023622047245"/>
  <pageSetup paperSize="8" scale="89" orientation="landscape" r:id="rId1"/>
  <headerFooter>
    <oddHeader>&amp;R&amp;"Verdana,Bold"&amp;14&amp;A</oddHeader>
    <oddFooter>&amp;L&amp;D &amp;T&amp;C&amp;Z&amp;F&amp;R&amp;A</oddFooter>
  </headerFooter>
  <rowBreaks count="1" manualBreakCount="1">
    <brk id="63" max="16383" man="1"/>
  </rowBreaks>
</worksheet>
</file>

<file path=xl/worksheets/sheet31.xml><?xml version="1.0" encoding="utf-8"?>
<worksheet xmlns="http://schemas.openxmlformats.org/spreadsheetml/2006/main" xmlns:r="http://schemas.openxmlformats.org/officeDocument/2006/relationships">
  <sheetPr codeName="Sheet41">
    <tabColor theme="1"/>
    <pageSetUpPr fitToPage="1"/>
  </sheetPr>
  <dimension ref="A1:M30"/>
  <sheetViews>
    <sheetView zoomScale="70" zoomScaleNormal="70" workbookViewId="0">
      <selection activeCell="H27" sqref="H27"/>
    </sheetView>
  </sheetViews>
  <sheetFormatPr defaultRowHeight="12.75"/>
  <cols>
    <col min="1" max="1" width="48.125" customWidth="1"/>
    <col min="2" max="2" width="2.125" customWidth="1"/>
    <col min="3" max="3" width="2.125" style="1280" customWidth="1"/>
    <col min="4" max="5" width="2.125" customWidth="1"/>
    <col min="6" max="12" width="7.375" customWidth="1"/>
  </cols>
  <sheetData>
    <row r="1" spans="1:12" s="30" customFormat="1" ht="15">
      <c r="A1" s="8" t="s">
        <v>1268</v>
      </c>
      <c r="E1" s="37"/>
    </row>
    <row r="2" spans="1:12" s="30" customFormat="1" ht="15">
      <c r="A2" s="8" t="str">
        <f>Cover!D13</f>
        <v>[DNO]</v>
      </c>
      <c r="E2" s="37"/>
    </row>
    <row r="3" spans="1:12" s="30" customFormat="1" ht="15">
      <c r="A3" s="8">
        <f>Cover!D15</f>
        <v>2012</v>
      </c>
      <c r="E3" s="37"/>
    </row>
    <row r="4" spans="1:12" s="30" customFormat="1">
      <c r="A4" s="37"/>
      <c r="B4" s="37"/>
      <c r="C4" s="37"/>
      <c r="D4" s="33"/>
      <c r="E4" s="33"/>
      <c r="F4" s="3">
        <v>2010</v>
      </c>
      <c r="G4" s="3">
        <v>2011</v>
      </c>
      <c r="H4" s="3">
        <v>2012</v>
      </c>
      <c r="I4" s="3">
        <v>2013</v>
      </c>
      <c r="J4" s="3">
        <v>2014</v>
      </c>
      <c r="K4" s="3">
        <v>2015</v>
      </c>
      <c r="L4" s="176" t="s">
        <v>1</v>
      </c>
    </row>
    <row r="5" spans="1:12" s="134" customFormat="1" ht="15">
      <c r="A5" s="105" t="s">
        <v>224</v>
      </c>
      <c r="C5" s="1280"/>
      <c r="F5" s="3" t="s">
        <v>0</v>
      </c>
      <c r="G5" s="261"/>
      <c r="H5" s="9"/>
      <c r="I5" s="9" t="s">
        <v>1</v>
      </c>
      <c r="J5" s="9"/>
      <c r="K5" s="262"/>
      <c r="L5" s="74" t="s">
        <v>4</v>
      </c>
    </row>
    <row r="6" spans="1:12">
      <c r="A6" s="29" t="s">
        <v>123</v>
      </c>
      <c r="F6" s="144">
        <f>'C21 - IFI'!F15</f>
        <v>0</v>
      </c>
      <c r="G6" s="144">
        <f>'C21 - IFI'!G15</f>
        <v>0</v>
      </c>
      <c r="H6" s="144">
        <f>'C21 - IFI'!H15</f>
        <v>0</v>
      </c>
      <c r="I6" s="144"/>
      <c r="J6" s="144"/>
      <c r="K6" s="144"/>
      <c r="L6" s="140">
        <f>SUM(G6:K6)</f>
        <v>0</v>
      </c>
    </row>
    <row r="7" spans="1:12">
      <c r="A7" s="29" t="s">
        <v>1261</v>
      </c>
      <c r="F7" s="144">
        <f>'C22 - LCN Fund First Tier'!F15</f>
        <v>0</v>
      </c>
      <c r="G7" s="144">
        <f>'C22 - LCN Fund First Tier'!G15</f>
        <v>0</v>
      </c>
      <c r="H7" s="144">
        <f>'C22 - LCN Fund First Tier'!H15</f>
        <v>0</v>
      </c>
      <c r="I7" s="144"/>
      <c r="J7" s="144"/>
      <c r="K7" s="144"/>
      <c r="L7" s="140">
        <f>SUM(G7:K7)</f>
        <v>0</v>
      </c>
    </row>
    <row r="8" spans="1:12" s="1035" customFormat="1">
      <c r="A8" s="29" t="s">
        <v>1262</v>
      </c>
      <c r="C8" s="1280"/>
      <c r="F8" s="144">
        <f>'C23 - LCN Fund Second Tier'!F15</f>
        <v>0</v>
      </c>
      <c r="G8" s="144">
        <f>'C23 - LCN Fund Second Tier'!G15</f>
        <v>0</v>
      </c>
      <c r="H8" s="144">
        <f>'C23 - LCN Fund Second Tier'!H15</f>
        <v>0</v>
      </c>
      <c r="I8" s="144"/>
      <c r="J8" s="144"/>
      <c r="K8" s="144"/>
      <c r="L8" s="140">
        <f>SUM(G8:K8)</f>
        <v>0</v>
      </c>
    </row>
    <row r="9" spans="1:12" s="12" customFormat="1">
      <c r="A9" s="47" t="s">
        <v>2</v>
      </c>
      <c r="C9" s="258"/>
      <c r="F9" s="93">
        <f t="shared" ref="F9:K9" si="0">SUM(F6:F8)</f>
        <v>0</v>
      </c>
      <c r="G9" s="93">
        <f>SUM(G6:G8)</f>
        <v>0</v>
      </c>
      <c r="H9" s="93">
        <f t="shared" si="0"/>
        <v>0</v>
      </c>
      <c r="I9" s="93">
        <f>SUM(I6:I8)</f>
        <v>0</v>
      </c>
      <c r="J9" s="93">
        <f>SUM(J6:J8)</f>
        <v>0</v>
      </c>
      <c r="K9" s="93">
        <f t="shared" si="0"/>
        <v>0</v>
      </c>
      <c r="L9" s="140">
        <f>SUM(G9:K9)</f>
        <v>0</v>
      </c>
    </row>
    <row r="11" spans="1:12" ht="15">
      <c r="A11" s="1038" t="s">
        <v>233</v>
      </c>
    </row>
    <row r="12" spans="1:12">
      <c r="A12" s="687" t="s">
        <v>58</v>
      </c>
      <c r="B12" s="63"/>
      <c r="C12" s="129"/>
      <c r="F12" s="144">
        <f>'C21 - IFI'!F6+'C22 - LCN Fund First Tier'!F6+'C23 - LCN Fund Second Tier'!F6</f>
        <v>0</v>
      </c>
      <c r="G12" s="144">
        <f>'C21 - IFI'!G6+'C22 - LCN Fund First Tier'!G6+'C23 - LCN Fund Second Tier'!G6</f>
        <v>0</v>
      </c>
      <c r="H12" s="144">
        <f>'C21 - IFI'!H6+'C22 - LCN Fund First Tier'!H6+'C23 - LCN Fund Second Tier'!H6</f>
        <v>0</v>
      </c>
      <c r="I12" s="144"/>
      <c r="J12" s="144"/>
      <c r="K12" s="144"/>
      <c r="L12" s="59">
        <f>SUM(G12:K12)</f>
        <v>0</v>
      </c>
    </row>
    <row r="13" spans="1:12">
      <c r="A13" s="687" t="s">
        <v>59</v>
      </c>
      <c r="B13" s="63"/>
      <c r="C13" s="129"/>
      <c r="F13" s="144">
        <f>'C21 - IFI'!F7+'C22 - LCN Fund First Tier'!F7+'C23 - LCN Fund Second Tier'!F7</f>
        <v>0</v>
      </c>
      <c r="G13" s="144">
        <f>'C21 - IFI'!G7+'C22 - LCN Fund First Tier'!G7+'C23 - LCN Fund Second Tier'!G7</f>
        <v>0</v>
      </c>
      <c r="H13" s="144">
        <f>'C21 - IFI'!H7+'C22 - LCN Fund First Tier'!H7+'C23 - LCN Fund Second Tier'!H7</f>
        <v>0</v>
      </c>
      <c r="I13" s="144"/>
      <c r="J13" s="144"/>
      <c r="K13" s="144"/>
      <c r="L13" s="59">
        <f t="shared" ref="L13:L24" si="1">SUM(G13:K13)</f>
        <v>0</v>
      </c>
    </row>
    <row r="14" spans="1:12">
      <c r="A14" s="687" t="s">
        <v>60</v>
      </c>
      <c r="B14" s="63"/>
      <c r="C14" s="129"/>
      <c r="F14" s="144">
        <f>'C21 - IFI'!F8+'C22 - LCN Fund First Tier'!F8+'C23 - LCN Fund Second Tier'!F8</f>
        <v>0</v>
      </c>
      <c r="G14" s="144">
        <f>'C21 - IFI'!G8+'C22 - LCN Fund First Tier'!G8+'C23 - LCN Fund Second Tier'!G8</f>
        <v>0</v>
      </c>
      <c r="H14" s="144">
        <f>'C21 - IFI'!H8+'C22 - LCN Fund First Tier'!H8+'C23 - LCN Fund Second Tier'!H8</f>
        <v>0</v>
      </c>
      <c r="I14" s="144"/>
      <c r="J14" s="144"/>
      <c r="K14" s="144"/>
      <c r="L14" s="59">
        <f t="shared" si="1"/>
        <v>0</v>
      </c>
    </row>
    <row r="15" spans="1:12">
      <c r="A15" s="687" t="s">
        <v>61</v>
      </c>
      <c r="B15" s="63"/>
      <c r="C15" s="129"/>
      <c r="F15" s="144">
        <f>'C21 - IFI'!F9+'C22 - LCN Fund First Tier'!F9+'C23 - LCN Fund Second Tier'!F9</f>
        <v>0</v>
      </c>
      <c r="G15" s="144">
        <f>'C21 - IFI'!G9+'C22 - LCN Fund First Tier'!G9+'C23 - LCN Fund Second Tier'!G9</f>
        <v>0</v>
      </c>
      <c r="H15" s="144">
        <f>'C21 - IFI'!H9+'C22 - LCN Fund First Tier'!H9+'C23 - LCN Fund Second Tier'!H9</f>
        <v>0</v>
      </c>
      <c r="I15" s="144"/>
      <c r="J15" s="144"/>
      <c r="K15" s="144"/>
      <c r="L15" s="59">
        <f t="shared" si="1"/>
        <v>0</v>
      </c>
    </row>
    <row r="16" spans="1:12">
      <c r="A16" s="687" t="s">
        <v>62</v>
      </c>
      <c r="B16" s="63"/>
      <c r="C16" s="129"/>
      <c r="F16" s="144">
        <f>'C21 - IFI'!F10+'C22 - LCN Fund First Tier'!F10+'C23 - LCN Fund Second Tier'!F10</f>
        <v>0</v>
      </c>
      <c r="G16" s="144">
        <f>'C21 - IFI'!G10+'C22 - LCN Fund First Tier'!G10+'C23 - LCN Fund Second Tier'!G10</f>
        <v>0</v>
      </c>
      <c r="H16" s="144">
        <f>'C21 - IFI'!H10+'C22 - LCN Fund First Tier'!H10+'C23 - LCN Fund Second Tier'!H10</f>
        <v>0</v>
      </c>
      <c r="I16" s="144"/>
      <c r="J16" s="144"/>
      <c r="K16" s="144"/>
      <c r="L16" s="59">
        <f t="shared" si="1"/>
        <v>0</v>
      </c>
    </row>
    <row r="17" spans="1:13">
      <c r="A17" s="687" t="s">
        <v>63</v>
      </c>
      <c r="B17" s="63"/>
      <c r="C17" s="129"/>
      <c r="F17" s="144">
        <f>'C21 - IFI'!F11+'C22 - LCN Fund First Tier'!F11+'C23 - LCN Fund Second Tier'!F11</f>
        <v>0</v>
      </c>
      <c r="G17" s="144">
        <f>'C21 - IFI'!G11+'C22 - LCN Fund First Tier'!G11+'C23 - LCN Fund Second Tier'!G11</f>
        <v>0</v>
      </c>
      <c r="H17" s="144">
        <f>'C21 - IFI'!H11+'C22 - LCN Fund First Tier'!H11+'C23 - LCN Fund Second Tier'!H11</f>
        <v>0</v>
      </c>
      <c r="I17" s="144"/>
      <c r="J17" s="144"/>
      <c r="K17" s="144"/>
      <c r="L17" s="59">
        <f t="shared" si="1"/>
        <v>0</v>
      </c>
    </row>
    <row r="18" spans="1:13">
      <c r="A18" s="687" t="s">
        <v>64</v>
      </c>
      <c r="B18" s="63"/>
      <c r="C18" s="129"/>
      <c r="F18" s="144">
        <f>'C21 - IFI'!F12+'C22 - LCN Fund First Tier'!F12+'C23 - LCN Fund Second Tier'!F12</f>
        <v>0</v>
      </c>
      <c r="G18" s="144">
        <f>'C21 - IFI'!G12+'C22 - LCN Fund First Tier'!G12+'C23 - LCN Fund Second Tier'!G12</f>
        <v>0</v>
      </c>
      <c r="H18" s="144">
        <f>'C21 - IFI'!H12+'C22 - LCN Fund First Tier'!H12+'C23 - LCN Fund Second Tier'!H12</f>
        <v>0</v>
      </c>
      <c r="I18" s="144"/>
      <c r="J18" s="144"/>
      <c r="K18" s="144"/>
      <c r="L18" s="59">
        <f t="shared" si="1"/>
        <v>0</v>
      </c>
    </row>
    <row r="19" spans="1:13">
      <c r="A19" s="687" t="s">
        <v>65</v>
      </c>
      <c r="B19" s="63"/>
      <c r="C19" s="129"/>
      <c r="F19" s="144">
        <f>'C21 - IFI'!F13+'C22 - LCN Fund First Tier'!F13+'C23 - LCN Fund Second Tier'!F13</f>
        <v>0</v>
      </c>
      <c r="G19" s="144">
        <f>'C21 - IFI'!G13+'C22 - LCN Fund First Tier'!G13+'C23 - LCN Fund Second Tier'!G13</f>
        <v>0</v>
      </c>
      <c r="H19" s="144">
        <f>'C21 - IFI'!H13+'C22 - LCN Fund First Tier'!H13+'C23 - LCN Fund Second Tier'!H13</f>
        <v>0</v>
      </c>
      <c r="I19" s="144"/>
      <c r="J19" s="144"/>
      <c r="K19" s="144"/>
      <c r="L19" s="59">
        <f t="shared" si="1"/>
        <v>0</v>
      </c>
    </row>
    <row r="20" spans="1:13">
      <c r="A20" s="687" t="s">
        <v>66</v>
      </c>
      <c r="B20" s="63"/>
      <c r="C20" s="129"/>
      <c r="F20" s="144">
        <f>'C21 - IFI'!F14+'C22 - LCN Fund First Tier'!F14+'C23 - LCN Fund Second Tier'!F14</f>
        <v>0</v>
      </c>
      <c r="G20" s="144">
        <f>'C21 - IFI'!G14+'C22 - LCN Fund First Tier'!G14+'C23 - LCN Fund Second Tier'!G14</f>
        <v>0</v>
      </c>
      <c r="H20" s="144">
        <f>'C21 - IFI'!H14+'C22 - LCN Fund First Tier'!H14+'C23 - LCN Fund Second Tier'!H14</f>
        <v>0</v>
      </c>
      <c r="I20" s="144"/>
      <c r="J20" s="144"/>
      <c r="K20" s="144"/>
      <c r="L20" s="59">
        <f t="shared" si="1"/>
        <v>0</v>
      </c>
    </row>
    <row r="21" spans="1:13" s="12" customFormat="1">
      <c r="A21" s="138" t="s">
        <v>441</v>
      </c>
      <c r="B21" s="76"/>
      <c r="C21" s="76"/>
      <c r="F21" s="1039">
        <f>SUM(F12:F20)</f>
        <v>0</v>
      </c>
      <c r="G21" s="1039">
        <f>SUM(G12:G20)</f>
        <v>0</v>
      </c>
      <c r="H21" s="1039">
        <f t="shared" ref="H21:K21" si="2">SUM(H12:H20)</f>
        <v>0</v>
      </c>
      <c r="I21" s="1039">
        <f>SUM(I12:I20)</f>
        <v>0</v>
      </c>
      <c r="J21" s="1039">
        <f t="shared" si="2"/>
        <v>0</v>
      </c>
      <c r="K21" s="1039">
        <f t="shared" si="2"/>
        <v>0</v>
      </c>
      <c r="L21" s="59">
        <f t="shared" si="1"/>
        <v>0</v>
      </c>
    </row>
    <row r="22" spans="1:13">
      <c r="A22" s="132" t="s">
        <v>442</v>
      </c>
      <c r="B22" s="63"/>
      <c r="C22" s="129"/>
      <c r="F22" s="144">
        <f>'C21 - IFI'!F16+'C22 - LCN Fund First Tier'!F16+'C23 - LCN Fund Second Tier'!F16</f>
        <v>0</v>
      </c>
      <c r="G22" s="144">
        <f>'C21 - IFI'!G16+'C22 - LCN Fund First Tier'!G16+'C23 - LCN Fund Second Tier'!G16</f>
        <v>0</v>
      </c>
      <c r="H22" s="144">
        <f>'C21 - IFI'!H16+'C22 - LCN Fund First Tier'!H16+'C23 - LCN Fund Second Tier'!H16</f>
        <v>0</v>
      </c>
      <c r="I22" s="144"/>
      <c r="J22" s="144"/>
      <c r="K22" s="144"/>
      <c r="L22" s="59">
        <f t="shared" si="1"/>
        <v>0</v>
      </c>
    </row>
    <row r="23" spans="1:13" s="12" customFormat="1" ht="18">
      <c r="A23" s="132" t="s">
        <v>406</v>
      </c>
      <c r="B23" s="76"/>
      <c r="C23" s="76"/>
      <c r="F23" s="144">
        <f>'C21 - IFI'!F17+'C22 - LCN Fund First Tier'!F17+'C23 - LCN Fund Second Tier'!F17</f>
        <v>0</v>
      </c>
      <c r="G23" s="144">
        <f>'C21 - IFI'!G17+'C22 - LCN Fund First Tier'!G17+'C23 - LCN Fund Second Tier'!G17</f>
        <v>0</v>
      </c>
      <c r="H23" s="144">
        <f>'C21 - IFI'!H17+'C22 - LCN Fund First Tier'!H17+'C23 - LCN Fund Second Tier'!H17</f>
        <v>0</v>
      </c>
      <c r="I23" s="144"/>
      <c r="J23" s="144"/>
      <c r="K23" s="144"/>
      <c r="L23" s="59">
        <f t="shared" si="1"/>
        <v>0</v>
      </c>
      <c r="M23" s="696"/>
    </row>
    <row r="24" spans="1:13">
      <c r="A24" s="138" t="s">
        <v>443</v>
      </c>
      <c r="B24" s="63"/>
      <c r="C24" s="129"/>
      <c r="F24" s="1039">
        <f>SUM(F21:F23)</f>
        <v>0</v>
      </c>
      <c r="G24" s="1039">
        <f t="shared" ref="G24:J24" si="3">SUM(G21:G23)</f>
        <v>0</v>
      </c>
      <c r="H24" s="1039">
        <f>SUM(H21:H23)</f>
        <v>0</v>
      </c>
      <c r="I24" s="1039">
        <f t="shared" si="3"/>
        <v>0</v>
      </c>
      <c r="J24" s="1039">
        <f t="shared" si="3"/>
        <v>0</v>
      </c>
      <c r="K24" s="1039">
        <f>SUM(K21:K23)</f>
        <v>0</v>
      </c>
      <c r="L24" s="59">
        <f t="shared" si="1"/>
        <v>0</v>
      </c>
    </row>
    <row r="26" spans="1:13" s="1035" customFormat="1">
      <c r="A26" s="1037" t="s">
        <v>1246</v>
      </c>
      <c r="C26" s="1280"/>
      <c r="F26" s="1040" t="str">
        <f>IF(ABS(F9-F21)&lt;0.1,"OK","ERROR")</f>
        <v>OK</v>
      </c>
      <c r="G26" s="1040" t="str">
        <f>IF(ABS(G9-G21)&lt;0.1,"OK","ERROR")</f>
        <v>OK</v>
      </c>
      <c r="H26" s="1040" t="str">
        <f>IF(ABS(H9-H21)&lt;0.1,"OK","ERROR")</f>
        <v>OK</v>
      </c>
      <c r="I26" s="1040"/>
      <c r="J26" s="1040"/>
      <c r="K26" s="1040"/>
    </row>
    <row r="27" spans="1:13" s="134" customFormat="1">
      <c r="A27" s="175" t="s">
        <v>916</v>
      </c>
      <c r="C27" s="1280"/>
      <c r="F27" s="1040" t="str">
        <f>IF(ABS(F21-'Costs Matrix 2010'!AS52)&lt;0.1,"OK","ERROR")</f>
        <v>OK</v>
      </c>
      <c r="G27" s="1040" t="str">
        <f>IF(ABS(G21-'C1 - Costs Matrix 2011'!AS77)&lt;0.1,"OK","ERROR")</f>
        <v>OK</v>
      </c>
      <c r="H27" s="1040" t="str">
        <f>IF(ABS(H21-'C1 - Costs Matrix 2012'!AS77)&lt;0.1,"OK","ERROR")</f>
        <v>OK</v>
      </c>
      <c r="I27" s="1040"/>
      <c r="J27" s="1040"/>
      <c r="K27" s="1040"/>
      <c r="L27" s="53"/>
    </row>
    <row r="28" spans="1:13" s="134" customFormat="1">
      <c r="A28" s="175" t="s">
        <v>917</v>
      </c>
      <c r="C28" s="1280"/>
      <c r="F28" s="1040" t="str">
        <f>IF(ABS(F24-'Costs Matrix 2010'!AS57)&lt;0.1,"OK","ERROR")</f>
        <v>OK</v>
      </c>
      <c r="G28" s="1040" t="str">
        <f>IF(ABS(G24-'C1 - Costs Matrix 2011'!AS82)&lt;0.1,"OK","ERROR")</f>
        <v>OK</v>
      </c>
      <c r="H28" s="1040" t="str">
        <f>IF(ABS(G24-'C1 - Costs Matrix 2011'!AS82)&lt;0.1,"OK","ERROR")</f>
        <v>OK</v>
      </c>
      <c r="I28" s="1040"/>
      <c r="J28" s="1040"/>
      <c r="K28" s="1040"/>
      <c r="L28" s="53"/>
    </row>
    <row r="29" spans="1:13">
      <c r="L29" s="53"/>
    </row>
    <row r="30" spans="1:13">
      <c r="L30" s="53"/>
    </row>
  </sheetData>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32.xml><?xml version="1.0" encoding="utf-8"?>
<worksheet xmlns="http://schemas.openxmlformats.org/spreadsheetml/2006/main" xmlns:r="http://schemas.openxmlformats.org/officeDocument/2006/relationships">
  <sheetPr codeName="Sheet42">
    <tabColor rgb="FFCC3300"/>
    <pageSetUpPr fitToPage="1"/>
  </sheetPr>
  <dimension ref="A1:P63"/>
  <sheetViews>
    <sheetView zoomScale="70" zoomScaleNormal="70" workbookViewId="0"/>
  </sheetViews>
  <sheetFormatPr defaultRowHeight="12.75"/>
  <cols>
    <col min="1" max="1" width="69.25" customWidth="1"/>
    <col min="2" max="2" width="2.125" style="64" customWidth="1"/>
    <col min="3" max="5" width="2.125" customWidth="1"/>
    <col min="6" max="12" width="7.125" customWidth="1"/>
  </cols>
  <sheetData>
    <row r="1" spans="1:12" s="30" customFormat="1" ht="15">
      <c r="A1" s="8" t="s">
        <v>632</v>
      </c>
      <c r="D1" s="37"/>
      <c r="E1" s="37"/>
    </row>
    <row r="2" spans="1:12" s="30" customFormat="1" ht="15">
      <c r="A2" s="8" t="str">
        <f>Cover!D13</f>
        <v>[DNO]</v>
      </c>
      <c r="D2" s="37"/>
      <c r="E2" s="37"/>
    </row>
    <row r="3" spans="1:12" s="30" customFormat="1" ht="15">
      <c r="A3" s="8">
        <f>Cover!D15</f>
        <v>2012</v>
      </c>
      <c r="D3" s="37"/>
      <c r="E3" s="37"/>
    </row>
    <row r="4" spans="1:12" s="30" customFormat="1">
      <c r="B4" s="37"/>
      <c r="C4" s="33"/>
      <c r="D4" s="33"/>
      <c r="E4" s="33"/>
      <c r="F4" s="3">
        <v>2010</v>
      </c>
      <c r="G4" s="3">
        <v>2011</v>
      </c>
      <c r="H4" s="3">
        <v>2012</v>
      </c>
      <c r="I4" s="3">
        <v>2013</v>
      </c>
      <c r="J4" s="3">
        <v>2014</v>
      </c>
      <c r="K4" s="3">
        <v>2015</v>
      </c>
      <c r="L4" s="176" t="s">
        <v>1</v>
      </c>
    </row>
    <row r="5" spans="1:12" ht="15">
      <c r="A5" s="719" t="s">
        <v>1263</v>
      </c>
      <c r="B5" s="710"/>
      <c r="C5" s="54"/>
      <c r="D5" s="710"/>
      <c r="E5" s="710"/>
      <c r="F5" s="3" t="s">
        <v>0</v>
      </c>
      <c r="G5" s="261"/>
      <c r="H5" s="262"/>
      <c r="I5" s="261" t="s">
        <v>1</v>
      </c>
      <c r="J5" s="1507"/>
      <c r="K5" s="262"/>
      <c r="L5" s="74" t="s">
        <v>4</v>
      </c>
    </row>
    <row r="6" spans="1:12">
      <c r="A6" s="687" t="s">
        <v>58</v>
      </c>
      <c r="B6" s="129"/>
      <c r="C6" s="54"/>
      <c r="D6" s="710"/>
      <c r="E6" s="710"/>
      <c r="F6" s="1041"/>
      <c r="G6" s="1041"/>
      <c r="H6" s="1041"/>
      <c r="I6" s="1041"/>
      <c r="J6" s="1041"/>
      <c r="K6" s="1041"/>
      <c r="L6" s="60">
        <f>SUM(G6:K6)</f>
        <v>0</v>
      </c>
    </row>
    <row r="7" spans="1:12">
      <c r="A7" s="687" t="s">
        <v>59</v>
      </c>
      <c r="B7" s="129"/>
      <c r="C7" s="54"/>
      <c r="D7" s="710"/>
      <c r="E7" s="710"/>
      <c r="F7" s="1041"/>
      <c r="G7" s="1041"/>
      <c r="H7" s="1041"/>
      <c r="I7" s="1041"/>
      <c r="J7" s="1041"/>
      <c r="K7" s="1041"/>
      <c r="L7" s="60">
        <f t="shared" ref="L7:L12" si="0">SUM(G7:K7)</f>
        <v>0</v>
      </c>
    </row>
    <row r="8" spans="1:12">
      <c r="A8" s="687" t="s">
        <v>60</v>
      </c>
      <c r="B8" s="129"/>
      <c r="C8" s="54"/>
      <c r="D8" s="710"/>
      <c r="E8" s="710"/>
      <c r="F8" s="1041"/>
      <c r="G8" s="1041"/>
      <c r="H8" s="1041"/>
      <c r="I8" s="1041"/>
      <c r="J8" s="1041"/>
      <c r="K8" s="1041"/>
      <c r="L8" s="60">
        <f t="shared" si="0"/>
        <v>0</v>
      </c>
    </row>
    <row r="9" spans="1:12">
      <c r="A9" s="687" t="s">
        <v>61</v>
      </c>
      <c r="B9" s="129"/>
      <c r="C9" s="54"/>
      <c r="D9" s="710"/>
      <c r="E9" s="710"/>
      <c r="F9" s="1041"/>
      <c r="G9" s="1041"/>
      <c r="H9" s="1041"/>
      <c r="I9" s="1041"/>
      <c r="J9" s="1041"/>
      <c r="K9" s="1041"/>
      <c r="L9" s="60">
        <f t="shared" si="0"/>
        <v>0</v>
      </c>
    </row>
    <row r="10" spans="1:12">
      <c r="A10" s="687" t="s">
        <v>62</v>
      </c>
      <c r="B10" s="129"/>
      <c r="C10" s="54"/>
      <c r="D10" s="710"/>
      <c r="E10" s="710"/>
      <c r="F10" s="1041"/>
      <c r="G10" s="1041"/>
      <c r="H10" s="1041"/>
      <c r="I10" s="1041"/>
      <c r="J10" s="1041"/>
      <c r="K10" s="1041"/>
      <c r="L10" s="60">
        <f t="shared" si="0"/>
        <v>0</v>
      </c>
    </row>
    <row r="11" spans="1:12">
      <c r="A11" s="687" t="s">
        <v>63</v>
      </c>
      <c r="B11" s="129"/>
      <c r="C11" s="54"/>
      <c r="D11" s="710"/>
      <c r="E11" s="710"/>
      <c r="F11" s="1041"/>
      <c r="G11" s="1041"/>
      <c r="H11" s="1041"/>
      <c r="I11" s="1041"/>
      <c r="J11" s="1041"/>
      <c r="K11" s="1041"/>
      <c r="L11" s="60">
        <f t="shared" si="0"/>
        <v>0</v>
      </c>
    </row>
    <row r="12" spans="1:12">
      <c r="A12" s="687" t="s">
        <v>64</v>
      </c>
      <c r="B12" s="129"/>
      <c r="C12" s="54"/>
      <c r="D12" s="710"/>
      <c r="E12" s="710"/>
      <c r="F12" s="1041"/>
      <c r="G12" s="1041"/>
      <c r="H12" s="1041"/>
      <c r="I12" s="1041"/>
      <c r="J12" s="1041"/>
      <c r="K12" s="1041"/>
      <c r="L12" s="60">
        <f t="shared" si="0"/>
        <v>0</v>
      </c>
    </row>
    <row r="13" spans="1:12">
      <c r="A13" s="687" t="s">
        <v>65</v>
      </c>
      <c r="B13" s="129"/>
      <c r="C13" s="54"/>
      <c r="D13" s="710"/>
      <c r="E13" s="710"/>
      <c r="F13" s="1041"/>
      <c r="G13" s="1041"/>
      <c r="H13" s="1041"/>
      <c r="I13" s="1041"/>
      <c r="J13" s="1041"/>
      <c r="K13" s="1041"/>
      <c r="L13" s="60">
        <f t="shared" ref="L13:L18" si="1">SUM(G13:K13)</f>
        <v>0</v>
      </c>
    </row>
    <row r="14" spans="1:12">
      <c r="A14" s="687" t="s">
        <v>66</v>
      </c>
      <c r="B14" s="129"/>
      <c r="C14" s="54"/>
      <c r="D14" s="710"/>
      <c r="E14" s="710"/>
      <c r="F14" s="1041"/>
      <c r="G14" s="1041"/>
      <c r="H14" s="1041"/>
      <c r="I14" s="1041"/>
      <c r="J14" s="1041"/>
      <c r="K14" s="1041"/>
      <c r="L14" s="60">
        <f>SUM(G14:K14)</f>
        <v>0</v>
      </c>
    </row>
    <row r="15" spans="1:12">
      <c r="A15" s="138" t="s">
        <v>441</v>
      </c>
      <c r="B15" s="129"/>
      <c r="C15" s="82"/>
      <c r="D15" s="258"/>
      <c r="E15" s="258"/>
      <c r="F15" s="1039">
        <f t="shared" ref="F15:J15" si="2">SUM(F6:F14)</f>
        <v>0</v>
      </c>
      <c r="G15" s="1039">
        <f>SUM(G6:G14)</f>
        <v>0</v>
      </c>
      <c r="H15" s="1039">
        <f>SUM(H6:H14)</f>
        <v>0</v>
      </c>
      <c r="I15" s="1039">
        <f>SUM(I6:I14)</f>
        <v>0</v>
      </c>
      <c r="J15" s="1039">
        <f t="shared" si="2"/>
        <v>0</v>
      </c>
      <c r="K15" s="1039">
        <f>SUM(K6:K14)</f>
        <v>0</v>
      </c>
      <c r="L15" s="60">
        <f t="shared" si="1"/>
        <v>0</v>
      </c>
    </row>
    <row r="16" spans="1:12">
      <c r="A16" s="132" t="s">
        <v>442</v>
      </c>
      <c r="B16" s="129"/>
      <c r="C16" s="54"/>
      <c r="D16" s="710"/>
      <c r="E16" s="710"/>
      <c r="F16" s="1041"/>
      <c r="G16" s="1041"/>
      <c r="H16" s="1041"/>
      <c r="I16" s="1041"/>
      <c r="J16" s="1041"/>
      <c r="K16" s="1041"/>
      <c r="L16" s="60">
        <f t="shared" si="1"/>
        <v>0</v>
      </c>
    </row>
    <row r="17" spans="1:16">
      <c r="A17" s="132" t="s">
        <v>406</v>
      </c>
      <c r="B17" s="129"/>
      <c r="C17" s="82"/>
      <c r="D17" s="258"/>
      <c r="E17" s="258"/>
      <c r="F17" s="1041"/>
      <c r="G17" s="1041"/>
      <c r="H17" s="1041"/>
      <c r="I17" s="1041"/>
      <c r="J17" s="1041"/>
      <c r="K17" s="1041"/>
      <c r="L17" s="60">
        <f>SUM(G17:K17)</f>
        <v>0</v>
      </c>
    </row>
    <row r="18" spans="1:16" s="12" customFormat="1">
      <c r="A18" s="138" t="s">
        <v>443</v>
      </c>
      <c r="B18" s="129"/>
      <c r="C18" s="54"/>
      <c r="D18" s="710"/>
      <c r="E18" s="710"/>
      <c r="F18" s="1039">
        <f>SUM(F15:F17)</f>
        <v>0</v>
      </c>
      <c r="G18" s="1039">
        <f t="shared" ref="G18:H18" si="3">SUM(G15:G17)</f>
        <v>0</v>
      </c>
      <c r="H18" s="1039">
        <f t="shared" si="3"/>
        <v>0</v>
      </c>
      <c r="I18" s="1039">
        <f>SUM(I15:I17)</f>
        <v>0</v>
      </c>
      <c r="J18" s="1039">
        <f>SUM(J15:J17)</f>
        <v>0</v>
      </c>
      <c r="K18" s="1039">
        <f>SUM(K15:K17)</f>
        <v>0</v>
      </c>
      <c r="L18" s="60">
        <f t="shared" si="1"/>
        <v>0</v>
      </c>
    </row>
    <row r="19" spans="1:16">
      <c r="A19" s="850"/>
      <c r="B19" s="65"/>
      <c r="C19" s="54"/>
      <c r="D19" s="54"/>
      <c r="E19" s="54"/>
      <c r="F19" s="1014"/>
      <c r="G19" s="1014"/>
      <c r="H19" s="1014"/>
      <c r="I19" s="1014"/>
      <c r="J19" s="1014"/>
      <c r="K19" s="1014"/>
      <c r="L19" s="1014"/>
    </row>
    <row r="20" spans="1:16">
      <c r="A20" s="260" t="s">
        <v>862</v>
      </c>
      <c r="B20" s="128"/>
      <c r="C20" s="710"/>
      <c r="D20" s="710"/>
      <c r="E20" s="710"/>
      <c r="F20" s="146"/>
      <c r="G20" s="146"/>
      <c r="H20" s="146"/>
      <c r="I20" s="146"/>
      <c r="J20" s="146"/>
      <c r="K20" s="146"/>
      <c r="L20" s="59">
        <f>SUM(G20:K20)</f>
        <v>0</v>
      </c>
    </row>
    <row r="21" spans="1:16">
      <c r="A21" s="128"/>
      <c r="B21" s="128"/>
      <c r="C21" s="710"/>
      <c r="D21" s="710"/>
      <c r="E21" s="710"/>
      <c r="F21" s="173"/>
      <c r="G21" s="173"/>
      <c r="H21" s="173"/>
      <c r="I21" s="173"/>
      <c r="J21" s="173"/>
      <c r="K21" s="173"/>
      <c r="L21" s="173"/>
    </row>
    <row r="22" spans="1:16">
      <c r="A22" s="688" t="s">
        <v>877</v>
      </c>
      <c r="B22" s="128"/>
      <c r="C22" s="710"/>
      <c r="D22" s="710"/>
      <c r="E22" s="710"/>
      <c r="F22" s="1041"/>
      <c r="G22" s="1041"/>
      <c r="H22" s="1041"/>
      <c r="I22" s="1041"/>
      <c r="J22" s="1041"/>
      <c r="K22" s="1041"/>
      <c r="L22" s="59">
        <f>SUM(G22:K22)</f>
        <v>0</v>
      </c>
      <c r="P22" s="1035" t="s">
        <v>135</v>
      </c>
    </row>
    <row r="23" spans="1:16">
      <c r="A23" s="45"/>
    </row>
    <row r="24" spans="1:16">
      <c r="A24" s="45"/>
    </row>
    <row r="25" spans="1:16">
      <c r="A25" s="45"/>
    </row>
    <row r="26" spans="1:16">
      <c r="A26" s="45"/>
    </row>
    <row r="27" spans="1:16">
      <c r="A27" s="45"/>
    </row>
    <row r="28" spans="1:16">
      <c r="A28" s="45"/>
    </row>
    <row r="29" spans="1:16">
      <c r="A29" s="45"/>
    </row>
    <row r="30" spans="1:16">
      <c r="A30" s="45"/>
    </row>
    <row r="31" spans="1:16">
      <c r="A31" s="45"/>
    </row>
    <row r="32" spans="1:16">
      <c r="A32" s="45"/>
    </row>
    <row r="33" spans="1:1">
      <c r="A33" s="45"/>
    </row>
    <row r="34" spans="1:1">
      <c r="A34" s="45"/>
    </row>
    <row r="35" spans="1:1">
      <c r="A35" s="45"/>
    </row>
    <row r="36" spans="1:1">
      <c r="A36" s="45"/>
    </row>
    <row r="37" spans="1:1">
      <c r="A37" s="45"/>
    </row>
    <row r="38" spans="1:1">
      <c r="A38" s="45"/>
    </row>
    <row r="39" spans="1:1">
      <c r="A39" s="45"/>
    </row>
    <row r="40" spans="1:1">
      <c r="A40" s="45"/>
    </row>
    <row r="41" spans="1:1">
      <c r="A41" s="45"/>
    </row>
    <row r="42" spans="1:1">
      <c r="A42" s="45"/>
    </row>
    <row r="43" spans="1:1">
      <c r="A43" s="45"/>
    </row>
    <row r="44" spans="1:1">
      <c r="A44" s="45"/>
    </row>
    <row r="45" spans="1:1">
      <c r="A45" s="45"/>
    </row>
    <row r="46" spans="1:1">
      <c r="A46" s="45"/>
    </row>
    <row r="47" spans="1:1">
      <c r="A47" s="45"/>
    </row>
    <row r="48" spans="1:1">
      <c r="A48" s="45"/>
    </row>
    <row r="49" spans="1:1">
      <c r="A49" s="45"/>
    </row>
    <row r="50" spans="1:1">
      <c r="A50" s="45"/>
    </row>
    <row r="51" spans="1:1">
      <c r="A51" s="45"/>
    </row>
    <row r="52" spans="1:1">
      <c r="A52" s="45"/>
    </row>
    <row r="53" spans="1:1">
      <c r="A53" s="45"/>
    </row>
    <row r="54" spans="1:1">
      <c r="A54" s="45"/>
    </row>
    <row r="55" spans="1:1">
      <c r="A55" s="45"/>
    </row>
    <row r="56" spans="1:1">
      <c r="A56" s="45"/>
    </row>
    <row r="57" spans="1:1">
      <c r="A57" s="45"/>
    </row>
    <row r="58" spans="1:1">
      <c r="A58" s="45"/>
    </row>
    <row r="59" spans="1:1">
      <c r="A59" s="45"/>
    </row>
    <row r="60" spans="1:1">
      <c r="A60" s="45"/>
    </row>
    <row r="61" spans="1:1">
      <c r="A61" s="45"/>
    </row>
    <row r="62" spans="1:1">
      <c r="A62" s="45"/>
    </row>
    <row r="63" spans="1:1">
      <c r="A63" s="45"/>
    </row>
  </sheetData>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33.xml><?xml version="1.0" encoding="utf-8"?>
<worksheet xmlns="http://schemas.openxmlformats.org/spreadsheetml/2006/main" xmlns:r="http://schemas.openxmlformats.org/officeDocument/2006/relationships">
  <sheetPr>
    <tabColor rgb="FFCC3300"/>
  </sheetPr>
  <dimension ref="A1:M145"/>
  <sheetViews>
    <sheetView zoomScale="70" zoomScaleNormal="70" zoomScaleSheetLayoutView="86" workbookViewId="0">
      <selection activeCell="N36" sqref="N36"/>
    </sheetView>
  </sheetViews>
  <sheetFormatPr defaultRowHeight="12.75"/>
  <cols>
    <col min="1" max="1" width="68.75" style="710" bestFit="1" customWidth="1"/>
    <col min="2" max="2" width="61.5" style="961" customWidth="1"/>
    <col min="3" max="5" width="2.125" style="710" customWidth="1"/>
    <col min="6" max="12" width="7.375" style="710" customWidth="1"/>
    <col min="13" max="16384" width="9" style="710"/>
  </cols>
  <sheetData>
    <row r="1" spans="1:12" ht="15">
      <c r="A1" s="8" t="s">
        <v>1174</v>
      </c>
    </row>
    <row r="2" spans="1:12" ht="15">
      <c r="A2" s="8" t="str">
        <f>Cover!D13</f>
        <v>[DNO]</v>
      </c>
      <c r="E2" s="1280"/>
    </row>
    <row r="3" spans="1:12" ht="15">
      <c r="A3" s="8">
        <f>Cover!D15</f>
        <v>2012</v>
      </c>
      <c r="B3" s="1278"/>
      <c r="C3" s="69"/>
      <c r="D3" s="69"/>
      <c r="E3" s="37"/>
    </row>
    <row r="4" spans="1:12" ht="12.75" customHeight="1">
      <c r="B4" s="1278"/>
      <c r="C4" s="69"/>
      <c r="D4" s="69"/>
      <c r="E4" s="69"/>
      <c r="F4" s="3">
        <v>2010</v>
      </c>
      <c r="G4" s="3">
        <v>2011</v>
      </c>
      <c r="H4" s="3">
        <v>2012</v>
      </c>
      <c r="I4" s="3">
        <v>2013</v>
      </c>
      <c r="J4" s="3">
        <v>2014</v>
      </c>
      <c r="K4" s="3">
        <v>2015</v>
      </c>
      <c r="L4" s="176" t="s">
        <v>1</v>
      </c>
    </row>
    <row r="5" spans="1:12" ht="12.75" customHeight="1">
      <c r="A5" s="8" t="s">
        <v>1265</v>
      </c>
      <c r="B5" s="8"/>
      <c r="F5" s="3" t="s">
        <v>0</v>
      </c>
      <c r="G5" s="261"/>
      <c r="H5" s="9"/>
      <c r="I5" s="9" t="s">
        <v>1</v>
      </c>
      <c r="J5" s="9"/>
      <c r="K5" s="262"/>
      <c r="L5" s="74" t="s">
        <v>4</v>
      </c>
    </row>
    <row r="6" spans="1:12" ht="12.75" customHeight="1">
      <c r="A6" s="687" t="s">
        <v>58</v>
      </c>
      <c r="B6" s="1084"/>
      <c r="E6" s="237"/>
      <c r="F6" s="1041"/>
      <c r="G6" s="1041"/>
      <c r="H6" s="1041"/>
      <c r="I6" s="1041"/>
      <c r="J6" s="1041"/>
      <c r="K6" s="1041"/>
      <c r="L6" s="60">
        <f>SUM(G6:K6)</f>
        <v>0</v>
      </c>
    </row>
    <row r="7" spans="1:12" ht="12.75" customHeight="1">
      <c r="A7" s="687" t="s">
        <v>59</v>
      </c>
      <c r="B7" s="1084"/>
      <c r="E7" s="237"/>
      <c r="F7" s="1041"/>
      <c r="G7" s="1041"/>
      <c r="H7" s="1041"/>
      <c r="I7" s="1041"/>
      <c r="J7" s="1041"/>
      <c r="K7" s="1041"/>
      <c r="L7" s="60">
        <f t="shared" ref="L7:L18" si="0">SUM(G7:K7)</f>
        <v>0</v>
      </c>
    </row>
    <row r="8" spans="1:12" ht="12.75" customHeight="1">
      <c r="A8" s="687" t="s">
        <v>60</v>
      </c>
      <c r="B8" s="1084"/>
      <c r="E8" s="237"/>
      <c r="F8" s="1041"/>
      <c r="G8" s="1041"/>
      <c r="H8" s="1041"/>
      <c r="I8" s="1041"/>
      <c r="J8" s="1041"/>
      <c r="K8" s="1041"/>
      <c r="L8" s="60">
        <f t="shared" si="0"/>
        <v>0</v>
      </c>
    </row>
    <row r="9" spans="1:12" s="73" customFormat="1" ht="12.75" customHeight="1">
      <c r="A9" s="687" t="s">
        <v>61</v>
      </c>
      <c r="B9" s="1084"/>
      <c r="C9" s="710"/>
      <c r="D9" s="710"/>
      <c r="E9" s="237"/>
      <c r="F9" s="1041"/>
      <c r="G9" s="1041"/>
      <c r="H9" s="1041"/>
      <c r="I9" s="1041"/>
      <c r="J9" s="1041"/>
      <c r="K9" s="1041"/>
      <c r="L9" s="60">
        <f t="shared" si="0"/>
        <v>0</v>
      </c>
    </row>
    <row r="10" spans="1:12" ht="12.75" customHeight="1">
      <c r="A10" s="687" t="s">
        <v>62</v>
      </c>
      <c r="B10" s="1084"/>
      <c r="E10" s="237"/>
      <c r="F10" s="1041"/>
      <c r="G10" s="1041"/>
      <c r="H10" s="1041"/>
      <c r="I10" s="1041"/>
      <c r="J10" s="1041"/>
      <c r="K10" s="1041"/>
      <c r="L10" s="60">
        <f t="shared" si="0"/>
        <v>0</v>
      </c>
    </row>
    <row r="11" spans="1:12" ht="12.75" customHeight="1">
      <c r="A11" s="687" t="s">
        <v>63</v>
      </c>
      <c r="B11" s="1084"/>
      <c r="E11" s="237"/>
      <c r="F11" s="1041"/>
      <c r="G11" s="1041"/>
      <c r="H11" s="1041"/>
      <c r="I11" s="1041"/>
      <c r="J11" s="1041"/>
      <c r="K11" s="1041"/>
      <c r="L11" s="60">
        <f>SUM(G11:K11)</f>
        <v>0</v>
      </c>
    </row>
    <row r="12" spans="1:12" ht="12.75" customHeight="1">
      <c r="A12" s="687" t="s">
        <v>64</v>
      </c>
      <c r="B12" s="1084"/>
      <c r="E12" s="237"/>
      <c r="F12" s="1041"/>
      <c r="G12" s="1041"/>
      <c r="H12" s="1041"/>
      <c r="I12" s="1041"/>
      <c r="J12" s="1041"/>
      <c r="K12" s="1041"/>
      <c r="L12" s="60">
        <f t="shared" si="0"/>
        <v>0</v>
      </c>
    </row>
    <row r="13" spans="1:12" ht="12.75" customHeight="1">
      <c r="A13" s="687" t="s">
        <v>65</v>
      </c>
      <c r="B13" s="1084"/>
      <c r="E13" s="237"/>
      <c r="F13" s="1041"/>
      <c r="G13" s="1041"/>
      <c r="H13" s="1041"/>
      <c r="I13" s="1041"/>
      <c r="J13" s="1041"/>
      <c r="K13" s="1041"/>
      <c r="L13" s="60">
        <f t="shared" si="0"/>
        <v>0</v>
      </c>
    </row>
    <row r="14" spans="1:12" ht="12.75" customHeight="1">
      <c r="A14" s="687" t="s">
        <v>66</v>
      </c>
      <c r="B14" s="1084"/>
      <c r="E14" s="237"/>
      <c r="F14" s="1041"/>
      <c r="G14" s="1041"/>
      <c r="H14" s="1041"/>
      <c r="I14" s="1041"/>
      <c r="J14" s="1041"/>
      <c r="K14" s="1041"/>
      <c r="L14" s="60">
        <f t="shared" si="0"/>
        <v>0</v>
      </c>
    </row>
    <row r="15" spans="1:12" s="128" customFormat="1" ht="12.75" customHeight="1">
      <c r="A15" s="138" t="s">
        <v>441</v>
      </c>
      <c r="B15" s="1084"/>
      <c r="C15" s="258"/>
      <c r="D15" s="258"/>
      <c r="E15" s="98"/>
      <c r="F15" s="1039">
        <f>SUM(F6:F14)</f>
        <v>0</v>
      </c>
      <c r="G15" s="1039">
        <f t="shared" ref="G15:J15" si="1">SUM(G6:G14)</f>
        <v>0</v>
      </c>
      <c r="H15" s="1039">
        <f t="shared" si="1"/>
        <v>0</v>
      </c>
      <c r="I15" s="1039">
        <f t="shared" si="1"/>
        <v>0</v>
      </c>
      <c r="J15" s="1039">
        <f t="shared" si="1"/>
        <v>0</v>
      </c>
      <c r="K15" s="1039">
        <f>SUM(K6:K14)</f>
        <v>0</v>
      </c>
      <c r="L15" s="60">
        <f t="shared" si="0"/>
        <v>0</v>
      </c>
    </row>
    <row r="16" spans="1:12" ht="12.75" customHeight="1">
      <c r="A16" s="132" t="s">
        <v>442</v>
      </c>
      <c r="B16" s="1084"/>
      <c r="E16" s="106"/>
      <c r="F16" s="1041"/>
      <c r="G16" s="1041"/>
      <c r="H16" s="1041"/>
      <c r="I16" s="1041"/>
      <c r="J16" s="1041"/>
      <c r="K16" s="1041"/>
      <c r="L16" s="60">
        <f t="shared" si="0"/>
        <v>0</v>
      </c>
    </row>
    <row r="17" spans="1:13" ht="12.75" customHeight="1">
      <c r="A17" s="132" t="s">
        <v>406</v>
      </c>
      <c r="B17" s="1084"/>
      <c r="C17" s="258"/>
      <c r="D17" s="258"/>
      <c r="E17" s="98"/>
      <c r="F17" s="1041"/>
      <c r="G17" s="1041"/>
      <c r="H17" s="1041"/>
      <c r="I17" s="1041"/>
      <c r="J17" s="1041"/>
      <c r="K17" s="1041"/>
      <c r="L17" s="60">
        <f>SUM(G17:K17)</f>
        <v>0</v>
      </c>
    </row>
    <row r="18" spans="1:13" ht="12.75" customHeight="1">
      <c r="A18" s="138" t="s">
        <v>443</v>
      </c>
      <c r="B18" s="1084"/>
      <c r="E18" s="106"/>
      <c r="F18" s="1039">
        <f t="shared" ref="F18:K18" si="2">SUM(F15:F17)</f>
        <v>0</v>
      </c>
      <c r="G18" s="1039">
        <f>SUM(G15:G17)</f>
        <v>0</v>
      </c>
      <c r="H18" s="1039">
        <f t="shared" si="2"/>
        <v>0</v>
      </c>
      <c r="I18" s="1039">
        <f t="shared" si="2"/>
        <v>0</v>
      </c>
      <c r="J18" s="1039">
        <f>SUM(J15:J17)</f>
        <v>0</v>
      </c>
      <c r="K18" s="1039">
        <f t="shared" si="2"/>
        <v>0</v>
      </c>
      <c r="L18" s="60">
        <f t="shared" si="0"/>
        <v>0</v>
      </c>
    </row>
    <row r="19" spans="1:13" s="73" customFormat="1" ht="12.75" customHeight="1">
      <c r="A19" s="81"/>
      <c r="B19" s="1084"/>
      <c r="E19" s="106"/>
      <c r="F19" s="106"/>
      <c r="G19" s="106"/>
      <c r="H19" s="106"/>
      <c r="I19" s="106"/>
      <c r="J19" s="106"/>
      <c r="K19" s="106"/>
      <c r="L19" s="251"/>
    </row>
    <row r="20" spans="1:13" s="73" customFormat="1" ht="12.75" customHeight="1">
      <c r="A20" s="246" t="s">
        <v>861</v>
      </c>
      <c r="B20" s="1084"/>
      <c r="E20" s="106"/>
      <c r="F20" s="1508" t="str">
        <f>IF(ABS(F18-(F28+F38+F42))&gt;0.1,"error","OK")</f>
        <v>OK</v>
      </c>
      <c r="G20" s="1508" t="str">
        <f t="shared" ref="G20:K20" si="3">IF(ABS(G18-(G28+G38+G42))&gt;0.1,"error","OK")</f>
        <v>OK</v>
      </c>
      <c r="H20" s="1508" t="str">
        <f t="shared" si="3"/>
        <v>OK</v>
      </c>
      <c r="I20" s="1508" t="str">
        <f t="shared" si="3"/>
        <v>OK</v>
      </c>
      <c r="J20" s="1508" t="str">
        <f t="shared" si="3"/>
        <v>OK</v>
      </c>
      <c r="K20" s="1508" t="str">
        <f t="shared" si="3"/>
        <v>OK</v>
      </c>
      <c r="L20" s="251"/>
    </row>
    <row r="21" spans="1:13" s="73" customFormat="1" ht="12.75" customHeight="1">
      <c r="A21" s="81"/>
      <c r="B21" s="1084"/>
      <c r="E21" s="106"/>
      <c r="F21" s="106"/>
      <c r="G21" s="106"/>
      <c r="H21" s="106"/>
      <c r="I21" s="106"/>
      <c r="J21" s="106"/>
      <c r="K21" s="106"/>
      <c r="L21" s="251"/>
    </row>
    <row r="22" spans="1:13" ht="12.75" customHeight="1">
      <c r="A22" s="1203" t="s">
        <v>1031</v>
      </c>
      <c r="F22" s="235">
        <f>F28+F34</f>
        <v>0</v>
      </c>
      <c r="G22" s="235">
        <f>G28+G34</f>
        <v>0</v>
      </c>
      <c r="H22" s="235">
        <f>H8+H13</f>
        <v>0</v>
      </c>
      <c r="I22" s="235">
        <f>I8+I13</f>
        <v>0</v>
      </c>
      <c r="J22" s="235">
        <f>J8+J13</f>
        <v>0</v>
      </c>
      <c r="K22" s="235">
        <f>K8+K13</f>
        <v>0</v>
      </c>
      <c r="L22" s="59">
        <f>SUM(G22:K22)</f>
        <v>0</v>
      </c>
    </row>
    <row r="23" spans="1:13" ht="12.75" customHeight="1">
      <c r="A23" s="52" t="s">
        <v>1264</v>
      </c>
      <c r="F23" s="235">
        <f>F28+F35</f>
        <v>0</v>
      </c>
      <c r="G23" s="235">
        <f>G28+G35</f>
        <v>0</v>
      </c>
      <c r="H23" s="235">
        <f>H8+H14</f>
        <v>0</v>
      </c>
      <c r="I23" s="235">
        <f>I8+I14</f>
        <v>0</v>
      </c>
      <c r="J23" s="235">
        <f>J8+J14</f>
        <v>0</v>
      </c>
      <c r="K23" s="235">
        <f>K8+K14</f>
        <v>0</v>
      </c>
      <c r="L23" s="59">
        <f>SUM(G23:K23)</f>
        <v>0</v>
      </c>
    </row>
    <row r="24" spans="1:13" s="73" customFormat="1" ht="12.75" customHeight="1">
      <c r="A24" s="76"/>
      <c r="B24" s="1277"/>
      <c r="F24" s="236"/>
      <c r="G24" s="236"/>
      <c r="H24" s="236"/>
      <c r="I24" s="236"/>
      <c r="J24" s="236"/>
      <c r="K24" s="236"/>
      <c r="L24" s="236"/>
    </row>
    <row r="25" spans="1:13" ht="12.75" customHeight="1">
      <c r="A25" s="66" t="s">
        <v>214</v>
      </c>
      <c r="F25" s="58"/>
      <c r="G25" s="58"/>
      <c r="H25" s="58"/>
      <c r="I25" s="58"/>
      <c r="J25" s="58"/>
      <c r="K25" s="58"/>
      <c r="L25" s="58"/>
    </row>
    <row r="26" spans="1:13" ht="12.75" customHeight="1">
      <c r="A26" s="26" t="s">
        <v>1032</v>
      </c>
      <c r="F26" s="234"/>
      <c r="G26" s="234"/>
      <c r="H26" s="234"/>
      <c r="I26" s="234"/>
      <c r="J26" s="234"/>
      <c r="K26" s="234"/>
      <c r="L26" s="1192">
        <f>SUM(G26:K26)</f>
        <v>0</v>
      </c>
    </row>
    <row r="27" spans="1:13" ht="12.75" customHeight="1">
      <c r="A27" s="26" t="s">
        <v>1033</v>
      </c>
      <c r="F27" s="234"/>
      <c r="G27" s="234"/>
      <c r="H27" s="234"/>
      <c r="I27" s="234"/>
      <c r="J27" s="234"/>
      <c r="K27" s="234"/>
      <c r="L27" s="1192">
        <f>SUM(G27:K27)</f>
        <v>0</v>
      </c>
    </row>
    <row r="28" spans="1:13" ht="12.75" customHeight="1">
      <c r="A28" s="1203" t="s">
        <v>1034</v>
      </c>
      <c r="F28" s="235">
        <f>SUM(F26:F27)</f>
        <v>0</v>
      </c>
      <c r="G28" s="235">
        <f t="shared" ref="G28:K28" si="4">SUM(G26:G27)</f>
        <v>0</v>
      </c>
      <c r="H28" s="235">
        <f>SUM(H26:H27)</f>
        <v>0</v>
      </c>
      <c r="I28" s="235">
        <f t="shared" si="4"/>
        <v>0</v>
      </c>
      <c r="J28" s="235">
        <f>SUM(J26:J27)</f>
        <v>0</v>
      </c>
      <c r="K28" s="235">
        <f t="shared" si="4"/>
        <v>0</v>
      </c>
      <c r="L28" s="1192">
        <f>SUM(G28:K28)</f>
        <v>0</v>
      </c>
    </row>
    <row r="29" spans="1:13" ht="12.75" customHeight="1">
      <c r="A29" s="26" t="s">
        <v>1035</v>
      </c>
      <c r="F29" s="234"/>
      <c r="G29" s="234"/>
      <c r="H29" s="234"/>
      <c r="I29" s="234"/>
      <c r="J29" s="234"/>
      <c r="K29" s="234"/>
      <c r="L29" s="1192">
        <f>SUM(G29:K29)</f>
        <v>0</v>
      </c>
    </row>
    <row r="30" spans="1:13" s="1280" customFormat="1" ht="12.75" customHeight="1">
      <c r="A30" s="26"/>
      <c r="B30" s="961"/>
      <c r="C30" s="961"/>
      <c r="D30" s="961"/>
      <c r="E30" s="961"/>
      <c r="F30" s="961"/>
      <c r="G30" s="961"/>
      <c r="H30" s="961"/>
      <c r="I30" s="961"/>
      <c r="J30" s="961"/>
      <c r="K30" s="961"/>
      <c r="L30" s="961"/>
      <c r="M30" s="961"/>
    </row>
    <row r="31" spans="1:13" ht="12.75" customHeight="1">
      <c r="A31" s="1201" t="s">
        <v>313</v>
      </c>
      <c r="B31" s="834"/>
      <c r="C31" s="128"/>
      <c r="D31" s="128"/>
      <c r="E31" s="128"/>
      <c r="F31" s="103" t="str">
        <f>IF((F28-(0.2*F29))&gt;0.1,"Err","OK")</f>
        <v>OK</v>
      </c>
      <c r="G31" s="103" t="str">
        <f t="shared" ref="G31:K31" si="5">IF((G28-(0.2*G29))&gt;0.1,"Err","OK")</f>
        <v>OK</v>
      </c>
      <c r="H31" s="103" t="str">
        <f t="shared" si="5"/>
        <v>OK</v>
      </c>
      <c r="I31" s="103" t="str">
        <f t="shared" si="5"/>
        <v>OK</v>
      </c>
      <c r="J31" s="103" t="str">
        <f t="shared" si="5"/>
        <v>OK</v>
      </c>
      <c r="K31" s="103" t="str">
        <f t="shared" si="5"/>
        <v>OK</v>
      </c>
      <c r="L31" s="187"/>
    </row>
    <row r="32" spans="1:13" ht="12.75" customHeight="1">
      <c r="A32" s="76"/>
      <c r="F32" s="58"/>
      <c r="G32" s="58"/>
      <c r="H32" s="58"/>
      <c r="I32" s="58"/>
      <c r="J32" s="58"/>
      <c r="K32" s="58"/>
      <c r="L32" s="58"/>
    </row>
    <row r="33" spans="1:13" ht="12.75" customHeight="1">
      <c r="A33" s="66" t="s">
        <v>218</v>
      </c>
      <c r="F33" s="58"/>
      <c r="G33" s="58"/>
      <c r="H33" s="58"/>
      <c r="I33" s="58"/>
      <c r="J33" s="58"/>
      <c r="K33" s="58"/>
      <c r="L33" s="58"/>
    </row>
    <row r="34" spans="1:13" ht="12.75" customHeight="1">
      <c r="A34" s="1203" t="s">
        <v>1036</v>
      </c>
      <c r="F34" s="235">
        <f>F46+F57+F68+F79+F90+F101+F112+F123+F134+F145</f>
        <v>0</v>
      </c>
      <c r="G34" s="235">
        <f t="shared" ref="G34:L34" si="6">G46+G57+G68+G79+G90+G101+G112+G123+G134+G145</f>
        <v>0</v>
      </c>
      <c r="H34" s="235">
        <f t="shared" si="6"/>
        <v>0</v>
      </c>
      <c r="I34" s="235">
        <f t="shared" si="6"/>
        <v>0</v>
      </c>
      <c r="J34" s="235">
        <f t="shared" si="6"/>
        <v>0</v>
      </c>
      <c r="K34" s="235">
        <f t="shared" si="6"/>
        <v>0</v>
      </c>
      <c r="L34" s="235">
        <f t="shared" si="6"/>
        <v>0</v>
      </c>
    </row>
    <row r="35" spans="1:13" ht="12.75" customHeight="1">
      <c r="A35" s="1203" t="s">
        <v>1037</v>
      </c>
      <c r="F35" s="235">
        <f>F43+F54+F65+F76+F87+F98+F109+F120+F131+F142</f>
        <v>0</v>
      </c>
      <c r="G35" s="235">
        <f>G43+G54+G65+G76+G87+G98+G109+G120+G131+G142</f>
        <v>0</v>
      </c>
      <c r="H35" s="235">
        <f t="shared" ref="H35:L35" si="7">H43+H54+H65+H76+H87+H98+H109+H120+H131+H142</f>
        <v>0</v>
      </c>
      <c r="I35" s="235">
        <f t="shared" si="7"/>
        <v>0</v>
      </c>
      <c r="J35" s="235">
        <f t="shared" si="7"/>
        <v>0</v>
      </c>
      <c r="K35" s="235">
        <f t="shared" si="7"/>
        <v>0</v>
      </c>
      <c r="L35" s="235">
        <f t="shared" si="7"/>
        <v>0</v>
      </c>
    </row>
    <row r="36" spans="1:13" ht="12.75" customHeight="1">
      <c r="A36" s="76"/>
      <c r="F36" s="236"/>
      <c r="G36" s="236"/>
      <c r="H36" s="236"/>
      <c r="I36" s="236"/>
      <c r="J36" s="236"/>
      <c r="K36" s="236"/>
      <c r="L36" s="236"/>
      <c r="M36" s="73"/>
    </row>
    <row r="37" spans="1:13" s="53" customFormat="1" ht="12.75" customHeight="1">
      <c r="A37" s="99" t="s">
        <v>212</v>
      </c>
      <c r="B37" s="249" t="s">
        <v>1146</v>
      </c>
      <c r="C37" s="76"/>
      <c r="D37" s="76"/>
      <c r="E37" s="98"/>
      <c r="F37" s="98"/>
      <c r="G37" s="98"/>
      <c r="H37" s="98"/>
      <c r="I37" s="98"/>
      <c r="J37" s="98"/>
      <c r="K37" s="98"/>
      <c r="L37" s="251"/>
    </row>
    <row r="38" spans="1:13" ht="12.75" customHeight="1">
      <c r="A38" s="26" t="s">
        <v>1038</v>
      </c>
      <c r="B38" s="1279" t="s">
        <v>1137</v>
      </c>
      <c r="F38" s="234"/>
      <c r="G38" s="234"/>
      <c r="H38" s="234"/>
      <c r="I38" s="234"/>
      <c r="J38" s="234"/>
      <c r="K38" s="234"/>
      <c r="L38" s="59">
        <f t="shared" ref="L38:L45" si="8">SUM(G38:K38)</f>
        <v>0</v>
      </c>
    </row>
    <row r="39" spans="1:13" ht="12.75" customHeight="1">
      <c r="A39" s="38" t="s">
        <v>1039</v>
      </c>
      <c r="B39" s="220" t="s">
        <v>1138</v>
      </c>
      <c r="F39" s="234"/>
      <c r="G39" s="234"/>
      <c r="H39" s="234"/>
      <c r="I39" s="234"/>
      <c r="J39" s="234"/>
      <c r="K39" s="234"/>
      <c r="L39" s="59">
        <f>SUM(G39:K39)</f>
        <v>0</v>
      </c>
    </row>
    <row r="40" spans="1:13" ht="12.75" customHeight="1">
      <c r="A40" s="1202" t="s">
        <v>1040</v>
      </c>
      <c r="B40" s="1042" t="s">
        <v>1139</v>
      </c>
      <c r="F40" s="235">
        <f>F38-F39</f>
        <v>0</v>
      </c>
      <c r="G40" s="235">
        <f t="shared" ref="G40:K40" si="9">G38-G39</f>
        <v>0</v>
      </c>
      <c r="H40" s="235">
        <f t="shared" si="9"/>
        <v>0</v>
      </c>
      <c r="I40" s="235">
        <f t="shared" si="9"/>
        <v>0</v>
      </c>
      <c r="J40" s="235">
        <f t="shared" si="9"/>
        <v>0</v>
      </c>
      <c r="K40" s="235">
        <f t="shared" si="9"/>
        <v>0</v>
      </c>
      <c r="L40" s="59">
        <f t="shared" si="8"/>
        <v>0</v>
      </c>
    </row>
    <row r="41" spans="1:13" ht="12.75" customHeight="1">
      <c r="A41" s="38" t="s">
        <v>1041</v>
      </c>
      <c r="B41" s="1042" t="s">
        <v>1140</v>
      </c>
      <c r="F41" s="234"/>
      <c r="G41" s="234"/>
      <c r="H41" s="234"/>
      <c r="I41" s="234"/>
      <c r="J41" s="234"/>
      <c r="K41" s="234"/>
      <c r="L41" s="59">
        <f>SUM(G41:K41)</f>
        <v>0</v>
      </c>
    </row>
    <row r="42" spans="1:13" ht="12.75" customHeight="1">
      <c r="A42" s="38" t="s">
        <v>1042</v>
      </c>
      <c r="B42" s="1042" t="s">
        <v>1141</v>
      </c>
      <c r="F42" s="234"/>
      <c r="G42" s="234"/>
      <c r="H42" s="234"/>
      <c r="I42" s="234"/>
      <c r="J42" s="234"/>
      <c r="K42" s="234"/>
      <c r="L42" s="59">
        <f t="shared" si="8"/>
        <v>0</v>
      </c>
    </row>
    <row r="43" spans="1:13" ht="12.75" customHeight="1">
      <c r="A43" s="38" t="s">
        <v>1043</v>
      </c>
      <c r="B43" s="1042" t="s">
        <v>1142</v>
      </c>
      <c r="F43" s="235">
        <f>F40-F41-F42</f>
        <v>0</v>
      </c>
      <c r="G43" s="235">
        <f t="shared" ref="G43:K43" si="10">G40-G41-G42</f>
        <v>0</v>
      </c>
      <c r="H43" s="235">
        <f t="shared" si="10"/>
        <v>0</v>
      </c>
      <c r="I43" s="235">
        <f t="shared" si="10"/>
        <v>0</v>
      </c>
      <c r="J43" s="235">
        <f t="shared" si="10"/>
        <v>0</v>
      </c>
      <c r="K43" s="235">
        <f t="shared" si="10"/>
        <v>0</v>
      </c>
      <c r="L43" s="59">
        <f t="shared" si="8"/>
        <v>0</v>
      </c>
    </row>
    <row r="44" spans="1:13" ht="12.75" customHeight="1">
      <c r="A44" s="38" t="s">
        <v>1044</v>
      </c>
      <c r="B44" s="220" t="s">
        <v>1143</v>
      </c>
      <c r="F44" s="234"/>
      <c r="G44" s="234"/>
      <c r="H44" s="234"/>
      <c r="I44" s="234"/>
      <c r="J44" s="234"/>
      <c r="K44" s="234"/>
      <c r="L44" s="59">
        <f>SUM(G44:K44)</f>
        <v>0</v>
      </c>
    </row>
    <row r="45" spans="1:13" ht="12.75" customHeight="1">
      <c r="A45" s="38" t="s">
        <v>1045</v>
      </c>
      <c r="B45" s="220"/>
      <c r="F45" s="234"/>
      <c r="G45" s="234"/>
      <c r="H45" s="234"/>
      <c r="I45" s="234"/>
      <c r="J45" s="234"/>
      <c r="K45" s="234"/>
      <c r="L45" s="59">
        <f t="shared" si="8"/>
        <v>0</v>
      </c>
    </row>
    <row r="46" spans="1:13" ht="12.75" customHeight="1">
      <c r="A46" s="38" t="s">
        <v>1046</v>
      </c>
      <c r="B46" s="220" t="s">
        <v>1144</v>
      </c>
      <c r="F46" s="235">
        <f>F43-F44-F45</f>
        <v>0</v>
      </c>
      <c r="G46" s="235">
        <f t="shared" ref="G46:K46" si="11">G43-G44-G45</f>
        <v>0</v>
      </c>
      <c r="H46" s="235">
        <f t="shared" si="11"/>
        <v>0</v>
      </c>
      <c r="I46" s="235">
        <f t="shared" si="11"/>
        <v>0</v>
      </c>
      <c r="J46" s="235">
        <f t="shared" si="11"/>
        <v>0</v>
      </c>
      <c r="K46" s="235">
        <f t="shared" si="11"/>
        <v>0</v>
      </c>
      <c r="L46" s="59">
        <f>SUM(G46:K46)</f>
        <v>0</v>
      </c>
    </row>
    <row r="47" spans="1:13" ht="12.75" customHeight="1">
      <c r="K47" s="1035"/>
    </row>
    <row r="48" spans="1:13" s="53" customFormat="1" ht="12.75" customHeight="1">
      <c r="A48" s="99" t="s">
        <v>213</v>
      </c>
      <c r="B48" s="249" t="s">
        <v>1146</v>
      </c>
      <c r="C48" s="76"/>
      <c r="D48" s="76"/>
      <c r="E48" s="98"/>
      <c r="F48" s="98"/>
      <c r="G48" s="98"/>
      <c r="H48" s="98"/>
      <c r="I48" s="98"/>
      <c r="J48" s="98"/>
      <c r="K48" s="98"/>
      <c r="L48" s="251"/>
    </row>
    <row r="49" spans="1:12" ht="12.75" customHeight="1">
      <c r="A49" s="26" t="s">
        <v>1038</v>
      </c>
      <c r="B49" s="1279" t="s">
        <v>1137</v>
      </c>
      <c r="F49" s="234"/>
      <c r="G49" s="234"/>
      <c r="H49" s="234"/>
      <c r="I49" s="234"/>
      <c r="J49" s="234"/>
      <c r="K49" s="234"/>
      <c r="L49" s="1192">
        <f>SUM(G49:K49)</f>
        <v>0</v>
      </c>
    </row>
    <row r="50" spans="1:12" ht="12.75" customHeight="1">
      <c r="A50" s="38" t="s">
        <v>1039</v>
      </c>
      <c r="B50" s="220" t="s">
        <v>1138</v>
      </c>
      <c r="F50" s="234"/>
      <c r="G50" s="234"/>
      <c r="H50" s="234"/>
      <c r="I50" s="234"/>
      <c r="J50" s="234"/>
      <c r="K50" s="234"/>
      <c r="L50" s="1192">
        <f t="shared" ref="L50:L56" si="12">SUM(G50:K50)</f>
        <v>0</v>
      </c>
    </row>
    <row r="51" spans="1:12" ht="12.75" customHeight="1">
      <c r="A51" s="1202" t="s">
        <v>1040</v>
      </c>
      <c r="B51" s="1042" t="s">
        <v>1139</v>
      </c>
      <c r="F51" s="235">
        <f t="shared" ref="F51:K51" si="13">F49-F50</f>
        <v>0</v>
      </c>
      <c r="G51" s="235">
        <f>G49-G50</f>
        <v>0</v>
      </c>
      <c r="H51" s="235">
        <f t="shared" si="13"/>
        <v>0</v>
      </c>
      <c r="I51" s="235">
        <f t="shared" si="13"/>
        <v>0</v>
      </c>
      <c r="J51" s="235">
        <f t="shared" si="13"/>
        <v>0</v>
      </c>
      <c r="K51" s="235">
        <f t="shared" si="13"/>
        <v>0</v>
      </c>
      <c r="L51" s="1192">
        <f t="shared" si="12"/>
        <v>0</v>
      </c>
    </row>
    <row r="52" spans="1:12" ht="12.75" customHeight="1">
      <c r="A52" s="38" t="s">
        <v>1041</v>
      </c>
      <c r="B52" s="1042" t="s">
        <v>1140</v>
      </c>
      <c r="F52" s="234"/>
      <c r="G52" s="234"/>
      <c r="H52" s="234"/>
      <c r="I52" s="234"/>
      <c r="J52" s="234"/>
      <c r="K52" s="234"/>
      <c r="L52" s="1192">
        <f>SUM(G52:K52)</f>
        <v>0</v>
      </c>
    </row>
    <row r="53" spans="1:12" ht="12.75" customHeight="1">
      <c r="A53" s="38" t="s">
        <v>1042</v>
      </c>
      <c r="B53" s="1042" t="s">
        <v>1141</v>
      </c>
      <c r="F53" s="234"/>
      <c r="G53" s="234"/>
      <c r="H53" s="234"/>
      <c r="I53" s="234"/>
      <c r="J53" s="234"/>
      <c r="K53" s="234"/>
      <c r="L53" s="1192">
        <f t="shared" si="12"/>
        <v>0</v>
      </c>
    </row>
    <row r="54" spans="1:12" ht="12.75" customHeight="1">
      <c r="A54" s="38" t="s">
        <v>1043</v>
      </c>
      <c r="B54" s="1042" t="s">
        <v>1142</v>
      </c>
      <c r="F54" s="235">
        <f t="shared" ref="F54:K54" si="14">F51-F52-F53</f>
        <v>0</v>
      </c>
      <c r="G54" s="235">
        <f t="shared" si="14"/>
        <v>0</v>
      </c>
      <c r="H54" s="235">
        <f t="shared" si="14"/>
        <v>0</v>
      </c>
      <c r="I54" s="235">
        <f>I51-I52-I53</f>
        <v>0</v>
      </c>
      <c r="J54" s="235">
        <f t="shared" si="14"/>
        <v>0</v>
      </c>
      <c r="K54" s="235">
        <f t="shared" si="14"/>
        <v>0</v>
      </c>
      <c r="L54" s="1192">
        <f t="shared" si="12"/>
        <v>0</v>
      </c>
    </row>
    <row r="55" spans="1:12" ht="12.75" customHeight="1">
      <c r="A55" s="38" t="s">
        <v>1044</v>
      </c>
      <c r="B55" s="220" t="s">
        <v>1143</v>
      </c>
      <c r="F55" s="234"/>
      <c r="G55" s="234"/>
      <c r="H55" s="234"/>
      <c r="I55" s="234"/>
      <c r="J55" s="234"/>
      <c r="K55" s="234"/>
      <c r="L55" s="1192">
        <f>SUM(G55:K55)</f>
        <v>0</v>
      </c>
    </row>
    <row r="56" spans="1:12" ht="12.75" customHeight="1">
      <c r="A56" s="38" t="s">
        <v>1045</v>
      </c>
      <c r="B56" s="220"/>
      <c r="F56" s="234"/>
      <c r="G56" s="234"/>
      <c r="H56" s="234"/>
      <c r="I56" s="234"/>
      <c r="J56" s="234"/>
      <c r="K56" s="234"/>
      <c r="L56" s="1192">
        <f t="shared" si="12"/>
        <v>0</v>
      </c>
    </row>
    <row r="57" spans="1:12" ht="12.75" customHeight="1">
      <c r="A57" s="38" t="s">
        <v>1046</v>
      </c>
      <c r="B57" s="220" t="s">
        <v>1144</v>
      </c>
      <c r="F57" s="235">
        <f t="shared" ref="F57:I57" si="15">F54-F55-F56</f>
        <v>0</v>
      </c>
      <c r="G57" s="235">
        <f t="shared" si="15"/>
        <v>0</v>
      </c>
      <c r="H57" s="235">
        <f t="shared" si="15"/>
        <v>0</v>
      </c>
      <c r="I57" s="235">
        <f t="shared" si="15"/>
        <v>0</v>
      </c>
      <c r="J57" s="235">
        <f>J54-J55-J56</f>
        <v>0</v>
      </c>
      <c r="K57" s="235">
        <f>K54-K55-K56</f>
        <v>0</v>
      </c>
      <c r="L57" s="1192">
        <f>SUM(G57:K57)</f>
        <v>0</v>
      </c>
    </row>
    <row r="58" spans="1:12" ht="12.75" customHeight="1"/>
    <row r="59" spans="1:12" ht="12.75" customHeight="1">
      <c r="A59" s="99" t="s">
        <v>885</v>
      </c>
      <c r="B59" s="249" t="s">
        <v>1146</v>
      </c>
    </row>
    <row r="60" spans="1:12" ht="12.75" customHeight="1">
      <c r="A60" s="26" t="s">
        <v>1038</v>
      </c>
      <c r="B60" s="1279" t="s">
        <v>1137</v>
      </c>
      <c r="C60" s="1035"/>
      <c r="D60" s="1035"/>
      <c r="E60" s="1035"/>
      <c r="F60" s="234"/>
      <c r="G60" s="234"/>
      <c r="H60" s="234"/>
      <c r="I60" s="234"/>
      <c r="J60" s="234"/>
      <c r="K60" s="234"/>
      <c r="L60" s="59">
        <f t="shared" ref="L60:L67" si="16">SUM(G60:K60)</f>
        <v>0</v>
      </c>
    </row>
    <row r="61" spans="1:12" ht="12.75" customHeight="1">
      <c r="A61" s="38" t="s">
        <v>1039</v>
      </c>
      <c r="B61" s="220" t="s">
        <v>1138</v>
      </c>
      <c r="C61" s="1035"/>
      <c r="D61" s="1035"/>
      <c r="E61" s="1035"/>
      <c r="F61" s="234"/>
      <c r="G61" s="234"/>
      <c r="H61" s="234"/>
      <c r="I61" s="234"/>
      <c r="J61" s="234"/>
      <c r="K61" s="234"/>
      <c r="L61" s="59">
        <f t="shared" si="16"/>
        <v>0</v>
      </c>
    </row>
    <row r="62" spans="1:12" ht="12.75" customHeight="1">
      <c r="A62" s="1202" t="s">
        <v>1040</v>
      </c>
      <c r="B62" s="1042" t="s">
        <v>1139</v>
      </c>
      <c r="C62" s="1035"/>
      <c r="D62" s="1035"/>
      <c r="E62" s="1035"/>
      <c r="F62" s="235">
        <f>F60-F61</f>
        <v>0</v>
      </c>
      <c r="G62" s="235">
        <f t="shared" ref="G62:K62" si="17">G60-G61</f>
        <v>0</v>
      </c>
      <c r="H62" s="235">
        <f t="shared" si="17"/>
        <v>0</v>
      </c>
      <c r="I62" s="235">
        <f t="shared" si="17"/>
        <v>0</v>
      </c>
      <c r="J62" s="235">
        <f t="shared" si="17"/>
        <v>0</v>
      </c>
      <c r="K62" s="235">
        <f t="shared" si="17"/>
        <v>0</v>
      </c>
      <c r="L62" s="59">
        <f>SUM(G62:K62)</f>
        <v>0</v>
      </c>
    </row>
    <row r="63" spans="1:12" ht="12.75" customHeight="1">
      <c r="A63" s="38" t="s">
        <v>1041</v>
      </c>
      <c r="B63" s="1042" t="s">
        <v>1140</v>
      </c>
      <c r="C63" s="1035"/>
      <c r="D63" s="1035"/>
      <c r="E63" s="1035"/>
      <c r="F63" s="234"/>
      <c r="G63" s="234"/>
      <c r="H63" s="234"/>
      <c r="I63" s="234"/>
      <c r="J63" s="234"/>
      <c r="K63" s="234"/>
      <c r="L63" s="59">
        <f t="shared" si="16"/>
        <v>0</v>
      </c>
    </row>
    <row r="64" spans="1:12" ht="12.75" customHeight="1">
      <c r="A64" s="38" t="s">
        <v>1042</v>
      </c>
      <c r="B64" s="1042" t="s">
        <v>1141</v>
      </c>
      <c r="C64" s="1035"/>
      <c r="D64" s="1035"/>
      <c r="E64" s="1035"/>
      <c r="F64" s="234"/>
      <c r="G64" s="234"/>
      <c r="H64" s="234"/>
      <c r="I64" s="234"/>
      <c r="J64" s="234"/>
      <c r="K64" s="234"/>
      <c r="L64" s="59">
        <f>SUM(G64:K64)</f>
        <v>0</v>
      </c>
    </row>
    <row r="65" spans="1:12" ht="12.75" customHeight="1">
      <c r="A65" s="38" t="s">
        <v>1043</v>
      </c>
      <c r="B65" s="1042" t="s">
        <v>1142</v>
      </c>
      <c r="C65" s="1035"/>
      <c r="D65" s="1035"/>
      <c r="E65" s="1035"/>
      <c r="F65" s="235">
        <f t="shared" ref="F65:K65" si="18">F62-F63-F64</f>
        <v>0</v>
      </c>
      <c r="G65" s="235">
        <f t="shared" si="18"/>
        <v>0</v>
      </c>
      <c r="H65" s="235">
        <f>H62-H63-H64</f>
        <v>0</v>
      </c>
      <c r="I65" s="235">
        <f t="shared" si="18"/>
        <v>0</v>
      </c>
      <c r="J65" s="235">
        <f t="shared" si="18"/>
        <v>0</v>
      </c>
      <c r="K65" s="235">
        <f t="shared" si="18"/>
        <v>0</v>
      </c>
      <c r="L65" s="59">
        <f>SUM(G65:K65)</f>
        <v>0</v>
      </c>
    </row>
    <row r="66" spans="1:12" ht="12.75" customHeight="1">
      <c r="A66" s="38" t="s">
        <v>1044</v>
      </c>
      <c r="B66" s="220" t="s">
        <v>1143</v>
      </c>
      <c r="C66" s="1035"/>
      <c r="D66" s="1035"/>
      <c r="E66" s="1035"/>
      <c r="F66" s="234"/>
      <c r="G66" s="234"/>
      <c r="H66" s="234"/>
      <c r="I66" s="234"/>
      <c r="J66" s="234"/>
      <c r="K66" s="234"/>
      <c r="L66" s="59">
        <f>SUM(G66:K66)</f>
        <v>0</v>
      </c>
    </row>
    <row r="67" spans="1:12" ht="12.75" customHeight="1">
      <c r="A67" s="38" t="s">
        <v>1045</v>
      </c>
      <c r="B67" s="220"/>
      <c r="C67" s="1035"/>
      <c r="D67" s="1035"/>
      <c r="E67" s="1035"/>
      <c r="F67" s="234"/>
      <c r="G67" s="234"/>
      <c r="H67" s="234"/>
      <c r="I67" s="234"/>
      <c r="J67" s="234"/>
      <c r="K67" s="234"/>
      <c r="L67" s="59">
        <f t="shared" si="16"/>
        <v>0</v>
      </c>
    </row>
    <row r="68" spans="1:12" ht="12.75" customHeight="1">
      <c r="A68" s="38" t="s">
        <v>1046</v>
      </c>
      <c r="B68" s="220" t="s">
        <v>1144</v>
      </c>
      <c r="C68" s="1035"/>
      <c r="D68" s="1035"/>
      <c r="E68" s="1035"/>
      <c r="F68" s="235">
        <f t="shared" ref="F68:K68" si="19">F65-F66-F67</f>
        <v>0</v>
      </c>
      <c r="G68" s="235">
        <f t="shared" si="19"/>
        <v>0</v>
      </c>
      <c r="H68" s="235">
        <f t="shared" si="19"/>
        <v>0</v>
      </c>
      <c r="I68" s="235">
        <f>I65-I66-I67</f>
        <v>0</v>
      </c>
      <c r="J68" s="235">
        <f>J65-J66-J67</f>
        <v>0</v>
      </c>
      <c r="K68" s="235">
        <f t="shared" si="19"/>
        <v>0</v>
      </c>
      <c r="L68" s="59">
        <f>SUM(G68:K68)</f>
        <v>0</v>
      </c>
    </row>
    <row r="69" spans="1:12" ht="12.75" customHeight="1"/>
    <row r="70" spans="1:12" ht="12.75" customHeight="1">
      <c r="A70" s="99" t="s">
        <v>1677</v>
      </c>
      <c r="B70" s="249" t="s">
        <v>1146</v>
      </c>
      <c r="C70" s="76"/>
      <c r="D70" s="76"/>
      <c r="E70" s="98"/>
      <c r="F70" s="98"/>
      <c r="G70" s="98"/>
      <c r="H70" s="98"/>
      <c r="I70" s="98"/>
      <c r="J70" s="98"/>
      <c r="K70" s="98"/>
      <c r="L70" s="251"/>
    </row>
    <row r="71" spans="1:12" ht="12.75" customHeight="1">
      <c r="A71" s="26" t="s">
        <v>1038</v>
      </c>
      <c r="B71" s="1279" t="s">
        <v>1137</v>
      </c>
      <c r="C71" s="1280"/>
      <c r="D71" s="1280"/>
      <c r="E71" s="1280"/>
      <c r="F71" s="234"/>
      <c r="G71" s="234"/>
      <c r="H71" s="234"/>
      <c r="I71" s="234"/>
      <c r="J71" s="234"/>
      <c r="K71" s="234"/>
      <c r="L71" s="59">
        <f t="shared" ref="L71" si="20">SUM(G71:K71)</f>
        <v>0</v>
      </c>
    </row>
    <row r="72" spans="1:12" ht="12.75" customHeight="1">
      <c r="A72" s="38" t="s">
        <v>1039</v>
      </c>
      <c r="B72" s="220" t="s">
        <v>1138</v>
      </c>
      <c r="C72" s="1280"/>
      <c r="D72" s="1280"/>
      <c r="E72" s="1280"/>
      <c r="F72" s="234"/>
      <c r="G72" s="234"/>
      <c r="H72" s="234"/>
      <c r="I72" s="234"/>
      <c r="J72" s="234"/>
      <c r="K72" s="234"/>
      <c r="L72" s="59">
        <f>SUM(G72:K72)</f>
        <v>0</v>
      </c>
    </row>
    <row r="73" spans="1:12" ht="12.75" customHeight="1">
      <c r="A73" s="1202" t="s">
        <v>1040</v>
      </c>
      <c r="B73" s="1042" t="s">
        <v>1139</v>
      </c>
      <c r="C73" s="1280"/>
      <c r="D73" s="1280"/>
      <c r="E73" s="1280"/>
      <c r="F73" s="235">
        <f>F71-F72</f>
        <v>0</v>
      </c>
      <c r="G73" s="235">
        <f t="shared" ref="G73:K73" si="21">G71-G72</f>
        <v>0</v>
      </c>
      <c r="H73" s="235">
        <f t="shared" si="21"/>
        <v>0</v>
      </c>
      <c r="I73" s="235">
        <f t="shared" si="21"/>
        <v>0</v>
      </c>
      <c r="J73" s="235">
        <f t="shared" si="21"/>
        <v>0</v>
      </c>
      <c r="K73" s="235">
        <f t="shared" si="21"/>
        <v>0</v>
      </c>
      <c r="L73" s="59">
        <f t="shared" ref="L73" si="22">SUM(G73:K73)</f>
        <v>0</v>
      </c>
    </row>
    <row r="74" spans="1:12" ht="12.75" customHeight="1">
      <c r="A74" s="38" t="s">
        <v>1041</v>
      </c>
      <c r="B74" s="1042" t="s">
        <v>1140</v>
      </c>
      <c r="C74" s="1280"/>
      <c r="D74" s="1280"/>
      <c r="E74" s="1280"/>
      <c r="F74" s="234"/>
      <c r="G74" s="234"/>
      <c r="H74" s="234"/>
      <c r="I74" s="234"/>
      <c r="J74" s="234"/>
      <c r="K74" s="234"/>
      <c r="L74" s="59">
        <f>SUM(G74:K74)</f>
        <v>0</v>
      </c>
    </row>
    <row r="75" spans="1:12" ht="12.75" customHeight="1">
      <c r="A75" s="38" t="s">
        <v>1042</v>
      </c>
      <c r="B75" s="1042" t="s">
        <v>1141</v>
      </c>
      <c r="C75" s="1280"/>
      <c r="D75" s="1280"/>
      <c r="E75" s="1280"/>
      <c r="F75" s="234"/>
      <c r="G75" s="234"/>
      <c r="H75" s="234"/>
      <c r="I75" s="234"/>
      <c r="J75" s="234"/>
      <c r="K75" s="234"/>
      <c r="L75" s="59">
        <f t="shared" ref="L75:L76" si="23">SUM(G75:K75)</f>
        <v>0</v>
      </c>
    </row>
    <row r="76" spans="1:12" ht="12.75" customHeight="1">
      <c r="A76" s="38" t="s">
        <v>1043</v>
      </c>
      <c r="B76" s="1042" t="s">
        <v>1142</v>
      </c>
      <c r="C76" s="1280"/>
      <c r="D76" s="1280"/>
      <c r="E76" s="1280"/>
      <c r="F76" s="235">
        <f>F73-F74-F75</f>
        <v>0</v>
      </c>
      <c r="G76" s="235">
        <f t="shared" ref="G76:K76" si="24">G73-G74-G75</f>
        <v>0</v>
      </c>
      <c r="H76" s="235">
        <f t="shared" si="24"/>
        <v>0</v>
      </c>
      <c r="I76" s="235">
        <f t="shared" si="24"/>
        <v>0</v>
      </c>
      <c r="J76" s="235">
        <f t="shared" si="24"/>
        <v>0</v>
      </c>
      <c r="K76" s="235">
        <f t="shared" si="24"/>
        <v>0</v>
      </c>
      <c r="L76" s="59">
        <f t="shared" si="23"/>
        <v>0</v>
      </c>
    </row>
    <row r="77" spans="1:12" ht="12.75" customHeight="1">
      <c r="A77" s="38" t="s">
        <v>1044</v>
      </c>
      <c r="B77" s="220" t="s">
        <v>1143</v>
      </c>
      <c r="C77" s="1280"/>
      <c r="D77" s="1280"/>
      <c r="E77" s="1280"/>
      <c r="F77" s="234"/>
      <c r="G77" s="234"/>
      <c r="H77" s="234"/>
      <c r="I77" s="234"/>
      <c r="J77" s="234"/>
      <c r="K77" s="234"/>
      <c r="L77" s="59">
        <f>SUM(G77:K77)</f>
        <v>0</v>
      </c>
    </row>
    <row r="78" spans="1:12" ht="12.75" customHeight="1">
      <c r="A78" s="38" t="s">
        <v>1045</v>
      </c>
      <c r="B78" s="220"/>
      <c r="C78" s="1280"/>
      <c r="D78" s="1280"/>
      <c r="E78" s="1280"/>
      <c r="F78" s="234"/>
      <c r="G78" s="234"/>
      <c r="H78" s="234"/>
      <c r="I78" s="234"/>
      <c r="J78" s="234"/>
      <c r="K78" s="234"/>
      <c r="L78" s="59">
        <f t="shared" ref="L78" si="25">SUM(G78:K78)</f>
        <v>0</v>
      </c>
    </row>
    <row r="79" spans="1:12" ht="12.75" customHeight="1">
      <c r="A79" s="38" t="s">
        <v>1046</v>
      </c>
      <c r="B79" s="220" t="s">
        <v>1144</v>
      </c>
      <c r="C79" s="1280"/>
      <c r="D79" s="1280"/>
      <c r="E79" s="1280"/>
      <c r="F79" s="235">
        <f>F76-F77-F78</f>
        <v>0</v>
      </c>
      <c r="G79" s="235">
        <f t="shared" ref="G79:K79" si="26">G76-G77-G78</f>
        <v>0</v>
      </c>
      <c r="H79" s="235">
        <f t="shared" si="26"/>
        <v>0</v>
      </c>
      <c r="I79" s="235">
        <f t="shared" si="26"/>
        <v>0</v>
      </c>
      <c r="J79" s="235">
        <f t="shared" si="26"/>
        <v>0</v>
      </c>
      <c r="K79" s="235">
        <f t="shared" si="26"/>
        <v>0</v>
      </c>
      <c r="L79" s="59">
        <f>SUM(G79:K79)</f>
        <v>0</v>
      </c>
    </row>
    <row r="80" spans="1:12" ht="12.75" customHeight="1">
      <c r="A80" s="1280"/>
      <c r="C80" s="1280"/>
      <c r="D80" s="1280"/>
      <c r="E80" s="1280"/>
      <c r="F80" s="1280"/>
      <c r="G80" s="1280"/>
      <c r="H80" s="1280"/>
      <c r="I80" s="1280"/>
      <c r="J80" s="1280"/>
      <c r="K80" s="1280"/>
      <c r="L80" s="1280"/>
    </row>
    <row r="81" spans="1:12" ht="12.75" customHeight="1">
      <c r="A81" s="99" t="s">
        <v>1678</v>
      </c>
      <c r="B81" s="249" t="s">
        <v>1146</v>
      </c>
      <c r="C81" s="76"/>
      <c r="D81" s="76"/>
      <c r="E81" s="98"/>
      <c r="F81" s="98"/>
      <c r="G81" s="98"/>
      <c r="H81" s="98"/>
      <c r="I81" s="98"/>
      <c r="J81" s="98"/>
      <c r="K81" s="98"/>
      <c r="L81" s="251"/>
    </row>
    <row r="82" spans="1:12" ht="12.75" customHeight="1">
      <c r="A82" s="26" t="s">
        <v>1038</v>
      </c>
      <c r="B82" s="1279" t="s">
        <v>1137</v>
      </c>
      <c r="C82" s="1280"/>
      <c r="D82" s="1280"/>
      <c r="E82" s="1280"/>
      <c r="F82" s="234"/>
      <c r="G82" s="234"/>
      <c r="H82" s="234"/>
      <c r="I82" s="234"/>
      <c r="J82" s="234"/>
      <c r="K82" s="234"/>
      <c r="L82" s="1192">
        <f>SUM(G82:K82)</f>
        <v>0</v>
      </c>
    </row>
    <row r="83" spans="1:12" ht="12.75" customHeight="1">
      <c r="A83" s="38" t="s">
        <v>1039</v>
      </c>
      <c r="B83" s="220" t="s">
        <v>1138</v>
      </c>
      <c r="C83" s="1280"/>
      <c r="D83" s="1280"/>
      <c r="E83" s="1280"/>
      <c r="F83" s="234"/>
      <c r="G83" s="234"/>
      <c r="H83" s="234"/>
      <c r="I83" s="234"/>
      <c r="J83" s="234"/>
      <c r="K83" s="234"/>
      <c r="L83" s="1192">
        <f t="shared" ref="L83:L84" si="27">SUM(G83:K83)</f>
        <v>0</v>
      </c>
    </row>
    <row r="84" spans="1:12" ht="12.75" customHeight="1">
      <c r="A84" s="1202" t="s">
        <v>1040</v>
      </c>
      <c r="B84" s="1042" t="s">
        <v>1139</v>
      </c>
      <c r="C84" s="1280"/>
      <c r="D84" s="1280"/>
      <c r="E84" s="1280"/>
      <c r="F84" s="235">
        <f t="shared" ref="F84" si="28">F82-F83</f>
        <v>0</v>
      </c>
      <c r="G84" s="235">
        <f>G82-G83</f>
        <v>0</v>
      </c>
      <c r="H84" s="235">
        <f t="shared" ref="H84:K84" si="29">H82-H83</f>
        <v>0</v>
      </c>
      <c r="I84" s="235">
        <f t="shared" si="29"/>
        <v>0</v>
      </c>
      <c r="J84" s="235">
        <f t="shared" si="29"/>
        <v>0</v>
      </c>
      <c r="K84" s="235">
        <f t="shared" si="29"/>
        <v>0</v>
      </c>
      <c r="L84" s="1192">
        <f t="shared" si="27"/>
        <v>0</v>
      </c>
    </row>
    <row r="85" spans="1:12" ht="12.75" customHeight="1">
      <c r="A85" s="38" t="s">
        <v>1041</v>
      </c>
      <c r="B85" s="1042" t="s">
        <v>1140</v>
      </c>
      <c r="C85" s="1280"/>
      <c r="D85" s="1280"/>
      <c r="E85" s="1280"/>
      <c r="F85" s="234"/>
      <c r="G85" s="234"/>
      <c r="H85" s="234"/>
      <c r="I85" s="234"/>
      <c r="J85" s="234"/>
      <c r="K85" s="234"/>
      <c r="L85" s="1192">
        <f>SUM(G85:K85)</f>
        <v>0</v>
      </c>
    </row>
    <row r="86" spans="1:12" ht="12.75" customHeight="1">
      <c r="A86" s="38" t="s">
        <v>1042</v>
      </c>
      <c r="B86" s="1042" t="s">
        <v>1141</v>
      </c>
      <c r="C86" s="1280"/>
      <c r="D86" s="1280"/>
      <c r="E86" s="1280"/>
      <c r="F86" s="234"/>
      <c r="G86" s="234"/>
      <c r="H86" s="234"/>
      <c r="I86" s="234"/>
      <c r="J86" s="234"/>
      <c r="K86" s="234"/>
      <c r="L86" s="1192">
        <f t="shared" ref="L86:L87" si="30">SUM(G86:K86)</f>
        <v>0</v>
      </c>
    </row>
    <row r="87" spans="1:12" ht="12.75" customHeight="1">
      <c r="A87" s="38" t="s">
        <v>1043</v>
      </c>
      <c r="B87" s="1042" t="s">
        <v>1142</v>
      </c>
      <c r="C87" s="1280"/>
      <c r="D87" s="1280"/>
      <c r="E87" s="1280"/>
      <c r="F87" s="235">
        <f t="shared" ref="F87:H87" si="31">F84-F85-F86</f>
        <v>0</v>
      </c>
      <c r="G87" s="235">
        <f t="shared" si="31"/>
        <v>0</v>
      </c>
      <c r="H87" s="235">
        <f t="shared" si="31"/>
        <v>0</v>
      </c>
      <c r="I87" s="235">
        <f>I84-I85-I86</f>
        <v>0</v>
      </c>
      <c r="J87" s="235">
        <f t="shared" ref="J87:K87" si="32">J84-J85-J86</f>
        <v>0</v>
      </c>
      <c r="K87" s="235">
        <f t="shared" si="32"/>
        <v>0</v>
      </c>
      <c r="L87" s="1192">
        <f t="shared" si="30"/>
        <v>0</v>
      </c>
    </row>
    <row r="88" spans="1:12" ht="12.75" customHeight="1">
      <c r="A88" s="38" t="s">
        <v>1044</v>
      </c>
      <c r="B88" s="220" t="s">
        <v>1143</v>
      </c>
      <c r="C88" s="1280"/>
      <c r="D88" s="1280"/>
      <c r="E88" s="1280"/>
      <c r="F88" s="234"/>
      <c r="G88" s="234"/>
      <c r="H88" s="234"/>
      <c r="I88" s="234"/>
      <c r="J88" s="234"/>
      <c r="K88" s="234"/>
      <c r="L88" s="1192">
        <f>SUM(G88:K88)</f>
        <v>0</v>
      </c>
    </row>
    <row r="89" spans="1:12" ht="12.75" customHeight="1">
      <c r="A89" s="38" t="s">
        <v>1045</v>
      </c>
      <c r="B89" s="220"/>
      <c r="C89" s="1280"/>
      <c r="D89" s="1280"/>
      <c r="E89" s="1280"/>
      <c r="F89" s="234"/>
      <c r="G89" s="234"/>
      <c r="H89" s="234"/>
      <c r="I89" s="234"/>
      <c r="J89" s="234"/>
      <c r="K89" s="234"/>
      <c r="L89" s="1192">
        <f t="shared" ref="L89" si="33">SUM(G89:K89)</f>
        <v>0</v>
      </c>
    </row>
    <row r="90" spans="1:12" ht="12.75" customHeight="1">
      <c r="A90" s="38" t="s">
        <v>1046</v>
      </c>
      <c r="B90" s="220" t="s">
        <v>1144</v>
      </c>
      <c r="C90" s="1280"/>
      <c r="D90" s="1280"/>
      <c r="E90" s="1280"/>
      <c r="F90" s="235">
        <f t="shared" ref="F90:I90" si="34">F87-F88-F89</f>
        <v>0</v>
      </c>
      <c r="G90" s="235">
        <f t="shared" si="34"/>
        <v>0</v>
      </c>
      <c r="H90" s="235">
        <f t="shared" si="34"/>
        <v>0</v>
      </c>
      <c r="I90" s="235">
        <f t="shared" si="34"/>
        <v>0</v>
      </c>
      <c r="J90" s="235">
        <f>J87-J88-J89</f>
        <v>0</v>
      </c>
      <c r="K90" s="235">
        <f>K87-K88-K89</f>
        <v>0</v>
      </c>
      <c r="L90" s="1192">
        <f>SUM(G90:K90)</f>
        <v>0</v>
      </c>
    </row>
    <row r="91" spans="1:12" ht="12.75" customHeight="1">
      <c r="A91" s="1280"/>
      <c r="C91" s="1280"/>
      <c r="D91" s="1280"/>
      <c r="E91" s="1280"/>
      <c r="F91" s="1280"/>
      <c r="G91" s="1280"/>
      <c r="H91" s="1280"/>
      <c r="I91" s="1280"/>
      <c r="J91" s="1280"/>
      <c r="K91" s="1280"/>
      <c r="L91" s="1280"/>
    </row>
    <row r="92" spans="1:12" ht="12.75" customHeight="1">
      <c r="A92" s="99" t="s">
        <v>1679</v>
      </c>
      <c r="B92" s="249" t="s">
        <v>1146</v>
      </c>
      <c r="C92" s="1280"/>
      <c r="D92" s="1280"/>
      <c r="E92" s="1280"/>
      <c r="F92" s="1280"/>
      <c r="G92" s="1280"/>
      <c r="H92" s="1280"/>
      <c r="I92" s="1280"/>
      <c r="J92" s="1280"/>
      <c r="K92" s="1280"/>
      <c r="L92" s="1280"/>
    </row>
    <row r="93" spans="1:12" ht="12.75" customHeight="1">
      <c r="A93" s="26" t="s">
        <v>1038</v>
      </c>
      <c r="B93" s="1279" t="s">
        <v>1137</v>
      </c>
      <c r="C93" s="1280"/>
      <c r="D93" s="1280"/>
      <c r="E93" s="1280"/>
      <c r="F93" s="234"/>
      <c r="G93" s="234"/>
      <c r="H93" s="234"/>
      <c r="I93" s="234"/>
      <c r="J93" s="234"/>
      <c r="K93" s="234"/>
      <c r="L93" s="59">
        <f t="shared" ref="L93:L94" si="35">SUM(G93:K93)</f>
        <v>0</v>
      </c>
    </row>
    <row r="94" spans="1:12" ht="12.75" customHeight="1">
      <c r="A94" s="38" t="s">
        <v>1039</v>
      </c>
      <c r="B94" s="220" t="s">
        <v>1138</v>
      </c>
      <c r="C94" s="1280"/>
      <c r="D94" s="1280"/>
      <c r="E94" s="1280"/>
      <c r="F94" s="234"/>
      <c r="G94" s="234"/>
      <c r="H94" s="234"/>
      <c r="I94" s="234"/>
      <c r="J94" s="234"/>
      <c r="K94" s="234"/>
      <c r="L94" s="59">
        <f t="shared" si="35"/>
        <v>0</v>
      </c>
    </row>
    <row r="95" spans="1:12" ht="12.75" customHeight="1">
      <c r="A95" s="1202" t="s">
        <v>1040</v>
      </c>
      <c r="B95" s="1042" t="s">
        <v>1139</v>
      </c>
      <c r="C95" s="1280"/>
      <c r="D95" s="1280"/>
      <c r="E95" s="1280"/>
      <c r="F95" s="235">
        <f>F93-F94</f>
        <v>0</v>
      </c>
      <c r="G95" s="235">
        <f t="shared" ref="G95:K95" si="36">G93-G94</f>
        <v>0</v>
      </c>
      <c r="H95" s="235">
        <f t="shared" si="36"/>
        <v>0</v>
      </c>
      <c r="I95" s="235">
        <f t="shared" si="36"/>
        <v>0</v>
      </c>
      <c r="J95" s="235">
        <f t="shared" si="36"/>
        <v>0</v>
      </c>
      <c r="K95" s="235">
        <f t="shared" si="36"/>
        <v>0</v>
      </c>
      <c r="L95" s="59">
        <f>SUM(G95:K95)</f>
        <v>0</v>
      </c>
    </row>
    <row r="96" spans="1:12" ht="12.75" customHeight="1">
      <c r="A96" s="38" t="s">
        <v>1041</v>
      </c>
      <c r="B96" s="1042" t="s">
        <v>1140</v>
      </c>
      <c r="C96" s="1280"/>
      <c r="D96" s="1280"/>
      <c r="E96" s="1280"/>
      <c r="F96" s="234"/>
      <c r="G96" s="234"/>
      <c r="H96" s="234"/>
      <c r="I96" s="234"/>
      <c r="J96" s="234"/>
      <c r="K96" s="234"/>
      <c r="L96" s="59">
        <f t="shared" ref="L96" si="37">SUM(G96:K96)</f>
        <v>0</v>
      </c>
    </row>
    <row r="97" spans="1:12" ht="12.75" customHeight="1">
      <c r="A97" s="38" t="s">
        <v>1042</v>
      </c>
      <c r="B97" s="1042" t="s">
        <v>1141</v>
      </c>
      <c r="C97" s="1280"/>
      <c r="D97" s="1280"/>
      <c r="E97" s="1280"/>
      <c r="F97" s="234"/>
      <c r="G97" s="234"/>
      <c r="H97" s="234"/>
      <c r="I97" s="234"/>
      <c r="J97" s="234"/>
      <c r="K97" s="234"/>
      <c r="L97" s="59">
        <f>SUM(G97:K97)</f>
        <v>0</v>
      </c>
    </row>
    <row r="98" spans="1:12" ht="12.75" customHeight="1">
      <c r="A98" s="38" t="s">
        <v>1043</v>
      </c>
      <c r="B98" s="1042" t="s">
        <v>1142</v>
      </c>
      <c r="C98" s="1280"/>
      <c r="D98" s="1280"/>
      <c r="E98" s="1280"/>
      <c r="F98" s="235">
        <f t="shared" ref="F98:G98" si="38">F95-F96-F97</f>
        <v>0</v>
      </c>
      <c r="G98" s="235">
        <f t="shared" si="38"/>
        <v>0</v>
      </c>
      <c r="H98" s="235">
        <f>H95-H96-H97</f>
        <v>0</v>
      </c>
      <c r="I98" s="235">
        <f t="shared" ref="I98:K98" si="39">I95-I96-I97</f>
        <v>0</v>
      </c>
      <c r="J98" s="235">
        <f t="shared" si="39"/>
        <v>0</v>
      </c>
      <c r="K98" s="235">
        <f t="shared" si="39"/>
        <v>0</v>
      </c>
      <c r="L98" s="59">
        <f>SUM(G98:K98)</f>
        <v>0</v>
      </c>
    </row>
    <row r="99" spans="1:12" ht="12.75" customHeight="1">
      <c r="A99" s="38" t="s">
        <v>1044</v>
      </c>
      <c r="B99" s="220" t="s">
        <v>1143</v>
      </c>
      <c r="C99" s="1280"/>
      <c r="D99" s="1280"/>
      <c r="E99" s="1280"/>
      <c r="F99" s="234"/>
      <c r="G99" s="234"/>
      <c r="H99" s="234"/>
      <c r="I99" s="234"/>
      <c r="J99" s="234"/>
      <c r="K99" s="234"/>
      <c r="L99" s="59">
        <f>SUM(G99:K99)</f>
        <v>0</v>
      </c>
    </row>
    <row r="100" spans="1:12" ht="12.75" customHeight="1">
      <c r="A100" s="38" t="s">
        <v>1045</v>
      </c>
      <c r="B100" s="220"/>
      <c r="C100" s="1280"/>
      <c r="D100" s="1280"/>
      <c r="E100" s="1280"/>
      <c r="F100" s="234"/>
      <c r="G100" s="234"/>
      <c r="H100" s="234"/>
      <c r="I100" s="234"/>
      <c r="J100" s="234"/>
      <c r="K100" s="234"/>
      <c r="L100" s="59">
        <f t="shared" ref="L100" si="40">SUM(G100:K100)</f>
        <v>0</v>
      </c>
    </row>
    <row r="101" spans="1:12" ht="12.75" customHeight="1">
      <c r="A101" s="38" t="s">
        <v>1046</v>
      </c>
      <c r="B101" s="220" t="s">
        <v>1144</v>
      </c>
      <c r="C101" s="1280"/>
      <c r="D101" s="1280"/>
      <c r="E101" s="1280"/>
      <c r="F101" s="235">
        <f t="shared" ref="F101:H101" si="41">F98-F99-F100</f>
        <v>0</v>
      </c>
      <c r="G101" s="235">
        <f t="shared" si="41"/>
        <v>0</v>
      </c>
      <c r="H101" s="235">
        <f t="shared" si="41"/>
        <v>0</v>
      </c>
      <c r="I101" s="235">
        <f>I98-I99-I100</f>
        <v>0</v>
      </c>
      <c r="J101" s="235">
        <f>J98-J99-J100</f>
        <v>0</v>
      </c>
      <c r="K101" s="235">
        <f t="shared" ref="K101" si="42">K98-K99-K100</f>
        <v>0</v>
      </c>
      <c r="L101" s="59">
        <f>SUM(G101:K101)</f>
        <v>0</v>
      </c>
    </row>
    <row r="102" spans="1:12" ht="12.75" customHeight="1"/>
    <row r="103" spans="1:12" ht="12.75" customHeight="1">
      <c r="A103" s="99" t="s">
        <v>1680</v>
      </c>
      <c r="B103" s="249" t="s">
        <v>1146</v>
      </c>
      <c r="C103" s="76"/>
      <c r="D103" s="76"/>
      <c r="E103" s="98"/>
      <c r="F103" s="98"/>
      <c r="G103" s="98"/>
      <c r="H103" s="98"/>
      <c r="I103" s="98"/>
      <c r="J103" s="98"/>
      <c r="K103" s="98"/>
      <c r="L103" s="251"/>
    </row>
    <row r="104" spans="1:12" ht="12.75" customHeight="1">
      <c r="A104" s="26" t="s">
        <v>1038</v>
      </c>
      <c r="B104" s="1279" t="s">
        <v>1137</v>
      </c>
      <c r="C104" s="1280"/>
      <c r="D104" s="1280"/>
      <c r="E104" s="1280"/>
      <c r="F104" s="234"/>
      <c r="G104" s="234"/>
      <c r="H104" s="234"/>
      <c r="I104" s="234"/>
      <c r="J104" s="234"/>
      <c r="K104" s="234"/>
      <c r="L104" s="59">
        <f t="shared" ref="L104" si="43">SUM(G104:K104)</f>
        <v>0</v>
      </c>
    </row>
    <row r="105" spans="1:12" ht="12.75" customHeight="1">
      <c r="A105" s="38" t="s">
        <v>1039</v>
      </c>
      <c r="B105" s="220" t="s">
        <v>1138</v>
      </c>
      <c r="C105" s="1280"/>
      <c r="D105" s="1280"/>
      <c r="E105" s="1280"/>
      <c r="F105" s="234"/>
      <c r="G105" s="234"/>
      <c r="H105" s="234"/>
      <c r="I105" s="234"/>
      <c r="J105" s="234"/>
      <c r="K105" s="234"/>
      <c r="L105" s="59">
        <f>SUM(G105:K105)</f>
        <v>0</v>
      </c>
    </row>
    <row r="106" spans="1:12">
      <c r="A106" s="1202" t="s">
        <v>1040</v>
      </c>
      <c r="B106" s="1042" t="s">
        <v>1139</v>
      </c>
      <c r="C106" s="1280"/>
      <c r="D106" s="1280"/>
      <c r="E106" s="1280"/>
      <c r="F106" s="235">
        <f>F104-F105</f>
        <v>0</v>
      </c>
      <c r="G106" s="235">
        <f t="shared" ref="G106:K106" si="44">G104-G105</f>
        <v>0</v>
      </c>
      <c r="H106" s="235">
        <f t="shared" si="44"/>
        <v>0</v>
      </c>
      <c r="I106" s="235">
        <f t="shared" si="44"/>
        <v>0</v>
      </c>
      <c r="J106" s="235">
        <f t="shared" si="44"/>
        <v>0</v>
      </c>
      <c r="K106" s="235">
        <f t="shared" si="44"/>
        <v>0</v>
      </c>
      <c r="L106" s="59">
        <f t="shared" ref="L106" si="45">SUM(G106:K106)</f>
        <v>0</v>
      </c>
    </row>
    <row r="107" spans="1:12">
      <c r="A107" s="38" t="s">
        <v>1041</v>
      </c>
      <c r="B107" s="1042" t="s">
        <v>1140</v>
      </c>
      <c r="C107" s="1280"/>
      <c r="D107" s="1280"/>
      <c r="E107" s="1280"/>
      <c r="F107" s="234"/>
      <c r="G107" s="234"/>
      <c r="H107" s="234"/>
      <c r="I107" s="234"/>
      <c r="J107" s="234"/>
      <c r="K107" s="234"/>
      <c r="L107" s="59">
        <f>SUM(G107:K107)</f>
        <v>0</v>
      </c>
    </row>
    <row r="108" spans="1:12">
      <c r="A108" s="38" t="s">
        <v>1042</v>
      </c>
      <c r="B108" s="1042" t="s">
        <v>1141</v>
      </c>
      <c r="C108" s="1280"/>
      <c r="D108" s="1280"/>
      <c r="E108" s="1280"/>
      <c r="F108" s="234"/>
      <c r="G108" s="234"/>
      <c r="H108" s="234"/>
      <c r="I108" s="234"/>
      <c r="J108" s="234"/>
      <c r="K108" s="234"/>
      <c r="L108" s="59">
        <f t="shared" ref="L108:L109" si="46">SUM(G108:K108)</f>
        <v>0</v>
      </c>
    </row>
    <row r="109" spans="1:12">
      <c r="A109" s="38" t="s">
        <v>1043</v>
      </c>
      <c r="B109" s="1042" t="s">
        <v>1142</v>
      </c>
      <c r="C109" s="1280"/>
      <c r="D109" s="1280"/>
      <c r="E109" s="1280"/>
      <c r="F109" s="235">
        <f>F106-F107-F108</f>
        <v>0</v>
      </c>
      <c r="G109" s="235">
        <f t="shared" ref="G109:K109" si="47">G106-G107-G108</f>
        <v>0</v>
      </c>
      <c r="H109" s="235">
        <f t="shared" si="47"/>
        <v>0</v>
      </c>
      <c r="I109" s="235">
        <f t="shared" si="47"/>
        <v>0</v>
      </c>
      <c r="J109" s="235">
        <f t="shared" si="47"/>
        <v>0</v>
      </c>
      <c r="K109" s="235">
        <f t="shared" si="47"/>
        <v>0</v>
      </c>
      <c r="L109" s="59">
        <f t="shared" si="46"/>
        <v>0</v>
      </c>
    </row>
    <row r="110" spans="1:12">
      <c r="A110" s="38" t="s">
        <v>1044</v>
      </c>
      <c r="B110" s="220" t="s">
        <v>1143</v>
      </c>
      <c r="C110" s="1280"/>
      <c r="D110" s="1280"/>
      <c r="E110" s="1280"/>
      <c r="F110" s="234"/>
      <c r="G110" s="234"/>
      <c r="H110" s="234"/>
      <c r="I110" s="234"/>
      <c r="J110" s="234"/>
      <c r="K110" s="234"/>
      <c r="L110" s="59">
        <f>SUM(G110:K110)</f>
        <v>0</v>
      </c>
    </row>
    <row r="111" spans="1:12">
      <c r="A111" s="38" t="s">
        <v>1045</v>
      </c>
      <c r="B111" s="220"/>
      <c r="C111" s="1280"/>
      <c r="D111" s="1280"/>
      <c r="E111" s="1280"/>
      <c r="F111" s="234"/>
      <c r="G111" s="234"/>
      <c r="H111" s="234"/>
      <c r="I111" s="234"/>
      <c r="J111" s="234"/>
      <c r="K111" s="234"/>
      <c r="L111" s="59">
        <f t="shared" ref="L111" si="48">SUM(G111:K111)</f>
        <v>0</v>
      </c>
    </row>
    <row r="112" spans="1:12">
      <c r="A112" s="38" t="s">
        <v>1046</v>
      </c>
      <c r="B112" s="220" t="s">
        <v>1144</v>
      </c>
      <c r="C112" s="1280"/>
      <c r="D112" s="1280"/>
      <c r="E112" s="1280"/>
      <c r="F112" s="235">
        <f>F109-F110-F111</f>
        <v>0</v>
      </c>
      <c r="G112" s="235">
        <f t="shared" ref="G112:K112" si="49">G109-G110-G111</f>
        <v>0</v>
      </c>
      <c r="H112" s="235">
        <f t="shared" si="49"/>
        <v>0</v>
      </c>
      <c r="I112" s="235">
        <f t="shared" si="49"/>
        <v>0</v>
      </c>
      <c r="J112" s="235">
        <f t="shared" si="49"/>
        <v>0</v>
      </c>
      <c r="K112" s="235">
        <f t="shared" si="49"/>
        <v>0</v>
      </c>
      <c r="L112" s="59">
        <f>SUM(G112:K112)</f>
        <v>0</v>
      </c>
    </row>
    <row r="113" spans="1:12">
      <c r="A113" s="1280"/>
      <c r="C113" s="1280"/>
      <c r="D113" s="1280"/>
      <c r="E113" s="1280"/>
      <c r="F113" s="1280"/>
      <c r="G113" s="1280"/>
      <c r="H113" s="1280"/>
      <c r="I113" s="1280"/>
      <c r="J113" s="1280"/>
      <c r="K113" s="1280"/>
      <c r="L113" s="1280"/>
    </row>
    <row r="114" spans="1:12">
      <c r="A114" s="99" t="s">
        <v>1681</v>
      </c>
      <c r="B114" s="249" t="s">
        <v>1146</v>
      </c>
      <c r="C114" s="76"/>
      <c r="D114" s="76"/>
      <c r="E114" s="98"/>
      <c r="F114" s="98"/>
      <c r="G114" s="98"/>
      <c r="H114" s="98"/>
      <c r="I114" s="98"/>
      <c r="J114" s="98"/>
      <c r="K114" s="98"/>
      <c r="L114" s="251"/>
    </row>
    <row r="115" spans="1:12">
      <c r="A115" s="26" t="s">
        <v>1038</v>
      </c>
      <c r="B115" s="1279" t="s">
        <v>1137</v>
      </c>
      <c r="C115" s="1280"/>
      <c r="D115" s="1280"/>
      <c r="E115" s="1280"/>
      <c r="F115" s="234"/>
      <c r="G115" s="234"/>
      <c r="H115" s="234"/>
      <c r="I115" s="234"/>
      <c r="J115" s="234"/>
      <c r="K115" s="234"/>
      <c r="L115" s="1192">
        <f>SUM(G115:K115)</f>
        <v>0</v>
      </c>
    </row>
    <row r="116" spans="1:12" ht="15.75" customHeight="1">
      <c r="A116" s="38" t="s">
        <v>1039</v>
      </c>
      <c r="B116" s="220" t="s">
        <v>1138</v>
      </c>
      <c r="C116" s="1280"/>
      <c r="D116" s="1280"/>
      <c r="E116" s="1280"/>
      <c r="F116" s="234"/>
      <c r="G116" s="234"/>
      <c r="H116" s="234"/>
      <c r="I116" s="234"/>
      <c r="J116" s="234"/>
      <c r="K116" s="234"/>
      <c r="L116" s="1192">
        <f t="shared" ref="L116:L117" si="50">SUM(G116:K116)</f>
        <v>0</v>
      </c>
    </row>
    <row r="117" spans="1:12">
      <c r="A117" s="1202" t="s">
        <v>1040</v>
      </c>
      <c r="B117" s="1042" t="s">
        <v>1139</v>
      </c>
      <c r="C117" s="1280"/>
      <c r="D117" s="1280"/>
      <c r="E117" s="1280"/>
      <c r="F117" s="235">
        <f t="shared" ref="F117" si="51">F115-F116</f>
        <v>0</v>
      </c>
      <c r="G117" s="235">
        <f>G115-G116</f>
        <v>0</v>
      </c>
      <c r="H117" s="235">
        <f t="shared" ref="H117:K117" si="52">H115-H116</f>
        <v>0</v>
      </c>
      <c r="I117" s="235">
        <f t="shared" si="52"/>
        <v>0</v>
      </c>
      <c r="J117" s="235">
        <f t="shared" si="52"/>
        <v>0</v>
      </c>
      <c r="K117" s="235">
        <f t="shared" si="52"/>
        <v>0</v>
      </c>
      <c r="L117" s="1192">
        <f t="shared" si="50"/>
        <v>0</v>
      </c>
    </row>
    <row r="118" spans="1:12">
      <c r="A118" s="38" t="s">
        <v>1041</v>
      </c>
      <c r="B118" s="1042" t="s">
        <v>1140</v>
      </c>
      <c r="C118" s="1280"/>
      <c r="D118" s="1280"/>
      <c r="E118" s="1280"/>
      <c r="F118" s="234"/>
      <c r="G118" s="234"/>
      <c r="H118" s="234"/>
      <c r="I118" s="234"/>
      <c r="J118" s="234"/>
      <c r="K118" s="234"/>
      <c r="L118" s="1192">
        <f>SUM(G118:K118)</f>
        <v>0</v>
      </c>
    </row>
    <row r="119" spans="1:12">
      <c r="A119" s="38" t="s">
        <v>1042</v>
      </c>
      <c r="B119" s="1042" t="s">
        <v>1141</v>
      </c>
      <c r="C119" s="1280"/>
      <c r="D119" s="1280"/>
      <c r="E119" s="1280"/>
      <c r="F119" s="234"/>
      <c r="G119" s="234"/>
      <c r="H119" s="234"/>
      <c r="I119" s="234"/>
      <c r="J119" s="234"/>
      <c r="K119" s="234"/>
      <c r="L119" s="1192">
        <f t="shared" ref="L119:L120" si="53">SUM(G119:K119)</f>
        <v>0</v>
      </c>
    </row>
    <row r="120" spans="1:12">
      <c r="A120" s="38" t="s">
        <v>1043</v>
      </c>
      <c r="B120" s="1042" t="s">
        <v>1142</v>
      </c>
      <c r="C120" s="1280"/>
      <c r="D120" s="1280"/>
      <c r="E120" s="1280"/>
      <c r="F120" s="235">
        <f t="shared" ref="F120:H120" si="54">F117-F118-F119</f>
        <v>0</v>
      </c>
      <c r="G120" s="235">
        <f t="shared" si="54"/>
        <v>0</v>
      </c>
      <c r="H120" s="235">
        <f t="shared" si="54"/>
        <v>0</v>
      </c>
      <c r="I120" s="235">
        <f>I117-I118-I119</f>
        <v>0</v>
      </c>
      <c r="J120" s="235">
        <f t="shared" ref="J120:K120" si="55">J117-J118-J119</f>
        <v>0</v>
      </c>
      <c r="K120" s="235">
        <f t="shared" si="55"/>
        <v>0</v>
      </c>
      <c r="L120" s="1192">
        <f t="shared" si="53"/>
        <v>0</v>
      </c>
    </row>
    <row r="121" spans="1:12">
      <c r="A121" s="38" t="s">
        <v>1044</v>
      </c>
      <c r="B121" s="220" t="s">
        <v>1143</v>
      </c>
      <c r="C121" s="1280"/>
      <c r="D121" s="1280"/>
      <c r="E121" s="1280"/>
      <c r="F121" s="234"/>
      <c r="G121" s="234"/>
      <c r="H121" s="234"/>
      <c r="I121" s="234"/>
      <c r="J121" s="234"/>
      <c r="K121" s="234"/>
      <c r="L121" s="1192">
        <f>SUM(G121:K121)</f>
        <v>0</v>
      </c>
    </row>
    <row r="122" spans="1:12">
      <c r="A122" s="38" t="s">
        <v>1045</v>
      </c>
      <c r="B122" s="220"/>
      <c r="C122" s="1280"/>
      <c r="D122" s="1280"/>
      <c r="E122" s="1280"/>
      <c r="F122" s="234"/>
      <c r="G122" s="234"/>
      <c r="H122" s="234"/>
      <c r="I122" s="234"/>
      <c r="J122" s="234"/>
      <c r="K122" s="234"/>
      <c r="L122" s="1192">
        <f t="shared" ref="L122" si="56">SUM(G122:K122)</f>
        <v>0</v>
      </c>
    </row>
    <row r="123" spans="1:12">
      <c r="A123" s="38" t="s">
        <v>1046</v>
      </c>
      <c r="B123" s="220" t="s">
        <v>1144</v>
      </c>
      <c r="C123" s="1280"/>
      <c r="D123" s="1280"/>
      <c r="E123" s="1280"/>
      <c r="F123" s="235">
        <f t="shared" ref="F123:I123" si="57">F120-F121-F122</f>
        <v>0</v>
      </c>
      <c r="G123" s="235">
        <f t="shared" si="57"/>
        <v>0</v>
      </c>
      <c r="H123" s="235">
        <f t="shared" si="57"/>
        <v>0</v>
      </c>
      <c r="I123" s="235">
        <f t="shared" si="57"/>
        <v>0</v>
      </c>
      <c r="J123" s="235">
        <f>J120-J121-J122</f>
        <v>0</v>
      </c>
      <c r="K123" s="235">
        <f>K120-K121-K122</f>
        <v>0</v>
      </c>
      <c r="L123" s="1192">
        <f>SUM(G123:K123)</f>
        <v>0</v>
      </c>
    </row>
    <row r="124" spans="1:12">
      <c r="A124" s="1280"/>
      <c r="C124" s="1280"/>
      <c r="D124" s="1280"/>
      <c r="E124" s="1280"/>
      <c r="F124" s="1280"/>
      <c r="G124" s="1280"/>
      <c r="H124" s="1280"/>
      <c r="I124" s="1280"/>
      <c r="J124" s="1280"/>
      <c r="K124" s="1280"/>
      <c r="L124" s="1280"/>
    </row>
    <row r="125" spans="1:12">
      <c r="A125" s="99" t="s">
        <v>1682</v>
      </c>
      <c r="B125" s="249" t="s">
        <v>1146</v>
      </c>
      <c r="C125" s="1280"/>
      <c r="D125" s="1280"/>
      <c r="E125" s="1280"/>
      <c r="F125" s="1280"/>
      <c r="G125" s="1280"/>
      <c r="H125" s="1280"/>
      <c r="I125" s="1280"/>
      <c r="J125" s="1280"/>
      <c r="K125" s="1280"/>
      <c r="L125" s="1280"/>
    </row>
    <row r="126" spans="1:12">
      <c r="A126" s="26" t="s">
        <v>1038</v>
      </c>
      <c r="B126" s="1279" t="s">
        <v>1137</v>
      </c>
      <c r="C126" s="1280"/>
      <c r="D126" s="1280"/>
      <c r="E126" s="1280"/>
      <c r="F126" s="234"/>
      <c r="G126" s="234"/>
      <c r="H126" s="234"/>
      <c r="I126" s="234"/>
      <c r="J126" s="234"/>
      <c r="K126" s="234"/>
      <c r="L126" s="59">
        <f t="shared" ref="L126:L127" si="58">SUM(G126:K126)</f>
        <v>0</v>
      </c>
    </row>
    <row r="127" spans="1:12" ht="15.75" customHeight="1">
      <c r="A127" s="38" t="s">
        <v>1039</v>
      </c>
      <c r="B127" s="220" t="s">
        <v>1138</v>
      </c>
      <c r="C127" s="1280"/>
      <c r="D127" s="1280"/>
      <c r="E127" s="1280"/>
      <c r="F127" s="234"/>
      <c r="G127" s="234"/>
      <c r="H127" s="234"/>
      <c r="I127" s="234"/>
      <c r="J127" s="234"/>
      <c r="K127" s="234"/>
      <c r="L127" s="59">
        <f t="shared" si="58"/>
        <v>0</v>
      </c>
    </row>
    <row r="128" spans="1:12">
      <c r="A128" s="1202" t="s">
        <v>1040</v>
      </c>
      <c r="B128" s="1042" t="s">
        <v>1139</v>
      </c>
      <c r="C128" s="1280"/>
      <c r="D128" s="1280"/>
      <c r="E128" s="1280"/>
      <c r="F128" s="235">
        <f>F126-F127</f>
        <v>0</v>
      </c>
      <c r="G128" s="235">
        <f t="shared" ref="G128:K128" si="59">G126-G127</f>
        <v>0</v>
      </c>
      <c r="H128" s="235">
        <f t="shared" si="59"/>
        <v>0</v>
      </c>
      <c r="I128" s="235">
        <f t="shared" si="59"/>
        <v>0</v>
      </c>
      <c r="J128" s="235">
        <f t="shared" si="59"/>
        <v>0</v>
      </c>
      <c r="K128" s="235">
        <f t="shared" si="59"/>
        <v>0</v>
      </c>
      <c r="L128" s="59">
        <f>SUM(G128:K128)</f>
        <v>0</v>
      </c>
    </row>
    <row r="129" spans="1:12">
      <c r="A129" s="38" t="s">
        <v>1041</v>
      </c>
      <c r="B129" s="1042" t="s">
        <v>1140</v>
      </c>
      <c r="C129" s="1280"/>
      <c r="D129" s="1280"/>
      <c r="E129" s="1280"/>
      <c r="F129" s="234"/>
      <c r="G129" s="234"/>
      <c r="H129" s="234"/>
      <c r="I129" s="234"/>
      <c r="J129" s="234"/>
      <c r="K129" s="234"/>
      <c r="L129" s="59">
        <f t="shared" ref="L129" si="60">SUM(G129:K129)</f>
        <v>0</v>
      </c>
    </row>
    <row r="130" spans="1:12">
      <c r="A130" s="38" t="s">
        <v>1042</v>
      </c>
      <c r="B130" s="1042" t="s">
        <v>1141</v>
      </c>
      <c r="C130" s="1280"/>
      <c r="D130" s="1280"/>
      <c r="E130" s="1280"/>
      <c r="F130" s="234"/>
      <c r="G130" s="234"/>
      <c r="H130" s="234"/>
      <c r="I130" s="234"/>
      <c r="J130" s="234"/>
      <c r="K130" s="234"/>
      <c r="L130" s="59">
        <f>SUM(G130:K130)</f>
        <v>0</v>
      </c>
    </row>
    <row r="131" spans="1:12">
      <c r="A131" s="38" t="s">
        <v>1043</v>
      </c>
      <c r="B131" s="1042" t="s">
        <v>1142</v>
      </c>
      <c r="C131" s="1280"/>
      <c r="D131" s="1280"/>
      <c r="E131" s="1280"/>
      <c r="F131" s="235">
        <f t="shared" ref="F131:G131" si="61">F128-F129-F130</f>
        <v>0</v>
      </c>
      <c r="G131" s="235">
        <f t="shared" si="61"/>
        <v>0</v>
      </c>
      <c r="H131" s="235">
        <f>H128-H129-H130</f>
        <v>0</v>
      </c>
      <c r="I131" s="235">
        <f t="shared" ref="I131:K131" si="62">I128-I129-I130</f>
        <v>0</v>
      </c>
      <c r="J131" s="235">
        <f t="shared" si="62"/>
        <v>0</v>
      </c>
      <c r="K131" s="235">
        <f t="shared" si="62"/>
        <v>0</v>
      </c>
      <c r="L131" s="59">
        <f>SUM(G131:K131)</f>
        <v>0</v>
      </c>
    </row>
    <row r="132" spans="1:12">
      <c r="A132" s="38" t="s">
        <v>1044</v>
      </c>
      <c r="B132" s="220" t="s">
        <v>1143</v>
      </c>
      <c r="C132" s="1280"/>
      <c r="D132" s="1280"/>
      <c r="E132" s="1280"/>
      <c r="F132" s="234"/>
      <c r="G132" s="234"/>
      <c r="H132" s="234"/>
      <c r="I132" s="234"/>
      <c r="J132" s="234"/>
      <c r="K132" s="234"/>
      <c r="L132" s="59">
        <f>SUM(G132:K132)</f>
        <v>0</v>
      </c>
    </row>
    <row r="133" spans="1:12">
      <c r="A133" s="38" t="s">
        <v>1045</v>
      </c>
      <c r="B133" s="220"/>
      <c r="C133" s="1280"/>
      <c r="D133" s="1280"/>
      <c r="E133" s="1280"/>
      <c r="F133" s="234"/>
      <c r="G133" s="234"/>
      <c r="H133" s="234"/>
      <c r="I133" s="234"/>
      <c r="J133" s="234"/>
      <c r="K133" s="234"/>
      <c r="L133" s="59">
        <f t="shared" ref="L133" si="63">SUM(G133:K133)</f>
        <v>0</v>
      </c>
    </row>
    <row r="134" spans="1:12">
      <c r="A134" s="38" t="s">
        <v>1046</v>
      </c>
      <c r="B134" s="220" t="s">
        <v>1144</v>
      </c>
      <c r="C134" s="1280"/>
      <c r="D134" s="1280"/>
      <c r="E134" s="1280"/>
      <c r="F134" s="235">
        <f t="shared" ref="F134:H134" si="64">F131-F132-F133</f>
        <v>0</v>
      </c>
      <c r="G134" s="235">
        <f t="shared" si="64"/>
        <v>0</v>
      </c>
      <c r="H134" s="235">
        <f t="shared" si="64"/>
        <v>0</v>
      </c>
      <c r="I134" s="235">
        <f>I131-I132-I133</f>
        <v>0</v>
      </c>
      <c r="J134" s="235">
        <f>J131-J132-J133</f>
        <v>0</v>
      </c>
      <c r="K134" s="235">
        <f t="shared" ref="K134" si="65">K131-K132-K133</f>
        <v>0</v>
      </c>
      <c r="L134" s="59">
        <f>SUM(G134:K134)</f>
        <v>0</v>
      </c>
    </row>
    <row r="136" spans="1:12">
      <c r="A136" s="99" t="s">
        <v>1676</v>
      </c>
      <c r="B136" s="249" t="s">
        <v>1146</v>
      </c>
      <c r="C136" s="76"/>
      <c r="D136" s="76"/>
      <c r="E136" s="98"/>
      <c r="F136" s="98"/>
      <c r="G136" s="98"/>
      <c r="H136" s="98"/>
      <c r="I136" s="98"/>
      <c r="J136" s="98"/>
      <c r="K136" s="98"/>
      <c r="L136" s="251"/>
    </row>
    <row r="137" spans="1:12">
      <c r="A137" s="26" t="s">
        <v>1038</v>
      </c>
      <c r="B137" s="1279" t="s">
        <v>1137</v>
      </c>
      <c r="C137" s="1280"/>
      <c r="D137" s="1280"/>
      <c r="E137" s="1280"/>
      <c r="F137" s="234"/>
      <c r="G137" s="234"/>
      <c r="H137" s="234"/>
      <c r="I137" s="234"/>
      <c r="J137" s="234"/>
      <c r="K137" s="234"/>
      <c r="L137" s="59">
        <f t="shared" ref="L137" si="66">SUM(G137:K137)</f>
        <v>0</v>
      </c>
    </row>
    <row r="138" spans="1:12" ht="15.75" customHeight="1">
      <c r="A138" s="38" t="s">
        <v>1039</v>
      </c>
      <c r="B138" s="220" t="s">
        <v>1138</v>
      </c>
      <c r="C138" s="1280"/>
      <c r="D138" s="1280"/>
      <c r="E138" s="1280"/>
      <c r="F138" s="234"/>
      <c r="G138" s="234"/>
      <c r="H138" s="234"/>
      <c r="I138" s="234"/>
      <c r="J138" s="234"/>
      <c r="K138" s="234"/>
      <c r="L138" s="59">
        <f>SUM(G138:K138)</f>
        <v>0</v>
      </c>
    </row>
    <row r="139" spans="1:12">
      <c r="A139" s="1202" t="s">
        <v>1040</v>
      </c>
      <c r="B139" s="1042" t="s">
        <v>1139</v>
      </c>
      <c r="C139" s="1280"/>
      <c r="D139" s="1280"/>
      <c r="E139" s="1280"/>
      <c r="F139" s="235">
        <f>F137-F138</f>
        <v>0</v>
      </c>
      <c r="G139" s="235">
        <f t="shared" ref="G139:K139" si="67">G137-G138</f>
        <v>0</v>
      </c>
      <c r="H139" s="235">
        <f t="shared" si="67"/>
        <v>0</v>
      </c>
      <c r="I139" s="235">
        <f t="shared" si="67"/>
        <v>0</v>
      </c>
      <c r="J139" s="235">
        <f t="shared" si="67"/>
        <v>0</v>
      </c>
      <c r="K139" s="235">
        <f t="shared" si="67"/>
        <v>0</v>
      </c>
      <c r="L139" s="59">
        <f t="shared" ref="L139" si="68">SUM(G139:K139)</f>
        <v>0</v>
      </c>
    </row>
    <row r="140" spans="1:12">
      <c r="A140" s="38" t="s">
        <v>1041</v>
      </c>
      <c r="B140" s="1042" t="s">
        <v>1140</v>
      </c>
      <c r="C140" s="1280"/>
      <c r="D140" s="1280"/>
      <c r="E140" s="1280"/>
      <c r="F140" s="234"/>
      <c r="G140" s="234"/>
      <c r="H140" s="234"/>
      <c r="I140" s="234"/>
      <c r="J140" s="234"/>
      <c r="K140" s="234"/>
      <c r="L140" s="59">
        <f>SUM(G140:K140)</f>
        <v>0</v>
      </c>
    </row>
    <row r="141" spans="1:12">
      <c r="A141" s="38" t="s">
        <v>1042</v>
      </c>
      <c r="B141" s="1042" t="s">
        <v>1141</v>
      </c>
      <c r="C141" s="1280"/>
      <c r="D141" s="1280"/>
      <c r="E141" s="1280"/>
      <c r="F141" s="234"/>
      <c r="G141" s="234"/>
      <c r="H141" s="234"/>
      <c r="I141" s="234"/>
      <c r="J141" s="234"/>
      <c r="K141" s="234"/>
      <c r="L141" s="59">
        <f t="shared" ref="L141:L142" si="69">SUM(G141:K141)</f>
        <v>0</v>
      </c>
    </row>
    <row r="142" spans="1:12">
      <c r="A142" s="38" t="s">
        <v>1043</v>
      </c>
      <c r="B142" s="1042" t="s">
        <v>1142</v>
      </c>
      <c r="C142" s="1280"/>
      <c r="D142" s="1280"/>
      <c r="E142" s="1280"/>
      <c r="F142" s="235">
        <f>F139-F140-F141</f>
        <v>0</v>
      </c>
      <c r="G142" s="235">
        <f t="shared" ref="G142:K142" si="70">G139-G140-G141</f>
        <v>0</v>
      </c>
      <c r="H142" s="235">
        <f t="shared" si="70"/>
        <v>0</v>
      </c>
      <c r="I142" s="235">
        <f t="shared" si="70"/>
        <v>0</v>
      </c>
      <c r="J142" s="235">
        <f t="shared" si="70"/>
        <v>0</v>
      </c>
      <c r="K142" s="235">
        <f t="shared" si="70"/>
        <v>0</v>
      </c>
      <c r="L142" s="59">
        <f t="shared" si="69"/>
        <v>0</v>
      </c>
    </row>
    <row r="143" spans="1:12">
      <c r="A143" s="38" t="s">
        <v>1044</v>
      </c>
      <c r="B143" s="220" t="s">
        <v>1143</v>
      </c>
      <c r="C143" s="1280"/>
      <c r="D143" s="1280"/>
      <c r="E143" s="1280"/>
      <c r="F143" s="234"/>
      <c r="G143" s="234"/>
      <c r="H143" s="234"/>
      <c r="I143" s="234"/>
      <c r="J143" s="234"/>
      <c r="K143" s="234"/>
      <c r="L143" s="59">
        <f>SUM(G143:K143)</f>
        <v>0</v>
      </c>
    </row>
    <row r="144" spans="1:12">
      <c r="A144" s="38" t="s">
        <v>1045</v>
      </c>
      <c r="B144" s="220"/>
      <c r="C144" s="1280"/>
      <c r="D144" s="1280"/>
      <c r="E144" s="1280"/>
      <c r="F144" s="234"/>
      <c r="G144" s="234"/>
      <c r="H144" s="234"/>
      <c r="I144" s="234"/>
      <c r="J144" s="234"/>
      <c r="K144" s="234"/>
      <c r="L144" s="59">
        <f t="shared" ref="L144" si="71">SUM(G144:K144)</f>
        <v>0</v>
      </c>
    </row>
    <row r="145" spans="1:12">
      <c r="A145" s="38" t="s">
        <v>1046</v>
      </c>
      <c r="B145" s="220" t="s">
        <v>1144</v>
      </c>
      <c r="C145" s="1280"/>
      <c r="D145" s="1280"/>
      <c r="E145" s="1280"/>
      <c r="F145" s="235">
        <f>F142-F143-F144</f>
        <v>0</v>
      </c>
      <c r="G145" s="235">
        <f t="shared" ref="G145:K145" si="72">G142-G143-G144</f>
        <v>0</v>
      </c>
      <c r="H145" s="235">
        <f t="shared" si="72"/>
        <v>0</v>
      </c>
      <c r="I145" s="235">
        <f t="shared" si="72"/>
        <v>0</v>
      </c>
      <c r="J145" s="235">
        <f t="shared" si="72"/>
        <v>0</v>
      </c>
      <c r="K145" s="235">
        <f t="shared" si="72"/>
        <v>0</v>
      </c>
      <c r="L145" s="59">
        <f>SUM(G145:K145)</f>
        <v>0</v>
      </c>
    </row>
  </sheetData>
  <conditionalFormatting sqref="F20:K20 F31:K31">
    <cfRule type="cellIs" dxfId="74" priority="1" operator="equal">
      <formula>"Err"</formula>
    </cfRule>
  </conditionalFormatting>
  <pageMargins left="0.35433070866141736" right="0.11811023622047245" top="0.59055118110236227" bottom="0.39370078740157483" header="0.31496062992125984" footer="0.11811023622047245"/>
  <pageSetup paperSize="8" scale="70" fitToHeight="17" orientation="landscape" r:id="rId1"/>
  <headerFooter>
    <oddHeader>&amp;R&amp;"Verdana,Bold"&amp;14&amp;A</oddHeader>
    <oddFooter>&amp;L&amp;D &amp;T&amp;C&amp;Z&amp;F&amp;R&amp;A</oddFooter>
  </headerFooter>
</worksheet>
</file>

<file path=xl/worksheets/sheet34.xml><?xml version="1.0" encoding="utf-8"?>
<worksheet xmlns="http://schemas.openxmlformats.org/spreadsheetml/2006/main" xmlns:r="http://schemas.openxmlformats.org/officeDocument/2006/relationships">
  <sheetPr>
    <tabColor rgb="FFCC3300"/>
  </sheetPr>
  <dimension ref="A1:Q20"/>
  <sheetViews>
    <sheetView zoomScale="70" zoomScaleNormal="70" workbookViewId="0"/>
  </sheetViews>
  <sheetFormatPr defaultRowHeight="12.75"/>
  <cols>
    <col min="1" max="1" width="69.875" style="710" bestFit="1" customWidth="1"/>
    <col min="2" max="5" width="2.125" style="710" customWidth="1"/>
    <col min="6" max="10" width="7.375" style="710" customWidth="1"/>
    <col min="11" max="11" width="7.375" style="1280" customWidth="1"/>
    <col min="12" max="12" width="7.375" style="710" customWidth="1"/>
    <col min="13" max="16" width="9.625" style="710" customWidth="1"/>
    <col min="17" max="17" width="6.125" style="710" bestFit="1" customWidth="1"/>
    <col min="18" max="16384" width="9" style="710"/>
  </cols>
  <sheetData>
    <row r="1" spans="1:12" ht="15">
      <c r="A1" s="8" t="s">
        <v>1147</v>
      </c>
    </row>
    <row r="2" spans="1:12" ht="15">
      <c r="A2" s="8" t="str">
        <f>Cover!D13</f>
        <v>[DNO]</v>
      </c>
      <c r="E2" s="37"/>
    </row>
    <row r="3" spans="1:12" ht="15">
      <c r="A3" s="8">
        <f>Cover!D15</f>
        <v>2012</v>
      </c>
      <c r="B3" s="69"/>
      <c r="C3" s="69"/>
      <c r="D3" s="69"/>
      <c r="E3" s="37"/>
    </row>
    <row r="4" spans="1:12" ht="14.25">
      <c r="B4" s="69"/>
      <c r="C4" s="69"/>
      <c r="D4" s="69"/>
      <c r="E4" s="69"/>
      <c r="F4" s="3">
        <v>2010</v>
      </c>
      <c r="G4" s="3">
        <v>2011</v>
      </c>
      <c r="H4" s="3">
        <v>2012</v>
      </c>
      <c r="I4" s="3">
        <v>2013</v>
      </c>
      <c r="J4" s="3">
        <v>2014</v>
      </c>
      <c r="K4" s="3">
        <v>2015</v>
      </c>
      <c r="L4" s="176" t="s">
        <v>1</v>
      </c>
    </row>
    <row r="5" spans="1:12" ht="15">
      <c r="A5" s="8" t="s">
        <v>1266</v>
      </c>
      <c r="B5" s="128"/>
      <c r="F5" s="3" t="s">
        <v>0</v>
      </c>
      <c r="G5" s="261"/>
      <c r="H5" s="9"/>
      <c r="I5" s="1164" t="s">
        <v>1</v>
      </c>
      <c r="J5" s="9"/>
      <c r="K5" s="262"/>
      <c r="L5" s="74" t="s">
        <v>4</v>
      </c>
    </row>
    <row r="6" spans="1:12">
      <c r="A6" s="687" t="s">
        <v>58</v>
      </c>
      <c r="B6" s="129"/>
      <c r="E6" s="237"/>
      <c r="F6" s="234"/>
      <c r="G6" s="234"/>
      <c r="H6" s="234"/>
      <c r="I6" s="234"/>
      <c r="J6" s="234"/>
      <c r="K6" s="234"/>
      <c r="L6" s="59">
        <f>SUM(G6:K6)</f>
        <v>0</v>
      </c>
    </row>
    <row r="7" spans="1:12">
      <c r="A7" s="687" t="s">
        <v>59</v>
      </c>
      <c r="B7" s="129"/>
      <c r="E7" s="237"/>
      <c r="F7" s="234"/>
      <c r="G7" s="234"/>
      <c r="H7" s="234"/>
      <c r="I7" s="234"/>
      <c r="J7" s="234"/>
      <c r="K7" s="234"/>
      <c r="L7" s="59">
        <f t="shared" ref="L7:L18" si="0">SUM(G7:K7)</f>
        <v>0</v>
      </c>
    </row>
    <row r="8" spans="1:12">
      <c r="A8" s="687" t="s">
        <v>60</v>
      </c>
      <c r="B8" s="129"/>
      <c r="E8" s="237"/>
      <c r="F8" s="234"/>
      <c r="G8" s="234"/>
      <c r="H8" s="234"/>
      <c r="I8" s="234"/>
      <c r="J8" s="234"/>
      <c r="K8" s="234"/>
      <c r="L8" s="59">
        <f t="shared" si="0"/>
        <v>0</v>
      </c>
    </row>
    <row r="9" spans="1:12" s="73" customFormat="1">
      <c r="A9" s="687" t="s">
        <v>61</v>
      </c>
      <c r="B9" s="129"/>
      <c r="C9" s="710"/>
      <c r="D9" s="710"/>
      <c r="E9" s="237"/>
      <c r="F9" s="234"/>
      <c r="G9" s="234"/>
      <c r="H9" s="234"/>
      <c r="I9" s="234"/>
      <c r="J9" s="234"/>
      <c r="K9" s="234"/>
      <c r="L9" s="59">
        <f t="shared" si="0"/>
        <v>0</v>
      </c>
    </row>
    <row r="10" spans="1:12">
      <c r="A10" s="687" t="s">
        <v>62</v>
      </c>
      <c r="B10" s="129"/>
      <c r="E10" s="237"/>
      <c r="F10" s="234"/>
      <c r="G10" s="1041"/>
      <c r="H10" s="234"/>
      <c r="I10" s="234"/>
      <c r="J10" s="234"/>
      <c r="K10" s="234"/>
      <c r="L10" s="59">
        <f>SUM(G10:K10)</f>
        <v>0</v>
      </c>
    </row>
    <row r="11" spans="1:12">
      <c r="A11" s="687" t="s">
        <v>63</v>
      </c>
      <c r="B11" s="129"/>
      <c r="E11" s="237"/>
      <c r="F11" s="234"/>
      <c r="G11" s="234"/>
      <c r="H11" s="234"/>
      <c r="I11" s="234"/>
      <c r="J11" s="234"/>
      <c r="K11" s="234"/>
      <c r="L11" s="59">
        <f t="shared" si="0"/>
        <v>0</v>
      </c>
    </row>
    <row r="12" spans="1:12">
      <c r="A12" s="687" t="s">
        <v>64</v>
      </c>
      <c r="B12" s="129"/>
      <c r="E12" s="237"/>
      <c r="F12" s="234"/>
      <c r="G12" s="234"/>
      <c r="H12" s="234"/>
      <c r="I12" s="234"/>
      <c r="J12" s="234"/>
      <c r="K12" s="234"/>
      <c r="L12" s="59">
        <f t="shared" si="0"/>
        <v>0</v>
      </c>
    </row>
    <row r="13" spans="1:12">
      <c r="A13" s="687" t="s">
        <v>65</v>
      </c>
      <c r="B13" s="129"/>
      <c r="E13" s="237"/>
      <c r="F13" s="234"/>
      <c r="G13" s="234"/>
      <c r="H13" s="234"/>
      <c r="I13" s="234"/>
      <c r="J13" s="234"/>
      <c r="K13" s="234"/>
      <c r="L13" s="59">
        <f t="shared" si="0"/>
        <v>0</v>
      </c>
    </row>
    <row r="14" spans="1:12">
      <c r="A14" s="687" t="s">
        <v>66</v>
      </c>
      <c r="B14" s="129"/>
      <c r="E14" s="237"/>
      <c r="F14" s="234"/>
      <c r="G14" s="234"/>
      <c r="H14" s="234"/>
      <c r="I14" s="234"/>
      <c r="J14" s="234"/>
      <c r="K14" s="234"/>
      <c r="L14" s="59">
        <f>SUM(G14:K14)</f>
        <v>0</v>
      </c>
    </row>
    <row r="15" spans="1:12" s="128" customFormat="1">
      <c r="A15" s="138" t="s">
        <v>441</v>
      </c>
      <c r="B15" s="129"/>
      <c r="C15" s="258"/>
      <c r="D15" s="258"/>
      <c r="E15" s="98"/>
      <c r="F15" s="142">
        <f>SUM(F6:F14)</f>
        <v>0</v>
      </c>
      <c r="G15" s="142">
        <f t="shared" ref="G15:K15" si="1">SUM(G6:G14)</f>
        <v>0</v>
      </c>
      <c r="H15" s="142">
        <f t="shared" si="1"/>
        <v>0</v>
      </c>
      <c r="I15" s="142">
        <f t="shared" si="1"/>
        <v>0</v>
      </c>
      <c r="J15" s="142">
        <f>SUM(J6:J14)</f>
        <v>0</v>
      </c>
      <c r="K15" s="142">
        <f t="shared" si="1"/>
        <v>0</v>
      </c>
      <c r="L15" s="59">
        <f>SUM(G15:K15)</f>
        <v>0</v>
      </c>
    </row>
    <row r="16" spans="1:12">
      <c r="A16" s="132" t="s">
        <v>442</v>
      </c>
      <c r="B16" s="129"/>
      <c r="E16" s="106"/>
      <c r="F16" s="234"/>
      <c r="G16" s="234"/>
      <c r="H16" s="234"/>
      <c r="I16" s="234"/>
      <c r="J16" s="234"/>
      <c r="K16" s="234"/>
      <c r="L16" s="59">
        <f>SUM(G16:K16)</f>
        <v>0</v>
      </c>
    </row>
    <row r="17" spans="1:17">
      <c r="A17" s="132" t="s">
        <v>406</v>
      </c>
      <c r="B17" s="129"/>
      <c r="C17" s="258"/>
      <c r="D17" s="258"/>
      <c r="E17" s="98"/>
      <c r="F17" s="234"/>
      <c r="G17" s="234"/>
      <c r="H17" s="234"/>
      <c r="I17" s="234"/>
      <c r="J17" s="234"/>
      <c r="K17" s="234"/>
      <c r="L17" s="59">
        <f t="shared" si="0"/>
        <v>0</v>
      </c>
    </row>
    <row r="18" spans="1:17">
      <c r="A18" s="138" t="s">
        <v>443</v>
      </c>
      <c r="B18" s="129"/>
      <c r="E18" s="106"/>
      <c r="F18" s="142">
        <f>SUM(F15:F17)</f>
        <v>0</v>
      </c>
      <c r="G18" s="142">
        <f t="shared" ref="G18:J18" si="2">SUM(G15:G17)</f>
        <v>0</v>
      </c>
      <c r="H18" s="142">
        <f>SUM(H15:H17)</f>
        <v>0</v>
      </c>
      <c r="I18" s="142">
        <f t="shared" si="2"/>
        <v>0</v>
      </c>
      <c r="J18" s="142">
        <f t="shared" si="2"/>
        <v>0</v>
      </c>
      <c r="K18" s="142">
        <f>SUM(K15:K17)</f>
        <v>0</v>
      </c>
      <c r="L18" s="59">
        <f t="shared" si="0"/>
        <v>0</v>
      </c>
    </row>
    <row r="19" spans="1:17">
      <c r="A19" s="109"/>
      <c r="B19" s="129"/>
      <c r="F19" s="106"/>
      <c r="G19" s="106"/>
      <c r="H19" s="106"/>
      <c r="I19" s="106"/>
      <c r="J19" s="106"/>
      <c r="K19" s="106"/>
      <c r="L19" s="106"/>
      <c r="M19" s="106"/>
      <c r="N19" s="106"/>
      <c r="O19" s="106"/>
      <c r="P19" s="106"/>
      <c r="Q19" s="251"/>
    </row>
    <row r="20" spans="1:17">
      <c r="A20" s="1015"/>
      <c r="B20" s="129"/>
      <c r="F20" s="106"/>
      <c r="G20" s="106"/>
      <c r="H20" s="106"/>
      <c r="I20" s="106"/>
      <c r="J20" s="106"/>
      <c r="K20" s="106"/>
      <c r="L20" s="106"/>
      <c r="M20" s="106"/>
      <c r="N20" s="106"/>
      <c r="O20" s="106"/>
      <c r="P20" s="106"/>
      <c r="Q20" s="251"/>
    </row>
  </sheetData>
  <conditionalFormatting sqref="F8:K8 F15:K15">
    <cfRule type="cellIs" dxfId="73" priority="1" operator="equal">
      <formula>"Err"</formula>
    </cfRule>
  </conditionalFormatting>
  <pageMargins left="0.70866141732283472" right="0.70866141732283472" top="0.74803149606299213" bottom="0.74803149606299213" header="0.31496062992125984" footer="0.31496062992125984"/>
  <pageSetup paperSize="8" orientation="landscape" r:id="rId1"/>
  <headerFooter>
    <oddHeader>&amp;R&amp;"Verdana,Bold"&amp;14&amp;A</oddHeader>
    <oddFooter>&amp;L&amp;D&amp;T&amp;C&amp;Z&amp;F&amp;R&amp;A</oddFooter>
  </headerFooter>
</worksheet>
</file>

<file path=xl/worksheets/sheet35.xml><?xml version="1.0" encoding="utf-8"?>
<worksheet xmlns="http://schemas.openxmlformats.org/spreadsheetml/2006/main" xmlns:r="http://schemas.openxmlformats.org/officeDocument/2006/relationships">
  <sheetPr codeName="Sheet46">
    <tabColor theme="1"/>
    <pageSetUpPr fitToPage="1"/>
  </sheetPr>
  <dimension ref="A1:P36"/>
  <sheetViews>
    <sheetView zoomScale="70" zoomScaleNormal="70" workbookViewId="0"/>
  </sheetViews>
  <sheetFormatPr defaultRowHeight="12.75"/>
  <cols>
    <col min="1" max="1" width="40.125" customWidth="1"/>
    <col min="2" max="5" width="2.125" customWidth="1"/>
    <col min="6" max="12" width="7.375" customWidth="1"/>
  </cols>
  <sheetData>
    <row r="1" spans="1:13" s="30" customFormat="1" ht="15">
      <c r="A1" s="8" t="s">
        <v>200</v>
      </c>
      <c r="D1" s="37"/>
      <c r="E1" s="37"/>
    </row>
    <row r="2" spans="1:13" s="30" customFormat="1" ht="15">
      <c r="A2" s="8" t="str">
        <f>Cover!D13</f>
        <v>[DNO]</v>
      </c>
      <c r="D2" s="37"/>
      <c r="E2" s="37"/>
    </row>
    <row r="3" spans="1:13" s="30" customFormat="1" ht="15">
      <c r="A3" s="8">
        <f>Cover!D15</f>
        <v>2012</v>
      </c>
      <c r="D3" s="37"/>
      <c r="E3" s="37"/>
    </row>
    <row r="4" spans="1:13" s="30" customFormat="1" ht="19.5">
      <c r="A4" s="252"/>
      <c r="B4" s="37"/>
      <c r="C4" s="33"/>
      <c r="D4" s="33"/>
      <c r="E4" s="33"/>
      <c r="F4" s="3">
        <v>2010</v>
      </c>
      <c r="G4" s="3">
        <v>2011</v>
      </c>
      <c r="H4" s="3">
        <v>2012</v>
      </c>
      <c r="I4" s="3">
        <v>2013</v>
      </c>
      <c r="J4" s="3">
        <v>2014</v>
      </c>
      <c r="K4" s="3">
        <v>2015</v>
      </c>
      <c r="L4" s="176" t="s">
        <v>1</v>
      </c>
    </row>
    <row r="5" spans="1:13" s="134" customFormat="1" ht="15">
      <c r="A5" s="137" t="s">
        <v>224</v>
      </c>
      <c r="F5" s="3" t="s">
        <v>0</v>
      </c>
      <c r="G5" s="261"/>
      <c r="H5" s="9"/>
      <c r="I5" s="9" t="s">
        <v>1</v>
      </c>
      <c r="J5" s="9"/>
      <c r="K5" s="262"/>
      <c r="L5" s="74" t="s">
        <v>4</v>
      </c>
    </row>
    <row r="6" spans="1:13" s="134" customFormat="1">
      <c r="A6" s="49" t="s">
        <v>294</v>
      </c>
      <c r="F6" s="144">
        <f>'CV15 - MTP all incidents'!N136</f>
        <v>0</v>
      </c>
      <c r="G6" s="144">
        <f>'CV15 - MTP all incidents'!O136</f>
        <v>0</v>
      </c>
      <c r="H6" s="144">
        <f>'CV15 - MTP all incidents'!P136</f>
        <v>0</v>
      </c>
      <c r="I6" s="144">
        <f>'CV15 - MTP all incidents'!Q136</f>
        <v>0</v>
      </c>
      <c r="J6" s="144">
        <f>'CV15 - MTP all incidents'!R136</f>
        <v>0</v>
      </c>
      <c r="K6" s="144">
        <f>'CV15 - MTP all incidents'!S136</f>
        <v>0</v>
      </c>
      <c r="L6" s="140">
        <f>SUM(G6:K6)</f>
        <v>0</v>
      </c>
    </row>
    <row r="7" spans="1:13" s="134" customFormat="1">
      <c r="A7" s="49" t="s">
        <v>207</v>
      </c>
      <c r="F7" s="144">
        <f>'C25-Atypicals-Sev Weath 1-in-20'!N10</f>
        <v>0</v>
      </c>
      <c r="G7" s="144">
        <f>'C25-Atypicals-Sev Weath 1-in-20'!O10</f>
        <v>0</v>
      </c>
      <c r="H7" s="144">
        <f>'C25-Atypicals-Sev Weath 1-in-20'!P10</f>
        <v>0</v>
      </c>
      <c r="I7" s="144">
        <f>'C25-Atypicals-Sev Weath 1-in-20'!Q10</f>
        <v>0</v>
      </c>
      <c r="J7" s="144">
        <f>'C25-Atypicals-Sev Weath 1-in-20'!R10</f>
        <v>0</v>
      </c>
      <c r="K7" s="144">
        <f>'C25-Atypicals-Sev Weath 1-in-20'!S10</f>
        <v>0</v>
      </c>
      <c r="L7" s="140">
        <f>SUM(G7:K7)</f>
        <v>0</v>
      </c>
    </row>
    <row r="8" spans="1:13" s="134" customFormat="1">
      <c r="A8" s="49" t="s">
        <v>81</v>
      </c>
      <c r="F8" s="144">
        <f>'CV13 - I&amp;M'!N81</f>
        <v>0</v>
      </c>
      <c r="G8" s="144">
        <f>'CV13 - I&amp;M'!O81</f>
        <v>0</v>
      </c>
      <c r="H8" s="144">
        <f>'CV13 - I&amp;M'!P81</f>
        <v>0</v>
      </c>
      <c r="I8" s="144">
        <f>'CV13 - I&amp;M'!Q81</f>
        <v>0</v>
      </c>
      <c r="J8" s="144">
        <f>'CV13 - I&amp;M'!R81</f>
        <v>0</v>
      </c>
      <c r="K8" s="144">
        <f>'CV13 - I&amp;M'!S81</f>
        <v>0</v>
      </c>
      <c r="L8" s="140">
        <f t="shared" ref="L8:L10" si="0">SUM(G8:K8)</f>
        <v>0</v>
      </c>
    </row>
    <row r="9" spans="1:13" s="134" customFormat="1">
      <c r="A9" s="49" t="s">
        <v>82</v>
      </c>
      <c r="F9" s="144" t="e">
        <f>'CV14 - Tree_Cutting'!#REF!</f>
        <v>#REF!</v>
      </c>
      <c r="G9" s="144" t="e">
        <f>'CV14 - Tree_Cutting'!#REF!</f>
        <v>#REF!</v>
      </c>
      <c r="H9" s="144" t="e">
        <f>'CV14 - Tree_Cutting'!#REF!</f>
        <v>#REF!</v>
      </c>
      <c r="I9" s="144" t="e">
        <f>'CV14 - Tree_Cutting'!#REF!</f>
        <v>#REF!</v>
      </c>
      <c r="J9" s="144" t="e">
        <f>'CV14 - Tree_Cutting'!#REF!</f>
        <v>#REF!</v>
      </c>
      <c r="K9" s="144" t="e">
        <f>'CV14 - Tree_Cutting'!#REF!</f>
        <v>#REF!</v>
      </c>
      <c r="L9" s="140" t="e">
        <f t="shared" si="0"/>
        <v>#REF!</v>
      </c>
      <c r="M9" s="1145"/>
    </row>
    <row r="10" spans="1:13" s="134" customFormat="1">
      <c r="A10" s="49" t="s">
        <v>126</v>
      </c>
      <c r="F10" s="144">
        <f>'C26 - NOCs Other'!F15</f>
        <v>0</v>
      </c>
      <c r="G10" s="144">
        <f>'C26 - NOCs Other'!G15</f>
        <v>0</v>
      </c>
      <c r="H10" s="144">
        <f>'C26 - NOCs Other'!H15</f>
        <v>0</v>
      </c>
      <c r="I10" s="144">
        <f>'C26 - NOCs Other'!I15</f>
        <v>0</v>
      </c>
      <c r="J10" s="144">
        <f>'C26 - NOCs Other'!J15</f>
        <v>0</v>
      </c>
      <c r="K10" s="144">
        <f>'C26 - NOCs Other'!K15</f>
        <v>0</v>
      </c>
      <c r="L10" s="140">
        <f t="shared" si="0"/>
        <v>0</v>
      </c>
    </row>
    <row r="11" spans="1:13" s="134" customFormat="1">
      <c r="A11" s="49" t="s">
        <v>1531</v>
      </c>
      <c r="B11" s="1280"/>
      <c r="C11" s="1280"/>
      <c r="D11" s="1280"/>
      <c r="E11" s="1280"/>
      <c r="F11" s="144">
        <f>'C26 - NOCs Other'!F30</f>
        <v>0</v>
      </c>
      <c r="G11" s="144">
        <f>'C26 - NOCs Other'!G30</f>
        <v>0</v>
      </c>
      <c r="H11" s="144">
        <f>'C26 - NOCs Other'!H30</f>
        <v>0</v>
      </c>
      <c r="I11" s="144">
        <f>'C26 - NOCs Other'!I30</f>
        <v>0</v>
      </c>
      <c r="J11" s="144">
        <f>'C26 - NOCs Other'!J30</f>
        <v>0</v>
      </c>
      <c r="K11" s="144">
        <f>'C26 - NOCs Other'!K30</f>
        <v>0</v>
      </c>
      <c r="L11" s="140">
        <f>SUM(G11:K11)</f>
        <v>0</v>
      </c>
    </row>
    <row r="12" spans="1:13" s="1280" customFormat="1">
      <c r="A12" s="49" t="s">
        <v>1532</v>
      </c>
      <c r="F12" s="144">
        <f>'C26 - NOCs Other'!F45</f>
        <v>0</v>
      </c>
      <c r="G12" s="144">
        <f>'C26 - NOCs Other'!G45</f>
        <v>0</v>
      </c>
      <c r="H12" s="144">
        <f>'C26 - NOCs Other'!H45</f>
        <v>0</v>
      </c>
      <c r="I12" s="144">
        <f>'C26 - NOCs Other'!I45</f>
        <v>0</v>
      </c>
      <c r="J12" s="144">
        <f>'C26 - NOCs Other'!J45</f>
        <v>0</v>
      </c>
      <c r="K12" s="144">
        <f>'C26 - NOCs Other'!K45</f>
        <v>0</v>
      </c>
      <c r="L12" s="140">
        <f>SUM(G12:K12)</f>
        <v>0</v>
      </c>
    </row>
    <row r="13" spans="1:13" s="1280" customFormat="1">
      <c r="A13" s="1037" t="s">
        <v>193</v>
      </c>
      <c r="F13" s="144">
        <f>'C26 - NOCs Other'!F53</f>
        <v>0</v>
      </c>
      <c r="G13" s="144">
        <f>'C26 - NOCs Other'!G53</f>
        <v>0</v>
      </c>
      <c r="H13" s="144">
        <f>'C26 - NOCs Other'!H53</f>
        <v>0</v>
      </c>
      <c r="I13" s="144">
        <f>'C26 - NOCs Other'!I53</f>
        <v>0</v>
      </c>
      <c r="J13" s="144">
        <f>'C26 - NOCs Other'!J53</f>
        <v>0</v>
      </c>
      <c r="K13" s="144">
        <f>'C26 - NOCs Other'!K53</f>
        <v>0</v>
      </c>
      <c r="L13" s="140">
        <f>SUM(G13:K13)</f>
        <v>0</v>
      </c>
    </row>
    <row r="14" spans="1:13" s="1280" customFormat="1">
      <c r="A14" s="55" t="s">
        <v>2</v>
      </c>
      <c r="B14" s="126"/>
      <c r="C14" s="126"/>
      <c r="D14" s="126"/>
      <c r="E14" s="126"/>
      <c r="F14" s="93" t="e">
        <f t="shared" ref="F14:L14" si="1">SUM(F6:F13)</f>
        <v>#REF!</v>
      </c>
      <c r="G14" s="93" t="e">
        <f t="shared" si="1"/>
        <v>#REF!</v>
      </c>
      <c r="H14" s="93" t="e">
        <f t="shared" si="1"/>
        <v>#REF!</v>
      </c>
      <c r="I14" s="93" t="e">
        <f t="shared" si="1"/>
        <v>#REF!</v>
      </c>
      <c r="J14" s="93" t="e">
        <f t="shared" si="1"/>
        <v>#REF!</v>
      </c>
      <c r="K14" s="93" t="e">
        <f t="shared" si="1"/>
        <v>#REF!</v>
      </c>
      <c r="L14" s="93" t="e">
        <f t="shared" si="1"/>
        <v>#REF!</v>
      </c>
    </row>
    <row r="15" spans="1:13" s="126" customFormat="1">
      <c r="A15" s="128"/>
      <c r="B15" s="134"/>
      <c r="C15" s="134"/>
      <c r="D15" s="134"/>
      <c r="E15" s="134"/>
      <c r="F15" s="141"/>
      <c r="G15" s="141"/>
      <c r="H15" s="141"/>
      <c r="I15" s="141"/>
      <c r="J15" s="141"/>
      <c r="K15" s="141"/>
      <c r="L15" s="141"/>
    </row>
    <row r="16" spans="1:13" s="134" customFormat="1" ht="15">
      <c r="A16" s="8" t="s">
        <v>233</v>
      </c>
      <c r="B16"/>
      <c r="C16"/>
      <c r="D16"/>
      <c r="E16"/>
      <c r="F16"/>
      <c r="G16"/>
      <c r="H16"/>
      <c r="I16"/>
      <c r="J16"/>
      <c r="K16"/>
      <c r="L16"/>
    </row>
    <row r="17" spans="1:16">
      <c r="A17" s="687" t="s">
        <v>58</v>
      </c>
      <c r="B17" s="63"/>
      <c r="F17" s="144">
        <f>'CV15 - MTP all incidents'!N127+'CV14 - Tree_Cutting'!N32+'CV13 - I&amp;M'!N96+'C25-Atypicals-Sev Weath 1-in-20'!N13+'C26 - NOCs Other'!F6+'C26 - NOCs Other'!F21+'C26 - NOCs Other'!F36+'C26 - NOCs Other'!F56</f>
        <v>0</v>
      </c>
      <c r="G17" s="144">
        <f>'CV15 - MTP all incidents'!O127+'CV14 - Tree_Cutting'!O32+'CV13 - I&amp;M'!O96+'C25-Atypicals-Sev Weath 1-in-20'!O13+'C26 - NOCs Other'!G6+'C26 - NOCs Other'!G21+'C26 - NOCs Other'!G36+'C26 - NOCs Other'!G56</f>
        <v>0</v>
      </c>
      <c r="H17" s="144">
        <f>'CV15 - MTP all incidents'!P127+'CV14 - Tree_Cutting'!P32+'CV13 - I&amp;M'!P96+'C25-Atypicals-Sev Weath 1-in-20'!P13+'C26 - NOCs Other'!H6+'C26 - NOCs Other'!H21+'C26 - NOCs Other'!H36+'C26 - NOCs Other'!H56</f>
        <v>0</v>
      </c>
      <c r="I17" s="144">
        <f>'CV15 - MTP all incidents'!Q127+'CV14 - Tree_Cutting'!Q32+'CV13 - I&amp;M'!Q96+'C25-Atypicals-Sev Weath 1-in-20'!Q13+'C26 - NOCs Other'!I6+'C26 - NOCs Other'!I21+'C26 - NOCs Other'!I36+'C26 - NOCs Other'!I56</f>
        <v>0</v>
      </c>
      <c r="J17" s="144">
        <f>'CV15 - MTP all incidents'!R127+'CV14 - Tree_Cutting'!R32+'CV13 - I&amp;M'!R96+'C25-Atypicals-Sev Weath 1-in-20'!R13+'C26 - NOCs Other'!J6+'C26 - NOCs Other'!J21+'C26 - NOCs Other'!J36+'C26 - NOCs Other'!J56</f>
        <v>0</v>
      </c>
      <c r="K17" s="144">
        <f>'CV15 - MTP all incidents'!S127+'CV14 - Tree_Cutting'!S32+'CV13 - I&amp;M'!S96+'C25-Atypicals-Sev Weath 1-in-20'!S13+'C26 - NOCs Other'!K6+'C26 - NOCs Other'!K21+'C26 - NOCs Other'!K36+'C26 - NOCs Other'!K56</f>
        <v>0</v>
      </c>
      <c r="L17" s="140">
        <f t="shared" ref="L17:L23" si="2">SUM(G17:K17)</f>
        <v>0</v>
      </c>
    </row>
    <row r="18" spans="1:16">
      <c r="A18" s="687" t="s">
        <v>59</v>
      </c>
      <c r="B18" s="63"/>
      <c r="F18" s="144">
        <f>'CV15 - MTP all incidents'!N128+'CV14 - Tree_Cutting'!N33+'CV13 - I&amp;M'!N97+'C25-Atypicals-Sev Weath 1-in-20'!N14+'C26 - NOCs Other'!F7+'C26 - NOCs Other'!F22+'C26 - NOCs Other'!F37+'C26 - NOCs Other'!F57</f>
        <v>0</v>
      </c>
      <c r="G18" s="144">
        <f>'CV15 - MTP all incidents'!O128+'CV14 - Tree_Cutting'!O33+'CV13 - I&amp;M'!O97+'C25-Atypicals-Sev Weath 1-in-20'!O14+'C26 - NOCs Other'!G7+'C26 - NOCs Other'!G22+'C26 - NOCs Other'!G37+'C26 - NOCs Other'!G57</f>
        <v>0</v>
      </c>
      <c r="H18" s="144">
        <f>'CV15 - MTP all incidents'!P128+'CV14 - Tree_Cutting'!P33+'CV13 - I&amp;M'!P97+'C25-Atypicals-Sev Weath 1-in-20'!P14+'C26 - NOCs Other'!H7+'C26 - NOCs Other'!H22+'C26 - NOCs Other'!H37+'C26 - NOCs Other'!H57</f>
        <v>0</v>
      </c>
      <c r="I18" s="144">
        <f>'CV15 - MTP all incidents'!Q128+'CV14 - Tree_Cutting'!Q33+'CV13 - I&amp;M'!Q97+'C25-Atypicals-Sev Weath 1-in-20'!Q14+'C26 - NOCs Other'!I7+'C26 - NOCs Other'!I22+'C26 - NOCs Other'!I37+'C26 - NOCs Other'!I57</f>
        <v>0</v>
      </c>
      <c r="J18" s="144">
        <f>'CV15 - MTP all incidents'!R128+'CV14 - Tree_Cutting'!R33+'CV13 - I&amp;M'!R97+'C25-Atypicals-Sev Weath 1-in-20'!R14+'C26 - NOCs Other'!J7+'C26 - NOCs Other'!J22+'C26 - NOCs Other'!J37+'C26 - NOCs Other'!J57</f>
        <v>0</v>
      </c>
      <c r="K18" s="144">
        <f>'CV15 - MTP all incidents'!S128+'CV14 - Tree_Cutting'!S33+'CV13 - I&amp;M'!S97+'C25-Atypicals-Sev Weath 1-in-20'!S14+'C26 - NOCs Other'!K7+'C26 - NOCs Other'!K22+'C26 - NOCs Other'!K37+'C26 - NOCs Other'!K57</f>
        <v>0</v>
      </c>
      <c r="L18" s="140">
        <f t="shared" si="2"/>
        <v>0</v>
      </c>
    </row>
    <row r="19" spans="1:16">
      <c r="A19" s="687" t="s">
        <v>60</v>
      </c>
      <c r="B19" s="63"/>
      <c r="F19" s="144">
        <f>'CV15 - MTP all incidents'!N129+'CV14 - Tree_Cutting'!N34+'CV13 - I&amp;M'!N98+'C25-Atypicals-Sev Weath 1-in-20'!N15+'C26 - NOCs Other'!F8+'C26 - NOCs Other'!F23+'C26 - NOCs Other'!F38+'C26 - NOCs Other'!F58</f>
        <v>0</v>
      </c>
      <c r="G19" s="144">
        <f>'CV15 - MTP all incidents'!O129+'CV14 - Tree_Cutting'!O34+'CV13 - I&amp;M'!O98+'C25-Atypicals-Sev Weath 1-in-20'!O15+'C26 - NOCs Other'!G8+'C26 - NOCs Other'!G23+'C26 - NOCs Other'!G38+'C26 - NOCs Other'!G58</f>
        <v>0</v>
      </c>
      <c r="H19" s="144">
        <f>'CV15 - MTP all incidents'!P129+'CV14 - Tree_Cutting'!P34+'CV13 - I&amp;M'!P98+'C25-Atypicals-Sev Weath 1-in-20'!P15+'C26 - NOCs Other'!H8+'C26 - NOCs Other'!H23+'C26 - NOCs Other'!H38+'C26 - NOCs Other'!H58</f>
        <v>0</v>
      </c>
      <c r="I19" s="144">
        <f>'CV15 - MTP all incidents'!Q129+'CV14 - Tree_Cutting'!Q34+'CV13 - I&amp;M'!Q98+'C25-Atypicals-Sev Weath 1-in-20'!Q15+'C26 - NOCs Other'!I8+'C26 - NOCs Other'!I23+'C26 - NOCs Other'!I38+'C26 - NOCs Other'!I58</f>
        <v>0</v>
      </c>
      <c r="J19" s="144">
        <f>'CV15 - MTP all incidents'!R129+'CV14 - Tree_Cutting'!R34+'CV13 - I&amp;M'!R98+'C25-Atypicals-Sev Weath 1-in-20'!R15+'C26 - NOCs Other'!J8+'C26 - NOCs Other'!J23+'C26 - NOCs Other'!J38+'C26 - NOCs Other'!J58</f>
        <v>0</v>
      </c>
      <c r="K19" s="144">
        <f>'CV15 - MTP all incidents'!S129+'CV14 - Tree_Cutting'!S34+'CV13 - I&amp;M'!S98+'C25-Atypicals-Sev Weath 1-in-20'!S15+'C26 - NOCs Other'!K8+'C26 - NOCs Other'!K23+'C26 - NOCs Other'!K38+'C26 - NOCs Other'!K58</f>
        <v>0</v>
      </c>
      <c r="L19" s="140">
        <f t="shared" si="2"/>
        <v>0</v>
      </c>
    </row>
    <row r="20" spans="1:16">
      <c r="A20" s="687" t="s">
        <v>61</v>
      </c>
      <c r="B20" s="63"/>
      <c r="F20" s="144">
        <f>'CV15 - MTP all incidents'!N130+'CV14 - Tree_Cutting'!N35+'CV13 - I&amp;M'!N99+'C25-Atypicals-Sev Weath 1-in-20'!N16+'C26 - NOCs Other'!F9+'C26 - NOCs Other'!F24+'C26 - NOCs Other'!F39+'C26 - NOCs Other'!F59</f>
        <v>0</v>
      </c>
      <c r="G20" s="144">
        <f>'CV15 - MTP all incidents'!O130+'CV14 - Tree_Cutting'!O35+'CV13 - I&amp;M'!O99+'C25-Atypicals-Sev Weath 1-in-20'!O16+'C26 - NOCs Other'!G9+'C26 - NOCs Other'!G24+'C26 - NOCs Other'!G39+'C26 - NOCs Other'!G59</f>
        <v>0</v>
      </c>
      <c r="H20" s="144">
        <f>'CV15 - MTP all incidents'!P130+'CV14 - Tree_Cutting'!P35+'CV13 - I&amp;M'!P99+'C25-Atypicals-Sev Weath 1-in-20'!P16+'C26 - NOCs Other'!H9+'C26 - NOCs Other'!H24+'C26 - NOCs Other'!H39+'C26 - NOCs Other'!H59</f>
        <v>0</v>
      </c>
      <c r="I20" s="144">
        <f>'CV15 - MTP all incidents'!Q130+'CV14 - Tree_Cutting'!Q35+'CV13 - I&amp;M'!Q99+'C25-Atypicals-Sev Weath 1-in-20'!Q16+'C26 - NOCs Other'!I9+'C26 - NOCs Other'!I24+'C26 - NOCs Other'!I39+'C26 - NOCs Other'!I59</f>
        <v>0</v>
      </c>
      <c r="J20" s="144">
        <f>'CV15 - MTP all incidents'!R130+'CV14 - Tree_Cutting'!R35+'CV13 - I&amp;M'!R99+'C25-Atypicals-Sev Weath 1-in-20'!R16+'C26 - NOCs Other'!J9+'C26 - NOCs Other'!J24+'C26 - NOCs Other'!J39+'C26 - NOCs Other'!J59</f>
        <v>0</v>
      </c>
      <c r="K20" s="144">
        <f>'CV15 - MTP all incidents'!S130+'CV14 - Tree_Cutting'!S35+'CV13 - I&amp;M'!S99+'C25-Atypicals-Sev Weath 1-in-20'!S16+'C26 - NOCs Other'!K9+'C26 - NOCs Other'!K24+'C26 - NOCs Other'!K39+'C26 - NOCs Other'!K59</f>
        <v>0</v>
      </c>
      <c r="L20" s="140">
        <f t="shared" si="2"/>
        <v>0</v>
      </c>
    </row>
    <row r="21" spans="1:16">
      <c r="A21" s="687" t="s">
        <v>62</v>
      </c>
      <c r="B21" s="63"/>
      <c r="F21" s="144">
        <f>'CV15 - MTP all incidents'!N131+'CV14 - Tree_Cutting'!N36+'CV13 - I&amp;M'!N100+'C25-Atypicals-Sev Weath 1-in-20'!N17+'C26 - NOCs Other'!F10+'C26 - NOCs Other'!F25+'C26 - NOCs Other'!F40+'C26 - NOCs Other'!F60</f>
        <v>0</v>
      </c>
      <c r="G21" s="144">
        <f>'CV15 - MTP all incidents'!O131+'CV14 - Tree_Cutting'!O36+'CV13 - I&amp;M'!O100+'C25-Atypicals-Sev Weath 1-in-20'!O17+'C26 - NOCs Other'!G10+'C26 - NOCs Other'!G25+'C26 - NOCs Other'!G40+'C26 - NOCs Other'!G60</f>
        <v>0</v>
      </c>
      <c r="H21" s="144">
        <f>'CV15 - MTP all incidents'!P131+'CV14 - Tree_Cutting'!P36+'CV13 - I&amp;M'!P100+'C25-Atypicals-Sev Weath 1-in-20'!P17+'C26 - NOCs Other'!H10+'C26 - NOCs Other'!H25+'C26 - NOCs Other'!H40+'C26 - NOCs Other'!H60</f>
        <v>0</v>
      </c>
      <c r="I21" s="144">
        <f>'CV15 - MTP all incidents'!Q131+'CV14 - Tree_Cutting'!Q36+'CV13 - I&amp;M'!Q100+'C25-Atypicals-Sev Weath 1-in-20'!Q17+'C26 - NOCs Other'!I10+'C26 - NOCs Other'!I25+'C26 - NOCs Other'!I40+'C26 - NOCs Other'!I60</f>
        <v>0</v>
      </c>
      <c r="J21" s="144">
        <f>'CV15 - MTP all incidents'!R131+'CV14 - Tree_Cutting'!R36+'CV13 - I&amp;M'!R100+'C25-Atypicals-Sev Weath 1-in-20'!R17+'C26 - NOCs Other'!J10+'C26 - NOCs Other'!J25+'C26 - NOCs Other'!J40+'C26 - NOCs Other'!J60</f>
        <v>0</v>
      </c>
      <c r="K21" s="144">
        <f>'CV15 - MTP all incidents'!S131+'CV14 - Tree_Cutting'!S36+'CV13 - I&amp;M'!S100+'C25-Atypicals-Sev Weath 1-in-20'!S17+'C26 - NOCs Other'!K10+'C26 - NOCs Other'!K25+'C26 - NOCs Other'!K40+'C26 - NOCs Other'!K60</f>
        <v>0</v>
      </c>
      <c r="L21" s="140">
        <f t="shared" si="2"/>
        <v>0</v>
      </c>
    </row>
    <row r="22" spans="1:16">
      <c r="A22" s="687" t="s">
        <v>63</v>
      </c>
      <c r="B22" s="63"/>
      <c r="F22" s="144">
        <f>'CV15 - MTP all incidents'!N132+'CV14 - Tree_Cutting'!N37+'CV13 - I&amp;M'!N101+'C25-Atypicals-Sev Weath 1-in-20'!N18+'C26 - NOCs Other'!F11+'C26 - NOCs Other'!F26+'C26 - NOCs Other'!F41+'C26 - NOCs Other'!F61</f>
        <v>0</v>
      </c>
      <c r="G22" s="144">
        <f>'CV15 - MTP all incidents'!O132+'CV14 - Tree_Cutting'!O37+'CV13 - I&amp;M'!O101+'C25-Atypicals-Sev Weath 1-in-20'!O18+'C26 - NOCs Other'!G11+'C26 - NOCs Other'!G26+'C26 - NOCs Other'!G41+'C26 - NOCs Other'!G61</f>
        <v>0</v>
      </c>
      <c r="H22" s="144">
        <f>'CV15 - MTP all incidents'!P132+'CV14 - Tree_Cutting'!P37+'CV13 - I&amp;M'!P101+'C25-Atypicals-Sev Weath 1-in-20'!P18+'C26 - NOCs Other'!H11+'C26 - NOCs Other'!H26+'C26 - NOCs Other'!H41+'C26 - NOCs Other'!H61</f>
        <v>0</v>
      </c>
      <c r="I22" s="144">
        <f>'CV15 - MTP all incidents'!Q132+'CV14 - Tree_Cutting'!Q37+'CV13 - I&amp;M'!Q101+'C25-Atypicals-Sev Weath 1-in-20'!Q18+'C26 - NOCs Other'!I11+'C26 - NOCs Other'!I26+'C26 - NOCs Other'!I41+'C26 - NOCs Other'!I61</f>
        <v>0</v>
      </c>
      <c r="J22" s="144">
        <f>'CV15 - MTP all incidents'!R132+'CV14 - Tree_Cutting'!R37+'CV13 - I&amp;M'!R101+'C25-Atypicals-Sev Weath 1-in-20'!R18+'C26 - NOCs Other'!J11+'C26 - NOCs Other'!J26+'C26 - NOCs Other'!J41+'C26 - NOCs Other'!J61</f>
        <v>0</v>
      </c>
      <c r="K22" s="144">
        <f>'CV15 - MTP all incidents'!S132+'CV14 - Tree_Cutting'!S37+'CV13 - I&amp;M'!S101+'C25-Atypicals-Sev Weath 1-in-20'!S18+'C26 - NOCs Other'!K11+'C26 - NOCs Other'!K26+'C26 - NOCs Other'!K41+'C26 - NOCs Other'!K61</f>
        <v>0</v>
      </c>
      <c r="L22" s="140">
        <f t="shared" si="2"/>
        <v>0</v>
      </c>
    </row>
    <row r="23" spans="1:16">
      <c r="A23" s="687" t="s">
        <v>64</v>
      </c>
      <c r="B23" s="63"/>
      <c r="F23" s="144">
        <f>'CV15 - MTP all incidents'!N133+'CV14 - Tree_Cutting'!N38+'CV13 - I&amp;M'!N102+'C25-Atypicals-Sev Weath 1-in-20'!N19+'C26 - NOCs Other'!F12+'C26 - NOCs Other'!F27+'C26 - NOCs Other'!F42+'C26 - NOCs Other'!F62</f>
        <v>0</v>
      </c>
      <c r="G23" s="144">
        <f>'CV15 - MTP all incidents'!O133+'CV14 - Tree_Cutting'!O38+'CV13 - I&amp;M'!O102+'C25-Atypicals-Sev Weath 1-in-20'!O19+'C26 - NOCs Other'!G12+'C26 - NOCs Other'!G27+'C26 - NOCs Other'!G42+'C26 - NOCs Other'!G62</f>
        <v>0</v>
      </c>
      <c r="H23" s="144">
        <f>'CV15 - MTP all incidents'!P133+'CV14 - Tree_Cutting'!P38+'CV13 - I&amp;M'!P102+'C25-Atypicals-Sev Weath 1-in-20'!P19+'C26 - NOCs Other'!H12+'C26 - NOCs Other'!H27+'C26 - NOCs Other'!H42+'C26 - NOCs Other'!H62</f>
        <v>0</v>
      </c>
      <c r="I23" s="144">
        <f>'CV15 - MTP all incidents'!Q133+'CV14 - Tree_Cutting'!Q38+'CV13 - I&amp;M'!Q102+'C25-Atypicals-Sev Weath 1-in-20'!Q19+'C26 - NOCs Other'!I12+'C26 - NOCs Other'!I27+'C26 - NOCs Other'!I42+'C26 - NOCs Other'!I62</f>
        <v>0</v>
      </c>
      <c r="J23" s="144">
        <f>'CV15 - MTP all incidents'!R133+'CV14 - Tree_Cutting'!R38+'CV13 - I&amp;M'!R102+'C25-Atypicals-Sev Weath 1-in-20'!R19+'C26 - NOCs Other'!J12+'C26 - NOCs Other'!J27+'C26 - NOCs Other'!J42+'C26 - NOCs Other'!J62</f>
        <v>0</v>
      </c>
      <c r="K23" s="144">
        <f>'CV15 - MTP all incidents'!S133+'CV14 - Tree_Cutting'!S38+'CV13 - I&amp;M'!S102+'C25-Atypicals-Sev Weath 1-in-20'!S19+'C26 - NOCs Other'!K12+'C26 - NOCs Other'!K27+'C26 - NOCs Other'!K42+'C26 - NOCs Other'!K62</f>
        <v>0</v>
      </c>
      <c r="L23" s="140">
        <f t="shared" si="2"/>
        <v>0</v>
      </c>
      <c r="O23" s="1035" t="s">
        <v>135</v>
      </c>
    </row>
    <row r="24" spans="1:16">
      <c r="A24" s="687" t="s">
        <v>65</v>
      </c>
      <c r="B24" s="63"/>
      <c r="F24" s="144">
        <f>'CV15 - MTP all incidents'!N134+'CV14 - Tree_Cutting'!N39+'CV13 - I&amp;M'!N103+'C25-Atypicals-Sev Weath 1-in-20'!N20+'C26 - NOCs Other'!F13+'C26 - NOCs Other'!F28+'C26 - NOCs Other'!F43+'C26 - NOCs Other'!F63</f>
        <v>0</v>
      </c>
      <c r="G24" s="144">
        <f>'CV15 - MTP all incidents'!O134+'CV14 - Tree_Cutting'!O39+'CV13 - I&amp;M'!O103+'C25-Atypicals-Sev Weath 1-in-20'!O20+'C26 - NOCs Other'!G13+'C26 - NOCs Other'!G28+'C26 - NOCs Other'!G43+'C26 - NOCs Other'!G63</f>
        <v>0</v>
      </c>
      <c r="H24" s="144">
        <f>'CV15 - MTP all incidents'!P134+'CV14 - Tree_Cutting'!P39+'CV13 - I&amp;M'!P103+'C25-Atypicals-Sev Weath 1-in-20'!P20+'C26 - NOCs Other'!H13+'C26 - NOCs Other'!H28+'C26 - NOCs Other'!H43+'C26 - NOCs Other'!H63</f>
        <v>0</v>
      </c>
      <c r="I24" s="144">
        <f>'CV15 - MTP all incidents'!Q134+'CV14 - Tree_Cutting'!Q39+'CV13 - I&amp;M'!Q103+'C25-Atypicals-Sev Weath 1-in-20'!Q20+'C26 - NOCs Other'!I13+'C26 - NOCs Other'!I28+'C26 - NOCs Other'!I43+'C26 - NOCs Other'!I63</f>
        <v>0</v>
      </c>
      <c r="J24" s="144">
        <f>'CV15 - MTP all incidents'!R134+'CV14 - Tree_Cutting'!R39+'CV13 - I&amp;M'!R103+'C25-Atypicals-Sev Weath 1-in-20'!R20+'C26 - NOCs Other'!J13+'C26 - NOCs Other'!J28+'C26 - NOCs Other'!J43+'C26 - NOCs Other'!J63</f>
        <v>0</v>
      </c>
      <c r="K24" s="144">
        <f>'CV15 - MTP all incidents'!S134+'CV14 - Tree_Cutting'!S39+'CV13 - I&amp;M'!S103+'C25-Atypicals-Sev Weath 1-in-20'!S20+'C26 - NOCs Other'!K13+'C26 - NOCs Other'!K28+'C26 - NOCs Other'!K43+'C26 - NOCs Other'!K63</f>
        <v>0</v>
      </c>
      <c r="L24" s="140">
        <f t="shared" ref="L24:L29" si="3">SUM(G24:K24)</f>
        <v>0</v>
      </c>
    </row>
    <row r="25" spans="1:16">
      <c r="A25" s="687" t="s">
        <v>66</v>
      </c>
      <c r="B25" s="63"/>
      <c r="F25" s="144">
        <f>'CV15 - MTP all incidents'!N135+'CV14 - Tree_Cutting'!N40+'CV13 - I&amp;M'!N104+'C25-Atypicals-Sev Weath 1-in-20'!N21+'C26 - NOCs Other'!F14+'C26 - NOCs Other'!F29+'C26 - NOCs Other'!F44+'C26 - NOCs Other'!F64</f>
        <v>0</v>
      </c>
      <c r="G25" s="144">
        <f>'CV15 - MTP all incidents'!O135+'CV14 - Tree_Cutting'!O40+'CV13 - I&amp;M'!O104+'C25-Atypicals-Sev Weath 1-in-20'!O21+'C26 - NOCs Other'!G14+'C26 - NOCs Other'!G29+'C26 - NOCs Other'!G44+'C26 - NOCs Other'!G64</f>
        <v>0</v>
      </c>
      <c r="H25" s="144">
        <f>'CV15 - MTP all incidents'!P135+'CV14 - Tree_Cutting'!P40+'CV13 - I&amp;M'!P104+'C25-Atypicals-Sev Weath 1-in-20'!P21+'C26 - NOCs Other'!H14+'C26 - NOCs Other'!H29+'C26 - NOCs Other'!H44+'C26 - NOCs Other'!H64</f>
        <v>0</v>
      </c>
      <c r="I25" s="144">
        <f>'CV15 - MTP all incidents'!Q135+'CV14 - Tree_Cutting'!Q40+'CV13 - I&amp;M'!Q104+'C25-Atypicals-Sev Weath 1-in-20'!Q21+'C26 - NOCs Other'!I14+'C26 - NOCs Other'!I29+'C26 - NOCs Other'!I44+'C26 - NOCs Other'!I64</f>
        <v>0</v>
      </c>
      <c r="J25" s="144">
        <f>'CV15 - MTP all incidents'!R135+'CV14 - Tree_Cutting'!R40+'CV13 - I&amp;M'!R104+'C25-Atypicals-Sev Weath 1-in-20'!R21+'C26 - NOCs Other'!J14+'C26 - NOCs Other'!J29+'C26 - NOCs Other'!J44+'C26 - NOCs Other'!J64</f>
        <v>0</v>
      </c>
      <c r="K25" s="144">
        <f>'CV15 - MTP all incidents'!S135+'CV14 - Tree_Cutting'!S40+'CV13 - I&amp;M'!S104+'C25-Atypicals-Sev Weath 1-in-20'!S21+'C26 - NOCs Other'!K14+'C26 - NOCs Other'!K29+'C26 - NOCs Other'!K44+'C26 - NOCs Other'!K64</f>
        <v>0</v>
      </c>
      <c r="L25" s="140">
        <f t="shared" si="3"/>
        <v>0</v>
      </c>
      <c r="N25" s="1280"/>
    </row>
    <row r="26" spans="1:16">
      <c r="A26" s="138" t="s">
        <v>441</v>
      </c>
      <c r="B26" s="63"/>
      <c r="C26" s="12"/>
      <c r="D26" s="12"/>
      <c r="E26" s="12"/>
      <c r="F26" s="142">
        <f t="shared" ref="F26:K26" si="4">SUM(F17:F25)</f>
        <v>0</v>
      </c>
      <c r="G26" s="142">
        <f t="shared" si="4"/>
        <v>0</v>
      </c>
      <c r="H26" s="142">
        <f t="shared" si="4"/>
        <v>0</v>
      </c>
      <c r="I26" s="142">
        <f t="shared" si="4"/>
        <v>0</v>
      </c>
      <c r="J26" s="142">
        <f t="shared" si="4"/>
        <v>0</v>
      </c>
      <c r="K26" s="142">
        <f t="shared" si="4"/>
        <v>0</v>
      </c>
      <c r="L26" s="140">
        <f t="shared" si="3"/>
        <v>0</v>
      </c>
      <c r="P26" s="1035" t="s">
        <v>135</v>
      </c>
    </row>
    <row r="27" spans="1:16">
      <c r="A27" s="132" t="s">
        <v>442</v>
      </c>
      <c r="B27" s="63"/>
      <c r="F27" s="144">
        <f>'CV15 - MTP all incidents'!N137+'CV14 - Tree_Cutting'!N42+'CV13 - I&amp;M'!N106+'C25-Atypicals-Sev Weath 1-in-20'!N23+'C26 - NOCs Other'!F16+'C26 - NOCs Other'!F31+'C26 - NOCs Other'!F46+'C26 - NOCs Other'!F66</f>
        <v>0</v>
      </c>
      <c r="G27" s="144">
        <f>'CV15 - MTP all incidents'!O137+'CV14 - Tree_Cutting'!O42+'CV13 - I&amp;M'!O106+'C25-Atypicals-Sev Weath 1-in-20'!O23+'C26 - NOCs Other'!G16+'C26 - NOCs Other'!G31+'C26 - NOCs Other'!G46+'C26 - NOCs Other'!G66</f>
        <v>0</v>
      </c>
      <c r="H27" s="144">
        <f>'CV15 - MTP all incidents'!P137+'CV14 - Tree_Cutting'!P42+'CV13 - I&amp;M'!P106+'C25-Atypicals-Sev Weath 1-in-20'!P23+'C26 - NOCs Other'!H16+'C26 - NOCs Other'!H31+'C26 - NOCs Other'!H46+'C26 - NOCs Other'!H66</f>
        <v>0</v>
      </c>
      <c r="I27" s="144">
        <f>'CV15 - MTP all incidents'!Q137+'CV14 - Tree_Cutting'!Q42+'CV13 - I&amp;M'!Q106+'C25-Atypicals-Sev Weath 1-in-20'!Q23+'C26 - NOCs Other'!I16+'C26 - NOCs Other'!I31+'C26 - NOCs Other'!I46+'C26 - NOCs Other'!I66</f>
        <v>0</v>
      </c>
      <c r="J27" s="144">
        <f>'CV15 - MTP all incidents'!R137+'CV14 - Tree_Cutting'!R42+'CV13 - I&amp;M'!R106+'C25-Atypicals-Sev Weath 1-in-20'!R23+'C26 - NOCs Other'!J16+'C26 - NOCs Other'!J31+'C26 - NOCs Other'!J46+'C26 - NOCs Other'!J66</f>
        <v>0</v>
      </c>
      <c r="K27" s="144">
        <f>'CV15 - MTP all incidents'!S137+'CV14 - Tree_Cutting'!S42+'CV13 - I&amp;M'!S106+'C25-Atypicals-Sev Weath 1-in-20'!S23+'C26 - NOCs Other'!K16+'C26 - NOCs Other'!K31+'C26 - NOCs Other'!K46+'C26 - NOCs Other'!K66</f>
        <v>0</v>
      </c>
      <c r="L27" s="140">
        <f t="shared" si="3"/>
        <v>0</v>
      </c>
    </row>
    <row r="28" spans="1:16">
      <c r="A28" s="132" t="s">
        <v>406</v>
      </c>
      <c r="B28" s="63"/>
      <c r="C28" s="12"/>
      <c r="D28" s="12"/>
      <c r="E28" s="12"/>
      <c r="F28" s="144">
        <f>'CV15 - MTP all incidents'!N138+'CV14 - Tree_Cutting'!N43+'CV13 - I&amp;M'!N107+'C25-Atypicals-Sev Weath 1-in-20'!N24+'C26 - NOCs Other'!F17+'C26 - NOCs Other'!F32+'C26 - NOCs Other'!F47+'C26 - NOCs Other'!F67</f>
        <v>0</v>
      </c>
      <c r="G28" s="144">
        <f>'CV15 - MTP all incidents'!O138+'CV14 - Tree_Cutting'!O43+'CV13 - I&amp;M'!O107+'C25-Atypicals-Sev Weath 1-in-20'!O24+'C26 - NOCs Other'!G17+'C26 - NOCs Other'!G32+'C26 - NOCs Other'!G47+'C26 - NOCs Other'!G67</f>
        <v>0</v>
      </c>
      <c r="H28" s="144">
        <f>'CV15 - MTP all incidents'!P138+'CV14 - Tree_Cutting'!P43+'CV13 - I&amp;M'!P107+'C25-Atypicals-Sev Weath 1-in-20'!P24+'C26 - NOCs Other'!H17+'C26 - NOCs Other'!H32+'C26 - NOCs Other'!H47+'C26 - NOCs Other'!H67</f>
        <v>0</v>
      </c>
      <c r="I28" s="144">
        <f>'CV15 - MTP all incidents'!Q138+'CV14 - Tree_Cutting'!Q43+'CV13 - I&amp;M'!Q107+'C25-Atypicals-Sev Weath 1-in-20'!Q24+'C26 - NOCs Other'!I17+'C26 - NOCs Other'!I32+'C26 - NOCs Other'!I47+'C26 - NOCs Other'!I67</f>
        <v>0</v>
      </c>
      <c r="J28" s="144">
        <f>'CV15 - MTP all incidents'!R138+'CV14 - Tree_Cutting'!R43+'CV13 - I&amp;M'!R107+'C25-Atypicals-Sev Weath 1-in-20'!R24+'C26 - NOCs Other'!J17+'C26 - NOCs Other'!J32+'C26 - NOCs Other'!J47+'C26 - NOCs Other'!J67</f>
        <v>0</v>
      </c>
      <c r="K28" s="144">
        <f>'CV15 - MTP all incidents'!S138+'CV14 - Tree_Cutting'!S43+'CV13 - I&amp;M'!S107+'C25-Atypicals-Sev Weath 1-in-20'!S24+'C26 - NOCs Other'!K17+'C26 - NOCs Other'!K32+'C26 - NOCs Other'!K47+'C26 - NOCs Other'!K67</f>
        <v>0</v>
      </c>
      <c r="L28" s="140">
        <f t="shared" si="3"/>
        <v>0</v>
      </c>
    </row>
    <row r="29" spans="1:16">
      <c r="A29" s="138" t="s">
        <v>443</v>
      </c>
      <c r="B29" s="63"/>
      <c r="F29" s="142">
        <f>SUM(F26:F28)</f>
        <v>0</v>
      </c>
      <c r="G29" s="142">
        <f t="shared" ref="G29:K29" si="5">SUM(G26:G28)</f>
        <v>0</v>
      </c>
      <c r="H29" s="142">
        <f t="shared" si="5"/>
        <v>0</v>
      </c>
      <c r="I29" s="142">
        <f t="shared" si="5"/>
        <v>0</v>
      </c>
      <c r="J29" s="142">
        <f>SUM(J26:J28)</f>
        <v>0</v>
      </c>
      <c r="K29" s="142">
        <f t="shared" si="5"/>
        <v>0</v>
      </c>
      <c r="L29" s="140">
        <f t="shared" si="3"/>
        <v>0</v>
      </c>
    </row>
    <row r="30" spans="1:16">
      <c r="B30" s="134"/>
    </row>
    <row r="31" spans="1:16">
      <c r="A31" s="1037" t="s">
        <v>1246</v>
      </c>
      <c r="B31" s="1035"/>
      <c r="C31" s="1035"/>
      <c r="D31" s="1035"/>
      <c r="E31" s="1035"/>
      <c r="F31" s="1040" t="e">
        <f>IF(ABS(F14-F26)&lt;0.1,"OK","ERROR")</f>
        <v>#REF!</v>
      </c>
      <c r="G31" s="1040" t="e">
        <f>IF(ABS(G14-G26)&lt;0.1,"OK","ERROR")</f>
        <v>#REF!</v>
      </c>
      <c r="H31" s="1040" t="e">
        <f>IF(ABS(H14-H26)&lt;0.1,"OK","ERROR")</f>
        <v>#REF!</v>
      </c>
      <c r="I31" s="1040" t="e">
        <f t="shared" ref="I31:K31" si="6">IF(ABS(I14-I26)&lt;0.1,"OK","ERROR")</f>
        <v>#REF!</v>
      </c>
      <c r="J31" s="1040" t="e">
        <f t="shared" si="6"/>
        <v>#REF!</v>
      </c>
      <c r="K31" s="1040" t="e">
        <f t="shared" si="6"/>
        <v>#REF!</v>
      </c>
      <c r="L31" s="1035"/>
    </row>
    <row r="32" spans="1:16" s="1035" customFormat="1">
      <c r="A32" s="175" t="s">
        <v>916</v>
      </c>
      <c r="B32" s="134"/>
      <c r="C32"/>
      <c r="D32"/>
      <c r="E32"/>
      <c r="F32" s="1040" t="str">
        <f>IF(ABS(F26-'Costs Matrix 2010'!W52)&lt;0.1,"OK","ERROR")</f>
        <v>OK</v>
      </c>
      <c r="G32" s="1040" t="str">
        <f>IF(ABS(G26-'C1 - Costs Matrix 2011'!W77)&lt;0.1,"OK","ERROR")</f>
        <v>OK</v>
      </c>
      <c r="H32" s="1040" t="str">
        <f>IF(ABS(H26-'C1 - Costs Matrix 2012'!W77)&lt;0.1,"OK","ERROR")</f>
        <v>OK</v>
      </c>
      <c r="I32" s="1040" t="str">
        <f>IF(ABS(I26-'C1 - Costs Matrix 2013'!W77)&lt;0.1,"OK","ERROR")</f>
        <v>OK</v>
      </c>
      <c r="J32" s="1040" t="str">
        <f>IF(ABS(J26-'C1 - Costs Matrix 2014'!W77)&lt;0.1,"OK","ERROR")</f>
        <v>OK</v>
      </c>
      <c r="K32" s="1040" t="str">
        <f>IF(ABS(K26-'C1 - Costs Matrix 2015'!W77)&lt;0.1,"OK","ERROR")</f>
        <v>OK</v>
      </c>
      <c r="L32" s="53"/>
    </row>
    <row r="33" spans="1:13" ht="12.75" customHeight="1">
      <c r="A33" s="175" t="s">
        <v>917</v>
      </c>
      <c r="B33" s="134"/>
      <c r="F33" s="1040" t="str">
        <f>IF(ABS(F29-'Costs Matrix 2010'!W57)&lt;0.1,"OK","ERROR")</f>
        <v>OK</v>
      </c>
      <c r="G33" s="1040" t="str">
        <f>IF(ABS(G29-'C1 - Costs Matrix 2011'!W82)&lt;0.1,"OK","ERROR")</f>
        <v>OK</v>
      </c>
      <c r="H33" s="1040" t="str">
        <f>IF(ABS(H29-'C1 - Costs Matrix 2012'!W82)&lt;0.1,"OK","ERROR")</f>
        <v>OK</v>
      </c>
      <c r="I33" s="1040" t="str">
        <f>IF(ABS(I29-'C1 - Costs Matrix 2013'!W82)&lt;0.1,"OK","ERROR")</f>
        <v>OK</v>
      </c>
      <c r="J33" s="1040" t="str">
        <f>IF(ABS(J29-'C1 - Costs Matrix 2014'!W82)&lt;0.1,"OK","ERROR")</f>
        <v>OK</v>
      </c>
      <c r="K33" s="1040" t="str">
        <f>IF(ABS(K29-'C1 - Costs Matrix 2015'!W82)&lt;0.1,"OK","ERROR")</f>
        <v>OK</v>
      </c>
      <c r="L33" s="53"/>
      <c r="M33" s="696"/>
    </row>
    <row r="35" spans="1:13">
      <c r="F35" s="134"/>
      <c r="G35" s="134"/>
      <c r="H35" s="134"/>
      <c r="I35" s="134"/>
      <c r="J35" s="134"/>
      <c r="K35" s="134"/>
    </row>
    <row r="36" spans="1:13">
      <c r="A36" s="691" t="s">
        <v>135</v>
      </c>
    </row>
  </sheetData>
  <conditionalFormatting sqref="L32:L33 F31:K33">
    <cfRule type="cellIs" dxfId="72" priority="15"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36.xml><?xml version="1.0" encoding="utf-8"?>
<worksheet xmlns="http://schemas.openxmlformats.org/spreadsheetml/2006/main" xmlns:r="http://schemas.openxmlformats.org/officeDocument/2006/relationships">
  <sheetPr>
    <tabColor rgb="FF9900CC"/>
    <pageSetUpPr fitToPage="1"/>
  </sheetPr>
  <dimension ref="A1:W68"/>
  <sheetViews>
    <sheetView zoomScale="70" zoomScaleNormal="70" zoomScaleSheetLayoutView="70" workbookViewId="0">
      <selection activeCell="R28" sqref="R28"/>
    </sheetView>
  </sheetViews>
  <sheetFormatPr defaultColWidth="14.25" defaultRowHeight="12.75"/>
  <cols>
    <col min="1" max="1" width="63.125" style="17" customWidth="1"/>
    <col min="2" max="2" width="25" style="17" bestFit="1" customWidth="1"/>
    <col min="3" max="5" width="1.75" style="17" customWidth="1"/>
    <col min="6" max="6" width="6.5" style="17" bestFit="1" customWidth="1"/>
    <col min="7" max="8" width="4.875" style="17" bestFit="1" customWidth="1"/>
    <col min="9" max="9" width="6.5" style="17" bestFit="1" customWidth="1"/>
    <col min="10" max="11" width="4.875" style="17" bestFit="1" customWidth="1"/>
    <col min="12" max="12" width="6.5" style="17" bestFit="1" customWidth="1"/>
    <col min="13" max="13" width="4.375" style="17" customWidth="1"/>
    <col min="14" max="14" width="6.5" style="17" bestFit="1" customWidth="1"/>
    <col min="15" max="16" width="4.875" style="17" bestFit="1" customWidth="1"/>
    <col min="17" max="17" width="5.5" style="17" customWidth="1"/>
    <col min="18" max="19" width="4.875" style="17" bestFit="1" customWidth="1"/>
    <col min="20" max="20" width="6.5" style="17" bestFit="1" customWidth="1"/>
    <col min="21" max="16384" width="14.25" style="17"/>
  </cols>
  <sheetData>
    <row r="1" spans="1:23" s="15" customFormat="1" ht="15">
      <c r="A1" s="8" t="s">
        <v>1664</v>
      </c>
    </row>
    <row r="2" spans="1:23" s="18" customFormat="1" ht="15">
      <c r="A2" s="8" t="str">
        <f>Cover!D13</f>
        <v>[DNO]</v>
      </c>
    </row>
    <row r="3" spans="1:23" ht="15">
      <c r="A3" s="8">
        <f>Cover!D15</f>
        <v>2012</v>
      </c>
      <c r="C3" s="2"/>
      <c r="D3" s="2"/>
      <c r="E3" s="1882"/>
      <c r="F3" s="2219" t="s">
        <v>1628</v>
      </c>
      <c r="G3" s="2219"/>
      <c r="H3" s="2219"/>
      <c r="I3" s="2219"/>
      <c r="J3" s="2219"/>
      <c r="K3" s="2219"/>
      <c r="L3" s="2219"/>
      <c r="M3" s="37"/>
      <c r="N3" s="2219" t="s">
        <v>730</v>
      </c>
      <c r="O3" s="2219"/>
      <c r="P3" s="2219"/>
      <c r="Q3" s="2219"/>
      <c r="R3" s="2219"/>
      <c r="S3" s="2219"/>
      <c r="T3" s="2219"/>
      <c r="V3" s="18"/>
      <c r="W3" s="18"/>
    </row>
    <row r="4" spans="1:23" ht="12.75" customHeight="1">
      <c r="A4" s="72"/>
      <c r="C4" s="2"/>
      <c r="D4" s="2"/>
      <c r="E4" s="2"/>
      <c r="F4" s="3">
        <v>2010</v>
      </c>
      <c r="G4" s="3">
        <v>2011</v>
      </c>
      <c r="H4" s="3">
        <v>2012</v>
      </c>
      <c r="I4" s="3">
        <v>2013</v>
      </c>
      <c r="J4" s="3">
        <v>2014</v>
      </c>
      <c r="K4" s="3">
        <v>2015</v>
      </c>
      <c r="L4" s="176" t="s">
        <v>1</v>
      </c>
      <c r="M4" s="2"/>
      <c r="N4" s="3">
        <v>2010</v>
      </c>
      <c r="O4" s="3">
        <v>2011</v>
      </c>
      <c r="P4" s="3">
        <v>2012</v>
      </c>
      <c r="Q4" s="3">
        <v>2013</v>
      </c>
      <c r="R4" s="3">
        <v>2014</v>
      </c>
      <c r="S4" s="3">
        <v>2015</v>
      </c>
      <c r="T4" s="176" t="s">
        <v>1</v>
      </c>
      <c r="V4" s="18"/>
      <c r="W4" s="18"/>
    </row>
    <row r="5" spans="1:23" ht="12.75" customHeight="1">
      <c r="A5" s="19" t="s">
        <v>224</v>
      </c>
      <c r="C5" s="2"/>
      <c r="D5" s="2"/>
      <c r="E5" s="2"/>
      <c r="F5" s="3" t="s">
        <v>0</v>
      </c>
      <c r="G5" s="261"/>
      <c r="H5" s="9"/>
      <c r="I5" s="9" t="s">
        <v>1</v>
      </c>
      <c r="J5" s="9"/>
      <c r="K5" s="262"/>
      <c r="L5" s="74" t="s">
        <v>819</v>
      </c>
      <c r="M5" s="2"/>
      <c r="N5" s="3" t="s">
        <v>0</v>
      </c>
      <c r="O5" s="261"/>
      <c r="P5" s="9"/>
      <c r="Q5" s="9" t="s">
        <v>1</v>
      </c>
      <c r="R5" s="9"/>
      <c r="S5" s="262"/>
      <c r="T5" s="74" t="s">
        <v>4</v>
      </c>
      <c r="V5" s="18"/>
      <c r="W5" s="18"/>
    </row>
    <row r="6" spans="1:23" ht="12.75" customHeight="1">
      <c r="A6" s="20" t="s">
        <v>244</v>
      </c>
      <c r="B6" s="20" t="s">
        <v>1675</v>
      </c>
      <c r="E6" s="2"/>
      <c r="F6" s="1884">
        <f>SUM('V10a-MTP sev weather 1-in-20'!F6:F12)</f>
        <v>0</v>
      </c>
      <c r="G6" s="1884">
        <f>SUM('V10a-MTP sev weather 1-in-20'!G6:G12)</f>
        <v>0</v>
      </c>
      <c r="H6" s="1884">
        <f>SUM('V10a-MTP sev weather 1-in-20'!H6:H12)</f>
        <v>0</v>
      </c>
      <c r="I6" s="1884">
        <f>SUM('V10a-MTP sev weather 1-in-20'!I6:I12)</f>
        <v>0</v>
      </c>
      <c r="J6" s="1884">
        <f>SUM('V10a-MTP sev weather 1-in-20'!J6:J12)</f>
        <v>0</v>
      </c>
      <c r="K6" s="1884">
        <f>SUM('V10a-MTP sev weather 1-in-20'!K6:K12)</f>
        <v>0</v>
      </c>
      <c r="L6" s="1884">
        <f>SUM(G6:K6)</f>
        <v>0</v>
      </c>
      <c r="M6" s="6"/>
      <c r="N6" s="1883"/>
      <c r="O6" s="1883"/>
      <c r="P6" s="1883"/>
      <c r="Q6" s="1883"/>
      <c r="R6" s="1883"/>
      <c r="S6" s="1883"/>
      <c r="T6" s="1884">
        <f>SUM(O6:S6)</f>
        <v>0</v>
      </c>
      <c r="V6" s="18"/>
      <c r="W6" s="18"/>
    </row>
    <row r="7" spans="1:23" ht="12.75" customHeight="1">
      <c r="A7" s="20" t="s">
        <v>244</v>
      </c>
      <c r="B7" s="20" t="s">
        <v>1392</v>
      </c>
      <c r="E7" s="6"/>
      <c r="F7" s="1884">
        <f>SUM('V10a-MTP sev weather 1-in-20'!F13:F19,'V10a-MTP sev weather 1-in-20'!F30)</f>
        <v>0</v>
      </c>
      <c r="G7" s="1884">
        <f>SUM('V10a-MTP sev weather 1-in-20'!G13:G19,'V10a-MTP sev weather 1-in-20'!G30)</f>
        <v>0</v>
      </c>
      <c r="H7" s="1884">
        <f>SUM('V10a-MTP sev weather 1-in-20'!H13:H19,'V10a-MTP sev weather 1-in-20'!H30)</f>
        <v>0</v>
      </c>
      <c r="I7" s="1884">
        <f>SUM('V10a-MTP sev weather 1-in-20'!I13:I19,'V10a-MTP sev weather 1-in-20'!I30)</f>
        <v>0</v>
      </c>
      <c r="J7" s="1884">
        <f>SUM('V10a-MTP sev weather 1-in-20'!J13:J19,'V10a-MTP sev weather 1-in-20'!J30)</f>
        <v>0</v>
      </c>
      <c r="K7" s="1884">
        <f>SUM('V10a-MTP sev weather 1-in-20'!K13:K19,'V10a-MTP sev weather 1-in-20'!K30)</f>
        <v>0</v>
      </c>
      <c r="L7" s="1884">
        <f>SUM(G7:K7)</f>
        <v>0</v>
      </c>
      <c r="M7" s="6"/>
      <c r="N7" s="1883"/>
      <c r="O7" s="1883"/>
      <c r="P7" s="1883"/>
      <c r="Q7" s="1883"/>
      <c r="R7" s="1883"/>
      <c r="S7" s="1883"/>
      <c r="T7" s="1884">
        <f>SUM(O7:S7)</f>
        <v>0</v>
      </c>
      <c r="V7" s="18"/>
      <c r="W7" s="18"/>
    </row>
    <row r="8" spans="1:23" ht="12.75" customHeight="1">
      <c r="A8" s="20" t="s">
        <v>244</v>
      </c>
      <c r="B8" s="20" t="s">
        <v>1393</v>
      </c>
      <c r="E8" s="6"/>
      <c r="F8" s="1884">
        <f>SUM('V10a-MTP sev weather 1-in-20'!F20:F24,'V10a-MTP sev weather 1-in-20'!F31)</f>
        <v>0</v>
      </c>
      <c r="G8" s="1884">
        <f>SUM('V10a-MTP sev weather 1-in-20'!G20:G24,'V10a-MTP sev weather 1-in-20'!G31)</f>
        <v>0</v>
      </c>
      <c r="H8" s="1884">
        <f>SUM('V10a-MTP sev weather 1-in-20'!H20:H24,'V10a-MTP sev weather 1-in-20'!H31)</f>
        <v>0</v>
      </c>
      <c r="I8" s="1884">
        <f>SUM('V10a-MTP sev weather 1-in-20'!I20:I24,'V10a-MTP sev weather 1-in-20'!I31)</f>
        <v>0</v>
      </c>
      <c r="J8" s="1884">
        <f>SUM('V10a-MTP sev weather 1-in-20'!J20:J24,'V10a-MTP sev weather 1-in-20'!J31)</f>
        <v>0</v>
      </c>
      <c r="K8" s="1884">
        <f>SUM('V10a-MTP sev weather 1-in-20'!K20:K24,'V10a-MTP sev weather 1-in-20'!K31)</f>
        <v>0</v>
      </c>
      <c r="L8" s="1884">
        <f>SUM(G8:K8)</f>
        <v>0</v>
      </c>
      <c r="M8" s="6"/>
      <c r="N8" s="1883"/>
      <c r="O8" s="1883"/>
      <c r="P8" s="1883"/>
      <c r="Q8" s="1883"/>
      <c r="R8" s="1883"/>
      <c r="S8" s="1883"/>
      <c r="T8" s="1884">
        <f>SUM(O8:S8)</f>
        <v>0</v>
      </c>
      <c r="V8" s="18"/>
      <c r="W8" s="18"/>
    </row>
    <row r="9" spans="1:23" ht="12.75" customHeight="1">
      <c r="A9" s="20" t="s">
        <v>244</v>
      </c>
      <c r="B9" s="20" t="s">
        <v>1394</v>
      </c>
      <c r="E9" s="6"/>
      <c r="F9" s="1884">
        <f>SUM('V10a-MTP sev weather 1-in-20'!F25:F29,'V10a-MTP sev weather 1-in-20'!F32)</f>
        <v>0</v>
      </c>
      <c r="G9" s="1884">
        <f>SUM('V10a-MTP sev weather 1-in-20'!G25:G29,'V10a-MTP sev weather 1-in-20'!G32)</f>
        <v>0</v>
      </c>
      <c r="H9" s="1884">
        <f>SUM('V10a-MTP sev weather 1-in-20'!H25:H29,'V10a-MTP sev weather 1-in-20'!H32)</f>
        <v>0</v>
      </c>
      <c r="I9" s="1884">
        <f>SUM('V10a-MTP sev weather 1-in-20'!I25:I29,'V10a-MTP sev weather 1-in-20'!I32)</f>
        <v>0</v>
      </c>
      <c r="J9" s="1884">
        <f>SUM('V10a-MTP sev weather 1-in-20'!J25:J29,'V10a-MTP sev weather 1-in-20'!J32)</f>
        <v>0</v>
      </c>
      <c r="K9" s="1884">
        <f>SUM('V10a-MTP sev weather 1-in-20'!K25:K29,'V10a-MTP sev weather 1-in-20'!K32)</f>
        <v>0</v>
      </c>
      <c r="L9" s="1884">
        <f>SUM(G9:K9)</f>
        <v>0</v>
      </c>
      <c r="M9" s="6"/>
      <c r="N9" s="1883"/>
      <c r="O9" s="1883"/>
      <c r="P9" s="1883"/>
      <c r="Q9" s="1883"/>
      <c r="R9" s="1883"/>
      <c r="S9" s="1883"/>
      <c r="T9" s="1884">
        <f>SUM(O9:S9)</f>
        <v>0</v>
      </c>
      <c r="V9" s="18"/>
      <c r="W9" s="18"/>
    </row>
    <row r="10" spans="1:23" ht="12.75" customHeight="1">
      <c r="A10" s="79" t="s">
        <v>244</v>
      </c>
      <c r="B10" s="79" t="s">
        <v>2</v>
      </c>
      <c r="E10" s="7"/>
      <c r="F10" s="1885">
        <f>SUM(F6:F9)</f>
        <v>0</v>
      </c>
      <c r="G10" s="1885">
        <f t="shared" ref="G10:K10" si="0">SUM(G6:G9)</f>
        <v>0</v>
      </c>
      <c r="H10" s="1885">
        <f t="shared" si="0"/>
        <v>0</v>
      </c>
      <c r="I10" s="1885">
        <f>SUM(I6:I9)</f>
        <v>0</v>
      </c>
      <c r="J10" s="1885">
        <f t="shared" si="0"/>
        <v>0</v>
      </c>
      <c r="K10" s="1885">
        <f t="shared" si="0"/>
        <v>0</v>
      </c>
      <c r="L10" s="1884">
        <f>SUM(G10:K10)</f>
        <v>0</v>
      </c>
      <c r="M10" s="1149"/>
      <c r="N10" s="1885">
        <f>SUM(N6:N9)</f>
        <v>0</v>
      </c>
      <c r="O10" s="1885">
        <f t="shared" ref="O10:S10" si="1">SUM(O6:O9)</f>
        <v>0</v>
      </c>
      <c r="P10" s="1885">
        <f t="shared" si="1"/>
        <v>0</v>
      </c>
      <c r="Q10" s="1885">
        <f t="shared" si="1"/>
        <v>0</v>
      </c>
      <c r="R10" s="1885">
        <f t="shared" si="1"/>
        <v>0</v>
      </c>
      <c r="S10" s="1885">
        <f t="shared" si="1"/>
        <v>0</v>
      </c>
      <c r="T10" s="1884">
        <f>SUM(O10:S10)</f>
        <v>0</v>
      </c>
      <c r="V10" s="18"/>
      <c r="W10" s="18"/>
    </row>
    <row r="11" spans="1:23" ht="12.75" customHeight="1">
      <c r="A11" s="57"/>
      <c r="B11" s="57"/>
      <c r="E11" s="57"/>
      <c r="F11" s="7"/>
      <c r="G11" s="1149"/>
      <c r="H11" s="1149"/>
      <c r="I11" s="1149"/>
      <c r="J11" s="1149"/>
      <c r="K11" s="1149"/>
      <c r="L11" s="1149"/>
      <c r="M11" s="1149"/>
      <c r="N11" s="1149"/>
      <c r="O11" s="637"/>
      <c r="P11" s="637"/>
      <c r="Q11" s="637"/>
      <c r="R11" s="637"/>
      <c r="S11" s="637"/>
      <c r="T11" s="637"/>
      <c r="V11" s="18"/>
      <c r="W11" s="18"/>
    </row>
    <row r="12" spans="1:23" ht="12.75" customHeight="1">
      <c r="A12" s="638" t="s">
        <v>233</v>
      </c>
      <c r="B12" s="1280"/>
      <c r="E12" s="1036"/>
      <c r="F12" s="1280"/>
      <c r="G12" s="1280"/>
      <c r="H12" s="1280"/>
      <c r="I12" s="1280"/>
      <c r="J12" s="1280"/>
      <c r="K12" s="1280"/>
      <c r="L12" s="1280"/>
      <c r="M12" s="1280"/>
      <c r="N12" s="1280"/>
      <c r="O12" s="1280"/>
      <c r="P12" s="1280"/>
      <c r="Q12" s="1280"/>
      <c r="R12" s="1280"/>
      <c r="S12" s="1280"/>
      <c r="T12" s="1280"/>
      <c r="V12" s="18"/>
      <c r="W12" s="18"/>
    </row>
    <row r="13" spans="1:23" ht="12.75" customHeight="1">
      <c r="A13" s="1037" t="s">
        <v>58</v>
      </c>
      <c r="B13" s="1544"/>
      <c r="E13" s="1036"/>
      <c r="F13" s="1280"/>
      <c r="G13" s="1280"/>
      <c r="H13" s="1280"/>
      <c r="I13" s="1280"/>
      <c r="J13" s="1280"/>
      <c r="K13" s="1280"/>
      <c r="L13" s="1280"/>
      <c r="M13" s="1280"/>
      <c r="N13" s="1886"/>
      <c r="O13" s="1886"/>
      <c r="P13" s="1886"/>
      <c r="Q13" s="1886"/>
      <c r="R13" s="1886"/>
      <c r="S13" s="1886"/>
      <c r="T13" s="1887">
        <f>SUM(O13:S13)</f>
        <v>0</v>
      </c>
      <c r="V13" s="18"/>
      <c r="W13" s="18"/>
    </row>
    <row r="14" spans="1:23" ht="12.75" customHeight="1">
      <c r="A14" s="1037" t="s">
        <v>59</v>
      </c>
      <c r="B14" s="1544"/>
      <c r="E14" s="1036"/>
      <c r="F14" s="1280"/>
      <c r="G14" s="1280"/>
      <c r="H14" s="1280"/>
      <c r="I14" s="1280"/>
      <c r="J14" s="1280"/>
      <c r="K14" s="1280"/>
      <c r="L14" s="1280"/>
      <c r="M14" s="1280"/>
      <c r="N14" s="1886"/>
      <c r="O14" s="1886"/>
      <c r="P14" s="1886"/>
      <c r="Q14" s="1886"/>
      <c r="R14" s="1886"/>
      <c r="S14" s="1886"/>
      <c r="T14" s="1887">
        <f t="shared" ref="T14:T25" si="2">SUM(O14:S14)</f>
        <v>0</v>
      </c>
      <c r="V14" s="18"/>
      <c r="W14" s="18"/>
    </row>
    <row r="15" spans="1:23" ht="12.75" customHeight="1">
      <c r="A15" s="1037" t="s">
        <v>60</v>
      </c>
      <c r="B15" s="1544"/>
      <c r="E15" s="1036"/>
      <c r="F15" s="1280"/>
      <c r="G15" s="1280"/>
      <c r="H15" s="1280"/>
      <c r="I15" s="1280"/>
      <c r="J15" s="1280"/>
      <c r="K15" s="1280"/>
      <c r="L15" s="1280"/>
      <c r="M15" s="1280"/>
      <c r="N15" s="1886"/>
      <c r="O15" s="1886"/>
      <c r="P15" s="1886"/>
      <c r="Q15" s="1886"/>
      <c r="R15" s="1886"/>
      <c r="S15" s="1886"/>
      <c r="T15" s="1887">
        <f t="shared" si="2"/>
        <v>0</v>
      </c>
      <c r="V15" s="18"/>
      <c r="W15" s="18"/>
    </row>
    <row r="16" spans="1:23" ht="12.75" customHeight="1">
      <c r="A16" s="1037" t="s">
        <v>61</v>
      </c>
      <c r="B16" s="1544"/>
      <c r="E16" s="1036"/>
      <c r="F16" s="1280"/>
      <c r="G16" s="1280"/>
      <c r="H16" s="1280"/>
      <c r="I16" s="1280"/>
      <c r="J16" s="1280"/>
      <c r="K16" s="1280"/>
      <c r="L16" s="1280"/>
      <c r="M16" s="1280"/>
      <c r="N16" s="1886"/>
      <c r="O16" s="1886"/>
      <c r="P16" s="1886"/>
      <c r="Q16" s="1886"/>
      <c r="R16" s="1886"/>
      <c r="S16" s="1886"/>
      <c r="T16" s="1887">
        <f t="shared" si="2"/>
        <v>0</v>
      </c>
      <c r="V16" s="18"/>
      <c r="W16" s="18"/>
    </row>
    <row r="17" spans="1:23" ht="12.75" customHeight="1">
      <c r="A17" s="1037" t="s">
        <v>62</v>
      </c>
      <c r="B17" s="1544"/>
      <c r="E17" s="1036"/>
      <c r="F17" s="1280"/>
      <c r="G17" s="1280"/>
      <c r="H17" s="1280"/>
      <c r="I17" s="1280"/>
      <c r="J17" s="1280"/>
      <c r="K17" s="1280"/>
      <c r="L17" s="1280"/>
      <c r="M17" s="1280"/>
      <c r="N17" s="1886"/>
      <c r="O17" s="1886"/>
      <c r="P17" s="1886"/>
      <c r="Q17" s="1886"/>
      <c r="R17" s="1886"/>
      <c r="S17" s="1886"/>
      <c r="T17" s="1887">
        <f t="shared" si="2"/>
        <v>0</v>
      </c>
      <c r="V17" s="18"/>
      <c r="W17" s="18"/>
    </row>
    <row r="18" spans="1:23" ht="12.75" customHeight="1">
      <c r="A18" s="1037" t="s">
        <v>63</v>
      </c>
      <c r="B18" s="1544"/>
      <c r="E18" s="1036"/>
      <c r="F18" s="1280"/>
      <c r="G18" s="1280"/>
      <c r="H18" s="1280"/>
      <c r="I18" s="1280"/>
      <c r="J18" s="1280"/>
      <c r="K18" s="1280"/>
      <c r="L18" s="1280"/>
      <c r="M18" s="1280"/>
      <c r="N18" s="1886"/>
      <c r="O18" s="1886"/>
      <c r="P18" s="1886"/>
      <c r="Q18" s="1886"/>
      <c r="R18" s="1886"/>
      <c r="S18" s="1886"/>
      <c r="T18" s="1887">
        <f t="shared" si="2"/>
        <v>0</v>
      </c>
      <c r="V18" s="18"/>
      <c r="W18" s="18"/>
    </row>
    <row r="19" spans="1:23" ht="12.75" customHeight="1">
      <c r="A19" s="1037" t="s">
        <v>64</v>
      </c>
      <c r="B19" s="1544"/>
      <c r="E19" s="1036"/>
      <c r="F19" s="1280"/>
      <c r="G19" s="1280"/>
      <c r="H19" s="1280"/>
      <c r="I19" s="1280"/>
      <c r="J19" s="1280"/>
      <c r="K19" s="1280"/>
      <c r="L19" s="1280"/>
      <c r="M19" s="1280"/>
      <c r="N19" s="1886"/>
      <c r="O19" s="1886"/>
      <c r="P19" s="1886"/>
      <c r="Q19" s="1886"/>
      <c r="R19" s="1886"/>
      <c r="S19" s="1886"/>
      <c r="T19" s="1887">
        <f t="shared" si="2"/>
        <v>0</v>
      </c>
      <c r="V19" s="18"/>
      <c r="W19" s="18"/>
    </row>
    <row r="20" spans="1:23" ht="12.75" customHeight="1">
      <c r="A20" s="1037" t="s">
        <v>65</v>
      </c>
      <c r="B20" s="1544"/>
      <c r="E20" s="1036"/>
      <c r="F20" s="1280"/>
      <c r="G20" s="1280"/>
      <c r="H20" s="1280"/>
      <c r="I20" s="1280"/>
      <c r="J20" s="1280"/>
      <c r="K20" s="1280"/>
      <c r="L20" s="1280"/>
      <c r="M20" s="1280"/>
      <c r="N20" s="1886"/>
      <c r="O20" s="1886"/>
      <c r="P20" s="1886"/>
      <c r="Q20" s="1886"/>
      <c r="R20" s="1886"/>
      <c r="S20" s="1886"/>
      <c r="T20" s="1887">
        <f t="shared" si="2"/>
        <v>0</v>
      </c>
      <c r="V20" s="18"/>
      <c r="W20" s="18"/>
    </row>
    <row r="21" spans="1:23" ht="12.75" customHeight="1">
      <c r="A21" s="1037" t="s">
        <v>66</v>
      </c>
      <c r="B21" s="1544"/>
      <c r="E21" s="1036"/>
      <c r="F21" s="1280"/>
      <c r="G21" s="1280"/>
      <c r="H21" s="1280"/>
      <c r="I21" s="1280"/>
      <c r="J21" s="1280"/>
      <c r="K21" s="1280"/>
      <c r="L21" s="1280"/>
      <c r="M21" s="1280"/>
      <c r="N21" s="1886"/>
      <c r="O21" s="1886"/>
      <c r="P21" s="1886"/>
      <c r="Q21" s="1886"/>
      <c r="R21" s="1886"/>
      <c r="S21" s="1886"/>
      <c r="T21" s="1887">
        <f t="shared" si="2"/>
        <v>0</v>
      </c>
      <c r="V21" s="18"/>
      <c r="W21" s="18"/>
    </row>
    <row r="22" spans="1:23" ht="12.75" customHeight="1">
      <c r="A22" s="704" t="s">
        <v>441</v>
      </c>
      <c r="B22" s="1544"/>
      <c r="E22" s="808"/>
      <c r="F22" s="800"/>
      <c r="G22" s="800"/>
      <c r="H22" s="800"/>
      <c r="I22" s="800"/>
      <c r="J22" s="800"/>
      <c r="K22" s="800"/>
      <c r="L22" s="800"/>
      <c r="M22" s="800"/>
      <c r="N22" s="1888">
        <f t="shared" ref="N22:S22" si="3">SUM(N13:N21)</f>
        <v>0</v>
      </c>
      <c r="O22" s="1888">
        <f t="shared" si="3"/>
        <v>0</v>
      </c>
      <c r="P22" s="1888">
        <f t="shared" si="3"/>
        <v>0</v>
      </c>
      <c r="Q22" s="1888">
        <f t="shared" si="3"/>
        <v>0</v>
      </c>
      <c r="R22" s="1888">
        <f t="shared" si="3"/>
        <v>0</v>
      </c>
      <c r="S22" s="1888">
        <f t="shared" si="3"/>
        <v>0</v>
      </c>
      <c r="T22" s="1887">
        <f t="shared" si="2"/>
        <v>0</v>
      </c>
      <c r="V22" s="18"/>
      <c r="W22" s="18"/>
    </row>
    <row r="23" spans="1:23" ht="12.75" customHeight="1">
      <c r="A23" s="1042" t="s">
        <v>442</v>
      </c>
      <c r="B23" s="1544"/>
      <c r="E23" s="1036"/>
      <c r="F23" s="1280"/>
      <c r="G23" s="1280"/>
      <c r="H23" s="1280"/>
      <c r="I23" s="1280"/>
      <c r="J23" s="1280"/>
      <c r="K23" s="1280"/>
      <c r="L23" s="1280"/>
      <c r="M23" s="1280"/>
      <c r="N23" s="1886"/>
      <c r="O23" s="1886"/>
      <c r="P23" s="1886"/>
      <c r="Q23" s="1886"/>
      <c r="R23" s="1886"/>
      <c r="S23" s="1886"/>
      <c r="T23" s="1887">
        <f t="shared" si="2"/>
        <v>0</v>
      </c>
      <c r="V23" s="18"/>
      <c r="W23" s="18"/>
    </row>
    <row r="24" spans="1:23" ht="12.75" customHeight="1">
      <c r="A24" s="1042" t="s">
        <v>406</v>
      </c>
      <c r="B24" s="1544"/>
      <c r="E24" s="808"/>
      <c r="F24" s="800"/>
      <c r="G24" s="800"/>
      <c r="H24" s="800"/>
      <c r="I24" s="800"/>
      <c r="J24" s="800"/>
      <c r="K24" s="800"/>
      <c r="L24" s="800"/>
      <c r="M24" s="800"/>
      <c r="N24" s="1886"/>
      <c r="O24" s="1886"/>
      <c r="P24" s="1886"/>
      <c r="Q24" s="1886"/>
      <c r="R24" s="1886"/>
      <c r="S24" s="1886"/>
      <c r="T24" s="1887">
        <f t="shared" si="2"/>
        <v>0</v>
      </c>
      <c r="V24" s="18"/>
      <c r="W24" s="18"/>
    </row>
    <row r="25" spans="1:23" ht="12.75" customHeight="1">
      <c r="A25" s="704" t="s">
        <v>443</v>
      </c>
      <c r="B25" s="1544"/>
      <c r="E25" s="1036"/>
      <c r="F25" s="1280"/>
      <c r="G25" s="1280"/>
      <c r="H25" s="1280"/>
      <c r="I25" s="1280"/>
      <c r="J25" s="1280"/>
      <c r="K25" s="1280"/>
      <c r="L25" s="1280"/>
      <c r="M25" s="1280"/>
      <c r="N25" s="1888">
        <f t="shared" ref="N25:S25" si="4">SUM(N22:N24)</f>
        <v>0</v>
      </c>
      <c r="O25" s="1888">
        <f t="shared" si="4"/>
        <v>0</v>
      </c>
      <c r="P25" s="1888">
        <f t="shared" si="4"/>
        <v>0</v>
      </c>
      <c r="Q25" s="1888">
        <f t="shared" si="4"/>
        <v>0</v>
      </c>
      <c r="R25" s="1888">
        <f t="shared" si="4"/>
        <v>0</v>
      </c>
      <c r="S25" s="1888">
        <f t="shared" si="4"/>
        <v>0</v>
      </c>
      <c r="T25" s="1887">
        <f t="shared" si="2"/>
        <v>0</v>
      </c>
      <c r="V25" s="18"/>
      <c r="W25" s="18"/>
    </row>
    <row r="26" spans="1:23" ht="12.75" customHeight="1">
      <c r="A26" s="634"/>
      <c r="B26" s="634"/>
      <c r="E26" s="634"/>
      <c r="F26" s="634"/>
      <c r="G26" s="634"/>
      <c r="H26" s="634"/>
      <c r="I26" s="634"/>
      <c r="J26" s="634"/>
      <c r="K26" s="634"/>
      <c r="L26" s="634"/>
      <c r="M26" s="634"/>
      <c r="N26" s="635"/>
      <c r="O26" s="635"/>
      <c r="P26" s="635"/>
      <c r="Q26" s="635"/>
      <c r="R26" s="635"/>
      <c r="S26" s="634"/>
      <c r="T26" s="634"/>
      <c r="V26" s="18"/>
      <c r="W26" s="18"/>
    </row>
    <row r="27" spans="1:23" ht="12.75" customHeight="1">
      <c r="A27" s="1037" t="s">
        <v>1246</v>
      </c>
      <c r="B27" s="1280"/>
      <c r="E27" s="1280"/>
      <c r="F27" s="1280"/>
      <c r="G27" s="1280"/>
      <c r="H27" s="1280"/>
      <c r="I27" s="1280"/>
      <c r="J27" s="1280"/>
      <c r="K27" s="1280"/>
      <c r="L27" s="1280"/>
      <c r="M27" s="1280"/>
      <c r="N27" s="1040" t="str">
        <f>IF(ABS(N22-N10)&lt;0.1,"OK","ERROR")</f>
        <v>OK</v>
      </c>
      <c r="O27" s="1040" t="str">
        <f>IF(ABS(O22-O10)&lt;0.1,"OK","ERROR")</f>
        <v>OK</v>
      </c>
      <c r="P27" s="1040" t="str">
        <f t="shared" ref="P27:S27" si="5">IF(ABS(P22-P10)&lt;0.1,"OK","ERROR")</f>
        <v>OK</v>
      </c>
      <c r="Q27" s="1040" t="str">
        <f t="shared" si="5"/>
        <v>OK</v>
      </c>
      <c r="R27" s="1040" t="str">
        <f t="shared" si="5"/>
        <v>OK</v>
      </c>
      <c r="S27" s="1040" t="str">
        <f t="shared" si="5"/>
        <v>OK</v>
      </c>
      <c r="T27" s="53"/>
      <c r="V27" s="18"/>
      <c r="W27" s="18"/>
    </row>
    <row r="28" spans="1:23" ht="12.75" customHeight="1">
      <c r="A28" s="1037" t="s">
        <v>916</v>
      </c>
      <c r="B28" s="1280"/>
      <c r="E28" s="1280"/>
      <c r="F28" s="1280"/>
      <c r="G28" s="1280"/>
      <c r="H28" s="1280"/>
      <c r="I28" s="1280"/>
      <c r="J28" s="1280"/>
      <c r="K28" s="1280"/>
      <c r="L28" s="1280"/>
      <c r="M28" s="1280"/>
      <c r="N28" s="1040" t="str">
        <f>IF(ABS(N22-'Costs Matrix 2010'!$S$17)&lt;0.1,"OK","ERROR")</f>
        <v>OK</v>
      </c>
      <c r="O28" s="1040" t="str">
        <f>IF(ABS(O22-'C1 - Costs Matrix 2011'!$S$42)&lt;0.1,"OK","ERROR")</f>
        <v>OK</v>
      </c>
      <c r="P28" s="1040" t="str">
        <f>IF(ABS(P22-'C1 - Costs Matrix 2012'!$S$42)&lt;0.1,"OK","ERROR")</f>
        <v>OK</v>
      </c>
      <c r="Q28" s="1040" t="str">
        <f>IF(ABS(Q22-'C1 - Costs Matrix 2013'!$S$42)&lt;0.1,"OK","ERROR")</f>
        <v>OK</v>
      </c>
      <c r="R28" s="1040" t="str">
        <f>IF(ABS(R22-'C1 - Costs Matrix 2014'!$S$42)&lt;0.1,"OK","ERROR")</f>
        <v>OK</v>
      </c>
      <c r="S28" s="1040" t="str">
        <f>IF(ABS(S22-'C1 - Costs Matrix 2015'!$S$42)&lt;0.1,"OK","ERROR")</f>
        <v>OK</v>
      </c>
      <c r="T28" s="635"/>
      <c r="V28" s="18"/>
      <c r="W28" s="18"/>
    </row>
    <row r="29" spans="1:23" ht="12.75" customHeight="1">
      <c r="A29" s="1037" t="s">
        <v>917</v>
      </c>
      <c r="B29" s="1280"/>
      <c r="E29" s="1280"/>
      <c r="F29" s="1280"/>
      <c r="G29" s="1280"/>
      <c r="H29" s="1280"/>
      <c r="I29" s="1280"/>
      <c r="J29" s="1280"/>
      <c r="K29" s="1280"/>
      <c r="L29" s="1280"/>
      <c r="M29" s="1280"/>
      <c r="N29" s="1040" t="str">
        <f>IF(ABS(N25-'Costs Matrix 2010'!$S$22)&lt;0.1,"OK","ERROR")</f>
        <v>OK</v>
      </c>
      <c r="O29" s="1040" t="str">
        <f>IF(ABS(O25-'C1 - Costs Matrix 2011'!$S$47)&lt;0.1,"OK","ERROR")</f>
        <v>OK</v>
      </c>
      <c r="P29" s="1040" t="str">
        <f>IF(ABS(P25-'C1 - Costs Matrix 2012'!$S$47)&lt;0.1,"OK","ERROR")</f>
        <v>OK</v>
      </c>
      <c r="Q29" s="1040" t="str">
        <f>IF(ABS(Q25-'C1 - Costs Matrix 2013'!$S$47)&lt;0.1,"OK","ERROR")</f>
        <v>OK</v>
      </c>
      <c r="R29" s="1040" t="str">
        <f>IF(ABS(R25-'C1 - Costs Matrix 2014'!$S$47)&lt;0.1,"OK","ERROR")</f>
        <v>OK</v>
      </c>
      <c r="S29" s="1040" t="str">
        <f>IF(ABS(S25-'C1 - Costs Matrix 2015'!$S$47)&lt;0.1,"OK","ERROR")</f>
        <v>OK</v>
      </c>
      <c r="T29" s="635"/>
      <c r="V29" s="18"/>
      <c r="W29" s="18"/>
    </row>
    <row r="30" spans="1:23" ht="12.75" customHeight="1">
      <c r="A30" s="634"/>
      <c r="V30" s="18"/>
      <c r="W30" s="18"/>
    </row>
    <row r="31" spans="1:23" ht="12.75" customHeight="1">
      <c r="A31" s="634"/>
      <c r="V31" s="18"/>
      <c r="W31" s="18"/>
    </row>
    <row r="32" spans="1:23" ht="12.75" customHeight="1">
      <c r="A32" s="634"/>
      <c r="V32" s="18"/>
      <c r="W32" s="18"/>
    </row>
    <row r="33" spans="1:23" ht="12.75" customHeight="1">
      <c r="A33" s="634"/>
      <c r="V33" s="18"/>
      <c r="W33" s="18"/>
    </row>
    <row r="34" spans="1:23" ht="12.75" customHeight="1">
      <c r="A34" s="634"/>
    </row>
    <row r="35" spans="1:23" ht="12.75" customHeight="1">
      <c r="A35" s="634"/>
    </row>
    <row r="36" spans="1:23" ht="12.75" customHeight="1">
      <c r="A36" s="634"/>
    </row>
    <row r="37" spans="1:23" ht="12.75" customHeight="1">
      <c r="A37" s="634"/>
    </row>
    <row r="38" spans="1:23" ht="12.75" customHeight="1">
      <c r="A38" s="634"/>
    </row>
    <row r="39" spans="1:23" ht="12.75" customHeight="1">
      <c r="A39" s="634"/>
    </row>
    <row r="40" spans="1:23" ht="12.75" customHeight="1">
      <c r="A40" s="634"/>
    </row>
    <row r="41" spans="1:23" ht="12.75" customHeight="1">
      <c r="A41" s="634"/>
    </row>
    <row r="42" spans="1:23" ht="12.75" customHeight="1">
      <c r="A42" s="634"/>
    </row>
    <row r="43" spans="1:23" ht="12.75" customHeight="1">
      <c r="A43" s="634"/>
    </row>
    <row r="44" spans="1:23" ht="12.75" customHeight="1">
      <c r="A44" s="634"/>
    </row>
    <row r="45" spans="1:23" ht="12.75" customHeight="1">
      <c r="A45" s="634"/>
    </row>
    <row r="46" spans="1:23" s="16" customFormat="1" ht="12.75" customHeight="1">
      <c r="A46" s="634"/>
    </row>
    <row r="47" spans="1:23" s="257" customFormat="1" ht="12.75" customHeight="1">
      <c r="A47" s="634"/>
      <c r="D47" s="1280"/>
    </row>
    <row r="48" spans="1:23" s="257" customFormat="1" ht="12.75" customHeight="1">
      <c r="A48" s="634"/>
      <c r="D48" s="1280"/>
    </row>
    <row r="49" spans="1:4" s="257" customFormat="1" ht="12.75" customHeight="1">
      <c r="A49" s="634"/>
      <c r="D49" s="1280"/>
    </row>
    <row r="50" spans="1:4" s="257" customFormat="1" ht="12.75" customHeight="1">
      <c r="A50" s="634"/>
      <c r="D50" s="1280"/>
    </row>
    <row r="51" spans="1:4" s="257" customFormat="1" ht="12.75" customHeight="1">
      <c r="A51" s="634"/>
      <c r="D51" s="1280"/>
    </row>
    <row r="52" spans="1:4" s="257" customFormat="1" ht="12.75" customHeight="1">
      <c r="A52" s="634"/>
      <c r="D52" s="1280"/>
    </row>
    <row r="53" spans="1:4" s="257" customFormat="1" ht="12.75" customHeight="1">
      <c r="A53" s="634"/>
      <c r="D53" s="1280"/>
    </row>
    <row r="54" spans="1:4" s="257" customFormat="1" ht="12.75" customHeight="1">
      <c r="A54" s="634"/>
      <c r="D54" s="1280"/>
    </row>
    <row r="55" spans="1:4" s="257" customFormat="1" ht="12.75" customHeight="1">
      <c r="A55" s="634"/>
      <c r="D55" s="1280"/>
    </row>
    <row r="56" spans="1:4" s="257" customFormat="1" ht="12.75" customHeight="1">
      <c r="A56" s="634"/>
      <c r="D56" s="1280"/>
    </row>
    <row r="57" spans="1:4" s="257" customFormat="1" ht="12.75" customHeight="1">
      <c r="A57" s="634"/>
      <c r="D57" s="1280"/>
    </row>
    <row r="58" spans="1:4" ht="12.75" customHeight="1">
      <c r="A58" s="634"/>
    </row>
    <row r="59" spans="1:4" ht="12.75" customHeight="1">
      <c r="A59" s="634"/>
    </row>
    <row r="60" spans="1:4" ht="12.75" customHeight="1">
      <c r="A60" s="634"/>
    </row>
    <row r="61" spans="1:4" s="634" customFormat="1" ht="12.75" customHeight="1"/>
    <row r="62" spans="1:4" s="710" customFormat="1" ht="12.75" customHeight="1">
      <c r="A62" s="634"/>
      <c r="D62" s="1280"/>
    </row>
    <row r="63" spans="1:4" ht="12.75" customHeight="1">
      <c r="A63" s="634"/>
    </row>
    <row r="64" spans="1:4" ht="12.75" customHeight="1">
      <c r="A64" s="634"/>
    </row>
    <row r="65" spans="1:1">
      <c r="A65" s="634"/>
    </row>
    <row r="66" spans="1:1">
      <c r="A66" s="634"/>
    </row>
    <row r="67" spans="1:1">
      <c r="A67" s="634"/>
    </row>
    <row r="68" spans="1:1">
      <c r="A68" s="634"/>
    </row>
  </sheetData>
  <mergeCells count="2">
    <mergeCell ref="F3:L3"/>
    <mergeCell ref="N3:T3"/>
  </mergeCells>
  <conditionalFormatting sqref="T27 N27:S29">
    <cfRule type="cellIs" dxfId="71" priority="1"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ignoredErrors>
    <ignoredError sqref="N10:S10 J10:K10 G10:H10 F10 I10" unlockedFormula="1"/>
  </ignoredErrors>
</worksheet>
</file>

<file path=xl/worksheets/sheet37.xml><?xml version="1.0" encoding="utf-8"?>
<worksheet xmlns="http://schemas.openxmlformats.org/spreadsheetml/2006/main" xmlns:r="http://schemas.openxmlformats.org/officeDocument/2006/relationships">
  <sheetPr codeName="Sheet54">
    <tabColor rgb="FF9900CC"/>
    <pageSetUpPr fitToPage="1"/>
  </sheetPr>
  <dimension ref="A1:L82"/>
  <sheetViews>
    <sheetView zoomScale="70" zoomScaleNormal="70" workbookViewId="0"/>
  </sheetViews>
  <sheetFormatPr defaultRowHeight="12.75"/>
  <cols>
    <col min="1" max="1" width="51.75" bestFit="1" customWidth="1"/>
    <col min="2" max="2" width="6.625" bestFit="1" customWidth="1"/>
    <col min="3" max="5" width="2.125" customWidth="1"/>
    <col min="6" max="6" width="9.25" bestFit="1" customWidth="1"/>
    <col min="7" max="11" width="8.125" customWidth="1"/>
    <col min="12" max="12" width="7.125" bestFit="1" customWidth="1"/>
  </cols>
  <sheetData>
    <row r="1" spans="1:12" s="33" customFormat="1" ht="15">
      <c r="A1" s="8" t="s">
        <v>225</v>
      </c>
      <c r="B1" s="23"/>
      <c r="C1" s="23"/>
      <c r="D1" s="23"/>
      <c r="E1" s="23"/>
      <c r="F1" s="23"/>
      <c r="G1" s="23"/>
      <c r="H1" s="23"/>
      <c r="I1" s="23"/>
      <c r="J1" s="23"/>
      <c r="K1" s="23"/>
      <c r="L1" s="23"/>
    </row>
    <row r="2" spans="1:12" s="33" customFormat="1" ht="15">
      <c r="A2" s="8" t="str">
        <f>Cover!D13</f>
        <v>[DNO]</v>
      </c>
      <c r="B2" s="31"/>
      <c r="C2" s="31"/>
      <c r="D2" s="31"/>
      <c r="E2" s="37"/>
    </row>
    <row r="3" spans="1:12" s="33" customFormat="1" ht="15">
      <c r="A3" s="8">
        <f>Cover!D15</f>
        <v>2012</v>
      </c>
      <c r="B3" s="2"/>
      <c r="C3" s="2"/>
      <c r="D3" s="2"/>
      <c r="E3" s="37"/>
    </row>
    <row r="4" spans="1:12">
      <c r="F4" s="3">
        <v>2010</v>
      </c>
      <c r="G4" s="3">
        <v>2011</v>
      </c>
      <c r="H4" s="3">
        <v>2012</v>
      </c>
      <c r="I4" s="3">
        <v>2013</v>
      </c>
      <c r="J4" s="3">
        <v>2014</v>
      </c>
      <c r="K4" s="3">
        <v>2015</v>
      </c>
      <c r="L4" s="176" t="s">
        <v>1</v>
      </c>
    </row>
    <row r="5" spans="1:12" ht="15">
      <c r="A5" s="51" t="s">
        <v>1245</v>
      </c>
      <c r="F5" s="3" t="s">
        <v>0</v>
      </c>
      <c r="G5" s="261"/>
      <c r="H5" s="9"/>
      <c r="I5" s="9" t="s">
        <v>1</v>
      </c>
      <c r="J5" s="9"/>
      <c r="K5" s="262"/>
      <c r="L5" s="74" t="s">
        <v>4</v>
      </c>
    </row>
    <row r="6" spans="1:12">
      <c r="A6" s="687" t="s">
        <v>58</v>
      </c>
      <c r="B6" s="63"/>
      <c r="F6" s="1041"/>
      <c r="G6" s="1041"/>
      <c r="H6" s="1041"/>
      <c r="I6" s="1041"/>
      <c r="J6" s="1041"/>
      <c r="K6" s="1041"/>
      <c r="L6" s="60">
        <f>SUM(G6:K6)</f>
        <v>0</v>
      </c>
    </row>
    <row r="7" spans="1:12">
      <c r="A7" s="687" t="s">
        <v>59</v>
      </c>
      <c r="B7" s="63"/>
      <c r="F7" s="1041"/>
      <c r="G7" s="1041"/>
      <c r="H7" s="1041"/>
      <c r="I7" s="1041"/>
      <c r="J7" s="1041"/>
      <c r="K7" s="1041"/>
      <c r="L7" s="60">
        <f t="shared" ref="L7:L18" si="0">SUM(G7:K7)</f>
        <v>0</v>
      </c>
    </row>
    <row r="8" spans="1:12">
      <c r="A8" s="687" t="s">
        <v>60</v>
      </c>
      <c r="B8" s="63"/>
      <c r="F8" s="1041"/>
      <c r="G8" s="1041"/>
      <c r="H8" s="1041"/>
      <c r="I8" s="1041"/>
      <c r="J8" s="1041"/>
      <c r="K8" s="1041"/>
      <c r="L8" s="60">
        <f t="shared" si="0"/>
        <v>0</v>
      </c>
    </row>
    <row r="9" spans="1:12">
      <c r="A9" s="687" t="s">
        <v>61</v>
      </c>
      <c r="B9" s="63"/>
      <c r="F9" s="1041"/>
      <c r="G9" s="1041"/>
      <c r="H9" s="1041"/>
      <c r="I9" s="1041"/>
      <c r="J9" s="1041"/>
      <c r="K9" s="1041"/>
      <c r="L9" s="60">
        <f t="shared" si="0"/>
        <v>0</v>
      </c>
    </row>
    <row r="10" spans="1:12">
      <c r="A10" s="687" t="s">
        <v>62</v>
      </c>
      <c r="B10" s="63"/>
      <c r="F10" s="1041"/>
      <c r="G10" s="1041"/>
      <c r="H10" s="1041"/>
      <c r="I10" s="1041"/>
      <c r="J10" s="1041"/>
      <c r="K10" s="1041"/>
      <c r="L10" s="60">
        <f t="shared" si="0"/>
        <v>0</v>
      </c>
    </row>
    <row r="11" spans="1:12">
      <c r="A11" s="687" t="s">
        <v>63</v>
      </c>
      <c r="B11" s="63"/>
      <c r="F11" s="1041"/>
      <c r="G11" s="1041"/>
      <c r="H11" s="1041"/>
      <c r="I11" s="1041"/>
      <c r="J11" s="1041"/>
      <c r="K11" s="1041"/>
      <c r="L11" s="60">
        <f t="shared" si="0"/>
        <v>0</v>
      </c>
    </row>
    <row r="12" spans="1:12">
      <c r="A12" s="687" t="s">
        <v>64</v>
      </c>
      <c r="B12" s="63"/>
      <c r="F12" s="1041"/>
      <c r="G12" s="1041"/>
      <c r="H12" s="1041"/>
      <c r="I12" s="1041"/>
      <c r="J12" s="1041"/>
      <c r="K12" s="1041"/>
      <c r="L12" s="60">
        <f t="shared" si="0"/>
        <v>0</v>
      </c>
    </row>
    <row r="13" spans="1:12">
      <c r="A13" s="687" t="s">
        <v>65</v>
      </c>
      <c r="B13" s="63"/>
      <c r="F13" s="1041"/>
      <c r="G13" s="1041"/>
      <c r="H13" s="1041"/>
      <c r="I13" s="1041"/>
      <c r="J13" s="1041"/>
      <c r="K13" s="1041"/>
      <c r="L13" s="60">
        <f t="shared" si="0"/>
        <v>0</v>
      </c>
    </row>
    <row r="14" spans="1:12">
      <c r="A14" s="687" t="s">
        <v>66</v>
      </c>
      <c r="B14" s="63"/>
      <c r="F14" s="1041"/>
      <c r="G14" s="1041"/>
      <c r="H14" s="1041"/>
      <c r="I14" s="1041"/>
      <c r="J14" s="1041"/>
      <c r="K14" s="1041"/>
      <c r="L14" s="60">
        <f t="shared" si="0"/>
        <v>0</v>
      </c>
    </row>
    <row r="15" spans="1:12">
      <c r="A15" s="138" t="s">
        <v>441</v>
      </c>
      <c r="B15" s="63"/>
      <c r="C15" s="12"/>
      <c r="D15" s="12"/>
      <c r="E15" s="12"/>
      <c r="F15" s="1039">
        <f t="shared" ref="F15:J15" si="1">SUM(F6:F14)</f>
        <v>0</v>
      </c>
      <c r="G15" s="1039">
        <f t="shared" si="1"/>
        <v>0</v>
      </c>
      <c r="H15" s="1039">
        <f t="shared" si="1"/>
        <v>0</v>
      </c>
      <c r="I15" s="1039">
        <f t="shared" si="1"/>
        <v>0</v>
      </c>
      <c r="J15" s="1039">
        <f t="shared" si="1"/>
        <v>0</v>
      </c>
      <c r="K15" s="1039">
        <f>SUM(K6:K14)</f>
        <v>0</v>
      </c>
      <c r="L15" s="60">
        <f t="shared" si="0"/>
        <v>0</v>
      </c>
    </row>
    <row r="16" spans="1:12">
      <c r="A16" s="132" t="s">
        <v>442</v>
      </c>
      <c r="B16" s="63"/>
      <c r="F16" s="1041"/>
      <c r="G16" s="1041"/>
      <c r="H16" s="1041"/>
      <c r="I16" s="1041"/>
      <c r="J16" s="1041"/>
      <c r="K16" s="1041"/>
      <c r="L16" s="60">
        <f t="shared" si="0"/>
        <v>0</v>
      </c>
    </row>
    <row r="17" spans="1:12">
      <c r="A17" s="132" t="s">
        <v>406</v>
      </c>
      <c r="B17" s="63"/>
      <c r="C17" s="12"/>
      <c r="D17" s="12"/>
      <c r="E17" s="12"/>
      <c r="F17" s="1041"/>
      <c r="G17" s="1041"/>
      <c r="H17" s="1041"/>
      <c r="I17" s="1041"/>
      <c r="J17" s="1041"/>
      <c r="K17" s="1041"/>
      <c r="L17" s="60">
        <f t="shared" si="0"/>
        <v>0</v>
      </c>
    </row>
    <row r="18" spans="1:12">
      <c r="A18" s="138" t="s">
        <v>443</v>
      </c>
      <c r="B18" s="63"/>
      <c r="F18" s="1039">
        <f t="shared" ref="F18:K18" si="2">SUM(F15:F17)</f>
        <v>0</v>
      </c>
      <c r="G18" s="1039">
        <f t="shared" si="2"/>
        <v>0</v>
      </c>
      <c r="H18" s="1039">
        <f t="shared" si="2"/>
        <v>0</v>
      </c>
      <c r="I18" s="1039">
        <f t="shared" si="2"/>
        <v>0</v>
      </c>
      <c r="J18" s="1039">
        <f t="shared" si="2"/>
        <v>0</v>
      </c>
      <c r="K18" s="1039">
        <f t="shared" si="2"/>
        <v>0</v>
      </c>
      <c r="L18" s="60">
        <f t="shared" si="0"/>
        <v>0</v>
      </c>
    </row>
    <row r="19" spans="1:12">
      <c r="L19" s="141"/>
    </row>
    <row r="20" spans="1:12" s="1280" customFormat="1" ht="15">
      <c r="A20" s="1038" t="s">
        <v>1577</v>
      </c>
      <c r="B20" s="1038"/>
      <c r="L20" s="141"/>
    </row>
    <row r="21" spans="1:12" s="1280" customFormat="1">
      <c r="A21" s="1037" t="s">
        <v>58</v>
      </c>
      <c r="B21" s="1544"/>
      <c r="F21" s="1041"/>
      <c r="G21" s="1041"/>
      <c r="H21" s="1041"/>
      <c r="I21" s="1041"/>
      <c r="J21" s="1041"/>
      <c r="K21" s="1041"/>
      <c r="L21" s="60">
        <f>SUM(G21:K21)</f>
        <v>0</v>
      </c>
    </row>
    <row r="22" spans="1:12" s="1280" customFormat="1">
      <c r="A22" s="1037" t="s">
        <v>59</v>
      </c>
      <c r="B22" s="1544"/>
      <c r="F22" s="1041"/>
      <c r="G22" s="1041"/>
      <c r="H22" s="1041"/>
      <c r="I22" s="1041"/>
      <c r="J22" s="1041"/>
      <c r="K22" s="1041"/>
      <c r="L22" s="60">
        <f t="shared" ref="L22:L33" si="3">SUM(G22:K22)</f>
        <v>0</v>
      </c>
    </row>
    <row r="23" spans="1:12" s="1280" customFormat="1">
      <c r="A23" s="1037" t="s">
        <v>60</v>
      </c>
      <c r="B23" s="1544"/>
      <c r="F23" s="1041"/>
      <c r="G23" s="1041"/>
      <c r="H23" s="1041"/>
      <c r="I23" s="1041"/>
      <c r="J23" s="1041"/>
      <c r="K23" s="1041"/>
      <c r="L23" s="60">
        <f t="shared" si="3"/>
        <v>0</v>
      </c>
    </row>
    <row r="24" spans="1:12" s="1280" customFormat="1">
      <c r="A24" s="1037" t="s">
        <v>61</v>
      </c>
      <c r="B24" s="1544"/>
      <c r="F24" s="1041"/>
      <c r="G24" s="1041"/>
      <c r="H24" s="1041"/>
      <c r="I24" s="1041"/>
      <c r="J24" s="1041"/>
      <c r="K24" s="1041"/>
      <c r="L24" s="60">
        <f t="shared" si="3"/>
        <v>0</v>
      </c>
    </row>
    <row r="25" spans="1:12" s="1280" customFormat="1">
      <c r="A25" s="1037" t="s">
        <v>62</v>
      </c>
      <c r="B25" s="1544"/>
      <c r="F25" s="1041"/>
      <c r="G25" s="1041"/>
      <c r="H25" s="1041"/>
      <c r="I25" s="1041"/>
      <c r="J25" s="1041"/>
      <c r="K25" s="1041"/>
      <c r="L25" s="60">
        <f t="shared" si="3"/>
        <v>0</v>
      </c>
    </row>
    <row r="26" spans="1:12" s="1280" customFormat="1">
      <c r="A26" s="1037" t="s">
        <v>63</v>
      </c>
      <c r="B26" s="1544"/>
      <c r="F26" s="1041"/>
      <c r="G26" s="1041"/>
      <c r="H26" s="1041"/>
      <c r="I26" s="1041"/>
      <c r="J26" s="1041"/>
      <c r="K26" s="1041"/>
      <c r="L26" s="60">
        <f t="shared" si="3"/>
        <v>0</v>
      </c>
    </row>
    <row r="27" spans="1:12" s="1280" customFormat="1">
      <c r="A27" s="1037" t="s">
        <v>64</v>
      </c>
      <c r="B27" s="1544"/>
      <c r="F27" s="1041"/>
      <c r="G27" s="1041"/>
      <c r="H27" s="1041"/>
      <c r="I27" s="1041"/>
      <c r="J27" s="1041"/>
      <c r="K27" s="1041"/>
      <c r="L27" s="60">
        <f t="shared" si="3"/>
        <v>0</v>
      </c>
    </row>
    <row r="28" spans="1:12" s="1280" customFormat="1">
      <c r="A28" s="1037" t="s">
        <v>65</v>
      </c>
      <c r="B28" s="1544"/>
      <c r="F28" s="1041"/>
      <c r="G28" s="1041"/>
      <c r="H28" s="1041"/>
      <c r="I28" s="1041"/>
      <c r="J28" s="1041"/>
      <c r="K28" s="1041"/>
      <c r="L28" s="60">
        <f t="shared" si="3"/>
        <v>0</v>
      </c>
    </row>
    <row r="29" spans="1:12" s="1280" customFormat="1">
      <c r="A29" s="1037" t="s">
        <v>66</v>
      </c>
      <c r="B29" s="1544"/>
      <c r="F29" s="1041"/>
      <c r="G29" s="1041"/>
      <c r="H29" s="1041"/>
      <c r="I29" s="1041"/>
      <c r="J29" s="1041"/>
      <c r="K29" s="1041"/>
      <c r="L29" s="60">
        <f t="shared" si="3"/>
        <v>0</v>
      </c>
    </row>
    <row r="30" spans="1:12" s="1280" customFormat="1">
      <c r="A30" s="1043" t="s">
        <v>441</v>
      </c>
      <c r="B30" s="1544"/>
      <c r="C30" s="258"/>
      <c r="D30" s="258"/>
      <c r="E30" s="258"/>
      <c r="F30" s="1039">
        <f t="shared" ref="F30:J30" si="4">SUM(F21:F29)</f>
        <v>0</v>
      </c>
      <c r="G30" s="1039">
        <f t="shared" si="4"/>
        <v>0</v>
      </c>
      <c r="H30" s="1039">
        <f t="shared" si="4"/>
        <v>0</v>
      </c>
      <c r="I30" s="1039">
        <f t="shared" si="4"/>
        <v>0</v>
      </c>
      <c r="J30" s="1039">
        <f t="shared" si="4"/>
        <v>0</v>
      </c>
      <c r="K30" s="1039">
        <f>SUM(K21:K29)</f>
        <v>0</v>
      </c>
      <c r="L30" s="60">
        <f t="shared" si="3"/>
        <v>0</v>
      </c>
    </row>
    <row r="31" spans="1:12" s="1280" customFormat="1">
      <c r="A31" s="1042" t="s">
        <v>442</v>
      </c>
      <c r="B31" s="1544"/>
      <c r="F31" s="1041"/>
      <c r="G31" s="1041"/>
      <c r="H31" s="1041"/>
      <c r="I31" s="1041"/>
      <c r="J31" s="1041"/>
      <c r="K31" s="1041"/>
      <c r="L31" s="60">
        <f t="shared" si="3"/>
        <v>0</v>
      </c>
    </row>
    <row r="32" spans="1:12" s="1280" customFormat="1">
      <c r="A32" s="1042" t="s">
        <v>406</v>
      </c>
      <c r="B32" s="1544"/>
      <c r="C32" s="258"/>
      <c r="D32" s="258"/>
      <c r="E32" s="258"/>
      <c r="F32" s="1041"/>
      <c r="G32" s="1041"/>
      <c r="H32" s="1041"/>
      <c r="I32" s="1041"/>
      <c r="J32" s="1041"/>
      <c r="K32" s="1041"/>
      <c r="L32" s="60">
        <f t="shared" si="3"/>
        <v>0</v>
      </c>
    </row>
    <row r="33" spans="1:12" s="1280" customFormat="1">
      <c r="A33" s="1043" t="s">
        <v>443</v>
      </c>
      <c r="B33" s="1544"/>
      <c r="F33" s="1039">
        <f t="shared" ref="F33:K33" si="5">SUM(F30:F32)</f>
        <v>0</v>
      </c>
      <c r="G33" s="1039">
        <f t="shared" si="5"/>
        <v>0</v>
      </c>
      <c r="H33" s="1039">
        <f t="shared" si="5"/>
        <v>0</v>
      </c>
      <c r="I33" s="1039">
        <f t="shared" si="5"/>
        <v>0</v>
      </c>
      <c r="J33" s="1039">
        <f t="shared" si="5"/>
        <v>0</v>
      </c>
      <c r="K33" s="1039">
        <f t="shared" si="5"/>
        <v>0</v>
      </c>
      <c r="L33" s="60">
        <f t="shared" si="3"/>
        <v>0</v>
      </c>
    </row>
    <row r="34" spans="1:12" s="1280" customFormat="1">
      <c r="L34" s="141"/>
    </row>
    <row r="35" spans="1:12" s="1280" customFormat="1" ht="15">
      <c r="A35" s="1038" t="s">
        <v>1578</v>
      </c>
      <c r="L35" s="141"/>
    </row>
    <row r="36" spans="1:12" s="1280" customFormat="1">
      <c r="A36" s="1037" t="s">
        <v>58</v>
      </c>
      <c r="F36" s="1041"/>
      <c r="G36" s="1041"/>
      <c r="H36" s="1041"/>
      <c r="I36" s="1041"/>
      <c r="J36" s="1041"/>
      <c r="K36" s="1041"/>
      <c r="L36" s="60">
        <f>SUM(G36:K36)</f>
        <v>0</v>
      </c>
    </row>
    <row r="37" spans="1:12" s="1280" customFormat="1">
      <c r="A37" s="1037" t="s">
        <v>59</v>
      </c>
      <c r="F37" s="1041"/>
      <c r="G37" s="1041"/>
      <c r="H37" s="1041"/>
      <c r="I37" s="1041"/>
      <c r="J37" s="1041"/>
      <c r="K37" s="1041"/>
      <c r="L37" s="60">
        <f t="shared" ref="L37:L48" si="6">SUM(G37:K37)</f>
        <v>0</v>
      </c>
    </row>
    <row r="38" spans="1:12" s="1280" customFormat="1">
      <c r="A38" s="1037" t="s">
        <v>60</v>
      </c>
      <c r="F38" s="1041"/>
      <c r="G38" s="1041"/>
      <c r="H38" s="1041"/>
      <c r="I38" s="1041"/>
      <c r="J38" s="1041"/>
      <c r="K38" s="1041"/>
      <c r="L38" s="60">
        <f t="shared" si="6"/>
        <v>0</v>
      </c>
    </row>
    <row r="39" spans="1:12" s="1280" customFormat="1">
      <c r="A39" s="1037" t="s">
        <v>61</v>
      </c>
      <c r="F39" s="1041"/>
      <c r="G39" s="1041"/>
      <c r="H39" s="1041"/>
      <c r="I39" s="1041"/>
      <c r="J39" s="1041"/>
      <c r="K39" s="1041"/>
      <c r="L39" s="60">
        <f t="shared" si="6"/>
        <v>0</v>
      </c>
    </row>
    <row r="40" spans="1:12" s="1280" customFormat="1">
      <c r="A40" s="1037" t="s">
        <v>62</v>
      </c>
      <c r="F40" s="1041"/>
      <c r="G40" s="1041"/>
      <c r="H40" s="1041"/>
      <c r="I40" s="1041"/>
      <c r="J40" s="1041"/>
      <c r="K40" s="1041"/>
      <c r="L40" s="60">
        <f t="shared" si="6"/>
        <v>0</v>
      </c>
    </row>
    <row r="41" spans="1:12" s="1280" customFormat="1">
      <c r="A41" s="1037" t="s">
        <v>63</v>
      </c>
      <c r="F41" s="1041"/>
      <c r="G41" s="1041"/>
      <c r="H41" s="1041"/>
      <c r="I41" s="1041"/>
      <c r="J41" s="1041"/>
      <c r="K41" s="1041"/>
      <c r="L41" s="60">
        <f t="shared" si="6"/>
        <v>0</v>
      </c>
    </row>
    <row r="42" spans="1:12" s="1280" customFormat="1">
      <c r="A42" s="1037" t="s">
        <v>64</v>
      </c>
      <c r="F42" s="1041"/>
      <c r="G42" s="1041"/>
      <c r="H42" s="1041"/>
      <c r="I42" s="1041"/>
      <c r="J42" s="1041"/>
      <c r="K42" s="1041"/>
      <c r="L42" s="60">
        <f t="shared" si="6"/>
        <v>0</v>
      </c>
    </row>
    <row r="43" spans="1:12" s="1280" customFormat="1">
      <c r="A43" s="1037" t="s">
        <v>65</v>
      </c>
      <c r="F43" s="1041"/>
      <c r="G43" s="1041"/>
      <c r="H43" s="1041"/>
      <c r="I43" s="1041"/>
      <c r="J43" s="1041"/>
      <c r="K43" s="1041"/>
      <c r="L43" s="60">
        <f t="shared" si="6"/>
        <v>0</v>
      </c>
    </row>
    <row r="44" spans="1:12" s="1280" customFormat="1">
      <c r="A44" s="1037" t="s">
        <v>66</v>
      </c>
      <c r="F44" s="1041"/>
      <c r="G44" s="1041"/>
      <c r="H44" s="1041"/>
      <c r="I44" s="1041"/>
      <c r="J44" s="1041"/>
      <c r="K44" s="1041"/>
      <c r="L44" s="60">
        <f t="shared" si="6"/>
        <v>0</v>
      </c>
    </row>
    <row r="45" spans="1:12" s="1280" customFormat="1">
      <c r="A45" s="1043" t="s">
        <v>441</v>
      </c>
      <c r="F45" s="1039">
        <f>SUM(F36:F44)</f>
        <v>0</v>
      </c>
      <c r="G45" s="1039">
        <f t="shared" ref="G45:J45" si="7">SUM(G36:G44)</f>
        <v>0</v>
      </c>
      <c r="H45" s="1039">
        <f t="shared" si="7"/>
        <v>0</v>
      </c>
      <c r="I45" s="1039">
        <f t="shared" si="7"/>
        <v>0</v>
      </c>
      <c r="J45" s="1039">
        <f t="shared" si="7"/>
        <v>0</v>
      </c>
      <c r="K45" s="1039">
        <f>SUM(K36:K44)</f>
        <v>0</v>
      </c>
      <c r="L45" s="60">
        <f t="shared" si="6"/>
        <v>0</v>
      </c>
    </row>
    <row r="46" spans="1:12" s="1280" customFormat="1">
      <c r="A46" s="1042" t="s">
        <v>442</v>
      </c>
      <c r="F46" s="1041"/>
      <c r="G46" s="1041"/>
      <c r="H46" s="1041"/>
      <c r="I46" s="1041"/>
      <c r="J46" s="1041"/>
      <c r="K46" s="1041"/>
      <c r="L46" s="60">
        <f t="shared" si="6"/>
        <v>0</v>
      </c>
    </row>
    <row r="47" spans="1:12" s="1280" customFormat="1">
      <c r="A47" s="1042" t="s">
        <v>406</v>
      </c>
      <c r="F47" s="1041"/>
      <c r="G47" s="1041"/>
      <c r="H47" s="1041"/>
      <c r="I47" s="1041"/>
      <c r="J47" s="1041"/>
      <c r="K47" s="1041"/>
      <c r="L47" s="60">
        <f t="shared" si="6"/>
        <v>0</v>
      </c>
    </row>
    <row r="48" spans="1:12" s="1280" customFormat="1">
      <c r="A48" s="1043" t="s">
        <v>443</v>
      </c>
      <c r="F48" s="1039">
        <f>SUM(F45:F47)</f>
        <v>0</v>
      </c>
      <c r="G48" s="1039">
        <f t="shared" ref="G48:K48" si="8">SUM(G45:G47)</f>
        <v>0</v>
      </c>
      <c r="H48" s="1039">
        <f t="shared" si="8"/>
        <v>0</v>
      </c>
      <c r="I48" s="1039">
        <f t="shared" si="8"/>
        <v>0</v>
      </c>
      <c r="J48" s="1039">
        <f t="shared" si="8"/>
        <v>0</v>
      </c>
      <c r="K48" s="1039">
        <f t="shared" si="8"/>
        <v>0</v>
      </c>
      <c r="L48" s="60">
        <f t="shared" si="6"/>
        <v>0</v>
      </c>
    </row>
    <row r="49" spans="1:12" s="1280" customFormat="1">
      <c r="L49" s="141"/>
    </row>
    <row r="50" spans="1:12" s="1280" customFormat="1" ht="12.75" customHeight="1">
      <c r="A50" s="1038" t="s">
        <v>127</v>
      </c>
      <c r="L50" s="141"/>
    </row>
    <row r="51" spans="1:12" s="1280" customFormat="1" ht="12.75" customHeight="1">
      <c r="A51" s="1037" t="s">
        <v>291</v>
      </c>
      <c r="B51" s="1037" t="s">
        <v>196</v>
      </c>
      <c r="F51" s="1041"/>
      <c r="G51" s="1041"/>
      <c r="H51" s="1041"/>
      <c r="I51" s="1041"/>
      <c r="J51" s="1041"/>
      <c r="K51" s="1041"/>
      <c r="L51" s="1853">
        <f>SUM(G51:K51)</f>
        <v>0</v>
      </c>
    </row>
    <row r="52" spans="1:12" s="1280" customFormat="1" ht="12.75" customHeight="1">
      <c r="A52" s="692" t="s">
        <v>292</v>
      </c>
      <c r="B52" s="1037" t="s">
        <v>197</v>
      </c>
      <c r="F52" s="1041"/>
      <c r="G52" s="1041"/>
      <c r="H52" s="1041"/>
      <c r="I52" s="1041"/>
      <c r="J52" s="1041"/>
      <c r="K52" s="1041"/>
      <c r="L52" s="1853">
        <f t="shared" ref="L52:L53" si="9">SUM(G52:K52)</f>
        <v>0</v>
      </c>
    </row>
    <row r="53" spans="1:12" s="1280" customFormat="1" ht="12.75" customHeight="1">
      <c r="A53" s="1037" t="s">
        <v>193</v>
      </c>
      <c r="B53" s="1037" t="s">
        <v>3</v>
      </c>
      <c r="F53" s="1041"/>
      <c r="G53" s="1041"/>
      <c r="H53" s="1041"/>
      <c r="I53" s="1041"/>
      <c r="J53" s="1041"/>
      <c r="K53" s="1041"/>
      <c r="L53" s="1853">
        <f t="shared" si="9"/>
        <v>0</v>
      </c>
    </row>
    <row r="54" spans="1:12" s="1280" customFormat="1" ht="12.75" customHeight="1">
      <c r="A54" s="1036"/>
      <c r="B54" s="1036"/>
    </row>
    <row r="55" spans="1:12" s="1280" customFormat="1" ht="12.75" customHeight="1">
      <c r="A55" s="1038" t="s">
        <v>1395</v>
      </c>
      <c r="B55" s="1036"/>
    </row>
    <row r="56" spans="1:12" s="1280" customFormat="1" ht="12.75" customHeight="1">
      <c r="A56" s="1037" t="s">
        <v>58</v>
      </c>
      <c r="B56" s="1544"/>
      <c r="F56" s="1041"/>
      <c r="G56" s="1041"/>
      <c r="H56" s="1041"/>
      <c r="I56" s="1041"/>
      <c r="J56" s="1041"/>
      <c r="K56" s="1041"/>
      <c r="L56" s="60">
        <f>SUM(G56:K56)</f>
        <v>0</v>
      </c>
    </row>
    <row r="57" spans="1:12" s="1280" customFormat="1" ht="12.75" customHeight="1">
      <c r="A57" s="1037" t="s">
        <v>59</v>
      </c>
      <c r="B57" s="1544"/>
      <c r="F57" s="1041"/>
      <c r="G57" s="1041"/>
      <c r="H57" s="1041"/>
      <c r="I57" s="1041"/>
      <c r="J57" s="1041"/>
      <c r="K57" s="1041"/>
      <c r="L57" s="60">
        <f t="shared" ref="L57:L68" si="10">SUM(G57:K57)</f>
        <v>0</v>
      </c>
    </row>
    <row r="58" spans="1:12" s="1280" customFormat="1" ht="12.75" customHeight="1">
      <c r="A58" s="1037" t="s">
        <v>60</v>
      </c>
      <c r="B58" s="1544"/>
      <c r="F58" s="1041"/>
      <c r="G58" s="1041"/>
      <c r="H58" s="1041"/>
      <c r="I58" s="1041"/>
      <c r="J58" s="1041"/>
      <c r="K58" s="1041"/>
      <c r="L58" s="60">
        <f t="shared" si="10"/>
        <v>0</v>
      </c>
    </row>
    <row r="59" spans="1:12" s="1280" customFormat="1" ht="12.75" customHeight="1">
      <c r="A59" s="1037" t="s">
        <v>61</v>
      </c>
      <c r="B59" s="1544"/>
      <c r="F59" s="1041"/>
      <c r="G59" s="1041"/>
      <c r="H59" s="1041"/>
      <c r="I59" s="1041"/>
      <c r="J59" s="1041"/>
      <c r="K59" s="1041"/>
      <c r="L59" s="60">
        <f t="shared" si="10"/>
        <v>0</v>
      </c>
    </row>
    <row r="60" spans="1:12" s="1280" customFormat="1" ht="12.75" customHeight="1">
      <c r="A60" s="1037" t="s">
        <v>62</v>
      </c>
      <c r="B60" s="1544"/>
      <c r="F60" s="1041"/>
      <c r="G60" s="1041"/>
      <c r="H60" s="1041"/>
      <c r="I60" s="1041"/>
      <c r="J60" s="1041"/>
      <c r="K60" s="1041"/>
      <c r="L60" s="60">
        <f t="shared" si="10"/>
        <v>0</v>
      </c>
    </row>
    <row r="61" spans="1:12" s="1280" customFormat="1" ht="12.75" customHeight="1">
      <c r="A61" s="1037" t="s">
        <v>63</v>
      </c>
      <c r="B61" s="1544"/>
      <c r="F61" s="1041"/>
      <c r="G61" s="1041"/>
      <c r="H61" s="1041"/>
      <c r="I61" s="1041"/>
      <c r="J61" s="1041"/>
      <c r="K61" s="1041"/>
      <c r="L61" s="60">
        <f t="shared" si="10"/>
        <v>0</v>
      </c>
    </row>
    <row r="62" spans="1:12" s="1280" customFormat="1" ht="12.75" customHeight="1">
      <c r="A62" s="1037" t="s">
        <v>64</v>
      </c>
      <c r="B62" s="1544"/>
      <c r="F62" s="1041"/>
      <c r="G62" s="1041"/>
      <c r="H62" s="1041"/>
      <c r="I62" s="1041"/>
      <c r="J62" s="1041"/>
      <c r="K62" s="1041"/>
      <c r="L62" s="60">
        <f t="shared" si="10"/>
        <v>0</v>
      </c>
    </row>
    <row r="63" spans="1:12" s="1280" customFormat="1" ht="12.75" customHeight="1">
      <c r="A63" s="1037" t="s">
        <v>65</v>
      </c>
      <c r="B63" s="1544"/>
      <c r="F63" s="1041"/>
      <c r="G63" s="1041"/>
      <c r="H63" s="1041"/>
      <c r="I63" s="1041"/>
      <c r="J63" s="1041"/>
      <c r="K63" s="1041"/>
      <c r="L63" s="60">
        <f t="shared" si="10"/>
        <v>0</v>
      </c>
    </row>
    <row r="64" spans="1:12" s="1280" customFormat="1" ht="12.75" customHeight="1">
      <c r="A64" s="1037" t="s">
        <v>66</v>
      </c>
      <c r="B64" s="1544"/>
      <c r="F64" s="1041"/>
      <c r="G64" s="1041"/>
      <c r="H64" s="1041"/>
      <c r="I64" s="1041"/>
      <c r="J64" s="1041"/>
      <c r="K64" s="1041"/>
      <c r="L64" s="60">
        <f t="shared" si="10"/>
        <v>0</v>
      </c>
    </row>
    <row r="65" spans="1:12" s="1280" customFormat="1" ht="12.75" customHeight="1">
      <c r="A65" s="1043" t="s">
        <v>441</v>
      </c>
      <c r="B65" s="1544"/>
      <c r="C65" s="258"/>
      <c r="D65" s="258"/>
      <c r="E65" s="258"/>
      <c r="F65" s="1039">
        <f t="shared" ref="F65:K65" si="11">SUM(F56:F64)</f>
        <v>0</v>
      </c>
      <c r="G65" s="1039">
        <f t="shared" si="11"/>
        <v>0</v>
      </c>
      <c r="H65" s="1039">
        <f t="shared" si="11"/>
        <v>0</v>
      </c>
      <c r="I65" s="1039">
        <f t="shared" si="11"/>
        <v>0</v>
      </c>
      <c r="J65" s="1039">
        <f t="shared" si="11"/>
        <v>0</v>
      </c>
      <c r="K65" s="1039">
        <f t="shared" si="11"/>
        <v>0</v>
      </c>
      <c r="L65" s="60">
        <f t="shared" si="10"/>
        <v>0</v>
      </c>
    </row>
    <row r="66" spans="1:12" s="1280" customFormat="1" ht="12.75" customHeight="1">
      <c r="A66" s="1042" t="s">
        <v>442</v>
      </c>
      <c r="B66" s="1544"/>
      <c r="F66" s="1041"/>
      <c r="G66" s="1041"/>
      <c r="H66" s="1041"/>
      <c r="I66" s="1041"/>
      <c r="J66" s="1041"/>
      <c r="K66" s="1041"/>
      <c r="L66" s="60">
        <f t="shared" si="10"/>
        <v>0</v>
      </c>
    </row>
    <row r="67" spans="1:12" s="1280" customFormat="1" ht="12.75" customHeight="1">
      <c r="A67" s="1042" t="s">
        <v>406</v>
      </c>
      <c r="B67" s="1544"/>
      <c r="C67" s="258"/>
      <c r="D67" s="258"/>
      <c r="E67" s="258"/>
      <c r="F67" s="1041"/>
      <c r="G67" s="1041"/>
      <c r="H67" s="1041"/>
      <c r="I67" s="1041"/>
      <c r="J67" s="1041"/>
      <c r="K67" s="1041"/>
      <c r="L67" s="60">
        <f t="shared" si="10"/>
        <v>0</v>
      </c>
    </row>
    <row r="68" spans="1:12" s="1280" customFormat="1" ht="12.75" customHeight="1">
      <c r="A68" s="1043" t="s">
        <v>443</v>
      </c>
      <c r="B68" s="1544"/>
      <c r="F68" s="1039">
        <f t="shared" ref="F68:K68" si="12">SUM(F65:F67)</f>
        <v>0</v>
      </c>
      <c r="G68" s="1039">
        <f t="shared" si="12"/>
        <v>0</v>
      </c>
      <c r="H68" s="1039">
        <f t="shared" si="12"/>
        <v>0</v>
      </c>
      <c r="I68" s="1039">
        <f t="shared" si="12"/>
        <v>0</v>
      </c>
      <c r="J68" s="1039">
        <f t="shared" si="12"/>
        <v>0</v>
      </c>
      <c r="K68" s="1039">
        <f t="shared" si="12"/>
        <v>0</v>
      </c>
      <c r="L68" s="60">
        <f t="shared" si="10"/>
        <v>0</v>
      </c>
    </row>
    <row r="69" spans="1:12" s="1280" customFormat="1" ht="12.75" customHeight="1">
      <c r="A69" s="1036"/>
      <c r="B69" s="1036"/>
    </row>
    <row r="70" spans="1:12" s="1280" customFormat="1">
      <c r="A70" s="692" t="s">
        <v>916</v>
      </c>
      <c r="B70" s="53"/>
      <c r="C70" s="53"/>
      <c r="D70" s="53"/>
      <c r="E70" s="53"/>
      <c r="F70" s="1040" t="str">
        <f>IF(ABS(F15+F30+F45+F65-'Costs Matrix 2010'!V52)&lt;0.1,"OK","ERROR")</f>
        <v>OK</v>
      </c>
      <c r="G70" s="1040" t="str">
        <f>IF(ABS(G15+G30+G45+G65-'C1 - Costs Matrix 2011'!$V$77)&lt;0.1,"OK","ERROR")</f>
        <v>OK</v>
      </c>
      <c r="H70" s="1040" t="str">
        <f>IF(ABS(H15+H30+H45+H65-'C1 - Costs Matrix 2012'!$V$77)&lt;0.1,"OK","ERROR")</f>
        <v>OK</v>
      </c>
      <c r="I70" s="1040" t="str">
        <f>IF(ABS(I15+I30+I45+I65-'C1 - Costs Matrix 2013'!$V$77)&lt;0.1,"OK","ERROR")</f>
        <v>OK</v>
      </c>
      <c r="J70" s="1040" t="str">
        <f>IF(ABS(J15+J30+J45+J65-'C1 - Costs Matrix 2014'!$V$77)&lt;0.1,"OK","ERROR")</f>
        <v>OK</v>
      </c>
      <c r="K70" s="1040" t="str">
        <f>IF(ABS(K15+K30+K45+K65-'C1 - Costs Matrix 2015'!$V$77)&lt;0.1,"OK","ERROR")</f>
        <v>OK</v>
      </c>
      <c r="L70" s="141"/>
    </row>
    <row r="71" spans="1:12" s="1280" customFormat="1">
      <c r="A71" s="692" t="s">
        <v>917</v>
      </c>
      <c r="B71" s="53"/>
      <c r="C71" s="53"/>
      <c r="D71" s="53"/>
      <c r="E71" s="53"/>
      <c r="F71" s="1040" t="str">
        <f>IF(ABS(F18+F33+F48+F68-'Costs Matrix 2010'!V57)&lt;0.1,"OK","ERROR")</f>
        <v>OK</v>
      </c>
      <c r="G71" s="1040" t="str">
        <f>IF(ABS(G18+G33+G48+G68-'C1 - Costs Matrix 2011'!$V$82)&lt;0.1,"OK","ERROR")</f>
        <v>OK</v>
      </c>
      <c r="H71" s="1040" t="str">
        <f>IF(ABS(H18+H33+H48+H68-'C1 - Costs Matrix 2012'!$V$82)&lt;0.1,"OK","ERROR")</f>
        <v>OK</v>
      </c>
      <c r="I71" s="1040" t="str">
        <f>IF(ABS(I18+I33+I48+I68-'C1 - Costs Matrix 2013'!$V$82)&lt;0.1,"OK","ERROR")</f>
        <v>OK</v>
      </c>
      <c r="J71" s="1040" t="str">
        <f>IF(ABS(J18+J33+J48+J68-'C1 - Costs Matrix 2014'!$V$82)&lt;0.1,"OK","ERROR")</f>
        <v>OK</v>
      </c>
      <c r="K71" s="1040" t="str">
        <f>IF(ABS(K18+K33+K48+K68-'C1 - Costs Matrix 2015'!$V$82)&lt;0.1,"OK","ERROR")</f>
        <v>OK</v>
      </c>
      <c r="L71" s="141"/>
    </row>
    <row r="72" spans="1:12" s="1280" customFormat="1">
      <c r="A72" s="53"/>
      <c r="B72" s="53"/>
      <c r="C72" s="53"/>
      <c r="D72" s="53"/>
      <c r="E72" s="53"/>
      <c r="F72" s="53"/>
      <c r="G72" s="53"/>
      <c r="H72" s="53"/>
      <c r="I72" s="53"/>
      <c r="J72" s="53"/>
      <c r="K72" s="53"/>
      <c r="L72" s="141"/>
    </row>
    <row r="73" spans="1:12" s="1280" customFormat="1">
      <c r="A73" s="53"/>
      <c r="B73" s="53"/>
      <c r="C73" s="53"/>
      <c r="D73" s="53"/>
      <c r="E73" s="53"/>
      <c r="L73" s="141"/>
    </row>
    <row r="74" spans="1:12" s="1280" customFormat="1">
      <c r="A74" s="53"/>
      <c r="B74" s="53"/>
      <c r="C74" s="53"/>
      <c r="D74" s="53"/>
      <c r="E74" s="53"/>
      <c r="F74" s="53"/>
      <c r="G74" s="53"/>
      <c r="H74" s="53"/>
      <c r="I74" s="53"/>
      <c r="J74" s="53"/>
      <c r="K74" s="53"/>
      <c r="L74" s="141"/>
    </row>
    <row r="75" spans="1:12" s="1280" customFormat="1">
      <c r="A75" s="53"/>
      <c r="B75" s="53"/>
      <c r="C75" s="53"/>
      <c r="D75" s="53"/>
      <c r="E75" s="53"/>
      <c r="F75" s="53"/>
      <c r="G75" s="53"/>
      <c r="H75" s="53"/>
      <c r="I75" s="53"/>
      <c r="J75" s="53"/>
      <c r="K75" s="53"/>
      <c r="L75" s="141"/>
    </row>
    <row r="76" spans="1:12" s="1280" customFormat="1">
      <c r="A76" s="53"/>
      <c r="B76" s="53"/>
      <c r="C76" s="53"/>
      <c r="D76" s="53"/>
      <c r="E76" s="53"/>
      <c r="F76" s="53"/>
      <c r="G76" s="53"/>
      <c r="H76" s="53"/>
      <c r="I76" s="53"/>
      <c r="J76" s="53"/>
      <c r="K76" s="53"/>
      <c r="L76" s="141"/>
    </row>
    <row r="77" spans="1:12" s="1280" customFormat="1">
      <c r="A77" s="53"/>
      <c r="B77" s="53"/>
      <c r="C77" s="53"/>
      <c r="D77" s="53"/>
      <c r="E77" s="53"/>
      <c r="F77" s="53"/>
      <c r="G77" s="53"/>
      <c r="H77" s="53"/>
      <c r="I77" s="53"/>
      <c r="J77" s="53"/>
      <c r="K77" s="53"/>
      <c r="L77" s="141"/>
    </row>
    <row r="78" spans="1:12" s="1280" customFormat="1">
      <c r="A78" s="53"/>
      <c r="B78" s="53"/>
      <c r="C78" s="53"/>
      <c r="D78" s="53"/>
      <c r="E78" s="53"/>
      <c r="F78" s="53"/>
      <c r="G78" s="53"/>
      <c r="H78" s="53"/>
      <c r="I78" s="53"/>
      <c r="J78" s="53"/>
      <c r="K78" s="53"/>
      <c r="L78" s="141"/>
    </row>
    <row r="79" spans="1:12" s="73" customFormat="1">
      <c r="A79" s="81"/>
      <c r="B79" s="1544"/>
      <c r="C79" s="53"/>
      <c r="D79" s="53"/>
      <c r="E79" s="53"/>
      <c r="F79" s="113"/>
      <c r="G79" s="113"/>
      <c r="H79" s="113"/>
      <c r="I79" s="113"/>
      <c r="J79" s="113"/>
      <c r="K79" s="113"/>
      <c r="L79" s="112"/>
    </row>
    <row r="81" spans="1:11">
      <c r="A81" s="53"/>
      <c r="B81" s="53"/>
      <c r="C81" s="53"/>
      <c r="D81" s="53"/>
      <c r="E81" s="53"/>
      <c r="F81" s="53"/>
      <c r="G81" s="53"/>
      <c r="H81" s="53"/>
      <c r="I81" s="53"/>
      <c r="J81" s="53"/>
      <c r="K81" s="53"/>
    </row>
    <row r="82" spans="1:11">
      <c r="F82" s="1036"/>
    </row>
  </sheetData>
  <conditionalFormatting sqref="F81:K81 F70:K71">
    <cfRule type="cellIs" dxfId="70" priority="3" operator="equal">
      <formula>"Err"</formula>
    </cfRule>
  </conditionalFormatting>
  <pageMargins left="0.31496062992125984" right="0.11811023622047245" top="0.59055118110236227" bottom="0.35433070866141736" header="0.31496062992125984" footer="0.11811023622047245"/>
  <pageSetup paperSize="8" scale="81" orientation="landscape" r:id="rId1"/>
  <headerFooter>
    <oddHeader>&amp;R&amp;"Verdana,Bold"&amp;14&amp;A</oddHeader>
    <oddFooter>&amp;L&amp;D &amp;T&amp;C&amp;Z&amp;F&amp;R&amp;A</oddFooter>
  </headerFooter>
</worksheet>
</file>

<file path=xl/worksheets/sheet38.xml><?xml version="1.0" encoding="utf-8"?>
<worksheet xmlns="http://schemas.openxmlformats.org/spreadsheetml/2006/main" xmlns:r="http://schemas.openxmlformats.org/officeDocument/2006/relationships">
  <sheetPr codeName="Sheet55">
    <tabColor theme="1"/>
    <pageSetUpPr fitToPage="1"/>
  </sheetPr>
  <dimension ref="A1:L98"/>
  <sheetViews>
    <sheetView zoomScale="70" zoomScaleNormal="70" workbookViewId="0"/>
  </sheetViews>
  <sheetFormatPr defaultRowHeight="12.75"/>
  <cols>
    <col min="1" max="1" width="50.375" customWidth="1"/>
    <col min="2" max="2" width="52.25" customWidth="1"/>
    <col min="3" max="3" width="21.875" bestFit="1" customWidth="1"/>
    <col min="4" max="5" width="2.125" customWidth="1"/>
    <col min="6" max="12" width="8.125" customWidth="1"/>
  </cols>
  <sheetData>
    <row r="1" spans="1:12" s="30" customFormat="1" ht="15">
      <c r="A1" s="8" t="s">
        <v>227</v>
      </c>
      <c r="D1" s="37"/>
      <c r="E1" s="37"/>
    </row>
    <row r="2" spans="1:12" s="30" customFormat="1" ht="15">
      <c r="A2" s="8" t="str">
        <f>Cover!D13</f>
        <v>[DNO]</v>
      </c>
      <c r="D2" s="37"/>
      <c r="E2" s="37"/>
    </row>
    <row r="3" spans="1:12" s="30" customFormat="1" ht="15">
      <c r="A3" s="8">
        <f>Cover!D15</f>
        <v>2012</v>
      </c>
      <c r="D3" s="37"/>
      <c r="E3" s="37"/>
    </row>
    <row r="4" spans="1:12" s="30" customFormat="1" ht="12.75" customHeight="1">
      <c r="A4" s="1509" t="s">
        <v>611</v>
      </c>
      <c r="C4" s="33"/>
      <c r="D4" s="33"/>
      <c r="E4" s="33"/>
      <c r="F4" s="3">
        <v>2010</v>
      </c>
      <c r="G4" s="3">
        <v>2011</v>
      </c>
      <c r="H4" s="3">
        <v>2012</v>
      </c>
      <c r="I4" s="3">
        <v>2013</v>
      </c>
      <c r="J4" s="3">
        <v>2014</v>
      </c>
      <c r="K4" s="3">
        <v>2015</v>
      </c>
      <c r="L4" s="176" t="s">
        <v>1</v>
      </c>
    </row>
    <row r="5" spans="1:12" s="134" customFormat="1" ht="12.75" customHeight="1">
      <c r="A5" s="125" t="s">
        <v>1429</v>
      </c>
      <c r="F5" s="3" t="s">
        <v>0</v>
      </c>
      <c r="G5" s="261"/>
      <c r="H5" s="9"/>
      <c r="I5" s="9" t="s">
        <v>1</v>
      </c>
      <c r="J5" s="9"/>
      <c r="K5" s="262"/>
      <c r="L5" s="74" t="s">
        <v>4</v>
      </c>
    </row>
    <row r="6" spans="1:12" s="134" customFormat="1" ht="12.75" customHeight="1">
      <c r="A6" s="135" t="s">
        <v>216</v>
      </c>
      <c r="B6" s="687" t="s">
        <v>621</v>
      </c>
      <c r="C6" s="1037"/>
      <c r="F6" s="144">
        <f>'C28 - Ex Services (exc conns)'!F6</f>
        <v>0</v>
      </c>
      <c r="G6" s="144">
        <f>'C28 - Ex Services (exc conns)'!G6</f>
        <v>0</v>
      </c>
      <c r="H6" s="144">
        <f>'C28 - Ex Services (exc conns)'!H6</f>
        <v>0</v>
      </c>
      <c r="I6" s="144">
        <f>'C28 - Ex Services (exc conns)'!I6</f>
        <v>0</v>
      </c>
      <c r="J6" s="144">
        <f>'C28 - Ex Services (exc conns)'!J6</f>
        <v>0</v>
      </c>
      <c r="K6" s="144">
        <f>'C28 - Ex Services (exc conns)'!K6</f>
        <v>0</v>
      </c>
      <c r="L6" s="140">
        <f t="shared" ref="L6:L21" si="0">SUM(G6:K6)</f>
        <v>0</v>
      </c>
    </row>
    <row r="7" spans="1:12" s="134" customFormat="1" ht="12.75" customHeight="1">
      <c r="A7" s="135" t="s">
        <v>216</v>
      </c>
      <c r="B7" s="687" t="s">
        <v>622</v>
      </c>
      <c r="C7" s="1037"/>
      <c r="F7" s="144">
        <f>'C28 - Ex Services (exc conns)'!F7</f>
        <v>0</v>
      </c>
      <c r="G7" s="144">
        <f>'C28 - Ex Services (exc conns)'!G7</f>
        <v>0</v>
      </c>
      <c r="H7" s="144">
        <f>'C28 - Ex Services (exc conns)'!H7</f>
        <v>0</v>
      </c>
      <c r="I7" s="144">
        <f>'C28 - Ex Services (exc conns)'!I7</f>
        <v>0</v>
      </c>
      <c r="J7" s="144">
        <f>'C28 - Ex Services (exc conns)'!J7</f>
        <v>0</v>
      </c>
      <c r="K7" s="144">
        <f>'C28 - Ex Services (exc conns)'!K7</f>
        <v>0</v>
      </c>
      <c r="L7" s="140">
        <f>SUM(G7:K7)</f>
        <v>0</v>
      </c>
    </row>
    <row r="8" spans="1:12" s="134" customFormat="1" ht="12.75" customHeight="1">
      <c r="A8" s="135" t="s">
        <v>216</v>
      </c>
      <c r="B8" s="687" t="s">
        <v>623</v>
      </c>
      <c r="C8" s="1037"/>
      <c r="F8" s="144">
        <f>'C28 - Ex Services (exc conns)'!F8</f>
        <v>0</v>
      </c>
      <c r="G8" s="144">
        <f>'C28 - Ex Services (exc conns)'!G8</f>
        <v>0</v>
      </c>
      <c r="H8" s="144">
        <f>'C28 - Ex Services (exc conns)'!H8</f>
        <v>0</v>
      </c>
      <c r="I8" s="144">
        <f>'C28 - Ex Services (exc conns)'!I8</f>
        <v>0</v>
      </c>
      <c r="J8" s="144">
        <f>'C28 - Ex Services (exc conns)'!J8</f>
        <v>0</v>
      </c>
      <c r="K8" s="144">
        <f>'C28 - Ex Services (exc conns)'!K8</f>
        <v>0</v>
      </c>
      <c r="L8" s="140">
        <f t="shared" si="0"/>
        <v>0</v>
      </c>
    </row>
    <row r="9" spans="1:12" s="134" customFormat="1" ht="12.75" customHeight="1">
      <c r="A9" s="135" t="s">
        <v>216</v>
      </c>
      <c r="B9" s="687" t="s">
        <v>624</v>
      </c>
      <c r="C9" s="1037"/>
      <c r="F9" s="144">
        <f>'C28 - Ex Services (exc conns)'!F9</f>
        <v>0</v>
      </c>
      <c r="G9" s="144">
        <f>'C28 - Ex Services (exc conns)'!G9</f>
        <v>0</v>
      </c>
      <c r="H9" s="144">
        <f>'C28 - Ex Services (exc conns)'!H9</f>
        <v>0</v>
      </c>
      <c r="I9" s="144">
        <f>'C28 - Ex Services (exc conns)'!I9</f>
        <v>0</v>
      </c>
      <c r="J9" s="144">
        <f>'C28 - Ex Services (exc conns)'!J9</f>
        <v>0</v>
      </c>
      <c r="K9" s="144">
        <f>'C28 - Ex Services (exc conns)'!K9</f>
        <v>0</v>
      </c>
      <c r="L9" s="140">
        <f t="shared" si="0"/>
        <v>0</v>
      </c>
    </row>
    <row r="10" spans="1:12" s="134" customFormat="1" ht="12.75" customHeight="1">
      <c r="A10" s="135" t="s">
        <v>216</v>
      </c>
      <c r="B10" s="260" t="s">
        <v>625</v>
      </c>
      <c r="C10" s="1037"/>
      <c r="F10" s="144">
        <f>'C28 - Ex Services (exc conns)'!F10</f>
        <v>0</v>
      </c>
      <c r="G10" s="144">
        <f>'C28 - Ex Services (exc conns)'!G10</f>
        <v>0</v>
      </c>
      <c r="H10" s="144">
        <f>'C28 - Ex Services (exc conns)'!H10</f>
        <v>0</v>
      </c>
      <c r="I10" s="144">
        <f>'C28 - Ex Services (exc conns)'!I10</f>
        <v>0</v>
      </c>
      <c r="J10" s="144">
        <f>'C28 - Ex Services (exc conns)'!J10</f>
        <v>0</v>
      </c>
      <c r="K10" s="144">
        <f>'C28 - Ex Services (exc conns)'!K10</f>
        <v>0</v>
      </c>
      <c r="L10" s="140">
        <f t="shared" si="0"/>
        <v>0</v>
      </c>
    </row>
    <row r="11" spans="1:12" s="134" customFormat="1" ht="12.75" customHeight="1">
      <c r="A11" s="135" t="s">
        <v>216</v>
      </c>
      <c r="B11" s="687" t="s">
        <v>247</v>
      </c>
      <c r="C11" s="1037"/>
      <c r="F11" s="144">
        <f>'C28 - Ex Services (exc conns)'!F11</f>
        <v>0</v>
      </c>
      <c r="G11" s="144">
        <f>'C28 - Ex Services (exc conns)'!G11</f>
        <v>0</v>
      </c>
      <c r="H11" s="144">
        <f>'C28 - Ex Services (exc conns)'!H11</f>
        <v>0</v>
      </c>
      <c r="I11" s="144">
        <f>'C28 - Ex Services (exc conns)'!I11</f>
        <v>0</v>
      </c>
      <c r="J11" s="144">
        <f>'C28 - Ex Services (exc conns)'!J11</f>
        <v>0</v>
      </c>
      <c r="K11" s="144">
        <f>'C28 - Ex Services (exc conns)'!K11</f>
        <v>0</v>
      </c>
      <c r="L11" s="140">
        <f t="shared" si="0"/>
        <v>0</v>
      </c>
    </row>
    <row r="12" spans="1:12" s="126" customFormat="1" ht="12.75" customHeight="1">
      <c r="A12" s="125" t="s">
        <v>216</v>
      </c>
      <c r="B12" s="125" t="s">
        <v>203</v>
      </c>
      <c r="C12" s="125"/>
      <c r="F12" s="142">
        <f>SUM(F6:F11)</f>
        <v>0</v>
      </c>
      <c r="G12" s="142">
        <f>SUM(G6:G11)</f>
        <v>0</v>
      </c>
      <c r="H12" s="142">
        <f t="shared" ref="H12:K12" si="1">SUM(H6:H11)</f>
        <v>0</v>
      </c>
      <c r="I12" s="142">
        <f t="shared" si="1"/>
        <v>0</v>
      </c>
      <c r="J12" s="142">
        <f t="shared" si="1"/>
        <v>0</v>
      </c>
      <c r="K12" s="142">
        <f t="shared" si="1"/>
        <v>0</v>
      </c>
      <c r="L12" s="140">
        <f>SUM(G12:K12)</f>
        <v>0</v>
      </c>
    </row>
    <row r="13" spans="1:12" s="134" customFormat="1" ht="12.75" customHeight="1">
      <c r="A13" s="135" t="s">
        <v>208</v>
      </c>
      <c r="B13" s="56" t="s">
        <v>204</v>
      </c>
      <c r="C13" s="1037"/>
      <c r="F13" s="144">
        <f>'C29 - Legacy Metering'!F6</f>
        <v>0</v>
      </c>
      <c r="G13" s="144">
        <f>'C29 - Legacy Metering'!G6</f>
        <v>0</v>
      </c>
      <c r="H13" s="144">
        <f>'C29 - Legacy Metering'!H6</f>
        <v>0</v>
      </c>
      <c r="I13" s="144">
        <f>'C29 - Legacy Metering'!I6</f>
        <v>0</v>
      </c>
      <c r="J13" s="144">
        <f>'C29 - Legacy Metering'!J6</f>
        <v>0</v>
      </c>
      <c r="K13" s="144">
        <f>'C29 - Legacy Metering'!K6</f>
        <v>0</v>
      </c>
      <c r="L13" s="140">
        <f t="shared" si="0"/>
        <v>0</v>
      </c>
    </row>
    <row r="14" spans="1:12" s="134" customFormat="1" ht="12.75" customHeight="1">
      <c r="A14" s="135" t="s">
        <v>208</v>
      </c>
      <c r="B14" s="56" t="s">
        <v>205</v>
      </c>
      <c r="C14" s="1037"/>
      <c r="F14" s="144">
        <f>'C29 - Legacy Metering'!F7</f>
        <v>0</v>
      </c>
      <c r="G14" s="144">
        <f>'C29 - Legacy Metering'!G7</f>
        <v>0</v>
      </c>
      <c r="H14" s="144">
        <f>'C29 - Legacy Metering'!H7</f>
        <v>0</v>
      </c>
      <c r="I14" s="144">
        <f>'C29 - Legacy Metering'!I7</f>
        <v>0</v>
      </c>
      <c r="J14" s="144">
        <f>'C29 - Legacy Metering'!J7</f>
        <v>0</v>
      </c>
      <c r="K14" s="144">
        <f>'C29 - Legacy Metering'!K7</f>
        <v>0</v>
      </c>
      <c r="L14" s="140">
        <f t="shared" si="0"/>
        <v>0</v>
      </c>
    </row>
    <row r="15" spans="1:12" s="126" customFormat="1" ht="12.75" customHeight="1">
      <c r="A15" s="125" t="s">
        <v>208</v>
      </c>
      <c r="B15" s="125" t="s">
        <v>2</v>
      </c>
      <c r="C15" s="125"/>
      <c r="F15" s="142">
        <f>SUM(F13:F14)</f>
        <v>0</v>
      </c>
      <c r="G15" s="142">
        <f>SUM(G13:G14)</f>
        <v>0</v>
      </c>
      <c r="H15" s="142">
        <f t="shared" ref="H15:K15" si="2">SUM(H13:H14)</f>
        <v>0</v>
      </c>
      <c r="I15" s="142">
        <f t="shared" si="2"/>
        <v>0</v>
      </c>
      <c r="J15" s="142">
        <f t="shared" si="2"/>
        <v>0</v>
      </c>
      <c r="K15" s="142">
        <f t="shared" si="2"/>
        <v>0</v>
      </c>
      <c r="L15" s="140">
        <f>SUM(G15:K15)</f>
        <v>0</v>
      </c>
    </row>
    <row r="16" spans="1:12" s="134" customFormat="1" ht="12.75" customHeight="1">
      <c r="A16" s="135" t="s">
        <v>217</v>
      </c>
      <c r="B16" s="1037" t="s">
        <v>1655</v>
      </c>
      <c r="C16" s="692" t="s">
        <v>461</v>
      </c>
      <c r="F16" s="144">
        <f>'C30 - Out Of Area Networks'!F6</f>
        <v>0</v>
      </c>
      <c r="G16" s="144">
        <f>'C30 - Out Of Area Networks'!G6</f>
        <v>0</v>
      </c>
      <c r="H16" s="144">
        <f>'C30 - Out Of Area Networks'!H6</f>
        <v>0</v>
      </c>
      <c r="I16" s="144">
        <f>'C30 - Out Of Area Networks'!I6</f>
        <v>0</v>
      </c>
      <c r="J16" s="144">
        <f>'C30 - Out Of Area Networks'!J6</f>
        <v>0</v>
      </c>
      <c r="K16" s="144">
        <f>'C30 - Out Of Area Networks'!K6</f>
        <v>0</v>
      </c>
      <c r="L16" s="140">
        <f t="shared" si="0"/>
        <v>0</v>
      </c>
    </row>
    <row r="17" spans="1:12" s="134" customFormat="1" ht="12.75" customHeight="1">
      <c r="A17" s="135" t="s">
        <v>217</v>
      </c>
      <c r="B17" s="1037" t="s">
        <v>1655</v>
      </c>
      <c r="C17" s="692" t="s">
        <v>152</v>
      </c>
      <c r="F17" s="144">
        <f>'C30 - Out Of Area Networks'!F7</f>
        <v>0</v>
      </c>
      <c r="G17" s="144">
        <f>'C30 - Out Of Area Networks'!G7</f>
        <v>0</v>
      </c>
      <c r="H17" s="144">
        <f>'C30 - Out Of Area Networks'!H7</f>
        <v>0</v>
      </c>
      <c r="I17" s="144">
        <f>'C30 - Out Of Area Networks'!I7</f>
        <v>0</v>
      </c>
      <c r="J17" s="144">
        <f>'C30 - Out Of Area Networks'!J7</f>
        <v>0</v>
      </c>
      <c r="K17" s="144">
        <f>'C30 - Out Of Area Networks'!K7</f>
        <v>0</v>
      </c>
      <c r="L17" s="140">
        <f t="shared" ref="L17:L18" si="3">SUM(G17:K17)</f>
        <v>0</v>
      </c>
    </row>
    <row r="18" spans="1:12" s="1280" customFormat="1" ht="12.75" customHeight="1">
      <c r="A18" s="1037" t="s">
        <v>217</v>
      </c>
      <c r="B18" s="1037" t="s">
        <v>1655</v>
      </c>
      <c r="C18" s="692" t="s">
        <v>1656</v>
      </c>
      <c r="F18" s="144">
        <f>'C30 - Out Of Area Networks'!F8</f>
        <v>0</v>
      </c>
      <c r="G18" s="144">
        <f>'C30 - Out Of Area Networks'!G8</f>
        <v>0</v>
      </c>
      <c r="H18" s="144">
        <f>'C30 - Out Of Area Networks'!H8</f>
        <v>0</v>
      </c>
      <c r="I18" s="144">
        <f>'C30 - Out Of Area Networks'!I8</f>
        <v>0</v>
      </c>
      <c r="J18" s="144">
        <f>'C30 - Out Of Area Networks'!J8</f>
        <v>0</v>
      </c>
      <c r="K18" s="144">
        <f>'C30 - Out Of Area Networks'!K8</f>
        <v>0</v>
      </c>
      <c r="L18" s="140">
        <f t="shared" si="3"/>
        <v>0</v>
      </c>
    </row>
    <row r="19" spans="1:12" s="126" customFormat="1" ht="12.75" customHeight="1">
      <c r="A19" s="125" t="s">
        <v>217</v>
      </c>
      <c r="B19" s="125" t="s">
        <v>201</v>
      </c>
      <c r="C19" s="125"/>
      <c r="F19" s="142">
        <f>SUM(F16:F17)</f>
        <v>0</v>
      </c>
      <c r="G19" s="142">
        <f>SUM(G16:G17)</f>
        <v>0</v>
      </c>
      <c r="H19" s="142">
        <f t="shared" ref="H19:K19" si="4">SUM(H16:H17)</f>
        <v>0</v>
      </c>
      <c r="I19" s="142">
        <f t="shared" si="4"/>
        <v>0</v>
      </c>
      <c r="J19" s="142">
        <f t="shared" si="4"/>
        <v>0</v>
      </c>
      <c r="K19" s="142">
        <f t="shared" si="4"/>
        <v>0</v>
      </c>
      <c r="L19" s="140">
        <f>SUM(G19:K19)</f>
        <v>0</v>
      </c>
    </row>
    <row r="20" spans="1:12" s="134" customFormat="1" ht="12.75" customHeight="1">
      <c r="A20" s="56" t="s">
        <v>215</v>
      </c>
      <c r="B20" s="56" t="s">
        <v>215</v>
      </c>
      <c r="C20" s="1037"/>
      <c r="F20" s="144">
        <f>'C31 - de minimis'!F28</f>
        <v>0</v>
      </c>
      <c r="G20" s="144">
        <f>'C31 - de minimis'!G28</f>
        <v>0</v>
      </c>
      <c r="H20" s="144">
        <f>'C31 - de minimis'!H28</f>
        <v>0</v>
      </c>
      <c r="I20" s="144">
        <f>'C31 - de minimis'!I28</f>
        <v>0</v>
      </c>
      <c r="J20" s="144">
        <f>'C31 - de minimis'!J28</f>
        <v>0</v>
      </c>
      <c r="K20" s="144">
        <f>'C31 - de minimis'!K28</f>
        <v>0</v>
      </c>
      <c r="L20" s="140">
        <f t="shared" si="0"/>
        <v>0</v>
      </c>
    </row>
    <row r="21" spans="1:12" s="134" customFormat="1" ht="12.75" customHeight="1">
      <c r="A21" s="135" t="s">
        <v>314</v>
      </c>
      <c r="B21" s="56"/>
      <c r="C21" s="1037"/>
      <c r="F21" s="144">
        <f>'C32 - Other (cons) activities'!F23</f>
        <v>0</v>
      </c>
      <c r="G21" s="144">
        <f>'C32 - Other (cons) activities'!G23</f>
        <v>0</v>
      </c>
      <c r="H21" s="144">
        <f>'C32 - Other (cons) activities'!H23</f>
        <v>0</v>
      </c>
      <c r="I21" s="144">
        <f>'C32 - Other (cons) activities'!I23</f>
        <v>0</v>
      </c>
      <c r="J21" s="144">
        <f>'C32 - Other (cons) activities'!J23</f>
        <v>0</v>
      </c>
      <c r="K21" s="144">
        <f>'C32 - Other (cons) activities'!K23</f>
        <v>0</v>
      </c>
      <c r="L21" s="140">
        <f t="shared" si="0"/>
        <v>0</v>
      </c>
    </row>
    <row r="22" spans="1:12" s="126" customFormat="1" ht="12.75" customHeight="1">
      <c r="A22" s="52" t="s">
        <v>2</v>
      </c>
      <c r="B22" s="52" t="s">
        <v>2</v>
      </c>
      <c r="C22" s="125"/>
      <c r="F22" s="142">
        <f t="shared" ref="F22:K22" si="5">F12+F15+F19+F20+F21</f>
        <v>0</v>
      </c>
      <c r="G22" s="142">
        <f t="shared" si="5"/>
        <v>0</v>
      </c>
      <c r="H22" s="142">
        <f t="shared" si="5"/>
        <v>0</v>
      </c>
      <c r="I22" s="142">
        <f t="shared" si="5"/>
        <v>0</v>
      </c>
      <c r="J22" s="142">
        <f t="shared" si="5"/>
        <v>0</v>
      </c>
      <c r="K22" s="142">
        <f t="shared" si="5"/>
        <v>0</v>
      </c>
      <c r="L22" s="140">
        <f>SUM(G22:K22)</f>
        <v>0</v>
      </c>
    </row>
    <row r="23" spans="1:12" s="134" customFormat="1" ht="12.75" customHeight="1">
      <c r="F23" s="58"/>
      <c r="G23" s="58"/>
      <c r="H23" s="58"/>
      <c r="I23" s="58"/>
      <c r="J23" s="58"/>
      <c r="K23" s="58"/>
      <c r="L23" s="58"/>
    </row>
    <row r="24" spans="1:12" ht="12.75" customHeight="1">
      <c r="A24" s="1038" t="s">
        <v>233</v>
      </c>
      <c r="H24" s="1280"/>
      <c r="I24" s="1280"/>
      <c r="J24" s="1280"/>
      <c r="K24" s="1280"/>
    </row>
    <row r="25" spans="1:12" ht="12.75" customHeight="1">
      <c r="A25" s="687" t="s">
        <v>58</v>
      </c>
      <c r="B25" s="689"/>
      <c r="C25" s="1037"/>
      <c r="F25" s="131">
        <f>'C28 - Ex Services (exc conns)'!F60+'C29 - Legacy Metering'!F11+'C30 - Out Of Area Networks'!F12+'C31 - de minimis'!F19+'C32 - Other (cons) activities'!F14</f>
        <v>0</v>
      </c>
      <c r="G25" s="131">
        <f>'C28 - Ex Services (exc conns)'!G60+'C29 - Legacy Metering'!G11+'C30 - Out Of Area Networks'!G12+'C31 - de minimis'!G19+'C32 - Other (cons) activities'!G14</f>
        <v>0</v>
      </c>
      <c r="H25" s="131">
        <f>'C28 - Ex Services (exc conns)'!H60+'C29 - Legacy Metering'!H11+'C30 - Out Of Area Networks'!H12+'C31 - de minimis'!H19+'C32 - Other (cons) activities'!H14</f>
        <v>0</v>
      </c>
      <c r="I25" s="131">
        <f>'C28 - Ex Services (exc conns)'!I60+'C29 - Legacy Metering'!I11+'C30 - Out Of Area Networks'!I12+'C31 - de minimis'!I19+'C32 - Other (cons) activities'!I14</f>
        <v>0</v>
      </c>
      <c r="J25" s="131">
        <f>'C28 - Ex Services (exc conns)'!J60+'C29 - Legacy Metering'!J11+'C30 - Out Of Area Networks'!J12+'C31 - de minimis'!J19+'C32 - Other (cons) activities'!J14</f>
        <v>0</v>
      </c>
      <c r="K25" s="131">
        <f>'C28 - Ex Services (exc conns)'!K60+'C29 - Legacy Metering'!K11+'C30 - Out Of Area Networks'!K12+'C31 - de minimis'!K19+'C32 - Other (cons) activities'!K14</f>
        <v>0</v>
      </c>
      <c r="L25" s="140">
        <f>SUM(G25:K25)</f>
        <v>0</v>
      </c>
    </row>
    <row r="26" spans="1:12" ht="12.75" customHeight="1">
      <c r="A26" s="687" t="s">
        <v>59</v>
      </c>
      <c r="B26" s="689"/>
      <c r="C26" s="1037"/>
      <c r="F26" s="131">
        <f>'C28 - Ex Services (exc conns)'!F61+'C29 - Legacy Metering'!F12+'C30 - Out Of Area Networks'!F13+'C31 - de minimis'!F20+'C32 - Other (cons) activities'!F15</f>
        <v>0</v>
      </c>
      <c r="G26" s="131">
        <f>'C28 - Ex Services (exc conns)'!G61+'C29 - Legacy Metering'!G12+'C30 - Out Of Area Networks'!G13+'C31 - de minimis'!G20+'C32 - Other (cons) activities'!G15</f>
        <v>0</v>
      </c>
      <c r="H26" s="131">
        <f>'C28 - Ex Services (exc conns)'!H61+'C29 - Legacy Metering'!H12+'C30 - Out Of Area Networks'!H13+'C31 - de minimis'!H20+'C32 - Other (cons) activities'!H15</f>
        <v>0</v>
      </c>
      <c r="I26" s="131">
        <f>'C28 - Ex Services (exc conns)'!I61+'C29 - Legacy Metering'!I12+'C30 - Out Of Area Networks'!I13+'C31 - de minimis'!I20+'C32 - Other (cons) activities'!I15</f>
        <v>0</v>
      </c>
      <c r="J26" s="131">
        <f>'C28 - Ex Services (exc conns)'!J61+'C29 - Legacy Metering'!J12+'C30 - Out Of Area Networks'!J13+'C31 - de minimis'!J20+'C32 - Other (cons) activities'!J15</f>
        <v>0</v>
      </c>
      <c r="K26" s="131">
        <f>'C28 - Ex Services (exc conns)'!K61+'C29 - Legacy Metering'!K12+'C30 - Out Of Area Networks'!K13+'C31 - de minimis'!K20+'C32 - Other (cons) activities'!K15</f>
        <v>0</v>
      </c>
      <c r="L26" s="140">
        <f t="shared" ref="L26:L37" si="6">SUM(G26:K26)</f>
        <v>0</v>
      </c>
    </row>
    <row r="27" spans="1:12" ht="12.75" customHeight="1">
      <c r="A27" s="687" t="s">
        <v>60</v>
      </c>
      <c r="B27" s="692" t="s">
        <v>135</v>
      </c>
      <c r="C27" s="1037"/>
      <c r="F27" s="131">
        <f>'C28 - Ex Services (exc conns)'!F62+'C29 - Legacy Metering'!F13+'C30 - Out Of Area Networks'!F14+'C31 - de minimis'!F21+'C32 - Other (cons) activities'!F16</f>
        <v>0</v>
      </c>
      <c r="G27" s="131">
        <f>'C28 - Ex Services (exc conns)'!G62+'C29 - Legacy Metering'!G13+'C30 - Out Of Area Networks'!G14+'C31 - de minimis'!G21+'C32 - Other (cons) activities'!G16</f>
        <v>0</v>
      </c>
      <c r="H27" s="131">
        <f>'C28 - Ex Services (exc conns)'!H62+'C29 - Legacy Metering'!H13+'C30 - Out Of Area Networks'!H14+'C31 - de minimis'!H21+'C32 - Other (cons) activities'!H16</f>
        <v>0</v>
      </c>
      <c r="I27" s="131">
        <f>'C28 - Ex Services (exc conns)'!I62+'C29 - Legacy Metering'!I13+'C30 - Out Of Area Networks'!I14+'C31 - de minimis'!I21+'C32 - Other (cons) activities'!I16</f>
        <v>0</v>
      </c>
      <c r="J27" s="131">
        <f>'C28 - Ex Services (exc conns)'!J62+'C29 - Legacy Metering'!J13+'C30 - Out Of Area Networks'!J14+'C31 - de minimis'!J21+'C32 - Other (cons) activities'!J16</f>
        <v>0</v>
      </c>
      <c r="K27" s="131">
        <f>'C28 - Ex Services (exc conns)'!K62+'C29 - Legacy Metering'!K13+'C30 - Out Of Area Networks'!K14+'C31 - de minimis'!K21+'C32 - Other (cons) activities'!K16</f>
        <v>0</v>
      </c>
      <c r="L27" s="140">
        <f t="shared" si="6"/>
        <v>0</v>
      </c>
    </row>
    <row r="28" spans="1:12" ht="12.75" customHeight="1">
      <c r="A28" s="687" t="s">
        <v>61</v>
      </c>
      <c r="B28" s="689"/>
      <c r="C28" s="1037"/>
      <c r="F28" s="131">
        <f>'C28 - Ex Services (exc conns)'!F63+'C29 - Legacy Metering'!F14+'C30 - Out Of Area Networks'!F15+'C31 - de minimis'!F22+'C32 - Other (cons) activities'!F17</f>
        <v>0</v>
      </c>
      <c r="G28" s="131">
        <f>'C28 - Ex Services (exc conns)'!G63+'C29 - Legacy Metering'!G14+'C30 - Out Of Area Networks'!G15+'C31 - de minimis'!G22+'C32 - Other (cons) activities'!G17</f>
        <v>0</v>
      </c>
      <c r="H28" s="131">
        <f>'C28 - Ex Services (exc conns)'!H63+'C29 - Legacy Metering'!H14+'C30 - Out Of Area Networks'!H15+'C31 - de minimis'!H22+'C32 - Other (cons) activities'!H17</f>
        <v>0</v>
      </c>
      <c r="I28" s="131">
        <f>'C28 - Ex Services (exc conns)'!I63+'C29 - Legacy Metering'!I14+'C30 - Out Of Area Networks'!I15+'C31 - de minimis'!I22+'C32 - Other (cons) activities'!I17</f>
        <v>0</v>
      </c>
      <c r="J28" s="131">
        <f>'C28 - Ex Services (exc conns)'!J63+'C29 - Legacy Metering'!J14+'C30 - Out Of Area Networks'!J15+'C31 - de minimis'!J22+'C32 - Other (cons) activities'!J17</f>
        <v>0</v>
      </c>
      <c r="K28" s="131">
        <f>'C28 - Ex Services (exc conns)'!K63+'C29 - Legacy Metering'!K14+'C30 - Out Of Area Networks'!K15+'C31 - de minimis'!K22+'C32 - Other (cons) activities'!K17</f>
        <v>0</v>
      </c>
      <c r="L28" s="140">
        <f t="shared" si="6"/>
        <v>0</v>
      </c>
    </row>
    <row r="29" spans="1:12" ht="12.75" customHeight="1">
      <c r="A29" s="687" t="s">
        <v>62</v>
      </c>
      <c r="B29" s="692" t="s">
        <v>135</v>
      </c>
      <c r="C29" s="1037"/>
      <c r="F29" s="131">
        <f>'C28 - Ex Services (exc conns)'!F64+'C29 - Legacy Metering'!F15+'C30 - Out Of Area Networks'!F16+'C31 - de minimis'!F23+'C32 - Other (cons) activities'!F18</f>
        <v>0</v>
      </c>
      <c r="G29" s="131">
        <f>'C28 - Ex Services (exc conns)'!G64+'C29 - Legacy Metering'!G15+'C30 - Out Of Area Networks'!G16+'C31 - de minimis'!G23+'C32 - Other (cons) activities'!G18</f>
        <v>0</v>
      </c>
      <c r="H29" s="131">
        <f>'C28 - Ex Services (exc conns)'!H64+'C29 - Legacy Metering'!H15+'C30 - Out Of Area Networks'!H16+'C31 - de minimis'!H23+'C32 - Other (cons) activities'!H18</f>
        <v>0</v>
      </c>
      <c r="I29" s="131">
        <f>'C28 - Ex Services (exc conns)'!I64+'C29 - Legacy Metering'!I15+'C30 - Out Of Area Networks'!I16+'C31 - de minimis'!I23+'C32 - Other (cons) activities'!I18</f>
        <v>0</v>
      </c>
      <c r="J29" s="131">
        <f>'C28 - Ex Services (exc conns)'!J64+'C29 - Legacy Metering'!J15+'C30 - Out Of Area Networks'!J16+'C31 - de minimis'!J23+'C32 - Other (cons) activities'!J18</f>
        <v>0</v>
      </c>
      <c r="K29" s="131">
        <f>'C28 - Ex Services (exc conns)'!K64+'C29 - Legacy Metering'!K15+'C30 - Out Of Area Networks'!K16+'C31 - de minimis'!K23+'C32 - Other (cons) activities'!K18</f>
        <v>0</v>
      </c>
      <c r="L29" s="140">
        <f t="shared" si="6"/>
        <v>0</v>
      </c>
    </row>
    <row r="30" spans="1:12" ht="12.75" customHeight="1">
      <c r="A30" s="687" t="s">
        <v>63</v>
      </c>
      <c r="B30" s="689"/>
      <c r="C30" s="1037"/>
      <c r="F30" s="131">
        <f>'C28 - Ex Services (exc conns)'!F65+'C29 - Legacy Metering'!F16+'C30 - Out Of Area Networks'!F17+'C31 - de minimis'!F24+'C32 - Other (cons) activities'!F19</f>
        <v>0</v>
      </c>
      <c r="G30" s="131">
        <f>'C28 - Ex Services (exc conns)'!G65+'C29 - Legacy Metering'!G16+'C30 - Out Of Area Networks'!G17+'C31 - de minimis'!G24+'C32 - Other (cons) activities'!G19</f>
        <v>0</v>
      </c>
      <c r="H30" s="131">
        <f>'C28 - Ex Services (exc conns)'!H65+'C29 - Legacy Metering'!H16+'C30 - Out Of Area Networks'!H17+'C31 - de minimis'!H24+'C32 - Other (cons) activities'!H19</f>
        <v>0</v>
      </c>
      <c r="I30" s="131">
        <f>'C28 - Ex Services (exc conns)'!I65+'C29 - Legacy Metering'!I16+'C30 - Out Of Area Networks'!I17+'C31 - de minimis'!I24+'C32 - Other (cons) activities'!I19</f>
        <v>0</v>
      </c>
      <c r="J30" s="131">
        <f>'C28 - Ex Services (exc conns)'!J65+'C29 - Legacy Metering'!J16+'C30 - Out Of Area Networks'!J17+'C31 - de minimis'!J24+'C32 - Other (cons) activities'!J19</f>
        <v>0</v>
      </c>
      <c r="K30" s="131">
        <f>'C28 - Ex Services (exc conns)'!K65+'C29 - Legacy Metering'!K16+'C30 - Out Of Area Networks'!K17+'C31 - de minimis'!K24+'C32 - Other (cons) activities'!K19</f>
        <v>0</v>
      </c>
      <c r="L30" s="140">
        <f t="shared" si="6"/>
        <v>0</v>
      </c>
    </row>
    <row r="31" spans="1:12" ht="12.75" customHeight="1">
      <c r="A31" s="687" t="s">
        <v>64</v>
      </c>
      <c r="B31" s="689"/>
      <c r="C31" s="1037"/>
      <c r="F31" s="131">
        <f>'C28 - Ex Services (exc conns)'!F66+'C29 - Legacy Metering'!F17+'C30 - Out Of Area Networks'!F18+'C31 - de minimis'!F25+'C32 - Other (cons) activities'!F20</f>
        <v>0</v>
      </c>
      <c r="G31" s="131">
        <f>'C28 - Ex Services (exc conns)'!G66+'C29 - Legacy Metering'!G17+'C30 - Out Of Area Networks'!G18+'C31 - de minimis'!G25+'C32 - Other (cons) activities'!G20</f>
        <v>0</v>
      </c>
      <c r="H31" s="131">
        <f>'C28 - Ex Services (exc conns)'!H66+'C29 - Legacy Metering'!H17+'C30 - Out Of Area Networks'!H18+'C31 - de minimis'!H25+'C32 - Other (cons) activities'!H20</f>
        <v>0</v>
      </c>
      <c r="I31" s="131">
        <f>'C28 - Ex Services (exc conns)'!I66+'C29 - Legacy Metering'!I17+'C30 - Out Of Area Networks'!I18+'C31 - de minimis'!I25+'C32 - Other (cons) activities'!I20</f>
        <v>0</v>
      </c>
      <c r="J31" s="131">
        <f>'C28 - Ex Services (exc conns)'!J66+'C29 - Legacy Metering'!J17+'C30 - Out Of Area Networks'!J18+'C31 - de minimis'!J25+'C32 - Other (cons) activities'!J20</f>
        <v>0</v>
      </c>
      <c r="K31" s="131">
        <f>'C28 - Ex Services (exc conns)'!K66+'C29 - Legacy Metering'!K17+'C30 - Out Of Area Networks'!K18+'C31 - de minimis'!K25+'C32 - Other (cons) activities'!K20</f>
        <v>0</v>
      </c>
      <c r="L31" s="140">
        <f t="shared" si="6"/>
        <v>0</v>
      </c>
    </row>
    <row r="32" spans="1:12" ht="12.75" customHeight="1">
      <c r="A32" s="687" t="s">
        <v>65</v>
      </c>
      <c r="B32" s="689"/>
      <c r="C32" s="1037"/>
      <c r="F32" s="131">
        <f>'C28 - Ex Services (exc conns)'!F67+'C29 - Legacy Metering'!F18+'C30 - Out Of Area Networks'!F19+'C31 - de minimis'!F26+'C32 - Other (cons) activities'!F21</f>
        <v>0</v>
      </c>
      <c r="G32" s="131">
        <f>'C28 - Ex Services (exc conns)'!G67+'C29 - Legacy Metering'!G18+'C30 - Out Of Area Networks'!G19+'C31 - de minimis'!G26+'C32 - Other (cons) activities'!G21</f>
        <v>0</v>
      </c>
      <c r="H32" s="131">
        <f>'C28 - Ex Services (exc conns)'!H67+'C29 - Legacy Metering'!H18+'C30 - Out Of Area Networks'!H19+'C31 - de minimis'!H26+'C32 - Other (cons) activities'!H21</f>
        <v>0</v>
      </c>
      <c r="I32" s="131">
        <f>'C28 - Ex Services (exc conns)'!I67+'C29 - Legacy Metering'!I18+'C30 - Out Of Area Networks'!I19+'C31 - de minimis'!I26+'C32 - Other (cons) activities'!I21</f>
        <v>0</v>
      </c>
      <c r="J32" s="131">
        <f>'C28 - Ex Services (exc conns)'!J67+'C29 - Legacy Metering'!J18+'C30 - Out Of Area Networks'!J19+'C31 - de minimis'!J26+'C32 - Other (cons) activities'!J21</f>
        <v>0</v>
      </c>
      <c r="K32" s="131">
        <f>'C28 - Ex Services (exc conns)'!K67+'C29 - Legacy Metering'!K18+'C30 - Out Of Area Networks'!K19+'C31 - de minimis'!K26+'C32 - Other (cons) activities'!K21</f>
        <v>0</v>
      </c>
      <c r="L32" s="140">
        <f t="shared" si="6"/>
        <v>0</v>
      </c>
    </row>
    <row r="33" spans="1:12" ht="12.75" customHeight="1">
      <c r="A33" s="687" t="s">
        <v>66</v>
      </c>
      <c r="B33" s="689"/>
      <c r="C33" s="1037"/>
      <c r="F33" s="131">
        <f>'C28 - Ex Services (exc conns)'!F68+'C29 - Legacy Metering'!F19+'C30 - Out Of Area Networks'!F20+'C31 - de minimis'!F27+'C32 - Other (cons) activities'!F22</f>
        <v>0</v>
      </c>
      <c r="G33" s="131">
        <f>'C28 - Ex Services (exc conns)'!G68+'C29 - Legacy Metering'!G19+'C30 - Out Of Area Networks'!G20+'C31 - de minimis'!G27+'C32 - Other (cons) activities'!G22</f>
        <v>0</v>
      </c>
      <c r="H33" s="131">
        <f>'C28 - Ex Services (exc conns)'!H68+'C29 - Legacy Metering'!H19+'C30 - Out Of Area Networks'!H20+'C31 - de minimis'!H27+'C32 - Other (cons) activities'!H22</f>
        <v>0</v>
      </c>
      <c r="I33" s="131">
        <f>'C28 - Ex Services (exc conns)'!I68+'C29 - Legacy Metering'!I19+'C30 - Out Of Area Networks'!I20+'C31 - de minimis'!I27+'C32 - Other (cons) activities'!I22</f>
        <v>0</v>
      </c>
      <c r="J33" s="131">
        <f>'C28 - Ex Services (exc conns)'!J68+'C29 - Legacy Metering'!J19+'C30 - Out Of Area Networks'!J20+'C31 - de minimis'!J27+'C32 - Other (cons) activities'!J22</f>
        <v>0</v>
      </c>
      <c r="K33" s="131">
        <f>'C28 - Ex Services (exc conns)'!K68+'C29 - Legacy Metering'!K19+'C30 - Out Of Area Networks'!K20+'C31 - de minimis'!K27+'C32 - Other (cons) activities'!K22</f>
        <v>0</v>
      </c>
      <c r="L33" s="140">
        <f t="shared" si="6"/>
        <v>0</v>
      </c>
    </row>
    <row r="34" spans="1:12" ht="12.75" customHeight="1">
      <c r="A34" s="138" t="s">
        <v>441</v>
      </c>
      <c r="B34" s="689"/>
      <c r="C34" s="125"/>
      <c r="D34" s="12"/>
      <c r="E34" s="12"/>
      <c r="F34" s="84">
        <f>SUM(F25:F33)</f>
        <v>0</v>
      </c>
      <c r="G34" s="84">
        <f>SUM(G25:G33)</f>
        <v>0</v>
      </c>
      <c r="H34" s="84">
        <f t="shared" ref="H34:K34" si="7">SUM(H25:H33)</f>
        <v>0</v>
      </c>
      <c r="I34" s="84">
        <f t="shared" si="7"/>
        <v>0</v>
      </c>
      <c r="J34" s="84">
        <f t="shared" si="7"/>
        <v>0</v>
      </c>
      <c r="K34" s="84">
        <f t="shared" si="7"/>
        <v>0</v>
      </c>
      <c r="L34" s="140">
        <f t="shared" si="6"/>
        <v>0</v>
      </c>
    </row>
    <row r="35" spans="1:12" ht="12.75" customHeight="1">
      <c r="A35" s="132" t="s">
        <v>442</v>
      </c>
      <c r="B35" s="689"/>
      <c r="C35" s="1037"/>
      <c r="F35" s="131">
        <f>'C28 - Ex Services (exc conns)'!F70+'C29 - Legacy Metering'!F21+'C30 - Out Of Area Networks'!F22+'C31 - de minimis'!F29+'C32 - Other (cons) activities'!F24</f>
        <v>0</v>
      </c>
      <c r="G35" s="131">
        <f>'C28 - Ex Services (exc conns)'!G70+'C29 - Legacy Metering'!G21+'C30 - Out Of Area Networks'!G22+'C31 - de minimis'!G29+'C32 - Other (cons) activities'!G24</f>
        <v>0</v>
      </c>
      <c r="H35" s="131">
        <f>'C28 - Ex Services (exc conns)'!H70+'C29 - Legacy Metering'!H21+'C30 - Out Of Area Networks'!H22+'C31 - de minimis'!H29+'C32 - Other (cons) activities'!H24</f>
        <v>0</v>
      </c>
      <c r="I35" s="131">
        <f>'C28 - Ex Services (exc conns)'!I70+'C29 - Legacy Metering'!I21+'C30 - Out Of Area Networks'!I22+'C31 - de minimis'!I29+'C32 - Other (cons) activities'!I24</f>
        <v>0</v>
      </c>
      <c r="J35" s="131">
        <f>'C28 - Ex Services (exc conns)'!J70+'C29 - Legacy Metering'!J21+'C30 - Out Of Area Networks'!J22+'C31 - de minimis'!J29+'C32 - Other (cons) activities'!J24</f>
        <v>0</v>
      </c>
      <c r="K35" s="131">
        <f>'C28 - Ex Services (exc conns)'!K70+'C29 - Legacy Metering'!K21+'C30 - Out Of Area Networks'!K22+'C31 - de minimis'!K29+'C32 - Other (cons) activities'!K24</f>
        <v>0</v>
      </c>
      <c r="L35" s="140">
        <f t="shared" si="6"/>
        <v>0</v>
      </c>
    </row>
    <row r="36" spans="1:12" ht="12.75" customHeight="1">
      <c r="A36" s="132" t="s">
        <v>406</v>
      </c>
      <c r="B36" s="689"/>
      <c r="C36" s="125"/>
      <c r="D36" s="12"/>
      <c r="E36" s="12"/>
      <c r="F36" s="131">
        <f>'C28 - Ex Services (exc conns)'!F71+'C29 - Legacy Metering'!F22+'C30 - Out Of Area Networks'!F23+'C31 - de minimis'!F30+'C32 - Other (cons) activities'!F25</f>
        <v>0</v>
      </c>
      <c r="G36" s="131">
        <f>'C28 - Ex Services (exc conns)'!G71+'C29 - Legacy Metering'!G22+'C30 - Out Of Area Networks'!G23+'C31 - de minimis'!G30+'C32 - Other (cons) activities'!G25</f>
        <v>0</v>
      </c>
      <c r="H36" s="131">
        <f>'C28 - Ex Services (exc conns)'!H71+'C29 - Legacy Metering'!H22+'C30 - Out Of Area Networks'!H23+'C31 - de minimis'!H30+'C32 - Other (cons) activities'!H25</f>
        <v>0</v>
      </c>
      <c r="I36" s="131">
        <f>'C28 - Ex Services (exc conns)'!I71+'C29 - Legacy Metering'!I22+'C30 - Out Of Area Networks'!I23+'C31 - de minimis'!I30+'C32 - Other (cons) activities'!I25</f>
        <v>0</v>
      </c>
      <c r="J36" s="131">
        <f>'C28 - Ex Services (exc conns)'!J71+'C29 - Legacy Metering'!J22+'C30 - Out Of Area Networks'!J23+'C31 - de minimis'!J30+'C32 - Other (cons) activities'!J25</f>
        <v>0</v>
      </c>
      <c r="K36" s="131">
        <f>'C28 - Ex Services (exc conns)'!K71+'C29 - Legacy Metering'!K22+'C30 - Out Of Area Networks'!K23+'C31 - de minimis'!K30+'C32 - Other (cons) activities'!K25</f>
        <v>0</v>
      </c>
      <c r="L36" s="140">
        <f t="shared" si="6"/>
        <v>0</v>
      </c>
    </row>
    <row r="37" spans="1:12" ht="12.75" customHeight="1">
      <c r="A37" s="138" t="s">
        <v>443</v>
      </c>
      <c r="B37" s="689"/>
      <c r="C37" s="1037"/>
      <c r="F37" s="84">
        <f>SUM(F34:F36)</f>
        <v>0</v>
      </c>
      <c r="G37" s="84">
        <f>SUM(G34:G36)</f>
        <v>0</v>
      </c>
      <c r="H37" s="84">
        <f t="shared" ref="H37:K37" si="8">SUM(H34:H36)</f>
        <v>0</v>
      </c>
      <c r="I37" s="84">
        <f t="shared" si="8"/>
        <v>0</v>
      </c>
      <c r="J37" s="84">
        <f t="shared" si="8"/>
        <v>0</v>
      </c>
      <c r="K37" s="84">
        <f t="shared" si="8"/>
        <v>0</v>
      </c>
      <c r="L37" s="140">
        <f t="shared" si="6"/>
        <v>0</v>
      </c>
    </row>
    <row r="38" spans="1:12" ht="12.75" customHeight="1">
      <c r="B38" s="134"/>
      <c r="H38" s="1280"/>
      <c r="I38" s="1280"/>
      <c r="J38" s="1280"/>
      <c r="K38" s="1280"/>
    </row>
    <row r="39" spans="1:12" s="691" customFormat="1" ht="12.75" customHeight="1">
      <c r="A39" s="137" t="s">
        <v>630</v>
      </c>
      <c r="B39" s="711"/>
      <c r="C39" s="711"/>
      <c r="D39" s="711"/>
      <c r="E39" s="711"/>
      <c r="F39" s="711"/>
      <c r="H39" s="1280"/>
      <c r="I39" s="1280"/>
      <c r="J39" s="1280"/>
      <c r="K39" s="1280"/>
    </row>
    <row r="40" spans="1:12" s="691" customFormat="1" ht="12.75" customHeight="1">
      <c r="A40" s="260" t="s">
        <v>58</v>
      </c>
      <c r="B40" s="1890"/>
      <c r="C40" s="1890"/>
      <c r="D40" s="711"/>
      <c r="E40" s="711"/>
      <c r="F40" s="131">
        <f>'C28 - Ex Services (exc conns)'!F75+'C28 - Ex Services (exc conns)'!F90+'C28 - Ex Services (exc conns)'!F105+'C29 - Legacy Metering'!F26+'C30 - Out Of Area Networks'!F27+'C31 - de minimis'!F34+'C32 - Other (cons) activities'!F29</f>
        <v>0</v>
      </c>
      <c r="G40" s="131">
        <f>'C28 - Ex Services (exc conns)'!G75+'C28 - Ex Services (exc conns)'!G90+'C28 - Ex Services (exc conns)'!G105+'C29 - Legacy Metering'!G26+'C30 - Out Of Area Networks'!G27+'C31 - de minimis'!G34+'C32 - Other (cons) activities'!G29</f>
        <v>0</v>
      </c>
      <c r="H40" s="131">
        <f>'C28 - Ex Services (exc conns)'!H75+'C28 - Ex Services (exc conns)'!H90+'C28 - Ex Services (exc conns)'!H105+'C29 - Legacy Metering'!H26+'C30 - Out Of Area Networks'!H27+'C31 - de minimis'!H34+'C32 - Other (cons) activities'!H29</f>
        <v>0</v>
      </c>
      <c r="I40" s="131">
        <f>'C28 - Ex Services (exc conns)'!I75+'C28 - Ex Services (exc conns)'!I90+'C28 - Ex Services (exc conns)'!I105+'C29 - Legacy Metering'!I26+'C30 - Out Of Area Networks'!I27+'C31 - de minimis'!I34+'C32 - Other (cons) activities'!I29</f>
        <v>0</v>
      </c>
      <c r="J40" s="131">
        <f>'C28 - Ex Services (exc conns)'!J75+'C28 - Ex Services (exc conns)'!J90+'C28 - Ex Services (exc conns)'!J105+'C29 - Legacy Metering'!J26+'C30 - Out Of Area Networks'!J27+'C31 - de minimis'!J34+'C32 - Other (cons) activities'!J29</f>
        <v>0</v>
      </c>
      <c r="K40" s="131">
        <f>'C28 - Ex Services (exc conns)'!K75+'C28 - Ex Services (exc conns)'!K90+'C28 - Ex Services (exc conns)'!K105+'C29 - Legacy Metering'!K26+'C30 - Out Of Area Networks'!K27+'C31 - de minimis'!K34+'C32 - Other (cons) activities'!K29</f>
        <v>0</v>
      </c>
      <c r="L40" s="140">
        <f t="shared" ref="L40:L51" si="9">SUM(G40:K40)</f>
        <v>0</v>
      </c>
    </row>
    <row r="41" spans="1:12" s="691" customFormat="1" ht="12.75" customHeight="1">
      <c r="A41" s="260" t="s">
        <v>59</v>
      </c>
      <c r="B41" s="1890"/>
      <c r="C41" s="1890"/>
      <c r="D41" s="711"/>
      <c r="E41" s="711"/>
      <c r="F41" s="131">
        <f>'C28 - Ex Services (exc conns)'!F76+'C28 - Ex Services (exc conns)'!F91+'C28 - Ex Services (exc conns)'!F106+'C29 - Legacy Metering'!F27+'C30 - Out Of Area Networks'!F28+'C31 - de minimis'!F35+'C32 - Other (cons) activities'!F30</f>
        <v>0</v>
      </c>
      <c r="G41" s="131">
        <f>'C28 - Ex Services (exc conns)'!G76+'C28 - Ex Services (exc conns)'!G91+'C28 - Ex Services (exc conns)'!G106+'C29 - Legacy Metering'!G27+'C30 - Out Of Area Networks'!G28+'C31 - de minimis'!G35+'C32 - Other (cons) activities'!G30</f>
        <v>0</v>
      </c>
      <c r="H41" s="131">
        <f>'C28 - Ex Services (exc conns)'!H76+'C28 - Ex Services (exc conns)'!H91+'C28 - Ex Services (exc conns)'!H106+'C29 - Legacy Metering'!H27+'C30 - Out Of Area Networks'!H28+'C31 - de minimis'!H35+'C32 - Other (cons) activities'!H30</f>
        <v>0</v>
      </c>
      <c r="I41" s="131">
        <f>'C28 - Ex Services (exc conns)'!I76+'C28 - Ex Services (exc conns)'!I91+'C28 - Ex Services (exc conns)'!I106+'C29 - Legacy Metering'!I27+'C30 - Out Of Area Networks'!I28+'C31 - de minimis'!I35+'C32 - Other (cons) activities'!I30</f>
        <v>0</v>
      </c>
      <c r="J41" s="131">
        <f>'C28 - Ex Services (exc conns)'!J76+'C28 - Ex Services (exc conns)'!J91+'C28 - Ex Services (exc conns)'!J106+'C29 - Legacy Metering'!J27+'C30 - Out Of Area Networks'!J28+'C31 - de minimis'!J35+'C32 - Other (cons) activities'!J30</f>
        <v>0</v>
      </c>
      <c r="K41" s="131">
        <f>'C28 - Ex Services (exc conns)'!K76+'C28 - Ex Services (exc conns)'!K91+'C28 - Ex Services (exc conns)'!K106+'C29 - Legacy Metering'!K27+'C30 - Out Of Area Networks'!K28+'C31 - de minimis'!K35+'C32 - Other (cons) activities'!K30</f>
        <v>0</v>
      </c>
      <c r="L41" s="140">
        <f t="shared" si="9"/>
        <v>0</v>
      </c>
    </row>
    <row r="42" spans="1:12" s="691" customFormat="1" ht="12.75" customHeight="1">
      <c r="A42" s="260" t="s">
        <v>60</v>
      </c>
      <c r="B42" s="1890"/>
      <c r="C42" s="1890"/>
      <c r="D42" s="711"/>
      <c r="E42" s="711"/>
      <c r="F42" s="131">
        <f>'C28 - Ex Services (exc conns)'!F77+'C28 - Ex Services (exc conns)'!F92+'C28 - Ex Services (exc conns)'!F107+'C29 - Legacy Metering'!F28+'C30 - Out Of Area Networks'!F29+'C31 - de minimis'!F36+'C32 - Other (cons) activities'!F31</f>
        <v>0</v>
      </c>
      <c r="G42" s="131">
        <f>'C28 - Ex Services (exc conns)'!G77+'C28 - Ex Services (exc conns)'!G92+'C28 - Ex Services (exc conns)'!G107+'C29 - Legacy Metering'!G28+'C30 - Out Of Area Networks'!G29+'C31 - de minimis'!G36+'C32 - Other (cons) activities'!G31</f>
        <v>0</v>
      </c>
      <c r="H42" s="131">
        <f>'C28 - Ex Services (exc conns)'!H77+'C28 - Ex Services (exc conns)'!H92+'C28 - Ex Services (exc conns)'!H107+'C29 - Legacy Metering'!H28+'C30 - Out Of Area Networks'!H29+'C31 - de minimis'!H36+'C32 - Other (cons) activities'!H31</f>
        <v>0</v>
      </c>
      <c r="I42" s="131">
        <f>'C28 - Ex Services (exc conns)'!I77+'C28 - Ex Services (exc conns)'!I92+'C28 - Ex Services (exc conns)'!I107+'C29 - Legacy Metering'!I28+'C30 - Out Of Area Networks'!I29+'C31 - de minimis'!I36+'C32 - Other (cons) activities'!I31</f>
        <v>0</v>
      </c>
      <c r="J42" s="131">
        <f>'C28 - Ex Services (exc conns)'!J77+'C28 - Ex Services (exc conns)'!J92+'C28 - Ex Services (exc conns)'!J107+'C29 - Legacy Metering'!J28+'C30 - Out Of Area Networks'!J29+'C31 - de minimis'!J36+'C32 - Other (cons) activities'!J31</f>
        <v>0</v>
      </c>
      <c r="K42" s="131">
        <f>'C28 - Ex Services (exc conns)'!K77+'C28 - Ex Services (exc conns)'!K92+'C28 - Ex Services (exc conns)'!K107+'C29 - Legacy Metering'!K28+'C30 - Out Of Area Networks'!K29+'C31 - de minimis'!K36+'C32 - Other (cons) activities'!K31</f>
        <v>0</v>
      </c>
      <c r="L42" s="140">
        <f t="shared" si="9"/>
        <v>0</v>
      </c>
    </row>
    <row r="43" spans="1:12" s="691" customFormat="1" ht="12.75" customHeight="1">
      <c r="A43" s="260" t="s">
        <v>61</v>
      </c>
      <c r="B43" s="1890"/>
      <c r="C43" s="1890"/>
      <c r="D43" s="711"/>
      <c r="E43" s="711"/>
      <c r="F43" s="131">
        <f>'C28 - Ex Services (exc conns)'!F78+'C28 - Ex Services (exc conns)'!F93+'C28 - Ex Services (exc conns)'!F108+'C29 - Legacy Metering'!F29+'C30 - Out Of Area Networks'!F30+'C31 - de minimis'!F37+'C32 - Other (cons) activities'!F32</f>
        <v>0</v>
      </c>
      <c r="G43" s="131">
        <f>'C28 - Ex Services (exc conns)'!G78+'C28 - Ex Services (exc conns)'!G93+'C28 - Ex Services (exc conns)'!G108+'C29 - Legacy Metering'!G29+'C30 - Out Of Area Networks'!G30+'C31 - de minimis'!G37+'C32 - Other (cons) activities'!G32</f>
        <v>0</v>
      </c>
      <c r="H43" s="131">
        <f>'C28 - Ex Services (exc conns)'!H78+'C28 - Ex Services (exc conns)'!H93+'C28 - Ex Services (exc conns)'!H108+'C29 - Legacy Metering'!H29+'C30 - Out Of Area Networks'!H30+'C31 - de minimis'!H37+'C32 - Other (cons) activities'!H32</f>
        <v>0</v>
      </c>
      <c r="I43" s="131">
        <f>'C28 - Ex Services (exc conns)'!I78+'C28 - Ex Services (exc conns)'!I93+'C28 - Ex Services (exc conns)'!I108+'C29 - Legacy Metering'!I29+'C30 - Out Of Area Networks'!I30+'C31 - de minimis'!I37+'C32 - Other (cons) activities'!I32</f>
        <v>0</v>
      </c>
      <c r="J43" s="131">
        <f>'C28 - Ex Services (exc conns)'!J78+'C28 - Ex Services (exc conns)'!J93+'C28 - Ex Services (exc conns)'!J108+'C29 - Legacy Metering'!J29+'C30 - Out Of Area Networks'!J30+'C31 - de minimis'!J37+'C32 - Other (cons) activities'!J32</f>
        <v>0</v>
      </c>
      <c r="K43" s="131">
        <f>'C28 - Ex Services (exc conns)'!K78+'C28 - Ex Services (exc conns)'!K93+'C28 - Ex Services (exc conns)'!K108+'C29 - Legacy Metering'!K29+'C30 - Out Of Area Networks'!K30+'C31 - de minimis'!K37+'C32 - Other (cons) activities'!K32</f>
        <v>0</v>
      </c>
      <c r="L43" s="140">
        <f t="shared" si="9"/>
        <v>0</v>
      </c>
    </row>
    <row r="44" spans="1:12" s="691" customFormat="1" ht="12.75" customHeight="1">
      <c r="A44" s="260" t="s">
        <v>62</v>
      </c>
      <c r="B44" s="1890"/>
      <c r="C44" s="1890"/>
      <c r="D44" s="711"/>
      <c r="E44" s="711"/>
      <c r="F44" s="131">
        <f>'C28 - Ex Services (exc conns)'!F79+'C28 - Ex Services (exc conns)'!F94+'C28 - Ex Services (exc conns)'!F109+'C29 - Legacy Metering'!F30+'C30 - Out Of Area Networks'!F31+'C31 - de minimis'!F38+'C32 - Other (cons) activities'!F33</f>
        <v>0</v>
      </c>
      <c r="G44" s="131">
        <f>'C28 - Ex Services (exc conns)'!G79+'C28 - Ex Services (exc conns)'!G94+'C28 - Ex Services (exc conns)'!G109+'C29 - Legacy Metering'!G30+'C30 - Out Of Area Networks'!G31+'C31 - de minimis'!G38+'C32 - Other (cons) activities'!G33</f>
        <v>0</v>
      </c>
      <c r="H44" s="131">
        <f>'C28 - Ex Services (exc conns)'!H79+'C28 - Ex Services (exc conns)'!H94+'C28 - Ex Services (exc conns)'!H109+'C29 - Legacy Metering'!H30+'C30 - Out Of Area Networks'!H31+'C31 - de minimis'!H38+'C32 - Other (cons) activities'!H33</f>
        <v>0</v>
      </c>
      <c r="I44" s="131">
        <f>'C28 - Ex Services (exc conns)'!I79+'C28 - Ex Services (exc conns)'!I94+'C28 - Ex Services (exc conns)'!I109+'C29 - Legacy Metering'!I30+'C30 - Out Of Area Networks'!I31+'C31 - de minimis'!I38+'C32 - Other (cons) activities'!I33</f>
        <v>0</v>
      </c>
      <c r="J44" s="131">
        <f>'C28 - Ex Services (exc conns)'!J79+'C28 - Ex Services (exc conns)'!J94+'C28 - Ex Services (exc conns)'!J109+'C29 - Legacy Metering'!J30+'C30 - Out Of Area Networks'!J31+'C31 - de minimis'!J38+'C32 - Other (cons) activities'!J33</f>
        <v>0</v>
      </c>
      <c r="K44" s="131">
        <f>'C28 - Ex Services (exc conns)'!K79+'C28 - Ex Services (exc conns)'!K94+'C28 - Ex Services (exc conns)'!K109+'C29 - Legacy Metering'!K30+'C30 - Out Of Area Networks'!K31+'C31 - de minimis'!K38+'C32 - Other (cons) activities'!K33</f>
        <v>0</v>
      </c>
      <c r="L44" s="140">
        <f t="shared" si="9"/>
        <v>0</v>
      </c>
    </row>
    <row r="45" spans="1:12" s="691" customFormat="1" ht="12.75" customHeight="1">
      <c r="A45" s="260" t="s">
        <v>63</v>
      </c>
      <c r="B45" s="1890"/>
      <c r="C45" s="1890"/>
      <c r="D45" s="711"/>
      <c r="E45" s="711"/>
      <c r="F45" s="131">
        <f>'C28 - Ex Services (exc conns)'!F80+'C28 - Ex Services (exc conns)'!F95+'C28 - Ex Services (exc conns)'!F110+'C29 - Legacy Metering'!F31+'C30 - Out Of Area Networks'!F32+'C31 - de minimis'!F39+'C32 - Other (cons) activities'!F34</f>
        <v>0</v>
      </c>
      <c r="G45" s="131">
        <f>'C28 - Ex Services (exc conns)'!G80+'C28 - Ex Services (exc conns)'!G95+'C28 - Ex Services (exc conns)'!G110+'C29 - Legacy Metering'!G31+'C30 - Out Of Area Networks'!G32+'C31 - de minimis'!G39+'C32 - Other (cons) activities'!G34</f>
        <v>0</v>
      </c>
      <c r="H45" s="131">
        <f>'C28 - Ex Services (exc conns)'!H80+'C28 - Ex Services (exc conns)'!H95+'C28 - Ex Services (exc conns)'!H110+'C29 - Legacy Metering'!H31+'C30 - Out Of Area Networks'!H32+'C31 - de minimis'!H39+'C32 - Other (cons) activities'!H34</f>
        <v>0</v>
      </c>
      <c r="I45" s="131">
        <f>'C28 - Ex Services (exc conns)'!I80+'C28 - Ex Services (exc conns)'!I95+'C28 - Ex Services (exc conns)'!I110+'C29 - Legacy Metering'!I31+'C30 - Out Of Area Networks'!I32+'C31 - de minimis'!I39+'C32 - Other (cons) activities'!I34</f>
        <v>0</v>
      </c>
      <c r="J45" s="131">
        <f>'C28 - Ex Services (exc conns)'!J80+'C28 - Ex Services (exc conns)'!J95+'C28 - Ex Services (exc conns)'!J110+'C29 - Legacy Metering'!J31+'C30 - Out Of Area Networks'!J32+'C31 - de minimis'!J39+'C32 - Other (cons) activities'!J34</f>
        <v>0</v>
      </c>
      <c r="K45" s="131">
        <f>'C28 - Ex Services (exc conns)'!K80+'C28 - Ex Services (exc conns)'!K95+'C28 - Ex Services (exc conns)'!K110+'C29 - Legacy Metering'!K31+'C30 - Out Of Area Networks'!K32+'C31 - de minimis'!K39+'C32 - Other (cons) activities'!K34</f>
        <v>0</v>
      </c>
      <c r="L45" s="140">
        <f t="shared" si="9"/>
        <v>0</v>
      </c>
    </row>
    <row r="46" spans="1:12" s="691" customFormat="1" ht="12.75" customHeight="1">
      <c r="A46" s="260" t="s">
        <v>64</v>
      </c>
      <c r="B46" s="1890"/>
      <c r="C46" s="1890"/>
      <c r="D46" s="711"/>
      <c r="E46" s="711"/>
      <c r="F46" s="131">
        <f>'C28 - Ex Services (exc conns)'!F81+'C28 - Ex Services (exc conns)'!F96+'C28 - Ex Services (exc conns)'!F111+'C29 - Legacy Metering'!F32+'C30 - Out Of Area Networks'!F33+'C31 - de minimis'!F40+'C32 - Other (cons) activities'!F35</f>
        <v>0</v>
      </c>
      <c r="G46" s="131">
        <f>'C28 - Ex Services (exc conns)'!G81+'C28 - Ex Services (exc conns)'!G96+'C28 - Ex Services (exc conns)'!G111+'C29 - Legacy Metering'!G32+'C30 - Out Of Area Networks'!G33+'C31 - de minimis'!G40+'C32 - Other (cons) activities'!G35</f>
        <v>0</v>
      </c>
      <c r="H46" s="131">
        <f>'C28 - Ex Services (exc conns)'!H81+'C28 - Ex Services (exc conns)'!H96+'C28 - Ex Services (exc conns)'!H111+'C29 - Legacy Metering'!H32+'C30 - Out Of Area Networks'!H33+'C31 - de minimis'!H40+'C32 - Other (cons) activities'!H35</f>
        <v>0</v>
      </c>
      <c r="I46" s="131">
        <f>'C28 - Ex Services (exc conns)'!I81+'C28 - Ex Services (exc conns)'!I96+'C28 - Ex Services (exc conns)'!I111+'C29 - Legacy Metering'!I32+'C30 - Out Of Area Networks'!I33+'C31 - de minimis'!I40+'C32 - Other (cons) activities'!I35</f>
        <v>0</v>
      </c>
      <c r="J46" s="131">
        <f>'C28 - Ex Services (exc conns)'!J81+'C28 - Ex Services (exc conns)'!J96+'C28 - Ex Services (exc conns)'!J111+'C29 - Legacy Metering'!J32+'C30 - Out Of Area Networks'!J33+'C31 - de minimis'!J40+'C32 - Other (cons) activities'!J35</f>
        <v>0</v>
      </c>
      <c r="K46" s="131">
        <f>'C28 - Ex Services (exc conns)'!K81+'C28 - Ex Services (exc conns)'!K96+'C28 - Ex Services (exc conns)'!K111+'C29 - Legacy Metering'!K32+'C30 - Out Of Area Networks'!K33+'C31 - de minimis'!K40+'C32 - Other (cons) activities'!K35</f>
        <v>0</v>
      </c>
      <c r="L46" s="140">
        <f t="shared" si="9"/>
        <v>0</v>
      </c>
    </row>
    <row r="47" spans="1:12" s="691" customFormat="1" ht="12.75" customHeight="1">
      <c r="A47" s="260" t="s">
        <v>65</v>
      </c>
      <c r="B47" s="1890"/>
      <c r="C47" s="1890"/>
      <c r="D47" s="711"/>
      <c r="E47" s="711"/>
      <c r="F47" s="131">
        <f>'C28 - Ex Services (exc conns)'!F82+'C28 - Ex Services (exc conns)'!F97+'C28 - Ex Services (exc conns)'!F112+'C29 - Legacy Metering'!F33+'C30 - Out Of Area Networks'!F34+'C31 - de minimis'!F41+'C32 - Other (cons) activities'!F36</f>
        <v>0</v>
      </c>
      <c r="G47" s="131">
        <f>'C28 - Ex Services (exc conns)'!G82+'C28 - Ex Services (exc conns)'!G97+'C28 - Ex Services (exc conns)'!G112+'C29 - Legacy Metering'!G33+'C30 - Out Of Area Networks'!G34+'C31 - de minimis'!G41+'C32 - Other (cons) activities'!G36</f>
        <v>0</v>
      </c>
      <c r="H47" s="131">
        <f>'C28 - Ex Services (exc conns)'!H82+'C28 - Ex Services (exc conns)'!H97+'C28 - Ex Services (exc conns)'!H112+'C29 - Legacy Metering'!H33+'C30 - Out Of Area Networks'!H34+'C31 - de minimis'!H41+'C32 - Other (cons) activities'!H36</f>
        <v>0</v>
      </c>
      <c r="I47" s="131">
        <f>'C28 - Ex Services (exc conns)'!I82+'C28 - Ex Services (exc conns)'!I97+'C28 - Ex Services (exc conns)'!I112+'C29 - Legacy Metering'!I33+'C30 - Out Of Area Networks'!I34+'C31 - de minimis'!I41+'C32 - Other (cons) activities'!I36</f>
        <v>0</v>
      </c>
      <c r="J47" s="131">
        <f>'C28 - Ex Services (exc conns)'!J82+'C28 - Ex Services (exc conns)'!J97+'C28 - Ex Services (exc conns)'!J112+'C29 - Legacy Metering'!J33+'C30 - Out Of Area Networks'!J34+'C31 - de minimis'!J41+'C32 - Other (cons) activities'!J36</f>
        <v>0</v>
      </c>
      <c r="K47" s="131">
        <f>'C28 - Ex Services (exc conns)'!K82+'C28 - Ex Services (exc conns)'!K97+'C28 - Ex Services (exc conns)'!K112+'C29 - Legacy Metering'!K33+'C30 - Out Of Area Networks'!K34+'C31 - de minimis'!K41+'C32 - Other (cons) activities'!K36</f>
        <v>0</v>
      </c>
      <c r="L47" s="140">
        <f t="shared" si="9"/>
        <v>0</v>
      </c>
    </row>
    <row r="48" spans="1:12" s="691" customFormat="1" ht="12.75" customHeight="1">
      <c r="A48" s="260" t="s">
        <v>66</v>
      </c>
      <c r="B48" s="1890"/>
      <c r="C48" s="1890"/>
      <c r="D48" s="711"/>
      <c r="E48" s="711"/>
      <c r="F48" s="131">
        <f>'C28 - Ex Services (exc conns)'!F83+'C28 - Ex Services (exc conns)'!F98+'C28 - Ex Services (exc conns)'!F113+'C29 - Legacy Metering'!F34+'C30 - Out Of Area Networks'!F35+'C31 - de minimis'!F42+'C32 - Other (cons) activities'!F37</f>
        <v>0</v>
      </c>
      <c r="G48" s="131">
        <f>'C28 - Ex Services (exc conns)'!G83+'C28 - Ex Services (exc conns)'!G98+'C28 - Ex Services (exc conns)'!G113+'C29 - Legacy Metering'!G34+'C30 - Out Of Area Networks'!G35+'C31 - de minimis'!G42+'C32 - Other (cons) activities'!G37</f>
        <v>0</v>
      </c>
      <c r="H48" s="131">
        <f>'C28 - Ex Services (exc conns)'!H83+'C28 - Ex Services (exc conns)'!H98+'C28 - Ex Services (exc conns)'!H113+'C29 - Legacy Metering'!H34+'C30 - Out Of Area Networks'!H35+'C31 - de minimis'!H42+'C32 - Other (cons) activities'!H37</f>
        <v>0</v>
      </c>
      <c r="I48" s="131">
        <f>'C28 - Ex Services (exc conns)'!I83+'C28 - Ex Services (exc conns)'!I98+'C28 - Ex Services (exc conns)'!I113+'C29 - Legacy Metering'!I34+'C30 - Out Of Area Networks'!I35+'C31 - de minimis'!I42+'C32 - Other (cons) activities'!I37</f>
        <v>0</v>
      </c>
      <c r="J48" s="131">
        <f>'C28 - Ex Services (exc conns)'!J83+'C28 - Ex Services (exc conns)'!J98+'C28 - Ex Services (exc conns)'!J113+'C29 - Legacy Metering'!J34+'C30 - Out Of Area Networks'!J35+'C31 - de minimis'!J42+'C32 - Other (cons) activities'!J37</f>
        <v>0</v>
      </c>
      <c r="K48" s="131">
        <f>'C28 - Ex Services (exc conns)'!K83+'C28 - Ex Services (exc conns)'!K98+'C28 - Ex Services (exc conns)'!K113+'C29 - Legacy Metering'!K34+'C30 - Out Of Area Networks'!K35+'C31 - de minimis'!K42+'C32 - Other (cons) activities'!K37</f>
        <v>0</v>
      </c>
      <c r="L48" s="140">
        <f t="shared" si="9"/>
        <v>0</v>
      </c>
    </row>
    <row r="49" spans="1:12" s="691" customFormat="1" ht="12.75" customHeight="1">
      <c r="A49" s="138" t="s">
        <v>441</v>
      </c>
      <c r="B49" s="1890"/>
      <c r="C49" s="1890"/>
      <c r="D49" s="711"/>
      <c r="E49" s="711"/>
      <c r="F49" s="84">
        <f>SUM(F40:F48)</f>
        <v>0</v>
      </c>
      <c r="G49" s="84">
        <f>SUM(G40:G48)</f>
        <v>0</v>
      </c>
      <c r="H49" s="84">
        <f t="shared" ref="H49:K49" si="10">SUM(H40:H48)</f>
        <v>0</v>
      </c>
      <c r="I49" s="84">
        <f t="shared" si="10"/>
        <v>0</v>
      </c>
      <c r="J49" s="84">
        <f t="shared" si="10"/>
        <v>0</v>
      </c>
      <c r="K49" s="84">
        <f t="shared" si="10"/>
        <v>0</v>
      </c>
      <c r="L49" s="140">
        <f t="shared" si="9"/>
        <v>0</v>
      </c>
    </row>
    <row r="50" spans="1:12" s="691" customFormat="1" ht="12.75" customHeight="1">
      <c r="A50" s="244" t="s">
        <v>442</v>
      </c>
      <c r="B50" s="1890"/>
      <c r="C50" s="1890"/>
      <c r="D50" s="711"/>
      <c r="E50" s="711"/>
      <c r="F50" s="131">
        <f>'C28 - Ex Services (exc conns)'!F85+'C28 - Ex Services (exc conns)'!F100+'C28 - Ex Services (exc conns)'!F115+'C29 - Legacy Metering'!F36+'C30 - Out Of Area Networks'!F37+'C31 - de minimis'!F44+'C32 - Other (cons) activities'!F39</f>
        <v>0</v>
      </c>
      <c r="G50" s="131">
        <f>'C28 - Ex Services (exc conns)'!G85+'C28 - Ex Services (exc conns)'!G100+'C28 - Ex Services (exc conns)'!G115+'C29 - Legacy Metering'!G36+'C30 - Out Of Area Networks'!G37+'C31 - de minimis'!G44+'C32 - Other (cons) activities'!G39</f>
        <v>0</v>
      </c>
      <c r="H50" s="131">
        <f>'C28 - Ex Services (exc conns)'!H85+'C28 - Ex Services (exc conns)'!H100+'C28 - Ex Services (exc conns)'!H115+'C29 - Legacy Metering'!H36+'C30 - Out Of Area Networks'!H37+'C31 - de minimis'!H44+'C32 - Other (cons) activities'!H39</f>
        <v>0</v>
      </c>
      <c r="I50" s="131">
        <f>'C28 - Ex Services (exc conns)'!I85+'C28 - Ex Services (exc conns)'!I100+'C28 - Ex Services (exc conns)'!I115+'C29 - Legacy Metering'!I36+'C30 - Out Of Area Networks'!I37+'C31 - de minimis'!I44+'C32 - Other (cons) activities'!I39</f>
        <v>0</v>
      </c>
      <c r="J50" s="131">
        <f>'C28 - Ex Services (exc conns)'!J85+'C28 - Ex Services (exc conns)'!J100+'C28 - Ex Services (exc conns)'!J115+'C29 - Legacy Metering'!J36+'C30 - Out Of Area Networks'!J37+'C31 - de minimis'!J44+'C32 - Other (cons) activities'!J39</f>
        <v>0</v>
      </c>
      <c r="K50" s="131">
        <f>'C28 - Ex Services (exc conns)'!K85+'C28 - Ex Services (exc conns)'!K100+'C28 - Ex Services (exc conns)'!K115+'C29 - Legacy Metering'!K36+'C30 - Out Of Area Networks'!K37+'C31 - de minimis'!K44+'C32 - Other (cons) activities'!K39</f>
        <v>0</v>
      </c>
      <c r="L50" s="140">
        <f t="shared" si="9"/>
        <v>0</v>
      </c>
    </row>
    <row r="51" spans="1:12" s="691" customFormat="1" ht="12.75" customHeight="1">
      <c r="A51" s="244" t="s">
        <v>406</v>
      </c>
      <c r="B51" s="1890"/>
      <c r="C51" s="1890"/>
      <c r="D51" s="711"/>
      <c r="E51" s="711"/>
      <c r="F51" s="131">
        <f>'C28 - Ex Services (exc conns)'!F86+'C28 - Ex Services (exc conns)'!F101+'C28 - Ex Services (exc conns)'!F116+'C29 - Legacy Metering'!F37+'C30 - Out Of Area Networks'!F38+'C31 - de minimis'!F45+'C32 - Other (cons) activities'!F40</f>
        <v>0</v>
      </c>
      <c r="G51" s="131">
        <f>'C28 - Ex Services (exc conns)'!G86+'C28 - Ex Services (exc conns)'!G101+'C28 - Ex Services (exc conns)'!G116+'C29 - Legacy Metering'!G37+'C30 - Out Of Area Networks'!G38+'C31 - de minimis'!G45+'C32 - Other (cons) activities'!G40</f>
        <v>0</v>
      </c>
      <c r="H51" s="131">
        <f>'C28 - Ex Services (exc conns)'!H86+'C28 - Ex Services (exc conns)'!H101+'C28 - Ex Services (exc conns)'!H116+'C29 - Legacy Metering'!H37+'C30 - Out Of Area Networks'!H38+'C31 - de minimis'!H45+'C32 - Other (cons) activities'!H40</f>
        <v>0</v>
      </c>
      <c r="I51" s="131">
        <f>'C28 - Ex Services (exc conns)'!I86+'C28 - Ex Services (exc conns)'!I101+'C28 - Ex Services (exc conns)'!I116+'C29 - Legacy Metering'!I37+'C30 - Out Of Area Networks'!I38+'C31 - de minimis'!I45+'C32 - Other (cons) activities'!I40</f>
        <v>0</v>
      </c>
      <c r="J51" s="131">
        <f>'C28 - Ex Services (exc conns)'!J86+'C28 - Ex Services (exc conns)'!J101+'C28 - Ex Services (exc conns)'!J116+'C29 - Legacy Metering'!J37+'C30 - Out Of Area Networks'!J38+'C31 - de minimis'!J45+'C32 - Other (cons) activities'!J40</f>
        <v>0</v>
      </c>
      <c r="K51" s="131">
        <f>'C28 - Ex Services (exc conns)'!K86+'C28 - Ex Services (exc conns)'!K101+'C28 - Ex Services (exc conns)'!K116+'C29 - Legacy Metering'!K37+'C30 - Out Of Area Networks'!K38+'C31 - de minimis'!K45+'C32 - Other (cons) activities'!K40</f>
        <v>0</v>
      </c>
      <c r="L51" s="140">
        <f t="shared" si="9"/>
        <v>0</v>
      </c>
    </row>
    <row r="52" spans="1:12" s="691" customFormat="1" ht="12.75" customHeight="1">
      <c r="A52" s="138" t="s">
        <v>443</v>
      </c>
      <c r="B52" s="1890"/>
      <c r="C52" s="1890"/>
      <c r="D52" s="711"/>
      <c r="E52" s="711"/>
      <c r="F52" s="84">
        <f>SUM(F49:F51)</f>
        <v>0</v>
      </c>
      <c r="G52" s="84">
        <f>SUM(G49:G51)</f>
        <v>0</v>
      </c>
      <c r="H52" s="84">
        <f t="shared" ref="H52:K52" si="11">SUM(H49:H51)</f>
        <v>0</v>
      </c>
      <c r="I52" s="84">
        <f t="shared" si="11"/>
        <v>0</v>
      </c>
      <c r="J52" s="84">
        <f t="shared" si="11"/>
        <v>0</v>
      </c>
      <c r="K52" s="84">
        <f t="shared" si="11"/>
        <v>0</v>
      </c>
      <c r="L52" s="140">
        <f>SUM(G52:K52)</f>
        <v>0</v>
      </c>
    </row>
    <row r="53" spans="1:12" s="691" customFormat="1" ht="12.75" customHeight="1">
      <c r="A53" s="711"/>
      <c r="B53" s="711"/>
      <c r="C53" s="711"/>
      <c r="D53" s="711"/>
      <c r="E53" s="711"/>
      <c r="F53" s="711"/>
      <c r="H53" s="1280"/>
      <c r="I53" s="1280"/>
      <c r="J53" s="1280"/>
      <c r="K53" s="1280"/>
    </row>
    <row r="54" spans="1:12" s="691" customFormat="1" ht="12.75" customHeight="1">
      <c r="A54" s="1038" t="s">
        <v>1028</v>
      </c>
      <c r="B54" s="137"/>
      <c r="C54" s="711"/>
      <c r="D54" s="711"/>
      <c r="E54" s="711"/>
      <c r="F54" s="711"/>
      <c r="H54" s="1280"/>
      <c r="I54" s="1280"/>
      <c r="J54" s="1280"/>
      <c r="K54" s="1280"/>
    </row>
    <row r="55" spans="1:12" s="691" customFormat="1" ht="12.75" customHeight="1">
      <c r="A55" s="712" t="s">
        <v>58</v>
      </c>
      <c r="B55" s="260"/>
      <c r="C55" s="1890"/>
      <c r="D55" s="711"/>
      <c r="E55" s="711"/>
      <c r="F55" s="131">
        <f>F25+F40</f>
        <v>0</v>
      </c>
      <c r="G55" s="131">
        <f>G25+G40</f>
        <v>0</v>
      </c>
      <c r="H55" s="131">
        <f t="shared" ref="H55:K55" si="12">H25+H40</f>
        <v>0</v>
      </c>
      <c r="I55" s="131">
        <f t="shared" si="12"/>
        <v>0</v>
      </c>
      <c r="J55" s="131">
        <f t="shared" si="12"/>
        <v>0</v>
      </c>
      <c r="K55" s="131">
        <f t="shared" si="12"/>
        <v>0</v>
      </c>
      <c r="L55" s="140">
        <f>SUM(G55:K55)</f>
        <v>0</v>
      </c>
    </row>
    <row r="56" spans="1:12" s="691" customFormat="1" ht="12.75" customHeight="1">
      <c r="A56" s="712" t="s">
        <v>59</v>
      </c>
      <c r="B56" s="260"/>
      <c r="C56" s="1890"/>
      <c r="D56" s="711"/>
      <c r="E56" s="711"/>
      <c r="F56" s="131">
        <f t="shared" ref="F56:G66" si="13">F26+F41</f>
        <v>0</v>
      </c>
      <c r="G56" s="131">
        <f t="shared" si="13"/>
        <v>0</v>
      </c>
      <c r="H56" s="131">
        <f t="shared" ref="H56:K56" si="14">H26+H41</f>
        <v>0</v>
      </c>
      <c r="I56" s="131">
        <f t="shared" si="14"/>
        <v>0</v>
      </c>
      <c r="J56" s="131">
        <f t="shared" si="14"/>
        <v>0</v>
      </c>
      <c r="K56" s="131">
        <f t="shared" si="14"/>
        <v>0</v>
      </c>
      <c r="L56" s="140">
        <f t="shared" ref="L56:L66" si="15">SUM(G56:K56)</f>
        <v>0</v>
      </c>
    </row>
    <row r="57" spans="1:12" s="691" customFormat="1" ht="12.75" customHeight="1">
      <c r="A57" s="712" t="s">
        <v>60</v>
      </c>
      <c r="B57" s="260"/>
      <c r="C57" s="1890"/>
      <c r="D57" s="711"/>
      <c r="E57" s="711"/>
      <c r="F57" s="131">
        <f t="shared" si="13"/>
        <v>0</v>
      </c>
      <c r="G57" s="131">
        <f t="shared" si="13"/>
        <v>0</v>
      </c>
      <c r="H57" s="131">
        <f t="shared" ref="H57:K57" si="16">H27+H42</f>
        <v>0</v>
      </c>
      <c r="I57" s="131">
        <f t="shared" si="16"/>
        <v>0</v>
      </c>
      <c r="J57" s="131">
        <f t="shared" si="16"/>
        <v>0</v>
      </c>
      <c r="K57" s="131">
        <f t="shared" si="16"/>
        <v>0</v>
      </c>
      <c r="L57" s="140">
        <f t="shared" si="15"/>
        <v>0</v>
      </c>
    </row>
    <row r="58" spans="1:12" s="691" customFormat="1" ht="12.75" customHeight="1">
      <c r="A58" s="712" t="s">
        <v>61</v>
      </c>
      <c r="B58" s="260"/>
      <c r="C58" s="1890"/>
      <c r="D58" s="711"/>
      <c r="E58" s="711"/>
      <c r="F58" s="131">
        <f t="shared" si="13"/>
        <v>0</v>
      </c>
      <c r="G58" s="131">
        <f t="shared" si="13"/>
        <v>0</v>
      </c>
      <c r="H58" s="131">
        <f t="shared" ref="H58:K58" si="17">H28+H43</f>
        <v>0</v>
      </c>
      <c r="I58" s="131">
        <f t="shared" si="17"/>
        <v>0</v>
      </c>
      <c r="J58" s="131">
        <f t="shared" si="17"/>
        <v>0</v>
      </c>
      <c r="K58" s="131">
        <f t="shared" si="17"/>
        <v>0</v>
      </c>
      <c r="L58" s="140">
        <f t="shared" si="15"/>
        <v>0</v>
      </c>
    </row>
    <row r="59" spans="1:12" s="691" customFormat="1" ht="12.75" customHeight="1">
      <c r="A59" s="712" t="s">
        <v>62</v>
      </c>
      <c r="B59" s="260"/>
      <c r="C59" s="1890"/>
      <c r="D59" s="711"/>
      <c r="E59" s="711"/>
      <c r="F59" s="131">
        <f t="shared" si="13"/>
        <v>0</v>
      </c>
      <c r="G59" s="131">
        <f t="shared" si="13"/>
        <v>0</v>
      </c>
      <c r="H59" s="131">
        <f t="shared" ref="H59:K59" si="18">H29+H44</f>
        <v>0</v>
      </c>
      <c r="I59" s="131">
        <f t="shared" si="18"/>
        <v>0</v>
      </c>
      <c r="J59" s="131">
        <f t="shared" si="18"/>
        <v>0</v>
      </c>
      <c r="K59" s="131">
        <f t="shared" si="18"/>
        <v>0</v>
      </c>
      <c r="L59" s="140">
        <f t="shared" si="15"/>
        <v>0</v>
      </c>
    </row>
    <row r="60" spans="1:12" s="691" customFormat="1" ht="12.75" customHeight="1">
      <c r="A60" s="712" t="s">
        <v>63</v>
      </c>
      <c r="B60" s="260"/>
      <c r="C60" s="1890"/>
      <c r="D60" s="711"/>
      <c r="E60" s="711"/>
      <c r="F60" s="131">
        <f t="shared" si="13"/>
        <v>0</v>
      </c>
      <c r="G60" s="131">
        <f t="shared" si="13"/>
        <v>0</v>
      </c>
      <c r="H60" s="131">
        <f t="shared" ref="H60:K60" si="19">H30+H45</f>
        <v>0</v>
      </c>
      <c r="I60" s="131">
        <f t="shared" si="19"/>
        <v>0</v>
      </c>
      <c r="J60" s="131">
        <f t="shared" si="19"/>
        <v>0</v>
      </c>
      <c r="K60" s="131">
        <f t="shared" si="19"/>
        <v>0</v>
      </c>
      <c r="L60" s="140">
        <f t="shared" si="15"/>
        <v>0</v>
      </c>
    </row>
    <row r="61" spans="1:12" s="691" customFormat="1" ht="12.75" customHeight="1">
      <c r="A61" s="712" t="s">
        <v>64</v>
      </c>
      <c r="B61" s="260"/>
      <c r="C61" s="1890"/>
      <c r="D61" s="711"/>
      <c r="E61" s="711"/>
      <c r="F61" s="131">
        <f t="shared" si="13"/>
        <v>0</v>
      </c>
      <c r="G61" s="131">
        <f t="shared" si="13"/>
        <v>0</v>
      </c>
      <c r="H61" s="131">
        <f t="shared" ref="H61:K61" si="20">H31+H46</f>
        <v>0</v>
      </c>
      <c r="I61" s="131">
        <f t="shared" si="20"/>
        <v>0</v>
      </c>
      <c r="J61" s="131">
        <f t="shared" si="20"/>
        <v>0</v>
      </c>
      <c r="K61" s="131">
        <f t="shared" si="20"/>
        <v>0</v>
      </c>
      <c r="L61" s="140">
        <f t="shared" si="15"/>
        <v>0</v>
      </c>
    </row>
    <row r="62" spans="1:12" s="691" customFormat="1" ht="12.75" customHeight="1">
      <c r="A62" s="712" t="s">
        <v>65</v>
      </c>
      <c r="B62" s="260"/>
      <c r="C62" s="1890"/>
      <c r="D62" s="711"/>
      <c r="E62" s="711"/>
      <c r="F62" s="131">
        <f t="shared" si="13"/>
        <v>0</v>
      </c>
      <c r="G62" s="131">
        <f t="shared" si="13"/>
        <v>0</v>
      </c>
      <c r="H62" s="131">
        <f t="shared" ref="H62:K62" si="21">H32+H47</f>
        <v>0</v>
      </c>
      <c r="I62" s="131">
        <f t="shared" si="21"/>
        <v>0</v>
      </c>
      <c r="J62" s="131">
        <f t="shared" si="21"/>
        <v>0</v>
      </c>
      <c r="K62" s="131">
        <f t="shared" si="21"/>
        <v>0</v>
      </c>
      <c r="L62" s="140">
        <f>SUM(G62:K62)</f>
        <v>0</v>
      </c>
    </row>
    <row r="63" spans="1:12" s="691" customFormat="1" ht="12.75" customHeight="1">
      <c r="A63" s="712" t="s">
        <v>66</v>
      </c>
      <c r="B63" s="260"/>
      <c r="C63" s="1890"/>
      <c r="D63" s="711"/>
      <c r="E63" s="711"/>
      <c r="F63" s="131">
        <f t="shared" si="13"/>
        <v>0</v>
      </c>
      <c r="G63" s="131">
        <f t="shared" si="13"/>
        <v>0</v>
      </c>
      <c r="H63" s="131">
        <f t="shared" ref="H63:K63" si="22">H33+H48</f>
        <v>0</v>
      </c>
      <c r="I63" s="131">
        <f t="shared" si="22"/>
        <v>0</v>
      </c>
      <c r="J63" s="131">
        <f t="shared" si="22"/>
        <v>0</v>
      </c>
      <c r="K63" s="131">
        <f t="shared" si="22"/>
        <v>0</v>
      </c>
      <c r="L63" s="140">
        <f t="shared" si="15"/>
        <v>0</v>
      </c>
    </row>
    <row r="64" spans="1:12" s="691" customFormat="1" ht="12.75" customHeight="1">
      <c r="A64" s="713" t="s">
        <v>441</v>
      </c>
      <c r="B64" s="1043"/>
      <c r="C64" s="1890"/>
      <c r="D64" s="711"/>
      <c r="E64" s="711"/>
      <c r="F64" s="84">
        <f>SUM(F55:F63)</f>
        <v>0</v>
      </c>
      <c r="G64" s="84">
        <f>SUM(G55:G63)</f>
        <v>0</v>
      </c>
      <c r="H64" s="84">
        <f t="shared" ref="H64:K64" si="23">SUM(H55:H63)</f>
        <v>0</v>
      </c>
      <c r="I64" s="84">
        <f t="shared" si="23"/>
        <v>0</v>
      </c>
      <c r="J64" s="84">
        <f t="shared" si="23"/>
        <v>0</v>
      </c>
      <c r="K64" s="84">
        <f t="shared" si="23"/>
        <v>0</v>
      </c>
      <c r="L64" s="140">
        <f t="shared" si="15"/>
        <v>0</v>
      </c>
    </row>
    <row r="65" spans="1:12" s="691" customFormat="1" ht="12.75" customHeight="1">
      <c r="A65" s="714" t="s">
        <v>442</v>
      </c>
      <c r="B65" s="244"/>
      <c r="C65" s="1890"/>
      <c r="D65" s="711"/>
      <c r="E65" s="711"/>
      <c r="F65" s="131">
        <f t="shared" si="13"/>
        <v>0</v>
      </c>
      <c r="G65" s="131">
        <f>G35+G50</f>
        <v>0</v>
      </c>
      <c r="H65" s="131">
        <f t="shared" ref="H65:K65" si="24">H35+H50</f>
        <v>0</v>
      </c>
      <c r="I65" s="131">
        <f t="shared" si="24"/>
        <v>0</v>
      </c>
      <c r="J65" s="131">
        <f t="shared" si="24"/>
        <v>0</v>
      </c>
      <c r="K65" s="131">
        <f t="shared" si="24"/>
        <v>0</v>
      </c>
      <c r="L65" s="140">
        <f t="shared" si="15"/>
        <v>0</v>
      </c>
    </row>
    <row r="66" spans="1:12" s="691" customFormat="1" ht="12.75" customHeight="1">
      <c r="A66" s="714" t="s">
        <v>406</v>
      </c>
      <c r="B66" s="244"/>
      <c r="C66" s="1890"/>
      <c r="D66" s="711"/>
      <c r="E66" s="711"/>
      <c r="F66" s="131">
        <f t="shared" si="13"/>
        <v>0</v>
      </c>
      <c r="G66" s="131">
        <f>G36+G51</f>
        <v>0</v>
      </c>
      <c r="H66" s="131">
        <f t="shared" ref="H66:K66" si="25">H36+H51</f>
        <v>0</v>
      </c>
      <c r="I66" s="131">
        <f t="shared" si="25"/>
        <v>0</v>
      </c>
      <c r="J66" s="131">
        <f t="shared" si="25"/>
        <v>0</v>
      </c>
      <c r="K66" s="131">
        <f t="shared" si="25"/>
        <v>0</v>
      </c>
      <c r="L66" s="140">
        <f t="shared" si="15"/>
        <v>0</v>
      </c>
    </row>
    <row r="67" spans="1:12" s="691" customFormat="1" ht="12.75" customHeight="1">
      <c r="A67" s="713" t="s">
        <v>443</v>
      </c>
      <c r="B67" s="1043"/>
      <c r="C67" s="1890"/>
      <c r="D67" s="711"/>
      <c r="E67" s="711"/>
      <c r="F67" s="84">
        <f>SUM(F64:F66)</f>
        <v>0</v>
      </c>
      <c r="G67" s="84">
        <f>SUM(G64:G66)</f>
        <v>0</v>
      </c>
      <c r="H67" s="84">
        <f t="shared" ref="H67:K67" si="26">SUM(H64:H66)</f>
        <v>0</v>
      </c>
      <c r="I67" s="84">
        <f t="shared" si="26"/>
        <v>0</v>
      </c>
      <c r="J67" s="84">
        <f t="shared" si="26"/>
        <v>0</v>
      </c>
      <c r="K67" s="84">
        <f t="shared" si="26"/>
        <v>0</v>
      </c>
      <c r="L67" s="140">
        <f>SUM(G67:K67)</f>
        <v>0</v>
      </c>
    </row>
    <row r="68" spans="1:12" s="691" customFormat="1" ht="12.75" customHeight="1"/>
    <row r="69" spans="1:12" s="691" customFormat="1" ht="12.75" customHeight="1">
      <c r="A69" s="1037" t="s">
        <v>916</v>
      </c>
      <c r="B69" s="1037"/>
      <c r="C69" s="1037"/>
      <c r="D69" s="1035"/>
      <c r="E69" s="1035"/>
      <c r="F69" s="1040" t="str">
        <f>IF(ABS(F34-'Costs Matrix 2010'!AY52)&lt;0.1,"OK","ERROR")</f>
        <v>OK</v>
      </c>
      <c r="G69" s="1040" t="str">
        <f>IF(ABS(G34-'C1 - Costs Matrix 2011'!$AY$77)&lt;0.1,"OK","ERROR")</f>
        <v>OK</v>
      </c>
      <c r="H69" s="1040" t="str">
        <f>IF(ABS(H34-'C1 - Costs Matrix 2012'!$AY$77)&lt;0.1,"OK","ERROR")</f>
        <v>OK</v>
      </c>
      <c r="I69" s="1040" t="str">
        <f>IF(ABS(I34-'C1 - Costs Matrix 2013'!$AY$77)&lt;0.1,"OK","ERROR")</f>
        <v>OK</v>
      </c>
      <c r="J69" s="1040" t="str">
        <f>IF(ABS(J34-'C1 - Costs Matrix 2014'!$AY$77)&lt;0.1,"OK","ERROR")</f>
        <v>OK</v>
      </c>
      <c r="K69" s="1040" t="str">
        <f>IF(ABS(K34-'C1 - Costs Matrix 2015'!$AY$77)&lt;0.1,"OK","ERROR")</f>
        <v>OK</v>
      </c>
    </row>
    <row r="70" spans="1:12" s="691" customFormat="1" ht="12.75" customHeight="1">
      <c r="A70" s="1037" t="s">
        <v>917</v>
      </c>
      <c r="B70" s="1037"/>
      <c r="C70" s="1037"/>
      <c r="D70" s="1035"/>
      <c r="E70" s="1035"/>
      <c r="F70" s="1040" t="str">
        <f>IF(ABS(F37-'Costs Matrix 2010'!AY57)&lt;0.1,"OK","ERROR")</f>
        <v>OK</v>
      </c>
      <c r="G70" s="1040" t="str">
        <f>IF(ABS(G37-'C1 - Costs Matrix 2011'!$AY$82)&lt;0.1,"OK","ERROR")</f>
        <v>OK</v>
      </c>
      <c r="H70" s="1040" t="str">
        <f>IF(ABS(H37-'C1 - Costs Matrix 2012'!$AY$82)&lt;0.1,"OK","ERROR")</f>
        <v>OK</v>
      </c>
      <c r="I70" s="1040" t="str">
        <f>IF(ABS(I37-'C1 - Costs Matrix 2013'!$AY$82)&lt;0.1,"OK","ERROR")</f>
        <v>OK</v>
      </c>
      <c r="J70" s="1040" t="str">
        <f>IF(ABS(J37-'C1 - Costs Matrix 2014'!$AY$82)&lt;0.1,"OK","ERROR")</f>
        <v>OK</v>
      </c>
      <c r="K70" s="1040" t="str">
        <f>IF(ABS(K37-'C1 - Costs Matrix 2015'!$AY$82)&lt;0.1,"OK","ERROR")</f>
        <v>OK</v>
      </c>
    </row>
    <row r="71" spans="1:12" s="691" customFormat="1" ht="12.75" customHeight="1">
      <c r="A71" s="1037" t="s">
        <v>912</v>
      </c>
      <c r="B71" s="1035"/>
      <c r="C71" s="1035"/>
      <c r="D71" s="1035"/>
      <c r="E71" s="1035"/>
      <c r="F71" s="1040"/>
      <c r="G71" s="1040"/>
      <c r="H71" s="1040"/>
      <c r="I71" s="1040"/>
      <c r="J71" s="1040"/>
      <c r="K71" s="1040"/>
    </row>
    <row r="72" spans="1:12" s="691" customFormat="1" ht="12.75" customHeight="1">
      <c r="A72" s="1037" t="s">
        <v>912</v>
      </c>
      <c r="B72" s="1035"/>
      <c r="C72" s="1035"/>
      <c r="D72" s="1035"/>
      <c r="E72" s="1035"/>
      <c r="F72" s="1040"/>
      <c r="G72" s="1040"/>
      <c r="H72" s="1040"/>
      <c r="I72" s="1040"/>
      <c r="J72" s="1040"/>
      <c r="K72" s="1040"/>
    </row>
    <row r="73" spans="1:12" s="691" customFormat="1"/>
    <row r="74" spans="1:12" s="691" customFormat="1"/>
    <row r="75" spans="1:12" s="691" customFormat="1"/>
    <row r="76" spans="1:12" s="691" customFormat="1"/>
    <row r="77" spans="1:12" s="691" customFormat="1"/>
    <row r="78" spans="1:12" s="691" customFormat="1"/>
    <row r="79" spans="1:12" s="691" customFormat="1"/>
    <row r="80" spans="1:12" s="691" customFormat="1"/>
    <row r="81" s="691" customFormat="1"/>
    <row r="82" s="691" customFormat="1"/>
    <row r="83" s="691" customFormat="1"/>
    <row r="84" s="691" customFormat="1"/>
    <row r="85" s="691" customFormat="1"/>
    <row r="86" s="691" customFormat="1"/>
    <row r="87" s="691" customFormat="1"/>
    <row r="88" s="691" customFormat="1"/>
    <row r="89" s="691" customFormat="1"/>
    <row r="90" s="691" customFormat="1"/>
    <row r="91" s="691" customFormat="1"/>
    <row r="92" s="691" customFormat="1"/>
    <row r="93" s="691" customFormat="1"/>
    <row r="94" s="691" customFormat="1"/>
    <row r="95" s="691" customFormat="1"/>
    <row r="96" s="691" customFormat="1"/>
    <row r="97" spans="2:2" s="691" customFormat="1"/>
    <row r="98" spans="2:2">
      <c r="B98" s="134"/>
    </row>
  </sheetData>
  <conditionalFormatting sqref="F69:K72">
    <cfRule type="cellIs" dxfId="69" priority="4" operator="equal">
      <formula>"Err"</formula>
    </cfRule>
  </conditionalFormatting>
  <pageMargins left="0.31496062992125984" right="0.11811023622047245" top="0.59055118110236227" bottom="0.35433070866141736" header="0.31496062992125984" footer="0.11811023622047245"/>
  <pageSetup paperSize="8" scale="82" orientation="landscape" r:id="rId1"/>
  <headerFooter>
    <oddHeader>&amp;R&amp;"Verdana,Bold"&amp;14&amp;A</oddHeader>
    <oddFooter>&amp;L&amp;D &amp;T&amp;C&amp;Z&amp;F&amp;R&amp;A</oddFooter>
  </headerFooter>
</worksheet>
</file>

<file path=xl/worksheets/sheet39.xml><?xml version="1.0" encoding="utf-8"?>
<worksheet xmlns="http://schemas.openxmlformats.org/spreadsheetml/2006/main" xmlns:r="http://schemas.openxmlformats.org/officeDocument/2006/relationships">
  <sheetPr codeName="Sheet56">
    <tabColor rgb="FFCC99FF"/>
  </sheetPr>
  <dimension ref="A1:P194"/>
  <sheetViews>
    <sheetView zoomScale="70" zoomScaleNormal="70" workbookViewId="0"/>
  </sheetViews>
  <sheetFormatPr defaultRowHeight="12.75"/>
  <cols>
    <col min="1" max="1" width="67.125" bestFit="1" customWidth="1"/>
    <col min="2" max="5" width="2.125" customWidth="1"/>
    <col min="6" max="12" width="7.375" customWidth="1"/>
  </cols>
  <sheetData>
    <row r="1" spans="1:12" s="33" customFormat="1" ht="15">
      <c r="A1" s="8" t="s">
        <v>112</v>
      </c>
      <c r="B1" s="23"/>
      <c r="C1" s="23"/>
      <c r="D1" s="23"/>
      <c r="E1" s="23"/>
      <c r="F1" s="23"/>
      <c r="G1" s="23"/>
      <c r="H1" s="23"/>
      <c r="I1" s="23"/>
      <c r="J1" s="23"/>
      <c r="K1" s="23"/>
      <c r="L1" s="23"/>
    </row>
    <row r="2" spans="1:12" s="33" customFormat="1" ht="15">
      <c r="A2" s="8" t="str">
        <f>Cover!D13</f>
        <v>[DNO]</v>
      </c>
      <c r="B2" s="31"/>
      <c r="C2" s="31"/>
      <c r="D2" s="31"/>
      <c r="E2" s="23"/>
    </row>
    <row r="3" spans="1:12" s="33" customFormat="1" ht="15">
      <c r="A3" s="8">
        <f>Cover!D15</f>
        <v>2012</v>
      </c>
      <c r="B3" s="2"/>
      <c r="C3" s="2"/>
      <c r="D3" s="2"/>
      <c r="E3" s="37"/>
    </row>
    <row r="4" spans="1:12" s="33" customFormat="1" ht="12.75" customHeight="1">
      <c r="A4" s="690"/>
      <c r="B4" s="2"/>
      <c r="C4" s="2"/>
      <c r="D4" s="2"/>
      <c r="E4" s="2"/>
      <c r="F4" s="3">
        <v>2010</v>
      </c>
      <c r="G4" s="3">
        <v>2011</v>
      </c>
      <c r="H4" s="3">
        <v>2012</v>
      </c>
      <c r="I4" s="3">
        <v>2013</v>
      </c>
      <c r="J4" s="3">
        <v>2014</v>
      </c>
      <c r="K4" s="3">
        <v>2015</v>
      </c>
      <c r="L4" s="176" t="s">
        <v>1</v>
      </c>
    </row>
    <row r="5" spans="1:12" ht="12.75" customHeight="1">
      <c r="A5" s="1038" t="s">
        <v>1054</v>
      </c>
      <c r="F5" s="3" t="s">
        <v>0</v>
      </c>
      <c r="G5" s="261"/>
      <c r="H5" s="262"/>
      <c r="I5" s="261" t="s">
        <v>1</v>
      </c>
      <c r="J5" s="9"/>
      <c r="K5" s="262"/>
      <c r="L5" s="74" t="s">
        <v>4</v>
      </c>
    </row>
    <row r="6" spans="1:12" ht="12.75" customHeight="1">
      <c r="A6" s="687" t="s">
        <v>621</v>
      </c>
      <c r="B6" s="63"/>
      <c r="F6" s="234"/>
      <c r="G6" s="234"/>
      <c r="H6" s="234"/>
      <c r="I6" s="234"/>
      <c r="J6" s="234"/>
      <c r="K6" s="234"/>
      <c r="L6" s="59">
        <f>SUM(G6:K6)</f>
        <v>0</v>
      </c>
    </row>
    <row r="7" spans="1:12" ht="12.75" customHeight="1">
      <c r="A7" s="687" t="s">
        <v>622</v>
      </c>
      <c r="B7" s="63"/>
      <c r="F7" s="234"/>
      <c r="G7" s="234"/>
      <c r="H7" s="234"/>
      <c r="I7" s="234"/>
      <c r="J7" s="234"/>
      <c r="K7" s="234"/>
      <c r="L7" s="59">
        <f t="shared" ref="L7:L11" si="0">SUM(G7:K7)</f>
        <v>0</v>
      </c>
    </row>
    <row r="8" spans="1:12" ht="12.75" customHeight="1">
      <c r="A8" s="687" t="s">
        <v>623</v>
      </c>
      <c r="B8" s="63"/>
      <c r="F8" s="234"/>
      <c r="G8" s="234"/>
      <c r="H8" s="234"/>
      <c r="I8" s="234"/>
      <c r="J8" s="234"/>
      <c r="K8" s="234"/>
      <c r="L8" s="59">
        <f t="shared" si="0"/>
        <v>0</v>
      </c>
    </row>
    <row r="9" spans="1:12" ht="12.75" customHeight="1">
      <c r="A9" s="687" t="s">
        <v>624</v>
      </c>
      <c r="B9" s="63"/>
      <c r="F9" s="234"/>
      <c r="G9" s="234"/>
      <c r="H9" s="234"/>
      <c r="I9" s="234"/>
      <c r="J9" s="234"/>
      <c r="K9" s="234"/>
      <c r="L9" s="59">
        <f t="shared" si="0"/>
        <v>0</v>
      </c>
    </row>
    <row r="10" spans="1:12" ht="12.75" customHeight="1">
      <c r="A10" s="687" t="s">
        <v>625</v>
      </c>
      <c r="B10" s="63"/>
      <c r="F10" s="234"/>
      <c r="G10" s="234"/>
      <c r="H10" s="234"/>
      <c r="I10" s="234"/>
      <c r="J10" s="234"/>
      <c r="K10" s="234"/>
      <c r="L10" s="59">
        <f t="shared" si="0"/>
        <v>0</v>
      </c>
    </row>
    <row r="11" spans="1:12" ht="12.75" customHeight="1">
      <c r="A11" s="687" t="s">
        <v>247</v>
      </c>
      <c r="B11" s="63"/>
      <c r="F11" s="234"/>
      <c r="G11" s="234"/>
      <c r="H11" s="234"/>
      <c r="I11" s="234"/>
      <c r="J11" s="234"/>
      <c r="K11" s="234"/>
      <c r="L11" s="59">
        <f t="shared" si="0"/>
        <v>0</v>
      </c>
    </row>
    <row r="12" spans="1:12" s="12" customFormat="1" ht="12.75" customHeight="1">
      <c r="A12" s="125" t="s">
        <v>1429</v>
      </c>
      <c r="B12" s="63"/>
      <c r="F12" s="142">
        <f>SUM(F6:F11)</f>
        <v>0</v>
      </c>
      <c r="G12" s="142">
        <f t="shared" ref="G12:K12" si="1">SUM(G6:G11)</f>
        <v>0</v>
      </c>
      <c r="H12" s="142">
        <f t="shared" si="1"/>
        <v>0</v>
      </c>
      <c r="I12" s="142">
        <f t="shared" si="1"/>
        <v>0</v>
      </c>
      <c r="J12" s="142">
        <f>SUM(J6:J11)</f>
        <v>0</v>
      </c>
      <c r="K12" s="142">
        <f t="shared" si="1"/>
        <v>0</v>
      </c>
      <c r="L12" s="59">
        <f>SUM(G12:K12)</f>
        <v>0</v>
      </c>
    </row>
    <row r="13" spans="1:12" ht="12.75" customHeight="1"/>
    <row r="14" spans="1:12" s="134" customFormat="1" ht="12.75" customHeight="1">
      <c r="A14" s="1038" t="s">
        <v>1430</v>
      </c>
    </row>
    <row r="15" spans="1:12" s="134" customFormat="1" ht="12.75" customHeight="1">
      <c r="A15" s="687" t="s">
        <v>58</v>
      </c>
      <c r="B15" s="129"/>
      <c r="F15" s="1041"/>
      <c r="G15" s="1041"/>
      <c r="H15" s="1041"/>
      <c r="I15" s="1041"/>
      <c r="J15" s="1041"/>
      <c r="K15" s="1041"/>
      <c r="L15" s="60">
        <f>SUM(G15:K15)</f>
        <v>0</v>
      </c>
    </row>
    <row r="16" spans="1:12" s="134" customFormat="1" ht="12.75" customHeight="1">
      <c r="A16" s="687" t="s">
        <v>59</v>
      </c>
      <c r="B16" s="129"/>
      <c r="F16" s="1041"/>
      <c r="G16" s="1041"/>
      <c r="H16" s="1041"/>
      <c r="I16" s="1041"/>
      <c r="J16" s="1041"/>
      <c r="K16" s="1041"/>
      <c r="L16" s="60">
        <f>SUM(G16:K16)</f>
        <v>0</v>
      </c>
    </row>
    <row r="17" spans="1:12" s="134" customFormat="1" ht="12.75" customHeight="1">
      <c r="A17" s="687" t="s">
        <v>60</v>
      </c>
      <c r="B17" s="129"/>
      <c r="F17" s="1041"/>
      <c r="G17" s="1041"/>
      <c r="H17" s="1041"/>
      <c r="I17" s="1041"/>
      <c r="J17" s="1041"/>
      <c r="K17" s="1041"/>
      <c r="L17" s="60">
        <f t="shared" ref="L17:L26" si="2">SUM(G17:K17)</f>
        <v>0</v>
      </c>
    </row>
    <row r="18" spans="1:12" s="134" customFormat="1" ht="12.75" customHeight="1">
      <c r="A18" s="687" t="s">
        <v>61</v>
      </c>
      <c r="B18" s="129"/>
      <c r="F18" s="1041"/>
      <c r="G18" s="1041"/>
      <c r="H18" s="1041"/>
      <c r="I18" s="1041"/>
      <c r="J18" s="1041"/>
      <c r="K18" s="1041"/>
      <c r="L18" s="60">
        <f t="shared" si="2"/>
        <v>0</v>
      </c>
    </row>
    <row r="19" spans="1:12" s="134" customFormat="1" ht="12.75" customHeight="1">
      <c r="A19" s="687" t="s">
        <v>62</v>
      </c>
      <c r="B19" s="129"/>
      <c r="F19" s="1041"/>
      <c r="G19" s="1041"/>
      <c r="H19" s="1041"/>
      <c r="I19" s="1041"/>
      <c r="J19" s="1041"/>
      <c r="K19" s="1041"/>
      <c r="L19" s="60">
        <f t="shared" si="2"/>
        <v>0</v>
      </c>
    </row>
    <row r="20" spans="1:12" s="134" customFormat="1" ht="12.75" customHeight="1">
      <c r="A20" s="687" t="s">
        <v>63</v>
      </c>
      <c r="B20" s="129"/>
      <c r="F20" s="1041"/>
      <c r="G20" s="1041"/>
      <c r="H20" s="1041"/>
      <c r="I20" s="1041"/>
      <c r="J20" s="1041"/>
      <c r="K20" s="1041"/>
      <c r="L20" s="60">
        <f t="shared" si="2"/>
        <v>0</v>
      </c>
    </row>
    <row r="21" spans="1:12" s="134" customFormat="1" ht="12.75" customHeight="1">
      <c r="A21" s="687" t="s">
        <v>64</v>
      </c>
      <c r="B21" s="129"/>
      <c r="F21" s="1041"/>
      <c r="G21" s="1041"/>
      <c r="H21" s="1041"/>
      <c r="I21" s="1041"/>
      <c r="J21" s="1041"/>
      <c r="K21" s="1041"/>
      <c r="L21" s="60">
        <f t="shared" si="2"/>
        <v>0</v>
      </c>
    </row>
    <row r="22" spans="1:12" s="134" customFormat="1" ht="12.75" customHeight="1">
      <c r="A22" s="687" t="s">
        <v>65</v>
      </c>
      <c r="B22" s="129"/>
      <c r="F22" s="1041"/>
      <c r="G22" s="1041"/>
      <c r="H22" s="1041"/>
      <c r="I22" s="1041"/>
      <c r="J22" s="1041"/>
      <c r="K22" s="1041"/>
      <c r="L22" s="60">
        <f t="shared" si="2"/>
        <v>0</v>
      </c>
    </row>
    <row r="23" spans="1:12" s="134" customFormat="1" ht="12.75" customHeight="1">
      <c r="A23" s="687" t="s">
        <v>66</v>
      </c>
      <c r="B23" s="129"/>
      <c r="F23" s="1041"/>
      <c r="G23" s="1041"/>
      <c r="H23" s="1041"/>
      <c r="I23" s="1041"/>
      <c r="J23" s="1041"/>
      <c r="K23" s="1041"/>
      <c r="L23" s="60">
        <f t="shared" si="2"/>
        <v>0</v>
      </c>
    </row>
    <row r="24" spans="1:12" s="134" customFormat="1" ht="12.75" customHeight="1">
      <c r="A24" s="138" t="s">
        <v>441</v>
      </c>
      <c r="B24" s="129"/>
      <c r="C24" s="126"/>
      <c r="D24" s="126"/>
      <c r="E24" s="126"/>
      <c r="F24" s="1039">
        <f t="shared" ref="F24:K24" si="3">SUM(F15:F23)</f>
        <v>0</v>
      </c>
      <c r="G24" s="1039">
        <f t="shared" si="3"/>
        <v>0</v>
      </c>
      <c r="H24" s="1039">
        <f>SUM(H15:H23)</f>
        <v>0</v>
      </c>
      <c r="I24" s="1039">
        <f t="shared" si="3"/>
        <v>0</v>
      </c>
      <c r="J24" s="1039">
        <f t="shared" si="3"/>
        <v>0</v>
      </c>
      <c r="K24" s="1039">
        <f t="shared" si="3"/>
        <v>0</v>
      </c>
      <c r="L24" s="60">
        <f>SUM(G24:K24)</f>
        <v>0</v>
      </c>
    </row>
    <row r="25" spans="1:12" s="134" customFormat="1" ht="12.75" customHeight="1">
      <c r="A25" s="132" t="s">
        <v>442</v>
      </c>
      <c r="B25" s="129"/>
      <c r="F25" s="1041"/>
      <c r="G25" s="1041"/>
      <c r="H25" s="1041"/>
      <c r="I25" s="1041"/>
      <c r="J25" s="1041"/>
      <c r="K25" s="1041"/>
      <c r="L25" s="60">
        <f t="shared" si="2"/>
        <v>0</v>
      </c>
    </row>
    <row r="26" spans="1:12" s="134" customFormat="1" ht="12.75" customHeight="1">
      <c r="A26" s="132" t="s">
        <v>406</v>
      </c>
      <c r="B26" s="129"/>
      <c r="C26" s="126"/>
      <c r="D26" s="126"/>
      <c r="E26" s="126"/>
      <c r="F26" s="1041"/>
      <c r="G26" s="1041"/>
      <c r="H26" s="1041"/>
      <c r="I26" s="1041"/>
      <c r="J26" s="1041"/>
      <c r="K26" s="1041"/>
      <c r="L26" s="60">
        <f t="shared" si="2"/>
        <v>0</v>
      </c>
    </row>
    <row r="27" spans="1:12" s="134" customFormat="1" ht="12.75" customHeight="1">
      <c r="A27" s="138" t="s">
        <v>443</v>
      </c>
      <c r="B27" s="129"/>
      <c r="F27" s="1039">
        <f t="shared" ref="F27:K27" si="4">SUM(F24:F26)</f>
        <v>0</v>
      </c>
      <c r="G27" s="1039">
        <f t="shared" si="4"/>
        <v>0</v>
      </c>
      <c r="H27" s="1039">
        <f t="shared" si="4"/>
        <v>0</v>
      </c>
      <c r="I27" s="1039">
        <f>SUM(I24:I26)</f>
        <v>0</v>
      </c>
      <c r="J27" s="1039">
        <f t="shared" si="4"/>
        <v>0</v>
      </c>
      <c r="K27" s="1039">
        <f t="shared" si="4"/>
        <v>0</v>
      </c>
      <c r="L27" s="60">
        <f>SUM(G27:K27)</f>
        <v>0</v>
      </c>
    </row>
    <row r="28" spans="1:12" s="134" customFormat="1" ht="12.75" customHeight="1"/>
    <row r="29" spans="1:12" s="134" customFormat="1" ht="12.75" customHeight="1">
      <c r="A29" s="1038" t="s">
        <v>1431</v>
      </c>
    </row>
    <row r="30" spans="1:12" s="134" customFormat="1" ht="12.75" customHeight="1">
      <c r="A30" s="687" t="s">
        <v>58</v>
      </c>
      <c r="B30" s="129"/>
      <c r="F30" s="1041"/>
      <c r="G30" s="1041"/>
      <c r="H30" s="1041"/>
      <c r="I30" s="1041"/>
      <c r="J30" s="1041"/>
      <c r="K30" s="1041"/>
      <c r="L30" s="60">
        <f>SUM(G30:K30)</f>
        <v>0</v>
      </c>
    </row>
    <row r="31" spans="1:12" s="134" customFormat="1" ht="12.75" customHeight="1">
      <c r="A31" s="687" t="s">
        <v>59</v>
      </c>
      <c r="B31" s="129"/>
      <c r="F31" s="1041"/>
      <c r="G31" s="1041"/>
      <c r="H31" s="1041"/>
      <c r="I31" s="1041"/>
      <c r="J31" s="1041"/>
      <c r="K31" s="1041"/>
      <c r="L31" s="60">
        <f t="shared" ref="L31:L41" si="5">SUM(G31:K31)</f>
        <v>0</v>
      </c>
    </row>
    <row r="32" spans="1:12" s="134" customFormat="1" ht="12.75" customHeight="1">
      <c r="A32" s="687" t="s">
        <v>60</v>
      </c>
      <c r="B32" s="129"/>
      <c r="F32" s="1041"/>
      <c r="G32" s="1041"/>
      <c r="H32" s="1041"/>
      <c r="I32" s="1041"/>
      <c r="J32" s="1041"/>
      <c r="K32" s="1041"/>
      <c r="L32" s="60">
        <f t="shared" si="5"/>
        <v>0</v>
      </c>
    </row>
    <row r="33" spans="1:12" s="134" customFormat="1" ht="12.75" customHeight="1">
      <c r="A33" s="687" t="s">
        <v>61</v>
      </c>
      <c r="B33" s="129"/>
      <c r="F33" s="1041"/>
      <c r="G33" s="1041"/>
      <c r="H33" s="1041"/>
      <c r="I33" s="1041"/>
      <c r="J33" s="1041"/>
      <c r="K33" s="1041"/>
      <c r="L33" s="60">
        <f t="shared" si="5"/>
        <v>0</v>
      </c>
    </row>
    <row r="34" spans="1:12" s="134" customFormat="1" ht="12.75" customHeight="1">
      <c r="A34" s="687" t="s">
        <v>62</v>
      </c>
      <c r="B34" s="129"/>
      <c r="F34" s="1041"/>
      <c r="G34" s="1041"/>
      <c r="H34" s="1041"/>
      <c r="I34" s="1041"/>
      <c r="J34" s="1041"/>
      <c r="K34" s="1041"/>
      <c r="L34" s="60">
        <f t="shared" si="5"/>
        <v>0</v>
      </c>
    </row>
    <row r="35" spans="1:12" s="134" customFormat="1" ht="12.75" customHeight="1">
      <c r="A35" s="687" t="s">
        <v>63</v>
      </c>
      <c r="B35" s="129"/>
      <c r="F35" s="1041"/>
      <c r="G35" s="1041"/>
      <c r="H35" s="1041"/>
      <c r="I35" s="1041"/>
      <c r="J35" s="1041"/>
      <c r="K35" s="1041"/>
      <c r="L35" s="60">
        <f t="shared" si="5"/>
        <v>0</v>
      </c>
    </row>
    <row r="36" spans="1:12" s="134" customFormat="1" ht="12.75" customHeight="1">
      <c r="A36" s="687" t="s">
        <v>64</v>
      </c>
      <c r="B36" s="129"/>
      <c r="F36" s="1041"/>
      <c r="G36" s="1041"/>
      <c r="H36" s="1041"/>
      <c r="I36" s="1041"/>
      <c r="J36" s="1041"/>
      <c r="K36" s="1041"/>
      <c r="L36" s="60">
        <f t="shared" si="5"/>
        <v>0</v>
      </c>
    </row>
    <row r="37" spans="1:12" s="134" customFormat="1" ht="12.75" customHeight="1">
      <c r="A37" s="687" t="s">
        <v>65</v>
      </c>
      <c r="B37" s="129"/>
      <c r="F37" s="1041"/>
      <c r="G37" s="1041"/>
      <c r="H37" s="1041"/>
      <c r="I37" s="1041"/>
      <c r="J37" s="1041"/>
      <c r="K37" s="1041"/>
      <c r="L37" s="60">
        <f t="shared" si="5"/>
        <v>0</v>
      </c>
    </row>
    <row r="38" spans="1:12" s="134" customFormat="1" ht="12.75" customHeight="1">
      <c r="A38" s="687" t="s">
        <v>66</v>
      </c>
      <c r="B38" s="129"/>
      <c r="F38" s="1041"/>
      <c r="G38" s="1041"/>
      <c r="H38" s="1041"/>
      <c r="I38" s="1041"/>
      <c r="J38" s="1041"/>
      <c r="K38" s="1041"/>
      <c r="L38" s="60">
        <f t="shared" si="5"/>
        <v>0</v>
      </c>
    </row>
    <row r="39" spans="1:12" s="134" customFormat="1" ht="12.75" customHeight="1">
      <c r="A39" s="138" t="s">
        <v>441</v>
      </c>
      <c r="B39" s="129"/>
      <c r="C39" s="126"/>
      <c r="D39" s="126"/>
      <c r="E39" s="126"/>
      <c r="F39" s="1039">
        <f t="shared" ref="F39:K39" si="6">SUM(F30:F38)</f>
        <v>0</v>
      </c>
      <c r="G39" s="1039">
        <f t="shared" si="6"/>
        <v>0</v>
      </c>
      <c r="H39" s="1039">
        <f t="shared" si="6"/>
        <v>0</v>
      </c>
      <c r="I39" s="1039">
        <f t="shared" si="6"/>
        <v>0</v>
      </c>
      <c r="J39" s="1039">
        <f>SUM(J30:J38)</f>
        <v>0</v>
      </c>
      <c r="K39" s="1039">
        <f t="shared" si="6"/>
        <v>0</v>
      </c>
      <c r="L39" s="60">
        <f>SUM(G39:K39)</f>
        <v>0</v>
      </c>
    </row>
    <row r="40" spans="1:12" s="134" customFormat="1" ht="12.75" customHeight="1">
      <c r="A40" s="132" t="s">
        <v>442</v>
      </c>
      <c r="B40" s="129"/>
      <c r="F40" s="1041"/>
      <c r="G40" s="1041"/>
      <c r="H40" s="1041"/>
      <c r="I40" s="1041"/>
      <c r="J40" s="1041"/>
      <c r="K40" s="1041"/>
      <c r="L40" s="60">
        <f t="shared" si="5"/>
        <v>0</v>
      </c>
    </row>
    <row r="41" spans="1:12" s="134" customFormat="1" ht="12.75" customHeight="1">
      <c r="A41" s="132" t="s">
        <v>406</v>
      </c>
      <c r="B41" s="129"/>
      <c r="C41" s="126"/>
      <c r="D41" s="126"/>
      <c r="E41" s="126"/>
      <c r="F41" s="1041"/>
      <c r="G41" s="1041"/>
      <c r="H41" s="1041"/>
      <c r="I41" s="1041"/>
      <c r="J41" s="1041"/>
      <c r="K41" s="1041"/>
      <c r="L41" s="60">
        <f t="shared" si="5"/>
        <v>0</v>
      </c>
    </row>
    <row r="42" spans="1:12" s="134" customFormat="1" ht="12.75" customHeight="1">
      <c r="A42" s="138" t="s">
        <v>443</v>
      </c>
      <c r="B42" s="129"/>
      <c r="F42" s="1039">
        <f>SUM(F39:F41)</f>
        <v>0</v>
      </c>
      <c r="G42" s="1039">
        <f t="shared" ref="G42:K42" si="7">SUM(G39:G41)</f>
        <v>0</v>
      </c>
      <c r="H42" s="1039">
        <f>SUM(H39:H41)</f>
        <v>0</v>
      </c>
      <c r="I42" s="1039">
        <f t="shared" si="7"/>
        <v>0</v>
      </c>
      <c r="J42" s="1039">
        <f t="shared" si="7"/>
        <v>0</v>
      </c>
      <c r="K42" s="1039">
        <f t="shared" si="7"/>
        <v>0</v>
      </c>
      <c r="L42" s="60">
        <f>SUM(G42:K42)</f>
        <v>0</v>
      </c>
    </row>
    <row r="43" spans="1:12" s="134" customFormat="1" ht="12.75" customHeight="1"/>
    <row r="44" spans="1:12" s="134" customFormat="1" ht="12.75" customHeight="1">
      <c r="A44" s="1038" t="s">
        <v>1432</v>
      </c>
    </row>
    <row r="45" spans="1:12" s="134" customFormat="1" ht="12.75" customHeight="1">
      <c r="A45" s="687" t="s">
        <v>58</v>
      </c>
      <c r="B45" s="129"/>
      <c r="F45" s="1041"/>
      <c r="G45" s="1041"/>
      <c r="H45" s="1041"/>
      <c r="I45" s="1041"/>
      <c r="J45" s="1041"/>
      <c r="K45" s="1041"/>
      <c r="L45" s="60">
        <f>SUM(G45:K45)</f>
        <v>0</v>
      </c>
    </row>
    <row r="46" spans="1:12" s="134" customFormat="1" ht="12.75" customHeight="1">
      <c r="A46" s="687" t="s">
        <v>59</v>
      </c>
      <c r="B46" s="129"/>
      <c r="F46" s="1041"/>
      <c r="G46" s="1041"/>
      <c r="H46" s="1041"/>
      <c r="I46" s="1041"/>
      <c r="J46" s="1041"/>
      <c r="K46" s="1041"/>
      <c r="L46" s="60">
        <f t="shared" ref="L46:L56" si="8">SUM(G46:K46)</f>
        <v>0</v>
      </c>
    </row>
    <row r="47" spans="1:12" s="134" customFormat="1" ht="12.75" customHeight="1">
      <c r="A47" s="687" t="s">
        <v>60</v>
      </c>
      <c r="B47" s="129"/>
      <c r="F47" s="1041"/>
      <c r="G47" s="1041"/>
      <c r="H47" s="1041"/>
      <c r="I47" s="1041"/>
      <c r="J47" s="1041"/>
      <c r="K47" s="1041"/>
      <c r="L47" s="60">
        <f t="shared" si="8"/>
        <v>0</v>
      </c>
    </row>
    <row r="48" spans="1:12" s="134" customFormat="1" ht="12.75" customHeight="1">
      <c r="A48" s="687" t="s">
        <v>61</v>
      </c>
      <c r="B48" s="129"/>
      <c r="F48" s="1041"/>
      <c r="G48" s="1041"/>
      <c r="H48" s="1041"/>
      <c r="I48" s="1041"/>
      <c r="J48" s="1041"/>
      <c r="K48" s="1041"/>
      <c r="L48" s="60">
        <f t="shared" si="8"/>
        <v>0</v>
      </c>
    </row>
    <row r="49" spans="1:12" s="134" customFormat="1" ht="12.75" customHeight="1">
      <c r="A49" s="687" t="s">
        <v>62</v>
      </c>
      <c r="B49" s="129"/>
      <c r="F49" s="1041"/>
      <c r="G49" s="1041"/>
      <c r="H49" s="1041"/>
      <c r="I49" s="1041"/>
      <c r="J49" s="1041"/>
      <c r="K49" s="1041"/>
      <c r="L49" s="60">
        <f t="shared" si="8"/>
        <v>0</v>
      </c>
    </row>
    <row r="50" spans="1:12" s="134" customFormat="1" ht="12.75" customHeight="1">
      <c r="A50" s="687" t="s">
        <v>63</v>
      </c>
      <c r="B50" s="129"/>
      <c r="F50" s="1041"/>
      <c r="G50" s="1041"/>
      <c r="H50" s="1041"/>
      <c r="I50" s="1041"/>
      <c r="J50" s="1041"/>
      <c r="K50" s="1041"/>
      <c r="L50" s="60">
        <f t="shared" si="8"/>
        <v>0</v>
      </c>
    </row>
    <row r="51" spans="1:12" s="134" customFormat="1" ht="12.75" customHeight="1">
      <c r="A51" s="687" t="s">
        <v>64</v>
      </c>
      <c r="B51" s="129"/>
      <c r="F51" s="1041"/>
      <c r="G51" s="1041"/>
      <c r="H51" s="1041"/>
      <c r="I51" s="1041"/>
      <c r="J51" s="1041"/>
      <c r="K51" s="1041"/>
      <c r="L51" s="60">
        <f t="shared" si="8"/>
        <v>0</v>
      </c>
    </row>
    <row r="52" spans="1:12" s="134" customFormat="1" ht="12.75" customHeight="1">
      <c r="A52" s="687" t="s">
        <v>65</v>
      </c>
      <c r="B52" s="129"/>
      <c r="F52" s="1041"/>
      <c r="G52" s="1041"/>
      <c r="H52" s="1041"/>
      <c r="I52" s="1041"/>
      <c r="J52" s="1041"/>
      <c r="K52" s="1041"/>
      <c r="L52" s="60">
        <f t="shared" si="8"/>
        <v>0</v>
      </c>
    </row>
    <row r="53" spans="1:12" s="134" customFormat="1" ht="12.75" customHeight="1">
      <c r="A53" s="687" t="s">
        <v>66</v>
      </c>
      <c r="B53" s="129"/>
      <c r="F53" s="1041"/>
      <c r="G53" s="1041"/>
      <c r="H53" s="1041"/>
      <c r="I53" s="1041"/>
      <c r="J53" s="1041"/>
      <c r="K53" s="1041"/>
      <c r="L53" s="60">
        <f>SUM(G53:K53)</f>
        <v>0</v>
      </c>
    </row>
    <row r="54" spans="1:12" s="134" customFormat="1" ht="12.75" customHeight="1">
      <c r="A54" s="138" t="s">
        <v>441</v>
      </c>
      <c r="B54" s="129"/>
      <c r="C54" s="126"/>
      <c r="D54" s="126"/>
      <c r="E54" s="126"/>
      <c r="F54" s="1039">
        <f>SUM(F45:F53)</f>
        <v>0</v>
      </c>
      <c r="G54" s="1039">
        <f t="shared" ref="G54:K54" si="9">SUM(G45:G53)</f>
        <v>0</v>
      </c>
      <c r="H54" s="1039">
        <f t="shared" si="9"/>
        <v>0</v>
      </c>
      <c r="I54" s="1039">
        <f t="shared" si="9"/>
        <v>0</v>
      </c>
      <c r="J54" s="1039">
        <f>SUM(J45:J53)</f>
        <v>0</v>
      </c>
      <c r="K54" s="1039">
        <f t="shared" si="9"/>
        <v>0</v>
      </c>
      <c r="L54" s="60">
        <f>SUM(G54:K54)</f>
        <v>0</v>
      </c>
    </row>
    <row r="55" spans="1:12" s="134" customFormat="1" ht="12.75" customHeight="1">
      <c r="A55" s="132" t="s">
        <v>442</v>
      </c>
      <c r="B55" s="129"/>
      <c r="F55" s="1041"/>
      <c r="G55" s="1041"/>
      <c r="H55" s="1041"/>
      <c r="I55" s="1041"/>
      <c r="J55" s="1041"/>
      <c r="K55" s="1041"/>
      <c r="L55" s="60">
        <f>SUM(G55:K55)</f>
        <v>0</v>
      </c>
    </row>
    <row r="56" spans="1:12" s="134" customFormat="1" ht="12.75" customHeight="1">
      <c r="A56" s="132" t="s">
        <v>406</v>
      </c>
      <c r="B56" s="129"/>
      <c r="C56" s="126"/>
      <c r="D56" s="126"/>
      <c r="E56" s="126"/>
      <c r="F56" s="1041"/>
      <c r="G56" s="1041"/>
      <c r="H56" s="1041"/>
      <c r="I56" s="1041"/>
      <c r="J56" s="1041"/>
      <c r="K56" s="1041"/>
      <c r="L56" s="60">
        <f t="shared" si="8"/>
        <v>0</v>
      </c>
    </row>
    <row r="57" spans="1:12" s="134" customFormat="1" ht="12.75" customHeight="1">
      <c r="A57" s="138" t="s">
        <v>443</v>
      </c>
      <c r="B57" s="129"/>
      <c r="F57" s="1039">
        <f t="shared" ref="F57:K57" si="10">SUM(F54:F56)</f>
        <v>0</v>
      </c>
      <c r="G57" s="1039">
        <f t="shared" si="10"/>
        <v>0</v>
      </c>
      <c r="H57" s="1039">
        <f t="shared" si="10"/>
        <v>0</v>
      </c>
      <c r="I57" s="1039">
        <f t="shared" si="10"/>
        <v>0</v>
      </c>
      <c r="J57" s="1039">
        <f t="shared" si="10"/>
        <v>0</v>
      </c>
      <c r="K57" s="1039">
        <f t="shared" si="10"/>
        <v>0</v>
      </c>
      <c r="L57" s="60">
        <f>SUM(G57:K57)</f>
        <v>0</v>
      </c>
    </row>
    <row r="58" spans="1:12" s="134" customFormat="1" ht="12.75" customHeight="1"/>
    <row r="59" spans="1:12" ht="12.75" customHeight="1">
      <c r="A59" s="1038" t="s">
        <v>1433</v>
      </c>
    </row>
    <row r="60" spans="1:12" ht="12.75" customHeight="1">
      <c r="A60" s="687" t="s">
        <v>58</v>
      </c>
      <c r="B60" s="63"/>
      <c r="F60" s="245">
        <f>F15+F30+F45</f>
        <v>0</v>
      </c>
      <c r="G60" s="245">
        <f t="shared" ref="F60:K68" si="11">G15+G30+G45</f>
        <v>0</v>
      </c>
      <c r="H60" s="245">
        <f t="shared" si="11"/>
        <v>0</v>
      </c>
      <c r="I60" s="245">
        <f t="shared" si="11"/>
        <v>0</v>
      </c>
      <c r="J60" s="245">
        <f t="shared" si="11"/>
        <v>0</v>
      </c>
      <c r="K60" s="245">
        <f t="shared" si="11"/>
        <v>0</v>
      </c>
      <c r="L60" s="59">
        <f>SUM(G60:K60)</f>
        <v>0</v>
      </c>
    </row>
    <row r="61" spans="1:12" ht="12.75" customHeight="1">
      <c r="A61" s="687" t="s">
        <v>59</v>
      </c>
      <c r="B61" s="63"/>
      <c r="F61" s="245">
        <f t="shared" si="11"/>
        <v>0</v>
      </c>
      <c r="G61" s="245">
        <f t="shared" si="11"/>
        <v>0</v>
      </c>
      <c r="H61" s="245">
        <f t="shared" si="11"/>
        <v>0</v>
      </c>
      <c r="I61" s="245">
        <f t="shared" si="11"/>
        <v>0</v>
      </c>
      <c r="J61" s="245">
        <f>J16+J31+J46</f>
        <v>0</v>
      </c>
      <c r="K61" s="245">
        <f t="shared" si="11"/>
        <v>0</v>
      </c>
      <c r="L61" s="59">
        <f t="shared" ref="L61:L68" si="12">SUM(G61:K61)</f>
        <v>0</v>
      </c>
    </row>
    <row r="62" spans="1:12" ht="12.75" customHeight="1">
      <c r="A62" s="687" t="s">
        <v>60</v>
      </c>
      <c r="B62" s="63"/>
      <c r="F62" s="245">
        <f t="shared" si="11"/>
        <v>0</v>
      </c>
      <c r="G62" s="245">
        <f t="shared" si="11"/>
        <v>0</v>
      </c>
      <c r="H62" s="245">
        <f t="shared" si="11"/>
        <v>0</v>
      </c>
      <c r="I62" s="245">
        <f t="shared" si="11"/>
        <v>0</v>
      </c>
      <c r="J62" s="245">
        <f t="shared" si="11"/>
        <v>0</v>
      </c>
      <c r="K62" s="245">
        <f t="shared" si="11"/>
        <v>0</v>
      </c>
      <c r="L62" s="59">
        <f t="shared" si="12"/>
        <v>0</v>
      </c>
    </row>
    <row r="63" spans="1:12" ht="12.75" customHeight="1">
      <c r="A63" s="687" t="s">
        <v>61</v>
      </c>
      <c r="B63" s="63"/>
      <c r="F63" s="245">
        <f t="shared" si="11"/>
        <v>0</v>
      </c>
      <c r="G63" s="245">
        <f t="shared" si="11"/>
        <v>0</v>
      </c>
      <c r="H63" s="245">
        <f t="shared" si="11"/>
        <v>0</v>
      </c>
      <c r="I63" s="245">
        <f t="shared" si="11"/>
        <v>0</v>
      </c>
      <c r="J63" s="245">
        <f t="shared" si="11"/>
        <v>0</v>
      </c>
      <c r="K63" s="245">
        <f t="shared" si="11"/>
        <v>0</v>
      </c>
      <c r="L63" s="59">
        <f t="shared" si="12"/>
        <v>0</v>
      </c>
    </row>
    <row r="64" spans="1:12" ht="12.75" customHeight="1">
      <c r="A64" s="687" t="s">
        <v>62</v>
      </c>
      <c r="B64" s="63"/>
      <c r="F64" s="245">
        <f t="shared" si="11"/>
        <v>0</v>
      </c>
      <c r="G64" s="245">
        <f>G19+G34+G49</f>
        <v>0</v>
      </c>
      <c r="H64" s="245">
        <f t="shared" si="11"/>
        <v>0</v>
      </c>
      <c r="I64" s="245">
        <f t="shared" si="11"/>
        <v>0</v>
      </c>
      <c r="J64" s="245">
        <f t="shared" si="11"/>
        <v>0</v>
      </c>
      <c r="K64" s="245">
        <f t="shared" si="11"/>
        <v>0</v>
      </c>
      <c r="L64" s="59">
        <f t="shared" si="12"/>
        <v>0</v>
      </c>
    </row>
    <row r="65" spans="1:12" ht="12.75" customHeight="1">
      <c r="A65" s="687" t="s">
        <v>63</v>
      </c>
      <c r="B65" s="63"/>
      <c r="F65" s="245">
        <f t="shared" si="11"/>
        <v>0</v>
      </c>
      <c r="G65" s="245">
        <f t="shared" si="11"/>
        <v>0</v>
      </c>
      <c r="H65" s="245">
        <f t="shared" si="11"/>
        <v>0</v>
      </c>
      <c r="I65" s="245">
        <f t="shared" si="11"/>
        <v>0</v>
      </c>
      <c r="J65" s="245">
        <f t="shared" si="11"/>
        <v>0</v>
      </c>
      <c r="K65" s="245">
        <f t="shared" si="11"/>
        <v>0</v>
      </c>
      <c r="L65" s="59">
        <f t="shared" si="12"/>
        <v>0</v>
      </c>
    </row>
    <row r="66" spans="1:12" ht="12.75" customHeight="1">
      <c r="A66" s="687" t="s">
        <v>64</v>
      </c>
      <c r="B66" s="63"/>
      <c r="F66" s="245">
        <f t="shared" si="11"/>
        <v>0</v>
      </c>
      <c r="G66" s="245">
        <f t="shared" si="11"/>
        <v>0</v>
      </c>
      <c r="H66" s="245">
        <f t="shared" si="11"/>
        <v>0</v>
      </c>
      <c r="I66" s="245">
        <f t="shared" si="11"/>
        <v>0</v>
      </c>
      <c r="J66" s="245">
        <f t="shared" si="11"/>
        <v>0</v>
      </c>
      <c r="K66" s="245">
        <f t="shared" si="11"/>
        <v>0</v>
      </c>
      <c r="L66" s="59">
        <f t="shared" si="12"/>
        <v>0</v>
      </c>
    </row>
    <row r="67" spans="1:12" ht="12.75" customHeight="1">
      <c r="A67" s="687" t="s">
        <v>65</v>
      </c>
      <c r="B67" s="63"/>
      <c r="F67" s="245">
        <f t="shared" si="11"/>
        <v>0</v>
      </c>
      <c r="G67" s="245">
        <f t="shared" si="11"/>
        <v>0</v>
      </c>
      <c r="H67" s="245">
        <f>H22+H37+H52</f>
        <v>0</v>
      </c>
      <c r="I67" s="245">
        <f t="shared" si="11"/>
        <v>0</v>
      </c>
      <c r="J67" s="245">
        <f t="shared" si="11"/>
        <v>0</v>
      </c>
      <c r="K67" s="245">
        <f t="shared" si="11"/>
        <v>0</v>
      </c>
      <c r="L67" s="59">
        <f>SUM(G67:K67)</f>
        <v>0</v>
      </c>
    </row>
    <row r="68" spans="1:12" ht="12.75" customHeight="1">
      <c r="A68" s="687" t="s">
        <v>66</v>
      </c>
      <c r="B68" s="63"/>
      <c r="F68" s="245">
        <f t="shared" si="11"/>
        <v>0</v>
      </c>
      <c r="G68" s="245">
        <f t="shared" si="11"/>
        <v>0</v>
      </c>
      <c r="H68" s="245">
        <f t="shared" si="11"/>
        <v>0</v>
      </c>
      <c r="I68" s="245">
        <f t="shared" si="11"/>
        <v>0</v>
      </c>
      <c r="J68" s="245">
        <f t="shared" si="11"/>
        <v>0</v>
      </c>
      <c r="K68" s="245">
        <f t="shared" si="11"/>
        <v>0</v>
      </c>
      <c r="L68" s="59">
        <f t="shared" si="12"/>
        <v>0</v>
      </c>
    </row>
    <row r="69" spans="1:12" ht="12.75" customHeight="1">
      <c r="A69" s="138" t="s">
        <v>441</v>
      </c>
      <c r="B69" s="63"/>
      <c r="C69" s="12"/>
      <c r="D69" s="12"/>
      <c r="E69" s="12"/>
      <c r="F69" s="84">
        <f t="shared" ref="F69:K69" si="13">SUM(F60:F68)</f>
        <v>0</v>
      </c>
      <c r="G69" s="84">
        <f>SUM(G60:G68)</f>
        <v>0</v>
      </c>
      <c r="H69" s="84">
        <f t="shared" si="13"/>
        <v>0</v>
      </c>
      <c r="I69" s="84">
        <f t="shared" si="13"/>
        <v>0</v>
      </c>
      <c r="J69" s="84">
        <f>SUM(J60:J68)</f>
        <v>0</v>
      </c>
      <c r="K69" s="84">
        <f t="shared" si="13"/>
        <v>0</v>
      </c>
      <c r="L69" s="59">
        <f>SUM(G69:K69)</f>
        <v>0</v>
      </c>
    </row>
    <row r="70" spans="1:12" ht="12.75" customHeight="1">
      <c r="A70" s="132" t="s">
        <v>442</v>
      </c>
      <c r="B70" s="63"/>
      <c r="F70" s="245">
        <f>F25+F40+F55</f>
        <v>0</v>
      </c>
      <c r="G70" s="245">
        <f t="shared" ref="G70:K71" si="14">G25+G40+G55</f>
        <v>0</v>
      </c>
      <c r="H70" s="245">
        <f t="shared" si="14"/>
        <v>0</v>
      </c>
      <c r="I70" s="245">
        <f t="shared" si="14"/>
        <v>0</v>
      </c>
      <c r="J70" s="245">
        <f t="shared" si="14"/>
        <v>0</v>
      </c>
      <c r="K70" s="245">
        <f t="shared" si="14"/>
        <v>0</v>
      </c>
      <c r="L70" s="59">
        <f>SUM(G70:K70)</f>
        <v>0</v>
      </c>
    </row>
    <row r="71" spans="1:12" ht="12.75" customHeight="1">
      <c r="A71" s="132" t="s">
        <v>406</v>
      </c>
      <c r="B71" s="63"/>
      <c r="C71" s="12"/>
      <c r="D71" s="12"/>
      <c r="E71" s="12"/>
      <c r="F71" s="245">
        <f>F26+F41+F56</f>
        <v>0</v>
      </c>
      <c r="G71" s="245">
        <f>G26+G41+G56</f>
        <v>0</v>
      </c>
      <c r="H71" s="245">
        <f t="shared" si="14"/>
        <v>0</v>
      </c>
      <c r="I71" s="245">
        <f t="shared" si="14"/>
        <v>0</v>
      </c>
      <c r="J71" s="245">
        <f t="shared" si="14"/>
        <v>0</v>
      </c>
      <c r="K71" s="245">
        <f t="shared" si="14"/>
        <v>0</v>
      </c>
      <c r="L71" s="59">
        <f>SUM(G71:K71)</f>
        <v>0</v>
      </c>
    </row>
    <row r="72" spans="1:12" ht="12.75" customHeight="1">
      <c r="A72" s="138" t="s">
        <v>443</v>
      </c>
      <c r="B72" s="63"/>
      <c r="F72" s="245">
        <f t="shared" ref="F72:K72" si="15">SUM(F69:F71)</f>
        <v>0</v>
      </c>
      <c r="G72" s="245">
        <f>SUM(G69:G71)</f>
        <v>0</v>
      </c>
      <c r="H72" s="245">
        <f t="shared" si="15"/>
        <v>0</v>
      </c>
      <c r="I72" s="245">
        <f t="shared" si="15"/>
        <v>0</v>
      </c>
      <c r="J72" s="245">
        <f>SUM(J69:J71)</f>
        <v>0</v>
      </c>
      <c r="K72" s="245">
        <f t="shared" si="15"/>
        <v>0</v>
      </c>
      <c r="L72" s="59">
        <f>SUM(G72:K72)</f>
        <v>0</v>
      </c>
    </row>
    <row r="73" spans="1:12" ht="12.75" customHeight="1"/>
    <row r="74" spans="1:12" s="710" customFormat="1" ht="12.75" customHeight="1">
      <c r="A74" s="1038" t="s">
        <v>1055</v>
      </c>
      <c r="B74" s="711"/>
      <c r="C74" s="711"/>
      <c r="D74" s="711"/>
      <c r="E74" s="711"/>
      <c r="F74" s="711"/>
    </row>
    <row r="75" spans="1:12" s="710" customFormat="1" ht="15">
      <c r="A75" s="260" t="s">
        <v>58</v>
      </c>
      <c r="B75" s="711"/>
      <c r="C75" s="711"/>
      <c r="D75" s="711"/>
      <c r="E75" s="711"/>
      <c r="F75" s="1041"/>
      <c r="G75" s="1041"/>
      <c r="H75" s="1041"/>
      <c r="I75" s="1041"/>
      <c r="J75" s="1041"/>
      <c r="K75" s="1041"/>
      <c r="L75" s="60">
        <f>SUM(G75:K75)</f>
        <v>0</v>
      </c>
    </row>
    <row r="76" spans="1:12" s="710" customFormat="1" ht="15">
      <c r="A76" s="260" t="s">
        <v>59</v>
      </c>
      <c r="B76" s="711"/>
      <c r="C76" s="711"/>
      <c r="D76" s="711"/>
      <c r="E76" s="711"/>
      <c r="F76" s="1041"/>
      <c r="G76" s="1041"/>
      <c r="H76" s="1041"/>
      <c r="I76" s="1041"/>
      <c r="J76" s="1041"/>
      <c r="K76" s="1041"/>
      <c r="L76" s="60">
        <f t="shared" ref="L76:L86" si="16">SUM(G76:K76)</f>
        <v>0</v>
      </c>
    </row>
    <row r="77" spans="1:12" s="710" customFormat="1" ht="15">
      <c r="A77" s="260" t="s">
        <v>60</v>
      </c>
      <c r="B77" s="711"/>
      <c r="C77" s="711"/>
      <c r="D77" s="711"/>
      <c r="E77" s="711"/>
      <c r="F77" s="1041"/>
      <c r="G77" s="1041"/>
      <c r="H77" s="1041"/>
      <c r="I77" s="1041"/>
      <c r="J77" s="1041"/>
      <c r="K77" s="1041"/>
      <c r="L77" s="60">
        <f>SUM(G77:K77)</f>
        <v>0</v>
      </c>
    </row>
    <row r="78" spans="1:12" s="710" customFormat="1" ht="15">
      <c r="A78" s="260" t="s">
        <v>61</v>
      </c>
      <c r="B78" s="711"/>
      <c r="C78" s="711"/>
      <c r="D78" s="711"/>
      <c r="E78" s="711"/>
      <c r="F78" s="1041"/>
      <c r="G78" s="1041"/>
      <c r="H78" s="1041"/>
      <c r="I78" s="1041"/>
      <c r="J78" s="1041"/>
      <c r="K78" s="1041"/>
      <c r="L78" s="60">
        <f t="shared" si="16"/>
        <v>0</v>
      </c>
    </row>
    <row r="79" spans="1:12" s="710" customFormat="1" ht="15">
      <c r="A79" s="260" t="s">
        <v>62</v>
      </c>
      <c r="B79" s="711"/>
      <c r="C79" s="711"/>
      <c r="D79" s="711"/>
      <c r="E79" s="711"/>
      <c r="F79" s="1041"/>
      <c r="G79" s="1041"/>
      <c r="H79" s="1041"/>
      <c r="I79" s="1041"/>
      <c r="J79" s="1041"/>
      <c r="K79" s="1041"/>
      <c r="L79" s="60">
        <f t="shared" si="16"/>
        <v>0</v>
      </c>
    </row>
    <row r="80" spans="1:12" s="710" customFormat="1" ht="15">
      <c r="A80" s="260" t="s">
        <v>63</v>
      </c>
      <c r="B80" s="711"/>
      <c r="C80" s="711"/>
      <c r="D80" s="711"/>
      <c r="E80" s="711"/>
      <c r="F80" s="1041"/>
      <c r="G80" s="1041"/>
      <c r="H80" s="1041"/>
      <c r="I80" s="1041"/>
      <c r="J80" s="1041"/>
      <c r="K80" s="1041"/>
      <c r="L80" s="60">
        <f t="shared" si="16"/>
        <v>0</v>
      </c>
    </row>
    <row r="81" spans="1:12" s="710" customFormat="1" ht="15">
      <c r="A81" s="260" t="s">
        <v>64</v>
      </c>
      <c r="B81" s="711"/>
      <c r="C81" s="711"/>
      <c r="D81" s="711"/>
      <c r="E81" s="711"/>
      <c r="F81" s="1041"/>
      <c r="G81" s="1041"/>
      <c r="H81" s="1041"/>
      <c r="I81" s="1041"/>
      <c r="J81" s="1041"/>
      <c r="K81" s="1041"/>
      <c r="L81" s="60">
        <f>SUM(G81:K81)</f>
        <v>0</v>
      </c>
    </row>
    <row r="82" spans="1:12" s="710" customFormat="1" ht="15">
      <c r="A82" s="260" t="s">
        <v>65</v>
      </c>
      <c r="B82" s="711"/>
      <c r="C82" s="711"/>
      <c r="D82" s="711"/>
      <c r="E82" s="711"/>
      <c r="F82" s="1041"/>
      <c r="G82" s="1041"/>
      <c r="H82" s="1041"/>
      <c r="I82" s="1041"/>
      <c r="J82" s="1041"/>
      <c r="K82" s="1041"/>
      <c r="L82" s="60">
        <f t="shared" si="16"/>
        <v>0</v>
      </c>
    </row>
    <row r="83" spans="1:12" s="710" customFormat="1" ht="15">
      <c r="A83" s="260" t="s">
        <v>66</v>
      </c>
      <c r="B83" s="711"/>
      <c r="C83" s="711"/>
      <c r="D83" s="711"/>
      <c r="E83" s="711"/>
      <c r="F83" s="1041"/>
      <c r="G83" s="1041"/>
      <c r="H83" s="1041"/>
      <c r="I83" s="1041"/>
      <c r="J83" s="1041"/>
      <c r="K83" s="1041"/>
      <c r="L83" s="60">
        <f>SUM(G83:K83)</f>
        <v>0</v>
      </c>
    </row>
    <row r="84" spans="1:12" s="710" customFormat="1" ht="15">
      <c r="A84" s="138" t="s">
        <v>441</v>
      </c>
      <c r="B84" s="711"/>
      <c r="C84" s="711"/>
      <c r="D84" s="711"/>
      <c r="E84" s="711"/>
      <c r="F84" s="1039">
        <f>SUM(F75:F83)</f>
        <v>0</v>
      </c>
      <c r="G84" s="1039">
        <f t="shared" ref="G84:K84" si="17">SUM(G75:G83)</f>
        <v>0</v>
      </c>
      <c r="H84" s="1039">
        <f t="shared" si="17"/>
        <v>0</v>
      </c>
      <c r="I84" s="1039">
        <f t="shared" si="17"/>
        <v>0</v>
      </c>
      <c r="J84" s="1039">
        <f t="shared" si="17"/>
        <v>0</v>
      </c>
      <c r="K84" s="1039">
        <f t="shared" si="17"/>
        <v>0</v>
      </c>
      <c r="L84" s="60">
        <f>SUM(G84:K84)</f>
        <v>0</v>
      </c>
    </row>
    <row r="85" spans="1:12" s="710" customFormat="1" ht="15">
      <c r="A85" s="244" t="s">
        <v>442</v>
      </c>
      <c r="B85" s="711"/>
      <c r="C85" s="711"/>
      <c r="D85" s="711"/>
      <c r="E85" s="711"/>
      <c r="F85" s="1041"/>
      <c r="G85" s="1041"/>
      <c r="H85" s="1041"/>
      <c r="I85" s="1041"/>
      <c r="J85" s="1041"/>
      <c r="K85" s="1041"/>
      <c r="L85" s="60">
        <f>SUM(G85:K85)</f>
        <v>0</v>
      </c>
    </row>
    <row r="86" spans="1:12" s="710" customFormat="1" ht="15">
      <c r="A86" s="244" t="s">
        <v>406</v>
      </c>
      <c r="B86" s="711"/>
      <c r="C86" s="711"/>
      <c r="D86" s="711"/>
      <c r="E86" s="711"/>
      <c r="F86" s="1041"/>
      <c r="G86" s="1041"/>
      <c r="H86" s="1041"/>
      <c r="I86" s="1041"/>
      <c r="J86" s="1041"/>
      <c r="K86" s="1041"/>
      <c r="L86" s="60">
        <f t="shared" si="16"/>
        <v>0</v>
      </c>
    </row>
    <row r="87" spans="1:12" s="710" customFormat="1" ht="15">
      <c r="A87" s="138" t="s">
        <v>443</v>
      </c>
      <c r="B87" s="711"/>
      <c r="C87" s="711"/>
      <c r="D87" s="711"/>
      <c r="E87" s="711"/>
      <c r="F87" s="1039">
        <f t="shared" ref="F87:K87" si="18">SUM(F84:F86)</f>
        <v>0</v>
      </c>
      <c r="G87" s="1039">
        <f t="shared" si="18"/>
        <v>0</v>
      </c>
      <c r="H87" s="1039">
        <f>SUM(H84:H86)</f>
        <v>0</v>
      </c>
      <c r="I87" s="1039">
        <f t="shared" si="18"/>
        <v>0</v>
      </c>
      <c r="J87" s="1039">
        <f>SUM(J84:J86)</f>
        <v>0</v>
      </c>
      <c r="K87" s="1039">
        <f t="shared" si="18"/>
        <v>0</v>
      </c>
      <c r="L87" s="60">
        <f>SUM(G87:K87)</f>
        <v>0</v>
      </c>
    </row>
    <row r="88" spans="1:12" s="710" customFormat="1" ht="12.75" customHeight="1">
      <c r="A88" s="711"/>
      <c r="B88" s="711"/>
      <c r="C88" s="711"/>
      <c r="D88" s="711"/>
      <c r="E88" s="711"/>
      <c r="F88" s="1150"/>
    </row>
    <row r="89" spans="1:12" s="1035" customFormat="1" ht="12.75" customHeight="1">
      <c r="A89" s="1038" t="s">
        <v>1056</v>
      </c>
      <c r="B89" s="711"/>
      <c r="C89" s="711"/>
      <c r="D89" s="711"/>
      <c r="E89" s="711"/>
      <c r="F89" s="711"/>
    </row>
    <row r="90" spans="1:12" s="1035" customFormat="1" ht="15">
      <c r="A90" s="260" t="s">
        <v>58</v>
      </c>
      <c r="B90" s="711"/>
      <c r="C90" s="711"/>
      <c r="D90" s="711"/>
      <c r="E90" s="711"/>
      <c r="F90" s="1041"/>
      <c r="G90" s="1041"/>
      <c r="H90" s="1041"/>
      <c r="I90" s="1041"/>
      <c r="J90" s="1041"/>
      <c r="K90" s="1041"/>
      <c r="L90" s="60">
        <f>SUM(G90:K90)</f>
        <v>0</v>
      </c>
    </row>
    <row r="91" spans="1:12" s="1035" customFormat="1" ht="15">
      <c r="A91" s="260" t="s">
        <v>59</v>
      </c>
      <c r="B91" s="711"/>
      <c r="C91" s="711"/>
      <c r="D91" s="711"/>
      <c r="E91" s="711"/>
      <c r="F91" s="1041"/>
      <c r="G91" s="1041"/>
      <c r="H91" s="1041"/>
      <c r="I91" s="1041"/>
      <c r="J91" s="1041"/>
      <c r="K91" s="1041"/>
      <c r="L91" s="60">
        <f>SUM(G91:K91)</f>
        <v>0</v>
      </c>
    </row>
    <row r="92" spans="1:12" s="1035" customFormat="1" ht="15">
      <c r="A92" s="260" t="s">
        <v>60</v>
      </c>
      <c r="B92" s="711"/>
      <c r="C92" s="711"/>
      <c r="D92" s="711"/>
      <c r="E92" s="711"/>
      <c r="F92" s="1041"/>
      <c r="G92" s="1041"/>
      <c r="H92" s="1041"/>
      <c r="I92" s="1041"/>
      <c r="J92" s="1041"/>
      <c r="K92" s="1041"/>
      <c r="L92" s="60">
        <f>SUM(G92:K92)</f>
        <v>0</v>
      </c>
    </row>
    <row r="93" spans="1:12" s="1035" customFormat="1" ht="15">
      <c r="A93" s="260" t="s">
        <v>61</v>
      </c>
      <c r="B93" s="711"/>
      <c r="C93" s="711"/>
      <c r="D93" s="711"/>
      <c r="E93" s="711"/>
      <c r="F93" s="1041"/>
      <c r="G93" s="1041"/>
      <c r="H93" s="1041"/>
      <c r="I93" s="1041"/>
      <c r="J93" s="1041"/>
      <c r="K93" s="1041"/>
      <c r="L93" s="60">
        <f t="shared" ref="L93:L98" si="19">SUM(G93:K93)</f>
        <v>0</v>
      </c>
    </row>
    <row r="94" spans="1:12" s="1035" customFormat="1" ht="15">
      <c r="A94" s="260" t="s">
        <v>62</v>
      </c>
      <c r="B94" s="711"/>
      <c r="C94" s="711"/>
      <c r="D94" s="711"/>
      <c r="E94" s="711"/>
      <c r="F94" s="1041"/>
      <c r="G94" s="1041"/>
      <c r="H94" s="1041"/>
      <c r="I94" s="1041"/>
      <c r="J94" s="1041"/>
      <c r="K94" s="1041"/>
      <c r="L94" s="60">
        <f>SUM(G94:K94)</f>
        <v>0</v>
      </c>
    </row>
    <row r="95" spans="1:12" s="1035" customFormat="1" ht="15">
      <c r="A95" s="260" t="s">
        <v>63</v>
      </c>
      <c r="B95" s="711"/>
      <c r="C95" s="711"/>
      <c r="D95" s="711"/>
      <c r="E95" s="711"/>
      <c r="F95" s="1041"/>
      <c r="G95" s="1041"/>
      <c r="H95" s="1041"/>
      <c r="I95" s="1041"/>
      <c r="J95" s="1041"/>
      <c r="K95" s="1041"/>
      <c r="L95" s="60">
        <f t="shared" si="19"/>
        <v>0</v>
      </c>
    </row>
    <row r="96" spans="1:12" s="1035" customFormat="1" ht="15">
      <c r="A96" s="260" t="s">
        <v>64</v>
      </c>
      <c r="B96" s="711"/>
      <c r="C96" s="711"/>
      <c r="D96" s="711"/>
      <c r="E96" s="711"/>
      <c r="F96" s="1041"/>
      <c r="G96" s="1041"/>
      <c r="H96" s="1041"/>
      <c r="I96" s="1041"/>
      <c r="J96" s="1041"/>
      <c r="K96" s="1041"/>
      <c r="L96" s="60">
        <f t="shared" si="19"/>
        <v>0</v>
      </c>
    </row>
    <row r="97" spans="1:16" s="1035" customFormat="1" ht="15">
      <c r="A97" s="260" t="s">
        <v>65</v>
      </c>
      <c r="B97" s="711"/>
      <c r="C97" s="711"/>
      <c r="D97" s="711"/>
      <c r="E97" s="711"/>
      <c r="F97" s="1041"/>
      <c r="G97" s="1041"/>
      <c r="H97" s="1041"/>
      <c r="I97" s="1041"/>
      <c r="J97" s="1041"/>
      <c r="K97" s="1041"/>
      <c r="L97" s="60">
        <f>SUM(G97:K97)</f>
        <v>0</v>
      </c>
    </row>
    <row r="98" spans="1:16" s="1035" customFormat="1" ht="15">
      <c r="A98" s="260" t="s">
        <v>66</v>
      </c>
      <c r="B98" s="711"/>
      <c r="C98" s="711"/>
      <c r="D98" s="711"/>
      <c r="E98" s="711"/>
      <c r="F98" s="1041"/>
      <c r="G98" s="1041"/>
      <c r="H98" s="1041"/>
      <c r="I98" s="1041"/>
      <c r="J98" s="1041"/>
      <c r="K98" s="1041"/>
      <c r="L98" s="60">
        <f t="shared" si="19"/>
        <v>0</v>
      </c>
    </row>
    <row r="99" spans="1:16" s="1035" customFormat="1" ht="15">
      <c r="A99" s="1043" t="s">
        <v>441</v>
      </c>
      <c r="B99" s="711"/>
      <c r="C99" s="711"/>
      <c r="D99" s="711"/>
      <c r="E99" s="711"/>
      <c r="F99" s="1039">
        <f>SUM(F90:F98)</f>
        <v>0</v>
      </c>
      <c r="G99" s="1039">
        <f t="shared" ref="G99:K99" si="20">SUM(G90:G98)</f>
        <v>0</v>
      </c>
      <c r="H99" s="1039">
        <f t="shared" si="20"/>
        <v>0</v>
      </c>
      <c r="I99" s="1039">
        <f>SUM(I90:I98)</f>
        <v>0</v>
      </c>
      <c r="J99" s="1039">
        <f t="shared" si="20"/>
        <v>0</v>
      </c>
      <c r="K99" s="1039">
        <f t="shared" si="20"/>
        <v>0</v>
      </c>
      <c r="L99" s="60">
        <f>SUM(G99:K99)</f>
        <v>0</v>
      </c>
    </row>
    <row r="100" spans="1:16" s="1035" customFormat="1" ht="15">
      <c r="A100" s="244" t="s">
        <v>442</v>
      </c>
      <c r="B100" s="711"/>
      <c r="C100" s="711"/>
      <c r="D100" s="711"/>
      <c r="E100" s="711"/>
      <c r="F100" s="1041"/>
      <c r="G100" s="1041"/>
      <c r="H100" s="1041"/>
      <c r="I100" s="1041"/>
      <c r="J100" s="1041"/>
      <c r="K100" s="1041"/>
      <c r="L100" s="60">
        <f>SUM(G100:K100)</f>
        <v>0</v>
      </c>
    </row>
    <row r="101" spans="1:16" s="1035" customFormat="1" ht="15">
      <c r="A101" s="244" t="s">
        <v>406</v>
      </c>
      <c r="B101" s="711"/>
      <c r="C101" s="711"/>
      <c r="D101" s="711"/>
      <c r="E101" s="711"/>
      <c r="F101" s="1041"/>
      <c r="G101" s="1041"/>
      <c r="H101" s="1041"/>
      <c r="I101" s="1041"/>
      <c r="J101" s="1041"/>
      <c r="K101" s="1041"/>
      <c r="L101" s="60">
        <f>SUM(G101:K101)</f>
        <v>0</v>
      </c>
    </row>
    <row r="102" spans="1:16" s="1035" customFormat="1" ht="15">
      <c r="A102" s="1043" t="s">
        <v>443</v>
      </c>
      <c r="B102" s="711"/>
      <c r="C102" s="711"/>
      <c r="D102" s="711"/>
      <c r="E102" s="711"/>
      <c r="F102" s="1039">
        <f>SUM(F99:F101)</f>
        <v>0</v>
      </c>
      <c r="G102" s="1039">
        <f t="shared" ref="G102:K102" si="21">SUM(G99:G101)</f>
        <v>0</v>
      </c>
      <c r="H102" s="1039">
        <f t="shared" si="21"/>
        <v>0</v>
      </c>
      <c r="I102" s="1039">
        <f t="shared" si="21"/>
        <v>0</v>
      </c>
      <c r="J102" s="1039">
        <f>SUM(J99:J101)</f>
        <v>0</v>
      </c>
      <c r="K102" s="1039">
        <f t="shared" si="21"/>
        <v>0</v>
      </c>
      <c r="L102" s="60">
        <f>SUM(G102:K102)</f>
        <v>0</v>
      </c>
    </row>
    <row r="103" spans="1:16" s="73" customFormat="1" ht="12.75" customHeight="1">
      <c r="A103" s="81"/>
      <c r="B103" s="718"/>
      <c r="C103" s="718"/>
      <c r="D103" s="718"/>
      <c r="E103" s="718"/>
      <c r="F103" s="113"/>
      <c r="G103" s="113"/>
      <c r="H103" s="113"/>
      <c r="I103" s="113"/>
      <c r="J103" s="113"/>
      <c r="K103" s="113"/>
      <c r="L103" s="112"/>
    </row>
    <row r="104" spans="1:16" s="1035" customFormat="1" ht="12.75" customHeight="1">
      <c r="A104" s="1038" t="s">
        <v>1057</v>
      </c>
      <c r="B104" s="711"/>
      <c r="C104" s="711"/>
      <c r="D104" s="711"/>
      <c r="E104" s="711"/>
      <c r="F104" s="711"/>
    </row>
    <row r="105" spans="1:16" s="1035" customFormat="1" ht="15">
      <c r="A105" s="260" t="s">
        <v>58</v>
      </c>
      <c r="B105" s="711"/>
      <c r="C105" s="711"/>
      <c r="D105" s="711"/>
      <c r="E105" s="711"/>
      <c r="F105" s="1041"/>
      <c r="G105" s="1041"/>
      <c r="H105" s="1041"/>
      <c r="I105" s="1041"/>
      <c r="J105" s="1041"/>
      <c r="K105" s="1041"/>
      <c r="L105" s="60">
        <f>SUM(G105:K105)</f>
        <v>0</v>
      </c>
    </row>
    <row r="106" spans="1:16" s="1035" customFormat="1" ht="15">
      <c r="A106" s="260" t="s">
        <v>59</v>
      </c>
      <c r="B106" s="711"/>
      <c r="C106" s="711"/>
      <c r="D106" s="711"/>
      <c r="E106" s="711"/>
      <c r="F106" s="1041"/>
      <c r="G106" s="1041"/>
      <c r="H106" s="1041"/>
      <c r="I106" s="1041"/>
      <c r="J106" s="1041"/>
      <c r="K106" s="1041"/>
      <c r="L106" s="60">
        <f>SUM(G106:K106)</f>
        <v>0</v>
      </c>
    </row>
    <row r="107" spans="1:16" s="1035" customFormat="1" ht="15">
      <c r="A107" s="260" t="s">
        <v>60</v>
      </c>
      <c r="B107" s="711"/>
      <c r="C107" s="711"/>
      <c r="D107" s="711"/>
      <c r="E107" s="711"/>
      <c r="F107" s="1041"/>
      <c r="G107" s="1041"/>
      <c r="H107" s="1041"/>
      <c r="I107" s="1041"/>
      <c r="J107" s="1041"/>
      <c r="K107" s="1041"/>
      <c r="L107" s="60">
        <f>SUM(G107:K107)</f>
        <v>0</v>
      </c>
    </row>
    <row r="108" spans="1:16" s="1035" customFormat="1" ht="15">
      <c r="A108" s="260" t="s">
        <v>61</v>
      </c>
      <c r="B108" s="711"/>
      <c r="C108" s="711"/>
      <c r="D108" s="711"/>
      <c r="E108" s="711"/>
      <c r="F108" s="1041"/>
      <c r="G108" s="1041"/>
      <c r="H108" s="1041"/>
      <c r="I108" s="1041"/>
      <c r="J108" s="1041"/>
      <c r="K108" s="1041"/>
      <c r="L108" s="60">
        <f t="shared" ref="L108:L113" si="22">SUM(G108:K108)</f>
        <v>0</v>
      </c>
    </row>
    <row r="109" spans="1:16" s="1035" customFormat="1" ht="15">
      <c r="A109" s="260" t="s">
        <v>62</v>
      </c>
      <c r="B109" s="711"/>
      <c r="C109" s="711"/>
      <c r="D109" s="711"/>
      <c r="E109" s="711"/>
      <c r="F109" s="1041"/>
      <c r="G109" s="1041"/>
      <c r="H109" s="1041"/>
      <c r="I109" s="1041"/>
      <c r="J109" s="1041"/>
      <c r="K109" s="1041"/>
      <c r="L109" s="60">
        <f t="shared" si="22"/>
        <v>0</v>
      </c>
    </row>
    <row r="110" spans="1:16" s="1035" customFormat="1" ht="15">
      <c r="A110" s="260" t="s">
        <v>63</v>
      </c>
      <c r="B110" s="711"/>
      <c r="C110" s="711"/>
      <c r="D110" s="711"/>
      <c r="E110" s="711"/>
      <c r="F110" s="1041"/>
      <c r="G110" s="1041"/>
      <c r="H110" s="1041"/>
      <c r="I110" s="1041"/>
      <c r="J110" s="1041"/>
      <c r="K110" s="1041"/>
      <c r="L110" s="60">
        <f t="shared" si="22"/>
        <v>0</v>
      </c>
    </row>
    <row r="111" spans="1:16" s="1035" customFormat="1" ht="15">
      <c r="A111" s="260" t="s">
        <v>64</v>
      </c>
      <c r="B111" s="711"/>
      <c r="C111" s="711"/>
      <c r="D111" s="711"/>
      <c r="E111" s="711"/>
      <c r="F111" s="1041"/>
      <c r="G111" s="1041"/>
      <c r="H111" s="1041"/>
      <c r="I111" s="1041"/>
      <c r="J111" s="1041"/>
      <c r="K111" s="1041"/>
      <c r="L111" s="60">
        <f>SUM(G111:K111)</f>
        <v>0</v>
      </c>
    </row>
    <row r="112" spans="1:16" s="1035" customFormat="1" ht="15">
      <c r="A112" s="260" t="s">
        <v>65</v>
      </c>
      <c r="B112" s="711"/>
      <c r="C112" s="711"/>
      <c r="D112" s="711"/>
      <c r="E112" s="711"/>
      <c r="F112" s="1041"/>
      <c r="G112" s="1041"/>
      <c r="H112" s="1041"/>
      <c r="I112" s="1041"/>
      <c r="J112" s="1041"/>
      <c r="K112" s="1041"/>
      <c r="L112" s="60">
        <f t="shared" si="22"/>
        <v>0</v>
      </c>
      <c r="P112" s="1035" t="s">
        <v>135</v>
      </c>
    </row>
    <row r="113" spans="1:12" s="1035" customFormat="1" ht="15">
      <c r="A113" s="260" t="s">
        <v>66</v>
      </c>
      <c r="B113" s="711"/>
      <c r="C113" s="711"/>
      <c r="D113" s="711"/>
      <c r="E113" s="711"/>
      <c r="F113" s="1041"/>
      <c r="G113" s="1041"/>
      <c r="H113" s="1041"/>
      <c r="I113" s="1041"/>
      <c r="J113" s="1041"/>
      <c r="K113" s="1041"/>
      <c r="L113" s="60">
        <f t="shared" si="22"/>
        <v>0</v>
      </c>
    </row>
    <row r="114" spans="1:12" s="1035" customFormat="1" ht="15">
      <c r="A114" s="1043" t="s">
        <v>441</v>
      </c>
      <c r="B114" s="711"/>
      <c r="C114" s="711"/>
      <c r="D114" s="711"/>
      <c r="E114" s="711"/>
      <c r="F114" s="1039">
        <f>SUM(F105:F113)</f>
        <v>0</v>
      </c>
      <c r="G114" s="1039">
        <f t="shared" ref="G114:K114" si="23">SUM(G105:G113)</f>
        <v>0</v>
      </c>
      <c r="H114" s="1039">
        <f t="shared" si="23"/>
        <v>0</v>
      </c>
      <c r="I114" s="1039">
        <f t="shared" si="23"/>
        <v>0</v>
      </c>
      <c r="J114" s="1039">
        <f>SUM(J105:J113)</f>
        <v>0</v>
      </c>
      <c r="K114" s="1039">
        <f t="shared" si="23"/>
        <v>0</v>
      </c>
      <c r="L114" s="60">
        <f>SUM(G114:K114)</f>
        <v>0</v>
      </c>
    </row>
    <row r="115" spans="1:12" s="1035" customFormat="1" ht="15">
      <c r="A115" s="244" t="s">
        <v>442</v>
      </c>
      <c r="B115" s="711"/>
      <c r="C115" s="711"/>
      <c r="D115" s="711"/>
      <c r="E115" s="711"/>
      <c r="F115" s="1041"/>
      <c r="G115" s="1041"/>
      <c r="H115" s="1041"/>
      <c r="I115" s="1041"/>
      <c r="J115" s="1041"/>
      <c r="K115" s="1041"/>
      <c r="L115" s="60">
        <f>SUM(G115:K115)</f>
        <v>0</v>
      </c>
    </row>
    <row r="116" spans="1:12" s="1035" customFormat="1" ht="15">
      <c r="A116" s="244" t="s">
        <v>406</v>
      </c>
      <c r="B116" s="711"/>
      <c r="C116" s="711"/>
      <c r="D116" s="711"/>
      <c r="E116" s="711"/>
      <c r="F116" s="1041"/>
      <c r="G116" s="1041"/>
      <c r="H116" s="1041"/>
      <c r="I116" s="1041"/>
      <c r="J116" s="1041"/>
      <c r="K116" s="1041"/>
      <c r="L116" s="60">
        <f>SUM(G116:K116)</f>
        <v>0</v>
      </c>
    </row>
    <row r="117" spans="1:12" s="1035" customFormat="1" ht="15">
      <c r="A117" s="1043" t="s">
        <v>443</v>
      </c>
      <c r="B117" s="711"/>
      <c r="C117" s="711"/>
      <c r="D117" s="711"/>
      <c r="E117" s="711"/>
      <c r="F117" s="1039">
        <f t="shared" ref="F117:J117" si="24">SUM(F114:F116)</f>
        <v>0</v>
      </c>
      <c r="G117" s="1039">
        <f>SUM(G114:G116)</f>
        <v>0</v>
      </c>
      <c r="H117" s="1039">
        <f t="shared" si="24"/>
        <v>0</v>
      </c>
      <c r="I117" s="1039">
        <f t="shared" si="24"/>
        <v>0</v>
      </c>
      <c r="J117" s="1039">
        <f t="shared" si="24"/>
        <v>0</v>
      </c>
      <c r="K117" s="1039">
        <f>SUM(K114:K116)</f>
        <v>0</v>
      </c>
      <c r="L117" s="60">
        <f>SUM(G117:K117)</f>
        <v>0</v>
      </c>
    </row>
    <row r="118" spans="1:12" s="1035" customFormat="1" ht="12.75" customHeight="1">
      <c r="A118" s="109"/>
      <c r="B118" s="711"/>
      <c r="C118" s="711"/>
      <c r="D118" s="711"/>
      <c r="E118" s="711"/>
      <c r="F118" s="113"/>
      <c r="G118" s="113"/>
      <c r="H118" s="113"/>
      <c r="I118" s="113"/>
      <c r="J118" s="113"/>
      <c r="K118" s="113"/>
      <c r="L118" s="112"/>
    </row>
    <row r="119" spans="1:12" s="710" customFormat="1" ht="12.75" customHeight="1">
      <c r="A119" s="1038" t="s">
        <v>1058</v>
      </c>
      <c r="B119" s="137"/>
      <c r="C119" s="711"/>
      <c r="D119" s="711"/>
      <c r="E119" s="711"/>
      <c r="F119" s="711"/>
    </row>
    <row r="120" spans="1:12" s="710" customFormat="1" ht="15">
      <c r="A120" s="712" t="s">
        <v>58</v>
      </c>
      <c r="B120" s="715"/>
      <c r="C120" s="711"/>
      <c r="D120" s="711"/>
      <c r="E120" s="711"/>
      <c r="F120" s="1039">
        <f t="shared" ref="F120:K120" si="25">F75+F15</f>
        <v>0</v>
      </c>
      <c r="G120" s="1039">
        <f t="shared" si="25"/>
        <v>0</v>
      </c>
      <c r="H120" s="1039">
        <f t="shared" si="25"/>
        <v>0</v>
      </c>
      <c r="I120" s="1039">
        <f t="shared" si="25"/>
        <v>0</v>
      </c>
      <c r="J120" s="1039">
        <f t="shared" si="25"/>
        <v>0</v>
      </c>
      <c r="K120" s="1039">
        <f t="shared" si="25"/>
        <v>0</v>
      </c>
      <c r="L120" s="60">
        <f>SUM(G120:K120)</f>
        <v>0</v>
      </c>
    </row>
    <row r="121" spans="1:12" s="710" customFormat="1" ht="15">
      <c r="A121" s="712" t="s">
        <v>59</v>
      </c>
      <c r="B121" s="715"/>
      <c r="C121" s="711"/>
      <c r="D121" s="711"/>
      <c r="E121" s="711"/>
      <c r="F121" s="1039">
        <f t="shared" ref="F121:K128" si="26">F76+F16</f>
        <v>0</v>
      </c>
      <c r="G121" s="1039">
        <f t="shared" si="26"/>
        <v>0</v>
      </c>
      <c r="H121" s="1039">
        <f t="shared" si="26"/>
        <v>0</v>
      </c>
      <c r="I121" s="1039">
        <f t="shared" si="26"/>
        <v>0</v>
      </c>
      <c r="J121" s="1039">
        <f t="shared" si="26"/>
        <v>0</v>
      </c>
      <c r="K121" s="1039">
        <f t="shared" si="26"/>
        <v>0</v>
      </c>
      <c r="L121" s="60">
        <f t="shared" ref="L121:L128" si="27">SUM(G121:K121)</f>
        <v>0</v>
      </c>
    </row>
    <row r="122" spans="1:12" s="710" customFormat="1" ht="15">
      <c r="A122" s="712" t="s">
        <v>60</v>
      </c>
      <c r="B122" s="715"/>
      <c r="C122" s="711"/>
      <c r="D122" s="711"/>
      <c r="E122" s="711"/>
      <c r="F122" s="1039">
        <f t="shared" si="26"/>
        <v>0</v>
      </c>
      <c r="G122" s="1039">
        <f t="shared" si="26"/>
        <v>0</v>
      </c>
      <c r="H122" s="1039">
        <f t="shared" si="26"/>
        <v>0</v>
      </c>
      <c r="I122" s="1039">
        <f t="shared" si="26"/>
        <v>0</v>
      </c>
      <c r="J122" s="1039">
        <f t="shared" si="26"/>
        <v>0</v>
      </c>
      <c r="K122" s="1039">
        <f t="shared" si="26"/>
        <v>0</v>
      </c>
      <c r="L122" s="60">
        <f t="shared" si="27"/>
        <v>0</v>
      </c>
    </row>
    <row r="123" spans="1:12" s="710" customFormat="1" ht="15">
      <c r="A123" s="712" t="s">
        <v>61</v>
      </c>
      <c r="B123" s="715"/>
      <c r="C123" s="711"/>
      <c r="D123" s="711"/>
      <c r="E123" s="711"/>
      <c r="F123" s="1039">
        <f t="shared" si="26"/>
        <v>0</v>
      </c>
      <c r="G123" s="1039">
        <f t="shared" si="26"/>
        <v>0</v>
      </c>
      <c r="H123" s="1039">
        <f t="shared" si="26"/>
        <v>0</v>
      </c>
      <c r="I123" s="1039">
        <f t="shared" si="26"/>
        <v>0</v>
      </c>
      <c r="J123" s="1039">
        <f t="shared" si="26"/>
        <v>0</v>
      </c>
      <c r="K123" s="1039">
        <f t="shared" si="26"/>
        <v>0</v>
      </c>
      <c r="L123" s="60">
        <f t="shared" si="27"/>
        <v>0</v>
      </c>
    </row>
    <row r="124" spans="1:12" s="710" customFormat="1" ht="15">
      <c r="A124" s="712" t="s">
        <v>62</v>
      </c>
      <c r="B124" s="715"/>
      <c r="C124" s="711"/>
      <c r="D124" s="711"/>
      <c r="E124" s="711"/>
      <c r="F124" s="1039">
        <f t="shared" si="26"/>
        <v>0</v>
      </c>
      <c r="G124" s="1039">
        <f t="shared" si="26"/>
        <v>0</v>
      </c>
      <c r="H124" s="1039">
        <f t="shared" si="26"/>
        <v>0</v>
      </c>
      <c r="I124" s="1039">
        <f t="shared" si="26"/>
        <v>0</v>
      </c>
      <c r="J124" s="1039">
        <f t="shared" si="26"/>
        <v>0</v>
      </c>
      <c r="K124" s="1039">
        <f t="shared" si="26"/>
        <v>0</v>
      </c>
      <c r="L124" s="60">
        <f>SUM(G124:K124)</f>
        <v>0</v>
      </c>
    </row>
    <row r="125" spans="1:12" s="710" customFormat="1" ht="15">
      <c r="A125" s="712" t="s">
        <v>63</v>
      </c>
      <c r="B125" s="715"/>
      <c r="C125" s="711"/>
      <c r="D125" s="711"/>
      <c r="E125" s="711"/>
      <c r="F125" s="1039">
        <f t="shared" si="26"/>
        <v>0</v>
      </c>
      <c r="G125" s="1039">
        <f t="shared" si="26"/>
        <v>0</v>
      </c>
      <c r="H125" s="1039">
        <f t="shared" si="26"/>
        <v>0</v>
      </c>
      <c r="I125" s="1039">
        <f t="shared" si="26"/>
        <v>0</v>
      </c>
      <c r="J125" s="1039">
        <f t="shared" si="26"/>
        <v>0</v>
      </c>
      <c r="K125" s="1039">
        <f t="shared" si="26"/>
        <v>0</v>
      </c>
      <c r="L125" s="60">
        <f t="shared" si="27"/>
        <v>0</v>
      </c>
    </row>
    <row r="126" spans="1:12" s="710" customFormat="1" ht="15">
      <c r="A126" s="712" t="s">
        <v>64</v>
      </c>
      <c r="B126" s="715"/>
      <c r="C126" s="711"/>
      <c r="D126" s="711"/>
      <c r="E126" s="711"/>
      <c r="F126" s="1039">
        <f t="shared" si="26"/>
        <v>0</v>
      </c>
      <c r="G126" s="1039">
        <f t="shared" si="26"/>
        <v>0</v>
      </c>
      <c r="H126" s="1039">
        <f t="shared" si="26"/>
        <v>0</v>
      </c>
      <c r="I126" s="1039">
        <f t="shared" si="26"/>
        <v>0</v>
      </c>
      <c r="J126" s="1039">
        <f t="shared" si="26"/>
        <v>0</v>
      </c>
      <c r="K126" s="1039">
        <f t="shared" si="26"/>
        <v>0</v>
      </c>
      <c r="L126" s="60">
        <f t="shared" si="27"/>
        <v>0</v>
      </c>
    </row>
    <row r="127" spans="1:12" s="710" customFormat="1" ht="15">
      <c r="A127" s="712" t="s">
        <v>65</v>
      </c>
      <c r="B127" s="715"/>
      <c r="C127" s="711"/>
      <c r="D127" s="711"/>
      <c r="E127" s="711"/>
      <c r="F127" s="1039">
        <f t="shared" si="26"/>
        <v>0</v>
      </c>
      <c r="G127" s="1039">
        <f t="shared" si="26"/>
        <v>0</v>
      </c>
      <c r="H127" s="1039">
        <f t="shared" si="26"/>
        <v>0</v>
      </c>
      <c r="I127" s="1039">
        <f t="shared" si="26"/>
        <v>0</v>
      </c>
      <c r="J127" s="1039">
        <f t="shared" si="26"/>
        <v>0</v>
      </c>
      <c r="K127" s="1039">
        <f t="shared" si="26"/>
        <v>0</v>
      </c>
      <c r="L127" s="60">
        <f>SUM(G127:K127)</f>
        <v>0</v>
      </c>
    </row>
    <row r="128" spans="1:12" s="710" customFormat="1" ht="15">
      <c r="A128" s="712" t="s">
        <v>66</v>
      </c>
      <c r="B128" s="715"/>
      <c r="C128" s="711"/>
      <c r="D128" s="711"/>
      <c r="E128" s="711"/>
      <c r="F128" s="1039">
        <f t="shared" si="26"/>
        <v>0</v>
      </c>
      <c r="G128" s="1039">
        <f t="shared" si="26"/>
        <v>0</v>
      </c>
      <c r="H128" s="1039">
        <f t="shared" si="26"/>
        <v>0</v>
      </c>
      <c r="I128" s="1039">
        <f t="shared" si="26"/>
        <v>0</v>
      </c>
      <c r="J128" s="1039">
        <f t="shared" si="26"/>
        <v>0</v>
      </c>
      <c r="K128" s="1039">
        <f t="shared" si="26"/>
        <v>0</v>
      </c>
      <c r="L128" s="60">
        <f t="shared" si="27"/>
        <v>0</v>
      </c>
    </row>
    <row r="129" spans="1:12" s="710" customFormat="1" ht="15">
      <c r="A129" s="713" t="s">
        <v>441</v>
      </c>
      <c r="B129" s="716"/>
      <c r="C129" s="711"/>
      <c r="D129" s="711"/>
      <c r="E129" s="711"/>
      <c r="F129" s="1039">
        <f t="shared" ref="F129:K129" si="28">SUM(F120:F128)</f>
        <v>0</v>
      </c>
      <c r="G129" s="1039">
        <f t="shared" si="28"/>
        <v>0</v>
      </c>
      <c r="H129" s="1039">
        <f t="shared" si="28"/>
        <v>0</v>
      </c>
      <c r="I129" s="1039">
        <f>SUM(I120:I128)</f>
        <v>0</v>
      </c>
      <c r="J129" s="1039">
        <f t="shared" si="28"/>
        <v>0</v>
      </c>
      <c r="K129" s="1039">
        <f t="shared" si="28"/>
        <v>0</v>
      </c>
      <c r="L129" s="60">
        <f>SUM(G129:K129)</f>
        <v>0</v>
      </c>
    </row>
    <row r="130" spans="1:12" s="710" customFormat="1" ht="15">
      <c r="A130" s="714" t="s">
        <v>442</v>
      </c>
      <c r="B130" s="717"/>
      <c r="C130" s="711"/>
      <c r="D130" s="711"/>
      <c r="E130" s="711"/>
      <c r="F130" s="1039">
        <f t="shared" ref="F130:K130" si="29">F85+F25</f>
        <v>0</v>
      </c>
      <c r="G130" s="1039">
        <f t="shared" si="29"/>
        <v>0</v>
      </c>
      <c r="H130" s="1039">
        <f t="shared" si="29"/>
        <v>0</v>
      </c>
      <c r="I130" s="1039">
        <f t="shared" si="29"/>
        <v>0</v>
      </c>
      <c r="J130" s="1039">
        <f>J85+J25</f>
        <v>0</v>
      </c>
      <c r="K130" s="1039">
        <f t="shared" si="29"/>
        <v>0</v>
      </c>
      <c r="L130" s="60">
        <f>SUM(G130:K130)</f>
        <v>0</v>
      </c>
    </row>
    <row r="131" spans="1:12" s="710" customFormat="1" ht="15">
      <c r="A131" s="714" t="s">
        <v>406</v>
      </c>
      <c r="B131" s="717"/>
      <c r="C131" s="711"/>
      <c r="D131" s="711"/>
      <c r="E131" s="711"/>
      <c r="F131" s="1039">
        <f t="shared" ref="F131:K131" si="30">F86+F26</f>
        <v>0</v>
      </c>
      <c r="G131" s="1039">
        <f t="shared" si="30"/>
        <v>0</v>
      </c>
      <c r="H131" s="1039">
        <f>H86+H26</f>
        <v>0</v>
      </c>
      <c r="I131" s="1039">
        <f t="shared" si="30"/>
        <v>0</v>
      </c>
      <c r="J131" s="1039">
        <f t="shared" si="30"/>
        <v>0</v>
      </c>
      <c r="K131" s="1039">
        <f t="shared" si="30"/>
        <v>0</v>
      </c>
      <c r="L131" s="60">
        <f>SUM(G131:K131)</f>
        <v>0</v>
      </c>
    </row>
    <row r="132" spans="1:12" s="710" customFormat="1" ht="15">
      <c r="A132" s="713" t="s">
        <v>443</v>
      </c>
      <c r="B132" s="716"/>
      <c r="C132" s="711"/>
      <c r="D132" s="711"/>
      <c r="E132" s="711"/>
      <c r="F132" s="1039">
        <f t="shared" ref="F132:K132" si="31">SUM(F129:F131)</f>
        <v>0</v>
      </c>
      <c r="G132" s="1039">
        <f t="shared" si="31"/>
        <v>0</v>
      </c>
      <c r="H132" s="1039">
        <f t="shared" si="31"/>
        <v>0</v>
      </c>
      <c r="I132" s="1039">
        <f>SUM(I129:I131)</f>
        <v>0</v>
      </c>
      <c r="J132" s="1039">
        <f t="shared" si="31"/>
        <v>0</v>
      </c>
      <c r="K132" s="1039">
        <f t="shared" si="31"/>
        <v>0</v>
      </c>
      <c r="L132" s="60">
        <f>SUM(G132:K132)</f>
        <v>0</v>
      </c>
    </row>
    <row r="133" spans="1:12" s="73" customFormat="1" ht="12.75" customHeight="1">
      <c r="A133" s="81"/>
      <c r="B133" s="81"/>
      <c r="C133" s="718"/>
      <c r="D133" s="718"/>
      <c r="E133" s="718"/>
      <c r="F133" s="113"/>
      <c r="G133" s="113"/>
      <c r="H133" s="113"/>
      <c r="I133" s="113"/>
      <c r="J133" s="113"/>
      <c r="K133" s="113"/>
      <c r="L133" s="112"/>
    </row>
    <row r="134" spans="1:12" s="1035" customFormat="1" ht="12.75" customHeight="1">
      <c r="A134" s="1038" t="s">
        <v>1059</v>
      </c>
      <c r="B134" s="1038"/>
      <c r="C134" s="711"/>
      <c r="D134" s="711"/>
      <c r="E134" s="711"/>
      <c r="F134" s="711"/>
    </row>
    <row r="135" spans="1:12" s="1035" customFormat="1" ht="15">
      <c r="A135" s="712" t="s">
        <v>58</v>
      </c>
      <c r="B135" s="715"/>
      <c r="C135" s="711"/>
      <c r="D135" s="711"/>
      <c r="E135" s="711"/>
      <c r="F135" s="1039">
        <f t="shared" ref="F135:K135" si="32">F90+F30</f>
        <v>0</v>
      </c>
      <c r="G135" s="1039">
        <f t="shared" si="32"/>
        <v>0</v>
      </c>
      <c r="H135" s="1039">
        <f t="shared" si="32"/>
        <v>0</v>
      </c>
      <c r="I135" s="1039">
        <f t="shared" si="32"/>
        <v>0</v>
      </c>
      <c r="J135" s="1039">
        <f t="shared" si="32"/>
        <v>0</v>
      </c>
      <c r="K135" s="1039">
        <f t="shared" si="32"/>
        <v>0</v>
      </c>
      <c r="L135" s="60">
        <f>SUM(G135:K135)</f>
        <v>0</v>
      </c>
    </row>
    <row r="136" spans="1:12" s="1035" customFormat="1" ht="15">
      <c r="A136" s="712" t="s">
        <v>59</v>
      </c>
      <c r="B136" s="715"/>
      <c r="C136" s="711"/>
      <c r="D136" s="711"/>
      <c r="E136" s="711"/>
      <c r="F136" s="1039">
        <f t="shared" ref="F136:K146" si="33">F91+F31</f>
        <v>0</v>
      </c>
      <c r="G136" s="1039">
        <f t="shared" si="33"/>
        <v>0</v>
      </c>
      <c r="H136" s="1039">
        <f t="shared" si="33"/>
        <v>0</v>
      </c>
      <c r="I136" s="1039">
        <f t="shared" si="33"/>
        <v>0</v>
      </c>
      <c r="J136" s="1039">
        <f t="shared" si="33"/>
        <v>0</v>
      </c>
      <c r="K136" s="1039">
        <f t="shared" si="33"/>
        <v>0</v>
      </c>
      <c r="L136" s="60">
        <f t="shared" ref="L136:L141" si="34">SUM(G136:K136)</f>
        <v>0</v>
      </c>
    </row>
    <row r="137" spans="1:12" s="1035" customFormat="1" ht="15">
      <c r="A137" s="712" t="s">
        <v>60</v>
      </c>
      <c r="B137" s="715"/>
      <c r="C137" s="711"/>
      <c r="D137" s="711"/>
      <c r="E137" s="711"/>
      <c r="F137" s="1039">
        <f t="shared" si="33"/>
        <v>0</v>
      </c>
      <c r="G137" s="1039">
        <f t="shared" si="33"/>
        <v>0</v>
      </c>
      <c r="H137" s="1039">
        <f t="shared" si="33"/>
        <v>0</v>
      </c>
      <c r="I137" s="1039">
        <f t="shared" si="33"/>
        <v>0</v>
      </c>
      <c r="J137" s="1039">
        <f t="shared" si="33"/>
        <v>0</v>
      </c>
      <c r="K137" s="1039">
        <f t="shared" si="33"/>
        <v>0</v>
      </c>
      <c r="L137" s="60">
        <f t="shared" si="34"/>
        <v>0</v>
      </c>
    </row>
    <row r="138" spans="1:12" s="1035" customFormat="1" ht="15">
      <c r="A138" s="712" t="s">
        <v>61</v>
      </c>
      <c r="B138" s="715"/>
      <c r="C138" s="711"/>
      <c r="D138" s="711"/>
      <c r="E138" s="711"/>
      <c r="F138" s="1039">
        <f t="shared" si="33"/>
        <v>0</v>
      </c>
      <c r="G138" s="1039">
        <f t="shared" si="33"/>
        <v>0</v>
      </c>
      <c r="H138" s="1039">
        <f t="shared" si="33"/>
        <v>0</v>
      </c>
      <c r="I138" s="1039">
        <f t="shared" si="33"/>
        <v>0</v>
      </c>
      <c r="J138" s="1039">
        <f t="shared" si="33"/>
        <v>0</v>
      </c>
      <c r="K138" s="1039">
        <f t="shared" si="33"/>
        <v>0</v>
      </c>
      <c r="L138" s="60">
        <f t="shared" si="34"/>
        <v>0</v>
      </c>
    </row>
    <row r="139" spans="1:12" s="1035" customFormat="1" ht="15">
      <c r="A139" s="712" t="s">
        <v>62</v>
      </c>
      <c r="B139" s="715"/>
      <c r="C139" s="711"/>
      <c r="D139" s="711"/>
      <c r="E139" s="711"/>
      <c r="F139" s="1039">
        <f t="shared" si="33"/>
        <v>0</v>
      </c>
      <c r="G139" s="1039">
        <f t="shared" si="33"/>
        <v>0</v>
      </c>
      <c r="H139" s="1039">
        <f t="shared" si="33"/>
        <v>0</v>
      </c>
      <c r="I139" s="1039">
        <f t="shared" si="33"/>
        <v>0</v>
      </c>
      <c r="J139" s="1039">
        <f t="shared" si="33"/>
        <v>0</v>
      </c>
      <c r="K139" s="1039">
        <f t="shared" si="33"/>
        <v>0</v>
      </c>
      <c r="L139" s="60">
        <f t="shared" si="34"/>
        <v>0</v>
      </c>
    </row>
    <row r="140" spans="1:12" s="1035" customFormat="1" ht="15">
      <c r="A140" s="712" t="s">
        <v>63</v>
      </c>
      <c r="B140" s="715"/>
      <c r="C140" s="711"/>
      <c r="D140" s="711"/>
      <c r="E140" s="711"/>
      <c r="F140" s="1039">
        <f t="shared" si="33"/>
        <v>0</v>
      </c>
      <c r="G140" s="1039">
        <f t="shared" si="33"/>
        <v>0</v>
      </c>
      <c r="H140" s="1039">
        <f t="shared" si="33"/>
        <v>0</v>
      </c>
      <c r="I140" s="1039">
        <f t="shared" si="33"/>
        <v>0</v>
      </c>
      <c r="J140" s="1039">
        <f t="shared" si="33"/>
        <v>0</v>
      </c>
      <c r="K140" s="1039">
        <f t="shared" si="33"/>
        <v>0</v>
      </c>
      <c r="L140" s="60">
        <f t="shared" si="34"/>
        <v>0</v>
      </c>
    </row>
    <row r="141" spans="1:12" s="1035" customFormat="1" ht="15">
      <c r="A141" s="712" t="s">
        <v>64</v>
      </c>
      <c r="B141" s="715"/>
      <c r="C141" s="711"/>
      <c r="D141" s="711"/>
      <c r="E141" s="711"/>
      <c r="F141" s="1039">
        <f t="shared" si="33"/>
        <v>0</v>
      </c>
      <c r="G141" s="1039">
        <f t="shared" si="33"/>
        <v>0</v>
      </c>
      <c r="H141" s="1039">
        <f t="shared" si="33"/>
        <v>0</v>
      </c>
      <c r="I141" s="1039">
        <f t="shared" si="33"/>
        <v>0</v>
      </c>
      <c r="J141" s="1039">
        <f t="shared" si="33"/>
        <v>0</v>
      </c>
      <c r="K141" s="1039">
        <f t="shared" si="33"/>
        <v>0</v>
      </c>
      <c r="L141" s="60">
        <f t="shared" si="34"/>
        <v>0</v>
      </c>
    </row>
    <row r="142" spans="1:12" s="1035" customFormat="1" ht="15">
      <c r="A142" s="712" t="s">
        <v>65</v>
      </c>
      <c r="B142" s="715"/>
      <c r="C142" s="711"/>
      <c r="D142" s="711"/>
      <c r="E142" s="711"/>
      <c r="F142" s="1039">
        <f t="shared" si="33"/>
        <v>0</v>
      </c>
      <c r="G142" s="1039">
        <f t="shared" si="33"/>
        <v>0</v>
      </c>
      <c r="H142" s="1039">
        <f t="shared" si="33"/>
        <v>0</v>
      </c>
      <c r="I142" s="1039">
        <f t="shared" si="33"/>
        <v>0</v>
      </c>
      <c r="J142" s="1039">
        <f>J97+J37</f>
        <v>0</v>
      </c>
      <c r="K142" s="1039">
        <f t="shared" si="33"/>
        <v>0</v>
      </c>
      <c r="L142" s="60">
        <f t="shared" ref="L142:L146" si="35">SUM(G142:K142)</f>
        <v>0</v>
      </c>
    </row>
    <row r="143" spans="1:12" s="1035" customFormat="1" ht="15">
      <c r="A143" s="712" t="s">
        <v>66</v>
      </c>
      <c r="B143" s="715"/>
      <c r="C143" s="711"/>
      <c r="D143" s="711"/>
      <c r="E143" s="711"/>
      <c r="F143" s="1039">
        <f t="shared" si="33"/>
        <v>0</v>
      </c>
      <c r="G143" s="1039">
        <f t="shared" si="33"/>
        <v>0</v>
      </c>
      <c r="H143" s="1039">
        <f t="shared" si="33"/>
        <v>0</v>
      </c>
      <c r="I143" s="1039">
        <f t="shared" si="33"/>
        <v>0</v>
      </c>
      <c r="J143" s="1039">
        <f t="shared" si="33"/>
        <v>0</v>
      </c>
      <c r="K143" s="1039">
        <f t="shared" si="33"/>
        <v>0</v>
      </c>
      <c r="L143" s="60">
        <f t="shared" si="35"/>
        <v>0</v>
      </c>
    </row>
    <row r="144" spans="1:12" s="1035" customFormat="1" ht="15">
      <c r="A144" s="713" t="s">
        <v>441</v>
      </c>
      <c r="B144" s="716"/>
      <c r="C144" s="711"/>
      <c r="D144" s="711"/>
      <c r="E144" s="711"/>
      <c r="F144" s="1039">
        <f t="shared" ref="F144:K144" si="36">SUM(F135:F143)</f>
        <v>0</v>
      </c>
      <c r="G144" s="1039">
        <f>SUM(G135:G143)</f>
        <v>0</v>
      </c>
      <c r="H144" s="1039">
        <f t="shared" si="36"/>
        <v>0</v>
      </c>
      <c r="I144" s="1039">
        <f t="shared" si="36"/>
        <v>0</v>
      </c>
      <c r="J144" s="1039">
        <f>SUM(J135:J143)</f>
        <v>0</v>
      </c>
      <c r="K144" s="1039">
        <f t="shared" si="36"/>
        <v>0</v>
      </c>
      <c r="L144" s="60">
        <f>SUM(G144:K144)</f>
        <v>0</v>
      </c>
    </row>
    <row r="145" spans="1:13" s="1035" customFormat="1" ht="15">
      <c r="A145" s="714" t="s">
        <v>442</v>
      </c>
      <c r="B145" s="717"/>
      <c r="C145" s="711"/>
      <c r="D145" s="711"/>
      <c r="E145" s="711"/>
      <c r="F145" s="1039">
        <f t="shared" si="33"/>
        <v>0</v>
      </c>
      <c r="G145" s="1039">
        <f t="shared" si="33"/>
        <v>0</v>
      </c>
      <c r="H145" s="1039">
        <f t="shared" si="33"/>
        <v>0</v>
      </c>
      <c r="I145" s="1039">
        <f t="shared" si="33"/>
        <v>0</v>
      </c>
      <c r="J145" s="1039">
        <f t="shared" si="33"/>
        <v>0</v>
      </c>
      <c r="K145" s="1039">
        <f t="shared" si="33"/>
        <v>0</v>
      </c>
      <c r="L145" s="60">
        <f>SUM(G145:K145)</f>
        <v>0</v>
      </c>
    </row>
    <row r="146" spans="1:13" s="1035" customFormat="1" ht="15">
      <c r="A146" s="714" t="s">
        <v>406</v>
      </c>
      <c r="B146" s="717"/>
      <c r="C146" s="711"/>
      <c r="D146" s="711"/>
      <c r="E146" s="711"/>
      <c r="F146" s="1039">
        <f t="shared" si="33"/>
        <v>0</v>
      </c>
      <c r="G146" s="1039">
        <f t="shared" si="33"/>
        <v>0</v>
      </c>
      <c r="H146" s="1039">
        <f t="shared" si="33"/>
        <v>0</v>
      </c>
      <c r="I146" s="1039">
        <f t="shared" si="33"/>
        <v>0</v>
      </c>
      <c r="J146" s="1039">
        <f t="shared" si="33"/>
        <v>0</v>
      </c>
      <c r="K146" s="1039">
        <f t="shared" si="33"/>
        <v>0</v>
      </c>
      <c r="L146" s="60">
        <f t="shared" si="35"/>
        <v>0</v>
      </c>
    </row>
    <row r="147" spans="1:13" s="1035" customFormat="1" ht="15">
      <c r="A147" s="713" t="s">
        <v>443</v>
      </c>
      <c r="B147" s="716"/>
      <c r="C147" s="711"/>
      <c r="D147" s="711"/>
      <c r="E147" s="711"/>
      <c r="F147" s="1039">
        <f t="shared" ref="F147:J147" si="37">SUM(F144:F146)</f>
        <v>0</v>
      </c>
      <c r="G147" s="1039">
        <f>SUM(G144:G146)</f>
        <v>0</v>
      </c>
      <c r="H147" s="1039">
        <f t="shared" si="37"/>
        <v>0</v>
      </c>
      <c r="I147" s="1039">
        <f t="shared" si="37"/>
        <v>0</v>
      </c>
      <c r="J147" s="1039">
        <f t="shared" si="37"/>
        <v>0</v>
      </c>
      <c r="K147" s="1039">
        <f>SUM(K144:K146)</f>
        <v>0</v>
      </c>
      <c r="L147" s="60">
        <f>SUM(G147:K147)</f>
        <v>0</v>
      </c>
    </row>
    <row r="148" spans="1:13" s="73" customFormat="1" ht="12.75" customHeight="1">
      <c r="A148" s="81"/>
      <c r="B148" s="81"/>
      <c r="C148" s="718"/>
      <c r="D148" s="718"/>
      <c r="E148" s="718"/>
      <c r="F148" s="711"/>
      <c r="G148" s="710"/>
      <c r="H148" s="710"/>
      <c r="I148" s="710"/>
      <c r="J148" s="710"/>
      <c r="K148" s="710"/>
      <c r="L148" s="710"/>
      <c r="M148" s="711"/>
    </row>
    <row r="149" spans="1:13" s="1035" customFormat="1" ht="12.75" customHeight="1">
      <c r="A149" s="1038" t="s">
        <v>1060</v>
      </c>
      <c r="B149" s="1038"/>
      <c r="C149" s="711"/>
      <c r="D149" s="711"/>
      <c r="E149" s="711"/>
      <c r="F149" s="711"/>
    </row>
    <row r="150" spans="1:13" s="1035" customFormat="1" ht="12.75" customHeight="1">
      <c r="A150" s="712" t="s">
        <v>58</v>
      </c>
      <c r="B150" s="715"/>
      <c r="C150" s="711"/>
      <c r="D150" s="711"/>
      <c r="E150" s="711"/>
      <c r="F150" s="1039">
        <f t="shared" ref="F150:K150" si="38">F105+F45</f>
        <v>0</v>
      </c>
      <c r="G150" s="1039">
        <f t="shared" si="38"/>
        <v>0</v>
      </c>
      <c r="H150" s="1039">
        <f>H105+H45</f>
        <v>0</v>
      </c>
      <c r="I150" s="1039">
        <f t="shared" si="38"/>
        <v>0</v>
      </c>
      <c r="J150" s="1039">
        <f t="shared" si="38"/>
        <v>0</v>
      </c>
      <c r="K150" s="1039">
        <f t="shared" si="38"/>
        <v>0</v>
      </c>
      <c r="L150" s="60">
        <f>SUM(G150:K150)</f>
        <v>0</v>
      </c>
    </row>
    <row r="151" spans="1:13" s="1035" customFormat="1" ht="12.75" customHeight="1">
      <c r="A151" s="712" t="s">
        <v>59</v>
      </c>
      <c r="B151" s="715"/>
      <c r="C151" s="711"/>
      <c r="D151" s="711"/>
      <c r="E151" s="711"/>
      <c r="F151" s="1039">
        <f t="shared" ref="F151:K158" si="39">F106+F46</f>
        <v>0</v>
      </c>
      <c r="G151" s="1039">
        <f t="shared" si="39"/>
        <v>0</v>
      </c>
      <c r="H151" s="1039">
        <f t="shared" si="39"/>
        <v>0</v>
      </c>
      <c r="I151" s="1039">
        <f t="shared" si="39"/>
        <v>0</v>
      </c>
      <c r="J151" s="1039">
        <f t="shared" si="39"/>
        <v>0</v>
      </c>
      <c r="K151" s="1039">
        <f t="shared" si="39"/>
        <v>0</v>
      </c>
      <c r="L151" s="60">
        <f t="shared" ref="L151:L156" si="40">SUM(G151:K151)</f>
        <v>0</v>
      </c>
    </row>
    <row r="152" spans="1:13" s="1035" customFormat="1" ht="12.75" customHeight="1">
      <c r="A152" s="712" t="s">
        <v>60</v>
      </c>
      <c r="B152" s="715"/>
      <c r="C152" s="711"/>
      <c r="D152" s="711"/>
      <c r="E152" s="711"/>
      <c r="F152" s="1039">
        <f t="shared" si="39"/>
        <v>0</v>
      </c>
      <c r="G152" s="1039">
        <f t="shared" si="39"/>
        <v>0</v>
      </c>
      <c r="H152" s="1039">
        <f t="shared" si="39"/>
        <v>0</v>
      </c>
      <c r="I152" s="1039">
        <f t="shared" si="39"/>
        <v>0</v>
      </c>
      <c r="J152" s="1039">
        <f t="shared" si="39"/>
        <v>0</v>
      </c>
      <c r="K152" s="1039">
        <f t="shared" si="39"/>
        <v>0</v>
      </c>
      <c r="L152" s="60">
        <f t="shared" si="40"/>
        <v>0</v>
      </c>
    </row>
    <row r="153" spans="1:13" s="1035" customFormat="1" ht="12.75" customHeight="1">
      <c r="A153" s="712" t="s">
        <v>61</v>
      </c>
      <c r="B153" s="715"/>
      <c r="C153" s="711"/>
      <c r="D153" s="711"/>
      <c r="E153" s="711"/>
      <c r="F153" s="1039">
        <f t="shared" si="39"/>
        <v>0</v>
      </c>
      <c r="G153" s="1039">
        <f t="shared" si="39"/>
        <v>0</v>
      </c>
      <c r="H153" s="1039">
        <f t="shared" si="39"/>
        <v>0</v>
      </c>
      <c r="I153" s="1039">
        <f t="shared" si="39"/>
        <v>0</v>
      </c>
      <c r="J153" s="1039">
        <f t="shared" si="39"/>
        <v>0</v>
      </c>
      <c r="K153" s="1039">
        <f t="shared" si="39"/>
        <v>0</v>
      </c>
      <c r="L153" s="60">
        <f t="shared" si="40"/>
        <v>0</v>
      </c>
    </row>
    <row r="154" spans="1:13" s="1035" customFormat="1" ht="12.75" customHeight="1">
      <c r="A154" s="712" t="s">
        <v>62</v>
      </c>
      <c r="B154" s="715"/>
      <c r="C154" s="711"/>
      <c r="D154" s="711"/>
      <c r="E154" s="711"/>
      <c r="F154" s="1039">
        <f t="shared" si="39"/>
        <v>0</v>
      </c>
      <c r="G154" s="1039">
        <f t="shared" si="39"/>
        <v>0</v>
      </c>
      <c r="H154" s="1039">
        <f t="shared" si="39"/>
        <v>0</v>
      </c>
      <c r="I154" s="1039">
        <f t="shared" si="39"/>
        <v>0</v>
      </c>
      <c r="J154" s="1039">
        <f t="shared" si="39"/>
        <v>0</v>
      </c>
      <c r="K154" s="1039">
        <f t="shared" si="39"/>
        <v>0</v>
      </c>
      <c r="L154" s="60">
        <f t="shared" si="40"/>
        <v>0</v>
      </c>
    </row>
    <row r="155" spans="1:13" s="1035" customFormat="1" ht="12.75" customHeight="1">
      <c r="A155" s="712" t="s">
        <v>63</v>
      </c>
      <c r="B155" s="715"/>
      <c r="C155" s="711"/>
      <c r="D155" s="711"/>
      <c r="E155" s="711"/>
      <c r="F155" s="1039">
        <f t="shared" si="39"/>
        <v>0</v>
      </c>
      <c r="G155" s="1039">
        <f t="shared" si="39"/>
        <v>0</v>
      </c>
      <c r="H155" s="1039">
        <f t="shared" si="39"/>
        <v>0</v>
      </c>
      <c r="I155" s="1039">
        <f t="shared" si="39"/>
        <v>0</v>
      </c>
      <c r="J155" s="1039">
        <f t="shared" si="39"/>
        <v>0</v>
      </c>
      <c r="K155" s="1039">
        <f t="shared" si="39"/>
        <v>0</v>
      </c>
      <c r="L155" s="60">
        <f t="shared" si="40"/>
        <v>0</v>
      </c>
    </row>
    <row r="156" spans="1:13" s="1035" customFormat="1" ht="12.75" customHeight="1">
      <c r="A156" s="712" t="s">
        <v>64</v>
      </c>
      <c r="B156" s="715"/>
      <c r="C156" s="711"/>
      <c r="D156" s="711"/>
      <c r="E156" s="711"/>
      <c r="F156" s="1039">
        <f t="shared" si="39"/>
        <v>0</v>
      </c>
      <c r="G156" s="1039">
        <f t="shared" si="39"/>
        <v>0</v>
      </c>
      <c r="H156" s="1039">
        <f t="shared" si="39"/>
        <v>0</v>
      </c>
      <c r="I156" s="1039">
        <f>I111+I51</f>
        <v>0</v>
      </c>
      <c r="J156" s="1039">
        <f t="shared" si="39"/>
        <v>0</v>
      </c>
      <c r="K156" s="1039">
        <f t="shared" si="39"/>
        <v>0</v>
      </c>
      <c r="L156" s="60">
        <f t="shared" si="40"/>
        <v>0</v>
      </c>
    </row>
    <row r="157" spans="1:13" s="1035" customFormat="1" ht="12.75" customHeight="1">
      <c r="A157" s="712" t="s">
        <v>65</v>
      </c>
      <c r="B157" s="715"/>
      <c r="C157" s="711"/>
      <c r="D157" s="711"/>
      <c r="E157" s="711"/>
      <c r="F157" s="1039">
        <f t="shared" si="39"/>
        <v>0</v>
      </c>
      <c r="G157" s="1039">
        <f t="shared" si="39"/>
        <v>0</v>
      </c>
      <c r="H157" s="1039">
        <f t="shared" si="39"/>
        <v>0</v>
      </c>
      <c r="I157" s="1039">
        <f t="shared" si="39"/>
        <v>0</v>
      </c>
      <c r="J157" s="1039">
        <f t="shared" si="39"/>
        <v>0</v>
      </c>
      <c r="K157" s="1039">
        <f t="shared" si="39"/>
        <v>0</v>
      </c>
      <c r="L157" s="60">
        <f t="shared" ref="L157:L161" si="41">SUM(G157:K157)</f>
        <v>0</v>
      </c>
    </row>
    <row r="158" spans="1:13" s="1035" customFormat="1" ht="15">
      <c r="A158" s="712" t="s">
        <v>66</v>
      </c>
      <c r="B158" s="715"/>
      <c r="C158" s="711"/>
      <c r="D158" s="711"/>
      <c r="E158" s="711"/>
      <c r="F158" s="1039">
        <f t="shared" si="39"/>
        <v>0</v>
      </c>
      <c r="G158" s="1039">
        <f t="shared" si="39"/>
        <v>0</v>
      </c>
      <c r="H158" s="1039">
        <f t="shared" si="39"/>
        <v>0</v>
      </c>
      <c r="I158" s="1039">
        <f t="shared" si="39"/>
        <v>0</v>
      </c>
      <c r="J158" s="1039">
        <f t="shared" si="39"/>
        <v>0</v>
      </c>
      <c r="K158" s="1039">
        <f t="shared" si="39"/>
        <v>0</v>
      </c>
      <c r="L158" s="60">
        <f t="shared" si="41"/>
        <v>0</v>
      </c>
    </row>
    <row r="159" spans="1:13" s="1035" customFormat="1" ht="15">
      <c r="A159" s="713" t="s">
        <v>441</v>
      </c>
      <c r="B159" s="716"/>
      <c r="C159" s="711"/>
      <c r="D159" s="711"/>
      <c r="E159" s="711"/>
      <c r="F159" s="1039">
        <f t="shared" ref="F159:K159" si="42">SUM(F150:F158)</f>
        <v>0</v>
      </c>
      <c r="G159" s="1039">
        <f t="shared" si="42"/>
        <v>0</v>
      </c>
      <c r="H159" s="1039">
        <f t="shared" si="42"/>
        <v>0</v>
      </c>
      <c r="I159" s="1039">
        <f t="shared" si="42"/>
        <v>0</v>
      </c>
      <c r="J159" s="1039">
        <f>SUM(J150:J158)</f>
        <v>0</v>
      </c>
      <c r="K159" s="1039">
        <f t="shared" si="42"/>
        <v>0</v>
      </c>
      <c r="L159" s="60">
        <f>SUM(G159:K159)</f>
        <v>0</v>
      </c>
    </row>
    <row r="160" spans="1:13" s="1035" customFormat="1" ht="15">
      <c r="A160" s="714" t="s">
        <v>442</v>
      </c>
      <c r="B160" s="717"/>
      <c r="C160" s="711"/>
      <c r="D160" s="711"/>
      <c r="E160" s="711"/>
      <c r="F160" s="1039">
        <f t="shared" ref="F160:K160" si="43">F115+F55</f>
        <v>0</v>
      </c>
      <c r="G160" s="1039">
        <f t="shared" si="43"/>
        <v>0</v>
      </c>
      <c r="H160" s="1039">
        <f t="shared" si="43"/>
        <v>0</v>
      </c>
      <c r="I160" s="1039">
        <f t="shared" si="43"/>
        <v>0</v>
      </c>
      <c r="J160" s="1039">
        <f t="shared" si="43"/>
        <v>0</v>
      </c>
      <c r="K160" s="1039">
        <f t="shared" si="43"/>
        <v>0</v>
      </c>
      <c r="L160" s="60">
        <f t="shared" si="41"/>
        <v>0</v>
      </c>
    </row>
    <row r="161" spans="1:12" s="1035" customFormat="1" ht="15">
      <c r="A161" s="714" t="s">
        <v>406</v>
      </c>
      <c r="B161" s="717"/>
      <c r="C161" s="711"/>
      <c r="D161" s="711"/>
      <c r="E161" s="711"/>
      <c r="F161" s="1039">
        <f t="shared" ref="F161:K161" si="44">F116+F56</f>
        <v>0</v>
      </c>
      <c r="G161" s="1039">
        <f t="shared" si="44"/>
        <v>0</v>
      </c>
      <c r="H161" s="1039">
        <f t="shared" si="44"/>
        <v>0</v>
      </c>
      <c r="I161" s="1039">
        <f t="shared" si="44"/>
        <v>0</v>
      </c>
      <c r="J161" s="1039">
        <f t="shared" si="44"/>
        <v>0</v>
      </c>
      <c r="K161" s="1039">
        <f t="shared" si="44"/>
        <v>0</v>
      </c>
      <c r="L161" s="60">
        <f t="shared" si="41"/>
        <v>0</v>
      </c>
    </row>
    <row r="162" spans="1:12" s="1035" customFormat="1" ht="12.75" customHeight="1">
      <c r="A162" s="713" t="s">
        <v>443</v>
      </c>
      <c r="B162" s="716"/>
      <c r="C162" s="711"/>
      <c r="D162" s="711"/>
      <c r="E162" s="711"/>
      <c r="F162" s="1039">
        <f>SUM(F159:F161)</f>
        <v>0</v>
      </c>
      <c r="G162" s="1039">
        <f t="shared" ref="G162:K162" si="45">SUM(G159:G161)</f>
        <v>0</v>
      </c>
      <c r="H162" s="1039">
        <f t="shared" si="45"/>
        <v>0</v>
      </c>
      <c r="I162" s="1039">
        <f t="shared" si="45"/>
        <v>0</v>
      </c>
      <c r="J162" s="1039">
        <f t="shared" si="45"/>
        <v>0</v>
      </c>
      <c r="K162" s="1039">
        <f t="shared" si="45"/>
        <v>0</v>
      </c>
      <c r="L162" s="60">
        <f>SUM(G162:K162)</f>
        <v>0</v>
      </c>
    </row>
    <row r="163" spans="1:12" s="73" customFormat="1" ht="12.75" customHeight="1">
      <c r="A163" s="81"/>
      <c r="B163" s="81"/>
      <c r="C163" s="718"/>
      <c r="D163" s="718"/>
      <c r="E163" s="718"/>
      <c r="F163" s="711"/>
      <c r="G163" s="1035"/>
      <c r="H163" s="1035"/>
      <c r="I163" s="1035"/>
      <c r="J163" s="1035"/>
      <c r="K163" s="1035"/>
      <c r="L163" s="1035"/>
    </row>
    <row r="164" spans="1:12" s="1035" customFormat="1" ht="12.75" customHeight="1">
      <c r="A164" s="1038" t="s">
        <v>1062</v>
      </c>
      <c r="B164" s="1038"/>
      <c r="C164" s="711"/>
      <c r="D164" s="711"/>
      <c r="E164" s="711"/>
      <c r="F164" s="711"/>
    </row>
    <row r="165" spans="1:12" s="1035" customFormat="1" ht="12.75" customHeight="1">
      <c r="A165" s="712" t="s">
        <v>58</v>
      </c>
      <c r="B165" s="715"/>
      <c r="C165" s="711"/>
      <c r="D165" s="711"/>
      <c r="E165" s="711"/>
      <c r="F165" s="1039">
        <f t="shared" ref="F165:K173" si="46">F120+F135+F150</f>
        <v>0</v>
      </c>
      <c r="G165" s="1039">
        <f t="shared" si="46"/>
        <v>0</v>
      </c>
      <c r="H165" s="1039">
        <f t="shared" si="46"/>
        <v>0</v>
      </c>
      <c r="I165" s="1039">
        <f t="shared" si="46"/>
        <v>0</v>
      </c>
      <c r="J165" s="1039">
        <f t="shared" si="46"/>
        <v>0</v>
      </c>
      <c r="K165" s="1039">
        <f t="shared" si="46"/>
        <v>0</v>
      </c>
      <c r="L165" s="60">
        <f>SUM(G165:K165)</f>
        <v>0</v>
      </c>
    </row>
    <row r="166" spans="1:12" s="1035" customFormat="1" ht="12.75" customHeight="1">
      <c r="A166" s="712" t="s">
        <v>59</v>
      </c>
      <c r="B166" s="715"/>
      <c r="C166" s="711"/>
      <c r="D166" s="711"/>
      <c r="E166" s="711"/>
      <c r="F166" s="1039">
        <f t="shared" si="46"/>
        <v>0</v>
      </c>
      <c r="G166" s="1039">
        <f t="shared" si="46"/>
        <v>0</v>
      </c>
      <c r="H166" s="1039">
        <f t="shared" si="46"/>
        <v>0</v>
      </c>
      <c r="I166" s="1039">
        <f t="shared" si="46"/>
        <v>0</v>
      </c>
      <c r="J166" s="1039">
        <f t="shared" si="46"/>
        <v>0</v>
      </c>
      <c r="K166" s="1039">
        <f t="shared" si="46"/>
        <v>0</v>
      </c>
      <c r="L166" s="60">
        <f t="shared" ref="L166:L171" si="47">SUM(G166:K166)</f>
        <v>0</v>
      </c>
    </row>
    <row r="167" spans="1:12" s="1035" customFormat="1" ht="12.75" customHeight="1">
      <c r="A167" s="712" t="s">
        <v>60</v>
      </c>
      <c r="B167" s="715"/>
      <c r="C167" s="711"/>
      <c r="D167" s="711"/>
      <c r="E167" s="711"/>
      <c r="F167" s="1039">
        <f t="shared" si="46"/>
        <v>0</v>
      </c>
      <c r="G167" s="1039">
        <f t="shared" si="46"/>
        <v>0</v>
      </c>
      <c r="H167" s="1039">
        <f t="shared" si="46"/>
        <v>0</v>
      </c>
      <c r="I167" s="1039">
        <f t="shared" si="46"/>
        <v>0</v>
      </c>
      <c r="J167" s="1039">
        <f t="shared" si="46"/>
        <v>0</v>
      </c>
      <c r="K167" s="1039">
        <f t="shared" si="46"/>
        <v>0</v>
      </c>
      <c r="L167" s="60">
        <f t="shared" si="47"/>
        <v>0</v>
      </c>
    </row>
    <row r="168" spans="1:12" s="1035" customFormat="1" ht="12.75" customHeight="1">
      <c r="A168" s="712" t="s">
        <v>61</v>
      </c>
      <c r="B168" s="715"/>
      <c r="C168" s="711"/>
      <c r="D168" s="711"/>
      <c r="E168" s="711"/>
      <c r="F168" s="1039">
        <f t="shared" si="46"/>
        <v>0</v>
      </c>
      <c r="G168" s="1039">
        <f t="shared" si="46"/>
        <v>0</v>
      </c>
      <c r="H168" s="1039">
        <f t="shared" si="46"/>
        <v>0</v>
      </c>
      <c r="I168" s="1039">
        <f t="shared" si="46"/>
        <v>0</v>
      </c>
      <c r="J168" s="1039">
        <f t="shared" si="46"/>
        <v>0</v>
      </c>
      <c r="K168" s="1039">
        <f t="shared" si="46"/>
        <v>0</v>
      </c>
      <c r="L168" s="60">
        <f t="shared" si="47"/>
        <v>0</v>
      </c>
    </row>
    <row r="169" spans="1:12" s="1035" customFormat="1" ht="12.75" customHeight="1">
      <c r="A169" s="712" t="s">
        <v>62</v>
      </c>
      <c r="B169" s="715"/>
      <c r="C169" s="711"/>
      <c r="D169" s="711"/>
      <c r="E169" s="711"/>
      <c r="F169" s="1039">
        <f t="shared" si="46"/>
        <v>0</v>
      </c>
      <c r="G169" s="1039">
        <f>G124+G139+G154</f>
        <v>0</v>
      </c>
      <c r="H169" s="1039">
        <f t="shared" si="46"/>
        <v>0</v>
      </c>
      <c r="I169" s="1039">
        <f t="shared" si="46"/>
        <v>0</v>
      </c>
      <c r="J169" s="1039">
        <f t="shared" si="46"/>
        <v>0</v>
      </c>
      <c r="K169" s="1039">
        <f t="shared" si="46"/>
        <v>0</v>
      </c>
      <c r="L169" s="60">
        <f t="shared" si="47"/>
        <v>0</v>
      </c>
    </row>
    <row r="170" spans="1:12" s="1035" customFormat="1" ht="12.75" customHeight="1">
      <c r="A170" s="712" t="s">
        <v>63</v>
      </c>
      <c r="B170" s="715"/>
      <c r="C170" s="711"/>
      <c r="D170" s="711"/>
      <c r="E170" s="711"/>
      <c r="F170" s="1039">
        <f t="shared" si="46"/>
        <v>0</v>
      </c>
      <c r="G170" s="1039">
        <f t="shared" si="46"/>
        <v>0</v>
      </c>
      <c r="H170" s="1039">
        <f t="shared" si="46"/>
        <v>0</v>
      </c>
      <c r="I170" s="1039">
        <f t="shared" si="46"/>
        <v>0</v>
      </c>
      <c r="J170" s="1039">
        <f t="shared" si="46"/>
        <v>0</v>
      </c>
      <c r="K170" s="1039">
        <f t="shared" si="46"/>
        <v>0</v>
      </c>
      <c r="L170" s="60">
        <f t="shared" si="47"/>
        <v>0</v>
      </c>
    </row>
    <row r="171" spans="1:12" s="1035" customFormat="1" ht="12.75" customHeight="1">
      <c r="A171" s="712" t="s">
        <v>64</v>
      </c>
      <c r="B171" s="715"/>
      <c r="C171" s="711"/>
      <c r="D171" s="711"/>
      <c r="E171" s="711"/>
      <c r="F171" s="1039">
        <f t="shared" si="46"/>
        <v>0</v>
      </c>
      <c r="G171" s="1039">
        <f t="shared" si="46"/>
        <v>0</v>
      </c>
      <c r="H171" s="1039">
        <f t="shared" si="46"/>
        <v>0</v>
      </c>
      <c r="I171" s="1039">
        <f t="shared" si="46"/>
        <v>0</v>
      </c>
      <c r="J171" s="1039">
        <f t="shared" si="46"/>
        <v>0</v>
      </c>
      <c r="K171" s="1039">
        <f t="shared" si="46"/>
        <v>0</v>
      </c>
      <c r="L171" s="60">
        <f t="shared" si="47"/>
        <v>0</v>
      </c>
    </row>
    <row r="172" spans="1:12" s="1035" customFormat="1" ht="12.75" customHeight="1">
      <c r="A172" s="712" t="s">
        <v>65</v>
      </c>
      <c r="B172" s="715"/>
      <c r="C172" s="711"/>
      <c r="D172" s="711"/>
      <c r="E172" s="711"/>
      <c r="F172" s="1039">
        <f t="shared" si="46"/>
        <v>0</v>
      </c>
      <c r="G172" s="1039">
        <f t="shared" si="46"/>
        <v>0</v>
      </c>
      <c r="H172" s="1039">
        <f t="shared" si="46"/>
        <v>0</v>
      </c>
      <c r="I172" s="1039">
        <f t="shared" si="46"/>
        <v>0</v>
      </c>
      <c r="J172" s="1039">
        <f t="shared" si="46"/>
        <v>0</v>
      </c>
      <c r="K172" s="1039">
        <f t="shared" si="46"/>
        <v>0</v>
      </c>
      <c r="L172" s="60">
        <f t="shared" ref="L172:L176" si="48">SUM(G172:K172)</f>
        <v>0</v>
      </c>
    </row>
    <row r="173" spans="1:12" s="1035" customFormat="1" ht="12.75" customHeight="1">
      <c r="A173" s="712" t="s">
        <v>66</v>
      </c>
      <c r="B173" s="715"/>
      <c r="C173" s="711"/>
      <c r="D173" s="711"/>
      <c r="E173" s="711"/>
      <c r="F173" s="1039">
        <f t="shared" si="46"/>
        <v>0</v>
      </c>
      <c r="G173" s="1039">
        <f t="shared" si="46"/>
        <v>0</v>
      </c>
      <c r="H173" s="1039">
        <f t="shared" si="46"/>
        <v>0</v>
      </c>
      <c r="I173" s="1039">
        <f t="shared" si="46"/>
        <v>0</v>
      </c>
      <c r="J173" s="1039">
        <f t="shared" si="46"/>
        <v>0</v>
      </c>
      <c r="K173" s="1039">
        <f t="shared" si="46"/>
        <v>0</v>
      </c>
      <c r="L173" s="60">
        <f t="shared" si="48"/>
        <v>0</v>
      </c>
    </row>
    <row r="174" spans="1:12" s="1035" customFormat="1" ht="15">
      <c r="A174" s="713" t="s">
        <v>441</v>
      </c>
      <c r="B174" s="716"/>
      <c r="C174" s="711"/>
      <c r="D174" s="711"/>
      <c r="E174" s="711"/>
      <c r="F174" s="1039">
        <f t="shared" ref="F174:K174" si="49">SUM(F165:F173)</f>
        <v>0</v>
      </c>
      <c r="G174" s="1039">
        <f t="shared" si="49"/>
        <v>0</v>
      </c>
      <c r="H174" s="1039">
        <f t="shared" si="49"/>
        <v>0</v>
      </c>
      <c r="I174" s="1039">
        <f>SUM(I165:I173)</f>
        <v>0</v>
      </c>
      <c r="J174" s="1039">
        <f t="shared" si="49"/>
        <v>0</v>
      </c>
      <c r="K174" s="1039">
        <f t="shared" si="49"/>
        <v>0</v>
      </c>
      <c r="L174" s="60">
        <f>SUM(G174:K174)</f>
        <v>0</v>
      </c>
    </row>
    <row r="175" spans="1:12" s="1035" customFormat="1" ht="15">
      <c r="A175" s="714" t="s">
        <v>442</v>
      </c>
      <c r="B175" s="717"/>
      <c r="C175" s="711"/>
      <c r="D175" s="711"/>
      <c r="E175" s="711"/>
      <c r="F175" s="1039">
        <f t="shared" ref="F175:K176" si="50">F130+F145+F160</f>
        <v>0</v>
      </c>
      <c r="G175" s="1039">
        <f t="shared" si="50"/>
        <v>0</v>
      </c>
      <c r="H175" s="1039">
        <f t="shared" si="50"/>
        <v>0</v>
      </c>
      <c r="I175" s="1039">
        <f t="shared" si="50"/>
        <v>0</v>
      </c>
      <c r="J175" s="1039">
        <f t="shared" si="50"/>
        <v>0</v>
      </c>
      <c r="K175" s="1039">
        <f t="shared" si="50"/>
        <v>0</v>
      </c>
      <c r="L175" s="60">
        <f t="shared" si="48"/>
        <v>0</v>
      </c>
    </row>
    <row r="176" spans="1:12" s="1035" customFormat="1" ht="15">
      <c r="A176" s="714" t="s">
        <v>406</v>
      </c>
      <c r="B176" s="717"/>
      <c r="C176" s="711"/>
      <c r="D176" s="711"/>
      <c r="E176" s="711"/>
      <c r="F176" s="1039">
        <f t="shared" si="50"/>
        <v>0</v>
      </c>
      <c r="G176" s="1039">
        <f t="shared" si="50"/>
        <v>0</v>
      </c>
      <c r="H176" s="1039">
        <f t="shared" si="50"/>
        <v>0</v>
      </c>
      <c r="I176" s="1039">
        <f t="shared" si="50"/>
        <v>0</v>
      </c>
      <c r="J176" s="1039">
        <f t="shared" si="50"/>
        <v>0</v>
      </c>
      <c r="K176" s="1039">
        <f t="shared" si="50"/>
        <v>0</v>
      </c>
      <c r="L176" s="60">
        <f t="shared" si="48"/>
        <v>0</v>
      </c>
    </row>
    <row r="177" spans="1:12" s="1035" customFormat="1" ht="15">
      <c r="A177" s="713" t="s">
        <v>443</v>
      </c>
      <c r="B177" s="716"/>
      <c r="C177" s="711"/>
      <c r="D177" s="711"/>
      <c r="E177" s="711"/>
      <c r="F177" s="1039">
        <f t="shared" ref="F177:K177" si="51">SUM(F174:F176)</f>
        <v>0</v>
      </c>
      <c r="G177" s="1039">
        <f>SUM(G174:G176)</f>
        <v>0</v>
      </c>
      <c r="H177" s="1039">
        <f t="shared" si="51"/>
        <v>0</v>
      </c>
      <c r="I177" s="1039">
        <f t="shared" si="51"/>
        <v>0</v>
      </c>
      <c r="J177" s="1039">
        <f t="shared" si="51"/>
        <v>0</v>
      </c>
      <c r="K177" s="1039">
        <f t="shared" si="51"/>
        <v>0</v>
      </c>
      <c r="L177" s="60">
        <f>SUM(G177:K177)</f>
        <v>0</v>
      </c>
    </row>
    <row r="178" spans="1:12" s="73" customFormat="1" ht="12.75" customHeight="1">
      <c r="A178" s="1206"/>
      <c r="B178" s="81"/>
      <c r="C178" s="718"/>
      <c r="D178" s="718"/>
      <c r="E178" s="718"/>
      <c r="F178" s="711"/>
      <c r="G178" s="1035"/>
      <c r="H178" s="1035"/>
      <c r="I178" s="1035"/>
      <c r="J178" s="1035"/>
      <c r="K178" s="1035"/>
      <c r="L178" s="1035"/>
    </row>
    <row r="179" spans="1:12" ht="12.75" customHeight="1">
      <c r="A179" s="32" t="s">
        <v>1246</v>
      </c>
      <c r="F179" s="1040" t="str">
        <f>IF(ABS(F12-F69)&lt;0.1,"OK","ERROR")</f>
        <v>OK</v>
      </c>
      <c r="G179" s="1040" t="str">
        <f>IF(ABS(G12-G69)&lt;0.1,"OK","ERROR")</f>
        <v>OK</v>
      </c>
      <c r="H179" s="1040" t="str">
        <f>IF(ABS(H12-H69)&lt;0.1,"OK","ERROR")</f>
        <v>OK</v>
      </c>
      <c r="I179" s="1040" t="str">
        <f t="shared" ref="I179:K179" si="52">IF(ABS(I12-I69)&lt;0.1,"OK","ERROR")</f>
        <v>OK</v>
      </c>
      <c r="J179" s="1040" t="str">
        <f t="shared" si="52"/>
        <v>OK</v>
      </c>
      <c r="K179" s="1040" t="str">
        <f t="shared" si="52"/>
        <v>OK</v>
      </c>
      <c r="L179" s="53"/>
    </row>
    <row r="180" spans="1:12" ht="12.75" customHeight="1"/>
    <row r="181" spans="1:12" s="1035" customFormat="1" ht="12.75" customHeight="1">
      <c r="A181" s="1038" t="s">
        <v>1072</v>
      </c>
    </row>
    <row r="182" spans="1:12" s="1035" customFormat="1" ht="12.75" customHeight="1">
      <c r="A182" s="1037" t="s">
        <v>1073</v>
      </c>
      <c r="F182" s="14"/>
      <c r="G182" s="14"/>
      <c r="H182" s="14"/>
      <c r="I182" s="14"/>
      <c r="J182" s="14"/>
      <c r="K182" s="14"/>
      <c r="L182" s="59">
        <f>SUM(G182:K182)</f>
        <v>0</v>
      </c>
    </row>
    <row r="183" spans="1:12" s="1035" customFormat="1" ht="12.75" customHeight="1">
      <c r="A183" s="1037" t="s">
        <v>1061</v>
      </c>
      <c r="F183" s="14"/>
      <c r="G183" s="14"/>
      <c r="H183" s="14"/>
      <c r="I183" s="14"/>
      <c r="J183" s="14"/>
      <c r="K183" s="14"/>
      <c r="L183" s="59">
        <f>SUM(G183:K183)</f>
        <v>0</v>
      </c>
    </row>
    <row r="184" spans="1:12" ht="12.75" customHeight="1">
      <c r="A184" s="135" t="s">
        <v>248</v>
      </c>
      <c r="F184" s="14"/>
      <c r="G184" s="14"/>
      <c r="H184" s="14"/>
      <c r="I184" s="14"/>
      <c r="J184" s="14"/>
      <c r="K184" s="14"/>
      <c r="L184" s="59">
        <f>SUM(G184:K184)</f>
        <v>0</v>
      </c>
    </row>
    <row r="185" spans="1:12" ht="12.75" customHeight="1">
      <c r="A185" s="692" t="s">
        <v>1175</v>
      </c>
      <c r="F185" s="1510">
        <f>F183-F184</f>
        <v>0</v>
      </c>
      <c r="G185" s="1510">
        <f t="shared" ref="G185:J185" si="53">G183-G184</f>
        <v>0</v>
      </c>
      <c r="H185" s="1510">
        <f>H183-H184</f>
        <v>0</v>
      </c>
      <c r="I185" s="1510">
        <f t="shared" si="53"/>
        <v>0</v>
      </c>
      <c r="J185" s="1510">
        <f t="shared" si="53"/>
        <v>0</v>
      </c>
      <c r="K185" s="1510">
        <f>K183-K184</f>
        <v>0</v>
      </c>
      <c r="L185" s="59">
        <f>SUM(G185:K185)</f>
        <v>0</v>
      </c>
    </row>
    <row r="192" spans="1:12">
      <c r="G192" s="1035" t="s">
        <v>135</v>
      </c>
    </row>
    <row r="193" spans="7:12">
      <c r="L193" s="1035" t="s">
        <v>135</v>
      </c>
    </row>
    <row r="194" spans="7:12">
      <c r="G194" s="1035" t="s">
        <v>135</v>
      </c>
    </row>
  </sheetData>
  <conditionalFormatting sqref="F179:L179">
    <cfRule type="cellIs" dxfId="68" priority="1" operator="equal">
      <formula>"Err"</formula>
    </cfRule>
  </conditionalFormatting>
  <pageMargins left="0.31496062992125984" right="0.11811023622047245" top="0.59055118110236227" bottom="0.35433070866141736" header="0.31496062992125984" footer="0.11811023622047245"/>
  <pageSetup paperSize="8" scale="65" fitToHeight="4" orientation="landscape" r:id="rId1"/>
  <headerFooter>
    <oddHeader>&amp;R&amp;"Verdana,Bold"&amp;14&amp;A</oddHeader>
    <oddFooter>&amp;L&amp;D &amp;T&amp;C&amp;Z&amp;F&amp;R&amp;A</oddFooter>
  </headerFooter>
  <ignoredErrors>
    <ignoredError sqref="F129:K129 F144:K144 F159:K159 F174:K174 F69:K69" formula="1"/>
  </ignoredErrors>
</worksheet>
</file>

<file path=xl/worksheets/sheet4.xml><?xml version="1.0" encoding="utf-8"?>
<worksheet xmlns="http://schemas.openxmlformats.org/spreadsheetml/2006/main" xmlns:r="http://schemas.openxmlformats.org/officeDocument/2006/relationships">
  <sheetPr>
    <tabColor theme="0"/>
    <pageSetUpPr fitToPage="1"/>
  </sheetPr>
  <dimension ref="A1:BD190"/>
  <sheetViews>
    <sheetView zoomScale="70" zoomScaleNormal="70" workbookViewId="0">
      <pane xSplit="1" ySplit="8" topLeftCell="P56" activePane="bottomRight" state="frozen"/>
      <selection activeCell="M69" sqref="M69"/>
      <selection pane="topRight" activeCell="M69" sqref="M69"/>
      <selection pane="bottomLeft" activeCell="M69" sqref="M69"/>
      <selection pane="bottomRight" activeCell="M69" sqref="M69"/>
    </sheetView>
  </sheetViews>
  <sheetFormatPr defaultRowHeight="12.75" outlineLevelRow="2"/>
  <cols>
    <col min="1" max="1" width="45.75" style="272" customWidth="1"/>
    <col min="2" max="3" width="12.125" style="272" customWidth="1"/>
    <col min="4" max="4" width="9.625" style="272" bestFit="1"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v>2011</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543"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542"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542"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1344</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 t="shared" ref="B10:BA10" si="0">SUM(B11:B12)</f>
        <v>0</v>
      </c>
      <c r="C10" s="364">
        <f t="shared" si="0"/>
        <v>0</v>
      </c>
      <c r="D10" s="348">
        <f t="shared" si="0"/>
        <v>0</v>
      </c>
      <c r="E10" s="363">
        <f t="shared" si="0"/>
        <v>0</v>
      </c>
      <c r="F10" s="364">
        <f t="shared" si="0"/>
        <v>0</v>
      </c>
      <c r="G10" s="364">
        <f t="shared" si="0"/>
        <v>0</v>
      </c>
      <c r="H10" s="364">
        <f t="shared" si="0"/>
        <v>0</v>
      </c>
      <c r="I10" s="364">
        <f t="shared" si="0"/>
        <v>0</v>
      </c>
      <c r="J10" s="364">
        <f t="shared" si="0"/>
        <v>0</v>
      </c>
      <c r="K10" s="364">
        <f t="shared" si="0"/>
        <v>0</v>
      </c>
      <c r="L10" s="364">
        <f t="shared" si="0"/>
        <v>0</v>
      </c>
      <c r="M10" s="348">
        <f t="shared" si="0"/>
        <v>0</v>
      </c>
      <c r="N10" s="351">
        <f t="shared" si="0"/>
        <v>0</v>
      </c>
      <c r="O10" s="351">
        <f t="shared" si="0"/>
        <v>0</v>
      </c>
      <c r="P10" s="351">
        <f t="shared" si="0"/>
        <v>0</v>
      </c>
      <c r="Q10" s="348">
        <f t="shared" si="0"/>
        <v>0</v>
      </c>
      <c r="R10" s="363">
        <f t="shared" si="0"/>
        <v>0</v>
      </c>
      <c r="S10" s="364">
        <f t="shared" si="0"/>
        <v>0</v>
      </c>
      <c r="T10" s="364">
        <f t="shared" si="0"/>
        <v>0</v>
      </c>
      <c r="U10" s="496">
        <f t="shared" si="0"/>
        <v>0</v>
      </c>
      <c r="V10" s="364">
        <f t="shared" si="0"/>
        <v>0</v>
      </c>
      <c r="W10" s="346">
        <f t="shared" si="0"/>
        <v>0</v>
      </c>
      <c r="X10" s="364">
        <f t="shared" si="0"/>
        <v>0</v>
      </c>
      <c r="Y10" s="364">
        <f t="shared" si="0"/>
        <v>0</v>
      </c>
      <c r="Z10" s="364">
        <f t="shared" si="0"/>
        <v>0</v>
      </c>
      <c r="AA10" s="364">
        <f t="shared" si="0"/>
        <v>0</v>
      </c>
      <c r="AB10" s="364">
        <f t="shared" si="0"/>
        <v>0</v>
      </c>
      <c r="AC10" s="364">
        <f t="shared" si="0"/>
        <v>0</v>
      </c>
      <c r="AD10" s="364">
        <f t="shared" si="0"/>
        <v>0</v>
      </c>
      <c r="AE10" s="364">
        <f t="shared" si="0"/>
        <v>0</v>
      </c>
      <c r="AF10" s="364">
        <f t="shared" si="0"/>
        <v>0</v>
      </c>
      <c r="AG10" s="346">
        <f t="shared" si="0"/>
        <v>0</v>
      </c>
      <c r="AH10" s="497">
        <f t="shared" si="0"/>
        <v>0</v>
      </c>
      <c r="AI10" s="351">
        <f t="shared" si="0"/>
        <v>0</v>
      </c>
      <c r="AJ10" s="363">
        <f t="shared" si="0"/>
        <v>0</v>
      </c>
      <c r="AK10" s="364">
        <f t="shared" si="0"/>
        <v>0</v>
      </c>
      <c r="AL10" s="364">
        <f t="shared" si="0"/>
        <v>0</v>
      </c>
      <c r="AM10" s="364">
        <f t="shared" si="0"/>
        <v>0</v>
      </c>
      <c r="AN10" s="364">
        <f t="shared" si="0"/>
        <v>0</v>
      </c>
      <c r="AO10" s="364">
        <f t="shared" si="0"/>
        <v>0</v>
      </c>
      <c r="AP10" s="346">
        <f t="shared" si="0"/>
        <v>0</v>
      </c>
      <c r="AQ10" s="351">
        <f t="shared" si="0"/>
        <v>0</v>
      </c>
      <c r="AR10" s="497">
        <f t="shared" si="0"/>
        <v>0</v>
      </c>
      <c r="AS10" s="351">
        <f t="shared" si="0"/>
        <v>0</v>
      </c>
      <c r="AT10" s="352">
        <f t="shared" si="0"/>
        <v>0</v>
      </c>
      <c r="AU10" s="364">
        <f t="shared" si="0"/>
        <v>0</v>
      </c>
      <c r="AV10" s="496">
        <f t="shared" si="0"/>
        <v>0</v>
      </c>
      <c r="AW10" s="496">
        <f t="shared" si="0"/>
        <v>0</v>
      </c>
      <c r="AX10" s="346">
        <f t="shared" si="0"/>
        <v>0</v>
      </c>
      <c r="AY10" s="351">
        <f t="shared" si="0"/>
        <v>0</v>
      </c>
      <c r="AZ10" s="351">
        <f t="shared" si="0"/>
        <v>0</v>
      </c>
      <c r="BA10" s="352">
        <f t="shared" si="0"/>
        <v>0</v>
      </c>
      <c r="BB10" s="1582"/>
      <c r="BC10" s="352">
        <f>SUM(BC11:BC12)</f>
        <v>0</v>
      </c>
    </row>
    <row r="11" spans="1:55" outlineLevel="1">
      <c r="A11" s="272" t="s">
        <v>438</v>
      </c>
      <c r="B11" s="1784"/>
      <c r="C11" s="1785"/>
      <c r="D11" s="1786"/>
      <c r="E11" s="1787"/>
      <c r="F11" s="1788"/>
      <c r="G11" s="1788"/>
      <c r="H11" s="1788"/>
      <c r="I11" s="1788"/>
      <c r="J11" s="1788"/>
      <c r="K11" s="1788"/>
      <c r="L11" s="1788"/>
      <c r="M11" s="346">
        <f>SUM(E11:L11)</f>
        <v>0</v>
      </c>
      <c r="N11" s="1789"/>
      <c r="O11" s="1789"/>
      <c r="P11" s="1789"/>
      <c r="Q11" s="348">
        <f>B11+C11+M11+N11+O11+P11+D11</f>
        <v>0</v>
      </c>
      <c r="R11" s="1790"/>
      <c r="S11" s="1791"/>
      <c r="T11" s="1791"/>
      <c r="U11" s="1791"/>
      <c r="V11" s="1791"/>
      <c r="W11" s="346">
        <f>SUM(R11:V11)</f>
        <v>0</v>
      </c>
      <c r="X11" s="1790"/>
      <c r="Y11" s="1791"/>
      <c r="Z11" s="1791"/>
      <c r="AA11" s="1791"/>
      <c r="AB11" s="1791"/>
      <c r="AC11" s="1791"/>
      <c r="AD11" s="1791"/>
      <c r="AE11" s="1791"/>
      <c r="AF11" s="1791"/>
      <c r="AG11" s="346">
        <f>SUM(X11:AF11)</f>
        <v>0</v>
      </c>
      <c r="AH11" s="1792"/>
      <c r="AI11" s="351">
        <f>Q11+W11+AG11+AH11</f>
        <v>0</v>
      </c>
      <c r="AJ11" s="1787"/>
      <c r="AK11" s="1788"/>
      <c r="AL11" s="1788"/>
      <c r="AM11" s="1788"/>
      <c r="AN11" s="1788"/>
      <c r="AO11" s="1788"/>
      <c r="AP11" s="346">
        <f>SUM(AJ11:AO11)</f>
        <v>0</v>
      </c>
      <c r="AQ11" s="1789"/>
      <c r="AR11" s="1792"/>
      <c r="AS11" s="1789"/>
      <c r="AT11" s="352">
        <f t="shared" ref="AT11:AT22" si="1">AI11+AP11+AQ11+AR11+AS11</f>
        <v>0</v>
      </c>
      <c r="AU11" s="1785"/>
      <c r="AV11" s="1793"/>
      <c r="AW11" s="1793"/>
      <c r="AX11" s="346">
        <f>SUM(AU11:AW11)</f>
        <v>0</v>
      </c>
      <c r="AY11" s="1789"/>
      <c r="AZ11" s="1789"/>
      <c r="BA11" s="352">
        <f t="shared" ref="BA11:BA22" si="2">AX11+AY11+AZ11</f>
        <v>0</v>
      </c>
      <c r="BB11" s="1563"/>
      <c r="BC11" s="352">
        <f t="shared" ref="BC11:BC22" si="3">BA11+AT11+BB11</f>
        <v>0</v>
      </c>
    </row>
    <row r="12" spans="1:55" outlineLevel="1">
      <c r="A12" s="272" t="s">
        <v>439</v>
      </c>
      <c r="B12" s="1450">
        <f>SUM(B13:B27)</f>
        <v>0</v>
      </c>
      <c r="C12" s="368">
        <f t="shared" ref="C12:V12" si="4">SUM(C13:C27)</f>
        <v>0</v>
      </c>
      <c r="D12" s="1449">
        <f t="shared" si="4"/>
        <v>0</v>
      </c>
      <c r="E12" s="363">
        <f t="shared" si="4"/>
        <v>0</v>
      </c>
      <c r="F12" s="364">
        <f t="shared" si="4"/>
        <v>0</v>
      </c>
      <c r="G12" s="364">
        <f t="shared" si="4"/>
        <v>0</v>
      </c>
      <c r="H12" s="364">
        <f t="shared" si="4"/>
        <v>0</v>
      </c>
      <c r="I12" s="364">
        <f t="shared" si="4"/>
        <v>0</v>
      </c>
      <c r="J12" s="364">
        <f t="shared" si="4"/>
        <v>0</v>
      </c>
      <c r="K12" s="364">
        <f t="shared" si="4"/>
        <v>0</v>
      </c>
      <c r="L12" s="364">
        <f t="shared" si="4"/>
        <v>0</v>
      </c>
      <c r="M12" s="346">
        <f t="shared" si="4"/>
        <v>0</v>
      </c>
      <c r="N12" s="365">
        <f t="shared" si="4"/>
        <v>0</v>
      </c>
      <c r="O12" s="365">
        <f t="shared" si="4"/>
        <v>0</v>
      </c>
      <c r="P12" s="365">
        <f t="shared" si="4"/>
        <v>0</v>
      </c>
      <c r="Q12" s="348">
        <f t="shared" si="4"/>
        <v>0</v>
      </c>
      <c r="R12" s="366">
        <f t="shared" si="4"/>
        <v>0</v>
      </c>
      <c r="S12" s="367">
        <f t="shared" si="4"/>
        <v>0</v>
      </c>
      <c r="T12" s="367">
        <f t="shared" si="4"/>
        <v>0</v>
      </c>
      <c r="U12" s="367">
        <f t="shared" si="4"/>
        <v>0</v>
      </c>
      <c r="V12" s="367">
        <f t="shared" si="4"/>
        <v>0</v>
      </c>
      <c r="W12" s="346">
        <f>SUM(W13:W27)</f>
        <v>0</v>
      </c>
      <c r="X12" s="366">
        <f t="shared" ref="X12" si="5">SUM(X13:X27)</f>
        <v>0</v>
      </c>
      <c r="Y12" s="367">
        <f t="shared" ref="Y12" si="6">SUM(Y13:Y27)</f>
        <v>0</v>
      </c>
      <c r="Z12" s="367">
        <f t="shared" ref="Z12" si="7">SUM(Z13:Z27)</f>
        <v>0</v>
      </c>
      <c r="AA12" s="367">
        <f t="shared" ref="AA12" si="8">SUM(AA13:AA27)</f>
        <v>0</v>
      </c>
      <c r="AB12" s="367">
        <f t="shared" ref="AB12" si="9">SUM(AB13:AB27)</f>
        <v>0</v>
      </c>
      <c r="AC12" s="367">
        <f t="shared" ref="AC12" si="10">SUM(AC13:AC27)</f>
        <v>0</v>
      </c>
      <c r="AD12" s="367">
        <f t="shared" ref="AD12" si="11">SUM(AD13:AD27)</f>
        <v>0</v>
      </c>
      <c r="AE12" s="367">
        <f t="shared" ref="AE12" si="12">SUM(AE13:AE27)</f>
        <v>0</v>
      </c>
      <c r="AF12" s="367">
        <f t="shared" ref="AF12" si="13">SUM(AF13:AF27)</f>
        <v>0</v>
      </c>
      <c r="AG12" s="346">
        <f>SUM(AG13:AG27)</f>
        <v>0</v>
      </c>
      <c r="AH12" s="370">
        <f>SUM(AH13:AH27)</f>
        <v>0</v>
      </c>
      <c r="AI12" s="351">
        <f>SUM(AI13:AI27)</f>
        <v>0</v>
      </c>
      <c r="AJ12" s="363">
        <f t="shared" ref="AJ12" si="14">SUM(AJ13:AJ27)</f>
        <v>0</v>
      </c>
      <c r="AK12" s="364">
        <f t="shared" ref="AK12" si="15">SUM(AK13:AK27)</f>
        <v>0</v>
      </c>
      <c r="AL12" s="364">
        <f t="shared" ref="AL12" si="16">SUM(AL13:AL27)</f>
        <v>0</v>
      </c>
      <c r="AM12" s="364">
        <f>SUM(AM13:AM27)</f>
        <v>0</v>
      </c>
      <c r="AN12" s="364">
        <f t="shared" ref="AN12" si="17">SUM(AN13:AN27)</f>
        <v>0</v>
      </c>
      <c r="AO12" s="364">
        <f t="shared" ref="AO12" si="18">SUM(AO13:AO27)</f>
        <v>0</v>
      </c>
      <c r="AP12" s="346">
        <f t="shared" ref="AP12" si="19">SUM(AP13:AP27)</f>
        <v>0</v>
      </c>
      <c r="AQ12" s="365">
        <f t="shared" ref="AQ12" si="20">SUM(AQ13:AQ27)</f>
        <v>0</v>
      </c>
      <c r="AR12" s="370">
        <f t="shared" ref="AR12" si="21">SUM(AR13:AR27)</f>
        <v>0</v>
      </c>
      <c r="AS12" s="365">
        <f t="shared" ref="AS12" si="22">SUM(AS13:AS27)</f>
        <v>0</v>
      </c>
      <c r="AT12" s="352">
        <f>AI12+AP12+AQ12+AR12+AS12</f>
        <v>0</v>
      </c>
      <c r="AU12" s="368">
        <f t="shared" ref="AU12" si="23">SUM(AU13:AU27)</f>
        <v>0</v>
      </c>
      <c r="AV12" s="369">
        <f t="shared" ref="AV12" si="24">SUM(AV13:AV27)</f>
        <v>0</v>
      </c>
      <c r="AW12" s="369">
        <f>SUM(AW13:AW27)</f>
        <v>0</v>
      </c>
      <c r="AX12" s="346">
        <f t="shared" ref="AX12" si="25">SUM(AX13:AX27)</f>
        <v>0</v>
      </c>
      <c r="AY12" s="365">
        <f t="shared" ref="AY12" si="26">SUM(AY13:AY27)</f>
        <v>0</v>
      </c>
      <c r="AZ12" s="365">
        <f>SUM(AZ13:AZ27)</f>
        <v>0</v>
      </c>
      <c r="BA12" s="352">
        <f>AX12+AY12+AZ12</f>
        <v>0</v>
      </c>
      <c r="BB12" s="1563"/>
      <c r="BC12" s="352">
        <f>BA12+AT12+BB12</f>
        <v>0</v>
      </c>
    </row>
    <row r="13" spans="1:55" outlineLevel="2">
      <c r="A13" s="1777" t="str">
        <f>Cover!C21</f>
        <v>- none -</v>
      </c>
      <c r="B13" s="1784"/>
      <c r="C13" s="1785"/>
      <c r="D13" s="1786"/>
      <c r="E13" s="1787"/>
      <c r="F13" s="1788"/>
      <c r="G13" s="1788"/>
      <c r="H13" s="1788"/>
      <c r="I13" s="1788"/>
      <c r="J13" s="1788"/>
      <c r="K13" s="1788"/>
      <c r="L13" s="1788"/>
      <c r="M13" s="346">
        <f t="shared" ref="M13:M22" si="27">SUM(E13:L13)</f>
        <v>0</v>
      </c>
      <c r="N13" s="1789"/>
      <c r="O13" s="1789"/>
      <c r="P13" s="1789"/>
      <c r="Q13" s="348">
        <f t="shared" ref="Q13:Q22" si="28">B13+C13+M13+N13+O13+P13+D13</f>
        <v>0</v>
      </c>
      <c r="R13" s="1790"/>
      <c r="S13" s="1791"/>
      <c r="T13" s="1791"/>
      <c r="U13" s="1791"/>
      <c r="V13" s="1791"/>
      <c r="W13" s="346">
        <f t="shared" ref="W13:W22" si="29">SUM(R13:V13)</f>
        <v>0</v>
      </c>
      <c r="X13" s="1790"/>
      <c r="Y13" s="1791"/>
      <c r="Z13" s="1791"/>
      <c r="AA13" s="1791"/>
      <c r="AB13" s="1791"/>
      <c r="AC13" s="1791"/>
      <c r="AD13" s="1791"/>
      <c r="AE13" s="1791"/>
      <c r="AF13" s="1791"/>
      <c r="AG13" s="346">
        <f t="shared" ref="AG13:AG22" si="30">SUM(X13:AF13)</f>
        <v>0</v>
      </c>
      <c r="AH13" s="1792"/>
      <c r="AI13" s="351">
        <f t="shared" ref="AI13:AI22" si="31">Q13+W13+AG13+AH13</f>
        <v>0</v>
      </c>
      <c r="AJ13" s="1787"/>
      <c r="AK13" s="1788"/>
      <c r="AL13" s="1788"/>
      <c r="AM13" s="1788"/>
      <c r="AN13" s="1788"/>
      <c r="AO13" s="1788"/>
      <c r="AP13" s="346">
        <f t="shared" ref="AP13:AP22" si="32">SUM(AJ13:AO13)</f>
        <v>0</v>
      </c>
      <c r="AQ13" s="1789"/>
      <c r="AR13" s="1792"/>
      <c r="AS13" s="1789"/>
      <c r="AT13" s="352">
        <f t="shared" si="1"/>
        <v>0</v>
      </c>
      <c r="AU13" s="1785"/>
      <c r="AV13" s="1793"/>
      <c r="AW13" s="1793"/>
      <c r="AX13" s="346">
        <f t="shared" ref="AX13:AX22" si="33">SUM(AU13:AW13)</f>
        <v>0</v>
      </c>
      <c r="AY13" s="1789"/>
      <c r="AZ13" s="1789"/>
      <c r="BA13" s="352">
        <f t="shared" si="2"/>
        <v>0</v>
      </c>
      <c r="BB13" s="1563"/>
      <c r="BC13" s="352">
        <f t="shared" si="3"/>
        <v>0</v>
      </c>
    </row>
    <row r="14" spans="1:55" outlineLevel="2">
      <c r="A14" s="1777" t="str">
        <f>Cover!C22</f>
        <v>- none -</v>
      </c>
      <c r="B14" s="1784"/>
      <c r="C14" s="1785"/>
      <c r="D14" s="1786"/>
      <c r="E14" s="1787"/>
      <c r="F14" s="1788"/>
      <c r="G14" s="1788"/>
      <c r="H14" s="1788"/>
      <c r="I14" s="1788"/>
      <c r="J14" s="1788"/>
      <c r="K14" s="1788"/>
      <c r="L14" s="1788"/>
      <c r="M14" s="346">
        <f t="shared" si="27"/>
        <v>0</v>
      </c>
      <c r="N14" s="1789"/>
      <c r="O14" s="1789"/>
      <c r="P14" s="1789"/>
      <c r="Q14" s="348">
        <f t="shared" si="28"/>
        <v>0</v>
      </c>
      <c r="R14" s="1790"/>
      <c r="S14" s="1791"/>
      <c r="T14" s="1791"/>
      <c r="U14" s="1791"/>
      <c r="V14" s="1791"/>
      <c r="W14" s="346">
        <f t="shared" si="29"/>
        <v>0</v>
      </c>
      <c r="X14" s="1790"/>
      <c r="Y14" s="1791"/>
      <c r="Z14" s="1791"/>
      <c r="AA14" s="1791"/>
      <c r="AB14" s="1791"/>
      <c r="AC14" s="1791"/>
      <c r="AD14" s="1791"/>
      <c r="AE14" s="1791"/>
      <c r="AF14" s="1791"/>
      <c r="AG14" s="346">
        <f t="shared" si="30"/>
        <v>0</v>
      </c>
      <c r="AH14" s="1792"/>
      <c r="AI14" s="351">
        <f t="shared" si="31"/>
        <v>0</v>
      </c>
      <c r="AJ14" s="1787"/>
      <c r="AK14" s="1788"/>
      <c r="AL14" s="1788"/>
      <c r="AM14" s="1788"/>
      <c r="AN14" s="1788"/>
      <c r="AO14" s="1788"/>
      <c r="AP14" s="346">
        <f t="shared" si="32"/>
        <v>0</v>
      </c>
      <c r="AQ14" s="1789"/>
      <c r="AR14" s="1792"/>
      <c r="AS14" s="1789"/>
      <c r="AT14" s="352">
        <f t="shared" si="1"/>
        <v>0</v>
      </c>
      <c r="AU14" s="1785"/>
      <c r="AV14" s="1793"/>
      <c r="AW14" s="1793"/>
      <c r="AX14" s="346">
        <f t="shared" si="33"/>
        <v>0</v>
      </c>
      <c r="AY14" s="1789"/>
      <c r="AZ14" s="1789"/>
      <c r="BA14" s="352">
        <f t="shared" si="2"/>
        <v>0</v>
      </c>
      <c r="BB14" s="1563"/>
      <c r="BC14" s="352">
        <f t="shared" si="3"/>
        <v>0</v>
      </c>
    </row>
    <row r="15" spans="1:55" outlineLevel="2">
      <c r="A15" s="1777" t="str">
        <f>Cover!C23</f>
        <v>- none -</v>
      </c>
      <c r="B15" s="1784"/>
      <c r="C15" s="1785"/>
      <c r="D15" s="1786"/>
      <c r="E15" s="1787"/>
      <c r="F15" s="1788"/>
      <c r="G15" s="1788"/>
      <c r="H15" s="1788"/>
      <c r="I15" s="1788"/>
      <c r="J15" s="1788"/>
      <c r="K15" s="1788"/>
      <c r="L15" s="1788"/>
      <c r="M15" s="346">
        <f t="shared" si="27"/>
        <v>0</v>
      </c>
      <c r="N15" s="1789"/>
      <c r="O15" s="1789"/>
      <c r="P15" s="1789"/>
      <c r="Q15" s="348">
        <f t="shared" si="28"/>
        <v>0</v>
      </c>
      <c r="R15" s="1790"/>
      <c r="S15" s="1791"/>
      <c r="T15" s="1791"/>
      <c r="U15" s="1791"/>
      <c r="V15" s="1791"/>
      <c r="W15" s="346">
        <f t="shared" si="29"/>
        <v>0</v>
      </c>
      <c r="X15" s="1790"/>
      <c r="Y15" s="1791"/>
      <c r="Z15" s="1791"/>
      <c r="AA15" s="1791"/>
      <c r="AB15" s="1791"/>
      <c r="AC15" s="1791"/>
      <c r="AD15" s="1791"/>
      <c r="AE15" s="1791"/>
      <c r="AF15" s="1791"/>
      <c r="AG15" s="346">
        <f t="shared" si="30"/>
        <v>0</v>
      </c>
      <c r="AH15" s="1792"/>
      <c r="AI15" s="351">
        <f t="shared" si="31"/>
        <v>0</v>
      </c>
      <c r="AJ15" s="1787"/>
      <c r="AK15" s="1788"/>
      <c r="AL15" s="1788"/>
      <c r="AM15" s="1788"/>
      <c r="AN15" s="1788"/>
      <c r="AO15" s="1788"/>
      <c r="AP15" s="346">
        <f t="shared" si="32"/>
        <v>0</v>
      </c>
      <c r="AQ15" s="1789"/>
      <c r="AR15" s="1792"/>
      <c r="AS15" s="1789"/>
      <c r="AT15" s="352">
        <f t="shared" si="1"/>
        <v>0</v>
      </c>
      <c r="AU15" s="1785"/>
      <c r="AV15" s="1793"/>
      <c r="AW15" s="1793"/>
      <c r="AX15" s="346">
        <f t="shared" si="33"/>
        <v>0</v>
      </c>
      <c r="AY15" s="1789"/>
      <c r="AZ15" s="1789"/>
      <c r="BA15" s="352">
        <f t="shared" si="2"/>
        <v>0</v>
      </c>
      <c r="BB15" s="1563"/>
      <c r="BC15" s="352">
        <f t="shared" si="3"/>
        <v>0</v>
      </c>
    </row>
    <row r="16" spans="1:55" outlineLevel="2">
      <c r="A16" s="1777" t="str">
        <f>Cover!C24</f>
        <v>- none -</v>
      </c>
      <c r="B16" s="1784"/>
      <c r="C16" s="1785"/>
      <c r="D16" s="1786"/>
      <c r="E16" s="1787"/>
      <c r="F16" s="1788"/>
      <c r="G16" s="1788"/>
      <c r="H16" s="1788"/>
      <c r="I16" s="1788"/>
      <c r="J16" s="1788"/>
      <c r="K16" s="1788"/>
      <c r="L16" s="1788"/>
      <c r="M16" s="346">
        <f t="shared" si="27"/>
        <v>0</v>
      </c>
      <c r="N16" s="1789"/>
      <c r="O16" s="1789"/>
      <c r="P16" s="1789"/>
      <c r="Q16" s="348">
        <f t="shared" si="28"/>
        <v>0</v>
      </c>
      <c r="R16" s="1790"/>
      <c r="S16" s="1791"/>
      <c r="T16" s="1791"/>
      <c r="U16" s="1791"/>
      <c r="V16" s="1791"/>
      <c r="W16" s="346">
        <f t="shared" si="29"/>
        <v>0</v>
      </c>
      <c r="X16" s="1790"/>
      <c r="Y16" s="1791"/>
      <c r="Z16" s="1791"/>
      <c r="AA16" s="1791"/>
      <c r="AB16" s="1791"/>
      <c r="AC16" s="1791"/>
      <c r="AD16" s="1791"/>
      <c r="AE16" s="1791"/>
      <c r="AF16" s="1791"/>
      <c r="AG16" s="346">
        <f t="shared" si="30"/>
        <v>0</v>
      </c>
      <c r="AH16" s="1792"/>
      <c r="AI16" s="351">
        <f t="shared" si="31"/>
        <v>0</v>
      </c>
      <c r="AJ16" s="1787"/>
      <c r="AK16" s="1788"/>
      <c r="AL16" s="1788"/>
      <c r="AM16" s="1788"/>
      <c r="AN16" s="1788"/>
      <c r="AO16" s="1788"/>
      <c r="AP16" s="346">
        <f t="shared" si="32"/>
        <v>0</v>
      </c>
      <c r="AQ16" s="1789"/>
      <c r="AR16" s="1792"/>
      <c r="AS16" s="1789"/>
      <c r="AT16" s="352">
        <f t="shared" si="1"/>
        <v>0</v>
      </c>
      <c r="AU16" s="1785"/>
      <c r="AV16" s="1793"/>
      <c r="AW16" s="1793"/>
      <c r="AX16" s="346">
        <f t="shared" si="33"/>
        <v>0</v>
      </c>
      <c r="AY16" s="1789"/>
      <c r="AZ16" s="1789"/>
      <c r="BA16" s="352">
        <f t="shared" si="2"/>
        <v>0</v>
      </c>
      <c r="BB16" s="1563"/>
      <c r="BC16" s="352">
        <f t="shared" si="3"/>
        <v>0</v>
      </c>
    </row>
    <row r="17" spans="1:56" outlineLevel="2">
      <c r="A17" s="1777" t="str">
        <f>Cover!C25</f>
        <v>- none -</v>
      </c>
      <c r="B17" s="1784"/>
      <c r="C17" s="1785"/>
      <c r="D17" s="1786"/>
      <c r="E17" s="1787"/>
      <c r="F17" s="1788"/>
      <c r="G17" s="1788"/>
      <c r="H17" s="1788"/>
      <c r="I17" s="1788"/>
      <c r="J17" s="1788"/>
      <c r="K17" s="1788"/>
      <c r="L17" s="1788"/>
      <c r="M17" s="346">
        <f t="shared" si="27"/>
        <v>0</v>
      </c>
      <c r="N17" s="1789"/>
      <c r="O17" s="1789"/>
      <c r="P17" s="1789"/>
      <c r="Q17" s="348">
        <f t="shared" si="28"/>
        <v>0</v>
      </c>
      <c r="R17" s="1790"/>
      <c r="S17" s="1791"/>
      <c r="T17" s="1791"/>
      <c r="U17" s="1791"/>
      <c r="V17" s="1791"/>
      <c r="W17" s="346">
        <f t="shared" si="29"/>
        <v>0</v>
      </c>
      <c r="X17" s="1790"/>
      <c r="Y17" s="1791"/>
      <c r="Z17" s="1791"/>
      <c r="AA17" s="1791"/>
      <c r="AB17" s="1791"/>
      <c r="AC17" s="1791"/>
      <c r="AD17" s="1791"/>
      <c r="AE17" s="1791"/>
      <c r="AF17" s="1791"/>
      <c r="AG17" s="346">
        <f t="shared" si="30"/>
        <v>0</v>
      </c>
      <c r="AH17" s="1792"/>
      <c r="AI17" s="351">
        <f t="shared" si="31"/>
        <v>0</v>
      </c>
      <c r="AJ17" s="1787"/>
      <c r="AK17" s="1788"/>
      <c r="AL17" s="1788"/>
      <c r="AM17" s="1788"/>
      <c r="AN17" s="1788"/>
      <c r="AO17" s="1788"/>
      <c r="AP17" s="346">
        <f t="shared" si="32"/>
        <v>0</v>
      </c>
      <c r="AQ17" s="1789"/>
      <c r="AR17" s="1792"/>
      <c r="AS17" s="1789"/>
      <c r="AT17" s="352">
        <f t="shared" si="1"/>
        <v>0</v>
      </c>
      <c r="AU17" s="1785"/>
      <c r="AV17" s="1793"/>
      <c r="AW17" s="1793"/>
      <c r="AX17" s="346">
        <f t="shared" si="33"/>
        <v>0</v>
      </c>
      <c r="AY17" s="1789"/>
      <c r="AZ17" s="1789"/>
      <c r="BA17" s="352">
        <f t="shared" si="2"/>
        <v>0</v>
      </c>
      <c r="BB17" s="1563"/>
      <c r="BC17" s="352">
        <f t="shared" si="3"/>
        <v>0</v>
      </c>
    </row>
    <row r="18" spans="1:56" outlineLevel="2">
      <c r="A18" s="1777" t="str">
        <f>Cover!C26</f>
        <v>- none -</v>
      </c>
      <c r="B18" s="1784"/>
      <c r="C18" s="1785"/>
      <c r="D18" s="1786"/>
      <c r="E18" s="1787"/>
      <c r="F18" s="1788"/>
      <c r="G18" s="1788"/>
      <c r="H18" s="1788"/>
      <c r="I18" s="1788"/>
      <c r="J18" s="1788"/>
      <c r="K18" s="1788"/>
      <c r="L18" s="1788"/>
      <c r="M18" s="346">
        <f t="shared" si="27"/>
        <v>0</v>
      </c>
      <c r="N18" s="1789"/>
      <c r="O18" s="1789"/>
      <c r="P18" s="1789"/>
      <c r="Q18" s="348">
        <f t="shared" si="28"/>
        <v>0</v>
      </c>
      <c r="R18" s="1790"/>
      <c r="S18" s="1791"/>
      <c r="T18" s="1791"/>
      <c r="U18" s="1791"/>
      <c r="V18" s="1791"/>
      <c r="W18" s="346">
        <f t="shared" si="29"/>
        <v>0</v>
      </c>
      <c r="X18" s="1790"/>
      <c r="Y18" s="1791"/>
      <c r="Z18" s="1791"/>
      <c r="AA18" s="1791"/>
      <c r="AB18" s="1791"/>
      <c r="AC18" s="1791"/>
      <c r="AD18" s="1791"/>
      <c r="AE18" s="1791"/>
      <c r="AF18" s="1791"/>
      <c r="AG18" s="346">
        <f t="shared" si="30"/>
        <v>0</v>
      </c>
      <c r="AH18" s="1792"/>
      <c r="AI18" s="351">
        <f t="shared" si="31"/>
        <v>0</v>
      </c>
      <c r="AJ18" s="1787"/>
      <c r="AK18" s="1788"/>
      <c r="AL18" s="1788"/>
      <c r="AM18" s="1788"/>
      <c r="AN18" s="1788"/>
      <c r="AO18" s="1788"/>
      <c r="AP18" s="346">
        <f t="shared" si="32"/>
        <v>0</v>
      </c>
      <c r="AQ18" s="1789"/>
      <c r="AR18" s="1792"/>
      <c r="AS18" s="1789"/>
      <c r="AT18" s="352">
        <f>AI18+AP18+AQ18+AR18+AS18</f>
        <v>0</v>
      </c>
      <c r="AU18" s="1785"/>
      <c r="AV18" s="1793"/>
      <c r="AW18" s="1793"/>
      <c r="AX18" s="346">
        <f t="shared" si="33"/>
        <v>0</v>
      </c>
      <c r="AY18" s="1789"/>
      <c r="AZ18" s="1789"/>
      <c r="BA18" s="352">
        <f t="shared" si="2"/>
        <v>0</v>
      </c>
      <c r="BB18" s="1563"/>
      <c r="BC18" s="352">
        <f t="shared" si="3"/>
        <v>0</v>
      </c>
    </row>
    <row r="19" spans="1:56" outlineLevel="2">
      <c r="A19" s="1777" t="str">
        <f>Cover!C27</f>
        <v>- none -</v>
      </c>
      <c r="B19" s="1784"/>
      <c r="C19" s="1785"/>
      <c r="D19" s="1786"/>
      <c r="E19" s="1787"/>
      <c r="F19" s="1788"/>
      <c r="G19" s="1788"/>
      <c r="H19" s="1788"/>
      <c r="I19" s="1788"/>
      <c r="J19" s="1788"/>
      <c r="K19" s="1788"/>
      <c r="L19" s="1788"/>
      <c r="M19" s="346">
        <f t="shared" si="27"/>
        <v>0</v>
      </c>
      <c r="N19" s="1789"/>
      <c r="O19" s="1789"/>
      <c r="P19" s="1789"/>
      <c r="Q19" s="348">
        <f t="shared" si="28"/>
        <v>0</v>
      </c>
      <c r="R19" s="1790"/>
      <c r="S19" s="1791"/>
      <c r="T19" s="1791"/>
      <c r="U19" s="1791"/>
      <c r="V19" s="1791"/>
      <c r="W19" s="346">
        <f t="shared" si="29"/>
        <v>0</v>
      </c>
      <c r="X19" s="1790"/>
      <c r="Y19" s="1791"/>
      <c r="Z19" s="1791"/>
      <c r="AA19" s="1791"/>
      <c r="AB19" s="1791"/>
      <c r="AC19" s="1791"/>
      <c r="AD19" s="1791"/>
      <c r="AE19" s="1791"/>
      <c r="AF19" s="1791"/>
      <c r="AG19" s="346">
        <f t="shared" si="30"/>
        <v>0</v>
      </c>
      <c r="AH19" s="1792"/>
      <c r="AI19" s="351">
        <f t="shared" si="31"/>
        <v>0</v>
      </c>
      <c r="AJ19" s="1787"/>
      <c r="AK19" s="1788"/>
      <c r="AL19" s="1788"/>
      <c r="AM19" s="1788"/>
      <c r="AN19" s="1788"/>
      <c r="AO19" s="1788"/>
      <c r="AP19" s="346">
        <f t="shared" si="32"/>
        <v>0</v>
      </c>
      <c r="AQ19" s="1789"/>
      <c r="AR19" s="1792"/>
      <c r="AS19" s="1789"/>
      <c r="AT19" s="352">
        <f t="shared" si="1"/>
        <v>0</v>
      </c>
      <c r="AU19" s="1785"/>
      <c r="AV19" s="1793"/>
      <c r="AW19" s="1793"/>
      <c r="AX19" s="346">
        <f t="shared" si="33"/>
        <v>0</v>
      </c>
      <c r="AY19" s="1789"/>
      <c r="AZ19" s="1789"/>
      <c r="BA19" s="352">
        <f t="shared" si="2"/>
        <v>0</v>
      </c>
      <c r="BB19" s="1563"/>
      <c r="BC19" s="352">
        <f t="shared" si="3"/>
        <v>0</v>
      </c>
    </row>
    <row r="20" spans="1:56" outlineLevel="2">
      <c r="A20" s="1777" t="str">
        <f>Cover!C28</f>
        <v>- none -</v>
      </c>
      <c r="B20" s="1784"/>
      <c r="C20" s="1785"/>
      <c r="D20" s="1786"/>
      <c r="E20" s="1787"/>
      <c r="F20" s="1788"/>
      <c r="G20" s="1788"/>
      <c r="H20" s="1788"/>
      <c r="I20" s="1788"/>
      <c r="J20" s="1788"/>
      <c r="K20" s="1788"/>
      <c r="L20" s="1788"/>
      <c r="M20" s="346">
        <f t="shared" si="27"/>
        <v>0</v>
      </c>
      <c r="N20" s="1789"/>
      <c r="O20" s="1789"/>
      <c r="P20" s="1789"/>
      <c r="Q20" s="348">
        <f t="shared" si="28"/>
        <v>0</v>
      </c>
      <c r="R20" s="1790"/>
      <c r="S20" s="1791"/>
      <c r="T20" s="1791"/>
      <c r="U20" s="1791"/>
      <c r="V20" s="1791"/>
      <c r="W20" s="346">
        <f t="shared" si="29"/>
        <v>0</v>
      </c>
      <c r="X20" s="1790"/>
      <c r="Y20" s="1791"/>
      <c r="Z20" s="1791"/>
      <c r="AA20" s="1791"/>
      <c r="AB20" s="1791"/>
      <c r="AC20" s="1791"/>
      <c r="AD20" s="1791"/>
      <c r="AE20" s="1791"/>
      <c r="AF20" s="1791"/>
      <c r="AG20" s="346">
        <f t="shared" si="30"/>
        <v>0</v>
      </c>
      <c r="AH20" s="1792"/>
      <c r="AI20" s="351">
        <f t="shared" si="31"/>
        <v>0</v>
      </c>
      <c r="AJ20" s="1787"/>
      <c r="AK20" s="1788"/>
      <c r="AL20" s="1788"/>
      <c r="AM20" s="1788"/>
      <c r="AN20" s="1788"/>
      <c r="AO20" s="1788"/>
      <c r="AP20" s="346">
        <f t="shared" si="32"/>
        <v>0</v>
      </c>
      <c r="AQ20" s="1789"/>
      <c r="AR20" s="1792"/>
      <c r="AS20" s="1789"/>
      <c r="AT20" s="352">
        <f t="shared" si="1"/>
        <v>0</v>
      </c>
      <c r="AU20" s="1785"/>
      <c r="AV20" s="1793"/>
      <c r="AW20" s="1793"/>
      <c r="AX20" s="346">
        <f t="shared" si="33"/>
        <v>0</v>
      </c>
      <c r="AY20" s="1789"/>
      <c r="AZ20" s="1789"/>
      <c r="BA20" s="352">
        <f t="shared" si="2"/>
        <v>0</v>
      </c>
      <c r="BB20" s="1563"/>
      <c r="BC20" s="352">
        <f t="shared" si="3"/>
        <v>0</v>
      </c>
      <c r="BD20" s="498"/>
    </row>
    <row r="21" spans="1:56" outlineLevel="2">
      <c r="A21" s="1777" t="str">
        <f>Cover!C29</f>
        <v>- none -</v>
      </c>
      <c r="B21" s="1784"/>
      <c r="C21" s="1785"/>
      <c r="D21" s="1786"/>
      <c r="E21" s="1787"/>
      <c r="F21" s="1788"/>
      <c r="G21" s="1788"/>
      <c r="H21" s="1788"/>
      <c r="I21" s="1788"/>
      <c r="J21" s="1788"/>
      <c r="K21" s="1788"/>
      <c r="L21" s="1788"/>
      <c r="M21" s="346">
        <f t="shared" si="27"/>
        <v>0</v>
      </c>
      <c r="N21" s="1789"/>
      <c r="O21" s="1789"/>
      <c r="P21" s="1789"/>
      <c r="Q21" s="348">
        <f t="shared" si="28"/>
        <v>0</v>
      </c>
      <c r="R21" s="1790"/>
      <c r="S21" s="1791"/>
      <c r="T21" s="1791"/>
      <c r="U21" s="1791"/>
      <c r="V21" s="1791"/>
      <c r="W21" s="346">
        <f t="shared" si="29"/>
        <v>0</v>
      </c>
      <c r="X21" s="1790"/>
      <c r="Y21" s="1791"/>
      <c r="Z21" s="1791"/>
      <c r="AA21" s="1791"/>
      <c r="AB21" s="1791"/>
      <c r="AC21" s="1791"/>
      <c r="AD21" s="1791"/>
      <c r="AE21" s="1791"/>
      <c r="AF21" s="1791"/>
      <c r="AG21" s="346">
        <f t="shared" si="30"/>
        <v>0</v>
      </c>
      <c r="AH21" s="1792"/>
      <c r="AI21" s="351">
        <f t="shared" si="31"/>
        <v>0</v>
      </c>
      <c r="AJ21" s="1787"/>
      <c r="AK21" s="1788"/>
      <c r="AL21" s="1788"/>
      <c r="AM21" s="1788"/>
      <c r="AN21" s="1788"/>
      <c r="AO21" s="1788"/>
      <c r="AP21" s="346">
        <f t="shared" si="32"/>
        <v>0</v>
      </c>
      <c r="AQ21" s="1789"/>
      <c r="AR21" s="1792"/>
      <c r="AS21" s="1789"/>
      <c r="AT21" s="352">
        <f t="shared" si="1"/>
        <v>0</v>
      </c>
      <c r="AU21" s="1785"/>
      <c r="AV21" s="1793"/>
      <c r="AW21" s="1793"/>
      <c r="AX21" s="346">
        <f t="shared" si="33"/>
        <v>0</v>
      </c>
      <c r="AY21" s="1789"/>
      <c r="AZ21" s="1789"/>
      <c r="BA21" s="352">
        <f t="shared" si="2"/>
        <v>0</v>
      </c>
      <c r="BB21" s="1563"/>
      <c r="BC21" s="352">
        <f t="shared" si="3"/>
        <v>0</v>
      </c>
      <c r="BD21" s="499"/>
    </row>
    <row r="22" spans="1:56" outlineLevel="2">
      <c r="A22" s="1777" t="str">
        <f>Cover!C30</f>
        <v>- none -</v>
      </c>
      <c r="B22" s="1784"/>
      <c r="C22" s="1785"/>
      <c r="D22" s="1786"/>
      <c r="E22" s="1787"/>
      <c r="F22" s="1788"/>
      <c r="G22" s="1788"/>
      <c r="H22" s="1788"/>
      <c r="I22" s="1788"/>
      <c r="J22" s="1788"/>
      <c r="K22" s="1788"/>
      <c r="L22" s="1788"/>
      <c r="M22" s="346">
        <f t="shared" si="27"/>
        <v>0</v>
      </c>
      <c r="N22" s="1789"/>
      <c r="O22" s="1789"/>
      <c r="P22" s="1789"/>
      <c r="Q22" s="348">
        <f t="shared" si="28"/>
        <v>0</v>
      </c>
      <c r="R22" s="1790"/>
      <c r="S22" s="1791"/>
      <c r="T22" s="1791"/>
      <c r="U22" s="1791"/>
      <c r="V22" s="1791"/>
      <c r="W22" s="346">
        <f t="shared" si="29"/>
        <v>0</v>
      </c>
      <c r="X22" s="1790"/>
      <c r="Y22" s="1791"/>
      <c r="Z22" s="1791"/>
      <c r="AA22" s="1791"/>
      <c r="AB22" s="1791"/>
      <c r="AC22" s="1791"/>
      <c r="AD22" s="1791"/>
      <c r="AE22" s="1791"/>
      <c r="AF22" s="1791"/>
      <c r="AG22" s="346">
        <f t="shared" si="30"/>
        <v>0</v>
      </c>
      <c r="AH22" s="1792"/>
      <c r="AI22" s="351">
        <f t="shared" si="31"/>
        <v>0</v>
      </c>
      <c r="AJ22" s="1787"/>
      <c r="AK22" s="1788"/>
      <c r="AL22" s="1788"/>
      <c r="AM22" s="1788"/>
      <c r="AN22" s="1788"/>
      <c r="AO22" s="1788"/>
      <c r="AP22" s="346">
        <f t="shared" si="32"/>
        <v>0</v>
      </c>
      <c r="AQ22" s="1789"/>
      <c r="AR22" s="1792"/>
      <c r="AS22" s="1789"/>
      <c r="AT22" s="352">
        <f t="shared" si="1"/>
        <v>0</v>
      </c>
      <c r="AU22" s="1785"/>
      <c r="AV22" s="1793"/>
      <c r="AW22" s="1793"/>
      <c r="AX22" s="346">
        <f t="shared" si="33"/>
        <v>0</v>
      </c>
      <c r="AY22" s="1789"/>
      <c r="AZ22" s="1789"/>
      <c r="BA22" s="352">
        <f t="shared" si="2"/>
        <v>0</v>
      </c>
      <c r="BB22" s="1563"/>
      <c r="BC22" s="352">
        <f t="shared" si="3"/>
        <v>0</v>
      </c>
      <c r="BD22" s="498"/>
    </row>
    <row r="23" spans="1:56" outlineLevel="2">
      <c r="A23" s="1777" t="str">
        <f>Cover!C31</f>
        <v>- none -</v>
      </c>
      <c r="B23" s="1784"/>
      <c r="C23" s="1785"/>
      <c r="D23" s="1786"/>
      <c r="E23" s="1787"/>
      <c r="F23" s="1788"/>
      <c r="G23" s="1788"/>
      <c r="H23" s="1788"/>
      <c r="I23" s="1788"/>
      <c r="J23" s="1788"/>
      <c r="K23" s="1788"/>
      <c r="L23" s="1788"/>
      <c r="M23" s="346">
        <f t="shared" ref="M23:M27" si="34">SUM(E23:L23)</f>
        <v>0</v>
      </c>
      <c r="N23" s="1789"/>
      <c r="O23" s="1789"/>
      <c r="P23" s="1789"/>
      <c r="Q23" s="348">
        <f t="shared" ref="Q23:Q27" si="35">B23+C23+M23+N23+O23+P23+D23</f>
        <v>0</v>
      </c>
      <c r="R23" s="1790"/>
      <c r="S23" s="1791"/>
      <c r="T23" s="1791"/>
      <c r="U23" s="1791"/>
      <c r="V23" s="1791"/>
      <c r="W23" s="346">
        <f t="shared" ref="W23:W27" si="36">SUM(R23:V23)</f>
        <v>0</v>
      </c>
      <c r="X23" s="1790"/>
      <c r="Y23" s="1791"/>
      <c r="Z23" s="1791"/>
      <c r="AA23" s="1791"/>
      <c r="AB23" s="1791"/>
      <c r="AC23" s="1791"/>
      <c r="AD23" s="1791"/>
      <c r="AE23" s="1791"/>
      <c r="AF23" s="1791"/>
      <c r="AG23" s="346">
        <f t="shared" ref="AG23:AG27" si="37">SUM(X23:AF23)</f>
        <v>0</v>
      </c>
      <c r="AH23" s="1792"/>
      <c r="AI23" s="351">
        <f t="shared" ref="AI23:AI27" si="38">Q23+W23+AG23+AH23</f>
        <v>0</v>
      </c>
      <c r="AJ23" s="1787"/>
      <c r="AK23" s="1788"/>
      <c r="AL23" s="1788"/>
      <c r="AM23" s="1788"/>
      <c r="AN23" s="1788"/>
      <c r="AO23" s="1788"/>
      <c r="AP23" s="346">
        <f t="shared" ref="AP23:AP27" si="39">SUM(AJ23:AO23)</f>
        <v>0</v>
      </c>
      <c r="AQ23" s="1789"/>
      <c r="AR23" s="1792"/>
      <c r="AS23" s="1789"/>
      <c r="AT23" s="352">
        <f t="shared" ref="AT23:AT27" si="40">AI23+AP23+AQ23+AR23+AS23</f>
        <v>0</v>
      </c>
      <c r="AU23" s="1785"/>
      <c r="AV23" s="1793"/>
      <c r="AW23" s="1793"/>
      <c r="AX23" s="346">
        <f t="shared" ref="AX23:AX27" si="41">SUM(AU23:AW23)</f>
        <v>0</v>
      </c>
      <c r="AY23" s="1789"/>
      <c r="AZ23" s="1789"/>
      <c r="BA23" s="352">
        <f t="shared" ref="BA23:BA27" si="42">AX23+AY23+AZ23</f>
        <v>0</v>
      </c>
      <c r="BB23" s="1563"/>
      <c r="BC23" s="352">
        <f t="shared" ref="BC23:BC27" si="43">BA23+AT23+BB23</f>
        <v>0</v>
      </c>
      <c r="BD23" s="498"/>
    </row>
    <row r="24" spans="1:56" outlineLevel="2">
      <c r="A24" s="1777" t="str">
        <f>Cover!C32</f>
        <v>- none -</v>
      </c>
      <c r="B24" s="1784"/>
      <c r="C24" s="1785"/>
      <c r="D24" s="1786"/>
      <c r="E24" s="1787"/>
      <c r="F24" s="1788"/>
      <c r="G24" s="1788"/>
      <c r="H24" s="1788"/>
      <c r="I24" s="1788"/>
      <c r="J24" s="1788"/>
      <c r="K24" s="1788"/>
      <c r="L24" s="1788"/>
      <c r="M24" s="346">
        <f t="shared" si="34"/>
        <v>0</v>
      </c>
      <c r="N24" s="1789"/>
      <c r="O24" s="1789"/>
      <c r="P24" s="1789"/>
      <c r="Q24" s="348">
        <f t="shared" si="35"/>
        <v>0</v>
      </c>
      <c r="R24" s="1790"/>
      <c r="S24" s="1791"/>
      <c r="T24" s="1791"/>
      <c r="U24" s="1791"/>
      <c r="V24" s="1791"/>
      <c r="W24" s="346">
        <f t="shared" si="36"/>
        <v>0</v>
      </c>
      <c r="X24" s="1790"/>
      <c r="Y24" s="1791"/>
      <c r="Z24" s="1791"/>
      <c r="AA24" s="1791"/>
      <c r="AB24" s="1791"/>
      <c r="AC24" s="1791"/>
      <c r="AD24" s="1791"/>
      <c r="AE24" s="1791"/>
      <c r="AF24" s="1791"/>
      <c r="AG24" s="346">
        <f t="shared" si="37"/>
        <v>0</v>
      </c>
      <c r="AH24" s="1792"/>
      <c r="AI24" s="351">
        <f t="shared" si="38"/>
        <v>0</v>
      </c>
      <c r="AJ24" s="1787"/>
      <c r="AK24" s="1788"/>
      <c r="AL24" s="1788"/>
      <c r="AM24" s="1788"/>
      <c r="AN24" s="1788"/>
      <c r="AO24" s="1788"/>
      <c r="AP24" s="346">
        <f t="shared" si="39"/>
        <v>0</v>
      </c>
      <c r="AQ24" s="1789"/>
      <c r="AR24" s="1792"/>
      <c r="AS24" s="1789"/>
      <c r="AT24" s="352">
        <f t="shared" si="40"/>
        <v>0</v>
      </c>
      <c r="AU24" s="1785"/>
      <c r="AV24" s="1793"/>
      <c r="AW24" s="1793"/>
      <c r="AX24" s="346">
        <f t="shared" si="41"/>
        <v>0</v>
      </c>
      <c r="AY24" s="1789"/>
      <c r="AZ24" s="1789"/>
      <c r="BA24" s="352">
        <f t="shared" si="42"/>
        <v>0</v>
      </c>
      <c r="BB24" s="1563"/>
      <c r="BC24" s="352">
        <f t="shared" si="43"/>
        <v>0</v>
      </c>
      <c r="BD24" s="498"/>
    </row>
    <row r="25" spans="1:56" outlineLevel="2">
      <c r="A25" s="1777" t="str">
        <f>Cover!C33</f>
        <v>- none -</v>
      </c>
      <c r="B25" s="1784"/>
      <c r="C25" s="1785"/>
      <c r="D25" s="1786"/>
      <c r="E25" s="1787"/>
      <c r="F25" s="1788"/>
      <c r="G25" s="1788"/>
      <c r="H25" s="1788"/>
      <c r="I25" s="1788"/>
      <c r="J25" s="1788"/>
      <c r="K25" s="1788"/>
      <c r="L25" s="1788"/>
      <c r="M25" s="346">
        <f t="shared" si="34"/>
        <v>0</v>
      </c>
      <c r="N25" s="1789"/>
      <c r="O25" s="1789"/>
      <c r="P25" s="1789"/>
      <c r="Q25" s="348">
        <f t="shared" si="35"/>
        <v>0</v>
      </c>
      <c r="R25" s="1790"/>
      <c r="S25" s="1791"/>
      <c r="T25" s="1791"/>
      <c r="U25" s="1791"/>
      <c r="V25" s="1791"/>
      <c r="W25" s="346">
        <f t="shared" si="36"/>
        <v>0</v>
      </c>
      <c r="X25" s="1790"/>
      <c r="Y25" s="1791"/>
      <c r="Z25" s="1791"/>
      <c r="AA25" s="1791"/>
      <c r="AB25" s="1791"/>
      <c r="AC25" s="1791"/>
      <c r="AD25" s="1791"/>
      <c r="AE25" s="1791"/>
      <c r="AF25" s="1791"/>
      <c r="AG25" s="346">
        <f t="shared" si="37"/>
        <v>0</v>
      </c>
      <c r="AH25" s="1792"/>
      <c r="AI25" s="351">
        <f t="shared" si="38"/>
        <v>0</v>
      </c>
      <c r="AJ25" s="1787"/>
      <c r="AK25" s="1788"/>
      <c r="AL25" s="1788"/>
      <c r="AM25" s="1788"/>
      <c r="AN25" s="1788"/>
      <c r="AO25" s="1788"/>
      <c r="AP25" s="346">
        <f t="shared" si="39"/>
        <v>0</v>
      </c>
      <c r="AQ25" s="1789"/>
      <c r="AR25" s="1792"/>
      <c r="AS25" s="1789"/>
      <c r="AT25" s="352">
        <f t="shared" si="40"/>
        <v>0</v>
      </c>
      <c r="AU25" s="1785"/>
      <c r="AV25" s="1793"/>
      <c r="AW25" s="1793"/>
      <c r="AX25" s="346">
        <f t="shared" si="41"/>
        <v>0</v>
      </c>
      <c r="AY25" s="1789"/>
      <c r="AZ25" s="1789"/>
      <c r="BA25" s="352">
        <f t="shared" si="42"/>
        <v>0</v>
      </c>
      <c r="BB25" s="1563"/>
      <c r="BC25" s="352">
        <f t="shared" si="43"/>
        <v>0</v>
      </c>
      <c r="BD25" s="498"/>
    </row>
    <row r="26" spans="1:56" outlineLevel="2">
      <c r="A26" s="1777" t="str">
        <f>Cover!C34</f>
        <v>- none -</v>
      </c>
      <c r="B26" s="1784"/>
      <c r="C26" s="1785"/>
      <c r="D26" s="1786"/>
      <c r="E26" s="1787"/>
      <c r="F26" s="1788"/>
      <c r="G26" s="1788"/>
      <c r="H26" s="1788"/>
      <c r="I26" s="1788"/>
      <c r="J26" s="1788"/>
      <c r="K26" s="1788"/>
      <c r="L26" s="1788"/>
      <c r="M26" s="346">
        <f t="shared" si="34"/>
        <v>0</v>
      </c>
      <c r="N26" s="1789"/>
      <c r="O26" s="1789"/>
      <c r="P26" s="1789"/>
      <c r="Q26" s="348">
        <f t="shared" si="35"/>
        <v>0</v>
      </c>
      <c r="R26" s="1790"/>
      <c r="S26" s="1791"/>
      <c r="T26" s="1791"/>
      <c r="U26" s="1791"/>
      <c r="V26" s="1791"/>
      <c r="W26" s="346">
        <f t="shared" si="36"/>
        <v>0</v>
      </c>
      <c r="X26" s="1790"/>
      <c r="Y26" s="1791"/>
      <c r="Z26" s="1791"/>
      <c r="AA26" s="1791"/>
      <c r="AB26" s="1791"/>
      <c r="AC26" s="1791"/>
      <c r="AD26" s="1791"/>
      <c r="AE26" s="1791"/>
      <c r="AF26" s="1791"/>
      <c r="AG26" s="346">
        <f t="shared" si="37"/>
        <v>0</v>
      </c>
      <c r="AH26" s="1792"/>
      <c r="AI26" s="351">
        <f t="shared" si="38"/>
        <v>0</v>
      </c>
      <c r="AJ26" s="1787"/>
      <c r="AK26" s="1788"/>
      <c r="AL26" s="1788"/>
      <c r="AM26" s="1788"/>
      <c r="AN26" s="1788"/>
      <c r="AO26" s="1788"/>
      <c r="AP26" s="346">
        <f t="shared" si="39"/>
        <v>0</v>
      </c>
      <c r="AQ26" s="1789"/>
      <c r="AR26" s="1792"/>
      <c r="AS26" s="1789"/>
      <c r="AT26" s="352">
        <f t="shared" si="40"/>
        <v>0</v>
      </c>
      <c r="AU26" s="1785"/>
      <c r="AV26" s="1793"/>
      <c r="AW26" s="1793"/>
      <c r="AX26" s="346">
        <f t="shared" si="41"/>
        <v>0</v>
      </c>
      <c r="AY26" s="1789"/>
      <c r="AZ26" s="1789"/>
      <c r="BA26" s="352">
        <f t="shared" si="42"/>
        <v>0</v>
      </c>
      <c r="BB26" s="1563"/>
      <c r="BC26" s="352">
        <f t="shared" si="43"/>
        <v>0</v>
      </c>
      <c r="BD26" s="498"/>
    </row>
    <row r="27" spans="1:56" outlineLevel="2">
      <c r="A27" s="1777" t="str">
        <f>Cover!C35</f>
        <v>- none -</v>
      </c>
      <c r="B27" s="1784"/>
      <c r="C27" s="1785"/>
      <c r="D27" s="1786"/>
      <c r="E27" s="1787"/>
      <c r="F27" s="1788"/>
      <c r="G27" s="1788"/>
      <c r="H27" s="1788"/>
      <c r="I27" s="1788"/>
      <c r="J27" s="1788"/>
      <c r="K27" s="1788"/>
      <c r="L27" s="1788"/>
      <c r="M27" s="346">
        <f t="shared" si="34"/>
        <v>0</v>
      </c>
      <c r="N27" s="1789"/>
      <c r="O27" s="1789"/>
      <c r="P27" s="1789"/>
      <c r="Q27" s="348">
        <f t="shared" si="35"/>
        <v>0</v>
      </c>
      <c r="R27" s="1790"/>
      <c r="S27" s="1791"/>
      <c r="T27" s="1791"/>
      <c r="U27" s="1791"/>
      <c r="V27" s="1791"/>
      <c r="W27" s="346">
        <f t="shared" si="36"/>
        <v>0</v>
      </c>
      <c r="X27" s="1790"/>
      <c r="Y27" s="1791"/>
      <c r="Z27" s="1791"/>
      <c r="AA27" s="1791"/>
      <c r="AB27" s="1791"/>
      <c r="AC27" s="1791"/>
      <c r="AD27" s="1791"/>
      <c r="AE27" s="1791"/>
      <c r="AF27" s="1791"/>
      <c r="AG27" s="346">
        <f t="shared" si="37"/>
        <v>0</v>
      </c>
      <c r="AH27" s="1792"/>
      <c r="AI27" s="351">
        <f t="shared" si="38"/>
        <v>0</v>
      </c>
      <c r="AJ27" s="1787"/>
      <c r="AK27" s="1788"/>
      <c r="AL27" s="1788"/>
      <c r="AM27" s="1788"/>
      <c r="AN27" s="1788"/>
      <c r="AO27" s="1788"/>
      <c r="AP27" s="346">
        <f t="shared" si="39"/>
        <v>0</v>
      </c>
      <c r="AQ27" s="1789"/>
      <c r="AR27" s="1792"/>
      <c r="AS27" s="1789"/>
      <c r="AT27" s="352">
        <f t="shared" si="40"/>
        <v>0</v>
      </c>
      <c r="AU27" s="1785"/>
      <c r="AV27" s="1793"/>
      <c r="AW27" s="1793"/>
      <c r="AX27" s="346">
        <f t="shared" si="41"/>
        <v>0</v>
      </c>
      <c r="AY27" s="1789"/>
      <c r="AZ27" s="1789"/>
      <c r="BA27" s="352">
        <f t="shared" si="42"/>
        <v>0</v>
      </c>
      <c r="BB27" s="1563"/>
      <c r="BC27" s="352">
        <f t="shared" si="43"/>
        <v>0</v>
      </c>
      <c r="BD27" s="498"/>
    </row>
    <row r="28" spans="1:56" s="509" customFormat="1">
      <c r="A28" s="495"/>
      <c r="B28" s="506"/>
      <c r="C28" s="502"/>
      <c r="D28" s="503"/>
      <c r="E28" s="501"/>
      <c r="F28" s="502"/>
      <c r="G28" s="502"/>
      <c r="H28" s="502"/>
      <c r="I28" s="502"/>
      <c r="J28" s="502"/>
      <c r="K28" s="502"/>
      <c r="L28" s="502"/>
      <c r="M28" s="503"/>
      <c r="N28" s="504"/>
      <c r="O28" s="504"/>
      <c r="P28" s="504"/>
      <c r="Q28" s="503"/>
      <c r="R28" s="501"/>
      <c r="S28" s="502"/>
      <c r="T28" s="502"/>
      <c r="U28" s="505"/>
      <c r="V28" s="502"/>
      <c r="W28" s="500"/>
      <c r="X28" s="502"/>
      <c r="Y28" s="502"/>
      <c r="Z28" s="502"/>
      <c r="AA28" s="502"/>
      <c r="AB28" s="502"/>
      <c r="AC28" s="502"/>
      <c r="AD28" s="502"/>
      <c r="AE28" s="502"/>
      <c r="AF28" s="502"/>
      <c r="AG28" s="500"/>
      <c r="AH28" s="506"/>
      <c r="AI28" s="504"/>
      <c r="AJ28" s="501"/>
      <c r="AK28" s="502"/>
      <c r="AL28" s="502"/>
      <c r="AM28" s="502"/>
      <c r="AN28" s="502"/>
      <c r="AO28" s="502"/>
      <c r="AP28" s="500"/>
      <c r="AQ28" s="504"/>
      <c r="AR28" s="506"/>
      <c r="AS28" s="504"/>
      <c r="AT28" s="507"/>
      <c r="AU28" s="502"/>
      <c r="AV28" s="505"/>
      <c r="AW28" s="505"/>
      <c r="AX28" s="500"/>
      <c r="AY28" s="504"/>
      <c r="AZ28" s="504"/>
      <c r="BA28" s="507"/>
      <c r="BB28" s="508"/>
      <c r="BC28" s="507"/>
    </row>
    <row r="29" spans="1:56">
      <c r="A29" s="495" t="s">
        <v>59</v>
      </c>
      <c r="B29" s="497">
        <f t="shared" ref="B29:BA29" si="44">SUM(B30:B31)</f>
        <v>0</v>
      </c>
      <c r="C29" s="364">
        <f t="shared" si="44"/>
        <v>0</v>
      </c>
      <c r="D29" s="348">
        <f t="shared" si="44"/>
        <v>0</v>
      </c>
      <c r="E29" s="363">
        <f t="shared" si="44"/>
        <v>0</v>
      </c>
      <c r="F29" s="364">
        <f t="shared" si="44"/>
        <v>0</v>
      </c>
      <c r="G29" s="364">
        <f t="shared" si="44"/>
        <v>0</v>
      </c>
      <c r="H29" s="364">
        <f t="shared" si="44"/>
        <v>0</v>
      </c>
      <c r="I29" s="364">
        <f t="shared" si="44"/>
        <v>0</v>
      </c>
      <c r="J29" s="364">
        <f t="shared" si="44"/>
        <v>0</v>
      </c>
      <c r="K29" s="364">
        <f t="shared" si="44"/>
        <v>0</v>
      </c>
      <c r="L29" s="364">
        <f t="shared" si="44"/>
        <v>0</v>
      </c>
      <c r="M29" s="348">
        <f t="shared" si="44"/>
        <v>0</v>
      </c>
      <c r="N29" s="351">
        <f t="shared" si="44"/>
        <v>0</v>
      </c>
      <c r="O29" s="351">
        <f t="shared" si="44"/>
        <v>0</v>
      </c>
      <c r="P29" s="351">
        <f t="shared" si="44"/>
        <v>0</v>
      </c>
      <c r="Q29" s="348">
        <f t="shared" si="44"/>
        <v>0</v>
      </c>
      <c r="R29" s="363">
        <f t="shared" si="44"/>
        <v>0</v>
      </c>
      <c r="S29" s="364">
        <f t="shared" si="44"/>
        <v>0</v>
      </c>
      <c r="T29" s="364">
        <f t="shared" si="44"/>
        <v>0</v>
      </c>
      <c r="U29" s="496">
        <f t="shared" si="44"/>
        <v>0</v>
      </c>
      <c r="V29" s="364">
        <f t="shared" si="44"/>
        <v>0</v>
      </c>
      <c r="W29" s="346">
        <f t="shared" si="44"/>
        <v>0</v>
      </c>
      <c r="X29" s="364">
        <f t="shared" si="44"/>
        <v>0</v>
      </c>
      <c r="Y29" s="364">
        <f t="shared" si="44"/>
        <v>0</v>
      </c>
      <c r="Z29" s="364">
        <f t="shared" si="44"/>
        <v>0</v>
      </c>
      <c r="AA29" s="364">
        <f t="shared" si="44"/>
        <v>0</v>
      </c>
      <c r="AB29" s="364">
        <f t="shared" si="44"/>
        <v>0</v>
      </c>
      <c r="AC29" s="364">
        <f t="shared" si="44"/>
        <v>0</v>
      </c>
      <c r="AD29" s="364">
        <f t="shared" si="44"/>
        <v>0</v>
      </c>
      <c r="AE29" s="364">
        <f t="shared" si="44"/>
        <v>0</v>
      </c>
      <c r="AF29" s="364">
        <f t="shared" si="44"/>
        <v>0</v>
      </c>
      <c r="AG29" s="346">
        <f t="shared" si="44"/>
        <v>0</v>
      </c>
      <c r="AH29" s="497">
        <f t="shared" si="44"/>
        <v>0</v>
      </c>
      <c r="AI29" s="351">
        <f t="shared" si="44"/>
        <v>0</v>
      </c>
      <c r="AJ29" s="363">
        <f t="shared" si="44"/>
        <v>0</v>
      </c>
      <c r="AK29" s="364">
        <f t="shared" si="44"/>
        <v>0</v>
      </c>
      <c r="AL29" s="364">
        <f t="shared" si="44"/>
        <v>0</v>
      </c>
      <c r="AM29" s="364">
        <f t="shared" si="44"/>
        <v>0</v>
      </c>
      <c r="AN29" s="364">
        <f t="shared" si="44"/>
        <v>0</v>
      </c>
      <c r="AO29" s="364">
        <f t="shared" si="44"/>
        <v>0</v>
      </c>
      <c r="AP29" s="346">
        <f t="shared" si="44"/>
        <v>0</v>
      </c>
      <c r="AQ29" s="351">
        <f t="shared" si="44"/>
        <v>0</v>
      </c>
      <c r="AR29" s="497">
        <f t="shared" si="44"/>
        <v>0</v>
      </c>
      <c r="AS29" s="351">
        <f t="shared" si="44"/>
        <v>0</v>
      </c>
      <c r="AT29" s="352">
        <f t="shared" si="44"/>
        <v>0</v>
      </c>
      <c r="AU29" s="364">
        <f t="shared" si="44"/>
        <v>0</v>
      </c>
      <c r="AV29" s="496">
        <f t="shared" si="44"/>
        <v>0</v>
      </c>
      <c r="AW29" s="496">
        <f t="shared" si="44"/>
        <v>0</v>
      </c>
      <c r="AX29" s="346">
        <f t="shared" si="44"/>
        <v>0</v>
      </c>
      <c r="AY29" s="351">
        <f t="shared" si="44"/>
        <v>0</v>
      </c>
      <c r="AZ29" s="351">
        <f>SUM(AZ30:AZ31)</f>
        <v>0</v>
      </c>
      <c r="BA29" s="352">
        <f t="shared" si="44"/>
        <v>0</v>
      </c>
      <c r="BB29" s="351">
        <f>SUM(BB30:BB31)</f>
        <v>0</v>
      </c>
      <c r="BC29" s="352">
        <f>SUM(BC30:BC31)</f>
        <v>0</v>
      </c>
    </row>
    <row r="30" spans="1:56" hidden="1" outlineLevel="1">
      <c r="A30" s="272" t="s">
        <v>438</v>
      </c>
      <c r="B30" s="1784"/>
      <c r="C30" s="1785"/>
      <c r="D30" s="1786"/>
      <c r="E30" s="1787"/>
      <c r="F30" s="1788"/>
      <c r="G30" s="1788"/>
      <c r="H30" s="1788"/>
      <c r="I30" s="1788"/>
      <c r="J30" s="1788"/>
      <c r="K30" s="1788"/>
      <c r="L30" s="1788"/>
      <c r="M30" s="346">
        <f>SUM(E30:L30)</f>
        <v>0</v>
      </c>
      <c r="N30" s="1789"/>
      <c r="O30" s="1789"/>
      <c r="P30" s="1789"/>
      <c r="Q30" s="348">
        <f>B30+C30+M30+N30+O30+P30+D30</f>
        <v>0</v>
      </c>
      <c r="R30" s="1790"/>
      <c r="S30" s="1791"/>
      <c r="T30" s="1791"/>
      <c r="U30" s="1791"/>
      <c r="V30" s="1791"/>
      <c r="W30" s="346">
        <f>SUM(R30:V30)</f>
        <v>0</v>
      </c>
      <c r="X30" s="1790"/>
      <c r="Y30" s="1791"/>
      <c r="Z30" s="1791"/>
      <c r="AA30" s="1791"/>
      <c r="AB30" s="1791"/>
      <c r="AC30" s="1791"/>
      <c r="AD30" s="1791"/>
      <c r="AE30" s="1791"/>
      <c r="AF30" s="1791"/>
      <c r="AG30" s="346">
        <f>SUM(X30:AF30)</f>
        <v>0</v>
      </c>
      <c r="AH30" s="1792"/>
      <c r="AI30" s="351">
        <f>Q30+W30+AG30+AH30</f>
        <v>0</v>
      </c>
      <c r="AJ30" s="1787"/>
      <c r="AK30" s="1788"/>
      <c r="AL30" s="1788"/>
      <c r="AM30" s="1788"/>
      <c r="AN30" s="1788"/>
      <c r="AO30" s="1788"/>
      <c r="AP30" s="346">
        <f>SUM(AJ30:AO30)</f>
        <v>0</v>
      </c>
      <c r="AQ30" s="1789"/>
      <c r="AR30" s="1792"/>
      <c r="AS30" s="1789"/>
      <c r="AT30" s="352">
        <f t="shared" ref="AT30:AT41" si="45">AI30+AP30+AQ30+AR30+AS30</f>
        <v>0</v>
      </c>
      <c r="AU30" s="1785"/>
      <c r="AV30" s="1793"/>
      <c r="AW30" s="1793"/>
      <c r="AX30" s="346">
        <f>SUM(AU30:AW30)</f>
        <v>0</v>
      </c>
      <c r="AY30" s="1789"/>
      <c r="AZ30" s="1789"/>
      <c r="BA30" s="352">
        <f>AX30+AY30+AZ30</f>
        <v>0</v>
      </c>
      <c r="BB30" s="1789"/>
      <c r="BC30" s="352">
        <f t="shared" ref="BC30:BC41" si="46">BA30+AT30+BB30</f>
        <v>0</v>
      </c>
    </row>
    <row r="31" spans="1:56" hidden="1" outlineLevel="1">
      <c r="A31" s="272" t="s">
        <v>439</v>
      </c>
      <c r="B31" s="1450">
        <f>SUM(B32:B46)</f>
        <v>0</v>
      </c>
      <c r="C31" s="368">
        <f t="shared" ref="C31:AS31" si="47">SUM(C32:C46)</f>
        <v>0</v>
      </c>
      <c r="D31" s="1449">
        <f t="shared" si="47"/>
        <v>0</v>
      </c>
      <c r="E31" s="363">
        <f t="shared" si="47"/>
        <v>0</v>
      </c>
      <c r="F31" s="364">
        <f t="shared" si="47"/>
        <v>0</v>
      </c>
      <c r="G31" s="364">
        <f t="shared" si="47"/>
        <v>0</v>
      </c>
      <c r="H31" s="364">
        <f t="shared" si="47"/>
        <v>0</v>
      </c>
      <c r="I31" s="364">
        <f t="shared" si="47"/>
        <v>0</v>
      </c>
      <c r="J31" s="364">
        <f t="shared" si="47"/>
        <v>0</v>
      </c>
      <c r="K31" s="364">
        <f t="shared" si="47"/>
        <v>0</v>
      </c>
      <c r="L31" s="364">
        <f t="shared" si="47"/>
        <v>0</v>
      </c>
      <c r="M31" s="346">
        <f t="shared" si="47"/>
        <v>0</v>
      </c>
      <c r="N31" s="365">
        <f t="shared" si="47"/>
        <v>0</v>
      </c>
      <c r="O31" s="365">
        <f t="shared" si="47"/>
        <v>0</v>
      </c>
      <c r="P31" s="365">
        <f t="shared" si="47"/>
        <v>0</v>
      </c>
      <c r="Q31" s="348">
        <f t="shared" si="47"/>
        <v>0</v>
      </c>
      <c r="R31" s="366">
        <f t="shared" si="47"/>
        <v>0</v>
      </c>
      <c r="S31" s="367">
        <f t="shared" si="47"/>
        <v>0</v>
      </c>
      <c r="T31" s="367">
        <f t="shared" si="47"/>
        <v>0</v>
      </c>
      <c r="U31" s="367">
        <f t="shared" si="47"/>
        <v>0</v>
      </c>
      <c r="V31" s="367">
        <f t="shared" si="47"/>
        <v>0</v>
      </c>
      <c r="W31" s="346">
        <f t="shared" si="47"/>
        <v>0</v>
      </c>
      <c r="X31" s="366">
        <f t="shared" si="47"/>
        <v>0</v>
      </c>
      <c r="Y31" s="367">
        <f t="shared" si="47"/>
        <v>0</v>
      </c>
      <c r="Z31" s="367">
        <f t="shared" si="47"/>
        <v>0</v>
      </c>
      <c r="AA31" s="367">
        <f t="shared" si="47"/>
        <v>0</v>
      </c>
      <c r="AB31" s="367">
        <f t="shared" si="47"/>
        <v>0</v>
      </c>
      <c r="AC31" s="367">
        <f t="shared" si="47"/>
        <v>0</v>
      </c>
      <c r="AD31" s="367">
        <f t="shared" si="47"/>
        <v>0</v>
      </c>
      <c r="AE31" s="367">
        <f t="shared" si="47"/>
        <v>0</v>
      </c>
      <c r="AF31" s="367">
        <f t="shared" si="47"/>
        <v>0</v>
      </c>
      <c r="AG31" s="346">
        <f t="shared" si="47"/>
        <v>0</v>
      </c>
      <c r="AH31" s="370">
        <f t="shared" si="47"/>
        <v>0</v>
      </c>
      <c r="AI31" s="351">
        <f t="shared" si="47"/>
        <v>0</v>
      </c>
      <c r="AJ31" s="363">
        <f t="shared" si="47"/>
        <v>0</v>
      </c>
      <c r="AK31" s="364">
        <f t="shared" si="47"/>
        <v>0</v>
      </c>
      <c r="AL31" s="364">
        <f t="shared" si="47"/>
        <v>0</v>
      </c>
      <c r="AM31" s="364">
        <f t="shared" si="47"/>
        <v>0</v>
      </c>
      <c r="AN31" s="364">
        <f t="shared" si="47"/>
        <v>0</v>
      </c>
      <c r="AO31" s="364">
        <f t="shared" si="47"/>
        <v>0</v>
      </c>
      <c r="AP31" s="346">
        <f t="shared" si="47"/>
        <v>0</v>
      </c>
      <c r="AQ31" s="365">
        <f t="shared" si="47"/>
        <v>0</v>
      </c>
      <c r="AR31" s="370">
        <f t="shared" si="47"/>
        <v>0</v>
      </c>
      <c r="AS31" s="365">
        <f t="shared" si="47"/>
        <v>0</v>
      </c>
      <c r="AT31" s="352">
        <f>AI31+AP31+AQ31+AR31+AS31</f>
        <v>0</v>
      </c>
      <c r="AU31" s="368">
        <f t="shared" ref="AU31" si="48">SUM(AU32:AU46)</f>
        <v>0</v>
      </c>
      <c r="AV31" s="369">
        <f t="shared" ref="AV31" si="49">SUM(AV32:AV46)</f>
        <v>0</v>
      </c>
      <c r="AW31" s="369">
        <f t="shared" ref="AW31" si="50">SUM(AW32:AW46)</f>
        <v>0</v>
      </c>
      <c r="AX31" s="346">
        <f>SUM(AX32:AX46)</f>
        <v>0</v>
      </c>
      <c r="AY31" s="365">
        <f t="shared" ref="AY31" si="51">SUM(AY32:AY46)</f>
        <v>0</v>
      </c>
      <c r="AZ31" s="365">
        <f>SUM(AZ32:AZ46)</f>
        <v>0</v>
      </c>
      <c r="BA31" s="352">
        <f>AX31+AZ31+AY31</f>
        <v>0</v>
      </c>
      <c r="BB31" s="365">
        <f t="shared" ref="BB31" si="52">SUM(BB32:BB46)</f>
        <v>0</v>
      </c>
      <c r="BC31" s="352">
        <f t="shared" si="46"/>
        <v>0</v>
      </c>
    </row>
    <row r="32" spans="1:56" hidden="1" outlineLevel="2">
      <c r="A32" s="1777" t="str">
        <f>Cover!C21</f>
        <v>- none -</v>
      </c>
      <c r="B32" s="1784"/>
      <c r="C32" s="1785"/>
      <c r="D32" s="1786"/>
      <c r="E32" s="1787"/>
      <c r="F32" s="1788"/>
      <c r="G32" s="1788"/>
      <c r="H32" s="1788"/>
      <c r="I32" s="1788"/>
      <c r="J32" s="1788"/>
      <c r="K32" s="1788"/>
      <c r="L32" s="1788"/>
      <c r="M32" s="346">
        <f t="shared" ref="M32:M41" si="53">SUM(E32:L32)</f>
        <v>0</v>
      </c>
      <c r="N32" s="1789"/>
      <c r="O32" s="1789"/>
      <c r="P32" s="1789"/>
      <c r="Q32" s="348">
        <f t="shared" ref="Q32:Q41" si="54">B32+C32+M32+N32+O32+P32+D32</f>
        <v>0</v>
      </c>
      <c r="R32" s="1790"/>
      <c r="S32" s="1791"/>
      <c r="T32" s="1791"/>
      <c r="U32" s="1791"/>
      <c r="V32" s="1791"/>
      <c r="W32" s="346">
        <f t="shared" ref="W32:W41" si="55">SUM(R32:V32)</f>
        <v>0</v>
      </c>
      <c r="X32" s="1790"/>
      <c r="Y32" s="1791"/>
      <c r="Z32" s="1791"/>
      <c r="AA32" s="1791"/>
      <c r="AB32" s="1791"/>
      <c r="AC32" s="1791"/>
      <c r="AD32" s="1791"/>
      <c r="AE32" s="1791"/>
      <c r="AF32" s="1791"/>
      <c r="AG32" s="346">
        <f t="shared" ref="AG32:AG41" si="56">SUM(X32:AF32)</f>
        <v>0</v>
      </c>
      <c r="AH32" s="1792"/>
      <c r="AI32" s="351">
        <f t="shared" ref="AI32:AI41" si="57">Q32+W32+AG32+AH32</f>
        <v>0</v>
      </c>
      <c r="AJ32" s="1787"/>
      <c r="AK32" s="1788"/>
      <c r="AL32" s="1788"/>
      <c r="AM32" s="1788"/>
      <c r="AN32" s="1788"/>
      <c r="AO32" s="1788"/>
      <c r="AP32" s="346">
        <f t="shared" ref="AP32:AP41" si="58">SUM(AJ32:AO32)</f>
        <v>0</v>
      </c>
      <c r="AQ32" s="1789"/>
      <c r="AR32" s="1792"/>
      <c r="AS32" s="1789"/>
      <c r="AT32" s="352">
        <f t="shared" si="45"/>
        <v>0</v>
      </c>
      <c r="AU32" s="1785"/>
      <c r="AV32" s="1793"/>
      <c r="AW32" s="1793"/>
      <c r="AX32" s="346">
        <f t="shared" ref="AX32:AX41" si="59">SUM(AU32:AW32)</f>
        <v>0</v>
      </c>
      <c r="AY32" s="1789"/>
      <c r="AZ32" s="1789"/>
      <c r="BA32" s="352">
        <f t="shared" ref="BA32:BA41" si="60">AX32+AY32+AZ32</f>
        <v>0</v>
      </c>
      <c r="BB32" s="1789"/>
      <c r="BC32" s="352">
        <f t="shared" si="46"/>
        <v>0</v>
      </c>
    </row>
    <row r="33" spans="1:56" hidden="1" outlineLevel="2">
      <c r="A33" s="1777" t="str">
        <f>Cover!C22</f>
        <v>- none -</v>
      </c>
      <c r="B33" s="1784"/>
      <c r="C33" s="1785"/>
      <c r="D33" s="1786"/>
      <c r="E33" s="1787"/>
      <c r="F33" s="1788"/>
      <c r="G33" s="1788"/>
      <c r="H33" s="1788"/>
      <c r="I33" s="1788"/>
      <c r="J33" s="1788"/>
      <c r="K33" s="1788"/>
      <c r="L33" s="1788"/>
      <c r="M33" s="346">
        <f t="shared" si="53"/>
        <v>0</v>
      </c>
      <c r="N33" s="1789"/>
      <c r="O33" s="1789"/>
      <c r="P33" s="1789"/>
      <c r="Q33" s="348">
        <f t="shared" si="54"/>
        <v>0</v>
      </c>
      <c r="R33" s="1790"/>
      <c r="S33" s="1791"/>
      <c r="T33" s="1791"/>
      <c r="U33" s="1791"/>
      <c r="V33" s="1791"/>
      <c r="W33" s="346">
        <f t="shared" si="55"/>
        <v>0</v>
      </c>
      <c r="X33" s="1790"/>
      <c r="Y33" s="1791"/>
      <c r="Z33" s="1791"/>
      <c r="AA33" s="1791"/>
      <c r="AB33" s="1791"/>
      <c r="AC33" s="1791"/>
      <c r="AD33" s="1791"/>
      <c r="AE33" s="1791"/>
      <c r="AF33" s="1791"/>
      <c r="AG33" s="346">
        <f t="shared" si="56"/>
        <v>0</v>
      </c>
      <c r="AH33" s="1792"/>
      <c r="AI33" s="351">
        <f t="shared" si="57"/>
        <v>0</v>
      </c>
      <c r="AJ33" s="1787"/>
      <c r="AK33" s="1788"/>
      <c r="AL33" s="1788"/>
      <c r="AM33" s="1788"/>
      <c r="AN33" s="1788"/>
      <c r="AO33" s="1788"/>
      <c r="AP33" s="346">
        <f t="shared" si="58"/>
        <v>0</v>
      </c>
      <c r="AQ33" s="1789"/>
      <c r="AR33" s="1792"/>
      <c r="AS33" s="1789"/>
      <c r="AT33" s="352">
        <f t="shared" si="45"/>
        <v>0</v>
      </c>
      <c r="AU33" s="1785"/>
      <c r="AV33" s="1793"/>
      <c r="AW33" s="1793"/>
      <c r="AX33" s="346">
        <f t="shared" si="59"/>
        <v>0</v>
      </c>
      <c r="AY33" s="1789"/>
      <c r="AZ33" s="1789"/>
      <c r="BA33" s="352">
        <f t="shared" si="60"/>
        <v>0</v>
      </c>
      <c r="BB33" s="1789"/>
      <c r="BC33" s="352">
        <f t="shared" si="46"/>
        <v>0</v>
      </c>
    </row>
    <row r="34" spans="1:56" hidden="1" outlineLevel="2">
      <c r="A34" s="1777" t="str">
        <f>Cover!C23</f>
        <v>- none -</v>
      </c>
      <c r="B34" s="1784"/>
      <c r="C34" s="1785"/>
      <c r="D34" s="1786"/>
      <c r="E34" s="1787"/>
      <c r="F34" s="1788"/>
      <c r="G34" s="1788"/>
      <c r="H34" s="1788"/>
      <c r="I34" s="1788"/>
      <c r="J34" s="1788"/>
      <c r="K34" s="1788"/>
      <c r="L34" s="1788"/>
      <c r="M34" s="346">
        <f t="shared" si="53"/>
        <v>0</v>
      </c>
      <c r="N34" s="1789"/>
      <c r="O34" s="1789"/>
      <c r="P34" s="1789"/>
      <c r="Q34" s="348">
        <f t="shared" si="54"/>
        <v>0</v>
      </c>
      <c r="R34" s="1790"/>
      <c r="S34" s="1791"/>
      <c r="T34" s="1791"/>
      <c r="U34" s="1791"/>
      <c r="V34" s="1791"/>
      <c r="W34" s="346">
        <f t="shared" si="55"/>
        <v>0</v>
      </c>
      <c r="X34" s="1790"/>
      <c r="Y34" s="1791"/>
      <c r="Z34" s="1791"/>
      <c r="AA34" s="1791"/>
      <c r="AB34" s="1791"/>
      <c r="AC34" s="1791"/>
      <c r="AD34" s="1791"/>
      <c r="AE34" s="1791"/>
      <c r="AF34" s="1791"/>
      <c r="AG34" s="346">
        <f t="shared" si="56"/>
        <v>0</v>
      </c>
      <c r="AH34" s="1792"/>
      <c r="AI34" s="351">
        <f t="shared" si="57"/>
        <v>0</v>
      </c>
      <c r="AJ34" s="1787"/>
      <c r="AK34" s="1788"/>
      <c r="AL34" s="1788"/>
      <c r="AM34" s="1788"/>
      <c r="AN34" s="1788"/>
      <c r="AO34" s="1788"/>
      <c r="AP34" s="346">
        <f t="shared" si="58"/>
        <v>0</v>
      </c>
      <c r="AQ34" s="1789"/>
      <c r="AR34" s="1792"/>
      <c r="AS34" s="1789"/>
      <c r="AT34" s="352">
        <f t="shared" si="45"/>
        <v>0</v>
      </c>
      <c r="AU34" s="1785"/>
      <c r="AV34" s="1793"/>
      <c r="AW34" s="1793"/>
      <c r="AX34" s="346">
        <f t="shared" si="59"/>
        <v>0</v>
      </c>
      <c r="AY34" s="1789"/>
      <c r="AZ34" s="1789"/>
      <c r="BA34" s="352">
        <f t="shared" si="60"/>
        <v>0</v>
      </c>
      <c r="BB34" s="1789"/>
      <c r="BC34" s="352">
        <f t="shared" si="46"/>
        <v>0</v>
      </c>
    </row>
    <row r="35" spans="1:56" hidden="1" outlineLevel="2">
      <c r="A35" s="1777" t="str">
        <f>Cover!C24</f>
        <v>- none -</v>
      </c>
      <c r="B35" s="1784"/>
      <c r="C35" s="1785"/>
      <c r="D35" s="1786"/>
      <c r="E35" s="1787"/>
      <c r="F35" s="1788"/>
      <c r="G35" s="1788"/>
      <c r="H35" s="1788"/>
      <c r="I35" s="1788"/>
      <c r="J35" s="1788"/>
      <c r="K35" s="1788"/>
      <c r="L35" s="1788"/>
      <c r="M35" s="346">
        <f t="shared" si="53"/>
        <v>0</v>
      </c>
      <c r="N35" s="1789"/>
      <c r="O35" s="1789"/>
      <c r="P35" s="1789"/>
      <c r="Q35" s="348">
        <f t="shared" si="54"/>
        <v>0</v>
      </c>
      <c r="R35" s="1790"/>
      <c r="S35" s="1791"/>
      <c r="T35" s="1791"/>
      <c r="U35" s="1791"/>
      <c r="V35" s="1791"/>
      <c r="W35" s="346">
        <f t="shared" si="55"/>
        <v>0</v>
      </c>
      <c r="X35" s="1790"/>
      <c r="Y35" s="1791"/>
      <c r="Z35" s="1791"/>
      <c r="AA35" s="1791"/>
      <c r="AB35" s="1791"/>
      <c r="AC35" s="1791"/>
      <c r="AD35" s="1791"/>
      <c r="AE35" s="1791"/>
      <c r="AF35" s="1791"/>
      <c r="AG35" s="346">
        <f t="shared" si="56"/>
        <v>0</v>
      </c>
      <c r="AH35" s="1792"/>
      <c r="AI35" s="351">
        <f t="shared" si="57"/>
        <v>0</v>
      </c>
      <c r="AJ35" s="1787"/>
      <c r="AK35" s="1788"/>
      <c r="AL35" s="1788"/>
      <c r="AM35" s="1788"/>
      <c r="AN35" s="1788"/>
      <c r="AO35" s="1788"/>
      <c r="AP35" s="346">
        <f t="shared" si="58"/>
        <v>0</v>
      </c>
      <c r="AQ35" s="1789"/>
      <c r="AR35" s="1792"/>
      <c r="AS35" s="1789"/>
      <c r="AT35" s="352">
        <f t="shared" si="45"/>
        <v>0</v>
      </c>
      <c r="AU35" s="1785"/>
      <c r="AV35" s="1793"/>
      <c r="AW35" s="1793"/>
      <c r="AX35" s="346">
        <f t="shared" si="59"/>
        <v>0</v>
      </c>
      <c r="AY35" s="1789"/>
      <c r="AZ35" s="1789"/>
      <c r="BA35" s="352">
        <f t="shared" si="60"/>
        <v>0</v>
      </c>
      <c r="BB35" s="1789"/>
      <c r="BC35" s="352">
        <f t="shared" si="46"/>
        <v>0</v>
      </c>
    </row>
    <row r="36" spans="1:56" hidden="1" outlineLevel="2">
      <c r="A36" s="1777" t="str">
        <f>Cover!C25</f>
        <v>- none -</v>
      </c>
      <c r="B36" s="1784"/>
      <c r="C36" s="1785"/>
      <c r="D36" s="1786"/>
      <c r="E36" s="1787"/>
      <c r="F36" s="1788"/>
      <c r="G36" s="1788"/>
      <c r="H36" s="1788"/>
      <c r="I36" s="1788"/>
      <c r="J36" s="1788"/>
      <c r="K36" s="1788"/>
      <c r="L36" s="1788"/>
      <c r="M36" s="346">
        <f t="shared" si="53"/>
        <v>0</v>
      </c>
      <c r="N36" s="1789"/>
      <c r="O36" s="1789"/>
      <c r="P36" s="1789"/>
      <c r="Q36" s="348">
        <f t="shared" si="54"/>
        <v>0</v>
      </c>
      <c r="R36" s="1790"/>
      <c r="S36" s="1791"/>
      <c r="T36" s="1791"/>
      <c r="U36" s="1791"/>
      <c r="V36" s="1791"/>
      <c r="W36" s="346">
        <f t="shared" si="55"/>
        <v>0</v>
      </c>
      <c r="X36" s="1790"/>
      <c r="Y36" s="1791"/>
      <c r="Z36" s="1791"/>
      <c r="AA36" s="1791"/>
      <c r="AB36" s="1791"/>
      <c r="AC36" s="1791"/>
      <c r="AD36" s="1791"/>
      <c r="AE36" s="1791"/>
      <c r="AF36" s="1791"/>
      <c r="AG36" s="346">
        <f t="shared" si="56"/>
        <v>0</v>
      </c>
      <c r="AH36" s="1792"/>
      <c r="AI36" s="351">
        <f t="shared" si="57"/>
        <v>0</v>
      </c>
      <c r="AJ36" s="1787"/>
      <c r="AK36" s="1788"/>
      <c r="AL36" s="1788"/>
      <c r="AM36" s="1788"/>
      <c r="AN36" s="1788"/>
      <c r="AO36" s="1788"/>
      <c r="AP36" s="346">
        <f t="shared" si="58"/>
        <v>0</v>
      </c>
      <c r="AQ36" s="1789"/>
      <c r="AR36" s="1792"/>
      <c r="AS36" s="1789"/>
      <c r="AT36" s="352">
        <f t="shared" si="45"/>
        <v>0</v>
      </c>
      <c r="AU36" s="1785"/>
      <c r="AV36" s="1793"/>
      <c r="AW36" s="1793"/>
      <c r="AX36" s="346">
        <f t="shared" si="59"/>
        <v>0</v>
      </c>
      <c r="AY36" s="1789"/>
      <c r="AZ36" s="1789"/>
      <c r="BA36" s="352">
        <f t="shared" si="60"/>
        <v>0</v>
      </c>
      <c r="BB36" s="1789"/>
      <c r="BC36" s="352">
        <f t="shared" si="46"/>
        <v>0</v>
      </c>
    </row>
    <row r="37" spans="1:56" hidden="1" outlineLevel="2">
      <c r="A37" s="1777" t="str">
        <f>Cover!C26</f>
        <v>- none -</v>
      </c>
      <c r="B37" s="1784"/>
      <c r="C37" s="1785"/>
      <c r="D37" s="1786"/>
      <c r="E37" s="1787"/>
      <c r="F37" s="1788"/>
      <c r="G37" s="1788"/>
      <c r="H37" s="1788"/>
      <c r="I37" s="1788"/>
      <c r="J37" s="1788"/>
      <c r="K37" s="1788"/>
      <c r="L37" s="1788"/>
      <c r="M37" s="346">
        <f t="shared" si="53"/>
        <v>0</v>
      </c>
      <c r="N37" s="1789"/>
      <c r="O37" s="1789"/>
      <c r="P37" s="1789"/>
      <c r="Q37" s="348">
        <f t="shared" si="54"/>
        <v>0</v>
      </c>
      <c r="R37" s="1790"/>
      <c r="S37" s="1791"/>
      <c r="T37" s="1791"/>
      <c r="U37" s="1791"/>
      <c r="V37" s="1791"/>
      <c r="W37" s="346">
        <f t="shared" si="55"/>
        <v>0</v>
      </c>
      <c r="X37" s="1790"/>
      <c r="Y37" s="1791"/>
      <c r="Z37" s="1791"/>
      <c r="AA37" s="1791"/>
      <c r="AB37" s="1791"/>
      <c r="AC37" s="1791"/>
      <c r="AD37" s="1791"/>
      <c r="AE37" s="1791"/>
      <c r="AF37" s="1791"/>
      <c r="AG37" s="346">
        <f t="shared" si="56"/>
        <v>0</v>
      </c>
      <c r="AH37" s="1792"/>
      <c r="AI37" s="351">
        <f t="shared" si="57"/>
        <v>0</v>
      </c>
      <c r="AJ37" s="1787"/>
      <c r="AK37" s="1788"/>
      <c r="AL37" s="1788"/>
      <c r="AM37" s="1788"/>
      <c r="AN37" s="1788"/>
      <c r="AO37" s="1788"/>
      <c r="AP37" s="346">
        <f t="shared" si="58"/>
        <v>0</v>
      </c>
      <c r="AQ37" s="1789"/>
      <c r="AR37" s="1792"/>
      <c r="AS37" s="1789"/>
      <c r="AT37" s="352">
        <f t="shared" si="45"/>
        <v>0</v>
      </c>
      <c r="AU37" s="1785"/>
      <c r="AV37" s="1793"/>
      <c r="AW37" s="1793"/>
      <c r="AX37" s="346">
        <f t="shared" si="59"/>
        <v>0</v>
      </c>
      <c r="AY37" s="1789"/>
      <c r="AZ37" s="1789"/>
      <c r="BA37" s="352">
        <f t="shared" si="60"/>
        <v>0</v>
      </c>
      <c r="BB37" s="1789"/>
      <c r="BC37" s="352">
        <f t="shared" si="46"/>
        <v>0</v>
      </c>
    </row>
    <row r="38" spans="1:56" hidden="1" outlineLevel="2">
      <c r="A38" s="1777" t="str">
        <f>Cover!C27</f>
        <v>- none -</v>
      </c>
      <c r="B38" s="1784"/>
      <c r="C38" s="1785"/>
      <c r="D38" s="1786"/>
      <c r="E38" s="1787"/>
      <c r="F38" s="1788"/>
      <c r="G38" s="1788"/>
      <c r="H38" s="1788"/>
      <c r="I38" s="1788"/>
      <c r="J38" s="1788"/>
      <c r="K38" s="1788"/>
      <c r="L38" s="1788"/>
      <c r="M38" s="346">
        <f t="shared" si="53"/>
        <v>0</v>
      </c>
      <c r="N38" s="1789"/>
      <c r="O38" s="1789"/>
      <c r="P38" s="1789"/>
      <c r="Q38" s="348">
        <f t="shared" si="54"/>
        <v>0</v>
      </c>
      <c r="R38" s="1790"/>
      <c r="S38" s="1791"/>
      <c r="T38" s="1791"/>
      <c r="U38" s="1791"/>
      <c r="V38" s="1791"/>
      <c r="W38" s="346">
        <f t="shared" si="55"/>
        <v>0</v>
      </c>
      <c r="X38" s="1790"/>
      <c r="Y38" s="1791"/>
      <c r="Z38" s="1791"/>
      <c r="AA38" s="1791"/>
      <c r="AB38" s="1791"/>
      <c r="AC38" s="1791"/>
      <c r="AD38" s="1791"/>
      <c r="AE38" s="1791"/>
      <c r="AF38" s="1791"/>
      <c r="AG38" s="346">
        <f t="shared" si="56"/>
        <v>0</v>
      </c>
      <c r="AH38" s="1792"/>
      <c r="AI38" s="351">
        <f t="shared" si="57"/>
        <v>0</v>
      </c>
      <c r="AJ38" s="1787"/>
      <c r="AK38" s="1788"/>
      <c r="AL38" s="1788"/>
      <c r="AM38" s="1788"/>
      <c r="AN38" s="1788"/>
      <c r="AO38" s="1788"/>
      <c r="AP38" s="346">
        <f t="shared" si="58"/>
        <v>0</v>
      </c>
      <c r="AQ38" s="1789"/>
      <c r="AR38" s="1792"/>
      <c r="AS38" s="1789"/>
      <c r="AT38" s="352">
        <f t="shared" si="45"/>
        <v>0</v>
      </c>
      <c r="AU38" s="1785"/>
      <c r="AV38" s="1793"/>
      <c r="AW38" s="1793"/>
      <c r="AX38" s="346">
        <f t="shared" si="59"/>
        <v>0</v>
      </c>
      <c r="AY38" s="1789"/>
      <c r="AZ38" s="1789"/>
      <c r="BA38" s="352">
        <f t="shared" si="60"/>
        <v>0</v>
      </c>
      <c r="BB38" s="1789"/>
      <c r="BC38" s="352">
        <f t="shared" si="46"/>
        <v>0</v>
      </c>
    </row>
    <row r="39" spans="1:56" hidden="1" outlineLevel="2">
      <c r="A39" s="1777" t="str">
        <f>Cover!C28</f>
        <v>- none -</v>
      </c>
      <c r="B39" s="1784"/>
      <c r="C39" s="1785"/>
      <c r="D39" s="1786"/>
      <c r="E39" s="1787"/>
      <c r="F39" s="1788"/>
      <c r="G39" s="1788"/>
      <c r="H39" s="1788"/>
      <c r="I39" s="1788"/>
      <c r="J39" s="1788"/>
      <c r="K39" s="1788"/>
      <c r="L39" s="1788"/>
      <c r="M39" s="346">
        <f t="shared" si="53"/>
        <v>0</v>
      </c>
      <c r="N39" s="1789"/>
      <c r="O39" s="1789"/>
      <c r="P39" s="1789"/>
      <c r="Q39" s="348">
        <f t="shared" si="54"/>
        <v>0</v>
      </c>
      <c r="R39" s="1790"/>
      <c r="S39" s="1791"/>
      <c r="T39" s="1791"/>
      <c r="U39" s="1791"/>
      <c r="V39" s="1791"/>
      <c r="W39" s="346">
        <f t="shared" si="55"/>
        <v>0</v>
      </c>
      <c r="X39" s="1790"/>
      <c r="Y39" s="1791"/>
      <c r="Z39" s="1791"/>
      <c r="AA39" s="1791"/>
      <c r="AB39" s="1791"/>
      <c r="AC39" s="1791"/>
      <c r="AD39" s="1791"/>
      <c r="AE39" s="1791"/>
      <c r="AF39" s="1791"/>
      <c r="AG39" s="346">
        <f t="shared" si="56"/>
        <v>0</v>
      </c>
      <c r="AH39" s="1792"/>
      <c r="AI39" s="351">
        <f t="shared" si="57"/>
        <v>0</v>
      </c>
      <c r="AJ39" s="1787"/>
      <c r="AK39" s="1788"/>
      <c r="AL39" s="1788"/>
      <c r="AM39" s="1788"/>
      <c r="AN39" s="1788"/>
      <c r="AO39" s="1788"/>
      <c r="AP39" s="346">
        <f t="shared" si="58"/>
        <v>0</v>
      </c>
      <c r="AQ39" s="1789"/>
      <c r="AR39" s="1792"/>
      <c r="AS39" s="1789"/>
      <c r="AT39" s="352">
        <f t="shared" si="45"/>
        <v>0</v>
      </c>
      <c r="AU39" s="1785"/>
      <c r="AV39" s="1793"/>
      <c r="AW39" s="1793"/>
      <c r="AX39" s="346">
        <f t="shared" si="59"/>
        <v>0</v>
      </c>
      <c r="AY39" s="1789"/>
      <c r="AZ39" s="1789"/>
      <c r="BA39" s="352">
        <f t="shared" si="60"/>
        <v>0</v>
      </c>
      <c r="BB39" s="1789"/>
      <c r="BC39" s="352">
        <f t="shared" si="46"/>
        <v>0</v>
      </c>
      <c r="BD39" s="498"/>
    </row>
    <row r="40" spans="1:56" hidden="1" outlineLevel="2">
      <c r="A40" s="1777" t="str">
        <f>Cover!C29</f>
        <v>- none -</v>
      </c>
      <c r="B40" s="1784"/>
      <c r="C40" s="1785"/>
      <c r="D40" s="1786"/>
      <c r="E40" s="1787"/>
      <c r="F40" s="1788"/>
      <c r="G40" s="1788"/>
      <c r="H40" s="1788"/>
      <c r="I40" s="1788"/>
      <c r="J40" s="1788"/>
      <c r="K40" s="1788"/>
      <c r="L40" s="1788"/>
      <c r="M40" s="346">
        <f t="shared" si="53"/>
        <v>0</v>
      </c>
      <c r="N40" s="1789"/>
      <c r="O40" s="1789"/>
      <c r="P40" s="1789"/>
      <c r="Q40" s="348">
        <f t="shared" si="54"/>
        <v>0</v>
      </c>
      <c r="R40" s="1790"/>
      <c r="S40" s="1791"/>
      <c r="T40" s="1791"/>
      <c r="U40" s="1791"/>
      <c r="V40" s="1791"/>
      <c r="W40" s="346">
        <f t="shared" si="55"/>
        <v>0</v>
      </c>
      <c r="X40" s="1790"/>
      <c r="Y40" s="1791"/>
      <c r="Z40" s="1791"/>
      <c r="AA40" s="1791"/>
      <c r="AB40" s="1791"/>
      <c r="AC40" s="1791"/>
      <c r="AD40" s="1791"/>
      <c r="AE40" s="1791"/>
      <c r="AF40" s="1791"/>
      <c r="AG40" s="346">
        <f t="shared" si="56"/>
        <v>0</v>
      </c>
      <c r="AH40" s="1792"/>
      <c r="AI40" s="351">
        <f t="shared" si="57"/>
        <v>0</v>
      </c>
      <c r="AJ40" s="1787"/>
      <c r="AK40" s="1788"/>
      <c r="AL40" s="1788"/>
      <c r="AM40" s="1788"/>
      <c r="AN40" s="1788"/>
      <c r="AO40" s="1788"/>
      <c r="AP40" s="346">
        <f t="shared" si="58"/>
        <v>0</v>
      </c>
      <c r="AQ40" s="1789"/>
      <c r="AR40" s="1792"/>
      <c r="AS40" s="1789"/>
      <c r="AT40" s="352">
        <f t="shared" si="45"/>
        <v>0</v>
      </c>
      <c r="AU40" s="1785"/>
      <c r="AV40" s="1793"/>
      <c r="AW40" s="1793"/>
      <c r="AX40" s="346">
        <f t="shared" si="59"/>
        <v>0</v>
      </c>
      <c r="AY40" s="1789"/>
      <c r="AZ40" s="1789"/>
      <c r="BA40" s="352">
        <f t="shared" si="60"/>
        <v>0</v>
      </c>
      <c r="BB40" s="1789"/>
      <c r="BC40" s="352">
        <f t="shared" si="46"/>
        <v>0</v>
      </c>
      <c r="BD40" s="499"/>
    </row>
    <row r="41" spans="1:56" hidden="1" outlineLevel="2">
      <c r="A41" s="1777" t="str">
        <f>Cover!C30</f>
        <v>- none -</v>
      </c>
      <c r="B41" s="1784"/>
      <c r="C41" s="1785"/>
      <c r="D41" s="1786"/>
      <c r="E41" s="1787"/>
      <c r="F41" s="1788"/>
      <c r="G41" s="1788"/>
      <c r="H41" s="1788"/>
      <c r="I41" s="1788"/>
      <c r="J41" s="1788"/>
      <c r="K41" s="1788"/>
      <c r="L41" s="1788"/>
      <c r="M41" s="346">
        <f t="shared" si="53"/>
        <v>0</v>
      </c>
      <c r="N41" s="1789"/>
      <c r="O41" s="1789"/>
      <c r="P41" s="1789"/>
      <c r="Q41" s="348">
        <f t="shared" si="54"/>
        <v>0</v>
      </c>
      <c r="R41" s="1790"/>
      <c r="S41" s="1791"/>
      <c r="T41" s="1791"/>
      <c r="U41" s="1791"/>
      <c r="V41" s="1791"/>
      <c r="W41" s="346">
        <f t="shared" si="55"/>
        <v>0</v>
      </c>
      <c r="X41" s="1790"/>
      <c r="Y41" s="1791"/>
      <c r="Z41" s="1791"/>
      <c r="AA41" s="1791"/>
      <c r="AB41" s="1791"/>
      <c r="AC41" s="1791"/>
      <c r="AD41" s="1791"/>
      <c r="AE41" s="1791"/>
      <c r="AF41" s="1791"/>
      <c r="AG41" s="346">
        <f t="shared" si="56"/>
        <v>0</v>
      </c>
      <c r="AH41" s="1792"/>
      <c r="AI41" s="351">
        <f t="shared" si="57"/>
        <v>0</v>
      </c>
      <c r="AJ41" s="1787"/>
      <c r="AK41" s="1788"/>
      <c r="AL41" s="1788"/>
      <c r="AM41" s="1788"/>
      <c r="AN41" s="1788"/>
      <c r="AO41" s="1788"/>
      <c r="AP41" s="346">
        <f t="shared" si="58"/>
        <v>0</v>
      </c>
      <c r="AQ41" s="1789"/>
      <c r="AR41" s="1792"/>
      <c r="AS41" s="1789"/>
      <c r="AT41" s="352">
        <f t="shared" si="45"/>
        <v>0</v>
      </c>
      <c r="AU41" s="1785"/>
      <c r="AV41" s="1793"/>
      <c r="AW41" s="1793"/>
      <c r="AX41" s="346">
        <f t="shared" si="59"/>
        <v>0</v>
      </c>
      <c r="AY41" s="1789"/>
      <c r="AZ41" s="1789"/>
      <c r="BA41" s="352">
        <f t="shared" si="60"/>
        <v>0</v>
      </c>
      <c r="BB41" s="1789"/>
      <c r="BC41" s="352">
        <f t="shared" si="46"/>
        <v>0</v>
      </c>
      <c r="BD41" s="498"/>
    </row>
    <row r="42" spans="1:56" hidden="1" outlineLevel="2">
      <c r="A42" s="1777" t="str">
        <f>Cover!C31</f>
        <v>- none -</v>
      </c>
      <c r="B42" s="1784"/>
      <c r="C42" s="1785"/>
      <c r="D42" s="1786"/>
      <c r="E42" s="1787"/>
      <c r="F42" s="1788"/>
      <c r="G42" s="1788"/>
      <c r="H42" s="1788"/>
      <c r="I42" s="1788"/>
      <c r="J42" s="1788"/>
      <c r="K42" s="1788"/>
      <c r="L42" s="1788"/>
      <c r="M42" s="346">
        <f t="shared" ref="M42:M46" si="61">SUM(E42:L42)</f>
        <v>0</v>
      </c>
      <c r="N42" s="1789"/>
      <c r="O42" s="1789"/>
      <c r="P42" s="1789"/>
      <c r="Q42" s="348">
        <f t="shared" ref="Q42:Q46" si="62">B42+C42+M42+N42+O42+P42+D42</f>
        <v>0</v>
      </c>
      <c r="R42" s="1790"/>
      <c r="S42" s="1791"/>
      <c r="T42" s="1791"/>
      <c r="U42" s="1791"/>
      <c r="V42" s="1791"/>
      <c r="W42" s="346">
        <f t="shared" ref="W42:W46" si="63">SUM(R42:V42)</f>
        <v>0</v>
      </c>
      <c r="X42" s="1790"/>
      <c r="Y42" s="1791"/>
      <c r="Z42" s="1791"/>
      <c r="AA42" s="1791"/>
      <c r="AB42" s="1791"/>
      <c r="AC42" s="1791"/>
      <c r="AD42" s="1791"/>
      <c r="AE42" s="1791"/>
      <c r="AF42" s="1791"/>
      <c r="AG42" s="346">
        <f t="shared" ref="AG42:AG46" si="64">SUM(X42:AF42)</f>
        <v>0</v>
      </c>
      <c r="AH42" s="1792"/>
      <c r="AI42" s="351">
        <f t="shared" ref="AI42:AI46" si="65">Q42+W42+AG42+AH42</f>
        <v>0</v>
      </c>
      <c r="AJ42" s="1787"/>
      <c r="AK42" s="1788"/>
      <c r="AL42" s="1788"/>
      <c r="AM42" s="1788"/>
      <c r="AN42" s="1788"/>
      <c r="AO42" s="1788"/>
      <c r="AP42" s="346">
        <f t="shared" ref="AP42:AP46" si="66">SUM(AJ42:AO42)</f>
        <v>0</v>
      </c>
      <c r="AQ42" s="1789"/>
      <c r="AR42" s="1792"/>
      <c r="AS42" s="1789"/>
      <c r="AT42" s="352">
        <f t="shared" ref="AT42:AT46" si="67">AI42+AP42+AQ42+AR42+AS42</f>
        <v>0</v>
      </c>
      <c r="AU42" s="1785"/>
      <c r="AV42" s="1793"/>
      <c r="AW42" s="1793"/>
      <c r="AX42" s="346">
        <f t="shared" ref="AX42:AX46" si="68">SUM(AU42:AW42)</f>
        <v>0</v>
      </c>
      <c r="AY42" s="1789"/>
      <c r="AZ42" s="1789"/>
      <c r="BA42" s="352">
        <f t="shared" ref="BA42:BA46" si="69">AX42+AY42+AZ42</f>
        <v>0</v>
      </c>
      <c r="BB42" s="1789"/>
      <c r="BC42" s="352">
        <f t="shared" ref="BC42:BC46" si="70">BA42+AT42+BB42</f>
        <v>0</v>
      </c>
      <c r="BD42" s="498"/>
    </row>
    <row r="43" spans="1:56" hidden="1" outlineLevel="2">
      <c r="A43" s="1777" t="str">
        <f>Cover!C32</f>
        <v>- none -</v>
      </c>
      <c r="B43" s="1784"/>
      <c r="C43" s="1785"/>
      <c r="D43" s="1786"/>
      <c r="E43" s="1787"/>
      <c r="F43" s="1788"/>
      <c r="G43" s="1788"/>
      <c r="H43" s="1788"/>
      <c r="I43" s="1788"/>
      <c r="J43" s="1788"/>
      <c r="K43" s="1788"/>
      <c r="L43" s="1788"/>
      <c r="M43" s="346">
        <f t="shared" si="61"/>
        <v>0</v>
      </c>
      <c r="N43" s="1789"/>
      <c r="O43" s="1789"/>
      <c r="P43" s="1789"/>
      <c r="Q43" s="348">
        <f t="shared" si="62"/>
        <v>0</v>
      </c>
      <c r="R43" s="1790"/>
      <c r="S43" s="1791"/>
      <c r="T43" s="1791"/>
      <c r="U43" s="1791"/>
      <c r="V43" s="1791"/>
      <c r="W43" s="346">
        <f t="shared" si="63"/>
        <v>0</v>
      </c>
      <c r="X43" s="1790"/>
      <c r="Y43" s="1791"/>
      <c r="Z43" s="1791"/>
      <c r="AA43" s="1791"/>
      <c r="AB43" s="1791"/>
      <c r="AC43" s="1791"/>
      <c r="AD43" s="1791"/>
      <c r="AE43" s="1791"/>
      <c r="AF43" s="1791"/>
      <c r="AG43" s="346">
        <f t="shared" si="64"/>
        <v>0</v>
      </c>
      <c r="AH43" s="1792"/>
      <c r="AI43" s="351">
        <f t="shared" si="65"/>
        <v>0</v>
      </c>
      <c r="AJ43" s="1787"/>
      <c r="AK43" s="1788"/>
      <c r="AL43" s="1788"/>
      <c r="AM43" s="1788"/>
      <c r="AN43" s="1788"/>
      <c r="AO43" s="1788"/>
      <c r="AP43" s="346">
        <f t="shared" si="66"/>
        <v>0</v>
      </c>
      <c r="AQ43" s="1789"/>
      <c r="AR43" s="1792"/>
      <c r="AS43" s="1789"/>
      <c r="AT43" s="352">
        <f t="shared" si="67"/>
        <v>0</v>
      </c>
      <c r="AU43" s="1785"/>
      <c r="AV43" s="1793"/>
      <c r="AW43" s="1793"/>
      <c r="AX43" s="346">
        <f t="shared" si="68"/>
        <v>0</v>
      </c>
      <c r="AY43" s="1789"/>
      <c r="AZ43" s="1789"/>
      <c r="BA43" s="352">
        <f t="shared" si="69"/>
        <v>0</v>
      </c>
      <c r="BB43" s="1789"/>
      <c r="BC43" s="352">
        <f t="shared" si="70"/>
        <v>0</v>
      </c>
      <c r="BD43" s="498"/>
    </row>
    <row r="44" spans="1:56" hidden="1" outlineLevel="2">
      <c r="A44" s="1777" t="str">
        <f>Cover!C33</f>
        <v>- none -</v>
      </c>
      <c r="B44" s="1784"/>
      <c r="C44" s="1785"/>
      <c r="D44" s="1786"/>
      <c r="E44" s="1787"/>
      <c r="F44" s="1788"/>
      <c r="G44" s="1788"/>
      <c r="H44" s="1788"/>
      <c r="I44" s="1788"/>
      <c r="J44" s="1788"/>
      <c r="K44" s="1788"/>
      <c r="L44" s="1788"/>
      <c r="M44" s="346">
        <f t="shared" si="61"/>
        <v>0</v>
      </c>
      <c r="N44" s="1789"/>
      <c r="O44" s="1789"/>
      <c r="P44" s="1789"/>
      <c r="Q44" s="348">
        <f t="shared" si="62"/>
        <v>0</v>
      </c>
      <c r="R44" s="1790"/>
      <c r="S44" s="1791"/>
      <c r="T44" s="1791"/>
      <c r="U44" s="1791"/>
      <c r="V44" s="1791"/>
      <c r="W44" s="346">
        <f t="shared" si="63"/>
        <v>0</v>
      </c>
      <c r="X44" s="1790"/>
      <c r="Y44" s="1791"/>
      <c r="Z44" s="1791"/>
      <c r="AA44" s="1791"/>
      <c r="AB44" s="1791"/>
      <c r="AC44" s="1791"/>
      <c r="AD44" s="1791"/>
      <c r="AE44" s="1791"/>
      <c r="AF44" s="1791"/>
      <c r="AG44" s="346">
        <f t="shared" si="64"/>
        <v>0</v>
      </c>
      <c r="AH44" s="1792"/>
      <c r="AI44" s="351">
        <f t="shared" si="65"/>
        <v>0</v>
      </c>
      <c r="AJ44" s="1787"/>
      <c r="AK44" s="1788"/>
      <c r="AL44" s="1788"/>
      <c r="AM44" s="1788"/>
      <c r="AN44" s="1788"/>
      <c r="AO44" s="1788"/>
      <c r="AP44" s="346">
        <f t="shared" si="66"/>
        <v>0</v>
      </c>
      <c r="AQ44" s="1789"/>
      <c r="AR44" s="1792"/>
      <c r="AS44" s="1789"/>
      <c r="AT44" s="352">
        <f t="shared" si="67"/>
        <v>0</v>
      </c>
      <c r="AU44" s="1785"/>
      <c r="AV44" s="1793"/>
      <c r="AW44" s="1793"/>
      <c r="AX44" s="346">
        <f t="shared" si="68"/>
        <v>0</v>
      </c>
      <c r="AY44" s="1789"/>
      <c r="AZ44" s="1789"/>
      <c r="BA44" s="352">
        <f t="shared" si="69"/>
        <v>0</v>
      </c>
      <c r="BB44" s="1789"/>
      <c r="BC44" s="352">
        <f t="shared" si="70"/>
        <v>0</v>
      </c>
      <c r="BD44" s="498"/>
    </row>
    <row r="45" spans="1:56" hidden="1" outlineLevel="2">
      <c r="A45" s="1777" t="str">
        <f>Cover!C34</f>
        <v>- none -</v>
      </c>
      <c r="B45" s="1784"/>
      <c r="C45" s="1785"/>
      <c r="D45" s="1786"/>
      <c r="E45" s="1787"/>
      <c r="F45" s="1788"/>
      <c r="G45" s="1788"/>
      <c r="H45" s="1788"/>
      <c r="I45" s="1788"/>
      <c r="J45" s="1788"/>
      <c r="K45" s="1788"/>
      <c r="L45" s="1788"/>
      <c r="M45" s="346">
        <f t="shared" si="61"/>
        <v>0</v>
      </c>
      <c r="N45" s="1789"/>
      <c r="O45" s="1789"/>
      <c r="P45" s="1789"/>
      <c r="Q45" s="348">
        <f t="shared" si="62"/>
        <v>0</v>
      </c>
      <c r="R45" s="1790"/>
      <c r="S45" s="1791"/>
      <c r="T45" s="1791"/>
      <c r="U45" s="1791"/>
      <c r="V45" s="1791"/>
      <c r="W45" s="346">
        <f t="shared" si="63"/>
        <v>0</v>
      </c>
      <c r="X45" s="1790"/>
      <c r="Y45" s="1791"/>
      <c r="Z45" s="1791"/>
      <c r="AA45" s="1791"/>
      <c r="AB45" s="1791"/>
      <c r="AC45" s="1791"/>
      <c r="AD45" s="1791"/>
      <c r="AE45" s="1791"/>
      <c r="AF45" s="1791"/>
      <c r="AG45" s="346">
        <f t="shared" si="64"/>
        <v>0</v>
      </c>
      <c r="AH45" s="1792"/>
      <c r="AI45" s="351">
        <f t="shared" si="65"/>
        <v>0</v>
      </c>
      <c r="AJ45" s="1787"/>
      <c r="AK45" s="1788"/>
      <c r="AL45" s="1788"/>
      <c r="AM45" s="1788"/>
      <c r="AN45" s="1788"/>
      <c r="AO45" s="1788"/>
      <c r="AP45" s="346">
        <f t="shared" si="66"/>
        <v>0</v>
      </c>
      <c r="AQ45" s="1789"/>
      <c r="AR45" s="1792"/>
      <c r="AS45" s="1789"/>
      <c r="AT45" s="352">
        <f t="shared" si="67"/>
        <v>0</v>
      </c>
      <c r="AU45" s="1785"/>
      <c r="AV45" s="1793"/>
      <c r="AW45" s="1793"/>
      <c r="AX45" s="346">
        <f t="shared" si="68"/>
        <v>0</v>
      </c>
      <c r="AY45" s="1789"/>
      <c r="AZ45" s="1789"/>
      <c r="BA45" s="352">
        <f t="shared" si="69"/>
        <v>0</v>
      </c>
      <c r="BB45" s="1789"/>
      <c r="BC45" s="352">
        <f t="shared" si="70"/>
        <v>0</v>
      </c>
      <c r="BD45" s="498"/>
    </row>
    <row r="46" spans="1:56" hidden="1" outlineLevel="2">
      <c r="A46" s="1777" t="str">
        <f>Cover!C35</f>
        <v>- none -</v>
      </c>
      <c r="B46" s="1784"/>
      <c r="C46" s="1785"/>
      <c r="D46" s="1786"/>
      <c r="E46" s="1787"/>
      <c r="F46" s="1788"/>
      <c r="G46" s="1788"/>
      <c r="H46" s="1788"/>
      <c r="I46" s="1788"/>
      <c r="J46" s="1788"/>
      <c r="K46" s="1788"/>
      <c r="L46" s="1788"/>
      <c r="M46" s="346">
        <f t="shared" si="61"/>
        <v>0</v>
      </c>
      <c r="N46" s="1789"/>
      <c r="O46" s="1789"/>
      <c r="P46" s="1789"/>
      <c r="Q46" s="348">
        <f t="shared" si="62"/>
        <v>0</v>
      </c>
      <c r="R46" s="1790"/>
      <c r="S46" s="1791"/>
      <c r="T46" s="1791"/>
      <c r="U46" s="1791"/>
      <c r="V46" s="1791"/>
      <c r="W46" s="346">
        <f t="shared" si="63"/>
        <v>0</v>
      </c>
      <c r="X46" s="1790"/>
      <c r="Y46" s="1791"/>
      <c r="Z46" s="1791"/>
      <c r="AA46" s="1791"/>
      <c r="AB46" s="1791"/>
      <c r="AC46" s="1791"/>
      <c r="AD46" s="1791"/>
      <c r="AE46" s="1791"/>
      <c r="AF46" s="1791"/>
      <c r="AG46" s="346">
        <f t="shared" si="64"/>
        <v>0</v>
      </c>
      <c r="AH46" s="1792"/>
      <c r="AI46" s="351">
        <f t="shared" si="65"/>
        <v>0</v>
      </c>
      <c r="AJ46" s="1787"/>
      <c r="AK46" s="1788"/>
      <c r="AL46" s="1788"/>
      <c r="AM46" s="1788"/>
      <c r="AN46" s="1788"/>
      <c r="AO46" s="1788"/>
      <c r="AP46" s="346">
        <f t="shared" si="66"/>
        <v>0</v>
      </c>
      <c r="AQ46" s="1789"/>
      <c r="AR46" s="1792"/>
      <c r="AS46" s="1789"/>
      <c r="AT46" s="352">
        <f t="shared" si="67"/>
        <v>0</v>
      </c>
      <c r="AU46" s="1785"/>
      <c r="AV46" s="1793"/>
      <c r="AW46" s="1793"/>
      <c r="AX46" s="346">
        <f t="shared" si="68"/>
        <v>0</v>
      </c>
      <c r="AY46" s="1789"/>
      <c r="AZ46" s="1789"/>
      <c r="BA46" s="352">
        <f t="shared" si="69"/>
        <v>0</v>
      </c>
      <c r="BB46" s="1789"/>
      <c r="BC46" s="352">
        <f t="shared" si="70"/>
        <v>0</v>
      </c>
      <c r="BD46" s="498"/>
    </row>
    <row r="47" spans="1:56" s="509" customFormat="1" collapsed="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60</v>
      </c>
      <c r="B48" s="1794"/>
      <c r="C48" s="1788"/>
      <c r="D48" s="1795"/>
      <c r="E48" s="1787"/>
      <c r="F48" s="1788"/>
      <c r="G48" s="1788"/>
      <c r="H48" s="1788"/>
      <c r="I48" s="1788"/>
      <c r="J48" s="1788"/>
      <c r="K48" s="1788"/>
      <c r="L48" s="1788"/>
      <c r="M48" s="348">
        <f>SUM(E48:L48)</f>
        <v>0</v>
      </c>
      <c r="N48" s="1796"/>
      <c r="O48" s="1796"/>
      <c r="P48" s="1796"/>
      <c r="Q48" s="348">
        <f>B48+C48+M48+N48+O48+P48+D48</f>
        <v>0</v>
      </c>
      <c r="R48" s="1787"/>
      <c r="S48" s="1788"/>
      <c r="T48" s="1788"/>
      <c r="U48" s="1797"/>
      <c r="V48" s="1788"/>
      <c r="W48" s="346">
        <f>SUM(R48:V48)</f>
        <v>0</v>
      </c>
      <c r="X48" s="1788"/>
      <c r="Y48" s="1788"/>
      <c r="Z48" s="1788"/>
      <c r="AA48" s="1788"/>
      <c r="AB48" s="1788"/>
      <c r="AC48" s="1788"/>
      <c r="AD48" s="1788"/>
      <c r="AE48" s="1788"/>
      <c r="AF48" s="1788"/>
      <c r="AG48" s="346">
        <f>SUM(X48:AF48)</f>
        <v>0</v>
      </c>
      <c r="AH48" s="1794"/>
      <c r="AI48" s="351">
        <f>Q48+W48+AG48+AH48</f>
        <v>0</v>
      </c>
      <c r="AJ48" s="1787"/>
      <c r="AK48" s="1788"/>
      <c r="AL48" s="1788"/>
      <c r="AM48" s="1788"/>
      <c r="AN48" s="1788"/>
      <c r="AO48" s="1788"/>
      <c r="AP48" s="346">
        <f>SUM(AJ48:AO48)</f>
        <v>0</v>
      </c>
      <c r="AQ48" s="1796"/>
      <c r="AR48" s="1794"/>
      <c r="AS48" s="1796"/>
      <c r="AT48" s="352">
        <f>AI48+AP48+AQ48+AR48+AS48</f>
        <v>0</v>
      </c>
      <c r="AU48" s="1788"/>
      <c r="AV48" s="1797"/>
      <c r="AW48" s="1797"/>
      <c r="AX48" s="346">
        <f>SUM(AU48:AW48)</f>
        <v>0</v>
      </c>
      <c r="AY48" s="1796"/>
      <c r="AZ48" s="1796"/>
      <c r="BA48" s="352">
        <f>AX48+AY48+AZ48</f>
        <v>0</v>
      </c>
      <c r="BB48" s="1582"/>
      <c r="BC48" s="352">
        <f>BA48+AT48+BB48</f>
        <v>0</v>
      </c>
    </row>
    <row r="49" spans="1:56"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6">
      <c r="A50" s="321" t="s">
        <v>61</v>
      </c>
      <c r="B50" s="1794"/>
      <c r="C50" s="1788"/>
      <c r="D50" s="1795"/>
      <c r="E50" s="1787"/>
      <c r="F50" s="1788"/>
      <c r="G50" s="1788"/>
      <c r="H50" s="1788"/>
      <c r="I50" s="1788"/>
      <c r="J50" s="1788"/>
      <c r="K50" s="1788"/>
      <c r="L50" s="1788"/>
      <c r="M50" s="348">
        <f>SUM(E50:L50)</f>
        <v>0</v>
      </c>
      <c r="N50" s="1796"/>
      <c r="O50" s="1796"/>
      <c r="P50" s="1796"/>
      <c r="Q50" s="348">
        <f>B50+C50+M50+N50+O50+P50+D50</f>
        <v>0</v>
      </c>
      <c r="R50" s="1787"/>
      <c r="S50" s="1788"/>
      <c r="T50" s="1788"/>
      <c r="U50" s="1797"/>
      <c r="V50" s="1788"/>
      <c r="W50" s="346">
        <f>SUM(R50:V50)</f>
        <v>0</v>
      </c>
      <c r="X50" s="1788"/>
      <c r="Y50" s="1788"/>
      <c r="Z50" s="1788"/>
      <c r="AA50" s="1788"/>
      <c r="AB50" s="1788"/>
      <c r="AC50" s="1788"/>
      <c r="AD50" s="1788"/>
      <c r="AE50" s="1788"/>
      <c r="AF50" s="1788"/>
      <c r="AG50" s="346">
        <f>SUM(X50:AF50)</f>
        <v>0</v>
      </c>
      <c r="AH50" s="1794"/>
      <c r="AI50" s="351">
        <f>Q50+W50+AG50+AH50</f>
        <v>0</v>
      </c>
      <c r="AJ50" s="1787"/>
      <c r="AK50" s="1788"/>
      <c r="AL50" s="1788"/>
      <c r="AM50" s="1788"/>
      <c r="AN50" s="1788"/>
      <c r="AO50" s="1788"/>
      <c r="AP50" s="346">
        <f>SUM(AJ50:AO50)</f>
        <v>0</v>
      </c>
      <c r="AQ50" s="1796"/>
      <c r="AR50" s="1794"/>
      <c r="AS50" s="1796"/>
      <c r="AT50" s="352">
        <f>AI50+AP50+AQ50+AR50+AS50</f>
        <v>0</v>
      </c>
      <c r="AU50" s="1788"/>
      <c r="AV50" s="1797"/>
      <c r="AW50" s="1797"/>
      <c r="AX50" s="346">
        <f>SUM(AU50:AW50)</f>
        <v>0</v>
      </c>
      <c r="AY50" s="1796"/>
      <c r="AZ50" s="1796"/>
      <c r="BA50" s="352">
        <f>AX50+AY50+AZ50</f>
        <v>0</v>
      </c>
      <c r="BB50" s="1582"/>
      <c r="BC50" s="352">
        <f>BA50+AT50+BB50</f>
        <v>0</v>
      </c>
    </row>
    <row r="51" spans="1:56" s="509" customFormat="1">
      <c r="A51" s="495"/>
      <c r="B51" s="506"/>
      <c r="C51" s="502"/>
      <c r="D51" s="503"/>
      <c r="E51" s="501"/>
      <c r="F51" s="502"/>
      <c r="G51" s="502"/>
      <c r="H51" s="502"/>
      <c r="I51" s="502"/>
      <c r="J51" s="502"/>
      <c r="K51" s="502"/>
      <c r="L51" s="502"/>
      <c r="M51" s="503"/>
      <c r="N51" s="504"/>
      <c r="O51" s="504"/>
      <c r="P51" s="504"/>
      <c r="Q51" s="503"/>
      <c r="R51" s="501"/>
      <c r="S51" s="502"/>
      <c r="T51" s="502"/>
      <c r="U51" s="505"/>
      <c r="V51" s="502"/>
      <c r="W51" s="500"/>
      <c r="X51" s="502"/>
      <c r="Y51" s="502"/>
      <c r="Z51" s="502"/>
      <c r="AA51" s="502"/>
      <c r="AB51" s="502"/>
      <c r="AC51" s="502"/>
      <c r="AD51" s="502"/>
      <c r="AE51" s="502"/>
      <c r="AF51" s="502"/>
      <c r="AG51" s="500"/>
      <c r="AH51" s="506"/>
      <c r="AI51" s="504"/>
      <c r="AJ51" s="501"/>
      <c r="AK51" s="502"/>
      <c r="AL51" s="502"/>
      <c r="AM51" s="502"/>
      <c r="AN51" s="502"/>
      <c r="AO51" s="502"/>
      <c r="AP51" s="500"/>
      <c r="AQ51" s="504"/>
      <c r="AR51" s="506"/>
      <c r="AS51" s="504"/>
      <c r="AT51" s="507"/>
      <c r="AU51" s="502"/>
      <c r="AV51" s="505"/>
      <c r="AW51" s="505"/>
      <c r="AX51" s="500"/>
      <c r="AY51" s="504"/>
      <c r="AZ51" s="504"/>
      <c r="BA51" s="507"/>
      <c r="BB51" s="508"/>
      <c r="BC51" s="507"/>
    </row>
    <row r="52" spans="1:56">
      <c r="A52" s="321" t="s">
        <v>62</v>
      </c>
      <c r="B52" s="1794"/>
      <c r="C52" s="1788"/>
      <c r="D52" s="1795"/>
      <c r="E52" s="1787"/>
      <c r="F52" s="1788"/>
      <c r="G52" s="1788"/>
      <c r="H52" s="1788"/>
      <c r="I52" s="1788"/>
      <c r="J52" s="1788"/>
      <c r="K52" s="1788"/>
      <c r="L52" s="1788"/>
      <c r="M52" s="348">
        <f>SUM(E52:L52)</f>
        <v>0</v>
      </c>
      <c r="N52" s="1796"/>
      <c r="O52" s="1796"/>
      <c r="P52" s="1796"/>
      <c r="Q52" s="348">
        <f>B52+C52+M52+N52+O52+P52+D52</f>
        <v>0</v>
      </c>
      <c r="R52" s="1787"/>
      <c r="S52" s="1788"/>
      <c r="T52" s="1788"/>
      <c r="U52" s="1797"/>
      <c r="V52" s="1788"/>
      <c r="W52" s="346">
        <f>SUM(R52:V52)</f>
        <v>0</v>
      </c>
      <c r="X52" s="1788"/>
      <c r="Y52" s="1788"/>
      <c r="Z52" s="1788"/>
      <c r="AA52" s="1788"/>
      <c r="AB52" s="1788"/>
      <c r="AC52" s="1788"/>
      <c r="AD52" s="1788"/>
      <c r="AE52" s="1788"/>
      <c r="AF52" s="1788"/>
      <c r="AG52" s="346">
        <f>SUM(X52:AF52)</f>
        <v>0</v>
      </c>
      <c r="AH52" s="1794"/>
      <c r="AI52" s="351">
        <f>Q52+W52+AG52+AH52</f>
        <v>0</v>
      </c>
      <c r="AJ52" s="1787"/>
      <c r="AK52" s="1788"/>
      <c r="AL52" s="1788"/>
      <c r="AM52" s="1788"/>
      <c r="AN52" s="1788"/>
      <c r="AO52" s="1788"/>
      <c r="AP52" s="346">
        <f>SUM(AJ52:AO52)</f>
        <v>0</v>
      </c>
      <c r="AQ52" s="1796"/>
      <c r="AR52" s="1794"/>
      <c r="AS52" s="1796"/>
      <c r="AT52" s="352">
        <f>AI52+AP52+AQ52+AR52+AS52</f>
        <v>0</v>
      </c>
      <c r="AU52" s="1788"/>
      <c r="AV52" s="1797"/>
      <c r="AW52" s="1797"/>
      <c r="AX52" s="346">
        <f>SUM(AU52:AW52)</f>
        <v>0</v>
      </c>
      <c r="AY52" s="1796"/>
      <c r="AZ52" s="1796"/>
      <c r="BA52" s="352">
        <f>AX52+AY52+AZ52</f>
        <v>0</v>
      </c>
      <c r="BB52" s="1582"/>
      <c r="BC52" s="352">
        <f>BA52+AT52+BB52</f>
        <v>0</v>
      </c>
    </row>
    <row r="53" spans="1:56" s="509" customFormat="1">
      <c r="A53" s="495"/>
      <c r="B53" s="506"/>
      <c r="C53" s="502"/>
      <c r="D53" s="503"/>
      <c r="E53" s="501"/>
      <c r="F53" s="502"/>
      <c r="G53" s="502"/>
      <c r="H53" s="502"/>
      <c r="I53" s="502"/>
      <c r="J53" s="502"/>
      <c r="K53" s="502"/>
      <c r="L53" s="502"/>
      <c r="M53" s="503"/>
      <c r="N53" s="504"/>
      <c r="O53" s="504"/>
      <c r="P53" s="504"/>
      <c r="Q53" s="503"/>
      <c r="R53" s="501"/>
      <c r="S53" s="502"/>
      <c r="T53" s="502"/>
      <c r="U53" s="505"/>
      <c r="V53" s="502"/>
      <c r="W53" s="500"/>
      <c r="X53" s="502"/>
      <c r="Y53" s="502"/>
      <c r="Z53" s="502"/>
      <c r="AA53" s="502"/>
      <c r="AB53" s="502"/>
      <c r="AC53" s="502"/>
      <c r="AD53" s="502"/>
      <c r="AE53" s="502"/>
      <c r="AF53" s="502"/>
      <c r="AG53" s="500"/>
      <c r="AH53" s="506"/>
      <c r="AI53" s="504"/>
      <c r="AJ53" s="501"/>
      <c r="AK53" s="502"/>
      <c r="AL53" s="502"/>
      <c r="AM53" s="502"/>
      <c r="AN53" s="502"/>
      <c r="AO53" s="502"/>
      <c r="AP53" s="500"/>
      <c r="AQ53" s="504"/>
      <c r="AR53" s="506"/>
      <c r="AS53" s="504"/>
      <c r="AT53" s="507"/>
      <c r="AU53" s="502"/>
      <c r="AV53" s="505"/>
      <c r="AW53" s="505"/>
      <c r="AX53" s="500"/>
      <c r="AY53" s="504"/>
      <c r="AZ53" s="504"/>
      <c r="BA53" s="507"/>
      <c r="BB53" s="508"/>
      <c r="BC53" s="507"/>
    </row>
    <row r="54" spans="1:56">
      <c r="A54" s="321" t="s">
        <v>63</v>
      </c>
      <c r="B54" s="1794"/>
      <c r="C54" s="1788"/>
      <c r="D54" s="1795"/>
      <c r="E54" s="1787"/>
      <c r="F54" s="1788"/>
      <c r="G54" s="1788"/>
      <c r="H54" s="1788"/>
      <c r="I54" s="1788"/>
      <c r="J54" s="1788"/>
      <c r="K54" s="1788"/>
      <c r="L54" s="1788"/>
      <c r="M54" s="348">
        <f>SUM(E54:L54)</f>
        <v>0</v>
      </c>
      <c r="N54" s="1796"/>
      <c r="O54" s="1796"/>
      <c r="P54" s="1796"/>
      <c r="Q54" s="348">
        <f>B54+C54+M54+N54+O54+P54+D54</f>
        <v>0</v>
      </c>
      <c r="R54" s="1787"/>
      <c r="S54" s="1788"/>
      <c r="T54" s="1788"/>
      <c r="U54" s="1797"/>
      <c r="V54" s="1788"/>
      <c r="W54" s="346">
        <f>SUM(R54:V54)</f>
        <v>0</v>
      </c>
      <c r="X54" s="1788"/>
      <c r="Y54" s="1788"/>
      <c r="Z54" s="1788"/>
      <c r="AA54" s="1788"/>
      <c r="AB54" s="1788"/>
      <c r="AC54" s="1788"/>
      <c r="AD54" s="1788"/>
      <c r="AE54" s="1788"/>
      <c r="AF54" s="1788"/>
      <c r="AG54" s="346">
        <f>SUM(X54:AF54)</f>
        <v>0</v>
      </c>
      <c r="AH54" s="1794"/>
      <c r="AI54" s="351">
        <f>Q54+W54+AG54+AH54</f>
        <v>0</v>
      </c>
      <c r="AJ54" s="1787"/>
      <c r="AK54" s="1788"/>
      <c r="AL54" s="1788"/>
      <c r="AM54" s="1788"/>
      <c r="AN54" s="1788"/>
      <c r="AO54" s="1788"/>
      <c r="AP54" s="346">
        <f>SUM(AJ54:AO54)</f>
        <v>0</v>
      </c>
      <c r="AQ54" s="1796"/>
      <c r="AR54" s="1794"/>
      <c r="AS54" s="1796"/>
      <c r="AT54" s="352">
        <f>AI54+AP54+AQ54+AR54+AS54</f>
        <v>0</v>
      </c>
      <c r="AU54" s="1788"/>
      <c r="AV54" s="1797"/>
      <c r="AW54" s="1797"/>
      <c r="AX54" s="346">
        <f>SUM(AU54:AW54)</f>
        <v>0</v>
      </c>
      <c r="AY54" s="1796"/>
      <c r="AZ54" s="1796"/>
      <c r="BA54" s="352">
        <f>AX54+AY54+AZ54</f>
        <v>0</v>
      </c>
      <c r="BB54" s="1582"/>
      <c r="BC54" s="352">
        <f>BA54+AT54+BB54</f>
        <v>0</v>
      </c>
    </row>
    <row r="55" spans="1:56" s="509" customFormat="1">
      <c r="A55" s="495"/>
      <c r="B55" s="506"/>
      <c r="C55" s="502"/>
      <c r="D55" s="503"/>
      <c r="E55" s="501"/>
      <c r="F55" s="502"/>
      <c r="G55" s="502"/>
      <c r="H55" s="502"/>
      <c r="I55" s="502"/>
      <c r="J55" s="502"/>
      <c r="K55" s="502"/>
      <c r="L55" s="502"/>
      <c r="M55" s="503"/>
      <c r="N55" s="504"/>
      <c r="O55" s="504"/>
      <c r="P55" s="504"/>
      <c r="Q55" s="503"/>
      <c r="R55" s="501"/>
      <c r="S55" s="502"/>
      <c r="T55" s="502"/>
      <c r="U55" s="505"/>
      <c r="V55" s="502"/>
      <c r="W55" s="500"/>
      <c r="X55" s="502"/>
      <c r="Y55" s="502"/>
      <c r="Z55" s="502"/>
      <c r="AA55" s="502"/>
      <c r="AB55" s="502"/>
      <c r="AC55" s="502"/>
      <c r="AD55" s="502"/>
      <c r="AE55" s="502"/>
      <c r="AF55" s="502"/>
      <c r="AG55" s="500"/>
      <c r="AH55" s="506"/>
      <c r="AI55" s="504"/>
      <c r="AJ55" s="501"/>
      <c r="AK55" s="502"/>
      <c r="AL55" s="502"/>
      <c r="AM55" s="502"/>
      <c r="AN55" s="502"/>
      <c r="AO55" s="502"/>
      <c r="AP55" s="500"/>
      <c r="AQ55" s="504"/>
      <c r="AR55" s="506"/>
      <c r="AS55" s="504"/>
      <c r="AT55" s="507"/>
      <c r="AU55" s="502"/>
      <c r="AV55" s="505"/>
      <c r="AW55" s="505"/>
      <c r="AX55" s="500"/>
      <c r="AY55" s="504"/>
      <c r="AZ55" s="504"/>
      <c r="BA55" s="507"/>
      <c r="BB55" s="508"/>
      <c r="BC55" s="507"/>
    </row>
    <row r="56" spans="1:56">
      <c r="A56" s="321" t="s">
        <v>64</v>
      </c>
      <c r="B56" s="1794"/>
      <c r="C56" s="1788"/>
      <c r="D56" s="1795"/>
      <c r="E56" s="1787"/>
      <c r="F56" s="1788"/>
      <c r="G56" s="1788"/>
      <c r="H56" s="1788"/>
      <c r="I56" s="1788"/>
      <c r="J56" s="1788"/>
      <c r="K56" s="1788"/>
      <c r="L56" s="1788"/>
      <c r="M56" s="348">
        <f>SUM(E56:L56)</f>
        <v>0</v>
      </c>
      <c r="N56" s="1796"/>
      <c r="O56" s="1796"/>
      <c r="P56" s="1796"/>
      <c r="Q56" s="348">
        <f>B56+C56+M56+N56+O56+P56+D56</f>
        <v>0</v>
      </c>
      <c r="R56" s="1787"/>
      <c r="S56" s="1788"/>
      <c r="T56" s="1788"/>
      <c r="U56" s="1797"/>
      <c r="V56" s="1788"/>
      <c r="W56" s="346">
        <f>SUM(R56:V56)</f>
        <v>0</v>
      </c>
      <c r="X56" s="1788"/>
      <c r="Y56" s="1788"/>
      <c r="Z56" s="1788"/>
      <c r="AA56" s="1788"/>
      <c r="AB56" s="1788"/>
      <c r="AC56" s="1788"/>
      <c r="AD56" s="1788"/>
      <c r="AE56" s="1788"/>
      <c r="AF56" s="1788"/>
      <c r="AG56" s="346">
        <f>SUM(X56:AF56)</f>
        <v>0</v>
      </c>
      <c r="AH56" s="1794"/>
      <c r="AI56" s="351">
        <f>Q56+W56+AG56+AH56</f>
        <v>0</v>
      </c>
      <c r="AJ56" s="1787"/>
      <c r="AK56" s="1788"/>
      <c r="AL56" s="1788"/>
      <c r="AM56" s="1788"/>
      <c r="AN56" s="1788"/>
      <c r="AO56" s="1788"/>
      <c r="AP56" s="346">
        <f>SUM(AJ56:AO56)</f>
        <v>0</v>
      </c>
      <c r="AQ56" s="1796"/>
      <c r="AR56" s="1794"/>
      <c r="AS56" s="1796"/>
      <c r="AT56" s="352">
        <f>AI56+AP56+AQ56+AR56+AS56</f>
        <v>0</v>
      </c>
      <c r="AU56" s="1788"/>
      <c r="AV56" s="1797"/>
      <c r="AW56" s="1797"/>
      <c r="AX56" s="346">
        <f>SUM(AU56:AW56)</f>
        <v>0</v>
      </c>
      <c r="AY56" s="1796"/>
      <c r="AZ56" s="1796"/>
      <c r="BA56" s="352">
        <f>AX56+AY56+AZ56</f>
        <v>0</v>
      </c>
      <c r="BB56" s="1582"/>
      <c r="BC56" s="352">
        <f>BA56+AT56+BB56</f>
        <v>0</v>
      </c>
    </row>
    <row r="57" spans="1:56" s="509" customFormat="1">
      <c r="A57" s="495"/>
      <c r="B57" s="506"/>
      <c r="C57" s="502"/>
      <c r="D57" s="503"/>
      <c r="E57" s="501"/>
      <c r="F57" s="502"/>
      <c r="G57" s="502"/>
      <c r="H57" s="502"/>
      <c r="I57" s="502"/>
      <c r="J57" s="502"/>
      <c r="K57" s="502"/>
      <c r="L57" s="502"/>
      <c r="M57" s="503"/>
      <c r="N57" s="504"/>
      <c r="O57" s="504"/>
      <c r="P57" s="504"/>
      <c r="Q57" s="503"/>
      <c r="R57" s="501"/>
      <c r="S57" s="502"/>
      <c r="T57" s="502"/>
      <c r="U57" s="505"/>
      <c r="V57" s="502"/>
      <c r="W57" s="500"/>
      <c r="X57" s="502"/>
      <c r="Y57" s="502"/>
      <c r="Z57" s="502"/>
      <c r="AA57" s="502"/>
      <c r="AB57" s="502"/>
      <c r="AC57" s="502"/>
      <c r="AD57" s="502"/>
      <c r="AE57" s="502"/>
      <c r="AF57" s="502"/>
      <c r="AG57" s="500"/>
      <c r="AH57" s="506"/>
      <c r="AI57" s="504"/>
      <c r="AJ57" s="501"/>
      <c r="AK57" s="502"/>
      <c r="AL57" s="502"/>
      <c r="AM57" s="502"/>
      <c r="AN57" s="502"/>
      <c r="AO57" s="502"/>
      <c r="AP57" s="500"/>
      <c r="AQ57" s="504"/>
      <c r="AR57" s="506"/>
      <c r="AS57" s="504"/>
      <c r="AT57" s="507"/>
      <c r="AU57" s="502"/>
      <c r="AV57" s="505"/>
      <c r="AW57" s="505"/>
      <c r="AX57" s="500"/>
      <c r="AY57" s="504"/>
      <c r="AZ57" s="504"/>
      <c r="BA57" s="507"/>
      <c r="BB57" s="508"/>
      <c r="BC57" s="507"/>
    </row>
    <row r="58" spans="1:56">
      <c r="A58" s="420" t="s">
        <v>65</v>
      </c>
      <c r="B58" s="1794"/>
      <c r="C58" s="1788"/>
      <c r="D58" s="1795"/>
      <c r="E58" s="1787"/>
      <c r="F58" s="1788"/>
      <c r="G58" s="1788"/>
      <c r="H58" s="1788"/>
      <c r="I58" s="1788"/>
      <c r="J58" s="1788"/>
      <c r="K58" s="1788"/>
      <c r="L58" s="1788"/>
      <c r="M58" s="348">
        <f>SUM(E58:L58)</f>
        <v>0</v>
      </c>
      <c r="N58" s="1796"/>
      <c r="O58" s="1796"/>
      <c r="P58" s="1796"/>
      <c r="Q58" s="348">
        <f>B58+C58+M58+N58+O58+P58+D58</f>
        <v>0</v>
      </c>
      <c r="R58" s="1787"/>
      <c r="S58" s="1788"/>
      <c r="T58" s="1788"/>
      <c r="U58" s="1797"/>
      <c r="V58" s="1788"/>
      <c r="W58" s="346">
        <f>SUM(R58:V58)</f>
        <v>0</v>
      </c>
      <c r="X58" s="1788"/>
      <c r="Y58" s="1788"/>
      <c r="Z58" s="1788"/>
      <c r="AA58" s="1788"/>
      <c r="AB58" s="1788"/>
      <c r="AC58" s="1788"/>
      <c r="AD58" s="1788"/>
      <c r="AE58" s="1788"/>
      <c r="AF58" s="1788"/>
      <c r="AG58" s="346">
        <f>SUM(X58:AF58)</f>
        <v>0</v>
      </c>
      <c r="AH58" s="1794"/>
      <c r="AI58" s="351">
        <f>Q58+W58+AG58+AH58</f>
        <v>0</v>
      </c>
      <c r="AJ58" s="1787"/>
      <c r="AK58" s="1788"/>
      <c r="AL58" s="1788"/>
      <c r="AM58" s="1788"/>
      <c r="AN58" s="1788"/>
      <c r="AO58" s="1788"/>
      <c r="AP58" s="346">
        <f>SUM(AJ58:AO58)</f>
        <v>0</v>
      </c>
      <c r="AQ58" s="1796"/>
      <c r="AR58" s="1794"/>
      <c r="AS58" s="1796"/>
      <c r="AT58" s="352">
        <f>AI58+AP58+AQ58+AR58+AS58</f>
        <v>0</v>
      </c>
      <c r="AU58" s="1788"/>
      <c r="AV58" s="1797"/>
      <c r="AW58" s="1797"/>
      <c r="AX58" s="346">
        <f>SUM(AU58:AW58)</f>
        <v>0</v>
      </c>
      <c r="AY58" s="1796"/>
      <c r="AZ58" s="1796"/>
      <c r="BA58" s="352">
        <f>AX58+AY58+AZ58</f>
        <v>0</v>
      </c>
      <c r="BB58" s="1798"/>
      <c r="BC58" s="352">
        <f>BA58+AT58+BB58</f>
        <v>0</v>
      </c>
    </row>
    <row r="59" spans="1:56" s="509" customFormat="1">
      <c r="A59" s="495"/>
      <c r="B59" s="506"/>
      <c r="C59" s="502"/>
      <c r="D59" s="503"/>
      <c r="E59" s="501"/>
      <c r="F59" s="502"/>
      <c r="G59" s="502"/>
      <c r="H59" s="502"/>
      <c r="I59" s="502"/>
      <c r="J59" s="502"/>
      <c r="K59" s="502"/>
      <c r="L59" s="502"/>
      <c r="M59" s="503"/>
      <c r="N59" s="504"/>
      <c r="O59" s="504"/>
      <c r="P59" s="504"/>
      <c r="Q59" s="503"/>
      <c r="R59" s="501"/>
      <c r="S59" s="502"/>
      <c r="T59" s="502"/>
      <c r="U59" s="505"/>
      <c r="V59" s="502"/>
      <c r="W59" s="500"/>
      <c r="X59" s="502"/>
      <c r="Y59" s="502"/>
      <c r="Z59" s="502"/>
      <c r="AA59" s="502"/>
      <c r="AB59" s="502"/>
      <c r="AC59" s="502"/>
      <c r="AD59" s="502"/>
      <c r="AE59" s="502"/>
      <c r="AF59" s="502"/>
      <c r="AG59" s="500"/>
      <c r="AH59" s="506"/>
      <c r="AI59" s="504"/>
      <c r="AJ59" s="501"/>
      <c r="AK59" s="502"/>
      <c r="AL59" s="502"/>
      <c r="AM59" s="502"/>
      <c r="AN59" s="502"/>
      <c r="AO59" s="502"/>
      <c r="AP59" s="500"/>
      <c r="AQ59" s="504"/>
      <c r="AR59" s="506"/>
      <c r="AS59" s="504"/>
      <c r="AT59" s="507"/>
      <c r="AU59" s="502"/>
      <c r="AV59" s="505"/>
      <c r="AW59" s="505"/>
      <c r="AX59" s="500"/>
      <c r="AY59" s="504"/>
      <c r="AZ59" s="504"/>
      <c r="BA59" s="507"/>
      <c r="BB59" s="508"/>
      <c r="BC59" s="507"/>
    </row>
    <row r="60" spans="1:56" s="509" customFormat="1">
      <c r="A60" s="495" t="s">
        <v>66</v>
      </c>
      <c r="B60" s="497">
        <f>SUM(B61:B75)</f>
        <v>0</v>
      </c>
      <c r="C60" s="364">
        <f t="shared" ref="C60:BB60" si="71">SUM(C61:C75)</f>
        <v>0</v>
      </c>
      <c r="D60" s="348">
        <f t="shared" si="71"/>
        <v>0</v>
      </c>
      <c r="E60" s="370">
        <f t="shared" si="71"/>
        <v>0</v>
      </c>
      <c r="F60" s="368">
        <f t="shared" si="71"/>
        <v>0</v>
      </c>
      <c r="G60" s="364">
        <f t="shared" si="71"/>
        <v>0</v>
      </c>
      <c r="H60" s="364">
        <f t="shared" si="71"/>
        <v>0</v>
      </c>
      <c r="I60" s="364">
        <f t="shared" si="71"/>
        <v>0</v>
      </c>
      <c r="J60" s="364">
        <f t="shared" si="71"/>
        <v>0</v>
      </c>
      <c r="K60" s="364">
        <f t="shared" si="71"/>
        <v>0</v>
      </c>
      <c r="L60" s="364">
        <f t="shared" si="71"/>
        <v>0</v>
      </c>
      <c r="M60" s="348">
        <f t="shared" si="71"/>
        <v>0</v>
      </c>
      <c r="N60" s="351">
        <f t="shared" si="71"/>
        <v>0</v>
      </c>
      <c r="O60" s="351">
        <f t="shared" si="71"/>
        <v>0</v>
      </c>
      <c r="P60" s="351">
        <f t="shared" si="71"/>
        <v>0</v>
      </c>
      <c r="Q60" s="348">
        <f t="shared" si="71"/>
        <v>0</v>
      </c>
      <c r="R60" s="363">
        <f t="shared" si="71"/>
        <v>0</v>
      </c>
      <c r="S60" s="364">
        <f t="shared" si="71"/>
        <v>0</v>
      </c>
      <c r="T60" s="368">
        <f t="shared" si="71"/>
        <v>0</v>
      </c>
      <c r="U60" s="369">
        <f t="shared" si="71"/>
        <v>0</v>
      </c>
      <c r="V60" s="364">
        <f t="shared" si="71"/>
        <v>0</v>
      </c>
      <c r="W60" s="346">
        <f t="shared" si="71"/>
        <v>0</v>
      </c>
      <c r="X60" s="368">
        <f t="shared" si="71"/>
        <v>0</v>
      </c>
      <c r="Y60" s="368">
        <f t="shared" si="71"/>
        <v>0</v>
      </c>
      <c r="Z60" s="368">
        <f t="shared" si="71"/>
        <v>0</v>
      </c>
      <c r="AA60" s="368">
        <f t="shared" si="71"/>
        <v>0</v>
      </c>
      <c r="AB60" s="368">
        <f t="shared" si="71"/>
        <v>0</v>
      </c>
      <c r="AC60" s="368">
        <f t="shared" si="71"/>
        <v>0</v>
      </c>
      <c r="AD60" s="368">
        <f t="shared" si="71"/>
        <v>0</v>
      </c>
      <c r="AE60" s="368">
        <f t="shared" si="71"/>
        <v>0</v>
      </c>
      <c r="AF60" s="368">
        <f t="shared" si="71"/>
        <v>0</v>
      </c>
      <c r="AG60" s="346">
        <f t="shared" si="71"/>
        <v>0</v>
      </c>
      <c r="AH60" s="496">
        <f t="shared" si="71"/>
        <v>0</v>
      </c>
      <c r="AI60" s="351">
        <f>SUM(AI61:AI75)</f>
        <v>0</v>
      </c>
      <c r="AJ60" s="370">
        <f t="shared" si="71"/>
        <v>0</v>
      </c>
      <c r="AK60" s="368">
        <f t="shared" si="71"/>
        <v>0</v>
      </c>
      <c r="AL60" s="368">
        <f t="shared" si="71"/>
        <v>0</v>
      </c>
      <c r="AM60" s="368">
        <f t="shared" si="71"/>
        <v>0</v>
      </c>
      <c r="AN60" s="368">
        <f t="shared" si="71"/>
        <v>0</v>
      </c>
      <c r="AO60" s="368">
        <f t="shared" si="71"/>
        <v>0</v>
      </c>
      <c r="AP60" s="346">
        <f t="shared" si="71"/>
        <v>0</v>
      </c>
      <c r="AQ60" s="351">
        <f t="shared" si="71"/>
        <v>0</v>
      </c>
      <c r="AR60" s="496">
        <f t="shared" si="71"/>
        <v>0</v>
      </c>
      <c r="AS60" s="351">
        <f t="shared" si="71"/>
        <v>0</v>
      </c>
      <c r="AT60" s="352">
        <f t="shared" si="71"/>
        <v>0</v>
      </c>
      <c r="AU60" s="364">
        <f t="shared" si="71"/>
        <v>0</v>
      </c>
      <c r="AV60" s="496">
        <f t="shared" si="71"/>
        <v>0</v>
      </c>
      <c r="AW60" s="496">
        <f t="shared" si="71"/>
        <v>0</v>
      </c>
      <c r="AX60" s="346">
        <f t="shared" si="71"/>
        <v>0</v>
      </c>
      <c r="AY60" s="351">
        <f t="shared" si="71"/>
        <v>0</v>
      </c>
      <c r="AZ60" s="351">
        <f t="shared" si="71"/>
        <v>0</v>
      </c>
      <c r="BA60" s="352">
        <f>SUM(BA61:BA75)</f>
        <v>0</v>
      </c>
      <c r="BB60" s="1582">
        <f t="shared" si="71"/>
        <v>0</v>
      </c>
      <c r="BC60" s="1730">
        <f>SUM(BC61:BC75)</f>
        <v>0</v>
      </c>
      <c r="BD60" s="1847"/>
    </row>
    <row r="61" spans="1:56" s="509" customFormat="1" outlineLevel="1">
      <c r="A61" s="1777" t="str">
        <f>Cover!C21</f>
        <v>- none -</v>
      </c>
      <c r="B61" s="1794"/>
      <c r="C61" s="1788"/>
      <c r="D61" s="1795"/>
      <c r="E61" s="1792"/>
      <c r="F61" s="1785"/>
      <c r="G61" s="1788"/>
      <c r="H61" s="1788"/>
      <c r="I61" s="1788"/>
      <c r="J61" s="1788"/>
      <c r="K61" s="1788"/>
      <c r="L61" s="1788"/>
      <c r="M61" s="348">
        <f t="shared" ref="M61:M70" si="72">SUM(E61:L61)</f>
        <v>0</v>
      </c>
      <c r="N61" s="1796"/>
      <c r="O61" s="1796"/>
      <c r="P61" s="1796"/>
      <c r="Q61" s="348">
        <f t="shared" ref="Q61:Q70" si="73">SUM(B61:D61,M61,N61:P61)</f>
        <v>0</v>
      </c>
      <c r="R61" s="1787"/>
      <c r="S61" s="1788"/>
      <c r="T61" s="1785"/>
      <c r="U61" s="1793"/>
      <c r="V61" s="1788"/>
      <c r="W61" s="346">
        <f t="shared" ref="W61:W70" si="74">SUM(R61:V61)</f>
        <v>0</v>
      </c>
      <c r="X61" s="1792"/>
      <c r="Y61" s="1785"/>
      <c r="Z61" s="1785"/>
      <c r="AA61" s="1785"/>
      <c r="AB61" s="1785"/>
      <c r="AC61" s="1785"/>
      <c r="AD61" s="1785"/>
      <c r="AE61" s="1785"/>
      <c r="AF61" s="1785"/>
      <c r="AG61" s="346">
        <f t="shared" ref="AG61:AG70" si="75">SUM(X61:AF61)</f>
        <v>0</v>
      </c>
      <c r="AH61" s="1798"/>
      <c r="AI61" s="351">
        <f>SUM(Q61,W61,AG61,AH61)</f>
        <v>0</v>
      </c>
      <c r="AJ61" s="1792"/>
      <c r="AK61" s="1785"/>
      <c r="AL61" s="1785"/>
      <c r="AM61" s="1785"/>
      <c r="AN61" s="1785"/>
      <c r="AO61" s="1785"/>
      <c r="AP61" s="346">
        <f t="shared" ref="AP61:AP70" si="76">SUM(AJ61:AO61)</f>
        <v>0</v>
      </c>
      <c r="AQ61" s="1796"/>
      <c r="AR61" s="1798"/>
      <c r="AS61" s="1796"/>
      <c r="AT61" s="352">
        <f t="shared" ref="AT61:AT70" si="77">SUM(AI61,AP61,AQ61,AR61,AS61)</f>
        <v>0</v>
      </c>
      <c r="AU61" s="1788"/>
      <c r="AV61" s="1797"/>
      <c r="AW61" s="1797"/>
      <c r="AX61" s="346">
        <f t="shared" ref="AX61:AX70" si="78">SUM(AU61:AW61)</f>
        <v>0</v>
      </c>
      <c r="AY61" s="1796"/>
      <c r="AZ61" s="1796"/>
      <c r="BA61" s="352">
        <f>SUM(AX61,AY61,AZ61)</f>
        <v>0</v>
      </c>
      <c r="BB61" s="1582"/>
      <c r="BC61" s="1730">
        <f t="shared" ref="BC61:BC70" si="79">BA61+AT61+BB61</f>
        <v>0</v>
      </c>
      <c r="BD61" s="1831">
        <f>'C8 - Related Party Cross Sub'!$AD$7</f>
        <v>0</v>
      </c>
    </row>
    <row r="62" spans="1:56" s="509" customFormat="1" outlineLevel="1">
      <c r="A62" s="1777" t="str">
        <f>Cover!C22</f>
        <v>- none -</v>
      </c>
      <c r="B62" s="1794"/>
      <c r="C62" s="1788"/>
      <c r="D62" s="1795"/>
      <c r="E62" s="1792"/>
      <c r="F62" s="1785"/>
      <c r="G62" s="1788"/>
      <c r="H62" s="1788"/>
      <c r="I62" s="1788"/>
      <c r="J62" s="1788"/>
      <c r="K62" s="1788"/>
      <c r="L62" s="1788"/>
      <c r="M62" s="348">
        <f t="shared" si="72"/>
        <v>0</v>
      </c>
      <c r="N62" s="1796"/>
      <c r="O62" s="1796"/>
      <c r="P62" s="1796"/>
      <c r="Q62" s="348">
        <f t="shared" si="73"/>
        <v>0</v>
      </c>
      <c r="R62" s="1787"/>
      <c r="S62" s="1788"/>
      <c r="T62" s="1785"/>
      <c r="U62" s="1793"/>
      <c r="V62" s="1788"/>
      <c r="W62" s="346">
        <f t="shared" si="74"/>
        <v>0</v>
      </c>
      <c r="X62" s="1792"/>
      <c r="Y62" s="1785"/>
      <c r="Z62" s="1785"/>
      <c r="AA62" s="1785"/>
      <c r="AB62" s="1785"/>
      <c r="AC62" s="1785"/>
      <c r="AD62" s="1785"/>
      <c r="AE62" s="1785"/>
      <c r="AF62" s="1785"/>
      <c r="AG62" s="346">
        <f t="shared" si="75"/>
        <v>0</v>
      </c>
      <c r="AH62" s="1798"/>
      <c r="AI62" s="351">
        <f t="shared" ref="AI62:AI75" si="80">SUM(Q62,W62,AG62,AH62)</f>
        <v>0</v>
      </c>
      <c r="AJ62" s="1792"/>
      <c r="AK62" s="1785"/>
      <c r="AL62" s="1785"/>
      <c r="AM62" s="1785"/>
      <c r="AN62" s="1785"/>
      <c r="AO62" s="1785"/>
      <c r="AP62" s="346">
        <f t="shared" si="76"/>
        <v>0</v>
      </c>
      <c r="AQ62" s="1796"/>
      <c r="AR62" s="1798"/>
      <c r="AS62" s="1796"/>
      <c r="AT62" s="352">
        <f t="shared" si="77"/>
        <v>0</v>
      </c>
      <c r="AU62" s="1788"/>
      <c r="AV62" s="1797"/>
      <c r="AW62" s="1797"/>
      <c r="AX62" s="346">
        <f t="shared" si="78"/>
        <v>0</v>
      </c>
      <c r="AY62" s="1796"/>
      <c r="AZ62" s="1796"/>
      <c r="BA62" s="352">
        <f t="shared" ref="BA62:BA70" si="81">SUM(AX62,AY62,AZ62)</f>
        <v>0</v>
      </c>
      <c r="BB62" s="1582"/>
      <c r="BC62" s="1730">
        <f t="shared" si="79"/>
        <v>0</v>
      </c>
      <c r="BD62" s="1831">
        <f>'C8 - Related Party Cross Sub'!$AD$35</f>
        <v>0</v>
      </c>
    </row>
    <row r="63" spans="1:56" s="509" customFormat="1" outlineLevel="1">
      <c r="A63" s="1777" t="str">
        <f>Cover!C23</f>
        <v>- none -</v>
      </c>
      <c r="B63" s="1794"/>
      <c r="C63" s="1788"/>
      <c r="D63" s="1795"/>
      <c r="E63" s="1792"/>
      <c r="F63" s="1785"/>
      <c r="G63" s="1788"/>
      <c r="H63" s="1788"/>
      <c r="I63" s="1788"/>
      <c r="J63" s="1788"/>
      <c r="K63" s="1788"/>
      <c r="L63" s="1788"/>
      <c r="M63" s="348">
        <f t="shared" si="72"/>
        <v>0</v>
      </c>
      <c r="N63" s="1796"/>
      <c r="O63" s="1796"/>
      <c r="P63" s="1796"/>
      <c r="Q63" s="348">
        <f t="shared" si="73"/>
        <v>0</v>
      </c>
      <c r="R63" s="1787"/>
      <c r="S63" s="1788"/>
      <c r="T63" s="1785"/>
      <c r="U63" s="1793"/>
      <c r="V63" s="1788"/>
      <c r="W63" s="346">
        <f t="shared" si="74"/>
        <v>0</v>
      </c>
      <c r="X63" s="1792"/>
      <c r="Y63" s="1785"/>
      <c r="Z63" s="1785"/>
      <c r="AA63" s="1785"/>
      <c r="AB63" s="1785"/>
      <c r="AC63" s="1785"/>
      <c r="AD63" s="1785"/>
      <c r="AE63" s="1785"/>
      <c r="AF63" s="1785"/>
      <c r="AG63" s="346">
        <f t="shared" si="75"/>
        <v>0</v>
      </c>
      <c r="AH63" s="1798"/>
      <c r="AI63" s="351">
        <f t="shared" si="80"/>
        <v>0</v>
      </c>
      <c r="AJ63" s="1792"/>
      <c r="AK63" s="1785"/>
      <c r="AL63" s="1785"/>
      <c r="AM63" s="1785"/>
      <c r="AN63" s="1785"/>
      <c r="AO63" s="1785"/>
      <c r="AP63" s="346">
        <f t="shared" si="76"/>
        <v>0</v>
      </c>
      <c r="AQ63" s="1796"/>
      <c r="AR63" s="1798"/>
      <c r="AS63" s="1796"/>
      <c r="AT63" s="352">
        <f t="shared" si="77"/>
        <v>0</v>
      </c>
      <c r="AU63" s="1788"/>
      <c r="AV63" s="1797"/>
      <c r="AW63" s="1797"/>
      <c r="AX63" s="346">
        <f t="shared" si="78"/>
        <v>0</v>
      </c>
      <c r="AY63" s="1796"/>
      <c r="AZ63" s="1796"/>
      <c r="BA63" s="352">
        <f t="shared" si="81"/>
        <v>0</v>
      </c>
      <c r="BB63" s="1582"/>
      <c r="BC63" s="1730">
        <f t="shared" si="79"/>
        <v>0</v>
      </c>
      <c r="BD63" s="1831">
        <f>'C8 - Related Party Cross Sub'!$AD$63</f>
        <v>0</v>
      </c>
    </row>
    <row r="64" spans="1:56" s="509" customFormat="1" outlineLevel="1">
      <c r="A64" s="1777" t="str">
        <f>Cover!C24</f>
        <v>- none -</v>
      </c>
      <c r="B64" s="1794"/>
      <c r="C64" s="1788"/>
      <c r="D64" s="1795"/>
      <c r="E64" s="1792"/>
      <c r="F64" s="1785"/>
      <c r="G64" s="1788"/>
      <c r="H64" s="1788"/>
      <c r="I64" s="1788"/>
      <c r="J64" s="1788"/>
      <c r="K64" s="1788"/>
      <c r="L64" s="1788"/>
      <c r="M64" s="348">
        <f t="shared" si="72"/>
        <v>0</v>
      </c>
      <c r="N64" s="1796"/>
      <c r="O64" s="1796"/>
      <c r="P64" s="1796"/>
      <c r="Q64" s="348">
        <f t="shared" si="73"/>
        <v>0</v>
      </c>
      <c r="R64" s="1787"/>
      <c r="S64" s="1788"/>
      <c r="T64" s="1785"/>
      <c r="U64" s="1793"/>
      <c r="V64" s="1788"/>
      <c r="W64" s="346">
        <f t="shared" si="74"/>
        <v>0</v>
      </c>
      <c r="X64" s="1792"/>
      <c r="Y64" s="1785"/>
      <c r="Z64" s="1785"/>
      <c r="AA64" s="1785"/>
      <c r="AB64" s="1785"/>
      <c r="AC64" s="1785"/>
      <c r="AD64" s="1785"/>
      <c r="AE64" s="1785"/>
      <c r="AF64" s="1785"/>
      <c r="AG64" s="346">
        <f t="shared" si="75"/>
        <v>0</v>
      </c>
      <c r="AH64" s="1798"/>
      <c r="AI64" s="351">
        <f t="shared" si="80"/>
        <v>0</v>
      </c>
      <c r="AJ64" s="1792"/>
      <c r="AK64" s="1785"/>
      <c r="AL64" s="1785"/>
      <c r="AM64" s="1785"/>
      <c r="AN64" s="1785"/>
      <c r="AO64" s="1785"/>
      <c r="AP64" s="346">
        <f t="shared" si="76"/>
        <v>0</v>
      </c>
      <c r="AQ64" s="1796"/>
      <c r="AR64" s="1798"/>
      <c r="AS64" s="1796"/>
      <c r="AT64" s="352">
        <f t="shared" si="77"/>
        <v>0</v>
      </c>
      <c r="AU64" s="1788"/>
      <c r="AV64" s="1797"/>
      <c r="AW64" s="1797"/>
      <c r="AX64" s="346">
        <f t="shared" si="78"/>
        <v>0</v>
      </c>
      <c r="AY64" s="1796"/>
      <c r="AZ64" s="1796"/>
      <c r="BA64" s="352">
        <f>SUM(AX64,AY64,AZ64)</f>
        <v>0</v>
      </c>
      <c r="BB64" s="1582"/>
      <c r="BC64" s="1730">
        <f t="shared" si="79"/>
        <v>0</v>
      </c>
      <c r="BD64" s="1831">
        <f>'C8 - Related Party Cross Sub'!$AD$91</f>
        <v>0</v>
      </c>
    </row>
    <row r="65" spans="1:56" s="509" customFormat="1" outlineLevel="1">
      <c r="A65" s="1777" t="str">
        <f>Cover!C25</f>
        <v>- none -</v>
      </c>
      <c r="B65" s="1794"/>
      <c r="C65" s="1788"/>
      <c r="D65" s="1795"/>
      <c r="E65" s="1792"/>
      <c r="F65" s="1785"/>
      <c r="G65" s="1788"/>
      <c r="H65" s="1788"/>
      <c r="I65" s="1788"/>
      <c r="J65" s="1788"/>
      <c r="K65" s="1788"/>
      <c r="L65" s="1788"/>
      <c r="M65" s="348">
        <f t="shared" si="72"/>
        <v>0</v>
      </c>
      <c r="N65" s="1796"/>
      <c r="O65" s="1796"/>
      <c r="P65" s="1796"/>
      <c r="Q65" s="348">
        <f t="shared" si="73"/>
        <v>0</v>
      </c>
      <c r="R65" s="1787"/>
      <c r="S65" s="1788"/>
      <c r="T65" s="1785"/>
      <c r="U65" s="1793"/>
      <c r="V65" s="1788"/>
      <c r="W65" s="346">
        <f t="shared" si="74"/>
        <v>0</v>
      </c>
      <c r="X65" s="1792"/>
      <c r="Y65" s="1785"/>
      <c r="Z65" s="1785"/>
      <c r="AA65" s="1785"/>
      <c r="AB65" s="1785"/>
      <c r="AC65" s="1785"/>
      <c r="AD65" s="1785"/>
      <c r="AE65" s="1785"/>
      <c r="AF65" s="1785"/>
      <c r="AG65" s="346">
        <f t="shared" si="75"/>
        <v>0</v>
      </c>
      <c r="AH65" s="1798"/>
      <c r="AI65" s="351">
        <f t="shared" si="80"/>
        <v>0</v>
      </c>
      <c r="AJ65" s="1792"/>
      <c r="AK65" s="1785"/>
      <c r="AL65" s="1785"/>
      <c r="AM65" s="1785"/>
      <c r="AN65" s="1785"/>
      <c r="AO65" s="1785"/>
      <c r="AP65" s="346">
        <f t="shared" si="76"/>
        <v>0</v>
      </c>
      <c r="AQ65" s="1796"/>
      <c r="AR65" s="1798"/>
      <c r="AS65" s="1796"/>
      <c r="AT65" s="352">
        <f t="shared" si="77"/>
        <v>0</v>
      </c>
      <c r="AU65" s="1788"/>
      <c r="AV65" s="1797"/>
      <c r="AW65" s="1797"/>
      <c r="AX65" s="346">
        <f t="shared" si="78"/>
        <v>0</v>
      </c>
      <c r="AY65" s="1796"/>
      <c r="AZ65" s="1796"/>
      <c r="BA65" s="352">
        <f t="shared" si="81"/>
        <v>0</v>
      </c>
      <c r="BB65" s="1582"/>
      <c r="BC65" s="1730">
        <f t="shared" si="79"/>
        <v>0</v>
      </c>
      <c r="BD65" s="1831">
        <f>'C8 - Related Party Cross Sub'!$AD$119</f>
        <v>0</v>
      </c>
    </row>
    <row r="66" spans="1:56" s="509" customFormat="1" outlineLevel="1">
      <c r="A66" s="1777" t="str">
        <f>Cover!C26</f>
        <v>- none -</v>
      </c>
      <c r="B66" s="1794"/>
      <c r="C66" s="1788"/>
      <c r="D66" s="1795"/>
      <c r="E66" s="1792"/>
      <c r="F66" s="1785"/>
      <c r="G66" s="1788"/>
      <c r="H66" s="1788"/>
      <c r="I66" s="1788"/>
      <c r="J66" s="1788"/>
      <c r="K66" s="1788"/>
      <c r="L66" s="1788"/>
      <c r="M66" s="348">
        <f t="shared" si="72"/>
        <v>0</v>
      </c>
      <c r="N66" s="1796"/>
      <c r="O66" s="1796"/>
      <c r="P66" s="1796"/>
      <c r="Q66" s="348">
        <f t="shared" si="73"/>
        <v>0</v>
      </c>
      <c r="R66" s="1787"/>
      <c r="S66" s="1788"/>
      <c r="T66" s="1785"/>
      <c r="U66" s="1793"/>
      <c r="V66" s="1788"/>
      <c r="W66" s="346">
        <f t="shared" si="74"/>
        <v>0</v>
      </c>
      <c r="X66" s="1792"/>
      <c r="Y66" s="1785"/>
      <c r="Z66" s="1785"/>
      <c r="AA66" s="1785"/>
      <c r="AB66" s="1785"/>
      <c r="AC66" s="1785"/>
      <c r="AD66" s="1785"/>
      <c r="AE66" s="1785"/>
      <c r="AF66" s="1785"/>
      <c r="AG66" s="346">
        <f t="shared" si="75"/>
        <v>0</v>
      </c>
      <c r="AH66" s="1798"/>
      <c r="AI66" s="351">
        <f t="shared" si="80"/>
        <v>0</v>
      </c>
      <c r="AJ66" s="1792"/>
      <c r="AK66" s="1785"/>
      <c r="AL66" s="1785"/>
      <c r="AM66" s="1785"/>
      <c r="AN66" s="1785"/>
      <c r="AO66" s="1785"/>
      <c r="AP66" s="346">
        <f t="shared" si="76"/>
        <v>0</v>
      </c>
      <c r="AQ66" s="1796"/>
      <c r="AR66" s="1798"/>
      <c r="AS66" s="1796"/>
      <c r="AT66" s="352">
        <f t="shared" si="77"/>
        <v>0</v>
      </c>
      <c r="AU66" s="1788"/>
      <c r="AV66" s="1797"/>
      <c r="AW66" s="1797"/>
      <c r="AX66" s="346">
        <f t="shared" si="78"/>
        <v>0</v>
      </c>
      <c r="AY66" s="1796"/>
      <c r="AZ66" s="1796"/>
      <c r="BA66" s="352">
        <f t="shared" si="81"/>
        <v>0</v>
      </c>
      <c r="BB66" s="1582"/>
      <c r="BC66" s="1730">
        <f t="shared" si="79"/>
        <v>0</v>
      </c>
      <c r="BD66" s="1831">
        <f>'C8 - Related Party Cross Sub'!$AD$147</f>
        <v>0</v>
      </c>
    </row>
    <row r="67" spans="1:56" s="509" customFormat="1" outlineLevel="1">
      <c r="A67" s="1777" t="str">
        <f>Cover!C27</f>
        <v>- none -</v>
      </c>
      <c r="B67" s="1794"/>
      <c r="C67" s="1788"/>
      <c r="D67" s="1795"/>
      <c r="E67" s="1792"/>
      <c r="F67" s="1785"/>
      <c r="G67" s="1788"/>
      <c r="H67" s="1788"/>
      <c r="I67" s="1788"/>
      <c r="J67" s="1788"/>
      <c r="K67" s="1788"/>
      <c r="L67" s="1788"/>
      <c r="M67" s="348">
        <f t="shared" si="72"/>
        <v>0</v>
      </c>
      <c r="N67" s="1796"/>
      <c r="O67" s="1796"/>
      <c r="P67" s="1796"/>
      <c r="Q67" s="348">
        <f t="shared" si="73"/>
        <v>0</v>
      </c>
      <c r="R67" s="1787"/>
      <c r="S67" s="1788"/>
      <c r="T67" s="1785"/>
      <c r="U67" s="1793"/>
      <c r="V67" s="1788"/>
      <c r="W67" s="346">
        <f t="shared" si="74"/>
        <v>0</v>
      </c>
      <c r="X67" s="1792"/>
      <c r="Y67" s="1785"/>
      <c r="Z67" s="1785"/>
      <c r="AA67" s="1785"/>
      <c r="AB67" s="1785"/>
      <c r="AC67" s="1785"/>
      <c r="AD67" s="1785"/>
      <c r="AE67" s="1785"/>
      <c r="AF67" s="1785"/>
      <c r="AG67" s="346">
        <f t="shared" si="75"/>
        <v>0</v>
      </c>
      <c r="AH67" s="1798"/>
      <c r="AI67" s="351">
        <f t="shared" si="80"/>
        <v>0</v>
      </c>
      <c r="AJ67" s="1792"/>
      <c r="AK67" s="1785"/>
      <c r="AL67" s="1785"/>
      <c r="AM67" s="1785"/>
      <c r="AN67" s="1785"/>
      <c r="AO67" s="1785"/>
      <c r="AP67" s="346">
        <f t="shared" si="76"/>
        <v>0</v>
      </c>
      <c r="AQ67" s="1796"/>
      <c r="AR67" s="1798"/>
      <c r="AS67" s="1796"/>
      <c r="AT67" s="352">
        <f t="shared" si="77"/>
        <v>0</v>
      </c>
      <c r="AU67" s="1788"/>
      <c r="AV67" s="1797"/>
      <c r="AW67" s="1797"/>
      <c r="AX67" s="346">
        <f t="shared" si="78"/>
        <v>0</v>
      </c>
      <c r="AY67" s="1796"/>
      <c r="AZ67" s="1796"/>
      <c r="BA67" s="352">
        <f t="shared" si="81"/>
        <v>0</v>
      </c>
      <c r="BB67" s="1582"/>
      <c r="BC67" s="1730">
        <f>BA67+AT67+BB67</f>
        <v>0</v>
      </c>
      <c r="BD67" s="1831">
        <f>'C8 - Related Party Cross Sub'!$AD$175</f>
        <v>0</v>
      </c>
    </row>
    <row r="68" spans="1:56" s="509" customFormat="1" outlineLevel="1">
      <c r="A68" s="1777" t="str">
        <f>Cover!C28</f>
        <v>- none -</v>
      </c>
      <c r="B68" s="1794"/>
      <c r="C68" s="1788"/>
      <c r="D68" s="1795"/>
      <c r="E68" s="1792"/>
      <c r="F68" s="1785"/>
      <c r="G68" s="1788"/>
      <c r="H68" s="1788"/>
      <c r="I68" s="1788"/>
      <c r="J68" s="1788"/>
      <c r="K68" s="1788"/>
      <c r="L68" s="1788"/>
      <c r="M68" s="348">
        <f t="shared" si="72"/>
        <v>0</v>
      </c>
      <c r="N68" s="1796"/>
      <c r="O68" s="1796"/>
      <c r="P68" s="1796"/>
      <c r="Q68" s="348">
        <f t="shared" si="73"/>
        <v>0</v>
      </c>
      <c r="R68" s="1787"/>
      <c r="S68" s="1788"/>
      <c r="T68" s="1785"/>
      <c r="U68" s="1793"/>
      <c r="V68" s="1788"/>
      <c r="W68" s="346">
        <f t="shared" si="74"/>
        <v>0</v>
      </c>
      <c r="X68" s="1792"/>
      <c r="Y68" s="1785"/>
      <c r="Z68" s="1785"/>
      <c r="AA68" s="1785"/>
      <c r="AB68" s="1785"/>
      <c r="AC68" s="1785"/>
      <c r="AD68" s="1785"/>
      <c r="AE68" s="1785"/>
      <c r="AF68" s="1785"/>
      <c r="AG68" s="346">
        <f t="shared" si="75"/>
        <v>0</v>
      </c>
      <c r="AH68" s="1798"/>
      <c r="AI68" s="351">
        <f t="shared" si="80"/>
        <v>0</v>
      </c>
      <c r="AJ68" s="1792"/>
      <c r="AK68" s="1785"/>
      <c r="AL68" s="1785"/>
      <c r="AM68" s="1785"/>
      <c r="AN68" s="1785"/>
      <c r="AO68" s="1785"/>
      <c r="AP68" s="346">
        <f t="shared" si="76"/>
        <v>0</v>
      </c>
      <c r="AQ68" s="1796"/>
      <c r="AR68" s="1798"/>
      <c r="AS68" s="1796"/>
      <c r="AT68" s="352">
        <f t="shared" si="77"/>
        <v>0</v>
      </c>
      <c r="AU68" s="1788"/>
      <c r="AV68" s="1797"/>
      <c r="AW68" s="1797"/>
      <c r="AX68" s="346">
        <f t="shared" si="78"/>
        <v>0</v>
      </c>
      <c r="AY68" s="1796"/>
      <c r="AZ68" s="1796"/>
      <c r="BA68" s="352">
        <f t="shared" si="81"/>
        <v>0</v>
      </c>
      <c r="BB68" s="1582"/>
      <c r="BC68" s="1730">
        <f t="shared" si="79"/>
        <v>0</v>
      </c>
      <c r="BD68" s="1831">
        <f>'C8 - Related Party Cross Sub'!$AD$203</f>
        <v>0</v>
      </c>
    </row>
    <row r="69" spans="1:56" s="509" customFormat="1" outlineLevel="1">
      <c r="A69" s="1777" t="str">
        <f>Cover!C29</f>
        <v>- none -</v>
      </c>
      <c r="B69" s="1794"/>
      <c r="C69" s="1788"/>
      <c r="D69" s="1795"/>
      <c r="E69" s="1792"/>
      <c r="F69" s="1785"/>
      <c r="G69" s="1788"/>
      <c r="H69" s="1788"/>
      <c r="I69" s="1788"/>
      <c r="J69" s="1788"/>
      <c r="K69" s="1788"/>
      <c r="L69" s="1788"/>
      <c r="M69" s="348">
        <f t="shared" si="72"/>
        <v>0</v>
      </c>
      <c r="N69" s="1796"/>
      <c r="O69" s="1796"/>
      <c r="P69" s="1796"/>
      <c r="Q69" s="348">
        <f t="shared" si="73"/>
        <v>0</v>
      </c>
      <c r="R69" s="1787"/>
      <c r="S69" s="1788"/>
      <c r="T69" s="1785"/>
      <c r="U69" s="1793"/>
      <c r="V69" s="1788"/>
      <c r="W69" s="346">
        <f t="shared" si="74"/>
        <v>0</v>
      </c>
      <c r="X69" s="1792"/>
      <c r="Y69" s="1785"/>
      <c r="Z69" s="1785"/>
      <c r="AA69" s="1785"/>
      <c r="AB69" s="1785"/>
      <c r="AC69" s="1785"/>
      <c r="AD69" s="1785"/>
      <c r="AE69" s="1785"/>
      <c r="AF69" s="1785"/>
      <c r="AG69" s="346">
        <f t="shared" si="75"/>
        <v>0</v>
      </c>
      <c r="AH69" s="1798"/>
      <c r="AI69" s="351">
        <f t="shared" si="80"/>
        <v>0</v>
      </c>
      <c r="AJ69" s="1792"/>
      <c r="AK69" s="1785"/>
      <c r="AL69" s="1785"/>
      <c r="AM69" s="1785"/>
      <c r="AN69" s="1785"/>
      <c r="AO69" s="1785"/>
      <c r="AP69" s="346">
        <f t="shared" si="76"/>
        <v>0</v>
      </c>
      <c r="AQ69" s="1796"/>
      <c r="AR69" s="1798"/>
      <c r="AS69" s="1796"/>
      <c r="AT69" s="352">
        <f t="shared" si="77"/>
        <v>0</v>
      </c>
      <c r="AU69" s="1788"/>
      <c r="AV69" s="1797"/>
      <c r="AW69" s="1797"/>
      <c r="AX69" s="346">
        <f t="shared" si="78"/>
        <v>0</v>
      </c>
      <c r="AY69" s="1796"/>
      <c r="AZ69" s="1796"/>
      <c r="BA69" s="352">
        <f t="shared" si="81"/>
        <v>0</v>
      </c>
      <c r="BB69" s="1582"/>
      <c r="BC69" s="1730">
        <f t="shared" si="79"/>
        <v>0</v>
      </c>
      <c r="BD69" s="1831">
        <f>'C8 - Related Party Cross Sub'!$AD$231</f>
        <v>0</v>
      </c>
    </row>
    <row r="70" spans="1:56" s="509" customFormat="1" outlineLevel="1">
      <c r="A70" s="1777" t="str">
        <f>Cover!C30</f>
        <v>- none -</v>
      </c>
      <c r="B70" s="1794"/>
      <c r="C70" s="1788"/>
      <c r="D70" s="1795"/>
      <c r="E70" s="1792"/>
      <c r="F70" s="1785"/>
      <c r="G70" s="1788"/>
      <c r="H70" s="1788"/>
      <c r="I70" s="1788"/>
      <c r="J70" s="1788"/>
      <c r="K70" s="1788"/>
      <c r="L70" s="1788"/>
      <c r="M70" s="348">
        <f t="shared" si="72"/>
        <v>0</v>
      </c>
      <c r="N70" s="1796"/>
      <c r="O70" s="1796"/>
      <c r="P70" s="1796"/>
      <c r="Q70" s="348">
        <f t="shared" si="73"/>
        <v>0</v>
      </c>
      <c r="R70" s="1787"/>
      <c r="S70" s="1788"/>
      <c r="T70" s="1785"/>
      <c r="U70" s="1793"/>
      <c r="V70" s="1788"/>
      <c r="W70" s="346">
        <f t="shared" si="74"/>
        <v>0</v>
      </c>
      <c r="X70" s="1792"/>
      <c r="Y70" s="1785"/>
      <c r="Z70" s="1785"/>
      <c r="AA70" s="1785"/>
      <c r="AB70" s="1785"/>
      <c r="AC70" s="1785"/>
      <c r="AD70" s="1785"/>
      <c r="AE70" s="1785"/>
      <c r="AF70" s="1785"/>
      <c r="AG70" s="346">
        <f t="shared" si="75"/>
        <v>0</v>
      </c>
      <c r="AH70" s="1798"/>
      <c r="AI70" s="351">
        <f t="shared" si="80"/>
        <v>0</v>
      </c>
      <c r="AJ70" s="1792"/>
      <c r="AK70" s="1785"/>
      <c r="AL70" s="1785"/>
      <c r="AM70" s="1785"/>
      <c r="AN70" s="1785"/>
      <c r="AO70" s="1785"/>
      <c r="AP70" s="346">
        <f t="shared" si="76"/>
        <v>0</v>
      </c>
      <c r="AQ70" s="1796"/>
      <c r="AR70" s="1798"/>
      <c r="AS70" s="1796"/>
      <c r="AT70" s="352">
        <f t="shared" si="77"/>
        <v>0</v>
      </c>
      <c r="AU70" s="1788"/>
      <c r="AV70" s="1797"/>
      <c r="AW70" s="1797"/>
      <c r="AX70" s="346">
        <f t="shared" si="78"/>
        <v>0</v>
      </c>
      <c r="AY70" s="1796"/>
      <c r="AZ70" s="1796"/>
      <c r="BA70" s="352">
        <f t="shared" si="81"/>
        <v>0</v>
      </c>
      <c r="BB70" s="1582"/>
      <c r="BC70" s="1730">
        <f t="shared" si="79"/>
        <v>0</v>
      </c>
      <c r="BD70" s="1831">
        <f>'C8 - Related Party Cross Sub'!$AD$259</f>
        <v>0</v>
      </c>
    </row>
    <row r="71" spans="1:56" s="509" customFormat="1" outlineLevel="1">
      <c r="A71" s="1777" t="str">
        <f>Cover!C31</f>
        <v>- none -</v>
      </c>
      <c r="B71" s="1794"/>
      <c r="C71" s="1788"/>
      <c r="D71" s="1795"/>
      <c r="E71" s="1792"/>
      <c r="F71" s="1785"/>
      <c r="G71" s="1788"/>
      <c r="H71" s="1788"/>
      <c r="I71" s="1788"/>
      <c r="J71" s="1788"/>
      <c r="K71" s="1788"/>
      <c r="L71" s="1788"/>
      <c r="M71" s="348">
        <f t="shared" ref="M71:M75" si="82">SUM(E71:L71)</f>
        <v>0</v>
      </c>
      <c r="N71" s="1796"/>
      <c r="O71" s="1796"/>
      <c r="P71" s="1796"/>
      <c r="Q71" s="348">
        <f t="shared" ref="Q71:Q75" si="83">SUM(B71:D71,M71,N71:P71)</f>
        <v>0</v>
      </c>
      <c r="R71" s="1787"/>
      <c r="S71" s="1788"/>
      <c r="T71" s="1785"/>
      <c r="U71" s="1793"/>
      <c r="V71" s="1788"/>
      <c r="W71" s="346">
        <f t="shared" ref="W71:W75" si="84">SUM(R71:V71)</f>
        <v>0</v>
      </c>
      <c r="X71" s="1792"/>
      <c r="Y71" s="1785"/>
      <c r="Z71" s="1785"/>
      <c r="AA71" s="1785"/>
      <c r="AB71" s="1785"/>
      <c r="AC71" s="1785"/>
      <c r="AD71" s="1785"/>
      <c r="AE71" s="1785"/>
      <c r="AF71" s="1785"/>
      <c r="AG71" s="346">
        <f t="shared" ref="AG71:AG75" si="85">SUM(X71:AF71)</f>
        <v>0</v>
      </c>
      <c r="AH71" s="1798"/>
      <c r="AI71" s="351">
        <f>SUM(Q71,W71,AG71,AH71)</f>
        <v>0</v>
      </c>
      <c r="AJ71" s="1792"/>
      <c r="AK71" s="1785"/>
      <c r="AL71" s="1785"/>
      <c r="AM71" s="1785"/>
      <c r="AN71" s="1785"/>
      <c r="AO71" s="1785"/>
      <c r="AP71" s="346">
        <f t="shared" ref="AP71:AP75" si="86">SUM(AJ71:AO71)</f>
        <v>0</v>
      </c>
      <c r="AQ71" s="1796"/>
      <c r="AR71" s="1798"/>
      <c r="AS71" s="1796"/>
      <c r="AT71" s="352">
        <f t="shared" ref="AT71:AT75" si="87">SUM(AI71,AP71,AQ71,AR71,AS71)</f>
        <v>0</v>
      </c>
      <c r="AU71" s="1788"/>
      <c r="AV71" s="1797"/>
      <c r="AW71" s="1797"/>
      <c r="AX71" s="346">
        <f t="shared" ref="AX71:AX75" si="88">SUM(AU71:AW71)</f>
        <v>0</v>
      </c>
      <c r="AY71" s="1796"/>
      <c r="AZ71" s="1796"/>
      <c r="BA71" s="352">
        <f t="shared" ref="BA71:BA75" si="89">SUM(AX71,AY71,AZ71)</f>
        <v>0</v>
      </c>
      <c r="BB71" s="1582"/>
      <c r="BC71" s="1730">
        <f t="shared" ref="BC71:BC75" si="90">BA71+AT71+BB71</f>
        <v>0</v>
      </c>
      <c r="BD71" s="1831">
        <f>'C8 - Related Party Cross Sub'!$AD$287</f>
        <v>0</v>
      </c>
    </row>
    <row r="72" spans="1:56" s="509" customFormat="1" outlineLevel="1">
      <c r="A72" s="1777" t="str">
        <f>Cover!C32</f>
        <v>- none -</v>
      </c>
      <c r="B72" s="1794"/>
      <c r="C72" s="1788"/>
      <c r="D72" s="1795"/>
      <c r="E72" s="1792"/>
      <c r="F72" s="1785"/>
      <c r="G72" s="1788"/>
      <c r="H72" s="1788"/>
      <c r="I72" s="1788"/>
      <c r="J72" s="1788"/>
      <c r="K72" s="1788"/>
      <c r="L72" s="1788"/>
      <c r="M72" s="348">
        <f t="shared" si="82"/>
        <v>0</v>
      </c>
      <c r="N72" s="1796"/>
      <c r="O72" s="1796"/>
      <c r="P72" s="1796"/>
      <c r="Q72" s="348">
        <f t="shared" si="83"/>
        <v>0</v>
      </c>
      <c r="R72" s="1787"/>
      <c r="S72" s="1788"/>
      <c r="T72" s="1785"/>
      <c r="U72" s="1793"/>
      <c r="V72" s="1788"/>
      <c r="W72" s="346">
        <f t="shared" si="84"/>
        <v>0</v>
      </c>
      <c r="X72" s="1792"/>
      <c r="Y72" s="1785"/>
      <c r="Z72" s="1785"/>
      <c r="AA72" s="1785"/>
      <c r="AB72" s="1785"/>
      <c r="AC72" s="1785"/>
      <c r="AD72" s="1785"/>
      <c r="AE72" s="1785"/>
      <c r="AF72" s="1785"/>
      <c r="AG72" s="346">
        <f t="shared" si="85"/>
        <v>0</v>
      </c>
      <c r="AH72" s="1798"/>
      <c r="AI72" s="351">
        <f t="shared" si="80"/>
        <v>0</v>
      </c>
      <c r="AJ72" s="1792"/>
      <c r="AK72" s="1785"/>
      <c r="AL72" s="1785"/>
      <c r="AM72" s="1785"/>
      <c r="AN72" s="1785"/>
      <c r="AO72" s="1785"/>
      <c r="AP72" s="346">
        <f t="shared" si="86"/>
        <v>0</v>
      </c>
      <c r="AQ72" s="1796"/>
      <c r="AR72" s="1798"/>
      <c r="AS72" s="1796"/>
      <c r="AT72" s="352">
        <f t="shared" si="87"/>
        <v>0</v>
      </c>
      <c r="AU72" s="1788"/>
      <c r="AV72" s="1797"/>
      <c r="AW72" s="1797"/>
      <c r="AX72" s="346">
        <f>SUM(AU72:AW72)</f>
        <v>0</v>
      </c>
      <c r="AY72" s="1796"/>
      <c r="AZ72" s="1796"/>
      <c r="BA72" s="352">
        <f t="shared" si="89"/>
        <v>0</v>
      </c>
      <c r="BB72" s="1582"/>
      <c r="BC72" s="1730">
        <f>BA72+AT72+BB72</f>
        <v>0</v>
      </c>
      <c r="BD72" s="1831">
        <f>'C8 - Related Party Cross Sub'!$AD$315</f>
        <v>0</v>
      </c>
    </row>
    <row r="73" spans="1:56" s="509" customFormat="1" outlineLevel="1">
      <c r="A73" s="1777" t="str">
        <f>Cover!C33</f>
        <v>- none -</v>
      </c>
      <c r="B73" s="1794"/>
      <c r="C73" s="1788"/>
      <c r="D73" s="1795"/>
      <c r="E73" s="1792"/>
      <c r="F73" s="1785"/>
      <c r="G73" s="1788"/>
      <c r="H73" s="1788"/>
      <c r="I73" s="1788"/>
      <c r="J73" s="1788"/>
      <c r="K73" s="1788"/>
      <c r="L73" s="1788"/>
      <c r="M73" s="348">
        <f t="shared" si="82"/>
        <v>0</v>
      </c>
      <c r="N73" s="1796"/>
      <c r="O73" s="1796"/>
      <c r="P73" s="1796"/>
      <c r="Q73" s="348">
        <f t="shared" si="83"/>
        <v>0</v>
      </c>
      <c r="R73" s="1787"/>
      <c r="S73" s="1788"/>
      <c r="T73" s="1785"/>
      <c r="U73" s="1793"/>
      <c r="V73" s="1788"/>
      <c r="W73" s="346">
        <f t="shared" si="84"/>
        <v>0</v>
      </c>
      <c r="X73" s="1792"/>
      <c r="Y73" s="1785"/>
      <c r="Z73" s="1785"/>
      <c r="AA73" s="1785"/>
      <c r="AB73" s="1785"/>
      <c r="AC73" s="1785"/>
      <c r="AD73" s="1785"/>
      <c r="AE73" s="1785"/>
      <c r="AF73" s="1785"/>
      <c r="AG73" s="346">
        <f t="shared" si="85"/>
        <v>0</v>
      </c>
      <c r="AH73" s="1798"/>
      <c r="AI73" s="351">
        <f t="shared" si="80"/>
        <v>0</v>
      </c>
      <c r="AJ73" s="1792"/>
      <c r="AK73" s="1785"/>
      <c r="AL73" s="1785"/>
      <c r="AM73" s="1785"/>
      <c r="AN73" s="1785"/>
      <c r="AO73" s="1785"/>
      <c r="AP73" s="346">
        <f t="shared" si="86"/>
        <v>0</v>
      </c>
      <c r="AQ73" s="1796"/>
      <c r="AR73" s="1798"/>
      <c r="AS73" s="1796"/>
      <c r="AT73" s="352">
        <f t="shared" si="87"/>
        <v>0</v>
      </c>
      <c r="AU73" s="1788"/>
      <c r="AV73" s="1797"/>
      <c r="AW73" s="1797"/>
      <c r="AX73" s="346">
        <f t="shared" si="88"/>
        <v>0</v>
      </c>
      <c r="AY73" s="1796"/>
      <c r="AZ73" s="1796"/>
      <c r="BA73" s="352">
        <f t="shared" si="89"/>
        <v>0</v>
      </c>
      <c r="BB73" s="1582"/>
      <c r="BC73" s="1730">
        <f t="shared" si="90"/>
        <v>0</v>
      </c>
      <c r="BD73" s="1831">
        <f>'C8 - Related Party Cross Sub'!$AD$343</f>
        <v>0</v>
      </c>
    </row>
    <row r="74" spans="1:56" s="509" customFormat="1" outlineLevel="1">
      <c r="A74" s="1777" t="str">
        <f>Cover!C34</f>
        <v>- none -</v>
      </c>
      <c r="B74" s="1794"/>
      <c r="C74" s="1788"/>
      <c r="D74" s="1795"/>
      <c r="E74" s="1792"/>
      <c r="F74" s="1785"/>
      <c r="G74" s="1788"/>
      <c r="H74" s="1788"/>
      <c r="I74" s="1788"/>
      <c r="J74" s="1788"/>
      <c r="K74" s="1788"/>
      <c r="L74" s="1788"/>
      <c r="M74" s="348">
        <f t="shared" si="82"/>
        <v>0</v>
      </c>
      <c r="N74" s="1796"/>
      <c r="O74" s="1796"/>
      <c r="P74" s="1796"/>
      <c r="Q74" s="348">
        <f t="shared" si="83"/>
        <v>0</v>
      </c>
      <c r="R74" s="1787"/>
      <c r="S74" s="1788"/>
      <c r="T74" s="1785"/>
      <c r="U74" s="1793"/>
      <c r="V74" s="1788"/>
      <c r="W74" s="346">
        <f t="shared" si="84"/>
        <v>0</v>
      </c>
      <c r="X74" s="1792"/>
      <c r="Y74" s="1785"/>
      <c r="Z74" s="1785"/>
      <c r="AA74" s="1785"/>
      <c r="AB74" s="1785"/>
      <c r="AC74" s="1785"/>
      <c r="AD74" s="1785"/>
      <c r="AE74" s="1785"/>
      <c r="AF74" s="1785"/>
      <c r="AG74" s="346">
        <f t="shared" si="85"/>
        <v>0</v>
      </c>
      <c r="AH74" s="1798"/>
      <c r="AI74" s="351">
        <f t="shared" si="80"/>
        <v>0</v>
      </c>
      <c r="AJ74" s="1792"/>
      <c r="AK74" s="1785"/>
      <c r="AL74" s="1785"/>
      <c r="AM74" s="1785"/>
      <c r="AN74" s="1785"/>
      <c r="AO74" s="1785"/>
      <c r="AP74" s="346">
        <f t="shared" si="86"/>
        <v>0</v>
      </c>
      <c r="AQ74" s="1796"/>
      <c r="AR74" s="1798"/>
      <c r="AS74" s="1796"/>
      <c r="AT74" s="352">
        <f>SUM(AI74,AP74,AQ74,AR74,AS74)</f>
        <v>0</v>
      </c>
      <c r="AU74" s="1788"/>
      <c r="AV74" s="1797"/>
      <c r="AW74" s="1797"/>
      <c r="AX74" s="346">
        <f t="shared" si="88"/>
        <v>0</v>
      </c>
      <c r="AY74" s="1796"/>
      <c r="AZ74" s="1796"/>
      <c r="BA74" s="352">
        <f>SUM(AX74,AY74,AZ74)</f>
        <v>0</v>
      </c>
      <c r="BB74" s="1582"/>
      <c r="BC74" s="1730">
        <f t="shared" si="90"/>
        <v>0</v>
      </c>
      <c r="BD74" s="1831">
        <f>'C8 - Related Party Cross Sub'!$AD$371</f>
        <v>0</v>
      </c>
    </row>
    <row r="75" spans="1:56" s="509" customFormat="1" outlineLevel="1">
      <c r="A75" s="1777" t="str">
        <f>Cover!C35</f>
        <v>- none -</v>
      </c>
      <c r="B75" s="1794"/>
      <c r="C75" s="1788"/>
      <c r="D75" s="1795"/>
      <c r="E75" s="1792"/>
      <c r="F75" s="1785"/>
      <c r="G75" s="1788"/>
      <c r="H75" s="1788"/>
      <c r="I75" s="1788"/>
      <c r="J75" s="1788"/>
      <c r="K75" s="1788"/>
      <c r="L75" s="1788"/>
      <c r="M75" s="348">
        <f t="shared" si="82"/>
        <v>0</v>
      </c>
      <c r="N75" s="1796"/>
      <c r="O75" s="1796"/>
      <c r="P75" s="1796"/>
      <c r="Q75" s="348">
        <f t="shared" si="83"/>
        <v>0</v>
      </c>
      <c r="R75" s="1787"/>
      <c r="S75" s="1788"/>
      <c r="T75" s="1785"/>
      <c r="U75" s="1793"/>
      <c r="V75" s="1788"/>
      <c r="W75" s="346">
        <f t="shared" si="84"/>
        <v>0</v>
      </c>
      <c r="X75" s="1792"/>
      <c r="Y75" s="1785"/>
      <c r="Z75" s="1785"/>
      <c r="AA75" s="1785"/>
      <c r="AB75" s="1785"/>
      <c r="AC75" s="1785"/>
      <c r="AD75" s="1785"/>
      <c r="AE75" s="1785"/>
      <c r="AF75" s="1785"/>
      <c r="AG75" s="346">
        <f t="shared" si="85"/>
        <v>0</v>
      </c>
      <c r="AH75" s="1798"/>
      <c r="AI75" s="351">
        <f t="shared" si="80"/>
        <v>0</v>
      </c>
      <c r="AJ75" s="1792"/>
      <c r="AK75" s="1785"/>
      <c r="AL75" s="1785"/>
      <c r="AM75" s="1785"/>
      <c r="AN75" s="1785"/>
      <c r="AO75" s="1785"/>
      <c r="AP75" s="346">
        <f t="shared" si="86"/>
        <v>0</v>
      </c>
      <c r="AQ75" s="1796"/>
      <c r="AR75" s="1798"/>
      <c r="AS75" s="1796"/>
      <c r="AT75" s="352">
        <f t="shared" si="87"/>
        <v>0</v>
      </c>
      <c r="AU75" s="1788"/>
      <c r="AV75" s="1797"/>
      <c r="AW75" s="1797"/>
      <c r="AX75" s="346">
        <f t="shared" si="88"/>
        <v>0</v>
      </c>
      <c r="AY75" s="1796"/>
      <c r="AZ75" s="1796"/>
      <c r="BA75" s="352">
        <f t="shared" si="89"/>
        <v>0</v>
      </c>
      <c r="BB75" s="1582"/>
      <c r="BC75" s="1730">
        <f t="shared" si="90"/>
        <v>0</v>
      </c>
      <c r="BD75" s="1831">
        <f>'C8 - Related Party Cross Sub'!$AD$399</f>
        <v>0</v>
      </c>
    </row>
    <row r="76" spans="1:56" s="509" customFormat="1">
      <c r="A76" s="495"/>
      <c r="B76" s="506"/>
      <c r="C76" s="502"/>
      <c r="D76" s="503"/>
      <c r="E76" s="501"/>
      <c r="F76" s="502"/>
      <c r="G76" s="502"/>
      <c r="H76" s="502"/>
      <c r="I76" s="502"/>
      <c r="J76" s="502"/>
      <c r="K76" s="502"/>
      <c r="L76" s="502"/>
      <c r="M76" s="500"/>
      <c r="N76" s="504"/>
      <c r="O76" s="504"/>
      <c r="P76" s="504"/>
      <c r="Q76" s="503"/>
      <c r="R76" s="501"/>
      <c r="S76" s="502" t="s">
        <v>440</v>
      </c>
      <c r="T76" s="502"/>
      <c r="U76" s="505"/>
      <c r="V76" s="502"/>
      <c r="W76" s="500"/>
      <c r="X76" s="501"/>
      <c r="Y76" s="502"/>
      <c r="Z76" s="502"/>
      <c r="AA76" s="502"/>
      <c r="AB76" s="502"/>
      <c r="AC76" s="502"/>
      <c r="AD76" s="502"/>
      <c r="AE76" s="502"/>
      <c r="AF76" s="502"/>
      <c r="AG76" s="500"/>
      <c r="AH76" s="508"/>
      <c r="AI76" s="504"/>
      <c r="AJ76" s="501"/>
      <c r="AK76" s="502"/>
      <c r="AL76" s="502"/>
      <c r="AM76" s="502"/>
      <c r="AN76" s="502"/>
      <c r="AO76" s="502"/>
      <c r="AP76" s="500"/>
      <c r="AQ76" s="504"/>
      <c r="AR76" s="508"/>
      <c r="AS76" s="504"/>
      <c r="AT76" s="507"/>
      <c r="AU76" s="502"/>
      <c r="AV76" s="505"/>
      <c r="AW76" s="505"/>
      <c r="AX76" s="500"/>
      <c r="AY76" s="504"/>
      <c r="AZ76" s="504"/>
      <c r="BA76" s="507"/>
      <c r="BB76" s="508"/>
      <c r="BC76" s="507"/>
    </row>
    <row r="77" spans="1:56" s="523" customFormat="1">
      <c r="A77" s="516" t="s">
        <v>441</v>
      </c>
      <c r="B77" s="1451">
        <f t="shared" ref="B77:P77" si="91">B10+B29+B48+B50+B52+B54+B56+B58+B60</f>
        <v>0</v>
      </c>
      <c r="C77" s="519">
        <f t="shared" si="91"/>
        <v>0</v>
      </c>
      <c r="D77" s="1457">
        <f t="shared" si="91"/>
        <v>0</v>
      </c>
      <c r="E77" s="518">
        <f t="shared" si="91"/>
        <v>0</v>
      </c>
      <c r="F77" s="519">
        <f t="shared" si="91"/>
        <v>0</v>
      </c>
      <c r="G77" s="519">
        <f t="shared" si="91"/>
        <v>0</v>
      </c>
      <c r="H77" s="519">
        <f t="shared" si="91"/>
        <v>0</v>
      </c>
      <c r="I77" s="519">
        <f t="shared" si="91"/>
        <v>0</v>
      </c>
      <c r="J77" s="519">
        <f t="shared" si="91"/>
        <v>0</v>
      </c>
      <c r="K77" s="519">
        <f t="shared" si="91"/>
        <v>0</v>
      </c>
      <c r="L77" s="519">
        <f t="shared" si="91"/>
        <v>0</v>
      </c>
      <c r="M77" s="520">
        <f t="shared" si="91"/>
        <v>0</v>
      </c>
      <c r="N77" s="521">
        <f t="shared" si="91"/>
        <v>0</v>
      </c>
      <c r="O77" s="521">
        <f t="shared" si="91"/>
        <v>0</v>
      </c>
      <c r="P77" s="521">
        <f t="shared" si="91"/>
        <v>0</v>
      </c>
      <c r="Q77" s="348">
        <f>B77+C77+M77+N77+O77+P77+D77</f>
        <v>0</v>
      </c>
      <c r="R77" s="518">
        <f t="shared" ref="R77:BA77" si="92">R10+R29+R48+R50+R52+R54+R56+R58+R60</f>
        <v>0</v>
      </c>
      <c r="S77" s="519">
        <f t="shared" si="92"/>
        <v>0</v>
      </c>
      <c r="T77" s="519">
        <f t="shared" si="92"/>
        <v>0</v>
      </c>
      <c r="U77" s="519">
        <f t="shared" si="92"/>
        <v>0</v>
      </c>
      <c r="V77" s="519">
        <f>V10+V29+V48+V50+V52+V54+V56+V58+V60</f>
        <v>0</v>
      </c>
      <c r="W77" s="517">
        <f t="shared" si="92"/>
        <v>0</v>
      </c>
      <c r="X77" s="518">
        <f t="shared" si="92"/>
        <v>0</v>
      </c>
      <c r="Y77" s="519">
        <f>Y10+Y29+Y48+Y50+Y52+Y54+Y56+Y58+Y60</f>
        <v>0</v>
      </c>
      <c r="Z77" s="519">
        <f t="shared" si="92"/>
        <v>0</v>
      </c>
      <c r="AA77" s="519">
        <f t="shared" si="92"/>
        <v>0</v>
      </c>
      <c r="AB77" s="519">
        <f t="shared" si="92"/>
        <v>0</v>
      </c>
      <c r="AC77" s="519">
        <f t="shared" si="92"/>
        <v>0</v>
      </c>
      <c r="AD77" s="519">
        <f t="shared" si="92"/>
        <v>0</v>
      </c>
      <c r="AE77" s="519">
        <f t="shared" si="92"/>
        <v>0</v>
      </c>
      <c r="AF77" s="519">
        <f t="shared" si="92"/>
        <v>0</v>
      </c>
      <c r="AG77" s="517">
        <f t="shared" si="92"/>
        <v>0</v>
      </c>
      <c r="AH77" s="518">
        <f t="shared" si="92"/>
        <v>0</v>
      </c>
      <c r="AI77" s="351">
        <f t="shared" si="92"/>
        <v>0</v>
      </c>
      <c r="AJ77" s="518">
        <f t="shared" si="92"/>
        <v>0</v>
      </c>
      <c r="AK77" s="519">
        <f t="shared" si="92"/>
        <v>0</v>
      </c>
      <c r="AL77" s="519">
        <f t="shared" si="92"/>
        <v>0</v>
      </c>
      <c r="AM77" s="519">
        <f t="shared" si="92"/>
        <v>0</v>
      </c>
      <c r="AN77" s="519">
        <f>AN10+AN29+AN48+AN50+AN52+AN54+AN56+AN58+AN60</f>
        <v>0</v>
      </c>
      <c r="AO77" s="519">
        <f t="shared" si="92"/>
        <v>0</v>
      </c>
      <c r="AP77" s="517">
        <f t="shared" si="92"/>
        <v>0</v>
      </c>
      <c r="AQ77" s="521">
        <f t="shared" si="92"/>
        <v>0</v>
      </c>
      <c r="AR77" s="518">
        <f t="shared" si="92"/>
        <v>0</v>
      </c>
      <c r="AS77" s="521">
        <f t="shared" si="92"/>
        <v>0</v>
      </c>
      <c r="AT77" s="352">
        <f t="shared" si="92"/>
        <v>0</v>
      </c>
      <c r="AU77" s="519">
        <f t="shared" si="92"/>
        <v>0</v>
      </c>
      <c r="AV77" s="522">
        <f t="shared" si="92"/>
        <v>0</v>
      </c>
      <c r="AW77" s="522">
        <f t="shared" si="92"/>
        <v>0</v>
      </c>
      <c r="AX77" s="517">
        <f t="shared" si="92"/>
        <v>0</v>
      </c>
      <c r="AY77" s="521">
        <f t="shared" si="92"/>
        <v>0</v>
      </c>
      <c r="AZ77" s="521">
        <f t="shared" si="92"/>
        <v>0</v>
      </c>
      <c r="BA77" s="352">
        <f t="shared" si="92"/>
        <v>0</v>
      </c>
      <c r="BB77" s="518">
        <f>BB10+BB29+BB48+BB50+BB52+BB54+BB56+BB58+BB60</f>
        <v>0</v>
      </c>
      <c r="BC77" s="352">
        <f>BC10+BC29+BC48+BC50+BC52+BC54+BC56+BC58+BC60</f>
        <v>0</v>
      </c>
    </row>
    <row r="78" spans="1:56" s="509" customFormat="1">
      <c r="A78" s="495"/>
      <c r="B78" s="506"/>
      <c r="C78" s="502"/>
      <c r="D78" s="503"/>
      <c r="E78" s="501"/>
      <c r="F78" s="502"/>
      <c r="G78" s="502"/>
      <c r="H78" s="502"/>
      <c r="I78" s="502"/>
      <c r="J78" s="502"/>
      <c r="K78" s="502"/>
      <c r="L78" s="502"/>
      <c r="M78" s="500"/>
      <c r="N78" s="504"/>
      <c r="O78" s="504"/>
      <c r="P78" s="504"/>
      <c r="Q78" s="503"/>
      <c r="R78" s="501"/>
      <c r="S78" s="502"/>
      <c r="T78" s="502"/>
      <c r="U78" s="505"/>
      <c r="V78" s="502"/>
      <c r="W78" s="500"/>
      <c r="X78" s="502"/>
      <c r="Y78" s="502"/>
      <c r="Z78" s="502"/>
      <c r="AA78" s="502"/>
      <c r="AB78" s="502"/>
      <c r="AC78" s="502"/>
      <c r="AD78" s="502"/>
      <c r="AE78" s="502"/>
      <c r="AF78" s="502"/>
      <c r="AG78" s="500"/>
      <c r="AH78" s="508"/>
      <c r="AI78" s="504"/>
      <c r="AJ78" s="501"/>
      <c r="AK78" s="502"/>
      <c r="AL78" s="502"/>
      <c r="AM78" s="502"/>
      <c r="AN78" s="502"/>
      <c r="AO78" s="502"/>
      <c r="AP78" s="500"/>
      <c r="AQ78" s="504"/>
      <c r="AR78" s="508"/>
      <c r="AS78" s="504"/>
      <c r="AT78" s="507"/>
      <c r="AU78" s="502"/>
      <c r="AV78" s="505"/>
      <c r="AW78" s="505"/>
      <c r="AX78" s="500"/>
      <c r="AY78" s="504"/>
      <c r="AZ78" s="504"/>
      <c r="BA78" s="507"/>
      <c r="BB78" s="508"/>
      <c r="BC78" s="507"/>
    </row>
    <row r="79" spans="1:56" s="509" customFormat="1">
      <c r="A79" s="495" t="s">
        <v>442</v>
      </c>
      <c r="B79" s="1794"/>
      <c r="C79" s="1788"/>
      <c r="D79" s="1795"/>
      <c r="E79" s="1787"/>
      <c r="F79" s="1788"/>
      <c r="G79" s="1788"/>
      <c r="H79" s="1788"/>
      <c r="I79" s="1788"/>
      <c r="J79" s="1788"/>
      <c r="K79" s="1788"/>
      <c r="L79" s="1788"/>
      <c r="M79" s="348">
        <f>SUM(E79:L79)</f>
        <v>0</v>
      </c>
      <c r="N79" s="1558"/>
      <c r="O79" s="1559"/>
      <c r="P79" s="1559"/>
      <c r="Q79" s="348">
        <f>B79+C79+M79+N79+O79+P79+D79</f>
        <v>0</v>
      </c>
      <c r="R79" s="1787"/>
      <c r="S79" s="1788"/>
      <c r="T79" s="1788"/>
      <c r="U79" s="1797"/>
      <c r="V79" s="1788"/>
      <c r="W79" s="346">
        <f>SUM(R79:V79)</f>
        <v>0</v>
      </c>
      <c r="X79" s="1788"/>
      <c r="Y79" s="1788"/>
      <c r="Z79" s="1788"/>
      <c r="AA79" s="1788"/>
      <c r="AB79" s="1788"/>
      <c r="AC79" s="1788"/>
      <c r="AD79" s="1788"/>
      <c r="AE79" s="1788"/>
      <c r="AF79" s="1788"/>
      <c r="AG79" s="346">
        <f>SUM(X79:AF79)</f>
        <v>0</v>
      </c>
      <c r="AH79" s="1798"/>
      <c r="AI79" s="351">
        <f>Q79+W79+AG79+AH79</f>
        <v>0</v>
      </c>
      <c r="AJ79" s="1787"/>
      <c r="AK79" s="1788"/>
      <c r="AL79" s="1788"/>
      <c r="AM79" s="1788"/>
      <c r="AN79" s="1788"/>
      <c r="AO79" s="1788"/>
      <c r="AP79" s="346">
        <f>SUM(AJ79:AO79)</f>
        <v>0</v>
      </c>
      <c r="AQ79" s="1796"/>
      <c r="AR79" s="1798"/>
      <c r="AS79" s="1796"/>
      <c r="AT79" s="352">
        <f>AI79+AP79+AQ79+AR79+AS79</f>
        <v>0</v>
      </c>
      <c r="AU79" s="1788"/>
      <c r="AV79" s="1797"/>
      <c r="AW79" s="1797"/>
      <c r="AX79" s="346">
        <f>SUM(AU79:AW79)</f>
        <v>0</v>
      </c>
      <c r="AY79" s="1796"/>
      <c r="AZ79" s="1796"/>
      <c r="BA79" s="352">
        <f>AX79+AY79+AZ79</f>
        <v>0</v>
      </c>
      <c r="BB79" s="1582"/>
      <c r="BC79" s="352">
        <f>BA79+AT79+BB79</f>
        <v>0</v>
      </c>
    </row>
    <row r="80" spans="1:56" s="509" customFormat="1">
      <c r="A80" s="495" t="s">
        <v>307</v>
      </c>
      <c r="B80" s="1794"/>
      <c r="C80" s="1788"/>
      <c r="D80" s="1795"/>
      <c r="E80" s="1787"/>
      <c r="F80" s="1788"/>
      <c r="G80" s="1788"/>
      <c r="H80" s="1788"/>
      <c r="I80" s="1788"/>
      <c r="J80" s="1788"/>
      <c r="K80" s="1788"/>
      <c r="L80" s="1788"/>
      <c r="M80" s="348">
        <f>SUM(E80:L80)</f>
        <v>0</v>
      </c>
      <c r="N80" s="1796"/>
      <c r="O80" s="1796"/>
      <c r="P80" s="1796"/>
      <c r="Q80" s="348">
        <f>B80+C80+M80+N80+O80+P80+D80</f>
        <v>0</v>
      </c>
      <c r="R80" s="1787"/>
      <c r="S80" s="1788"/>
      <c r="T80" s="1788"/>
      <c r="U80" s="1797"/>
      <c r="V80" s="1788"/>
      <c r="W80" s="346">
        <f>SUM(R80:V80)</f>
        <v>0</v>
      </c>
      <c r="X80" s="1787"/>
      <c r="Y80" s="1788"/>
      <c r="Z80" s="1788"/>
      <c r="AA80" s="1788"/>
      <c r="AB80" s="1788"/>
      <c r="AC80" s="1788"/>
      <c r="AD80" s="1788"/>
      <c r="AE80" s="1788"/>
      <c r="AF80" s="1788"/>
      <c r="AG80" s="346">
        <f>SUM(X80:AF80)</f>
        <v>0</v>
      </c>
      <c r="AH80" s="1798"/>
      <c r="AI80" s="351">
        <f>Q80+W80+AG80+AH80</f>
        <v>0</v>
      </c>
      <c r="AJ80" s="1787"/>
      <c r="AK80" s="1788"/>
      <c r="AL80" s="1788"/>
      <c r="AM80" s="1788"/>
      <c r="AN80" s="1788"/>
      <c r="AO80" s="1788"/>
      <c r="AP80" s="346">
        <f>SUM(AJ80:AO80)</f>
        <v>0</v>
      </c>
      <c r="AQ80" s="1796"/>
      <c r="AR80" s="1798"/>
      <c r="AS80" s="1796"/>
      <c r="AT80" s="352">
        <f>AI80+AP80+AQ80+AR80+AS80</f>
        <v>0</v>
      </c>
      <c r="AU80" s="1788"/>
      <c r="AV80" s="1797"/>
      <c r="AW80" s="1797"/>
      <c r="AX80" s="346">
        <f>SUM(AU80:AW80)</f>
        <v>0</v>
      </c>
      <c r="AY80" s="1796"/>
      <c r="AZ80" s="1796"/>
      <c r="BA80" s="352">
        <f>AX80+AY80+AZ80</f>
        <v>0</v>
      </c>
      <c r="BB80" s="1582"/>
      <c r="BC80" s="352">
        <f>BA80+AT80+BB80</f>
        <v>0</v>
      </c>
    </row>
    <row r="81" spans="1:56" s="509" customFormat="1">
      <c r="A81" s="495"/>
      <c r="B81" s="506"/>
      <c r="C81" s="502"/>
      <c r="D81" s="503"/>
      <c r="E81" s="501"/>
      <c r="F81" s="502"/>
      <c r="G81" s="502"/>
      <c r="H81" s="502"/>
      <c r="I81" s="502"/>
      <c r="J81" s="502"/>
      <c r="K81" s="502"/>
      <c r="L81" s="502"/>
      <c r="M81" s="500"/>
      <c r="N81" s="504"/>
      <c r="O81" s="504"/>
      <c r="P81" s="504"/>
      <c r="Q81" s="503"/>
      <c r="R81" s="501"/>
      <c r="S81" s="502"/>
      <c r="T81" s="502"/>
      <c r="U81" s="505"/>
      <c r="V81" s="502"/>
      <c r="W81" s="500"/>
      <c r="X81" s="501"/>
      <c r="Y81" s="502"/>
      <c r="Z81" s="502"/>
      <c r="AA81" s="502"/>
      <c r="AB81" s="502"/>
      <c r="AC81" s="502"/>
      <c r="AD81" s="502"/>
      <c r="AE81" s="502"/>
      <c r="AF81" s="502"/>
      <c r="AG81" s="500"/>
      <c r="AH81" s="508"/>
      <c r="AI81" s="504"/>
      <c r="AJ81" s="501"/>
      <c r="AK81" s="502"/>
      <c r="AL81" s="502"/>
      <c r="AM81" s="502"/>
      <c r="AN81" s="502"/>
      <c r="AO81" s="502"/>
      <c r="AP81" s="500"/>
      <c r="AQ81" s="504"/>
      <c r="AR81" s="508"/>
      <c r="AS81" s="504"/>
      <c r="AT81" s="507"/>
      <c r="AU81" s="502"/>
      <c r="AV81" s="505"/>
      <c r="AW81" s="505"/>
      <c r="AX81" s="500"/>
      <c r="AY81" s="504"/>
      <c r="AZ81" s="504"/>
      <c r="BA81" s="507"/>
      <c r="BB81" s="508"/>
      <c r="BC81" s="507"/>
    </row>
    <row r="82" spans="1:56" s="523" customFormat="1">
      <c r="A82" s="516" t="s">
        <v>1556</v>
      </c>
      <c r="B82" s="1451">
        <f>SUM(B77:B80)</f>
        <v>0</v>
      </c>
      <c r="C82" s="519">
        <f t="shared" ref="C82:P82" si="93">SUM(C77:C80)</f>
        <v>0</v>
      </c>
      <c r="D82" s="1457">
        <f t="shared" si="93"/>
        <v>0</v>
      </c>
      <c r="E82" s="518">
        <f t="shared" si="93"/>
        <v>0</v>
      </c>
      <c r="F82" s="519">
        <f t="shared" si="93"/>
        <v>0</v>
      </c>
      <c r="G82" s="519">
        <f t="shared" si="93"/>
        <v>0</v>
      </c>
      <c r="H82" s="519">
        <f t="shared" si="93"/>
        <v>0</v>
      </c>
      <c r="I82" s="519">
        <f t="shared" si="93"/>
        <v>0</v>
      </c>
      <c r="J82" s="519">
        <f t="shared" si="93"/>
        <v>0</v>
      </c>
      <c r="K82" s="519">
        <f t="shared" si="93"/>
        <v>0</v>
      </c>
      <c r="L82" s="519">
        <f t="shared" si="93"/>
        <v>0</v>
      </c>
      <c r="M82" s="520">
        <f t="shared" si="93"/>
        <v>0</v>
      </c>
      <c r="N82" s="521">
        <f t="shared" si="93"/>
        <v>0</v>
      </c>
      <c r="O82" s="521">
        <f t="shared" si="93"/>
        <v>0</v>
      </c>
      <c r="P82" s="521">
        <f t="shared" si="93"/>
        <v>0</v>
      </c>
      <c r="Q82" s="348">
        <f>B82+C82+M82+N82+O82+P82+D82</f>
        <v>0</v>
      </c>
      <c r="R82" s="518">
        <f t="shared" ref="R82:AH82" si="94">SUM(R77:R80)</f>
        <v>0</v>
      </c>
      <c r="S82" s="519">
        <f t="shared" si="94"/>
        <v>0</v>
      </c>
      <c r="T82" s="519">
        <f t="shared" si="94"/>
        <v>0</v>
      </c>
      <c r="U82" s="519">
        <f t="shared" si="94"/>
        <v>0</v>
      </c>
      <c r="V82" s="519">
        <f t="shared" si="94"/>
        <v>0</v>
      </c>
      <c r="W82" s="517">
        <f t="shared" si="94"/>
        <v>0</v>
      </c>
      <c r="X82" s="518">
        <f t="shared" si="94"/>
        <v>0</v>
      </c>
      <c r="Y82" s="519">
        <f>SUM(Y77:Y80)</f>
        <v>0</v>
      </c>
      <c r="Z82" s="519">
        <f t="shared" si="94"/>
        <v>0</v>
      </c>
      <c r="AA82" s="519">
        <f t="shared" si="94"/>
        <v>0</v>
      </c>
      <c r="AB82" s="519">
        <f t="shared" si="94"/>
        <v>0</v>
      </c>
      <c r="AC82" s="519">
        <f t="shared" si="94"/>
        <v>0</v>
      </c>
      <c r="AD82" s="519">
        <f t="shared" si="94"/>
        <v>0</v>
      </c>
      <c r="AE82" s="519">
        <f t="shared" si="94"/>
        <v>0</v>
      </c>
      <c r="AF82" s="519">
        <f t="shared" si="94"/>
        <v>0</v>
      </c>
      <c r="AG82" s="517">
        <f t="shared" si="94"/>
        <v>0</v>
      </c>
      <c r="AH82" s="518">
        <f t="shared" si="94"/>
        <v>0</v>
      </c>
      <c r="AI82" s="351">
        <f>Q82+W82+AG82+AH82</f>
        <v>0</v>
      </c>
      <c r="AJ82" s="518">
        <f t="shared" ref="AJ82:AS82" si="95">SUM(AJ77:AJ80)</f>
        <v>0</v>
      </c>
      <c r="AK82" s="519">
        <f t="shared" si="95"/>
        <v>0</v>
      </c>
      <c r="AL82" s="519">
        <f t="shared" si="95"/>
        <v>0</v>
      </c>
      <c r="AM82" s="519">
        <f t="shared" si="95"/>
        <v>0</v>
      </c>
      <c r="AN82" s="519">
        <f t="shared" si="95"/>
        <v>0</v>
      </c>
      <c r="AO82" s="519">
        <f>SUM(AO77:AO80)</f>
        <v>0</v>
      </c>
      <c r="AP82" s="517">
        <f t="shared" si="95"/>
        <v>0</v>
      </c>
      <c r="AQ82" s="521">
        <f t="shared" si="95"/>
        <v>0</v>
      </c>
      <c r="AR82" s="518">
        <f t="shared" si="95"/>
        <v>0</v>
      </c>
      <c r="AS82" s="521">
        <f t="shared" si="95"/>
        <v>0</v>
      </c>
      <c r="AT82" s="352">
        <f>AI82+AP82+AQ82+AR82+AS82</f>
        <v>0</v>
      </c>
      <c r="AU82" s="519">
        <f>SUM(AU77:AU80)</f>
        <v>0</v>
      </c>
      <c r="AV82" s="522">
        <f>SUM(AV77:AV80)</f>
        <v>0</v>
      </c>
      <c r="AW82" s="522">
        <f>SUM(AW77:AW80)</f>
        <v>0</v>
      </c>
      <c r="AX82" s="346">
        <f>SUM(AU82:AW82)</f>
        <v>0</v>
      </c>
      <c r="AY82" s="521">
        <f>SUM(AY77:AY80)</f>
        <v>0</v>
      </c>
      <c r="AZ82" s="521">
        <f>SUM(AZ77:AZ80)</f>
        <v>0</v>
      </c>
      <c r="BA82" s="352">
        <f>AX82+AY82+AZ82</f>
        <v>0</v>
      </c>
      <c r="BB82" s="518">
        <f>SUM(BB77:BB80)</f>
        <v>0</v>
      </c>
      <c r="BC82" s="352">
        <f>BA82+AT82+BB82</f>
        <v>0</v>
      </c>
    </row>
    <row r="83" spans="1:56" s="526" customFormat="1">
      <c r="A83" s="524"/>
      <c r="B83" s="506"/>
      <c r="C83" s="502"/>
      <c r="D83" s="503"/>
      <c r="E83" s="501"/>
      <c r="F83" s="502"/>
      <c r="G83" s="502"/>
      <c r="H83" s="502"/>
      <c r="I83" s="502"/>
      <c r="J83" s="502"/>
      <c r="K83" s="502"/>
      <c r="L83" s="502"/>
      <c r="M83" s="500"/>
      <c r="N83" s="504"/>
      <c r="O83" s="504"/>
      <c r="P83" s="504"/>
      <c r="Q83" s="503"/>
      <c r="R83" s="501"/>
      <c r="S83" s="502"/>
      <c r="T83" s="502"/>
      <c r="U83" s="502"/>
      <c r="V83" s="502"/>
      <c r="W83" s="500"/>
      <c r="X83" s="501"/>
      <c r="Y83" s="502"/>
      <c r="Z83" s="502"/>
      <c r="AA83" s="502"/>
      <c r="AB83" s="502"/>
      <c r="AC83" s="502"/>
      <c r="AD83" s="502"/>
      <c r="AE83" s="502"/>
      <c r="AF83" s="502"/>
      <c r="AG83" s="500"/>
      <c r="AH83" s="501"/>
      <c r="AI83" s="504"/>
      <c r="AJ83" s="501"/>
      <c r="AK83" s="502"/>
      <c r="AL83" s="502"/>
      <c r="AM83" s="502"/>
      <c r="AN83" s="502"/>
      <c r="AO83" s="502"/>
      <c r="AP83" s="500"/>
      <c r="AQ83" s="504"/>
      <c r="AR83" s="501"/>
      <c r="AS83" s="504"/>
      <c r="AT83" s="525"/>
      <c r="AU83" s="502"/>
      <c r="AV83" s="505"/>
      <c r="AW83" s="505"/>
      <c r="AX83" s="500"/>
      <c r="AY83" s="504"/>
      <c r="AZ83" s="504"/>
      <c r="BA83" s="525"/>
      <c r="BB83" s="501"/>
      <c r="BC83" s="525"/>
    </row>
    <row r="84" spans="1:56">
      <c r="A84" s="527" t="s">
        <v>444</v>
      </c>
      <c r="B84" s="1452"/>
      <c r="C84" s="530"/>
      <c r="D84" s="533"/>
      <c r="E84" s="529"/>
      <c r="F84" s="530"/>
      <c r="G84" s="530"/>
      <c r="H84" s="530"/>
      <c r="I84" s="530"/>
      <c r="J84" s="530"/>
      <c r="K84" s="530"/>
      <c r="L84" s="530"/>
      <c r="M84" s="528"/>
      <c r="N84" s="531"/>
      <c r="O84" s="531"/>
      <c r="P84" s="532"/>
      <c r="Q84" s="533"/>
      <c r="R84" s="529"/>
      <c r="S84" s="530"/>
      <c r="T84" s="530"/>
      <c r="U84" s="530"/>
      <c r="V84" s="530"/>
      <c r="W84" s="528"/>
      <c r="X84" s="529"/>
      <c r="Y84" s="530"/>
      <c r="Z84" s="530"/>
      <c r="AA84" s="530"/>
      <c r="AB84" s="530"/>
      <c r="AC84" s="530"/>
      <c r="AD84" s="530"/>
      <c r="AE84" s="530"/>
      <c r="AF84" s="530"/>
      <c r="AG84" s="528"/>
      <c r="AH84" s="529"/>
      <c r="AI84" s="532"/>
      <c r="AJ84" s="529"/>
      <c r="AK84" s="530"/>
      <c r="AL84" s="530"/>
      <c r="AM84" s="530"/>
      <c r="AN84" s="530"/>
      <c r="AO84" s="530"/>
      <c r="AP84" s="528"/>
      <c r="AQ84" s="532"/>
      <c r="AR84" s="529"/>
      <c r="AS84" s="532"/>
      <c r="AT84" s="507"/>
      <c r="AU84" s="530"/>
      <c r="AV84" s="534"/>
      <c r="AW84" s="534"/>
      <c r="AX84" s="528"/>
      <c r="AY84" s="532"/>
      <c r="AZ84" s="532"/>
      <c r="BA84" s="507"/>
      <c r="BB84" s="529"/>
      <c r="BC84" s="507"/>
    </row>
    <row r="85" spans="1:56">
      <c r="A85" s="272" t="s">
        <v>438</v>
      </c>
      <c r="B85" s="1784"/>
      <c r="C85" s="1785"/>
      <c r="D85" s="1786"/>
      <c r="E85" s="1787"/>
      <c r="F85" s="1788"/>
      <c r="G85" s="1788"/>
      <c r="H85" s="1788"/>
      <c r="I85" s="1788"/>
      <c r="J85" s="1788"/>
      <c r="K85" s="1788"/>
      <c r="L85" s="1788"/>
      <c r="M85" s="346">
        <f>SUM(E85:L85)</f>
        <v>0</v>
      </c>
      <c r="N85" s="1789"/>
      <c r="O85" s="1789"/>
      <c r="P85" s="1789"/>
      <c r="Q85" s="348">
        <f>B85+C85+M85+N85+O85+P85+D85</f>
        <v>0</v>
      </c>
      <c r="R85" s="1790"/>
      <c r="S85" s="1791"/>
      <c r="T85" s="1791"/>
      <c r="U85" s="1791"/>
      <c r="V85" s="1791"/>
      <c r="W85" s="346">
        <f>SUM(R85:V85)</f>
        <v>0</v>
      </c>
      <c r="X85" s="1790"/>
      <c r="Y85" s="1791"/>
      <c r="Z85" s="1791"/>
      <c r="AA85" s="1791"/>
      <c r="AB85" s="1791"/>
      <c r="AC85" s="1791"/>
      <c r="AD85" s="1791"/>
      <c r="AE85" s="1791"/>
      <c r="AF85" s="1791"/>
      <c r="AG85" s="346">
        <f>SUM(X85:AF85)</f>
        <v>0</v>
      </c>
      <c r="AH85" s="1792"/>
      <c r="AI85" s="351">
        <f>Q85+W85+AG85+AH85</f>
        <v>0</v>
      </c>
      <c r="AJ85" s="1787"/>
      <c r="AK85" s="1788"/>
      <c r="AL85" s="1788"/>
      <c r="AM85" s="1788"/>
      <c r="AN85" s="1788"/>
      <c r="AO85" s="1788"/>
      <c r="AP85" s="346">
        <f>SUM(AJ85:AO85)</f>
        <v>0</v>
      </c>
      <c r="AQ85" s="1789"/>
      <c r="AR85" s="1792"/>
      <c r="AS85" s="1789"/>
      <c r="AT85" s="352">
        <f t="shared" ref="AT85:AT96" si="96">AI85+AP85+AQ85+AR85+AS85</f>
        <v>0</v>
      </c>
      <c r="AU85" s="1785"/>
      <c r="AV85" s="1793"/>
      <c r="AW85" s="1793"/>
      <c r="AX85" s="346">
        <f>SUM(AU85:AW85)</f>
        <v>0</v>
      </c>
      <c r="AY85" s="1789"/>
      <c r="AZ85" s="1789"/>
      <c r="BA85" s="352">
        <f t="shared" ref="BA85:BA96" si="97">AX85+AY85+AZ85</f>
        <v>0</v>
      </c>
      <c r="BB85" s="1792"/>
      <c r="BC85" s="352">
        <f>BA85+AT85+BB85</f>
        <v>0</v>
      </c>
    </row>
    <row r="86" spans="1:56">
      <c r="A86" s="272" t="s">
        <v>1624</v>
      </c>
      <c r="B86" s="1450">
        <f t="shared" ref="B86:AS86" si="98">SUM(B87:B96)</f>
        <v>0</v>
      </c>
      <c r="C86" s="368">
        <f t="shared" si="98"/>
        <v>0</v>
      </c>
      <c r="D86" s="1449">
        <f t="shared" si="98"/>
        <v>0</v>
      </c>
      <c r="E86" s="363">
        <f t="shared" si="98"/>
        <v>0</v>
      </c>
      <c r="F86" s="364">
        <f t="shared" si="98"/>
        <v>0</v>
      </c>
      <c r="G86" s="364">
        <f t="shared" si="98"/>
        <v>0</v>
      </c>
      <c r="H86" s="364">
        <f t="shared" si="98"/>
        <v>0</v>
      </c>
      <c r="I86" s="364">
        <f t="shared" si="98"/>
        <v>0</v>
      </c>
      <c r="J86" s="364">
        <f t="shared" si="98"/>
        <v>0</v>
      </c>
      <c r="K86" s="364">
        <f t="shared" si="98"/>
        <v>0</v>
      </c>
      <c r="L86" s="364">
        <f t="shared" si="98"/>
        <v>0</v>
      </c>
      <c r="M86" s="346">
        <f t="shared" si="98"/>
        <v>0</v>
      </c>
      <c r="N86" s="365">
        <f t="shared" si="98"/>
        <v>0</v>
      </c>
      <c r="O86" s="365">
        <f t="shared" si="98"/>
        <v>0</v>
      </c>
      <c r="P86" s="365">
        <f t="shared" si="98"/>
        <v>0</v>
      </c>
      <c r="Q86" s="348">
        <f t="shared" si="98"/>
        <v>0</v>
      </c>
      <c r="R86" s="366">
        <f t="shared" si="98"/>
        <v>0</v>
      </c>
      <c r="S86" s="367">
        <f t="shared" si="98"/>
        <v>0</v>
      </c>
      <c r="T86" s="367">
        <f t="shared" si="98"/>
        <v>0</v>
      </c>
      <c r="U86" s="367">
        <f t="shared" si="98"/>
        <v>0</v>
      </c>
      <c r="V86" s="367">
        <f t="shared" si="98"/>
        <v>0</v>
      </c>
      <c r="W86" s="346">
        <f t="shared" si="98"/>
        <v>0</v>
      </c>
      <c r="X86" s="366">
        <f t="shared" si="98"/>
        <v>0</v>
      </c>
      <c r="Y86" s="367">
        <f>SUM(Y87:Y96)</f>
        <v>0</v>
      </c>
      <c r="Z86" s="367">
        <f t="shared" si="98"/>
        <v>0</v>
      </c>
      <c r="AA86" s="367">
        <f t="shared" si="98"/>
        <v>0</v>
      </c>
      <c r="AB86" s="367">
        <f t="shared" si="98"/>
        <v>0</v>
      </c>
      <c r="AC86" s="367">
        <f t="shared" si="98"/>
        <v>0</v>
      </c>
      <c r="AD86" s="367">
        <f t="shared" si="98"/>
        <v>0</v>
      </c>
      <c r="AE86" s="367">
        <f t="shared" si="98"/>
        <v>0</v>
      </c>
      <c r="AF86" s="367">
        <f t="shared" si="98"/>
        <v>0</v>
      </c>
      <c r="AG86" s="346">
        <f t="shared" si="98"/>
        <v>0</v>
      </c>
      <c r="AH86" s="370">
        <f t="shared" si="98"/>
        <v>0</v>
      </c>
      <c r="AI86" s="351">
        <f t="shared" si="98"/>
        <v>0</v>
      </c>
      <c r="AJ86" s="363">
        <f t="shared" si="98"/>
        <v>0</v>
      </c>
      <c r="AK86" s="364">
        <f t="shared" si="98"/>
        <v>0</v>
      </c>
      <c r="AL86" s="364">
        <f t="shared" si="98"/>
        <v>0</v>
      </c>
      <c r="AM86" s="364">
        <f t="shared" si="98"/>
        <v>0</v>
      </c>
      <c r="AN86" s="364">
        <f t="shared" si="98"/>
        <v>0</v>
      </c>
      <c r="AO86" s="364">
        <f t="shared" si="98"/>
        <v>0</v>
      </c>
      <c r="AP86" s="346">
        <f t="shared" si="98"/>
        <v>0</v>
      </c>
      <c r="AQ86" s="365">
        <f t="shared" si="98"/>
        <v>0</v>
      </c>
      <c r="AR86" s="370">
        <f t="shared" si="98"/>
        <v>0</v>
      </c>
      <c r="AS86" s="365">
        <f t="shared" si="98"/>
        <v>0</v>
      </c>
      <c r="AT86" s="352">
        <f t="shared" si="96"/>
        <v>0</v>
      </c>
      <c r="AU86" s="368">
        <f t="shared" ref="AU86:AZ86" si="99">SUM(AU87:AU96)</f>
        <v>0</v>
      </c>
      <c r="AV86" s="369">
        <f t="shared" si="99"/>
        <v>0</v>
      </c>
      <c r="AW86" s="369">
        <f t="shared" si="99"/>
        <v>0</v>
      </c>
      <c r="AX86" s="346">
        <f t="shared" si="99"/>
        <v>0</v>
      </c>
      <c r="AY86" s="365">
        <f t="shared" si="99"/>
        <v>0</v>
      </c>
      <c r="AZ86" s="365">
        <f t="shared" si="99"/>
        <v>0</v>
      </c>
      <c r="BA86" s="352">
        <f t="shared" si="97"/>
        <v>0</v>
      </c>
      <c r="BB86" s="370">
        <f>SUM(BB87:BB96)</f>
        <v>0</v>
      </c>
      <c r="BC86" s="352">
        <f>BA86+AT86+BB86</f>
        <v>0</v>
      </c>
    </row>
    <row r="87" spans="1:56" hidden="1" outlineLevel="2">
      <c r="A87" s="1777" t="str">
        <f>Cover!C21</f>
        <v>- none -</v>
      </c>
      <c r="B87" s="1784"/>
      <c r="C87" s="1785"/>
      <c r="D87" s="1786"/>
      <c r="E87" s="1787"/>
      <c r="F87" s="1788"/>
      <c r="G87" s="1788"/>
      <c r="H87" s="1788"/>
      <c r="I87" s="1788"/>
      <c r="J87" s="1788"/>
      <c r="K87" s="1788"/>
      <c r="L87" s="1788"/>
      <c r="M87" s="346">
        <f t="shared" ref="M87:M96" si="100">SUM(E87:L87)</f>
        <v>0</v>
      </c>
      <c r="N87" s="1789"/>
      <c r="O87" s="1789"/>
      <c r="P87" s="1789"/>
      <c r="Q87" s="348">
        <f t="shared" ref="Q87:Q96" si="101">B87+C87+M87+N87+O87+P87+D87</f>
        <v>0</v>
      </c>
      <c r="R87" s="1790"/>
      <c r="S87" s="1791"/>
      <c r="T87" s="1791"/>
      <c r="U87" s="1791"/>
      <c r="V87" s="1791"/>
      <c r="W87" s="346">
        <f t="shared" ref="W87:W96" si="102">SUM(R87:V87)</f>
        <v>0</v>
      </c>
      <c r="X87" s="1790"/>
      <c r="Y87" s="1791"/>
      <c r="Z87" s="1791"/>
      <c r="AA87" s="1791"/>
      <c r="AB87" s="1791"/>
      <c r="AC87" s="1791"/>
      <c r="AD87" s="1791"/>
      <c r="AE87" s="1791"/>
      <c r="AF87" s="1791"/>
      <c r="AG87" s="346">
        <f t="shared" ref="AG87:AG96" si="103">SUM(X87:AF87)</f>
        <v>0</v>
      </c>
      <c r="AH87" s="1792"/>
      <c r="AI87" s="351">
        <f t="shared" ref="AI87:AI96" si="104">Q87+W87+AG87+AH87</f>
        <v>0</v>
      </c>
      <c r="AJ87" s="1787"/>
      <c r="AK87" s="1788"/>
      <c r="AL87" s="1788"/>
      <c r="AM87" s="1788"/>
      <c r="AN87" s="1788"/>
      <c r="AO87" s="1788"/>
      <c r="AP87" s="346">
        <f t="shared" ref="AP87:AP96" si="105">SUM(AJ87:AO87)</f>
        <v>0</v>
      </c>
      <c r="AQ87" s="1789"/>
      <c r="AR87" s="1792"/>
      <c r="AS87" s="1789"/>
      <c r="AT87" s="352">
        <f t="shared" si="96"/>
        <v>0</v>
      </c>
      <c r="AU87" s="1785"/>
      <c r="AV87" s="1793"/>
      <c r="AW87" s="1793"/>
      <c r="AX87" s="346">
        <f t="shared" ref="AX87:AX96" si="106">SUM(AU87:AW87)</f>
        <v>0</v>
      </c>
      <c r="AY87" s="1789"/>
      <c r="AZ87" s="1789"/>
      <c r="BA87" s="352">
        <f t="shared" si="97"/>
        <v>0</v>
      </c>
      <c r="BB87" s="1792"/>
      <c r="BC87" s="352">
        <f t="shared" ref="BC87:BC96" si="107">BA87+AT87+BB87</f>
        <v>0</v>
      </c>
    </row>
    <row r="88" spans="1:56" hidden="1" outlineLevel="2">
      <c r="A88" s="1777" t="str">
        <f>Cover!C22</f>
        <v>- none -</v>
      </c>
      <c r="B88" s="1784"/>
      <c r="C88" s="1785"/>
      <c r="D88" s="1786"/>
      <c r="E88" s="1787"/>
      <c r="F88" s="1788"/>
      <c r="G88" s="1788"/>
      <c r="H88" s="1788"/>
      <c r="I88" s="1788"/>
      <c r="J88" s="1788"/>
      <c r="K88" s="1788"/>
      <c r="L88" s="1788"/>
      <c r="M88" s="346">
        <f t="shared" si="100"/>
        <v>0</v>
      </c>
      <c r="N88" s="1789"/>
      <c r="O88" s="1789"/>
      <c r="P88" s="1789"/>
      <c r="Q88" s="348">
        <f t="shared" si="101"/>
        <v>0</v>
      </c>
      <c r="R88" s="1790"/>
      <c r="S88" s="1791"/>
      <c r="T88" s="1791"/>
      <c r="U88" s="1791"/>
      <c r="V88" s="1791"/>
      <c r="W88" s="346">
        <f t="shared" si="102"/>
        <v>0</v>
      </c>
      <c r="X88" s="1790"/>
      <c r="Y88" s="1791"/>
      <c r="Z88" s="1791"/>
      <c r="AA88" s="1791"/>
      <c r="AB88" s="1791"/>
      <c r="AC88" s="1791"/>
      <c r="AD88" s="1791"/>
      <c r="AE88" s="1791"/>
      <c r="AF88" s="1791"/>
      <c r="AG88" s="346">
        <f t="shared" si="103"/>
        <v>0</v>
      </c>
      <c r="AH88" s="1792"/>
      <c r="AI88" s="351">
        <f t="shared" si="104"/>
        <v>0</v>
      </c>
      <c r="AJ88" s="1787"/>
      <c r="AK88" s="1788"/>
      <c r="AL88" s="1788"/>
      <c r="AM88" s="1788"/>
      <c r="AN88" s="1788"/>
      <c r="AO88" s="1788"/>
      <c r="AP88" s="346">
        <f t="shared" si="105"/>
        <v>0</v>
      </c>
      <c r="AQ88" s="1789"/>
      <c r="AR88" s="1792"/>
      <c r="AS88" s="1789"/>
      <c r="AT88" s="352">
        <f t="shared" si="96"/>
        <v>0</v>
      </c>
      <c r="AU88" s="1785"/>
      <c r="AV88" s="1793"/>
      <c r="AW88" s="1793"/>
      <c r="AX88" s="346">
        <f t="shared" si="106"/>
        <v>0</v>
      </c>
      <c r="AY88" s="1789"/>
      <c r="AZ88" s="1789"/>
      <c r="BA88" s="352">
        <f t="shared" si="97"/>
        <v>0</v>
      </c>
      <c r="BB88" s="1792"/>
      <c r="BC88" s="352">
        <f t="shared" si="107"/>
        <v>0</v>
      </c>
    </row>
    <row r="89" spans="1:56" hidden="1" outlineLevel="2">
      <c r="A89" s="1777" t="str">
        <f>Cover!C23</f>
        <v>- none -</v>
      </c>
      <c r="B89" s="1784"/>
      <c r="C89" s="1785"/>
      <c r="D89" s="1786"/>
      <c r="E89" s="1787"/>
      <c r="F89" s="1788"/>
      <c r="G89" s="1788"/>
      <c r="H89" s="1788"/>
      <c r="I89" s="1788"/>
      <c r="J89" s="1788"/>
      <c r="K89" s="1788"/>
      <c r="L89" s="1788"/>
      <c r="M89" s="346">
        <f t="shared" si="100"/>
        <v>0</v>
      </c>
      <c r="N89" s="1789"/>
      <c r="O89" s="1789"/>
      <c r="P89" s="1789"/>
      <c r="Q89" s="348">
        <f t="shared" si="101"/>
        <v>0</v>
      </c>
      <c r="R89" s="1790"/>
      <c r="S89" s="1791"/>
      <c r="T89" s="1791"/>
      <c r="U89" s="1791"/>
      <c r="V89" s="1791"/>
      <c r="W89" s="346">
        <f t="shared" si="102"/>
        <v>0</v>
      </c>
      <c r="X89" s="1790"/>
      <c r="Y89" s="1791"/>
      <c r="Z89" s="1791"/>
      <c r="AA89" s="1791"/>
      <c r="AB89" s="1791"/>
      <c r="AC89" s="1791"/>
      <c r="AD89" s="1791"/>
      <c r="AE89" s="1791"/>
      <c r="AF89" s="1791"/>
      <c r="AG89" s="346">
        <f t="shared" si="103"/>
        <v>0</v>
      </c>
      <c r="AH89" s="1792"/>
      <c r="AI89" s="351">
        <f t="shared" si="104"/>
        <v>0</v>
      </c>
      <c r="AJ89" s="1787"/>
      <c r="AK89" s="1788"/>
      <c r="AL89" s="1788"/>
      <c r="AM89" s="1788"/>
      <c r="AN89" s="1788"/>
      <c r="AO89" s="1788"/>
      <c r="AP89" s="346">
        <f t="shared" si="105"/>
        <v>0</v>
      </c>
      <c r="AQ89" s="1789"/>
      <c r="AR89" s="1792"/>
      <c r="AS89" s="1789"/>
      <c r="AT89" s="352">
        <f t="shared" si="96"/>
        <v>0</v>
      </c>
      <c r="AU89" s="1785"/>
      <c r="AV89" s="1793"/>
      <c r="AW89" s="1793"/>
      <c r="AX89" s="346">
        <f t="shared" si="106"/>
        <v>0</v>
      </c>
      <c r="AY89" s="1789"/>
      <c r="AZ89" s="1789"/>
      <c r="BA89" s="352">
        <f t="shared" si="97"/>
        <v>0</v>
      </c>
      <c r="BB89" s="1792"/>
      <c r="BC89" s="352">
        <f t="shared" si="107"/>
        <v>0</v>
      </c>
    </row>
    <row r="90" spans="1:56" hidden="1" outlineLevel="2">
      <c r="A90" s="1777" t="str">
        <f>Cover!C24</f>
        <v>- none -</v>
      </c>
      <c r="B90" s="1784"/>
      <c r="C90" s="1785"/>
      <c r="D90" s="1786"/>
      <c r="E90" s="1787"/>
      <c r="F90" s="1788"/>
      <c r="G90" s="1788"/>
      <c r="H90" s="1788"/>
      <c r="I90" s="1788"/>
      <c r="J90" s="1788"/>
      <c r="K90" s="1788"/>
      <c r="L90" s="1788"/>
      <c r="M90" s="346">
        <f t="shared" si="100"/>
        <v>0</v>
      </c>
      <c r="N90" s="1789"/>
      <c r="O90" s="1789"/>
      <c r="P90" s="1789"/>
      <c r="Q90" s="348">
        <f t="shared" si="101"/>
        <v>0</v>
      </c>
      <c r="R90" s="1790"/>
      <c r="S90" s="1791"/>
      <c r="T90" s="1791"/>
      <c r="U90" s="1791"/>
      <c r="V90" s="1791"/>
      <c r="W90" s="346">
        <f t="shared" si="102"/>
        <v>0</v>
      </c>
      <c r="X90" s="1790"/>
      <c r="Y90" s="1791"/>
      <c r="Z90" s="1791"/>
      <c r="AA90" s="1791"/>
      <c r="AB90" s="1791"/>
      <c r="AC90" s="1791"/>
      <c r="AD90" s="1791"/>
      <c r="AE90" s="1791"/>
      <c r="AF90" s="1791"/>
      <c r="AG90" s="346">
        <f t="shared" si="103"/>
        <v>0</v>
      </c>
      <c r="AH90" s="1792"/>
      <c r="AI90" s="351">
        <f t="shared" si="104"/>
        <v>0</v>
      </c>
      <c r="AJ90" s="1787"/>
      <c r="AK90" s="1788"/>
      <c r="AL90" s="1788"/>
      <c r="AM90" s="1788"/>
      <c r="AN90" s="1788"/>
      <c r="AO90" s="1788"/>
      <c r="AP90" s="346">
        <f t="shared" si="105"/>
        <v>0</v>
      </c>
      <c r="AQ90" s="1789"/>
      <c r="AR90" s="1792"/>
      <c r="AS90" s="1789"/>
      <c r="AT90" s="352">
        <f t="shared" si="96"/>
        <v>0</v>
      </c>
      <c r="AU90" s="1785"/>
      <c r="AV90" s="1793"/>
      <c r="AW90" s="1793"/>
      <c r="AX90" s="346">
        <f t="shared" si="106"/>
        <v>0</v>
      </c>
      <c r="AY90" s="1789"/>
      <c r="AZ90" s="1789"/>
      <c r="BA90" s="352">
        <f t="shared" si="97"/>
        <v>0</v>
      </c>
      <c r="BB90" s="1792"/>
      <c r="BC90" s="352">
        <f t="shared" si="107"/>
        <v>0</v>
      </c>
    </row>
    <row r="91" spans="1:56" hidden="1" outlineLevel="2">
      <c r="A91" s="1777" t="str">
        <f>Cover!C25</f>
        <v>- none -</v>
      </c>
      <c r="B91" s="1784"/>
      <c r="C91" s="1785"/>
      <c r="D91" s="1786"/>
      <c r="E91" s="1787"/>
      <c r="F91" s="1788"/>
      <c r="G91" s="1788"/>
      <c r="H91" s="1788"/>
      <c r="I91" s="1788"/>
      <c r="J91" s="1788"/>
      <c r="K91" s="1788"/>
      <c r="L91" s="1788"/>
      <c r="M91" s="346">
        <f t="shared" si="100"/>
        <v>0</v>
      </c>
      <c r="N91" s="1789"/>
      <c r="O91" s="1789"/>
      <c r="P91" s="1789"/>
      <c r="Q91" s="348">
        <f t="shared" si="101"/>
        <v>0</v>
      </c>
      <c r="R91" s="1790"/>
      <c r="S91" s="1791"/>
      <c r="T91" s="1791"/>
      <c r="U91" s="1791"/>
      <c r="V91" s="1791"/>
      <c r="W91" s="346">
        <f t="shared" si="102"/>
        <v>0</v>
      </c>
      <c r="X91" s="1790"/>
      <c r="Y91" s="1791"/>
      <c r="Z91" s="1791"/>
      <c r="AA91" s="1791"/>
      <c r="AB91" s="1791"/>
      <c r="AC91" s="1791"/>
      <c r="AD91" s="1791"/>
      <c r="AE91" s="1791"/>
      <c r="AF91" s="1791"/>
      <c r="AG91" s="346">
        <f t="shared" si="103"/>
        <v>0</v>
      </c>
      <c r="AH91" s="1792"/>
      <c r="AI91" s="351">
        <f t="shared" si="104"/>
        <v>0</v>
      </c>
      <c r="AJ91" s="1787"/>
      <c r="AK91" s="1788"/>
      <c r="AL91" s="1788"/>
      <c r="AM91" s="1788"/>
      <c r="AN91" s="1788"/>
      <c r="AO91" s="1788"/>
      <c r="AP91" s="346">
        <f t="shared" si="105"/>
        <v>0</v>
      </c>
      <c r="AQ91" s="1789"/>
      <c r="AR91" s="1792"/>
      <c r="AS91" s="1789"/>
      <c r="AT91" s="352">
        <f t="shared" si="96"/>
        <v>0</v>
      </c>
      <c r="AU91" s="1785"/>
      <c r="AV91" s="1793"/>
      <c r="AW91" s="1793"/>
      <c r="AX91" s="346">
        <f t="shared" si="106"/>
        <v>0</v>
      </c>
      <c r="AY91" s="1789"/>
      <c r="AZ91" s="1789"/>
      <c r="BA91" s="352">
        <f t="shared" si="97"/>
        <v>0</v>
      </c>
      <c r="BB91" s="1792"/>
      <c r="BC91" s="352">
        <f t="shared" si="107"/>
        <v>0</v>
      </c>
    </row>
    <row r="92" spans="1:56" hidden="1" outlineLevel="2">
      <c r="A92" s="1777" t="str">
        <f>Cover!C26</f>
        <v>- none -</v>
      </c>
      <c r="B92" s="1784"/>
      <c r="C92" s="1785"/>
      <c r="D92" s="1786"/>
      <c r="E92" s="1787"/>
      <c r="F92" s="1788"/>
      <c r="G92" s="1788"/>
      <c r="H92" s="1788"/>
      <c r="I92" s="1788"/>
      <c r="J92" s="1788"/>
      <c r="K92" s="1788"/>
      <c r="L92" s="1788"/>
      <c r="M92" s="346">
        <f t="shared" si="100"/>
        <v>0</v>
      </c>
      <c r="N92" s="1789"/>
      <c r="O92" s="1789"/>
      <c r="P92" s="1789"/>
      <c r="Q92" s="348">
        <f t="shared" si="101"/>
        <v>0</v>
      </c>
      <c r="R92" s="1790"/>
      <c r="S92" s="1791"/>
      <c r="T92" s="1791"/>
      <c r="U92" s="1791"/>
      <c r="V92" s="1791"/>
      <c r="W92" s="346">
        <f t="shared" si="102"/>
        <v>0</v>
      </c>
      <c r="X92" s="1790"/>
      <c r="Y92" s="1791"/>
      <c r="Z92" s="1791"/>
      <c r="AA92" s="1791"/>
      <c r="AB92" s="1791"/>
      <c r="AC92" s="1791"/>
      <c r="AD92" s="1791"/>
      <c r="AE92" s="1791"/>
      <c r="AF92" s="1791"/>
      <c r="AG92" s="346">
        <f t="shared" si="103"/>
        <v>0</v>
      </c>
      <c r="AH92" s="1792"/>
      <c r="AI92" s="351">
        <f t="shared" si="104"/>
        <v>0</v>
      </c>
      <c r="AJ92" s="1787"/>
      <c r="AK92" s="1788"/>
      <c r="AL92" s="1788"/>
      <c r="AM92" s="1788"/>
      <c r="AN92" s="1788"/>
      <c r="AO92" s="1788"/>
      <c r="AP92" s="346">
        <f t="shared" si="105"/>
        <v>0</v>
      </c>
      <c r="AQ92" s="1789"/>
      <c r="AR92" s="1792"/>
      <c r="AS92" s="1789"/>
      <c r="AT92" s="352">
        <f t="shared" si="96"/>
        <v>0</v>
      </c>
      <c r="AU92" s="1785"/>
      <c r="AV92" s="1793"/>
      <c r="AW92" s="1793"/>
      <c r="AX92" s="346">
        <f t="shared" si="106"/>
        <v>0</v>
      </c>
      <c r="AY92" s="1789"/>
      <c r="AZ92" s="1789"/>
      <c r="BA92" s="352">
        <f t="shared" si="97"/>
        <v>0</v>
      </c>
      <c r="BB92" s="1792"/>
      <c r="BC92" s="352">
        <f t="shared" si="107"/>
        <v>0</v>
      </c>
    </row>
    <row r="93" spans="1:56" hidden="1" outlineLevel="2">
      <c r="A93" s="1777" t="str">
        <f>Cover!C27</f>
        <v>- none -</v>
      </c>
      <c r="B93" s="1784"/>
      <c r="C93" s="1785"/>
      <c r="D93" s="1786"/>
      <c r="E93" s="1787"/>
      <c r="F93" s="1788"/>
      <c r="G93" s="1788"/>
      <c r="H93" s="1788"/>
      <c r="I93" s="1788"/>
      <c r="J93" s="1788"/>
      <c r="K93" s="1788"/>
      <c r="L93" s="1788"/>
      <c r="M93" s="346">
        <f t="shared" si="100"/>
        <v>0</v>
      </c>
      <c r="N93" s="1789"/>
      <c r="O93" s="1789"/>
      <c r="P93" s="1789"/>
      <c r="Q93" s="348">
        <f t="shared" si="101"/>
        <v>0</v>
      </c>
      <c r="R93" s="1790"/>
      <c r="S93" s="1791"/>
      <c r="T93" s="1791"/>
      <c r="U93" s="1791"/>
      <c r="V93" s="1791"/>
      <c r="W93" s="346">
        <f t="shared" si="102"/>
        <v>0</v>
      </c>
      <c r="X93" s="1790"/>
      <c r="Y93" s="1791"/>
      <c r="Z93" s="1791"/>
      <c r="AA93" s="1791"/>
      <c r="AB93" s="1791"/>
      <c r="AC93" s="1791"/>
      <c r="AD93" s="1791"/>
      <c r="AE93" s="1791"/>
      <c r="AF93" s="1791"/>
      <c r="AG93" s="346">
        <f t="shared" si="103"/>
        <v>0</v>
      </c>
      <c r="AH93" s="1792"/>
      <c r="AI93" s="351">
        <f t="shared" si="104"/>
        <v>0</v>
      </c>
      <c r="AJ93" s="1787"/>
      <c r="AK93" s="1788"/>
      <c r="AL93" s="1788"/>
      <c r="AM93" s="1788"/>
      <c r="AN93" s="1788"/>
      <c r="AO93" s="1788"/>
      <c r="AP93" s="346">
        <f t="shared" si="105"/>
        <v>0</v>
      </c>
      <c r="AQ93" s="1789"/>
      <c r="AR93" s="1792"/>
      <c r="AS93" s="1789"/>
      <c r="AT93" s="352">
        <f t="shared" si="96"/>
        <v>0</v>
      </c>
      <c r="AU93" s="1785"/>
      <c r="AV93" s="1793"/>
      <c r="AW93" s="1793"/>
      <c r="AX93" s="346">
        <f t="shared" si="106"/>
        <v>0</v>
      </c>
      <c r="AY93" s="1789"/>
      <c r="AZ93" s="1789"/>
      <c r="BA93" s="352">
        <f t="shared" si="97"/>
        <v>0</v>
      </c>
      <c r="BB93" s="1792"/>
      <c r="BC93" s="352">
        <f t="shared" si="107"/>
        <v>0</v>
      </c>
    </row>
    <row r="94" spans="1:56" hidden="1" outlineLevel="2">
      <c r="A94" s="1777" t="str">
        <f>Cover!C28</f>
        <v>- none -</v>
      </c>
      <c r="B94" s="1784"/>
      <c r="C94" s="1785"/>
      <c r="D94" s="1786"/>
      <c r="E94" s="1787"/>
      <c r="F94" s="1788"/>
      <c r="G94" s="1788"/>
      <c r="H94" s="1788"/>
      <c r="I94" s="1788"/>
      <c r="J94" s="1788"/>
      <c r="K94" s="1788"/>
      <c r="L94" s="1788"/>
      <c r="M94" s="346">
        <f t="shared" si="100"/>
        <v>0</v>
      </c>
      <c r="N94" s="1789"/>
      <c r="O94" s="1789"/>
      <c r="P94" s="1789"/>
      <c r="Q94" s="348">
        <f t="shared" si="101"/>
        <v>0</v>
      </c>
      <c r="R94" s="1790"/>
      <c r="S94" s="1791"/>
      <c r="T94" s="1791"/>
      <c r="U94" s="1791"/>
      <c r="V94" s="1791"/>
      <c r="W94" s="346">
        <f t="shared" si="102"/>
        <v>0</v>
      </c>
      <c r="X94" s="1790"/>
      <c r="Y94" s="1791"/>
      <c r="Z94" s="1791"/>
      <c r="AA94" s="1791"/>
      <c r="AB94" s="1791"/>
      <c r="AC94" s="1791"/>
      <c r="AD94" s="1791"/>
      <c r="AE94" s="1791"/>
      <c r="AF94" s="1791"/>
      <c r="AG94" s="346">
        <f t="shared" si="103"/>
        <v>0</v>
      </c>
      <c r="AH94" s="1792"/>
      <c r="AI94" s="351">
        <f t="shared" si="104"/>
        <v>0</v>
      </c>
      <c r="AJ94" s="1787"/>
      <c r="AK94" s="1788"/>
      <c r="AL94" s="1788"/>
      <c r="AM94" s="1788"/>
      <c r="AN94" s="1788"/>
      <c r="AO94" s="1788"/>
      <c r="AP94" s="346">
        <f t="shared" si="105"/>
        <v>0</v>
      </c>
      <c r="AQ94" s="1789"/>
      <c r="AR94" s="1792"/>
      <c r="AS94" s="1789"/>
      <c r="AT94" s="352">
        <f t="shared" si="96"/>
        <v>0</v>
      </c>
      <c r="AU94" s="1785"/>
      <c r="AV94" s="1793"/>
      <c r="AW94" s="1793"/>
      <c r="AX94" s="346">
        <f t="shared" si="106"/>
        <v>0</v>
      </c>
      <c r="AY94" s="1789"/>
      <c r="AZ94" s="1789"/>
      <c r="BA94" s="352">
        <f t="shared" si="97"/>
        <v>0</v>
      </c>
      <c r="BB94" s="1792"/>
      <c r="BC94" s="352">
        <f t="shared" si="107"/>
        <v>0</v>
      </c>
      <c r="BD94" s="498"/>
    </row>
    <row r="95" spans="1:56" hidden="1" outlineLevel="2">
      <c r="A95" s="1777" t="str">
        <f>Cover!C29</f>
        <v>- none -</v>
      </c>
      <c r="B95" s="1784"/>
      <c r="C95" s="1785"/>
      <c r="D95" s="1786"/>
      <c r="E95" s="1787"/>
      <c r="F95" s="1788"/>
      <c r="G95" s="1788"/>
      <c r="H95" s="1788"/>
      <c r="I95" s="1788"/>
      <c r="J95" s="1788"/>
      <c r="K95" s="1788"/>
      <c r="L95" s="1788"/>
      <c r="M95" s="346">
        <f t="shared" si="100"/>
        <v>0</v>
      </c>
      <c r="N95" s="1789"/>
      <c r="O95" s="1789"/>
      <c r="P95" s="1789"/>
      <c r="Q95" s="348">
        <f t="shared" si="101"/>
        <v>0</v>
      </c>
      <c r="R95" s="1790"/>
      <c r="S95" s="1791"/>
      <c r="T95" s="1791"/>
      <c r="U95" s="1791"/>
      <c r="V95" s="1791"/>
      <c r="W95" s="346">
        <f t="shared" si="102"/>
        <v>0</v>
      </c>
      <c r="X95" s="1790"/>
      <c r="Y95" s="1791"/>
      <c r="Z95" s="1791"/>
      <c r="AA95" s="1791"/>
      <c r="AB95" s="1791"/>
      <c r="AC95" s="1791"/>
      <c r="AD95" s="1791"/>
      <c r="AE95" s="1791"/>
      <c r="AF95" s="1791"/>
      <c r="AG95" s="346">
        <f t="shared" si="103"/>
        <v>0</v>
      </c>
      <c r="AH95" s="1792"/>
      <c r="AI95" s="351">
        <f t="shared" si="104"/>
        <v>0</v>
      </c>
      <c r="AJ95" s="1787"/>
      <c r="AK95" s="1788"/>
      <c r="AL95" s="1788"/>
      <c r="AM95" s="1788"/>
      <c r="AN95" s="1788"/>
      <c r="AO95" s="1788"/>
      <c r="AP95" s="346">
        <f t="shared" si="105"/>
        <v>0</v>
      </c>
      <c r="AQ95" s="1789"/>
      <c r="AR95" s="1792"/>
      <c r="AS95" s="1789"/>
      <c r="AT95" s="352">
        <f t="shared" si="96"/>
        <v>0</v>
      </c>
      <c r="AU95" s="1785"/>
      <c r="AV95" s="1793"/>
      <c r="AW95" s="1793"/>
      <c r="AX95" s="346">
        <f t="shared" si="106"/>
        <v>0</v>
      </c>
      <c r="AY95" s="1789"/>
      <c r="AZ95" s="1789"/>
      <c r="BA95" s="352">
        <f t="shared" si="97"/>
        <v>0</v>
      </c>
      <c r="BB95" s="1792"/>
      <c r="BC95" s="352">
        <f t="shared" si="107"/>
        <v>0</v>
      </c>
      <c r="BD95" s="499"/>
    </row>
    <row r="96" spans="1:56" hidden="1" outlineLevel="2">
      <c r="A96" s="1777" t="str">
        <f>Cover!C30</f>
        <v>- none -</v>
      </c>
      <c r="B96" s="1784"/>
      <c r="C96" s="1785"/>
      <c r="D96" s="1786"/>
      <c r="E96" s="1787"/>
      <c r="F96" s="1788"/>
      <c r="G96" s="1788"/>
      <c r="H96" s="1788"/>
      <c r="I96" s="1788"/>
      <c r="J96" s="1788"/>
      <c r="K96" s="1788"/>
      <c r="L96" s="1788"/>
      <c r="M96" s="346">
        <f t="shared" si="100"/>
        <v>0</v>
      </c>
      <c r="N96" s="1789"/>
      <c r="O96" s="1789"/>
      <c r="P96" s="1789"/>
      <c r="Q96" s="348">
        <f t="shared" si="101"/>
        <v>0</v>
      </c>
      <c r="R96" s="1790"/>
      <c r="S96" s="1791"/>
      <c r="T96" s="1791"/>
      <c r="U96" s="1791"/>
      <c r="V96" s="1791"/>
      <c r="W96" s="346">
        <f t="shared" si="102"/>
        <v>0</v>
      </c>
      <c r="X96" s="1790"/>
      <c r="Y96" s="1791"/>
      <c r="Z96" s="1791"/>
      <c r="AA96" s="1791"/>
      <c r="AB96" s="1791"/>
      <c r="AC96" s="1791"/>
      <c r="AD96" s="1791"/>
      <c r="AE96" s="1791"/>
      <c r="AF96" s="1791"/>
      <c r="AG96" s="346">
        <f t="shared" si="103"/>
        <v>0</v>
      </c>
      <c r="AH96" s="1792"/>
      <c r="AI96" s="351">
        <f t="shared" si="104"/>
        <v>0</v>
      </c>
      <c r="AJ96" s="1787"/>
      <c r="AK96" s="1788"/>
      <c r="AL96" s="1788"/>
      <c r="AM96" s="1788"/>
      <c r="AN96" s="1788"/>
      <c r="AO96" s="1788"/>
      <c r="AP96" s="346">
        <f t="shared" si="105"/>
        <v>0</v>
      </c>
      <c r="AQ96" s="1789"/>
      <c r="AR96" s="1792"/>
      <c r="AS96" s="1789"/>
      <c r="AT96" s="352">
        <f t="shared" si="96"/>
        <v>0</v>
      </c>
      <c r="AU96" s="1785"/>
      <c r="AV96" s="1793"/>
      <c r="AW96" s="1793"/>
      <c r="AX96" s="346">
        <f t="shared" si="106"/>
        <v>0</v>
      </c>
      <c r="AY96" s="1789"/>
      <c r="AZ96" s="1789"/>
      <c r="BA96" s="352">
        <f t="shared" si="97"/>
        <v>0</v>
      </c>
      <c r="BB96" s="1792"/>
      <c r="BC96" s="352">
        <f t="shared" si="107"/>
        <v>0</v>
      </c>
      <c r="BD96" s="498"/>
    </row>
    <row r="97" spans="1:56" hidden="1" outlineLevel="2">
      <c r="A97" s="1777" t="str">
        <f>Cover!C31</f>
        <v>- none -</v>
      </c>
      <c r="B97" s="1784"/>
      <c r="C97" s="1785"/>
      <c r="D97" s="1786"/>
      <c r="E97" s="1787"/>
      <c r="F97" s="1788"/>
      <c r="G97" s="1788"/>
      <c r="H97" s="1788"/>
      <c r="I97" s="1788"/>
      <c r="J97" s="1788"/>
      <c r="K97" s="1788"/>
      <c r="L97" s="1788"/>
      <c r="M97" s="346">
        <f t="shared" ref="M97:M101" si="108">SUM(E97:L97)</f>
        <v>0</v>
      </c>
      <c r="N97" s="1789"/>
      <c r="O97" s="1789"/>
      <c r="P97" s="1789"/>
      <c r="Q97" s="348">
        <f t="shared" ref="Q97:Q101" si="109">B97+C97+M97+N97+O97+P97+D97</f>
        <v>0</v>
      </c>
      <c r="R97" s="1790"/>
      <c r="S97" s="1791"/>
      <c r="T97" s="1791"/>
      <c r="U97" s="1791"/>
      <c r="V97" s="1791"/>
      <c r="W97" s="346">
        <f t="shared" ref="W97:W101" si="110">SUM(R97:V97)</f>
        <v>0</v>
      </c>
      <c r="X97" s="1790"/>
      <c r="Y97" s="1791"/>
      <c r="Z97" s="1791"/>
      <c r="AA97" s="1791"/>
      <c r="AB97" s="1791"/>
      <c r="AC97" s="1791"/>
      <c r="AD97" s="1791"/>
      <c r="AE97" s="1791"/>
      <c r="AF97" s="1791"/>
      <c r="AG97" s="346">
        <f t="shared" ref="AG97:AG101" si="111">SUM(X97:AF97)</f>
        <v>0</v>
      </c>
      <c r="AH97" s="1792"/>
      <c r="AI97" s="351">
        <f t="shared" ref="AI97:AI101" si="112">Q97+W97+AG97+AH97</f>
        <v>0</v>
      </c>
      <c r="AJ97" s="1787"/>
      <c r="AK97" s="1788"/>
      <c r="AL97" s="1788"/>
      <c r="AM97" s="1788"/>
      <c r="AN97" s="1788"/>
      <c r="AO97" s="1788"/>
      <c r="AP97" s="346">
        <f t="shared" ref="AP97:AP101" si="113">SUM(AJ97:AO97)</f>
        <v>0</v>
      </c>
      <c r="AQ97" s="1789"/>
      <c r="AR97" s="1792"/>
      <c r="AS97" s="1789"/>
      <c r="AT97" s="352">
        <f t="shared" ref="AT97:AT101" si="114">AI97+AP97+AQ97+AR97+AS97</f>
        <v>0</v>
      </c>
      <c r="AU97" s="1785"/>
      <c r="AV97" s="1793"/>
      <c r="AW97" s="1793"/>
      <c r="AX97" s="346">
        <f t="shared" ref="AX97:AX101" si="115">SUM(AU97:AW97)</f>
        <v>0</v>
      </c>
      <c r="AY97" s="1789"/>
      <c r="AZ97" s="1789"/>
      <c r="BA97" s="352">
        <f t="shared" ref="BA97:BA101" si="116">AX97+AY97+AZ97</f>
        <v>0</v>
      </c>
      <c r="BB97" s="1792"/>
      <c r="BC97" s="352">
        <f t="shared" ref="BC97:BC101" si="117">BA97+AT97+BB97</f>
        <v>0</v>
      </c>
      <c r="BD97" s="498"/>
    </row>
    <row r="98" spans="1:56" hidden="1" outlineLevel="2">
      <c r="A98" s="1777" t="str">
        <f>Cover!C32</f>
        <v>- none -</v>
      </c>
      <c r="B98" s="1784"/>
      <c r="C98" s="1785"/>
      <c r="D98" s="1786"/>
      <c r="E98" s="1787"/>
      <c r="F98" s="1788"/>
      <c r="G98" s="1788"/>
      <c r="H98" s="1788"/>
      <c r="I98" s="1788"/>
      <c r="J98" s="1788"/>
      <c r="K98" s="1788"/>
      <c r="L98" s="1788"/>
      <c r="M98" s="346">
        <f t="shared" si="108"/>
        <v>0</v>
      </c>
      <c r="N98" s="1789"/>
      <c r="O98" s="1789"/>
      <c r="P98" s="1789"/>
      <c r="Q98" s="348">
        <f t="shared" si="109"/>
        <v>0</v>
      </c>
      <c r="R98" s="1790"/>
      <c r="S98" s="1791"/>
      <c r="T98" s="1791"/>
      <c r="U98" s="1791"/>
      <c r="V98" s="1791"/>
      <c r="W98" s="346">
        <f t="shared" si="110"/>
        <v>0</v>
      </c>
      <c r="X98" s="1790"/>
      <c r="Y98" s="1791"/>
      <c r="Z98" s="1791"/>
      <c r="AA98" s="1791"/>
      <c r="AB98" s="1791"/>
      <c r="AC98" s="1791"/>
      <c r="AD98" s="1791"/>
      <c r="AE98" s="1791"/>
      <c r="AF98" s="1791"/>
      <c r="AG98" s="346">
        <f t="shared" si="111"/>
        <v>0</v>
      </c>
      <c r="AH98" s="1792"/>
      <c r="AI98" s="351">
        <f t="shared" si="112"/>
        <v>0</v>
      </c>
      <c r="AJ98" s="1787"/>
      <c r="AK98" s="1788"/>
      <c r="AL98" s="1788"/>
      <c r="AM98" s="1788"/>
      <c r="AN98" s="1788"/>
      <c r="AO98" s="1788"/>
      <c r="AP98" s="346">
        <f t="shared" si="113"/>
        <v>0</v>
      </c>
      <c r="AQ98" s="1789"/>
      <c r="AR98" s="1792"/>
      <c r="AS98" s="1789"/>
      <c r="AT98" s="352">
        <f t="shared" si="114"/>
        <v>0</v>
      </c>
      <c r="AU98" s="1785"/>
      <c r="AV98" s="1793"/>
      <c r="AW98" s="1793"/>
      <c r="AX98" s="346">
        <f t="shared" si="115"/>
        <v>0</v>
      </c>
      <c r="AY98" s="1789"/>
      <c r="AZ98" s="1789"/>
      <c r="BA98" s="352">
        <f t="shared" si="116"/>
        <v>0</v>
      </c>
      <c r="BB98" s="1792"/>
      <c r="BC98" s="352">
        <f t="shared" si="117"/>
        <v>0</v>
      </c>
      <c r="BD98" s="498"/>
    </row>
    <row r="99" spans="1:56" hidden="1" outlineLevel="2">
      <c r="A99" s="1777" t="str">
        <f>Cover!C33</f>
        <v>- none -</v>
      </c>
      <c r="B99" s="1784"/>
      <c r="C99" s="1785"/>
      <c r="D99" s="1786"/>
      <c r="E99" s="1787"/>
      <c r="F99" s="1788"/>
      <c r="G99" s="1788"/>
      <c r="H99" s="1788"/>
      <c r="I99" s="1788"/>
      <c r="J99" s="1788"/>
      <c r="K99" s="1788"/>
      <c r="L99" s="1788"/>
      <c r="M99" s="346">
        <f t="shared" si="108"/>
        <v>0</v>
      </c>
      <c r="N99" s="1789"/>
      <c r="O99" s="1789"/>
      <c r="P99" s="1789"/>
      <c r="Q99" s="348">
        <f t="shared" si="109"/>
        <v>0</v>
      </c>
      <c r="R99" s="1790"/>
      <c r="S99" s="1791"/>
      <c r="T99" s="1791"/>
      <c r="U99" s="1791"/>
      <c r="V99" s="1791"/>
      <c r="W99" s="346">
        <f t="shared" si="110"/>
        <v>0</v>
      </c>
      <c r="X99" s="1790"/>
      <c r="Y99" s="1791"/>
      <c r="Z99" s="1791"/>
      <c r="AA99" s="1791"/>
      <c r="AB99" s="1791"/>
      <c r="AC99" s="1791"/>
      <c r="AD99" s="1791"/>
      <c r="AE99" s="1791"/>
      <c r="AF99" s="1791"/>
      <c r="AG99" s="346">
        <f t="shared" si="111"/>
        <v>0</v>
      </c>
      <c r="AH99" s="1792"/>
      <c r="AI99" s="351">
        <f t="shared" si="112"/>
        <v>0</v>
      </c>
      <c r="AJ99" s="1787"/>
      <c r="AK99" s="1788"/>
      <c r="AL99" s="1788"/>
      <c r="AM99" s="1788"/>
      <c r="AN99" s="1788"/>
      <c r="AO99" s="1788"/>
      <c r="AP99" s="346">
        <f t="shared" si="113"/>
        <v>0</v>
      </c>
      <c r="AQ99" s="1789"/>
      <c r="AR99" s="1792"/>
      <c r="AS99" s="1789"/>
      <c r="AT99" s="352">
        <f t="shared" si="114"/>
        <v>0</v>
      </c>
      <c r="AU99" s="1785"/>
      <c r="AV99" s="1793"/>
      <c r="AW99" s="1793"/>
      <c r="AX99" s="346">
        <f t="shared" si="115"/>
        <v>0</v>
      </c>
      <c r="AY99" s="1789"/>
      <c r="AZ99" s="1789"/>
      <c r="BA99" s="352">
        <f t="shared" si="116"/>
        <v>0</v>
      </c>
      <c r="BB99" s="1792"/>
      <c r="BC99" s="352">
        <f t="shared" si="117"/>
        <v>0</v>
      </c>
      <c r="BD99" s="498"/>
    </row>
    <row r="100" spans="1:56" hidden="1" outlineLevel="2">
      <c r="A100" s="1777" t="str">
        <f>Cover!C34</f>
        <v>- none -</v>
      </c>
      <c r="B100" s="1784"/>
      <c r="C100" s="1785"/>
      <c r="D100" s="1786"/>
      <c r="E100" s="1787"/>
      <c r="F100" s="1788"/>
      <c r="G100" s="1788"/>
      <c r="H100" s="1788"/>
      <c r="I100" s="1788"/>
      <c r="J100" s="1788"/>
      <c r="K100" s="1788"/>
      <c r="L100" s="1788"/>
      <c r="M100" s="346">
        <f t="shared" si="108"/>
        <v>0</v>
      </c>
      <c r="N100" s="1789"/>
      <c r="O100" s="1789"/>
      <c r="P100" s="1789"/>
      <c r="Q100" s="348">
        <f t="shared" si="109"/>
        <v>0</v>
      </c>
      <c r="R100" s="1790"/>
      <c r="S100" s="1791"/>
      <c r="T100" s="1791"/>
      <c r="U100" s="1791"/>
      <c r="V100" s="1791"/>
      <c r="W100" s="346">
        <f t="shared" si="110"/>
        <v>0</v>
      </c>
      <c r="X100" s="1790"/>
      <c r="Y100" s="1791"/>
      <c r="Z100" s="1791"/>
      <c r="AA100" s="1791"/>
      <c r="AB100" s="1791"/>
      <c r="AC100" s="1791"/>
      <c r="AD100" s="1791"/>
      <c r="AE100" s="1791"/>
      <c r="AF100" s="1791"/>
      <c r="AG100" s="346">
        <f t="shared" si="111"/>
        <v>0</v>
      </c>
      <c r="AH100" s="1792"/>
      <c r="AI100" s="351">
        <f t="shared" si="112"/>
        <v>0</v>
      </c>
      <c r="AJ100" s="1787"/>
      <c r="AK100" s="1788"/>
      <c r="AL100" s="1788"/>
      <c r="AM100" s="1788"/>
      <c r="AN100" s="1788"/>
      <c r="AO100" s="1788"/>
      <c r="AP100" s="346">
        <f t="shared" si="113"/>
        <v>0</v>
      </c>
      <c r="AQ100" s="1789"/>
      <c r="AR100" s="1792"/>
      <c r="AS100" s="1789"/>
      <c r="AT100" s="352">
        <f t="shared" si="114"/>
        <v>0</v>
      </c>
      <c r="AU100" s="1785"/>
      <c r="AV100" s="1793"/>
      <c r="AW100" s="1793"/>
      <c r="AX100" s="346">
        <f t="shared" si="115"/>
        <v>0</v>
      </c>
      <c r="AY100" s="1789"/>
      <c r="AZ100" s="1789"/>
      <c r="BA100" s="352">
        <f t="shared" si="116"/>
        <v>0</v>
      </c>
      <c r="BB100" s="1792"/>
      <c r="BC100" s="352">
        <f t="shared" si="117"/>
        <v>0</v>
      </c>
      <c r="BD100" s="498"/>
    </row>
    <row r="101" spans="1:56" hidden="1" outlineLevel="2">
      <c r="A101" s="1777" t="str">
        <f>Cover!C35</f>
        <v>- none -</v>
      </c>
      <c r="B101" s="1784"/>
      <c r="C101" s="1785"/>
      <c r="D101" s="1786"/>
      <c r="E101" s="1787"/>
      <c r="F101" s="1788"/>
      <c r="G101" s="1788"/>
      <c r="H101" s="1788"/>
      <c r="I101" s="1788"/>
      <c r="J101" s="1788"/>
      <c r="K101" s="1788"/>
      <c r="L101" s="1788"/>
      <c r="M101" s="346">
        <f t="shared" si="108"/>
        <v>0</v>
      </c>
      <c r="N101" s="1789"/>
      <c r="O101" s="1789"/>
      <c r="P101" s="1789"/>
      <c r="Q101" s="348">
        <f t="shared" si="109"/>
        <v>0</v>
      </c>
      <c r="R101" s="1790"/>
      <c r="S101" s="1791"/>
      <c r="T101" s="1791"/>
      <c r="U101" s="1791"/>
      <c r="V101" s="1791"/>
      <c r="W101" s="346">
        <f t="shared" si="110"/>
        <v>0</v>
      </c>
      <c r="X101" s="1790"/>
      <c r="Y101" s="1791"/>
      <c r="Z101" s="1791"/>
      <c r="AA101" s="1791"/>
      <c r="AB101" s="1791"/>
      <c r="AC101" s="1791"/>
      <c r="AD101" s="1791"/>
      <c r="AE101" s="1791"/>
      <c r="AF101" s="1791"/>
      <c r="AG101" s="346">
        <f t="shared" si="111"/>
        <v>0</v>
      </c>
      <c r="AH101" s="1792"/>
      <c r="AI101" s="351">
        <f t="shared" si="112"/>
        <v>0</v>
      </c>
      <c r="AJ101" s="1787"/>
      <c r="AK101" s="1788"/>
      <c r="AL101" s="1788"/>
      <c r="AM101" s="1788"/>
      <c r="AN101" s="1788"/>
      <c r="AO101" s="1788"/>
      <c r="AP101" s="346">
        <f t="shared" si="113"/>
        <v>0</v>
      </c>
      <c r="AQ101" s="1789"/>
      <c r="AR101" s="1792"/>
      <c r="AS101" s="1789"/>
      <c r="AT101" s="352">
        <f t="shared" si="114"/>
        <v>0</v>
      </c>
      <c r="AU101" s="1785"/>
      <c r="AV101" s="1793"/>
      <c r="AW101" s="1793"/>
      <c r="AX101" s="346">
        <f t="shared" si="115"/>
        <v>0</v>
      </c>
      <c r="AY101" s="1789"/>
      <c r="AZ101" s="1789"/>
      <c r="BA101" s="352">
        <f t="shared" si="116"/>
        <v>0</v>
      </c>
      <c r="BB101" s="1792"/>
      <c r="BC101" s="352">
        <f t="shared" si="117"/>
        <v>0</v>
      </c>
      <c r="BD101" s="498"/>
    </row>
    <row r="102" spans="1:56" collapsed="1">
      <c r="B102" s="506"/>
      <c r="C102" s="502"/>
      <c r="D102" s="503"/>
      <c r="E102" s="501"/>
      <c r="F102" s="502"/>
      <c r="G102" s="502"/>
      <c r="H102" s="502"/>
      <c r="I102" s="502"/>
      <c r="J102" s="502"/>
      <c r="K102" s="502"/>
      <c r="L102" s="502"/>
      <c r="M102" s="500"/>
      <c r="N102" s="504"/>
      <c r="O102" s="504"/>
      <c r="P102" s="504"/>
      <c r="Q102" s="503"/>
      <c r="R102" s="501"/>
      <c r="S102" s="502"/>
      <c r="T102" s="502"/>
      <c r="U102" s="505"/>
      <c r="V102" s="502"/>
      <c r="W102" s="500"/>
      <c r="X102" s="501"/>
      <c r="Y102" s="502"/>
      <c r="Z102" s="502"/>
      <c r="AA102" s="502"/>
      <c r="AB102" s="502"/>
      <c r="AC102" s="502"/>
      <c r="AD102" s="502"/>
      <c r="AE102" s="502"/>
      <c r="AF102" s="502"/>
      <c r="AG102" s="500"/>
      <c r="AH102" s="508"/>
      <c r="AI102" s="504"/>
      <c r="AJ102" s="501"/>
      <c r="AK102" s="502"/>
      <c r="AL102" s="502"/>
      <c r="AM102" s="502"/>
      <c r="AN102" s="502"/>
      <c r="AO102" s="502"/>
      <c r="AP102" s="500"/>
      <c r="AQ102" s="504"/>
      <c r="AR102" s="508"/>
      <c r="AS102" s="504"/>
      <c r="AT102" s="507"/>
      <c r="AU102" s="502"/>
      <c r="AV102" s="505"/>
      <c r="AW102" s="505"/>
      <c r="AX102" s="500"/>
      <c r="AY102" s="504"/>
      <c r="AZ102" s="504"/>
      <c r="BA102" s="507"/>
      <c r="BB102" s="508"/>
      <c r="BC102" s="507"/>
    </row>
    <row r="103" spans="1:56">
      <c r="A103" s="535" t="s">
        <v>1556</v>
      </c>
      <c r="B103" s="1450">
        <f>SUM(B85:B86)</f>
        <v>0</v>
      </c>
      <c r="C103" s="368">
        <f t="shared" ref="C103:AS103" si="118">SUM(C85:C86)</f>
        <v>0</v>
      </c>
      <c r="D103" s="1449">
        <f t="shared" si="118"/>
        <v>0</v>
      </c>
      <c r="E103" s="370">
        <f t="shared" si="118"/>
        <v>0</v>
      </c>
      <c r="F103" s="368">
        <f t="shared" si="118"/>
        <v>0</v>
      </c>
      <c r="G103" s="368">
        <f t="shared" si="118"/>
        <v>0</v>
      </c>
      <c r="H103" s="368">
        <f t="shared" si="118"/>
        <v>0</v>
      </c>
      <c r="I103" s="368">
        <f t="shared" si="118"/>
        <v>0</v>
      </c>
      <c r="J103" s="368">
        <f t="shared" si="118"/>
        <v>0</v>
      </c>
      <c r="K103" s="368">
        <f t="shared" si="118"/>
        <v>0</v>
      </c>
      <c r="L103" s="368">
        <f t="shared" si="118"/>
        <v>0</v>
      </c>
      <c r="M103" s="362">
        <f t="shared" si="118"/>
        <v>0</v>
      </c>
      <c r="N103" s="365">
        <f t="shared" si="118"/>
        <v>0</v>
      </c>
      <c r="O103" s="365">
        <f t="shared" si="118"/>
        <v>0</v>
      </c>
      <c r="P103" s="365">
        <f t="shared" si="118"/>
        <v>0</v>
      </c>
      <c r="Q103" s="348">
        <f t="shared" si="118"/>
        <v>0</v>
      </c>
      <c r="R103" s="370">
        <f t="shared" si="118"/>
        <v>0</v>
      </c>
      <c r="S103" s="368">
        <f t="shared" si="118"/>
        <v>0</v>
      </c>
      <c r="T103" s="368">
        <f t="shared" si="118"/>
        <v>0</v>
      </c>
      <c r="U103" s="368">
        <f t="shared" si="118"/>
        <v>0</v>
      </c>
      <c r="V103" s="368">
        <f t="shared" si="118"/>
        <v>0</v>
      </c>
      <c r="W103" s="362">
        <f t="shared" si="118"/>
        <v>0</v>
      </c>
      <c r="X103" s="370">
        <f t="shared" si="118"/>
        <v>0</v>
      </c>
      <c r="Y103" s="368">
        <f>SUM(Y85:Y86)</f>
        <v>0</v>
      </c>
      <c r="Z103" s="368">
        <f t="shared" si="118"/>
        <v>0</v>
      </c>
      <c r="AA103" s="368">
        <f t="shared" si="118"/>
        <v>0</v>
      </c>
      <c r="AB103" s="368">
        <f t="shared" si="118"/>
        <v>0</v>
      </c>
      <c r="AC103" s="368">
        <f t="shared" si="118"/>
        <v>0</v>
      </c>
      <c r="AD103" s="368">
        <f t="shared" si="118"/>
        <v>0</v>
      </c>
      <c r="AE103" s="368">
        <f t="shared" si="118"/>
        <v>0</v>
      </c>
      <c r="AF103" s="368">
        <f t="shared" si="118"/>
        <v>0</v>
      </c>
      <c r="AG103" s="362">
        <f t="shared" si="118"/>
        <v>0</v>
      </c>
      <c r="AH103" s="370">
        <f t="shared" si="118"/>
        <v>0</v>
      </c>
      <c r="AI103" s="351">
        <f t="shared" si="118"/>
        <v>0</v>
      </c>
      <c r="AJ103" s="370">
        <f t="shared" si="118"/>
        <v>0</v>
      </c>
      <c r="AK103" s="368">
        <f t="shared" si="118"/>
        <v>0</v>
      </c>
      <c r="AL103" s="368">
        <f t="shared" si="118"/>
        <v>0</v>
      </c>
      <c r="AM103" s="368">
        <f t="shared" si="118"/>
        <v>0</v>
      </c>
      <c r="AN103" s="368">
        <f t="shared" si="118"/>
        <v>0</v>
      </c>
      <c r="AO103" s="368">
        <f t="shared" si="118"/>
        <v>0</v>
      </c>
      <c r="AP103" s="362">
        <f t="shared" si="118"/>
        <v>0</v>
      </c>
      <c r="AQ103" s="365">
        <f t="shared" si="118"/>
        <v>0</v>
      </c>
      <c r="AR103" s="370">
        <f t="shared" si="118"/>
        <v>0</v>
      </c>
      <c r="AS103" s="365">
        <f t="shared" si="118"/>
        <v>0</v>
      </c>
      <c r="AT103" s="352">
        <f>AI103+AP103+AQ103+AR103+AS103</f>
        <v>0</v>
      </c>
      <c r="AU103" s="368">
        <f>SUM(AU85:AU86)</f>
        <v>0</v>
      </c>
      <c r="AV103" s="369">
        <f>SUM(AV85:AV86)</f>
        <v>0</v>
      </c>
      <c r="AW103" s="369">
        <f>SUM(AW85:AW86)</f>
        <v>0</v>
      </c>
      <c r="AX103" s="346">
        <f>SUM(AU103:AW103)</f>
        <v>0</v>
      </c>
      <c r="AY103" s="365">
        <f>SUM(AY85:AY86)</f>
        <v>0</v>
      </c>
      <c r="AZ103" s="365">
        <f>SUM(AZ85:AZ86)</f>
        <v>0</v>
      </c>
      <c r="BA103" s="352">
        <f>AX103+AY103+AZ103</f>
        <v>0</v>
      </c>
      <c r="BB103" s="370">
        <f>SUM(BB85:BB86)</f>
        <v>0</v>
      </c>
      <c r="BC103" s="352">
        <f>BA103+AT103+BB103</f>
        <v>0</v>
      </c>
    </row>
    <row r="104" spans="1:56">
      <c r="A104" s="536" t="s">
        <v>445</v>
      </c>
      <c r="B104" s="1452">
        <f>B82-B103</f>
        <v>0</v>
      </c>
      <c r="C104" s="530">
        <f t="shared" ref="C104:BA104" si="119">C82-C103</f>
        <v>0</v>
      </c>
      <c r="D104" s="533">
        <f t="shared" si="119"/>
        <v>0</v>
      </c>
      <c r="E104" s="529">
        <f t="shared" si="119"/>
        <v>0</v>
      </c>
      <c r="F104" s="530">
        <f t="shared" si="119"/>
        <v>0</v>
      </c>
      <c r="G104" s="530">
        <f>G82-G103</f>
        <v>0</v>
      </c>
      <c r="H104" s="530">
        <f t="shared" si="119"/>
        <v>0</v>
      </c>
      <c r="I104" s="530">
        <f t="shared" si="119"/>
        <v>0</v>
      </c>
      <c r="J104" s="530">
        <f t="shared" si="119"/>
        <v>0</v>
      </c>
      <c r="K104" s="530">
        <f t="shared" si="119"/>
        <v>0</v>
      </c>
      <c r="L104" s="530">
        <f t="shared" si="119"/>
        <v>0</v>
      </c>
      <c r="M104" s="528">
        <f t="shared" si="119"/>
        <v>0</v>
      </c>
      <c r="N104" s="531">
        <f t="shared" si="119"/>
        <v>0</v>
      </c>
      <c r="O104" s="531">
        <f t="shared" si="119"/>
        <v>0</v>
      </c>
      <c r="P104" s="532">
        <f t="shared" si="119"/>
        <v>0</v>
      </c>
      <c r="Q104" s="532">
        <f t="shared" si="119"/>
        <v>0</v>
      </c>
      <c r="R104" s="529">
        <f t="shared" si="119"/>
        <v>0</v>
      </c>
      <c r="S104" s="530">
        <f t="shared" si="119"/>
        <v>0</v>
      </c>
      <c r="T104" s="530">
        <f t="shared" si="119"/>
        <v>0</v>
      </c>
      <c r="U104" s="530">
        <f t="shared" si="119"/>
        <v>0</v>
      </c>
      <c r="V104" s="530">
        <f t="shared" si="119"/>
        <v>0</v>
      </c>
      <c r="W104" s="528">
        <f t="shared" si="119"/>
        <v>0</v>
      </c>
      <c r="X104" s="529">
        <f t="shared" si="119"/>
        <v>0</v>
      </c>
      <c r="Y104" s="530">
        <f t="shared" si="119"/>
        <v>0</v>
      </c>
      <c r="Z104" s="530">
        <f t="shared" si="119"/>
        <v>0</v>
      </c>
      <c r="AA104" s="530">
        <f t="shared" si="119"/>
        <v>0</v>
      </c>
      <c r="AB104" s="530">
        <f t="shared" si="119"/>
        <v>0</v>
      </c>
      <c r="AC104" s="552">
        <f t="shared" si="119"/>
        <v>0</v>
      </c>
      <c r="AD104" s="530">
        <f t="shared" si="119"/>
        <v>0</v>
      </c>
      <c r="AE104" s="530">
        <f t="shared" si="119"/>
        <v>0</v>
      </c>
      <c r="AF104" s="530">
        <f t="shared" si="119"/>
        <v>0</v>
      </c>
      <c r="AG104" s="528">
        <f t="shared" si="119"/>
        <v>0</v>
      </c>
      <c r="AH104" s="529">
        <f t="shared" si="119"/>
        <v>0</v>
      </c>
      <c r="AI104" s="529">
        <f t="shared" si="119"/>
        <v>0</v>
      </c>
      <c r="AJ104" s="529">
        <f t="shared" si="119"/>
        <v>0</v>
      </c>
      <c r="AK104" s="530">
        <f t="shared" si="119"/>
        <v>0</v>
      </c>
      <c r="AL104" s="530">
        <f t="shared" si="119"/>
        <v>0</v>
      </c>
      <c r="AM104" s="530">
        <f t="shared" si="119"/>
        <v>0</v>
      </c>
      <c r="AN104" s="530">
        <f t="shared" si="119"/>
        <v>0</v>
      </c>
      <c r="AO104" s="530">
        <f t="shared" si="119"/>
        <v>0</v>
      </c>
      <c r="AP104" s="530">
        <f t="shared" si="119"/>
        <v>0</v>
      </c>
      <c r="AQ104" s="528">
        <f t="shared" si="119"/>
        <v>0</v>
      </c>
      <c r="AR104" s="529">
        <f t="shared" si="119"/>
        <v>0</v>
      </c>
      <c r="AS104" s="532">
        <f t="shared" si="119"/>
        <v>0</v>
      </c>
      <c r="AT104" s="532">
        <f t="shared" si="119"/>
        <v>0</v>
      </c>
      <c r="AU104" s="530">
        <f t="shared" si="119"/>
        <v>0</v>
      </c>
      <c r="AV104" s="534">
        <f t="shared" si="119"/>
        <v>0</v>
      </c>
      <c r="AW104" s="534">
        <f t="shared" si="119"/>
        <v>0</v>
      </c>
      <c r="AX104" s="528">
        <f t="shared" si="119"/>
        <v>0</v>
      </c>
      <c r="AY104" s="532">
        <f t="shared" si="119"/>
        <v>0</v>
      </c>
      <c r="AZ104" s="532">
        <f t="shared" si="119"/>
        <v>0</v>
      </c>
      <c r="BA104" s="532">
        <f t="shared" si="119"/>
        <v>0</v>
      </c>
      <c r="BB104" s="529">
        <f>BB82-BB103</f>
        <v>0</v>
      </c>
      <c r="BC104" s="529">
        <f>BC82-BC103</f>
        <v>0</v>
      </c>
    </row>
    <row r="105" spans="1:56" s="526" customFormat="1">
      <c r="A105" s="524"/>
      <c r="B105" s="1453"/>
      <c r="C105" s="539"/>
      <c r="D105" s="1458"/>
      <c r="E105" s="538"/>
      <c r="F105" s="539"/>
      <c r="G105" s="539"/>
      <c r="H105" s="539"/>
      <c r="I105" s="539"/>
      <c r="J105" s="539"/>
      <c r="K105" s="539"/>
      <c r="L105" s="539"/>
      <c r="M105" s="540"/>
      <c r="N105" s="541"/>
      <c r="O105" s="541"/>
      <c r="P105" s="541"/>
      <c r="Q105" s="542"/>
      <c r="R105" s="538"/>
      <c r="S105" s="539"/>
      <c r="T105" s="539"/>
      <c r="U105" s="539"/>
      <c r="V105" s="539"/>
      <c r="W105" s="537"/>
      <c r="X105" s="538"/>
      <c r="Y105" s="539"/>
      <c r="Z105" s="539"/>
      <c r="AA105" s="539"/>
      <c r="AB105" s="539"/>
      <c r="AC105" s="539"/>
      <c r="AD105" s="539"/>
      <c r="AE105" s="539"/>
      <c r="AF105" s="539"/>
      <c r="AG105" s="537"/>
      <c r="AH105" s="538"/>
      <c r="AI105" s="531"/>
      <c r="AJ105" s="538"/>
      <c r="AK105" s="539"/>
      <c r="AL105" s="539"/>
      <c r="AM105" s="539"/>
      <c r="AN105" s="539"/>
      <c r="AO105" s="539"/>
      <c r="AP105" s="537"/>
      <c r="AQ105" s="541"/>
      <c r="AR105" s="538"/>
      <c r="AS105" s="541"/>
      <c r="AT105" s="525"/>
      <c r="AU105" s="539"/>
      <c r="AV105" s="543"/>
      <c r="AW105" s="543"/>
      <c r="AX105" s="528"/>
      <c r="AY105" s="541"/>
      <c r="AZ105" s="541"/>
      <c r="BA105" s="525"/>
      <c r="BB105" s="538"/>
      <c r="BC105" s="507"/>
    </row>
    <row r="106" spans="1:56" s="550" customFormat="1">
      <c r="A106" s="524" t="s">
        <v>446</v>
      </c>
      <c r="B106" s="1779"/>
      <c r="C106" s="1780"/>
      <c r="D106" s="1781"/>
      <c r="E106" s="1782"/>
      <c r="F106" s="1780"/>
      <c r="G106" s="1780"/>
      <c r="H106" s="1780"/>
      <c r="I106" s="1780"/>
      <c r="J106" s="1780"/>
      <c r="K106" s="1780"/>
      <c r="L106" s="1780"/>
      <c r="M106" s="547">
        <f>SUM(E106:L106)</f>
        <v>0</v>
      </c>
      <c r="N106" s="1799"/>
      <c r="O106" s="1799"/>
      <c r="P106" s="1799"/>
      <c r="Q106" s="348">
        <f>B106+C106+M106+N106+O106+P106+D106</f>
        <v>0</v>
      </c>
      <c r="R106" s="1782"/>
      <c r="S106" s="1785"/>
      <c r="T106" s="1785"/>
      <c r="U106" s="1785"/>
      <c r="V106" s="1785"/>
      <c r="W106" s="548">
        <f>SUM(R106:V106)</f>
        <v>0</v>
      </c>
      <c r="X106" s="1560"/>
      <c r="Y106" s="1561"/>
      <c r="Z106" s="1561"/>
      <c r="AA106" s="1561"/>
      <c r="AB106" s="1561"/>
      <c r="AC106" s="1561"/>
      <c r="AD106" s="1561"/>
      <c r="AE106" s="1561"/>
      <c r="AF106" s="1561"/>
      <c r="AG106" s="1562"/>
      <c r="AH106" s="1560"/>
      <c r="AI106" s="549">
        <f>Q106+W106+AG106+AH106</f>
        <v>0</v>
      </c>
      <c r="AJ106" s="1787"/>
      <c r="AK106" s="1787"/>
      <c r="AL106" s="1787"/>
      <c r="AM106" s="1787"/>
      <c r="AN106" s="1787"/>
      <c r="AO106" s="1787"/>
      <c r="AP106" s="346">
        <f>SUM(AJ106:AO106)</f>
        <v>0</v>
      </c>
      <c r="AQ106" s="1799"/>
      <c r="AR106" s="1560"/>
      <c r="AS106" s="1579"/>
      <c r="AT106" s="352">
        <f>AI106+AP106+AQ106+AR106+AS106</f>
        <v>0</v>
      </c>
      <c r="AU106" s="1561"/>
      <c r="AV106" s="1580"/>
      <c r="AW106" s="1580"/>
      <c r="AX106" s="1562"/>
      <c r="AY106" s="1579"/>
      <c r="AZ106" s="1579"/>
      <c r="BA106" s="1581"/>
      <c r="BB106" s="1560"/>
      <c r="BC106" s="352">
        <f>BA106+AT106+BB106</f>
        <v>0</v>
      </c>
    </row>
    <row r="107" spans="1:56">
      <c r="A107" s="524" t="s">
        <v>1336</v>
      </c>
      <c r="B107" s="1779"/>
      <c r="C107" s="1780"/>
      <c r="D107" s="1781"/>
      <c r="E107" s="1783"/>
      <c r="F107" s="1780"/>
      <c r="G107" s="1780"/>
      <c r="H107" s="1780"/>
      <c r="I107" s="1780"/>
      <c r="J107" s="1780"/>
      <c r="K107" s="1780"/>
      <c r="L107" s="1780"/>
      <c r="M107" s="1801">
        <f>SUM(E107:L107)</f>
        <v>0</v>
      </c>
      <c r="N107" s="1799"/>
      <c r="O107" s="1799"/>
      <c r="P107" s="1799"/>
      <c r="Q107" s="351">
        <f>B107+C107+M107+N107+O107+P107+D107</f>
        <v>0</v>
      </c>
      <c r="R107" s="1783"/>
      <c r="S107" s="1780"/>
      <c r="T107" s="1780"/>
      <c r="U107" s="1780"/>
      <c r="V107" s="1780"/>
      <c r="W107" s="548">
        <f>SUM(R107:V107)</f>
        <v>0</v>
      </c>
      <c r="X107" s="1794"/>
      <c r="Y107" s="1797"/>
      <c r="Z107" s="1797"/>
      <c r="AA107" s="1797"/>
      <c r="AB107" s="1797"/>
      <c r="AC107" s="1797"/>
      <c r="AD107" s="1797"/>
      <c r="AE107" s="1797"/>
      <c r="AF107" s="1788"/>
      <c r="AG107" s="547">
        <f>SUM(X107:AF107)</f>
        <v>0</v>
      </c>
      <c r="AH107" s="1579"/>
      <c r="AI107" s="549">
        <f>Q107+W107+AG107+AH107</f>
        <v>0</v>
      </c>
      <c r="AJ107" s="1561"/>
      <c r="AK107" s="1561"/>
      <c r="AL107" s="1561"/>
      <c r="AM107" s="1561"/>
      <c r="AN107" s="1561"/>
      <c r="AO107" s="1561"/>
      <c r="AP107" s="1561"/>
      <c r="AQ107" s="1579"/>
      <c r="AR107" s="1579"/>
      <c r="AS107" s="1775"/>
      <c r="AT107" s="352">
        <f>AI107+AP107+AQ107+AR107+AS107</f>
        <v>0</v>
      </c>
      <c r="AU107" s="1776"/>
      <c r="AV107" s="1580"/>
      <c r="AW107" s="1580"/>
      <c r="AX107" s="1562"/>
      <c r="AY107" s="1579"/>
      <c r="AZ107" s="1579"/>
      <c r="BA107" s="1581"/>
      <c r="BB107" s="1775"/>
      <c r="BC107" s="352">
        <f>BA107+AT107+BB107</f>
        <v>0</v>
      </c>
    </row>
    <row r="108" spans="1:56" s="509" customFormat="1">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s="509" customFormat="1" hidden="1" outlineLevel="1">
      <c r="A109" s="272" t="s">
        <v>447</v>
      </c>
      <c r="B109" s="1564"/>
      <c r="C109" s="1565"/>
      <c r="D109" s="1566"/>
      <c r="E109" s="1567"/>
      <c r="F109" s="1568"/>
      <c r="G109" s="1568"/>
      <c r="H109" s="1568"/>
      <c r="I109" s="1568"/>
      <c r="J109" s="1568"/>
      <c r="K109" s="1568"/>
      <c r="L109" s="1568"/>
      <c r="M109" s="1569"/>
      <c r="N109" s="1570"/>
      <c r="O109" s="1570"/>
      <c r="P109" s="1570"/>
      <c r="Q109" s="1571"/>
      <c r="R109" s="1572"/>
      <c r="S109" s="1573"/>
      <c r="T109" s="1573"/>
      <c r="U109" s="1573"/>
      <c r="V109" s="1573"/>
      <c r="W109" s="1569"/>
      <c r="X109" s="1790"/>
      <c r="Y109" s="1790"/>
      <c r="Z109" s="1790"/>
      <c r="AA109" s="1790"/>
      <c r="AB109" s="1790"/>
      <c r="AC109" s="1790"/>
      <c r="AD109" s="1790"/>
      <c r="AE109" s="1790"/>
      <c r="AF109" s="1790"/>
      <c r="AG109" s="346">
        <f t="shared" ref="AG109:AG115" si="120">SUM(X109:AF109)</f>
        <v>0</v>
      </c>
      <c r="AH109" s="1563"/>
      <c r="AI109" s="351">
        <f t="shared" ref="AI109:AI115" si="121">Q109+W109+AG109+AH109</f>
        <v>0</v>
      </c>
      <c r="AJ109" s="1787"/>
      <c r="AK109" s="1787"/>
      <c r="AL109" s="1787"/>
      <c r="AM109" s="1787"/>
      <c r="AN109" s="1787"/>
      <c r="AO109" s="1787"/>
      <c r="AP109" s="346">
        <f t="shared" ref="AP109:AP115" si="122">SUM(AJ109:AO109)</f>
        <v>0</v>
      </c>
      <c r="AQ109" s="1789"/>
      <c r="AR109" s="1563"/>
      <c r="AS109" s="1570"/>
      <c r="AT109" s="352">
        <f t="shared" ref="AT109:AT115" si="123">AI109+AP109+AQ109+AR109+AS109</f>
        <v>0</v>
      </c>
      <c r="AU109" s="1785"/>
      <c r="AV109" s="1793"/>
      <c r="AW109" s="1793"/>
      <c r="AX109" s="346">
        <f t="shared" ref="AX109:AX115" si="124">SUM(AU109:AW109)</f>
        <v>0</v>
      </c>
      <c r="AY109" s="1570"/>
      <c r="AZ109" s="1570"/>
      <c r="BA109" s="352">
        <f t="shared" ref="BA109:BA115" si="125">AX109+AY109</f>
        <v>0</v>
      </c>
      <c r="BB109" s="1563"/>
      <c r="BC109" s="352">
        <f t="shared" ref="BC109:BC115" si="126">BA109+AT109+BB109</f>
        <v>0</v>
      </c>
      <c r="BD109" s="1832" t="str">
        <f t="shared" ref="BD109:BD115" si="127">IF(ABS(BC109)&lt;&gt;0,"ERROR","OK")</f>
        <v>OK</v>
      </c>
    </row>
    <row r="110" spans="1:56" s="509" customFormat="1" hidden="1" outlineLevel="1">
      <c r="A110" s="272" t="s">
        <v>448</v>
      </c>
      <c r="B110" s="1564"/>
      <c r="C110" s="1565"/>
      <c r="D110" s="1566"/>
      <c r="E110" s="1567"/>
      <c r="F110" s="1568"/>
      <c r="G110" s="1568"/>
      <c r="H110" s="1568"/>
      <c r="I110" s="1568"/>
      <c r="J110" s="1568"/>
      <c r="K110" s="1568"/>
      <c r="L110" s="1568"/>
      <c r="M110" s="1569"/>
      <c r="N110" s="1570"/>
      <c r="O110" s="1570"/>
      <c r="P110" s="1570"/>
      <c r="Q110" s="1571"/>
      <c r="R110" s="1572"/>
      <c r="S110" s="1573"/>
      <c r="T110" s="1573"/>
      <c r="U110" s="1573"/>
      <c r="V110" s="1573"/>
      <c r="W110" s="1569"/>
      <c r="X110" s="1790"/>
      <c r="Y110" s="1790"/>
      <c r="Z110" s="1790"/>
      <c r="AA110" s="1790"/>
      <c r="AB110" s="1790"/>
      <c r="AC110" s="1790"/>
      <c r="AD110" s="1790"/>
      <c r="AE110" s="1790"/>
      <c r="AF110" s="1790"/>
      <c r="AG110" s="346">
        <f t="shared" si="120"/>
        <v>0</v>
      </c>
      <c r="AH110" s="1563"/>
      <c r="AI110" s="351">
        <f t="shared" si="121"/>
        <v>0</v>
      </c>
      <c r="AJ110" s="1787"/>
      <c r="AK110" s="1787"/>
      <c r="AL110" s="1787"/>
      <c r="AM110" s="1787"/>
      <c r="AN110" s="1787"/>
      <c r="AO110" s="1787"/>
      <c r="AP110" s="346">
        <f t="shared" si="122"/>
        <v>0</v>
      </c>
      <c r="AQ110" s="1789"/>
      <c r="AR110" s="1563"/>
      <c r="AS110" s="1570"/>
      <c r="AT110" s="352">
        <f t="shared" si="123"/>
        <v>0</v>
      </c>
      <c r="AU110" s="1785"/>
      <c r="AV110" s="1793"/>
      <c r="AW110" s="1793"/>
      <c r="AX110" s="346">
        <f t="shared" si="124"/>
        <v>0</v>
      </c>
      <c r="AY110" s="1570"/>
      <c r="AZ110" s="1570"/>
      <c r="BA110" s="352">
        <f t="shared" si="125"/>
        <v>0</v>
      </c>
      <c r="BB110" s="1563"/>
      <c r="BC110" s="352">
        <f t="shared" si="126"/>
        <v>0</v>
      </c>
      <c r="BD110" s="1832" t="str">
        <f t="shared" si="127"/>
        <v>OK</v>
      </c>
    </row>
    <row r="111" spans="1:56" s="509" customFormat="1" hidden="1" outlineLevel="1">
      <c r="A111" s="272" t="s">
        <v>449</v>
      </c>
      <c r="B111" s="1564"/>
      <c r="C111" s="1565"/>
      <c r="D111" s="1566"/>
      <c r="E111" s="1567"/>
      <c r="F111" s="1568"/>
      <c r="G111" s="1568"/>
      <c r="H111" s="1568"/>
      <c r="I111" s="1568"/>
      <c r="J111" s="1568"/>
      <c r="K111" s="1568"/>
      <c r="L111" s="1568"/>
      <c r="M111" s="1569"/>
      <c r="N111" s="1570"/>
      <c r="O111" s="1570"/>
      <c r="P111" s="1570"/>
      <c r="Q111" s="1571"/>
      <c r="R111" s="1572"/>
      <c r="S111" s="1573"/>
      <c r="T111" s="1573"/>
      <c r="U111" s="1573"/>
      <c r="V111" s="1573"/>
      <c r="W111" s="1569"/>
      <c r="X111" s="1790"/>
      <c r="Y111" s="1790"/>
      <c r="Z111" s="1790"/>
      <c r="AA111" s="1790"/>
      <c r="AB111" s="1790"/>
      <c r="AC111" s="1790"/>
      <c r="AD111" s="1790"/>
      <c r="AE111" s="1790"/>
      <c r="AF111" s="1790"/>
      <c r="AG111" s="346">
        <f t="shared" si="120"/>
        <v>0</v>
      </c>
      <c r="AH111" s="1563"/>
      <c r="AI111" s="351">
        <f t="shared" si="121"/>
        <v>0</v>
      </c>
      <c r="AJ111" s="1787"/>
      <c r="AK111" s="1787"/>
      <c r="AL111" s="1787"/>
      <c r="AM111" s="1787"/>
      <c r="AN111" s="1787"/>
      <c r="AO111" s="1787"/>
      <c r="AP111" s="346">
        <f t="shared" si="122"/>
        <v>0</v>
      </c>
      <c r="AQ111" s="1789"/>
      <c r="AR111" s="1563"/>
      <c r="AS111" s="1570"/>
      <c r="AT111" s="352">
        <f t="shared" si="123"/>
        <v>0</v>
      </c>
      <c r="AU111" s="1785"/>
      <c r="AV111" s="1793"/>
      <c r="AW111" s="1793"/>
      <c r="AX111" s="346">
        <f t="shared" si="124"/>
        <v>0</v>
      </c>
      <c r="AY111" s="1570"/>
      <c r="AZ111" s="1570"/>
      <c r="BA111" s="352">
        <f t="shared" si="125"/>
        <v>0</v>
      </c>
      <c r="BB111" s="1563"/>
      <c r="BC111" s="352">
        <f t="shared" si="126"/>
        <v>0</v>
      </c>
      <c r="BD111" s="1832" t="str">
        <f t="shared" si="127"/>
        <v>OK</v>
      </c>
    </row>
    <row r="112" spans="1:56" s="509" customFormat="1" hidden="1" outlineLevel="1">
      <c r="A112" s="272" t="s">
        <v>450</v>
      </c>
      <c r="B112" s="1564"/>
      <c r="C112" s="1565"/>
      <c r="D112" s="1566"/>
      <c r="E112" s="1567"/>
      <c r="F112" s="1568"/>
      <c r="G112" s="1568"/>
      <c r="H112" s="1568"/>
      <c r="I112" s="1568"/>
      <c r="J112" s="1568"/>
      <c r="K112" s="1568"/>
      <c r="L112" s="1568"/>
      <c r="M112" s="1569"/>
      <c r="N112" s="1570"/>
      <c r="O112" s="1570"/>
      <c r="P112" s="1570"/>
      <c r="Q112" s="1571"/>
      <c r="R112" s="1572"/>
      <c r="S112" s="1573"/>
      <c r="T112" s="1573"/>
      <c r="U112" s="1573"/>
      <c r="V112" s="1573"/>
      <c r="W112" s="1569"/>
      <c r="X112" s="1790"/>
      <c r="Y112" s="1790"/>
      <c r="Z112" s="1790"/>
      <c r="AA112" s="1790"/>
      <c r="AB112" s="1790"/>
      <c r="AC112" s="1790"/>
      <c r="AD112" s="1790"/>
      <c r="AE112" s="1790"/>
      <c r="AF112" s="1790"/>
      <c r="AG112" s="346">
        <f t="shared" si="120"/>
        <v>0</v>
      </c>
      <c r="AH112" s="1563"/>
      <c r="AI112" s="351">
        <f t="shared" si="121"/>
        <v>0</v>
      </c>
      <c r="AJ112" s="1787"/>
      <c r="AK112" s="1787"/>
      <c r="AL112" s="1787"/>
      <c r="AM112" s="1787"/>
      <c r="AN112" s="1787"/>
      <c r="AO112" s="1787"/>
      <c r="AP112" s="346">
        <f t="shared" si="122"/>
        <v>0</v>
      </c>
      <c r="AQ112" s="1789"/>
      <c r="AR112" s="1563"/>
      <c r="AS112" s="1570"/>
      <c r="AT112" s="352">
        <f t="shared" si="123"/>
        <v>0</v>
      </c>
      <c r="AU112" s="1785"/>
      <c r="AV112" s="1793"/>
      <c r="AW112" s="1793"/>
      <c r="AX112" s="346">
        <f t="shared" si="124"/>
        <v>0</v>
      </c>
      <c r="AY112" s="1570"/>
      <c r="AZ112" s="1570"/>
      <c r="BA112" s="352">
        <f t="shared" si="125"/>
        <v>0</v>
      </c>
      <c r="BB112" s="1563"/>
      <c r="BC112" s="352">
        <f t="shared" si="126"/>
        <v>0</v>
      </c>
      <c r="BD112" s="1832" t="str">
        <f t="shared" si="127"/>
        <v>OK</v>
      </c>
    </row>
    <row r="113" spans="1:56" s="509" customFormat="1" hidden="1" outlineLevel="1">
      <c r="A113" s="272" t="s">
        <v>451</v>
      </c>
      <c r="B113" s="1564"/>
      <c r="C113" s="1565"/>
      <c r="D113" s="1566"/>
      <c r="E113" s="1567"/>
      <c r="F113" s="1568"/>
      <c r="G113" s="1568"/>
      <c r="H113" s="1568"/>
      <c r="I113" s="1568"/>
      <c r="J113" s="1568"/>
      <c r="K113" s="1568"/>
      <c r="L113" s="1568"/>
      <c r="M113" s="1569"/>
      <c r="N113" s="1570"/>
      <c r="O113" s="1570"/>
      <c r="P113" s="1570"/>
      <c r="Q113" s="1571"/>
      <c r="R113" s="1572"/>
      <c r="S113" s="1573"/>
      <c r="T113" s="1573"/>
      <c r="U113" s="1573"/>
      <c r="V113" s="1573"/>
      <c r="W113" s="1569"/>
      <c r="X113" s="1790"/>
      <c r="Y113" s="1790"/>
      <c r="Z113" s="1790"/>
      <c r="AA113" s="1790"/>
      <c r="AB113" s="1790"/>
      <c r="AC113" s="1790"/>
      <c r="AD113" s="1790"/>
      <c r="AE113" s="1790"/>
      <c r="AF113" s="1790"/>
      <c r="AG113" s="346">
        <f t="shared" si="120"/>
        <v>0</v>
      </c>
      <c r="AH113" s="1563"/>
      <c r="AI113" s="351">
        <f t="shared" si="121"/>
        <v>0</v>
      </c>
      <c r="AJ113" s="1787"/>
      <c r="AK113" s="1787"/>
      <c r="AL113" s="1787"/>
      <c r="AM113" s="1787"/>
      <c r="AN113" s="1787"/>
      <c r="AO113" s="1787"/>
      <c r="AP113" s="346">
        <f t="shared" si="122"/>
        <v>0</v>
      </c>
      <c r="AQ113" s="1789"/>
      <c r="AR113" s="1563"/>
      <c r="AS113" s="1570"/>
      <c r="AT113" s="352">
        <f t="shared" si="123"/>
        <v>0</v>
      </c>
      <c r="AU113" s="1785"/>
      <c r="AV113" s="1793"/>
      <c r="AW113" s="1793"/>
      <c r="AX113" s="346">
        <f t="shared" si="124"/>
        <v>0</v>
      </c>
      <c r="AY113" s="1570"/>
      <c r="AZ113" s="1570"/>
      <c r="BA113" s="352">
        <f t="shared" si="125"/>
        <v>0</v>
      </c>
      <c r="BB113" s="1563"/>
      <c r="BC113" s="352">
        <f t="shared" si="126"/>
        <v>0</v>
      </c>
      <c r="BD113" s="1832" t="str">
        <f t="shared" si="127"/>
        <v>OK</v>
      </c>
    </row>
    <row r="114" spans="1:56" s="509" customFormat="1" hidden="1" outlineLevel="1">
      <c r="A114" s="272" t="s">
        <v>452</v>
      </c>
      <c r="B114" s="1564"/>
      <c r="C114" s="1565"/>
      <c r="D114" s="1566"/>
      <c r="E114" s="1567"/>
      <c r="F114" s="1568"/>
      <c r="G114" s="1568"/>
      <c r="H114" s="1568"/>
      <c r="I114" s="1568"/>
      <c r="J114" s="1568"/>
      <c r="K114" s="1568"/>
      <c r="L114" s="1568"/>
      <c r="M114" s="1569"/>
      <c r="N114" s="1570"/>
      <c r="O114" s="1570"/>
      <c r="P114" s="1570"/>
      <c r="Q114" s="1571"/>
      <c r="R114" s="1572"/>
      <c r="S114" s="1573"/>
      <c r="T114" s="1573"/>
      <c r="U114" s="1573"/>
      <c r="V114" s="1573"/>
      <c r="W114" s="1569"/>
      <c r="X114" s="1790"/>
      <c r="Y114" s="1790"/>
      <c r="Z114" s="1790"/>
      <c r="AA114" s="1790"/>
      <c r="AB114" s="1790"/>
      <c r="AC114" s="1790"/>
      <c r="AD114" s="1790"/>
      <c r="AE114" s="1790"/>
      <c r="AF114" s="1790"/>
      <c r="AG114" s="346">
        <f t="shared" si="120"/>
        <v>0</v>
      </c>
      <c r="AH114" s="1563"/>
      <c r="AI114" s="351">
        <f t="shared" si="121"/>
        <v>0</v>
      </c>
      <c r="AJ114" s="1787"/>
      <c r="AK114" s="1787"/>
      <c r="AL114" s="1787"/>
      <c r="AM114" s="1787"/>
      <c r="AN114" s="1787"/>
      <c r="AO114" s="1787"/>
      <c r="AP114" s="346">
        <f t="shared" si="122"/>
        <v>0</v>
      </c>
      <c r="AQ114" s="1789"/>
      <c r="AR114" s="1563"/>
      <c r="AS114" s="1570"/>
      <c r="AT114" s="352">
        <f t="shared" si="123"/>
        <v>0</v>
      </c>
      <c r="AU114" s="1785"/>
      <c r="AV114" s="1793"/>
      <c r="AW114" s="1793"/>
      <c r="AX114" s="346">
        <f t="shared" si="124"/>
        <v>0</v>
      </c>
      <c r="AY114" s="1570"/>
      <c r="AZ114" s="1570"/>
      <c r="BA114" s="352">
        <f t="shared" si="125"/>
        <v>0</v>
      </c>
      <c r="BB114" s="1563"/>
      <c r="BC114" s="352">
        <f t="shared" si="126"/>
        <v>0</v>
      </c>
      <c r="BD114" s="1832" t="str">
        <f t="shared" si="127"/>
        <v>OK</v>
      </c>
    </row>
    <row r="115" spans="1:56" collapsed="1">
      <c r="A115" s="121" t="s">
        <v>1269</v>
      </c>
      <c r="B115" s="1564"/>
      <c r="C115" s="1565"/>
      <c r="D115" s="1566"/>
      <c r="E115" s="1567"/>
      <c r="F115" s="1568"/>
      <c r="G115" s="1568"/>
      <c r="H115" s="1568"/>
      <c r="I115" s="1568"/>
      <c r="J115" s="1568"/>
      <c r="K115" s="1568"/>
      <c r="L115" s="1568"/>
      <c r="M115" s="1569"/>
      <c r="N115" s="1570"/>
      <c r="O115" s="1570"/>
      <c r="P115" s="1570"/>
      <c r="Q115" s="1571"/>
      <c r="R115" s="1572"/>
      <c r="S115" s="1573"/>
      <c r="T115" s="1573"/>
      <c r="U115" s="1573"/>
      <c r="V115" s="1573"/>
      <c r="W115" s="1569"/>
      <c r="X115" s="366">
        <f t="shared" ref="X115:AF115" si="128">SUM(X109:X114)</f>
        <v>0</v>
      </c>
      <c r="Y115" s="366">
        <f t="shared" si="128"/>
        <v>0</v>
      </c>
      <c r="Z115" s="366">
        <f t="shared" si="128"/>
        <v>0</v>
      </c>
      <c r="AA115" s="366">
        <f t="shared" si="128"/>
        <v>0</v>
      </c>
      <c r="AB115" s="366">
        <f t="shared" si="128"/>
        <v>0</v>
      </c>
      <c r="AC115" s="366">
        <f t="shared" si="128"/>
        <v>0</v>
      </c>
      <c r="AD115" s="366">
        <f t="shared" si="128"/>
        <v>0</v>
      </c>
      <c r="AE115" s="366">
        <f t="shared" si="128"/>
        <v>0</v>
      </c>
      <c r="AF115" s="366">
        <f t="shared" si="128"/>
        <v>0</v>
      </c>
      <c r="AG115" s="346">
        <f t="shared" si="120"/>
        <v>0</v>
      </c>
      <c r="AH115" s="1563"/>
      <c r="AI115" s="351">
        <f t="shared" si="121"/>
        <v>0</v>
      </c>
      <c r="AJ115" s="363">
        <f t="shared" ref="AJ115:AO115" si="129">SUM(AJ109:AJ114)</f>
        <v>0</v>
      </c>
      <c r="AK115" s="363">
        <f t="shared" si="129"/>
        <v>0</v>
      </c>
      <c r="AL115" s="363">
        <f t="shared" si="129"/>
        <v>0</v>
      </c>
      <c r="AM115" s="363">
        <f t="shared" si="129"/>
        <v>0</v>
      </c>
      <c r="AN115" s="363">
        <f t="shared" si="129"/>
        <v>0</v>
      </c>
      <c r="AO115" s="363">
        <f t="shared" si="129"/>
        <v>0</v>
      </c>
      <c r="AP115" s="346">
        <f t="shared" si="122"/>
        <v>0</v>
      </c>
      <c r="AQ115" s="365">
        <f>SUM(AQ109:AQ114)</f>
        <v>0</v>
      </c>
      <c r="AR115" s="1563"/>
      <c r="AS115" s="1570"/>
      <c r="AT115" s="352">
        <f t="shared" si="123"/>
        <v>0</v>
      </c>
      <c r="AU115" s="368">
        <f>SUM(AU109:AU114)</f>
        <v>0</v>
      </c>
      <c r="AV115" s="368">
        <f>SUM(AV109:AV114)</f>
        <v>0</v>
      </c>
      <c r="AW115" s="368">
        <f>SUM(AW109:AW114)</f>
        <v>0</v>
      </c>
      <c r="AX115" s="346">
        <f t="shared" si="124"/>
        <v>0</v>
      </c>
      <c r="AY115" s="1570"/>
      <c r="AZ115" s="1570"/>
      <c r="BA115" s="352">
        <f t="shared" si="125"/>
        <v>0</v>
      </c>
      <c r="BB115" s="1563"/>
      <c r="BC115" s="352">
        <f t="shared" si="126"/>
        <v>0</v>
      </c>
      <c r="BD115" s="1832" t="str">
        <f t="shared" si="127"/>
        <v>OK</v>
      </c>
    </row>
    <row r="116" spans="1:56" s="509" customFormat="1">
      <c r="B116" s="506"/>
      <c r="C116" s="502"/>
      <c r="D116" s="503"/>
      <c r="E116" s="551"/>
      <c r="F116" s="552"/>
      <c r="G116" s="552"/>
      <c r="H116" s="552"/>
      <c r="I116" s="552"/>
      <c r="J116" s="552"/>
      <c r="K116" s="552"/>
      <c r="L116" s="552"/>
      <c r="M116" s="553"/>
      <c r="N116" s="504"/>
      <c r="O116" s="504"/>
      <c r="P116" s="504"/>
      <c r="Q116" s="542"/>
      <c r="R116" s="554"/>
      <c r="S116" s="555"/>
      <c r="T116" s="555"/>
      <c r="U116" s="555"/>
      <c r="V116" s="555"/>
      <c r="W116" s="553"/>
      <c r="X116" s="556"/>
      <c r="Y116" s="556"/>
      <c r="Z116" s="556"/>
      <c r="AA116" s="556"/>
      <c r="AB116" s="556"/>
      <c r="AC116" s="556"/>
      <c r="AD116" s="556"/>
      <c r="AE116" s="556"/>
      <c r="AF116" s="556"/>
      <c r="AG116" s="553"/>
      <c r="AH116" s="501"/>
      <c r="AI116" s="531"/>
      <c r="AJ116" s="551"/>
      <c r="AK116" s="552"/>
      <c r="AL116" s="552"/>
      <c r="AM116" s="552"/>
      <c r="AN116" s="552"/>
      <c r="AO116" s="552"/>
      <c r="AP116" s="553"/>
      <c r="AQ116" s="504"/>
      <c r="AR116" s="501"/>
      <c r="AS116" s="504"/>
      <c r="AT116" s="525"/>
      <c r="AU116" s="502"/>
      <c r="AV116" s="505"/>
      <c r="AW116" s="505"/>
      <c r="AX116" s="553"/>
      <c r="AY116" s="504"/>
      <c r="AZ116" s="504"/>
      <c r="BA116" s="525"/>
      <c r="BB116" s="501"/>
      <c r="BC116" s="525"/>
    </row>
    <row r="117" spans="1:56" s="509" customFormat="1" hidden="1" outlineLevel="1">
      <c r="A117" s="272" t="s">
        <v>447</v>
      </c>
      <c r="B117" s="1564"/>
      <c r="C117" s="1565"/>
      <c r="D117" s="1566"/>
      <c r="E117" s="1567"/>
      <c r="F117" s="1568"/>
      <c r="G117" s="1568"/>
      <c r="H117" s="1568"/>
      <c r="I117" s="1568"/>
      <c r="J117" s="1568"/>
      <c r="K117" s="1568"/>
      <c r="L117" s="1568"/>
      <c r="M117" s="1569"/>
      <c r="N117" s="1570"/>
      <c r="O117" s="1570"/>
      <c r="P117" s="1570"/>
      <c r="Q117" s="1571"/>
      <c r="R117" s="1572"/>
      <c r="S117" s="1573"/>
      <c r="T117" s="1573"/>
      <c r="U117" s="1573"/>
      <c r="V117" s="1573"/>
      <c r="W117" s="1569"/>
      <c r="X117" s="1790"/>
      <c r="Y117" s="1790"/>
      <c r="Z117" s="1790"/>
      <c r="AA117" s="1790"/>
      <c r="AB117" s="1790"/>
      <c r="AC117" s="1790"/>
      <c r="AD117" s="1790"/>
      <c r="AE117" s="1790"/>
      <c r="AF117" s="1790"/>
      <c r="AG117" s="346">
        <f t="shared" ref="AG117:AG123" si="130">SUM(X117:AF117)</f>
        <v>0</v>
      </c>
      <c r="AH117" s="1563"/>
      <c r="AI117" s="351">
        <f t="shared" ref="AI117:AI123" si="131">Q117+W117+AG117+AH117</f>
        <v>0</v>
      </c>
      <c r="AJ117" s="1787"/>
      <c r="AK117" s="1787"/>
      <c r="AL117" s="1787"/>
      <c r="AM117" s="1787"/>
      <c r="AN117" s="1787"/>
      <c r="AO117" s="1787"/>
      <c r="AP117" s="346">
        <f t="shared" ref="AP117:AP123" si="132">SUM(AJ117:AO117)</f>
        <v>0</v>
      </c>
      <c r="AQ117" s="1789"/>
      <c r="AR117" s="1563"/>
      <c r="AS117" s="1789"/>
      <c r="AT117" s="352">
        <f t="shared" ref="AT117:AT123" si="133">AI117+AP117+AQ117+AR117+AS117</f>
        <v>0</v>
      </c>
      <c r="AU117" s="1565"/>
      <c r="AV117" s="1577"/>
      <c r="AW117" s="1577"/>
      <c r="AX117" s="346">
        <f t="shared" ref="AX117:AX123" si="134">SUM(AU117:AW117)</f>
        <v>0</v>
      </c>
      <c r="AY117" s="1789"/>
      <c r="AZ117" s="1570">
        <v>0</v>
      </c>
      <c r="BA117" s="352">
        <f t="shared" ref="BA117:BA123" si="135">AX117+AY117+AZ117</f>
        <v>0</v>
      </c>
      <c r="BB117" s="1792"/>
      <c r="BC117" s="352">
        <f t="shared" ref="BC117:BC123" si="136">BA117+AT117+BB117</f>
        <v>0</v>
      </c>
      <c r="BD117" s="1832" t="str">
        <f t="shared" ref="BD117:BD123" si="137">IF(ABS(BC117)&lt;&gt;0,"ERROR","OK")</f>
        <v>OK</v>
      </c>
    </row>
    <row r="118" spans="1:56" s="509" customFormat="1" hidden="1" outlineLevel="1">
      <c r="A118" s="272" t="s">
        <v>448</v>
      </c>
      <c r="B118" s="1564"/>
      <c r="C118" s="1565"/>
      <c r="D118" s="1566"/>
      <c r="E118" s="1567"/>
      <c r="F118" s="1568"/>
      <c r="G118" s="1568"/>
      <c r="H118" s="1568"/>
      <c r="I118" s="1568"/>
      <c r="J118" s="1568"/>
      <c r="K118" s="1568"/>
      <c r="L118" s="1568"/>
      <c r="M118" s="1569"/>
      <c r="N118" s="1570"/>
      <c r="O118" s="1570"/>
      <c r="P118" s="1570"/>
      <c r="Q118" s="1571"/>
      <c r="R118" s="1572"/>
      <c r="S118" s="1573"/>
      <c r="T118" s="1573"/>
      <c r="U118" s="1573"/>
      <c r="V118" s="1573"/>
      <c r="W118" s="1569"/>
      <c r="X118" s="1790"/>
      <c r="Y118" s="1790"/>
      <c r="Z118" s="1790"/>
      <c r="AA118" s="1790"/>
      <c r="AB118" s="1790"/>
      <c r="AC118" s="1790"/>
      <c r="AD118" s="1790"/>
      <c r="AE118" s="1790"/>
      <c r="AF118" s="1790"/>
      <c r="AG118" s="346">
        <f t="shared" si="130"/>
        <v>0</v>
      </c>
      <c r="AH118" s="1563"/>
      <c r="AI118" s="351">
        <f t="shared" si="131"/>
        <v>0</v>
      </c>
      <c r="AJ118" s="1787"/>
      <c r="AK118" s="1787"/>
      <c r="AL118" s="1787"/>
      <c r="AM118" s="1787"/>
      <c r="AN118" s="1787"/>
      <c r="AO118" s="1787"/>
      <c r="AP118" s="346">
        <f t="shared" si="132"/>
        <v>0</v>
      </c>
      <c r="AQ118" s="1789"/>
      <c r="AR118" s="1563"/>
      <c r="AS118" s="1789"/>
      <c r="AT118" s="352">
        <f t="shared" si="133"/>
        <v>0</v>
      </c>
      <c r="AU118" s="1565"/>
      <c r="AV118" s="1577"/>
      <c r="AW118" s="1577"/>
      <c r="AX118" s="346">
        <f t="shared" si="134"/>
        <v>0</v>
      </c>
      <c r="AY118" s="1789"/>
      <c r="AZ118" s="1570">
        <v>0</v>
      </c>
      <c r="BA118" s="352">
        <f t="shared" si="135"/>
        <v>0</v>
      </c>
      <c r="BB118" s="1792"/>
      <c r="BC118" s="352">
        <f t="shared" si="136"/>
        <v>0</v>
      </c>
      <c r="BD118" s="1832" t="str">
        <f t="shared" si="137"/>
        <v>OK</v>
      </c>
    </row>
    <row r="119" spans="1:56" s="509" customFormat="1" hidden="1" outlineLevel="1">
      <c r="A119" s="272" t="s">
        <v>449</v>
      </c>
      <c r="B119" s="1564"/>
      <c r="C119" s="1565"/>
      <c r="D119" s="1566"/>
      <c r="E119" s="1567"/>
      <c r="F119" s="1568"/>
      <c r="G119" s="1568"/>
      <c r="H119" s="1568"/>
      <c r="I119" s="1568"/>
      <c r="J119" s="1568"/>
      <c r="K119" s="1568"/>
      <c r="L119" s="1568"/>
      <c r="M119" s="1569"/>
      <c r="N119" s="1570"/>
      <c r="O119" s="1570"/>
      <c r="P119" s="1570"/>
      <c r="Q119" s="1571"/>
      <c r="R119" s="1572"/>
      <c r="S119" s="1573"/>
      <c r="T119" s="1573"/>
      <c r="U119" s="1573"/>
      <c r="V119" s="1573"/>
      <c r="W119" s="1569"/>
      <c r="X119" s="1790"/>
      <c r="Y119" s="1790"/>
      <c r="Z119" s="1790"/>
      <c r="AA119" s="1790"/>
      <c r="AB119" s="1790"/>
      <c r="AC119" s="1790"/>
      <c r="AD119" s="1790"/>
      <c r="AE119" s="1790"/>
      <c r="AF119" s="1790"/>
      <c r="AG119" s="346">
        <f t="shared" si="130"/>
        <v>0</v>
      </c>
      <c r="AH119" s="1563"/>
      <c r="AI119" s="351">
        <f t="shared" si="131"/>
        <v>0</v>
      </c>
      <c r="AJ119" s="1787"/>
      <c r="AK119" s="1787"/>
      <c r="AL119" s="1787"/>
      <c r="AM119" s="1787"/>
      <c r="AN119" s="1787"/>
      <c r="AO119" s="1787"/>
      <c r="AP119" s="346">
        <f t="shared" si="132"/>
        <v>0</v>
      </c>
      <c r="AQ119" s="1789"/>
      <c r="AR119" s="1563"/>
      <c r="AS119" s="1789"/>
      <c r="AT119" s="352">
        <f t="shared" si="133"/>
        <v>0</v>
      </c>
      <c r="AU119" s="1565"/>
      <c r="AV119" s="1577"/>
      <c r="AW119" s="1577"/>
      <c r="AX119" s="346">
        <f t="shared" si="134"/>
        <v>0</v>
      </c>
      <c r="AY119" s="1789"/>
      <c r="AZ119" s="1570">
        <v>0</v>
      </c>
      <c r="BA119" s="352">
        <f t="shared" si="135"/>
        <v>0</v>
      </c>
      <c r="BB119" s="1792"/>
      <c r="BC119" s="352">
        <f t="shared" si="136"/>
        <v>0</v>
      </c>
      <c r="BD119" s="1832" t="str">
        <f t="shared" si="137"/>
        <v>OK</v>
      </c>
    </row>
    <row r="120" spans="1:56" s="509" customFormat="1" hidden="1" outlineLevel="1">
      <c r="A120" s="272" t="s">
        <v>450</v>
      </c>
      <c r="B120" s="1564"/>
      <c r="C120" s="1565"/>
      <c r="D120" s="1566"/>
      <c r="E120" s="1567"/>
      <c r="F120" s="1568"/>
      <c r="G120" s="1568"/>
      <c r="H120" s="1568"/>
      <c r="I120" s="1568"/>
      <c r="J120" s="1568"/>
      <c r="K120" s="1568"/>
      <c r="L120" s="1568"/>
      <c r="M120" s="1569"/>
      <c r="N120" s="1570"/>
      <c r="O120" s="1570"/>
      <c r="P120" s="1570"/>
      <c r="Q120" s="1571"/>
      <c r="R120" s="1572"/>
      <c r="S120" s="1573"/>
      <c r="T120" s="1573"/>
      <c r="U120" s="1573"/>
      <c r="V120" s="1573"/>
      <c r="W120" s="1569"/>
      <c r="X120" s="1790"/>
      <c r="Y120" s="1790"/>
      <c r="Z120" s="1790"/>
      <c r="AA120" s="1790"/>
      <c r="AB120" s="1790"/>
      <c r="AC120" s="1790"/>
      <c r="AD120" s="1790"/>
      <c r="AE120" s="1790"/>
      <c r="AF120" s="1790"/>
      <c r="AG120" s="346">
        <f t="shared" si="130"/>
        <v>0</v>
      </c>
      <c r="AH120" s="1563"/>
      <c r="AI120" s="351">
        <f t="shared" si="131"/>
        <v>0</v>
      </c>
      <c r="AJ120" s="1787"/>
      <c r="AK120" s="1787"/>
      <c r="AL120" s="1787"/>
      <c r="AM120" s="1787"/>
      <c r="AN120" s="1787"/>
      <c r="AO120" s="1787"/>
      <c r="AP120" s="346">
        <f t="shared" si="132"/>
        <v>0</v>
      </c>
      <c r="AQ120" s="1789"/>
      <c r="AR120" s="1563"/>
      <c r="AS120" s="1789"/>
      <c r="AT120" s="352">
        <f t="shared" si="133"/>
        <v>0</v>
      </c>
      <c r="AU120" s="1565"/>
      <c r="AV120" s="1577"/>
      <c r="AW120" s="1577"/>
      <c r="AX120" s="346">
        <f t="shared" si="134"/>
        <v>0</v>
      </c>
      <c r="AY120" s="1789"/>
      <c r="AZ120" s="1570">
        <v>0</v>
      </c>
      <c r="BA120" s="352">
        <f t="shared" si="135"/>
        <v>0</v>
      </c>
      <c r="BB120" s="1792"/>
      <c r="BC120" s="352">
        <f t="shared" si="136"/>
        <v>0</v>
      </c>
      <c r="BD120" s="1832" t="str">
        <f t="shared" si="137"/>
        <v>OK</v>
      </c>
    </row>
    <row r="121" spans="1:56" s="509" customFormat="1" hidden="1" outlineLevel="1">
      <c r="A121" s="272" t="s">
        <v>451</v>
      </c>
      <c r="B121" s="1564"/>
      <c r="C121" s="1565"/>
      <c r="D121" s="1566"/>
      <c r="E121" s="1567"/>
      <c r="F121" s="1568"/>
      <c r="G121" s="1568"/>
      <c r="H121" s="1568"/>
      <c r="I121" s="1568"/>
      <c r="J121" s="1568"/>
      <c r="K121" s="1568"/>
      <c r="L121" s="1568"/>
      <c r="M121" s="1569"/>
      <c r="N121" s="1570"/>
      <c r="O121" s="1570"/>
      <c r="P121" s="1570"/>
      <c r="Q121" s="1571"/>
      <c r="R121" s="1572"/>
      <c r="S121" s="1573"/>
      <c r="T121" s="1573"/>
      <c r="U121" s="1573"/>
      <c r="V121" s="1573"/>
      <c r="W121" s="1569"/>
      <c r="X121" s="1790"/>
      <c r="Y121" s="1790"/>
      <c r="Z121" s="1790"/>
      <c r="AA121" s="1790"/>
      <c r="AB121" s="1790"/>
      <c r="AC121" s="1790"/>
      <c r="AD121" s="1790"/>
      <c r="AE121" s="1790"/>
      <c r="AF121" s="1790"/>
      <c r="AG121" s="346">
        <f t="shared" si="130"/>
        <v>0</v>
      </c>
      <c r="AH121" s="1563"/>
      <c r="AI121" s="351">
        <f t="shared" si="131"/>
        <v>0</v>
      </c>
      <c r="AJ121" s="1787"/>
      <c r="AK121" s="1787"/>
      <c r="AL121" s="1787"/>
      <c r="AM121" s="1787"/>
      <c r="AN121" s="1787"/>
      <c r="AO121" s="1787"/>
      <c r="AP121" s="346">
        <f t="shared" si="132"/>
        <v>0</v>
      </c>
      <c r="AQ121" s="1789"/>
      <c r="AR121" s="1563"/>
      <c r="AS121" s="1789"/>
      <c r="AT121" s="352">
        <f t="shared" si="133"/>
        <v>0</v>
      </c>
      <c r="AU121" s="1565"/>
      <c r="AV121" s="1577"/>
      <c r="AW121" s="1577"/>
      <c r="AX121" s="346">
        <f t="shared" si="134"/>
        <v>0</v>
      </c>
      <c r="AY121" s="1789"/>
      <c r="AZ121" s="1570">
        <v>0</v>
      </c>
      <c r="BA121" s="352">
        <f t="shared" si="135"/>
        <v>0</v>
      </c>
      <c r="BB121" s="1792"/>
      <c r="BC121" s="352">
        <f t="shared" si="136"/>
        <v>0</v>
      </c>
      <c r="BD121" s="1832" t="str">
        <f t="shared" si="137"/>
        <v>OK</v>
      </c>
    </row>
    <row r="122" spans="1:56" s="509" customFormat="1" hidden="1" outlineLevel="1">
      <c r="A122" s="272" t="s">
        <v>452</v>
      </c>
      <c r="B122" s="1564"/>
      <c r="C122" s="1565"/>
      <c r="D122" s="1566"/>
      <c r="E122" s="1567"/>
      <c r="F122" s="1568"/>
      <c r="G122" s="1568"/>
      <c r="H122" s="1568"/>
      <c r="I122" s="1568"/>
      <c r="J122" s="1568"/>
      <c r="K122" s="1568"/>
      <c r="L122" s="1568"/>
      <c r="M122" s="1569"/>
      <c r="N122" s="1570"/>
      <c r="O122" s="1570"/>
      <c r="P122" s="1570"/>
      <c r="Q122" s="1571"/>
      <c r="R122" s="1572"/>
      <c r="S122" s="1573"/>
      <c r="T122" s="1573"/>
      <c r="U122" s="1573"/>
      <c r="V122" s="1573"/>
      <c r="W122" s="1569"/>
      <c r="X122" s="1790"/>
      <c r="Y122" s="1790"/>
      <c r="Z122" s="1790"/>
      <c r="AA122" s="1790"/>
      <c r="AB122" s="1790"/>
      <c r="AC122" s="1790"/>
      <c r="AD122" s="1790"/>
      <c r="AE122" s="1790"/>
      <c r="AF122" s="1790"/>
      <c r="AG122" s="346">
        <f t="shared" si="130"/>
        <v>0</v>
      </c>
      <c r="AH122" s="1563"/>
      <c r="AI122" s="351">
        <f t="shared" si="131"/>
        <v>0</v>
      </c>
      <c r="AJ122" s="1787"/>
      <c r="AK122" s="1787"/>
      <c r="AL122" s="1787"/>
      <c r="AM122" s="1787"/>
      <c r="AN122" s="1787"/>
      <c r="AO122" s="1787"/>
      <c r="AP122" s="346">
        <f t="shared" si="132"/>
        <v>0</v>
      </c>
      <c r="AQ122" s="1789"/>
      <c r="AR122" s="1563"/>
      <c r="AS122" s="1789"/>
      <c r="AT122" s="352">
        <f t="shared" si="133"/>
        <v>0</v>
      </c>
      <c r="AU122" s="1565"/>
      <c r="AV122" s="1577"/>
      <c r="AW122" s="1577"/>
      <c r="AX122" s="346">
        <f t="shared" si="134"/>
        <v>0</v>
      </c>
      <c r="AY122" s="1789"/>
      <c r="AZ122" s="1570">
        <v>0</v>
      </c>
      <c r="BA122" s="352">
        <f t="shared" si="135"/>
        <v>0</v>
      </c>
      <c r="BB122" s="1792"/>
      <c r="BC122" s="352">
        <f t="shared" si="136"/>
        <v>0</v>
      </c>
      <c r="BD122" s="1832" t="str">
        <f t="shared" si="137"/>
        <v>OK</v>
      </c>
    </row>
    <row r="123" spans="1:56" collapsed="1">
      <c r="A123" s="121" t="s">
        <v>1270</v>
      </c>
      <c r="B123" s="1564"/>
      <c r="C123" s="1565"/>
      <c r="D123" s="1566"/>
      <c r="E123" s="1567"/>
      <c r="F123" s="1568"/>
      <c r="G123" s="1568"/>
      <c r="H123" s="1568"/>
      <c r="I123" s="1568"/>
      <c r="J123" s="1568"/>
      <c r="K123" s="1568"/>
      <c r="L123" s="1568"/>
      <c r="M123" s="1569"/>
      <c r="N123" s="1570"/>
      <c r="O123" s="1570"/>
      <c r="P123" s="1570"/>
      <c r="Q123" s="1571"/>
      <c r="R123" s="1572"/>
      <c r="S123" s="1573"/>
      <c r="T123" s="1573"/>
      <c r="U123" s="1573"/>
      <c r="V123" s="1573"/>
      <c r="W123" s="1569"/>
      <c r="X123" s="366">
        <f t="shared" ref="X123:AF123" si="138">SUM(X117:X122)</f>
        <v>0</v>
      </c>
      <c r="Y123" s="366">
        <f t="shared" si="138"/>
        <v>0</v>
      </c>
      <c r="Z123" s="366">
        <f t="shared" si="138"/>
        <v>0</v>
      </c>
      <c r="AA123" s="366">
        <f t="shared" si="138"/>
        <v>0</v>
      </c>
      <c r="AB123" s="366">
        <f t="shared" si="138"/>
        <v>0</v>
      </c>
      <c r="AC123" s="366">
        <f t="shared" si="138"/>
        <v>0</v>
      </c>
      <c r="AD123" s="366">
        <f t="shared" si="138"/>
        <v>0</v>
      </c>
      <c r="AE123" s="366">
        <f t="shared" si="138"/>
        <v>0</v>
      </c>
      <c r="AF123" s="366">
        <f t="shared" si="138"/>
        <v>0</v>
      </c>
      <c r="AG123" s="346">
        <f t="shared" si="130"/>
        <v>0</v>
      </c>
      <c r="AH123" s="1563"/>
      <c r="AI123" s="351">
        <f t="shared" si="131"/>
        <v>0</v>
      </c>
      <c r="AJ123" s="363">
        <f t="shared" ref="AJ123:AO123" si="139">SUM(AJ117:AJ122)</f>
        <v>0</v>
      </c>
      <c r="AK123" s="363">
        <f t="shared" si="139"/>
        <v>0</v>
      </c>
      <c r="AL123" s="363">
        <f t="shared" si="139"/>
        <v>0</v>
      </c>
      <c r="AM123" s="363">
        <f t="shared" si="139"/>
        <v>0</v>
      </c>
      <c r="AN123" s="363">
        <f t="shared" si="139"/>
        <v>0</v>
      </c>
      <c r="AO123" s="363">
        <f t="shared" si="139"/>
        <v>0</v>
      </c>
      <c r="AP123" s="346">
        <f t="shared" si="132"/>
        <v>0</v>
      </c>
      <c r="AQ123" s="365">
        <f>SUM(AQ117:AQ122)</f>
        <v>0</v>
      </c>
      <c r="AR123" s="1563"/>
      <c r="AS123" s="365">
        <f>SUM(AS117:AS122)</f>
        <v>0</v>
      </c>
      <c r="AT123" s="352">
        <f t="shared" si="133"/>
        <v>0</v>
      </c>
      <c r="AU123" s="1565"/>
      <c r="AV123" s="1577"/>
      <c r="AW123" s="1577"/>
      <c r="AX123" s="346">
        <f t="shared" si="134"/>
        <v>0</v>
      </c>
      <c r="AY123" s="365">
        <f>SUM(AY117:AY122)</f>
        <v>0</v>
      </c>
      <c r="AZ123" s="1570"/>
      <c r="BA123" s="352">
        <f t="shared" si="135"/>
        <v>0</v>
      </c>
      <c r="BB123" s="365">
        <f>SUM(BB117:BB122)</f>
        <v>0</v>
      </c>
      <c r="BC123" s="352">
        <f t="shared" si="136"/>
        <v>0</v>
      </c>
      <c r="BD123" s="1832" t="str">
        <f t="shared" si="137"/>
        <v>OK</v>
      </c>
    </row>
    <row r="124" spans="1:56">
      <c r="B124" s="1452"/>
      <c r="C124" s="530"/>
      <c r="D124" s="533"/>
      <c r="E124" s="529"/>
      <c r="F124" s="530"/>
      <c r="G124" s="530"/>
      <c r="H124" s="530"/>
      <c r="I124" s="530"/>
      <c r="J124" s="530"/>
      <c r="K124" s="530"/>
      <c r="L124" s="530"/>
      <c r="M124" s="528"/>
      <c r="N124" s="531"/>
      <c r="O124" s="531"/>
      <c r="P124" s="532"/>
      <c r="Q124" s="557"/>
      <c r="R124" s="529"/>
      <c r="S124" s="530"/>
      <c r="T124" s="530"/>
      <c r="U124" s="530"/>
      <c r="V124" s="530"/>
      <c r="W124" s="528"/>
      <c r="X124" s="529"/>
      <c r="Y124" s="530"/>
      <c r="Z124" s="530"/>
      <c r="AA124" s="530"/>
      <c r="AB124" s="530"/>
      <c r="AC124" s="530"/>
      <c r="AD124" s="530"/>
      <c r="AE124" s="530"/>
      <c r="AF124" s="530"/>
      <c r="AG124" s="528"/>
      <c r="AH124" s="529"/>
      <c r="AI124" s="532"/>
      <c r="AJ124" s="529"/>
      <c r="AK124" s="530"/>
      <c r="AL124" s="530"/>
      <c r="AM124" s="530"/>
      <c r="AN124" s="530"/>
      <c r="AO124" s="530"/>
      <c r="AP124" s="528"/>
      <c r="AQ124" s="532"/>
      <c r="AR124" s="529"/>
      <c r="AS124" s="532"/>
      <c r="AT124" s="507"/>
      <c r="AU124" s="530"/>
      <c r="AV124" s="534"/>
      <c r="AW124" s="534"/>
      <c r="AX124" s="528"/>
      <c r="AY124" s="532"/>
      <c r="AZ124" s="532"/>
      <c r="BA124" s="507"/>
      <c r="BB124" s="529"/>
      <c r="BC124" s="507"/>
    </row>
    <row r="125" spans="1:56">
      <c r="A125" s="535" t="s">
        <v>453</v>
      </c>
      <c r="B125" s="1450">
        <f t="shared" ref="B125:BB125" si="140">B103+B106+B107+B115+B123</f>
        <v>0</v>
      </c>
      <c r="C125" s="368">
        <f t="shared" si="140"/>
        <v>0</v>
      </c>
      <c r="D125" s="520">
        <f t="shared" si="140"/>
        <v>0</v>
      </c>
      <c r="E125" s="370">
        <f>E103+E106+E107+E115+E123</f>
        <v>0</v>
      </c>
      <c r="F125" s="368">
        <f t="shared" si="140"/>
        <v>0</v>
      </c>
      <c r="G125" s="368">
        <f t="shared" si="140"/>
        <v>0</v>
      </c>
      <c r="H125" s="368">
        <f t="shared" si="140"/>
        <v>0</v>
      </c>
      <c r="I125" s="368">
        <f t="shared" si="140"/>
        <v>0</v>
      </c>
      <c r="J125" s="368">
        <f t="shared" si="140"/>
        <v>0</v>
      </c>
      <c r="K125" s="368">
        <f t="shared" si="140"/>
        <v>0</v>
      </c>
      <c r="L125" s="368">
        <f t="shared" si="140"/>
        <v>0</v>
      </c>
      <c r="M125" s="362">
        <f t="shared" si="140"/>
        <v>0</v>
      </c>
      <c r="N125" s="365">
        <f t="shared" si="140"/>
        <v>0</v>
      </c>
      <c r="O125" s="365">
        <f t="shared" si="140"/>
        <v>0</v>
      </c>
      <c r="P125" s="365">
        <f t="shared" si="140"/>
        <v>0</v>
      </c>
      <c r="Q125" s="348">
        <f t="shared" si="140"/>
        <v>0</v>
      </c>
      <c r="R125" s="370">
        <f t="shared" si="140"/>
        <v>0</v>
      </c>
      <c r="S125" s="368">
        <f t="shared" si="140"/>
        <v>0</v>
      </c>
      <c r="T125" s="368">
        <f t="shared" si="140"/>
        <v>0</v>
      </c>
      <c r="U125" s="368">
        <f t="shared" si="140"/>
        <v>0</v>
      </c>
      <c r="V125" s="368">
        <f t="shared" si="140"/>
        <v>0</v>
      </c>
      <c r="W125" s="362">
        <f t="shared" si="140"/>
        <v>0</v>
      </c>
      <c r="X125" s="370">
        <f t="shared" si="140"/>
        <v>0</v>
      </c>
      <c r="Y125" s="368">
        <f>Y103+Y106+Y107+Y115+Y123</f>
        <v>0</v>
      </c>
      <c r="Z125" s="368">
        <f t="shared" si="140"/>
        <v>0</v>
      </c>
      <c r="AA125" s="368">
        <f t="shared" si="140"/>
        <v>0</v>
      </c>
      <c r="AB125" s="368">
        <f t="shared" si="140"/>
        <v>0</v>
      </c>
      <c r="AC125" s="368">
        <f t="shared" si="140"/>
        <v>0</v>
      </c>
      <c r="AD125" s="368">
        <f t="shared" si="140"/>
        <v>0</v>
      </c>
      <c r="AE125" s="368">
        <f t="shared" si="140"/>
        <v>0</v>
      </c>
      <c r="AF125" s="368">
        <f t="shared" si="140"/>
        <v>0</v>
      </c>
      <c r="AG125" s="362">
        <f t="shared" si="140"/>
        <v>0</v>
      </c>
      <c r="AH125" s="370">
        <f t="shared" si="140"/>
        <v>0</v>
      </c>
      <c r="AI125" s="351">
        <f t="shared" si="140"/>
        <v>0</v>
      </c>
      <c r="AJ125" s="370">
        <f t="shared" si="140"/>
        <v>0</v>
      </c>
      <c r="AK125" s="368">
        <f t="shared" si="140"/>
        <v>0</v>
      </c>
      <c r="AL125" s="368">
        <f t="shared" si="140"/>
        <v>0</v>
      </c>
      <c r="AM125" s="368">
        <f t="shared" si="140"/>
        <v>0</v>
      </c>
      <c r="AN125" s="368">
        <f t="shared" si="140"/>
        <v>0</v>
      </c>
      <c r="AO125" s="368">
        <f t="shared" si="140"/>
        <v>0</v>
      </c>
      <c r="AP125" s="362">
        <f t="shared" si="140"/>
        <v>0</v>
      </c>
      <c r="AQ125" s="365">
        <f t="shared" si="140"/>
        <v>0</v>
      </c>
      <c r="AR125" s="370">
        <f t="shared" si="140"/>
        <v>0</v>
      </c>
      <c r="AS125" s="365">
        <f t="shared" si="140"/>
        <v>0</v>
      </c>
      <c r="AT125" s="352">
        <f t="shared" si="140"/>
        <v>0</v>
      </c>
      <c r="AU125" s="368">
        <f t="shared" si="140"/>
        <v>0</v>
      </c>
      <c r="AV125" s="369">
        <f t="shared" si="140"/>
        <v>0</v>
      </c>
      <c r="AW125" s="369">
        <f t="shared" si="140"/>
        <v>0</v>
      </c>
      <c r="AX125" s="362">
        <f t="shared" si="140"/>
        <v>0</v>
      </c>
      <c r="AY125" s="365">
        <f t="shared" si="140"/>
        <v>0</v>
      </c>
      <c r="AZ125" s="365">
        <f t="shared" si="140"/>
        <v>0</v>
      </c>
      <c r="BA125" s="352">
        <f t="shared" si="140"/>
        <v>0</v>
      </c>
      <c r="BB125" s="370">
        <f t="shared" si="140"/>
        <v>0</v>
      </c>
      <c r="BC125" s="352">
        <f>BC103+BC106+BC107+BC115+BC123</f>
        <v>0</v>
      </c>
    </row>
    <row r="126" spans="1:56">
      <c r="B126" s="1452"/>
      <c r="C126" s="530"/>
      <c r="D126" s="533"/>
      <c r="E126" s="529"/>
      <c r="F126" s="530"/>
      <c r="G126" s="530"/>
      <c r="H126" s="530"/>
      <c r="I126" s="530"/>
      <c r="J126" s="530"/>
      <c r="K126" s="530"/>
      <c r="L126" s="530"/>
      <c r="M126" s="528"/>
      <c r="N126" s="531"/>
      <c r="O126" s="531"/>
      <c r="P126" s="532"/>
      <c r="Q126" s="558"/>
      <c r="R126" s="529"/>
      <c r="S126" s="530"/>
      <c r="T126" s="530"/>
      <c r="U126" s="530"/>
      <c r="V126" s="530"/>
      <c r="W126" s="528"/>
      <c r="X126" s="529"/>
      <c r="Y126" s="530"/>
      <c r="Z126" s="530"/>
      <c r="AA126" s="530"/>
      <c r="AB126" s="530"/>
      <c r="AC126" s="530"/>
      <c r="AD126" s="530"/>
      <c r="AE126" s="530"/>
      <c r="AF126" s="530"/>
      <c r="AG126" s="528"/>
      <c r="AH126" s="529"/>
      <c r="AI126" s="532"/>
      <c r="AJ126" s="529"/>
      <c r="AK126" s="530"/>
      <c r="AL126" s="530"/>
      <c r="AM126" s="530"/>
      <c r="AN126" s="530"/>
      <c r="AO126" s="530"/>
      <c r="AP126" s="528"/>
      <c r="AQ126" s="532"/>
      <c r="AR126" s="529"/>
      <c r="AS126" s="532"/>
      <c r="AT126" s="507"/>
      <c r="AU126" s="530"/>
      <c r="AV126" s="534"/>
      <c r="AW126" s="534"/>
      <c r="AX126" s="528"/>
      <c r="AY126" s="532"/>
      <c r="AZ126" s="532"/>
      <c r="BA126" s="507"/>
      <c r="BB126" s="529"/>
      <c r="BC126" s="507"/>
    </row>
    <row r="127" spans="1:56" ht="15.75">
      <c r="A127" s="559" t="s">
        <v>454</v>
      </c>
      <c r="B127" s="1455"/>
      <c r="C127" s="562"/>
      <c r="D127" s="564"/>
      <c r="E127" s="561"/>
      <c r="F127" s="562"/>
      <c r="G127" s="562"/>
      <c r="H127" s="562"/>
      <c r="I127" s="562"/>
      <c r="J127" s="562"/>
      <c r="K127" s="562"/>
      <c r="L127" s="562"/>
      <c r="M127" s="560"/>
      <c r="N127" s="563"/>
      <c r="O127" s="563"/>
      <c r="P127" s="563"/>
      <c r="Q127" s="564"/>
      <c r="R127" s="561"/>
      <c r="S127" s="562"/>
      <c r="T127" s="562"/>
      <c r="U127" s="562"/>
      <c r="V127" s="562"/>
      <c r="W127" s="560"/>
      <c r="X127" s="561"/>
      <c r="Y127" s="562"/>
      <c r="Z127" s="562"/>
      <c r="AA127" s="562"/>
      <c r="AB127" s="562"/>
      <c r="AC127" s="562"/>
      <c r="AD127" s="562"/>
      <c r="AE127" s="562"/>
      <c r="AF127" s="562"/>
      <c r="AG127" s="560"/>
      <c r="AH127" s="561"/>
      <c r="AI127" s="565"/>
      <c r="AJ127" s="561"/>
      <c r="AK127" s="562"/>
      <c r="AL127" s="562"/>
      <c r="AM127" s="562"/>
      <c r="AN127" s="562"/>
      <c r="AO127" s="562"/>
      <c r="AP127" s="560"/>
      <c r="AQ127" s="563"/>
      <c r="AR127" s="561"/>
      <c r="AS127" s="563"/>
      <c r="AT127" s="565">
        <f>AI127+AP127+AQ127+AR127+AS127+BB127</f>
        <v>0</v>
      </c>
      <c r="AU127" s="562"/>
      <c r="AV127" s="566"/>
      <c r="AW127" s="566"/>
      <c r="AX127" s="560"/>
      <c r="AY127" s="563"/>
      <c r="AZ127" s="563"/>
      <c r="BA127" s="565"/>
      <c r="BB127" s="561"/>
      <c r="BC127" s="565"/>
    </row>
    <row r="128" spans="1:56" s="509" customFormat="1">
      <c r="A128" s="2059"/>
      <c r="B128" s="506"/>
      <c r="C128" s="502"/>
      <c r="D128" s="503"/>
      <c r="E128" s="551"/>
      <c r="F128" s="552"/>
      <c r="G128" s="552"/>
      <c r="H128" s="552"/>
      <c r="I128" s="552"/>
      <c r="J128" s="552"/>
      <c r="K128" s="552"/>
      <c r="L128" s="552"/>
      <c r="M128" s="553"/>
      <c r="N128" s="504"/>
      <c r="O128" s="504"/>
      <c r="P128" s="504"/>
      <c r="Q128" s="542"/>
      <c r="R128" s="554"/>
      <c r="S128" s="555"/>
      <c r="T128" s="555"/>
      <c r="U128" s="555"/>
      <c r="V128" s="555"/>
      <c r="W128" s="553"/>
      <c r="X128" s="556"/>
      <c r="Y128" s="556"/>
      <c r="Z128" s="556"/>
      <c r="AA128" s="556"/>
      <c r="AB128" s="556"/>
      <c r="AC128" s="556"/>
      <c r="AD128" s="556"/>
      <c r="AE128" s="556"/>
      <c r="AF128" s="556"/>
      <c r="AG128" s="553"/>
      <c r="AH128" s="501"/>
      <c r="AI128" s="531"/>
      <c r="AJ128" s="551"/>
      <c r="AK128" s="552"/>
      <c r="AL128" s="552"/>
      <c r="AM128" s="552"/>
      <c r="AN128" s="552"/>
      <c r="AO128" s="552"/>
      <c r="AP128" s="553"/>
      <c r="AQ128" s="504"/>
      <c r="AR128" s="501"/>
      <c r="AS128" s="504"/>
      <c r="AT128" s="525"/>
      <c r="AU128" s="502"/>
      <c r="AV128" s="505"/>
      <c r="AW128" s="505"/>
      <c r="AX128" s="553"/>
      <c r="AY128" s="504"/>
      <c r="AZ128" s="504"/>
      <c r="BA128" s="525"/>
      <c r="BB128" s="501"/>
      <c r="BC128" s="525"/>
    </row>
    <row r="129" spans="1:56" s="509" customFormat="1">
      <c r="A129" s="2056" t="s">
        <v>1542</v>
      </c>
      <c r="B129" s="506"/>
      <c r="C129" s="502"/>
      <c r="D129" s="503"/>
      <c r="E129" s="551"/>
      <c r="F129" s="552"/>
      <c r="G129" s="552"/>
      <c r="H129" s="552"/>
      <c r="I129" s="552"/>
      <c r="J129" s="552"/>
      <c r="K129" s="552"/>
      <c r="L129" s="552"/>
      <c r="M129" s="553"/>
      <c r="N129" s="504"/>
      <c r="O129" s="504"/>
      <c r="P129" s="504"/>
      <c r="Q129" s="542"/>
      <c r="R129" s="554"/>
      <c r="S129" s="555"/>
      <c r="T129" s="555"/>
      <c r="U129" s="555"/>
      <c r="V129" s="555"/>
      <c r="W129" s="553"/>
      <c r="X129" s="556"/>
      <c r="Y129" s="556"/>
      <c r="Z129" s="556"/>
      <c r="AA129" s="556"/>
      <c r="AB129" s="556"/>
      <c r="AC129" s="556"/>
      <c r="AD129" s="556"/>
      <c r="AE129" s="556"/>
      <c r="AF129" s="556"/>
      <c r="AG129" s="553"/>
      <c r="AH129" s="501"/>
      <c r="AI129" s="531"/>
      <c r="AJ129" s="551"/>
      <c r="AK129" s="552"/>
      <c r="AL129" s="552"/>
      <c r="AM129" s="552"/>
      <c r="AN129" s="552"/>
      <c r="AO129" s="552"/>
      <c r="AP129" s="553"/>
      <c r="AQ129" s="504"/>
      <c r="AR129" s="501"/>
      <c r="AS129" s="504"/>
      <c r="AT129" s="525"/>
      <c r="AU129" s="502"/>
      <c r="AV129" s="505"/>
      <c r="AW129" s="505"/>
      <c r="AX129" s="553"/>
      <c r="AY129" s="504"/>
      <c r="AZ129" s="504"/>
      <c r="BA129" s="525"/>
      <c r="BB129" s="501"/>
      <c r="BC129" s="525"/>
    </row>
    <row r="130" spans="1:56" hidden="1" outlineLevel="1">
      <c r="A130" s="272" t="s">
        <v>447</v>
      </c>
      <c r="B130" s="1794"/>
      <c r="C130" s="1788"/>
      <c r="D130" s="1795"/>
      <c r="E130" s="1567"/>
      <c r="F130" s="1568"/>
      <c r="G130" s="1568"/>
      <c r="H130" s="1568"/>
      <c r="I130" s="1568"/>
      <c r="J130" s="1568"/>
      <c r="K130" s="1568"/>
      <c r="L130" s="1568"/>
      <c r="M130" s="1569"/>
      <c r="N130" s="1559"/>
      <c r="O130" s="1559"/>
      <c r="P130" s="1559"/>
      <c r="Q130" s="1571"/>
      <c r="R130" s="1567"/>
      <c r="S130" s="1568"/>
      <c r="T130" s="1568"/>
      <c r="U130" s="1568"/>
      <c r="V130" s="1568"/>
      <c r="W130" s="1569"/>
      <c r="X130" s="1787"/>
      <c r="Y130" s="1787"/>
      <c r="Z130" s="1787"/>
      <c r="AA130" s="1787"/>
      <c r="AB130" s="1787"/>
      <c r="AC130" s="1787"/>
      <c r="AD130" s="1787"/>
      <c r="AE130" s="1787"/>
      <c r="AF130" s="1787"/>
      <c r="AG130" s="346">
        <f t="shared" ref="AG130:AG136" si="141">SUM(X130:AF130)</f>
        <v>0</v>
      </c>
      <c r="AH130" s="1567"/>
      <c r="AI130" s="351">
        <f t="shared" ref="AI130:AI136" si="142">Q130+W130+AG130+AH130+B130+D130+C130</f>
        <v>0</v>
      </c>
      <c r="AJ130" s="1787"/>
      <c r="AK130" s="1788"/>
      <c r="AL130" s="1788"/>
      <c r="AM130" s="1788"/>
      <c r="AN130" s="1788"/>
      <c r="AO130" s="1788"/>
      <c r="AP130" s="346">
        <f t="shared" ref="AP130:AP135" si="143">SUM(AJ130:AO130)</f>
        <v>0</v>
      </c>
      <c r="AQ130" s="1796"/>
      <c r="AR130" s="1567"/>
      <c r="AS130" s="1559"/>
      <c r="AT130" s="352">
        <f t="shared" ref="AT130:AT136" si="144">AI130+AP130+AQ130+AR130+AS130</f>
        <v>0</v>
      </c>
      <c r="AU130" s="1568"/>
      <c r="AV130" s="1578"/>
      <c r="AW130" s="1578"/>
      <c r="AX130" s="1569"/>
      <c r="AY130" s="1559"/>
      <c r="AZ130" s="1559"/>
      <c r="BA130" s="1576"/>
      <c r="BB130" s="1567"/>
      <c r="BC130" s="352">
        <f t="shared" ref="BC130:BC136" si="145">BA130+AT130+BB130</f>
        <v>0</v>
      </c>
      <c r="BD130" s="1832" t="str">
        <f t="shared" ref="BD130:BD136" si="146">IF(ABS(BC130)&lt;&gt;0,"ERROR","OK")</f>
        <v>OK</v>
      </c>
    </row>
    <row r="131" spans="1:56" hidden="1" outlineLevel="1">
      <c r="A131" s="272" t="s">
        <v>448</v>
      </c>
      <c r="B131" s="1794"/>
      <c r="C131" s="1788"/>
      <c r="D131" s="1795"/>
      <c r="E131" s="1567"/>
      <c r="F131" s="1568"/>
      <c r="G131" s="1568"/>
      <c r="H131" s="1568"/>
      <c r="I131" s="1568"/>
      <c r="J131" s="1568"/>
      <c r="K131" s="1568"/>
      <c r="L131" s="1568"/>
      <c r="M131" s="1569"/>
      <c r="N131" s="1559"/>
      <c r="O131" s="1559"/>
      <c r="P131" s="1559"/>
      <c r="Q131" s="1571"/>
      <c r="R131" s="1567"/>
      <c r="S131" s="1568"/>
      <c r="T131" s="1568"/>
      <c r="U131" s="1568"/>
      <c r="V131" s="1568"/>
      <c r="W131" s="1569"/>
      <c r="X131" s="1787"/>
      <c r="Y131" s="1787"/>
      <c r="Z131" s="1787"/>
      <c r="AA131" s="1787"/>
      <c r="AB131" s="1787"/>
      <c r="AC131" s="1787"/>
      <c r="AD131" s="1787"/>
      <c r="AE131" s="1787"/>
      <c r="AF131" s="1787"/>
      <c r="AG131" s="346">
        <f t="shared" si="141"/>
        <v>0</v>
      </c>
      <c r="AH131" s="1567"/>
      <c r="AI131" s="351">
        <f t="shared" si="142"/>
        <v>0</v>
      </c>
      <c r="AJ131" s="1787"/>
      <c r="AK131" s="1788"/>
      <c r="AL131" s="1788"/>
      <c r="AM131" s="1788"/>
      <c r="AN131" s="1788"/>
      <c r="AO131" s="1788"/>
      <c r="AP131" s="346">
        <f t="shared" si="143"/>
        <v>0</v>
      </c>
      <c r="AQ131" s="1796"/>
      <c r="AR131" s="1567"/>
      <c r="AS131" s="1559"/>
      <c r="AT131" s="352">
        <f t="shared" si="144"/>
        <v>0</v>
      </c>
      <c r="AU131" s="1568"/>
      <c r="AV131" s="1578"/>
      <c r="AW131" s="1578"/>
      <c r="AX131" s="1569"/>
      <c r="AY131" s="1559"/>
      <c r="AZ131" s="1559"/>
      <c r="BA131" s="1576"/>
      <c r="BB131" s="1567"/>
      <c r="BC131" s="352">
        <f t="shared" si="145"/>
        <v>0</v>
      </c>
      <c r="BD131" s="1832" t="str">
        <f t="shared" si="146"/>
        <v>OK</v>
      </c>
    </row>
    <row r="132" spans="1:56" hidden="1" outlineLevel="1">
      <c r="A132" s="272" t="s">
        <v>449</v>
      </c>
      <c r="B132" s="1794"/>
      <c r="C132" s="1788"/>
      <c r="D132" s="1795"/>
      <c r="E132" s="1567"/>
      <c r="F132" s="1568"/>
      <c r="G132" s="1568"/>
      <c r="H132" s="1568"/>
      <c r="I132" s="1568"/>
      <c r="J132" s="1568"/>
      <c r="K132" s="1568"/>
      <c r="L132" s="1568"/>
      <c r="M132" s="1569"/>
      <c r="N132" s="1559"/>
      <c r="O132" s="1559"/>
      <c r="P132" s="1559"/>
      <c r="Q132" s="1571"/>
      <c r="R132" s="1567"/>
      <c r="S132" s="1568"/>
      <c r="T132" s="1568"/>
      <c r="U132" s="1568"/>
      <c r="V132" s="1568"/>
      <c r="W132" s="1569"/>
      <c r="X132" s="1787"/>
      <c r="Y132" s="1787"/>
      <c r="Z132" s="1787"/>
      <c r="AA132" s="1787"/>
      <c r="AB132" s="1787"/>
      <c r="AC132" s="1787"/>
      <c r="AD132" s="1787"/>
      <c r="AE132" s="1787"/>
      <c r="AF132" s="1787"/>
      <c r="AG132" s="346">
        <f t="shared" si="141"/>
        <v>0</v>
      </c>
      <c r="AH132" s="1567"/>
      <c r="AI132" s="351">
        <f t="shared" si="142"/>
        <v>0</v>
      </c>
      <c r="AJ132" s="1787"/>
      <c r="AK132" s="1788"/>
      <c r="AL132" s="1788"/>
      <c r="AM132" s="1788"/>
      <c r="AN132" s="1788"/>
      <c r="AO132" s="1788"/>
      <c r="AP132" s="346">
        <f t="shared" si="143"/>
        <v>0</v>
      </c>
      <c r="AQ132" s="1796"/>
      <c r="AR132" s="1567"/>
      <c r="AS132" s="1559"/>
      <c r="AT132" s="352">
        <f t="shared" si="144"/>
        <v>0</v>
      </c>
      <c r="AU132" s="1568"/>
      <c r="AV132" s="1578"/>
      <c r="AW132" s="1578"/>
      <c r="AX132" s="1569"/>
      <c r="AY132" s="1559"/>
      <c r="AZ132" s="1559"/>
      <c r="BA132" s="1576"/>
      <c r="BB132" s="1567"/>
      <c r="BC132" s="352">
        <f t="shared" si="145"/>
        <v>0</v>
      </c>
      <c r="BD132" s="1832" t="str">
        <f t="shared" si="146"/>
        <v>OK</v>
      </c>
    </row>
    <row r="133" spans="1:56" hidden="1" outlineLevel="1">
      <c r="A133" s="272" t="s">
        <v>450</v>
      </c>
      <c r="B133" s="1794"/>
      <c r="C133" s="1788"/>
      <c r="D133" s="1795"/>
      <c r="E133" s="1567"/>
      <c r="F133" s="1568"/>
      <c r="G133" s="1568"/>
      <c r="H133" s="1568"/>
      <c r="I133" s="1568"/>
      <c r="J133" s="1568"/>
      <c r="K133" s="1568"/>
      <c r="L133" s="1568"/>
      <c r="M133" s="1569"/>
      <c r="N133" s="1559"/>
      <c r="O133" s="1559"/>
      <c r="P133" s="1559"/>
      <c r="Q133" s="1571"/>
      <c r="R133" s="1567"/>
      <c r="S133" s="1568"/>
      <c r="T133" s="1568"/>
      <c r="U133" s="1568"/>
      <c r="V133" s="1568"/>
      <c r="W133" s="1569"/>
      <c r="X133" s="1787"/>
      <c r="Y133" s="1787"/>
      <c r="Z133" s="1787"/>
      <c r="AA133" s="1787"/>
      <c r="AB133" s="1787"/>
      <c r="AC133" s="1787"/>
      <c r="AD133" s="1787"/>
      <c r="AE133" s="1787"/>
      <c r="AF133" s="1787"/>
      <c r="AG133" s="346">
        <f t="shared" si="141"/>
        <v>0</v>
      </c>
      <c r="AH133" s="1567"/>
      <c r="AI133" s="351">
        <f t="shared" si="142"/>
        <v>0</v>
      </c>
      <c r="AJ133" s="1787"/>
      <c r="AK133" s="1788"/>
      <c r="AL133" s="1788"/>
      <c r="AM133" s="1788"/>
      <c r="AN133" s="1788"/>
      <c r="AO133" s="1788"/>
      <c r="AP133" s="346">
        <f t="shared" si="143"/>
        <v>0</v>
      </c>
      <c r="AQ133" s="1796"/>
      <c r="AR133" s="1567"/>
      <c r="AS133" s="1559"/>
      <c r="AT133" s="352">
        <f t="shared" si="144"/>
        <v>0</v>
      </c>
      <c r="AU133" s="1568"/>
      <c r="AV133" s="1578"/>
      <c r="AW133" s="1578"/>
      <c r="AX133" s="1569"/>
      <c r="AY133" s="1559"/>
      <c r="AZ133" s="1559"/>
      <c r="BA133" s="1576"/>
      <c r="BB133" s="1567"/>
      <c r="BC133" s="352">
        <f t="shared" si="145"/>
        <v>0</v>
      </c>
      <c r="BD133" s="1832" t="str">
        <f t="shared" si="146"/>
        <v>OK</v>
      </c>
    </row>
    <row r="134" spans="1:56" hidden="1" outlineLevel="1">
      <c r="A134" s="272" t="s">
        <v>451</v>
      </c>
      <c r="B134" s="1794"/>
      <c r="C134" s="1788"/>
      <c r="D134" s="1795"/>
      <c r="E134" s="1567"/>
      <c r="F134" s="1568"/>
      <c r="G134" s="1568"/>
      <c r="H134" s="1568"/>
      <c r="I134" s="1568"/>
      <c r="J134" s="1568"/>
      <c r="K134" s="1568"/>
      <c r="L134" s="1568"/>
      <c r="M134" s="1569"/>
      <c r="N134" s="1559"/>
      <c r="O134" s="1559"/>
      <c r="P134" s="1559"/>
      <c r="Q134" s="1571"/>
      <c r="R134" s="1567"/>
      <c r="S134" s="1568"/>
      <c r="T134" s="1568"/>
      <c r="U134" s="1568"/>
      <c r="V134" s="1568"/>
      <c r="W134" s="1569"/>
      <c r="X134" s="1787"/>
      <c r="Y134" s="1787"/>
      <c r="Z134" s="1787"/>
      <c r="AA134" s="1787"/>
      <c r="AB134" s="1787"/>
      <c r="AC134" s="1787"/>
      <c r="AD134" s="1787"/>
      <c r="AE134" s="1787"/>
      <c r="AF134" s="1787"/>
      <c r="AG134" s="346">
        <f t="shared" si="141"/>
        <v>0</v>
      </c>
      <c r="AH134" s="1567"/>
      <c r="AI134" s="351">
        <f t="shared" si="142"/>
        <v>0</v>
      </c>
      <c r="AJ134" s="1787"/>
      <c r="AK134" s="1788"/>
      <c r="AL134" s="1788"/>
      <c r="AM134" s="1788"/>
      <c r="AN134" s="1788"/>
      <c r="AO134" s="1788"/>
      <c r="AP134" s="346">
        <f t="shared" si="143"/>
        <v>0</v>
      </c>
      <c r="AQ134" s="1796"/>
      <c r="AR134" s="1567"/>
      <c r="AS134" s="1559"/>
      <c r="AT134" s="352">
        <f t="shared" si="144"/>
        <v>0</v>
      </c>
      <c r="AU134" s="1568"/>
      <c r="AV134" s="1578"/>
      <c r="AW134" s="1578"/>
      <c r="AX134" s="1569"/>
      <c r="AY134" s="1559"/>
      <c r="AZ134" s="1559"/>
      <c r="BA134" s="1576"/>
      <c r="BB134" s="1567"/>
      <c r="BC134" s="352">
        <f t="shared" si="145"/>
        <v>0</v>
      </c>
      <c r="BD134" s="1832" t="str">
        <f t="shared" si="146"/>
        <v>OK</v>
      </c>
    </row>
    <row r="135" spans="1:56" hidden="1" outlineLevel="1">
      <c r="A135" s="272" t="s">
        <v>452</v>
      </c>
      <c r="B135" s="1794"/>
      <c r="C135" s="1788"/>
      <c r="D135" s="1795"/>
      <c r="E135" s="1567"/>
      <c r="F135" s="1568"/>
      <c r="G135" s="1568"/>
      <c r="H135" s="1568"/>
      <c r="I135" s="1568"/>
      <c r="J135" s="1568"/>
      <c r="K135" s="1568"/>
      <c r="L135" s="1568"/>
      <c r="M135" s="1569"/>
      <c r="N135" s="1559"/>
      <c r="O135" s="1559"/>
      <c r="P135" s="1559"/>
      <c r="Q135" s="1571"/>
      <c r="R135" s="1567"/>
      <c r="S135" s="1568"/>
      <c r="T135" s="1568"/>
      <c r="U135" s="1568"/>
      <c r="V135" s="1568"/>
      <c r="W135" s="1569"/>
      <c r="X135" s="1787"/>
      <c r="Y135" s="1787"/>
      <c r="Z135" s="1787"/>
      <c r="AA135" s="1787"/>
      <c r="AB135" s="1787"/>
      <c r="AC135" s="1787"/>
      <c r="AD135" s="1787"/>
      <c r="AE135" s="1787"/>
      <c r="AF135" s="1787"/>
      <c r="AG135" s="346">
        <f t="shared" si="141"/>
        <v>0</v>
      </c>
      <c r="AH135" s="1567"/>
      <c r="AI135" s="351">
        <f t="shared" si="142"/>
        <v>0</v>
      </c>
      <c r="AJ135" s="1787"/>
      <c r="AK135" s="1788"/>
      <c r="AL135" s="1788"/>
      <c r="AM135" s="1788"/>
      <c r="AN135" s="1788"/>
      <c r="AO135" s="1788"/>
      <c r="AP135" s="346">
        <f t="shared" si="143"/>
        <v>0</v>
      </c>
      <c r="AQ135" s="1796"/>
      <c r="AR135" s="1567"/>
      <c r="AS135" s="1559"/>
      <c r="AT135" s="352">
        <f t="shared" si="144"/>
        <v>0</v>
      </c>
      <c r="AU135" s="1568"/>
      <c r="AV135" s="1578"/>
      <c r="AW135" s="1578"/>
      <c r="AX135" s="1569"/>
      <c r="AY135" s="1559"/>
      <c r="AZ135" s="1559"/>
      <c r="BA135" s="1576"/>
      <c r="BB135" s="1567"/>
      <c r="BC135" s="352">
        <f t="shared" si="145"/>
        <v>0</v>
      </c>
      <c r="BD135" s="1832" t="str">
        <f t="shared" si="146"/>
        <v>OK</v>
      </c>
    </row>
    <row r="136" spans="1:56" collapsed="1">
      <c r="A136" s="121" t="s">
        <v>1149</v>
      </c>
      <c r="B136" s="1450">
        <f>SUM(B130:B135)</f>
        <v>0</v>
      </c>
      <c r="C136" s="368">
        <f>SUM(C130:C135)</f>
        <v>0</v>
      </c>
      <c r="D136" s="1449">
        <f>SUM(D130:D135)</f>
        <v>0</v>
      </c>
      <c r="E136" s="1567"/>
      <c r="F136" s="1568"/>
      <c r="G136" s="1568"/>
      <c r="H136" s="1568"/>
      <c r="I136" s="1568"/>
      <c r="J136" s="1568"/>
      <c r="K136" s="1568"/>
      <c r="L136" s="1568"/>
      <c r="M136" s="1569"/>
      <c r="N136" s="1570"/>
      <c r="O136" s="1570"/>
      <c r="P136" s="1570"/>
      <c r="Q136" s="1571"/>
      <c r="R136" s="1572"/>
      <c r="S136" s="1573"/>
      <c r="T136" s="1573"/>
      <c r="U136" s="1573"/>
      <c r="V136" s="1573"/>
      <c r="W136" s="1569"/>
      <c r="X136" s="366">
        <f t="shared" ref="X136:AF136" si="147">SUM(X130:X135)</f>
        <v>0</v>
      </c>
      <c r="Y136" s="366">
        <f t="shared" si="147"/>
        <v>0</v>
      </c>
      <c r="Z136" s="366">
        <f t="shared" si="147"/>
        <v>0</v>
      </c>
      <c r="AA136" s="366">
        <f t="shared" si="147"/>
        <v>0</v>
      </c>
      <c r="AB136" s="366">
        <f t="shared" si="147"/>
        <v>0</v>
      </c>
      <c r="AC136" s="366">
        <f t="shared" si="147"/>
        <v>0</v>
      </c>
      <c r="AD136" s="366">
        <f t="shared" si="147"/>
        <v>0</v>
      </c>
      <c r="AE136" s="366">
        <f t="shared" si="147"/>
        <v>0</v>
      </c>
      <c r="AF136" s="366">
        <f t="shared" si="147"/>
        <v>0</v>
      </c>
      <c r="AG136" s="346">
        <f t="shared" si="141"/>
        <v>0</v>
      </c>
      <c r="AH136" s="1563"/>
      <c r="AI136" s="351">
        <f t="shared" si="142"/>
        <v>0</v>
      </c>
      <c r="AJ136" s="363">
        <f t="shared" ref="AJ136:AQ136" si="148">SUM(AJ130:AJ135)</f>
        <v>0</v>
      </c>
      <c r="AK136" s="363">
        <f t="shared" si="148"/>
        <v>0</v>
      </c>
      <c r="AL136" s="363">
        <f t="shared" si="148"/>
        <v>0</v>
      </c>
      <c r="AM136" s="363">
        <f t="shared" si="148"/>
        <v>0</v>
      </c>
      <c r="AN136" s="363">
        <f t="shared" si="148"/>
        <v>0</v>
      </c>
      <c r="AO136" s="363">
        <f t="shared" si="148"/>
        <v>0</v>
      </c>
      <c r="AP136" s="363">
        <f t="shared" si="148"/>
        <v>0</v>
      </c>
      <c r="AQ136" s="365">
        <f t="shared" si="148"/>
        <v>0</v>
      </c>
      <c r="AR136" s="1563"/>
      <c r="AS136" s="1570"/>
      <c r="AT136" s="352">
        <f t="shared" si="144"/>
        <v>0</v>
      </c>
      <c r="AU136" s="1565"/>
      <c r="AV136" s="1577"/>
      <c r="AW136" s="1577"/>
      <c r="AX136" s="1569"/>
      <c r="AY136" s="1570"/>
      <c r="AZ136" s="1570"/>
      <c r="BA136" s="1576"/>
      <c r="BB136" s="1563"/>
      <c r="BC136" s="352">
        <f t="shared" si="145"/>
        <v>0</v>
      </c>
      <c r="BD136" s="1832" t="str">
        <f t="shared" si="146"/>
        <v>OK</v>
      </c>
    </row>
    <row r="137" spans="1:56" s="509" customFormat="1">
      <c r="B137" s="506"/>
      <c r="C137" s="502"/>
      <c r="D137" s="503"/>
      <c r="E137" s="551"/>
      <c r="F137" s="552"/>
      <c r="G137" s="552"/>
      <c r="H137" s="552"/>
      <c r="I137" s="552"/>
      <c r="J137" s="552"/>
      <c r="K137" s="552"/>
      <c r="L137" s="552"/>
      <c r="M137" s="553"/>
      <c r="N137" s="504"/>
      <c r="O137" s="504"/>
      <c r="P137" s="504"/>
      <c r="Q137" s="542"/>
      <c r="R137" s="554"/>
      <c r="S137" s="555"/>
      <c r="T137" s="555"/>
      <c r="U137" s="555"/>
      <c r="V137" s="555"/>
      <c r="W137" s="553"/>
      <c r="X137" s="556"/>
      <c r="Y137" s="556"/>
      <c r="Z137" s="556"/>
      <c r="AA137" s="556"/>
      <c r="AB137" s="556"/>
      <c r="AC137" s="556"/>
      <c r="AD137" s="556"/>
      <c r="AE137" s="556"/>
      <c r="AF137" s="556"/>
      <c r="AG137" s="553"/>
      <c r="AH137" s="501"/>
      <c r="AI137" s="531"/>
      <c r="AJ137" s="551"/>
      <c r="AK137" s="552"/>
      <c r="AL137" s="552"/>
      <c r="AM137" s="552"/>
      <c r="AN137" s="552"/>
      <c r="AO137" s="552"/>
      <c r="AP137" s="553"/>
      <c r="AQ137" s="504"/>
      <c r="AR137" s="501"/>
      <c r="AS137" s="504"/>
      <c r="AT137" s="525"/>
      <c r="AU137" s="502"/>
      <c r="AV137" s="505"/>
      <c r="AW137" s="505"/>
      <c r="AX137" s="553"/>
      <c r="AY137" s="504"/>
      <c r="AZ137" s="504"/>
      <c r="BA137" s="525"/>
      <c r="BB137" s="501"/>
      <c r="BC137" s="525"/>
    </row>
    <row r="138" spans="1:56" s="509" customFormat="1">
      <c r="A138" s="2060" t="s">
        <v>1541</v>
      </c>
      <c r="B138" s="506"/>
      <c r="C138" s="502"/>
      <c r="D138" s="503"/>
      <c r="E138" s="551"/>
      <c r="F138" s="552"/>
      <c r="G138" s="552"/>
      <c r="H138" s="552"/>
      <c r="I138" s="552"/>
      <c r="J138" s="552"/>
      <c r="K138" s="552"/>
      <c r="L138" s="552"/>
      <c r="M138" s="553"/>
      <c r="N138" s="504"/>
      <c r="O138" s="504"/>
      <c r="P138" s="504"/>
      <c r="Q138" s="542"/>
      <c r="R138" s="554"/>
      <c r="S138" s="555"/>
      <c r="T138" s="555"/>
      <c r="U138" s="555"/>
      <c r="V138" s="555"/>
      <c r="W138" s="553"/>
      <c r="X138" s="556"/>
      <c r="Y138" s="556"/>
      <c r="Z138" s="556"/>
      <c r="AA138" s="556"/>
      <c r="AB138" s="556"/>
      <c r="AC138" s="556"/>
      <c r="AD138" s="556"/>
      <c r="AE138" s="556"/>
      <c r="AF138" s="556"/>
      <c r="AG138" s="553"/>
      <c r="AH138" s="501"/>
      <c r="AI138" s="531"/>
      <c r="AJ138" s="551"/>
      <c r="AK138" s="552"/>
      <c r="AL138" s="552"/>
      <c r="AM138" s="552"/>
      <c r="AN138" s="552"/>
      <c r="AO138" s="552"/>
      <c r="AP138" s="553"/>
      <c r="AQ138" s="504"/>
      <c r="AR138" s="501"/>
      <c r="AS138" s="504"/>
      <c r="AT138" s="525"/>
      <c r="AU138" s="502"/>
      <c r="AV138" s="505"/>
      <c r="AW138" s="505"/>
      <c r="AX138" s="553"/>
      <c r="AY138" s="504"/>
      <c r="AZ138" s="504"/>
      <c r="BA138" s="525"/>
      <c r="BB138" s="501"/>
      <c r="BC138" s="525"/>
    </row>
    <row r="139" spans="1:56" s="509" customFormat="1" hidden="1" outlineLevel="1">
      <c r="A139" s="2057" t="s">
        <v>447</v>
      </c>
      <c r="B139" s="1564"/>
      <c r="C139" s="1788"/>
      <c r="D139" s="1795"/>
      <c r="E139" s="1567"/>
      <c r="F139" s="1568"/>
      <c r="G139" s="1568"/>
      <c r="H139" s="1568"/>
      <c r="I139" s="1568"/>
      <c r="J139" s="1568"/>
      <c r="K139" s="1568"/>
      <c r="L139" s="1568"/>
      <c r="M139" s="1569"/>
      <c r="N139" s="1559"/>
      <c r="O139" s="1559"/>
      <c r="P139" s="1559"/>
      <c r="Q139" s="1571"/>
      <c r="R139" s="1567"/>
      <c r="S139" s="1568"/>
      <c r="T139" s="1568"/>
      <c r="U139" s="1568"/>
      <c r="V139" s="1568"/>
      <c r="W139" s="1569"/>
      <c r="X139" s="1787"/>
      <c r="Y139" s="1787"/>
      <c r="Z139" s="1787"/>
      <c r="AA139" s="1787"/>
      <c r="AB139" s="1787"/>
      <c r="AC139" s="1787"/>
      <c r="AD139" s="1787"/>
      <c r="AE139" s="1787"/>
      <c r="AF139" s="1787"/>
      <c r="AG139" s="346">
        <f t="shared" ref="AG139:AG145" si="149">SUM(X139:AF139)</f>
        <v>0</v>
      </c>
      <c r="AH139" s="1567"/>
      <c r="AI139" s="351">
        <f t="shared" ref="AI139:AI145" si="150">Q139+W139+AG139+AH139+B139+D139+C139</f>
        <v>0</v>
      </c>
      <c r="AJ139" s="1787"/>
      <c r="AK139" s="1788"/>
      <c r="AL139" s="1788"/>
      <c r="AM139" s="1788"/>
      <c r="AN139" s="1788"/>
      <c r="AO139" s="1788"/>
      <c r="AP139" s="346">
        <f t="shared" ref="AP139:AP144" si="151">SUM(AJ139:AO139)</f>
        <v>0</v>
      </c>
      <c r="AQ139" s="1796"/>
      <c r="AR139" s="1567"/>
      <c r="AS139" s="1559"/>
      <c r="AT139" s="352">
        <f t="shared" ref="AT139:AT145" si="152">AI139+AP139+AQ139+AR139+AS139</f>
        <v>0</v>
      </c>
      <c r="AU139" s="1568"/>
      <c r="AV139" s="1578"/>
      <c r="AW139" s="1578"/>
      <c r="AX139" s="1569"/>
      <c r="AY139" s="1559"/>
      <c r="AZ139" s="1559"/>
      <c r="BA139" s="1576"/>
      <c r="BB139" s="1567"/>
      <c r="BC139" s="352">
        <f t="shared" ref="BC139:BC145" si="153">BA139+AT139+BB139</f>
        <v>0</v>
      </c>
      <c r="BD139" s="1832" t="str">
        <f t="shared" ref="BD139:BD145" si="154">IF(ABS(BC139)&lt;&gt;0,"ERROR","OK")</f>
        <v>OK</v>
      </c>
    </row>
    <row r="140" spans="1:56" s="509" customFormat="1" hidden="1" outlineLevel="1">
      <c r="A140" s="2057" t="s">
        <v>448</v>
      </c>
      <c r="B140" s="1564"/>
      <c r="C140" s="1788"/>
      <c r="D140" s="1795"/>
      <c r="E140" s="1567"/>
      <c r="F140" s="1568"/>
      <c r="G140" s="1568"/>
      <c r="H140" s="1568"/>
      <c r="I140" s="1568"/>
      <c r="J140" s="1568"/>
      <c r="K140" s="1568"/>
      <c r="L140" s="1568"/>
      <c r="M140" s="1569"/>
      <c r="N140" s="1559"/>
      <c r="O140" s="1559"/>
      <c r="P140" s="1559"/>
      <c r="Q140" s="1571"/>
      <c r="R140" s="1567"/>
      <c r="S140" s="1568"/>
      <c r="T140" s="1568"/>
      <c r="U140" s="1568"/>
      <c r="V140" s="1568"/>
      <c r="W140" s="1569"/>
      <c r="X140" s="1787"/>
      <c r="Y140" s="1787"/>
      <c r="Z140" s="1787"/>
      <c r="AA140" s="1787"/>
      <c r="AB140" s="1787"/>
      <c r="AC140" s="1787"/>
      <c r="AD140" s="1787"/>
      <c r="AE140" s="1787"/>
      <c r="AF140" s="1787"/>
      <c r="AG140" s="346">
        <f t="shared" si="149"/>
        <v>0</v>
      </c>
      <c r="AH140" s="1567"/>
      <c r="AI140" s="351">
        <f t="shared" si="150"/>
        <v>0</v>
      </c>
      <c r="AJ140" s="1787"/>
      <c r="AK140" s="1788"/>
      <c r="AL140" s="1788"/>
      <c r="AM140" s="1788"/>
      <c r="AN140" s="1788"/>
      <c r="AO140" s="1788"/>
      <c r="AP140" s="346">
        <f t="shared" si="151"/>
        <v>0</v>
      </c>
      <c r="AQ140" s="1796"/>
      <c r="AR140" s="1567"/>
      <c r="AS140" s="1559"/>
      <c r="AT140" s="352">
        <f t="shared" si="152"/>
        <v>0</v>
      </c>
      <c r="AU140" s="1568"/>
      <c r="AV140" s="1578"/>
      <c r="AW140" s="1578"/>
      <c r="AX140" s="1569"/>
      <c r="AY140" s="1559"/>
      <c r="AZ140" s="1559"/>
      <c r="BA140" s="1576"/>
      <c r="BB140" s="1567"/>
      <c r="BC140" s="352">
        <f t="shared" si="153"/>
        <v>0</v>
      </c>
      <c r="BD140" s="1832" t="str">
        <f t="shared" si="154"/>
        <v>OK</v>
      </c>
    </row>
    <row r="141" spans="1:56" s="509" customFormat="1" hidden="1" outlineLevel="1">
      <c r="A141" s="2057" t="s">
        <v>449</v>
      </c>
      <c r="B141" s="1564"/>
      <c r="C141" s="1788"/>
      <c r="D141" s="1795"/>
      <c r="E141" s="1567"/>
      <c r="F141" s="1568"/>
      <c r="G141" s="1568"/>
      <c r="H141" s="1568"/>
      <c r="I141" s="1568"/>
      <c r="J141" s="1568"/>
      <c r="K141" s="1568"/>
      <c r="L141" s="1568"/>
      <c r="M141" s="1569"/>
      <c r="N141" s="1559"/>
      <c r="O141" s="1559"/>
      <c r="P141" s="1559"/>
      <c r="Q141" s="1571"/>
      <c r="R141" s="1567"/>
      <c r="S141" s="1568"/>
      <c r="T141" s="1568"/>
      <c r="U141" s="1568"/>
      <c r="V141" s="1568"/>
      <c r="W141" s="1569"/>
      <c r="X141" s="1787"/>
      <c r="Y141" s="1787"/>
      <c r="Z141" s="1787"/>
      <c r="AA141" s="1787"/>
      <c r="AB141" s="1787"/>
      <c r="AC141" s="1787"/>
      <c r="AD141" s="1787"/>
      <c r="AE141" s="1787"/>
      <c r="AF141" s="1787"/>
      <c r="AG141" s="346">
        <f t="shared" si="149"/>
        <v>0</v>
      </c>
      <c r="AH141" s="1567"/>
      <c r="AI141" s="351">
        <f t="shared" si="150"/>
        <v>0</v>
      </c>
      <c r="AJ141" s="1787"/>
      <c r="AK141" s="1788"/>
      <c r="AL141" s="1788"/>
      <c r="AM141" s="1788"/>
      <c r="AN141" s="1788"/>
      <c r="AO141" s="1788"/>
      <c r="AP141" s="346">
        <f t="shared" si="151"/>
        <v>0</v>
      </c>
      <c r="AQ141" s="1796"/>
      <c r="AR141" s="1567"/>
      <c r="AS141" s="1559"/>
      <c r="AT141" s="352">
        <f t="shared" si="152"/>
        <v>0</v>
      </c>
      <c r="AU141" s="1568"/>
      <c r="AV141" s="1578"/>
      <c r="AW141" s="1578"/>
      <c r="AX141" s="1569"/>
      <c r="AY141" s="1559"/>
      <c r="AZ141" s="1559"/>
      <c r="BA141" s="1576"/>
      <c r="BB141" s="1567"/>
      <c r="BC141" s="352">
        <f t="shared" si="153"/>
        <v>0</v>
      </c>
      <c r="BD141" s="1832" t="str">
        <f t="shared" si="154"/>
        <v>OK</v>
      </c>
    </row>
    <row r="142" spans="1:56" s="509" customFormat="1" hidden="1" outlineLevel="1">
      <c r="A142" s="2057" t="s">
        <v>450</v>
      </c>
      <c r="B142" s="1564"/>
      <c r="C142" s="1788"/>
      <c r="D142" s="1795"/>
      <c r="E142" s="1567"/>
      <c r="F142" s="1568"/>
      <c r="G142" s="1568"/>
      <c r="H142" s="1568"/>
      <c r="I142" s="1568"/>
      <c r="J142" s="1568"/>
      <c r="K142" s="1568"/>
      <c r="L142" s="1568"/>
      <c r="M142" s="1569"/>
      <c r="N142" s="1559"/>
      <c r="O142" s="1559"/>
      <c r="P142" s="1559"/>
      <c r="Q142" s="1571"/>
      <c r="R142" s="1567"/>
      <c r="S142" s="1568"/>
      <c r="T142" s="1568"/>
      <c r="U142" s="1568"/>
      <c r="V142" s="1568"/>
      <c r="W142" s="1569"/>
      <c r="X142" s="1787"/>
      <c r="Y142" s="1787"/>
      <c r="Z142" s="1787"/>
      <c r="AA142" s="1787"/>
      <c r="AB142" s="1787"/>
      <c r="AC142" s="1787"/>
      <c r="AD142" s="1787"/>
      <c r="AE142" s="1787"/>
      <c r="AF142" s="1787"/>
      <c r="AG142" s="346">
        <f t="shared" si="149"/>
        <v>0</v>
      </c>
      <c r="AH142" s="1567"/>
      <c r="AI142" s="351">
        <f t="shared" si="150"/>
        <v>0</v>
      </c>
      <c r="AJ142" s="1787"/>
      <c r="AK142" s="1788"/>
      <c r="AL142" s="1788"/>
      <c r="AM142" s="1788"/>
      <c r="AN142" s="1788"/>
      <c r="AO142" s="1788"/>
      <c r="AP142" s="346">
        <f t="shared" si="151"/>
        <v>0</v>
      </c>
      <c r="AQ142" s="1796"/>
      <c r="AR142" s="1567"/>
      <c r="AS142" s="1559"/>
      <c r="AT142" s="352">
        <f t="shared" si="152"/>
        <v>0</v>
      </c>
      <c r="AU142" s="1568"/>
      <c r="AV142" s="1578"/>
      <c r="AW142" s="1578"/>
      <c r="AX142" s="1569"/>
      <c r="AY142" s="1559"/>
      <c r="AZ142" s="1559"/>
      <c r="BA142" s="1576"/>
      <c r="BB142" s="1567"/>
      <c r="BC142" s="352">
        <f t="shared" si="153"/>
        <v>0</v>
      </c>
      <c r="BD142" s="1832" t="str">
        <f t="shared" si="154"/>
        <v>OK</v>
      </c>
    </row>
    <row r="143" spans="1:56" s="509" customFormat="1" hidden="1" outlineLevel="1">
      <c r="A143" s="2057" t="s">
        <v>451</v>
      </c>
      <c r="B143" s="1564"/>
      <c r="C143" s="1788"/>
      <c r="D143" s="1795"/>
      <c r="E143" s="1567"/>
      <c r="F143" s="1568"/>
      <c r="G143" s="1568"/>
      <c r="H143" s="1568"/>
      <c r="I143" s="1568"/>
      <c r="J143" s="1568"/>
      <c r="K143" s="1568"/>
      <c r="L143" s="1568"/>
      <c r="M143" s="1569"/>
      <c r="N143" s="1559"/>
      <c r="O143" s="1559"/>
      <c r="P143" s="1559"/>
      <c r="Q143" s="1571"/>
      <c r="R143" s="1567"/>
      <c r="S143" s="1568"/>
      <c r="T143" s="1568"/>
      <c r="U143" s="1568"/>
      <c r="V143" s="1568"/>
      <c r="W143" s="1569"/>
      <c r="X143" s="1787"/>
      <c r="Y143" s="1787"/>
      <c r="Z143" s="1787"/>
      <c r="AA143" s="1787"/>
      <c r="AB143" s="1787"/>
      <c r="AC143" s="1787"/>
      <c r="AD143" s="1787"/>
      <c r="AE143" s="1787"/>
      <c r="AF143" s="1787"/>
      <c r="AG143" s="346">
        <f t="shared" si="149"/>
        <v>0</v>
      </c>
      <c r="AH143" s="1567"/>
      <c r="AI143" s="351">
        <f t="shared" si="150"/>
        <v>0</v>
      </c>
      <c r="AJ143" s="1787"/>
      <c r="AK143" s="1788"/>
      <c r="AL143" s="1788"/>
      <c r="AM143" s="1788"/>
      <c r="AN143" s="1788"/>
      <c r="AO143" s="1788"/>
      <c r="AP143" s="346">
        <f t="shared" si="151"/>
        <v>0</v>
      </c>
      <c r="AQ143" s="1796"/>
      <c r="AR143" s="1567"/>
      <c r="AS143" s="1559"/>
      <c r="AT143" s="352">
        <f t="shared" si="152"/>
        <v>0</v>
      </c>
      <c r="AU143" s="1568"/>
      <c r="AV143" s="1578"/>
      <c r="AW143" s="1578"/>
      <c r="AX143" s="1569"/>
      <c r="AY143" s="1559"/>
      <c r="AZ143" s="1559"/>
      <c r="BA143" s="1576"/>
      <c r="BB143" s="1567"/>
      <c r="BC143" s="352">
        <f t="shared" si="153"/>
        <v>0</v>
      </c>
      <c r="BD143" s="1832" t="str">
        <f t="shared" si="154"/>
        <v>OK</v>
      </c>
    </row>
    <row r="144" spans="1:56" s="509" customFormat="1" hidden="1" outlineLevel="1">
      <c r="A144" s="2057" t="s">
        <v>452</v>
      </c>
      <c r="B144" s="1564"/>
      <c r="C144" s="1788"/>
      <c r="D144" s="1795"/>
      <c r="E144" s="1567"/>
      <c r="F144" s="1568"/>
      <c r="G144" s="1568"/>
      <c r="H144" s="1568"/>
      <c r="I144" s="1568"/>
      <c r="J144" s="1568"/>
      <c r="K144" s="1568"/>
      <c r="L144" s="1568"/>
      <c r="M144" s="1569"/>
      <c r="N144" s="1559"/>
      <c r="O144" s="1559"/>
      <c r="P144" s="1559"/>
      <c r="Q144" s="1571"/>
      <c r="R144" s="1567"/>
      <c r="S144" s="1568"/>
      <c r="T144" s="1568"/>
      <c r="U144" s="1568"/>
      <c r="V144" s="1568"/>
      <c r="W144" s="1569"/>
      <c r="X144" s="1787"/>
      <c r="Y144" s="1787"/>
      <c r="Z144" s="1787"/>
      <c r="AA144" s="1787"/>
      <c r="AB144" s="1787"/>
      <c r="AC144" s="1787"/>
      <c r="AD144" s="1787"/>
      <c r="AE144" s="1787"/>
      <c r="AF144" s="1787"/>
      <c r="AG144" s="346">
        <f t="shared" si="149"/>
        <v>0</v>
      </c>
      <c r="AH144" s="1567"/>
      <c r="AI144" s="351">
        <f t="shared" si="150"/>
        <v>0</v>
      </c>
      <c r="AJ144" s="1787"/>
      <c r="AK144" s="1788"/>
      <c r="AL144" s="1788"/>
      <c r="AM144" s="1788"/>
      <c r="AN144" s="1788"/>
      <c r="AO144" s="1788"/>
      <c r="AP144" s="346">
        <f t="shared" si="151"/>
        <v>0</v>
      </c>
      <c r="AQ144" s="1796"/>
      <c r="AR144" s="1567"/>
      <c r="AS144" s="1559"/>
      <c r="AT144" s="352">
        <f t="shared" si="152"/>
        <v>0</v>
      </c>
      <c r="AU144" s="1568"/>
      <c r="AV144" s="1578"/>
      <c r="AW144" s="1578"/>
      <c r="AX144" s="1569"/>
      <c r="AY144" s="1559"/>
      <c r="AZ144" s="1559"/>
      <c r="BA144" s="1576"/>
      <c r="BB144" s="1567"/>
      <c r="BC144" s="352">
        <f t="shared" si="153"/>
        <v>0</v>
      </c>
      <c r="BD144" s="1832" t="str">
        <f t="shared" si="154"/>
        <v>OK</v>
      </c>
    </row>
    <row r="145" spans="1:56" s="509" customFormat="1" collapsed="1">
      <c r="A145" s="2058" t="s">
        <v>1540</v>
      </c>
      <c r="B145" s="1564"/>
      <c r="C145" s="368">
        <f>SUM(C139:C144)</f>
        <v>0</v>
      </c>
      <c r="D145" s="1449">
        <f>SUM(D139:D144)</f>
        <v>0</v>
      </c>
      <c r="E145" s="1567"/>
      <c r="F145" s="1568"/>
      <c r="G145" s="1568"/>
      <c r="H145" s="1568"/>
      <c r="I145" s="1568"/>
      <c r="J145" s="1568"/>
      <c r="K145" s="1568"/>
      <c r="L145" s="1568"/>
      <c r="M145" s="1569"/>
      <c r="N145" s="1570"/>
      <c r="O145" s="1570"/>
      <c r="P145" s="1570"/>
      <c r="Q145" s="1571"/>
      <c r="R145" s="1572"/>
      <c r="S145" s="1573"/>
      <c r="T145" s="1573"/>
      <c r="U145" s="1573"/>
      <c r="V145" s="1573"/>
      <c r="W145" s="1569"/>
      <c r="X145" s="366">
        <f t="shared" ref="X145:AF145" si="155">SUM(X139:X144)</f>
        <v>0</v>
      </c>
      <c r="Y145" s="366">
        <f t="shared" si="155"/>
        <v>0</v>
      </c>
      <c r="Z145" s="366">
        <f t="shared" si="155"/>
        <v>0</v>
      </c>
      <c r="AA145" s="366">
        <f t="shared" si="155"/>
        <v>0</v>
      </c>
      <c r="AB145" s="366">
        <f t="shared" si="155"/>
        <v>0</v>
      </c>
      <c r="AC145" s="366">
        <f t="shared" si="155"/>
        <v>0</v>
      </c>
      <c r="AD145" s="366">
        <f t="shared" si="155"/>
        <v>0</v>
      </c>
      <c r="AE145" s="366">
        <f t="shared" si="155"/>
        <v>0</v>
      </c>
      <c r="AF145" s="366">
        <f t="shared" si="155"/>
        <v>0</v>
      </c>
      <c r="AG145" s="346">
        <f t="shared" si="149"/>
        <v>0</v>
      </c>
      <c r="AH145" s="1563"/>
      <c r="AI145" s="351">
        <f t="shared" si="150"/>
        <v>0</v>
      </c>
      <c r="AJ145" s="363">
        <f t="shared" ref="AJ145:AQ145" si="156">SUM(AJ139:AJ144)</f>
        <v>0</v>
      </c>
      <c r="AK145" s="363">
        <f t="shared" si="156"/>
        <v>0</v>
      </c>
      <c r="AL145" s="363">
        <f t="shared" si="156"/>
        <v>0</v>
      </c>
      <c r="AM145" s="363">
        <f t="shared" si="156"/>
        <v>0</v>
      </c>
      <c r="AN145" s="363">
        <f t="shared" si="156"/>
        <v>0</v>
      </c>
      <c r="AO145" s="363">
        <f t="shared" si="156"/>
        <v>0</v>
      </c>
      <c r="AP145" s="363">
        <f t="shared" si="156"/>
        <v>0</v>
      </c>
      <c r="AQ145" s="365">
        <f t="shared" si="156"/>
        <v>0</v>
      </c>
      <c r="AR145" s="1563"/>
      <c r="AS145" s="1570"/>
      <c r="AT145" s="352">
        <f t="shared" si="152"/>
        <v>0</v>
      </c>
      <c r="AU145" s="1565"/>
      <c r="AV145" s="1577"/>
      <c r="AW145" s="1577"/>
      <c r="AX145" s="1569"/>
      <c r="AY145" s="1570"/>
      <c r="AZ145" s="1570"/>
      <c r="BA145" s="1576"/>
      <c r="BB145" s="1563"/>
      <c r="BC145" s="352">
        <f t="shared" si="153"/>
        <v>0</v>
      </c>
      <c r="BD145" s="1832" t="str">
        <f t="shared" si="154"/>
        <v>OK</v>
      </c>
    </row>
    <row r="146" spans="1:56" s="509" customFormat="1">
      <c r="B146" s="506"/>
      <c r="C146" s="502"/>
      <c r="D146" s="503"/>
      <c r="E146" s="551"/>
      <c r="F146" s="552"/>
      <c r="G146" s="552"/>
      <c r="H146" s="552"/>
      <c r="I146" s="552"/>
      <c r="J146" s="552"/>
      <c r="K146" s="552"/>
      <c r="L146" s="552"/>
      <c r="M146" s="553"/>
      <c r="N146" s="504"/>
      <c r="O146" s="504"/>
      <c r="P146" s="504"/>
      <c r="Q146" s="542"/>
      <c r="R146" s="554"/>
      <c r="S146" s="555"/>
      <c r="T146" s="555"/>
      <c r="U146" s="555"/>
      <c r="V146" s="555"/>
      <c r="W146" s="553"/>
      <c r="X146" s="556"/>
      <c r="Y146" s="556"/>
      <c r="Z146" s="556"/>
      <c r="AA146" s="556"/>
      <c r="AB146" s="556"/>
      <c r="AC146" s="556"/>
      <c r="AD146" s="556"/>
      <c r="AE146" s="556"/>
      <c r="AF146" s="556"/>
      <c r="AG146" s="553"/>
      <c r="AH146" s="501"/>
      <c r="AI146" s="531"/>
      <c r="AJ146" s="551"/>
      <c r="AK146" s="552"/>
      <c r="AL146" s="552"/>
      <c r="AM146" s="552"/>
      <c r="AN146" s="552"/>
      <c r="AO146" s="552"/>
      <c r="AP146" s="553"/>
      <c r="AQ146" s="504"/>
      <c r="AR146" s="501"/>
      <c r="AS146" s="504"/>
      <c r="AT146" s="525"/>
      <c r="AU146" s="502"/>
      <c r="AV146" s="505"/>
      <c r="AW146" s="505"/>
      <c r="AX146" s="553"/>
      <c r="AY146" s="504"/>
      <c r="AZ146" s="504"/>
      <c r="BA146" s="525"/>
      <c r="BB146" s="501"/>
      <c r="BC146" s="525"/>
    </row>
    <row r="147" spans="1:56" s="509" customFormat="1">
      <c r="A147" s="567" t="s">
        <v>455</v>
      </c>
      <c r="B147" s="506"/>
      <c r="C147" s="502"/>
      <c r="D147" s="503"/>
      <c r="E147" s="551"/>
      <c r="F147" s="552"/>
      <c r="G147" s="552"/>
      <c r="H147" s="552"/>
      <c r="I147" s="552"/>
      <c r="J147" s="552"/>
      <c r="K147" s="552"/>
      <c r="L147" s="552"/>
      <c r="M147" s="553"/>
      <c r="N147" s="504"/>
      <c r="O147" s="504"/>
      <c r="P147" s="504"/>
      <c r="Q147" s="542"/>
      <c r="R147" s="554"/>
      <c r="S147" s="555"/>
      <c r="T147" s="555"/>
      <c r="U147" s="555"/>
      <c r="V147" s="555"/>
      <c r="W147" s="553"/>
      <c r="X147" s="556"/>
      <c r="Y147" s="556"/>
      <c r="Z147" s="556"/>
      <c r="AA147" s="556"/>
      <c r="AB147" s="556"/>
      <c r="AC147" s="556"/>
      <c r="AD147" s="556"/>
      <c r="AE147" s="556"/>
      <c r="AF147" s="556"/>
      <c r="AG147" s="553"/>
      <c r="AH147" s="501"/>
      <c r="AI147" s="531"/>
      <c r="AJ147" s="551"/>
      <c r="AK147" s="552"/>
      <c r="AL147" s="552"/>
      <c r="AM147" s="552"/>
      <c r="AN147" s="552"/>
      <c r="AO147" s="552"/>
      <c r="AP147" s="553"/>
      <c r="AQ147" s="504"/>
      <c r="AR147" s="501"/>
      <c r="AS147" s="504"/>
      <c r="AT147" s="525"/>
      <c r="AU147" s="502"/>
      <c r="AV147" s="505"/>
      <c r="AW147" s="505"/>
      <c r="AX147" s="553"/>
      <c r="AY147" s="504"/>
      <c r="AZ147" s="504"/>
      <c r="BA147" s="525"/>
      <c r="BB147" s="501"/>
      <c r="BC147" s="525"/>
    </row>
    <row r="148" spans="1:56">
      <c r="A148" s="272" t="s">
        <v>438</v>
      </c>
      <c r="B148" s="1784"/>
      <c r="C148" s="1785"/>
      <c r="D148" s="1786"/>
      <c r="E148" s="1787"/>
      <c r="F148" s="1788"/>
      <c r="G148" s="1788"/>
      <c r="H148" s="1788"/>
      <c r="I148" s="1788"/>
      <c r="J148" s="1788"/>
      <c r="K148" s="1788"/>
      <c r="L148" s="1788"/>
      <c r="M148" s="346">
        <f>SUM(E148:L148)</f>
        <v>0</v>
      </c>
      <c r="N148" s="1789"/>
      <c r="O148" s="1789"/>
      <c r="P148" s="1789"/>
      <c r="Q148" s="348">
        <f>B148+C148+M148+N148+O148+P148+D148</f>
        <v>0</v>
      </c>
      <c r="R148" s="1790"/>
      <c r="S148" s="1791"/>
      <c r="T148" s="1791"/>
      <c r="U148" s="1791"/>
      <c r="V148" s="1791"/>
      <c r="W148" s="346">
        <f>SUM(R148:V148)</f>
        <v>0</v>
      </c>
      <c r="X148" s="1790"/>
      <c r="Y148" s="1791"/>
      <c r="Z148" s="1791"/>
      <c r="AA148" s="1791"/>
      <c r="AB148" s="1791"/>
      <c r="AC148" s="1791"/>
      <c r="AD148" s="1791"/>
      <c r="AE148" s="1791"/>
      <c r="AF148" s="1791"/>
      <c r="AG148" s="346">
        <f>SUM(X148:AF148)</f>
        <v>0</v>
      </c>
      <c r="AH148" s="1792"/>
      <c r="AI148" s="351">
        <f>Q148+W148+AG148+AH148</f>
        <v>0</v>
      </c>
      <c r="AJ148" s="1787"/>
      <c r="AK148" s="1788"/>
      <c r="AL148" s="1788"/>
      <c r="AM148" s="1788"/>
      <c r="AN148" s="1788"/>
      <c r="AO148" s="1788"/>
      <c r="AP148" s="346">
        <f>SUM(AJ148:AO148)</f>
        <v>0</v>
      </c>
      <c r="AQ148" s="1789"/>
      <c r="AR148" s="1792"/>
      <c r="AS148" s="1789"/>
      <c r="AT148" s="352">
        <f>AI148+AP148+AQ148+AR148+AS148</f>
        <v>0</v>
      </c>
      <c r="AU148" s="1785"/>
      <c r="AV148" s="1793"/>
      <c r="AW148" s="1793"/>
      <c r="AX148" s="346">
        <f>SUM(AU148:AW148)</f>
        <v>0</v>
      </c>
      <c r="AY148" s="1789"/>
      <c r="AZ148" s="1789"/>
      <c r="BA148" s="352">
        <f>AX148+AY148+AZ148</f>
        <v>0</v>
      </c>
      <c r="BB148" s="1792"/>
      <c r="BC148" s="352">
        <f>BA148+AT148+BB148</f>
        <v>0</v>
      </c>
    </row>
    <row r="149" spans="1:56">
      <c r="A149" s="272" t="s">
        <v>439</v>
      </c>
      <c r="B149" s="1450">
        <f t="shared" ref="B149:AS149" si="157">SUM(B150:B159)</f>
        <v>0</v>
      </c>
      <c r="C149" s="368">
        <f t="shared" si="157"/>
        <v>0</v>
      </c>
      <c r="D149" s="1449">
        <f t="shared" si="157"/>
        <v>0</v>
      </c>
      <c r="E149" s="363">
        <f t="shared" si="157"/>
        <v>0</v>
      </c>
      <c r="F149" s="364">
        <f t="shared" si="157"/>
        <v>0</v>
      </c>
      <c r="G149" s="364">
        <f t="shared" si="157"/>
        <v>0</v>
      </c>
      <c r="H149" s="364">
        <f t="shared" si="157"/>
        <v>0</v>
      </c>
      <c r="I149" s="364">
        <f t="shared" si="157"/>
        <v>0</v>
      </c>
      <c r="J149" s="364">
        <f t="shared" si="157"/>
        <v>0</v>
      </c>
      <c r="K149" s="364">
        <f t="shared" si="157"/>
        <v>0</v>
      </c>
      <c r="L149" s="364">
        <f t="shared" si="157"/>
        <v>0</v>
      </c>
      <c r="M149" s="346">
        <f t="shared" si="157"/>
        <v>0</v>
      </c>
      <c r="N149" s="365">
        <f t="shared" si="157"/>
        <v>0</v>
      </c>
      <c r="O149" s="365">
        <f t="shared" si="157"/>
        <v>0</v>
      </c>
      <c r="P149" s="365">
        <f t="shared" si="157"/>
        <v>0</v>
      </c>
      <c r="Q149" s="348">
        <f t="shared" si="157"/>
        <v>0</v>
      </c>
      <c r="R149" s="366">
        <f t="shared" si="157"/>
        <v>0</v>
      </c>
      <c r="S149" s="367">
        <f t="shared" si="157"/>
        <v>0</v>
      </c>
      <c r="T149" s="367">
        <f t="shared" si="157"/>
        <v>0</v>
      </c>
      <c r="U149" s="367">
        <f t="shared" si="157"/>
        <v>0</v>
      </c>
      <c r="V149" s="367">
        <f t="shared" si="157"/>
        <v>0</v>
      </c>
      <c r="W149" s="346">
        <f t="shared" si="157"/>
        <v>0</v>
      </c>
      <c r="X149" s="366">
        <f t="shared" si="157"/>
        <v>0</v>
      </c>
      <c r="Y149" s="367">
        <f t="shared" si="157"/>
        <v>0</v>
      </c>
      <c r="Z149" s="367">
        <f t="shared" si="157"/>
        <v>0</v>
      </c>
      <c r="AA149" s="367">
        <f t="shared" si="157"/>
        <v>0</v>
      </c>
      <c r="AB149" s="367">
        <f t="shared" si="157"/>
        <v>0</v>
      </c>
      <c r="AC149" s="367">
        <f t="shared" si="157"/>
        <v>0</v>
      </c>
      <c r="AD149" s="367">
        <f t="shared" si="157"/>
        <v>0</v>
      </c>
      <c r="AE149" s="367">
        <f t="shared" si="157"/>
        <v>0</v>
      </c>
      <c r="AF149" s="367">
        <f t="shared" si="157"/>
        <v>0</v>
      </c>
      <c r="AG149" s="346">
        <f t="shared" si="157"/>
        <v>0</v>
      </c>
      <c r="AH149" s="370">
        <f t="shared" si="157"/>
        <v>0</v>
      </c>
      <c r="AI149" s="351">
        <f t="shared" si="157"/>
        <v>0</v>
      </c>
      <c r="AJ149" s="363">
        <f t="shared" si="157"/>
        <v>0</v>
      </c>
      <c r="AK149" s="364">
        <f t="shared" si="157"/>
        <v>0</v>
      </c>
      <c r="AL149" s="364">
        <f t="shared" si="157"/>
        <v>0</v>
      </c>
      <c r="AM149" s="364">
        <f t="shared" si="157"/>
        <v>0</v>
      </c>
      <c r="AN149" s="364">
        <f t="shared" si="157"/>
        <v>0</v>
      </c>
      <c r="AO149" s="364">
        <f t="shared" si="157"/>
        <v>0</v>
      </c>
      <c r="AP149" s="346">
        <f t="shared" si="157"/>
        <v>0</v>
      </c>
      <c r="AQ149" s="365">
        <f t="shared" si="157"/>
        <v>0</v>
      </c>
      <c r="AR149" s="370">
        <f t="shared" si="157"/>
        <v>0</v>
      </c>
      <c r="AS149" s="365">
        <f t="shared" si="157"/>
        <v>0</v>
      </c>
      <c r="AT149" s="352">
        <f t="shared" ref="AT149:AT159" si="158">AI149+AP149+AQ149+AR149+AS149</f>
        <v>0</v>
      </c>
      <c r="AU149" s="368">
        <f t="shared" ref="AU149:AZ149" si="159">SUM(AU150:AU159)</f>
        <v>0</v>
      </c>
      <c r="AV149" s="369">
        <f t="shared" si="159"/>
        <v>0</v>
      </c>
      <c r="AW149" s="369">
        <f t="shared" si="159"/>
        <v>0</v>
      </c>
      <c r="AX149" s="346">
        <f t="shared" si="159"/>
        <v>0</v>
      </c>
      <c r="AY149" s="365">
        <f t="shared" si="159"/>
        <v>0</v>
      </c>
      <c r="AZ149" s="365">
        <f t="shared" si="159"/>
        <v>0</v>
      </c>
      <c r="BA149" s="352">
        <f>AX149+AY149+AZ149</f>
        <v>0</v>
      </c>
      <c r="BB149" s="370">
        <f>SUM(BB150:BB159)</f>
        <v>0</v>
      </c>
      <c r="BC149" s="352">
        <f t="shared" ref="BC149:BC159" si="160">BA149+AT149+BB149</f>
        <v>0</v>
      </c>
    </row>
    <row r="150" spans="1:56" hidden="1" outlineLevel="2">
      <c r="A150" s="1778" t="str">
        <f>Cover!C21</f>
        <v>- none -</v>
      </c>
      <c r="B150" s="1784"/>
      <c r="C150" s="1785"/>
      <c r="D150" s="1786"/>
      <c r="E150" s="1787"/>
      <c r="F150" s="1788"/>
      <c r="G150" s="1788"/>
      <c r="H150" s="1788"/>
      <c r="I150" s="1788"/>
      <c r="J150" s="1788"/>
      <c r="K150" s="1788"/>
      <c r="L150" s="1788"/>
      <c r="M150" s="346">
        <f t="shared" ref="M150:M159" si="161">SUM(E150:L150)</f>
        <v>0</v>
      </c>
      <c r="N150" s="1789"/>
      <c r="O150" s="1789"/>
      <c r="P150" s="1789"/>
      <c r="Q150" s="348">
        <f t="shared" ref="Q150:Q159" si="162">B150+C150+M150+N150+O150+P150+D150</f>
        <v>0</v>
      </c>
      <c r="R150" s="1790"/>
      <c r="S150" s="1791"/>
      <c r="T150" s="1791"/>
      <c r="U150" s="1791"/>
      <c r="V150" s="1791"/>
      <c r="W150" s="346">
        <f t="shared" ref="W150:W159" si="163">SUM(R150:V150)</f>
        <v>0</v>
      </c>
      <c r="X150" s="1790"/>
      <c r="Y150" s="1791"/>
      <c r="Z150" s="1791"/>
      <c r="AA150" s="1791"/>
      <c r="AB150" s="1791"/>
      <c r="AC150" s="1791"/>
      <c r="AD150" s="1791"/>
      <c r="AE150" s="1791"/>
      <c r="AF150" s="1791"/>
      <c r="AG150" s="346">
        <f t="shared" ref="AG150:AG159" si="164">SUM(X150:AF150)</f>
        <v>0</v>
      </c>
      <c r="AH150" s="1792"/>
      <c r="AI150" s="351">
        <f t="shared" ref="AI150:AI159" si="165">Q150+W150+AG150+AH150</f>
        <v>0</v>
      </c>
      <c r="AJ150" s="1787"/>
      <c r="AK150" s="1788"/>
      <c r="AL150" s="1788"/>
      <c r="AM150" s="1788"/>
      <c r="AN150" s="1788"/>
      <c r="AO150" s="1788"/>
      <c r="AP150" s="346">
        <f t="shared" ref="AP150:AP159" si="166">SUM(AJ150:AO150)</f>
        <v>0</v>
      </c>
      <c r="AQ150" s="1789"/>
      <c r="AR150" s="1792"/>
      <c r="AS150" s="1789"/>
      <c r="AT150" s="352">
        <f t="shared" si="158"/>
        <v>0</v>
      </c>
      <c r="AU150" s="1785"/>
      <c r="AV150" s="1793"/>
      <c r="AW150" s="1793"/>
      <c r="AX150" s="346">
        <f t="shared" ref="AX150:AX159" si="167">SUM(AU150:AW150)</f>
        <v>0</v>
      </c>
      <c r="AY150" s="1789"/>
      <c r="AZ150" s="1789"/>
      <c r="BA150" s="352">
        <f t="shared" ref="BA150:BA159" si="168">AX150+AY150</f>
        <v>0</v>
      </c>
      <c r="BB150" s="1792"/>
      <c r="BC150" s="352">
        <f t="shared" si="160"/>
        <v>0</v>
      </c>
    </row>
    <row r="151" spans="1:56" hidden="1" outlineLevel="2">
      <c r="A151" s="1778" t="str">
        <f>Cover!C22</f>
        <v>- none -</v>
      </c>
      <c r="B151" s="1784"/>
      <c r="C151" s="1785"/>
      <c r="D151" s="1786"/>
      <c r="E151" s="1787"/>
      <c r="F151" s="1788"/>
      <c r="G151" s="1788"/>
      <c r="H151" s="1788"/>
      <c r="I151" s="1788"/>
      <c r="J151" s="1788"/>
      <c r="K151" s="1788"/>
      <c r="L151" s="1788"/>
      <c r="M151" s="346">
        <f t="shared" si="161"/>
        <v>0</v>
      </c>
      <c r="N151" s="1789"/>
      <c r="O151" s="1789"/>
      <c r="P151" s="1789"/>
      <c r="Q151" s="348">
        <f t="shared" si="162"/>
        <v>0</v>
      </c>
      <c r="R151" s="1790"/>
      <c r="S151" s="1791"/>
      <c r="T151" s="1791"/>
      <c r="U151" s="1791"/>
      <c r="V151" s="1791"/>
      <c r="W151" s="346">
        <f t="shared" si="163"/>
        <v>0</v>
      </c>
      <c r="X151" s="1790"/>
      <c r="Y151" s="1791"/>
      <c r="Z151" s="1791"/>
      <c r="AA151" s="1791"/>
      <c r="AB151" s="1791"/>
      <c r="AC151" s="1791"/>
      <c r="AD151" s="1791"/>
      <c r="AE151" s="1791"/>
      <c r="AF151" s="1791"/>
      <c r="AG151" s="346">
        <f t="shared" si="164"/>
        <v>0</v>
      </c>
      <c r="AH151" s="1792"/>
      <c r="AI151" s="351">
        <f t="shared" si="165"/>
        <v>0</v>
      </c>
      <c r="AJ151" s="1787"/>
      <c r="AK151" s="1788"/>
      <c r="AL151" s="1788"/>
      <c r="AM151" s="1788"/>
      <c r="AN151" s="1788"/>
      <c r="AO151" s="1788"/>
      <c r="AP151" s="346">
        <f t="shared" si="166"/>
        <v>0</v>
      </c>
      <c r="AQ151" s="1789"/>
      <c r="AR151" s="1792"/>
      <c r="AS151" s="1789"/>
      <c r="AT151" s="352">
        <f t="shared" si="158"/>
        <v>0</v>
      </c>
      <c r="AU151" s="1785"/>
      <c r="AV151" s="1793"/>
      <c r="AW151" s="1793"/>
      <c r="AX151" s="346">
        <f t="shared" si="167"/>
        <v>0</v>
      </c>
      <c r="AY151" s="1789"/>
      <c r="AZ151" s="1789"/>
      <c r="BA151" s="352">
        <f t="shared" si="168"/>
        <v>0</v>
      </c>
      <c r="BB151" s="1792"/>
      <c r="BC151" s="352">
        <f t="shared" si="160"/>
        <v>0</v>
      </c>
    </row>
    <row r="152" spans="1:56" hidden="1" outlineLevel="2">
      <c r="A152" s="1778" t="str">
        <f>Cover!C23</f>
        <v>- none -</v>
      </c>
      <c r="B152" s="1784"/>
      <c r="C152" s="1785"/>
      <c r="D152" s="1786"/>
      <c r="E152" s="1787"/>
      <c r="F152" s="1788"/>
      <c r="G152" s="1788"/>
      <c r="H152" s="1788"/>
      <c r="I152" s="1788"/>
      <c r="J152" s="1788"/>
      <c r="K152" s="1788"/>
      <c r="L152" s="1788"/>
      <c r="M152" s="346">
        <f t="shared" si="161"/>
        <v>0</v>
      </c>
      <c r="N152" s="1789"/>
      <c r="O152" s="1789"/>
      <c r="P152" s="1789"/>
      <c r="Q152" s="348">
        <f t="shared" si="162"/>
        <v>0</v>
      </c>
      <c r="R152" s="1790"/>
      <c r="S152" s="1791"/>
      <c r="T152" s="1791"/>
      <c r="U152" s="1791"/>
      <c r="V152" s="1791"/>
      <c r="W152" s="346">
        <f t="shared" si="163"/>
        <v>0</v>
      </c>
      <c r="X152" s="1790"/>
      <c r="Y152" s="1791"/>
      <c r="Z152" s="1791"/>
      <c r="AA152" s="1791"/>
      <c r="AB152" s="1791"/>
      <c r="AC152" s="1791"/>
      <c r="AD152" s="1791"/>
      <c r="AE152" s="1791"/>
      <c r="AF152" s="1791"/>
      <c r="AG152" s="346">
        <f t="shared" si="164"/>
        <v>0</v>
      </c>
      <c r="AH152" s="1792"/>
      <c r="AI152" s="351">
        <f t="shared" si="165"/>
        <v>0</v>
      </c>
      <c r="AJ152" s="1787"/>
      <c r="AK152" s="1788"/>
      <c r="AL152" s="1788"/>
      <c r="AM152" s="1788"/>
      <c r="AN152" s="1788"/>
      <c r="AO152" s="1788"/>
      <c r="AP152" s="346">
        <f t="shared" si="166"/>
        <v>0</v>
      </c>
      <c r="AQ152" s="1789"/>
      <c r="AR152" s="1792"/>
      <c r="AS152" s="1789"/>
      <c r="AT152" s="352">
        <f t="shared" si="158"/>
        <v>0</v>
      </c>
      <c r="AU152" s="1785"/>
      <c r="AV152" s="1793"/>
      <c r="AW152" s="1793"/>
      <c r="AX152" s="346">
        <f t="shared" si="167"/>
        <v>0</v>
      </c>
      <c r="AY152" s="1789"/>
      <c r="AZ152" s="1789"/>
      <c r="BA152" s="352">
        <f t="shared" si="168"/>
        <v>0</v>
      </c>
      <c r="BB152" s="1792"/>
      <c r="BC152" s="352">
        <f t="shared" si="160"/>
        <v>0</v>
      </c>
    </row>
    <row r="153" spans="1:56" hidden="1" outlineLevel="2">
      <c r="A153" s="1778" t="str">
        <f>Cover!C24</f>
        <v>- none -</v>
      </c>
      <c r="B153" s="1784"/>
      <c r="C153" s="1785"/>
      <c r="D153" s="1786"/>
      <c r="E153" s="1787"/>
      <c r="F153" s="1788"/>
      <c r="G153" s="1788"/>
      <c r="H153" s="1788"/>
      <c r="I153" s="1788"/>
      <c r="J153" s="1788"/>
      <c r="K153" s="1788"/>
      <c r="L153" s="1788"/>
      <c r="M153" s="346">
        <f t="shared" si="161"/>
        <v>0</v>
      </c>
      <c r="N153" s="1789"/>
      <c r="O153" s="1789"/>
      <c r="P153" s="1789"/>
      <c r="Q153" s="348">
        <f t="shared" si="162"/>
        <v>0</v>
      </c>
      <c r="R153" s="1790"/>
      <c r="S153" s="1791"/>
      <c r="T153" s="1791"/>
      <c r="U153" s="1791"/>
      <c r="V153" s="1791"/>
      <c r="W153" s="346">
        <f t="shared" si="163"/>
        <v>0</v>
      </c>
      <c r="X153" s="1790"/>
      <c r="Y153" s="1791"/>
      <c r="Z153" s="1791"/>
      <c r="AA153" s="1791"/>
      <c r="AB153" s="1791"/>
      <c r="AC153" s="1791"/>
      <c r="AD153" s="1791"/>
      <c r="AE153" s="1791"/>
      <c r="AF153" s="1791"/>
      <c r="AG153" s="346">
        <f t="shared" si="164"/>
        <v>0</v>
      </c>
      <c r="AH153" s="1792"/>
      <c r="AI153" s="351">
        <f t="shared" si="165"/>
        <v>0</v>
      </c>
      <c r="AJ153" s="1787"/>
      <c r="AK153" s="1788"/>
      <c r="AL153" s="1788"/>
      <c r="AM153" s="1788"/>
      <c r="AN153" s="1788"/>
      <c r="AO153" s="1788"/>
      <c r="AP153" s="346">
        <f t="shared" si="166"/>
        <v>0</v>
      </c>
      <c r="AQ153" s="1789"/>
      <c r="AR153" s="1792"/>
      <c r="AS153" s="1789"/>
      <c r="AT153" s="352">
        <f t="shared" si="158"/>
        <v>0</v>
      </c>
      <c r="AU153" s="1785"/>
      <c r="AV153" s="1793"/>
      <c r="AW153" s="1793"/>
      <c r="AX153" s="346">
        <f t="shared" si="167"/>
        <v>0</v>
      </c>
      <c r="AY153" s="1789"/>
      <c r="AZ153" s="1789"/>
      <c r="BA153" s="352">
        <f t="shared" si="168"/>
        <v>0</v>
      </c>
      <c r="BB153" s="1792"/>
      <c r="BC153" s="352">
        <f t="shared" si="160"/>
        <v>0</v>
      </c>
    </row>
    <row r="154" spans="1:56" hidden="1" outlineLevel="2">
      <c r="A154" s="1778" t="str">
        <f>Cover!C25</f>
        <v>- none -</v>
      </c>
      <c r="B154" s="1784"/>
      <c r="C154" s="1785"/>
      <c r="D154" s="1786"/>
      <c r="E154" s="1787"/>
      <c r="F154" s="1788"/>
      <c r="G154" s="1788"/>
      <c r="H154" s="1788"/>
      <c r="I154" s="1788"/>
      <c r="J154" s="1788"/>
      <c r="K154" s="1788"/>
      <c r="L154" s="1788"/>
      <c r="M154" s="346">
        <f t="shared" si="161"/>
        <v>0</v>
      </c>
      <c r="N154" s="1789"/>
      <c r="O154" s="1789"/>
      <c r="P154" s="1789"/>
      <c r="Q154" s="348">
        <f t="shared" si="162"/>
        <v>0</v>
      </c>
      <c r="R154" s="1790"/>
      <c r="S154" s="1791"/>
      <c r="T154" s="1791"/>
      <c r="U154" s="1791"/>
      <c r="V154" s="1791"/>
      <c r="W154" s="346">
        <f t="shared" si="163"/>
        <v>0</v>
      </c>
      <c r="X154" s="1790"/>
      <c r="Y154" s="1791"/>
      <c r="Z154" s="1791"/>
      <c r="AA154" s="1791"/>
      <c r="AB154" s="1791"/>
      <c r="AC154" s="1791"/>
      <c r="AD154" s="1791"/>
      <c r="AE154" s="1791"/>
      <c r="AF154" s="1791"/>
      <c r="AG154" s="346">
        <f t="shared" si="164"/>
        <v>0</v>
      </c>
      <c r="AH154" s="1792"/>
      <c r="AI154" s="351">
        <f t="shared" si="165"/>
        <v>0</v>
      </c>
      <c r="AJ154" s="1787"/>
      <c r="AK154" s="1788"/>
      <c r="AL154" s="1788"/>
      <c r="AM154" s="1788"/>
      <c r="AN154" s="1788"/>
      <c r="AO154" s="1788"/>
      <c r="AP154" s="346">
        <f t="shared" si="166"/>
        <v>0</v>
      </c>
      <c r="AQ154" s="1789"/>
      <c r="AR154" s="1792"/>
      <c r="AS154" s="1789"/>
      <c r="AT154" s="352">
        <f t="shared" si="158"/>
        <v>0</v>
      </c>
      <c r="AU154" s="1785"/>
      <c r="AV154" s="1793"/>
      <c r="AW154" s="1793"/>
      <c r="AX154" s="346">
        <f t="shared" si="167"/>
        <v>0</v>
      </c>
      <c r="AY154" s="1789"/>
      <c r="AZ154" s="1789"/>
      <c r="BA154" s="352">
        <f t="shared" si="168"/>
        <v>0</v>
      </c>
      <c r="BB154" s="1792"/>
      <c r="BC154" s="352">
        <f t="shared" si="160"/>
        <v>0</v>
      </c>
    </row>
    <row r="155" spans="1:56" hidden="1" outlineLevel="2">
      <c r="A155" s="1778" t="str">
        <f>Cover!C26</f>
        <v>- none -</v>
      </c>
      <c r="B155" s="1784"/>
      <c r="C155" s="1785"/>
      <c r="D155" s="1786"/>
      <c r="E155" s="1787"/>
      <c r="F155" s="1788"/>
      <c r="G155" s="1788"/>
      <c r="H155" s="1788"/>
      <c r="I155" s="1788"/>
      <c r="J155" s="1788"/>
      <c r="K155" s="1788"/>
      <c r="L155" s="1788"/>
      <c r="M155" s="346">
        <f t="shared" si="161"/>
        <v>0</v>
      </c>
      <c r="N155" s="1789"/>
      <c r="O155" s="1789"/>
      <c r="P155" s="1789"/>
      <c r="Q155" s="348">
        <f t="shared" si="162"/>
        <v>0</v>
      </c>
      <c r="R155" s="1790"/>
      <c r="S155" s="1791"/>
      <c r="T155" s="1791"/>
      <c r="U155" s="1791"/>
      <c r="V155" s="1791"/>
      <c r="W155" s="346">
        <f t="shared" si="163"/>
        <v>0</v>
      </c>
      <c r="X155" s="1790"/>
      <c r="Y155" s="1791"/>
      <c r="Z155" s="1791"/>
      <c r="AA155" s="1791"/>
      <c r="AB155" s="1791"/>
      <c r="AC155" s="1791"/>
      <c r="AD155" s="1791"/>
      <c r="AE155" s="1791"/>
      <c r="AF155" s="1791"/>
      <c r="AG155" s="346">
        <f t="shared" si="164"/>
        <v>0</v>
      </c>
      <c r="AH155" s="1792"/>
      <c r="AI155" s="351">
        <f t="shared" si="165"/>
        <v>0</v>
      </c>
      <c r="AJ155" s="1787"/>
      <c r="AK155" s="1788"/>
      <c r="AL155" s="1788"/>
      <c r="AM155" s="1788"/>
      <c r="AN155" s="1788"/>
      <c r="AO155" s="1788"/>
      <c r="AP155" s="346">
        <f t="shared" si="166"/>
        <v>0</v>
      </c>
      <c r="AQ155" s="1789"/>
      <c r="AR155" s="1792"/>
      <c r="AS155" s="1789"/>
      <c r="AT155" s="352">
        <f t="shared" si="158"/>
        <v>0</v>
      </c>
      <c r="AU155" s="1785"/>
      <c r="AV155" s="1793"/>
      <c r="AW155" s="1793"/>
      <c r="AX155" s="346">
        <f t="shared" si="167"/>
        <v>0</v>
      </c>
      <c r="AY155" s="1789"/>
      <c r="AZ155" s="1789"/>
      <c r="BA155" s="352">
        <f t="shared" si="168"/>
        <v>0</v>
      </c>
      <c r="BB155" s="1792"/>
      <c r="BC155" s="352">
        <f t="shared" si="160"/>
        <v>0</v>
      </c>
    </row>
    <row r="156" spans="1:56" hidden="1" outlineLevel="2">
      <c r="A156" s="1778" t="str">
        <f>Cover!C27</f>
        <v>- none -</v>
      </c>
      <c r="B156" s="1784"/>
      <c r="C156" s="1785"/>
      <c r="D156" s="1786"/>
      <c r="E156" s="1787"/>
      <c r="F156" s="1788"/>
      <c r="G156" s="1788"/>
      <c r="H156" s="1788"/>
      <c r="I156" s="1788"/>
      <c r="J156" s="1788"/>
      <c r="K156" s="1788"/>
      <c r="L156" s="1788"/>
      <c r="M156" s="346">
        <f t="shared" si="161"/>
        <v>0</v>
      </c>
      <c r="N156" s="1789"/>
      <c r="O156" s="1789"/>
      <c r="P156" s="1789"/>
      <c r="Q156" s="348">
        <f t="shared" si="162"/>
        <v>0</v>
      </c>
      <c r="R156" s="1790"/>
      <c r="S156" s="1791"/>
      <c r="T156" s="1791"/>
      <c r="U156" s="1791"/>
      <c r="V156" s="1791"/>
      <c r="W156" s="346">
        <f t="shared" si="163"/>
        <v>0</v>
      </c>
      <c r="X156" s="1790"/>
      <c r="Y156" s="1791"/>
      <c r="Z156" s="1791"/>
      <c r="AA156" s="1791"/>
      <c r="AB156" s="1791"/>
      <c r="AC156" s="1791"/>
      <c r="AD156" s="1791"/>
      <c r="AE156" s="1791"/>
      <c r="AF156" s="1791"/>
      <c r="AG156" s="346">
        <f t="shared" si="164"/>
        <v>0</v>
      </c>
      <c r="AH156" s="1792"/>
      <c r="AI156" s="351">
        <f t="shared" si="165"/>
        <v>0</v>
      </c>
      <c r="AJ156" s="1787"/>
      <c r="AK156" s="1788"/>
      <c r="AL156" s="1788"/>
      <c r="AM156" s="1788"/>
      <c r="AN156" s="1788"/>
      <c r="AO156" s="1788"/>
      <c r="AP156" s="346">
        <f t="shared" si="166"/>
        <v>0</v>
      </c>
      <c r="AQ156" s="1789"/>
      <c r="AR156" s="1792"/>
      <c r="AS156" s="1789"/>
      <c r="AT156" s="352">
        <f t="shared" si="158"/>
        <v>0</v>
      </c>
      <c r="AU156" s="1785"/>
      <c r="AV156" s="1793"/>
      <c r="AW156" s="1793"/>
      <c r="AX156" s="346">
        <f t="shared" si="167"/>
        <v>0</v>
      </c>
      <c r="AY156" s="1789"/>
      <c r="AZ156" s="1789"/>
      <c r="BA156" s="352">
        <f t="shared" si="168"/>
        <v>0</v>
      </c>
      <c r="BB156" s="1792"/>
      <c r="BC156" s="352">
        <f t="shared" si="160"/>
        <v>0</v>
      </c>
    </row>
    <row r="157" spans="1:56" hidden="1" outlineLevel="2">
      <c r="A157" s="1778" t="str">
        <f>Cover!C28</f>
        <v>- none -</v>
      </c>
      <c r="B157" s="1784"/>
      <c r="C157" s="1785"/>
      <c r="D157" s="1786"/>
      <c r="E157" s="1787"/>
      <c r="F157" s="1788"/>
      <c r="G157" s="1788"/>
      <c r="H157" s="1788"/>
      <c r="I157" s="1788"/>
      <c r="J157" s="1788"/>
      <c r="K157" s="1788"/>
      <c r="L157" s="1788"/>
      <c r="M157" s="346">
        <f t="shared" si="161"/>
        <v>0</v>
      </c>
      <c r="N157" s="1789"/>
      <c r="O157" s="1789"/>
      <c r="P157" s="1789"/>
      <c r="Q157" s="348">
        <f t="shared" si="162"/>
        <v>0</v>
      </c>
      <c r="R157" s="1790"/>
      <c r="S157" s="1791"/>
      <c r="T157" s="1791"/>
      <c r="U157" s="1791"/>
      <c r="V157" s="1791"/>
      <c r="W157" s="346">
        <f t="shared" si="163"/>
        <v>0</v>
      </c>
      <c r="X157" s="1790"/>
      <c r="Y157" s="1791"/>
      <c r="Z157" s="1791"/>
      <c r="AA157" s="1791"/>
      <c r="AB157" s="1791"/>
      <c r="AC157" s="1791"/>
      <c r="AD157" s="1791"/>
      <c r="AE157" s="1791"/>
      <c r="AF157" s="1791"/>
      <c r="AG157" s="346">
        <f t="shared" si="164"/>
        <v>0</v>
      </c>
      <c r="AH157" s="1792"/>
      <c r="AI157" s="351">
        <f t="shared" si="165"/>
        <v>0</v>
      </c>
      <c r="AJ157" s="1787"/>
      <c r="AK157" s="1788"/>
      <c r="AL157" s="1788"/>
      <c r="AM157" s="1788"/>
      <c r="AN157" s="1788"/>
      <c r="AO157" s="1788"/>
      <c r="AP157" s="346">
        <f t="shared" si="166"/>
        <v>0</v>
      </c>
      <c r="AQ157" s="1789"/>
      <c r="AR157" s="1792"/>
      <c r="AS157" s="1789"/>
      <c r="AT157" s="352">
        <f t="shared" si="158"/>
        <v>0</v>
      </c>
      <c r="AU157" s="1785"/>
      <c r="AV157" s="1793"/>
      <c r="AW157" s="1793"/>
      <c r="AX157" s="346">
        <f t="shared" si="167"/>
        <v>0</v>
      </c>
      <c r="AY157" s="1789"/>
      <c r="AZ157" s="1789"/>
      <c r="BA157" s="352">
        <f t="shared" si="168"/>
        <v>0</v>
      </c>
      <c r="BB157" s="1792"/>
      <c r="BC157" s="352">
        <f t="shared" si="160"/>
        <v>0</v>
      </c>
      <c r="BD157" s="498"/>
    </row>
    <row r="158" spans="1:56" hidden="1" outlineLevel="2">
      <c r="A158" s="1778" t="str">
        <f>Cover!C29</f>
        <v>- none -</v>
      </c>
      <c r="B158" s="1784"/>
      <c r="C158" s="1785"/>
      <c r="D158" s="1786"/>
      <c r="E158" s="1787"/>
      <c r="F158" s="1788"/>
      <c r="G158" s="1788"/>
      <c r="H158" s="1788"/>
      <c r="I158" s="1788"/>
      <c r="J158" s="1788"/>
      <c r="K158" s="1788"/>
      <c r="L158" s="1788"/>
      <c r="M158" s="346">
        <f t="shared" si="161"/>
        <v>0</v>
      </c>
      <c r="N158" s="1789"/>
      <c r="O158" s="1789"/>
      <c r="P158" s="1789"/>
      <c r="Q158" s="348">
        <f t="shared" si="162"/>
        <v>0</v>
      </c>
      <c r="R158" s="1790"/>
      <c r="S158" s="1791"/>
      <c r="T158" s="1791"/>
      <c r="U158" s="1791"/>
      <c r="V158" s="1791"/>
      <c r="W158" s="346">
        <f t="shared" si="163"/>
        <v>0</v>
      </c>
      <c r="X158" s="1790"/>
      <c r="Y158" s="1791"/>
      <c r="Z158" s="1791"/>
      <c r="AA158" s="1791"/>
      <c r="AB158" s="1791"/>
      <c r="AC158" s="1791"/>
      <c r="AD158" s="1791"/>
      <c r="AE158" s="1791"/>
      <c r="AF158" s="1791"/>
      <c r="AG158" s="346">
        <f t="shared" si="164"/>
        <v>0</v>
      </c>
      <c r="AH158" s="1792"/>
      <c r="AI158" s="351">
        <f t="shared" si="165"/>
        <v>0</v>
      </c>
      <c r="AJ158" s="1787"/>
      <c r="AK158" s="1788"/>
      <c r="AL158" s="1788"/>
      <c r="AM158" s="1788"/>
      <c r="AN158" s="1788"/>
      <c r="AO158" s="1788"/>
      <c r="AP158" s="346">
        <f t="shared" si="166"/>
        <v>0</v>
      </c>
      <c r="AQ158" s="1789"/>
      <c r="AR158" s="1792"/>
      <c r="AS158" s="1789"/>
      <c r="AT158" s="352">
        <f t="shared" si="158"/>
        <v>0</v>
      </c>
      <c r="AU158" s="1785"/>
      <c r="AV158" s="1793"/>
      <c r="AW158" s="1793"/>
      <c r="AX158" s="346">
        <f t="shared" si="167"/>
        <v>0</v>
      </c>
      <c r="AY158" s="1789"/>
      <c r="AZ158" s="1789"/>
      <c r="BA158" s="352">
        <f t="shared" si="168"/>
        <v>0</v>
      </c>
      <c r="BB158" s="1792"/>
      <c r="BC158" s="352">
        <f t="shared" si="160"/>
        <v>0</v>
      </c>
      <c r="BD158" s="499"/>
    </row>
    <row r="159" spans="1:56" hidden="1" outlineLevel="2">
      <c r="A159" s="1778" t="str">
        <f>Cover!C30</f>
        <v>- none -</v>
      </c>
      <c r="B159" s="1784"/>
      <c r="C159" s="1785"/>
      <c r="D159" s="1786"/>
      <c r="E159" s="1787"/>
      <c r="F159" s="1788"/>
      <c r="G159" s="1788"/>
      <c r="H159" s="1788"/>
      <c r="I159" s="1788"/>
      <c r="J159" s="1788"/>
      <c r="K159" s="1788"/>
      <c r="L159" s="1788"/>
      <c r="M159" s="346">
        <f t="shared" si="161"/>
        <v>0</v>
      </c>
      <c r="N159" s="1789"/>
      <c r="O159" s="1789"/>
      <c r="P159" s="1789"/>
      <c r="Q159" s="348">
        <f t="shared" si="162"/>
        <v>0</v>
      </c>
      <c r="R159" s="1790"/>
      <c r="S159" s="1791"/>
      <c r="T159" s="1791"/>
      <c r="U159" s="1791"/>
      <c r="V159" s="1791"/>
      <c r="W159" s="346">
        <f t="shared" si="163"/>
        <v>0</v>
      </c>
      <c r="X159" s="1790"/>
      <c r="Y159" s="1791"/>
      <c r="Z159" s="1791"/>
      <c r="AA159" s="1791"/>
      <c r="AB159" s="1791"/>
      <c r="AC159" s="1791"/>
      <c r="AD159" s="1791"/>
      <c r="AE159" s="1791"/>
      <c r="AF159" s="1791"/>
      <c r="AG159" s="346">
        <f t="shared" si="164"/>
        <v>0</v>
      </c>
      <c r="AH159" s="1792"/>
      <c r="AI159" s="351">
        <f t="shared" si="165"/>
        <v>0</v>
      </c>
      <c r="AJ159" s="1787"/>
      <c r="AK159" s="1788"/>
      <c r="AL159" s="1788"/>
      <c r="AM159" s="1788"/>
      <c r="AN159" s="1788"/>
      <c r="AO159" s="1788"/>
      <c r="AP159" s="346">
        <f t="shared" si="166"/>
        <v>0</v>
      </c>
      <c r="AQ159" s="1789"/>
      <c r="AR159" s="1792"/>
      <c r="AS159" s="1789"/>
      <c r="AT159" s="352">
        <f t="shared" si="158"/>
        <v>0</v>
      </c>
      <c r="AU159" s="1785"/>
      <c r="AV159" s="1793"/>
      <c r="AW159" s="1793"/>
      <c r="AX159" s="346">
        <f t="shared" si="167"/>
        <v>0</v>
      </c>
      <c r="AY159" s="1789"/>
      <c r="AZ159" s="1789"/>
      <c r="BA159" s="352">
        <f t="shared" si="168"/>
        <v>0</v>
      </c>
      <c r="BB159" s="1792"/>
      <c r="BC159" s="352">
        <f t="shared" si="160"/>
        <v>0</v>
      </c>
      <c r="BD159" s="498"/>
    </row>
    <row r="160" spans="1:56" hidden="1" outlineLevel="2">
      <c r="A160" s="1778" t="str">
        <f>Cover!C31</f>
        <v>- none -</v>
      </c>
      <c r="B160" s="1784"/>
      <c r="C160" s="1785"/>
      <c r="D160" s="1786"/>
      <c r="E160" s="1787"/>
      <c r="F160" s="1788"/>
      <c r="G160" s="1788"/>
      <c r="H160" s="1788"/>
      <c r="I160" s="1788"/>
      <c r="J160" s="1788"/>
      <c r="K160" s="1788"/>
      <c r="L160" s="1788"/>
      <c r="M160" s="346">
        <f t="shared" ref="M160:M164" si="169">SUM(E160:L160)</f>
        <v>0</v>
      </c>
      <c r="N160" s="1789"/>
      <c r="O160" s="1789"/>
      <c r="P160" s="1789"/>
      <c r="Q160" s="348">
        <f t="shared" ref="Q160:Q164" si="170">B160+C160+M160+N160+O160+P160+D160</f>
        <v>0</v>
      </c>
      <c r="R160" s="1790"/>
      <c r="S160" s="1791"/>
      <c r="T160" s="1791"/>
      <c r="U160" s="1791"/>
      <c r="V160" s="1791"/>
      <c r="W160" s="346">
        <f t="shared" ref="W160:W164" si="171">SUM(R160:V160)</f>
        <v>0</v>
      </c>
      <c r="X160" s="1790"/>
      <c r="Y160" s="1791"/>
      <c r="Z160" s="1791"/>
      <c r="AA160" s="1791"/>
      <c r="AB160" s="1791"/>
      <c r="AC160" s="1791"/>
      <c r="AD160" s="1791"/>
      <c r="AE160" s="1791"/>
      <c r="AF160" s="1791"/>
      <c r="AG160" s="346">
        <f t="shared" ref="AG160:AG164" si="172">SUM(X160:AF160)</f>
        <v>0</v>
      </c>
      <c r="AH160" s="1792"/>
      <c r="AI160" s="351">
        <f t="shared" ref="AI160:AI164" si="173">Q160+W160+AG160+AH160</f>
        <v>0</v>
      </c>
      <c r="AJ160" s="1787"/>
      <c r="AK160" s="1788"/>
      <c r="AL160" s="1788"/>
      <c r="AM160" s="1788"/>
      <c r="AN160" s="1788"/>
      <c r="AO160" s="1788"/>
      <c r="AP160" s="346">
        <f t="shared" ref="AP160:AP164" si="174">SUM(AJ160:AO160)</f>
        <v>0</v>
      </c>
      <c r="AQ160" s="1789"/>
      <c r="AR160" s="1792"/>
      <c r="AS160" s="1789"/>
      <c r="AT160" s="352">
        <f t="shared" ref="AT160:AT164" si="175">AI160+AP160+AQ160+AR160+AS160</f>
        <v>0</v>
      </c>
      <c r="AU160" s="1785"/>
      <c r="AV160" s="1793"/>
      <c r="AW160" s="1793"/>
      <c r="AX160" s="346">
        <f t="shared" ref="AX160:AX164" si="176">SUM(AU160:AW160)</f>
        <v>0</v>
      </c>
      <c r="AY160" s="1789"/>
      <c r="AZ160" s="1789"/>
      <c r="BA160" s="352">
        <f t="shared" ref="BA160:BA164" si="177">AX160+AY160</f>
        <v>0</v>
      </c>
      <c r="BB160" s="1792"/>
      <c r="BC160" s="352">
        <f t="shared" ref="BC160:BC164" si="178">BA160+AT160+BB160</f>
        <v>0</v>
      </c>
      <c r="BD160" s="498"/>
    </row>
    <row r="161" spans="1:56" hidden="1" outlineLevel="2">
      <c r="A161" s="1778" t="str">
        <f>Cover!C32</f>
        <v>- none -</v>
      </c>
      <c r="B161" s="1784"/>
      <c r="C161" s="1785"/>
      <c r="D161" s="1786"/>
      <c r="E161" s="1787"/>
      <c r="F161" s="1788"/>
      <c r="G161" s="1788"/>
      <c r="H161" s="1788"/>
      <c r="I161" s="1788"/>
      <c r="J161" s="1788"/>
      <c r="K161" s="1788"/>
      <c r="L161" s="1788"/>
      <c r="M161" s="346">
        <f t="shared" si="169"/>
        <v>0</v>
      </c>
      <c r="N161" s="1789"/>
      <c r="O161" s="1789"/>
      <c r="P161" s="1789"/>
      <c r="Q161" s="348">
        <f t="shared" si="170"/>
        <v>0</v>
      </c>
      <c r="R161" s="1790"/>
      <c r="S161" s="1791"/>
      <c r="T161" s="1791"/>
      <c r="U161" s="1791"/>
      <c r="V161" s="1791"/>
      <c r="W161" s="346">
        <f t="shared" si="171"/>
        <v>0</v>
      </c>
      <c r="X161" s="1790"/>
      <c r="Y161" s="1791"/>
      <c r="Z161" s="1791"/>
      <c r="AA161" s="1791"/>
      <c r="AB161" s="1791"/>
      <c r="AC161" s="1791"/>
      <c r="AD161" s="1791"/>
      <c r="AE161" s="1791"/>
      <c r="AF161" s="1791"/>
      <c r="AG161" s="346">
        <f t="shared" si="172"/>
        <v>0</v>
      </c>
      <c r="AH161" s="1792"/>
      <c r="AI161" s="351">
        <f t="shared" si="173"/>
        <v>0</v>
      </c>
      <c r="AJ161" s="1787"/>
      <c r="AK161" s="1788"/>
      <c r="AL161" s="1788"/>
      <c r="AM161" s="1788"/>
      <c r="AN161" s="1788"/>
      <c r="AO161" s="1788"/>
      <c r="AP161" s="346">
        <f t="shared" si="174"/>
        <v>0</v>
      </c>
      <c r="AQ161" s="1789"/>
      <c r="AR161" s="1792"/>
      <c r="AS161" s="1789"/>
      <c r="AT161" s="352">
        <f t="shared" si="175"/>
        <v>0</v>
      </c>
      <c r="AU161" s="1785"/>
      <c r="AV161" s="1793"/>
      <c r="AW161" s="1793"/>
      <c r="AX161" s="346">
        <f t="shared" si="176"/>
        <v>0</v>
      </c>
      <c r="AY161" s="1789"/>
      <c r="AZ161" s="1789"/>
      <c r="BA161" s="352">
        <f t="shared" si="177"/>
        <v>0</v>
      </c>
      <c r="BB161" s="1792"/>
      <c r="BC161" s="352">
        <f t="shared" si="178"/>
        <v>0</v>
      </c>
      <c r="BD161" s="498"/>
    </row>
    <row r="162" spans="1:56" hidden="1" outlineLevel="2">
      <c r="A162" s="1778" t="str">
        <f>Cover!C33</f>
        <v>- none -</v>
      </c>
      <c r="B162" s="1784"/>
      <c r="C162" s="1785"/>
      <c r="D162" s="1786"/>
      <c r="E162" s="1787"/>
      <c r="F162" s="1788"/>
      <c r="G162" s="1788"/>
      <c r="H162" s="1788"/>
      <c r="I162" s="1788"/>
      <c r="J162" s="1788"/>
      <c r="K162" s="1788"/>
      <c r="L162" s="1788"/>
      <c r="M162" s="346">
        <f t="shared" si="169"/>
        <v>0</v>
      </c>
      <c r="N162" s="1789"/>
      <c r="O162" s="1789"/>
      <c r="P162" s="1789"/>
      <c r="Q162" s="348">
        <f t="shared" si="170"/>
        <v>0</v>
      </c>
      <c r="R162" s="1790"/>
      <c r="S162" s="1791"/>
      <c r="T162" s="1791"/>
      <c r="U162" s="1791"/>
      <c r="V162" s="1791"/>
      <c r="W162" s="346">
        <f t="shared" si="171"/>
        <v>0</v>
      </c>
      <c r="X162" s="1790"/>
      <c r="Y162" s="1791"/>
      <c r="Z162" s="1791"/>
      <c r="AA162" s="1791"/>
      <c r="AB162" s="1791"/>
      <c r="AC162" s="1791"/>
      <c r="AD162" s="1791"/>
      <c r="AE162" s="1791"/>
      <c r="AF162" s="1791"/>
      <c r="AG162" s="346">
        <f t="shared" si="172"/>
        <v>0</v>
      </c>
      <c r="AH162" s="1792"/>
      <c r="AI162" s="351">
        <f t="shared" si="173"/>
        <v>0</v>
      </c>
      <c r="AJ162" s="1787"/>
      <c r="AK162" s="1788"/>
      <c r="AL162" s="1788"/>
      <c r="AM162" s="1788"/>
      <c r="AN162" s="1788"/>
      <c r="AO162" s="1788"/>
      <c r="AP162" s="346">
        <f t="shared" si="174"/>
        <v>0</v>
      </c>
      <c r="AQ162" s="1789"/>
      <c r="AR162" s="1792"/>
      <c r="AS162" s="1789"/>
      <c r="AT162" s="352">
        <f t="shared" si="175"/>
        <v>0</v>
      </c>
      <c r="AU162" s="1785"/>
      <c r="AV162" s="1793"/>
      <c r="AW162" s="1793"/>
      <c r="AX162" s="346">
        <f t="shared" si="176"/>
        <v>0</v>
      </c>
      <c r="AY162" s="1789"/>
      <c r="AZ162" s="1789"/>
      <c r="BA162" s="352">
        <f t="shared" si="177"/>
        <v>0</v>
      </c>
      <c r="BB162" s="1792"/>
      <c r="BC162" s="352">
        <f t="shared" si="178"/>
        <v>0</v>
      </c>
      <c r="BD162" s="498"/>
    </row>
    <row r="163" spans="1:56" hidden="1" outlineLevel="2">
      <c r="A163" s="1778" t="str">
        <f>Cover!C34</f>
        <v>- none -</v>
      </c>
      <c r="B163" s="1784"/>
      <c r="C163" s="1785"/>
      <c r="D163" s="1786"/>
      <c r="E163" s="1787"/>
      <c r="F163" s="1788"/>
      <c r="G163" s="1788"/>
      <c r="H163" s="1788"/>
      <c r="I163" s="1788"/>
      <c r="J163" s="1788"/>
      <c r="K163" s="1788"/>
      <c r="L163" s="1788"/>
      <c r="M163" s="346">
        <f t="shared" si="169"/>
        <v>0</v>
      </c>
      <c r="N163" s="1789"/>
      <c r="O163" s="1789"/>
      <c r="P163" s="1789"/>
      <c r="Q163" s="348">
        <f t="shared" si="170"/>
        <v>0</v>
      </c>
      <c r="R163" s="1790"/>
      <c r="S163" s="1791"/>
      <c r="T163" s="1791"/>
      <c r="U163" s="1791"/>
      <c r="V163" s="1791"/>
      <c r="W163" s="346">
        <f t="shared" si="171"/>
        <v>0</v>
      </c>
      <c r="X163" s="1790"/>
      <c r="Y163" s="1791"/>
      <c r="Z163" s="1791"/>
      <c r="AA163" s="1791"/>
      <c r="AB163" s="1791"/>
      <c r="AC163" s="1791"/>
      <c r="AD163" s="1791"/>
      <c r="AE163" s="1791"/>
      <c r="AF163" s="1791"/>
      <c r="AG163" s="346">
        <f t="shared" si="172"/>
        <v>0</v>
      </c>
      <c r="AH163" s="1792"/>
      <c r="AI163" s="351">
        <f t="shared" si="173"/>
        <v>0</v>
      </c>
      <c r="AJ163" s="1787"/>
      <c r="AK163" s="1788"/>
      <c r="AL163" s="1788"/>
      <c r="AM163" s="1788"/>
      <c r="AN163" s="1788"/>
      <c r="AO163" s="1788"/>
      <c r="AP163" s="346">
        <f t="shared" si="174"/>
        <v>0</v>
      </c>
      <c r="AQ163" s="1789"/>
      <c r="AR163" s="1792"/>
      <c r="AS163" s="1789"/>
      <c r="AT163" s="352">
        <f t="shared" si="175"/>
        <v>0</v>
      </c>
      <c r="AU163" s="1785"/>
      <c r="AV163" s="1793"/>
      <c r="AW163" s="1793"/>
      <c r="AX163" s="346">
        <f t="shared" si="176"/>
        <v>0</v>
      </c>
      <c r="AY163" s="1789"/>
      <c r="AZ163" s="1789"/>
      <c r="BA163" s="352">
        <f t="shared" si="177"/>
        <v>0</v>
      </c>
      <c r="BB163" s="1792"/>
      <c r="BC163" s="352">
        <f t="shared" si="178"/>
        <v>0</v>
      </c>
      <c r="BD163" s="498"/>
    </row>
    <row r="164" spans="1:56" hidden="1" outlineLevel="2">
      <c r="A164" s="1778" t="str">
        <f>Cover!C35</f>
        <v>- none -</v>
      </c>
      <c r="B164" s="1784"/>
      <c r="C164" s="1785"/>
      <c r="D164" s="1786"/>
      <c r="E164" s="1787"/>
      <c r="F164" s="1788"/>
      <c r="G164" s="1788"/>
      <c r="H164" s="1788"/>
      <c r="I164" s="1788"/>
      <c r="J164" s="1788"/>
      <c r="K164" s="1788"/>
      <c r="L164" s="1788"/>
      <c r="M164" s="346">
        <f t="shared" si="169"/>
        <v>0</v>
      </c>
      <c r="N164" s="1789"/>
      <c r="O164" s="1789"/>
      <c r="P164" s="1789"/>
      <c r="Q164" s="348">
        <f t="shared" si="170"/>
        <v>0</v>
      </c>
      <c r="R164" s="1790"/>
      <c r="S164" s="1791"/>
      <c r="T164" s="1791"/>
      <c r="U164" s="1791"/>
      <c r="V164" s="1791"/>
      <c r="W164" s="346">
        <f t="shared" si="171"/>
        <v>0</v>
      </c>
      <c r="X164" s="1790"/>
      <c r="Y164" s="1791"/>
      <c r="Z164" s="1791"/>
      <c r="AA164" s="1791"/>
      <c r="AB164" s="1791"/>
      <c r="AC164" s="1791"/>
      <c r="AD164" s="1791"/>
      <c r="AE164" s="1791"/>
      <c r="AF164" s="1791"/>
      <c r="AG164" s="346">
        <f t="shared" si="172"/>
        <v>0</v>
      </c>
      <c r="AH164" s="1792"/>
      <c r="AI164" s="351">
        <f t="shared" si="173"/>
        <v>0</v>
      </c>
      <c r="AJ164" s="1787"/>
      <c r="AK164" s="1788"/>
      <c r="AL164" s="1788"/>
      <c r="AM164" s="1788"/>
      <c r="AN164" s="1788"/>
      <c r="AO164" s="1788"/>
      <c r="AP164" s="346">
        <f t="shared" si="174"/>
        <v>0</v>
      </c>
      <c r="AQ164" s="1789"/>
      <c r="AR164" s="1792"/>
      <c r="AS164" s="1789"/>
      <c r="AT164" s="352">
        <f t="shared" si="175"/>
        <v>0</v>
      </c>
      <c r="AU164" s="1785"/>
      <c r="AV164" s="1793"/>
      <c r="AW164" s="1793"/>
      <c r="AX164" s="346">
        <f t="shared" si="176"/>
        <v>0</v>
      </c>
      <c r="AY164" s="1789"/>
      <c r="AZ164" s="1789"/>
      <c r="BA164" s="352">
        <f t="shared" si="177"/>
        <v>0</v>
      </c>
      <c r="BB164" s="1792"/>
      <c r="BC164" s="352">
        <f t="shared" si="178"/>
        <v>0</v>
      </c>
      <c r="BD164" s="498"/>
    </row>
    <row r="165" spans="1:56" s="509" customFormat="1" collapsed="1">
      <c r="B165" s="506"/>
      <c r="C165" s="502"/>
      <c r="D165" s="503"/>
      <c r="E165" s="551"/>
      <c r="F165" s="552"/>
      <c r="G165" s="552"/>
      <c r="H165" s="552"/>
      <c r="I165" s="552"/>
      <c r="J165" s="552"/>
      <c r="K165" s="552"/>
      <c r="L165" s="552"/>
      <c r="M165" s="553"/>
      <c r="N165" s="504"/>
      <c r="O165" s="504"/>
      <c r="P165" s="504"/>
      <c r="Q165" s="542"/>
      <c r="R165" s="554"/>
      <c r="S165" s="555"/>
      <c r="T165" s="555"/>
      <c r="U165" s="555"/>
      <c r="V165" s="555"/>
      <c r="W165" s="553"/>
      <c r="X165" s="556"/>
      <c r="Y165" s="556"/>
      <c r="Z165" s="556"/>
      <c r="AA165" s="556"/>
      <c r="AB165" s="556"/>
      <c r="AC165" s="556"/>
      <c r="AD165" s="556"/>
      <c r="AE165" s="556"/>
      <c r="AF165" s="556"/>
      <c r="AG165" s="553"/>
      <c r="AH165" s="501"/>
      <c r="AI165" s="531"/>
      <c r="AJ165" s="551"/>
      <c r="AK165" s="552"/>
      <c r="AL165" s="552"/>
      <c r="AM165" s="552"/>
      <c r="AN165" s="552"/>
      <c r="AO165" s="552"/>
      <c r="AP165" s="553"/>
      <c r="AQ165" s="504"/>
      <c r="AR165" s="501"/>
      <c r="AS165" s="504"/>
      <c r="AT165" s="525"/>
      <c r="AU165" s="502"/>
      <c r="AV165" s="505"/>
      <c r="AW165" s="505"/>
      <c r="AX165" s="553"/>
      <c r="AY165" s="504"/>
      <c r="AZ165" s="504"/>
      <c r="BA165" s="525"/>
      <c r="BB165" s="501"/>
      <c r="BC165" s="525"/>
    </row>
    <row r="166" spans="1:56">
      <c r="A166" s="567" t="s">
        <v>456</v>
      </c>
      <c r="B166" s="1564"/>
      <c r="C166" s="1565"/>
      <c r="D166" s="1566"/>
      <c r="E166" s="1567"/>
      <c r="F166" s="1568"/>
      <c r="G166" s="1568"/>
      <c r="H166" s="1568"/>
      <c r="I166" s="1568"/>
      <c r="J166" s="1568"/>
      <c r="K166" s="1568"/>
      <c r="L166" s="1568"/>
      <c r="M166" s="1569"/>
      <c r="N166" s="1570"/>
      <c r="O166" s="1570"/>
      <c r="P166" s="1570"/>
      <c r="Q166" s="1795"/>
      <c r="R166" s="1574"/>
      <c r="S166" s="1575"/>
      <c r="T166" s="1575"/>
      <c r="U166" s="1575"/>
      <c r="V166" s="1575"/>
      <c r="W166" s="1800"/>
      <c r="X166" s="1574"/>
      <c r="Y166" s="1575"/>
      <c r="Z166" s="1575"/>
      <c r="AA166" s="1575"/>
      <c r="AB166" s="1575"/>
      <c r="AC166" s="1575"/>
      <c r="AD166" s="1575"/>
      <c r="AE166" s="1575"/>
      <c r="AF166" s="1575"/>
      <c r="AG166" s="1800"/>
      <c r="AH166" s="1563"/>
      <c r="AI166" s="1796"/>
      <c r="AJ166" s="1567"/>
      <c r="AK166" s="1568"/>
      <c r="AL166" s="1568"/>
      <c r="AM166" s="1568"/>
      <c r="AN166" s="1568"/>
      <c r="AO166" s="1568"/>
      <c r="AP166" s="1800"/>
      <c r="AQ166" s="1570"/>
      <c r="AR166" s="1563"/>
      <c r="AS166" s="1570"/>
      <c r="AT166" s="1576"/>
      <c r="AU166" s="1565"/>
      <c r="AV166" s="1577"/>
      <c r="AW166" s="1577"/>
      <c r="AX166" s="1569"/>
      <c r="AY166" s="1570"/>
      <c r="AZ166" s="1570"/>
      <c r="BA166" s="1576"/>
      <c r="BB166" s="1563"/>
      <c r="BC166" s="352">
        <f>W166+Q166+AG166+AI166+AP166</f>
        <v>0</v>
      </c>
    </row>
    <row r="167" spans="1:56" s="509" customFormat="1" collapsed="1">
      <c r="B167" s="506"/>
      <c r="C167" s="502"/>
      <c r="D167" s="503"/>
      <c r="E167" s="551"/>
      <c r="F167" s="552"/>
      <c r="G167" s="552"/>
      <c r="H167" s="552"/>
      <c r="I167" s="552"/>
      <c r="J167" s="552"/>
      <c r="K167" s="552"/>
      <c r="L167" s="552"/>
      <c r="M167" s="553"/>
      <c r="N167" s="504"/>
      <c r="O167" s="504"/>
      <c r="P167" s="504"/>
      <c r="Q167" s="542"/>
      <c r="R167" s="554"/>
      <c r="S167" s="555"/>
      <c r="T167" s="555"/>
      <c r="U167" s="555"/>
      <c r="V167" s="555"/>
      <c r="W167" s="553"/>
      <c r="X167" s="556"/>
      <c r="Y167" s="556"/>
      <c r="Z167" s="556"/>
      <c r="AA167" s="556"/>
      <c r="AB167" s="556"/>
      <c r="AC167" s="556"/>
      <c r="AD167" s="556"/>
      <c r="AE167" s="556"/>
      <c r="AF167" s="556"/>
      <c r="AG167" s="553"/>
      <c r="AH167" s="501"/>
      <c r="AI167" s="531"/>
      <c r="AJ167" s="551"/>
      <c r="AK167" s="552"/>
      <c r="AL167" s="552"/>
      <c r="AM167" s="552"/>
      <c r="AN167" s="552"/>
      <c r="AO167" s="552"/>
      <c r="AP167" s="553"/>
      <c r="AQ167" s="504"/>
      <c r="AR167" s="501"/>
      <c r="AS167" s="504"/>
      <c r="AT167" s="525"/>
      <c r="AU167" s="502"/>
      <c r="AV167" s="505"/>
      <c r="AW167" s="505"/>
      <c r="AX167" s="553"/>
      <c r="AY167" s="504"/>
      <c r="AZ167" s="504"/>
      <c r="BA167" s="525"/>
      <c r="BB167" s="501"/>
      <c r="BC167" s="525"/>
    </row>
    <row r="168" spans="1:56" s="509" customFormat="1">
      <c r="A168" s="567" t="s">
        <v>1557</v>
      </c>
      <c r="B168" s="1784"/>
      <c r="C168" s="1785"/>
      <c r="D168" s="1786"/>
      <c r="E168" s="1787"/>
      <c r="F168" s="1788"/>
      <c r="G168" s="1788"/>
      <c r="H168" s="1788"/>
      <c r="I168" s="1788"/>
      <c r="J168" s="1788"/>
      <c r="K168" s="1788"/>
      <c r="L168" s="1788"/>
      <c r="M168" s="346">
        <f>SUM(E168:L168)</f>
        <v>0</v>
      </c>
      <c r="N168" s="1789"/>
      <c r="O168" s="1789"/>
      <c r="P168" s="1789"/>
      <c r="Q168" s="348">
        <f>B168+C168+M168+N168+O168+P168+D168</f>
        <v>0</v>
      </c>
      <c r="R168" s="1790"/>
      <c r="S168" s="1791"/>
      <c r="T168" s="1791"/>
      <c r="U168" s="1791"/>
      <c r="V168" s="1791"/>
      <c r="W168" s="346">
        <f>SUM(R168:V168)</f>
        <v>0</v>
      </c>
      <c r="X168" s="1790"/>
      <c r="Y168" s="1791"/>
      <c r="Z168" s="1791"/>
      <c r="AA168" s="1791"/>
      <c r="AB168" s="1791"/>
      <c r="AC168" s="1791"/>
      <c r="AD168" s="1791"/>
      <c r="AE168" s="1791"/>
      <c r="AF168" s="1791"/>
      <c r="AG168" s="346">
        <f>SUM(X168:AF168)</f>
        <v>0</v>
      </c>
      <c r="AH168" s="1792"/>
      <c r="AI168" s="351">
        <f>Q168+W168+AG168+AH168</f>
        <v>0</v>
      </c>
      <c r="AJ168" s="1787"/>
      <c r="AK168" s="1788"/>
      <c r="AL168" s="1788"/>
      <c r="AM168" s="1788"/>
      <c r="AN168" s="1788"/>
      <c r="AO168" s="1788"/>
      <c r="AP168" s="346">
        <f>SUM(AJ168:AO168)</f>
        <v>0</v>
      </c>
      <c r="AQ168" s="1789"/>
      <c r="AR168" s="1792"/>
      <c r="AS168" s="1789"/>
      <c r="AT168" s="352">
        <f>AI168+AP168+AQ168+AR168+AS168</f>
        <v>0</v>
      </c>
      <c r="AU168" s="1785"/>
      <c r="AV168" s="1793"/>
      <c r="AW168" s="1793"/>
      <c r="AX168" s="346">
        <f>SUM(AU168:AW168)</f>
        <v>0</v>
      </c>
      <c r="AY168" s="1789"/>
      <c r="AZ168" s="1789"/>
      <c r="BA168" s="352">
        <f>AX168+AY168+AZ168</f>
        <v>0</v>
      </c>
      <c r="BB168" s="1792"/>
      <c r="BC168" s="352">
        <f>BA168+AT168+BB168</f>
        <v>0</v>
      </c>
    </row>
    <row r="169" spans="1:56" s="509" customFormat="1">
      <c r="B169" s="506"/>
      <c r="C169" s="502"/>
      <c r="D169" s="503"/>
      <c r="E169" s="551"/>
      <c r="F169" s="552"/>
      <c r="G169" s="552"/>
      <c r="H169" s="552"/>
      <c r="I169" s="552"/>
      <c r="J169" s="552"/>
      <c r="K169" s="552"/>
      <c r="L169" s="552"/>
      <c r="M169" s="553"/>
      <c r="N169" s="504"/>
      <c r="O169" s="504"/>
      <c r="P169" s="504"/>
      <c r="Q169" s="542"/>
      <c r="R169" s="554"/>
      <c r="S169" s="555"/>
      <c r="T169" s="555"/>
      <c r="U169" s="555"/>
      <c r="V169" s="555"/>
      <c r="W169" s="553"/>
      <c r="X169" s="556"/>
      <c r="Y169" s="556"/>
      <c r="Z169" s="556"/>
      <c r="AA169" s="556"/>
      <c r="AB169" s="556"/>
      <c r="AC169" s="556"/>
      <c r="AD169" s="556"/>
      <c r="AE169" s="556"/>
      <c r="AF169" s="556"/>
      <c r="AG169" s="553"/>
      <c r="AH169" s="501"/>
      <c r="AI169" s="531"/>
      <c r="AJ169" s="551"/>
      <c r="AK169" s="552"/>
      <c r="AL169" s="552"/>
      <c r="AM169" s="552"/>
      <c r="AN169" s="552"/>
      <c r="AO169" s="552"/>
      <c r="AP169" s="553"/>
      <c r="AQ169" s="504"/>
      <c r="AR169" s="501"/>
      <c r="AS169" s="504"/>
      <c r="AT169" s="525"/>
      <c r="AU169" s="502"/>
      <c r="AV169" s="505"/>
      <c r="AW169" s="505"/>
      <c r="AX169" s="553"/>
      <c r="AY169" s="504"/>
      <c r="AZ169" s="504"/>
      <c r="BA169" s="525"/>
      <c r="BB169" s="501"/>
      <c r="BC169" s="525"/>
    </row>
    <row r="170" spans="1:56">
      <c r="A170" s="527" t="s">
        <v>457</v>
      </c>
      <c r="B170" s="1450">
        <f>B125+B148+B149+B136+B145+B168</f>
        <v>0</v>
      </c>
      <c r="C170" s="368">
        <f t="shared" ref="C170:BB170" si="179">C125+C148+C149+C136+C145+C168</f>
        <v>0</v>
      </c>
      <c r="D170" s="709">
        <f t="shared" si="179"/>
        <v>0</v>
      </c>
      <c r="E170" s="1450">
        <f>E125+E148+E149+E136+E145+E168</f>
        <v>0</v>
      </c>
      <c r="F170" s="368">
        <f t="shared" si="179"/>
        <v>0</v>
      </c>
      <c r="G170" s="368">
        <f>G125+G148+G149+G136+G145+G168</f>
        <v>0</v>
      </c>
      <c r="H170" s="368">
        <f>H125+H148+H149+H136+H145+H168</f>
        <v>0</v>
      </c>
      <c r="I170" s="368">
        <f>I125+I148+I149+I136+I145+I168</f>
        <v>0</v>
      </c>
      <c r="J170" s="368">
        <f t="shared" si="179"/>
        <v>0</v>
      </c>
      <c r="K170" s="368">
        <f t="shared" si="179"/>
        <v>0</v>
      </c>
      <c r="L170" s="370">
        <f>L125+L148+L149+L136+L145+L168</f>
        <v>0</v>
      </c>
      <c r="M170" s="709">
        <f t="shared" si="179"/>
        <v>0</v>
      </c>
      <c r="N170" s="1450">
        <f t="shared" si="179"/>
        <v>0</v>
      </c>
      <c r="O170" s="1450">
        <f>O125+O148+O149+O136+O145+O168</f>
        <v>0</v>
      </c>
      <c r="P170" s="1450">
        <f t="shared" si="179"/>
        <v>0</v>
      </c>
      <c r="Q170" s="1450">
        <f>Q125+Q148+Q149+Q136+Q145+Q168</f>
        <v>0</v>
      </c>
      <c r="R170" s="1450">
        <f t="shared" si="179"/>
        <v>0</v>
      </c>
      <c r="S170" s="368">
        <f>S125+S148+S149+S136+S145+S168</f>
        <v>0</v>
      </c>
      <c r="T170" s="368">
        <f t="shared" si="179"/>
        <v>0</v>
      </c>
      <c r="U170" s="368">
        <f t="shared" si="179"/>
        <v>0</v>
      </c>
      <c r="V170" s="368">
        <f t="shared" si="179"/>
        <v>0</v>
      </c>
      <c r="W170" s="709">
        <f>W125+W148+W149+W136+W145+W168</f>
        <v>0</v>
      </c>
      <c r="X170" s="1450">
        <f>X125+X148+X149+X136+X145+X168</f>
        <v>0</v>
      </c>
      <c r="Y170" s="368">
        <f t="shared" si="179"/>
        <v>0</v>
      </c>
      <c r="Z170" s="368">
        <f t="shared" si="179"/>
        <v>0</v>
      </c>
      <c r="AA170" s="368">
        <f t="shared" si="179"/>
        <v>0</v>
      </c>
      <c r="AB170" s="368">
        <f t="shared" si="179"/>
        <v>0</v>
      </c>
      <c r="AC170" s="368">
        <f t="shared" si="179"/>
        <v>0</v>
      </c>
      <c r="AD170" s="368">
        <f t="shared" si="179"/>
        <v>0</v>
      </c>
      <c r="AE170" s="368">
        <f t="shared" si="179"/>
        <v>0</v>
      </c>
      <c r="AF170" s="370">
        <f t="shared" si="179"/>
        <v>0</v>
      </c>
      <c r="AG170" s="709">
        <f>AG125+AG148+AG149+AG136+AG145+AG168</f>
        <v>0</v>
      </c>
      <c r="AH170" s="1450">
        <f t="shared" si="179"/>
        <v>0</v>
      </c>
      <c r="AI170" s="1450">
        <f>AI125+AI148+AI149+AI136+AI145+AI168</f>
        <v>0</v>
      </c>
      <c r="AJ170" s="1450">
        <f t="shared" si="179"/>
        <v>0</v>
      </c>
      <c r="AK170" s="368">
        <f t="shared" si="179"/>
        <v>0</v>
      </c>
      <c r="AL170" s="368">
        <f t="shared" si="179"/>
        <v>0</v>
      </c>
      <c r="AM170" s="368">
        <f t="shared" si="179"/>
        <v>0</v>
      </c>
      <c r="AN170" s="368">
        <f t="shared" si="179"/>
        <v>0</v>
      </c>
      <c r="AO170" s="370">
        <f t="shared" si="179"/>
        <v>0</v>
      </c>
      <c r="AP170" s="709">
        <f>AP125+AP148+AP149+AP136+AP145+AP168</f>
        <v>0</v>
      </c>
      <c r="AQ170" s="1450">
        <f t="shared" si="179"/>
        <v>0</v>
      </c>
      <c r="AR170" s="1450">
        <f t="shared" si="179"/>
        <v>0</v>
      </c>
      <c r="AS170" s="1450">
        <f t="shared" si="179"/>
        <v>0</v>
      </c>
      <c r="AT170" s="1450">
        <f t="shared" si="179"/>
        <v>0</v>
      </c>
      <c r="AU170" s="1450">
        <f t="shared" si="179"/>
        <v>0</v>
      </c>
      <c r="AV170" s="368">
        <f>AV125+AV148+AV149+AV136+AV145+AV168</f>
        <v>0</v>
      </c>
      <c r="AW170" s="370">
        <f t="shared" si="179"/>
        <v>0</v>
      </c>
      <c r="AX170" s="709">
        <f t="shared" si="179"/>
        <v>0</v>
      </c>
      <c r="AY170" s="1450">
        <f t="shared" si="179"/>
        <v>0</v>
      </c>
      <c r="AZ170" s="1450">
        <f t="shared" si="179"/>
        <v>0</v>
      </c>
      <c r="BA170" s="1450">
        <f>BA125+BA148+BA149+BA136+BA145+BA168</f>
        <v>0</v>
      </c>
      <c r="BB170" s="1450">
        <f t="shared" si="179"/>
        <v>0</v>
      </c>
      <c r="BC170" s="1450">
        <f>BC125+BC148+BC149+BC136+BC145+BC166+BC168</f>
        <v>0</v>
      </c>
    </row>
    <row r="171" spans="1:56">
      <c r="A171" s="509"/>
      <c r="B171" s="1802"/>
      <c r="C171" s="1810"/>
      <c r="D171" s="1812"/>
      <c r="E171" s="569"/>
      <c r="F171" s="1813"/>
      <c r="G171" s="1813"/>
      <c r="H171" s="1813"/>
      <c r="I171" s="1813"/>
      <c r="J171" s="1813"/>
      <c r="K171" s="1813"/>
      <c r="L171" s="1813"/>
      <c r="M171" s="1813"/>
      <c r="N171" s="1805"/>
      <c r="O171" s="1805"/>
      <c r="P171" s="1803"/>
      <c r="Q171" s="1803"/>
      <c r="R171" s="1807"/>
      <c r="S171" s="1813"/>
      <c r="T171" s="1813"/>
      <c r="U171" s="1813"/>
      <c r="V171" s="1813"/>
      <c r="W171" s="1813"/>
      <c r="X171" s="1807"/>
      <c r="Y171" s="1813"/>
      <c r="Z171" s="1813"/>
      <c r="AA171" s="1813"/>
      <c r="AB171" s="1813"/>
      <c r="AC171" s="1813"/>
      <c r="AD171" s="1813"/>
      <c r="AE171" s="1813"/>
      <c r="AF171" s="1813"/>
      <c r="AG171" s="1813"/>
      <c r="AH171" s="1803"/>
      <c r="AI171" s="1803"/>
      <c r="AJ171" s="1807"/>
      <c r="AK171" s="1813"/>
      <c r="AL171" s="1813"/>
      <c r="AM171" s="1813"/>
      <c r="AN171" s="1813"/>
      <c r="AO171" s="1813"/>
      <c r="AP171" s="1813"/>
      <c r="AQ171" s="1803"/>
      <c r="AR171" s="1803"/>
      <c r="AS171" s="1803"/>
      <c r="AT171" s="1803"/>
      <c r="AU171" s="1802"/>
      <c r="AV171" s="1813"/>
      <c r="AW171" s="1813"/>
      <c r="AX171" s="1813"/>
      <c r="AY171" s="1802"/>
      <c r="AZ171" s="1802"/>
      <c r="BA171" s="1803"/>
      <c r="BB171" s="1803"/>
      <c r="BC171" s="1803"/>
      <c r="BD171" s="1803"/>
    </row>
    <row r="172" spans="1:56">
      <c r="B172" s="1803"/>
      <c r="C172" s="1809"/>
      <c r="D172" s="1809"/>
      <c r="E172" s="1803"/>
      <c r="F172" s="1809"/>
      <c r="G172" s="1809"/>
      <c r="H172" s="1809"/>
      <c r="I172" s="1809"/>
      <c r="J172" s="1809"/>
      <c r="K172" s="1809"/>
      <c r="L172" s="1809"/>
      <c r="M172" s="1809"/>
      <c r="N172" s="1803"/>
      <c r="O172" s="1803"/>
      <c r="P172" s="1803"/>
      <c r="Q172" s="1803"/>
      <c r="R172" s="1808"/>
      <c r="S172" s="1809"/>
      <c r="T172" s="1809"/>
      <c r="U172" s="1809"/>
      <c r="V172" s="1809"/>
      <c r="W172" s="1809"/>
      <c r="X172" s="1808"/>
      <c r="Y172" s="1809"/>
      <c r="Z172" s="1809"/>
      <c r="AA172" s="1809"/>
      <c r="AB172" s="1809"/>
      <c r="AC172" s="1809"/>
      <c r="AD172" s="1809"/>
      <c r="AE172" s="1809"/>
      <c r="AF172" s="1809"/>
      <c r="AG172" s="1809"/>
      <c r="AH172" s="1803"/>
      <c r="AI172" s="1803"/>
      <c r="AJ172" s="1803"/>
      <c r="AK172" s="1809"/>
      <c r="AL172" s="1809"/>
      <c r="AM172" s="1809"/>
      <c r="AN172" s="1809"/>
      <c r="AO172" s="1809"/>
      <c r="AP172" s="1809"/>
      <c r="AQ172" s="1803"/>
      <c r="AR172" s="1803"/>
      <c r="AS172" s="1803"/>
      <c r="AT172" s="1803"/>
      <c r="AU172" s="1803"/>
      <c r="AV172" s="1809"/>
      <c r="AW172" s="1809"/>
      <c r="AX172" s="1809"/>
      <c r="AY172" s="1803"/>
      <c r="AZ172" s="1803"/>
      <c r="BA172" s="1803"/>
      <c r="BB172" s="1803"/>
      <c r="BC172" s="1803"/>
      <c r="BD172" s="1803"/>
    </row>
    <row r="173" spans="1:56">
      <c r="A173" s="509" t="s">
        <v>1332</v>
      </c>
      <c r="B173" s="1803"/>
      <c r="C173" s="1809"/>
      <c r="D173" s="1809"/>
      <c r="E173" s="1803"/>
      <c r="F173" s="1809"/>
      <c r="G173" s="1809"/>
      <c r="H173" s="1809"/>
      <c r="I173" s="1809"/>
      <c r="J173" s="1809"/>
      <c r="K173" s="1809"/>
      <c r="L173" s="1809"/>
      <c r="M173" s="1809"/>
      <c r="N173" s="1803"/>
      <c r="O173" s="1803"/>
      <c r="P173" s="1803"/>
      <c r="Q173" s="1803"/>
      <c r="R173" s="1808"/>
      <c r="S173" s="1809"/>
      <c r="T173" s="1809"/>
      <c r="U173" s="1809"/>
      <c r="V173" s="1809"/>
      <c r="W173" s="1809"/>
      <c r="X173" s="1808" t="s">
        <v>458</v>
      </c>
      <c r="Y173" s="1809"/>
      <c r="Z173" s="1809"/>
      <c r="AA173" s="1809"/>
      <c r="AB173" s="1809"/>
      <c r="AC173" s="1809"/>
      <c r="AD173" s="1809"/>
      <c r="AE173" s="1809"/>
      <c r="AF173" s="1809"/>
      <c r="AG173" s="1809"/>
      <c r="AH173" s="1808"/>
      <c r="AI173" s="1808"/>
      <c r="AJ173" s="1808"/>
      <c r="AK173" s="1809"/>
      <c r="AL173" s="1809"/>
      <c r="AM173" s="1809"/>
      <c r="AN173" s="1809"/>
      <c r="AO173" s="1809"/>
      <c r="AP173" s="1809"/>
      <c r="AQ173" s="1803"/>
      <c r="AR173" s="1803"/>
      <c r="AS173" s="1803"/>
      <c r="AT173" s="1803"/>
      <c r="AU173" s="1803"/>
      <c r="AV173" s="1809"/>
      <c r="AW173" s="1809"/>
      <c r="AX173" s="1809"/>
      <c r="AY173" s="1803"/>
      <c r="AZ173" s="1803"/>
      <c r="BA173" s="1803"/>
      <c r="BB173" s="1803"/>
      <c r="BC173" s="1803"/>
      <c r="BD173" s="1803"/>
    </row>
    <row r="174" spans="1:56">
      <c r="A174" s="509" t="s">
        <v>1333</v>
      </c>
      <c r="B174" s="1806">
        <f t="shared" ref="B174:BC174" si="180">B125</f>
        <v>0</v>
      </c>
      <c r="C174" s="1811">
        <f t="shared" si="180"/>
        <v>0</v>
      </c>
      <c r="D174" s="1811">
        <f t="shared" si="180"/>
        <v>0</v>
      </c>
      <c r="E174" s="1806">
        <f t="shared" si="180"/>
        <v>0</v>
      </c>
      <c r="F174" s="1811">
        <f t="shared" si="180"/>
        <v>0</v>
      </c>
      <c r="G174" s="1811">
        <f t="shared" si="180"/>
        <v>0</v>
      </c>
      <c r="H174" s="1811">
        <f t="shared" si="180"/>
        <v>0</v>
      </c>
      <c r="I174" s="1811">
        <f t="shared" si="180"/>
        <v>0</v>
      </c>
      <c r="J174" s="1811">
        <f t="shared" si="180"/>
        <v>0</v>
      </c>
      <c r="K174" s="1811">
        <f t="shared" si="180"/>
        <v>0</v>
      </c>
      <c r="L174" s="1811">
        <f t="shared" si="180"/>
        <v>0</v>
      </c>
      <c r="M174" s="1811">
        <f t="shared" si="180"/>
        <v>0</v>
      </c>
      <c r="N174" s="1806">
        <f t="shared" si="180"/>
        <v>0</v>
      </c>
      <c r="O174" s="1806">
        <f t="shared" si="180"/>
        <v>0</v>
      </c>
      <c r="P174" s="1806">
        <f t="shared" si="180"/>
        <v>0</v>
      </c>
      <c r="Q174" s="1806">
        <f t="shared" si="180"/>
        <v>0</v>
      </c>
      <c r="R174" s="1804">
        <f t="shared" si="180"/>
        <v>0</v>
      </c>
      <c r="S174" s="1811">
        <f t="shared" si="180"/>
        <v>0</v>
      </c>
      <c r="T174" s="1811">
        <f t="shared" si="180"/>
        <v>0</v>
      </c>
      <c r="U174" s="1811">
        <f t="shared" si="180"/>
        <v>0</v>
      </c>
      <c r="V174" s="1811">
        <f>V125</f>
        <v>0</v>
      </c>
      <c r="W174" s="1811">
        <f t="shared" si="180"/>
        <v>0</v>
      </c>
      <c r="X174" s="1804">
        <f t="shared" si="180"/>
        <v>0</v>
      </c>
      <c r="Y174" s="1811">
        <f t="shared" si="180"/>
        <v>0</v>
      </c>
      <c r="Z174" s="1811">
        <f t="shared" si="180"/>
        <v>0</v>
      </c>
      <c r="AA174" s="1811">
        <f t="shared" si="180"/>
        <v>0</v>
      </c>
      <c r="AB174" s="1811">
        <f t="shared" si="180"/>
        <v>0</v>
      </c>
      <c r="AC174" s="1811">
        <f t="shared" si="180"/>
        <v>0</v>
      </c>
      <c r="AD174" s="1811">
        <f t="shared" si="180"/>
        <v>0</v>
      </c>
      <c r="AE174" s="1811">
        <f t="shared" si="180"/>
        <v>0</v>
      </c>
      <c r="AF174" s="1811">
        <f t="shared" si="180"/>
        <v>0</v>
      </c>
      <c r="AG174" s="1811">
        <f t="shared" si="180"/>
        <v>0</v>
      </c>
      <c r="AH174" s="1806">
        <f t="shared" si="180"/>
        <v>0</v>
      </c>
      <c r="AI174" s="1806">
        <f t="shared" si="180"/>
        <v>0</v>
      </c>
      <c r="AJ174" s="1804">
        <f t="shared" si="180"/>
        <v>0</v>
      </c>
      <c r="AK174" s="1811">
        <f t="shared" si="180"/>
        <v>0</v>
      </c>
      <c r="AL174" s="1811">
        <f t="shared" si="180"/>
        <v>0</v>
      </c>
      <c r="AM174" s="1811">
        <f t="shared" si="180"/>
        <v>0</v>
      </c>
      <c r="AN174" s="1811">
        <f t="shared" si="180"/>
        <v>0</v>
      </c>
      <c r="AO174" s="1811">
        <f t="shared" si="180"/>
        <v>0</v>
      </c>
      <c r="AP174" s="1811">
        <f t="shared" si="180"/>
        <v>0</v>
      </c>
      <c r="AQ174" s="1806">
        <f t="shared" si="180"/>
        <v>0</v>
      </c>
      <c r="AR174" s="1806">
        <f t="shared" si="180"/>
        <v>0</v>
      </c>
      <c r="AS174" s="1806">
        <f t="shared" si="180"/>
        <v>0</v>
      </c>
      <c r="AT174" s="1806">
        <f t="shared" si="180"/>
        <v>0</v>
      </c>
      <c r="AU174" s="1804">
        <f t="shared" si="180"/>
        <v>0</v>
      </c>
      <c r="AV174" s="1811">
        <f t="shared" si="180"/>
        <v>0</v>
      </c>
      <c r="AW174" s="1811">
        <f t="shared" si="180"/>
        <v>0</v>
      </c>
      <c r="AX174" s="1811">
        <f t="shared" si="180"/>
        <v>0</v>
      </c>
      <c r="AY174" s="1806">
        <f t="shared" si="180"/>
        <v>0</v>
      </c>
      <c r="AZ174" s="1806">
        <f t="shared" si="180"/>
        <v>0</v>
      </c>
      <c r="BA174" s="1806">
        <f t="shared" si="180"/>
        <v>0</v>
      </c>
      <c r="BB174" s="1806">
        <f t="shared" si="180"/>
        <v>0</v>
      </c>
      <c r="BC174" s="1806">
        <f t="shared" si="180"/>
        <v>0</v>
      </c>
      <c r="BD174" s="1803"/>
    </row>
    <row r="175" spans="1:56">
      <c r="A175" s="509" t="s">
        <v>1334</v>
      </c>
      <c r="B175" s="1806">
        <f t="shared" ref="B175:BC175" si="181">-B29</f>
        <v>0</v>
      </c>
      <c r="C175" s="1811">
        <f t="shared" si="181"/>
        <v>0</v>
      </c>
      <c r="D175" s="1811">
        <f t="shared" si="181"/>
        <v>0</v>
      </c>
      <c r="E175" s="1806">
        <f t="shared" si="181"/>
        <v>0</v>
      </c>
      <c r="F175" s="1811">
        <f t="shared" si="181"/>
        <v>0</v>
      </c>
      <c r="G175" s="1811">
        <f t="shared" si="181"/>
        <v>0</v>
      </c>
      <c r="H175" s="1811">
        <f t="shared" si="181"/>
        <v>0</v>
      </c>
      <c r="I175" s="1811">
        <f t="shared" si="181"/>
        <v>0</v>
      </c>
      <c r="J175" s="1811">
        <f t="shared" si="181"/>
        <v>0</v>
      </c>
      <c r="K175" s="1811">
        <f t="shared" si="181"/>
        <v>0</v>
      </c>
      <c r="L175" s="1811">
        <f t="shared" si="181"/>
        <v>0</v>
      </c>
      <c r="M175" s="1811">
        <f t="shared" si="181"/>
        <v>0</v>
      </c>
      <c r="N175" s="1806">
        <f t="shared" si="181"/>
        <v>0</v>
      </c>
      <c r="O175" s="1806">
        <f t="shared" si="181"/>
        <v>0</v>
      </c>
      <c r="P175" s="1806">
        <f t="shared" si="181"/>
        <v>0</v>
      </c>
      <c r="Q175" s="1806">
        <f t="shared" si="181"/>
        <v>0</v>
      </c>
      <c r="R175" s="1804">
        <f t="shared" si="181"/>
        <v>0</v>
      </c>
      <c r="S175" s="1811">
        <f t="shared" si="181"/>
        <v>0</v>
      </c>
      <c r="T175" s="1811">
        <f t="shared" si="181"/>
        <v>0</v>
      </c>
      <c r="U175" s="1811">
        <f t="shared" si="181"/>
        <v>0</v>
      </c>
      <c r="V175" s="1811">
        <f>-V29</f>
        <v>0</v>
      </c>
      <c r="W175" s="1811">
        <f t="shared" si="181"/>
        <v>0</v>
      </c>
      <c r="X175" s="1804">
        <f t="shared" si="181"/>
        <v>0</v>
      </c>
      <c r="Y175" s="1811">
        <f t="shared" si="181"/>
        <v>0</v>
      </c>
      <c r="Z175" s="1811">
        <f t="shared" si="181"/>
        <v>0</v>
      </c>
      <c r="AA175" s="1811">
        <f t="shared" si="181"/>
        <v>0</v>
      </c>
      <c r="AB175" s="1811">
        <f t="shared" si="181"/>
        <v>0</v>
      </c>
      <c r="AC175" s="1811">
        <f t="shared" si="181"/>
        <v>0</v>
      </c>
      <c r="AD175" s="1811">
        <f t="shared" si="181"/>
        <v>0</v>
      </c>
      <c r="AE175" s="1811">
        <f t="shared" si="181"/>
        <v>0</v>
      </c>
      <c r="AF175" s="1811">
        <f t="shared" si="181"/>
        <v>0</v>
      </c>
      <c r="AG175" s="1811">
        <f t="shared" si="181"/>
        <v>0</v>
      </c>
      <c r="AH175" s="1806">
        <f t="shared" si="181"/>
        <v>0</v>
      </c>
      <c r="AI175" s="1806">
        <f t="shared" si="181"/>
        <v>0</v>
      </c>
      <c r="AJ175" s="1804">
        <f t="shared" si="181"/>
        <v>0</v>
      </c>
      <c r="AK175" s="1811">
        <f t="shared" si="181"/>
        <v>0</v>
      </c>
      <c r="AL175" s="1811">
        <f t="shared" si="181"/>
        <v>0</v>
      </c>
      <c r="AM175" s="1811">
        <f t="shared" si="181"/>
        <v>0</v>
      </c>
      <c r="AN175" s="1811">
        <f t="shared" si="181"/>
        <v>0</v>
      </c>
      <c r="AO175" s="1811">
        <f t="shared" si="181"/>
        <v>0</v>
      </c>
      <c r="AP175" s="1811">
        <f t="shared" si="181"/>
        <v>0</v>
      </c>
      <c r="AQ175" s="1806">
        <f t="shared" si="181"/>
        <v>0</v>
      </c>
      <c r="AR175" s="1806">
        <f t="shared" si="181"/>
        <v>0</v>
      </c>
      <c r="AS175" s="1806">
        <f t="shared" si="181"/>
        <v>0</v>
      </c>
      <c r="AT175" s="1806">
        <f t="shared" si="181"/>
        <v>0</v>
      </c>
      <c r="AU175" s="1804">
        <f t="shared" si="181"/>
        <v>0</v>
      </c>
      <c r="AV175" s="1811">
        <f t="shared" si="181"/>
        <v>0</v>
      </c>
      <c r="AW175" s="1811">
        <f t="shared" si="181"/>
        <v>0</v>
      </c>
      <c r="AX175" s="1811">
        <f t="shared" si="181"/>
        <v>0</v>
      </c>
      <c r="AY175" s="1806">
        <f t="shared" si="181"/>
        <v>0</v>
      </c>
      <c r="AZ175" s="1806">
        <f t="shared" si="181"/>
        <v>0</v>
      </c>
      <c r="BA175" s="1806">
        <f t="shared" si="181"/>
        <v>0</v>
      </c>
      <c r="BB175" s="1806">
        <f t="shared" si="181"/>
        <v>0</v>
      </c>
      <c r="BC175" s="1806">
        <f t="shared" si="181"/>
        <v>0</v>
      </c>
      <c r="BD175" s="1803"/>
    </row>
    <row r="176" spans="1:56">
      <c r="A176" s="509" t="s">
        <v>1335</v>
      </c>
      <c r="B176" s="1806">
        <f t="shared" ref="B176:BC176" si="182">-B110-B118</f>
        <v>0</v>
      </c>
      <c r="C176" s="1811">
        <f t="shared" si="182"/>
        <v>0</v>
      </c>
      <c r="D176" s="1811">
        <f t="shared" si="182"/>
        <v>0</v>
      </c>
      <c r="E176" s="1806">
        <f t="shared" si="182"/>
        <v>0</v>
      </c>
      <c r="F176" s="1811">
        <f t="shared" si="182"/>
        <v>0</v>
      </c>
      <c r="G176" s="1811">
        <f t="shared" si="182"/>
        <v>0</v>
      </c>
      <c r="H176" s="1811">
        <f t="shared" si="182"/>
        <v>0</v>
      </c>
      <c r="I176" s="1811">
        <f t="shared" si="182"/>
        <v>0</v>
      </c>
      <c r="J176" s="1811">
        <f t="shared" si="182"/>
        <v>0</v>
      </c>
      <c r="K176" s="1811">
        <f t="shared" si="182"/>
        <v>0</v>
      </c>
      <c r="L176" s="1811">
        <f t="shared" si="182"/>
        <v>0</v>
      </c>
      <c r="M176" s="1811">
        <f t="shared" si="182"/>
        <v>0</v>
      </c>
      <c r="N176" s="1806">
        <f t="shared" si="182"/>
        <v>0</v>
      </c>
      <c r="O176" s="1806">
        <f t="shared" si="182"/>
        <v>0</v>
      </c>
      <c r="P176" s="1806">
        <f t="shared" si="182"/>
        <v>0</v>
      </c>
      <c r="Q176" s="1806">
        <f t="shared" si="182"/>
        <v>0</v>
      </c>
      <c r="R176" s="1804">
        <f t="shared" si="182"/>
        <v>0</v>
      </c>
      <c r="S176" s="1811">
        <f t="shared" si="182"/>
        <v>0</v>
      </c>
      <c r="T176" s="1811">
        <f t="shared" si="182"/>
        <v>0</v>
      </c>
      <c r="U176" s="1811">
        <f t="shared" si="182"/>
        <v>0</v>
      </c>
      <c r="V176" s="1811">
        <f>-V110-V118</f>
        <v>0</v>
      </c>
      <c r="W176" s="1811">
        <f t="shared" si="182"/>
        <v>0</v>
      </c>
      <c r="X176" s="1804">
        <f t="shared" si="182"/>
        <v>0</v>
      </c>
      <c r="Y176" s="1811">
        <f t="shared" si="182"/>
        <v>0</v>
      </c>
      <c r="Z176" s="1811">
        <f t="shared" si="182"/>
        <v>0</v>
      </c>
      <c r="AA176" s="1811">
        <f t="shared" si="182"/>
        <v>0</v>
      </c>
      <c r="AB176" s="1811">
        <f t="shared" si="182"/>
        <v>0</v>
      </c>
      <c r="AC176" s="1811">
        <f t="shared" si="182"/>
        <v>0</v>
      </c>
      <c r="AD176" s="1811">
        <f t="shared" si="182"/>
        <v>0</v>
      </c>
      <c r="AE176" s="1811">
        <f t="shared" si="182"/>
        <v>0</v>
      </c>
      <c r="AF176" s="1811">
        <f t="shared" si="182"/>
        <v>0</v>
      </c>
      <c r="AG176" s="1811">
        <f t="shared" si="182"/>
        <v>0</v>
      </c>
      <c r="AH176" s="1806">
        <f t="shared" si="182"/>
        <v>0</v>
      </c>
      <c r="AI176" s="1806">
        <f t="shared" si="182"/>
        <v>0</v>
      </c>
      <c r="AJ176" s="1804">
        <f t="shared" si="182"/>
        <v>0</v>
      </c>
      <c r="AK176" s="1811">
        <f t="shared" si="182"/>
        <v>0</v>
      </c>
      <c r="AL176" s="1811">
        <f t="shared" si="182"/>
        <v>0</v>
      </c>
      <c r="AM176" s="1811">
        <f t="shared" si="182"/>
        <v>0</v>
      </c>
      <c r="AN176" s="1811">
        <f t="shared" si="182"/>
        <v>0</v>
      </c>
      <c r="AO176" s="1811">
        <f t="shared" si="182"/>
        <v>0</v>
      </c>
      <c r="AP176" s="1811">
        <f t="shared" si="182"/>
        <v>0</v>
      </c>
      <c r="AQ176" s="1806">
        <f t="shared" si="182"/>
        <v>0</v>
      </c>
      <c r="AR176" s="1806">
        <f t="shared" si="182"/>
        <v>0</v>
      </c>
      <c r="AS176" s="1806">
        <f t="shared" si="182"/>
        <v>0</v>
      </c>
      <c r="AT176" s="1806">
        <f t="shared" si="182"/>
        <v>0</v>
      </c>
      <c r="AU176" s="1804">
        <f t="shared" si="182"/>
        <v>0</v>
      </c>
      <c r="AV176" s="1811">
        <f t="shared" si="182"/>
        <v>0</v>
      </c>
      <c r="AW176" s="1811">
        <f t="shared" si="182"/>
        <v>0</v>
      </c>
      <c r="AX176" s="1811">
        <f t="shared" si="182"/>
        <v>0</v>
      </c>
      <c r="AY176" s="1806">
        <f t="shared" si="182"/>
        <v>0</v>
      </c>
      <c r="AZ176" s="1806">
        <f t="shared" si="182"/>
        <v>0</v>
      </c>
      <c r="BA176" s="1806">
        <f t="shared" si="182"/>
        <v>0</v>
      </c>
      <c r="BB176" s="1806">
        <f t="shared" si="182"/>
        <v>0</v>
      </c>
      <c r="BC176" s="1806">
        <f t="shared" si="182"/>
        <v>0</v>
      </c>
      <c r="BD176" s="1803"/>
    </row>
    <row r="177" spans="1:56">
      <c r="A177" s="509" t="s">
        <v>1688</v>
      </c>
      <c r="B177" s="1806">
        <f t="shared" ref="B177:AG177" si="183">SUM(B174:B176)</f>
        <v>0</v>
      </c>
      <c r="C177" s="1811">
        <f t="shared" si="183"/>
        <v>0</v>
      </c>
      <c r="D177" s="1811">
        <f t="shared" si="183"/>
        <v>0</v>
      </c>
      <c r="E177" s="1806">
        <f t="shared" si="183"/>
        <v>0</v>
      </c>
      <c r="F177" s="1811">
        <f t="shared" si="183"/>
        <v>0</v>
      </c>
      <c r="G177" s="1811">
        <f t="shared" si="183"/>
        <v>0</v>
      </c>
      <c r="H177" s="1811">
        <f t="shared" si="183"/>
        <v>0</v>
      </c>
      <c r="I177" s="1811">
        <f t="shared" si="183"/>
        <v>0</v>
      </c>
      <c r="J177" s="1811">
        <f t="shared" si="183"/>
        <v>0</v>
      </c>
      <c r="K177" s="1811">
        <f t="shared" si="183"/>
        <v>0</v>
      </c>
      <c r="L177" s="1811">
        <f t="shared" si="183"/>
        <v>0</v>
      </c>
      <c r="M177" s="1811">
        <f t="shared" si="183"/>
        <v>0</v>
      </c>
      <c r="N177" s="1806">
        <f t="shared" si="183"/>
        <v>0</v>
      </c>
      <c r="O177" s="1806">
        <f t="shared" si="183"/>
        <v>0</v>
      </c>
      <c r="P177" s="1806">
        <f t="shared" si="183"/>
        <v>0</v>
      </c>
      <c r="Q177" s="1806">
        <f t="shared" si="183"/>
        <v>0</v>
      </c>
      <c r="R177" s="1804">
        <f t="shared" si="183"/>
        <v>0</v>
      </c>
      <c r="S177" s="1811">
        <f t="shared" si="183"/>
        <v>0</v>
      </c>
      <c r="T177" s="1811">
        <f t="shared" si="183"/>
        <v>0</v>
      </c>
      <c r="U177" s="1811">
        <f t="shared" si="183"/>
        <v>0</v>
      </c>
      <c r="V177" s="1811">
        <f>SUM(V174:V176)</f>
        <v>0</v>
      </c>
      <c r="W177" s="1811">
        <f t="shared" si="183"/>
        <v>0</v>
      </c>
      <c r="X177" s="1804">
        <f t="shared" si="183"/>
        <v>0</v>
      </c>
      <c r="Y177" s="1811">
        <f t="shared" si="183"/>
        <v>0</v>
      </c>
      <c r="Z177" s="1811">
        <f t="shared" si="183"/>
        <v>0</v>
      </c>
      <c r="AA177" s="1811">
        <f t="shared" si="183"/>
        <v>0</v>
      </c>
      <c r="AB177" s="1811">
        <f t="shared" si="183"/>
        <v>0</v>
      </c>
      <c r="AC177" s="1811">
        <f t="shared" si="183"/>
        <v>0</v>
      </c>
      <c r="AD177" s="1811">
        <f t="shared" si="183"/>
        <v>0</v>
      </c>
      <c r="AE177" s="1811">
        <f t="shared" si="183"/>
        <v>0</v>
      </c>
      <c r="AF177" s="1811">
        <f t="shared" si="183"/>
        <v>0</v>
      </c>
      <c r="AG177" s="1811">
        <f t="shared" si="183"/>
        <v>0</v>
      </c>
      <c r="AH177" s="1806">
        <f t="shared" ref="AH177:BC177" si="184">SUM(AH174:AH176)</f>
        <v>0</v>
      </c>
      <c r="AI177" s="1806">
        <f t="shared" si="184"/>
        <v>0</v>
      </c>
      <c r="AJ177" s="1804">
        <f t="shared" si="184"/>
        <v>0</v>
      </c>
      <c r="AK177" s="1811">
        <f t="shared" si="184"/>
        <v>0</v>
      </c>
      <c r="AL177" s="1811">
        <f t="shared" si="184"/>
        <v>0</v>
      </c>
      <c r="AM177" s="1811">
        <f t="shared" si="184"/>
        <v>0</v>
      </c>
      <c r="AN177" s="1811">
        <f t="shared" si="184"/>
        <v>0</v>
      </c>
      <c r="AO177" s="1811">
        <f t="shared" si="184"/>
        <v>0</v>
      </c>
      <c r="AP177" s="1811">
        <f t="shared" si="184"/>
        <v>0</v>
      </c>
      <c r="AQ177" s="1806">
        <f t="shared" si="184"/>
        <v>0</v>
      </c>
      <c r="AR177" s="1806">
        <f t="shared" si="184"/>
        <v>0</v>
      </c>
      <c r="AS177" s="1806">
        <f t="shared" si="184"/>
        <v>0</v>
      </c>
      <c r="AT177" s="1806">
        <f t="shared" si="184"/>
        <v>0</v>
      </c>
      <c r="AU177" s="1804">
        <f t="shared" si="184"/>
        <v>0</v>
      </c>
      <c r="AV177" s="1811">
        <f t="shared" si="184"/>
        <v>0</v>
      </c>
      <c r="AW177" s="1811">
        <f t="shared" si="184"/>
        <v>0</v>
      </c>
      <c r="AX177" s="1811">
        <f t="shared" si="184"/>
        <v>0</v>
      </c>
      <c r="AY177" s="1806">
        <f t="shared" si="184"/>
        <v>0</v>
      </c>
      <c r="AZ177" s="1806">
        <f t="shared" si="184"/>
        <v>0</v>
      </c>
      <c r="BA177" s="1806">
        <f t="shared" si="184"/>
        <v>0</v>
      </c>
      <c r="BB177" s="1806">
        <f t="shared" si="184"/>
        <v>0</v>
      </c>
      <c r="BC177" s="1806">
        <f t="shared" si="184"/>
        <v>0</v>
      </c>
      <c r="BD177" s="1803"/>
    </row>
    <row r="178" spans="1:56">
      <c r="B178" s="1803"/>
      <c r="C178" s="1809"/>
      <c r="D178" s="1809"/>
      <c r="E178" s="1803"/>
      <c r="F178" s="1809"/>
      <c r="G178" s="1809"/>
      <c r="H178" s="1809"/>
      <c r="I178" s="1809"/>
      <c r="J178" s="1809"/>
      <c r="K178" s="1809"/>
      <c r="L178" s="1809"/>
      <c r="M178" s="1809"/>
      <c r="N178" s="1803"/>
      <c r="O178" s="1803"/>
      <c r="P178" s="1803"/>
      <c r="Q178" s="1803"/>
      <c r="R178" s="1808"/>
      <c r="S178" s="1809"/>
      <c r="T178" s="1809"/>
      <c r="U178" s="1809"/>
      <c r="V178" s="1809"/>
      <c r="W178" s="1809"/>
      <c r="X178" s="1808" t="s">
        <v>458</v>
      </c>
      <c r="Y178" s="1809"/>
      <c r="Z178" s="1809"/>
      <c r="AA178" s="1809"/>
      <c r="AB178" s="1809"/>
      <c r="AC178" s="1809"/>
      <c r="AD178" s="1809"/>
      <c r="AE178" s="1809"/>
      <c r="AF178" s="1809"/>
      <c r="AG178" s="1809"/>
      <c r="AH178" s="1808"/>
      <c r="AI178" s="1808"/>
      <c r="AJ178" s="1808"/>
      <c r="AK178" s="1809"/>
      <c r="AL178" s="1809"/>
      <c r="AM178" s="1809"/>
      <c r="AN178" s="1809"/>
      <c r="AO178" s="1809"/>
      <c r="AP178" s="1809"/>
      <c r="AQ178" s="1803"/>
      <c r="AR178" s="1803"/>
      <c r="AS178" s="1803"/>
      <c r="AT178" s="1803"/>
      <c r="AU178" s="1803"/>
      <c r="AV178" s="1809"/>
      <c r="AW178" s="1809"/>
      <c r="AX178" s="1809"/>
      <c r="AY178" s="1803"/>
      <c r="AZ178" s="1803"/>
      <c r="BA178" s="1803"/>
      <c r="BB178" s="1803"/>
      <c r="BC178" s="1803"/>
      <c r="BD178" s="1803"/>
    </row>
    <row r="181" spans="1:56">
      <c r="L181" s="272" t="s">
        <v>135</v>
      </c>
    </row>
    <row r="187" spans="1:56">
      <c r="AX187" s="321"/>
      <c r="AY187" s="321"/>
    </row>
    <row r="188" spans="1:56">
      <c r="AX188" s="321"/>
      <c r="AY188" s="321"/>
    </row>
    <row r="189" spans="1:56">
      <c r="AX189" s="321"/>
      <c r="AY189" s="321"/>
    </row>
    <row r="190" spans="1:56">
      <c r="AX190" s="321"/>
      <c r="AY190" s="321"/>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40.xml><?xml version="1.0" encoding="utf-8"?>
<worksheet xmlns="http://schemas.openxmlformats.org/spreadsheetml/2006/main" xmlns:r="http://schemas.openxmlformats.org/officeDocument/2006/relationships">
  <sheetPr codeName="Sheet57">
    <tabColor rgb="FFCC99FF"/>
    <pageSetUpPr fitToPage="1"/>
  </sheetPr>
  <dimension ref="A1:L64"/>
  <sheetViews>
    <sheetView zoomScale="70" zoomScaleNormal="70" workbookViewId="0"/>
  </sheetViews>
  <sheetFormatPr defaultRowHeight="12.75"/>
  <cols>
    <col min="1" max="1" width="38.875" customWidth="1"/>
    <col min="2" max="5" width="2.125" customWidth="1"/>
    <col min="6" max="12" width="7.125" customWidth="1"/>
  </cols>
  <sheetData>
    <row r="1" spans="1:12" s="30" customFormat="1" ht="15">
      <c r="A1" s="8" t="s">
        <v>202</v>
      </c>
      <c r="D1" s="37"/>
      <c r="E1" s="37"/>
    </row>
    <row r="2" spans="1:12" s="30" customFormat="1" ht="15">
      <c r="A2" s="8" t="str">
        <f>Cover!D13</f>
        <v>[DNO]</v>
      </c>
      <c r="D2" s="37"/>
      <c r="E2" s="37"/>
    </row>
    <row r="3" spans="1:12" s="30" customFormat="1" ht="15">
      <c r="A3" s="8">
        <f>Cover!D15</f>
        <v>2012</v>
      </c>
      <c r="D3" s="37"/>
      <c r="E3" s="37"/>
    </row>
    <row r="4" spans="1:12" s="30" customFormat="1" ht="15">
      <c r="A4" s="690"/>
      <c r="B4" s="37"/>
      <c r="C4" s="33"/>
      <c r="D4" s="33"/>
      <c r="E4" s="33"/>
      <c r="F4" s="3">
        <v>2010</v>
      </c>
      <c r="G4" s="3">
        <v>2011</v>
      </c>
      <c r="H4" s="3">
        <v>2012</v>
      </c>
      <c r="I4" s="3">
        <v>2013</v>
      </c>
      <c r="J4" s="3">
        <v>2014</v>
      </c>
      <c r="K4" s="3">
        <v>2015</v>
      </c>
      <c r="L4" s="176" t="s">
        <v>1</v>
      </c>
    </row>
    <row r="5" spans="1:12" ht="15">
      <c r="A5" s="46" t="s">
        <v>234</v>
      </c>
      <c r="F5" s="3" t="s">
        <v>0</v>
      </c>
      <c r="G5" s="261"/>
      <c r="H5" s="9"/>
      <c r="I5" s="9" t="s">
        <v>1</v>
      </c>
      <c r="J5" s="9"/>
      <c r="K5" s="262"/>
      <c r="L5" s="74" t="s">
        <v>4</v>
      </c>
    </row>
    <row r="6" spans="1:12">
      <c r="A6" s="10" t="s">
        <v>204</v>
      </c>
      <c r="B6" s="63"/>
      <c r="F6" s="234"/>
      <c r="G6" s="234"/>
      <c r="H6" s="234"/>
      <c r="I6" s="234"/>
      <c r="J6" s="234"/>
      <c r="K6" s="234"/>
      <c r="L6" s="59">
        <f>SUM(G6:K6)</f>
        <v>0</v>
      </c>
    </row>
    <row r="7" spans="1:12">
      <c r="A7" s="10" t="s">
        <v>205</v>
      </c>
      <c r="B7" s="63"/>
      <c r="F7" s="234"/>
      <c r="G7" s="234"/>
      <c r="H7" s="234"/>
      <c r="I7" s="234"/>
      <c r="J7" s="234"/>
      <c r="K7" s="234"/>
      <c r="L7" s="59">
        <f>SUM(G7:K7)</f>
        <v>0</v>
      </c>
    </row>
    <row r="8" spans="1:12">
      <c r="A8" s="125" t="s">
        <v>1429</v>
      </c>
      <c r="B8" s="63"/>
      <c r="C8" s="12"/>
      <c r="D8" s="12"/>
      <c r="E8" s="12"/>
      <c r="F8" s="142">
        <f t="shared" ref="F8:K8" si="0">SUM(F6:F7)</f>
        <v>0</v>
      </c>
      <c r="G8" s="142">
        <f>SUM(G6:G7)</f>
        <v>0</v>
      </c>
      <c r="H8" s="142">
        <f t="shared" si="0"/>
        <v>0</v>
      </c>
      <c r="I8" s="142">
        <f t="shared" si="0"/>
        <v>0</v>
      </c>
      <c r="J8" s="142">
        <f>SUM(J6:J7)</f>
        <v>0</v>
      </c>
      <c r="K8" s="142">
        <f t="shared" si="0"/>
        <v>0</v>
      </c>
      <c r="L8" s="59">
        <f>SUM(G8:K8)</f>
        <v>0</v>
      </c>
    </row>
    <row r="9" spans="1:12">
      <c r="F9" s="58"/>
      <c r="G9" s="58"/>
      <c r="H9" s="58"/>
      <c r="I9" s="58"/>
      <c r="J9" s="58"/>
      <c r="K9" s="58"/>
      <c r="L9" s="58"/>
    </row>
    <row r="10" spans="1:12" ht="15">
      <c r="A10" s="1038" t="s">
        <v>1434</v>
      </c>
      <c r="F10" s="58"/>
      <c r="G10" s="58"/>
      <c r="H10" s="58"/>
      <c r="I10" s="58"/>
      <c r="J10" s="58"/>
      <c r="K10" s="58"/>
      <c r="L10" s="58"/>
    </row>
    <row r="11" spans="1:12" s="691" customFormat="1">
      <c r="A11" s="687" t="s">
        <v>58</v>
      </c>
      <c r="B11" s="129"/>
      <c r="F11" s="1041"/>
      <c r="G11" s="1041"/>
      <c r="H11" s="1041"/>
      <c r="I11" s="1041"/>
      <c r="J11" s="1041"/>
      <c r="K11" s="1041"/>
      <c r="L11" s="60">
        <f>SUM(G11:K11)</f>
        <v>0</v>
      </c>
    </row>
    <row r="12" spans="1:12" s="691" customFormat="1">
      <c r="A12" s="687" t="s">
        <v>59</v>
      </c>
      <c r="B12" s="129"/>
      <c r="F12" s="1041"/>
      <c r="G12" s="1041"/>
      <c r="H12" s="1041"/>
      <c r="I12" s="1041"/>
      <c r="J12" s="1041"/>
      <c r="K12" s="1041"/>
      <c r="L12" s="60">
        <f t="shared" ref="L12:L21" si="1">SUM(G12:K12)</f>
        <v>0</v>
      </c>
    </row>
    <row r="13" spans="1:12" s="691" customFormat="1">
      <c r="A13" s="687" t="s">
        <v>60</v>
      </c>
      <c r="B13" s="129"/>
      <c r="F13" s="1041"/>
      <c r="G13" s="1041"/>
      <c r="H13" s="1041"/>
      <c r="I13" s="1041"/>
      <c r="J13" s="1041"/>
      <c r="K13" s="1041"/>
      <c r="L13" s="60">
        <f t="shared" si="1"/>
        <v>0</v>
      </c>
    </row>
    <row r="14" spans="1:12" s="691" customFormat="1">
      <c r="A14" s="687" t="s">
        <v>61</v>
      </c>
      <c r="B14" s="129"/>
      <c r="F14" s="1041"/>
      <c r="G14" s="1041"/>
      <c r="H14" s="1041"/>
      <c r="I14" s="1041"/>
      <c r="J14" s="1041"/>
      <c r="K14" s="1041"/>
      <c r="L14" s="60">
        <f t="shared" si="1"/>
        <v>0</v>
      </c>
    </row>
    <row r="15" spans="1:12" s="691" customFormat="1">
      <c r="A15" s="687" t="s">
        <v>62</v>
      </c>
      <c r="B15" s="129"/>
      <c r="F15" s="1041"/>
      <c r="G15" s="1041"/>
      <c r="H15" s="1041"/>
      <c r="I15" s="1041"/>
      <c r="J15" s="1041"/>
      <c r="K15" s="1041"/>
      <c r="L15" s="60">
        <f t="shared" si="1"/>
        <v>0</v>
      </c>
    </row>
    <row r="16" spans="1:12" s="691" customFormat="1">
      <c r="A16" s="687" t="s">
        <v>63</v>
      </c>
      <c r="B16" s="129"/>
      <c r="F16" s="1041"/>
      <c r="G16" s="1041"/>
      <c r="H16" s="1041"/>
      <c r="I16" s="1041"/>
      <c r="J16" s="1041"/>
      <c r="K16" s="1041"/>
      <c r="L16" s="60">
        <f t="shared" si="1"/>
        <v>0</v>
      </c>
    </row>
    <row r="17" spans="1:12" s="691" customFormat="1">
      <c r="A17" s="687" t="s">
        <v>64</v>
      </c>
      <c r="B17" s="129"/>
      <c r="F17" s="1041"/>
      <c r="G17" s="1041"/>
      <c r="H17" s="1041"/>
      <c r="I17" s="1041"/>
      <c r="J17" s="1041"/>
      <c r="K17" s="1041"/>
      <c r="L17" s="60">
        <f t="shared" si="1"/>
        <v>0</v>
      </c>
    </row>
    <row r="18" spans="1:12" s="691" customFormat="1">
      <c r="A18" s="687" t="s">
        <v>65</v>
      </c>
      <c r="B18" s="129"/>
      <c r="F18" s="1041"/>
      <c r="G18" s="1041"/>
      <c r="H18" s="1041"/>
      <c r="I18" s="1041"/>
      <c r="J18" s="1041"/>
      <c r="K18" s="1041"/>
      <c r="L18" s="60">
        <f t="shared" si="1"/>
        <v>0</v>
      </c>
    </row>
    <row r="19" spans="1:12" s="691" customFormat="1">
      <c r="A19" s="687" t="s">
        <v>66</v>
      </c>
      <c r="B19" s="129"/>
      <c r="F19" s="1041"/>
      <c r="G19" s="1041"/>
      <c r="H19" s="1041"/>
      <c r="I19" s="1041"/>
      <c r="J19" s="1041"/>
      <c r="K19" s="1041"/>
      <c r="L19" s="60">
        <f t="shared" si="1"/>
        <v>0</v>
      </c>
    </row>
    <row r="20" spans="1:12" s="691" customFormat="1">
      <c r="A20" s="1043" t="s">
        <v>441</v>
      </c>
      <c r="B20" s="129"/>
      <c r="C20" s="258"/>
      <c r="D20" s="258"/>
      <c r="E20" s="258"/>
      <c r="F20" s="1039">
        <f t="shared" ref="F20:K20" si="2">SUM(F11:F19)</f>
        <v>0</v>
      </c>
      <c r="G20" s="1039">
        <f>SUM(G11:G19)</f>
        <v>0</v>
      </c>
      <c r="H20" s="1039">
        <f t="shared" si="2"/>
        <v>0</v>
      </c>
      <c r="I20" s="1039">
        <f t="shared" si="2"/>
        <v>0</v>
      </c>
      <c r="J20" s="1039">
        <f t="shared" si="2"/>
        <v>0</v>
      </c>
      <c r="K20" s="1039">
        <f t="shared" si="2"/>
        <v>0</v>
      </c>
      <c r="L20" s="60">
        <f>SUM(G20:K20)</f>
        <v>0</v>
      </c>
    </row>
    <row r="21" spans="1:12" s="691" customFormat="1">
      <c r="A21" s="244" t="s">
        <v>442</v>
      </c>
      <c r="B21" s="129"/>
      <c r="F21" s="1041"/>
      <c r="G21" s="1041"/>
      <c r="H21" s="1041"/>
      <c r="I21" s="1041"/>
      <c r="J21" s="1041"/>
      <c r="K21" s="1041"/>
      <c r="L21" s="60">
        <f t="shared" si="1"/>
        <v>0</v>
      </c>
    </row>
    <row r="22" spans="1:12" s="691" customFormat="1">
      <c r="A22" s="244" t="s">
        <v>406</v>
      </c>
      <c r="B22" s="129"/>
      <c r="C22" s="258"/>
      <c r="D22" s="258"/>
      <c r="E22" s="258"/>
      <c r="F22" s="1041"/>
      <c r="G22" s="1041"/>
      <c r="H22" s="1041"/>
      <c r="I22" s="1041"/>
      <c r="J22" s="1041"/>
      <c r="K22" s="1041"/>
      <c r="L22" s="60">
        <f>SUM(G22:K22)</f>
        <v>0</v>
      </c>
    </row>
    <row r="23" spans="1:12" s="691" customFormat="1">
      <c r="A23" s="1043" t="s">
        <v>443</v>
      </c>
      <c r="B23" s="129"/>
      <c r="F23" s="1039">
        <f t="shared" ref="F23:K23" si="3">SUM(F20:F22)</f>
        <v>0</v>
      </c>
      <c r="G23" s="1039">
        <f>SUM(G20:G22)</f>
        <v>0</v>
      </c>
      <c r="H23" s="1039">
        <f t="shared" si="3"/>
        <v>0</v>
      </c>
      <c r="I23" s="1039">
        <f t="shared" si="3"/>
        <v>0</v>
      </c>
      <c r="J23" s="1039">
        <f>SUM(J20:J22)</f>
        <v>0</v>
      </c>
      <c r="K23" s="1039">
        <f t="shared" si="3"/>
        <v>0</v>
      </c>
      <c r="L23" s="60">
        <f>SUM(G23:K23)</f>
        <v>0</v>
      </c>
    </row>
    <row r="24" spans="1:12" s="691" customFormat="1" ht="12.75" customHeight="1"/>
    <row r="25" spans="1:12" s="710" customFormat="1" ht="12.75" customHeight="1">
      <c r="A25" s="137" t="s">
        <v>630</v>
      </c>
      <c r="B25" s="711"/>
      <c r="C25" s="711"/>
      <c r="D25" s="711"/>
      <c r="E25" s="711"/>
      <c r="F25" s="711"/>
    </row>
    <row r="26" spans="1:12" s="710" customFormat="1" ht="12.75" customHeight="1">
      <c r="A26" s="260" t="s">
        <v>58</v>
      </c>
      <c r="B26" s="711"/>
      <c r="C26" s="711"/>
      <c r="D26" s="711"/>
      <c r="E26" s="711"/>
      <c r="F26" s="1041"/>
      <c r="G26" s="1041"/>
      <c r="H26" s="1041"/>
      <c r="I26" s="1041"/>
      <c r="J26" s="1041"/>
      <c r="K26" s="1041"/>
      <c r="L26" s="60">
        <f>SUM(G26:K26)</f>
        <v>0</v>
      </c>
    </row>
    <row r="27" spans="1:12" s="710" customFormat="1" ht="12.75" customHeight="1">
      <c r="A27" s="260" t="s">
        <v>59</v>
      </c>
      <c r="B27" s="711"/>
      <c r="C27" s="711"/>
      <c r="D27" s="711"/>
      <c r="E27" s="711"/>
      <c r="F27" s="1041"/>
      <c r="G27" s="1041"/>
      <c r="H27" s="1041"/>
      <c r="I27" s="1041"/>
      <c r="J27" s="1041"/>
      <c r="K27" s="1041"/>
      <c r="L27" s="60">
        <f t="shared" ref="L27:L37" si="4">SUM(G27:K27)</f>
        <v>0</v>
      </c>
    </row>
    <row r="28" spans="1:12" s="710" customFormat="1" ht="12.75" customHeight="1">
      <c r="A28" s="260" t="s">
        <v>60</v>
      </c>
      <c r="B28" s="711"/>
      <c r="C28" s="711"/>
      <c r="D28" s="711"/>
      <c r="E28" s="711"/>
      <c r="F28" s="1041"/>
      <c r="G28" s="1041"/>
      <c r="H28" s="1041"/>
      <c r="I28" s="1041"/>
      <c r="J28" s="1041"/>
      <c r="K28" s="1041"/>
      <c r="L28" s="60">
        <f t="shared" si="4"/>
        <v>0</v>
      </c>
    </row>
    <row r="29" spans="1:12" s="710" customFormat="1" ht="12.75" customHeight="1">
      <c r="A29" s="260" t="s">
        <v>61</v>
      </c>
      <c r="B29" s="711"/>
      <c r="C29" s="711"/>
      <c r="D29" s="711"/>
      <c r="E29" s="711"/>
      <c r="F29" s="1041"/>
      <c r="G29" s="1041"/>
      <c r="H29" s="1041"/>
      <c r="I29" s="1041"/>
      <c r="J29" s="1041"/>
      <c r="K29" s="1041"/>
      <c r="L29" s="60">
        <f t="shared" si="4"/>
        <v>0</v>
      </c>
    </row>
    <row r="30" spans="1:12" s="710" customFormat="1" ht="12.75" customHeight="1">
      <c r="A30" s="260" t="s">
        <v>62</v>
      </c>
      <c r="B30" s="711"/>
      <c r="C30" s="711"/>
      <c r="D30" s="711"/>
      <c r="E30" s="711"/>
      <c r="F30" s="1041"/>
      <c r="G30" s="1041"/>
      <c r="H30" s="1041"/>
      <c r="I30" s="1041"/>
      <c r="J30" s="1041"/>
      <c r="K30" s="1041"/>
      <c r="L30" s="60">
        <f t="shared" si="4"/>
        <v>0</v>
      </c>
    </row>
    <row r="31" spans="1:12" s="710" customFormat="1" ht="12.75" customHeight="1">
      <c r="A31" s="260" t="s">
        <v>63</v>
      </c>
      <c r="B31" s="711"/>
      <c r="C31" s="711"/>
      <c r="D31" s="711"/>
      <c r="E31" s="711"/>
      <c r="F31" s="1041"/>
      <c r="G31" s="1041"/>
      <c r="H31" s="1041"/>
      <c r="I31" s="1041"/>
      <c r="J31" s="1041"/>
      <c r="K31" s="1041"/>
      <c r="L31" s="60">
        <f t="shared" si="4"/>
        <v>0</v>
      </c>
    </row>
    <row r="32" spans="1:12" s="710" customFormat="1" ht="12.75" customHeight="1">
      <c r="A32" s="260" t="s">
        <v>64</v>
      </c>
      <c r="B32" s="711"/>
      <c r="C32" s="711"/>
      <c r="D32" s="711"/>
      <c r="E32" s="711"/>
      <c r="F32" s="1041"/>
      <c r="G32" s="1041"/>
      <c r="H32" s="1041"/>
      <c r="I32" s="1041"/>
      <c r="J32" s="1041"/>
      <c r="K32" s="1041"/>
      <c r="L32" s="60">
        <f t="shared" si="4"/>
        <v>0</v>
      </c>
    </row>
    <row r="33" spans="1:12" s="710" customFormat="1" ht="12.75" customHeight="1">
      <c r="A33" s="260" t="s">
        <v>65</v>
      </c>
      <c r="B33" s="711"/>
      <c r="C33" s="711"/>
      <c r="D33" s="711"/>
      <c r="E33" s="711"/>
      <c r="F33" s="1041"/>
      <c r="G33" s="1041"/>
      <c r="H33" s="1041"/>
      <c r="I33" s="1041"/>
      <c r="J33" s="1041"/>
      <c r="K33" s="1041"/>
      <c r="L33" s="60">
        <f t="shared" si="4"/>
        <v>0</v>
      </c>
    </row>
    <row r="34" spans="1:12" s="710" customFormat="1" ht="12.75" customHeight="1">
      <c r="A34" s="260" t="s">
        <v>66</v>
      </c>
      <c r="B34" s="711"/>
      <c r="C34" s="711"/>
      <c r="D34" s="711"/>
      <c r="E34" s="711"/>
      <c r="F34" s="1041"/>
      <c r="G34" s="1041"/>
      <c r="H34" s="1041"/>
      <c r="I34" s="1041"/>
      <c r="J34" s="1041"/>
      <c r="K34" s="1041"/>
      <c r="L34" s="60">
        <f t="shared" si="4"/>
        <v>0</v>
      </c>
    </row>
    <row r="35" spans="1:12" s="710" customFormat="1" ht="12.75" customHeight="1">
      <c r="A35" s="138" t="s">
        <v>441</v>
      </c>
      <c r="B35" s="711"/>
      <c r="C35" s="711"/>
      <c r="D35" s="711"/>
      <c r="E35" s="711"/>
      <c r="F35" s="1039">
        <f>SUM(F26:F34)</f>
        <v>0</v>
      </c>
      <c r="G35" s="1039">
        <f t="shared" ref="G35:K35" si="5">SUM(G26:G34)</f>
        <v>0</v>
      </c>
      <c r="H35" s="1039">
        <f t="shared" si="5"/>
        <v>0</v>
      </c>
      <c r="I35" s="1039">
        <f t="shared" si="5"/>
        <v>0</v>
      </c>
      <c r="J35" s="1039">
        <f t="shared" si="5"/>
        <v>0</v>
      </c>
      <c r="K35" s="1039">
        <f t="shared" si="5"/>
        <v>0</v>
      </c>
      <c r="L35" s="60">
        <f>SUM(G35:K35)</f>
        <v>0</v>
      </c>
    </row>
    <row r="36" spans="1:12" s="710" customFormat="1" ht="12.75" customHeight="1">
      <c r="A36" s="244" t="s">
        <v>442</v>
      </c>
      <c r="B36" s="711"/>
      <c r="C36" s="711"/>
      <c r="D36" s="711"/>
      <c r="E36" s="711"/>
      <c r="F36" s="1041"/>
      <c r="G36" s="1041"/>
      <c r="H36" s="1041"/>
      <c r="I36" s="1041"/>
      <c r="J36" s="1041"/>
      <c r="K36" s="1041"/>
      <c r="L36" s="60">
        <f t="shared" si="4"/>
        <v>0</v>
      </c>
    </row>
    <row r="37" spans="1:12" s="710" customFormat="1" ht="12.75" customHeight="1">
      <c r="A37" s="244" t="s">
        <v>406</v>
      </c>
      <c r="B37" s="711"/>
      <c r="C37" s="711"/>
      <c r="D37" s="711"/>
      <c r="E37" s="711"/>
      <c r="F37" s="1041"/>
      <c r="G37" s="1041"/>
      <c r="H37" s="1041"/>
      <c r="I37" s="1041"/>
      <c r="J37" s="1041"/>
      <c r="K37" s="1041"/>
      <c r="L37" s="60">
        <f t="shared" si="4"/>
        <v>0</v>
      </c>
    </row>
    <row r="38" spans="1:12" s="710" customFormat="1" ht="12.75" customHeight="1">
      <c r="A38" s="138" t="s">
        <v>443</v>
      </c>
      <c r="B38" s="711"/>
      <c r="C38" s="711"/>
      <c r="D38" s="711"/>
      <c r="E38" s="711"/>
      <c r="F38" s="1039">
        <f t="shared" ref="F38:J38" si="6">SUM(F35:F37)</f>
        <v>0</v>
      </c>
      <c r="G38" s="1039">
        <f t="shared" si="6"/>
        <v>0</v>
      </c>
      <c r="H38" s="1039">
        <f t="shared" si="6"/>
        <v>0</v>
      </c>
      <c r="I38" s="1039">
        <f>SUM(I35:I37)</f>
        <v>0</v>
      </c>
      <c r="J38" s="1039">
        <f t="shared" si="6"/>
        <v>0</v>
      </c>
      <c r="K38" s="1039">
        <f>SUM(K35:K37)</f>
        <v>0</v>
      </c>
      <c r="L38" s="60">
        <f>SUM(G38:K38)</f>
        <v>0</v>
      </c>
    </row>
    <row r="39" spans="1:12" s="710" customFormat="1" ht="12.75" customHeight="1">
      <c r="A39" s="711"/>
      <c r="B39" s="711"/>
      <c r="C39" s="711"/>
      <c r="D39" s="711"/>
      <c r="E39" s="711"/>
      <c r="F39" s="711"/>
    </row>
    <row r="40" spans="1:12" s="710" customFormat="1" ht="12.75" customHeight="1">
      <c r="A40" s="1038" t="s">
        <v>631</v>
      </c>
      <c r="B40" s="137"/>
      <c r="C40" s="711"/>
      <c r="D40" s="711"/>
      <c r="E40" s="711"/>
      <c r="F40" s="711"/>
    </row>
    <row r="41" spans="1:12" s="710" customFormat="1" ht="12.75" customHeight="1">
      <c r="A41" s="712" t="s">
        <v>58</v>
      </c>
      <c r="B41" s="715"/>
      <c r="C41" s="711"/>
      <c r="D41" s="711"/>
      <c r="E41" s="711"/>
      <c r="F41" s="1974">
        <f>SUM(F11,F26)</f>
        <v>0</v>
      </c>
      <c r="G41" s="1974">
        <f t="shared" ref="G41:K41" si="7">SUM(G11,G26)</f>
        <v>0</v>
      </c>
      <c r="H41" s="1974">
        <f t="shared" si="7"/>
        <v>0</v>
      </c>
      <c r="I41" s="1974">
        <f t="shared" si="7"/>
        <v>0</v>
      </c>
      <c r="J41" s="1974">
        <f t="shared" si="7"/>
        <v>0</v>
      </c>
      <c r="K41" s="1974">
        <f t="shared" si="7"/>
        <v>0</v>
      </c>
      <c r="L41" s="60">
        <f>SUM(G41:K41)</f>
        <v>0</v>
      </c>
    </row>
    <row r="42" spans="1:12" s="710" customFormat="1" ht="12.75" customHeight="1">
      <c r="A42" s="712" t="s">
        <v>59</v>
      </c>
      <c r="B42" s="715"/>
      <c r="C42" s="711"/>
      <c r="D42" s="711"/>
      <c r="E42" s="711"/>
      <c r="F42" s="1974">
        <f t="shared" ref="F42:K42" si="8">SUM(F12,F27)</f>
        <v>0</v>
      </c>
      <c r="G42" s="1974">
        <f t="shared" si="8"/>
        <v>0</v>
      </c>
      <c r="H42" s="1974">
        <f t="shared" si="8"/>
        <v>0</v>
      </c>
      <c r="I42" s="1974">
        <f t="shared" si="8"/>
        <v>0</v>
      </c>
      <c r="J42" s="1974">
        <f t="shared" si="8"/>
        <v>0</v>
      </c>
      <c r="K42" s="1974">
        <f t="shared" si="8"/>
        <v>0</v>
      </c>
      <c r="L42" s="60">
        <f t="shared" ref="L42:L52" si="9">SUM(G42:K42)</f>
        <v>0</v>
      </c>
    </row>
    <row r="43" spans="1:12" s="710" customFormat="1" ht="12.75" customHeight="1">
      <c r="A43" s="712" t="s">
        <v>60</v>
      </c>
      <c r="B43" s="715"/>
      <c r="C43" s="711"/>
      <c r="D43" s="711"/>
      <c r="E43" s="711"/>
      <c r="F43" s="1974">
        <f t="shared" ref="F43:K43" si="10">SUM(F13,F28)</f>
        <v>0</v>
      </c>
      <c r="G43" s="1974">
        <f t="shared" si="10"/>
        <v>0</v>
      </c>
      <c r="H43" s="1974">
        <f t="shared" si="10"/>
        <v>0</v>
      </c>
      <c r="I43" s="1974">
        <f t="shared" si="10"/>
        <v>0</v>
      </c>
      <c r="J43" s="1974">
        <f t="shared" si="10"/>
        <v>0</v>
      </c>
      <c r="K43" s="1974">
        <f t="shared" si="10"/>
        <v>0</v>
      </c>
      <c r="L43" s="60">
        <f t="shared" si="9"/>
        <v>0</v>
      </c>
    </row>
    <row r="44" spans="1:12" s="710" customFormat="1" ht="12.75" customHeight="1">
      <c r="A44" s="712" t="s">
        <v>61</v>
      </c>
      <c r="B44" s="715"/>
      <c r="C44" s="711"/>
      <c r="D44" s="711"/>
      <c r="E44" s="711"/>
      <c r="F44" s="1974">
        <f t="shared" ref="F44:K44" si="11">SUM(F14,F29)</f>
        <v>0</v>
      </c>
      <c r="G44" s="1974">
        <f t="shared" si="11"/>
        <v>0</v>
      </c>
      <c r="H44" s="1974">
        <f t="shared" si="11"/>
        <v>0</v>
      </c>
      <c r="I44" s="1974">
        <f t="shared" si="11"/>
        <v>0</v>
      </c>
      <c r="J44" s="1974">
        <f t="shared" si="11"/>
        <v>0</v>
      </c>
      <c r="K44" s="1974">
        <f t="shared" si="11"/>
        <v>0</v>
      </c>
      <c r="L44" s="60">
        <f t="shared" si="9"/>
        <v>0</v>
      </c>
    </row>
    <row r="45" spans="1:12" s="710" customFormat="1" ht="12.75" customHeight="1">
      <c r="A45" s="712" t="s">
        <v>62</v>
      </c>
      <c r="B45" s="715"/>
      <c r="C45" s="711"/>
      <c r="D45" s="711"/>
      <c r="E45" s="711"/>
      <c r="F45" s="1974">
        <f t="shared" ref="F45:K45" si="12">SUM(F15,F30)</f>
        <v>0</v>
      </c>
      <c r="G45" s="1974">
        <f t="shared" si="12"/>
        <v>0</v>
      </c>
      <c r="H45" s="1974">
        <f t="shared" si="12"/>
        <v>0</v>
      </c>
      <c r="I45" s="1974">
        <f t="shared" si="12"/>
        <v>0</v>
      </c>
      <c r="J45" s="1974">
        <f t="shared" si="12"/>
        <v>0</v>
      </c>
      <c r="K45" s="1974">
        <f t="shared" si="12"/>
        <v>0</v>
      </c>
      <c r="L45" s="60">
        <f t="shared" si="9"/>
        <v>0</v>
      </c>
    </row>
    <row r="46" spans="1:12" s="710" customFormat="1" ht="12.75" customHeight="1">
      <c r="A46" s="712" t="s">
        <v>63</v>
      </c>
      <c r="B46" s="715"/>
      <c r="C46" s="711"/>
      <c r="D46" s="711"/>
      <c r="E46" s="711"/>
      <c r="F46" s="1974">
        <f t="shared" ref="F46:K46" si="13">SUM(F16,F31)</f>
        <v>0</v>
      </c>
      <c r="G46" s="1974">
        <f t="shared" si="13"/>
        <v>0</v>
      </c>
      <c r="H46" s="1974">
        <f t="shared" si="13"/>
        <v>0</v>
      </c>
      <c r="I46" s="1974">
        <f t="shared" si="13"/>
        <v>0</v>
      </c>
      <c r="J46" s="1974">
        <f t="shared" si="13"/>
        <v>0</v>
      </c>
      <c r="K46" s="1974">
        <f t="shared" si="13"/>
        <v>0</v>
      </c>
      <c r="L46" s="60">
        <f t="shared" si="9"/>
        <v>0</v>
      </c>
    </row>
    <row r="47" spans="1:12" s="710" customFormat="1" ht="12.75" customHeight="1">
      <c r="A47" s="712" t="s">
        <v>64</v>
      </c>
      <c r="B47" s="715"/>
      <c r="C47" s="711"/>
      <c r="D47" s="711"/>
      <c r="E47" s="711"/>
      <c r="F47" s="1974">
        <f t="shared" ref="F47:K47" si="14">SUM(F17,F32)</f>
        <v>0</v>
      </c>
      <c r="G47" s="1974">
        <f t="shared" si="14"/>
        <v>0</v>
      </c>
      <c r="H47" s="1974">
        <f t="shared" si="14"/>
        <v>0</v>
      </c>
      <c r="I47" s="1974">
        <f t="shared" si="14"/>
        <v>0</v>
      </c>
      <c r="J47" s="1974">
        <f t="shared" si="14"/>
        <v>0</v>
      </c>
      <c r="K47" s="1974">
        <f t="shared" si="14"/>
        <v>0</v>
      </c>
      <c r="L47" s="60">
        <f t="shared" si="9"/>
        <v>0</v>
      </c>
    </row>
    <row r="48" spans="1:12" s="710" customFormat="1" ht="12.75" customHeight="1">
      <c r="A48" s="712" t="s">
        <v>65</v>
      </c>
      <c r="B48" s="715"/>
      <c r="C48" s="711"/>
      <c r="D48" s="711"/>
      <c r="E48" s="711"/>
      <c r="F48" s="1974">
        <f t="shared" ref="F48:K48" si="15">SUM(F18,F33)</f>
        <v>0</v>
      </c>
      <c r="G48" s="1974">
        <f t="shared" si="15"/>
        <v>0</v>
      </c>
      <c r="H48" s="1974">
        <f t="shared" si="15"/>
        <v>0</v>
      </c>
      <c r="I48" s="1974">
        <f t="shared" si="15"/>
        <v>0</v>
      </c>
      <c r="J48" s="1974">
        <f t="shared" si="15"/>
        <v>0</v>
      </c>
      <c r="K48" s="1974">
        <f t="shared" si="15"/>
        <v>0</v>
      </c>
      <c r="L48" s="60">
        <f t="shared" si="9"/>
        <v>0</v>
      </c>
    </row>
    <row r="49" spans="1:12" s="710" customFormat="1" ht="12.75" customHeight="1">
      <c r="A49" s="712" t="s">
        <v>66</v>
      </c>
      <c r="B49" s="715"/>
      <c r="C49" s="711"/>
      <c r="D49" s="711"/>
      <c r="E49" s="711"/>
      <c r="F49" s="1974">
        <f t="shared" ref="F49:K49" si="16">SUM(F19,F34)</f>
        <v>0</v>
      </c>
      <c r="G49" s="1974">
        <f t="shared" si="16"/>
        <v>0</v>
      </c>
      <c r="H49" s="1974">
        <f t="shared" si="16"/>
        <v>0</v>
      </c>
      <c r="I49" s="1974">
        <f t="shared" si="16"/>
        <v>0</v>
      </c>
      <c r="J49" s="1974">
        <f t="shared" si="16"/>
        <v>0</v>
      </c>
      <c r="K49" s="1974">
        <f t="shared" si="16"/>
        <v>0</v>
      </c>
      <c r="L49" s="60">
        <f t="shared" si="9"/>
        <v>0</v>
      </c>
    </row>
    <row r="50" spans="1:12" s="710" customFormat="1" ht="12.75" customHeight="1">
      <c r="A50" s="713" t="s">
        <v>441</v>
      </c>
      <c r="B50" s="716"/>
      <c r="C50" s="711"/>
      <c r="D50" s="711"/>
      <c r="E50" s="711"/>
      <c r="F50" s="1039">
        <f t="shared" ref="F50:K50" si="17">SUM(F41:F49)</f>
        <v>0</v>
      </c>
      <c r="G50" s="1039">
        <f t="shared" si="17"/>
        <v>0</v>
      </c>
      <c r="H50" s="1039">
        <f t="shared" si="17"/>
        <v>0</v>
      </c>
      <c r="I50" s="1039">
        <f>SUM(I41:I49)</f>
        <v>0</v>
      </c>
      <c r="J50" s="1039">
        <f t="shared" si="17"/>
        <v>0</v>
      </c>
      <c r="K50" s="1039">
        <f t="shared" si="17"/>
        <v>0</v>
      </c>
      <c r="L50" s="60">
        <f>SUM(G50:K50)</f>
        <v>0</v>
      </c>
    </row>
    <row r="51" spans="1:12" s="710" customFormat="1" ht="12.75" customHeight="1">
      <c r="A51" s="714" t="s">
        <v>442</v>
      </c>
      <c r="B51" s="717"/>
      <c r="C51" s="711"/>
      <c r="D51" s="711"/>
      <c r="E51" s="711"/>
      <c r="F51" s="1974">
        <f>SUM(F21,F36)</f>
        <v>0</v>
      </c>
      <c r="G51" s="1974">
        <f t="shared" ref="G51:K51" si="18">SUM(G21,G36)</f>
        <v>0</v>
      </c>
      <c r="H51" s="1974">
        <f t="shared" si="18"/>
        <v>0</v>
      </c>
      <c r="I51" s="1974">
        <f t="shared" si="18"/>
        <v>0</v>
      </c>
      <c r="J51" s="1974">
        <f t="shared" si="18"/>
        <v>0</v>
      </c>
      <c r="K51" s="1974">
        <f t="shared" si="18"/>
        <v>0</v>
      </c>
      <c r="L51" s="60">
        <f t="shared" si="9"/>
        <v>0</v>
      </c>
    </row>
    <row r="52" spans="1:12" s="710" customFormat="1" ht="12.75" customHeight="1">
      <c r="A52" s="714" t="s">
        <v>406</v>
      </c>
      <c r="B52" s="717"/>
      <c r="C52" s="711"/>
      <c r="D52" s="711"/>
      <c r="E52" s="711"/>
      <c r="F52" s="1974">
        <f>SUM(F22,F37)</f>
        <v>0</v>
      </c>
      <c r="G52" s="1974">
        <f t="shared" ref="G52:K52" si="19">SUM(G22,G37)</f>
        <v>0</v>
      </c>
      <c r="H52" s="1974">
        <f t="shared" si="19"/>
        <v>0</v>
      </c>
      <c r="I52" s="1974">
        <f t="shared" si="19"/>
        <v>0</v>
      </c>
      <c r="J52" s="1974">
        <f t="shared" si="19"/>
        <v>0</v>
      </c>
      <c r="K52" s="1974">
        <f t="shared" si="19"/>
        <v>0</v>
      </c>
      <c r="L52" s="60">
        <f t="shared" si="9"/>
        <v>0</v>
      </c>
    </row>
    <row r="53" spans="1:12" s="710" customFormat="1" ht="12.75" customHeight="1">
      <c r="A53" s="713" t="s">
        <v>443</v>
      </c>
      <c r="B53" s="716"/>
      <c r="C53" s="711"/>
      <c r="D53" s="711"/>
      <c r="E53" s="711"/>
      <c r="F53" s="1039">
        <f t="shared" ref="F53:K53" si="20">SUM(F50:F52)</f>
        <v>0</v>
      </c>
      <c r="G53" s="1039">
        <f t="shared" si="20"/>
        <v>0</v>
      </c>
      <c r="H53" s="1039">
        <f t="shared" si="20"/>
        <v>0</v>
      </c>
      <c r="I53" s="1039">
        <f t="shared" si="20"/>
        <v>0</v>
      </c>
      <c r="J53" s="1039">
        <f t="shared" si="20"/>
        <v>0</v>
      </c>
      <c r="K53" s="1039">
        <f t="shared" si="20"/>
        <v>0</v>
      </c>
      <c r="L53" s="60">
        <f>SUM(G53:K53)</f>
        <v>0</v>
      </c>
    </row>
    <row r="54" spans="1:12" s="710" customFormat="1" ht="12.75" customHeight="1">
      <c r="A54" s="711"/>
      <c r="B54" s="711"/>
      <c r="C54" s="711"/>
      <c r="D54" s="711"/>
      <c r="E54" s="711"/>
      <c r="F54" s="711"/>
    </row>
    <row r="55" spans="1:12" s="691" customFormat="1" ht="12.75" customHeight="1">
      <c r="A55" s="32" t="s">
        <v>1247</v>
      </c>
      <c r="F55" s="1040" t="str">
        <f>IF(ABS(F8-F20)&lt;0.1,"OK","ERROR")</f>
        <v>OK</v>
      </c>
      <c r="G55" s="1040" t="str">
        <f>IF(ABS(G8-G20)&lt;0.1,"OK","ERROR")</f>
        <v>OK</v>
      </c>
      <c r="H55" s="1040" t="str">
        <f>IF(ABS(H8-H20)&lt;0.1,"OK","ERROR")</f>
        <v>OK</v>
      </c>
      <c r="I55" s="1040" t="str">
        <f t="shared" ref="I55:K55" si="21">IF(ABS(I8-I20)&lt;0.1,"OK","ERROR")</f>
        <v>OK</v>
      </c>
      <c r="J55" s="1040" t="str">
        <f t="shared" si="21"/>
        <v>OK</v>
      </c>
      <c r="K55" s="1040" t="str">
        <f t="shared" si="21"/>
        <v>OK</v>
      </c>
      <c r="L55" s="53"/>
    </row>
    <row r="56" spans="1:12" ht="12.75" customHeight="1"/>
    <row r="57" spans="1:12" ht="12.75" customHeight="1"/>
    <row r="58" spans="1:12" ht="12.75" customHeight="1"/>
    <row r="59" spans="1:12" ht="12.75" customHeight="1"/>
    <row r="60" spans="1:12" ht="12.75" customHeight="1"/>
    <row r="61" spans="1:12" ht="12.75" customHeight="1"/>
    <row r="62" spans="1:12" ht="12.75" customHeight="1"/>
    <row r="63" spans="1:12" ht="12.75" customHeight="1"/>
    <row r="64" spans="1:12" ht="12.75" customHeight="1">
      <c r="L64" s="1035" t="s">
        <v>135</v>
      </c>
    </row>
  </sheetData>
  <conditionalFormatting sqref="F55:L55">
    <cfRule type="cellIs" dxfId="67" priority="1" operator="equal">
      <formula>"Err"</formula>
    </cfRule>
  </conditionalFormatting>
  <pageMargins left="0.31496062992125984" right="0.11811023622047245" top="0.59055118110236227" bottom="0.35433070866141736" header="0.31496062992125984" footer="0.11811023622047245"/>
  <pageSetup paperSize="8" scale="85" orientation="landscape" r:id="rId1"/>
  <headerFooter>
    <oddHeader>&amp;R&amp;"Verdana,Bold"&amp;14&amp;A</oddHeader>
    <oddFooter>&amp;L&amp;D &amp;T&amp;C&amp;Z&amp;F&amp;R&amp;A</oddFooter>
  </headerFooter>
</worksheet>
</file>

<file path=xl/worksheets/sheet41.xml><?xml version="1.0" encoding="utf-8"?>
<worksheet xmlns="http://schemas.openxmlformats.org/spreadsheetml/2006/main" xmlns:r="http://schemas.openxmlformats.org/officeDocument/2006/relationships">
  <sheetPr codeName="Sheet58">
    <tabColor rgb="FFCC99FF"/>
    <pageSetUpPr fitToPage="1"/>
  </sheetPr>
  <dimension ref="A1:L56"/>
  <sheetViews>
    <sheetView zoomScale="70" zoomScaleNormal="70" workbookViewId="0"/>
  </sheetViews>
  <sheetFormatPr defaultRowHeight="12.75"/>
  <cols>
    <col min="1" max="1" width="42.375" customWidth="1"/>
    <col min="2" max="2" width="19.5" customWidth="1"/>
    <col min="3" max="5" width="2.125" customWidth="1"/>
    <col min="6" max="12" width="7.125" customWidth="1"/>
  </cols>
  <sheetData>
    <row r="1" spans="1:12" s="30" customFormat="1" ht="15">
      <c r="A1" s="8" t="s">
        <v>319</v>
      </c>
      <c r="D1" s="37"/>
      <c r="E1" s="37"/>
    </row>
    <row r="2" spans="1:12" s="30" customFormat="1" ht="15">
      <c r="A2" s="8" t="str">
        <f>Cover!D13</f>
        <v>[DNO]</v>
      </c>
      <c r="D2" s="37"/>
      <c r="E2" s="37"/>
    </row>
    <row r="3" spans="1:12" s="30" customFormat="1" ht="15">
      <c r="A3" s="8">
        <f>Cover!D15</f>
        <v>2012</v>
      </c>
      <c r="D3" s="37"/>
      <c r="E3" s="37"/>
    </row>
    <row r="4" spans="1:12" s="30" customFormat="1" ht="15">
      <c r="A4" s="690"/>
      <c r="B4" s="37"/>
      <c r="C4" s="33"/>
      <c r="D4" s="33"/>
      <c r="E4" s="33"/>
      <c r="F4" s="3">
        <v>2010</v>
      </c>
      <c r="G4" s="3">
        <v>2011</v>
      </c>
      <c r="H4" s="3">
        <v>2012</v>
      </c>
      <c r="I4" s="3">
        <v>2013</v>
      </c>
      <c r="J4" s="3">
        <v>2014</v>
      </c>
      <c r="K4" s="3">
        <v>2015</v>
      </c>
      <c r="L4" s="176" t="s">
        <v>1</v>
      </c>
    </row>
    <row r="5" spans="1:12" ht="15">
      <c r="A5" s="46" t="s">
        <v>234</v>
      </c>
      <c r="F5" s="3" t="s">
        <v>0</v>
      </c>
      <c r="G5" s="261"/>
      <c r="H5" s="9"/>
      <c r="I5" s="9" t="s">
        <v>1</v>
      </c>
      <c r="J5" s="9"/>
      <c r="K5" s="262"/>
      <c r="L5" s="74" t="s">
        <v>4</v>
      </c>
    </row>
    <row r="6" spans="1:12">
      <c r="A6" s="1037" t="s">
        <v>1655</v>
      </c>
      <c r="B6" s="692" t="s">
        <v>461</v>
      </c>
      <c r="F6" s="70"/>
      <c r="G6" s="70"/>
      <c r="H6" s="70"/>
      <c r="I6" s="70"/>
      <c r="J6" s="70"/>
      <c r="K6" s="70"/>
      <c r="L6" s="60">
        <f t="shared" ref="L6" si="0">SUM(G6:K6)</f>
        <v>0</v>
      </c>
    </row>
    <row r="7" spans="1:12">
      <c r="A7" s="1037" t="s">
        <v>1655</v>
      </c>
      <c r="B7" s="692" t="s">
        <v>152</v>
      </c>
      <c r="F7" s="70"/>
      <c r="G7" s="70"/>
      <c r="H7" s="70"/>
      <c r="I7" s="70"/>
      <c r="J7" s="70"/>
      <c r="K7" s="70"/>
      <c r="L7" s="60">
        <f>SUM(G7:K7)</f>
        <v>0</v>
      </c>
    </row>
    <row r="8" spans="1:12" s="1280" customFormat="1">
      <c r="A8" s="1037" t="s">
        <v>1655</v>
      </c>
      <c r="B8" s="692" t="s">
        <v>1656</v>
      </c>
      <c r="F8" s="70"/>
      <c r="G8" s="70"/>
      <c r="H8" s="70"/>
      <c r="I8" s="70"/>
      <c r="J8" s="70"/>
      <c r="K8" s="70"/>
      <c r="L8" s="60">
        <f t="shared" ref="L8" si="1">SUM(G8:K8)</f>
        <v>0</v>
      </c>
    </row>
    <row r="9" spans="1:12">
      <c r="A9" s="125" t="s">
        <v>1429</v>
      </c>
      <c r="B9" s="689"/>
      <c r="C9" s="12"/>
      <c r="D9" s="12"/>
      <c r="E9" s="12"/>
      <c r="F9" s="84">
        <f>SUM(F6:F7)</f>
        <v>0</v>
      </c>
      <c r="G9" s="84">
        <f t="shared" ref="G9:K9" si="2">SUM(G6:G7)</f>
        <v>0</v>
      </c>
      <c r="H9" s="84">
        <f t="shared" si="2"/>
        <v>0</v>
      </c>
      <c r="I9" s="84">
        <f t="shared" si="2"/>
        <v>0</v>
      </c>
      <c r="J9" s="84">
        <f>SUM(J6:J7)</f>
        <v>0</v>
      </c>
      <c r="K9" s="84">
        <f t="shared" si="2"/>
        <v>0</v>
      </c>
      <c r="L9" s="60">
        <f>SUM(G9:K9)</f>
        <v>0</v>
      </c>
    </row>
    <row r="11" spans="1:12" ht="15">
      <c r="A11" s="1038" t="s">
        <v>1434</v>
      </c>
    </row>
    <row r="12" spans="1:12" s="691" customFormat="1">
      <c r="A12" s="687" t="s">
        <v>58</v>
      </c>
      <c r="B12" s="689"/>
      <c r="F12" s="1041"/>
      <c r="G12" s="1041"/>
      <c r="H12" s="1041"/>
      <c r="I12" s="1041"/>
      <c r="J12" s="1041"/>
      <c r="K12" s="1041"/>
      <c r="L12" s="60">
        <f>SUM(G12:K12)</f>
        <v>0</v>
      </c>
    </row>
    <row r="13" spans="1:12" s="691" customFormat="1">
      <c r="A13" s="687" t="s">
        <v>59</v>
      </c>
      <c r="B13" s="689"/>
      <c r="F13" s="1041"/>
      <c r="G13" s="1041"/>
      <c r="H13" s="1041"/>
      <c r="I13" s="1041"/>
      <c r="J13" s="1041"/>
      <c r="K13" s="1041"/>
      <c r="L13" s="60">
        <f t="shared" ref="L13:L23" si="3">SUM(G13:K13)</f>
        <v>0</v>
      </c>
    </row>
    <row r="14" spans="1:12" s="691" customFormat="1">
      <c r="A14" s="687" t="s">
        <v>60</v>
      </c>
      <c r="B14" s="689"/>
      <c r="F14" s="1041"/>
      <c r="G14" s="1041"/>
      <c r="H14" s="1041"/>
      <c r="I14" s="1041"/>
      <c r="J14" s="1041"/>
      <c r="K14" s="1041"/>
      <c r="L14" s="60">
        <f t="shared" si="3"/>
        <v>0</v>
      </c>
    </row>
    <row r="15" spans="1:12" s="691" customFormat="1">
      <c r="A15" s="687" t="s">
        <v>61</v>
      </c>
      <c r="B15" s="689"/>
      <c r="F15" s="1041"/>
      <c r="G15" s="1041"/>
      <c r="H15" s="1041"/>
      <c r="I15" s="1041"/>
      <c r="J15" s="1041"/>
      <c r="K15" s="1041"/>
      <c r="L15" s="60">
        <f t="shared" si="3"/>
        <v>0</v>
      </c>
    </row>
    <row r="16" spans="1:12" s="691" customFormat="1">
      <c r="A16" s="687" t="s">
        <v>62</v>
      </c>
      <c r="B16" s="689"/>
      <c r="F16" s="1041"/>
      <c r="G16" s="1041"/>
      <c r="H16" s="1041"/>
      <c r="I16" s="1041"/>
      <c r="J16" s="1041"/>
      <c r="K16" s="1041"/>
      <c r="L16" s="60">
        <f t="shared" si="3"/>
        <v>0</v>
      </c>
    </row>
    <row r="17" spans="1:12" s="691" customFormat="1">
      <c r="A17" s="687" t="s">
        <v>63</v>
      </c>
      <c r="B17" s="689"/>
      <c r="F17" s="1041"/>
      <c r="G17" s="1041"/>
      <c r="H17" s="1041"/>
      <c r="I17" s="1041"/>
      <c r="J17" s="1041"/>
      <c r="K17" s="1041"/>
      <c r="L17" s="60">
        <f t="shared" si="3"/>
        <v>0</v>
      </c>
    </row>
    <row r="18" spans="1:12" s="691" customFormat="1">
      <c r="A18" s="687" t="s">
        <v>64</v>
      </c>
      <c r="B18" s="689"/>
      <c r="F18" s="1041"/>
      <c r="G18" s="1041"/>
      <c r="H18" s="1041"/>
      <c r="I18" s="1041"/>
      <c r="J18" s="1041"/>
      <c r="K18" s="1041"/>
      <c r="L18" s="60">
        <f t="shared" si="3"/>
        <v>0</v>
      </c>
    </row>
    <row r="19" spans="1:12" s="691" customFormat="1">
      <c r="A19" s="687" t="s">
        <v>65</v>
      </c>
      <c r="B19" s="689"/>
      <c r="F19" s="1041"/>
      <c r="G19" s="1041"/>
      <c r="H19" s="1041"/>
      <c r="I19" s="1041"/>
      <c r="J19" s="1041"/>
      <c r="K19" s="1041"/>
      <c r="L19" s="60">
        <f>SUM(G19:K19)</f>
        <v>0</v>
      </c>
    </row>
    <row r="20" spans="1:12" s="691" customFormat="1">
      <c r="A20" s="687" t="s">
        <v>66</v>
      </c>
      <c r="B20" s="689"/>
      <c r="F20" s="1041"/>
      <c r="G20" s="1041"/>
      <c r="H20" s="1041"/>
      <c r="I20" s="1041"/>
      <c r="J20" s="1041"/>
      <c r="K20" s="1041"/>
      <c r="L20" s="60">
        <f t="shared" si="3"/>
        <v>0</v>
      </c>
    </row>
    <row r="21" spans="1:12" s="691" customFormat="1">
      <c r="A21" s="138" t="s">
        <v>441</v>
      </c>
      <c r="B21" s="689"/>
      <c r="C21" s="258"/>
      <c r="D21" s="258"/>
      <c r="E21" s="258"/>
      <c r="F21" s="1039">
        <f t="shared" ref="F21:K21" si="4">SUM(F12:F20)</f>
        <v>0</v>
      </c>
      <c r="G21" s="1039">
        <f t="shared" si="4"/>
        <v>0</v>
      </c>
      <c r="H21" s="1039">
        <f t="shared" si="4"/>
        <v>0</v>
      </c>
      <c r="I21" s="1039">
        <f t="shared" si="4"/>
        <v>0</v>
      </c>
      <c r="J21" s="1039">
        <f>SUM(J12:J20)</f>
        <v>0</v>
      </c>
      <c r="K21" s="1039">
        <f t="shared" si="4"/>
        <v>0</v>
      </c>
      <c r="L21" s="60">
        <f>SUM(G21:K21)</f>
        <v>0</v>
      </c>
    </row>
    <row r="22" spans="1:12" s="691" customFormat="1">
      <c r="A22" s="132" t="s">
        <v>442</v>
      </c>
      <c r="B22" s="689"/>
      <c r="F22" s="1041"/>
      <c r="G22" s="1041"/>
      <c r="H22" s="1041"/>
      <c r="I22" s="1041"/>
      <c r="J22" s="1041"/>
      <c r="K22" s="1041"/>
      <c r="L22" s="60">
        <f t="shared" si="3"/>
        <v>0</v>
      </c>
    </row>
    <row r="23" spans="1:12" s="691" customFormat="1">
      <c r="A23" s="132" t="s">
        <v>406</v>
      </c>
      <c r="B23" s="689"/>
      <c r="C23" s="258"/>
      <c r="D23" s="258"/>
      <c r="E23" s="258"/>
      <c r="F23" s="1041"/>
      <c r="G23" s="1041"/>
      <c r="H23" s="1041"/>
      <c r="I23" s="1041"/>
      <c r="J23" s="1041"/>
      <c r="K23" s="1041"/>
      <c r="L23" s="60">
        <f t="shared" si="3"/>
        <v>0</v>
      </c>
    </row>
    <row r="24" spans="1:12" s="691" customFormat="1">
      <c r="A24" s="138" t="s">
        <v>443</v>
      </c>
      <c r="B24" s="689"/>
      <c r="F24" s="1039">
        <f>SUM(F21:F23)</f>
        <v>0</v>
      </c>
      <c r="G24" s="1039">
        <f t="shared" ref="G24:K24" si="5">SUM(G21:G23)</f>
        <v>0</v>
      </c>
      <c r="H24" s="1039">
        <f t="shared" si="5"/>
        <v>0</v>
      </c>
      <c r="I24" s="1039">
        <f t="shared" si="5"/>
        <v>0</v>
      </c>
      <c r="J24" s="1039">
        <f>SUM(J21:J23)</f>
        <v>0</v>
      </c>
      <c r="K24" s="1039">
        <f t="shared" si="5"/>
        <v>0</v>
      </c>
      <c r="L24" s="60">
        <f>SUM(G24:K24)</f>
        <v>0</v>
      </c>
    </row>
    <row r="25" spans="1:12" s="691" customFormat="1"/>
    <row r="26" spans="1:12" s="710" customFormat="1" ht="15.75">
      <c r="A26" s="1038" t="s">
        <v>1435</v>
      </c>
      <c r="B26" s="711"/>
      <c r="C26" s="711"/>
      <c r="D26" s="711"/>
      <c r="E26" s="711"/>
      <c r="F26" s="711"/>
    </row>
    <row r="27" spans="1:12" s="710" customFormat="1" ht="15">
      <c r="A27" s="260" t="s">
        <v>58</v>
      </c>
      <c r="B27" s="1890"/>
      <c r="C27" s="711"/>
      <c r="D27" s="711"/>
      <c r="E27" s="711"/>
      <c r="F27" s="1041"/>
      <c r="G27" s="1041"/>
      <c r="H27" s="1041"/>
      <c r="I27" s="1041"/>
      <c r="J27" s="1041"/>
      <c r="K27" s="1041"/>
      <c r="L27" s="60">
        <f>SUM(G27:K27)</f>
        <v>0</v>
      </c>
    </row>
    <row r="28" spans="1:12" s="710" customFormat="1" ht="15">
      <c r="A28" s="260" t="s">
        <v>59</v>
      </c>
      <c r="B28" s="1890"/>
      <c r="C28" s="711"/>
      <c r="D28" s="711"/>
      <c r="E28" s="711"/>
      <c r="F28" s="1041"/>
      <c r="G28" s="1041"/>
      <c r="H28" s="1041"/>
      <c r="I28" s="1041"/>
      <c r="J28" s="1041"/>
      <c r="K28" s="1041"/>
      <c r="L28" s="60">
        <f t="shared" ref="L28:L38" si="6">SUM(G28:K28)</f>
        <v>0</v>
      </c>
    </row>
    <row r="29" spans="1:12" s="710" customFormat="1" ht="15">
      <c r="A29" s="260" t="s">
        <v>60</v>
      </c>
      <c r="B29" s="1890"/>
      <c r="C29" s="711"/>
      <c r="D29" s="711"/>
      <c r="E29" s="711"/>
      <c r="F29" s="1041"/>
      <c r="G29" s="1041"/>
      <c r="H29" s="1041"/>
      <c r="I29" s="1041"/>
      <c r="J29" s="1041"/>
      <c r="K29" s="1041"/>
      <c r="L29" s="60">
        <f t="shared" si="6"/>
        <v>0</v>
      </c>
    </row>
    <row r="30" spans="1:12" s="710" customFormat="1" ht="15">
      <c r="A30" s="260" t="s">
        <v>61</v>
      </c>
      <c r="B30" s="1890"/>
      <c r="C30" s="711"/>
      <c r="D30" s="711"/>
      <c r="E30" s="711"/>
      <c r="F30" s="1041"/>
      <c r="G30" s="1041"/>
      <c r="H30" s="1041"/>
      <c r="I30" s="1041"/>
      <c r="J30" s="1041"/>
      <c r="K30" s="1041"/>
      <c r="L30" s="60">
        <f t="shared" si="6"/>
        <v>0</v>
      </c>
    </row>
    <row r="31" spans="1:12" s="710" customFormat="1" ht="15">
      <c r="A31" s="260" t="s">
        <v>62</v>
      </c>
      <c r="B31" s="1890"/>
      <c r="C31" s="711"/>
      <c r="D31" s="711"/>
      <c r="E31" s="711"/>
      <c r="F31" s="1041"/>
      <c r="G31" s="1041"/>
      <c r="H31" s="1041"/>
      <c r="I31" s="1041"/>
      <c r="J31" s="1041"/>
      <c r="K31" s="1041"/>
      <c r="L31" s="60">
        <f t="shared" si="6"/>
        <v>0</v>
      </c>
    </row>
    <row r="32" spans="1:12" s="710" customFormat="1" ht="15">
      <c r="A32" s="260" t="s">
        <v>63</v>
      </c>
      <c r="B32" s="1890"/>
      <c r="C32" s="711"/>
      <c r="D32" s="711"/>
      <c r="E32" s="711"/>
      <c r="F32" s="1041"/>
      <c r="G32" s="1041"/>
      <c r="H32" s="1041"/>
      <c r="I32" s="1041"/>
      <c r="J32" s="1041"/>
      <c r="K32" s="1041"/>
      <c r="L32" s="60">
        <f t="shared" si="6"/>
        <v>0</v>
      </c>
    </row>
    <row r="33" spans="1:12" s="710" customFormat="1" ht="15">
      <c r="A33" s="260" t="s">
        <v>64</v>
      </c>
      <c r="B33" s="1890"/>
      <c r="C33" s="711"/>
      <c r="D33" s="711"/>
      <c r="E33" s="711"/>
      <c r="F33" s="1041"/>
      <c r="G33" s="1041"/>
      <c r="H33" s="1041"/>
      <c r="I33" s="1041"/>
      <c r="J33" s="1041"/>
      <c r="K33" s="1041"/>
      <c r="L33" s="60">
        <f t="shared" si="6"/>
        <v>0</v>
      </c>
    </row>
    <row r="34" spans="1:12" s="710" customFormat="1" ht="15">
      <c r="A34" s="260" t="s">
        <v>65</v>
      </c>
      <c r="B34" s="1890"/>
      <c r="C34" s="711"/>
      <c r="D34" s="711"/>
      <c r="E34" s="711"/>
      <c r="F34" s="1041"/>
      <c r="G34" s="1041"/>
      <c r="H34" s="1041"/>
      <c r="I34" s="1041"/>
      <c r="J34" s="1041"/>
      <c r="K34" s="1041"/>
      <c r="L34" s="60">
        <f>SUM(G34:K34)</f>
        <v>0</v>
      </c>
    </row>
    <row r="35" spans="1:12" s="710" customFormat="1" ht="15">
      <c r="A35" s="260" t="s">
        <v>66</v>
      </c>
      <c r="B35" s="1890"/>
      <c r="C35" s="711"/>
      <c r="D35" s="711"/>
      <c r="E35" s="711"/>
      <c r="F35" s="1041"/>
      <c r="G35" s="1041"/>
      <c r="H35" s="1041"/>
      <c r="I35" s="1041"/>
      <c r="J35" s="1041"/>
      <c r="K35" s="1041"/>
      <c r="L35" s="60">
        <f t="shared" si="6"/>
        <v>0</v>
      </c>
    </row>
    <row r="36" spans="1:12" s="710" customFormat="1" ht="15">
      <c r="A36" s="138" t="s">
        <v>441</v>
      </c>
      <c r="B36" s="1890"/>
      <c r="C36" s="711"/>
      <c r="D36" s="711"/>
      <c r="E36" s="711"/>
      <c r="F36" s="1039">
        <f t="shared" ref="F36:K36" si="7">SUM(F27:F35)</f>
        <v>0</v>
      </c>
      <c r="G36" s="1039">
        <f>SUM(G27:G35)</f>
        <v>0</v>
      </c>
      <c r="H36" s="1039">
        <f t="shared" si="7"/>
        <v>0</v>
      </c>
      <c r="I36" s="1039">
        <f t="shared" si="7"/>
        <v>0</v>
      </c>
      <c r="J36" s="1039">
        <f t="shared" si="7"/>
        <v>0</v>
      </c>
      <c r="K36" s="1039">
        <f t="shared" si="7"/>
        <v>0</v>
      </c>
      <c r="L36" s="60">
        <f>SUM(G36:K36)</f>
        <v>0</v>
      </c>
    </row>
    <row r="37" spans="1:12" s="710" customFormat="1" ht="15">
      <c r="A37" s="244" t="s">
        <v>442</v>
      </c>
      <c r="B37" s="1890"/>
      <c r="C37" s="711"/>
      <c r="D37" s="711"/>
      <c r="E37" s="711"/>
      <c r="F37" s="1041"/>
      <c r="G37" s="1041"/>
      <c r="H37" s="1041"/>
      <c r="I37" s="1041"/>
      <c r="J37" s="1041"/>
      <c r="K37" s="1041"/>
      <c r="L37" s="60">
        <f t="shared" si="6"/>
        <v>0</v>
      </c>
    </row>
    <row r="38" spans="1:12" s="710" customFormat="1" ht="15">
      <c r="A38" s="244" t="s">
        <v>406</v>
      </c>
      <c r="B38" s="1890"/>
      <c r="C38" s="711"/>
      <c r="D38" s="711"/>
      <c r="E38" s="711"/>
      <c r="F38" s="1041"/>
      <c r="G38" s="1041"/>
      <c r="H38" s="1041"/>
      <c r="I38" s="1041"/>
      <c r="J38" s="1041"/>
      <c r="K38" s="1041"/>
      <c r="L38" s="60">
        <f t="shared" si="6"/>
        <v>0</v>
      </c>
    </row>
    <row r="39" spans="1:12" s="710" customFormat="1" ht="15">
      <c r="A39" s="138" t="s">
        <v>443</v>
      </c>
      <c r="B39" s="1890"/>
      <c r="C39" s="711"/>
      <c r="D39" s="711"/>
      <c r="E39" s="711"/>
      <c r="F39" s="1039">
        <f>SUM(F36:F38)</f>
        <v>0</v>
      </c>
      <c r="G39" s="1039">
        <f t="shared" ref="G39:K39" si="8">SUM(G36:G38)</f>
        <v>0</v>
      </c>
      <c r="H39" s="1039">
        <f t="shared" si="8"/>
        <v>0</v>
      </c>
      <c r="I39" s="1039">
        <f t="shared" si="8"/>
        <v>0</v>
      </c>
      <c r="J39" s="1039">
        <f>SUM(J36:J38)</f>
        <v>0</v>
      </c>
      <c r="K39" s="1039">
        <f t="shared" si="8"/>
        <v>0</v>
      </c>
      <c r="L39" s="60">
        <f>SUM(G39:K39)</f>
        <v>0</v>
      </c>
    </row>
    <row r="40" spans="1:12" s="710" customFormat="1" ht="15">
      <c r="A40" s="711"/>
      <c r="B40" s="711"/>
      <c r="C40" s="711"/>
      <c r="D40" s="711"/>
      <c r="E40" s="711"/>
      <c r="F40" s="711"/>
    </row>
    <row r="41" spans="1:12" s="710" customFormat="1" ht="15.75">
      <c r="A41" s="137" t="s">
        <v>631</v>
      </c>
      <c r="B41" s="137"/>
      <c r="C41" s="711"/>
      <c r="D41" s="711"/>
      <c r="E41" s="711"/>
      <c r="F41" s="711"/>
    </row>
    <row r="42" spans="1:12" s="710" customFormat="1" ht="15">
      <c r="A42" s="712" t="s">
        <v>58</v>
      </c>
      <c r="B42" s="260"/>
      <c r="C42" s="711"/>
      <c r="D42" s="711"/>
      <c r="E42" s="711"/>
      <c r="F42" s="1974">
        <f>SUM(F12,F27)</f>
        <v>0</v>
      </c>
      <c r="G42" s="1974">
        <f t="shared" ref="G42:K42" si="9">SUM(G12,G27)</f>
        <v>0</v>
      </c>
      <c r="H42" s="1974">
        <f t="shared" si="9"/>
        <v>0</v>
      </c>
      <c r="I42" s="1974">
        <f t="shared" si="9"/>
        <v>0</v>
      </c>
      <c r="J42" s="1974">
        <f t="shared" si="9"/>
        <v>0</v>
      </c>
      <c r="K42" s="1974">
        <f t="shared" si="9"/>
        <v>0</v>
      </c>
      <c r="L42" s="60">
        <f>SUM(G42:K42)</f>
        <v>0</v>
      </c>
    </row>
    <row r="43" spans="1:12" s="710" customFormat="1" ht="15">
      <c r="A43" s="712" t="s">
        <v>59</v>
      </c>
      <c r="B43" s="260"/>
      <c r="C43" s="711"/>
      <c r="D43" s="711"/>
      <c r="E43" s="711"/>
      <c r="F43" s="1974">
        <f t="shared" ref="F43:K43" si="10">SUM(F13,F28)</f>
        <v>0</v>
      </c>
      <c r="G43" s="1974">
        <f t="shared" si="10"/>
        <v>0</v>
      </c>
      <c r="H43" s="1974">
        <f t="shared" si="10"/>
        <v>0</v>
      </c>
      <c r="I43" s="1974">
        <f t="shared" si="10"/>
        <v>0</v>
      </c>
      <c r="J43" s="1974">
        <f t="shared" si="10"/>
        <v>0</v>
      </c>
      <c r="K43" s="1974">
        <f t="shared" si="10"/>
        <v>0</v>
      </c>
      <c r="L43" s="60">
        <f t="shared" ref="L43:L53" si="11">SUM(G43:K43)</f>
        <v>0</v>
      </c>
    </row>
    <row r="44" spans="1:12" s="710" customFormat="1" ht="15">
      <c r="A44" s="712" t="s">
        <v>60</v>
      </c>
      <c r="B44" s="260"/>
      <c r="C44" s="711"/>
      <c r="D44" s="711"/>
      <c r="E44" s="711"/>
      <c r="F44" s="1974">
        <f t="shared" ref="F44:K44" si="12">SUM(F14,F29)</f>
        <v>0</v>
      </c>
      <c r="G44" s="1974">
        <f t="shared" si="12"/>
        <v>0</v>
      </c>
      <c r="H44" s="1974">
        <f t="shared" si="12"/>
        <v>0</v>
      </c>
      <c r="I44" s="1974">
        <f t="shared" si="12"/>
        <v>0</v>
      </c>
      <c r="J44" s="1974">
        <f t="shared" si="12"/>
        <v>0</v>
      </c>
      <c r="K44" s="1974">
        <f t="shared" si="12"/>
        <v>0</v>
      </c>
      <c r="L44" s="60">
        <f t="shared" si="11"/>
        <v>0</v>
      </c>
    </row>
    <row r="45" spans="1:12" s="710" customFormat="1" ht="15">
      <c r="A45" s="712" t="s">
        <v>61</v>
      </c>
      <c r="B45" s="260"/>
      <c r="C45" s="711"/>
      <c r="D45" s="711"/>
      <c r="E45" s="711"/>
      <c r="F45" s="1974">
        <f t="shared" ref="F45:K45" si="13">SUM(F15,F30)</f>
        <v>0</v>
      </c>
      <c r="G45" s="1974">
        <f t="shared" si="13"/>
        <v>0</v>
      </c>
      <c r="H45" s="1974">
        <f t="shared" si="13"/>
        <v>0</v>
      </c>
      <c r="I45" s="1974">
        <f t="shared" si="13"/>
        <v>0</v>
      </c>
      <c r="J45" s="1974">
        <f t="shared" si="13"/>
        <v>0</v>
      </c>
      <c r="K45" s="1974">
        <f t="shared" si="13"/>
        <v>0</v>
      </c>
      <c r="L45" s="60">
        <f t="shared" si="11"/>
        <v>0</v>
      </c>
    </row>
    <row r="46" spans="1:12" s="710" customFormat="1" ht="15">
      <c r="A46" s="712" t="s">
        <v>62</v>
      </c>
      <c r="B46" s="260"/>
      <c r="C46" s="711"/>
      <c r="D46" s="711"/>
      <c r="E46" s="711"/>
      <c r="F46" s="1974">
        <f t="shared" ref="F46:K46" si="14">SUM(F16,F31)</f>
        <v>0</v>
      </c>
      <c r="G46" s="1974">
        <f t="shared" si="14"/>
        <v>0</v>
      </c>
      <c r="H46" s="1974">
        <f t="shared" si="14"/>
        <v>0</v>
      </c>
      <c r="I46" s="1974">
        <f t="shared" si="14"/>
        <v>0</v>
      </c>
      <c r="J46" s="1974">
        <f t="shared" si="14"/>
        <v>0</v>
      </c>
      <c r="K46" s="1974">
        <f t="shared" si="14"/>
        <v>0</v>
      </c>
      <c r="L46" s="60">
        <f>SUM(G46:K46)</f>
        <v>0</v>
      </c>
    </row>
    <row r="47" spans="1:12" s="710" customFormat="1" ht="15">
      <c r="A47" s="712" t="s">
        <v>63</v>
      </c>
      <c r="B47" s="260"/>
      <c r="C47" s="711"/>
      <c r="D47" s="711"/>
      <c r="E47" s="711"/>
      <c r="F47" s="1974">
        <f t="shared" ref="F47:K47" si="15">SUM(F17,F32)</f>
        <v>0</v>
      </c>
      <c r="G47" s="1974">
        <f t="shared" si="15"/>
        <v>0</v>
      </c>
      <c r="H47" s="1974">
        <f t="shared" si="15"/>
        <v>0</v>
      </c>
      <c r="I47" s="1974">
        <f t="shared" si="15"/>
        <v>0</v>
      </c>
      <c r="J47" s="1974">
        <f t="shared" si="15"/>
        <v>0</v>
      </c>
      <c r="K47" s="1974">
        <f t="shared" si="15"/>
        <v>0</v>
      </c>
      <c r="L47" s="60">
        <f t="shared" si="11"/>
        <v>0</v>
      </c>
    </row>
    <row r="48" spans="1:12" s="710" customFormat="1" ht="15">
      <c r="A48" s="712" t="s">
        <v>64</v>
      </c>
      <c r="B48" s="260"/>
      <c r="C48" s="711"/>
      <c r="D48" s="711"/>
      <c r="E48" s="711"/>
      <c r="F48" s="1974">
        <f t="shared" ref="F48:K48" si="16">SUM(F18,F33)</f>
        <v>0</v>
      </c>
      <c r="G48" s="1974">
        <f t="shared" si="16"/>
        <v>0</v>
      </c>
      <c r="H48" s="1974">
        <f t="shared" si="16"/>
        <v>0</v>
      </c>
      <c r="I48" s="1974">
        <f t="shared" si="16"/>
        <v>0</v>
      </c>
      <c r="J48" s="1974">
        <f t="shared" si="16"/>
        <v>0</v>
      </c>
      <c r="K48" s="1974">
        <f t="shared" si="16"/>
        <v>0</v>
      </c>
      <c r="L48" s="60">
        <f t="shared" si="11"/>
        <v>0</v>
      </c>
    </row>
    <row r="49" spans="1:12" s="710" customFormat="1" ht="15">
      <c r="A49" s="712" t="s">
        <v>65</v>
      </c>
      <c r="B49" s="260"/>
      <c r="C49" s="711"/>
      <c r="D49" s="711"/>
      <c r="E49" s="711"/>
      <c r="F49" s="1974">
        <f t="shared" ref="F49:K49" si="17">SUM(F19,F34)</f>
        <v>0</v>
      </c>
      <c r="G49" s="1974">
        <f t="shared" si="17"/>
        <v>0</v>
      </c>
      <c r="H49" s="1974">
        <f t="shared" si="17"/>
        <v>0</v>
      </c>
      <c r="I49" s="1974">
        <f t="shared" si="17"/>
        <v>0</v>
      </c>
      <c r="J49" s="1974">
        <f t="shared" si="17"/>
        <v>0</v>
      </c>
      <c r="K49" s="1974">
        <f t="shared" si="17"/>
        <v>0</v>
      </c>
      <c r="L49" s="60">
        <f t="shared" si="11"/>
        <v>0</v>
      </c>
    </row>
    <row r="50" spans="1:12" s="710" customFormat="1" ht="15">
      <c r="A50" s="712" t="s">
        <v>66</v>
      </c>
      <c r="B50" s="260"/>
      <c r="C50" s="711"/>
      <c r="D50" s="711"/>
      <c r="E50" s="711"/>
      <c r="F50" s="1974">
        <f t="shared" ref="F50:K50" si="18">SUM(F20,F35)</f>
        <v>0</v>
      </c>
      <c r="G50" s="1974">
        <f t="shared" si="18"/>
        <v>0</v>
      </c>
      <c r="H50" s="1974">
        <f t="shared" si="18"/>
        <v>0</v>
      </c>
      <c r="I50" s="1974">
        <f t="shared" si="18"/>
        <v>0</v>
      </c>
      <c r="J50" s="1974">
        <f t="shared" si="18"/>
        <v>0</v>
      </c>
      <c r="K50" s="1974">
        <f t="shared" si="18"/>
        <v>0</v>
      </c>
      <c r="L50" s="60">
        <f t="shared" si="11"/>
        <v>0</v>
      </c>
    </row>
    <row r="51" spans="1:12" s="710" customFormat="1" ht="15">
      <c r="A51" s="713" t="s">
        <v>441</v>
      </c>
      <c r="B51" s="1043"/>
      <c r="C51" s="711"/>
      <c r="D51" s="711"/>
      <c r="E51" s="711"/>
      <c r="F51" s="1039">
        <f>SUM(F42:F50)</f>
        <v>0</v>
      </c>
      <c r="G51" s="1039">
        <f t="shared" ref="G51:K51" si="19">SUM(G42:G50)</f>
        <v>0</v>
      </c>
      <c r="H51" s="1039">
        <f t="shared" si="19"/>
        <v>0</v>
      </c>
      <c r="I51" s="1039">
        <f t="shared" si="19"/>
        <v>0</v>
      </c>
      <c r="J51" s="1039">
        <f t="shared" si="19"/>
        <v>0</v>
      </c>
      <c r="K51" s="1039">
        <f t="shared" si="19"/>
        <v>0</v>
      </c>
      <c r="L51" s="60">
        <f>SUM(G51:K51)</f>
        <v>0</v>
      </c>
    </row>
    <row r="52" spans="1:12" s="710" customFormat="1" ht="15">
      <c r="A52" s="714" t="s">
        <v>442</v>
      </c>
      <c r="B52" s="244"/>
      <c r="C52" s="711"/>
      <c r="D52" s="711"/>
      <c r="E52" s="711"/>
      <c r="F52" s="1974">
        <f t="shared" ref="F52:K52" si="20">SUM(F22,F37)</f>
        <v>0</v>
      </c>
      <c r="G52" s="1974">
        <f t="shared" si="20"/>
        <v>0</v>
      </c>
      <c r="H52" s="1974">
        <f t="shared" si="20"/>
        <v>0</v>
      </c>
      <c r="I52" s="1974">
        <f t="shared" si="20"/>
        <v>0</v>
      </c>
      <c r="J52" s="1974">
        <f t="shared" si="20"/>
        <v>0</v>
      </c>
      <c r="K52" s="1974">
        <f t="shared" si="20"/>
        <v>0</v>
      </c>
      <c r="L52" s="60">
        <f t="shared" si="11"/>
        <v>0</v>
      </c>
    </row>
    <row r="53" spans="1:12" s="710" customFormat="1" ht="15">
      <c r="A53" s="714" t="s">
        <v>406</v>
      </c>
      <c r="B53" s="244"/>
      <c r="C53" s="711"/>
      <c r="D53" s="711"/>
      <c r="E53" s="711"/>
      <c r="F53" s="1974">
        <f t="shared" ref="F53:K53" si="21">SUM(F23,F38)</f>
        <v>0</v>
      </c>
      <c r="G53" s="1974">
        <f t="shared" si="21"/>
        <v>0</v>
      </c>
      <c r="H53" s="1974">
        <f t="shared" si="21"/>
        <v>0</v>
      </c>
      <c r="I53" s="1974">
        <f t="shared" si="21"/>
        <v>0</v>
      </c>
      <c r="J53" s="1974">
        <f t="shared" si="21"/>
        <v>0</v>
      </c>
      <c r="K53" s="1974">
        <f t="shared" si="21"/>
        <v>0</v>
      </c>
      <c r="L53" s="60">
        <f t="shared" si="11"/>
        <v>0</v>
      </c>
    </row>
    <row r="54" spans="1:12" s="710" customFormat="1" ht="15">
      <c r="A54" s="713" t="s">
        <v>443</v>
      </c>
      <c r="B54" s="1043"/>
      <c r="C54" s="711"/>
      <c r="D54" s="711"/>
      <c r="E54" s="711"/>
      <c r="F54" s="1039">
        <f t="shared" ref="F54:J54" si="22">SUM(F51:F53)</f>
        <v>0</v>
      </c>
      <c r="G54" s="1039">
        <f t="shared" si="22"/>
        <v>0</v>
      </c>
      <c r="H54" s="1039">
        <f>SUM(H51:H53)</f>
        <v>0</v>
      </c>
      <c r="I54" s="1039">
        <f t="shared" si="22"/>
        <v>0</v>
      </c>
      <c r="J54" s="1039">
        <f t="shared" si="22"/>
        <v>0</v>
      </c>
      <c r="K54" s="1039">
        <f>SUM(K51:K53)</f>
        <v>0</v>
      </c>
      <c r="L54" s="60">
        <f>SUM(G54:K54)</f>
        <v>0</v>
      </c>
    </row>
    <row r="55" spans="1:12" s="710" customFormat="1" ht="15">
      <c r="A55" s="711"/>
      <c r="B55" s="711"/>
      <c r="C55" s="711"/>
      <c r="D55" s="711"/>
      <c r="E55" s="711"/>
      <c r="F55" s="711"/>
    </row>
    <row r="56" spans="1:12" s="691" customFormat="1">
      <c r="A56" s="32" t="s">
        <v>1247</v>
      </c>
      <c r="F56" s="1040" t="str">
        <f>IF(ABS(F9-F21)&lt;0.1,"OK","ERROR")</f>
        <v>OK</v>
      </c>
      <c r="G56" s="1040" t="str">
        <f>IF(ABS(G9-G21)&lt;0.1,"OK","ERROR")</f>
        <v>OK</v>
      </c>
      <c r="H56" s="1040" t="str">
        <f t="shared" ref="H56:K56" si="23">IF(ABS(H9-H21)&lt;0.1,"OK","ERROR")</f>
        <v>OK</v>
      </c>
      <c r="I56" s="1040" t="str">
        <f t="shared" si="23"/>
        <v>OK</v>
      </c>
      <c r="J56" s="1040" t="str">
        <f t="shared" si="23"/>
        <v>OK</v>
      </c>
      <c r="K56" s="1040" t="str">
        <f t="shared" si="23"/>
        <v>OK</v>
      </c>
      <c r="L56" s="53"/>
    </row>
  </sheetData>
  <conditionalFormatting sqref="F56:L56">
    <cfRule type="cellIs" dxfId="66" priority="1" operator="equal">
      <formula>"Err"</formula>
    </cfRule>
  </conditionalFormatting>
  <pageMargins left="0.31496062992125984" right="0.11811023622047245" top="0.59055118110236227" bottom="0.35433070866141736" header="0.31496062992125984" footer="0.11811023622047245"/>
  <pageSetup paperSize="8" scale="88" orientation="landscape" r:id="rId1"/>
  <headerFooter>
    <oddHeader>&amp;R&amp;"Verdana,Bold"&amp;14&amp;A</oddHeader>
    <oddFooter>&amp;L&amp;D &amp;T&amp;C&amp;Z&amp;F&amp;R&amp;A</oddFooter>
  </headerFooter>
</worksheet>
</file>

<file path=xl/worksheets/sheet42.xml><?xml version="1.0" encoding="utf-8"?>
<worksheet xmlns="http://schemas.openxmlformats.org/spreadsheetml/2006/main" xmlns:r="http://schemas.openxmlformats.org/officeDocument/2006/relationships">
  <sheetPr codeName="Sheet59">
    <tabColor rgb="FFCC99FF"/>
    <pageSetUpPr fitToPage="1"/>
  </sheetPr>
  <dimension ref="A1:L65"/>
  <sheetViews>
    <sheetView zoomScale="70" zoomScaleNormal="70" workbookViewId="0"/>
  </sheetViews>
  <sheetFormatPr defaultRowHeight="12.75"/>
  <cols>
    <col min="1" max="1" width="50" bestFit="1" customWidth="1"/>
    <col min="2" max="5" width="2.125" customWidth="1"/>
    <col min="6" max="12" width="7.125" customWidth="1"/>
  </cols>
  <sheetData>
    <row r="1" spans="1:12" s="30" customFormat="1" ht="15">
      <c r="A1" s="8" t="s">
        <v>289</v>
      </c>
      <c r="D1" s="37"/>
    </row>
    <row r="2" spans="1:12" s="30" customFormat="1" ht="15">
      <c r="A2" s="8" t="str">
        <f>Cover!D13</f>
        <v>[DNO]</v>
      </c>
      <c r="D2" s="37"/>
    </row>
    <row r="3" spans="1:12" s="30" customFormat="1" ht="15">
      <c r="A3" s="8">
        <f>Cover!D15</f>
        <v>2012</v>
      </c>
      <c r="D3" s="37"/>
      <c r="E3" s="37"/>
    </row>
    <row r="4" spans="1:12" s="30" customFormat="1" ht="15">
      <c r="A4" s="690"/>
      <c r="B4" s="37"/>
      <c r="C4" s="33"/>
      <c r="D4" s="33"/>
      <c r="E4" s="33"/>
      <c r="F4" s="3">
        <v>2010</v>
      </c>
      <c r="G4" s="3">
        <v>2011</v>
      </c>
      <c r="H4" s="3">
        <v>2012</v>
      </c>
      <c r="I4" s="3">
        <v>2013</v>
      </c>
      <c r="J4" s="3">
        <v>2014</v>
      </c>
      <c r="K4" s="3">
        <v>2015</v>
      </c>
      <c r="L4" s="176" t="s">
        <v>1</v>
      </c>
    </row>
    <row r="5" spans="1:12" s="30" customFormat="1" ht="15">
      <c r="A5" s="123" t="s">
        <v>1436</v>
      </c>
      <c r="B5" s="37"/>
      <c r="C5" s="33"/>
      <c r="D5" s="33"/>
      <c r="E5" s="33"/>
      <c r="F5" s="3" t="s">
        <v>0</v>
      </c>
      <c r="G5" s="261"/>
      <c r="H5" s="9"/>
      <c r="I5" s="9" t="s">
        <v>1</v>
      </c>
      <c r="J5" s="9"/>
      <c r="K5" s="262"/>
      <c r="L5" s="74" t="s">
        <v>4</v>
      </c>
    </row>
    <row r="6" spans="1:12" s="30" customFormat="1">
      <c r="A6" s="42"/>
      <c r="B6" s="37"/>
      <c r="C6" s="33"/>
      <c r="D6" s="33"/>
      <c r="E6" s="33"/>
      <c r="F6" s="133"/>
      <c r="G6" s="133"/>
      <c r="H6" s="133"/>
      <c r="I6" s="133"/>
      <c r="J6" s="133"/>
      <c r="K6" s="133"/>
      <c r="L6" s="140">
        <f>SUM(G6:K6)</f>
        <v>0</v>
      </c>
    </row>
    <row r="7" spans="1:12" s="30" customFormat="1">
      <c r="A7" s="42"/>
      <c r="B7" s="37"/>
      <c r="C7" s="33"/>
      <c r="D7" s="33"/>
      <c r="E7" s="33"/>
      <c r="F7" s="133"/>
      <c r="G7" s="133"/>
      <c r="H7" s="133"/>
      <c r="I7" s="133"/>
      <c r="J7" s="133"/>
      <c r="K7" s="133"/>
      <c r="L7" s="140">
        <f>SUM(G7:K7)</f>
        <v>0</v>
      </c>
    </row>
    <row r="8" spans="1:12" s="30" customFormat="1">
      <c r="A8" s="42"/>
      <c r="B8" s="37"/>
      <c r="C8" s="33"/>
      <c r="D8" s="33"/>
      <c r="E8" s="33"/>
      <c r="F8" s="133"/>
      <c r="G8" s="133"/>
      <c r="H8" s="133"/>
      <c r="I8" s="133"/>
      <c r="J8" s="133"/>
      <c r="K8" s="133"/>
      <c r="L8" s="140">
        <f>SUM(G8:K8)</f>
        <v>0</v>
      </c>
    </row>
    <row r="9" spans="1:12" s="30" customFormat="1">
      <c r="A9" s="42"/>
      <c r="B9" s="37"/>
      <c r="C9" s="33"/>
      <c r="D9" s="33"/>
      <c r="E9" s="33"/>
      <c r="F9" s="133"/>
      <c r="G9" s="133"/>
      <c r="H9" s="133"/>
      <c r="I9" s="133"/>
      <c r="J9" s="133"/>
      <c r="K9" s="133"/>
      <c r="L9" s="140">
        <f>SUM(G9:K9)</f>
        <v>0</v>
      </c>
    </row>
    <row r="10" spans="1:12" s="30" customFormat="1">
      <c r="A10" s="42"/>
      <c r="B10" s="37"/>
      <c r="C10" s="33"/>
      <c r="D10" s="33"/>
      <c r="E10" s="33"/>
      <c r="F10" s="133"/>
      <c r="G10" s="133"/>
      <c r="H10" s="133"/>
      <c r="I10" s="133"/>
      <c r="J10" s="133"/>
      <c r="K10" s="133"/>
      <c r="L10" s="140">
        <f>SUM(G10:K10)</f>
        <v>0</v>
      </c>
    </row>
    <row r="11" spans="1:12" s="30" customFormat="1">
      <c r="A11" s="127"/>
      <c r="B11" s="37"/>
      <c r="C11" s="33"/>
      <c r="D11" s="33"/>
      <c r="E11" s="33"/>
      <c r="F11" s="133"/>
      <c r="G11" s="133"/>
      <c r="H11" s="133"/>
      <c r="I11" s="133"/>
      <c r="J11" s="133"/>
      <c r="K11" s="133"/>
      <c r="L11" s="140">
        <f t="shared" ref="L11:L15" si="0">SUM(G11:K11)</f>
        <v>0</v>
      </c>
    </row>
    <row r="12" spans="1:12" s="30" customFormat="1">
      <c r="A12" s="127"/>
      <c r="B12" s="37"/>
      <c r="C12" s="33"/>
      <c r="D12" s="33"/>
      <c r="E12" s="33"/>
      <c r="F12" s="133"/>
      <c r="G12" s="133"/>
      <c r="H12" s="133"/>
      <c r="I12" s="133"/>
      <c r="J12" s="133"/>
      <c r="K12" s="133"/>
      <c r="L12" s="140">
        <f t="shared" si="0"/>
        <v>0</v>
      </c>
    </row>
    <row r="13" spans="1:12" s="30" customFormat="1">
      <c r="A13" s="127"/>
      <c r="B13" s="37"/>
      <c r="C13" s="33"/>
      <c r="D13" s="33"/>
      <c r="E13" s="33"/>
      <c r="F13" s="133"/>
      <c r="G13" s="133"/>
      <c r="H13" s="133"/>
      <c r="I13" s="133"/>
      <c r="J13" s="133"/>
      <c r="K13" s="133"/>
      <c r="L13" s="140">
        <f t="shared" si="0"/>
        <v>0</v>
      </c>
    </row>
    <row r="14" spans="1:12" s="30" customFormat="1">
      <c r="A14" s="127"/>
      <c r="B14" s="37"/>
      <c r="C14" s="33"/>
      <c r="D14" s="33"/>
      <c r="E14" s="33"/>
      <c r="F14" s="133"/>
      <c r="G14" s="133"/>
      <c r="H14" s="133"/>
      <c r="I14" s="133"/>
      <c r="J14" s="133"/>
      <c r="K14" s="133"/>
      <c r="L14" s="140">
        <f t="shared" si="0"/>
        <v>0</v>
      </c>
    </row>
    <row r="15" spans="1:12" s="30" customFormat="1">
      <c r="A15" s="127"/>
      <c r="B15" s="37"/>
      <c r="C15" s="33"/>
      <c r="D15" s="33"/>
      <c r="E15" s="33"/>
      <c r="F15" s="133"/>
      <c r="G15" s="133"/>
      <c r="H15" s="133"/>
      <c r="I15" s="133"/>
      <c r="J15" s="133"/>
      <c r="K15" s="133"/>
      <c r="L15" s="140">
        <f t="shared" si="0"/>
        <v>0</v>
      </c>
    </row>
    <row r="16" spans="1:12" s="30" customFormat="1">
      <c r="A16" s="1043" t="s">
        <v>2</v>
      </c>
      <c r="B16" s="37"/>
      <c r="C16" s="33"/>
      <c r="D16" s="33"/>
      <c r="E16" s="33"/>
      <c r="F16" s="142">
        <f>SUM(F6:F15)</f>
        <v>0</v>
      </c>
      <c r="G16" s="142">
        <f t="shared" ref="G16:L16" si="1">SUM(G6:G15)</f>
        <v>0</v>
      </c>
      <c r="H16" s="142">
        <f t="shared" si="1"/>
        <v>0</v>
      </c>
      <c r="I16" s="142">
        <f t="shared" si="1"/>
        <v>0</v>
      </c>
      <c r="J16" s="142">
        <f t="shared" si="1"/>
        <v>0</v>
      </c>
      <c r="K16" s="142">
        <f t="shared" si="1"/>
        <v>0</v>
      </c>
      <c r="L16" s="142">
        <f t="shared" si="1"/>
        <v>0</v>
      </c>
    </row>
    <row r="17" spans="1:12" s="30" customFormat="1">
      <c r="A17" s="37"/>
      <c r="B17" s="37"/>
      <c r="C17" s="33"/>
      <c r="D17" s="33"/>
      <c r="E17" s="33"/>
      <c r="F17" s="33"/>
      <c r="G17" s="33"/>
      <c r="H17" s="33"/>
      <c r="I17" s="33"/>
      <c r="J17" s="33"/>
      <c r="K17" s="33"/>
    </row>
    <row r="18" spans="1:12" ht="15">
      <c r="A18" s="1038" t="s">
        <v>1437</v>
      </c>
    </row>
    <row r="19" spans="1:12" s="691" customFormat="1">
      <c r="A19" s="687" t="s">
        <v>58</v>
      </c>
      <c r="B19" s="129"/>
      <c r="F19" s="1041"/>
      <c r="G19" s="1041"/>
      <c r="H19" s="1041"/>
      <c r="I19" s="1041"/>
      <c r="J19" s="1041"/>
      <c r="K19" s="1041"/>
      <c r="L19" s="60">
        <f>SUM(G19:K19)</f>
        <v>0</v>
      </c>
    </row>
    <row r="20" spans="1:12" s="691" customFormat="1">
      <c r="A20" s="687" t="s">
        <v>59</v>
      </c>
      <c r="B20" s="129"/>
      <c r="F20" s="1041"/>
      <c r="G20" s="1041"/>
      <c r="H20" s="1041"/>
      <c r="I20" s="1041"/>
      <c r="J20" s="1041"/>
      <c r="K20" s="1041"/>
      <c r="L20" s="60">
        <f t="shared" ref="L20:L30" si="2">SUM(G20:K20)</f>
        <v>0</v>
      </c>
    </row>
    <row r="21" spans="1:12" s="691" customFormat="1">
      <c r="A21" s="687" t="s">
        <v>60</v>
      </c>
      <c r="B21" s="129"/>
      <c r="F21" s="1041"/>
      <c r="G21" s="1041"/>
      <c r="H21" s="1041"/>
      <c r="I21" s="1041"/>
      <c r="J21" s="1041"/>
      <c r="K21" s="1041"/>
      <c r="L21" s="60">
        <f t="shared" si="2"/>
        <v>0</v>
      </c>
    </row>
    <row r="22" spans="1:12" s="691" customFormat="1">
      <c r="A22" s="687" t="s">
        <v>61</v>
      </c>
      <c r="B22" s="129"/>
      <c r="F22" s="1041"/>
      <c r="G22" s="1041"/>
      <c r="H22" s="1041"/>
      <c r="I22" s="1041"/>
      <c r="J22" s="1041"/>
      <c r="K22" s="1041"/>
      <c r="L22" s="60">
        <f t="shared" si="2"/>
        <v>0</v>
      </c>
    </row>
    <row r="23" spans="1:12" s="691" customFormat="1">
      <c r="A23" s="687" t="s">
        <v>62</v>
      </c>
      <c r="B23" s="129"/>
      <c r="F23" s="1041"/>
      <c r="G23" s="1041"/>
      <c r="H23" s="1041"/>
      <c r="I23" s="1041"/>
      <c r="J23" s="1041"/>
      <c r="K23" s="1041"/>
      <c r="L23" s="60">
        <f>SUM(G23:K23)</f>
        <v>0</v>
      </c>
    </row>
    <row r="24" spans="1:12" s="691" customFormat="1">
      <c r="A24" s="687" t="s">
        <v>63</v>
      </c>
      <c r="B24" s="129"/>
      <c r="F24" s="1041"/>
      <c r="G24" s="1041"/>
      <c r="H24" s="1041"/>
      <c r="I24" s="1041"/>
      <c r="J24" s="1041"/>
      <c r="K24" s="1041"/>
      <c r="L24" s="60">
        <f t="shared" si="2"/>
        <v>0</v>
      </c>
    </row>
    <row r="25" spans="1:12" s="691" customFormat="1">
      <c r="A25" s="687" t="s">
        <v>64</v>
      </c>
      <c r="B25" s="129"/>
      <c r="F25" s="1041"/>
      <c r="G25" s="1041"/>
      <c r="H25" s="1041"/>
      <c r="I25" s="1041"/>
      <c r="J25" s="1041"/>
      <c r="K25" s="1041"/>
      <c r="L25" s="60">
        <f t="shared" si="2"/>
        <v>0</v>
      </c>
    </row>
    <row r="26" spans="1:12" s="691" customFormat="1">
      <c r="A26" s="687" t="s">
        <v>65</v>
      </c>
      <c r="B26" s="129"/>
      <c r="F26" s="1041"/>
      <c r="G26" s="1041"/>
      <c r="H26" s="1041"/>
      <c r="I26" s="1041"/>
      <c r="J26" s="1041"/>
      <c r="K26" s="1041"/>
      <c r="L26" s="60">
        <f t="shared" si="2"/>
        <v>0</v>
      </c>
    </row>
    <row r="27" spans="1:12" s="691" customFormat="1">
      <c r="A27" s="687" t="s">
        <v>66</v>
      </c>
      <c r="B27" s="129"/>
      <c r="F27" s="1041"/>
      <c r="G27" s="1041"/>
      <c r="H27" s="1041"/>
      <c r="I27" s="1041"/>
      <c r="J27" s="1041"/>
      <c r="K27" s="1041"/>
      <c r="L27" s="60">
        <f t="shared" si="2"/>
        <v>0</v>
      </c>
    </row>
    <row r="28" spans="1:12" s="691" customFormat="1">
      <c r="A28" s="138" t="s">
        <v>441</v>
      </c>
      <c r="B28" s="129"/>
      <c r="C28" s="258"/>
      <c r="D28" s="258"/>
      <c r="E28" s="258"/>
      <c r="F28" s="1039">
        <f>SUM(F19:F27)</f>
        <v>0</v>
      </c>
      <c r="G28" s="1039">
        <f t="shared" ref="G28:K28" si="3">SUM(G19:G27)</f>
        <v>0</v>
      </c>
      <c r="H28" s="1039">
        <f t="shared" si="3"/>
        <v>0</v>
      </c>
      <c r="I28" s="1039">
        <f t="shared" si="3"/>
        <v>0</v>
      </c>
      <c r="J28" s="1039">
        <f>SUM(J19:J27)</f>
        <v>0</v>
      </c>
      <c r="K28" s="1039">
        <f t="shared" si="3"/>
        <v>0</v>
      </c>
      <c r="L28" s="60">
        <f>SUM(G28:K28)</f>
        <v>0</v>
      </c>
    </row>
    <row r="29" spans="1:12" s="691" customFormat="1">
      <c r="A29" s="132" t="s">
        <v>442</v>
      </c>
      <c r="B29" s="129"/>
      <c r="F29" s="1041"/>
      <c r="G29" s="1041"/>
      <c r="H29" s="1041"/>
      <c r="I29" s="1041"/>
      <c r="J29" s="1041"/>
      <c r="K29" s="1041"/>
      <c r="L29" s="60">
        <f t="shared" si="2"/>
        <v>0</v>
      </c>
    </row>
    <row r="30" spans="1:12" s="691" customFormat="1">
      <c r="A30" s="132" t="s">
        <v>406</v>
      </c>
      <c r="B30" s="129"/>
      <c r="C30" s="258"/>
      <c r="D30" s="258"/>
      <c r="E30" s="258"/>
      <c r="F30" s="1041"/>
      <c r="G30" s="1041"/>
      <c r="H30" s="1041"/>
      <c r="I30" s="1041"/>
      <c r="J30" s="1041"/>
      <c r="K30" s="1041"/>
      <c r="L30" s="60">
        <f t="shared" si="2"/>
        <v>0</v>
      </c>
    </row>
    <row r="31" spans="1:12" s="691" customFormat="1" ht="12.75" customHeight="1">
      <c r="A31" s="138" t="s">
        <v>443</v>
      </c>
      <c r="B31" s="129"/>
      <c r="F31" s="1039">
        <f>SUM(F28:F30)</f>
        <v>0</v>
      </c>
      <c r="G31" s="1039">
        <f t="shared" ref="G31:K31" si="4">SUM(G28:G30)</f>
        <v>0</v>
      </c>
      <c r="H31" s="1039">
        <f t="shared" si="4"/>
        <v>0</v>
      </c>
      <c r="I31" s="1039">
        <f>SUM(I28:I30)</f>
        <v>0</v>
      </c>
      <c r="J31" s="1039">
        <f t="shared" si="4"/>
        <v>0</v>
      </c>
      <c r="K31" s="1039">
        <f t="shared" si="4"/>
        <v>0</v>
      </c>
      <c r="L31" s="60">
        <f>SUM(G31:K31)</f>
        <v>0</v>
      </c>
    </row>
    <row r="32" spans="1:12" s="691" customFormat="1" ht="12.75" customHeight="1"/>
    <row r="33" spans="1:12" s="710" customFormat="1" ht="12.75" customHeight="1">
      <c r="A33" s="1038" t="s">
        <v>1435</v>
      </c>
      <c r="B33" s="711"/>
      <c r="C33" s="711"/>
      <c r="D33" s="711"/>
      <c r="E33" s="711"/>
      <c r="F33" s="711"/>
    </row>
    <row r="34" spans="1:12" s="710" customFormat="1" ht="12.75" customHeight="1">
      <c r="A34" s="260" t="s">
        <v>58</v>
      </c>
      <c r="B34" s="711"/>
      <c r="C34" s="711"/>
      <c r="D34" s="711"/>
      <c r="E34" s="711"/>
      <c r="F34" s="1041"/>
      <c r="G34" s="1041"/>
      <c r="H34" s="1041"/>
      <c r="I34" s="1041"/>
      <c r="J34" s="1041"/>
      <c r="K34" s="1041"/>
      <c r="L34" s="60">
        <f>SUM(G34:K34)</f>
        <v>0</v>
      </c>
    </row>
    <row r="35" spans="1:12" s="710" customFormat="1" ht="12.75" customHeight="1">
      <c r="A35" s="260" t="s">
        <v>59</v>
      </c>
      <c r="B35" s="711"/>
      <c r="C35" s="711"/>
      <c r="D35" s="711"/>
      <c r="E35" s="711"/>
      <c r="F35" s="1041"/>
      <c r="G35" s="1041"/>
      <c r="H35" s="1041"/>
      <c r="I35" s="1041"/>
      <c r="J35" s="1041"/>
      <c r="K35" s="1041"/>
      <c r="L35" s="60">
        <f t="shared" ref="L35:L45" si="5">SUM(G35:K35)</f>
        <v>0</v>
      </c>
    </row>
    <row r="36" spans="1:12" s="710" customFormat="1" ht="12.75" customHeight="1">
      <c r="A36" s="260" t="s">
        <v>60</v>
      </c>
      <c r="B36" s="711"/>
      <c r="C36" s="711"/>
      <c r="D36" s="711"/>
      <c r="E36" s="711"/>
      <c r="F36" s="1041"/>
      <c r="G36" s="1041"/>
      <c r="H36" s="1041"/>
      <c r="I36" s="1041"/>
      <c r="J36" s="1041"/>
      <c r="K36" s="1041"/>
      <c r="L36" s="60">
        <f t="shared" si="5"/>
        <v>0</v>
      </c>
    </row>
    <row r="37" spans="1:12" s="710" customFormat="1" ht="12.75" customHeight="1">
      <c r="A37" s="260" t="s">
        <v>61</v>
      </c>
      <c r="B37" s="711"/>
      <c r="C37" s="711"/>
      <c r="D37" s="711"/>
      <c r="E37" s="711"/>
      <c r="F37" s="1041"/>
      <c r="G37" s="1041"/>
      <c r="H37" s="1041"/>
      <c r="I37" s="1041"/>
      <c r="J37" s="1041"/>
      <c r="K37" s="1041"/>
      <c r="L37" s="60">
        <f t="shared" si="5"/>
        <v>0</v>
      </c>
    </row>
    <row r="38" spans="1:12" s="710" customFormat="1" ht="12.75" customHeight="1">
      <c r="A38" s="260" t="s">
        <v>62</v>
      </c>
      <c r="B38" s="711"/>
      <c r="C38" s="711"/>
      <c r="D38" s="711"/>
      <c r="E38" s="711"/>
      <c r="F38" s="1041"/>
      <c r="G38" s="1041"/>
      <c r="H38" s="1041"/>
      <c r="I38" s="1041"/>
      <c r="J38" s="1041"/>
      <c r="K38" s="1041"/>
      <c r="L38" s="60">
        <f t="shared" si="5"/>
        <v>0</v>
      </c>
    </row>
    <row r="39" spans="1:12" s="710" customFormat="1" ht="12.75" customHeight="1">
      <c r="A39" s="260" t="s">
        <v>63</v>
      </c>
      <c r="B39" s="711"/>
      <c r="C39" s="711"/>
      <c r="D39" s="711"/>
      <c r="E39" s="711"/>
      <c r="F39" s="1041"/>
      <c r="G39" s="1041"/>
      <c r="H39" s="1041"/>
      <c r="I39" s="1041"/>
      <c r="J39" s="1041"/>
      <c r="K39" s="1041"/>
      <c r="L39" s="60">
        <f t="shared" si="5"/>
        <v>0</v>
      </c>
    </row>
    <row r="40" spans="1:12" s="710" customFormat="1" ht="12.75" customHeight="1">
      <c r="A40" s="260" t="s">
        <v>64</v>
      </c>
      <c r="B40" s="711"/>
      <c r="C40" s="711"/>
      <c r="D40" s="711"/>
      <c r="E40" s="711"/>
      <c r="F40" s="1041"/>
      <c r="G40" s="1041"/>
      <c r="H40" s="1041"/>
      <c r="I40" s="1041"/>
      <c r="J40" s="1041"/>
      <c r="K40" s="1041"/>
      <c r="L40" s="60">
        <f>SUM(G40:K40)</f>
        <v>0</v>
      </c>
    </row>
    <row r="41" spans="1:12" s="710" customFormat="1" ht="12.75" customHeight="1">
      <c r="A41" s="260" t="s">
        <v>65</v>
      </c>
      <c r="B41" s="711"/>
      <c r="C41" s="711"/>
      <c r="D41" s="711"/>
      <c r="E41" s="711"/>
      <c r="F41" s="1041"/>
      <c r="G41" s="1041"/>
      <c r="H41" s="1041"/>
      <c r="I41" s="1041"/>
      <c r="J41" s="1041"/>
      <c r="K41" s="1041"/>
      <c r="L41" s="60">
        <f t="shared" si="5"/>
        <v>0</v>
      </c>
    </row>
    <row r="42" spans="1:12" s="710" customFormat="1" ht="12.75" customHeight="1">
      <c r="A42" s="260" t="s">
        <v>66</v>
      </c>
      <c r="B42" s="711"/>
      <c r="C42" s="711"/>
      <c r="D42" s="711"/>
      <c r="E42" s="711"/>
      <c r="F42" s="1041"/>
      <c r="G42" s="1041"/>
      <c r="H42" s="1041"/>
      <c r="I42" s="1041"/>
      <c r="J42" s="1041"/>
      <c r="K42" s="1041"/>
      <c r="L42" s="60">
        <f t="shared" si="5"/>
        <v>0</v>
      </c>
    </row>
    <row r="43" spans="1:12" s="710" customFormat="1" ht="12.75" customHeight="1">
      <c r="A43" s="138" t="s">
        <v>441</v>
      </c>
      <c r="B43" s="711"/>
      <c r="C43" s="711"/>
      <c r="D43" s="711"/>
      <c r="E43" s="711"/>
      <c r="F43" s="1039">
        <f t="shared" ref="F43:K43" si="6">SUM(F34:F42)</f>
        <v>0</v>
      </c>
      <c r="G43" s="1039">
        <f>SUM(G34:G42)</f>
        <v>0</v>
      </c>
      <c r="H43" s="1039">
        <f t="shared" si="6"/>
        <v>0</v>
      </c>
      <c r="I43" s="1039">
        <f t="shared" si="6"/>
        <v>0</v>
      </c>
      <c r="J43" s="1039">
        <f t="shared" si="6"/>
        <v>0</v>
      </c>
      <c r="K43" s="1039">
        <f t="shared" si="6"/>
        <v>0</v>
      </c>
      <c r="L43" s="60">
        <f>SUM(G43:K43)</f>
        <v>0</v>
      </c>
    </row>
    <row r="44" spans="1:12" s="710" customFormat="1" ht="12.75" customHeight="1">
      <c r="A44" s="244" t="s">
        <v>442</v>
      </c>
      <c r="B44" s="711"/>
      <c r="C44" s="711"/>
      <c r="D44" s="711"/>
      <c r="E44" s="711"/>
      <c r="F44" s="1041"/>
      <c r="G44" s="1041"/>
      <c r="H44" s="1041"/>
      <c r="I44" s="1041"/>
      <c r="J44" s="1041"/>
      <c r="K44" s="1041"/>
      <c r="L44" s="60">
        <f t="shared" si="5"/>
        <v>0</v>
      </c>
    </row>
    <row r="45" spans="1:12" s="710" customFormat="1" ht="12.75" customHeight="1">
      <c r="A45" s="244" t="s">
        <v>406</v>
      </c>
      <c r="B45" s="711"/>
      <c r="C45" s="711"/>
      <c r="D45" s="711"/>
      <c r="E45" s="711"/>
      <c r="F45" s="1041"/>
      <c r="G45" s="1041"/>
      <c r="H45" s="1041"/>
      <c r="I45" s="1041"/>
      <c r="J45" s="1041"/>
      <c r="K45" s="1041"/>
      <c r="L45" s="60">
        <f t="shared" si="5"/>
        <v>0</v>
      </c>
    </row>
    <row r="46" spans="1:12" s="710" customFormat="1" ht="12.75" customHeight="1">
      <c r="A46" s="138" t="s">
        <v>443</v>
      </c>
      <c r="B46" s="711"/>
      <c r="C46" s="711"/>
      <c r="D46" s="711"/>
      <c r="E46" s="711"/>
      <c r="F46" s="1039">
        <f t="shared" ref="F46:K46" si="7">SUM(F43:F45)</f>
        <v>0</v>
      </c>
      <c r="G46" s="1039">
        <f t="shared" si="7"/>
        <v>0</v>
      </c>
      <c r="H46" s="1039">
        <f>SUM(H43:H45)</f>
        <v>0</v>
      </c>
      <c r="I46" s="1039">
        <f t="shared" si="7"/>
        <v>0</v>
      </c>
      <c r="J46" s="1039">
        <f t="shared" si="7"/>
        <v>0</v>
      </c>
      <c r="K46" s="1039">
        <f t="shared" si="7"/>
        <v>0</v>
      </c>
      <c r="L46" s="60">
        <f>SUM(G46:K46)</f>
        <v>0</v>
      </c>
    </row>
    <row r="47" spans="1:12" s="710" customFormat="1" ht="12.75" customHeight="1">
      <c r="A47" s="711"/>
      <c r="B47" s="711"/>
      <c r="C47" s="711"/>
      <c r="D47" s="711"/>
      <c r="E47" s="711"/>
      <c r="F47" s="711"/>
    </row>
    <row r="48" spans="1:12" s="710" customFormat="1" ht="12.75" customHeight="1">
      <c r="A48" s="137" t="s">
        <v>631</v>
      </c>
      <c r="B48" s="137"/>
      <c r="C48" s="711"/>
      <c r="D48" s="711"/>
      <c r="E48" s="711"/>
      <c r="F48" s="711"/>
    </row>
    <row r="49" spans="1:12" s="710" customFormat="1" ht="12.75" customHeight="1">
      <c r="A49" s="712" t="s">
        <v>58</v>
      </c>
      <c r="B49" s="715"/>
      <c r="C49" s="711"/>
      <c r="D49" s="711"/>
      <c r="E49" s="711"/>
      <c r="F49" s="1974">
        <f>SUM(F19,F34)</f>
        <v>0</v>
      </c>
      <c r="G49" s="1974">
        <f t="shared" ref="G49:K49" si="8">SUM(G19,G34)</f>
        <v>0</v>
      </c>
      <c r="H49" s="1974">
        <f t="shared" si="8"/>
        <v>0</v>
      </c>
      <c r="I49" s="1974">
        <f t="shared" si="8"/>
        <v>0</v>
      </c>
      <c r="J49" s="1974">
        <f t="shared" si="8"/>
        <v>0</v>
      </c>
      <c r="K49" s="1974">
        <f t="shared" si="8"/>
        <v>0</v>
      </c>
      <c r="L49" s="60">
        <f>SUM(G49:K49)</f>
        <v>0</v>
      </c>
    </row>
    <row r="50" spans="1:12" s="710" customFormat="1" ht="12.75" customHeight="1">
      <c r="A50" s="712" t="s">
        <v>59</v>
      </c>
      <c r="B50" s="715"/>
      <c r="C50" s="711"/>
      <c r="D50" s="711"/>
      <c r="E50" s="711"/>
      <c r="F50" s="1974">
        <f t="shared" ref="F50:K50" si="9">SUM(F20,F35)</f>
        <v>0</v>
      </c>
      <c r="G50" s="1974">
        <f t="shared" si="9"/>
        <v>0</v>
      </c>
      <c r="H50" s="1974">
        <f t="shared" si="9"/>
        <v>0</v>
      </c>
      <c r="I50" s="1974">
        <f t="shared" si="9"/>
        <v>0</v>
      </c>
      <c r="J50" s="1974">
        <f t="shared" si="9"/>
        <v>0</v>
      </c>
      <c r="K50" s="1974">
        <f t="shared" si="9"/>
        <v>0</v>
      </c>
      <c r="L50" s="60">
        <f t="shared" ref="L50:L61" si="10">SUM(G50:K50)</f>
        <v>0</v>
      </c>
    </row>
    <row r="51" spans="1:12" s="710" customFormat="1" ht="12.75" customHeight="1">
      <c r="A51" s="712" t="s">
        <v>60</v>
      </c>
      <c r="B51" s="715"/>
      <c r="C51" s="711"/>
      <c r="D51" s="711"/>
      <c r="E51" s="711"/>
      <c r="F51" s="1974">
        <f t="shared" ref="F51:K51" si="11">SUM(F21,F36)</f>
        <v>0</v>
      </c>
      <c r="G51" s="1974">
        <f t="shared" si="11"/>
        <v>0</v>
      </c>
      <c r="H51" s="1974">
        <f t="shared" si="11"/>
        <v>0</v>
      </c>
      <c r="I51" s="1974">
        <f t="shared" si="11"/>
        <v>0</v>
      </c>
      <c r="J51" s="1974">
        <f t="shared" si="11"/>
        <v>0</v>
      </c>
      <c r="K51" s="1974">
        <f t="shared" si="11"/>
        <v>0</v>
      </c>
      <c r="L51" s="60">
        <f t="shared" si="10"/>
        <v>0</v>
      </c>
    </row>
    <row r="52" spans="1:12" s="710" customFormat="1" ht="12.75" customHeight="1">
      <c r="A52" s="712" t="s">
        <v>61</v>
      </c>
      <c r="B52" s="715"/>
      <c r="C52" s="711"/>
      <c r="D52" s="711"/>
      <c r="E52" s="711"/>
      <c r="F52" s="1974">
        <f t="shared" ref="F52:K52" si="12">SUM(F22,F37)</f>
        <v>0</v>
      </c>
      <c r="G52" s="1974">
        <f t="shared" si="12"/>
        <v>0</v>
      </c>
      <c r="H52" s="1974">
        <f t="shared" si="12"/>
        <v>0</v>
      </c>
      <c r="I52" s="1974">
        <f t="shared" si="12"/>
        <v>0</v>
      </c>
      <c r="J52" s="1974">
        <f t="shared" si="12"/>
        <v>0</v>
      </c>
      <c r="K52" s="1974">
        <f t="shared" si="12"/>
        <v>0</v>
      </c>
      <c r="L52" s="60">
        <f t="shared" si="10"/>
        <v>0</v>
      </c>
    </row>
    <row r="53" spans="1:12" s="710" customFormat="1" ht="12.75" customHeight="1">
      <c r="A53" s="712" t="s">
        <v>62</v>
      </c>
      <c r="B53" s="715"/>
      <c r="C53" s="711"/>
      <c r="D53" s="711"/>
      <c r="E53" s="711"/>
      <c r="F53" s="1974">
        <f t="shared" ref="F53:K53" si="13">SUM(F23,F38)</f>
        <v>0</v>
      </c>
      <c r="G53" s="1974">
        <f t="shared" si="13"/>
        <v>0</v>
      </c>
      <c r="H53" s="1974">
        <f t="shared" si="13"/>
        <v>0</v>
      </c>
      <c r="I53" s="1974">
        <f t="shared" si="13"/>
        <v>0</v>
      </c>
      <c r="J53" s="1974">
        <f t="shared" si="13"/>
        <v>0</v>
      </c>
      <c r="K53" s="1974">
        <f t="shared" si="13"/>
        <v>0</v>
      </c>
      <c r="L53" s="60">
        <f t="shared" si="10"/>
        <v>0</v>
      </c>
    </row>
    <row r="54" spans="1:12" s="710" customFormat="1" ht="12.75" customHeight="1">
      <c r="A54" s="712" t="s">
        <v>63</v>
      </c>
      <c r="B54" s="715"/>
      <c r="C54" s="711"/>
      <c r="D54" s="711"/>
      <c r="E54" s="711"/>
      <c r="F54" s="1974">
        <f t="shared" ref="F54:K54" si="14">SUM(F24,F39)</f>
        <v>0</v>
      </c>
      <c r="G54" s="1974">
        <f t="shared" si="14"/>
        <v>0</v>
      </c>
      <c r="H54" s="1974">
        <f t="shared" si="14"/>
        <v>0</v>
      </c>
      <c r="I54" s="1974">
        <f t="shared" si="14"/>
        <v>0</v>
      </c>
      <c r="J54" s="1974">
        <f t="shared" si="14"/>
        <v>0</v>
      </c>
      <c r="K54" s="1974">
        <f t="shared" si="14"/>
        <v>0</v>
      </c>
      <c r="L54" s="60">
        <f>SUM(G54:K54)</f>
        <v>0</v>
      </c>
    </row>
    <row r="55" spans="1:12" s="710" customFormat="1" ht="12.75" customHeight="1">
      <c r="A55" s="712" t="s">
        <v>64</v>
      </c>
      <c r="B55" s="715"/>
      <c r="C55" s="711"/>
      <c r="D55" s="711"/>
      <c r="E55" s="711"/>
      <c r="F55" s="1974">
        <f t="shared" ref="F55:K55" si="15">SUM(F25,F40)</f>
        <v>0</v>
      </c>
      <c r="G55" s="1974">
        <f t="shared" si="15"/>
        <v>0</v>
      </c>
      <c r="H55" s="1974">
        <f t="shared" si="15"/>
        <v>0</v>
      </c>
      <c r="I55" s="1974">
        <f t="shared" si="15"/>
        <v>0</v>
      </c>
      <c r="J55" s="1974">
        <f t="shared" si="15"/>
        <v>0</v>
      </c>
      <c r="K55" s="1974">
        <f t="shared" si="15"/>
        <v>0</v>
      </c>
      <c r="L55" s="60">
        <f t="shared" si="10"/>
        <v>0</v>
      </c>
    </row>
    <row r="56" spans="1:12" s="710" customFormat="1" ht="12.75" customHeight="1">
      <c r="A56" s="712" t="s">
        <v>65</v>
      </c>
      <c r="B56" s="715"/>
      <c r="C56" s="711"/>
      <c r="D56" s="711"/>
      <c r="E56" s="711"/>
      <c r="F56" s="1974">
        <f t="shared" ref="F56:K56" si="16">SUM(F26,F41)</f>
        <v>0</v>
      </c>
      <c r="G56" s="1974">
        <f t="shared" si="16"/>
        <v>0</v>
      </c>
      <c r="H56" s="1974">
        <f t="shared" si="16"/>
        <v>0</v>
      </c>
      <c r="I56" s="1974">
        <f t="shared" si="16"/>
        <v>0</v>
      </c>
      <c r="J56" s="1974">
        <f t="shared" si="16"/>
        <v>0</v>
      </c>
      <c r="K56" s="1974">
        <f t="shared" si="16"/>
        <v>0</v>
      </c>
      <c r="L56" s="60">
        <f t="shared" si="10"/>
        <v>0</v>
      </c>
    </row>
    <row r="57" spans="1:12" s="710" customFormat="1" ht="12.75" customHeight="1">
      <c r="A57" s="712" t="s">
        <v>66</v>
      </c>
      <c r="B57" s="715"/>
      <c r="C57" s="711"/>
      <c r="D57" s="711"/>
      <c r="E57" s="711"/>
      <c r="F57" s="1974">
        <f t="shared" ref="F57:K57" si="17">SUM(F27,F42)</f>
        <v>0</v>
      </c>
      <c r="G57" s="1974">
        <f t="shared" si="17"/>
        <v>0</v>
      </c>
      <c r="H57" s="1974">
        <f t="shared" si="17"/>
        <v>0</v>
      </c>
      <c r="I57" s="1974">
        <f t="shared" si="17"/>
        <v>0</v>
      </c>
      <c r="J57" s="1974">
        <f t="shared" si="17"/>
        <v>0</v>
      </c>
      <c r="K57" s="1974">
        <f t="shared" si="17"/>
        <v>0</v>
      </c>
      <c r="L57" s="60">
        <f t="shared" si="10"/>
        <v>0</v>
      </c>
    </row>
    <row r="58" spans="1:12" s="710" customFormat="1" ht="12.75" customHeight="1">
      <c r="A58" s="713" t="s">
        <v>441</v>
      </c>
      <c r="B58" s="716"/>
      <c r="C58" s="711"/>
      <c r="D58" s="711"/>
      <c r="E58" s="711"/>
      <c r="F58" s="1039">
        <f t="shared" ref="F58:K58" si="18">SUM(F49:F57)</f>
        <v>0</v>
      </c>
      <c r="G58" s="1039">
        <f>SUM(G49:G57)</f>
        <v>0</v>
      </c>
      <c r="H58" s="1039">
        <f t="shared" si="18"/>
        <v>0</v>
      </c>
      <c r="I58" s="1039">
        <f t="shared" si="18"/>
        <v>0</v>
      </c>
      <c r="J58" s="1039">
        <f t="shared" si="18"/>
        <v>0</v>
      </c>
      <c r="K58" s="1039">
        <f t="shared" si="18"/>
        <v>0</v>
      </c>
      <c r="L58" s="60">
        <f>SUM(G58:K58)</f>
        <v>0</v>
      </c>
    </row>
    <row r="59" spans="1:12" s="710" customFormat="1" ht="12.75" customHeight="1">
      <c r="A59" s="714" t="s">
        <v>442</v>
      </c>
      <c r="B59" s="717"/>
      <c r="C59" s="711"/>
      <c r="D59" s="711"/>
      <c r="E59" s="711"/>
      <c r="F59" s="1974">
        <f t="shared" ref="F59:K59" si="19">SUM(F29,F44)</f>
        <v>0</v>
      </c>
      <c r="G59" s="1974">
        <f t="shared" si="19"/>
        <v>0</v>
      </c>
      <c r="H59" s="1974">
        <f t="shared" si="19"/>
        <v>0</v>
      </c>
      <c r="I59" s="1974">
        <f t="shared" si="19"/>
        <v>0</v>
      </c>
      <c r="J59" s="1974">
        <f t="shared" si="19"/>
        <v>0</v>
      </c>
      <c r="K59" s="1974">
        <f t="shared" si="19"/>
        <v>0</v>
      </c>
      <c r="L59" s="60">
        <f t="shared" si="10"/>
        <v>0</v>
      </c>
    </row>
    <row r="60" spans="1:12" s="710" customFormat="1" ht="12.75" customHeight="1">
      <c r="A60" s="714" t="s">
        <v>406</v>
      </c>
      <c r="B60" s="717"/>
      <c r="C60" s="711"/>
      <c r="D60" s="711"/>
      <c r="E60" s="711"/>
      <c r="F60" s="1974">
        <f t="shared" ref="F60:K60" si="20">SUM(F30,F45)</f>
        <v>0</v>
      </c>
      <c r="G60" s="1974">
        <f t="shared" si="20"/>
        <v>0</v>
      </c>
      <c r="H60" s="1974">
        <f t="shared" si="20"/>
        <v>0</v>
      </c>
      <c r="I60" s="1974">
        <f t="shared" si="20"/>
        <v>0</v>
      </c>
      <c r="J60" s="1974">
        <f t="shared" si="20"/>
        <v>0</v>
      </c>
      <c r="K60" s="1974">
        <f t="shared" si="20"/>
        <v>0</v>
      </c>
      <c r="L60" s="60">
        <f t="shared" si="10"/>
        <v>0</v>
      </c>
    </row>
    <row r="61" spans="1:12" s="710" customFormat="1" ht="12.75" customHeight="1">
      <c r="A61" s="713" t="s">
        <v>443</v>
      </c>
      <c r="B61" s="716"/>
      <c r="C61" s="711"/>
      <c r="D61" s="711"/>
      <c r="E61" s="711"/>
      <c r="F61" s="1039">
        <f t="shared" ref="F61:J61" si="21">SUM(F58:F60)</f>
        <v>0</v>
      </c>
      <c r="G61" s="1039">
        <f t="shared" si="21"/>
        <v>0</v>
      </c>
      <c r="H61" s="1039">
        <f t="shared" si="21"/>
        <v>0</v>
      </c>
      <c r="I61" s="1039">
        <f t="shared" si="21"/>
        <v>0</v>
      </c>
      <c r="J61" s="1039">
        <f t="shared" si="21"/>
        <v>0</v>
      </c>
      <c r="K61" s="1039">
        <f>SUM(K58:K60)</f>
        <v>0</v>
      </c>
      <c r="L61" s="60">
        <f t="shared" si="10"/>
        <v>0</v>
      </c>
    </row>
    <row r="62" spans="1:12" s="710" customFormat="1" ht="12.75" customHeight="1">
      <c r="A62" s="711"/>
      <c r="B62" s="711"/>
      <c r="C62" s="711"/>
      <c r="D62" s="711"/>
      <c r="E62" s="711"/>
      <c r="F62" s="711"/>
    </row>
    <row r="63" spans="1:12" s="691" customFormat="1" ht="12.75" customHeight="1">
      <c r="A63" s="32" t="s">
        <v>1247</v>
      </c>
      <c r="F63" s="1040" t="str">
        <f>IF(ABS(F16-F28)&lt;0.1,"OK","ERROR")</f>
        <v>OK</v>
      </c>
      <c r="G63" s="1040" t="str">
        <f>IF(ABS(G16-G28)&lt;0.1,"OK","ERROR")</f>
        <v>OK</v>
      </c>
      <c r="H63" s="1040" t="str">
        <f t="shared" ref="H63:K63" si="22">IF(ABS(H16-H28)&lt;0.1,"OK","ERROR")</f>
        <v>OK</v>
      </c>
      <c r="I63" s="1040" t="str">
        <f t="shared" si="22"/>
        <v>OK</v>
      </c>
      <c r="J63" s="1040" t="str">
        <f t="shared" si="22"/>
        <v>OK</v>
      </c>
      <c r="K63" s="1040" t="str">
        <f t="shared" si="22"/>
        <v>OK</v>
      </c>
      <c r="L63" s="53"/>
    </row>
    <row r="64" spans="1:12" ht="12.75" customHeight="1">
      <c r="L64" s="73"/>
    </row>
    <row r="65" ht="12.75" customHeight="1"/>
  </sheetData>
  <conditionalFormatting sqref="F63:L63">
    <cfRule type="cellIs" dxfId="65" priority="2" operator="equal">
      <formula>"Err"</formula>
    </cfRule>
  </conditionalFormatting>
  <pageMargins left="0.31496062992125984" right="0.11811023622047245" top="0.59055118110236227" bottom="0.35433070866141736" header="0.31496062992125984" footer="0.11811023622047245"/>
  <pageSetup paperSize="8" scale="92" orientation="landscape" r:id="rId1"/>
  <headerFooter>
    <oddHeader>&amp;R&amp;"Verdana,Bold"&amp;14&amp;A</oddHeader>
    <oddFooter>&amp;L&amp;D &amp;T&amp;C&amp;Z&amp;F&amp;R&amp;A</oddFooter>
  </headerFooter>
</worksheet>
</file>

<file path=xl/worksheets/sheet43.xml><?xml version="1.0" encoding="utf-8"?>
<worksheet xmlns="http://schemas.openxmlformats.org/spreadsheetml/2006/main" xmlns:r="http://schemas.openxmlformats.org/officeDocument/2006/relationships">
  <sheetPr codeName="Sheet60">
    <tabColor rgb="FFCC99FF"/>
    <pageSetUpPr fitToPage="1"/>
  </sheetPr>
  <dimension ref="A1:L59"/>
  <sheetViews>
    <sheetView zoomScale="70" zoomScaleNormal="70" workbookViewId="0"/>
  </sheetViews>
  <sheetFormatPr defaultRowHeight="12.75"/>
  <cols>
    <col min="1" max="1" width="50" style="124" bestFit="1" customWidth="1"/>
    <col min="2" max="5" width="2.125" style="124" customWidth="1"/>
    <col min="6" max="12" width="7.125" style="124" customWidth="1"/>
    <col min="13" max="16384" width="9" style="124"/>
  </cols>
  <sheetData>
    <row r="1" spans="1:12" s="30" customFormat="1" ht="15">
      <c r="A1" s="8" t="s">
        <v>235</v>
      </c>
      <c r="D1" s="37"/>
      <c r="E1" s="37"/>
    </row>
    <row r="2" spans="1:12" s="30" customFormat="1" ht="15">
      <c r="A2" s="8" t="str">
        <f>Cover!D13</f>
        <v>[DNO]</v>
      </c>
    </row>
    <row r="3" spans="1:12" s="30" customFormat="1" ht="15">
      <c r="A3" s="8">
        <f>Cover!D15</f>
        <v>2012</v>
      </c>
      <c r="D3" s="37"/>
      <c r="E3" s="37"/>
    </row>
    <row r="4" spans="1:12" s="30" customFormat="1" ht="15">
      <c r="A4" s="690"/>
      <c r="B4" s="37"/>
      <c r="C4" s="33"/>
      <c r="D4" s="33"/>
      <c r="E4" s="33"/>
      <c r="F4" s="3">
        <v>2010</v>
      </c>
      <c r="G4" s="3">
        <v>2011</v>
      </c>
      <c r="H4" s="3">
        <v>2012</v>
      </c>
      <c r="I4" s="3">
        <v>2013</v>
      </c>
      <c r="J4" s="3">
        <v>2014</v>
      </c>
      <c r="K4" s="3">
        <v>2015</v>
      </c>
      <c r="L4" s="176" t="s">
        <v>1</v>
      </c>
    </row>
    <row r="5" spans="1:12" s="30" customFormat="1" ht="15">
      <c r="A5" s="123" t="s">
        <v>1436</v>
      </c>
      <c r="B5" s="37"/>
      <c r="C5" s="33"/>
      <c r="D5" s="33"/>
      <c r="E5" s="33"/>
      <c r="F5" s="3" t="s">
        <v>0</v>
      </c>
      <c r="G5" s="261"/>
      <c r="H5" s="9"/>
      <c r="I5" s="9" t="s">
        <v>1</v>
      </c>
      <c r="J5" s="9"/>
      <c r="K5" s="262"/>
      <c r="L5" s="74" t="s">
        <v>4</v>
      </c>
    </row>
    <row r="6" spans="1:12" s="30" customFormat="1">
      <c r="A6" s="127"/>
      <c r="B6" s="37"/>
      <c r="C6" s="33"/>
      <c r="D6" s="33"/>
      <c r="E6" s="33"/>
      <c r="F6" s="1512"/>
      <c r="G6" s="1512"/>
      <c r="H6" s="1512"/>
      <c r="I6" s="1512"/>
      <c r="J6" s="1512"/>
      <c r="K6" s="1512"/>
      <c r="L6" s="1513">
        <f>SUM(G6:K6)</f>
        <v>0</v>
      </c>
    </row>
    <row r="7" spans="1:12" s="30" customFormat="1">
      <c r="A7" s="127"/>
      <c r="B7" s="37"/>
      <c r="C7" s="33"/>
      <c r="D7" s="33"/>
      <c r="E7" s="33"/>
      <c r="F7" s="133"/>
      <c r="G7" s="133"/>
      <c r="H7" s="133"/>
      <c r="I7" s="133"/>
      <c r="J7" s="133"/>
      <c r="K7" s="133"/>
      <c r="L7" s="140">
        <f>SUM(G7:K7)</f>
        <v>0</v>
      </c>
    </row>
    <row r="8" spans="1:12" s="30" customFormat="1">
      <c r="A8" s="127"/>
      <c r="B8" s="37"/>
      <c r="C8" s="33"/>
      <c r="D8" s="33"/>
      <c r="E8" s="33"/>
      <c r="F8" s="133"/>
      <c r="G8" s="133"/>
      <c r="H8" s="133"/>
      <c r="I8" s="133"/>
      <c r="J8" s="133"/>
      <c r="K8" s="133"/>
      <c r="L8" s="140">
        <f>SUM(G8:K8)</f>
        <v>0</v>
      </c>
    </row>
    <row r="9" spans="1:12" s="30" customFormat="1">
      <c r="A9" s="127"/>
      <c r="B9" s="37"/>
      <c r="C9" s="33"/>
      <c r="D9" s="33"/>
      <c r="E9" s="33"/>
      <c r="F9" s="133"/>
      <c r="G9" s="133"/>
      <c r="H9" s="133"/>
      <c r="I9" s="133"/>
      <c r="J9" s="133"/>
      <c r="K9" s="133"/>
      <c r="L9" s="140">
        <f t="shared" ref="L9:L10" si="0">SUM(G9:K9)</f>
        <v>0</v>
      </c>
    </row>
    <row r="10" spans="1:12" s="30" customFormat="1">
      <c r="A10" s="127"/>
      <c r="B10" s="37"/>
      <c r="C10" s="33"/>
      <c r="D10" s="33"/>
      <c r="E10" s="33"/>
      <c r="F10" s="133"/>
      <c r="G10" s="133"/>
      <c r="H10" s="133"/>
      <c r="I10" s="133"/>
      <c r="J10" s="133"/>
      <c r="K10" s="133"/>
      <c r="L10" s="140">
        <f t="shared" si="0"/>
        <v>0</v>
      </c>
    </row>
    <row r="11" spans="1:12" s="30" customFormat="1">
      <c r="A11" s="1043" t="s">
        <v>2</v>
      </c>
      <c r="B11" s="37"/>
      <c r="C11" s="33"/>
      <c r="D11" s="33"/>
      <c r="E11" s="33"/>
      <c r="F11" s="142">
        <f t="shared" ref="F11:J11" si="1">SUM(F6:F10)</f>
        <v>0</v>
      </c>
      <c r="G11" s="142">
        <f t="shared" si="1"/>
        <v>0</v>
      </c>
      <c r="H11" s="142">
        <f t="shared" si="1"/>
        <v>0</v>
      </c>
      <c r="I11" s="142">
        <f t="shared" si="1"/>
        <v>0</v>
      </c>
      <c r="J11" s="142">
        <f t="shared" si="1"/>
        <v>0</v>
      </c>
      <c r="K11" s="142">
        <f>SUM(K6:K10)</f>
        <v>0</v>
      </c>
      <c r="L11" s="140">
        <f>SUM(G11:K11)</f>
        <v>0</v>
      </c>
    </row>
    <row r="12" spans="1:12" s="30" customFormat="1">
      <c r="A12" s="37"/>
      <c r="B12" s="37"/>
      <c r="C12" s="33"/>
      <c r="D12" s="33"/>
      <c r="E12" s="33"/>
      <c r="F12" s="33"/>
      <c r="G12" s="33"/>
      <c r="H12" s="33"/>
      <c r="I12" s="33"/>
      <c r="J12" s="33"/>
      <c r="K12" s="33"/>
    </row>
    <row r="13" spans="1:12" ht="15">
      <c r="A13" s="1038" t="s">
        <v>1437</v>
      </c>
    </row>
    <row r="14" spans="1:12">
      <c r="A14" s="687" t="s">
        <v>58</v>
      </c>
      <c r="B14" s="129"/>
      <c r="F14" s="1041"/>
      <c r="G14" s="1041"/>
      <c r="H14" s="1041"/>
      <c r="I14" s="1041"/>
      <c r="J14" s="1041"/>
      <c r="K14" s="1041"/>
      <c r="L14" s="60">
        <f>SUM(G14:K14)</f>
        <v>0</v>
      </c>
    </row>
    <row r="15" spans="1:12">
      <c r="A15" s="687" t="s">
        <v>59</v>
      </c>
      <c r="B15" s="129"/>
      <c r="F15" s="1041"/>
      <c r="G15" s="1041"/>
      <c r="H15" s="1041"/>
      <c r="I15" s="1041"/>
      <c r="J15" s="1041"/>
      <c r="K15" s="1041"/>
      <c r="L15" s="60">
        <f t="shared" ref="L15:L25" si="2">SUM(G15:K15)</f>
        <v>0</v>
      </c>
    </row>
    <row r="16" spans="1:12">
      <c r="A16" s="687" t="s">
        <v>60</v>
      </c>
      <c r="B16" s="129"/>
      <c r="F16" s="1041"/>
      <c r="G16" s="1041"/>
      <c r="H16" s="1041"/>
      <c r="I16" s="1041"/>
      <c r="J16" s="1041"/>
      <c r="K16" s="1041"/>
      <c r="L16" s="60">
        <f t="shared" si="2"/>
        <v>0</v>
      </c>
    </row>
    <row r="17" spans="1:12" ht="12.75" customHeight="1">
      <c r="A17" s="687" t="s">
        <v>61</v>
      </c>
      <c r="B17" s="129"/>
      <c r="F17" s="1041"/>
      <c r="G17" s="1041"/>
      <c r="H17" s="1041"/>
      <c r="I17" s="1041"/>
      <c r="J17" s="1041"/>
      <c r="K17" s="1041"/>
      <c r="L17" s="60">
        <f t="shared" si="2"/>
        <v>0</v>
      </c>
    </row>
    <row r="18" spans="1:12" ht="12.75" customHeight="1">
      <c r="A18" s="687" t="s">
        <v>62</v>
      </c>
      <c r="B18" s="129"/>
      <c r="F18" s="1041"/>
      <c r="G18" s="1041"/>
      <c r="H18" s="1041"/>
      <c r="I18" s="1041"/>
      <c r="J18" s="1041"/>
      <c r="K18" s="1041"/>
      <c r="L18" s="60">
        <f t="shared" si="2"/>
        <v>0</v>
      </c>
    </row>
    <row r="19" spans="1:12" ht="12.75" customHeight="1">
      <c r="A19" s="687" t="s">
        <v>63</v>
      </c>
      <c r="B19" s="129"/>
      <c r="F19" s="1041"/>
      <c r="G19" s="1041"/>
      <c r="H19" s="1041"/>
      <c r="I19" s="1041"/>
      <c r="J19" s="1041"/>
      <c r="K19" s="1041"/>
      <c r="L19" s="60">
        <f>SUM(G19:K19)</f>
        <v>0</v>
      </c>
    </row>
    <row r="20" spans="1:12" ht="12.75" customHeight="1">
      <c r="A20" s="687" t="s">
        <v>64</v>
      </c>
      <c r="B20" s="129"/>
      <c r="F20" s="1041"/>
      <c r="G20" s="1041"/>
      <c r="H20" s="1041"/>
      <c r="I20" s="1041"/>
      <c r="J20" s="1041"/>
      <c r="K20" s="1041"/>
      <c r="L20" s="60">
        <f t="shared" si="2"/>
        <v>0</v>
      </c>
    </row>
    <row r="21" spans="1:12" ht="12.75" customHeight="1">
      <c r="A21" s="687" t="s">
        <v>65</v>
      </c>
      <c r="B21" s="129"/>
      <c r="F21" s="1041"/>
      <c r="G21" s="1041"/>
      <c r="H21" s="1041"/>
      <c r="I21" s="1041"/>
      <c r="J21" s="1041"/>
      <c r="K21" s="1041"/>
      <c r="L21" s="60">
        <f t="shared" si="2"/>
        <v>0</v>
      </c>
    </row>
    <row r="22" spans="1:12" ht="12.75" customHeight="1">
      <c r="A22" s="687" t="s">
        <v>66</v>
      </c>
      <c r="B22" s="129"/>
      <c r="F22" s="1041"/>
      <c r="G22" s="1041"/>
      <c r="H22" s="1041"/>
      <c r="I22" s="1041"/>
      <c r="J22" s="1041"/>
      <c r="K22" s="1041"/>
      <c r="L22" s="60">
        <f t="shared" si="2"/>
        <v>0</v>
      </c>
    </row>
    <row r="23" spans="1:12" ht="12.75" customHeight="1">
      <c r="A23" s="138" t="s">
        <v>441</v>
      </c>
      <c r="B23" s="129"/>
      <c r="C23" s="126"/>
      <c r="D23" s="126"/>
      <c r="E23" s="126"/>
      <c r="F23" s="1039">
        <f>SUM(F14:F22)</f>
        <v>0</v>
      </c>
      <c r="G23" s="1039">
        <f t="shared" ref="G23:K23" si="3">SUM(G14:G22)</f>
        <v>0</v>
      </c>
      <c r="H23" s="1039">
        <f t="shared" si="3"/>
        <v>0</v>
      </c>
      <c r="I23" s="1039">
        <f t="shared" si="3"/>
        <v>0</v>
      </c>
      <c r="J23" s="1039">
        <f t="shared" si="3"/>
        <v>0</v>
      </c>
      <c r="K23" s="1039">
        <f t="shared" si="3"/>
        <v>0</v>
      </c>
      <c r="L23" s="60">
        <f>SUM(G23:K23)</f>
        <v>0</v>
      </c>
    </row>
    <row r="24" spans="1:12" ht="12.75" customHeight="1">
      <c r="A24" s="132" t="s">
        <v>442</v>
      </c>
      <c r="B24" s="129"/>
      <c r="F24" s="1041"/>
      <c r="G24" s="1041"/>
      <c r="H24" s="1041"/>
      <c r="I24" s="1041"/>
      <c r="J24" s="1041"/>
      <c r="K24" s="1041"/>
      <c r="L24" s="60">
        <f t="shared" si="2"/>
        <v>0</v>
      </c>
    </row>
    <row r="25" spans="1:12" ht="12.75" customHeight="1">
      <c r="A25" s="132" t="s">
        <v>406</v>
      </c>
      <c r="B25" s="129"/>
      <c r="C25" s="126"/>
      <c r="D25" s="126"/>
      <c r="E25" s="126"/>
      <c r="F25" s="1041"/>
      <c r="G25" s="1041"/>
      <c r="H25" s="1041"/>
      <c r="I25" s="1041"/>
      <c r="J25" s="1041"/>
      <c r="K25" s="1041"/>
      <c r="L25" s="60">
        <f t="shared" si="2"/>
        <v>0</v>
      </c>
    </row>
    <row r="26" spans="1:12" ht="12.75" customHeight="1">
      <c r="A26" s="138" t="s">
        <v>443</v>
      </c>
      <c r="B26" s="129"/>
      <c r="F26" s="1039">
        <f t="shared" ref="F26:K26" si="4">SUM(F23:F25)</f>
        <v>0</v>
      </c>
      <c r="G26" s="1039">
        <f t="shared" si="4"/>
        <v>0</v>
      </c>
      <c r="H26" s="1039">
        <f t="shared" si="4"/>
        <v>0</v>
      </c>
      <c r="I26" s="1039">
        <f t="shared" si="4"/>
        <v>0</v>
      </c>
      <c r="J26" s="1039">
        <f>SUM(J23:J25)</f>
        <v>0</v>
      </c>
      <c r="K26" s="1039">
        <f t="shared" si="4"/>
        <v>0</v>
      </c>
      <c r="L26" s="60">
        <f>SUM(G26:K26)</f>
        <v>0</v>
      </c>
    </row>
    <row r="27" spans="1:12" ht="12.75" customHeight="1"/>
    <row r="28" spans="1:12" s="710" customFormat="1" ht="12.75" customHeight="1">
      <c r="A28" s="1038" t="s">
        <v>1435</v>
      </c>
      <c r="B28" s="711"/>
      <c r="C28" s="711"/>
      <c r="D28" s="711"/>
      <c r="E28" s="711"/>
      <c r="F28" s="711"/>
    </row>
    <row r="29" spans="1:12" s="710" customFormat="1" ht="12.75" customHeight="1">
      <c r="A29" s="260" t="s">
        <v>58</v>
      </c>
      <c r="B29" s="711"/>
      <c r="C29" s="711"/>
      <c r="D29" s="711"/>
      <c r="E29" s="711"/>
      <c r="F29" s="1041"/>
      <c r="G29" s="1041"/>
      <c r="H29" s="1041"/>
      <c r="I29" s="1041"/>
      <c r="J29" s="1041"/>
      <c r="K29" s="1041"/>
      <c r="L29" s="60">
        <f>SUM(G29:K29)</f>
        <v>0</v>
      </c>
    </row>
    <row r="30" spans="1:12" s="710" customFormat="1" ht="12.75" customHeight="1">
      <c r="A30" s="260" t="s">
        <v>59</v>
      </c>
      <c r="B30" s="711"/>
      <c r="C30" s="711"/>
      <c r="D30" s="711"/>
      <c r="E30" s="711"/>
      <c r="F30" s="1041"/>
      <c r="G30" s="1041"/>
      <c r="H30" s="1041"/>
      <c r="I30" s="1041"/>
      <c r="J30" s="1041"/>
      <c r="K30" s="1041"/>
      <c r="L30" s="60">
        <f t="shared" ref="L30:L40" si="5">SUM(G30:K30)</f>
        <v>0</v>
      </c>
    </row>
    <row r="31" spans="1:12" s="710" customFormat="1" ht="12.75" customHeight="1">
      <c r="A31" s="260" t="s">
        <v>60</v>
      </c>
      <c r="B31" s="711"/>
      <c r="C31" s="711"/>
      <c r="D31" s="711"/>
      <c r="E31" s="711"/>
      <c r="F31" s="1041"/>
      <c r="G31" s="1041"/>
      <c r="H31" s="1041"/>
      <c r="I31" s="1041"/>
      <c r="J31" s="1041"/>
      <c r="K31" s="1041"/>
      <c r="L31" s="60">
        <f t="shared" si="5"/>
        <v>0</v>
      </c>
    </row>
    <row r="32" spans="1:12" s="710" customFormat="1" ht="12.75" customHeight="1">
      <c r="A32" s="260" t="s">
        <v>61</v>
      </c>
      <c r="B32" s="711"/>
      <c r="C32" s="711"/>
      <c r="D32" s="711"/>
      <c r="E32" s="711"/>
      <c r="F32" s="1041"/>
      <c r="G32" s="1041"/>
      <c r="H32" s="1041"/>
      <c r="I32" s="1041"/>
      <c r="J32" s="1041"/>
      <c r="K32" s="1041"/>
      <c r="L32" s="60">
        <f t="shared" si="5"/>
        <v>0</v>
      </c>
    </row>
    <row r="33" spans="1:12" s="710" customFormat="1" ht="12.75" customHeight="1">
      <c r="A33" s="260" t="s">
        <v>62</v>
      </c>
      <c r="B33" s="711"/>
      <c r="C33" s="711"/>
      <c r="D33" s="711"/>
      <c r="E33" s="711"/>
      <c r="F33" s="1041"/>
      <c r="G33" s="1041"/>
      <c r="H33" s="1041"/>
      <c r="I33" s="1041"/>
      <c r="J33" s="1041"/>
      <c r="K33" s="1041"/>
      <c r="L33" s="60">
        <f t="shared" si="5"/>
        <v>0</v>
      </c>
    </row>
    <row r="34" spans="1:12" s="710" customFormat="1" ht="12.75" customHeight="1">
      <c r="A34" s="260" t="s">
        <v>63</v>
      </c>
      <c r="B34" s="711"/>
      <c r="C34" s="711"/>
      <c r="D34" s="711"/>
      <c r="E34" s="711"/>
      <c r="F34" s="1041"/>
      <c r="G34" s="1041"/>
      <c r="H34" s="1041"/>
      <c r="I34" s="1041"/>
      <c r="J34" s="1041"/>
      <c r="K34" s="1041"/>
      <c r="L34" s="60">
        <f t="shared" si="5"/>
        <v>0</v>
      </c>
    </row>
    <row r="35" spans="1:12" s="710" customFormat="1" ht="12.75" customHeight="1">
      <c r="A35" s="260" t="s">
        <v>64</v>
      </c>
      <c r="B35" s="711"/>
      <c r="C35" s="711"/>
      <c r="D35" s="711"/>
      <c r="E35" s="711"/>
      <c r="F35" s="1041"/>
      <c r="G35" s="1041"/>
      <c r="H35" s="1041"/>
      <c r="I35" s="1041"/>
      <c r="J35" s="1041"/>
      <c r="K35" s="1041"/>
      <c r="L35" s="60">
        <f t="shared" si="5"/>
        <v>0</v>
      </c>
    </row>
    <row r="36" spans="1:12" s="710" customFormat="1" ht="12.75" customHeight="1">
      <c r="A36" s="260" t="s">
        <v>65</v>
      </c>
      <c r="B36" s="711"/>
      <c r="C36" s="711"/>
      <c r="D36" s="711"/>
      <c r="E36" s="711"/>
      <c r="F36" s="1041"/>
      <c r="G36" s="1041"/>
      <c r="H36" s="1041"/>
      <c r="I36" s="1041"/>
      <c r="J36" s="1041"/>
      <c r="K36" s="1041"/>
      <c r="L36" s="60">
        <f t="shared" si="5"/>
        <v>0</v>
      </c>
    </row>
    <row r="37" spans="1:12" s="710" customFormat="1" ht="12.75" customHeight="1">
      <c r="A37" s="260" t="s">
        <v>66</v>
      </c>
      <c r="B37" s="711"/>
      <c r="C37" s="711"/>
      <c r="D37" s="711"/>
      <c r="E37" s="711"/>
      <c r="F37" s="1041"/>
      <c r="G37" s="1041"/>
      <c r="H37" s="1041"/>
      <c r="I37" s="1041"/>
      <c r="J37" s="1041"/>
      <c r="K37" s="1041"/>
      <c r="L37" s="60">
        <f t="shared" si="5"/>
        <v>0</v>
      </c>
    </row>
    <row r="38" spans="1:12" s="710" customFormat="1" ht="12.75" customHeight="1">
      <c r="A38" s="138" t="s">
        <v>441</v>
      </c>
      <c r="B38" s="711"/>
      <c r="C38" s="711"/>
      <c r="D38" s="711"/>
      <c r="E38" s="711"/>
      <c r="F38" s="1039">
        <f t="shared" ref="F38:K38" si="6">SUM(F29:F37)</f>
        <v>0</v>
      </c>
      <c r="G38" s="1039">
        <f>SUM(G29:G37)</f>
        <v>0</v>
      </c>
      <c r="H38" s="1039">
        <f>SUM(H29:H37)</f>
        <v>0</v>
      </c>
      <c r="I38" s="1039">
        <f t="shared" si="6"/>
        <v>0</v>
      </c>
      <c r="J38" s="1039">
        <f t="shared" si="6"/>
        <v>0</v>
      </c>
      <c r="K38" s="1039">
        <f t="shared" si="6"/>
        <v>0</v>
      </c>
      <c r="L38" s="60">
        <f>SUM(G38:K38)</f>
        <v>0</v>
      </c>
    </row>
    <row r="39" spans="1:12" s="710" customFormat="1" ht="12.75" customHeight="1">
      <c r="A39" s="244" t="s">
        <v>442</v>
      </c>
      <c r="B39" s="711"/>
      <c r="C39" s="711"/>
      <c r="D39" s="711"/>
      <c r="E39" s="711"/>
      <c r="F39" s="1041"/>
      <c r="G39" s="1041"/>
      <c r="H39" s="1041"/>
      <c r="I39" s="1041"/>
      <c r="J39" s="1041"/>
      <c r="K39" s="1041"/>
      <c r="L39" s="60">
        <f t="shared" si="5"/>
        <v>0</v>
      </c>
    </row>
    <row r="40" spans="1:12" s="710" customFormat="1" ht="12.75" customHeight="1">
      <c r="A40" s="244" t="s">
        <v>406</v>
      </c>
      <c r="B40" s="711"/>
      <c r="C40" s="711"/>
      <c r="D40" s="711"/>
      <c r="E40" s="711"/>
      <c r="F40" s="1041"/>
      <c r="G40" s="1041"/>
      <c r="H40" s="1041"/>
      <c r="I40" s="1041"/>
      <c r="J40" s="1041"/>
      <c r="K40" s="1041"/>
      <c r="L40" s="60">
        <f t="shared" si="5"/>
        <v>0</v>
      </c>
    </row>
    <row r="41" spans="1:12" s="710" customFormat="1" ht="12.75" customHeight="1">
      <c r="A41" s="138" t="s">
        <v>443</v>
      </c>
      <c r="B41" s="711"/>
      <c r="C41" s="711"/>
      <c r="D41" s="711"/>
      <c r="E41" s="711"/>
      <c r="F41" s="1039">
        <f t="shared" ref="F41:K41" si="7">SUM(F38:F40)</f>
        <v>0</v>
      </c>
      <c r="G41" s="1039">
        <f t="shared" si="7"/>
        <v>0</v>
      </c>
      <c r="H41" s="1039">
        <f t="shared" si="7"/>
        <v>0</v>
      </c>
      <c r="I41" s="1039">
        <f t="shared" si="7"/>
        <v>0</v>
      </c>
      <c r="J41" s="1039">
        <f>SUM(J38:J40)</f>
        <v>0</v>
      </c>
      <c r="K41" s="1039">
        <f t="shared" si="7"/>
        <v>0</v>
      </c>
      <c r="L41" s="60">
        <f>SUM(G41:K41)</f>
        <v>0</v>
      </c>
    </row>
    <row r="42" spans="1:12" s="710" customFormat="1" ht="12.75" customHeight="1">
      <c r="A42" s="711"/>
      <c r="B42" s="711"/>
      <c r="C42" s="711"/>
      <c r="D42" s="711"/>
      <c r="E42" s="711"/>
      <c r="F42" s="711"/>
    </row>
    <row r="43" spans="1:12" s="710" customFormat="1" ht="12.75" customHeight="1">
      <c r="A43" s="137" t="s">
        <v>631</v>
      </c>
      <c r="B43" s="137"/>
      <c r="C43" s="711"/>
      <c r="D43" s="711"/>
      <c r="E43" s="711"/>
      <c r="F43" s="711"/>
    </row>
    <row r="44" spans="1:12" s="710" customFormat="1" ht="12.75" customHeight="1">
      <c r="A44" s="712" t="s">
        <v>58</v>
      </c>
      <c r="B44" s="715"/>
      <c r="C44" s="711"/>
      <c r="D44" s="711"/>
      <c r="E44" s="711"/>
      <c r="F44" s="1974">
        <f>SUM(F14,F29)</f>
        <v>0</v>
      </c>
      <c r="G44" s="1974">
        <f t="shared" ref="G44:K44" si="8">SUM(G14,G29)</f>
        <v>0</v>
      </c>
      <c r="H44" s="1974">
        <f t="shared" si="8"/>
        <v>0</v>
      </c>
      <c r="I44" s="1974">
        <f t="shared" si="8"/>
        <v>0</v>
      </c>
      <c r="J44" s="1974">
        <f t="shared" si="8"/>
        <v>0</v>
      </c>
      <c r="K44" s="1974">
        <f t="shared" si="8"/>
        <v>0</v>
      </c>
      <c r="L44" s="60">
        <f>SUM(G44:K44)</f>
        <v>0</v>
      </c>
    </row>
    <row r="45" spans="1:12" s="710" customFormat="1" ht="12.75" customHeight="1">
      <c r="A45" s="712" t="s">
        <v>59</v>
      </c>
      <c r="B45" s="715"/>
      <c r="C45" s="711"/>
      <c r="D45" s="711"/>
      <c r="E45" s="711"/>
      <c r="F45" s="1974">
        <f t="shared" ref="F45:K45" si="9">SUM(F15,F30)</f>
        <v>0</v>
      </c>
      <c r="G45" s="1974">
        <f t="shared" si="9"/>
        <v>0</v>
      </c>
      <c r="H45" s="1974">
        <f t="shared" si="9"/>
        <v>0</v>
      </c>
      <c r="I45" s="1974">
        <f t="shared" si="9"/>
        <v>0</v>
      </c>
      <c r="J45" s="1974">
        <f t="shared" si="9"/>
        <v>0</v>
      </c>
      <c r="K45" s="1974">
        <f t="shared" si="9"/>
        <v>0</v>
      </c>
      <c r="L45" s="60">
        <f t="shared" ref="L45:L55" si="10">SUM(G45:K45)</f>
        <v>0</v>
      </c>
    </row>
    <row r="46" spans="1:12" s="710" customFormat="1" ht="12.75" customHeight="1">
      <c r="A46" s="712" t="s">
        <v>60</v>
      </c>
      <c r="B46" s="715"/>
      <c r="C46" s="711"/>
      <c r="D46" s="711"/>
      <c r="E46" s="711"/>
      <c r="F46" s="1974">
        <f t="shared" ref="F46:K46" si="11">SUM(F16,F31)</f>
        <v>0</v>
      </c>
      <c r="G46" s="1974">
        <f t="shared" si="11"/>
        <v>0</v>
      </c>
      <c r="H46" s="1974">
        <f t="shared" si="11"/>
        <v>0</v>
      </c>
      <c r="I46" s="1974">
        <f t="shared" si="11"/>
        <v>0</v>
      </c>
      <c r="J46" s="1974">
        <f t="shared" si="11"/>
        <v>0</v>
      </c>
      <c r="K46" s="1974">
        <f t="shared" si="11"/>
        <v>0</v>
      </c>
      <c r="L46" s="60">
        <f t="shared" si="10"/>
        <v>0</v>
      </c>
    </row>
    <row r="47" spans="1:12" s="710" customFormat="1" ht="12.75" customHeight="1">
      <c r="A47" s="712" t="s">
        <v>61</v>
      </c>
      <c r="B47" s="715"/>
      <c r="C47" s="711"/>
      <c r="D47" s="711"/>
      <c r="E47" s="711"/>
      <c r="F47" s="1974">
        <f t="shared" ref="F47:K47" si="12">SUM(F17,F32)</f>
        <v>0</v>
      </c>
      <c r="G47" s="1974">
        <f t="shared" si="12"/>
        <v>0</v>
      </c>
      <c r="H47" s="1974">
        <f t="shared" si="12"/>
        <v>0</v>
      </c>
      <c r="I47" s="1974">
        <f t="shared" si="12"/>
        <v>0</v>
      </c>
      <c r="J47" s="1974">
        <f t="shared" si="12"/>
        <v>0</v>
      </c>
      <c r="K47" s="1974">
        <f t="shared" si="12"/>
        <v>0</v>
      </c>
      <c r="L47" s="60">
        <f t="shared" si="10"/>
        <v>0</v>
      </c>
    </row>
    <row r="48" spans="1:12" s="710" customFormat="1" ht="12.75" customHeight="1">
      <c r="A48" s="712" t="s">
        <v>62</v>
      </c>
      <c r="B48" s="715"/>
      <c r="C48" s="711"/>
      <c r="D48" s="711"/>
      <c r="E48" s="711"/>
      <c r="F48" s="1974">
        <f t="shared" ref="F48:K48" si="13">SUM(F18,F33)</f>
        <v>0</v>
      </c>
      <c r="G48" s="1974">
        <f t="shared" si="13"/>
        <v>0</v>
      </c>
      <c r="H48" s="1974">
        <f t="shared" si="13"/>
        <v>0</v>
      </c>
      <c r="I48" s="1974">
        <f t="shared" si="13"/>
        <v>0</v>
      </c>
      <c r="J48" s="1974">
        <f t="shared" si="13"/>
        <v>0</v>
      </c>
      <c r="K48" s="1974">
        <f t="shared" si="13"/>
        <v>0</v>
      </c>
      <c r="L48" s="60">
        <f t="shared" si="10"/>
        <v>0</v>
      </c>
    </row>
    <row r="49" spans="1:12" s="710" customFormat="1" ht="12.75" customHeight="1">
      <c r="A49" s="712" t="s">
        <v>63</v>
      </c>
      <c r="B49" s="715"/>
      <c r="C49" s="711"/>
      <c r="D49" s="711"/>
      <c r="E49" s="711"/>
      <c r="F49" s="1974">
        <f t="shared" ref="F49:K49" si="14">SUM(F19,F34)</f>
        <v>0</v>
      </c>
      <c r="G49" s="1974">
        <f t="shared" si="14"/>
        <v>0</v>
      </c>
      <c r="H49" s="1974">
        <f t="shared" si="14"/>
        <v>0</v>
      </c>
      <c r="I49" s="1974">
        <f t="shared" si="14"/>
        <v>0</v>
      </c>
      <c r="J49" s="1974">
        <f t="shared" si="14"/>
        <v>0</v>
      </c>
      <c r="K49" s="1974">
        <f t="shared" si="14"/>
        <v>0</v>
      </c>
      <c r="L49" s="60">
        <f t="shared" si="10"/>
        <v>0</v>
      </c>
    </row>
    <row r="50" spans="1:12" s="710" customFormat="1" ht="12.75" customHeight="1">
      <c r="A50" s="712" t="s">
        <v>64</v>
      </c>
      <c r="B50" s="715"/>
      <c r="C50" s="711"/>
      <c r="D50" s="711"/>
      <c r="E50" s="711"/>
      <c r="F50" s="1974">
        <f t="shared" ref="F50:K50" si="15">SUM(F20,F35)</f>
        <v>0</v>
      </c>
      <c r="G50" s="1974">
        <f t="shared" si="15"/>
        <v>0</v>
      </c>
      <c r="H50" s="1974">
        <f t="shared" si="15"/>
        <v>0</v>
      </c>
      <c r="I50" s="1974">
        <f t="shared" si="15"/>
        <v>0</v>
      </c>
      <c r="J50" s="1974">
        <f t="shared" si="15"/>
        <v>0</v>
      </c>
      <c r="K50" s="1974">
        <f t="shared" si="15"/>
        <v>0</v>
      </c>
      <c r="L50" s="60">
        <f t="shared" si="10"/>
        <v>0</v>
      </c>
    </row>
    <row r="51" spans="1:12" s="710" customFormat="1" ht="12.75" customHeight="1">
      <c r="A51" s="712" t="s">
        <v>65</v>
      </c>
      <c r="B51" s="715"/>
      <c r="C51" s="711"/>
      <c r="D51" s="711"/>
      <c r="E51" s="711"/>
      <c r="F51" s="1974">
        <f t="shared" ref="F51:K51" si="16">SUM(F21,F36)</f>
        <v>0</v>
      </c>
      <c r="G51" s="1974">
        <f t="shared" si="16"/>
        <v>0</v>
      </c>
      <c r="H51" s="1974">
        <f t="shared" si="16"/>
        <v>0</v>
      </c>
      <c r="I51" s="1974">
        <f t="shared" si="16"/>
        <v>0</v>
      </c>
      <c r="J51" s="1974">
        <f t="shared" si="16"/>
        <v>0</v>
      </c>
      <c r="K51" s="1974">
        <f t="shared" si="16"/>
        <v>0</v>
      </c>
      <c r="L51" s="60">
        <f t="shared" si="10"/>
        <v>0</v>
      </c>
    </row>
    <row r="52" spans="1:12" s="710" customFormat="1" ht="12.75" customHeight="1">
      <c r="A52" s="712" t="s">
        <v>66</v>
      </c>
      <c r="B52" s="715"/>
      <c r="C52" s="711"/>
      <c r="D52" s="711"/>
      <c r="E52" s="711"/>
      <c r="F52" s="1974">
        <f t="shared" ref="F52:K52" si="17">SUM(F22,F37)</f>
        <v>0</v>
      </c>
      <c r="G52" s="1974">
        <f t="shared" si="17"/>
        <v>0</v>
      </c>
      <c r="H52" s="1974">
        <f t="shared" si="17"/>
        <v>0</v>
      </c>
      <c r="I52" s="1974">
        <f t="shared" si="17"/>
        <v>0</v>
      </c>
      <c r="J52" s="1974">
        <f t="shared" si="17"/>
        <v>0</v>
      </c>
      <c r="K52" s="1974">
        <f t="shared" si="17"/>
        <v>0</v>
      </c>
      <c r="L52" s="60">
        <f t="shared" si="10"/>
        <v>0</v>
      </c>
    </row>
    <row r="53" spans="1:12" s="710" customFormat="1" ht="12.75" customHeight="1">
      <c r="A53" s="713" t="s">
        <v>441</v>
      </c>
      <c r="B53" s="716"/>
      <c r="C53" s="711"/>
      <c r="D53" s="711"/>
      <c r="E53" s="711"/>
      <c r="F53" s="1039">
        <f>SUM(F44:F52)</f>
        <v>0</v>
      </c>
      <c r="G53" s="1039">
        <f t="shared" ref="G53:J53" si="18">SUM(G44:G52)</f>
        <v>0</v>
      </c>
      <c r="H53" s="1039">
        <f t="shared" si="18"/>
        <v>0</v>
      </c>
      <c r="I53" s="1039">
        <f t="shared" si="18"/>
        <v>0</v>
      </c>
      <c r="J53" s="1039">
        <f t="shared" si="18"/>
        <v>0</v>
      </c>
      <c r="K53" s="1039">
        <f>SUM(K44:K52)</f>
        <v>0</v>
      </c>
      <c r="L53" s="60">
        <f>SUM(G53:K53)</f>
        <v>0</v>
      </c>
    </row>
    <row r="54" spans="1:12" s="710" customFormat="1" ht="12.75" customHeight="1">
      <c r="A54" s="714" t="s">
        <v>442</v>
      </c>
      <c r="B54" s="717"/>
      <c r="C54" s="711"/>
      <c r="D54" s="711"/>
      <c r="E54" s="711"/>
      <c r="F54" s="1974">
        <f t="shared" ref="F54:K54" si="19">SUM(F24,F39)</f>
        <v>0</v>
      </c>
      <c r="G54" s="1974">
        <f t="shared" si="19"/>
        <v>0</v>
      </c>
      <c r="H54" s="1974">
        <f t="shared" si="19"/>
        <v>0</v>
      </c>
      <c r="I54" s="1974">
        <f t="shared" si="19"/>
        <v>0</v>
      </c>
      <c r="J54" s="1974">
        <f t="shared" si="19"/>
        <v>0</v>
      </c>
      <c r="K54" s="1974">
        <f t="shared" si="19"/>
        <v>0</v>
      </c>
      <c r="L54" s="60">
        <f t="shared" si="10"/>
        <v>0</v>
      </c>
    </row>
    <row r="55" spans="1:12" s="710" customFormat="1" ht="12.75" customHeight="1">
      <c r="A55" s="714" t="s">
        <v>406</v>
      </c>
      <c r="B55" s="717"/>
      <c r="C55" s="711"/>
      <c r="D55" s="711"/>
      <c r="E55" s="711"/>
      <c r="F55" s="1974">
        <f t="shared" ref="F55:K55" si="20">SUM(F25,F40)</f>
        <v>0</v>
      </c>
      <c r="G55" s="1974">
        <f t="shared" si="20"/>
        <v>0</v>
      </c>
      <c r="H55" s="1974">
        <f t="shared" si="20"/>
        <v>0</v>
      </c>
      <c r="I55" s="1974">
        <f t="shared" si="20"/>
        <v>0</v>
      </c>
      <c r="J55" s="1974">
        <f t="shared" si="20"/>
        <v>0</v>
      </c>
      <c r="K55" s="1974">
        <f t="shared" si="20"/>
        <v>0</v>
      </c>
      <c r="L55" s="60">
        <f t="shared" si="10"/>
        <v>0</v>
      </c>
    </row>
    <row r="56" spans="1:12" s="710" customFormat="1" ht="12.75" customHeight="1">
      <c r="A56" s="713" t="s">
        <v>443</v>
      </c>
      <c r="B56" s="716"/>
      <c r="C56" s="711"/>
      <c r="D56" s="711"/>
      <c r="E56" s="711"/>
      <c r="F56" s="1039">
        <f t="shared" ref="F56:K56" si="21">SUM(F53:F55)</f>
        <v>0</v>
      </c>
      <c r="G56" s="1039">
        <f>SUM(G53:G55)</f>
        <v>0</v>
      </c>
      <c r="H56" s="1039">
        <f t="shared" si="21"/>
        <v>0</v>
      </c>
      <c r="I56" s="1039">
        <f t="shared" si="21"/>
        <v>0</v>
      </c>
      <c r="J56" s="1039">
        <f>SUM(J53:J55)</f>
        <v>0</v>
      </c>
      <c r="K56" s="1039">
        <f t="shared" si="21"/>
        <v>0</v>
      </c>
      <c r="L56" s="60">
        <f>SUM(G56:K56)</f>
        <v>0</v>
      </c>
    </row>
    <row r="57" spans="1:12" s="710" customFormat="1" ht="12.75" customHeight="1">
      <c r="A57" s="711"/>
      <c r="B57" s="711"/>
      <c r="C57" s="711"/>
      <c r="D57" s="711"/>
      <c r="E57" s="711"/>
      <c r="F57" s="711"/>
    </row>
    <row r="58" spans="1:12" ht="12.75" customHeight="1">
      <c r="A58" s="32" t="s">
        <v>1247</v>
      </c>
      <c r="F58" s="1040" t="str">
        <f>IF(ABS(F11-F23)&lt;0.1,"OK","ERROR")</f>
        <v>OK</v>
      </c>
      <c r="G58" s="1040" t="str">
        <f>IF(ABS(G11-G23)&lt;0.1,"OK","ERROR")</f>
        <v>OK</v>
      </c>
      <c r="H58" s="1040" t="str">
        <f>IF(ABS(H11-H23)&lt;0.1,"OK","ERROR")</f>
        <v>OK</v>
      </c>
      <c r="I58" s="1040" t="str">
        <f t="shared" ref="I58:K58" si="22">IF(ABS(I11-I23)&lt;0.1,"OK","ERROR")</f>
        <v>OK</v>
      </c>
      <c r="J58" s="1040" t="str">
        <f t="shared" si="22"/>
        <v>OK</v>
      </c>
      <c r="K58" s="1040" t="str">
        <f t="shared" si="22"/>
        <v>OK</v>
      </c>
      <c r="L58" s="53"/>
    </row>
    <row r="59" spans="1:12" ht="12.75" customHeight="1"/>
  </sheetData>
  <conditionalFormatting sqref="F58:L58">
    <cfRule type="cellIs" dxfId="64" priority="1"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44.xml><?xml version="1.0" encoding="utf-8"?>
<worksheet xmlns="http://schemas.openxmlformats.org/spreadsheetml/2006/main" xmlns:r="http://schemas.openxmlformats.org/officeDocument/2006/relationships">
  <sheetPr>
    <tabColor rgb="FFDDDDDD"/>
  </sheetPr>
  <dimension ref="A1:BE383"/>
  <sheetViews>
    <sheetView topLeftCell="A286" zoomScale="70" zoomScaleNormal="70" zoomScaleSheetLayoutView="70" workbookViewId="0">
      <selection activeCell="D318" sqref="D318"/>
    </sheetView>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v>2010</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714"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43"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ref="M45:M51" si="38">SUM(E45:L45)</f>
        <v>0</v>
      </c>
      <c r="N45" s="365">
        <f t="shared" ref="N45:P51" si="39">N13+N21+N29+N37</f>
        <v>0</v>
      </c>
      <c r="O45" s="365">
        <f t="shared" si="39"/>
        <v>0</v>
      </c>
      <c r="P45" s="365">
        <f t="shared" si="39"/>
        <v>0</v>
      </c>
      <c r="Q45" s="348">
        <f t="shared" si="9"/>
        <v>0</v>
      </c>
      <c r="R45" s="366">
        <f t="shared" ref="R45:V51" si="40">R13+R21+R29+R37</f>
        <v>0</v>
      </c>
      <c r="S45" s="1575"/>
      <c r="T45" s="367">
        <f t="shared" si="40"/>
        <v>0</v>
      </c>
      <c r="U45" s="367">
        <f t="shared" si="40"/>
        <v>0</v>
      </c>
      <c r="V45" s="367">
        <f t="shared" si="40"/>
        <v>0</v>
      </c>
      <c r="W45" s="346">
        <f t="shared" ref="W45:W51" si="41">SUM(R45:V45)</f>
        <v>0</v>
      </c>
      <c r="X45" s="366">
        <f t="shared" ref="X45:AF51" si="42">X13+X21+X29+X37</f>
        <v>0</v>
      </c>
      <c r="Y45" s="367">
        <f t="shared" si="42"/>
        <v>0</v>
      </c>
      <c r="Z45" s="367">
        <f t="shared" si="42"/>
        <v>0</v>
      </c>
      <c r="AA45" s="367">
        <f t="shared" si="42"/>
        <v>0</v>
      </c>
      <c r="AB45" s="367">
        <f t="shared" si="42"/>
        <v>0</v>
      </c>
      <c r="AC45" s="367">
        <f t="shared" si="42"/>
        <v>0</v>
      </c>
      <c r="AD45" s="367">
        <f t="shared" si="42"/>
        <v>0</v>
      </c>
      <c r="AE45" s="367">
        <f t="shared" si="42"/>
        <v>0</v>
      </c>
      <c r="AF45" s="367">
        <f t="shared" si="42"/>
        <v>0</v>
      </c>
      <c r="AG45" s="346">
        <f t="shared" ref="AG45:AG51" si="43">SUM(X45:AF45)</f>
        <v>0</v>
      </c>
      <c r="AH45" s="1563"/>
      <c r="AI45" s="351">
        <f t="shared" ref="AI45:AI51" si="44">Q45+W45+AG45+AH45</f>
        <v>0</v>
      </c>
      <c r="AJ45" s="363">
        <f t="shared" ref="AJ45:AO51" si="45">AJ13+AJ21+AJ29+AJ37</f>
        <v>0</v>
      </c>
      <c r="AK45" s="364">
        <f t="shared" si="45"/>
        <v>0</v>
      </c>
      <c r="AL45" s="364">
        <f t="shared" si="45"/>
        <v>0</v>
      </c>
      <c r="AM45" s="364">
        <f t="shared" si="45"/>
        <v>0</v>
      </c>
      <c r="AN45" s="364">
        <f t="shared" si="45"/>
        <v>0</v>
      </c>
      <c r="AO45" s="364">
        <f t="shared" si="45"/>
        <v>0</v>
      </c>
      <c r="AP45" s="346">
        <f t="shared" ref="AP45:AP51" si="46">SUM(AJ45:AO45)</f>
        <v>0</v>
      </c>
      <c r="AQ45" s="365">
        <f>AQ13+AQ21+AQ29+AQ37</f>
        <v>0</v>
      </c>
      <c r="AR45" s="1563"/>
      <c r="AS45" s="365">
        <f>AS13+AS21+AS29+AS37</f>
        <v>0</v>
      </c>
      <c r="AT45" s="352">
        <f t="shared" ref="AT45:AT51" si="47">AI45+AP45+AQ45+AR45+AS45</f>
        <v>0</v>
      </c>
      <c r="AU45" s="368">
        <f t="shared" ref="AU45:AW51" si="48">AU13+AU21+AU29+AU37</f>
        <v>0</v>
      </c>
      <c r="AV45" s="369">
        <f t="shared" si="48"/>
        <v>0</v>
      </c>
      <c r="AW45" s="369">
        <f t="shared" si="48"/>
        <v>0</v>
      </c>
      <c r="AX45" s="346">
        <f t="shared" ref="AX45:AX51" si="49">SUM(AU45:AW45)</f>
        <v>0</v>
      </c>
      <c r="AY45" s="365">
        <f>AY13+AY21+AY29+AY37</f>
        <v>0</v>
      </c>
      <c r="AZ45" s="1563"/>
      <c r="BA45" s="352">
        <f t="shared" ref="BA45:BA51" si="50">AX45+AY45</f>
        <v>0</v>
      </c>
      <c r="BB45" s="1563"/>
      <c r="BC45" s="352">
        <f t="shared" ref="BC45:BC51" si="51">BA45+AT45+BB45</f>
        <v>0</v>
      </c>
    </row>
    <row r="46" spans="1:55" s="339" customFormat="1">
      <c r="A46" s="356" t="s">
        <v>389</v>
      </c>
      <c r="B46" s="361">
        <f t="shared" ref="B46:L51" si="52">B14+B22+B30+B38</f>
        <v>0</v>
      </c>
      <c r="C46" s="361">
        <f t="shared" ref="C46:C51" si="53">C14+C22+C30+C38</f>
        <v>0</v>
      </c>
      <c r="D46" s="362">
        <f t="shared" si="52"/>
        <v>0</v>
      </c>
      <c r="E46" s="363">
        <f t="shared" si="52"/>
        <v>0</v>
      </c>
      <c r="F46" s="364">
        <f t="shared" si="52"/>
        <v>0</v>
      </c>
      <c r="G46" s="364">
        <f t="shared" si="52"/>
        <v>0</v>
      </c>
      <c r="H46" s="364">
        <f t="shared" si="52"/>
        <v>0</v>
      </c>
      <c r="I46" s="364">
        <f t="shared" si="52"/>
        <v>0</v>
      </c>
      <c r="J46" s="364">
        <f t="shared" si="52"/>
        <v>0</v>
      </c>
      <c r="K46" s="364">
        <f t="shared" si="52"/>
        <v>0</v>
      </c>
      <c r="L46" s="364">
        <f t="shared" si="52"/>
        <v>0</v>
      </c>
      <c r="M46" s="346">
        <f t="shared" si="38"/>
        <v>0</v>
      </c>
      <c r="N46" s="365">
        <f t="shared" si="39"/>
        <v>0</v>
      </c>
      <c r="O46" s="365">
        <f t="shared" si="39"/>
        <v>0</v>
      </c>
      <c r="P46" s="365">
        <f t="shared" si="39"/>
        <v>0</v>
      </c>
      <c r="Q46" s="348">
        <f t="shared" si="9"/>
        <v>0</v>
      </c>
      <c r="R46" s="366">
        <f t="shared" si="40"/>
        <v>0</v>
      </c>
      <c r="S46" s="1575"/>
      <c r="T46" s="367">
        <f t="shared" si="40"/>
        <v>0</v>
      </c>
      <c r="U46" s="367">
        <f t="shared" si="40"/>
        <v>0</v>
      </c>
      <c r="V46" s="367">
        <f t="shared" si="40"/>
        <v>0</v>
      </c>
      <c r="W46" s="346">
        <f t="shared" si="41"/>
        <v>0</v>
      </c>
      <c r="X46" s="366">
        <f t="shared" si="42"/>
        <v>0</v>
      </c>
      <c r="Y46" s="367">
        <f t="shared" si="42"/>
        <v>0</v>
      </c>
      <c r="Z46" s="367">
        <f t="shared" si="42"/>
        <v>0</v>
      </c>
      <c r="AA46" s="367">
        <f t="shared" si="42"/>
        <v>0</v>
      </c>
      <c r="AB46" s="367">
        <f t="shared" si="42"/>
        <v>0</v>
      </c>
      <c r="AC46" s="367">
        <f t="shared" si="42"/>
        <v>0</v>
      </c>
      <c r="AD46" s="367">
        <f t="shared" si="42"/>
        <v>0</v>
      </c>
      <c r="AE46" s="367">
        <f t="shared" si="42"/>
        <v>0</v>
      </c>
      <c r="AF46" s="367">
        <f t="shared" si="42"/>
        <v>0</v>
      </c>
      <c r="AG46" s="346">
        <f t="shared" si="43"/>
        <v>0</v>
      </c>
      <c r="AH46" s="1563"/>
      <c r="AI46" s="351">
        <f t="shared" si="44"/>
        <v>0</v>
      </c>
      <c r="AJ46" s="363">
        <f t="shared" si="45"/>
        <v>0</v>
      </c>
      <c r="AK46" s="364">
        <f t="shared" si="45"/>
        <v>0</v>
      </c>
      <c r="AL46" s="364">
        <f t="shared" si="45"/>
        <v>0</v>
      </c>
      <c r="AM46" s="364">
        <f t="shared" si="45"/>
        <v>0</v>
      </c>
      <c r="AN46" s="364">
        <f t="shared" si="45"/>
        <v>0</v>
      </c>
      <c r="AO46" s="364">
        <f t="shared" si="45"/>
        <v>0</v>
      </c>
      <c r="AP46" s="346">
        <f t="shared" si="46"/>
        <v>0</v>
      </c>
      <c r="AQ46" s="365">
        <f t="shared" ref="AQ46:AQ51" si="54">AQ14+AQ22+AQ30+AQ38</f>
        <v>0</v>
      </c>
      <c r="AR46" s="1563"/>
      <c r="AS46" s="365">
        <f t="shared" ref="AS46:AS51" si="55">AS14+AS22+AS30+AS38</f>
        <v>0</v>
      </c>
      <c r="AT46" s="352">
        <f t="shared" si="47"/>
        <v>0</v>
      </c>
      <c r="AU46" s="368">
        <f t="shared" si="48"/>
        <v>0</v>
      </c>
      <c r="AV46" s="369">
        <f t="shared" si="48"/>
        <v>0</v>
      </c>
      <c r="AW46" s="369">
        <f t="shared" si="48"/>
        <v>0</v>
      </c>
      <c r="AX46" s="346">
        <f t="shared" si="49"/>
        <v>0</v>
      </c>
      <c r="AY46" s="365">
        <f t="shared" ref="AY46:AY51" si="56">AY14+AY22+AY30+AY38</f>
        <v>0</v>
      </c>
      <c r="AZ46" s="1563"/>
      <c r="BA46" s="352">
        <f t="shared" si="50"/>
        <v>0</v>
      </c>
      <c r="BB46" s="1563"/>
      <c r="BC46" s="352">
        <f t="shared" si="51"/>
        <v>0</v>
      </c>
    </row>
    <row r="47" spans="1:55" s="339" customFormat="1">
      <c r="A47" s="341" t="s">
        <v>390</v>
      </c>
      <c r="B47" s="361">
        <f t="shared" si="52"/>
        <v>0</v>
      </c>
      <c r="C47" s="361">
        <f t="shared" si="53"/>
        <v>0</v>
      </c>
      <c r="D47" s="362">
        <f t="shared" si="52"/>
        <v>0</v>
      </c>
      <c r="E47" s="363">
        <f t="shared" si="52"/>
        <v>0</v>
      </c>
      <c r="F47" s="364">
        <f t="shared" si="52"/>
        <v>0</v>
      </c>
      <c r="G47" s="364">
        <f t="shared" si="52"/>
        <v>0</v>
      </c>
      <c r="H47" s="364">
        <f t="shared" si="52"/>
        <v>0</v>
      </c>
      <c r="I47" s="364">
        <f t="shared" si="52"/>
        <v>0</v>
      </c>
      <c r="J47" s="364">
        <f t="shared" si="52"/>
        <v>0</v>
      </c>
      <c r="K47" s="364">
        <f t="shared" si="52"/>
        <v>0</v>
      </c>
      <c r="L47" s="364">
        <f t="shared" si="52"/>
        <v>0</v>
      </c>
      <c r="M47" s="346">
        <f t="shared" si="38"/>
        <v>0</v>
      </c>
      <c r="N47" s="365">
        <f t="shared" si="39"/>
        <v>0</v>
      </c>
      <c r="O47" s="365">
        <f t="shared" si="39"/>
        <v>0</v>
      </c>
      <c r="P47" s="365">
        <f t="shared" si="39"/>
        <v>0</v>
      </c>
      <c r="Q47" s="348">
        <f t="shared" si="9"/>
        <v>0</v>
      </c>
      <c r="R47" s="366">
        <f t="shared" si="40"/>
        <v>0</v>
      </c>
      <c r="S47" s="1575"/>
      <c r="T47" s="367">
        <f t="shared" si="40"/>
        <v>0</v>
      </c>
      <c r="U47" s="367">
        <f t="shared" si="40"/>
        <v>0</v>
      </c>
      <c r="V47" s="367">
        <f t="shared" si="40"/>
        <v>0</v>
      </c>
      <c r="W47" s="346">
        <f t="shared" si="41"/>
        <v>0</v>
      </c>
      <c r="X47" s="366">
        <f t="shared" si="42"/>
        <v>0</v>
      </c>
      <c r="Y47" s="367">
        <f t="shared" si="42"/>
        <v>0</v>
      </c>
      <c r="Z47" s="367">
        <f t="shared" si="42"/>
        <v>0</v>
      </c>
      <c r="AA47" s="367">
        <f t="shared" si="42"/>
        <v>0</v>
      </c>
      <c r="AB47" s="367">
        <f t="shared" si="42"/>
        <v>0</v>
      </c>
      <c r="AC47" s="367">
        <f t="shared" si="42"/>
        <v>0</v>
      </c>
      <c r="AD47" s="367">
        <f t="shared" si="42"/>
        <v>0</v>
      </c>
      <c r="AE47" s="367">
        <f t="shared" si="42"/>
        <v>0</v>
      </c>
      <c r="AF47" s="367">
        <f t="shared" si="42"/>
        <v>0</v>
      </c>
      <c r="AG47" s="346">
        <f t="shared" si="43"/>
        <v>0</v>
      </c>
      <c r="AH47" s="1563"/>
      <c r="AI47" s="351">
        <f t="shared" si="44"/>
        <v>0</v>
      </c>
      <c r="AJ47" s="363">
        <f t="shared" si="45"/>
        <v>0</v>
      </c>
      <c r="AK47" s="364">
        <f t="shared" si="45"/>
        <v>0</v>
      </c>
      <c r="AL47" s="364">
        <f t="shared" si="45"/>
        <v>0</v>
      </c>
      <c r="AM47" s="364">
        <f t="shared" si="45"/>
        <v>0</v>
      </c>
      <c r="AN47" s="364">
        <f t="shared" si="45"/>
        <v>0</v>
      </c>
      <c r="AO47" s="364">
        <f t="shared" si="45"/>
        <v>0</v>
      </c>
      <c r="AP47" s="346">
        <f t="shared" si="46"/>
        <v>0</v>
      </c>
      <c r="AQ47" s="365">
        <f t="shared" si="54"/>
        <v>0</v>
      </c>
      <c r="AR47" s="1563"/>
      <c r="AS47" s="365">
        <f t="shared" si="55"/>
        <v>0</v>
      </c>
      <c r="AT47" s="352">
        <f t="shared" si="47"/>
        <v>0</v>
      </c>
      <c r="AU47" s="368">
        <f t="shared" si="48"/>
        <v>0</v>
      </c>
      <c r="AV47" s="369">
        <f t="shared" si="48"/>
        <v>0</v>
      </c>
      <c r="AW47" s="369">
        <f t="shared" si="48"/>
        <v>0</v>
      </c>
      <c r="AX47" s="346">
        <f t="shared" si="49"/>
        <v>0</v>
      </c>
      <c r="AY47" s="365">
        <f t="shared" si="56"/>
        <v>0</v>
      </c>
      <c r="AZ47" s="1563"/>
      <c r="BA47" s="352">
        <f t="shared" si="50"/>
        <v>0</v>
      </c>
      <c r="BB47" s="1563"/>
      <c r="BC47" s="352">
        <f t="shared" si="51"/>
        <v>0</v>
      </c>
    </row>
    <row r="48" spans="1:55" s="339" customFormat="1" ht="14.25">
      <c r="A48" s="357"/>
      <c r="B48" s="361">
        <f t="shared" si="52"/>
        <v>0</v>
      </c>
      <c r="C48" s="361">
        <f t="shared" si="53"/>
        <v>0</v>
      </c>
      <c r="D48" s="362">
        <f t="shared" si="52"/>
        <v>0</v>
      </c>
      <c r="E48" s="363">
        <f t="shared" si="52"/>
        <v>0</v>
      </c>
      <c r="F48" s="364">
        <f t="shared" si="52"/>
        <v>0</v>
      </c>
      <c r="G48" s="364">
        <f t="shared" si="52"/>
        <v>0</v>
      </c>
      <c r="H48" s="364">
        <f t="shared" si="52"/>
        <v>0</v>
      </c>
      <c r="I48" s="364">
        <f t="shared" si="52"/>
        <v>0</v>
      </c>
      <c r="J48" s="364">
        <f t="shared" si="52"/>
        <v>0</v>
      </c>
      <c r="K48" s="364">
        <f t="shared" si="52"/>
        <v>0</v>
      </c>
      <c r="L48" s="364">
        <f t="shared" si="52"/>
        <v>0</v>
      </c>
      <c r="M48" s="346">
        <f t="shared" si="38"/>
        <v>0</v>
      </c>
      <c r="N48" s="365">
        <f t="shared" si="39"/>
        <v>0</v>
      </c>
      <c r="O48" s="365">
        <f t="shared" si="39"/>
        <v>0</v>
      </c>
      <c r="P48" s="365">
        <f t="shared" si="39"/>
        <v>0</v>
      </c>
      <c r="Q48" s="348">
        <f t="shared" si="9"/>
        <v>0</v>
      </c>
      <c r="R48" s="366">
        <f t="shared" si="40"/>
        <v>0</v>
      </c>
      <c r="S48" s="1575"/>
      <c r="T48" s="367">
        <f t="shared" si="40"/>
        <v>0</v>
      </c>
      <c r="U48" s="367">
        <f t="shared" si="40"/>
        <v>0</v>
      </c>
      <c r="V48" s="367">
        <f t="shared" si="40"/>
        <v>0</v>
      </c>
      <c r="W48" s="346">
        <f t="shared" si="41"/>
        <v>0</v>
      </c>
      <c r="X48" s="366">
        <f t="shared" si="42"/>
        <v>0</v>
      </c>
      <c r="Y48" s="367">
        <f t="shared" si="42"/>
        <v>0</v>
      </c>
      <c r="Z48" s="367">
        <f t="shared" si="42"/>
        <v>0</v>
      </c>
      <c r="AA48" s="367">
        <f t="shared" si="42"/>
        <v>0</v>
      </c>
      <c r="AB48" s="367">
        <f t="shared" si="42"/>
        <v>0</v>
      </c>
      <c r="AC48" s="367">
        <f t="shared" si="42"/>
        <v>0</v>
      </c>
      <c r="AD48" s="367">
        <f t="shared" si="42"/>
        <v>0</v>
      </c>
      <c r="AE48" s="367">
        <f t="shared" si="42"/>
        <v>0</v>
      </c>
      <c r="AF48" s="367">
        <f t="shared" si="42"/>
        <v>0</v>
      </c>
      <c r="AG48" s="346">
        <f t="shared" si="43"/>
        <v>0</v>
      </c>
      <c r="AH48" s="1563"/>
      <c r="AI48" s="351">
        <f t="shared" si="44"/>
        <v>0</v>
      </c>
      <c r="AJ48" s="363">
        <f t="shared" si="45"/>
        <v>0</v>
      </c>
      <c r="AK48" s="364">
        <f t="shared" si="45"/>
        <v>0</v>
      </c>
      <c r="AL48" s="364">
        <f t="shared" si="45"/>
        <v>0</v>
      </c>
      <c r="AM48" s="364">
        <f t="shared" si="45"/>
        <v>0</v>
      </c>
      <c r="AN48" s="364">
        <f t="shared" si="45"/>
        <v>0</v>
      </c>
      <c r="AO48" s="364">
        <f t="shared" si="45"/>
        <v>0</v>
      </c>
      <c r="AP48" s="346">
        <f t="shared" si="46"/>
        <v>0</v>
      </c>
      <c r="AQ48" s="365">
        <f t="shared" si="54"/>
        <v>0</v>
      </c>
      <c r="AR48" s="1563"/>
      <c r="AS48" s="365">
        <f t="shared" si="55"/>
        <v>0</v>
      </c>
      <c r="AT48" s="352">
        <f t="shared" si="47"/>
        <v>0</v>
      </c>
      <c r="AU48" s="368">
        <f t="shared" si="48"/>
        <v>0</v>
      </c>
      <c r="AV48" s="369">
        <f t="shared" si="48"/>
        <v>0</v>
      </c>
      <c r="AW48" s="369">
        <f t="shared" si="48"/>
        <v>0</v>
      </c>
      <c r="AX48" s="346">
        <f t="shared" si="49"/>
        <v>0</v>
      </c>
      <c r="AY48" s="365">
        <f t="shared" si="56"/>
        <v>0</v>
      </c>
      <c r="AZ48" s="1563"/>
      <c r="BA48" s="352">
        <f t="shared" si="50"/>
        <v>0</v>
      </c>
      <c r="BB48" s="1563"/>
      <c r="BC48" s="352">
        <f t="shared" si="51"/>
        <v>0</v>
      </c>
    </row>
    <row r="49" spans="1:55" s="339" customFormat="1" ht="14.25">
      <c r="A49" s="357"/>
      <c r="B49" s="361">
        <f t="shared" si="52"/>
        <v>0</v>
      </c>
      <c r="C49" s="361">
        <f t="shared" si="53"/>
        <v>0</v>
      </c>
      <c r="D49" s="362">
        <f t="shared" si="52"/>
        <v>0</v>
      </c>
      <c r="E49" s="363">
        <f t="shared" si="52"/>
        <v>0</v>
      </c>
      <c r="F49" s="364">
        <f t="shared" si="52"/>
        <v>0</v>
      </c>
      <c r="G49" s="364">
        <f t="shared" si="52"/>
        <v>0</v>
      </c>
      <c r="H49" s="364">
        <f t="shared" si="52"/>
        <v>0</v>
      </c>
      <c r="I49" s="364">
        <f t="shared" si="52"/>
        <v>0</v>
      </c>
      <c r="J49" s="364">
        <f t="shared" si="52"/>
        <v>0</v>
      </c>
      <c r="K49" s="364">
        <f t="shared" si="52"/>
        <v>0</v>
      </c>
      <c r="L49" s="364">
        <f t="shared" si="52"/>
        <v>0</v>
      </c>
      <c r="M49" s="346">
        <f t="shared" si="38"/>
        <v>0</v>
      </c>
      <c r="N49" s="365">
        <f t="shared" si="39"/>
        <v>0</v>
      </c>
      <c r="O49" s="365">
        <f t="shared" si="39"/>
        <v>0</v>
      </c>
      <c r="P49" s="365">
        <f t="shared" si="39"/>
        <v>0</v>
      </c>
      <c r="Q49" s="348">
        <f t="shared" si="9"/>
        <v>0</v>
      </c>
      <c r="R49" s="366">
        <f t="shared" si="40"/>
        <v>0</v>
      </c>
      <c r="S49" s="1575"/>
      <c r="T49" s="367">
        <f t="shared" si="40"/>
        <v>0</v>
      </c>
      <c r="U49" s="367">
        <f t="shared" si="40"/>
        <v>0</v>
      </c>
      <c r="V49" s="367">
        <f t="shared" si="40"/>
        <v>0</v>
      </c>
      <c r="W49" s="346">
        <f t="shared" si="41"/>
        <v>0</v>
      </c>
      <c r="X49" s="366">
        <f t="shared" si="42"/>
        <v>0</v>
      </c>
      <c r="Y49" s="367">
        <f t="shared" si="42"/>
        <v>0</v>
      </c>
      <c r="Z49" s="367">
        <f t="shared" si="42"/>
        <v>0</v>
      </c>
      <c r="AA49" s="367">
        <f t="shared" si="42"/>
        <v>0</v>
      </c>
      <c r="AB49" s="367">
        <f t="shared" si="42"/>
        <v>0</v>
      </c>
      <c r="AC49" s="367">
        <f t="shared" si="42"/>
        <v>0</v>
      </c>
      <c r="AD49" s="367">
        <f t="shared" si="42"/>
        <v>0</v>
      </c>
      <c r="AE49" s="367">
        <f t="shared" si="42"/>
        <v>0</v>
      </c>
      <c r="AF49" s="367">
        <f t="shared" si="42"/>
        <v>0</v>
      </c>
      <c r="AG49" s="346">
        <f t="shared" si="43"/>
        <v>0</v>
      </c>
      <c r="AH49" s="1563"/>
      <c r="AI49" s="351">
        <f t="shared" si="44"/>
        <v>0</v>
      </c>
      <c r="AJ49" s="363">
        <f t="shared" si="45"/>
        <v>0</v>
      </c>
      <c r="AK49" s="364">
        <f t="shared" si="45"/>
        <v>0</v>
      </c>
      <c r="AL49" s="364">
        <f t="shared" si="45"/>
        <v>0</v>
      </c>
      <c r="AM49" s="364">
        <f t="shared" si="45"/>
        <v>0</v>
      </c>
      <c r="AN49" s="364">
        <f t="shared" si="45"/>
        <v>0</v>
      </c>
      <c r="AO49" s="364">
        <f t="shared" si="45"/>
        <v>0</v>
      </c>
      <c r="AP49" s="346">
        <f t="shared" si="46"/>
        <v>0</v>
      </c>
      <c r="AQ49" s="365">
        <f t="shared" si="54"/>
        <v>0</v>
      </c>
      <c r="AR49" s="1563"/>
      <c r="AS49" s="365">
        <f t="shared" si="55"/>
        <v>0</v>
      </c>
      <c r="AT49" s="352">
        <f t="shared" si="47"/>
        <v>0</v>
      </c>
      <c r="AU49" s="368">
        <f t="shared" si="48"/>
        <v>0</v>
      </c>
      <c r="AV49" s="369">
        <f t="shared" si="48"/>
        <v>0</v>
      </c>
      <c r="AW49" s="369">
        <f t="shared" si="48"/>
        <v>0</v>
      </c>
      <c r="AX49" s="346">
        <f t="shared" si="49"/>
        <v>0</v>
      </c>
      <c r="AY49" s="365">
        <f t="shared" si="56"/>
        <v>0</v>
      </c>
      <c r="AZ49" s="1563"/>
      <c r="BA49" s="352">
        <f t="shared" si="50"/>
        <v>0</v>
      </c>
      <c r="BB49" s="1563"/>
      <c r="BC49" s="352">
        <f t="shared" si="51"/>
        <v>0</v>
      </c>
    </row>
    <row r="50" spans="1:55" s="339" customFormat="1" ht="14.25">
      <c r="A50" s="357"/>
      <c r="B50" s="361">
        <f t="shared" si="52"/>
        <v>0</v>
      </c>
      <c r="C50" s="361">
        <f t="shared" si="53"/>
        <v>0</v>
      </c>
      <c r="D50" s="362">
        <f t="shared" si="52"/>
        <v>0</v>
      </c>
      <c r="E50" s="363">
        <f t="shared" si="52"/>
        <v>0</v>
      </c>
      <c r="F50" s="364">
        <f t="shared" si="52"/>
        <v>0</v>
      </c>
      <c r="G50" s="364">
        <f t="shared" si="52"/>
        <v>0</v>
      </c>
      <c r="H50" s="364">
        <f t="shared" si="52"/>
        <v>0</v>
      </c>
      <c r="I50" s="364">
        <f t="shared" si="52"/>
        <v>0</v>
      </c>
      <c r="J50" s="364">
        <f t="shared" si="52"/>
        <v>0</v>
      </c>
      <c r="K50" s="364">
        <f t="shared" si="52"/>
        <v>0</v>
      </c>
      <c r="L50" s="364">
        <f t="shared" si="52"/>
        <v>0</v>
      </c>
      <c r="M50" s="346">
        <f t="shared" si="38"/>
        <v>0</v>
      </c>
      <c r="N50" s="365">
        <f t="shared" si="39"/>
        <v>0</v>
      </c>
      <c r="O50" s="365">
        <f t="shared" si="39"/>
        <v>0</v>
      </c>
      <c r="P50" s="365">
        <f t="shared" si="39"/>
        <v>0</v>
      </c>
      <c r="Q50" s="348">
        <f t="shared" si="9"/>
        <v>0</v>
      </c>
      <c r="R50" s="366">
        <f t="shared" si="40"/>
        <v>0</v>
      </c>
      <c r="S50" s="1575"/>
      <c r="T50" s="367">
        <f t="shared" si="40"/>
        <v>0</v>
      </c>
      <c r="U50" s="367">
        <f t="shared" si="40"/>
        <v>0</v>
      </c>
      <c r="V50" s="367">
        <f t="shared" si="40"/>
        <v>0</v>
      </c>
      <c r="W50" s="346">
        <f t="shared" si="41"/>
        <v>0</v>
      </c>
      <c r="X50" s="366">
        <f t="shared" si="42"/>
        <v>0</v>
      </c>
      <c r="Y50" s="367">
        <f t="shared" si="42"/>
        <v>0</v>
      </c>
      <c r="Z50" s="367">
        <f t="shared" si="42"/>
        <v>0</v>
      </c>
      <c r="AA50" s="367">
        <f t="shared" si="42"/>
        <v>0</v>
      </c>
      <c r="AB50" s="367">
        <f t="shared" si="42"/>
        <v>0</v>
      </c>
      <c r="AC50" s="367">
        <f t="shared" si="42"/>
        <v>0</v>
      </c>
      <c r="AD50" s="367">
        <f t="shared" si="42"/>
        <v>0</v>
      </c>
      <c r="AE50" s="367">
        <f t="shared" si="42"/>
        <v>0</v>
      </c>
      <c r="AF50" s="367">
        <f t="shared" si="42"/>
        <v>0</v>
      </c>
      <c r="AG50" s="346">
        <f t="shared" si="43"/>
        <v>0</v>
      </c>
      <c r="AH50" s="1563"/>
      <c r="AI50" s="351">
        <f t="shared" si="44"/>
        <v>0</v>
      </c>
      <c r="AJ50" s="363">
        <f t="shared" si="45"/>
        <v>0</v>
      </c>
      <c r="AK50" s="364">
        <f t="shared" si="45"/>
        <v>0</v>
      </c>
      <c r="AL50" s="364">
        <f t="shared" si="45"/>
        <v>0</v>
      </c>
      <c r="AM50" s="364">
        <f t="shared" si="45"/>
        <v>0</v>
      </c>
      <c r="AN50" s="364">
        <f t="shared" si="45"/>
        <v>0</v>
      </c>
      <c r="AO50" s="364">
        <f t="shared" si="45"/>
        <v>0</v>
      </c>
      <c r="AP50" s="346">
        <f t="shared" si="46"/>
        <v>0</v>
      </c>
      <c r="AQ50" s="365">
        <f t="shared" si="54"/>
        <v>0</v>
      </c>
      <c r="AR50" s="1563"/>
      <c r="AS50" s="365">
        <f t="shared" si="55"/>
        <v>0</v>
      </c>
      <c r="AT50" s="352">
        <f t="shared" si="47"/>
        <v>0</v>
      </c>
      <c r="AU50" s="368">
        <f t="shared" si="48"/>
        <v>0</v>
      </c>
      <c r="AV50" s="369">
        <f t="shared" si="48"/>
        <v>0</v>
      </c>
      <c r="AW50" s="369">
        <f t="shared" si="48"/>
        <v>0</v>
      </c>
      <c r="AX50" s="346">
        <f t="shared" si="49"/>
        <v>0</v>
      </c>
      <c r="AY50" s="365">
        <f t="shared" si="56"/>
        <v>0</v>
      </c>
      <c r="AZ50" s="1563"/>
      <c r="BA50" s="352">
        <f t="shared" si="50"/>
        <v>0</v>
      </c>
      <c r="BB50" s="1563"/>
      <c r="BC50" s="352">
        <f t="shared" si="51"/>
        <v>0</v>
      </c>
    </row>
    <row r="51" spans="1:55" s="339" customFormat="1" ht="14.25">
      <c r="A51" s="357"/>
      <c r="B51" s="361">
        <f t="shared" si="52"/>
        <v>0</v>
      </c>
      <c r="C51" s="361">
        <f t="shared" si="53"/>
        <v>0</v>
      </c>
      <c r="D51" s="362">
        <f t="shared" si="52"/>
        <v>0</v>
      </c>
      <c r="E51" s="363">
        <f t="shared" si="52"/>
        <v>0</v>
      </c>
      <c r="F51" s="364">
        <f t="shared" si="52"/>
        <v>0</v>
      </c>
      <c r="G51" s="364">
        <f t="shared" si="52"/>
        <v>0</v>
      </c>
      <c r="H51" s="364">
        <f t="shared" si="52"/>
        <v>0</v>
      </c>
      <c r="I51" s="364">
        <f t="shared" si="52"/>
        <v>0</v>
      </c>
      <c r="J51" s="364">
        <f t="shared" si="52"/>
        <v>0</v>
      </c>
      <c r="K51" s="364">
        <f t="shared" si="52"/>
        <v>0</v>
      </c>
      <c r="L51" s="364">
        <f t="shared" si="52"/>
        <v>0</v>
      </c>
      <c r="M51" s="346">
        <f t="shared" si="38"/>
        <v>0</v>
      </c>
      <c r="N51" s="365">
        <f t="shared" si="39"/>
        <v>0</v>
      </c>
      <c r="O51" s="365">
        <f t="shared" si="39"/>
        <v>0</v>
      </c>
      <c r="P51" s="365">
        <f t="shared" si="39"/>
        <v>0</v>
      </c>
      <c r="Q51" s="348">
        <f t="shared" si="9"/>
        <v>0</v>
      </c>
      <c r="R51" s="366">
        <f t="shared" si="40"/>
        <v>0</v>
      </c>
      <c r="S51" s="1575"/>
      <c r="T51" s="367">
        <f t="shared" si="40"/>
        <v>0</v>
      </c>
      <c r="U51" s="367">
        <f t="shared" si="40"/>
        <v>0</v>
      </c>
      <c r="V51" s="367">
        <f t="shared" si="40"/>
        <v>0</v>
      </c>
      <c r="W51" s="346">
        <f t="shared" si="41"/>
        <v>0</v>
      </c>
      <c r="X51" s="366">
        <f t="shared" si="42"/>
        <v>0</v>
      </c>
      <c r="Y51" s="367">
        <f t="shared" si="42"/>
        <v>0</v>
      </c>
      <c r="Z51" s="367">
        <f t="shared" si="42"/>
        <v>0</v>
      </c>
      <c r="AA51" s="367">
        <f t="shared" si="42"/>
        <v>0</v>
      </c>
      <c r="AB51" s="367">
        <f t="shared" si="42"/>
        <v>0</v>
      </c>
      <c r="AC51" s="367">
        <f t="shared" si="42"/>
        <v>0</v>
      </c>
      <c r="AD51" s="367">
        <f t="shared" si="42"/>
        <v>0</v>
      </c>
      <c r="AE51" s="367">
        <f t="shared" si="42"/>
        <v>0</v>
      </c>
      <c r="AF51" s="367">
        <f t="shared" si="42"/>
        <v>0</v>
      </c>
      <c r="AG51" s="346">
        <f t="shared" si="43"/>
        <v>0</v>
      </c>
      <c r="AH51" s="1563"/>
      <c r="AI51" s="351">
        <f t="shared" si="44"/>
        <v>0</v>
      </c>
      <c r="AJ51" s="363">
        <f t="shared" si="45"/>
        <v>0</v>
      </c>
      <c r="AK51" s="364">
        <f t="shared" si="45"/>
        <v>0</v>
      </c>
      <c r="AL51" s="364">
        <f t="shared" si="45"/>
        <v>0</v>
      </c>
      <c r="AM51" s="364">
        <f t="shared" si="45"/>
        <v>0</v>
      </c>
      <c r="AN51" s="364">
        <f t="shared" si="45"/>
        <v>0</v>
      </c>
      <c r="AO51" s="364">
        <f t="shared" si="45"/>
        <v>0</v>
      </c>
      <c r="AP51" s="346">
        <f t="shared" si="46"/>
        <v>0</v>
      </c>
      <c r="AQ51" s="365">
        <f t="shared" si="54"/>
        <v>0</v>
      </c>
      <c r="AR51" s="1563"/>
      <c r="AS51" s="365">
        <f t="shared" si="55"/>
        <v>0</v>
      </c>
      <c r="AT51" s="352">
        <f t="shared" si="47"/>
        <v>0</v>
      </c>
      <c r="AU51" s="368">
        <f t="shared" si="48"/>
        <v>0</v>
      </c>
      <c r="AV51" s="369">
        <f t="shared" si="48"/>
        <v>0</v>
      </c>
      <c r="AW51" s="369">
        <f t="shared" si="48"/>
        <v>0</v>
      </c>
      <c r="AX51" s="346">
        <f t="shared" si="49"/>
        <v>0</v>
      </c>
      <c r="AY51" s="365">
        <f t="shared" si="56"/>
        <v>0</v>
      </c>
      <c r="AZ51" s="1563"/>
      <c r="BA51" s="352">
        <f t="shared" si="50"/>
        <v>0</v>
      </c>
      <c r="BB51" s="1563"/>
      <c r="BC51" s="352">
        <f t="shared" si="51"/>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7">SUM(D37:D43)</f>
        <v>0</v>
      </c>
      <c r="E53" s="363">
        <f t="shared" si="57"/>
        <v>0</v>
      </c>
      <c r="F53" s="364">
        <f t="shared" si="57"/>
        <v>0</v>
      </c>
      <c r="G53" s="364">
        <f t="shared" si="57"/>
        <v>0</v>
      </c>
      <c r="H53" s="364">
        <f t="shared" si="57"/>
        <v>0</v>
      </c>
      <c r="I53" s="364">
        <f t="shared" si="57"/>
        <v>0</v>
      </c>
      <c r="J53" s="364">
        <f t="shared" si="57"/>
        <v>0</v>
      </c>
      <c r="K53" s="364">
        <f t="shared" si="57"/>
        <v>0</v>
      </c>
      <c r="L53" s="364">
        <f t="shared" si="57"/>
        <v>0</v>
      </c>
      <c r="M53" s="346">
        <f t="shared" si="57"/>
        <v>0</v>
      </c>
      <c r="N53" s="365">
        <f t="shared" si="57"/>
        <v>0</v>
      </c>
      <c r="O53" s="365">
        <f t="shared" si="57"/>
        <v>0</v>
      </c>
      <c r="P53" s="365">
        <f t="shared" si="57"/>
        <v>0</v>
      </c>
      <c r="Q53" s="348">
        <f t="shared" si="57"/>
        <v>0</v>
      </c>
      <c r="R53" s="366">
        <f t="shared" si="57"/>
        <v>0</v>
      </c>
      <c r="S53" s="1575"/>
      <c r="T53" s="367">
        <f t="shared" si="57"/>
        <v>0</v>
      </c>
      <c r="U53" s="367">
        <f t="shared" si="57"/>
        <v>0</v>
      </c>
      <c r="V53" s="367">
        <f t="shared" si="57"/>
        <v>0</v>
      </c>
      <c r="W53" s="346">
        <f t="shared" si="57"/>
        <v>0</v>
      </c>
      <c r="X53" s="366">
        <f t="shared" si="57"/>
        <v>0</v>
      </c>
      <c r="Y53" s="367">
        <f t="shared" si="57"/>
        <v>0</v>
      </c>
      <c r="Z53" s="367">
        <f t="shared" si="57"/>
        <v>0</v>
      </c>
      <c r="AA53" s="367">
        <f t="shared" si="57"/>
        <v>0</v>
      </c>
      <c r="AB53" s="367">
        <f t="shared" si="57"/>
        <v>0</v>
      </c>
      <c r="AC53" s="367">
        <f t="shared" si="57"/>
        <v>0</v>
      </c>
      <c r="AD53" s="367">
        <f t="shared" si="57"/>
        <v>0</v>
      </c>
      <c r="AE53" s="367">
        <f t="shared" si="57"/>
        <v>0</v>
      </c>
      <c r="AF53" s="367">
        <f t="shared" si="57"/>
        <v>0</v>
      </c>
      <c r="AG53" s="346">
        <f t="shared" si="57"/>
        <v>0</v>
      </c>
      <c r="AH53" s="1563"/>
      <c r="AI53" s="351">
        <f t="shared" si="57"/>
        <v>0</v>
      </c>
      <c r="AJ53" s="363">
        <f t="shared" si="57"/>
        <v>0</v>
      </c>
      <c r="AK53" s="364">
        <f t="shared" si="57"/>
        <v>0</v>
      </c>
      <c r="AL53" s="364">
        <f t="shared" si="57"/>
        <v>0</v>
      </c>
      <c r="AM53" s="364">
        <f t="shared" si="57"/>
        <v>0</v>
      </c>
      <c r="AN53" s="364">
        <f t="shared" si="57"/>
        <v>0</v>
      </c>
      <c r="AO53" s="364">
        <f t="shared" si="57"/>
        <v>0</v>
      </c>
      <c r="AP53" s="346">
        <f t="shared" si="57"/>
        <v>0</v>
      </c>
      <c r="AQ53" s="365">
        <f t="shared" si="57"/>
        <v>0</v>
      </c>
      <c r="AR53" s="1563"/>
      <c r="AS53" s="365">
        <f t="shared" si="57"/>
        <v>0</v>
      </c>
      <c r="AT53" s="352">
        <f t="shared" si="57"/>
        <v>0</v>
      </c>
      <c r="AU53" s="368">
        <f t="shared" si="57"/>
        <v>0</v>
      </c>
      <c r="AV53" s="369">
        <f t="shared" si="57"/>
        <v>0</v>
      </c>
      <c r="AW53" s="369">
        <f t="shared" si="57"/>
        <v>0</v>
      </c>
      <c r="AX53" s="346">
        <f t="shared" si="57"/>
        <v>0</v>
      </c>
      <c r="AY53" s="365">
        <f t="shared" si="57"/>
        <v>0</v>
      </c>
      <c r="AZ53" s="1563"/>
      <c r="BA53" s="352">
        <f t="shared" si="57"/>
        <v>0</v>
      </c>
      <c r="BB53" s="1563"/>
      <c r="BC53" s="352">
        <f t="shared" si="57"/>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8">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8"/>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9">SUM(E37:E43)</f>
        <v>0</v>
      </c>
      <c r="F56" s="364">
        <f t="shared" si="59"/>
        <v>0</v>
      </c>
      <c r="G56" s="364">
        <f t="shared" si="59"/>
        <v>0</v>
      </c>
      <c r="H56" s="364">
        <f t="shared" si="59"/>
        <v>0</v>
      </c>
      <c r="I56" s="364">
        <f t="shared" si="59"/>
        <v>0</v>
      </c>
      <c r="J56" s="364">
        <f t="shared" si="59"/>
        <v>0</v>
      </c>
      <c r="K56" s="364">
        <f t="shared" si="59"/>
        <v>0</v>
      </c>
      <c r="L56" s="364">
        <f t="shared" si="59"/>
        <v>0</v>
      </c>
      <c r="M56" s="346">
        <f t="shared" si="59"/>
        <v>0</v>
      </c>
      <c r="N56" s="365">
        <f t="shared" si="59"/>
        <v>0</v>
      </c>
      <c r="O56" s="365">
        <f t="shared" si="59"/>
        <v>0</v>
      </c>
      <c r="P56" s="365">
        <f t="shared" si="59"/>
        <v>0</v>
      </c>
      <c r="Q56" s="348">
        <f t="shared" si="59"/>
        <v>0</v>
      </c>
      <c r="R56" s="366">
        <f t="shared" si="59"/>
        <v>0</v>
      </c>
      <c r="S56" s="1575"/>
      <c r="T56" s="367">
        <f t="shared" si="59"/>
        <v>0</v>
      </c>
      <c r="U56" s="367">
        <f t="shared" si="59"/>
        <v>0</v>
      </c>
      <c r="V56" s="367">
        <f t="shared" si="59"/>
        <v>0</v>
      </c>
      <c r="W56" s="346">
        <f>SUM(W37:W43)</f>
        <v>0</v>
      </c>
      <c r="X56" s="366">
        <f t="shared" si="59"/>
        <v>0</v>
      </c>
      <c r="Y56" s="367">
        <f t="shared" si="59"/>
        <v>0</v>
      </c>
      <c r="Z56" s="367">
        <f t="shared" si="59"/>
        <v>0</v>
      </c>
      <c r="AA56" s="367">
        <f t="shared" si="59"/>
        <v>0</v>
      </c>
      <c r="AB56" s="367">
        <f t="shared" si="59"/>
        <v>0</v>
      </c>
      <c r="AC56" s="367">
        <f t="shared" si="59"/>
        <v>0</v>
      </c>
      <c r="AD56" s="367">
        <f t="shared" si="59"/>
        <v>0</v>
      </c>
      <c r="AE56" s="367">
        <f t="shared" si="59"/>
        <v>0</v>
      </c>
      <c r="AF56" s="367">
        <f t="shared" si="59"/>
        <v>0</v>
      </c>
      <c r="AG56" s="346">
        <f t="shared" si="59"/>
        <v>0</v>
      </c>
      <c r="AH56" s="1563"/>
      <c r="AI56" s="351">
        <f t="shared" si="59"/>
        <v>0</v>
      </c>
      <c r="AJ56" s="363">
        <f t="shared" si="59"/>
        <v>0</v>
      </c>
      <c r="AK56" s="364">
        <f t="shared" si="59"/>
        <v>0</v>
      </c>
      <c r="AL56" s="364">
        <f t="shared" si="59"/>
        <v>0</v>
      </c>
      <c r="AM56" s="364">
        <f t="shared" si="59"/>
        <v>0</v>
      </c>
      <c r="AN56" s="364">
        <f t="shared" si="59"/>
        <v>0</v>
      </c>
      <c r="AO56" s="364">
        <f t="shared" si="59"/>
        <v>0</v>
      </c>
      <c r="AP56" s="346">
        <f t="shared" si="59"/>
        <v>0</v>
      </c>
      <c r="AQ56" s="365">
        <f t="shared" si="59"/>
        <v>0</v>
      </c>
      <c r="AR56" s="1563"/>
      <c r="AS56" s="365">
        <f t="shared" si="59"/>
        <v>0</v>
      </c>
      <c r="AT56" s="352">
        <f t="shared" si="59"/>
        <v>0</v>
      </c>
      <c r="AU56" s="368">
        <f t="shared" si="59"/>
        <v>0</v>
      </c>
      <c r="AV56" s="369">
        <f t="shared" si="59"/>
        <v>0</v>
      </c>
      <c r="AW56" s="369">
        <f t="shared" si="59"/>
        <v>0</v>
      </c>
      <c r="AX56" s="346">
        <f t="shared" si="59"/>
        <v>0</v>
      </c>
      <c r="AY56" s="365">
        <f t="shared" si="59"/>
        <v>0</v>
      </c>
      <c r="AZ56" s="1563"/>
      <c r="BA56" s="352">
        <f t="shared" si="59"/>
        <v>0</v>
      </c>
      <c r="BB56" s="1563"/>
      <c r="BC56" s="352">
        <f t="shared" si="59"/>
        <v>0</v>
      </c>
    </row>
    <row r="57" spans="1:55" s="339" customFormat="1">
      <c r="A57" s="372" t="s">
        <v>399</v>
      </c>
      <c r="B57" s="342"/>
      <c r="C57" s="708"/>
      <c r="D57" s="343"/>
      <c r="E57" s="344"/>
      <c r="F57" s="345"/>
      <c r="G57" s="345"/>
      <c r="H57" s="345"/>
      <c r="I57" s="345"/>
      <c r="J57" s="345"/>
      <c r="K57" s="345"/>
      <c r="L57" s="345"/>
      <c r="M57" s="346">
        <f t="shared" ref="M57:M66" si="60">SUM(E57:L57)</f>
        <v>0</v>
      </c>
      <c r="N57" s="347"/>
      <c r="O57" s="347"/>
      <c r="P57" s="347"/>
      <c r="Q57" s="348">
        <f t="shared" ref="Q57:Q66" si="61">B57+C57+M57+N57+O57+P57+D57</f>
        <v>0</v>
      </c>
      <c r="R57" s="349"/>
      <c r="S57" s="1575"/>
      <c r="T57" s="350"/>
      <c r="U57" s="350"/>
      <c r="V57" s="350"/>
      <c r="W57" s="346">
        <f>SUM(R57:V57)</f>
        <v>0</v>
      </c>
      <c r="X57" s="349"/>
      <c r="Y57" s="350"/>
      <c r="Z57" s="350"/>
      <c r="AA57" s="350"/>
      <c r="AB57" s="350"/>
      <c r="AC57" s="350"/>
      <c r="AD57" s="350"/>
      <c r="AE57" s="350"/>
      <c r="AF57" s="350"/>
      <c r="AG57" s="346">
        <f t="shared" ref="AG57:AG66" si="62">SUM(X57:AF57)</f>
        <v>0</v>
      </c>
      <c r="AH57" s="1563"/>
      <c r="AI57" s="351">
        <f t="shared" ref="AI57:AI66" si="63">Q57+W57+AG57+AH57</f>
        <v>0</v>
      </c>
      <c r="AJ57" s="344"/>
      <c r="AK57" s="345"/>
      <c r="AL57" s="345"/>
      <c r="AM57" s="345"/>
      <c r="AN57" s="345"/>
      <c r="AO57" s="345"/>
      <c r="AP57" s="346">
        <f t="shared" ref="AP57:AP66" si="64">SUM(AJ57:AO57)</f>
        <v>0</v>
      </c>
      <c r="AQ57" s="347"/>
      <c r="AR57" s="1563"/>
      <c r="AS57" s="347"/>
      <c r="AT57" s="352">
        <f t="shared" ref="AT57:AT66" si="65">AI57+AP57+AQ57+AR57+AS57</f>
        <v>0</v>
      </c>
      <c r="AU57" s="353"/>
      <c r="AV57" s="354"/>
      <c r="AW57" s="354"/>
      <c r="AX57" s="346">
        <f t="shared" ref="AX57:AX66" si="66">SUM(AU57:AW57)</f>
        <v>0</v>
      </c>
      <c r="AY57" s="347"/>
      <c r="AZ57" s="1563"/>
      <c r="BA57" s="352">
        <f t="shared" ref="BA57:BA66" si="67">AX57+AY57</f>
        <v>0</v>
      </c>
      <c r="BB57" s="1563"/>
      <c r="BC57" s="352">
        <f t="shared" ref="BC57:BC66" si="68">BA57+AT57+BB57</f>
        <v>0</v>
      </c>
    </row>
    <row r="58" spans="1:55" s="339" customFormat="1">
      <c r="A58" s="372" t="s">
        <v>400</v>
      </c>
      <c r="B58" s="342"/>
      <c r="C58" s="708"/>
      <c r="D58" s="343"/>
      <c r="E58" s="344"/>
      <c r="F58" s="345"/>
      <c r="G58" s="345"/>
      <c r="H58" s="345"/>
      <c r="I58" s="345"/>
      <c r="J58" s="345"/>
      <c r="K58" s="345"/>
      <c r="L58" s="345"/>
      <c r="M58" s="346">
        <f t="shared" si="60"/>
        <v>0</v>
      </c>
      <c r="N58" s="347"/>
      <c r="O58" s="347"/>
      <c r="P58" s="347"/>
      <c r="Q58" s="348">
        <f t="shared" si="61"/>
        <v>0</v>
      </c>
      <c r="R58" s="349"/>
      <c r="S58" s="1575"/>
      <c r="T58" s="350"/>
      <c r="U58" s="350"/>
      <c r="V58" s="350"/>
      <c r="W58" s="346">
        <f t="shared" ref="W58:W66" si="69">SUM(R58:V58)</f>
        <v>0</v>
      </c>
      <c r="X58" s="349"/>
      <c r="Y58" s="350"/>
      <c r="Z58" s="350"/>
      <c r="AA58" s="350"/>
      <c r="AB58" s="350"/>
      <c r="AC58" s="350"/>
      <c r="AD58" s="350"/>
      <c r="AE58" s="350"/>
      <c r="AF58" s="350"/>
      <c r="AG58" s="346">
        <f t="shared" si="62"/>
        <v>0</v>
      </c>
      <c r="AH58" s="1563"/>
      <c r="AI58" s="351">
        <f t="shared" si="63"/>
        <v>0</v>
      </c>
      <c r="AJ58" s="344"/>
      <c r="AK58" s="345"/>
      <c r="AL58" s="345"/>
      <c r="AM58" s="345"/>
      <c r="AN58" s="345"/>
      <c r="AO58" s="345"/>
      <c r="AP58" s="346">
        <f t="shared" si="64"/>
        <v>0</v>
      </c>
      <c r="AQ58" s="347"/>
      <c r="AR58" s="1563"/>
      <c r="AS58" s="347"/>
      <c r="AT58" s="352">
        <f t="shared" si="65"/>
        <v>0</v>
      </c>
      <c r="AU58" s="353"/>
      <c r="AV58" s="354"/>
      <c r="AW58" s="354"/>
      <c r="AX58" s="346">
        <f t="shared" si="66"/>
        <v>0</v>
      </c>
      <c r="AY58" s="347"/>
      <c r="AZ58" s="1563"/>
      <c r="BA58" s="352">
        <f t="shared" si="67"/>
        <v>0</v>
      </c>
      <c r="BB58" s="1563"/>
      <c r="BC58" s="352">
        <f t="shared" si="68"/>
        <v>0</v>
      </c>
    </row>
    <row r="59" spans="1:55" s="339" customFormat="1">
      <c r="A59" s="373" t="s">
        <v>401</v>
      </c>
      <c r="B59" s="342"/>
      <c r="C59" s="708"/>
      <c r="D59" s="343"/>
      <c r="E59" s="344"/>
      <c r="F59" s="345"/>
      <c r="G59" s="345"/>
      <c r="H59" s="345"/>
      <c r="I59" s="345"/>
      <c r="J59" s="345"/>
      <c r="K59" s="345"/>
      <c r="L59" s="345"/>
      <c r="M59" s="346">
        <f t="shared" si="60"/>
        <v>0</v>
      </c>
      <c r="N59" s="347"/>
      <c r="O59" s="347"/>
      <c r="P59" s="347"/>
      <c r="Q59" s="348">
        <f t="shared" si="61"/>
        <v>0</v>
      </c>
      <c r="R59" s="349"/>
      <c r="S59" s="1575"/>
      <c r="T59" s="350"/>
      <c r="U59" s="350"/>
      <c r="V59" s="350"/>
      <c r="W59" s="346">
        <f t="shared" si="69"/>
        <v>0</v>
      </c>
      <c r="X59" s="349"/>
      <c r="Y59" s="350"/>
      <c r="Z59" s="350"/>
      <c r="AA59" s="350"/>
      <c r="AB59" s="350"/>
      <c r="AC59" s="350"/>
      <c r="AD59" s="350"/>
      <c r="AE59" s="350"/>
      <c r="AF59" s="350"/>
      <c r="AG59" s="346">
        <f t="shared" si="62"/>
        <v>0</v>
      </c>
      <c r="AH59" s="1563"/>
      <c r="AI59" s="351">
        <f t="shared" si="63"/>
        <v>0</v>
      </c>
      <c r="AJ59" s="344"/>
      <c r="AK59" s="345"/>
      <c r="AL59" s="345"/>
      <c r="AM59" s="345"/>
      <c r="AN59" s="345"/>
      <c r="AO59" s="345"/>
      <c r="AP59" s="346">
        <f t="shared" si="64"/>
        <v>0</v>
      </c>
      <c r="AQ59" s="347"/>
      <c r="AR59" s="1563"/>
      <c r="AS59" s="347"/>
      <c r="AT59" s="352">
        <f t="shared" si="65"/>
        <v>0</v>
      </c>
      <c r="AU59" s="353"/>
      <c r="AV59" s="354"/>
      <c r="AW59" s="354"/>
      <c r="AX59" s="346">
        <f t="shared" si="66"/>
        <v>0</v>
      </c>
      <c r="AY59" s="347"/>
      <c r="AZ59" s="1563"/>
      <c r="BA59" s="352">
        <f t="shared" si="67"/>
        <v>0</v>
      </c>
      <c r="BB59" s="1563"/>
      <c r="BC59" s="352">
        <f t="shared" si="68"/>
        <v>0</v>
      </c>
    </row>
    <row r="60" spans="1:55" s="339" customFormat="1">
      <c r="A60" s="373" t="s">
        <v>61</v>
      </c>
      <c r="B60" s="342"/>
      <c r="C60" s="708"/>
      <c r="D60" s="343"/>
      <c r="E60" s="344"/>
      <c r="F60" s="345"/>
      <c r="G60" s="345"/>
      <c r="H60" s="345"/>
      <c r="I60" s="345"/>
      <c r="J60" s="345"/>
      <c r="K60" s="345"/>
      <c r="L60" s="345"/>
      <c r="M60" s="346">
        <f t="shared" si="60"/>
        <v>0</v>
      </c>
      <c r="N60" s="347"/>
      <c r="O60" s="347"/>
      <c r="P60" s="347"/>
      <c r="Q60" s="348">
        <f t="shared" si="61"/>
        <v>0</v>
      </c>
      <c r="R60" s="349"/>
      <c r="S60" s="1575"/>
      <c r="T60" s="350"/>
      <c r="U60" s="350"/>
      <c r="V60" s="350"/>
      <c r="W60" s="346">
        <f t="shared" si="69"/>
        <v>0</v>
      </c>
      <c r="X60" s="349"/>
      <c r="Y60" s="350"/>
      <c r="Z60" s="350"/>
      <c r="AA60" s="350"/>
      <c r="AB60" s="350"/>
      <c r="AC60" s="350"/>
      <c r="AD60" s="350"/>
      <c r="AE60" s="350"/>
      <c r="AF60" s="350"/>
      <c r="AG60" s="346">
        <f t="shared" si="62"/>
        <v>0</v>
      </c>
      <c r="AH60" s="1563"/>
      <c r="AI60" s="351">
        <f t="shared" si="63"/>
        <v>0</v>
      </c>
      <c r="AJ60" s="344"/>
      <c r="AK60" s="345"/>
      <c r="AL60" s="345"/>
      <c r="AM60" s="345"/>
      <c r="AN60" s="345"/>
      <c r="AO60" s="345"/>
      <c r="AP60" s="346">
        <f t="shared" si="64"/>
        <v>0</v>
      </c>
      <c r="AQ60" s="347"/>
      <c r="AR60" s="1563"/>
      <c r="AS60" s="347"/>
      <c r="AT60" s="352">
        <f t="shared" si="65"/>
        <v>0</v>
      </c>
      <c r="AU60" s="353"/>
      <c r="AV60" s="354"/>
      <c r="AW60" s="354"/>
      <c r="AX60" s="346">
        <f t="shared" si="66"/>
        <v>0</v>
      </c>
      <c r="AY60" s="347"/>
      <c r="AZ60" s="1563"/>
      <c r="BA60" s="352">
        <f t="shared" si="67"/>
        <v>0</v>
      </c>
      <c r="BB60" s="1563"/>
      <c r="BC60" s="352">
        <f t="shared" si="68"/>
        <v>0</v>
      </c>
    </row>
    <row r="61" spans="1:55" s="339" customFormat="1">
      <c r="A61" s="373" t="s">
        <v>402</v>
      </c>
      <c r="B61" s="342"/>
      <c r="C61" s="708"/>
      <c r="D61" s="343"/>
      <c r="E61" s="344"/>
      <c r="F61" s="345"/>
      <c r="G61" s="345"/>
      <c r="H61" s="345"/>
      <c r="I61" s="345"/>
      <c r="J61" s="345"/>
      <c r="K61" s="345"/>
      <c r="L61" s="345"/>
      <c r="M61" s="346">
        <f t="shared" si="60"/>
        <v>0</v>
      </c>
      <c r="N61" s="347"/>
      <c r="O61" s="347"/>
      <c r="P61" s="347"/>
      <c r="Q61" s="348">
        <f t="shared" si="61"/>
        <v>0</v>
      </c>
      <c r="R61" s="349"/>
      <c r="S61" s="1575"/>
      <c r="T61" s="350"/>
      <c r="U61" s="350"/>
      <c r="V61" s="350"/>
      <c r="W61" s="346">
        <f t="shared" si="69"/>
        <v>0</v>
      </c>
      <c r="X61" s="349"/>
      <c r="Y61" s="350"/>
      <c r="Z61" s="350"/>
      <c r="AA61" s="350"/>
      <c r="AB61" s="350"/>
      <c r="AC61" s="350"/>
      <c r="AD61" s="350"/>
      <c r="AE61" s="350"/>
      <c r="AF61" s="350"/>
      <c r="AG61" s="346">
        <f t="shared" si="62"/>
        <v>0</v>
      </c>
      <c r="AH61" s="1563"/>
      <c r="AI61" s="351">
        <f t="shared" si="63"/>
        <v>0</v>
      </c>
      <c r="AJ61" s="344"/>
      <c r="AK61" s="345"/>
      <c r="AL61" s="345"/>
      <c r="AM61" s="345"/>
      <c r="AN61" s="345"/>
      <c r="AO61" s="345"/>
      <c r="AP61" s="346">
        <f t="shared" si="64"/>
        <v>0</v>
      </c>
      <c r="AQ61" s="347"/>
      <c r="AR61" s="1563"/>
      <c r="AS61" s="347"/>
      <c r="AT61" s="352">
        <f t="shared" si="65"/>
        <v>0</v>
      </c>
      <c r="AU61" s="353"/>
      <c r="AV61" s="354"/>
      <c r="AW61" s="354"/>
      <c r="AX61" s="346">
        <f t="shared" si="66"/>
        <v>0</v>
      </c>
      <c r="AY61" s="347"/>
      <c r="AZ61" s="1563"/>
      <c r="BA61" s="352">
        <f t="shared" si="67"/>
        <v>0</v>
      </c>
      <c r="BB61" s="1563"/>
      <c r="BC61" s="352">
        <f t="shared" si="68"/>
        <v>0</v>
      </c>
    </row>
    <row r="62" spans="1:55" s="339" customFormat="1">
      <c r="A62" s="373" t="s">
        <v>403</v>
      </c>
      <c r="B62" s="342"/>
      <c r="C62" s="708"/>
      <c r="D62" s="343"/>
      <c r="E62" s="344"/>
      <c r="F62" s="345"/>
      <c r="G62" s="345"/>
      <c r="H62" s="345"/>
      <c r="I62" s="345"/>
      <c r="J62" s="345"/>
      <c r="K62" s="345"/>
      <c r="L62" s="345"/>
      <c r="M62" s="346">
        <f t="shared" si="60"/>
        <v>0</v>
      </c>
      <c r="N62" s="347"/>
      <c r="O62" s="347"/>
      <c r="P62" s="347"/>
      <c r="Q62" s="348">
        <f t="shared" si="61"/>
        <v>0</v>
      </c>
      <c r="R62" s="349"/>
      <c r="S62" s="1575"/>
      <c r="T62" s="350"/>
      <c r="U62" s="350"/>
      <c r="V62" s="350"/>
      <c r="W62" s="346">
        <f t="shared" si="69"/>
        <v>0</v>
      </c>
      <c r="X62" s="349"/>
      <c r="Y62" s="350"/>
      <c r="Z62" s="350"/>
      <c r="AA62" s="350"/>
      <c r="AB62" s="350"/>
      <c r="AC62" s="350"/>
      <c r="AD62" s="350"/>
      <c r="AE62" s="350"/>
      <c r="AF62" s="350"/>
      <c r="AG62" s="346">
        <f t="shared" si="62"/>
        <v>0</v>
      </c>
      <c r="AH62" s="1563"/>
      <c r="AI62" s="351">
        <f t="shared" si="63"/>
        <v>0</v>
      </c>
      <c r="AJ62" s="344"/>
      <c r="AK62" s="345"/>
      <c r="AL62" s="345"/>
      <c r="AM62" s="345"/>
      <c r="AN62" s="345"/>
      <c r="AO62" s="345"/>
      <c r="AP62" s="346">
        <f t="shared" si="64"/>
        <v>0</v>
      </c>
      <c r="AQ62" s="347"/>
      <c r="AR62" s="1563"/>
      <c r="AS62" s="347"/>
      <c r="AT62" s="352">
        <f t="shared" si="65"/>
        <v>0</v>
      </c>
      <c r="AU62" s="353"/>
      <c r="AV62" s="354"/>
      <c r="AW62" s="354"/>
      <c r="AX62" s="346">
        <f t="shared" si="66"/>
        <v>0</v>
      </c>
      <c r="AY62" s="347"/>
      <c r="AZ62" s="1563"/>
      <c r="BA62" s="352">
        <f t="shared" si="67"/>
        <v>0</v>
      </c>
      <c r="BB62" s="1563"/>
      <c r="BC62" s="352">
        <f t="shared" si="68"/>
        <v>0</v>
      </c>
    </row>
    <row r="63" spans="1:55" s="339" customFormat="1">
      <c r="A63" s="373" t="s">
        <v>404</v>
      </c>
      <c r="B63" s="342"/>
      <c r="C63" s="708"/>
      <c r="D63" s="343"/>
      <c r="E63" s="344"/>
      <c r="F63" s="345"/>
      <c r="G63" s="345"/>
      <c r="H63" s="345"/>
      <c r="I63" s="345"/>
      <c r="J63" s="345"/>
      <c r="K63" s="345"/>
      <c r="L63" s="345"/>
      <c r="M63" s="346">
        <f t="shared" si="60"/>
        <v>0</v>
      </c>
      <c r="N63" s="347"/>
      <c r="O63" s="347"/>
      <c r="P63" s="347"/>
      <c r="Q63" s="348">
        <f t="shared" si="61"/>
        <v>0</v>
      </c>
      <c r="R63" s="349"/>
      <c r="S63" s="1575"/>
      <c r="T63" s="350"/>
      <c r="U63" s="350"/>
      <c r="V63" s="350"/>
      <c r="W63" s="346">
        <f t="shared" si="69"/>
        <v>0</v>
      </c>
      <c r="X63" s="349"/>
      <c r="Y63" s="350"/>
      <c r="Z63" s="350"/>
      <c r="AA63" s="350"/>
      <c r="AB63" s="350"/>
      <c r="AC63" s="350"/>
      <c r="AD63" s="350"/>
      <c r="AE63" s="350"/>
      <c r="AF63" s="350"/>
      <c r="AG63" s="346">
        <f t="shared" si="62"/>
        <v>0</v>
      </c>
      <c r="AH63" s="1563"/>
      <c r="AI63" s="351">
        <f t="shared" si="63"/>
        <v>0</v>
      </c>
      <c r="AJ63" s="344"/>
      <c r="AK63" s="345"/>
      <c r="AL63" s="345"/>
      <c r="AM63" s="345"/>
      <c r="AN63" s="345"/>
      <c r="AO63" s="345"/>
      <c r="AP63" s="346">
        <f t="shared" si="64"/>
        <v>0</v>
      </c>
      <c r="AQ63" s="347"/>
      <c r="AR63" s="1563"/>
      <c r="AS63" s="347"/>
      <c r="AT63" s="352">
        <f t="shared" si="65"/>
        <v>0</v>
      </c>
      <c r="AU63" s="353"/>
      <c r="AV63" s="354"/>
      <c r="AW63" s="354"/>
      <c r="AX63" s="346">
        <f t="shared" si="66"/>
        <v>0</v>
      </c>
      <c r="AY63" s="347"/>
      <c r="AZ63" s="1563"/>
      <c r="BA63" s="352">
        <f t="shared" si="67"/>
        <v>0</v>
      </c>
      <c r="BB63" s="1563"/>
      <c r="BC63" s="352">
        <f t="shared" si="68"/>
        <v>0</v>
      </c>
    </row>
    <row r="64" spans="1:55" s="339" customFormat="1">
      <c r="A64" s="373" t="s">
        <v>65</v>
      </c>
      <c r="B64" s="342"/>
      <c r="C64" s="708"/>
      <c r="D64" s="343"/>
      <c r="E64" s="344"/>
      <c r="F64" s="345"/>
      <c r="G64" s="345"/>
      <c r="H64" s="345"/>
      <c r="I64" s="345"/>
      <c r="J64" s="345"/>
      <c r="K64" s="345"/>
      <c r="L64" s="345"/>
      <c r="M64" s="346">
        <f t="shared" si="60"/>
        <v>0</v>
      </c>
      <c r="N64" s="347"/>
      <c r="O64" s="347"/>
      <c r="P64" s="347"/>
      <c r="Q64" s="348">
        <f t="shared" si="61"/>
        <v>0</v>
      </c>
      <c r="R64" s="349"/>
      <c r="S64" s="1575"/>
      <c r="T64" s="350"/>
      <c r="U64" s="350"/>
      <c r="V64" s="350"/>
      <c r="W64" s="346">
        <f t="shared" si="69"/>
        <v>0</v>
      </c>
      <c r="X64" s="349"/>
      <c r="Y64" s="350"/>
      <c r="Z64" s="350"/>
      <c r="AA64" s="350"/>
      <c r="AB64" s="350"/>
      <c r="AC64" s="350"/>
      <c r="AD64" s="350"/>
      <c r="AE64" s="350"/>
      <c r="AF64" s="350"/>
      <c r="AG64" s="346">
        <f t="shared" si="62"/>
        <v>0</v>
      </c>
      <c r="AH64" s="1563"/>
      <c r="AI64" s="351">
        <f t="shared" si="63"/>
        <v>0</v>
      </c>
      <c r="AJ64" s="344"/>
      <c r="AK64" s="345"/>
      <c r="AL64" s="345"/>
      <c r="AM64" s="345"/>
      <c r="AN64" s="345"/>
      <c r="AO64" s="345"/>
      <c r="AP64" s="346">
        <f t="shared" si="64"/>
        <v>0</v>
      </c>
      <c r="AQ64" s="347"/>
      <c r="AR64" s="1563"/>
      <c r="AS64" s="347"/>
      <c r="AT64" s="352">
        <f t="shared" si="65"/>
        <v>0</v>
      </c>
      <c r="AU64" s="353"/>
      <c r="AV64" s="354"/>
      <c r="AW64" s="354"/>
      <c r="AX64" s="346">
        <f t="shared" si="66"/>
        <v>0</v>
      </c>
      <c r="AY64" s="347"/>
      <c r="AZ64" s="1563"/>
      <c r="BA64" s="352">
        <f t="shared" si="67"/>
        <v>0</v>
      </c>
      <c r="BB64" s="1563"/>
      <c r="BC64" s="352">
        <f t="shared" si="68"/>
        <v>0</v>
      </c>
    </row>
    <row r="65" spans="1:55" s="339" customFormat="1">
      <c r="A65" s="373" t="s">
        <v>405</v>
      </c>
      <c r="B65" s="342"/>
      <c r="C65" s="708"/>
      <c r="D65" s="343"/>
      <c r="E65" s="344"/>
      <c r="F65" s="345"/>
      <c r="G65" s="345"/>
      <c r="H65" s="345"/>
      <c r="I65" s="345"/>
      <c r="J65" s="345"/>
      <c r="K65" s="345"/>
      <c r="L65" s="345"/>
      <c r="M65" s="346">
        <f t="shared" si="60"/>
        <v>0</v>
      </c>
      <c r="N65" s="347"/>
      <c r="O65" s="347"/>
      <c r="P65" s="347"/>
      <c r="Q65" s="348">
        <f t="shared" si="61"/>
        <v>0</v>
      </c>
      <c r="R65" s="349"/>
      <c r="S65" s="1575"/>
      <c r="T65" s="350"/>
      <c r="U65" s="350"/>
      <c r="V65" s="350"/>
      <c r="W65" s="346">
        <f t="shared" si="69"/>
        <v>0</v>
      </c>
      <c r="X65" s="349"/>
      <c r="Y65" s="350"/>
      <c r="Z65" s="350"/>
      <c r="AA65" s="350"/>
      <c r="AB65" s="350"/>
      <c r="AC65" s="350"/>
      <c r="AD65" s="350"/>
      <c r="AE65" s="350"/>
      <c r="AF65" s="350"/>
      <c r="AG65" s="346">
        <f t="shared" si="62"/>
        <v>0</v>
      </c>
      <c r="AH65" s="1563"/>
      <c r="AI65" s="351">
        <f t="shared" si="63"/>
        <v>0</v>
      </c>
      <c r="AJ65" s="344"/>
      <c r="AK65" s="345"/>
      <c r="AL65" s="345"/>
      <c r="AM65" s="345"/>
      <c r="AN65" s="345"/>
      <c r="AO65" s="345"/>
      <c r="AP65" s="346">
        <f t="shared" si="64"/>
        <v>0</v>
      </c>
      <c r="AQ65" s="347"/>
      <c r="AR65" s="1563"/>
      <c r="AS65" s="347"/>
      <c r="AT65" s="352">
        <f t="shared" si="65"/>
        <v>0</v>
      </c>
      <c r="AU65" s="353"/>
      <c r="AV65" s="354"/>
      <c r="AW65" s="354"/>
      <c r="AX65" s="346">
        <f t="shared" si="66"/>
        <v>0</v>
      </c>
      <c r="AY65" s="347"/>
      <c r="AZ65" s="1563"/>
      <c r="BA65" s="352">
        <f t="shared" si="67"/>
        <v>0</v>
      </c>
      <c r="BB65" s="1563"/>
      <c r="BC65" s="352">
        <f t="shared" si="68"/>
        <v>0</v>
      </c>
    </row>
    <row r="66" spans="1:55" s="339" customFormat="1" ht="13.5" thickBot="1">
      <c r="A66" s="374" t="s">
        <v>406</v>
      </c>
      <c r="B66" s="342"/>
      <c r="C66" s="708"/>
      <c r="D66" s="343"/>
      <c r="E66" s="344"/>
      <c r="F66" s="345"/>
      <c r="G66" s="345"/>
      <c r="H66" s="345"/>
      <c r="I66" s="345"/>
      <c r="J66" s="345"/>
      <c r="K66" s="345"/>
      <c r="L66" s="345"/>
      <c r="M66" s="346">
        <f t="shared" si="60"/>
        <v>0</v>
      </c>
      <c r="N66" s="347"/>
      <c r="O66" s="347"/>
      <c r="P66" s="347"/>
      <c r="Q66" s="348">
        <f t="shared" si="61"/>
        <v>0</v>
      </c>
      <c r="R66" s="349"/>
      <c r="S66" s="1575"/>
      <c r="T66" s="350"/>
      <c r="U66" s="350"/>
      <c r="V66" s="350"/>
      <c r="W66" s="346">
        <f t="shared" si="69"/>
        <v>0</v>
      </c>
      <c r="X66" s="349"/>
      <c r="Y66" s="350"/>
      <c r="Z66" s="350"/>
      <c r="AA66" s="350"/>
      <c r="AB66" s="350"/>
      <c r="AC66" s="350"/>
      <c r="AD66" s="350"/>
      <c r="AE66" s="350"/>
      <c r="AF66" s="350"/>
      <c r="AG66" s="346">
        <f t="shared" si="62"/>
        <v>0</v>
      </c>
      <c r="AH66" s="1563"/>
      <c r="AI66" s="351">
        <f t="shared" si="63"/>
        <v>0</v>
      </c>
      <c r="AJ66" s="344"/>
      <c r="AK66" s="345"/>
      <c r="AL66" s="345"/>
      <c r="AM66" s="345"/>
      <c r="AN66" s="345"/>
      <c r="AO66" s="345"/>
      <c r="AP66" s="346">
        <f t="shared" si="64"/>
        <v>0</v>
      </c>
      <c r="AQ66" s="347"/>
      <c r="AR66" s="1563"/>
      <c r="AS66" s="347"/>
      <c r="AT66" s="352">
        <f t="shared" si="65"/>
        <v>0</v>
      </c>
      <c r="AU66" s="353"/>
      <c r="AV66" s="354"/>
      <c r="AW66" s="354"/>
      <c r="AX66" s="346">
        <f t="shared" si="66"/>
        <v>0</v>
      </c>
      <c r="AY66" s="347"/>
      <c r="AZ66" s="1563"/>
      <c r="BA66" s="352">
        <f t="shared" si="67"/>
        <v>0</v>
      </c>
      <c r="BB66" s="1563"/>
      <c r="BC66" s="352">
        <f t="shared" si="68"/>
        <v>0</v>
      </c>
    </row>
    <row r="67" spans="1:55" s="360" customFormat="1" ht="15.75">
      <c r="B67" s="375" t="str">
        <f t="shared" ref="B67:AG67" si="70">IF(ABS(B53-SUM(B54:B55))&lt;0.1,"OK","error")</f>
        <v>OK</v>
      </c>
      <c r="C67" s="375" t="str">
        <f t="shared" si="70"/>
        <v>OK</v>
      </c>
      <c r="D67" s="375" t="str">
        <f t="shared" si="70"/>
        <v>OK</v>
      </c>
      <c r="E67" s="375" t="str">
        <f t="shared" si="70"/>
        <v>OK</v>
      </c>
      <c r="F67" s="375" t="str">
        <f t="shared" si="70"/>
        <v>OK</v>
      </c>
      <c r="G67" s="375" t="str">
        <f t="shared" si="70"/>
        <v>OK</v>
      </c>
      <c r="H67" s="375" t="str">
        <f t="shared" si="70"/>
        <v>OK</v>
      </c>
      <c r="I67" s="375" t="str">
        <f t="shared" si="70"/>
        <v>OK</v>
      </c>
      <c r="J67" s="375" t="str">
        <f t="shared" si="70"/>
        <v>OK</v>
      </c>
      <c r="K67" s="375" t="str">
        <f t="shared" si="70"/>
        <v>OK</v>
      </c>
      <c r="L67" s="375" t="str">
        <f t="shared" si="70"/>
        <v>OK</v>
      </c>
      <c r="M67" s="375" t="str">
        <f t="shared" si="70"/>
        <v>OK</v>
      </c>
      <c r="N67" s="375" t="str">
        <f t="shared" si="70"/>
        <v>OK</v>
      </c>
      <c r="O67" s="375" t="str">
        <f t="shared" si="70"/>
        <v>OK</v>
      </c>
      <c r="P67" s="375" t="str">
        <f t="shared" si="70"/>
        <v>OK</v>
      </c>
      <c r="Q67" s="375" t="str">
        <f t="shared" si="70"/>
        <v>OK</v>
      </c>
      <c r="R67" s="375" t="str">
        <f t="shared" si="70"/>
        <v>OK</v>
      </c>
      <c r="S67" s="1610"/>
      <c r="T67" s="375" t="str">
        <f t="shared" si="70"/>
        <v>OK</v>
      </c>
      <c r="U67" s="375" t="str">
        <f t="shared" si="70"/>
        <v>OK</v>
      </c>
      <c r="V67" s="375" t="str">
        <f t="shared" si="70"/>
        <v>OK</v>
      </c>
      <c r="W67" s="375" t="str">
        <f t="shared" si="70"/>
        <v>OK</v>
      </c>
      <c r="X67" s="375" t="str">
        <f t="shared" si="70"/>
        <v>OK</v>
      </c>
      <c r="Y67" s="375" t="str">
        <f t="shared" si="70"/>
        <v>OK</v>
      </c>
      <c r="Z67" s="375" t="str">
        <f t="shared" si="70"/>
        <v>OK</v>
      </c>
      <c r="AA67" s="375" t="str">
        <f t="shared" si="70"/>
        <v>OK</v>
      </c>
      <c r="AB67" s="375" t="str">
        <f t="shared" si="70"/>
        <v>OK</v>
      </c>
      <c r="AC67" s="375" t="str">
        <f t="shared" si="70"/>
        <v>OK</v>
      </c>
      <c r="AD67" s="375" t="str">
        <f t="shared" si="70"/>
        <v>OK</v>
      </c>
      <c r="AE67" s="375" t="str">
        <f t="shared" si="70"/>
        <v>OK</v>
      </c>
      <c r="AF67" s="375" t="str">
        <f t="shared" si="70"/>
        <v>OK</v>
      </c>
      <c r="AG67" s="375" t="str">
        <f t="shared" si="70"/>
        <v>OK</v>
      </c>
      <c r="AH67" s="375" t="str">
        <f t="shared" ref="AH67:BC67" si="71">IF(ABS(AH53-SUM(AH54:AH55))&lt;0.1,"OK","error")</f>
        <v>OK</v>
      </c>
      <c r="AI67" s="375" t="str">
        <f t="shared" si="71"/>
        <v>OK</v>
      </c>
      <c r="AJ67" s="375" t="str">
        <f t="shared" si="71"/>
        <v>OK</v>
      </c>
      <c r="AK67" s="375" t="str">
        <f t="shared" si="71"/>
        <v>OK</v>
      </c>
      <c r="AL67" s="375" t="str">
        <f t="shared" si="71"/>
        <v>OK</v>
      </c>
      <c r="AM67" s="375" t="str">
        <f t="shared" si="71"/>
        <v>OK</v>
      </c>
      <c r="AN67" s="375" t="str">
        <f t="shared" si="71"/>
        <v>OK</v>
      </c>
      <c r="AO67" s="375" t="str">
        <f t="shared" si="71"/>
        <v>OK</v>
      </c>
      <c r="AP67" s="375" t="str">
        <f t="shared" si="71"/>
        <v>OK</v>
      </c>
      <c r="AQ67" s="375" t="str">
        <f t="shared" si="71"/>
        <v>OK</v>
      </c>
      <c r="AR67" s="375" t="str">
        <f t="shared" si="71"/>
        <v>OK</v>
      </c>
      <c r="AS67" s="375" t="str">
        <f t="shared" si="71"/>
        <v>OK</v>
      </c>
      <c r="AT67" s="375" t="str">
        <f t="shared" si="71"/>
        <v>OK</v>
      </c>
      <c r="AU67" s="375" t="str">
        <f t="shared" si="71"/>
        <v>OK</v>
      </c>
      <c r="AV67" s="375" t="str">
        <f t="shared" si="71"/>
        <v>OK</v>
      </c>
      <c r="AW67" s="375" t="str">
        <f t="shared" si="71"/>
        <v>OK</v>
      </c>
      <c r="AX67" s="375" t="str">
        <f t="shared" si="71"/>
        <v>OK</v>
      </c>
      <c r="AY67" s="375" t="str">
        <f t="shared" si="71"/>
        <v>OK</v>
      </c>
      <c r="AZ67" s="375" t="str">
        <f t="shared" si="71"/>
        <v>OK</v>
      </c>
      <c r="BA67" s="375" t="str">
        <f t="shared" si="71"/>
        <v>OK</v>
      </c>
      <c r="BB67" s="375" t="str">
        <f t="shared" si="71"/>
        <v>OK</v>
      </c>
      <c r="BC67" s="375" t="str">
        <f t="shared" si="71"/>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2">SUM(E71:L71)</f>
        <v>0</v>
      </c>
      <c r="N71" s="347"/>
      <c r="O71" s="347"/>
      <c r="P71" s="347"/>
      <c r="Q71" s="348">
        <f t="shared" ref="Q71:Q77" si="73">B71+C71+M71+N71+O71+P71+D71</f>
        <v>0</v>
      </c>
      <c r="R71" s="349"/>
      <c r="S71" s="1575"/>
      <c r="T71" s="350"/>
      <c r="U71" s="350"/>
      <c r="V71" s="350"/>
      <c r="W71" s="346">
        <f t="shared" ref="W71:W77" si="74">SUM(R71:V71)</f>
        <v>0</v>
      </c>
      <c r="X71" s="349"/>
      <c r="Y71" s="350"/>
      <c r="Z71" s="350"/>
      <c r="AA71" s="350"/>
      <c r="AB71" s="350"/>
      <c r="AC71" s="350"/>
      <c r="AD71" s="350"/>
      <c r="AE71" s="350"/>
      <c r="AF71" s="350"/>
      <c r="AG71" s="346">
        <f t="shared" ref="AG71:AG77" si="75">SUM(X71:AF71)</f>
        <v>0</v>
      </c>
      <c r="AH71" s="1563"/>
      <c r="AI71" s="351">
        <f t="shared" ref="AI71:AI77" si="76">Q71+W71+AG71+AH71</f>
        <v>0</v>
      </c>
      <c r="AJ71" s="344"/>
      <c r="AK71" s="345"/>
      <c r="AL71" s="345"/>
      <c r="AM71" s="345"/>
      <c r="AN71" s="345"/>
      <c r="AO71" s="345"/>
      <c r="AP71" s="346">
        <f t="shared" ref="AP71:AP77" si="77">SUM(AJ71:AO71)</f>
        <v>0</v>
      </c>
      <c r="AQ71" s="347"/>
      <c r="AR71" s="1563"/>
      <c r="AS71" s="347"/>
      <c r="AT71" s="352">
        <f t="shared" ref="AT71:AT77" si="78">AI71+AP71+AQ71+AR71+AS71</f>
        <v>0</v>
      </c>
      <c r="AU71" s="353"/>
      <c r="AV71" s="354"/>
      <c r="AW71" s="354"/>
      <c r="AX71" s="346">
        <f t="shared" ref="AX71:AX77" si="79">SUM(AU71:AW71)</f>
        <v>0</v>
      </c>
      <c r="AY71" s="347"/>
      <c r="AZ71" s="1563"/>
      <c r="BA71" s="352">
        <f t="shared" ref="BA71:BA77" si="80">AX71+AY71</f>
        <v>0</v>
      </c>
      <c r="BB71" s="1563"/>
      <c r="BC71" s="352">
        <f t="shared" ref="BC71:BC77" si="81">BA71+AT71+BB71</f>
        <v>0</v>
      </c>
    </row>
    <row r="72" spans="1:55" s="339" customFormat="1">
      <c r="A72" s="341" t="s">
        <v>410</v>
      </c>
      <c r="B72" s="342"/>
      <c r="C72" s="708"/>
      <c r="D72" s="343"/>
      <c r="E72" s="344"/>
      <c r="F72" s="345"/>
      <c r="G72" s="345"/>
      <c r="H72" s="345"/>
      <c r="I72" s="345"/>
      <c r="J72" s="345"/>
      <c r="K72" s="345"/>
      <c r="L72" s="345"/>
      <c r="M72" s="346">
        <f t="shared" si="72"/>
        <v>0</v>
      </c>
      <c r="N72" s="347"/>
      <c r="O72" s="347"/>
      <c r="P72" s="347"/>
      <c r="Q72" s="348">
        <f t="shared" si="73"/>
        <v>0</v>
      </c>
      <c r="R72" s="349"/>
      <c r="S72" s="1575"/>
      <c r="T72" s="350"/>
      <c r="U72" s="350"/>
      <c r="V72" s="350"/>
      <c r="W72" s="346">
        <f t="shared" si="74"/>
        <v>0</v>
      </c>
      <c r="X72" s="349"/>
      <c r="Y72" s="350"/>
      <c r="Z72" s="350"/>
      <c r="AA72" s="350"/>
      <c r="AB72" s="350"/>
      <c r="AC72" s="350"/>
      <c r="AD72" s="350"/>
      <c r="AE72" s="350"/>
      <c r="AF72" s="350"/>
      <c r="AG72" s="346">
        <f t="shared" si="75"/>
        <v>0</v>
      </c>
      <c r="AH72" s="1563"/>
      <c r="AI72" s="351">
        <f t="shared" si="76"/>
        <v>0</v>
      </c>
      <c r="AJ72" s="344"/>
      <c r="AK72" s="345"/>
      <c r="AL72" s="345"/>
      <c r="AM72" s="345"/>
      <c r="AN72" s="345"/>
      <c r="AO72" s="345"/>
      <c r="AP72" s="346">
        <f t="shared" si="77"/>
        <v>0</v>
      </c>
      <c r="AQ72" s="347"/>
      <c r="AR72" s="1563"/>
      <c r="AS72" s="347"/>
      <c r="AT72" s="352">
        <f t="shared" si="78"/>
        <v>0</v>
      </c>
      <c r="AU72" s="353"/>
      <c r="AV72" s="354"/>
      <c r="AW72" s="354"/>
      <c r="AX72" s="346">
        <f t="shared" si="79"/>
        <v>0</v>
      </c>
      <c r="AY72" s="347"/>
      <c r="AZ72" s="1563"/>
      <c r="BA72" s="352">
        <f t="shared" si="80"/>
        <v>0</v>
      </c>
      <c r="BB72" s="1563"/>
      <c r="BC72" s="352">
        <f t="shared" si="81"/>
        <v>0</v>
      </c>
    </row>
    <row r="73" spans="1:55" s="339" customFormat="1">
      <c r="A73" s="341" t="s">
        <v>411</v>
      </c>
      <c r="B73" s="342"/>
      <c r="C73" s="708"/>
      <c r="D73" s="343"/>
      <c r="E73" s="344"/>
      <c r="F73" s="345"/>
      <c r="G73" s="345"/>
      <c r="H73" s="345"/>
      <c r="I73" s="345"/>
      <c r="J73" s="345"/>
      <c r="K73" s="345"/>
      <c r="L73" s="345"/>
      <c r="M73" s="346">
        <f t="shared" si="72"/>
        <v>0</v>
      </c>
      <c r="N73" s="347"/>
      <c r="O73" s="347"/>
      <c r="P73" s="347"/>
      <c r="Q73" s="348">
        <f t="shared" si="73"/>
        <v>0</v>
      </c>
      <c r="R73" s="349"/>
      <c r="S73" s="1575"/>
      <c r="T73" s="350"/>
      <c r="U73" s="350"/>
      <c r="V73" s="350"/>
      <c r="W73" s="346">
        <f t="shared" si="74"/>
        <v>0</v>
      </c>
      <c r="X73" s="349"/>
      <c r="Y73" s="350"/>
      <c r="Z73" s="350"/>
      <c r="AA73" s="350"/>
      <c r="AB73" s="350"/>
      <c r="AC73" s="350"/>
      <c r="AD73" s="350"/>
      <c r="AE73" s="350"/>
      <c r="AF73" s="350"/>
      <c r="AG73" s="346">
        <f t="shared" si="75"/>
        <v>0</v>
      </c>
      <c r="AH73" s="1563"/>
      <c r="AI73" s="351">
        <f t="shared" si="76"/>
        <v>0</v>
      </c>
      <c r="AJ73" s="344"/>
      <c r="AK73" s="345"/>
      <c r="AL73" s="345"/>
      <c r="AM73" s="345"/>
      <c r="AN73" s="345"/>
      <c r="AO73" s="345"/>
      <c r="AP73" s="346">
        <f t="shared" si="77"/>
        <v>0</v>
      </c>
      <c r="AQ73" s="347"/>
      <c r="AR73" s="1563"/>
      <c r="AS73" s="347"/>
      <c r="AT73" s="352">
        <f t="shared" si="78"/>
        <v>0</v>
      </c>
      <c r="AU73" s="353"/>
      <c r="AV73" s="354"/>
      <c r="AW73" s="354"/>
      <c r="AX73" s="346">
        <f t="shared" si="79"/>
        <v>0</v>
      </c>
      <c r="AY73" s="347"/>
      <c r="AZ73" s="1563"/>
      <c r="BA73" s="352">
        <f t="shared" si="80"/>
        <v>0</v>
      </c>
      <c r="BB73" s="1563"/>
      <c r="BC73" s="352">
        <f t="shared" si="81"/>
        <v>0</v>
      </c>
    </row>
    <row r="74" spans="1:55" s="339" customFormat="1" ht="14.25">
      <c r="A74" s="357"/>
      <c r="B74" s="342"/>
      <c r="C74" s="708"/>
      <c r="D74" s="343"/>
      <c r="E74" s="344"/>
      <c r="F74" s="345"/>
      <c r="G74" s="345"/>
      <c r="H74" s="345"/>
      <c r="I74" s="345"/>
      <c r="J74" s="345"/>
      <c r="K74" s="345"/>
      <c r="L74" s="345"/>
      <c r="M74" s="346">
        <f t="shared" si="72"/>
        <v>0</v>
      </c>
      <c r="N74" s="347"/>
      <c r="O74" s="347"/>
      <c r="P74" s="347"/>
      <c r="Q74" s="348">
        <f t="shared" si="73"/>
        <v>0</v>
      </c>
      <c r="R74" s="349"/>
      <c r="S74" s="1575"/>
      <c r="T74" s="350"/>
      <c r="U74" s="350"/>
      <c r="V74" s="350"/>
      <c r="W74" s="346">
        <f t="shared" si="74"/>
        <v>0</v>
      </c>
      <c r="X74" s="349"/>
      <c r="Y74" s="350"/>
      <c r="Z74" s="350"/>
      <c r="AA74" s="350"/>
      <c r="AB74" s="350"/>
      <c r="AC74" s="350"/>
      <c r="AD74" s="350"/>
      <c r="AE74" s="350"/>
      <c r="AF74" s="350"/>
      <c r="AG74" s="346">
        <f t="shared" si="75"/>
        <v>0</v>
      </c>
      <c r="AH74" s="1563"/>
      <c r="AI74" s="351">
        <f t="shared" si="76"/>
        <v>0</v>
      </c>
      <c r="AJ74" s="344"/>
      <c r="AK74" s="345"/>
      <c r="AL74" s="345"/>
      <c r="AM74" s="345"/>
      <c r="AN74" s="345"/>
      <c r="AO74" s="345"/>
      <c r="AP74" s="346">
        <f t="shared" si="77"/>
        <v>0</v>
      </c>
      <c r="AQ74" s="347"/>
      <c r="AR74" s="1563"/>
      <c r="AS74" s="347"/>
      <c r="AT74" s="352">
        <f t="shared" si="78"/>
        <v>0</v>
      </c>
      <c r="AU74" s="353"/>
      <c r="AV74" s="354"/>
      <c r="AW74" s="354"/>
      <c r="AX74" s="346">
        <f t="shared" si="79"/>
        <v>0</v>
      </c>
      <c r="AY74" s="347"/>
      <c r="AZ74" s="1563"/>
      <c r="BA74" s="352">
        <f t="shared" si="80"/>
        <v>0</v>
      </c>
      <c r="BB74" s="1563"/>
      <c r="BC74" s="352">
        <f t="shared" si="81"/>
        <v>0</v>
      </c>
    </row>
    <row r="75" spans="1:55" s="339" customFormat="1" ht="14.25">
      <c r="A75" s="357"/>
      <c r="B75" s="342"/>
      <c r="C75" s="708"/>
      <c r="D75" s="343"/>
      <c r="E75" s="344"/>
      <c r="F75" s="345"/>
      <c r="G75" s="345"/>
      <c r="H75" s="345"/>
      <c r="I75" s="345"/>
      <c r="J75" s="345"/>
      <c r="K75" s="345"/>
      <c r="L75" s="345"/>
      <c r="M75" s="346">
        <f t="shared" si="72"/>
        <v>0</v>
      </c>
      <c r="N75" s="347"/>
      <c r="O75" s="347"/>
      <c r="P75" s="347"/>
      <c r="Q75" s="348">
        <f t="shared" si="73"/>
        <v>0</v>
      </c>
      <c r="R75" s="349"/>
      <c r="S75" s="1575"/>
      <c r="T75" s="350"/>
      <c r="U75" s="350"/>
      <c r="V75" s="350"/>
      <c r="W75" s="346">
        <f t="shared" si="74"/>
        <v>0</v>
      </c>
      <c r="X75" s="349"/>
      <c r="Y75" s="350"/>
      <c r="Z75" s="350"/>
      <c r="AA75" s="350"/>
      <c r="AB75" s="350"/>
      <c r="AC75" s="350"/>
      <c r="AD75" s="350"/>
      <c r="AE75" s="350"/>
      <c r="AF75" s="350"/>
      <c r="AG75" s="346">
        <f t="shared" si="75"/>
        <v>0</v>
      </c>
      <c r="AH75" s="1563"/>
      <c r="AI75" s="351">
        <f t="shared" si="76"/>
        <v>0</v>
      </c>
      <c r="AJ75" s="344"/>
      <c r="AK75" s="345"/>
      <c r="AL75" s="345"/>
      <c r="AM75" s="345"/>
      <c r="AN75" s="345"/>
      <c r="AO75" s="345"/>
      <c r="AP75" s="346">
        <f t="shared" si="77"/>
        <v>0</v>
      </c>
      <c r="AQ75" s="347"/>
      <c r="AR75" s="1563"/>
      <c r="AS75" s="347"/>
      <c r="AT75" s="352">
        <f t="shared" si="78"/>
        <v>0</v>
      </c>
      <c r="AU75" s="353"/>
      <c r="AV75" s="354"/>
      <c r="AW75" s="354"/>
      <c r="AX75" s="346">
        <f t="shared" si="79"/>
        <v>0</v>
      </c>
      <c r="AY75" s="347"/>
      <c r="AZ75" s="1563"/>
      <c r="BA75" s="352">
        <f t="shared" si="80"/>
        <v>0</v>
      </c>
      <c r="BB75" s="1563"/>
      <c r="BC75" s="352">
        <f t="shared" si="81"/>
        <v>0</v>
      </c>
    </row>
    <row r="76" spans="1:55" s="339" customFormat="1" ht="14.25">
      <c r="A76" s="357"/>
      <c r="B76" s="342"/>
      <c r="C76" s="708"/>
      <c r="D76" s="343"/>
      <c r="E76" s="344"/>
      <c r="F76" s="345"/>
      <c r="G76" s="345"/>
      <c r="H76" s="345"/>
      <c r="I76" s="345"/>
      <c r="J76" s="345"/>
      <c r="K76" s="345"/>
      <c r="L76" s="345"/>
      <c r="M76" s="346">
        <f t="shared" si="72"/>
        <v>0</v>
      </c>
      <c r="N76" s="347"/>
      <c r="O76" s="347"/>
      <c r="P76" s="347"/>
      <c r="Q76" s="348">
        <f t="shared" si="73"/>
        <v>0</v>
      </c>
      <c r="R76" s="349"/>
      <c r="S76" s="1575"/>
      <c r="T76" s="350"/>
      <c r="U76" s="350"/>
      <c r="V76" s="350"/>
      <c r="W76" s="346">
        <f t="shared" si="74"/>
        <v>0</v>
      </c>
      <c r="X76" s="349"/>
      <c r="Y76" s="350"/>
      <c r="Z76" s="350"/>
      <c r="AA76" s="350"/>
      <c r="AB76" s="350"/>
      <c r="AC76" s="350"/>
      <c r="AD76" s="350"/>
      <c r="AE76" s="350"/>
      <c r="AF76" s="350"/>
      <c r="AG76" s="346">
        <f t="shared" si="75"/>
        <v>0</v>
      </c>
      <c r="AH76" s="1563"/>
      <c r="AI76" s="351">
        <f t="shared" si="76"/>
        <v>0</v>
      </c>
      <c r="AJ76" s="344"/>
      <c r="AK76" s="345"/>
      <c r="AL76" s="345"/>
      <c r="AM76" s="345"/>
      <c r="AN76" s="345"/>
      <c r="AO76" s="345"/>
      <c r="AP76" s="346">
        <f t="shared" si="77"/>
        <v>0</v>
      </c>
      <c r="AQ76" s="347"/>
      <c r="AR76" s="1563"/>
      <c r="AS76" s="347"/>
      <c r="AT76" s="352">
        <f t="shared" si="78"/>
        <v>0</v>
      </c>
      <c r="AU76" s="353"/>
      <c r="AV76" s="354"/>
      <c r="AW76" s="354"/>
      <c r="AX76" s="346">
        <f t="shared" si="79"/>
        <v>0</v>
      </c>
      <c r="AY76" s="347"/>
      <c r="AZ76" s="1563"/>
      <c r="BA76" s="352">
        <f t="shared" si="80"/>
        <v>0</v>
      </c>
      <c r="BB76" s="1563"/>
      <c r="BC76" s="352">
        <f t="shared" si="81"/>
        <v>0</v>
      </c>
    </row>
    <row r="77" spans="1:55" s="339" customFormat="1">
      <c r="A77" s="341" t="s">
        <v>412</v>
      </c>
      <c r="B77" s="342"/>
      <c r="C77" s="708"/>
      <c r="D77" s="343"/>
      <c r="E77" s="344"/>
      <c r="F77" s="345"/>
      <c r="G77" s="345"/>
      <c r="H77" s="345"/>
      <c r="I77" s="345"/>
      <c r="J77" s="345"/>
      <c r="K77" s="345"/>
      <c r="L77" s="345"/>
      <c r="M77" s="346">
        <f t="shared" si="72"/>
        <v>0</v>
      </c>
      <c r="N77" s="347"/>
      <c r="O77" s="347"/>
      <c r="P77" s="347"/>
      <c r="Q77" s="348">
        <f t="shared" si="73"/>
        <v>0</v>
      </c>
      <c r="R77" s="349"/>
      <c r="S77" s="1575"/>
      <c r="T77" s="350"/>
      <c r="U77" s="350"/>
      <c r="V77" s="350"/>
      <c r="W77" s="346">
        <f t="shared" si="74"/>
        <v>0</v>
      </c>
      <c r="X77" s="349"/>
      <c r="Y77" s="350"/>
      <c r="Z77" s="350"/>
      <c r="AA77" s="350"/>
      <c r="AB77" s="350"/>
      <c r="AC77" s="350"/>
      <c r="AD77" s="350"/>
      <c r="AE77" s="350"/>
      <c r="AF77" s="350"/>
      <c r="AG77" s="346">
        <f t="shared" si="75"/>
        <v>0</v>
      </c>
      <c r="AH77" s="1563"/>
      <c r="AI77" s="351">
        <f t="shared" si="76"/>
        <v>0</v>
      </c>
      <c r="AJ77" s="344"/>
      <c r="AK77" s="345"/>
      <c r="AL77" s="345"/>
      <c r="AM77" s="345"/>
      <c r="AN77" s="345"/>
      <c r="AO77" s="345"/>
      <c r="AP77" s="346">
        <f t="shared" si="77"/>
        <v>0</v>
      </c>
      <c r="AQ77" s="347"/>
      <c r="AR77" s="1563"/>
      <c r="AS77" s="347"/>
      <c r="AT77" s="352">
        <f t="shared" si="78"/>
        <v>0</v>
      </c>
      <c r="AU77" s="353"/>
      <c r="AV77" s="354"/>
      <c r="AW77" s="354"/>
      <c r="AX77" s="346">
        <f t="shared" si="79"/>
        <v>0</v>
      </c>
      <c r="AY77" s="347"/>
      <c r="AZ77" s="1563"/>
      <c r="BA77" s="352">
        <f t="shared" si="80"/>
        <v>0</v>
      </c>
      <c r="BB77" s="1563"/>
      <c r="BC77" s="352">
        <f t="shared" si="81"/>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2">SUM(E79:L79)</f>
        <v>0</v>
      </c>
      <c r="N79" s="347"/>
      <c r="O79" s="347"/>
      <c r="P79" s="347"/>
      <c r="Q79" s="348">
        <f t="shared" ref="Q79:Q85" si="83">B79+C79+M79+N79+O79+P79+D79</f>
        <v>0</v>
      </c>
      <c r="R79" s="349"/>
      <c r="S79" s="1575"/>
      <c r="T79" s="350"/>
      <c r="U79" s="350"/>
      <c r="V79" s="350"/>
      <c r="W79" s="346">
        <f t="shared" ref="W79:W85" si="84">SUM(R79:V79)</f>
        <v>0</v>
      </c>
      <c r="X79" s="349"/>
      <c r="Y79" s="350"/>
      <c r="Z79" s="350"/>
      <c r="AA79" s="350"/>
      <c r="AB79" s="350"/>
      <c r="AC79" s="350"/>
      <c r="AD79" s="350"/>
      <c r="AE79" s="350"/>
      <c r="AF79" s="350"/>
      <c r="AG79" s="346">
        <f t="shared" ref="AG79:AG85" si="85">SUM(X79:AF79)</f>
        <v>0</v>
      </c>
      <c r="AH79" s="1563"/>
      <c r="AI79" s="351">
        <f t="shared" ref="AI79:AI85" si="86">Q79+W79+AG79+AH79</f>
        <v>0</v>
      </c>
      <c r="AJ79" s="344"/>
      <c r="AK79" s="345"/>
      <c r="AL79" s="345"/>
      <c r="AM79" s="345"/>
      <c r="AN79" s="345"/>
      <c r="AO79" s="345"/>
      <c r="AP79" s="346">
        <f t="shared" ref="AP79:AP85" si="87">SUM(AJ79:AO79)</f>
        <v>0</v>
      </c>
      <c r="AQ79" s="347"/>
      <c r="AR79" s="1563"/>
      <c r="AS79" s="347"/>
      <c r="AT79" s="352">
        <f t="shared" ref="AT79:AT85" si="88">AI79+AP79+AQ79+AR79+AS79</f>
        <v>0</v>
      </c>
      <c r="AU79" s="353"/>
      <c r="AV79" s="354"/>
      <c r="AW79" s="354"/>
      <c r="AX79" s="346">
        <f t="shared" ref="AX79:AX85" si="89">SUM(AU79:AW79)</f>
        <v>0</v>
      </c>
      <c r="AY79" s="347"/>
      <c r="AZ79" s="1563"/>
      <c r="BA79" s="352">
        <f t="shared" ref="BA79:BA85" si="90">AX79+AY79</f>
        <v>0</v>
      </c>
      <c r="BB79" s="1563"/>
      <c r="BC79" s="352">
        <f t="shared" ref="BC79:BC85" si="91">BA79+AT79+BB79</f>
        <v>0</v>
      </c>
    </row>
    <row r="80" spans="1:55" s="339" customFormat="1">
      <c r="A80" s="341" t="s">
        <v>410</v>
      </c>
      <c r="B80" s="342"/>
      <c r="C80" s="708"/>
      <c r="D80" s="343"/>
      <c r="E80" s="344"/>
      <c r="F80" s="345"/>
      <c r="G80" s="345"/>
      <c r="H80" s="345"/>
      <c r="I80" s="345"/>
      <c r="J80" s="345"/>
      <c r="K80" s="345"/>
      <c r="L80" s="345"/>
      <c r="M80" s="346">
        <f t="shared" si="82"/>
        <v>0</v>
      </c>
      <c r="N80" s="347"/>
      <c r="O80" s="347"/>
      <c r="P80" s="347"/>
      <c r="Q80" s="348">
        <f t="shared" si="83"/>
        <v>0</v>
      </c>
      <c r="R80" s="349"/>
      <c r="S80" s="1575"/>
      <c r="T80" s="350"/>
      <c r="U80" s="350"/>
      <c r="V80" s="350"/>
      <c r="W80" s="346">
        <f t="shared" si="84"/>
        <v>0</v>
      </c>
      <c r="X80" s="349"/>
      <c r="Y80" s="350"/>
      <c r="Z80" s="350"/>
      <c r="AA80" s="350"/>
      <c r="AB80" s="350"/>
      <c r="AC80" s="350"/>
      <c r="AD80" s="350"/>
      <c r="AE80" s="350"/>
      <c r="AF80" s="350"/>
      <c r="AG80" s="346">
        <f t="shared" si="85"/>
        <v>0</v>
      </c>
      <c r="AH80" s="1563"/>
      <c r="AI80" s="351">
        <f t="shared" si="86"/>
        <v>0</v>
      </c>
      <c r="AJ80" s="344"/>
      <c r="AK80" s="345"/>
      <c r="AL80" s="345"/>
      <c r="AM80" s="345"/>
      <c r="AN80" s="345"/>
      <c r="AO80" s="345"/>
      <c r="AP80" s="346">
        <f t="shared" si="87"/>
        <v>0</v>
      </c>
      <c r="AQ80" s="347"/>
      <c r="AR80" s="1563"/>
      <c r="AS80" s="347"/>
      <c r="AT80" s="352">
        <f t="shared" si="88"/>
        <v>0</v>
      </c>
      <c r="AU80" s="353"/>
      <c r="AV80" s="354"/>
      <c r="AW80" s="354"/>
      <c r="AX80" s="346">
        <f t="shared" si="89"/>
        <v>0</v>
      </c>
      <c r="AY80" s="347"/>
      <c r="AZ80" s="1563"/>
      <c r="BA80" s="352">
        <f t="shared" si="90"/>
        <v>0</v>
      </c>
      <c r="BB80" s="1563"/>
      <c r="BC80" s="352">
        <f t="shared" si="91"/>
        <v>0</v>
      </c>
    </row>
    <row r="81" spans="1:55" s="339" customFormat="1">
      <c r="A81" s="341" t="s">
        <v>411</v>
      </c>
      <c r="B81" s="342"/>
      <c r="C81" s="708"/>
      <c r="D81" s="343"/>
      <c r="E81" s="344"/>
      <c r="F81" s="345"/>
      <c r="G81" s="345"/>
      <c r="H81" s="345"/>
      <c r="I81" s="345"/>
      <c r="J81" s="345"/>
      <c r="K81" s="345"/>
      <c r="L81" s="345"/>
      <c r="M81" s="346">
        <f t="shared" si="82"/>
        <v>0</v>
      </c>
      <c r="N81" s="347"/>
      <c r="O81" s="347"/>
      <c r="P81" s="347"/>
      <c r="Q81" s="348">
        <f t="shared" si="83"/>
        <v>0</v>
      </c>
      <c r="R81" s="349"/>
      <c r="S81" s="1575"/>
      <c r="T81" s="350"/>
      <c r="U81" s="350"/>
      <c r="V81" s="350"/>
      <c r="W81" s="346">
        <f t="shared" si="84"/>
        <v>0</v>
      </c>
      <c r="X81" s="349"/>
      <c r="Y81" s="350"/>
      <c r="Z81" s="350"/>
      <c r="AA81" s="350"/>
      <c r="AB81" s="350"/>
      <c r="AC81" s="350"/>
      <c r="AD81" s="350"/>
      <c r="AE81" s="350"/>
      <c r="AF81" s="350"/>
      <c r="AG81" s="346">
        <f t="shared" si="85"/>
        <v>0</v>
      </c>
      <c r="AH81" s="1563"/>
      <c r="AI81" s="351">
        <f t="shared" si="86"/>
        <v>0</v>
      </c>
      <c r="AJ81" s="344"/>
      <c r="AK81" s="345"/>
      <c r="AL81" s="345"/>
      <c r="AM81" s="345"/>
      <c r="AN81" s="345"/>
      <c r="AO81" s="345"/>
      <c r="AP81" s="346">
        <f t="shared" si="87"/>
        <v>0</v>
      </c>
      <c r="AQ81" s="347"/>
      <c r="AR81" s="1563"/>
      <c r="AS81" s="347"/>
      <c r="AT81" s="352">
        <f t="shared" si="88"/>
        <v>0</v>
      </c>
      <c r="AU81" s="353"/>
      <c r="AV81" s="354"/>
      <c r="AW81" s="354"/>
      <c r="AX81" s="346">
        <f t="shared" si="89"/>
        <v>0</v>
      </c>
      <c r="AY81" s="347"/>
      <c r="AZ81" s="1563"/>
      <c r="BA81" s="352">
        <f t="shared" si="90"/>
        <v>0</v>
      </c>
      <c r="BB81" s="1563"/>
      <c r="BC81" s="352">
        <f t="shared" si="91"/>
        <v>0</v>
      </c>
    </row>
    <row r="82" spans="1:55" s="339" customFormat="1" ht="14.25">
      <c r="A82" s="357"/>
      <c r="B82" s="342"/>
      <c r="C82" s="708"/>
      <c r="D82" s="343"/>
      <c r="E82" s="344"/>
      <c r="F82" s="345"/>
      <c r="G82" s="345"/>
      <c r="H82" s="345"/>
      <c r="I82" s="345"/>
      <c r="J82" s="345"/>
      <c r="K82" s="345"/>
      <c r="L82" s="345"/>
      <c r="M82" s="346">
        <f t="shared" si="82"/>
        <v>0</v>
      </c>
      <c r="N82" s="347"/>
      <c r="O82" s="347"/>
      <c r="P82" s="347"/>
      <c r="Q82" s="348">
        <f t="shared" si="83"/>
        <v>0</v>
      </c>
      <c r="R82" s="349"/>
      <c r="S82" s="1575"/>
      <c r="T82" s="350"/>
      <c r="U82" s="350"/>
      <c r="V82" s="350"/>
      <c r="W82" s="346">
        <f t="shared" si="84"/>
        <v>0</v>
      </c>
      <c r="X82" s="349"/>
      <c r="Y82" s="350"/>
      <c r="Z82" s="350"/>
      <c r="AA82" s="350"/>
      <c r="AB82" s="350"/>
      <c r="AC82" s="350"/>
      <c r="AD82" s="350"/>
      <c r="AE82" s="350"/>
      <c r="AF82" s="350"/>
      <c r="AG82" s="346">
        <f t="shared" si="85"/>
        <v>0</v>
      </c>
      <c r="AH82" s="1563"/>
      <c r="AI82" s="351">
        <f t="shared" si="86"/>
        <v>0</v>
      </c>
      <c r="AJ82" s="344"/>
      <c r="AK82" s="345"/>
      <c r="AL82" s="345"/>
      <c r="AM82" s="345"/>
      <c r="AN82" s="345"/>
      <c r="AO82" s="345"/>
      <c r="AP82" s="346">
        <f t="shared" si="87"/>
        <v>0</v>
      </c>
      <c r="AQ82" s="347"/>
      <c r="AR82" s="1563"/>
      <c r="AS82" s="347"/>
      <c r="AT82" s="352">
        <f t="shared" si="88"/>
        <v>0</v>
      </c>
      <c r="AU82" s="353"/>
      <c r="AV82" s="354"/>
      <c r="AW82" s="354"/>
      <c r="AX82" s="346">
        <f t="shared" si="89"/>
        <v>0</v>
      </c>
      <c r="AY82" s="347"/>
      <c r="AZ82" s="1563"/>
      <c r="BA82" s="352">
        <f t="shared" si="90"/>
        <v>0</v>
      </c>
      <c r="BB82" s="1563"/>
      <c r="BC82" s="352">
        <f t="shared" si="91"/>
        <v>0</v>
      </c>
    </row>
    <row r="83" spans="1:55" s="339" customFormat="1" ht="14.25">
      <c r="A83" s="357"/>
      <c r="B83" s="342"/>
      <c r="C83" s="708"/>
      <c r="D83" s="343"/>
      <c r="E83" s="344"/>
      <c r="F83" s="345"/>
      <c r="G83" s="345"/>
      <c r="H83" s="345"/>
      <c r="I83" s="345"/>
      <c r="J83" s="345"/>
      <c r="K83" s="345"/>
      <c r="L83" s="345"/>
      <c r="M83" s="346">
        <f t="shared" si="82"/>
        <v>0</v>
      </c>
      <c r="N83" s="347"/>
      <c r="O83" s="347"/>
      <c r="P83" s="347"/>
      <c r="Q83" s="348">
        <f t="shared" si="83"/>
        <v>0</v>
      </c>
      <c r="R83" s="349"/>
      <c r="S83" s="1575"/>
      <c r="T83" s="350"/>
      <c r="U83" s="350"/>
      <c r="V83" s="350"/>
      <c r="W83" s="346">
        <f t="shared" si="84"/>
        <v>0</v>
      </c>
      <c r="X83" s="349"/>
      <c r="Y83" s="350"/>
      <c r="Z83" s="350"/>
      <c r="AA83" s="350"/>
      <c r="AB83" s="350"/>
      <c r="AC83" s="350"/>
      <c r="AD83" s="350"/>
      <c r="AE83" s="350"/>
      <c r="AF83" s="350"/>
      <c r="AG83" s="346">
        <f t="shared" si="85"/>
        <v>0</v>
      </c>
      <c r="AH83" s="1563"/>
      <c r="AI83" s="351">
        <f t="shared" si="86"/>
        <v>0</v>
      </c>
      <c r="AJ83" s="344"/>
      <c r="AK83" s="345"/>
      <c r="AL83" s="345"/>
      <c r="AM83" s="345"/>
      <c r="AN83" s="345"/>
      <c r="AO83" s="345"/>
      <c r="AP83" s="346">
        <f t="shared" si="87"/>
        <v>0</v>
      </c>
      <c r="AQ83" s="347"/>
      <c r="AR83" s="1563"/>
      <c r="AS83" s="347"/>
      <c r="AT83" s="352">
        <f t="shared" si="88"/>
        <v>0</v>
      </c>
      <c r="AU83" s="353"/>
      <c r="AV83" s="354"/>
      <c r="AW83" s="354"/>
      <c r="AX83" s="346">
        <f t="shared" si="89"/>
        <v>0</v>
      </c>
      <c r="AY83" s="347"/>
      <c r="AZ83" s="1563"/>
      <c r="BA83" s="352">
        <f t="shared" si="90"/>
        <v>0</v>
      </c>
      <c r="BB83" s="1563"/>
      <c r="BC83" s="352">
        <f t="shared" si="91"/>
        <v>0</v>
      </c>
    </row>
    <row r="84" spans="1:55" s="339" customFormat="1" ht="14.25">
      <c r="A84" s="357"/>
      <c r="B84" s="342"/>
      <c r="C84" s="708"/>
      <c r="D84" s="343"/>
      <c r="E84" s="344"/>
      <c r="F84" s="345"/>
      <c r="G84" s="345"/>
      <c r="H84" s="345"/>
      <c r="I84" s="345"/>
      <c r="J84" s="345"/>
      <c r="K84" s="345"/>
      <c r="L84" s="345"/>
      <c r="M84" s="346">
        <f t="shared" si="82"/>
        <v>0</v>
      </c>
      <c r="N84" s="347"/>
      <c r="O84" s="347"/>
      <c r="P84" s="347"/>
      <c r="Q84" s="348">
        <f t="shared" si="83"/>
        <v>0</v>
      </c>
      <c r="R84" s="349"/>
      <c r="S84" s="1575"/>
      <c r="T84" s="350"/>
      <c r="U84" s="350"/>
      <c r="V84" s="350"/>
      <c r="W84" s="346">
        <f t="shared" si="84"/>
        <v>0</v>
      </c>
      <c r="X84" s="349"/>
      <c r="Y84" s="350"/>
      <c r="Z84" s="350"/>
      <c r="AA84" s="350"/>
      <c r="AB84" s="350"/>
      <c r="AC84" s="350"/>
      <c r="AD84" s="350"/>
      <c r="AE84" s="350"/>
      <c r="AF84" s="350"/>
      <c r="AG84" s="346">
        <f t="shared" si="85"/>
        <v>0</v>
      </c>
      <c r="AH84" s="1563"/>
      <c r="AI84" s="351">
        <f t="shared" si="86"/>
        <v>0</v>
      </c>
      <c r="AJ84" s="344"/>
      <c r="AK84" s="345"/>
      <c r="AL84" s="345"/>
      <c r="AM84" s="345"/>
      <c r="AN84" s="345"/>
      <c r="AO84" s="345"/>
      <c r="AP84" s="346">
        <f t="shared" si="87"/>
        <v>0</v>
      </c>
      <c r="AQ84" s="347"/>
      <c r="AR84" s="1563"/>
      <c r="AS84" s="347"/>
      <c r="AT84" s="352">
        <f t="shared" si="88"/>
        <v>0</v>
      </c>
      <c r="AU84" s="353"/>
      <c r="AV84" s="354"/>
      <c r="AW84" s="354"/>
      <c r="AX84" s="346">
        <f t="shared" si="89"/>
        <v>0</v>
      </c>
      <c r="AY84" s="347"/>
      <c r="AZ84" s="1563"/>
      <c r="BA84" s="352">
        <f t="shared" si="90"/>
        <v>0</v>
      </c>
      <c r="BB84" s="1563"/>
      <c r="BC84" s="352">
        <f t="shared" si="91"/>
        <v>0</v>
      </c>
    </row>
    <row r="85" spans="1:55" s="339" customFormat="1">
      <c r="A85" s="341" t="s">
        <v>412</v>
      </c>
      <c r="B85" s="342"/>
      <c r="C85" s="708"/>
      <c r="D85" s="343"/>
      <c r="E85" s="344"/>
      <c r="F85" s="345"/>
      <c r="G85" s="345"/>
      <c r="H85" s="345"/>
      <c r="I85" s="345"/>
      <c r="J85" s="345"/>
      <c r="K85" s="345"/>
      <c r="L85" s="345"/>
      <c r="M85" s="346">
        <f t="shared" si="82"/>
        <v>0</v>
      </c>
      <c r="N85" s="347"/>
      <c r="O85" s="347"/>
      <c r="P85" s="347"/>
      <c r="Q85" s="348">
        <f t="shared" si="83"/>
        <v>0</v>
      </c>
      <c r="R85" s="349"/>
      <c r="S85" s="1575"/>
      <c r="T85" s="350"/>
      <c r="U85" s="350"/>
      <c r="V85" s="350"/>
      <c r="W85" s="346">
        <f t="shared" si="84"/>
        <v>0</v>
      </c>
      <c r="X85" s="349"/>
      <c r="Y85" s="350"/>
      <c r="Z85" s="350"/>
      <c r="AA85" s="350"/>
      <c r="AB85" s="350"/>
      <c r="AC85" s="350"/>
      <c r="AD85" s="350"/>
      <c r="AE85" s="350"/>
      <c r="AF85" s="350"/>
      <c r="AG85" s="346">
        <f t="shared" si="85"/>
        <v>0</v>
      </c>
      <c r="AH85" s="1563"/>
      <c r="AI85" s="351">
        <f t="shared" si="86"/>
        <v>0</v>
      </c>
      <c r="AJ85" s="344"/>
      <c r="AK85" s="345"/>
      <c r="AL85" s="345"/>
      <c r="AM85" s="345"/>
      <c r="AN85" s="345"/>
      <c r="AO85" s="345"/>
      <c r="AP85" s="346">
        <f t="shared" si="87"/>
        <v>0</v>
      </c>
      <c r="AQ85" s="347"/>
      <c r="AR85" s="1563"/>
      <c r="AS85" s="347"/>
      <c r="AT85" s="352">
        <f t="shared" si="88"/>
        <v>0</v>
      </c>
      <c r="AU85" s="353"/>
      <c r="AV85" s="354"/>
      <c r="AW85" s="354"/>
      <c r="AX85" s="346">
        <f t="shared" si="89"/>
        <v>0</v>
      </c>
      <c r="AY85" s="347"/>
      <c r="AZ85" s="1563"/>
      <c r="BA85" s="352">
        <f t="shared" si="90"/>
        <v>0</v>
      </c>
      <c r="BB85" s="1563"/>
      <c r="BC85" s="352">
        <f t="shared" si="91"/>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2">SUM(E87:L87)</f>
        <v>0</v>
      </c>
      <c r="N87" s="347"/>
      <c r="O87" s="347"/>
      <c r="P87" s="347"/>
      <c r="Q87" s="348">
        <f t="shared" ref="Q87:Q93" si="93">B87+C87+M87+N87+O87+P87+D87</f>
        <v>0</v>
      </c>
      <c r="R87" s="349"/>
      <c r="S87" s="1575"/>
      <c r="T87" s="350"/>
      <c r="U87" s="350"/>
      <c r="V87" s="350"/>
      <c r="W87" s="346">
        <f t="shared" ref="W87:W93" si="94">SUM(R87:V87)</f>
        <v>0</v>
      </c>
      <c r="X87" s="349"/>
      <c r="Y87" s="350"/>
      <c r="Z87" s="350"/>
      <c r="AA87" s="350"/>
      <c r="AB87" s="350"/>
      <c r="AC87" s="350"/>
      <c r="AD87" s="350"/>
      <c r="AE87" s="350"/>
      <c r="AF87" s="350"/>
      <c r="AG87" s="346">
        <f t="shared" ref="AG87:AG93" si="95">SUM(X87:AF87)</f>
        <v>0</v>
      </c>
      <c r="AH87" s="1563"/>
      <c r="AI87" s="351">
        <f t="shared" ref="AI87:AI93" si="96">Q87+W87+AG87+AH87</f>
        <v>0</v>
      </c>
      <c r="AJ87" s="344"/>
      <c r="AK87" s="345"/>
      <c r="AL87" s="345"/>
      <c r="AM87" s="345"/>
      <c r="AN87" s="345"/>
      <c r="AO87" s="345"/>
      <c r="AP87" s="346">
        <f t="shared" ref="AP87:AP93" si="97">SUM(AJ87:AO87)</f>
        <v>0</v>
      </c>
      <c r="AQ87" s="347"/>
      <c r="AR87" s="1563"/>
      <c r="AS87" s="347"/>
      <c r="AT87" s="352">
        <f t="shared" ref="AT87:AT93" si="98">AI87+AP87+AQ87+AR87+AS87</f>
        <v>0</v>
      </c>
      <c r="AU87" s="353"/>
      <c r="AV87" s="354"/>
      <c r="AW87" s="354"/>
      <c r="AX87" s="346">
        <f t="shared" ref="AX87:AX93" si="99">SUM(AU87:AW87)</f>
        <v>0</v>
      </c>
      <c r="AY87" s="347"/>
      <c r="AZ87" s="1563"/>
      <c r="BA87" s="352">
        <f t="shared" ref="BA87:BA93" si="100">AX87+AY87</f>
        <v>0</v>
      </c>
      <c r="BB87" s="1563"/>
      <c r="BC87" s="352">
        <f t="shared" ref="BC87:BC93" si="101">BA87+AT87+BB87</f>
        <v>0</v>
      </c>
    </row>
    <row r="88" spans="1:55" s="339" customFormat="1">
      <c r="A88" s="341" t="s">
        <v>410</v>
      </c>
      <c r="B88" s="342"/>
      <c r="C88" s="708"/>
      <c r="D88" s="343"/>
      <c r="E88" s="344"/>
      <c r="F88" s="345"/>
      <c r="G88" s="345"/>
      <c r="H88" s="345"/>
      <c r="I88" s="345"/>
      <c r="J88" s="345"/>
      <c r="K88" s="345"/>
      <c r="L88" s="345"/>
      <c r="M88" s="346">
        <f t="shared" si="92"/>
        <v>0</v>
      </c>
      <c r="N88" s="347"/>
      <c r="O88" s="347"/>
      <c r="P88" s="347"/>
      <c r="Q88" s="348">
        <f t="shared" si="93"/>
        <v>0</v>
      </c>
      <c r="R88" s="349"/>
      <c r="S88" s="1575"/>
      <c r="T88" s="350"/>
      <c r="U88" s="350"/>
      <c r="V88" s="350"/>
      <c r="W88" s="346">
        <f t="shared" si="94"/>
        <v>0</v>
      </c>
      <c r="X88" s="349"/>
      <c r="Y88" s="350"/>
      <c r="Z88" s="350"/>
      <c r="AA88" s="350"/>
      <c r="AB88" s="350"/>
      <c r="AC88" s="350"/>
      <c r="AD88" s="350"/>
      <c r="AE88" s="350"/>
      <c r="AF88" s="350"/>
      <c r="AG88" s="346">
        <f t="shared" si="95"/>
        <v>0</v>
      </c>
      <c r="AH88" s="1563"/>
      <c r="AI88" s="351">
        <f t="shared" si="96"/>
        <v>0</v>
      </c>
      <c r="AJ88" s="344"/>
      <c r="AK88" s="345"/>
      <c r="AL88" s="345"/>
      <c r="AM88" s="345"/>
      <c r="AN88" s="345"/>
      <c r="AO88" s="345"/>
      <c r="AP88" s="346">
        <f t="shared" si="97"/>
        <v>0</v>
      </c>
      <c r="AQ88" s="347"/>
      <c r="AR88" s="1563"/>
      <c r="AS88" s="347"/>
      <c r="AT88" s="352">
        <f t="shared" si="98"/>
        <v>0</v>
      </c>
      <c r="AU88" s="353"/>
      <c r="AV88" s="354"/>
      <c r="AW88" s="354"/>
      <c r="AX88" s="346">
        <f t="shared" si="99"/>
        <v>0</v>
      </c>
      <c r="AY88" s="347"/>
      <c r="AZ88" s="1563"/>
      <c r="BA88" s="352">
        <f t="shared" si="100"/>
        <v>0</v>
      </c>
      <c r="BB88" s="1563"/>
      <c r="BC88" s="352">
        <f t="shared" si="101"/>
        <v>0</v>
      </c>
    </row>
    <row r="89" spans="1:55" s="339" customFormat="1">
      <c r="A89" s="341" t="s">
        <v>411</v>
      </c>
      <c r="B89" s="342"/>
      <c r="C89" s="708"/>
      <c r="D89" s="343"/>
      <c r="E89" s="344"/>
      <c r="F89" s="345"/>
      <c r="G89" s="345"/>
      <c r="H89" s="345"/>
      <c r="I89" s="345"/>
      <c r="J89" s="345"/>
      <c r="K89" s="345"/>
      <c r="L89" s="345"/>
      <c r="M89" s="346">
        <f t="shared" si="92"/>
        <v>0</v>
      </c>
      <c r="N89" s="347"/>
      <c r="O89" s="347"/>
      <c r="P89" s="347"/>
      <c r="Q89" s="348">
        <f t="shared" si="93"/>
        <v>0</v>
      </c>
      <c r="R89" s="349"/>
      <c r="S89" s="1575"/>
      <c r="T89" s="350"/>
      <c r="U89" s="350"/>
      <c r="V89" s="350"/>
      <c r="W89" s="346">
        <f t="shared" si="94"/>
        <v>0</v>
      </c>
      <c r="X89" s="349"/>
      <c r="Y89" s="350"/>
      <c r="Z89" s="350"/>
      <c r="AA89" s="350"/>
      <c r="AB89" s="350"/>
      <c r="AC89" s="350"/>
      <c r="AD89" s="350"/>
      <c r="AE89" s="350"/>
      <c r="AF89" s="350"/>
      <c r="AG89" s="346">
        <f t="shared" si="95"/>
        <v>0</v>
      </c>
      <c r="AH89" s="1563"/>
      <c r="AI89" s="351">
        <f t="shared" si="96"/>
        <v>0</v>
      </c>
      <c r="AJ89" s="344"/>
      <c r="AK89" s="345"/>
      <c r="AL89" s="345"/>
      <c r="AM89" s="345"/>
      <c r="AN89" s="345"/>
      <c r="AO89" s="345"/>
      <c r="AP89" s="346">
        <f t="shared" si="97"/>
        <v>0</v>
      </c>
      <c r="AQ89" s="347"/>
      <c r="AR89" s="1563"/>
      <c r="AS89" s="347"/>
      <c r="AT89" s="352">
        <f t="shared" si="98"/>
        <v>0</v>
      </c>
      <c r="AU89" s="353"/>
      <c r="AV89" s="354"/>
      <c r="AW89" s="354"/>
      <c r="AX89" s="346">
        <f t="shared" si="99"/>
        <v>0</v>
      </c>
      <c r="AY89" s="347"/>
      <c r="AZ89" s="1563"/>
      <c r="BA89" s="352">
        <f t="shared" si="100"/>
        <v>0</v>
      </c>
      <c r="BB89" s="1563"/>
      <c r="BC89" s="352">
        <f t="shared" si="101"/>
        <v>0</v>
      </c>
    </row>
    <row r="90" spans="1:55" s="339" customFormat="1" ht="14.25">
      <c r="A90" s="357"/>
      <c r="B90" s="342"/>
      <c r="C90" s="708"/>
      <c r="D90" s="343"/>
      <c r="E90" s="344"/>
      <c r="F90" s="345"/>
      <c r="G90" s="345"/>
      <c r="H90" s="345"/>
      <c r="I90" s="345"/>
      <c r="J90" s="345"/>
      <c r="K90" s="345"/>
      <c r="L90" s="345"/>
      <c r="M90" s="346">
        <f t="shared" si="92"/>
        <v>0</v>
      </c>
      <c r="N90" s="347"/>
      <c r="O90" s="347"/>
      <c r="P90" s="347"/>
      <c r="Q90" s="348">
        <f t="shared" si="93"/>
        <v>0</v>
      </c>
      <c r="R90" s="349"/>
      <c r="S90" s="1575"/>
      <c r="T90" s="350"/>
      <c r="U90" s="350"/>
      <c r="V90" s="350"/>
      <c r="W90" s="346">
        <f t="shared" si="94"/>
        <v>0</v>
      </c>
      <c r="X90" s="349"/>
      <c r="Y90" s="350"/>
      <c r="Z90" s="350"/>
      <c r="AA90" s="350"/>
      <c r="AB90" s="350"/>
      <c r="AC90" s="350"/>
      <c r="AD90" s="350"/>
      <c r="AE90" s="350"/>
      <c r="AF90" s="350"/>
      <c r="AG90" s="346">
        <f t="shared" si="95"/>
        <v>0</v>
      </c>
      <c r="AH90" s="1563"/>
      <c r="AI90" s="351">
        <f t="shared" si="96"/>
        <v>0</v>
      </c>
      <c r="AJ90" s="344"/>
      <c r="AK90" s="345"/>
      <c r="AL90" s="345"/>
      <c r="AM90" s="345"/>
      <c r="AN90" s="345"/>
      <c r="AO90" s="345"/>
      <c r="AP90" s="346">
        <f t="shared" si="97"/>
        <v>0</v>
      </c>
      <c r="AQ90" s="347"/>
      <c r="AR90" s="1563"/>
      <c r="AS90" s="347"/>
      <c r="AT90" s="352">
        <f t="shared" si="98"/>
        <v>0</v>
      </c>
      <c r="AU90" s="353"/>
      <c r="AV90" s="354"/>
      <c r="AW90" s="354"/>
      <c r="AX90" s="346">
        <f t="shared" si="99"/>
        <v>0</v>
      </c>
      <c r="AY90" s="347"/>
      <c r="AZ90" s="1563"/>
      <c r="BA90" s="352">
        <f t="shared" si="100"/>
        <v>0</v>
      </c>
      <c r="BB90" s="1563"/>
      <c r="BC90" s="352">
        <f t="shared" si="101"/>
        <v>0</v>
      </c>
    </row>
    <row r="91" spans="1:55" s="339" customFormat="1" ht="14.25">
      <c r="A91" s="357"/>
      <c r="B91" s="342"/>
      <c r="C91" s="708"/>
      <c r="D91" s="343"/>
      <c r="E91" s="344"/>
      <c r="F91" s="345"/>
      <c r="G91" s="345"/>
      <c r="H91" s="345"/>
      <c r="I91" s="345"/>
      <c r="J91" s="345"/>
      <c r="K91" s="345"/>
      <c r="L91" s="345"/>
      <c r="M91" s="346">
        <f t="shared" si="92"/>
        <v>0</v>
      </c>
      <c r="N91" s="347"/>
      <c r="O91" s="347"/>
      <c r="P91" s="347"/>
      <c r="Q91" s="348">
        <f t="shared" si="93"/>
        <v>0</v>
      </c>
      <c r="R91" s="349"/>
      <c r="S91" s="1575"/>
      <c r="T91" s="350"/>
      <c r="U91" s="350"/>
      <c r="V91" s="350"/>
      <c r="W91" s="346">
        <f t="shared" si="94"/>
        <v>0</v>
      </c>
      <c r="X91" s="349"/>
      <c r="Y91" s="350"/>
      <c r="Z91" s="350"/>
      <c r="AA91" s="350"/>
      <c r="AB91" s="350"/>
      <c r="AC91" s="350"/>
      <c r="AD91" s="350"/>
      <c r="AE91" s="350"/>
      <c r="AF91" s="350"/>
      <c r="AG91" s="346">
        <f t="shared" si="95"/>
        <v>0</v>
      </c>
      <c r="AH91" s="1563"/>
      <c r="AI91" s="351">
        <f t="shared" si="96"/>
        <v>0</v>
      </c>
      <c r="AJ91" s="344"/>
      <c r="AK91" s="345"/>
      <c r="AL91" s="345"/>
      <c r="AM91" s="345"/>
      <c r="AN91" s="345"/>
      <c r="AO91" s="345"/>
      <c r="AP91" s="346">
        <f t="shared" si="97"/>
        <v>0</v>
      </c>
      <c r="AQ91" s="347"/>
      <c r="AR91" s="1563"/>
      <c r="AS91" s="347"/>
      <c r="AT91" s="352">
        <f t="shared" si="98"/>
        <v>0</v>
      </c>
      <c r="AU91" s="353"/>
      <c r="AV91" s="354"/>
      <c r="AW91" s="354"/>
      <c r="AX91" s="346">
        <f t="shared" si="99"/>
        <v>0</v>
      </c>
      <c r="AY91" s="347"/>
      <c r="AZ91" s="1563"/>
      <c r="BA91" s="352">
        <f t="shared" si="100"/>
        <v>0</v>
      </c>
      <c r="BB91" s="1563"/>
      <c r="BC91" s="352">
        <f t="shared" si="101"/>
        <v>0</v>
      </c>
    </row>
    <row r="92" spans="1:55" s="339" customFormat="1" ht="14.25">
      <c r="A92" s="357"/>
      <c r="B92" s="342"/>
      <c r="C92" s="708"/>
      <c r="D92" s="343"/>
      <c r="E92" s="344"/>
      <c r="F92" s="345"/>
      <c r="G92" s="345"/>
      <c r="H92" s="345"/>
      <c r="I92" s="345"/>
      <c r="J92" s="345"/>
      <c r="K92" s="345"/>
      <c r="L92" s="345"/>
      <c r="M92" s="346">
        <f t="shared" si="92"/>
        <v>0</v>
      </c>
      <c r="N92" s="347"/>
      <c r="O92" s="347"/>
      <c r="P92" s="347"/>
      <c r="Q92" s="348">
        <f t="shared" si="93"/>
        <v>0</v>
      </c>
      <c r="R92" s="349"/>
      <c r="S92" s="1575"/>
      <c r="T92" s="350"/>
      <c r="U92" s="350"/>
      <c r="V92" s="350"/>
      <c r="W92" s="346">
        <f t="shared" si="94"/>
        <v>0</v>
      </c>
      <c r="X92" s="349"/>
      <c r="Y92" s="350"/>
      <c r="Z92" s="350"/>
      <c r="AA92" s="350"/>
      <c r="AB92" s="350"/>
      <c r="AC92" s="350"/>
      <c r="AD92" s="350"/>
      <c r="AE92" s="350"/>
      <c r="AF92" s="350"/>
      <c r="AG92" s="346">
        <f t="shared" si="95"/>
        <v>0</v>
      </c>
      <c r="AH92" s="1563"/>
      <c r="AI92" s="351">
        <f t="shared" si="96"/>
        <v>0</v>
      </c>
      <c r="AJ92" s="344"/>
      <c r="AK92" s="345"/>
      <c r="AL92" s="345"/>
      <c r="AM92" s="345"/>
      <c r="AN92" s="345"/>
      <c r="AO92" s="345"/>
      <c r="AP92" s="346">
        <f t="shared" si="97"/>
        <v>0</v>
      </c>
      <c r="AQ92" s="347"/>
      <c r="AR92" s="1563"/>
      <c r="AS92" s="347"/>
      <c r="AT92" s="352">
        <f t="shared" si="98"/>
        <v>0</v>
      </c>
      <c r="AU92" s="353"/>
      <c r="AV92" s="354"/>
      <c r="AW92" s="354"/>
      <c r="AX92" s="346">
        <f t="shared" si="99"/>
        <v>0</v>
      </c>
      <c r="AY92" s="347"/>
      <c r="AZ92" s="1563"/>
      <c r="BA92" s="352">
        <f t="shared" si="100"/>
        <v>0</v>
      </c>
      <c r="BB92" s="1563"/>
      <c r="BC92" s="352">
        <f t="shared" si="101"/>
        <v>0</v>
      </c>
    </row>
    <row r="93" spans="1:55" s="339" customFormat="1">
      <c r="A93" s="341" t="s">
        <v>412</v>
      </c>
      <c r="B93" s="342"/>
      <c r="C93" s="708"/>
      <c r="D93" s="343"/>
      <c r="E93" s="344"/>
      <c r="F93" s="345"/>
      <c r="G93" s="345"/>
      <c r="H93" s="345"/>
      <c r="I93" s="345"/>
      <c r="J93" s="345"/>
      <c r="K93" s="345"/>
      <c r="L93" s="345"/>
      <c r="M93" s="346">
        <f t="shared" si="92"/>
        <v>0</v>
      </c>
      <c r="N93" s="347"/>
      <c r="O93" s="347"/>
      <c r="P93" s="347"/>
      <c r="Q93" s="348">
        <f t="shared" si="93"/>
        <v>0</v>
      </c>
      <c r="R93" s="349"/>
      <c r="S93" s="1575"/>
      <c r="T93" s="350"/>
      <c r="U93" s="350"/>
      <c r="V93" s="350"/>
      <c r="W93" s="346">
        <f t="shared" si="94"/>
        <v>0</v>
      </c>
      <c r="X93" s="349"/>
      <c r="Y93" s="350"/>
      <c r="Z93" s="350"/>
      <c r="AA93" s="350"/>
      <c r="AB93" s="350"/>
      <c r="AC93" s="350"/>
      <c r="AD93" s="350"/>
      <c r="AE93" s="350"/>
      <c r="AF93" s="350"/>
      <c r="AG93" s="346">
        <f t="shared" si="95"/>
        <v>0</v>
      </c>
      <c r="AH93" s="1563"/>
      <c r="AI93" s="351">
        <f t="shared" si="96"/>
        <v>0</v>
      </c>
      <c r="AJ93" s="344"/>
      <c r="AK93" s="345"/>
      <c r="AL93" s="345"/>
      <c r="AM93" s="345"/>
      <c r="AN93" s="345"/>
      <c r="AO93" s="345"/>
      <c r="AP93" s="346">
        <f t="shared" si="97"/>
        <v>0</v>
      </c>
      <c r="AQ93" s="347"/>
      <c r="AR93" s="1563"/>
      <c r="AS93" s="347"/>
      <c r="AT93" s="352">
        <f t="shared" si="98"/>
        <v>0</v>
      </c>
      <c r="AU93" s="353"/>
      <c r="AV93" s="354"/>
      <c r="AW93" s="354"/>
      <c r="AX93" s="346">
        <f t="shared" si="99"/>
        <v>0</v>
      </c>
      <c r="AY93" s="347"/>
      <c r="AZ93" s="1563"/>
      <c r="BA93" s="352">
        <f t="shared" si="100"/>
        <v>0</v>
      </c>
      <c r="BB93" s="1563"/>
      <c r="BC93" s="352">
        <f t="shared" si="101"/>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2">SUM(E95:L95)</f>
        <v>0</v>
      </c>
      <c r="N95" s="347"/>
      <c r="O95" s="347"/>
      <c r="P95" s="347"/>
      <c r="Q95" s="348">
        <f t="shared" ref="Q95:Q109" si="103">B95+C95+M95+N95+O95+P95+D95</f>
        <v>0</v>
      </c>
      <c r="R95" s="349"/>
      <c r="S95" s="1575"/>
      <c r="T95" s="350"/>
      <c r="U95" s="350"/>
      <c r="V95" s="350"/>
      <c r="W95" s="346">
        <f>SUM(R95:V95)</f>
        <v>0</v>
      </c>
      <c r="X95" s="349"/>
      <c r="Y95" s="350"/>
      <c r="Z95" s="350"/>
      <c r="AA95" s="350"/>
      <c r="AB95" s="350"/>
      <c r="AC95" s="350"/>
      <c r="AD95" s="350"/>
      <c r="AE95" s="350"/>
      <c r="AF95" s="350"/>
      <c r="AG95" s="346">
        <f>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2"/>
        <v>0</v>
      </c>
      <c r="N96" s="347"/>
      <c r="O96" s="347"/>
      <c r="P96" s="347"/>
      <c r="Q96" s="348">
        <f>B96+C96+M96+N96+O96+P96+D96</f>
        <v>0</v>
      </c>
      <c r="R96" s="349"/>
      <c r="S96" s="1575"/>
      <c r="T96" s="350"/>
      <c r="U96" s="350"/>
      <c r="V96" s="350"/>
      <c r="W96" s="346">
        <f t="shared" ref="W96:W101" si="110">SUM(R96:V96)</f>
        <v>0</v>
      </c>
      <c r="X96" s="349"/>
      <c r="Y96" s="350"/>
      <c r="Z96" s="350"/>
      <c r="AA96" s="350"/>
      <c r="AB96" s="350"/>
      <c r="AC96" s="350"/>
      <c r="AD96" s="350"/>
      <c r="AE96" s="350"/>
      <c r="AF96" s="350"/>
      <c r="AG96" s="346">
        <f t="shared" ref="AG96:AG101" si="111">SUM(X96:AF96)</f>
        <v>0</v>
      </c>
      <c r="AH96" s="1563"/>
      <c r="AI96" s="351">
        <f>Q96+W96+AG96+AH96</f>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BA96+AT96+BB96</f>
        <v>0</v>
      </c>
    </row>
    <row r="97" spans="1:55" s="339" customFormat="1">
      <c r="A97" s="341" t="s">
        <v>411</v>
      </c>
      <c r="B97" s="342"/>
      <c r="C97" s="708"/>
      <c r="D97" s="343"/>
      <c r="E97" s="344"/>
      <c r="F97" s="345"/>
      <c r="G97" s="345"/>
      <c r="H97" s="345"/>
      <c r="I97" s="345"/>
      <c r="J97" s="345"/>
      <c r="K97" s="345"/>
      <c r="L97" s="345"/>
      <c r="M97" s="346">
        <f t="shared" si="102"/>
        <v>0</v>
      </c>
      <c r="N97" s="347"/>
      <c r="O97" s="347"/>
      <c r="P97" s="347"/>
      <c r="Q97" s="348">
        <f t="shared" si="103"/>
        <v>0</v>
      </c>
      <c r="R97" s="349"/>
      <c r="S97" s="1575"/>
      <c r="T97" s="350"/>
      <c r="U97" s="350"/>
      <c r="V97" s="350"/>
      <c r="W97" s="346">
        <f t="shared" si="110"/>
        <v>0</v>
      </c>
      <c r="X97" s="349"/>
      <c r="Y97" s="350"/>
      <c r="Z97" s="350"/>
      <c r="AA97" s="350"/>
      <c r="AB97" s="350"/>
      <c r="AC97" s="350"/>
      <c r="AD97" s="350"/>
      <c r="AE97" s="350"/>
      <c r="AF97" s="350"/>
      <c r="AG97" s="346">
        <f t="shared" si="111"/>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AX97+AY97</f>
        <v>0</v>
      </c>
      <c r="BB97" s="1563"/>
      <c r="BC97" s="352">
        <f t="shared" si="109"/>
        <v>0</v>
      </c>
    </row>
    <row r="98" spans="1:55" s="339" customFormat="1" ht="14.25">
      <c r="A98" s="357"/>
      <c r="B98" s="342"/>
      <c r="C98" s="708"/>
      <c r="D98" s="343"/>
      <c r="E98" s="344"/>
      <c r="F98" s="345"/>
      <c r="G98" s="345"/>
      <c r="H98" s="345"/>
      <c r="I98" s="345"/>
      <c r="J98" s="345"/>
      <c r="K98" s="345"/>
      <c r="L98" s="345"/>
      <c r="M98" s="346">
        <f t="shared" si="102"/>
        <v>0</v>
      </c>
      <c r="N98" s="347"/>
      <c r="O98" s="347"/>
      <c r="P98" s="347"/>
      <c r="Q98" s="348">
        <f t="shared" si="103"/>
        <v>0</v>
      </c>
      <c r="R98" s="349"/>
      <c r="S98" s="1575"/>
      <c r="T98" s="350"/>
      <c r="U98" s="350"/>
      <c r="V98" s="350"/>
      <c r="W98" s="346">
        <f t="shared" si="110"/>
        <v>0</v>
      </c>
      <c r="X98" s="349"/>
      <c r="Y98" s="350"/>
      <c r="Z98" s="350"/>
      <c r="AA98" s="350"/>
      <c r="AB98" s="350"/>
      <c r="AC98" s="350"/>
      <c r="AD98" s="350"/>
      <c r="AE98" s="350"/>
      <c r="AF98" s="350"/>
      <c r="AG98" s="346">
        <f t="shared" si="111"/>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SUM(E99:L99)</f>
        <v>0</v>
      </c>
      <c r="N99" s="347"/>
      <c r="O99" s="347"/>
      <c r="P99" s="347"/>
      <c r="Q99" s="348">
        <f t="shared" si="103"/>
        <v>0</v>
      </c>
      <c r="R99" s="349"/>
      <c r="S99" s="1575"/>
      <c r="T99" s="350"/>
      <c r="U99" s="350"/>
      <c r="V99" s="350"/>
      <c r="W99" s="346">
        <f t="shared" si="110"/>
        <v>0</v>
      </c>
      <c r="X99" s="349"/>
      <c r="Y99" s="350"/>
      <c r="Z99" s="350"/>
      <c r="AA99" s="350"/>
      <c r="AB99" s="350"/>
      <c r="AC99" s="350"/>
      <c r="AD99" s="350"/>
      <c r="AE99" s="350"/>
      <c r="AF99" s="350"/>
      <c r="AG99" s="346">
        <f t="shared" si="111"/>
        <v>0</v>
      </c>
      <c r="AH99" s="1563"/>
      <c r="AI99" s="351">
        <f t="shared" si="104"/>
        <v>0</v>
      </c>
      <c r="AJ99" s="344"/>
      <c r="AK99" s="345"/>
      <c r="AL99" s="345"/>
      <c r="AM99" s="345"/>
      <c r="AN99" s="345"/>
      <c r="AO99" s="345"/>
      <c r="AP99" s="346">
        <f>SUM(AJ99:AO99)</f>
        <v>0</v>
      </c>
      <c r="AQ99" s="347"/>
      <c r="AR99" s="1563"/>
      <c r="AS99" s="347"/>
      <c r="AT99" s="352">
        <f t="shared" si="106"/>
        <v>0</v>
      </c>
      <c r="AU99" s="353"/>
      <c r="AV99" s="354"/>
      <c r="AW99" s="354"/>
      <c r="AX99" s="346">
        <f>SUM(AU99:AW99)</f>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2"/>
        <v>0</v>
      </c>
      <c r="N100" s="347"/>
      <c r="O100" s="347"/>
      <c r="P100" s="347"/>
      <c r="Q100" s="348">
        <f t="shared" si="103"/>
        <v>0</v>
      </c>
      <c r="R100" s="349"/>
      <c r="S100" s="1575"/>
      <c r="T100" s="350"/>
      <c r="U100" s="350"/>
      <c r="V100" s="350"/>
      <c r="W100" s="346">
        <f t="shared" si="110"/>
        <v>0</v>
      </c>
      <c r="X100" s="349"/>
      <c r="Y100" s="350"/>
      <c r="Z100" s="350"/>
      <c r="AA100" s="350"/>
      <c r="AB100" s="350"/>
      <c r="AC100" s="350"/>
      <c r="AD100" s="350"/>
      <c r="AE100" s="350"/>
      <c r="AF100" s="350"/>
      <c r="AG100" s="346">
        <f t="shared" si="111"/>
        <v>0</v>
      </c>
      <c r="AH100" s="1563"/>
      <c r="AI100" s="351">
        <f t="shared" si="104"/>
        <v>0</v>
      </c>
      <c r="AJ100" s="344"/>
      <c r="AK100" s="345"/>
      <c r="AL100" s="345"/>
      <c r="AM100" s="345"/>
      <c r="AN100" s="345"/>
      <c r="AO100" s="345"/>
      <c r="AP100" s="346">
        <f t="shared" si="105"/>
        <v>0</v>
      </c>
      <c r="AQ100" s="347"/>
      <c r="AR100" s="1563"/>
      <c r="AS100" s="347"/>
      <c r="AT100" s="352">
        <f>AI100+AP100+AQ100+AR100+AS100</f>
        <v>0</v>
      </c>
      <c r="AU100" s="353"/>
      <c r="AV100" s="354"/>
      <c r="AW100" s="354"/>
      <c r="AX100" s="346">
        <f t="shared" si="107"/>
        <v>0</v>
      </c>
      <c r="AY100" s="347"/>
      <c r="AZ100" s="1563"/>
      <c r="BA100" s="352">
        <f t="shared" si="108"/>
        <v>0</v>
      </c>
      <c r="BB100" s="1563"/>
      <c r="BC100" s="352">
        <f>BA100+AT100+BB100</f>
        <v>0</v>
      </c>
    </row>
    <row r="101" spans="1:55" s="339" customFormat="1">
      <c r="A101" s="341" t="s">
        <v>412</v>
      </c>
      <c r="B101" s="342"/>
      <c r="C101" s="708"/>
      <c r="D101" s="343"/>
      <c r="E101" s="344"/>
      <c r="F101" s="345"/>
      <c r="G101" s="345"/>
      <c r="H101" s="345"/>
      <c r="I101" s="345"/>
      <c r="J101" s="345"/>
      <c r="K101" s="345"/>
      <c r="L101" s="345"/>
      <c r="M101" s="346">
        <f t="shared" si="102"/>
        <v>0</v>
      </c>
      <c r="N101" s="347"/>
      <c r="O101" s="347"/>
      <c r="P101" s="347"/>
      <c r="Q101" s="348">
        <f t="shared" si="103"/>
        <v>0</v>
      </c>
      <c r="R101" s="349"/>
      <c r="S101" s="1575"/>
      <c r="T101" s="350"/>
      <c r="U101" s="350"/>
      <c r="V101" s="350"/>
      <c r="W101" s="346">
        <f t="shared" si="110"/>
        <v>0</v>
      </c>
      <c r="X101" s="349"/>
      <c r="Y101" s="350"/>
      <c r="Z101" s="350"/>
      <c r="AA101" s="350"/>
      <c r="AB101" s="350"/>
      <c r="AC101" s="350"/>
      <c r="AD101" s="350"/>
      <c r="AE101" s="350"/>
      <c r="AF101" s="350"/>
      <c r="AG101" s="346">
        <f t="shared" si="111"/>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P109" si="112">SUM(B71,B79,B87,B95)</f>
        <v>0</v>
      </c>
      <c r="C103" s="361">
        <f t="shared" ref="C103:L103" si="113">SUM(C71,C79,C87,C95)</f>
        <v>0</v>
      </c>
      <c r="D103" s="362">
        <f t="shared" si="113"/>
        <v>0</v>
      </c>
      <c r="E103" s="363">
        <f t="shared" si="113"/>
        <v>0</v>
      </c>
      <c r="F103" s="364">
        <f t="shared" si="113"/>
        <v>0</v>
      </c>
      <c r="G103" s="364">
        <f t="shared" si="113"/>
        <v>0</v>
      </c>
      <c r="H103" s="364">
        <f t="shared" si="113"/>
        <v>0</v>
      </c>
      <c r="I103" s="364">
        <f t="shared" si="113"/>
        <v>0</v>
      </c>
      <c r="J103" s="364">
        <f t="shared" si="113"/>
        <v>0</v>
      </c>
      <c r="K103" s="364">
        <f t="shared" si="113"/>
        <v>0</v>
      </c>
      <c r="L103" s="364">
        <f t="shared" si="113"/>
        <v>0</v>
      </c>
      <c r="M103" s="346">
        <f t="shared" si="102"/>
        <v>0</v>
      </c>
      <c r="N103" s="365">
        <f t="shared" si="112"/>
        <v>0</v>
      </c>
      <c r="O103" s="365">
        <f t="shared" si="112"/>
        <v>0</v>
      </c>
      <c r="P103" s="365">
        <f t="shared" si="112"/>
        <v>0</v>
      </c>
      <c r="Q103" s="348">
        <f t="shared" si="103"/>
        <v>0</v>
      </c>
      <c r="R103" s="366">
        <f t="shared" ref="R103:AE109" si="114">SUM(R71,R79,R87,R95)</f>
        <v>0</v>
      </c>
      <c r="S103" s="1575"/>
      <c r="T103" s="367">
        <f t="shared" ref="T103:V103" si="115">SUM(T71,T79,T87,T95)</f>
        <v>0</v>
      </c>
      <c r="U103" s="367">
        <f t="shared" si="115"/>
        <v>0</v>
      </c>
      <c r="V103" s="367">
        <f t="shared" si="115"/>
        <v>0</v>
      </c>
      <c r="W103" s="346">
        <f>SUM(R103:V103)</f>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 si="116">SUM(AF71,AF79,AF87,AF95)</f>
        <v>0</v>
      </c>
      <c r="AG103" s="346">
        <f>SUM(X103:AF103)</f>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SUM(AY71,AY79,AY87,AY95)</f>
        <v>0</v>
      </c>
      <c r="AZ103" s="1563"/>
      <c r="BA103" s="352">
        <f t="shared" si="108"/>
        <v>0</v>
      </c>
      <c r="BB103" s="1563"/>
      <c r="BC103" s="352">
        <f t="shared" si="109"/>
        <v>0</v>
      </c>
    </row>
    <row r="104" spans="1:55" s="339" customFormat="1">
      <c r="A104" s="341" t="s">
        <v>410</v>
      </c>
      <c r="B104" s="361">
        <f>SUM(B72,B80,B88,B96)</f>
        <v>0</v>
      </c>
      <c r="C104" s="361">
        <f t="shared" ref="C104:L104" si="121">SUM(C72,C80,C88,C96)</f>
        <v>0</v>
      </c>
      <c r="D104" s="362">
        <f t="shared" si="121"/>
        <v>0</v>
      </c>
      <c r="E104" s="363">
        <f t="shared" si="121"/>
        <v>0</v>
      </c>
      <c r="F104" s="364">
        <f t="shared" si="121"/>
        <v>0</v>
      </c>
      <c r="G104" s="364">
        <f t="shared" si="121"/>
        <v>0</v>
      </c>
      <c r="H104" s="364">
        <f t="shared" si="121"/>
        <v>0</v>
      </c>
      <c r="I104" s="364">
        <f t="shared" si="121"/>
        <v>0</v>
      </c>
      <c r="J104" s="364">
        <f t="shared" si="121"/>
        <v>0</v>
      </c>
      <c r="K104" s="364">
        <f t="shared" si="121"/>
        <v>0</v>
      </c>
      <c r="L104" s="364">
        <f t="shared" si="121"/>
        <v>0</v>
      </c>
      <c r="M104" s="346">
        <f t="shared" si="102"/>
        <v>0</v>
      </c>
      <c r="N104" s="365">
        <f t="shared" si="112"/>
        <v>0</v>
      </c>
      <c r="O104" s="365">
        <f t="shared" si="112"/>
        <v>0</v>
      </c>
      <c r="P104" s="365">
        <f t="shared" si="112"/>
        <v>0</v>
      </c>
      <c r="Q104" s="348">
        <f>B104+C104+M104+N104+O104+P104+D104</f>
        <v>0</v>
      </c>
      <c r="R104" s="366">
        <f t="shared" si="114"/>
        <v>0</v>
      </c>
      <c r="S104" s="1575"/>
      <c r="T104" s="367">
        <f t="shared" ref="T104:V104" si="122">SUM(T72,T80,T88,T96)</f>
        <v>0</v>
      </c>
      <c r="U104" s="367">
        <f t="shared" si="122"/>
        <v>0</v>
      </c>
      <c r="V104" s="367">
        <f t="shared" si="122"/>
        <v>0</v>
      </c>
      <c r="W104" s="346">
        <f t="shared" ref="W104:W109" si="123">SUM(R104:V104)</f>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ref="AF104" si="124">SUM(AF72,AF80,AF88,AF96)</f>
        <v>0</v>
      </c>
      <c r="AG104" s="346">
        <f t="shared" ref="AG104:AG109" si="125">SUM(X104:AF104)</f>
        <v>0</v>
      </c>
      <c r="AH104" s="1563"/>
      <c r="AI104" s="351">
        <f>Q104+W104+AG104+AH104</f>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 t="shared" ref="AS104" si="126">SUM(AS72,AS80,AS88,AS96)</f>
        <v>0</v>
      </c>
      <c r="AT104" s="352">
        <f t="shared" si="106"/>
        <v>0</v>
      </c>
      <c r="AU104" s="368">
        <f t="shared" ref="AU104:AW104" si="127">SUM(AU72,AU80,AU88,AU96)</f>
        <v>0</v>
      </c>
      <c r="AV104" s="369">
        <f t="shared" si="127"/>
        <v>0</v>
      </c>
      <c r="AW104" s="369">
        <f t="shared" si="127"/>
        <v>0</v>
      </c>
      <c r="AX104" s="346">
        <f t="shared" si="107"/>
        <v>0</v>
      </c>
      <c r="AY104" s="365">
        <f t="shared" ref="AY104" si="128">SUM(AY72,AY80,AY88,AY96)</f>
        <v>0</v>
      </c>
      <c r="AZ104" s="1563"/>
      <c r="BA104" s="352">
        <f t="shared" si="108"/>
        <v>0</v>
      </c>
      <c r="BB104" s="1563"/>
      <c r="BC104" s="352">
        <f>BA104+AT104+BB104</f>
        <v>0</v>
      </c>
    </row>
    <row r="105" spans="1:55" s="339" customFormat="1">
      <c r="A105" s="341" t="s">
        <v>411</v>
      </c>
      <c r="B105" s="361">
        <f t="shared" si="112"/>
        <v>0</v>
      </c>
      <c r="C105" s="361">
        <f t="shared" ref="C105:L105" si="129">SUM(C73,C81,C89,C97)</f>
        <v>0</v>
      </c>
      <c r="D105" s="362">
        <f t="shared" si="129"/>
        <v>0</v>
      </c>
      <c r="E105" s="363">
        <f t="shared" si="129"/>
        <v>0</v>
      </c>
      <c r="F105" s="364">
        <f t="shared" si="129"/>
        <v>0</v>
      </c>
      <c r="G105" s="364">
        <f t="shared" si="129"/>
        <v>0</v>
      </c>
      <c r="H105" s="364">
        <f t="shared" si="129"/>
        <v>0</v>
      </c>
      <c r="I105" s="364">
        <f t="shared" si="129"/>
        <v>0</v>
      </c>
      <c r="J105" s="364">
        <f t="shared" si="129"/>
        <v>0</v>
      </c>
      <c r="K105" s="364">
        <f t="shared" si="129"/>
        <v>0</v>
      </c>
      <c r="L105" s="364">
        <f t="shared" si="129"/>
        <v>0</v>
      </c>
      <c r="M105" s="346">
        <f t="shared" si="102"/>
        <v>0</v>
      </c>
      <c r="N105" s="365">
        <f t="shared" si="112"/>
        <v>0</v>
      </c>
      <c r="O105" s="365">
        <f t="shared" si="112"/>
        <v>0</v>
      </c>
      <c r="P105" s="365">
        <f t="shared" si="112"/>
        <v>0</v>
      </c>
      <c r="Q105" s="348">
        <f t="shared" si="103"/>
        <v>0</v>
      </c>
      <c r="R105" s="366">
        <f t="shared" si="114"/>
        <v>0</v>
      </c>
      <c r="S105" s="1575"/>
      <c r="T105" s="367">
        <f t="shared" ref="T105:V105" si="130">SUM(T73,T81,T89,T97)</f>
        <v>0</v>
      </c>
      <c r="U105" s="367">
        <f t="shared" si="130"/>
        <v>0</v>
      </c>
      <c r="V105" s="367">
        <f t="shared" si="130"/>
        <v>0</v>
      </c>
      <c r="W105" s="346">
        <f t="shared" si="123"/>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1">SUM(AF73,AF81,AF89,AF97)</f>
        <v>0</v>
      </c>
      <c r="AG105" s="346">
        <f t="shared" si="125"/>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2">SUM(AQ73,AQ81,AQ89,AQ97)</f>
        <v>0</v>
      </c>
      <c r="AR105" s="1563"/>
      <c r="AS105" s="365">
        <f>SUM(AS73,AS81,AS89,AS97)</f>
        <v>0</v>
      </c>
      <c r="AT105" s="352">
        <f t="shared" si="106"/>
        <v>0</v>
      </c>
      <c r="AU105" s="368">
        <f t="shared" ref="AU105:AW105" si="133">SUM(AU73,AU81,AU89,AU97)</f>
        <v>0</v>
      </c>
      <c r="AV105" s="369">
        <f t="shared" si="133"/>
        <v>0</v>
      </c>
      <c r="AW105" s="369">
        <f t="shared" si="133"/>
        <v>0</v>
      </c>
      <c r="AX105" s="346">
        <f t="shared" si="107"/>
        <v>0</v>
      </c>
      <c r="AY105" s="365">
        <f>SUM(AY73,AY81,AY89,AY97)</f>
        <v>0</v>
      </c>
      <c r="AZ105" s="1563"/>
      <c r="BA105" s="352">
        <f>AX105+AY105</f>
        <v>0</v>
      </c>
      <c r="BB105" s="1563"/>
      <c r="BC105" s="352">
        <f t="shared" si="109"/>
        <v>0</v>
      </c>
    </row>
    <row r="106" spans="1:55" s="339" customFormat="1" ht="14.25">
      <c r="A106" s="357"/>
      <c r="B106" s="361">
        <f t="shared" si="112"/>
        <v>0</v>
      </c>
      <c r="C106" s="361">
        <f t="shared" ref="C106:L106" si="134">SUM(C74,C82,C90,C98)</f>
        <v>0</v>
      </c>
      <c r="D106" s="362">
        <f t="shared" si="134"/>
        <v>0</v>
      </c>
      <c r="E106" s="363">
        <f t="shared" si="134"/>
        <v>0</v>
      </c>
      <c r="F106" s="364">
        <f t="shared" si="134"/>
        <v>0</v>
      </c>
      <c r="G106" s="364">
        <f t="shared" si="134"/>
        <v>0</v>
      </c>
      <c r="H106" s="364">
        <f t="shared" si="134"/>
        <v>0</v>
      </c>
      <c r="I106" s="364">
        <f t="shared" si="134"/>
        <v>0</v>
      </c>
      <c r="J106" s="364">
        <f t="shared" si="134"/>
        <v>0</v>
      </c>
      <c r="K106" s="364">
        <f t="shared" si="134"/>
        <v>0</v>
      </c>
      <c r="L106" s="364">
        <f t="shared" si="134"/>
        <v>0</v>
      </c>
      <c r="M106" s="346">
        <f t="shared" si="102"/>
        <v>0</v>
      </c>
      <c r="N106" s="365">
        <f t="shared" si="112"/>
        <v>0</v>
      </c>
      <c r="O106" s="365">
        <f t="shared" si="112"/>
        <v>0</v>
      </c>
      <c r="P106" s="365">
        <f t="shared" si="112"/>
        <v>0</v>
      </c>
      <c r="Q106" s="348">
        <f t="shared" si="103"/>
        <v>0</v>
      </c>
      <c r="R106" s="366">
        <f t="shared" si="114"/>
        <v>0</v>
      </c>
      <c r="S106" s="1575"/>
      <c r="T106" s="367">
        <f t="shared" ref="T106:V106" si="135">SUM(T74,T82,T90,T98)</f>
        <v>0</v>
      </c>
      <c r="U106" s="367">
        <f t="shared" si="135"/>
        <v>0</v>
      </c>
      <c r="V106" s="367">
        <f t="shared" si="135"/>
        <v>0</v>
      </c>
      <c r="W106" s="346">
        <f t="shared" si="123"/>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 si="136">SUM(AF74,AF82,AF90,AF98)</f>
        <v>0</v>
      </c>
      <c r="AG106" s="346">
        <f t="shared" si="125"/>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37">SUM(AQ74,AQ82,AQ90,AQ98)</f>
        <v>0</v>
      </c>
      <c r="AR106" s="1563"/>
      <c r="AS106" s="365">
        <f t="shared" ref="AS106" si="138">SUM(AS74,AS82,AS90,AS98)</f>
        <v>0</v>
      </c>
      <c r="AT106" s="352">
        <f t="shared" si="106"/>
        <v>0</v>
      </c>
      <c r="AU106" s="368">
        <f t="shared" ref="AU106:AW106" si="139">SUM(AU74,AU82,AU90,AU98)</f>
        <v>0</v>
      </c>
      <c r="AV106" s="369">
        <f t="shared" si="139"/>
        <v>0</v>
      </c>
      <c r="AW106" s="369">
        <f t="shared" si="139"/>
        <v>0</v>
      </c>
      <c r="AX106" s="346">
        <f t="shared" si="107"/>
        <v>0</v>
      </c>
      <c r="AY106" s="365">
        <f t="shared" ref="AY106" si="140">SUM(AY74,AY82,AY90,AY98)</f>
        <v>0</v>
      </c>
      <c r="AZ106" s="1563"/>
      <c r="BA106" s="352">
        <f t="shared" si="108"/>
        <v>0</v>
      </c>
      <c r="BB106" s="1563"/>
      <c r="BC106" s="352">
        <f t="shared" si="109"/>
        <v>0</v>
      </c>
    </row>
    <row r="107" spans="1:55" s="339" customFormat="1" ht="14.25">
      <c r="A107" s="357"/>
      <c r="B107" s="361">
        <f t="shared" si="112"/>
        <v>0</v>
      </c>
      <c r="C107" s="361">
        <f t="shared" ref="C107:L107" si="141">SUM(C75,C83,C91,C99)</f>
        <v>0</v>
      </c>
      <c r="D107" s="362">
        <f t="shared" si="141"/>
        <v>0</v>
      </c>
      <c r="E107" s="363">
        <f t="shared" si="141"/>
        <v>0</v>
      </c>
      <c r="F107" s="364">
        <f t="shared" si="141"/>
        <v>0</v>
      </c>
      <c r="G107" s="364">
        <f t="shared" si="141"/>
        <v>0</v>
      </c>
      <c r="H107" s="364">
        <f t="shared" si="141"/>
        <v>0</v>
      </c>
      <c r="I107" s="364">
        <f t="shared" si="141"/>
        <v>0</v>
      </c>
      <c r="J107" s="364">
        <f t="shared" si="141"/>
        <v>0</v>
      </c>
      <c r="K107" s="364">
        <f t="shared" si="141"/>
        <v>0</v>
      </c>
      <c r="L107" s="364">
        <f t="shared" si="141"/>
        <v>0</v>
      </c>
      <c r="M107" s="346">
        <f>SUM(E107:L107)</f>
        <v>0</v>
      </c>
      <c r="N107" s="365">
        <f t="shared" si="112"/>
        <v>0</v>
      </c>
      <c r="O107" s="365">
        <f t="shared" si="112"/>
        <v>0</v>
      </c>
      <c r="P107" s="365">
        <f t="shared" si="112"/>
        <v>0</v>
      </c>
      <c r="Q107" s="348">
        <f t="shared" si="103"/>
        <v>0</v>
      </c>
      <c r="R107" s="366">
        <f t="shared" si="114"/>
        <v>0</v>
      </c>
      <c r="S107" s="1575"/>
      <c r="T107" s="367">
        <f t="shared" ref="T107:V107" si="142">SUM(T75,T83,T91,T99)</f>
        <v>0</v>
      </c>
      <c r="U107" s="367">
        <f t="shared" si="142"/>
        <v>0</v>
      </c>
      <c r="V107" s="367">
        <f t="shared" si="142"/>
        <v>0</v>
      </c>
      <c r="W107" s="346">
        <f t="shared" si="123"/>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ref="AF107:AF108" si="143">SUM(AF75,AF83,AF91,AF99)</f>
        <v>0</v>
      </c>
      <c r="AG107" s="346">
        <f t="shared" si="125"/>
        <v>0</v>
      </c>
      <c r="AH107" s="1563"/>
      <c r="AI107" s="351">
        <f t="shared" si="104"/>
        <v>0</v>
      </c>
      <c r="AJ107" s="363">
        <f t="shared" ref="AJ107:AN107" si="144">SUM(AJ75,AJ83,AJ91,AJ99)</f>
        <v>0</v>
      </c>
      <c r="AK107" s="364">
        <f t="shared" si="144"/>
        <v>0</v>
      </c>
      <c r="AL107" s="364">
        <f t="shared" si="144"/>
        <v>0</v>
      </c>
      <c r="AM107" s="364">
        <f t="shared" si="144"/>
        <v>0</v>
      </c>
      <c r="AN107" s="364">
        <f t="shared" si="144"/>
        <v>0</v>
      </c>
      <c r="AO107" s="364">
        <f>SUM(AO75,AO83,AO91,AO99)</f>
        <v>0</v>
      </c>
      <c r="AP107" s="346">
        <f>SUM(AJ107:AO107)</f>
        <v>0</v>
      </c>
      <c r="AQ107" s="365">
        <f t="shared" ref="AQ107" si="145">SUM(AQ75,AQ83,AQ91,AQ99)</f>
        <v>0</v>
      </c>
      <c r="AR107" s="1563"/>
      <c r="AS107" s="365">
        <f>SUM(AS75,AS83,AS91,AS99)</f>
        <v>0</v>
      </c>
      <c r="AT107" s="352">
        <f>AI107+AP107+AQ107+AR107+AS107</f>
        <v>0</v>
      </c>
      <c r="AU107" s="368">
        <f t="shared" ref="AU107:AW107" si="146">SUM(AU75,AU83,AU91,AU99)</f>
        <v>0</v>
      </c>
      <c r="AV107" s="369">
        <f t="shared" si="146"/>
        <v>0</v>
      </c>
      <c r="AW107" s="369">
        <f t="shared" si="146"/>
        <v>0</v>
      </c>
      <c r="AX107" s="346">
        <f>SUM(AU107:AW107)</f>
        <v>0</v>
      </c>
      <c r="AY107" s="365">
        <f t="shared" ref="AY107" si="147">SUM(AY75,AY83,AY91,AY99)</f>
        <v>0</v>
      </c>
      <c r="AZ107" s="1563"/>
      <c r="BA107" s="352">
        <f t="shared" si="108"/>
        <v>0</v>
      </c>
      <c r="BB107" s="1563"/>
      <c r="BC107" s="352">
        <f t="shared" si="109"/>
        <v>0</v>
      </c>
    </row>
    <row r="108" spans="1:55" s="339" customFormat="1" ht="14.25">
      <c r="A108" s="357"/>
      <c r="B108" s="361">
        <f t="shared" si="112"/>
        <v>0</v>
      </c>
      <c r="C108" s="361">
        <f t="shared" ref="C108:K108" si="148">SUM(C76,C84,C92,C100)</f>
        <v>0</v>
      </c>
      <c r="D108" s="362">
        <f>SUM(D76,D84,D92,D100)</f>
        <v>0</v>
      </c>
      <c r="E108" s="363">
        <f t="shared" si="148"/>
        <v>0</v>
      </c>
      <c r="F108" s="364">
        <f t="shared" si="148"/>
        <v>0</v>
      </c>
      <c r="G108" s="364">
        <f>SUM(G76,G84,G92,G100)</f>
        <v>0</v>
      </c>
      <c r="H108" s="364">
        <f t="shared" si="148"/>
        <v>0</v>
      </c>
      <c r="I108" s="364">
        <f t="shared" si="148"/>
        <v>0</v>
      </c>
      <c r="J108" s="364">
        <f t="shared" si="148"/>
        <v>0</v>
      </c>
      <c r="K108" s="364">
        <f t="shared" si="148"/>
        <v>0</v>
      </c>
      <c r="L108" s="364">
        <f>SUM(L76,L84,L92,L100)</f>
        <v>0</v>
      </c>
      <c r="M108" s="346">
        <f t="shared" si="102"/>
        <v>0</v>
      </c>
      <c r="N108" s="365">
        <f t="shared" si="112"/>
        <v>0</v>
      </c>
      <c r="O108" s="365">
        <f t="shared" si="112"/>
        <v>0</v>
      </c>
      <c r="P108" s="365">
        <f t="shared" si="112"/>
        <v>0</v>
      </c>
      <c r="Q108" s="348">
        <f t="shared" si="103"/>
        <v>0</v>
      </c>
      <c r="R108" s="366">
        <f>SUM(R76,R84,R92,R100)</f>
        <v>0</v>
      </c>
      <c r="S108" s="1575"/>
      <c r="T108" s="367">
        <f t="shared" ref="T108:V108" si="149">SUM(T76,T84,T92,T100)</f>
        <v>0</v>
      </c>
      <c r="U108" s="367">
        <f t="shared" si="149"/>
        <v>0</v>
      </c>
      <c r="V108" s="367">
        <f t="shared" si="149"/>
        <v>0</v>
      </c>
      <c r="W108" s="346">
        <f t="shared" si="123"/>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si="143"/>
        <v>0</v>
      </c>
      <c r="AG108" s="346">
        <f t="shared" si="125"/>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SUM(AJ108:AO108)</f>
        <v>0</v>
      </c>
      <c r="AQ108" s="365">
        <f>SUM(AQ76,AQ84,AQ92,AQ100)</f>
        <v>0</v>
      </c>
      <c r="AR108" s="1563"/>
      <c r="AS108" s="365">
        <f>SUM(AS76,AS84,AS92,AS100)</f>
        <v>0</v>
      </c>
      <c r="AT108" s="352">
        <f>AI108+AP108+AQ108+AR108+AS108</f>
        <v>0</v>
      </c>
      <c r="AU108" s="368">
        <f t="shared" ref="AU108:AW108" si="150">SUM(AU76,AU84,AU92,AU100)</f>
        <v>0</v>
      </c>
      <c r="AV108" s="369">
        <f t="shared" si="150"/>
        <v>0</v>
      </c>
      <c r="AW108" s="369">
        <f t="shared" si="150"/>
        <v>0</v>
      </c>
      <c r="AX108" s="346">
        <f t="shared" si="107"/>
        <v>0</v>
      </c>
      <c r="AY108" s="365">
        <f>SUM(AY76,AY84,AY92,AY100)</f>
        <v>0</v>
      </c>
      <c r="AZ108" s="1563"/>
      <c r="BA108" s="352">
        <f t="shared" si="108"/>
        <v>0</v>
      </c>
      <c r="BB108" s="1563"/>
      <c r="BC108" s="352">
        <f>BA108+AT108+BB108</f>
        <v>0</v>
      </c>
    </row>
    <row r="109" spans="1:55" s="339" customFormat="1">
      <c r="A109" s="341" t="s">
        <v>412</v>
      </c>
      <c r="B109" s="361">
        <f t="shared" si="112"/>
        <v>0</v>
      </c>
      <c r="C109" s="361">
        <f t="shared" ref="C109:L109" si="151">SUM(C77,C85,C93,C101)</f>
        <v>0</v>
      </c>
      <c r="D109" s="362">
        <f t="shared" si="151"/>
        <v>0</v>
      </c>
      <c r="E109" s="363">
        <f t="shared" si="151"/>
        <v>0</v>
      </c>
      <c r="F109" s="364">
        <f t="shared" si="151"/>
        <v>0</v>
      </c>
      <c r="G109" s="364">
        <f t="shared" si="151"/>
        <v>0</v>
      </c>
      <c r="H109" s="364">
        <f t="shared" si="151"/>
        <v>0</v>
      </c>
      <c r="I109" s="364">
        <f t="shared" si="151"/>
        <v>0</v>
      </c>
      <c r="J109" s="364">
        <f t="shared" si="151"/>
        <v>0</v>
      </c>
      <c r="K109" s="364">
        <f t="shared" si="151"/>
        <v>0</v>
      </c>
      <c r="L109" s="364">
        <f t="shared" si="151"/>
        <v>0</v>
      </c>
      <c r="M109" s="346">
        <f t="shared" si="102"/>
        <v>0</v>
      </c>
      <c r="N109" s="365">
        <f t="shared" si="112"/>
        <v>0</v>
      </c>
      <c r="O109" s="365">
        <f t="shared" si="112"/>
        <v>0</v>
      </c>
      <c r="P109" s="365">
        <f t="shared" si="112"/>
        <v>0</v>
      </c>
      <c r="Q109" s="348">
        <f t="shared" si="103"/>
        <v>0</v>
      </c>
      <c r="R109" s="366">
        <f t="shared" si="114"/>
        <v>0</v>
      </c>
      <c r="S109" s="1575"/>
      <c r="T109" s="367">
        <f t="shared" ref="T109:V109" si="152">SUM(T77,T85,T93,T101)</f>
        <v>0</v>
      </c>
      <c r="U109" s="367">
        <f t="shared" si="152"/>
        <v>0</v>
      </c>
      <c r="V109" s="367">
        <f t="shared" si="152"/>
        <v>0</v>
      </c>
      <c r="W109" s="346">
        <f t="shared" si="123"/>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53">SUM(AF77,AF85,AF93,AF101)</f>
        <v>0</v>
      </c>
      <c r="AG109" s="346">
        <f t="shared" si="125"/>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54">SUM(AQ77,AQ85,AQ93,AQ101)</f>
        <v>0</v>
      </c>
      <c r="AR109" s="1563"/>
      <c r="AS109" s="365">
        <f t="shared" ref="AS109" si="155">SUM(AS77,AS85,AS93,AS101)</f>
        <v>0</v>
      </c>
      <c r="AT109" s="352">
        <f t="shared" si="106"/>
        <v>0</v>
      </c>
      <c r="AU109" s="368">
        <f t="shared" ref="AU109:AW109" si="156">SUM(AU77,AU85,AU93,AU101)</f>
        <v>0</v>
      </c>
      <c r="AV109" s="369">
        <f t="shared" si="156"/>
        <v>0</v>
      </c>
      <c r="AW109" s="369">
        <f t="shared" si="156"/>
        <v>0</v>
      </c>
      <c r="AX109" s="346">
        <f t="shared" si="107"/>
        <v>0</v>
      </c>
      <c r="AY109" s="365">
        <f t="shared" ref="AY109" si="157">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J111" si="158">SUM(B95:B101)</f>
        <v>0</v>
      </c>
      <c r="C111" s="361">
        <f t="shared" si="158"/>
        <v>0</v>
      </c>
      <c r="D111" s="362">
        <f t="shared" si="158"/>
        <v>0</v>
      </c>
      <c r="E111" s="363">
        <f t="shared" si="158"/>
        <v>0</v>
      </c>
      <c r="F111" s="364">
        <f t="shared" si="158"/>
        <v>0</v>
      </c>
      <c r="G111" s="364">
        <f t="shared" si="158"/>
        <v>0</v>
      </c>
      <c r="H111" s="364">
        <f t="shared" si="158"/>
        <v>0</v>
      </c>
      <c r="I111" s="364">
        <f t="shared" si="158"/>
        <v>0</v>
      </c>
      <c r="J111" s="364">
        <f t="shared" si="158"/>
        <v>0</v>
      </c>
      <c r="K111" s="364">
        <f t="shared" ref="K111:BC111" si="159">SUM(K95:K101)</f>
        <v>0</v>
      </c>
      <c r="L111" s="364">
        <f>SUM(L95:L101)</f>
        <v>0</v>
      </c>
      <c r="M111" s="346">
        <f t="shared" si="159"/>
        <v>0</v>
      </c>
      <c r="N111" s="365">
        <f t="shared" si="159"/>
        <v>0</v>
      </c>
      <c r="O111" s="365">
        <f t="shared" si="159"/>
        <v>0</v>
      </c>
      <c r="P111" s="365">
        <f t="shared" si="159"/>
        <v>0</v>
      </c>
      <c r="Q111" s="348">
        <f t="shared" si="159"/>
        <v>0</v>
      </c>
      <c r="R111" s="366">
        <f t="shared" si="159"/>
        <v>0</v>
      </c>
      <c r="S111" s="1575"/>
      <c r="T111" s="367">
        <f t="shared" si="159"/>
        <v>0</v>
      </c>
      <c r="U111" s="367">
        <f t="shared" si="159"/>
        <v>0</v>
      </c>
      <c r="V111" s="367">
        <f t="shared" si="159"/>
        <v>0</v>
      </c>
      <c r="W111" s="346">
        <f t="shared" si="159"/>
        <v>0</v>
      </c>
      <c r="X111" s="366">
        <f t="shared" si="159"/>
        <v>0</v>
      </c>
      <c r="Y111" s="367">
        <f t="shared" si="159"/>
        <v>0</v>
      </c>
      <c r="Z111" s="367">
        <f t="shared" si="159"/>
        <v>0</v>
      </c>
      <c r="AA111" s="367">
        <f t="shared" si="159"/>
        <v>0</v>
      </c>
      <c r="AB111" s="367">
        <f t="shared" si="159"/>
        <v>0</v>
      </c>
      <c r="AC111" s="367">
        <f t="shared" si="159"/>
        <v>0</v>
      </c>
      <c r="AD111" s="367">
        <f t="shared" si="159"/>
        <v>0</v>
      </c>
      <c r="AE111" s="367">
        <f t="shared" si="159"/>
        <v>0</v>
      </c>
      <c r="AF111" s="367">
        <f t="shared" si="159"/>
        <v>0</v>
      </c>
      <c r="AG111" s="346">
        <f t="shared" si="159"/>
        <v>0</v>
      </c>
      <c r="AH111" s="1563"/>
      <c r="AI111" s="351">
        <f t="shared" si="159"/>
        <v>0</v>
      </c>
      <c r="AJ111" s="363">
        <f t="shared" si="159"/>
        <v>0</v>
      </c>
      <c r="AK111" s="364">
        <f t="shared" si="159"/>
        <v>0</v>
      </c>
      <c r="AL111" s="364">
        <f t="shared" si="159"/>
        <v>0</v>
      </c>
      <c r="AM111" s="364">
        <f t="shared" si="159"/>
        <v>0</v>
      </c>
      <c r="AN111" s="364">
        <f t="shared" si="159"/>
        <v>0</v>
      </c>
      <c r="AO111" s="364">
        <f t="shared" si="159"/>
        <v>0</v>
      </c>
      <c r="AP111" s="346">
        <f>SUM(AP95:AP101)</f>
        <v>0</v>
      </c>
      <c r="AQ111" s="365">
        <f t="shared" si="159"/>
        <v>0</v>
      </c>
      <c r="AR111" s="1563"/>
      <c r="AS111" s="365">
        <f t="shared" si="159"/>
        <v>0</v>
      </c>
      <c r="AT111" s="352">
        <f t="shared" si="159"/>
        <v>0</v>
      </c>
      <c r="AU111" s="368">
        <f t="shared" si="159"/>
        <v>0</v>
      </c>
      <c r="AV111" s="369">
        <f t="shared" si="159"/>
        <v>0</v>
      </c>
      <c r="AW111" s="369">
        <f t="shared" si="159"/>
        <v>0</v>
      </c>
      <c r="AX111" s="346">
        <f t="shared" si="159"/>
        <v>0</v>
      </c>
      <c r="AY111" s="365">
        <f t="shared" si="159"/>
        <v>0</v>
      </c>
      <c r="AZ111" s="1563"/>
      <c r="BA111" s="352">
        <f t="shared" si="159"/>
        <v>0</v>
      </c>
      <c r="BB111" s="1563"/>
      <c r="BC111" s="352">
        <f t="shared" si="159"/>
        <v>0</v>
      </c>
    </row>
    <row r="112" spans="1:55" s="339" customFormat="1">
      <c r="A112" s="356" t="s">
        <v>396</v>
      </c>
      <c r="B112" s="342"/>
      <c r="C112" s="708"/>
      <c r="D112" s="343"/>
      <c r="E112" s="344"/>
      <c r="F112" s="345"/>
      <c r="G112" s="345"/>
      <c r="H112" s="345"/>
      <c r="I112" s="345"/>
      <c r="J112" s="345"/>
      <c r="K112" s="345"/>
      <c r="L112" s="345"/>
      <c r="M112" s="346">
        <f t="shared" ref="M112:M124" si="160">SUM(E112:L112)</f>
        <v>0</v>
      </c>
      <c r="N112" s="347"/>
      <c r="O112" s="347"/>
      <c r="P112" s="347"/>
      <c r="Q112" s="348">
        <f t="shared" ref="Q112:Q113" si="161">B112+C112+M112+N112+O112+P112+D112</f>
        <v>0</v>
      </c>
      <c r="R112" s="349"/>
      <c r="S112" s="1575"/>
      <c r="T112" s="350"/>
      <c r="U112" s="350"/>
      <c r="V112" s="350"/>
      <c r="W112" s="346">
        <f t="shared" ref="W112:W124" si="162">SUM(R112:V112)</f>
        <v>0</v>
      </c>
      <c r="X112" s="349"/>
      <c r="Y112" s="350"/>
      <c r="Z112" s="350"/>
      <c r="AA112" s="350"/>
      <c r="AB112" s="350"/>
      <c r="AC112" s="350"/>
      <c r="AD112" s="350"/>
      <c r="AE112" s="350"/>
      <c r="AF112" s="350"/>
      <c r="AG112" s="346">
        <f t="shared" ref="AG112:AG124" si="163">SUM(X112:AF112)</f>
        <v>0</v>
      </c>
      <c r="AH112" s="1563"/>
      <c r="AI112" s="351">
        <f t="shared" ref="AI112:AI124" si="164">Q112+W112+AG112+AH112</f>
        <v>0</v>
      </c>
      <c r="AJ112" s="344"/>
      <c r="AK112" s="345"/>
      <c r="AL112" s="345"/>
      <c r="AM112" s="345"/>
      <c r="AN112" s="345"/>
      <c r="AO112" s="345"/>
      <c r="AP112" s="346">
        <f t="shared" ref="AP112:AP124" si="165">SUM(AJ112:AO112)</f>
        <v>0</v>
      </c>
      <c r="AQ112" s="347"/>
      <c r="AR112" s="1563"/>
      <c r="AS112" s="347"/>
      <c r="AT112" s="352">
        <f t="shared" ref="AT112:AT124" si="166">AI112+AP112+AQ112+AR112+AS112</f>
        <v>0</v>
      </c>
      <c r="AU112" s="353"/>
      <c r="AV112" s="354"/>
      <c r="AW112" s="354"/>
      <c r="AX112" s="346">
        <f t="shared" ref="AX112:AX124" si="167">SUM(AU112:AW112)</f>
        <v>0</v>
      </c>
      <c r="AY112" s="347"/>
      <c r="AZ112" s="1563"/>
      <c r="BA112" s="352">
        <f t="shared" ref="BA112:BA124" si="168">AX112+AY112</f>
        <v>0</v>
      </c>
      <c r="BB112" s="1563"/>
      <c r="BC112" s="352">
        <f t="shared" ref="BC112:BC124" si="169">BA112+AT112+BB112</f>
        <v>0</v>
      </c>
    </row>
    <row r="113" spans="1:55" s="339" customFormat="1">
      <c r="A113" s="356" t="s">
        <v>397</v>
      </c>
      <c r="B113" s="342"/>
      <c r="C113" s="708"/>
      <c r="D113" s="343"/>
      <c r="E113" s="344"/>
      <c r="F113" s="345"/>
      <c r="G113" s="345"/>
      <c r="H113" s="345"/>
      <c r="I113" s="345"/>
      <c r="J113" s="345"/>
      <c r="K113" s="345"/>
      <c r="L113" s="345"/>
      <c r="M113" s="346">
        <f t="shared" si="160"/>
        <v>0</v>
      </c>
      <c r="N113" s="347"/>
      <c r="O113" s="347"/>
      <c r="P113" s="347"/>
      <c r="Q113" s="348">
        <f t="shared" si="161"/>
        <v>0</v>
      </c>
      <c r="R113" s="349"/>
      <c r="S113" s="1575"/>
      <c r="T113" s="350"/>
      <c r="U113" s="350"/>
      <c r="V113" s="350"/>
      <c r="W113" s="346">
        <f t="shared" si="162"/>
        <v>0</v>
      </c>
      <c r="X113" s="349"/>
      <c r="Y113" s="350"/>
      <c r="Z113" s="350"/>
      <c r="AA113" s="350"/>
      <c r="AB113" s="350"/>
      <c r="AC113" s="350"/>
      <c r="AD113" s="350"/>
      <c r="AE113" s="350"/>
      <c r="AF113" s="350"/>
      <c r="AG113" s="346">
        <f t="shared" si="163"/>
        <v>0</v>
      </c>
      <c r="AH113" s="1563"/>
      <c r="AI113" s="351">
        <f t="shared" si="164"/>
        <v>0</v>
      </c>
      <c r="AJ113" s="344"/>
      <c r="AK113" s="345"/>
      <c r="AL113" s="345"/>
      <c r="AM113" s="345"/>
      <c r="AN113" s="345"/>
      <c r="AO113" s="345"/>
      <c r="AP113" s="346">
        <f t="shared" si="165"/>
        <v>0</v>
      </c>
      <c r="AQ113" s="347"/>
      <c r="AR113" s="1563"/>
      <c r="AS113" s="347"/>
      <c r="AT113" s="352">
        <f t="shared" si="166"/>
        <v>0</v>
      </c>
      <c r="AU113" s="353"/>
      <c r="AV113" s="354"/>
      <c r="AW113" s="354"/>
      <c r="AX113" s="346">
        <f t="shared" si="167"/>
        <v>0</v>
      </c>
      <c r="AY113" s="347"/>
      <c r="AZ113" s="1563"/>
      <c r="BA113" s="352">
        <f t="shared" si="168"/>
        <v>0</v>
      </c>
      <c r="BB113" s="1563"/>
      <c r="BC113" s="352">
        <f t="shared" si="169"/>
        <v>0</v>
      </c>
    </row>
    <row r="114" spans="1:55" s="339" customFormat="1" ht="14.25">
      <c r="A114" s="371" t="s">
        <v>398</v>
      </c>
      <c r="B114" s="361">
        <f>SUM(B95:B101)</f>
        <v>0</v>
      </c>
      <c r="C114" s="361">
        <f>SUM(C95:C101)</f>
        <v>0</v>
      </c>
      <c r="D114" s="362">
        <f t="shared" ref="D114:BC114" si="170">SUM(D95:D101)</f>
        <v>0</v>
      </c>
      <c r="E114" s="363">
        <f t="shared" si="170"/>
        <v>0</v>
      </c>
      <c r="F114" s="364">
        <f t="shared" si="170"/>
        <v>0</v>
      </c>
      <c r="G114" s="364">
        <f t="shared" si="170"/>
        <v>0</v>
      </c>
      <c r="H114" s="364">
        <f t="shared" si="170"/>
        <v>0</v>
      </c>
      <c r="I114" s="364">
        <f t="shared" si="170"/>
        <v>0</v>
      </c>
      <c r="J114" s="364">
        <f t="shared" si="170"/>
        <v>0</v>
      </c>
      <c r="K114" s="364">
        <f t="shared" si="170"/>
        <v>0</v>
      </c>
      <c r="L114" s="364">
        <f>SUM(L95:L101)</f>
        <v>0</v>
      </c>
      <c r="M114" s="346">
        <f t="shared" si="170"/>
        <v>0</v>
      </c>
      <c r="N114" s="365">
        <f t="shared" si="170"/>
        <v>0</v>
      </c>
      <c r="O114" s="365">
        <f t="shared" si="170"/>
        <v>0</v>
      </c>
      <c r="P114" s="365">
        <f t="shared" si="170"/>
        <v>0</v>
      </c>
      <c r="Q114" s="348">
        <f t="shared" si="170"/>
        <v>0</v>
      </c>
      <c r="R114" s="366">
        <f t="shared" si="170"/>
        <v>0</v>
      </c>
      <c r="S114" s="1575"/>
      <c r="T114" s="367">
        <f t="shared" si="170"/>
        <v>0</v>
      </c>
      <c r="U114" s="367">
        <f t="shared" si="170"/>
        <v>0</v>
      </c>
      <c r="V114" s="367">
        <f t="shared" si="170"/>
        <v>0</v>
      </c>
      <c r="W114" s="346">
        <f t="shared" si="170"/>
        <v>0</v>
      </c>
      <c r="X114" s="366">
        <f t="shared" si="170"/>
        <v>0</v>
      </c>
      <c r="Y114" s="367">
        <f t="shared" si="170"/>
        <v>0</v>
      </c>
      <c r="Z114" s="367">
        <f t="shared" si="170"/>
        <v>0</v>
      </c>
      <c r="AA114" s="367">
        <f t="shared" si="170"/>
        <v>0</v>
      </c>
      <c r="AB114" s="367">
        <f t="shared" si="170"/>
        <v>0</v>
      </c>
      <c r="AC114" s="367">
        <f t="shared" si="170"/>
        <v>0</v>
      </c>
      <c r="AD114" s="367">
        <f t="shared" si="170"/>
        <v>0</v>
      </c>
      <c r="AE114" s="367">
        <f t="shared" si="170"/>
        <v>0</v>
      </c>
      <c r="AF114" s="367">
        <f t="shared" si="170"/>
        <v>0</v>
      </c>
      <c r="AG114" s="346">
        <f t="shared" si="170"/>
        <v>0</v>
      </c>
      <c r="AH114" s="1563"/>
      <c r="AI114" s="351">
        <f t="shared" si="170"/>
        <v>0</v>
      </c>
      <c r="AJ114" s="363">
        <f t="shared" si="170"/>
        <v>0</v>
      </c>
      <c r="AK114" s="364">
        <f t="shared" si="170"/>
        <v>0</v>
      </c>
      <c r="AL114" s="364">
        <f t="shared" si="170"/>
        <v>0</v>
      </c>
      <c r="AM114" s="364">
        <f t="shared" si="170"/>
        <v>0</v>
      </c>
      <c r="AN114" s="364">
        <f t="shared" si="170"/>
        <v>0</v>
      </c>
      <c r="AO114" s="364">
        <f t="shared" si="170"/>
        <v>0</v>
      </c>
      <c r="AP114" s="346">
        <f>SUM(AP95:AP101)</f>
        <v>0</v>
      </c>
      <c r="AQ114" s="365">
        <f t="shared" si="170"/>
        <v>0</v>
      </c>
      <c r="AR114" s="1563"/>
      <c r="AS114" s="365">
        <f t="shared" si="170"/>
        <v>0</v>
      </c>
      <c r="AT114" s="352">
        <f t="shared" si="170"/>
        <v>0</v>
      </c>
      <c r="AU114" s="368">
        <f t="shared" si="170"/>
        <v>0</v>
      </c>
      <c r="AV114" s="369">
        <f t="shared" si="170"/>
        <v>0</v>
      </c>
      <c r="AW114" s="369">
        <f t="shared" si="170"/>
        <v>0</v>
      </c>
      <c r="AX114" s="346">
        <f t="shared" si="170"/>
        <v>0</v>
      </c>
      <c r="AY114" s="365">
        <f t="shared" si="170"/>
        <v>0</v>
      </c>
      <c r="AZ114" s="1563"/>
      <c r="BA114" s="352">
        <f t="shared" si="170"/>
        <v>0</v>
      </c>
      <c r="BB114" s="1563"/>
      <c r="BC114" s="352">
        <f t="shared" si="170"/>
        <v>0</v>
      </c>
    </row>
    <row r="115" spans="1:55" s="339" customFormat="1">
      <c r="A115" s="372" t="s">
        <v>399</v>
      </c>
      <c r="B115" s="342"/>
      <c r="C115" s="708"/>
      <c r="D115" s="343"/>
      <c r="E115" s="344"/>
      <c r="F115" s="345"/>
      <c r="G115" s="345"/>
      <c r="H115" s="345"/>
      <c r="I115" s="345"/>
      <c r="J115" s="345"/>
      <c r="K115" s="345"/>
      <c r="L115" s="345"/>
      <c r="M115" s="346">
        <f t="shared" si="160"/>
        <v>0</v>
      </c>
      <c r="N115" s="347"/>
      <c r="O115" s="347"/>
      <c r="P115" s="347"/>
      <c r="Q115" s="348">
        <f t="shared" ref="Q115:Q124" si="171">B115+C115+M115+N115+O115+P115+D115</f>
        <v>0</v>
      </c>
      <c r="R115" s="349"/>
      <c r="S115" s="1575"/>
      <c r="T115" s="350"/>
      <c r="U115" s="350"/>
      <c r="V115" s="350"/>
      <c r="W115" s="346">
        <f t="shared" si="162"/>
        <v>0</v>
      </c>
      <c r="X115" s="349"/>
      <c r="Y115" s="350"/>
      <c r="Z115" s="350"/>
      <c r="AA115" s="350"/>
      <c r="AB115" s="350"/>
      <c r="AC115" s="350"/>
      <c r="AD115" s="350"/>
      <c r="AE115" s="350"/>
      <c r="AF115" s="350"/>
      <c r="AG115" s="346">
        <f t="shared" si="163"/>
        <v>0</v>
      </c>
      <c r="AH115" s="1563"/>
      <c r="AI115" s="351">
        <f t="shared" si="164"/>
        <v>0</v>
      </c>
      <c r="AJ115" s="344"/>
      <c r="AK115" s="345"/>
      <c r="AL115" s="345"/>
      <c r="AM115" s="345"/>
      <c r="AN115" s="345"/>
      <c r="AO115" s="345"/>
      <c r="AP115" s="346">
        <f t="shared" si="165"/>
        <v>0</v>
      </c>
      <c r="AQ115" s="347"/>
      <c r="AR115" s="1563"/>
      <c r="AS115" s="347"/>
      <c r="AT115" s="352">
        <f t="shared" si="166"/>
        <v>0</v>
      </c>
      <c r="AU115" s="353"/>
      <c r="AV115" s="354"/>
      <c r="AW115" s="354"/>
      <c r="AX115" s="346">
        <f t="shared" si="167"/>
        <v>0</v>
      </c>
      <c r="AY115" s="347"/>
      <c r="AZ115" s="1563"/>
      <c r="BA115" s="352">
        <f t="shared" si="168"/>
        <v>0</v>
      </c>
      <c r="BB115" s="1563"/>
      <c r="BC115" s="352">
        <f t="shared" si="169"/>
        <v>0</v>
      </c>
    </row>
    <row r="116" spans="1:55" s="339" customFormat="1">
      <c r="A116" s="372" t="s">
        <v>400</v>
      </c>
      <c r="B116" s="342"/>
      <c r="C116" s="708"/>
      <c r="D116" s="343"/>
      <c r="E116" s="344"/>
      <c r="F116" s="345"/>
      <c r="G116" s="345"/>
      <c r="H116" s="345"/>
      <c r="I116" s="345"/>
      <c r="J116" s="345"/>
      <c r="K116" s="345"/>
      <c r="L116" s="345"/>
      <c r="M116" s="346">
        <f t="shared" si="160"/>
        <v>0</v>
      </c>
      <c r="N116" s="347"/>
      <c r="O116" s="347"/>
      <c r="P116" s="347"/>
      <c r="Q116" s="348">
        <f t="shared" si="171"/>
        <v>0</v>
      </c>
      <c r="R116" s="349"/>
      <c r="S116" s="1575"/>
      <c r="T116" s="350"/>
      <c r="U116" s="350"/>
      <c r="V116" s="350"/>
      <c r="W116" s="346">
        <f t="shared" si="162"/>
        <v>0</v>
      </c>
      <c r="X116" s="349"/>
      <c r="Y116" s="350"/>
      <c r="Z116" s="350"/>
      <c r="AA116" s="350"/>
      <c r="AB116" s="350"/>
      <c r="AC116" s="350"/>
      <c r="AD116" s="350"/>
      <c r="AE116" s="350"/>
      <c r="AF116" s="350"/>
      <c r="AG116" s="346">
        <f t="shared" si="163"/>
        <v>0</v>
      </c>
      <c r="AH116" s="1563"/>
      <c r="AI116" s="351">
        <f t="shared" si="164"/>
        <v>0</v>
      </c>
      <c r="AJ116" s="344"/>
      <c r="AK116" s="345"/>
      <c r="AL116" s="345"/>
      <c r="AM116" s="345"/>
      <c r="AN116" s="345"/>
      <c r="AO116" s="345"/>
      <c r="AP116" s="346">
        <f t="shared" si="165"/>
        <v>0</v>
      </c>
      <c r="AQ116" s="347"/>
      <c r="AR116" s="1563"/>
      <c r="AS116" s="347"/>
      <c r="AT116" s="352">
        <f t="shared" si="166"/>
        <v>0</v>
      </c>
      <c r="AU116" s="353"/>
      <c r="AV116" s="354"/>
      <c r="AW116" s="354"/>
      <c r="AX116" s="346">
        <f t="shared" si="167"/>
        <v>0</v>
      </c>
      <c r="AY116" s="347"/>
      <c r="AZ116" s="1563"/>
      <c r="BA116" s="352">
        <f t="shared" si="168"/>
        <v>0</v>
      </c>
      <c r="BB116" s="1563"/>
      <c r="BC116" s="352">
        <f t="shared" si="169"/>
        <v>0</v>
      </c>
    </row>
    <row r="117" spans="1:55" s="339" customFormat="1">
      <c r="A117" s="373" t="s">
        <v>401</v>
      </c>
      <c r="B117" s="342"/>
      <c r="C117" s="708"/>
      <c r="D117" s="343"/>
      <c r="E117" s="344"/>
      <c r="F117" s="345"/>
      <c r="G117" s="345"/>
      <c r="H117" s="345"/>
      <c r="I117" s="345"/>
      <c r="J117" s="345"/>
      <c r="K117" s="345"/>
      <c r="L117" s="345"/>
      <c r="M117" s="346">
        <f t="shared" si="160"/>
        <v>0</v>
      </c>
      <c r="N117" s="347"/>
      <c r="O117" s="347"/>
      <c r="P117" s="347"/>
      <c r="Q117" s="348">
        <f t="shared" si="171"/>
        <v>0</v>
      </c>
      <c r="R117" s="349"/>
      <c r="S117" s="1575"/>
      <c r="T117" s="350"/>
      <c r="U117" s="350"/>
      <c r="V117" s="350"/>
      <c r="W117" s="346">
        <f t="shared" si="162"/>
        <v>0</v>
      </c>
      <c r="X117" s="349"/>
      <c r="Y117" s="350"/>
      <c r="Z117" s="350"/>
      <c r="AA117" s="350"/>
      <c r="AB117" s="350"/>
      <c r="AC117" s="350"/>
      <c r="AD117" s="350"/>
      <c r="AE117" s="350"/>
      <c r="AF117" s="350"/>
      <c r="AG117" s="346">
        <f t="shared" si="163"/>
        <v>0</v>
      </c>
      <c r="AH117" s="1563"/>
      <c r="AI117" s="351">
        <f t="shared" si="164"/>
        <v>0</v>
      </c>
      <c r="AJ117" s="344"/>
      <c r="AK117" s="345"/>
      <c r="AL117" s="345"/>
      <c r="AM117" s="345"/>
      <c r="AN117" s="345"/>
      <c r="AO117" s="345"/>
      <c r="AP117" s="346">
        <f t="shared" si="165"/>
        <v>0</v>
      </c>
      <c r="AQ117" s="347"/>
      <c r="AR117" s="1563"/>
      <c r="AS117" s="347"/>
      <c r="AT117" s="352">
        <f t="shared" si="166"/>
        <v>0</v>
      </c>
      <c r="AU117" s="353"/>
      <c r="AV117" s="354"/>
      <c r="AW117" s="354"/>
      <c r="AX117" s="346">
        <f t="shared" si="167"/>
        <v>0</v>
      </c>
      <c r="AY117" s="347"/>
      <c r="AZ117" s="1563"/>
      <c r="BA117" s="352">
        <f t="shared" si="168"/>
        <v>0</v>
      </c>
      <c r="BB117" s="1563"/>
      <c r="BC117" s="352">
        <f t="shared" si="169"/>
        <v>0</v>
      </c>
    </row>
    <row r="118" spans="1:55" s="339" customFormat="1">
      <c r="A118" s="373" t="s">
        <v>61</v>
      </c>
      <c r="B118" s="342"/>
      <c r="C118" s="708"/>
      <c r="D118" s="343"/>
      <c r="E118" s="344"/>
      <c r="F118" s="345"/>
      <c r="G118" s="345"/>
      <c r="H118" s="345"/>
      <c r="I118" s="345"/>
      <c r="J118" s="345"/>
      <c r="K118" s="345"/>
      <c r="L118" s="345"/>
      <c r="M118" s="346">
        <f t="shared" si="160"/>
        <v>0</v>
      </c>
      <c r="N118" s="347"/>
      <c r="O118" s="347"/>
      <c r="P118" s="347"/>
      <c r="Q118" s="348">
        <f t="shared" si="171"/>
        <v>0</v>
      </c>
      <c r="R118" s="349"/>
      <c r="S118" s="1575"/>
      <c r="T118" s="350"/>
      <c r="U118" s="350"/>
      <c r="V118" s="350"/>
      <c r="W118" s="346">
        <f t="shared" si="162"/>
        <v>0</v>
      </c>
      <c r="X118" s="349"/>
      <c r="Y118" s="350"/>
      <c r="Z118" s="350"/>
      <c r="AA118" s="350"/>
      <c r="AB118" s="350"/>
      <c r="AC118" s="350"/>
      <c r="AD118" s="350"/>
      <c r="AE118" s="350"/>
      <c r="AF118" s="350"/>
      <c r="AG118" s="346">
        <f t="shared" si="163"/>
        <v>0</v>
      </c>
      <c r="AH118" s="1563"/>
      <c r="AI118" s="351">
        <f t="shared" si="164"/>
        <v>0</v>
      </c>
      <c r="AJ118" s="344"/>
      <c r="AK118" s="345"/>
      <c r="AL118" s="345"/>
      <c r="AM118" s="345"/>
      <c r="AN118" s="345"/>
      <c r="AO118" s="345"/>
      <c r="AP118" s="346">
        <f t="shared" si="165"/>
        <v>0</v>
      </c>
      <c r="AQ118" s="347"/>
      <c r="AR118" s="1563"/>
      <c r="AS118" s="347"/>
      <c r="AT118" s="352">
        <f t="shared" si="166"/>
        <v>0</v>
      </c>
      <c r="AU118" s="353"/>
      <c r="AV118" s="354"/>
      <c r="AW118" s="354"/>
      <c r="AX118" s="346">
        <f t="shared" si="167"/>
        <v>0</v>
      </c>
      <c r="AY118" s="347"/>
      <c r="AZ118" s="1563"/>
      <c r="BA118" s="352">
        <f t="shared" si="168"/>
        <v>0</v>
      </c>
      <c r="BB118" s="1563"/>
      <c r="BC118" s="352">
        <f t="shared" si="169"/>
        <v>0</v>
      </c>
    </row>
    <row r="119" spans="1:55" s="339" customFormat="1">
      <c r="A119" s="373" t="s">
        <v>402</v>
      </c>
      <c r="B119" s="342"/>
      <c r="C119" s="708"/>
      <c r="D119" s="343"/>
      <c r="E119" s="344"/>
      <c r="F119" s="345"/>
      <c r="G119" s="345"/>
      <c r="H119" s="345"/>
      <c r="I119" s="345"/>
      <c r="J119" s="345"/>
      <c r="K119" s="345"/>
      <c r="L119" s="345"/>
      <c r="M119" s="346">
        <f t="shared" si="160"/>
        <v>0</v>
      </c>
      <c r="N119" s="347"/>
      <c r="O119" s="347"/>
      <c r="P119" s="347"/>
      <c r="Q119" s="348">
        <f t="shared" si="171"/>
        <v>0</v>
      </c>
      <c r="R119" s="349"/>
      <c r="S119" s="1575"/>
      <c r="T119" s="350"/>
      <c r="U119" s="350"/>
      <c r="V119" s="350"/>
      <c r="W119" s="346">
        <f t="shared" si="162"/>
        <v>0</v>
      </c>
      <c r="X119" s="349"/>
      <c r="Y119" s="350"/>
      <c r="Z119" s="350"/>
      <c r="AA119" s="350"/>
      <c r="AB119" s="350"/>
      <c r="AC119" s="350"/>
      <c r="AD119" s="350"/>
      <c r="AE119" s="350"/>
      <c r="AF119" s="350"/>
      <c r="AG119" s="346">
        <f t="shared" si="163"/>
        <v>0</v>
      </c>
      <c r="AH119" s="1563"/>
      <c r="AI119" s="351">
        <f t="shared" si="164"/>
        <v>0</v>
      </c>
      <c r="AJ119" s="344"/>
      <c r="AK119" s="345"/>
      <c r="AL119" s="345"/>
      <c r="AM119" s="345"/>
      <c r="AN119" s="345"/>
      <c r="AO119" s="345"/>
      <c r="AP119" s="346">
        <f>SUM(AJ119:AO119)</f>
        <v>0</v>
      </c>
      <c r="AQ119" s="347"/>
      <c r="AR119" s="1563"/>
      <c r="AS119" s="347"/>
      <c r="AT119" s="352">
        <f t="shared" si="166"/>
        <v>0</v>
      </c>
      <c r="AU119" s="353"/>
      <c r="AV119" s="354"/>
      <c r="AW119" s="354"/>
      <c r="AX119" s="346">
        <f t="shared" si="167"/>
        <v>0</v>
      </c>
      <c r="AY119" s="347"/>
      <c r="AZ119" s="1563"/>
      <c r="BA119" s="352">
        <f t="shared" si="168"/>
        <v>0</v>
      </c>
      <c r="BB119" s="1563"/>
      <c r="BC119" s="352">
        <f t="shared" si="169"/>
        <v>0</v>
      </c>
    </row>
    <row r="120" spans="1:55" s="339" customFormat="1">
      <c r="A120" s="373" t="s">
        <v>403</v>
      </c>
      <c r="B120" s="342"/>
      <c r="C120" s="708"/>
      <c r="D120" s="343"/>
      <c r="E120" s="344"/>
      <c r="F120" s="345"/>
      <c r="G120" s="345"/>
      <c r="H120" s="345"/>
      <c r="I120" s="345"/>
      <c r="J120" s="345"/>
      <c r="K120" s="345"/>
      <c r="L120" s="345"/>
      <c r="M120" s="346">
        <f t="shared" si="160"/>
        <v>0</v>
      </c>
      <c r="N120" s="347"/>
      <c r="O120" s="347"/>
      <c r="P120" s="347"/>
      <c r="Q120" s="348">
        <f t="shared" si="171"/>
        <v>0</v>
      </c>
      <c r="R120" s="349"/>
      <c r="S120" s="1575"/>
      <c r="T120" s="350"/>
      <c r="U120" s="350"/>
      <c r="V120" s="350"/>
      <c r="W120" s="346">
        <f t="shared" si="162"/>
        <v>0</v>
      </c>
      <c r="X120" s="349"/>
      <c r="Y120" s="350"/>
      <c r="Z120" s="350"/>
      <c r="AA120" s="350"/>
      <c r="AB120" s="350"/>
      <c r="AC120" s="350"/>
      <c r="AD120" s="350"/>
      <c r="AE120" s="350"/>
      <c r="AF120" s="350"/>
      <c r="AG120" s="346">
        <f t="shared" si="163"/>
        <v>0</v>
      </c>
      <c r="AH120" s="1563"/>
      <c r="AI120" s="351">
        <f t="shared" si="164"/>
        <v>0</v>
      </c>
      <c r="AJ120" s="344"/>
      <c r="AK120" s="345"/>
      <c r="AL120" s="345"/>
      <c r="AM120" s="345"/>
      <c r="AN120" s="345"/>
      <c r="AO120" s="345"/>
      <c r="AP120" s="346">
        <f t="shared" si="165"/>
        <v>0</v>
      </c>
      <c r="AQ120" s="347"/>
      <c r="AR120" s="1563"/>
      <c r="AS120" s="347"/>
      <c r="AT120" s="352">
        <f t="shared" si="166"/>
        <v>0</v>
      </c>
      <c r="AU120" s="353"/>
      <c r="AV120" s="354"/>
      <c r="AW120" s="354"/>
      <c r="AX120" s="346">
        <f t="shared" si="167"/>
        <v>0</v>
      </c>
      <c r="AY120" s="347"/>
      <c r="AZ120" s="1563"/>
      <c r="BA120" s="352">
        <f t="shared" si="168"/>
        <v>0</v>
      </c>
      <c r="BB120" s="1563"/>
      <c r="BC120" s="352">
        <f t="shared" si="169"/>
        <v>0</v>
      </c>
    </row>
    <row r="121" spans="1:55" s="339" customFormat="1">
      <c r="A121" s="373" t="s">
        <v>404</v>
      </c>
      <c r="B121" s="342"/>
      <c r="C121" s="708"/>
      <c r="D121" s="343"/>
      <c r="E121" s="344"/>
      <c r="F121" s="345"/>
      <c r="G121" s="345"/>
      <c r="H121" s="345"/>
      <c r="I121" s="345"/>
      <c r="J121" s="345"/>
      <c r="K121" s="345"/>
      <c r="L121" s="345"/>
      <c r="M121" s="346">
        <f t="shared" si="160"/>
        <v>0</v>
      </c>
      <c r="N121" s="347"/>
      <c r="O121" s="347"/>
      <c r="P121" s="347"/>
      <c r="Q121" s="348">
        <f t="shared" si="171"/>
        <v>0</v>
      </c>
      <c r="R121" s="349"/>
      <c r="S121" s="1575"/>
      <c r="T121" s="350"/>
      <c r="U121" s="350"/>
      <c r="V121" s="350"/>
      <c r="W121" s="346">
        <f t="shared" si="162"/>
        <v>0</v>
      </c>
      <c r="X121" s="349"/>
      <c r="Y121" s="350"/>
      <c r="Z121" s="350"/>
      <c r="AA121" s="350"/>
      <c r="AB121" s="350"/>
      <c r="AC121" s="350"/>
      <c r="AD121" s="350"/>
      <c r="AE121" s="350"/>
      <c r="AF121" s="350"/>
      <c r="AG121" s="346">
        <f t="shared" si="163"/>
        <v>0</v>
      </c>
      <c r="AH121" s="1563"/>
      <c r="AI121" s="351">
        <f t="shared" si="164"/>
        <v>0</v>
      </c>
      <c r="AJ121" s="344"/>
      <c r="AK121" s="345"/>
      <c r="AL121" s="345"/>
      <c r="AM121" s="345"/>
      <c r="AN121" s="345"/>
      <c r="AO121" s="345"/>
      <c r="AP121" s="346">
        <f t="shared" si="165"/>
        <v>0</v>
      </c>
      <c r="AQ121" s="347"/>
      <c r="AR121" s="1563"/>
      <c r="AS121" s="347"/>
      <c r="AT121" s="352">
        <f t="shared" si="166"/>
        <v>0</v>
      </c>
      <c r="AU121" s="353"/>
      <c r="AV121" s="354"/>
      <c r="AW121" s="354"/>
      <c r="AX121" s="346">
        <f t="shared" si="167"/>
        <v>0</v>
      </c>
      <c r="AY121" s="347"/>
      <c r="AZ121" s="1563"/>
      <c r="BA121" s="352">
        <f t="shared" si="168"/>
        <v>0</v>
      </c>
      <c r="BB121" s="1563"/>
      <c r="BC121" s="352">
        <f t="shared" si="169"/>
        <v>0</v>
      </c>
    </row>
    <row r="122" spans="1:55" s="339" customFormat="1">
      <c r="A122" s="373" t="s">
        <v>65</v>
      </c>
      <c r="B122" s="342"/>
      <c r="C122" s="708"/>
      <c r="D122" s="343"/>
      <c r="E122" s="344"/>
      <c r="F122" s="345"/>
      <c r="G122" s="345"/>
      <c r="H122" s="345"/>
      <c r="I122" s="345"/>
      <c r="J122" s="345"/>
      <c r="K122" s="345"/>
      <c r="L122" s="345"/>
      <c r="M122" s="346">
        <f t="shared" si="160"/>
        <v>0</v>
      </c>
      <c r="N122" s="347"/>
      <c r="O122" s="347"/>
      <c r="P122" s="347"/>
      <c r="Q122" s="348">
        <f t="shared" si="171"/>
        <v>0</v>
      </c>
      <c r="R122" s="349"/>
      <c r="S122" s="1575"/>
      <c r="T122" s="350"/>
      <c r="U122" s="350"/>
      <c r="V122" s="350"/>
      <c r="W122" s="346">
        <f t="shared" si="162"/>
        <v>0</v>
      </c>
      <c r="X122" s="349"/>
      <c r="Y122" s="350"/>
      <c r="Z122" s="350"/>
      <c r="AA122" s="350"/>
      <c r="AB122" s="350"/>
      <c r="AC122" s="350"/>
      <c r="AD122" s="350"/>
      <c r="AE122" s="350"/>
      <c r="AF122" s="350"/>
      <c r="AG122" s="346">
        <f t="shared" si="163"/>
        <v>0</v>
      </c>
      <c r="AH122" s="1563"/>
      <c r="AI122" s="351">
        <f t="shared" si="164"/>
        <v>0</v>
      </c>
      <c r="AJ122" s="344"/>
      <c r="AK122" s="345"/>
      <c r="AL122" s="345"/>
      <c r="AM122" s="345"/>
      <c r="AN122" s="345"/>
      <c r="AO122" s="345"/>
      <c r="AP122" s="346">
        <f t="shared" si="165"/>
        <v>0</v>
      </c>
      <c r="AQ122" s="347"/>
      <c r="AR122" s="1563"/>
      <c r="AS122" s="347"/>
      <c r="AT122" s="352">
        <f t="shared" si="166"/>
        <v>0</v>
      </c>
      <c r="AU122" s="353"/>
      <c r="AV122" s="354"/>
      <c r="AW122" s="354"/>
      <c r="AX122" s="346">
        <f t="shared" si="167"/>
        <v>0</v>
      </c>
      <c r="AY122" s="347"/>
      <c r="AZ122" s="1563"/>
      <c r="BA122" s="352">
        <f t="shared" si="168"/>
        <v>0</v>
      </c>
      <c r="BB122" s="1563"/>
      <c r="BC122" s="352">
        <f t="shared" si="169"/>
        <v>0</v>
      </c>
    </row>
    <row r="123" spans="1:55" s="339" customFormat="1">
      <c r="A123" s="373" t="s">
        <v>405</v>
      </c>
      <c r="B123" s="342"/>
      <c r="C123" s="708"/>
      <c r="D123" s="343"/>
      <c r="E123" s="344"/>
      <c r="F123" s="345"/>
      <c r="G123" s="345"/>
      <c r="H123" s="345"/>
      <c r="I123" s="345"/>
      <c r="J123" s="345"/>
      <c r="K123" s="345"/>
      <c r="L123" s="345"/>
      <c r="M123" s="346">
        <f t="shared" si="160"/>
        <v>0</v>
      </c>
      <c r="N123" s="347"/>
      <c r="O123" s="347"/>
      <c r="P123" s="347"/>
      <c r="Q123" s="348">
        <f t="shared" si="171"/>
        <v>0</v>
      </c>
      <c r="R123" s="349"/>
      <c r="S123" s="1575"/>
      <c r="T123" s="350"/>
      <c r="U123" s="350"/>
      <c r="V123" s="350"/>
      <c r="W123" s="346">
        <f t="shared" si="162"/>
        <v>0</v>
      </c>
      <c r="X123" s="349"/>
      <c r="Y123" s="350"/>
      <c r="Z123" s="350"/>
      <c r="AA123" s="350"/>
      <c r="AB123" s="350"/>
      <c r="AC123" s="350"/>
      <c r="AD123" s="350"/>
      <c r="AE123" s="350"/>
      <c r="AF123" s="350"/>
      <c r="AG123" s="346">
        <f t="shared" si="163"/>
        <v>0</v>
      </c>
      <c r="AH123" s="1563"/>
      <c r="AI123" s="351">
        <f t="shared" si="164"/>
        <v>0</v>
      </c>
      <c r="AJ123" s="344"/>
      <c r="AK123" s="345"/>
      <c r="AL123" s="345"/>
      <c r="AM123" s="345"/>
      <c r="AN123" s="345"/>
      <c r="AO123" s="345"/>
      <c r="AP123" s="346">
        <f t="shared" si="165"/>
        <v>0</v>
      </c>
      <c r="AQ123" s="347"/>
      <c r="AR123" s="1563"/>
      <c r="AS123" s="347"/>
      <c r="AT123" s="352">
        <f t="shared" si="166"/>
        <v>0</v>
      </c>
      <c r="AU123" s="353"/>
      <c r="AV123" s="354"/>
      <c r="AW123" s="354"/>
      <c r="AX123" s="346">
        <f t="shared" si="167"/>
        <v>0</v>
      </c>
      <c r="AY123" s="347"/>
      <c r="AZ123" s="1563"/>
      <c r="BA123" s="352">
        <f t="shared" si="168"/>
        <v>0</v>
      </c>
      <c r="BB123" s="1563"/>
      <c r="BC123" s="352">
        <f t="shared" si="169"/>
        <v>0</v>
      </c>
    </row>
    <row r="124" spans="1:55" s="339" customFormat="1" ht="13.5" thickBot="1">
      <c r="A124" s="374" t="s">
        <v>406</v>
      </c>
      <c r="B124" s="342"/>
      <c r="C124" s="708"/>
      <c r="D124" s="343"/>
      <c r="E124" s="344"/>
      <c r="F124" s="345"/>
      <c r="G124" s="345"/>
      <c r="H124" s="345"/>
      <c r="I124" s="345"/>
      <c r="J124" s="345"/>
      <c r="K124" s="345"/>
      <c r="L124" s="345"/>
      <c r="M124" s="346">
        <f t="shared" si="160"/>
        <v>0</v>
      </c>
      <c r="N124" s="347"/>
      <c r="O124" s="347"/>
      <c r="P124" s="347"/>
      <c r="Q124" s="348">
        <f t="shared" si="171"/>
        <v>0</v>
      </c>
      <c r="R124" s="349"/>
      <c r="S124" s="1575"/>
      <c r="T124" s="350"/>
      <c r="U124" s="350"/>
      <c r="V124" s="350"/>
      <c r="W124" s="346">
        <f t="shared" si="162"/>
        <v>0</v>
      </c>
      <c r="X124" s="349"/>
      <c r="Y124" s="350"/>
      <c r="Z124" s="350"/>
      <c r="AA124" s="350"/>
      <c r="AB124" s="350"/>
      <c r="AC124" s="350"/>
      <c r="AD124" s="350"/>
      <c r="AE124" s="350"/>
      <c r="AF124" s="350"/>
      <c r="AG124" s="346">
        <f t="shared" si="163"/>
        <v>0</v>
      </c>
      <c r="AH124" s="1563"/>
      <c r="AI124" s="351">
        <f t="shared" si="164"/>
        <v>0</v>
      </c>
      <c r="AJ124" s="344"/>
      <c r="AK124" s="345"/>
      <c r="AL124" s="345"/>
      <c r="AM124" s="345"/>
      <c r="AN124" s="345"/>
      <c r="AO124" s="345"/>
      <c r="AP124" s="346">
        <f t="shared" si="165"/>
        <v>0</v>
      </c>
      <c r="AQ124" s="347"/>
      <c r="AR124" s="1563"/>
      <c r="AS124" s="347"/>
      <c r="AT124" s="352">
        <f t="shared" si="166"/>
        <v>0</v>
      </c>
      <c r="AU124" s="353"/>
      <c r="AV124" s="354"/>
      <c r="AW124" s="354"/>
      <c r="AX124" s="346">
        <f t="shared" si="167"/>
        <v>0</v>
      </c>
      <c r="AY124" s="347"/>
      <c r="AZ124" s="1563"/>
      <c r="BA124" s="352">
        <f t="shared" si="168"/>
        <v>0</v>
      </c>
      <c r="BB124" s="1563"/>
      <c r="BC124" s="352">
        <f t="shared" si="169"/>
        <v>0</v>
      </c>
    </row>
    <row r="125" spans="1:55" s="419" customFormat="1" ht="15.75">
      <c r="B125" s="375" t="str">
        <f t="shared" ref="B125:AG125" si="172">IF(ABS(B111-SUM(B112:B113))&lt;0.1,"OK","error")</f>
        <v>OK</v>
      </c>
      <c r="C125" s="375" t="str">
        <f t="shared" si="172"/>
        <v>OK</v>
      </c>
      <c r="D125" s="375" t="str">
        <f t="shared" si="172"/>
        <v>OK</v>
      </c>
      <c r="E125" s="375" t="str">
        <f t="shared" si="172"/>
        <v>OK</v>
      </c>
      <c r="F125" s="375" t="str">
        <f t="shared" si="172"/>
        <v>OK</v>
      </c>
      <c r="G125" s="375" t="str">
        <f t="shared" si="172"/>
        <v>OK</v>
      </c>
      <c r="H125" s="375" t="str">
        <f t="shared" si="172"/>
        <v>OK</v>
      </c>
      <c r="I125" s="375" t="str">
        <f t="shared" si="172"/>
        <v>OK</v>
      </c>
      <c r="J125" s="375" t="str">
        <f t="shared" si="172"/>
        <v>OK</v>
      </c>
      <c r="K125" s="375" t="str">
        <f t="shared" si="172"/>
        <v>OK</v>
      </c>
      <c r="L125" s="375" t="str">
        <f t="shared" si="172"/>
        <v>OK</v>
      </c>
      <c r="M125" s="375" t="str">
        <f t="shared" si="172"/>
        <v>OK</v>
      </c>
      <c r="N125" s="375" t="str">
        <f t="shared" si="172"/>
        <v>OK</v>
      </c>
      <c r="O125" s="375" t="str">
        <f t="shared" si="172"/>
        <v>OK</v>
      </c>
      <c r="P125" s="375" t="str">
        <f t="shared" si="172"/>
        <v>OK</v>
      </c>
      <c r="Q125" s="375" t="str">
        <f t="shared" si="172"/>
        <v>OK</v>
      </c>
      <c r="R125" s="375" t="str">
        <f t="shared" si="172"/>
        <v>OK</v>
      </c>
      <c r="S125" s="1610" t="str">
        <f t="shared" si="172"/>
        <v>OK</v>
      </c>
      <c r="T125" s="375" t="str">
        <f t="shared" si="172"/>
        <v>OK</v>
      </c>
      <c r="U125" s="375" t="str">
        <f t="shared" si="172"/>
        <v>OK</v>
      </c>
      <c r="V125" s="375" t="str">
        <f t="shared" si="172"/>
        <v>OK</v>
      </c>
      <c r="W125" s="375" t="str">
        <f t="shared" si="172"/>
        <v>OK</v>
      </c>
      <c r="X125" s="375" t="str">
        <f t="shared" si="172"/>
        <v>OK</v>
      </c>
      <c r="Y125" s="375" t="str">
        <f t="shared" si="172"/>
        <v>OK</v>
      </c>
      <c r="Z125" s="375" t="str">
        <f t="shared" si="172"/>
        <v>OK</v>
      </c>
      <c r="AA125" s="375" t="str">
        <f t="shared" si="172"/>
        <v>OK</v>
      </c>
      <c r="AB125" s="375" t="str">
        <f t="shared" si="172"/>
        <v>OK</v>
      </c>
      <c r="AC125" s="375" t="str">
        <f t="shared" si="172"/>
        <v>OK</v>
      </c>
      <c r="AD125" s="375" t="str">
        <f t="shared" si="172"/>
        <v>OK</v>
      </c>
      <c r="AE125" s="375" t="str">
        <f t="shared" si="172"/>
        <v>OK</v>
      </c>
      <c r="AF125" s="375" t="str">
        <f t="shared" si="172"/>
        <v>OK</v>
      </c>
      <c r="AG125" s="375" t="str">
        <f t="shared" si="172"/>
        <v>OK</v>
      </c>
      <c r="AH125" s="375" t="str">
        <f t="shared" ref="AH125:BC125" si="173">IF(ABS(AH111-SUM(AH112:AH113))&lt;0.1,"OK","error")</f>
        <v>OK</v>
      </c>
      <c r="AI125" s="375" t="str">
        <f t="shared" si="173"/>
        <v>OK</v>
      </c>
      <c r="AJ125" s="375" t="str">
        <f t="shared" si="173"/>
        <v>OK</v>
      </c>
      <c r="AK125" s="375" t="str">
        <f t="shared" si="173"/>
        <v>OK</v>
      </c>
      <c r="AL125" s="375" t="str">
        <f t="shared" si="173"/>
        <v>OK</v>
      </c>
      <c r="AM125" s="375" t="str">
        <f t="shared" si="173"/>
        <v>OK</v>
      </c>
      <c r="AN125" s="375" t="str">
        <f t="shared" si="173"/>
        <v>OK</v>
      </c>
      <c r="AO125" s="375" t="str">
        <f t="shared" si="173"/>
        <v>OK</v>
      </c>
      <c r="AP125" s="375" t="str">
        <f t="shared" si="173"/>
        <v>OK</v>
      </c>
      <c r="AQ125" s="375" t="str">
        <f t="shared" si="173"/>
        <v>OK</v>
      </c>
      <c r="AR125" s="375" t="str">
        <f t="shared" si="173"/>
        <v>OK</v>
      </c>
      <c r="AS125" s="375" t="str">
        <f t="shared" si="173"/>
        <v>OK</v>
      </c>
      <c r="AT125" s="375" t="str">
        <f t="shared" si="173"/>
        <v>OK</v>
      </c>
      <c r="AU125" s="375" t="str">
        <f t="shared" si="173"/>
        <v>OK</v>
      </c>
      <c r="AV125" s="375" t="str">
        <f t="shared" si="173"/>
        <v>OK</v>
      </c>
      <c r="AW125" s="375" t="str">
        <f t="shared" si="173"/>
        <v>OK</v>
      </c>
      <c r="AX125" s="375" t="str">
        <f t="shared" si="173"/>
        <v>OK</v>
      </c>
      <c r="AY125" s="375" t="str">
        <f t="shared" si="173"/>
        <v>OK</v>
      </c>
      <c r="AZ125" s="375" t="str">
        <f t="shared" si="173"/>
        <v>OK</v>
      </c>
      <c r="BA125" s="375" t="str">
        <f t="shared" si="173"/>
        <v>OK</v>
      </c>
      <c r="BB125" s="375" t="str">
        <f t="shared" si="173"/>
        <v>OK</v>
      </c>
      <c r="BC125" s="375" t="str">
        <f t="shared" si="173"/>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74">D130+D131</f>
        <v>0</v>
      </c>
      <c r="E129" s="363">
        <f t="shared" si="174"/>
        <v>0</v>
      </c>
      <c r="F129" s="364">
        <f t="shared" si="174"/>
        <v>0</v>
      </c>
      <c r="G129" s="364">
        <f t="shared" si="174"/>
        <v>0</v>
      </c>
      <c r="H129" s="364">
        <f t="shared" si="174"/>
        <v>0</v>
      </c>
      <c r="I129" s="364">
        <f t="shared" si="174"/>
        <v>0</v>
      </c>
      <c r="J129" s="364">
        <f t="shared" si="174"/>
        <v>0</v>
      </c>
      <c r="K129" s="364">
        <f t="shared" si="174"/>
        <v>0</v>
      </c>
      <c r="L129" s="364">
        <f t="shared" si="174"/>
        <v>0</v>
      </c>
      <c r="M129" s="346">
        <f t="shared" si="174"/>
        <v>0</v>
      </c>
      <c r="N129" s="365">
        <f t="shared" si="174"/>
        <v>0</v>
      </c>
      <c r="O129" s="365">
        <f t="shared" si="174"/>
        <v>0</v>
      </c>
      <c r="P129" s="365">
        <f t="shared" si="174"/>
        <v>0</v>
      </c>
      <c r="Q129" s="348">
        <f t="shared" si="174"/>
        <v>0</v>
      </c>
      <c r="R129" s="366">
        <f t="shared" si="174"/>
        <v>0</v>
      </c>
      <c r="S129" s="1575">
        <f t="shared" si="174"/>
        <v>0</v>
      </c>
      <c r="T129" s="367">
        <f t="shared" si="174"/>
        <v>0</v>
      </c>
      <c r="U129" s="367">
        <f t="shared" si="174"/>
        <v>0</v>
      </c>
      <c r="V129" s="367">
        <f t="shared" si="174"/>
        <v>0</v>
      </c>
      <c r="W129" s="346">
        <f t="shared" si="174"/>
        <v>0</v>
      </c>
      <c r="X129" s="366">
        <f t="shared" si="174"/>
        <v>0</v>
      </c>
      <c r="Y129" s="367">
        <f t="shared" si="174"/>
        <v>0</v>
      </c>
      <c r="Z129" s="367">
        <f t="shared" si="174"/>
        <v>0</v>
      </c>
      <c r="AA129" s="367">
        <f t="shared" si="174"/>
        <v>0</v>
      </c>
      <c r="AB129" s="367">
        <f t="shared" si="174"/>
        <v>0</v>
      </c>
      <c r="AC129" s="367">
        <f t="shared" si="174"/>
        <v>0</v>
      </c>
      <c r="AD129" s="367">
        <f t="shared" si="174"/>
        <v>0</v>
      </c>
      <c r="AE129" s="367">
        <f t="shared" si="174"/>
        <v>0</v>
      </c>
      <c r="AF129" s="367">
        <f t="shared" si="174"/>
        <v>0</v>
      </c>
      <c r="AG129" s="346">
        <f t="shared" si="174"/>
        <v>0</v>
      </c>
      <c r="AH129" s="1563"/>
      <c r="AI129" s="351">
        <f t="shared" si="174"/>
        <v>0</v>
      </c>
      <c r="AJ129" s="363">
        <f t="shared" si="174"/>
        <v>0</v>
      </c>
      <c r="AK129" s="364">
        <f t="shared" si="174"/>
        <v>0</v>
      </c>
      <c r="AL129" s="364">
        <f t="shared" si="174"/>
        <v>0</v>
      </c>
      <c r="AM129" s="364">
        <f t="shared" si="174"/>
        <v>0</v>
      </c>
      <c r="AN129" s="364">
        <f t="shared" si="174"/>
        <v>0</v>
      </c>
      <c r="AO129" s="364">
        <f t="shared" si="174"/>
        <v>0</v>
      </c>
      <c r="AP129" s="346">
        <f t="shared" si="174"/>
        <v>0</v>
      </c>
      <c r="AQ129" s="365">
        <f t="shared" si="174"/>
        <v>0</v>
      </c>
      <c r="AR129" s="1563"/>
      <c r="AS129" s="365">
        <f t="shared" si="174"/>
        <v>0</v>
      </c>
      <c r="AT129" s="352">
        <f t="shared" si="174"/>
        <v>0</v>
      </c>
      <c r="AU129" s="368">
        <f t="shared" si="174"/>
        <v>0</v>
      </c>
      <c r="AV129" s="369">
        <f t="shared" si="174"/>
        <v>0</v>
      </c>
      <c r="AW129" s="369">
        <f t="shared" si="174"/>
        <v>0</v>
      </c>
      <c r="AX129" s="346">
        <f t="shared" si="174"/>
        <v>0</v>
      </c>
      <c r="AY129" s="365">
        <f t="shared" si="174"/>
        <v>0</v>
      </c>
      <c r="AZ129" s="1563"/>
      <c r="BA129" s="352">
        <f t="shared" si="174"/>
        <v>0</v>
      </c>
      <c r="BB129" s="1563"/>
      <c r="BC129" s="352">
        <f t="shared" si="174"/>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75">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75"/>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76">SUM(D133:D142)</f>
        <v>0</v>
      </c>
      <c r="E132" s="363">
        <f t="shared" si="176"/>
        <v>0</v>
      </c>
      <c r="F132" s="364">
        <f t="shared" si="176"/>
        <v>0</v>
      </c>
      <c r="G132" s="364">
        <f t="shared" si="176"/>
        <v>0</v>
      </c>
      <c r="H132" s="364">
        <f t="shared" si="176"/>
        <v>0</v>
      </c>
      <c r="I132" s="364">
        <f t="shared" si="176"/>
        <v>0</v>
      </c>
      <c r="J132" s="364">
        <f t="shared" si="176"/>
        <v>0</v>
      </c>
      <c r="K132" s="364">
        <f t="shared" si="176"/>
        <v>0</v>
      </c>
      <c r="L132" s="364">
        <f t="shared" si="176"/>
        <v>0</v>
      </c>
      <c r="M132" s="346">
        <f t="shared" si="176"/>
        <v>0</v>
      </c>
      <c r="N132" s="365">
        <f t="shared" si="176"/>
        <v>0</v>
      </c>
      <c r="O132" s="365">
        <f t="shared" si="176"/>
        <v>0</v>
      </c>
      <c r="P132" s="365">
        <f t="shared" si="176"/>
        <v>0</v>
      </c>
      <c r="Q132" s="348">
        <f t="shared" si="176"/>
        <v>0</v>
      </c>
      <c r="R132" s="366">
        <f t="shared" si="176"/>
        <v>0</v>
      </c>
      <c r="S132" s="1575">
        <f t="shared" si="176"/>
        <v>0</v>
      </c>
      <c r="T132" s="367">
        <f t="shared" si="176"/>
        <v>0</v>
      </c>
      <c r="U132" s="367">
        <f t="shared" si="176"/>
        <v>0</v>
      </c>
      <c r="V132" s="367">
        <f t="shared" si="176"/>
        <v>0</v>
      </c>
      <c r="W132" s="346">
        <f t="shared" si="176"/>
        <v>0</v>
      </c>
      <c r="X132" s="366">
        <f t="shared" si="176"/>
        <v>0</v>
      </c>
      <c r="Y132" s="367">
        <f t="shared" si="176"/>
        <v>0</v>
      </c>
      <c r="Z132" s="367">
        <f t="shared" si="176"/>
        <v>0</v>
      </c>
      <c r="AA132" s="367">
        <f t="shared" si="176"/>
        <v>0</v>
      </c>
      <c r="AB132" s="367">
        <f t="shared" si="176"/>
        <v>0</v>
      </c>
      <c r="AC132" s="367">
        <f t="shared" si="176"/>
        <v>0</v>
      </c>
      <c r="AD132" s="367">
        <f t="shared" si="176"/>
        <v>0</v>
      </c>
      <c r="AE132" s="367">
        <f t="shared" si="176"/>
        <v>0</v>
      </c>
      <c r="AF132" s="367">
        <f t="shared" si="176"/>
        <v>0</v>
      </c>
      <c r="AG132" s="346">
        <f t="shared" si="176"/>
        <v>0</v>
      </c>
      <c r="AH132" s="1563"/>
      <c r="AI132" s="351">
        <f t="shared" si="176"/>
        <v>0</v>
      </c>
      <c r="AJ132" s="363">
        <f t="shared" si="176"/>
        <v>0</v>
      </c>
      <c r="AK132" s="364">
        <f t="shared" si="176"/>
        <v>0</v>
      </c>
      <c r="AL132" s="364">
        <f t="shared" si="176"/>
        <v>0</v>
      </c>
      <c r="AM132" s="364">
        <f t="shared" si="176"/>
        <v>0</v>
      </c>
      <c r="AN132" s="364">
        <f t="shared" si="176"/>
        <v>0</v>
      </c>
      <c r="AO132" s="364">
        <f t="shared" si="176"/>
        <v>0</v>
      </c>
      <c r="AP132" s="346">
        <f t="shared" si="176"/>
        <v>0</v>
      </c>
      <c r="AQ132" s="365">
        <f t="shared" si="176"/>
        <v>0</v>
      </c>
      <c r="AR132" s="1563"/>
      <c r="AS132" s="365">
        <f t="shared" si="176"/>
        <v>0</v>
      </c>
      <c r="AT132" s="352">
        <f t="shared" si="176"/>
        <v>0</v>
      </c>
      <c r="AU132" s="368">
        <f t="shared" si="176"/>
        <v>0</v>
      </c>
      <c r="AV132" s="369">
        <f t="shared" si="176"/>
        <v>0</v>
      </c>
      <c r="AW132" s="369">
        <f t="shared" si="176"/>
        <v>0</v>
      </c>
      <c r="AX132" s="346">
        <f t="shared" si="176"/>
        <v>0</v>
      </c>
      <c r="AY132" s="365">
        <f t="shared" si="176"/>
        <v>0</v>
      </c>
      <c r="AZ132" s="1563"/>
      <c r="BA132" s="352">
        <f t="shared" si="176"/>
        <v>0</v>
      </c>
      <c r="BB132" s="1563"/>
      <c r="BC132" s="352">
        <f t="shared" si="176"/>
        <v>0</v>
      </c>
    </row>
    <row r="133" spans="1:55" s="339" customFormat="1">
      <c r="A133" s="372" t="s">
        <v>399</v>
      </c>
      <c r="B133" s="342"/>
      <c r="C133" s="708"/>
      <c r="D133" s="343"/>
      <c r="E133" s="344"/>
      <c r="F133" s="345"/>
      <c r="G133" s="345"/>
      <c r="H133" s="345"/>
      <c r="I133" s="345"/>
      <c r="J133" s="345"/>
      <c r="K133" s="345"/>
      <c r="L133" s="345"/>
      <c r="M133" s="346">
        <f t="shared" ref="M133:M142" si="177">SUM(E133:L133)</f>
        <v>0</v>
      </c>
      <c r="N133" s="347"/>
      <c r="O133" s="347"/>
      <c r="P133" s="347"/>
      <c r="Q133" s="348">
        <f t="shared" ref="Q133:Q134" si="178">B133+C133+M133+N133+O133+P133+D133</f>
        <v>0</v>
      </c>
      <c r="R133" s="349"/>
      <c r="S133" s="1575"/>
      <c r="T133" s="350"/>
      <c r="U133" s="350"/>
      <c r="V133" s="350"/>
      <c r="W133" s="346">
        <f t="shared" ref="W133:W142" si="179">SUM(R133:V133)</f>
        <v>0</v>
      </c>
      <c r="X133" s="349"/>
      <c r="Y133" s="350"/>
      <c r="Z133" s="350"/>
      <c r="AA133" s="350"/>
      <c r="AB133" s="350"/>
      <c r="AC133" s="350"/>
      <c r="AD133" s="350"/>
      <c r="AE133" s="350"/>
      <c r="AF133" s="350"/>
      <c r="AG133" s="346">
        <f t="shared" ref="AG133:AG142" si="180">SUM(X133:AF133)</f>
        <v>0</v>
      </c>
      <c r="AH133" s="1563"/>
      <c r="AI133" s="351">
        <f t="shared" ref="AI133:AI142" si="181">Q133+W133+AG133+AH133</f>
        <v>0</v>
      </c>
      <c r="AJ133" s="344"/>
      <c r="AK133" s="345"/>
      <c r="AL133" s="345"/>
      <c r="AM133" s="345"/>
      <c r="AN133" s="345"/>
      <c r="AO133" s="345"/>
      <c r="AP133" s="346">
        <f t="shared" ref="AP133:AP157" si="182">SUM(AJ133:AO133)</f>
        <v>0</v>
      </c>
      <c r="AQ133" s="347"/>
      <c r="AR133" s="1563"/>
      <c r="AS133" s="347"/>
      <c r="AT133" s="352">
        <f t="shared" ref="AT133:AT157" si="183">AI133+AP133+AQ133+AR133+AS133</f>
        <v>0</v>
      </c>
      <c r="AU133" s="353"/>
      <c r="AV133" s="354"/>
      <c r="AW133" s="354"/>
      <c r="AX133" s="346">
        <f t="shared" ref="AX133:AX142" si="184">SUM(AU133:AW133)</f>
        <v>0</v>
      </c>
      <c r="AY133" s="347"/>
      <c r="AZ133" s="1563"/>
      <c r="BA133" s="352">
        <f t="shared" ref="BA133:BA142" si="185">AX133+AY133</f>
        <v>0</v>
      </c>
      <c r="BB133" s="1563"/>
      <c r="BC133" s="352">
        <f t="shared" ref="BC133:BC142" si="186">BA133+AT133+BB133</f>
        <v>0</v>
      </c>
    </row>
    <row r="134" spans="1:55" s="339" customFormat="1">
      <c r="A134" s="372" t="s">
        <v>400</v>
      </c>
      <c r="B134" s="342"/>
      <c r="C134" s="708"/>
      <c r="D134" s="343"/>
      <c r="E134" s="344"/>
      <c r="F134" s="345"/>
      <c r="G134" s="345"/>
      <c r="H134" s="345"/>
      <c r="I134" s="345"/>
      <c r="J134" s="345"/>
      <c r="K134" s="345"/>
      <c r="L134" s="345"/>
      <c r="M134" s="346">
        <f t="shared" si="177"/>
        <v>0</v>
      </c>
      <c r="N134" s="347"/>
      <c r="O134" s="347"/>
      <c r="P134" s="347"/>
      <c r="Q134" s="348">
        <f t="shared" si="178"/>
        <v>0</v>
      </c>
      <c r="R134" s="349"/>
      <c r="S134" s="1575"/>
      <c r="T134" s="350"/>
      <c r="U134" s="350"/>
      <c r="V134" s="350"/>
      <c r="W134" s="346">
        <f t="shared" si="179"/>
        <v>0</v>
      </c>
      <c r="X134" s="349"/>
      <c r="Y134" s="350"/>
      <c r="Z134" s="350"/>
      <c r="AA134" s="350"/>
      <c r="AB134" s="350"/>
      <c r="AC134" s="350"/>
      <c r="AD134" s="350"/>
      <c r="AE134" s="350"/>
      <c r="AF134" s="350"/>
      <c r="AG134" s="346">
        <f t="shared" si="180"/>
        <v>0</v>
      </c>
      <c r="AH134" s="1563"/>
      <c r="AI134" s="351">
        <f t="shared" si="181"/>
        <v>0</v>
      </c>
      <c r="AJ134" s="344"/>
      <c r="AK134" s="345"/>
      <c r="AL134" s="345"/>
      <c r="AM134" s="345"/>
      <c r="AN134" s="345"/>
      <c r="AO134" s="345"/>
      <c r="AP134" s="346">
        <f t="shared" si="182"/>
        <v>0</v>
      </c>
      <c r="AQ134" s="347"/>
      <c r="AR134" s="1563"/>
      <c r="AS134" s="347"/>
      <c r="AT134" s="352">
        <f t="shared" si="183"/>
        <v>0</v>
      </c>
      <c r="AU134" s="353"/>
      <c r="AV134" s="354"/>
      <c r="AW134" s="354"/>
      <c r="AX134" s="346">
        <f t="shared" si="184"/>
        <v>0</v>
      </c>
      <c r="AY134" s="347"/>
      <c r="AZ134" s="1563"/>
      <c r="BA134" s="352">
        <f t="shared" si="185"/>
        <v>0</v>
      </c>
      <c r="BB134" s="1563"/>
      <c r="BC134" s="352">
        <f t="shared" si="186"/>
        <v>0</v>
      </c>
    </row>
    <row r="135" spans="1:55" s="339" customFormat="1">
      <c r="A135" s="373" t="s">
        <v>401</v>
      </c>
      <c r="B135" s="1611"/>
      <c r="C135" s="1611"/>
      <c r="D135" s="1611"/>
      <c r="E135" s="1611"/>
      <c r="F135" s="1611"/>
      <c r="G135" s="1611"/>
      <c r="H135" s="1611"/>
      <c r="I135" s="1611"/>
      <c r="J135" s="1611"/>
      <c r="K135" s="1611"/>
      <c r="L135" s="1611"/>
      <c r="M135" s="346">
        <f t="shared" si="177"/>
        <v>0</v>
      </c>
      <c r="N135" s="1611"/>
      <c r="O135" s="1611"/>
      <c r="P135" s="1611"/>
      <c r="Q135" s="348">
        <f t="shared" ref="Q135:Q140" si="187">B135+M135+N135+O135+P135+D135</f>
        <v>0</v>
      </c>
      <c r="R135" s="1611"/>
      <c r="S135" s="1611"/>
      <c r="T135" s="1611"/>
      <c r="U135" s="1611"/>
      <c r="V135" s="1611"/>
      <c r="W135" s="346">
        <f t="shared" si="179"/>
        <v>0</v>
      </c>
      <c r="X135" s="1611"/>
      <c r="Y135" s="1611"/>
      <c r="Z135" s="1611"/>
      <c r="AA135" s="1611"/>
      <c r="AB135" s="1611"/>
      <c r="AC135" s="1611"/>
      <c r="AD135" s="1611"/>
      <c r="AE135" s="1611"/>
      <c r="AF135" s="1611"/>
      <c r="AG135" s="346">
        <f t="shared" si="180"/>
        <v>0</v>
      </c>
      <c r="AH135" s="1611"/>
      <c r="AI135" s="351">
        <f t="shared" si="181"/>
        <v>0</v>
      </c>
      <c r="AJ135" s="1615"/>
      <c r="AK135" s="1616"/>
      <c r="AL135" s="1615"/>
      <c r="AM135" s="1611"/>
      <c r="AN135" s="1611"/>
      <c r="AO135" s="1611"/>
      <c r="AP135" s="346">
        <f t="shared" si="182"/>
        <v>0</v>
      </c>
      <c r="AQ135" s="1611"/>
      <c r="AR135" s="1611"/>
      <c r="AS135" s="1611"/>
      <c r="AT135" s="352">
        <f t="shared" si="183"/>
        <v>0</v>
      </c>
      <c r="AU135" s="1611"/>
      <c r="AV135" s="1611"/>
      <c r="AW135" s="1611"/>
      <c r="AX135" s="346">
        <f t="shared" si="184"/>
        <v>0</v>
      </c>
      <c r="AY135" s="1611"/>
      <c r="AZ135" s="1611"/>
      <c r="BA135" s="352">
        <f t="shared" si="185"/>
        <v>0</v>
      </c>
      <c r="BB135" s="1611"/>
      <c r="BC135" s="352">
        <f t="shared" si="186"/>
        <v>0</v>
      </c>
    </row>
    <row r="136" spans="1:55" s="339" customFormat="1">
      <c r="A136" s="373" t="s">
        <v>61</v>
      </c>
      <c r="B136" s="1611"/>
      <c r="C136" s="1611"/>
      <c r="D136" s="1611"/>
      <c r="E136" s="1611"/>
      <c r="F136" s="1611"/>
      <c r="G136" s="1611"/>
      <c r="H136" s="1611"/>
      <c r="I136" s="1611"/>
      <c r="J136" s="1611"/>
      <c r="K136" s="1611"/>
      <c r="L136" s="1611"/>
      <c r="M136" s="346">
        <f t="shared" si="177"/>
        <v>0</v>
      </c>
      <c r="N136" s="1611"/>
      <c r="O136" s="1611"/>
      <c r="P136" s="1611"/>
      <c r="Q136" s="348">
        <f t="shared" si="187"/>
        <v>0</v>
      </c>
      <c r="R136" s="1611"/>
      <c r="S136" s="1611"/>
      <c r="T136" s="1611"/>
      <c r="U136" s="1611"/>
      <c r="V136" s="1611"/>
      <c r="W136" s="346">
        <f t="shared" si="179"/>
        <v>0</v>
      </c>
      <c r="X136" s="1611"/>
      <c r="Y136" s="1611"/>
      <c r="Z136" s="1611"/>
      <c r="AA136" s="1611"/>
      <c r="AB136" s="1611"/>
      <c r="AC136" s="1611"/>
      <c r="AD136" s="1611"/>
      <c r="AE136" s="1611"/>
      <c r="AF136" s="1611"/>
      <c r="AG136" s="346">
        <f t="shared" si="180"/>
        <v>0</v>
      </c>
      <c r="AH136" s="1611"/>
      <c r="AI136" s="351">
        <f t="shared" si="181"/>
        <v>0</v>
      </c>
      <c r="AJ136" s="1615"/>
      <c r="AK136" s="1616"/>
      <c r="AL136" s="1615"/>
      <c r="AM136" s="1611"/>
      <c r="AN136" s="1611"/>
      <c r="AO136" s="1611"/>
      <c r="AP136" s="346">
        <f t="shared" si="182"/>
        <v>0</v>
      </c>
      <c r="AQ136" s="1611"/>
      <c r="AR136" s="1611"/>
      <c r="AS136" s="1611"/>
      <c r="AT136" s="352">
        <f t="shared" si="183"/>
        <v>0</v>
      </c>
      <c r="AU136" s="1611"/>
      <c r="AV136" s="1611"/>
      <c r="AW136" s="1611"/>
      <c r="AX136" s="346">
        <f t="shared" si="184"/>
        <v>0</v>
      </c>
      <c r="AY136" s="1611"/>
      <c r="AZ136" s="1611"/>
      <c r="BA136" s="352">
        <f t="shared" si="185"/>
        <v>0</v>
      </c>
      <c r="BB136" s="1611"/>
      <c r="BC136" s="352">
        <f t="shared" si="186"/>
        <v>0</v>
      </c>
    </row>
    <row r="137" spans="1:55" s="339" customFormat="1">
      <c r="A137" s="373" t="s">
        <v>402</v>
      </c>
      <c r="B137" s="1611"/>
      <c r="C137" s="1611"/>
      <c r="D137" s="1611"/>
      <c r="E137" s="1611"/>
      <c r="F137" s="1611"/>
      <c r="G137" s="1611"/>
      <c r="H137" s="1611"/>
      <c r="I137" s="1611"/>
      <c r="J137" s="1611"/>
      <c r="K137" s="1611"/>
      <c r="L137" s="1611"/>
      <c r="M137" s="346">
        <f t="shared" si="177"/>
        <v>0</v>
      </c>
      <c r="N137" s="1611"/>
      <c r="O137" s="1611"/>
      <c r="P137" s="1611"/>
      <c r="Q137" s="348">
        <f t="shared" si="187"/>
        <v>0</v>
      </c>
      <c r="R137" s="1611"/>
      <c r="S137" s="1611"/>
      <c r="T137" s="1611"/>
      <c r="U137" s="1611"/>
      <c r="V137" s="1611"/>
      <c r="W137" s="346">
        <f t="shared" si="179"/>
        <v>0</v>
      </c>
      <c r="X137" s="1611"/>
      <c r="Y137" s="1611"/>
      <c r="Z137" s="1611"/>
      <c r="AA137" s="1611"/>
      <c r="AB137" s="1611"/>
      <c r="AC137" s="1611"/>
      <c r="AD137" s="1611"/>
      <c r="AE137" s="1611"/>
      <c r="AF137" s="1611"/>
      <c r="AG137" s="346">
        <f t="shared" si="180"/>
        <v>0</v>
      </c>
      <c r="AH137" s="1611"/>
      <c r="AI137" s="351">
        <f t="shared" si="181"/>
        <v>0</v>
      </c>
      <c r="AJ137" s="1615"/>
      <c r="AK137" s="1616"/>
      <c r="AL137" s="1615"/>
      <c r="AM137" s="1611"/>
      <c r="AN137" s="1611"/>
      <c r="AO137" s="1611"/>
      <c r="AP137" s="346">
        <f t="shared" si="182"/>
        <v>0</v>
      </c>
      <c r="AQ137" s="1611"/>
      <c r="AR137" s="1611"/>
      <c r="AS137" s="1611"/>
      <c r="AT137" s="352">
        <f t="shared" si="183"/>
        <v>0</v>
      </c>
      <c r="AU137" s="1611"/>
      <c r="AV137" s="1611"/>
      <c r="AW137" s="1611"/>
      <c r="AX137" s="346">
        <f t="shared" si="184"/>
        <v>0</v>
      </c>
      <c r="AY137" s="1611"/>
      <c r="AZ137" s="1611"/>
      <c r="BA137" s="352">
        <f t="shared" si="185"/>
        <v>0</v>
      </c>
      <c r="BB137" s="1611"/>
      <c r="BC137" s="352">
        <f t="shared" si="186"/>
        <v>0</v>
      </c>
    </row>
    <row r="138" spans="1:55" s="339" customFormat="1">
      <c r="A138" s="373" t="s">
        <v>403</v>
      </c>
      <c r="B138" s="1611"/>
      <c r="C138" s="1611"/>
      <c r="D138" s="1611"/>
      <c r="E138" s="1611"/>
      <c r="F138" s="1611"/>
      <c r="G138" s="1611"/>
      <c r="H138" s="1611"/>
      <c r="I138" s="1611"/>
      <c r="J138" s="1611"/>
      <c r="K138" s="1611"/>
      <c r="L138" s="1611"/>
      <c r="M138" s="346">
        <f t="shared" si="177"/>
        <v>0</v>
      </c>
      <c r="N138" s="1611"/>
      <c r="O138" s="1611"/>
      <c r="P138" s="1611"/>
      <c r="Q138" s="348">
        <f t="shared" si="187"/>
        <v>0</v>
      </c>
      <c r="R138" s="1611"/>
      <c r="S138" s="1611"/>
      <c r="T138" s="1611"/>
      <c r="U138" s="1611"/>
      <c r="V138" s="1611"/>
      <c r="W138" s="346">
        <f t="shared" si="179"/>
        <v>0</v>
      </c>
      <c r="X138" s="1611"/>
      <c r="Y138" s="1611"/>
      <c r="Z138" s="1611"/>
      <c r="AA138" s="1611"/>
      <c r="AB138" s="1611"/>
      <c r="AC138" s="1611"/>
      <c r="AD138" s="1611"/>
      <c r="AE138" s="1611"/>
      <c r="AF138" s="1611"/>
      <c r="AG138" s="346">
        <f t="shared" si="180"/>
        <v>0</v>
      </c>
      <c r="AH138" s="1611"/>
      <c r="AI138" s="351">
        <f t="shared" si="181"/>
        <v>0</v>
      </c>
      <c r="AJ138" s="1615"/>
      <c r="AK138" s="1616"/>
      <c r="AL138" s="1615"/>
      <c r="AM138" s="1611"/>
      <c r="AN138" s="1611"/>
      <c r="AO138" s="1611"/>
      <c r="AP138" s="346">
        <f t="shared" si="182"/>
        <v>0</v>
      </c>
      <c r="AQ138" s="1611"/>
      <c r="AR138" s="1611"/>
      <c r="AS138" s="1611"/>
      <c r="AT138" s="352">
        <f t="shared" si="183"/>
        <v>0</v>
      </c>
      <c r="AU138" s="1611"/>
      <c r="AV138" s="1611"/>
      <c r="AW138" s="1611"/>
      <c r="AX138" s="346">
        <f t="shared" si="184"/>
        <v>0</v>
      </c>
      <c r="AY138" s="1611"/>
      <c r="AZ138" s="1611"/>
      <c r="BA138" s="352">
        <f t="shared" si="185"/>
        <v>0</v>
      </c>
      <c r="BB138" s="1611"/>
      <c r="BC138" s="352">
        <f t="shared" si="186"/>
        <v>0</v>
      </c>
    </row>
    <row r="139" spans="1:55" s="339" customFormat="1">
      <c r="A139" s="373" t="s">
        <v>404</v>
      </c>
      <c r="B139" s="1611"/>
      <c r="C139" s="1611"/>
      <c r="D139" s="1611"/>
      <c r="E139" s="1611"/>
      <c r="F139" s="1611"/>
      <c r="G139" s="1611"/>
      <c r="H139" s="1611"/>
      <c r="I139" s="1611"/>
      <c r="J139" s="1611"/>
      <c r="K139" s="1611"/>
      <c r="L139" s="1611"/>
      <c r="M139" s="346">
        <f t="shared" si="177"/>
        <v>0</v>
      </c>
      <c r="N139" s="1611"/>
      <c r="O139" s="1611"/>
      <c r="P139" s="1611"/>
      <c r="Q139" s="348">
        <f t="shared" si="187"/>
        <v>0</v>
      </c>
      <c r="R139" s="1611"/>
      <c r="S139" s="1611"/>
      <c r="T139" s="1611"/>
      <c r="U139" s="1611"/>
      <c r="V139" s="1611"/>
      <c r="W139" s="346">
        <f t="shared" si="179"/>
        <v>0</v>
      </c>
      <c r="X139" s="1611"/>
      <c r="Y139" s="1611"/>
      <c r="Z139" s="1611"/>
      <c r="AA139" s="1611"/>
      <c r="AB139" s="1611"/>
      <c r="AC139" s="1611"/>
      <c r="AD139" s="1611"/>
      <c r="AE139" s="1611"/>
      <c r="AF139" s="1611"/>
      <c r="AG139" s="346">
        <f t="shared" si="180"/>
        <v>0</v>
      </c>
      <c r="AH139" s="1611"/>
      <c r="AI139" s="351">
        <f t="shared" si="181"/>
        <v>0</v>
      </c>
      <c r="AJ139" s="1615"/>
      <c r="AK139" s="1616"/>
      <c r="AL139" s="1615"/>
      <c r="AM139" s="1611"/>
      <c r="AN139" s="1611"/>
      <c r="AO139" s="1611"/>
      <c r="AP139" s="346">
        <f t="shared" si="182"/>
        <v>0</v>
      </c>
      <c r="AQ139" s="1611"/>
      <c r="AR139" s="1611"/>
      <c r="AS139" s="1611"/>
      <c r="AT139" s="352">
        <f t="shared" si="183"/>
        <v>0</v>
      </c>
      <c r="AU139" s="1611"/>
      <c r="AV139" s="1611"/>
      <c r="AW139" s="1611"/>
      <c r="AX139" s="346">
        <f t="shared" si="184"/>
        <v>0</v>
      </c>
      <c r="AY139" s="1611"/>
      <c r="AZ139" s="1611"/>
      <c r="BA139" s="352">
        <f t="shared" si="185"/>
        <v>0</v>
      </c>
      <c r="BB139" s="1611"/>
      <c r="BC139" s="352">
        <f t="shared" si="186"/>
        <v>0</v>
      </c>
    </row>
    <row r="140" spans="1:55" s="339" customFormat="1">
      <c r="A140" s="373" t="s">
        <v>65</v>
      </c>
      <c r="B140" s="1611"/>
      <c r="C140" s="1611"/>
      <c r="D140" s="1611"/>
      <c r="E140" s="1611"/>
      <c r="F140" s="1611"/>
      <c r="G140" s="1611"/>
      <c r="H140" s="1611"/>
      <c r="I140" s="1611"/>
      <c r="J140" s="1611"/>
      <c r="K140" s="1611"/>
      <c r="L140" s="1611"/>
      <c r="M140" s="346">
        <f t="shared" si="177"/>
        <v>0</v>
      </c>
      <c r="N140" s="1611"/>
      <c r="O140" s="1611"/>
      <c r="P140" s="1611"/>
      <c r="Q140" s="348">
        <f t="shared" si="187"/>
        <v>0</v>
      </c>
      <c r="R140" s="1611"/>
      <c r="S140" s="1611"/>
      <c r="T140" s="1611"/>
      <c r="U140" s="1611"/>
      <c r="V140" s="1611"/>
      <c r="W140" s="346">
        <f t="shared" si="179"/>
        <v>0</v>
      </c>
      <c r="X140" s="1611"/>
      <c r="Y140" s="1611"/>
      <c r="Z140" s="1611"/>
      <c r="AA140" s="1611"/>
      <c r="AB140" s="1611"/>
      <c r="AC140" s="1611"/>
      <c r="AD140" s="1611"/>
      <c r="AE140" s="1611"/>
      <c r="AF140" s="1611"/>
      <c r="AG140" s="346">
        <f t="shared" si="180"/>
        <v>0</v>
      </c>
      <c r="AH140" s="1611"/>
      <c r="AI140" s="351">
        <f t="shared" si="181"/>
        <v>0</v>
      </c>
      <c r="AJ140" s="1615"/>
      <c r="AK140" s="1616"/>
      <c r="AL140" s="1615"/>
      <c r="AM140" s="1611"/>
      <c r="AN140" s="1611"/>
      <c r="AO140" s="1611"/>
      <c r="AP140" s="346">
        <f t="shared" si="182"/>
        <v>0</v>
      </c>
      <c r="AQ140" s="1611"/>
      <c r="AR140" s="1611"/>
      <c r="AS140" s="1611"/>
      <c r="AT140" s="352">
        <f t="shared" si="183"/>
        <v>0</v>
      </c>
      <c r="AU140" s="1611"/>
      <c r="AV140" s="1611"/>
      <c r="AW140" s="1611"/>
      <c r="AX140" s="346">
        <f t="shared" si="184"/>
        <v>0</v>
      </c>
      <c r="AY140" s="1611"/>
      <c r="AZ140" s="1611"/>
      <c r="BA140" s="352">
        <f t="shared" si="185"/>
        <v>0</v>
      </c>
      <c r="BB140" s="1611"/>
      <c r="BC140" s="352">
        <f t="shared" si="186"/>
        <v>0</v>
      </c>
    </row>
    <row r="141" spans="1:55" s="339" customFormat="1">
      <c r="A141" s="373" t="s">
        <v>405</v>
      </c>
      <c r="B141" s="342"/>
      <c r="C141" s="708"/>
      <c r="D141" s="343"/>
      <c r="E141" s="344"/>
      <c r="F141" s="345"/>
      <c r="G141" s="345"/>
      <c r="H141" s="345"/>
      <c r="I141" s="345"/>
      <c r="J141" s="345"/>
      <c r="K141" s="345"/>
      <c r="L141" s="345"/>
      <c r="M141" s="346">
        <f t="shared" si="177"/>
        <v>0</v>
      </c>
      <c r="N141" s="347"/>
      <c r="O141" s="347"/>
      <c r="P141" s="347"/>
      <c r="Q141" s="348">
        <f t="shared" ref="Q141:Q142" si="188">B141+C141+M141+N141+O141+P141+D141</f>
        <v>0</v>
      </c>
      <c r="R141" s="349"/>
      <c r="S141" s="1575"/>
      <c r="T141" s="350"/>
      <c r="U141" s="350"/>
      <c r="V141" s="350"/>
      <c r="W141" s="346">
        <f t="shared" si="179"/>
        <v>0</v>
      </c>
      <c r="X141" s="349"/>
      <c r="Y141" s="350"/>
      <c r="Z141" s="350"/>
      <c r="AA141" s="350"/>
      <c r="AB141" s="350"/>
      <c r="AC141" s="350"/>
      <c r="AD141" s="350"/>
      <c r="AE141" s="350"/>
      <c r="AF141" s="350"/>
      <c r="AG141" s="346">
        <f t="shared" si="180"/>
        <v>0</v>
      </c>
      <c r="AH141" s="1563"/>
      <c r="AI141" s="351">
        <f t="shared" si="181"/>
        <v>0</v>
      </c>
      <c r="AJ141" s="344"/>
      <c r="AK141" s="345"/>
      <c r="AL141" s="345"/>
      <c r="AM141" s="345"/>
      <c r="AN141" s="345"/>
      <c r="AO141" s="345"/>
      <c r="AP141" s="346">
        <f t="shared" si="182"/>
        <v>0</v>
      </c>
      <c r="AQ141" s="347"/>
      <c r="AR141" s="1563"/>
      <c r="AS141" s="347"/>
      <c r="AT141" s="352">
        <f t="shared" si="183"/>
        <v>0</v>
      </c>
      <c r="AU141" s="353"/>
      <c r="AV141" s="354"/>
      <c r="AW141" s="354"/>
      <c r="AX141" s="346">
        <f t="shared" si="184"/>
        <v>0</v>
      </c>
      <c r="AY141" s="347"/>
      <c r="AZ141" s="1563"/>
      <c r="BA141" s="352">
        <f t="shared" si="185"/>
        <v>0</v>
      </c>
      <c r="BB141" s="1563"/>
      <c r="BC141" s="352">
        <f t="shared" si="186"/>
        <v>0</v>
      </c>
    </row>
    <row r="142" spans="1:55" s="339" customFormat="1">
      <c r="A142" s="372" t="s">
        <v>406</v>
      </c>
      <c r="B142" s="342"/>
      <c r="C142" s="708"/>
      <c r="D142" s="343"/>
      <c r="E142" s="344"/>
      <c r="F142" s="345"/>
      <c r="G142" s="345"/>
      <c r="H142" s="345"/>
      <c r="I142" s="345"/>
      <c r="J142" s="345"/>
      <c r="K142" s="345"/>
      <c r="L142" s="345"/>
      <c r="M142" s="346">
        <f t="shared" si="177"/>
        <v>0</v>
      </c>
      <c r="N142" s="347"/>
      <c r="O142" s="347"/>
      <c r="P142" s="347"/>
      <c r="Q142" s="348">
        <f t="shared" si="188"/>
        <v>0</v>
      </c>
      <c r="R142" s="349"/>
      <c r="S142" s="1575"/>
      <c r="T142" s="350"/>
      <c r="U142" s="350"/>
      <c r="V142" s="350"/>
      <c r="W142" s="346">
        <f t="shared" si="179"/>
        <v>0</v>
      </c>
      <c r="X142" s="349"/>
      <c r="Y142" s="350"/>
      <c r="Z142" s="350"/>
      <c r="AA142" s="350"/>
      <c r="AB142" s="350"/>
      <c r="AC142" s="350"/>
      <c r="AD142" s="350"/>
      <c r="AE142" s="350"/>
      <c r="AF142" s="350"/>
      <c r="AG142" s="346">
        <f t="shared" si="180"/>
        <v>0</v>
      </c>
      <c r="AH142" s="1563"/>
      <c r="AI142" s="351">
        <f t="shared" si="181"/>
        <v>0</v>
      </c>
      <c r="AJ142" s="344"/>
      <c r="AK142" s="345"/>
      <c r="AL142" s="345"/>
      <c r="AM142" s="345"/>
      <c r="AN142" s="345"/>
      <c r="AO142" s="345"/>
      <c r="AP142" s="346">
        <f t="shared" si="182"/>
        <v>0</v>
      </c>
      <c r="AQ142" s="347"/>
      <c r="AR142" s="1563"/>
      <c r="AS142" s="347"/>
      <c r="AT142" s="352">
        <f t="shared" si="183"/>
        <v>0</v>
      </c>
      <c r="AU142" s="353"/>
      <c r="AV142" s="354"/>
      <c r="AW142" s="354"/>
      <c r="AX142" s="346">
        <f t="shared" si="184"/>
        <v>0</v>
      </c>
      <c r="AY142" s="347"/>
      <c r="AZ142" s="1563"/>
      <c r="BA142" s="352">
        <f t="shared" si="185"/>
        <v>0</v>
      </c>
      <c r="BB142" s="1563"/>
      <c r="BC142" s="352">
        <f t="shared" si="186"/>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82"/>
        <v>0</v>
      </c>
      <c r="AQ144" s="1611"/>
      <c r="AR144" s="1611"/>
      <c r="AS144" s="1611">
        <f>AS145+AS146</f>
        <v>0</v>
      </c>
      <c r="AT144" s="352">
        <f t="shared" si="183"/>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82"/>
        <v>0</v>
      </c>
      <c r="AQ145" s="1611"/>
      <c r="AR145" s="1611"/>
      <c r="AS145" s="1611"/>
      <c r="AT145" s="352">
        <f t="shared" si="183"/>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82"/>
        <v>0</v>
      </c>
      <c r="AQ146" s="1611"/>
      <c r="AR146" s="1611"/>
      <c r="AS146" s="1611"/>
      <c r="AT146" s="352">
        <f t="shared" si="183"/>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82"/>
        <v>0</v>
      </c>
      <c r="AQ147" s="1611"/>
      <c r="AR147" s="1611"/>
      <c r="AS147" s="1611">
        <f>SUM(AS148:AS157)</f>
        <v>0</v>
      </c>
      <c r="AT147" s="352">
        <f t="shared" si="183"/>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82"/>
        <v>0</v>
      </c>
      <c r="AQ148" s="1611"/>
      <c r="AR148" s="1611"/>
      <c r="AS148" s="1611"/>
      <c r="AT148" s="352">
        <f t="shared" si="183"/>
        <v>0</v>
      </c>
      <c r="AU148" s="353"/>
      <c r="AV148" s="354"/>
      <c r="AW148" s="354"/>
      <c r="AX148" s="346">
        <f t="shared" ref="AX148:AX157" si="189">SUM(AU148:AW148)</f>
        <v>0</v>
      </c>
      <c r="AY148" s="347"/>
      <c r="AZ148" s="1611"/>
      <c r="BA148" s="352">
        <f t="shared" ref="BA148:BA157" si="190">AX148+AY148</f>
        <v>0</v>
      </c>
      <c r="BB148" s="1611"/>
      <c r="BC148" s="352">
        <f t="shared" ref="BC148:BC157" si="191">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82"/>
        <v>0</v>
      </c>
      <c r="AQ149" s="1611"/>
      <c r="AR149" s="1611"/>
      <c r="AS149" s="1611"/>
      <c r="AT149" s="352">
        <f t="shared" si="183"/>
        <v>0</v>
      </c>
      <c r="AU149" s="353"/>
      <c r="AV149" s="354"/>
      <c r="AW149" s="354"/>
      <c r="AX149" s="346">
        <f t="shared" si="189"/>
        <v>0</v>
      </c>
      <c r="AY149" s="347"/>
      <c r="AZ149" s="1611"/>
      <c r="BA149" s="352">
        <f t="shared" si="190"/>
        <v>0</v>
      </c>
      <c r="BB149" s="1611"/>
      <c r="BC149" s="352">
        <f t="shared" si="191"/>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82"/>
        <v>0</v>
      </c>
      <c r="AQ150" s="1611"/>
      <c r="AR150" s="1611"/>
      <c r="AS150" s="1611"/>
      <c r="AT150" s="352">
        <f t="shared" si="183"/>
        <v>0</v>
      </c>
      <c r="AU150" s="353"/>
      <c r="AV150" s="354"/>
      <c r="AW150" s="354"/>
      <c r="AX150" s="346">
        <f t="shared" si="189"/>
        <v>0</v>
      </c>
      <c r="AY150" s="347"/>
      <c r="AZ150" s="1611"/>
      <c r="BA150" s="352">
        <f t="shared" si="190"/>
        <v>0</v>
      </c>
      <c r="BB150" s="1611"/>
      <c r="BC150" s="352">
        <f t="shared" si="191"/>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82"/>
        <v>0</v>
      </c>
      <c r="AQ151" s="1611"/>
      <c r="AR151" s="1611"/>
      <c r="AS151" s="1611"/>
      <c r="AT151" s="352">
        <f t="shared" si="183"/>
        <v>0</v>
      </c>
      <c r="AU151" s="353"/>
      <c r="AV151" s="354"/>
      <c r="AW151" s="354"/>
      <c r="AX151" s="346">
        <f t="shared" si="189"/>
        <v>0</v>
      </c>
      <c r="AY151" s="347"/>
      <c r="AZ151" s="1611"/>
      <c r="BA151" s="352">
        <f t="shared" si="190"/>
        <v>0</v>
      </c>
      <c r="BB151" s="1611"/>
      <c r="BC151" s="352">
        <f t="shared" si="191"/>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82"/>
        <v>0</v>
      </c>
      <c r="AQ152" s="1611"/>
      <c r="AR152" s="1611"/>
      <c r="AS152" s="1611"/>
      <c r="AT152" s="352">
        <f t="shared" si="183"/>
        <v>0</v>
      </c>
      <c r="AU152" s="353"/>
      <c r="AV152" s="354"/>
      <c r="AW152" s="354"/>
      <c r="AX152" s="346">
        <f t="shared" si="189"/>
        <v>0</v>
      </c>
      <c r="AY152" s="347"/>
      <c r="AZ152" s="1611"/>
      <c r="BA152" s="352">
        <f t="shared" si="190"/>
        <v>0</v>
      </c>
      <c r="BB152" s="1611"/>
      <c r="BC152" s="352">
        <f t="shared" si="191"/>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82"/>
        <v>0</v>
      </c>
      <c r="AQ153" s="1611"/>
      <c r="AR153" s="1611"/>
      <c r="AS153" s="1611"/>
      <c r="AT153" s="352">
        <f t="shared" si="183"/>
        <v>0</v>
      </c>
      <c r="AU153" s="353"/>
      <c r="AV153" s="354"/>
      <c r="AW153" s="354"/>
      <c r="AX153" s="346">
        <f t="shared" si="189"/>
        <v>0</v>
      </c>
      <c r="AY153" s="347"/>
      <c r="AZ153" s="1611"/>
      <c r="BA153" s="352">
        <f t="shared" si="190"/>
        <v>0</v>
      </c>
      <c r="BB153" s="1611"/>
      <c r="BC153" s="352">
        <f t="shared" si="191"/>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82"/>
        <v>0</v>
      </c>
      <c r="AQ154" s="1611"/>
      <c r="AR154" s="1611"/>
      <c r="AS154" s="1611"/>
      <c r="AT154" s="352">
        <f t="shared" si="183"/>
        <v>0</v>
      </c>
      <c r="AU154" s="353"/>
      <c r="AV154" s="354"/>
      <c r="AW154" s="354"/>
      <c r="AX154" s="346">
        <f t="shared" si="189"/>
        <v>0</v>
      </c>
      <c r="AY154" s="347"/>
      <c r="AZ154" s="1611"/>
      <c r="BA154" s="352">
        <f t="shared" si="190"/>
        <v>0</v>
      </c>
      <c r="BB154" s="1611"/>
      <c r="BC154" s="352">
        <f t="shared" si="191"/>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82"/>
        <v>0</v>
      </c>
      <c r="AQ155" s="1611"/>
      <c r="AR155" s="1611"/>
      <c r="AS155" s="1611"/>
      <c r="AT155" s="352">
        <f t="shared" si="183"/>
        <v>0</v>
      </c>
      <c r="AU155" s="353"/>
      <c r="AV155" s="354"/>
      <c r="AW155" s="354"/>
      <c r="AX155" s="346">
        <f t="shared" si="189"/>
        <v>0</v>
      </c>
      <c r="AY155" s="347"/>
      <c r="AZ155" s="1611"/>
      <c r="BA155" s="352">
        <f t="shared" si="190"/>
        <v>0</v>
      </c>
      <c r="BB155" s="1611"/>
      <c r="BC155" s="352">
        <f t="shared" si="191"/>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82"/>
        <v>0</v>
      </c>
      <c r="AQ156" s="1611"/>
      <c r="AR156" s="1611"/>
      <c r="AS156" s="1611"/>
      <c r="AT156" s="352">
        <f t="shared" si="183"/>
        <v>0</v>
      </c>
      <c r="AU156" s="353"/>
      <c r="AV156" s="354"/>
      <c r="AW156" s="354"/>
      <c r="AX156" s="346">
        <f t="shared" si="189"/>
        <v>0</v>
      </c>
      <c r="AY156" s="347"/>
      <c r="AZ156" s="1611"/>
      <c r="BA156" s="352">
        <f t="shared" si="190"/>
        <v>0</v>
      </c>
      <c r="BB156" s="1611"/>
      <c r="BC156" s="352">
        <f t="shared" si="191"/>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82"/>
        <v>0</v>
      </c>
      <c r="AQ157" s="1611"/>
      <c r="AR157" s="1611"/>
      <c r="AS157" s="1611"/>
      <c r="AT157" s="352">
        <f t="shared" si="183"/>
        <v>0</v>
      </c>
      <c r="AU157" s="353"/>
      <c r="AV157" s="354"/>
      <c r="AW157" s="354"/>
      <c r="AX157" s="346">
        <f t="shared" si="189"/>
        <v>0</v>
      </c>
      <c r="AY157" s="347"/>
      <c r="AZ157" s="1611"/>
      <c r="BA157" s="352">
        <f t="shared" si="190"/>
        <v>0</v>
      </c>
      <c r="BB157" s="1611"/>
      <c r="BC157" s="352">
        <f t="shared" si="191"/>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192">D160+D161</f>
        <v>0</v>
      </c>
      <c r="E159" s="363">
        <f t="shared" si="192"/>
        <v>0</v>
      </c>
      <c r="F159" s="364">
        <f t="shared" si="192"/>
        <v>0</v>
      </c>
      <c r="G159" s="364">
        <f t="shared" si="192"/>
        <v>0</v>
      </c>
      <c r="H159" s="364">
        <f t="shared" si="192"/>
        <v>0</v>
      </c>
      <c r="I159" s="364">
        <f t="shared" si="192"/>
        <v>0</v>
      </c>
      <c r="J159" s="364">
        <f t="shared" si="192"/>
        <v>0</v>
      </c>
      <c r="K159" s="364">
        <f t="shared" si="192"/>
        <v>0</v>
      </c>
      <c r="L159" s="364">
        <f t="shared" si="192"/>
        <v>0</v>
      </c>
      <c r="M159" s="346">
        <f t="shared" si="192"/>
        <v>0</v>
      </c>
      <c r="N159" s="365">
        <f t="shared" si="192"/>
        <v>0</v>
      </c>
      <c r="O159" s="365">
        <f t="shared" si="192"/>
        <v>0</v>
      </c>
      <c r="P159" s="365">
        <f t="shared" si="192"/>
        <v>0</v>
      </c>
      <c r="Q159" s="348">
        <f t="shared" si="192"/>
        <v>0</v>
      </c>
      <c r="R159" s="366">
        <f t="shared" si="192"/>
        <v>0</v>
      </c>
      <c r="S159" s="1575"/>
      <c r="T159" s="367">
        <f t="shared" si="192"/>
        <v>0</v>
      </c>
      <c r="U159" s="367">
        <f t="shared" si="192"/>
        <v>0</v>
      </c>
      <c r="V159" s="367">
        <f t="shared" si="192"/>
        <v>0</v>
      </c>
      <c r="W159" s="346">
        <f t="shared" si="192"/>
        <v>0</v>
      </c>
      <c r="X159" s="366">
        <f t="shared" si="192"/>
        <v>0</v>
      </c>
      <c r="Y159" s="367">
        <f t="shared" si="192"/>
        <v>0</v>
      </c>
      <c r="Z159" s="367">
        <f t="shared" si="192"/>
        <v>0</v>
      </c>
      <c r="AA159" s="367">
        <f t="shared" si="192"/>
        <v>0</v>
      </c>
      <c r="AB159" s="367">
        <f t="shared" si="192"/>
        <v>0</v>
      </c>
      <c r="AC159" s="367">
        <f t="shared" si="192"/>
        <v>0</v>
      </c>
      <c r="AD159" s="367">
        <f t="shared" si="192"/>
        <v>0</v>
      </c>
      <c r="AE159" s="367">
        <f t="shared" si="192"/>
        <v>0</v>
      </c>
      <c r="AF159" s="367">
        <f t="shared" si="192"/>
        <v>0</v>
      </c>
      <c r="AG159" s="346">
        <f t="shared" si="192"/>
        <v>0</v>
      </c>
      <c r="AH159" s="1611"/>
      <c r="AI159" s="351">
        <f t="shared" ref="AI159:AQ159" si="193">AI160+AI161</f>
        <v>0</v>
      </c>
      <c r="AJ159" s="363">
        <f t="shared" si="193"/>
        <v>0</v>
      </c>
      <c r="AK159" s="364">
        <f t="shared" si="193"/>
        <v>0</v>
      </c>
      <c r="AL159" s="364">
        <f t="shared" si="193"/>
        <v>0</v>
      </c>
      <c r="AM159" s="364">
        <f t="shared" si="193"/>
        <v>0</v>
      </c>
      <c r="AN159" s="364">
        <f t="shared" si="193"/>
        <v>0</v>
      </c>
      <c r="AO159" s="364">
        <f t="shared" si="193"/>
        <v>0</v>
      </c>
      <c r="AP159" s="346">
        <f t="shared" si="193"/>
        <v>0</v>
      </c>
      <c r="AQ159" s="365">
        <f t="shared" si="193"/>
        <v>0</v>
      </c>
      <c r="AR159" s="1611"/>
      <c r="AS159" s="365">
        <f t="shared" ref="AS159:BC159" si="194">AS160+AS161</f>
        <v>0</v>
      </c>
      <c r="AT159" s="352">
        <f t="shared" si="194"/>
        <v>0</v>
      </c>
      <c r="AU159" s="368">
        <f t="shared" si="194"/>
        <v>0</v>
      </c>
      <c r="AV159" s="369">
        <f t="shared" si="194"/>
        <v>0</v>
      </c>
      <c r="AW159" s="369">
        <f t="shared" si="194"/>
        <v>0</v>
      </c>
      <c r="AX159" s="346">
        <f t="shared" si="194"/>
        <v>0</v>
      </c>
      <c r="AY159" s="365">
        <f t="shared" si="194"/>
        <v>0</v>
      </c>
      <c r="AZ159" s="1611"/>
      <c r="BA159" s="352">
        <f t="shared" si="194"/>
        <v>0</v>
      </c>
      <c r="BB159" s="1611"/>
      <c r="BC159" s="352">
        <f t="shared" si="194"/>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195">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195"/>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196">SUM(D163:D172)</f>
        <v>0</v>
      </c>
      <c r="E162" s="363">
        <f t="shared" si="196"/>
        <v>0</v>
      </c>
      <c r="F162" s="364">
        <f t="shared" si="196"/>
        <v>0</v>
      </c>
      <c r="G162" s="364">
        <f t="shared" si="196"/>
        <v>0</v>
      </c>
      <c r="H162" s="364">
        <f t="shared" si="196"/>
        <v>0</v>
      </c>
      <c r="I162" s="364">
        <f t="shared" si="196"/>
        <v>0</v>
      </c>
      <c r="J162" s="364">
        <f t="shared" si="196"/>
        <v>0</v>
      </c>
      <c r="K162" s="364">
        <f t="shared" si="196"/>
        <v>0</v>
      </c>
      <c r="L162" s="364">
        <f t="shared" si="196"/>
        <v>0</v>
      </c>
      <c r="M162" s="346">
        <f t="shared" si="196"/>
        <v>0</v>
      </c>
      <c r="N162" s="365">
        <f t="shared" si="196"/>
        <v>0</v>
      </c>
      <c r="O162" s="365">
        <f t="shared" si="196"/>
        <v>0</v>
      </c>
      <c r="P162" s="365">
        <f t="shared" si="196"/>
        <v>0</v>
      </c>
      <c r="Q162" s="348">
        <f t="shared" si="196"/>
        <v>0</v>
      </c>
      <c r="R162" s="366">
        <f t="shared" si="196"/>
        <v>0</v>
      </c>
      <c r="S162" s="1575"/>
      <c r="T162" s="367">
        <f t="shared" si="196"/>
        <v>0</v>
      </c>
      <c r="U162" s="367">
        <f t="shared" si="196"/>
        <v>0</v>
      </c>
      <c r="V162" s="367">
        <f t="shared" si="196"/>
        <v>0</v>
      </c>
      <c r="W162" s="346">
        <f t="shared" si="196"/>
        <v>0</v>
      </c>
      <c r="X162" s="366">
        <f t="shared" si="196"/>
        <v>0</v>
      </c>
      <c r="Y162" s="367">
        <f t="shared" si="196"/>
        <v>0</v>
      </c>
      <c r="Z162" s="367">
        <f t="shared" si="196"/>
        <v>0</v>
      </c>
      <c r="AA162" s="367">
        <f t="shared" si="196"/>
        <v>0</v>
      </c>
      <c r="AB162" s="367">
        <f t="shared" si="196"/>
        <v>0</v>
      </c>
      <c r="AC162" s="367">
        <f t="shared" si="196"/>
        <v>0</v>
      </c>
      <c r="AD162" s="367">
        <f t="shared" si="196"/>
        <v>0</v>
      </c>
      <c r="AE162" s="367">
        <f t="shared" si="196"/>
        <v>0</v>
      </c>
      <c r="AF162" s="367">
        <f t="shared" si="196"/>
        <v>0</v>
      </c>
      <c r="AG162" s="346">
        <f t="shared" si="196"/>
        <v>0</v>
      </c>
      <c r="AH162" s="1611"/>
      <c r="AI162" s="351">
        <f t="shared" ref="AI162:AQ162" si="197">SUM(AI163:AI172)</f>
        <v>0</v>
      </c>
      <c r="AJ162" s="363">
        <f t="shared" si="197"/>
        <v>0</v>
      </c>
      <c r="AK162" s="364">
        <f t="shared" si="197"/>
        <v>0</v>
      </c>
      <c r="AL162" s="364">
        <f t="shared" si="197"/>
        <v>0</v>
      </c>
      <c r="AM162" s="364">
        <f t="shared" si="197"/>
        <v>0</v>
      </c>
      <c r="AN162" s="364">
        <f t="shared" si="197"/>
        <v>0</v>
      </c>
      <c r="AO162" s="364">
        <f t="shared" si="197"/>
        <v>0</v>
      </c>
      <c r="AP162" s="346">
        <f t="shared" si="197"/>
        <v>0</v>
      </c>
      <c r="AQ162" s="365">
        <f t="shared" si="197"/>
        <v>0</v>
      </c>
      <c r="AR162" s="1611"/>
      <c r="AS162" s="365">
        <f t="shared" ref="AS162:BC162" si="198">SUM(AS163:AS172)</f>
        <v>0</v>
      </c>
      <c r="AT162" s="352">
        <f t="shared" si="198"/>
        <v>0</v>
      </c>
      <c r="AU162" s="368">
        <f t="shared" si="198"/>
        <v>0</v>
      </c>
      <c r="AV162" s="369">
        <f t="shared" si="198"/>
        <v>0</v>
      </c>
      <c r="AW162" s="369">
        <f t="shared" si="198"/>
        <v>0</v>
      </c>
      <c r="AX162" s="346">
        <f t="shared" si="198"/>
        <v>0</v>
      </c>
      <c r="AY162" s="365">
        <f t="shared" si="198"/>
        <v>0</v>
      </c>
      <c r="AZ162" s="1611"/>
      <c r="BA162" s="352">
        <f t="shared" si="198"/>
        <v>0</v>
      </c>
      <c r="BB162" s="1611"/>
      <c r="BC162" s="352">
        <f t="shared" si="198"/>
        <v>0</v>
      </c>
    </row>
    <row r="163" spans="1:55" s="339" customFormat="1">
      <c r="A163" s="372" t="s">
        <v>399</v>
      </c>
      <c r="B163" s="342"/>
      <c r="C163" s="708"/>
      <c r="D163" s="343"/>
      <c r="E163" s="344"/>
      <c r="F163" s="345"/>
      <c r="G163" s="345"/>
      <c r="H163" s="345"/>
      <c r="I163" s="345"/>
      <c r="J163" s="345"/>
      <c r="K163" s="345"/>
      <c r="L163" s="345"/>
      <c r="M163" s="346">
        <f t="shared" ref="M163:M172" si="199">SUM(E163:L163)</f>
        <v>0</v>
      </c>
      <c r="N163" s="347"/>
      <c r="O163" s="347"/>
      <c r="P163" s="347"/>
      <c r="Q163" s="348">
        <f t="shared" ref="Q163:Q172" si="200">B163+C163+M163+N163+O163+P163+D163</f>
        <v>0</v>
      </c>
      <c r="R163" s="349"/>
      <c r="S163" s="1575"/>
      <c r="T163" s="350"/>
      <c r="U163" s="350"/>
      <c r="V163" s="350"/>
      <c r="W163" s="346">
        <f t="shared" ref="W163:W172" si="201">SUM(R163:V163)</f>
        <v>0</v>
      </c>
      <c r="X163" s="349"/>
      <c r="Y163" s="350"/>
      <c r="Z163" s="350"/>
      <c r="AA163" s="350"/>
      <c r="AB163" s="350"/>
      <c r="AC163" s="350"/>
      <c r="AD163" s="350"/>
      <c r="AE163" s="350"/>
      <c r="AF163" s="350"/>
      <c r="AG163" s="346">
        <f t="shared" ref="AG163:AG172" si="202">SUM(X163:AF163)</f>
        <v>0</v>
      </c>
      <c r="AH163" s="1611"/>
      <c r="AI163" s="351">
        <f t="shared" ref="AI163:AI172" si="203">Q163+W163+AG163+AH163</f>
        <v>0</v>
      </c>
      <c r="AJ163" s="344"/>
      <c r="AK163" s="345"/>
      <c r="AL163" s="345"/>
      <c r="AM163" s="345"/>
      <c r="AN163" s="345"/>
      <c r="AO163" s="345"/>
      <c r="AP163" s="346">
        <f t="shared" ref="AP163:AP172" si="204">SUM(AJ163:AO163)</f>
        <v>0</v>
      </c>
      <c r="AQ163" s="347"/>
      <c r="AR163" s="1611"/>
      <c r="AS163" s="347"/>
      <c r="AT163" s="352">
        <f t="shared" ref="AT163:AT172" si="205">AI163+AP163+AQ163+AR163+AS163</f>
        <v>0</v>
      </c>
      <c r="AU163" s="353"/>
      <c r="AV163" s="354"/>
      <c r="AW163" s="354"/>
      <c r="AX163" s="346">
        <f t="shared" ref="AX163:AX172" si="206">SUM(AU163:AW163)</f>
        <v>0</v>
      </c>
      <c r="AY163" s="347"/>
      <c r="AZ163" s="1611"/>
      <c r="BA163" s="352">
        <f t="shared" ref="BA163:BA172" si="207">AX163+AY163</f>
        <v>0</v>
      </c>
      <c r="BB163" s="1611"/>
      <c r="BC163" s="352">
        <f t="shared" ref="BC163:BC172" si="208">BA163+AT163+BB163</f>
        <v>0</v>
      </c>
    </row>
    <row r="164" spans="1:55" s="339" customFormat="1">
      <c r="A164" s="372" t="s">
        <v>400</v>
      </c>
      <c r="B164" s="342"/>
      <c r="C164" s="708"/>
      <c r="D164" s="343"/>
      <c r="E164" s="344"/>
      <c r="F164" s="345"/>
      <c r="G164" s="345"/>
      <c r="H164" s="345"/>
      <c r="I164" s="345"/>
      <c r="J164" s="345"/>
      <c r="K164" s="345"/>
      <c r="L164" s="345"/>
      <c r="M164" s="346">
        <f t="shared" si="199"/>
        <v>0</v>
      </c>
      <c r="N164" s="347"/>
      <c r="O164" s="347"/>
      <c r="P164" s="347"/>
      <c r="Q164" s="348">
        <f t="shared" si="200"/>
        <v>0</v>
      </c>
      <c r="R164" s="349"/>
      <c r="S164" s="1575"/>
      <c r="T164" s="350"/>
      <c r="U164" s="350"/>
      <c r="V164" s="350"/>
      <c r="W164" s="346">
        <f t="shared" si="201"/>
        <v>0</v>
      </c>
      <c r="X164" s="349"/>
      <c r="Y164" s="350"/>
      <c r="Z164" s="350"/>
      <c r="AA164" s="350"/>
      <c r="AB164" s="350"/>
      <c r="AC164" s="350"/>
      <c r="AD164" s="350"/>
      <c r="AE164" s="350"/>
      <c r="AF164" s="350"/>
      <c r="AG164" s="346">
        <f t="shared" si="202"/>
        <v>0</v>
      </c>
      <c r="AH164" s="1611"/>
      <c r="AI164" s="351">
        <f t="shared" si="203"/>
        <v>0</v>
      </c>
      <c r="AJ164" s="344"/>
      <c r="AK164" s="345"/>
      <c r="AL164" s="345"/>
      <c r="AM164" s="345"/>
      <c r="AN164" s="345"/>
      <c r="AO164" s="345"/>
      <c r="AP164" s="346">
        <f t="shared" si="204"/>
        <v>0</v>
      </c>
      <c r="AQ164" s="347"/>
      <c r="AR164" s="1611"/>
      <c r="AS164" s="347"/>
      <c r="AT164" s="352">
        <f t="shared" si="205"/>
        <v>0</v>
      </c>
      <c r="AU164" s="353"/>
      <c r="AV164" s="354"/>
      <c r="AW164" s="354"/>
      <c r="AX164" s="346">
        <f t="shared" si="206"/>
        <v>0</v>
      </c>
      <c r="AY164" s="347"/>
      <c r="AZ164" s="1611"/>
      <c r="BA164" s="352">
        <f t="shared" si="207"/>
        <v>0</v>
      </c>
      <c r="BB164" s="1611"/>
      <c r="BC164" s="352">
        <f t="shared" si="208"/>
        <v>0</v>
      </c>
    </row>
    <row r="165" spans="1:55" s="339" customFormat="1">
      <c r="A165" s="373" t="s">
        <v>401</v>
      </c>
      <c r="B165" s="342"/>
      <c r="C165" s="708"/>
      <c r="D165" s="343"/>
      <c r="E165" s="344"/>
      <c r="F165" s="345"/>
      <c r="G165" s="345"/>
      <c r="H165" s="345"/>
      <c r="I165" s="345"/>
      <c r="J165" s="345"/>
      <c r="K165" s="345"/>
      <c r="L165" s="345"/>
      <c r="M165" s="346">
        <f t="shared" si="199"/>
        <v>0</v>
      </c>
      <c r="N165" s="347"/>
      <c r="O165" s="347"/>
      <c r="P165" s="347"/>
      <c r="Q165" s="348">
        <f t="shared" si="200"/>
        <v>0</v>
      </c>
      <c r="R165" s="349"/>
      <c r="S165" s="1575"/>
      <c r="T165" s="350"/>
      <c r="U165" s="350"/>
      <c r="V165" s="350"/>
      <c r="W165" s="346">
        <f t="shared" si="201"/>
        <v>0</v>
      </c>
      <c r="X165" s="349"/>
      <c r="Y165" s="350"/>
      <c r="Z165" s="350"/>
      <c r="AA165" s="350"/>
      <c r="AB165" s="350"/>
      <c r="AC165" s="350"/>
      <c r="AD165" s="350"/>
      <c r="AE165" s="350"/>
      <c r="AF165" s="350"/>
      <c r="AG165" s="346">
        <f t="shared" si="202"/>
        <v>0</v>
      </c>
      <c r="AH165" s="1611"/>
      <c r="AI165" s="351">
        <f t="shared" si="203"/>
        <v>0</v>
      </c>
      <c r="AJ165" s="344"/>
      <c r="AK165" s="345"/>
      <c r="AL165" s="345"/>
      <c r="AM165" s="345"/>
      <c r="AN165" s="345"/>
      <c r="AO165" s="345"/>
      <c r="AP165" s="346">
        <f t="shared" si="204"/>
        <v>0</v>
      </c>
      <c r="AQ165" s="347"/>
      <c r="AR165" s="1611"/>
      <c r="AS165" s="347"/>
      <c r="AT165" s="352">
        <f t="shared" si="205"/>
        <v>0</v>
      </c>
      <c r="AU165" s="353"/>
      <c r="AV165" s="354"/>
      <c r="AW165" s="354"/>
      <c r="AX165" s="346">
        <f t="shared" si="206"/>
        <v>0</v>
      </c>
      <c r="AY165" s="347"/>
      <c r="AZ165" s="1611"/>
      <c r="BA165" s="352">
        <f t="shared" si="207"/>
        <v>0</v>
      </c>
      <c r="BB165" s="1611"/>
      <c r="BC165" s="352">
        <f t="shared" si="208"/>
        <v>0</v>
      </c>
    </row>
    <row r="166" spans="1:55" s="339" customFormat="1">
      <c r="A166" s="373" t="s">
        <v>61</v>
      </c>
      <c r="B166" s="342"/>
      <c r="C166" s="708"/>
      <c r="D166" s="343"/>
      <c r="E166" s="344"/>
      <c r="F166" s="345"/>
      <c r="G166" s="345"/>
      <c r="H166" s="345"/>
      <c r="I166" s="345"/>
      <c r="J166" s="345"/>
      <c r="K166" s="345"/>
      <c r="L166" s="345"/>
      <c r="M166" s="346">
        <f t="shared" si="199"/>
        <v>0</v>
      </c>
      <c r="N166" s="347"/>
      <c r="O166" s="347"/>
      <c r="P166" s="347"/>
      <c r="Q166" s="348">
        <f t="shared" si="200"/>
        <v>0</v>
      </c>
      <c r="R166" s="349"/>
      <c r="S166" s="1575"/>
      <c r="T166" s="350"/>
      <c r="U166" s="350"/>
      <c r="V166" s="350"/>
      <c r="W166" s="346">
        <f t="shared" si="201"/>
        <v>0</v>
      </c>
      <c r="X166" s="349"/>
      <c r="Y166" s="350"/>
      <c r="Z166" s="350"/>
      <c r="AA166" s="350"/>
      <c r="AB166" s="350"/>
      <c r="AC166" s="350"/>
      <c r="AD166" s="350"/>
      <c r="AE166" s="350"/>
      <c r="AF166" s="350"/>
      <c r="AG166" s="346">
        <f t="shared" si="202"/>
        <v>0</v>
      </c>
      <c r="AH166" s="1611"/>
      <c r="AI166" s="351">
        <f t="shared" si="203"/>
        <v>0</v>
      </c>
      <c r="AJ166" s="344"/>
      <c r="AK166" s="345"/>
      <c r="AL166" s="345"/>
      <c r="AM166" s="345"/>
      <c r="AN166" s="345"/>
      <c r="AO166" s="345"/>
      <c r="AP166" s="346">
        <f t="shared" si="204"/>
        <v>0</v>
      </c>
      <c r="AQ166" s="347"/>
      <c r="AR166" s="1611"/>
      <c r="AS166" s="347"/>
      <c r="AT166" s="352">
        <f t="shared" si="205"/>
        <v>0</v>
      </c>
      <c r="AU166" s="353"/>
      <c r="AV166" s="354"/>
      <c r="AW166" s="354"/>
      <c r="AX166" s="346">
        <f t="shared" si="206"/>
        <v>0</v>
      </c>
      <c r="AY166" s="347"/>
      <c r="AZ166" s="1611"/>
      <c r="BA166" s="352">
        <f t="shared" si="207"/>
        <v>0</v>
      </c>
      <c r="BB166" s="1611"/>
      <c r="BC166" s="352">
        <f t="shared" si="208"/>
        <v>0</v>
      </c>
    </row>
    <row r="167" spans="1:55" s="339" customFormat="1">
      <c r="A167" s="373" t="s">
        <v>402</v>
      </c>
      <c r="B167" s="342"/>
      <c r="C167" s="708"/>
      <c r="D167" s="343"/>
      <c r="E167" s="344"/>
      <c r="F167" s="345"/>
      <c r="G167" s="345"/>
      <c r="H167" s="345"/>
      <c r="I167" s="345"/>
      <c r="J167" s="345"/>
      <c r="K167" s="345"/>
      <c r="L167" s="345"/>
      <c r="M167" s="346">
        <f t="shared" si="199"/>
        <v>0</v>
      </c>
      <c r="N167" s="347"/>
      <c r="O167" s="347"/>
      <c r="P167" s="347"/>
      <c r="Q167" s="348">
        <f t="shared" si="200"/>
        <v>0</v>
      </c>
      <c r="R167" s="349"/>
      <c r="S167" s="1575"/>
      <c r="T167" s="350"/>
      <c r="U167" s="350"/>
      <c r="V167" s="350"/>
      <c r="W167" s="346">
        <f t="shared" si="201"/>
        <v>0</v>
      </c>
      <c r="X167" s="349"/>
      <c r="Y167" s="350"/>
      <c r="Z167" s="350"/>
      <c r="AA167" s="350"/>
      <c r="AB167" s="350"/>
      <c r="AC167" s="350"/>
      <c r="AD167" s="350"/>
      <c r="AE167" s="350"/>
      <c r="AF167" s="350"/>
      <c r="AG167" s="346">
        <f t="shared" si="202"/>
        <v>0</v>
      </c>
      <c r="AH167" s="1611"/>
      <c r="AI167" s="351">
        <f t="shared" si="203"/>
        <v>0</v>
      </c>
      <c r="AJ167" s="344"/>
      <c r="AK167" s="345"/>
      <c r="AL167" s="345"/>
      <c r="AM167" s="345"/>
      <c r="AN167" s="345"/>
      <c r="AO167" s="345"/>
      <c r="AP167" s="346">
        <f t="shared" si="204"/>
        <v>0</v>
      </c>
      <c r="AQ167" s="347"/>
      <c r="AR167" s="1611"/>
      <c r="AS167" s="347"/>
      <c r="AT167" s="352">
        <f t="shared" si="205"/>
        <v>0</v>
      </c>
      <c r="AU167" s="353"/>
      <c r="AV167" s="354"/>
      <c r="AW167" s="354"/>
      <c r="AX167" s="346">
        <f t="shared" si="206"/>
        <v>0</v>
      </c>
      <c r="AY167" s="347"/>
      <c r="AZ167" s="1611"/>
      <c r="BA167" s="352">
        <f t="shared" si="207"/>
        <v>0</v>
      </c>
      <c r="BB167" s="1611"/>
      <c r="BC167" s="352">
        <f t="shared" si="208"/>
        <v>0</v>
      </c>
    </row>
    <row r="168" spans="1:55" s="339" customFormat="1">
      <c r="A168" s="373" t="s">
        <v>403</v>
      </c>
      <c r="B168" s="342"/>
      <c r="C168" s="708"/>
      <c r="D168" s="343"/>
      <c r="E168" s="344"/>
      <c r="F168" s="345"/>
      <c r="G168" s="345"/>
      <c r="H168" s="345"/>
      <c r="I168" s="345"/>
      <c r="J168" s="345"/>
      <c r="K168" s="345"/>
      <c r="L168" s="345"/>
      <c r="M168" s="346">
        <f t="shared" si="199"/>
        <v>0</v>
      </c>
      <c r="N168" s="347"/>
      <c r="O168" s="347"/>
      <c r="P168" s="347"/>
      <c r="Q168" s="348">
        <f t="shared" si="200"/>
        <v>0</v>
      </c>
      <c r="R168" s="349"/>
      <c r="S168" s="1575"/>
      <c r="T168" s="350"/>
      <c r="U168" s="350"/>
      <c r="V168" s="350"/>
      <c r="W168" s="346">
        <f t="shared" si="201"/>
        <v>0</v>
      </c>
      <c r="X168" s="349"/>
      <c r="Y168" s="350"/>
      <c r="Z168" s="350"/>
      <c r="AA168" s="350"/>
      <c r="AB168" s="350"/>
      <c r="AC168" s="350"/>
      <c r="AD168" s="350"/>
      <c r="AE168" s="350"/>
      <c r="AF168" s="350"/>
      <c r="AG168" s="346">
        <f t="shared" si="202"/>
        <v>0</v>
      </c>
      <c r="AH168" s="1611"/>
      <c r="AI168" s="351">
        <f t="shared" si="203"/>
        <v>0</v>
      </c>
      <c r="AJ168" s="344"/>
      <c r="AK168" s="345"/>
      <c r="AL168" s="345"/>
      <c r="AM168" s="345"/>
      <c r="AN168" s="345"/>
      <c r="AO168" s="345"/>
      <c r="AP168" s="346">
        <f t="shared" si="204"/>
        <v>0</v>
      </c>
      <c r="AQ168" s="347"/>
      <c r="AR168" s="1611"/>
      <c r="AS168" s="347"/>
      <c r="AT168" s="352">
        <f t="shared" si="205"/>
        <v>0</v>
      </c>
      <c r="AU168" s="353"/>
      <c r="AV168" s="354"/>
      <c r="AW168" s="354"/>
      <c r="AX168" s="346">
        <f t="shared" si="206"/>
        <v>0</v>
      </c>
      <c r="AY168" s="347"/>
      <c r="AZ168" s="1611"/>
      <c r="BA168" s="352">
        <f t="shared" si="207"/>
        <v>0</v>
      </c>
      <c r="BB168" s="1611"/>
      <c r="BC168" s="352">
        <f t="shared" si="208"/>
        <v>0</v>
      </c>
    </row>
    <row r="169" spans="1:55" s="339" customFormat="1">
      <c r="A169" s="373" t="s">
        <v>404</v>
      </c>
      <c r="B169" s="342"/>
      <c r="C169" s="708"/>
      <c r="D169" s="343"/>
      <c r="E169" s="344"/>
      <c r="F169" s="345"/>
      <c r="G169" s="345"/>
      <c r="H169" s="345"/>
      <c r="I169" s="345"/>
      <c r="J169" s="345"/>
      <c r="K169" s="345"/>
      <c r="L169" s="345"/>
      <c r="M169" s="346">
        <f t="shared" si="199"/>
        <v>0</v>
      </c>
      <c r="N169" s="347"/>
      <c r="O169" s="347"/>
      <c r="P169" s="347"/>
      <c r="Q169" s="348">
        <f t="shared" si="200"/>
        <v>0</v>
      </c>
      <c r="R169" s="349"/>
      <c r="S169" s="1575"/>
      <c r="T169" s="350"/>
      <c r="U169" s="350"/>
      <c r="V169" s="350"/>
      <c r="W169" s="346">
        <f t="shared" si="201"/>
        <v>0</v>
      </c>
      <c r="X169" s="349"/>
      <c r="Y169" s="350"/>
      <c r="Z169" s="350"/>
      <c r="AA169" s="350"/>
      <c r="AB169" s="350"/>
      <c r="AC169" s="350"/>
      <c r="AD169" s="350"/>
      <c r="AE169" s="350"/>
      <c r="AF169" s="350"/>
      <c r="AG169" s="346">
        <f t="shared" si="202"/>
        <v>0</v>
      </c>
      <c r="AH169" s="1611"/>
      <c r="AI169" s="351">
        <f t="shared" si="203"/>
        <v>0</v>
      </c>
      <c r="AJ169" s="344"/>
      <c r="AK169" s="345"/>
      <c r="AL169" s="345"/>
      <c r="AM169" s="345"/>
      <c r="AN169" s="345"/>
      <c r="AO169" s="345"/>
      <c r="AP169" s="346">
        <f t="shared" si="204"/>
        <v>0</v>
      </c>
      <c r="AQ169" s="347"/>
      <c r="AR169" s="1611"/>
      <c r="AS169" s="347"/>
      <c r="AT169" s="352">
        <f t="shared" si="205"/>
        <v>0</v>
      </c>
      <c r="AU169" s="353"/>
      <c r="AV169" s="354"/>
      <c r="AW169" s="354"/>
      <c r="AX169" s="346">
        <f t="shared" si="206"/>
        <v>0</v>
      </c>
      <c r="AY169" s="347"/>
      <c r="AZ169" s="1611"/>
      <c r="BA169" s="352">
        <f t="shared" si="207"/>
        <v>0</v>
      </c>
      <c r="BB169" s="1611"/>
      <c r="BC169" s="352">
        <f t="shared" si="208"/>
        <v>0</v>
      </c>
    </row>
    <row r="170" spans="1:55" s="339" customFormat="1">
      <c r="A170" s="373" t="s">
        <v>65</v>
      </c>
      <c r="B170" s="342"/>
      <c r="C170" s="708"/>
      <c r="D170" s="343"/>
      <c r="E170" s="344"/>
      <c r="F170" s="345"/>
      <c r="G170" s="345"/>
      <c r="H170" s="345"/>
      <c r="I170" s="345"/>
      <c r="J170" s="345"/>
      <c r="K170" s="345"/>
      <c r="L170" s="345"/>
      <c r="M170" s="346">
        <f t="shared" si="199"/>
        <v>0</v>
      </c>
      <c r="N170" s="347"/>
      <c r="O170" s="347"/>
      <c r="P170" s="347"/>
      <c r="Q170" s="348">
        <f t="shared" si="200"/>
        <v>0</v>
      </c>
      <c r="R170" s="349"/>
      <c r="S170" s="1575"/>
      <c r="T170" s="350"/>
      <c r="U170" s="350"/>
      <c r="V170" s="350"/>
      <c r="W170" s="346">
        <f t="shared" si="201"/>
        <v>0</v>
      </c>
      <c r="X170" s="349"/>
      <c r="Y170" s="350"/>
      <c r="Z170" s="350"/>
      <c r="AA170" s="350"/>
      <c r="AB170" s="350"/>
      <c r="AC170" s="350"/>
      <c r="AD170" s="350"/>
      <c r="AE170" s="350"/>
      <c r="AF170" s="350"/>
      <c r="AG170" s="346">
        <f t="shared" si="202"/>
        <v>0</v>
      </c>
      <c r="AH170" s="1611"/>
      <c r="AI170" s="351">
        <f t="shared" si="203"/>
        <v>0</v>
      </c>
      <c r="AJ170" s="344"/>
      <c r="AK170" s="345"/>
      <c r="AL170" s="345"/>
      <c r="AM170" s="345"/>
      <c r="AN170" s="345"/>
      <c r="AO170" s="345"/>
      <c r="AP170" s="346">
        <f t="shared" si="204"/>
        <v>0</v>
      </c>
      <c r="AQ170" s="347"/>
      <c r="AR170" s="1611"/>
      <c r="AS170" s="347"/>
      <c r="AT170" s="352">
        <f t="shared" si="205"/>
        <v>0</v>
      </c>
      <c r="AU170" s="353"/>
      <c r="AV170" s="354"/>
      <c r="AW170" s="354"/>
      <c r="AX170" s="346">
        <f t="shared" si="206"/>
        <v>0</v>
      </c>
      <c r="AY170" s="347"/>
      <c r="AZ170" s="1611"/>
      <c r="BA170" s="352">
        <f t="shared" si="207"/>
        <v>0</v>
      </c>
      <c r="BB170" s="1611"/>
      <c r="BC170" s="352">
        <f t="shared" si="208"/>
        <v>0</v>
      </c>
    </row>
    <row r="171" spans="1:55" s="339" customFormat="1">
      <c r="A171" s="373" t="s">
        <v>405</v>
      </c>
      <c r="B171" s="342"/>
      <c r="C171" s="708"/>
      <c r="D171" s="343"/>
      <c r="E171" s="344"/>
      <c r="F171" s="345"/>
      <c r="G171" s="345"/>
      <c r="H171" s="345"/>
      <c r="I171" s="345"/>
      <c r="J171" s="345"/>
      <c r="K171" s="345"/>
      <c r="L171" s="345"/>
      <c r="M171" s="346">
        <f t="shared" si="199"/>
        <v>0</v>
      </c>
      <c r="N171" s="347"/>
      <c r="O171" s="347"/>
      <c r="P171" s="347"/>
      <c r="Q171" s="348">
        <f t="shared" si="200"/>
        <v>0</v>
      </c>
      <c r="R171" s="349"/>
      <c r="S171" s="1575"/>
      <c r="T171" s="350"/>
      <c r="U171" s="350"/>
      <c r="V171" s="350"/>
      <c r="W171" s="346">
        <f t="shared" si="201"/>
        <v>0</v>
      </c>
      <c r="X171" s="349"/>
      <c r="Y171" s="350"/>
      <c r="Z171" s="350"/>
      <c r="AA171" s="350"/>
      <c r="AB171" s="350"/>
      <c r="AC171" s="350"/>
      <c r="AD171" s="350"/>
      <c r="AE171" s="350"/>
      <c r="AF171" s="350"/>
      <c r="AG171" s="346">
        <f t="shared" si="202"/>
        <v>0</v>
      </c>
      <c r="AH171" s="1611"/>
      <c r="AI171" s="351">
        <f t="shared" si="203"/>
        <v>0</v>
      </c>
      <c r="AJ171" s="344"/>
      <c r="AK171" s="345"/>
      <c r="AL171" s="345"/>
      <c r="AM171" s="345"/>
      <c r="AN171" s="345"/>
      <c r="AO171" s="345"/>
      <c r="AP171" s="346">
        <f t="shared" si="204"/>
        <v>0</v>
      </c>
      <c r="AQ171" s="347"/>
      <c r="AR171" s="1611"/>
      <c r="AS171" s="347"/>
      <c r="AT171" s="352">
        <f t="shared" si="205"/>
        <v>0</v>
      </c>
      <c r="AU171" s="353"/>
      <c r="AV171" s="354"/>
      <c r="AW171" s="354"/>
      <c r="AX171" s="346">
        <f t="shared" si="206"/>
        <v>0</v>
      </c>
      <c r="AY171" s="347"/>
      <c r="AZ171" s="1611"/>
      <c r="BA171" s="352">
        <f t="shared" si="207"/>
        <v>0</v>
      </c>
      <c r="BB171" s="1611"/>
      <c r="BC171" s="352">
        <f t="shared" si="208"/>
        <v>0</v>
      </c>
    </row>
    <row r="172" spans="1:55" s="339" customFormat="1" ht="13.5" thickBot="1">
      <c r="A172" s="374" t="s">
        <v>406</v>
      </c>
      <c r="B172" s="342"/>
      <c r="C172" s="708"/>
      <c r="D172" s="343"/>
      <c r="E172" s="344"/>
      <c r="F172" s="345"/>
      <c r="G172" s="345"/>
      <c r="H172" s="345"/>
      <c r="I172" s="345"/>
      <c r="J172" s="345"/>
      <c r="K172" s="345"/>
      <c r="L172" s="345"/>
      <c r="M172" s="346">
        <f t="shared" si="199"/>
        <v>0</v>
      </c>
      <c r="N172" s="347"/>
      <c r="O172" s="347"/>
      <c r="P172" s="347"/>
      <c r="Q172" s="348">
        <f t="shared" si="200"/>
        <v>0</v>
      </c>
      <c r="R172" s="349"/>
      <c r="S172" s="1575"/>
      <c r="T172" s="350"/>
      <c r="U172" s="350"/>
      <c r="V172" s="350"/>
      <c r="W172" s="346">
        <f t="shared" si="201"/>
        <v>0</v>
      </c>
      <c r="X172" s="349"/>
      <c r="Y172" s="350"/>
      <c r="Z172" s="350"/>
      <c r="AA172" s="350"/>
      <c r="AB172" s="350"/>
      <c r="AC172" s="350"/>
      <c r="AD172" s="350"/>
      <c r="AE172" s="350"/>
      <c r="AF172" s="350"/>
      <c r="AG172" s="346">
        <f t="shared" si="202"/>
        <v>0</v>
      </c>
      <c r="AH172" s="1611"/>
      <c r="AI172" s="351">
        <f t="shared" si="203"/>
        <v>0</v>
      </c>
      <c r="AJ172" s="344"/>
      <c r="AK172" s="345"/>
      <c r="AL172" s="345"/>
      <c r="AM172" s="345"/>
      <c r="AN172" s="345"/>
      <c r="AO172" s="345"/>
      <c r="AP172" s="346">
        <f t="shared" si="204"/>
        <v>0</v>
      </c>
      <c r="AQ172" s="347"/>
      <c r="AR172" s="1611"/>
      <c r="AS172" s="347"/>
      <c r="AT172" s="352">
        <f t="shared" si="205"/>
        <v>0</v>
      </c>
      <c r="AU172" s="353"/>
      <c r="AV172" s="354"/>
      <c r="AW172" s="354"/>
      <c r="AX172" s="346">
        <f t="shared" si="206"/>
        <v>0</v>
      </c>
      <c r="AY172" s="347"/>
      <c r="AZ172" s="1611"/>
      <c r="BA172" s="352">
        <f t="shared" si="207"/>
        <v>0</v>
      </c>
      <c r="BB172" s="1611"/>
      <c r="BC172" s="352">
        <f t="shared" si="208"/>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09">SUM(D130:D131,D145:D146,D160:D161)</f>
        <v>0</v>
      </c>
      <c r="E175" s="432">
        <f t="shared" si="209"/>
        <v>0</v>
      </c>
      <c r="F175" s="433">
        <f t="shared" si="209"/>
        <v>0</v>
      </c>
      <c r="G175" s="433">
        <f t="shared" si="209"/>
        <v>0</v>
      </c>
      <c r="H175" s="433">
        <f t="shared" si="209"/>
        <v>0</v>
      </c>
      <c r="I175" s="433">
        <f t="shared" si="209"/>
        <v>0</v>
      </c>
      <c r="J175" s="433">
        <f t="shared" si="209"/>
        <v>0</v>
      </c>
      <c r="K175" s="433">
        <f t="shared" si="209"/>
        <v>0</v>
      </c>
      <c r="L175" s="433">
        <f t="shared" si="209"/>
        <v>0</v>
      </c>
      <c r="M175" s="434">
        <f t="shared" si="209"/>
        <v>0</v>
      </c>
      <c r="N175" s="435">
        <f t="shared" si="209"/>
        <v>0</v>
      </c>
      <c r="O175" s="435">
        <f t="shared" si="209"/>
        <v>0</v>
      </c>
      <c r="P175" s="435">
        <f t="shared" si="209"/>
        <v>0</v>
      </c>
      <c r="Q175" s="436">
        <f t="shared" si="209"/>
        <v>0</v>
      </c>
      <c r="R175" s="437">
        <f t="shared" si="209"/>
        <v>0</v>
      </c>
      <c r="S175" s="1612"/>
      <c r="T175" s="438">
        <f t="shared" si="209"/>
        <v>0</v>
      </c>
      <c r="U175" s="438">
        <f t="shared" si="209"/>
        <v>0</v>
      </c>
      <c r="V175" s="438">
        <f t="shared" si="209"/>
        <v>0</v>
      </c>
      <c r="W175" s="434">
        <f t="shared" si="209"/>
        <v>0</v>
      </c>
      <c r="X175" s="437">
        <f t="shared" si="209"/>
        <v>0</v>
      </c>
      <c r="Y175" s="438">
        <f t="shared" si="209"/>
        <v>0</v>
      </c>
      <c r="Z175" s="438">
        <f t="shared" si="209"/>
        <v>0</v>
      </c>
      <c r="AA175" s="438">
        <f t="shared" si="209"/>
        <v>0</v>
      </c>
      <c r="AB175" s="438">
        <f t="shared" si="209"/>
        <v>0</v>
      </c>
      <c r="AC175" s="438">
        <f t="shared" si="209"/>
        <v>0</v>
      </c>
      <c r="AD175" s="438">
        <f t="shared" si="209"/>
        <v>0</v>
      </c>
      <c r="AE175" s="438">
        <f t="shared" si="209"/>
        <v>0</v>
      </c>
      <c r="AF175" s="438">
        <f t="shared" si="209"/>
        <v>0</v>
      </c>
      <c r="AG175" s="434">
        <f t="shared" si="209"/>
        <v>0</v>
      </c>
      <c r="AH175" s="1611">
        <f t="shared" si="209"/>
        <v>0</v>
      </c>
      <c r="AI175" s="439">
        <f t="shared" si="209"/>
        <v>0</v>
      </c>
      <c r="AJ175" s="432">
        <f t="shared" si="209"/>
        <v>0</v>
      </c>
      <c r="AK175" s="433">
        <f t="shared" si="209"/>
        <v>0</v>
      </c>
      <c r="AL175" s="433">
        <f t="shared" si="209"/>
        <v>0</v>
      </c>
      <c r="AM175" s="433">
        <f t="shared" si="209"/>
        <v>0</v>
      </c>
      <c r="AN175" s="433">
        <f t="shared" si="209"/>
        <v>0</v>
      </c>
      <c r="AO175" s="433">
        <f t="shared" si="209"/>
        <v>0</v>
      </c>
      <c r="AP175" s="434">
        <f t="shared" si="209"/>
        <v>0</v>
      </c>
      <c r="AQ175" s="435">
        <f t="shared" si="209"/>
        <v>0</v>
      </c>
      <c r="AR175" s="1611">
        <f t="shared" si="209"/>
        <v>0</v>
      </c>
      <c r="AS175" s="435">
        <f t="shared" si="209"/>
        <v>0</v>
      </c>
      <c r="AT175" s="440">
        <f t="shared" si="209"/>
        <v>0</v>
      </c>
      <c r="AU175" s="441">
        <f t="shared" si="209"/>
        <v>0</v>
      </c>
      <c r="AV175" s="442">
        <f t="shared" si="209"/>
        <v>0</v>
      </c>
      <c r="AW175" s="442">
        <f t="shared" si="209"/>
        <v>0</v>
      </c>
      <c r="AX175" s="434">
        <f t="shared" si="209"/>
        <v>0</v>
      </c>
      <c r="AY175" s="435">
        <f t="shared" si="209"/>
        <v>0</v>
      </c>
      <c r="AZ175" s="1611"/>
      <c r="BA175" s="440">
        <f t="shared" si="209"/>
        <v>0</v>
      </c>
      <c r="BB175" s="1611"/>
      <c r="BC175" s="440">
        <f t="shared" si="209"/>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0">SUM(D178:D179)</f>
        <v>0</v>
      </c>
      <c r="E177" s="432">
        <f t="shared" si="210"/>
        <v>0</v>
      </c>
      <c r="F177" s="433">
        <f t="shared" si="210"/>
        <v>0</v>
      </c>
      <c r="G177" s="433">
        <f t="shared" si="210"/>
        <v>0</v>
      </c>
      <c r="H177" s="433">
        <f t="shared" si="210"/>
        <v>0</v>
      </c>
      <c r="I177" s="433">
        <f t="shared" si="210"/>
        <v>0</v>
      </c>
      <c r="J177" s="433">
        <f t="shared" si="210"/>
        <v>0</v>
      </c>
      <c r="K177" s="433">
        <f t="shared" si="210"/>
        <v>0</v>
      </c>
      <c r="L177" s="433">
        <f t="shared" si="210"/>
        <v>0</v>
      </c>
      <c r="M177" s="434">
        <f t="shared" si="210"/>
        <v>0</v>
      </c>
      <c r="N177" s="435">
        <f t="shared" si="210"/>
        <v>0</v>
      </c>
      <c r="O177" s="435">
        <f t="shared" si="210"/>
        <v>0</v>
      </c>
      <c r="P177" s="435">
        <f t="shared" si="210"/>
        <v>0</v>
      </c>
      <c r="Q177" s="436">
        <f t="shared" si="210"/>
        <v>0</v>
      </c>
      <c r="R177" s="437">
        <f t="shared" si="210"/>
        <v>0</v>
      </c>
      <c r="S177" s="1612"/>
      <c r="T177" s="438">
        <f t="shared" si="210"/>
        <v>0</v>
      </c>
      <c r="U177" s="438">
        <f t="shared" si="210"/>
        <v>0</v>
      </c>
      <c r="V177" s="438">
        <f t="shared" si="210"/>
        <v>0</v>
      </c>
      <c r="W177" s="434">
        <f t="shared" si="210"/>
        <v>0</v>
      </c>
      <c r="X177" s="437">
        <f t="shared" si="210"/>
        <v>0</v>
      </c>
      <c r="Y177" s="438">
        <f t="shared" si="210"/>
        <v>0</v>
      </c>
      <c r="Z177" s="438">
        <f t="shared" si="210"/>
        <v>0</v>
      </c>
      <c r="AA177" s="438">
        <f t="shared" si="210"/>
        <v>0</v>
      </c>
      <c r="AB177" s="438">
        <f t="shared" si="210"/>
        <v>0</v>
      </c>
      <c r="AC177" s="438">
        <f t="shared" si="210"/>
        <v>0</v>
      </c>
      <c r="AD177" s="438">
        <f t="shared" si="210"/>
        <v>0</v>
      </c>
      <c r="AE177" s="438">
        <f t="shared" si="210"/>
        <v>0</v>
      </c>
      <c r="AF177" s="438">
        <f t="shared" si="210"/>
        <v>0</v>
      </c>
      <c r="AG177" s="434">
        <f t="shared" si="210"/>
        <v>0</v>
      </c>
      <c r="AH177" s="1563"/>
      <c r="AI177" s="439">
        <f t="shared" si="210"/>
        <v>0</v>
      </c>
      <c r="AJ177" s="432">
        <f t="shared" si="210"/>
        <v>0</v>
      </c>
      <c r="AK177" s="433">
        <f t="shared" si="210"/>
        <v>0</v>
      </c>
      <c r="AL177" s="433">
        <f t="shared" si="210"/>
        <v>0</v>
      </c>
      <c r="AM177" s="433">
        <f t="shared" si="210"/>
        <v>0</v>
      </c>
      <c r="AN177" s="433">
        <f t="shared" si="210"/>
        <v>0</v>
      </c>
      <c r="AO177" s="433">
        <f t="shared" si="210"/>
        <v>0</v>
      </c>
      <c r="AP177" s="434">
        <f>SUM(AP178:AP179)</f>
        <v>0</v>
      </c>
      <c r="AQ177" s="435">
        <f t="shared" si="210"/>
        <v>0</v>
      </c>
      <c r="AR177" s="1563"/>
      <c r="AS177" s="435">
        <f t="shared" si="210"/>
        <v>0</v>
      </c>
      <c r="AT177" s="440">
        <f t="shared" si="210"/>
        <v>0</v>
      </c>
      <c r="AU177" s="441">
        <f t="shared" si="210"/>
        <v>0</v>
      </c>
      <c r="AV177" s="442">
        <f t="shared" si="210"/>
        <v>0</v>
      </c>
      <c r="AW177" s="442">
        <f t="shared" si="210"/>
        <v>0</v>
      </c>
      <c r="AX177" s="434">
        <f t="shared" si="210"/>
        <v>0</v>
      </c>
      <c r="AY177" s="435">
        <f t="shared" si="210"/>
        <v>0</v>
      </c>
      <c r="AZ177" s="1563"/>
      <c r="BA177" s="440">
        <f t="shared" si="210"/>
        <v>0</v>
      </c>
      <c r="BB177" s="1563"/>
      <c r="BC177" s="440">
        <f t="shared" si="210"/>
        <v>0</v>
      </c>
    </row>
    <row r="178" spans="1:55" s="121" customFormat="1">
      <c r="A178" s="356" t="s">
        <v>396</v>
      </c>
      <c r="B178" s="361">
        <f>B130+B145+B160</f>
        <v>0</v>
      </c>
      <c r="C178" s="361">
        <f>C130+C145+C160</f>
        <v>0</v>
      </c>
      <c r="D178" s="362">
        <f t="shared" ref="D178:BC179" si="211">D130+D145+D160</f>
        <v>0</v>
      </c>
      <c r="E178" s="363">
        <f t="shared" si="211"/>
        <v>0</v>
      </c>
      <c r="F178" s="364">
        <f t="shared" si="211"/>
        <v>0</v>
      </c>
      <c r="G178" s="364">
        <f t="shared" si="211"/>
        <v>0</v>
      </c>
      <c r="H178" s="364">
        <f t="shared" si="211"/>
        <v>0</v>
      </c>
      <c r="I178" s="364">
        <f t="shared" si="211"/>
        <v>0</v>
      </c>
      <c r="J178" s="364">
        <f t="shared" si="211"/>
        <v>0</v>
      </c>
      <c r="K178" s="364">
        <f t="shared" si="211"/>
        <v>0</v>
      </c>
      <c r="L178" s="364">
        <f t="shared" si="211"/>
        <v>0</v>
      </c>
      <c r="M178" s="346">
        <f t="shared" si="211"/>
        <v>0</v>
      </c>
      <c r="N178" s="365">
        <f t="shared" si="211"/>
        <v>0</v>
      </c>
      <c r="O178" s="365">
        <f t="shared" si="211"/>
        <v>0</v>
      </c>
      <c r="P178" s="365">
        <f t="shared" si="211"/>
        <v>0</v>
      </c>
      <c r="Q178" s="348">
        <f t="shared" si="211"/>
        <v>0</v>
      </c>
      <c r="R178" s="366">
        <f t="shared" si="211"/>
        <v>0</v>
      </c>
      <c r="S178" s="1575"/>
      <c r="T178" s="367">
        <f t="shared" si="211"/>
        <v>0</v>
      </c>
      <c r="U178" s="367">
        <f t="shared" si="211"/>
        <v>0</v>
      </c>
      <c r="V178" s="367">
        <f t="shared" si="211"/>
        <v>0</v>
      </c>
      <c r="W178" s="346">
        <f t="shared" si="211"/>
        <v>0</v>
      </c>
      <c r="X178" s="366">
        <f t="shared" si="211"/>
        <v>0</v>
      </c>
      <c r="Y178" s="367">
        <f t="shared" si="211"/>
        <v>0</v>
      </c>
      <c r="Z178" s="367">
        <f t="shared" si="211"/>
        <v>0</v>
      </c>
      <c r="AA178" s="367">
        <f t="shared" si="211"/>
        <v>0</v>
      </c>
      <c r="AB178" s="367">
        <f t="shared" si="211"/>
        <v>0</v>
      </c>
      <c r="AC178" s="367">
        <f t="shared" si="211"/>
        <v>0</v>
      </c>
      <c r="AD178" s="367">
        <f t="shared" si="211"/>
        <v>0</v>
      </c>
      <c r="AE178" s="367">
        <f t="shared" si="211"/>
        <v>0</v>
      </c>
      <c r="AF178" s="367">
        <f t="shared" si="211"/>
        <v>0</v>
      </c>
      <c r="AG178" s="346">
        <f t="shared" si="211"/>
        <v>0</v>
      </c>
      <c r="AH178" s="1563">
        <f t="shared" si="211"/>
        <v>0</v>
      </c>
      <c r="AI178" s="351">
        <f t="shared" si="211"/>
        <v>0</v>
      </c>
      <c r="AJ178" s="363">
        <f t="shared" si="211"/>
        <v>0</v>
      </c>
      <c r="AK178" s="364">
        <f t="shared" si="211"/>
        <v>0</v>
      </c>
      <c r="AL178" s="364">
        <f t="shared" si="211"/>
        <v>0</v>
      </c>
      <c r="AM178" s="364">
        <f t="shared" si="211"/>
        <v>0</v>
      </c>
      <c r="AN178" s="364">
        <f t="shared" si="211"/>
        <v>0</v>
      </c>
      <c r="AO178" s="364">
        <f t="shared" si="211"/>
        <v>0</v>
      </c>
      <c r="AP178" s="346">
        <f>AP130+AP145+AP160</f>
        <v>0</v>
      </c>
      <c r="AQ178" s="365">
        <f t="shared" si="211"/>
        <v>0</v>
      </c>
      <c r="AR178" s="1563">
        <f t="shared" si="211"/>
        <v>0</v>
      </c>
      <c r="AS178" s="365">
        <f t="shared" si="211"/>
        <v>0</v>
      </c>
      <c r="AT178" s="352">
        <f t="shared" si="211"/>
        <v>0</v>
      </c>
      <c r="AU178" s="368">
        <f t="shared" si="211"/>
        <v>0</v>
      </c>
      <c r="AV178" s="369">
        <f t="shared" si="211"/>
        <v>0</v>
      </c>
      <c r="AW178" s="369">
        <f t="shared" si="211"/>
        <v>0</v>
      </c>
      <c r="AX178" s="346">
        <f t="shared" si="211"/>
        <v>0</v>
      </c>
      <c r="AY178" s="365">
        <f t="shared" si="211"/>
        <v>0</v>
      </c>
      <c r="AZ178" s="1563"/>
      <c r="BA178" s="352">
        <f t="shared" si="211"/>
        <v>0</v>
      </c>
      <c r="BB178" s="1563"/>
      <c r="BC178" s="352">
        <f t="shared" si="211"/>
        <v>0</v>
      </c>
    </row>
    <row r="179" spans="1:55" s="121" customFormat="1">
      <c r="A179" s="356" t="s">
        <v>397</v>
      </c>
      <c r="B179" s="361">
        <f>B131+B146+B161</f>
        <v>0</v>
      </c>
      <c r="C179" s="361">
        <f>C131+C146+C161</f>
        <v>0</v>
      </c>
      <c r="D179" s="362">
        <f t="shared" si="211"/>
        <v>0</v>
      </c>
      <c r="E179" s="363">
        <f t="shared" si="211"/>
        <v>0</v>
      </c>
      <c r="F179" s="364">
        <f t="shared" si="211"/>
        <v>0</v>
      </c>
      <c r="G179" s="364">
        <f t="shared" si="211"/>
        <v>0</v>
      </c>
      <c r="H179" s="364">
        <f t="shared" si="211"/>
        <v>0</v>
      </c>
      <c r="I179" s="364">
        <f t="shared" si="211"/>
        <v>0</v>
      </c>
      <c r="J179" s="364">
        <f t="shared" si="211"/>
        <v>0</v>
      </c>
      <c r="K179" s="364">
        <f t="shared" si="211"/>
        <v>0</v>
      </c>
      <c r="L179" s="364">
        <f t="shared" si="211"/>
        <v>0</v>
      </c>
      <c r="M179" s="346">
        <f t="shared" si="211"/>
        <v>0</v>
      </c>
      <c r="N179" s="365">
        <f t="shared" si="211"/>
        <v>0</v>
      </c>
      <c r="O179" s="365">
        <f t="shared" si="211"/>
        <v>0</v>
      </c>
      <c r="P179" s="365">
        <f t="shared" si="211"/>
        <v>0</v>
      </c>
      <c r="Q179" s="348">
        <f t="shared" si="211"/>
        <v>0</v>
      </c>
      <c r="R179" s="366">
        <f t="shared" si="211"/>
        <v>0</v>
      </c>
      <c r="S179" s="1575"/>
      <c r="T179" s="367">
        <f t="shared" si="211"/>
        <v>0</v>
      </c>
      <c r="U179" s="367">
        <f t="shared" si="211"/>
        <v>0</v>
      </c>
      <c r="V179" s="367">
        <f t="shared" si="211"/>
        <v>0</v>
      </c>
      <c r="W179" s="346">
        <f t="shared" si="211"/>
        <v>0</v>
      </c>
      <c r="X179" s="366">
        <f t="shared" si="211"/>
        <v>0</v>
      </c>
      <c r="Y179" s="367">
        <f t="shared" si="211"/>
        <v>0</v>
      </c>
      <c r="Z179" s="367">
        <f t="shared" si="211"/>
        <v>0</v>
      </c>
      <c r="AA179" s="367">
        <f t="shared" si="211"/>
        <v>0</v>
      </c>
      <c r="AB179" s="367">
        <f t="shared" si="211"/>
        <v>0</v>
      </c>
      <c r="AC179" s="367">
        <f t="shared" si="211"/>
        <v>0</v>
      </c>
      <c r="AD179" s="367">
        <f t="shared" si="211"/>
        <v>0</v>
      </c>
      <c r="AE179" s="367">
        <f t="shared" si="211"/>
        <v>0</v>
      </c>
      <c r="AF179" s="367">
        <f t="shared" si="211"/>
        <v>0</v>
      </c>
      <c r="AG179" s="346">
        <f t="shared" si="211"/>
        <v>0</v>
      </c>
      <c r="AH179" s="1563">
        <f t="shared" si="211"/>
        <v>0</v>
      </c>
      <c r="AI179" s="351">
        <f t="shared" si="211"/>
        <v>0</v>
      </c>
      <c r="AJ179" s="363">
        <f t="shared" si="211"/>
        <v>0</v>
      </c>
      <c r="AK179" s="364">
        <f t="shared" si="211"/>
        <v>0</v>
      </c>
      <c r="AL179" s="364">
        <f t="shared" si="211"/>
        <v>0</v>
      </c>
      <c r="AM179" s="364">
        <f t="shared" si="211"/>
        <v>0</v>
      </c>
      <c r="AN179" s="364">
        <f t="shared" si="211"/>
        <v>0</v>
      </c>
      <c r="AO179" s="364">
        <f t="shared" si="211"/>
        <v>0</v>
      </c>
      <c r="AP179" s="346">
        <f t="shared" si="211"/>
        <v>0</v>
      </c>
      <c r="AQ179" s="365">
        <f t="shared" si="211"/>
        <v>0</v>
      </c>
      <c r="AR179" s="1563">
        <f t="shared" si="211"/>
        <v>0</v>
      </c>
      <c r="AS179" s="365">
        <f t="shared" si="211"/>
        <v>0</v>
      </c>
      <c r="AT179" s="352">
        <f t="shared" si="211"/>
        <v>0</v>
      </c>
      <c r="AU179" s="368">
        <f t="shared" si="211"/>
        <v>0</v>
      </c>
      <c r="AV179" s="369">
        <f t="shared" si="211"/>
        <v>0</v>
      </c>
      <c r="AW179" s="369">
        <f t="shared" si="211"/>
        <v>0</v>
      </c>
      <c r="AX179" s="346">
        <f t="shared" si="211"/>
        <v>0</v>
      </c>
      <c r="AY179" s="365">
        <f t="shared" si="211"/>
        <v>0</v>
      </c>
      <c r="AZ179" s="1563"/>
      <c r="BA179" s="352">
        <f t="shared" si="211"/>
        <v>0</v>
      </c>
      <c r="BB179" s="1563"/>
      <c r="BC179" s="352">
        <f t="shared" si="211"/>
        <v>0</v>
      </c>
    </row>
    <row r="180" spans="1:55" s="339" customFormat="1" ht="15">
      <c r="A180" s="358" t="s">
        <v>398</v>
      </c>
      <c r="B180" s="430">
        <f t="shared" ref="B180:BC180" si="212">SUM(B181:B190)</f>
        <v>0</v>
      </c>
      <c r="C180" s="430">
        <f>SUM(C181:C190)</f>
        <v>0</v>
      </c>
      <c r="D180" s="431">
        <f t="shared" si="212"/>
        <v>0</v>
      </c>
      <c r="E180" s="432">
        <f t="shared" si="212"/>
        <v>0</v>
      </c>
      <c r="F180" s="433">
        <f t="shared" si="212"/>
        <v>0</v>
      </c>
      <c r="G180" s="433">
        <f t="shared" si="212"/>
        <v>0</v>
      </c>
      <c r="H180" s="433">
        <f t="shared" si="212"/>
        <v>0</v>
      </c>
      <c r="I180" s="433">
        <f t="shared" si="212"/>
        <v>0</v>
      </c>
      <c r="J180" s="433">
        <f t="shared" si="212"/>
        <v>0</v>
      </c>
      <c r="K180" s="433">
        <f t="shared" si="212"/>
        <v>0</v>
      </c>
      <c r="L180" s="433">
        <f t="shared" si="212"/>
        <v>0</v>
      </c>
      <c r="M180" s="434">
        <f t="shared" si="212"/>
        <v>0</v>
      </c>
      <c r="N180" s="435">
        <f t="shared" si="212"/>
        <v>0</v>
      </c>
      <c r="O180" s="435">
        <f t="shared" si="212"/>
        <v>0</v>
      </c>
      <c r="P180" s="435">
        <f t="shared" si="212"/>
        <v>0</v>
      </c>
      <c r="Q180" s="436">
        <f t="shared" si="212"/>
        <v>0</v>
      </c>
      <c r="R180" s="437">
        <f t="shared" si="212"/>
        <v>0</v>
      </c>
      <c r="S180" s="1612"/>
      <c r="T180" s="438">
        <f t="shared" si="212"/>
        <v>0</v>
      </c>
      <c r="U180" s="438">
        <f t="shared" si="212"/>
        <v>0</v>
      </c>
      <c r="V180" s="438">
        <f t="shared" si="212"/>
        <v>0</v>
      </c>
      <c r="W180" s="434">
        <f t="shared" si="212"/>
        <v>0</v>
      </c>
      <c r="X180" s="437">
        <f t="shared" si="212"/>
        <v>0</v>
      </c>
      <c r="Y180" s="438">
        <f t="shared" si="212"/>
        <v>0</v>
      </c>
      <c r="Z180" s="438">
        <f t="shared" si="212"/>
        <v>0</v>
      </c>
      <c r="AA180" s="438">
        <f t="shared" si="212"/>
        <v>0</v>
      </c>
      <c r="AB180" s="438">
        <f t="shared" si="212"/>
        <v>0</v>
      </c>
      <c r="AC180" s="438">
        <f t="shared" si="212"/>
        <v>0</v>
      </c>
      <c r="AD180" s="438">
        <f t="shared" si="212"/>
        <v>0</v>
      </c>
      <c r="AE180" s="438">
        <f t="shared" si="212"/>
        <v>0</v>
      </c>
      <c r="AF180" s="438">
        <f t="shared" si="212"/>
        <v>0</v>
      </c>
      <c r="AG180" s="434">
        <f t="shared" si="212"/>
        <v>0</v>
      </c>
      <c r="AH180" s="1563"/>
      <c r="AI180" s="439">
        <f t="shared" si="212"/>
        <v>0</v>
      </c>
      <c r="AJ180" s="432">
        <f t="shared" si="212"/>
        <v>0</v>
      </c>
      <c r="AK180" s="433">
        <f t="shared" si="212"/>
        <v>0</v>
      </c>
      <c r="AL180" s="433">
        <f t="shared" si="212"/>
        <v>0</v>
      </c>
      <c r="AM180" s="433">
        <f t="shared" si="212"/>
        <v>0</v>
      </c>
      <c r="AN180" s="433">
        <f t="shared" si="212"/>
        <v>0</v>
      </c>
      <c r="AO180" s="433">
        <f t="shared" si="212"/>
        <v>0</v>
      </c>
      <c r="AP180" s="434">
        <f t="shared" si="212"/>
        <v>0</v>
      </c>
      <c r="AQ180" s="435">
        <f t="shared" si="212"/>
        <v>0</v>
      </c>
      <c r="AR180" s="1563"/>
      <c r="AS180" s="435">
        <f t="shared" si="212"/>
        <v>0</v>
      </c>
      <c r="AT180" s="440">
        <f t="shared" si="212"/>
        <v>0</v>
      </c>
      <c r="AU180" s="441">
        <f t="shared" si="212"/>
        <v>0</v>
      </c>
      <c r="AV180" s="442">
        <f t="shared" si="212"/>
        <v>0</v>
      </c>
      <c r="AW180" s="442">
        <f t="shared" si="212"/>
        <v>0</v>
      </c>
      <c r="AX180" s="434">
        <f t="shared" si="212"/>
        <v>0</v>
      </c>
      <c r="AY180" s="435">
        <f t="shared" si="212"/>
        <v>0</v>
      </c>
      <c r="AZ180" s="1563"/>
      <c r="BA180" s="440">
        <f t="shared" si="212"/>
        <v>0</v>
      </c>
      <c r="BB180" s="1563"/>
      <c r="BC180" s="440">
        <f t="shared" si="212"/>
        <v>0</v>
      </c>
    </row>
    <row r="181" spans="1:55" s="121" customFormat="1">
      <c r="A181" s="372" t="s">
        <v>399</v>
      </c>
      <c r="B181" s="361">
        <f t="shared" ref="B181:BC185" si="213">B133+B148+B163</f>
        <v>0</v>
      </c>
      <c r="C181" s="361">
        <f t="shared" ref="C181:C190" si="214">C133+C148+C163</f>
        <v>0</v>
      </c>
      <c r="D181" s="362">
        <f t="shared" si="213"/>
        <v>0</v>
      </c>
      <c r="E181" s="363">
        <f t="shared" si="213"/>
        <v>0</v>
      </c>
      <c r="F181" s="364">
        <f t="shared" si="213"/>
        <v>0</v>
      </c>
      <c r="G181" s="364">
        <f t="shared" si="213"/>
        <v>0</v>
      </c>
      <c r="H181" s="364">
        <f t="shared" si="213"/>
        <v>0</v>
      </c>
      <c r="I181" s="364">
        <f t="shared" si="213"/>
        <v>0</v>
      </c>
      <c r="J181" s="364">
        <f t="shared" si="213"/>
        <v>0</v>
      </c>
      <c r="K181" s="364">
        <f t="shared" si="213"/>
        <v>0</v>
      </c>
      <c r="L181" s="364">
        <f t="shared" si="213"/>
        <v>0</v>
      </c>
      <c r="M181" s="346">
        <f t="shared" si="213"/>
        <v>0</v>
      </c>
      <c r="N181" s="365">
        <f t="shared" si="213"/>
        <v>0</v>
      </c>
      <c r="O181" s="365">
        <f t="shared" si="213"/>
        <v>0</v>
      </c>
      <c r="P181" s="365">
        <f t="shared" si="213"/>
        <v>0</v>
      </c>
      <c r="Q181" s="348">
        <f t="shared" si="213"/>
        <v>0</v>
      </c>
      <c r="R181" s="366">
        <f t="shared" si="213"/>
        <v>0</v>
      </c>
      <c r="S181" s="1575"/>
      <c r="T181" s="367">
        <f t="shared" si="213"/>
        <v>0</v>
      </c>
      <c r="U181" s="367">
        <f t="shared" si="213"/>
        <v>0</v>
      </c>
      <c r="V181" s="367">
        <f t="shared" si="213"/>
        <v>0</v>
      </c>
      <c r="W181" s="346">
        <f t="shared" si="213"/>
        <v>0</v>
      </c>
      <c r="X181" s="366">
        <f t="shared" si="213"/>
        <v>0</v>
      </c>
      <c r="Y181" s="367">
        <f t="shared" si="213"/>
        <v>0</v>
      </c>
      <c r="Z181" s="367">
        <f t="shared" si="213"/>
        <v>0</v>
      </c>
      <c r="AA181" s="367">
        <f t="shared" si="213"/>
        <v>0</v>
      </c>
      <c r="AB181" s="367">
        <f t="shared" si="213"/>
        <v>0</v>
      </c>
      <c r="AC181" s="367">
        <f t="shared" si="213"/>
        <v>0</v>
      </c>
      <c r="AD181" s="367">
        <f t="shared" si="213"/>
        <v>0</v>
      </c>
      <c r="AE181" s="367">
        <f t="shared" si="213"/>
        <v>0</v>
      </c>
      <c r="AF181" s="367">
        <f t="shared" si="213"/>
        <v>0</v>
      </c>
      <c r="AG181" s="346">
        <f t="shared" si="213"/>
        <v>0</v>
      </c>
      <c r="AH181" s="1563">
        <f t="shared" si="213"/>
        <v>0</v>
      </c>
      <c r="AI181" s="351">
        <f t="shared" si="213"/>
        <v>0</v>
      </c>
      <c r="AJ181" s="363">
        <f t="shared" si="213"/>
        <v>0</v>
      </c>
      <c r="AK181" s="364">
        <f t="shared" si="213"/>
        <v>0</v>
      </c>
      <c r="AL181" s="364">
        <f t="shared" si="213"/>
        <v>0</v>
      </c>
      <c r="AM181" s="364">
        <f t="shared" si="213"/>
        <v>0</v>
      </c>
      <c r="AN181" s="364">
        <f t="shared" si="213"/>
        <v>0</v>
      </c>
      <c r="AO181" s="364">
        <f t="shared" si="213"/>
        <v>0</v>
      </c>
      <c r="AP181" s="346">
        <f>AP133+AP148+AP163</f>
        <v>0</v>
      </c>
      <c r="AQ181" s="365">
        <f t="shared" si="213"/>
        <v>0</v>
      </c>
      <c r="AR181" s="1563">
        <f t="shared" si="213"/>
        <v>0</v>
      </c>
      <c r="AS181" s="365">
        <f t="shared" si="213"/>
        <v>0</v>
      </c>
      <c r="AT181" s="352">
        <f t="shared" si="213"/>
        <v>0</v>
      </c>
      <c r="AU181" s="368">
        <f t="shared" si="213"/>
        <v>0</v>
      </c>
      <c r="AV181" s="369">
        <f t="shared" si="213"/>
        <v>0</v>
      </c>
      <c r="AW181" s="369">
        <f t="shared" si="213"/>
        <v>0</v>
      </c>
      <c r="AX181" s="346">
        <f t="shared" si="213"/>
        <v>0</v>
      </c>
      <c r="AY181" s="365">
        <f t="shared" si="213"/>
        <v>0</v>
      </c>
      <c r="AZ181" s="1563"/>
      <c r="BA181" s="352">
        <f t="shared" si="213"/>
        <v>0</v>
      </c>
      <c r="BB181" s="1563"/>
      <c r="BC181" s="352">
        <f t="shared" si="213"/>
        <v>0</v>
      </c>
    </row>
    <row r="182" spans="1:55" s="121" customFormat="1">
      <c r="A182" s="372" t="s">
        <v>400</v>
      </c>
      <c r="B182" s="361">
        <f t="shared" si="213"/>
        <v>0</v>
      </c>
      <c r="C182" s="361">
        <f t="shared" si="214"/>
        <v>0</v>
      </c>
      <c r="D182" s="362">
        <f t="shared" si="213"/>
        <v>0</v>
      </c>
      <c r="E182" s="363">
        <f t="shared" si="213"/>
        <v>0</v>
      </c>
      <c r="F182" s="364">
        <f t="shared" si="213"/>
        <v>0</v>
      </c>
      <c r="G182" s="364">
        <f t="shared" si="213"/>
        <v>0</v>
      </c>
      <c r="H182" s="364">
        <f t="shared" si="213"/>
        <v>0</v>
      </c>
      <c r="I182" s="364">
        <f t="shared" si="213"/>
        <v>0</v>
      </c>
      <c r="J182" s="364">
        <f t="shared" si="213"/>
        <v>0</v>
      </c>
      <c r="K182" s="364">
        <f t="shared" si="213"/>
        <v>0</v>
      </c>
      <c r="L182" s="364">
        <f t="shared" si="213"/>
        <v>0</v>
      </c>
      <c r="M182" s="346">
        <f t="shared" si="213"/>
        <v>0</v>
      </c>
      <c r="N182" s="365">
        <f t="shared" si="213"/>
        <v>0</v>
      </c>
      <c r="O182" s="365">
        <f t="shared" si="213"/>
        <v>0</v>
      </c>
      <c r="P182" s="365">
        <f t="shared" si="213"/>
        <v>0</v>
      </c>
      <c r="Q182" s="348">
        <f t="shared" si="213"/>
        <v>0</v>
      </c>
      <c r="R182" s="366">
        <f t="shared" si="213"/>
        <v>0</v>
      </c>
      <c r="S182" s="1575"/>
      <c r="T182" s="367">
        <f t="shared" si="213"/>
        <v>0</v>
      </c>
      <c r="U182" s="367">
        <f t="shared" si="213"/>
        <v>0</v>
      </c>
      <c r="V182" s="367">
        <f t="shared" si="213"/>
        <v>0</v>
      </c>
      <c r="W182" s="346">
        <f t="shared" si="213"/>
        <v>0</v>
      </c>
      <c r="X182" s="366">
        <f t="shared" si="213"/>
        <v>0</v>
      </c>
      <c r="Y182" s="367">
        <f t="shared" si="213"/>
        <v>0</v>
      </c>
      <c r="Z182" s="367">
        <f t="shared" si="213"/>
        <v>0</v>
      </c>
      <c r="AA182" s="367">
        <f t="shared" si="213"/>
        <v>0</v>
      </c>
      <c r="AB182" s="367">
        <f t="shared" si="213"/>
        <v>0</v>
      </c>
      <c r="AC182" s="367">
        <f t="shared" si="213"/>
        <v>0</v>
      </c>
      <c r="AD182" s="367">
        <f t="shared" si="213"/>
        <v>0</v>
      </c>
      <c r="AE182" s="367">
        <f t="shared" si="213"/>
        <v>0</v>
      </c>
      <c r="AF182" s="367">
        <f t="shared" si="213"/>
        <v>0</v>
      </c>
      <c r="AG182" s="346">
        <f t="shared" si="213"/>
        <v>0</v>
      </c>
      <c r="AH182" s="1563">
        <f t="shared" si="213"/>
        <v>0</v>
      </c>
      <c r="AI182" s="351">
        <f t="shared" si="213"/>
        <v>0</v>
      </c>
      <c r="AJ182" s="363">
        <f t="shared" si="213"/>
        <v>0</v>
      </c>
      <c r="AK182" s="364">
        <f t="shared" si="213"/>
        <v>0</v>
      </c>
      <c r="AL182" s="364">
        <f t="shared" si="213"/>
        <v>0</v>
      </c>
      <c r="AM182" s="364">
        <f t="shared" si="213"/>
        <v>0</v>
      </c>
      <c r="AN182" s="364">
        <f t="shared" si="213"/>
        <v>0</v>
      </c>
      <c r="AO182" s="364">
        <f t="shared" si="213"/>
        <v>0</v>
      </c>
      <c r="AP182" s="346">
        <f t="shared" si="213"/>
        <v>0</v>
      </c>
      <c r="AQ182" s="365">
        <f t="shared" si="213"/>
        <v>0</v>
      </c>
      <c r="AR182" s="1563">
        <f t="shared" si="213"/>
        <v>0</v>
      </c>
      <c r="AS182" s="365">
        <f t="shared" si="213"/>
        <v>0</v>
      </c>
      <c r="AT182" s="352">
        <f t="shared" si="213"/>
        <v>0</v>
      </c>
      <c r="AU182" s="368">
        <f t="shared" si="213"/>
        <v>0</v>
      </c>
      <c r="AV182" s="369">
        <f t="shared" si="213"/>
        <v>0</v>
      </c>
      <c r="AW182" s="369">
        <f t="shared" si="213"/>
        <v>0</v>
      </c>
      <c r="AX182" s="346">
        <f t="shared" si="213"/>
        <v>0</v>
      </c>
      <c r="AY182" s="365">
        <f t="shared" si="213"/>
        <v>0</v>
      </c>
      <c r="AZ182" s="1563"/>
      <c r="BA182" s="352">
        <f t="shared" si="213"/>
        <v>0</v>
      </c>
      <c r="BB182" s="1563"/>
      <c r="BC182" s="352">
        <f t="shared" si="213"/>
        <v>0</v>
      </c>
    </row>
    <row r="183" spans="1:55" s="121" customFormat="1">
      <c r="A183" s="373" t="s">
        <v>401</v>
      </c>
      <c r="B183" s="361">
        <f t="shared" si="213"/>
        <v>0</v>
      </c>
      <c r="C183" s="361">
        <f t="shared" si="214"/>
        <v>0</v>
      </c>
      <c r="D183" s="362">
        <f t="shared" si="213"/>
        <v>0</v>
      </c>
      <c r="E183" s="363">
        <f t="shared" si="213"/>
        <v>0</v>
      </c>
      <c r="F183" s="364">
        <f t="shared" si="213"/>
        <v>0</v>
      </c>
      <c r="G183" s="364">
        <f t="shared" si="213"/>
        <v>0</v>
      </c>
      <c r="H183" s="364">
        <f t="shared" si="213"/>
        <v>0</v>
      </c>
      <c r="I183" s="364">
        <f t="shared" si="213"/>
        <v>0</v>
      </c>
      <c r="J183" s="364">
        <f t="shared" si="213"/>
        <v>0</v>
      </c>
      <c r="K183" s="364">
        <f t="shared" si="213"/>
        <v>0</v>
      </c>
      <c r="L183" s="364">
        <f t="shared" si="213"/>
        <v>0</v>
      </c>
      <c r="M183" s="346">
        <f t="shared" si="213"/>
        <v>0</v>
      </c>
      <c r="N183" s="365">
        <f t="shared" si="213"/>
        <v>0</v>
      </c>
      <c r="O183" s="365">
        <f t="shared" si="213"/>
        <v>0</v>
      </c>
      <c r="P183" s="365">
        <f t="shared" si="213"/>
        <v>0</v>
      </c>
      <c r="Q183" s="348">
        <f t="shared" si="213"/>
        <v>0</v>
      </c>
      <c r="R183" s="366">
        <f t="shared" si="213"/>
        <v>0</v>
      </c>
      <c r="S183" s="1575"/>
      <c r="T183" s="367">
        <f t="shared" si="213"/>
        <v>0</v>
      </c>
      <c r="U183" s="367">
        <f t="shared" si="213"/>
        <v>0</v>
      </c>
      <c r="V183" s="367">
        <f t="shared" si="213"/>
        <v>0</v>
      </c>
      <c r="W183" s="346">
        <f t="shared" si="213"/>
        <v>0</v>
      </c>
      <c r="X183" s="366">
        <f t="shared" si="213"/>
        <v>0</v>
      </c>
      <c r="Y183" s="367">
        <f t="shared" si="213"/>
        <v>0</v>
      </c>
      <c r="Z183" s="367">
        <f t="shared" si="213"/>
        <v>0</v>
      </c>
      <c r="AA183" s="367">
        <f t="shared" si="213"/>
        <v>0</v>
      </c>
      <c r="AB183" s="367">
        <f t="shared" si="213"/>
        <v>0</v>
      </c>
      <c r="AC183" s="367">
        <f t="shared" si="213"/>
        <v>0</v>
      </c>
      <c r="AD183" s="367">
        <f t="shared" si="213"/>
        <v>0</v>
      </c>
      <c r="AE183" s="367">
        <f t="shared" si="213"/>
        <v>0</v>
      </c>
      <c r="AF183" s="367">
        <f t="shared" si="213"/>
        <v>0</v>
      </c>
      <c r="AG183" s="346">
        <f t="shared" si="213"/>
        <v>0</v>
      </c>
      <c r="AH183" s="1563">
        <f t="shared" si="213"/>
        <v>0</v>
      </c>
      <c r="AI183" s="351">
        <f t="shared" si="213"/>
        <v>0</v>
      </c>
      <c r="AJ183" s="363">
        <f t="shared" si="213"/>
        <v>0</v>
      </c>
      <c r="AK183" s="364">
        <f t="shared" si="213"/>
        <v>0</v>
      </c>
      <c r="AL183" s="364">
        <f t="shared" si="213"/>
        <v>0</v>
      </c>
      <c r="AM183" s="364">
        <f t="shared" si="213"/>
        <v>0</v>
      </c>
      <c r="AN183" s="364">
        <f t="shared" si="213"/>
        <v>0</v>
      </c>
      <c r="AO183" s="364">
        <f t="shared" si="213"/>
        <v>0</v>
      </c>
      <c r="AP183" s="346">
        <f t="shared" si="213"/>
        <v>0</v>
      </c>
      <c r="AQ183" s="365">
        <f t="shared" si="213"/>
        <v>0</v>
      </c>
      <c r="AR183" s="1563">
        <f t="shared" si="213"/>
        <v>0</v>
      </c>
      <c r="AS183" s="365">
        <f t="shared" si="213"/>
        <v>0</v>
      </c>
      <c r="AT183" s="352">
        <f t="shared" si="213"/>
        <v>0</v>
      </c>
      <c r="AU183" s="368">
        <f t="shared" si="213"/>
        <v>0</v>
      </c>
      <c r="AV183" s="369">
        <f t="shared" si="213"/>
        <v>0</v>
      </c>
      <c r="AW183" s="369">
        <f t="shared" si="213"/>
        <v>0</v>
      </c>
      <c r="AX183" s="346">
        <f t="shared" si="213"/>
        <v>0</v>
      </c>
      <c r="AY183" s="365">
        <f t="shared" si="213"/>
        <v>0</v>
      </c>
      <c r="AZ183" s="1563"/>
      <c r="BA183" s="352">
        <f t="shared" si="213"/>
        <v>0</v>
      </c>
      <c r="BB183" s="1563"/>
      <c r="BC183" s="352">
        <f t="shared" si="213"/>
        <v>0</v>
      </c>
    </row>
    <row r="184" spans="1:55" s="121" customFormat="1">
      <c r="A184" s="373" t="s">
        <v>61</v>
      </c>
      <c r="B184" s="361">
        <f t="shared" si="213"/>
        <v>0</v>
      </c>
      <c r="C184" s="361">
        <f t="shared" si="214"/>
        <v>0</v>
      </c>
      <c r="D184" s="362">
        <f t="shared" si="213"/>
        <v>0</v>
      </c>
      <c r="E184" s="363">
        <f t="shared" si="213"/>
        <v>0</v>
      </c>
      <c r="F184" s="364">
        <f t="shared" si="213"/>
        <v>0</v>
      </c>
      <c r="G184" s="364">
        <f t="shared" si="213"/>
        <v>0</v>
      </c>
      <c r="H184" s="364">
        <f t="shared" si="213"/>
        <v>0</v>
      </c>
      <c r="I184" s="364">
        <f t="shared" si="213"/>
        <v>0</v>
      </c>
      <c r="J184" s="364">
        <f t="shared" si="213"/>
        <v>0</v>
      </c>
      <c r="K184" s="364">
        <f t="shared" si="213"/>
        <v>0</v>
      </c>
      <c r="L184" s="364">
        <f t="shared" si="213"/>
        <v>0</v>
      </c>
      <c r="M184" s="346">
        <f t="shared" si="213"/>
        <v>0</v>
      </c>
      <c r="N184" s="365">
        <f t="shared" si="213"/>
        <v>0</v>
      </c>
      <c r="O184" s="365">
        <f t="shared" si="213"/>
        <v>0</v>
      </c>
      <c r="P184" s="365">
        <f t="shared" si="213"/>
        <v>0</v>
      </c>
      <c r="Q184" s="348">
        <f t="shared" si="213"/>
        <v>0</v>
      </c>
      <c r="R184" s="366">
        <f t="shared" si="213"/>
        <v>0</v>
      </c>
      <c r="S184" s="1575"/>
      <c r="T184" s="367">
        <f t="shared" si="213"/>
        <v>0</v>
      </c>
      <c r="U184" s="367">
        <f t="shared" si="213"/>
        <v>0</v>
      </c>
      <c r="V184" s="367">
        <f t="shared" si="213"/>
        <v>0</v>
      </c>
      <c r="W184" s="346">
        <f t="shared" si="213"/>
        <v>0</v>
      </c>
      <c r="X184" s="366">
        <f t="shared" si="213"/>
        <v>0</v>
      </c>
      <c r="Y184" s="367">
        <f t="shared" si="213"/>
        <v>0</v>
      </c>
      <c r="Z184" s="367">
        <f t="shared" si="213"/>
        <v>0</v>
      </c>
      <c r="AA184" s="367">
        <f t="shared" si="213"/>
        <v>0</v>
      </c>
      <c r="AB184" s="367">
        <f t="shared" si="213"/>
        <v>0</v>
      </c>
      <c r="AC184" s="367">
        <f t="shared" si="213"/>
        <v>0</v>
      </c>
      <c r="AD184" s="367">
        <f t="shared" si="213"/>
        <v>0</v>
      </c>
      <c r="AE184" s="367">
        <f t="shared" si="213"/>
        <v>0</v>
      </c>
      <c r="AF184" s="367">
        <f t="shared" si="213"/>
        <v>0</v>
      </c>
      <c r="AG184" s="346">
        <f t="shared" si="213"/>
        <v>0</v>
      </c>
      <c r="AH184" s="1563">
        <f t="shared" si="213"/>
        <v>0</v>
      </c>
      <c r="AI184" s="351">
        <f t="shared" si="213"/>
        <v>0</v>
      </c>
      <c r="AJ184" s="363">
        <f t="shared" si="213"/>
        <v>0</v>
      </c>
      <c r="AK184" s="364">
        <f t="shared" si="213"/>
        <v>0</v>
      </c>
      <c r="AL184" s="364">
        <f t="shared" si="213"/>
        <v>0</v>
      </c>
      <c r="AM184" s="364">
        <f t="shared" si="213"/>
        <v>0</v>
      </c>
      <c r="AN184" s="364">
        <f t="shared" si="213"/>
        <v>0</v>
      </c>
      <c r="AO184" s="364">
        <f t="shared" si="213"/>
        <v>0</v>
      </c>
      <c r="AP184" s="346">
        <f t="shared" si="213"/>
        <v>0</v>
      </c>
      <c r="AQ184" s="365">
        <f t="shared" si="213"/>
        <v>0</v>
      </c>
      <c r="AR184" s="1563">
        <f t="shared" si="213"/>
        <v>0</v>
      </c>
      <c r="AS184" s="365">
        <f t="shared" si="213"/>
        <v>0</v>
      </c>
      <c r="AT184" s="352">
        <f t="shared" si="213"/>
        <v>0</v>
      </c>
      <c r="AU184" s="368">
        <f t="shared" si="213"/>
        <v>0</v>
      </c>
      <c r="AV184" s="369">
        <f t="shared" si="213"/>
        <v>0</v>
      </c>
      <c r="AW184" s="369">
        <f t="shared" si="213"/>
        <v>0</v>
      </c>
      <c r="AX184" s="346">
        <f t="shared" si="213"/>
        <v>0</v>
      </c>
      <c r="AY184" s="365">
        <f t="shared" si="213"/>
        <v>0</v>
      </c>
      <c r="AZ184" s="1563"/>
      <c r="BA184" s="352">
        <f t="shared" si="213"/>
        <v>0</v>
      </c>
      <c r="BB184" s="1563"/>
      <c r="BC184" s="352">
        <f t="shared" si="213"/>
        <v>0</v>
      </c>
    </row>
    <row r="185" spans="1:55" s="121" customFormat="1">
      <c r="A185" s="373" t="s">
        <v>402</v>
      </c>
      <c r="B185" s="361">
        <f t="shared" si="213"/>
        <v>0</v>
      </c>
      <c r="C185" s="361">
        <f t="shared" si="214"/>
        <v>0</v>
      </c>
      <c r="D185" s="362">
        <f t="shared" si="213"/>
        <v>0</v>
      </c>
      <c r="E185" s="363">
        <f t="shared" si="213"/>
        <v>0</v>
      </c>
      <c r="F185" s="364">
        <f t="shared" si="213"/>
        <v>0</v>
      </c>
      <c r="G185" s="364">
        <f t="shared" si="213"/>
        <v>0</v>
      </c>
      <c r="H185" s="364">
        <f t="shared" si="213"/>
        <v>0</v>
      </c>
      <c r="I185" s="364">
        <f t="shared" si="213"/>
        <v>0</v>
      </c>
      <c r="J185" s="364">
        <f t="shared" si="213"/>
        <v>0</v>
      </c>
      <c r="K185" s="364">
        <f t="shared" si="213"/>
        <v>0</v>
      </c>
      <c r="L185" s="364">
        <f t="shared" si="213"/>
        <v>0</v>
      </c>
      <c r="M185" s="346">
        <f t="shared" si="213"/>
        <v>0</v>
      </c>
      <c r="N185" s="365">
        <f t="shared" si="213"/>
        <v>0</v>
      </c>
      <c r="O185" s="365">
        <f t="shared" si="213"/>
        <v>0</v>
      </c>
      <c r="P185" s="365">
        <f t="shared" si="213"/>
        <v>0</v>
      </c>
      <c r="Q185" s="348">
        <f t="shared" si="213"/>
        <v>0</v>
      </c>
      <c r="R185" s="366">
        <f t="shared" si="213"/>
        <v>0</v>
      </c>
      <c r="S185" s="1575"/>
      <c r="T185" s="367">
        <f t="shared" si="213"/>
        <v>0</v>
      </c>
      <c r="U185" s="367">
        <f t="shared" si="213"/>
        <v>0</v>
      </c>
      <c r="V185" s="367">
        <f t="shared" si="213"/>
        <v>0</v>
      </c>
      <c r="W185" s="346">
        <f t="shared" si="213"/>
        <v>0</v>
      </c>
      <c r="X185" s="366">
        <f t="shared" si="213"/>
        <v>0</v>
      </c>
      <c r="Y185" s="367">
        <f t="shared" si="213"/>
        <v>0</v>
      </c>
      <c r="Z185" s="367">
        <f t="shared" si="213"/>
        <v>0</v>
      </c>
      <c r="AA185" s="367">
        <f t="shared" si="213"/>
        <v>0</v>
      </c>
      <c r="AB185" s="367">
        <f t="shared" si="213"/>
        <v>0</v>
      </c>
      <c r="AC185" s="367">
        <f t="shared" si="213"/>
        <v>0</v>
      </c>
      <c r="AD185" s="367">
        <f t="shared" si="213"/>
        <v>0</v>
      </c>
      <c r="AE185" s="367">
        <f t="shared" si="213"/>
        <v>0</v>
      </c>
      <c r="AF185" s="367">
        <f t="shared" si="213"/>
        <v>0</v>
      </c>
      <c r="AG185" s="346">
        <f t="shared" si="213"/>
        <v>0</v>
      </c>
      <c r="AH185" s="1563">
        <f t="shared" si="213"/>
        <v>0</v>
      </c>
      <c r="AI185" s="351">
        <f t="shared" si="213"/>
        <v>0</v>
      </c>
      <c r="AJ185" s="363">
        <f t="shared" si="213"/>
        <v>0</v>
      </c>
      <c r="AK185" s="364">
        <f t="shared" si="213"/>
        <v>0</v>
      </c>
      <c r="AL185" s="364">
        <f t="shared" si="213"/>
        <v>0</v>
      </c>
      <c r="AM185" s="364">
        <f t="shared" si="213"/>
        <v>0</v>
      </c>
      <c r="AN185" s="364">
        <f t="shared" si="213"/>
        <v>0</v>
      </c>
      <c r="AO185" s="364">
        <f t="shared" si="213"/>
        <v>0</v>
      </c>
      <c r="AP185" s="346">
        <f t="shared" si="213"/>
        <v>0</v>
      </c>
      <c r="AQ185" s="365">
        <f t="shared" si="213"/>
        <v>0</v>
      </c>
      <c r="AR185" s="1563">
        <f t="shared" si="213"/>
        <v>0</v>
      </c>
      <c r="AS185" s="365">
        <f t="shared" si="213"/>
        <v>0</v>
      </c>
      <c r="AT185" s="352">
        <f t="shared" ref="AT185:BC185" si="215">AT137+AT152+AT167</f>
        <v>0</v>
      </c>
      <c r="AU185" s="368">
        <f t="shared" si="215"/>
        <v>0</v>
      </c>
      <c r="AV185" s="369">
        <f t="shared" si="215"/>
        <v>0</v>
      </c>
      <c r="AW185" s="369">
        <f t="shared" si="215"/>
        <v>0</v>
      </c>
      <c r="AX185" s="346">
        <f t="shared" si="215"/>
        <v>0</v>
      </c>
      <c r="AY185" s="365">
        <f t="shared" si="215"/>
        <v>0</v>
      </c>
      <c r="AZ185" s="1563"/>
      <c r="BA185" s="352">
        <f t="shared" si="215"/>
        <v>0</v>
      </c>
      <c r="BB185" s="1563"/>
      <c r="BC185" s="352">
        <f t="shared" si="215"/>
        <v>0</v>
      </c>
    </row>
    <row r="186" spans="1:55" s="121" customFormat="1">
      <c r="A186" s="373" t="s">
        <v>403</v>
      </c>
      <c r="B186" s="361">
        <f t="shared" ref="B186:BC190" si="216">B138+B153+B168</f>
        <v>0</v>
      </c>
      <c r="C186" s="361">
        <f t="shared" si="214"/>
        <v>0</v>
      </c>
      <c r="D186" s="362">
        <f t="shared" si="216"/>
        <v>0</v>
      </c>
      <c r="E186" s="363">
        <f t="shared" si="216"/>
        <v>0</v>
      </c>
      <c r="F186" s="364">
        <f t="shared" si="216"/>
        <v>0</v>
      </c>
      <c r="G186" s="364">
        <f t="shared" si="216"/>
        <v>0</v>
      </c>
      <c r="H186" s="364">
        <f t="shared" si="216"/>
        <v>0</v>
      </c>
      <c r="I186" s="364">
        <f t="shared" si="216"/>
        <v>0</v>
      </c>
      <c r="J186" s="364">
        <f t="shared" si="216"/>
        <v>0</v>
      </c>
      <c r="K186" s="364">
        <f t="shared" si="216"/>
        <v>0</v>
      </c>
      <c r="L186" s="364">
        <f t="shared" si="216"/>
        <v>0</v>
      </c>
      <c r="M186" s="346">
        <f t="shared" si="216"/>
        <v>0</v>
      </c>
      <c r="N186" s="365">
        <f t="shared" si="216"/>
        <v>0</v>
      </c>
      <c r="O186" s="365">
        <f t="shared" si="216"/>
        <v>0</v>
      </c>
      <c r="P186" s="365">
        <f t="shared" si="216"/>
        <v>0</v>
      </c>
      <c r="Q186" s="348">
        <f t="shared" si="216"/>
        <v>0</v>
      </c>
      <c r="R186" s="366">
        <f t="shared" si="216"/>
        <v>0</v>
      </c>
      <c r="S186" s="1575"/>
      <c r="T186" s="367">
        <f t="shared" si="216"/>
        <v>0</v>
      </c>
      <c r="U186" s="367">
        <f t="shared" si="216"/>
        <v>0</v>
      </c>
      <c r="V186" s="367">
        <f t="shared" si="216"/>
        <v>0</v>
      </c>
      <c r="W186" s="346">
        <f t="shared" si="216"/>
        <v>0</v>
      </c>
      <c r="X186" s="366">
        <f t="shared" si="216"/>
        <v>0</v>
      </c>
      <c r="Y186" s="367">
        <f t="shared" si="216"/>
        <v>0</v>
      </c>
      <c r="Z186" s="367">
        <f t="shared" si="216"/>
        <v>0</v>
      </c>
      <c r="AA186" s="367">
        <f t="shared" si="216"/>
        <v>0</v>
      </c>
      <c r="AB186" s="367">
        <f t="shared" si="216"/>
        <v>0</v>
      </c>
      <c r="AC186" s="367">
        <f t="shared" si="216"/>
        <v>0</v>
      </c>
      <c r="AD186" s="367">
        <f t="shared" si="216"/>
        <v>0</v>
      </c>
      <c r="AE186" s="367">
        <f t="shared" si="216"/>
        <v>0</v>
      </c>
      <c r="AF186" s="367">
        <f t="shared" si="216"/>
        <v>0</v>
      </c>
      <c r="AG186" s="346">
        <f t="shared" si="216"/>
        <v>0</v>
      </c>
      <c r="AH186" s="1563">
        <f t="shared" si="216"/>
        <v>0</v>
      </c>
      <c r="AI186" s="351">
        <f t="shared" si="216"/>
        <v>0</v>
      </c>
      <c r="AJ186" s="363">
        <f t="shared" si="216"/>
        <v>0</v>
      </c>
      <c r="AK186" s="364">
        <f t="shared" si="216"/>
        <v>0</v>
      </c>
      <c r="AL186" s="364">
        <f t="shared" si="216"/>
        <v>0</v>
      </c>
      <c r="AM186" s="364">
        <f t="shared" si="216"/>
        <v>0</v>
      </c>
      <c r="AN186" s="364">
        <f t="shared" si="216"/>
        <v>0</v>
      </c>
      <c r="AO186" s="364">
        <f t="shared" si="216"/>
        <v>0</v>
      </c>
      <c r="AP186" s="346">
        <f t="shared" si="216"/>
        <v>0</v>
      </c>
      <c r="AQ186" s="365">
        <f t="shared" si="216"/>
        <v>0</v>
      </c>
      <c r="AR186" s="1563">
        <f t="shared" si="216"/>
        <v>0</v>
      </c>
      <c r="AS186" s="365">
        <f t="shared" si="216"/>
        <v>0</v>
      </c>
      <c r="AT186" s="352">
        <f t="shared" si="216"/>
        <v>0</v>
      </c>
      <c r="AU186" s="368">
        <f t="shared" si="216"/>
        <v>0</v>
      </c>
      <c r="AV186" s="369">
        <f t="shared" si="216"/>
        <v>0</v>
      </c>
      <c r="AW186" s="369">
        <f t="shared" si="216"/>
        <v>0</v>
      </c>
      <c r="AX186" s="346">
        <f t="shared" si="216"/>
        <v>0</v>
      </c>
      <c r="AY186" s="365">
        <f t="shared" si="216"/>
        <v>0</v>
      </c>
      <c r="AZ186" s="1563"/>
      <c r="BA186" s="352">
        <f t="shared" si="216"/>
        <v>0</v>
      </c>
      <c r="BB186" s="1563"/>
      <c r="BC186" s="352">
        <f t="shared" si="216"/>
        <v>0</v>
      </c>
    </row>
    <row r="187" spans="1:55" s="121" customFormat="1">
      <c r="A187" s="373" t="s">
        <v>404</v>
      </c>
      <c r="B187" s="361">
        <f t="shared" si="216"/>
        <v>0</v>
      </c>
      <c r="C187" s="361">
        <f t="shared" si="214"/>
        <v>0</v>
      </c>
      <c r="D187" s="362">
        <f t="shared" si="216"/>
        <v>0</v>
      </c>
      <c r="E187" s="363">
        <f t="shared" si="216"/>
        <v>0</v>
      </c>
      <c r="F187" s="364">
        <f t="shared" si="216"/>
        <v>0</v>
      </c>
      <c r="G187" s="364">
        <f t="shared" si="216"/>
        <v>0</v>
      </c>
      <c r="H187" s="364">
        <f t="shared" si="216"/>
        <v>0</v>
      </c>
      <c r="I187" s="364">
        <f t="shared" si="216"/>
        <v>0</v>
      </c>
      <c r="J187" s="364">
        <f t="shared" si="216"/>
        <v>0</v>
      </c>
      <c r="K187" s="364">
        <f t="shared" si="216"/>
        <v>0</v>
      </c>
      <c r="L187" s="364">
        <f t="shared" si="216"/>
        <v>0</v>
      </c>
      <c r="M187" s="346">
        <f t="shared" si="216"/>
        <v>0</v>
      </c>
      <c r="N187" s="365">
        <f t="shared" si="216"/>
        <v>0</v>
      </c>
      <c r="O187" s="365">
        <f t="shared" si="216"/>
        <v>0</v>
      </c>
      <c r="P187" s="365">
        <f t="shared" si="216"/>
        <v>0</v>
      </c>
      <c r="Q187" s="348">
        <f t="shared" si="216"/>
        <v>0</v>
      </c>
      <c r="R187" s="366">
        <f t="shared" si="216"/>
        <v>0</v>
      </c>
      <c r="S187" s="1575"/>
      <c r="T187" s="367">
        <f t="shared" si="216"/>
        <v>0</v>
      </c>
      <c r="U187" s="367">
        <f t="shared" si="216"/>
        <v>0</v>
      </c>
      <c r="V187" s="367">
        <f t="shared" si="216"/>
        <v>0</v>
      </c>
      <c r="W187" s="346">
        <f t="shared" si="216"/>
        <v>0</v>
      </c>
      <c r="X187" s="366">
        <f t="shared" si="216"/>
        <v>0</v>
      </c>
      <c r="Y187" s="367">
        <f t="shared" si="216"/>
        <v>0</v>
      </c>
      <c r="Z187" s="367">
        <f t="shared" si="216"/>
        <v>0</v>
      </c>
      <c r="AA187" s="367">
        <f t="shared" si="216"/>
        <v>0</v>
      </c>
      <c r="AB187" s="367">
        <f t="shared" si="216"/>
        <v>0</v>
      </c>
      <c r="AC187" s="367">
        <f t="shared" si="216"/>
        <v>0</v>
      </c>
      <c r="AD187" s="367">
        <f t="shared" si="216"/>
        <v>0</v>
      </c>
      <c r="AE187" s="367">
        <f t="shared" si="216"/>
        <v>0</v>
      </c>
      <c r="AF187" s="367">
        <f t="shared" si="216"/>
        <v>0</v>
      </c>
      <c r="AG187" s="346">
        <f t="shared" si="216"/>
        <v>0</v>
      </c>
      <c r="AH187" s="1563">
        <f t="shared" si="216"/>
        <v>0</v>
      </c>
      <c r="AI187" s="351">
        <f t="shared" si="216"/>
        <v>0</v>
      </c>
      <c r="AJ187" s="363">
        <f t="shared" si="216"/>
        <v>0</v>
      </c>
      <c r="AK187" s="364">
        <f t="shared" si="216"/>
        <v>0</v>
      </c>
      <c r="AL187" s="364">
        <f t="shared" si="216"/>
        <v>0</v>
      </c>
      <c r="AM187" s="364">
        <f t="shared" si="216"/>
        <v>0</v>
      </c>
      <c r="AN187" s="364">
        <f t="shared" si="216"/>
        <v>0</v>
      </c>
      <c r="AO187" s="364">
        <f t="shared" si="216"/>
        <v>0</v>
      </c>
      <c r="AP187" s="346">
        <f t="shared" si="216"/>
        <v>0</v>
      </c>
      <c r="AQ187" s="365">
        <f t="shared" si="216"/>
        <v>0</v>
      </c>
      <c r="AR187" s="1563">
        <f t="shared" si="216"/>
        <v>0</v>
      </c>
      <c r="AS187" s="365">
        <f t="shared" si="216"/>
        <v>0</v>
      </c>
      <c r="AT187" s="352">
        <f t="shared" si="216"/>
        <v>0</v>
      </c>
      <c r="AU187" s="368">
        <f t="shared" si="216"/>
        <v>0</v>
      </c>
      <c r="AV187" s="369">
        <f t="shared" si="216"/>
        <v>0</v>
      </c>
      <c r="AW187" s="369">
        <f t="shared" si="216"/>
        <v>0</v>
      </c>
      <c r="AX187" s="346">
        <f t="shared" si="216"/>
        <v>0</v>
      </c>
      <c r="AY187" s="365">
        <f t="shared" si="216"/>
        <v>0</v>
      </c>
      <c r="AZ187" s="1563"/>
      <c r="BA187" s="352">
        <f t="shared" si="216"/>
        <v>0</v>
      </c>
      <c r="BB187" s="1563"/>
      <c r="BC187" s="352">
        <f t="shared" si="216"/>
        <v>0</v>
      </c>
    </row>
    <row r="188" spans="1:55" s="121" customFormat="1">
      <c r="A188" s="373" t="s">
        <v>65</v>
      </c>
      <c r="B188" s="361">
        <f t="shared" si="216"/>
        <v>0</v>
      </c>
      <c r="C188" s="361">
        <f t="shared" si="214"/>
        <v>0</v>
      </c>
      <c r="D188" s="362">
        <f t="shared" si="216"/>
        <v>0</v>
      </c>
      <c r="E188" s="363">
        <f t="shared" si="216"/>
        <v>0</v>
      </c>
      <c r="F188" s="364">
        <f t="shared" si="216"/>
        <v>0</v>
      </c>
      <c r="G188" s="364">
        <f t="shared" si="216"/>
        <v>0</v>
      </c>
      <c r="H188" s="364">
        <f t="shared" si="216"/>
        <v>0</v>
      </c>
      <c r="I188" s="364">
        <f t="shared" si="216"/>
        <v>0</v>
      </c>
      <c r="J188" s="364">
        <f t="shared" si="216"/>
        <v>0</v>
      </c>
      <c r="K188" s="364">
        <f t="shared" si="216"/>
        <v>0</v>
      </c>
      <c r="L188" s="364">
        <f t="shared" si="216"/>
        <v>0</v>
      </c>
      <c r="M188" s="346">
        <f t="shared" si="216"/>
        <v>0</v>
      </c>
      <c r="N188" s="365">
        <f t="shared" si="216"/>
        <v>0</v>
      </c>
      <c r="O188" s="365">
        <f t="shared" si="216"/>
        <v>0</v>
      </c>
      <c r="P188" s="365">
        <f t="shared" si="216"/>
        <v>0</v>
      </c>
      <c r="Q188" s="348">
        <f t="shared" si="216"/>
        <v>0</v>
      </c>
      <c r="R188" s="366">
        <f t="shared" si="216"/>
        <v>0</v>
      </c>
      <c r="S188" s="1575"/>
      <c r="T188" s="367">
        <f t="shared" si="216"/>
        <v>0</v>
      </c>
      <c r="U188" s="367">
        <f t="shared" si="216"/>
        <v>0</v>
      </c>
      <c r="V188" s="367">
        <f t="shared" si="216"/>
        <v>0</v>
      </c>
      <c r="W188" s="346">
        <f t="shared" si="216"/>
        <v>0</v>
      </c>
      <c r="X188" s="366">
        <f t="shared" si="216"/>
        <v>0</v>
      </c>
      <c r="Y188" s="367">
        <f t="shared" si="216"/>
        <v>0</v>
      </c>
      <c r="Z188" s="367">
        <f t="shared" si="216"/>
        <v>0</v>
      </c>
      <c r="AA188" s="367">
        <f t="shared" si="216"/>
        <v>0</v>
      </c>
      <c r="AB188" s="367">
        <f t="shared" si="216"/>
        <v>0</v>
      </c>
      <c r="AC188" s="367">
        <f t="shared" si="216"/>
        <v>0</v>
      </c>
      <c r="AD188" s="367">
        <f t="shared" si="216"/>
        <v>0</v>
      </c>
      <c r="AE188" s="367">
        <f t="shared" si="216"/>
        <v>0</v>
      </c>
      <c r="AF188" s="367">
        <f t="shared" si="216"/>
        <v>0</v>
      </c>
      <c r="AG188" s="346">
        <f t="shared" si="216"/>
        <v>0</v>
      </c>
      <c r="AH188" s="1563">
        <f t="shared" si="216"/>
        <v>0</v>
      </c>
      <c r="AI188" s="351">
        <f t="shared" si="216"/>
        <v>0</v>
      </c>
      <c r="AJ188" s="363">
        <f t="shared" si="216"/>
        <v>0</v>
      </c>
      <c r="AK188" s="364">
        <f t="shared" si="216"/>
        <v>0</v>
      </c>
      <c r="AL188" s="364">
        <f t="shared" si="216"/>
        <v>0</v>
      </c>
      <c r="AM188" s="364">
        <f t="shared" si="216"/>
        <v>0</v>
      </c>
      <c r="AN188" s="364">
        <f t="shared" si="216"/>
        <v>0</v>
      </c>
      <c r="AO188" s="364">
        <f t="shared" si="216"/>
        <v>0</v>
      </c>
      <c r="AP188" s="346">
        <f t="shared" si="216"/>
        <v>0</v>
      </c>
      <c r="AQ188" s="365">
        <f t="shared" si="216"/>
        <v>0</v>
      </c>
      <c r="AR188" s="1563">
        <f t="shared" si="216"/>
        <v>0</v>
      </c>
      <c r="AS188" s="365">
        <f t="shared" si="216"/>
        <v>0</v>
      </c>
      <c r="AT188" s="352">
        <f t="shared" si="216"/>
        <v>0</v>
      </c>
      <c r="AU188" s="368">
        <f t="shared" si="216"/>
        <v>0</v>
      </c>
      <c r="AV188" s="369">
        <f t="shared" si="216"/>
        <v>0</v>
      </c>
      <c r="AW188" s="369">
        <f t="shared" si="216"/>
        <v>0</v>
      </c>
      <c r="AX188" s="346">
        <f t="shared" si="216"/>
        <v>0</v>
      </c>
      <c r="AY188" s="365">
        <f t="shared" si="216"/>
        <v>0</v>
      </c>
      <c r="AZ188" s="1563"/>
      <c r="BA188" s="352">
        <f t="shared" si="216"/>
        <v>0</v>
      </c>
      <c r="BB188" s="1563"/>
      <c r="BC188" s="352">
        <f t="shared" si="216"/>
        <v>0</v>
      </c>
    </row>
    <row r="189" spans="1:55" s="121" customFormat="1">
      <c r="A189" s="373" t="s">
        <v>405</v>
      </c>
      <c r="B189" s="361">
        <f t="shared" si="216"/>
        <v>0</v>
      </c>
      <c r="C189" s="361">
        <f t="shared" si="214"/>
        <v>0</v>
      </c>
      <c r="D189" s="362">
        <f t="shared" si="216"/>
        <v>0</v>
      </c>
      <c r="E189" s="363">
        <f t="shared" si="216"/>
        <v>0</v>
      </c>
      <c r="F189" s="364">
        <f t="shared" si="216"/>
        <v>0</v>
      </c>
      <c r="G189" s="364">
        <f t="shared" si="216"/>
        <v>0</v>
      </c>
      <c r="H189" s="364">
        <f t="shared" si="216"/>
        <v>0</v>
      </c>
      <c r="I189" s="364">
        <f t="shared" si="216"/>
        <v>0</v>
      </c>
      <c r="J189" s="364">
        <f t="shared" si="216"/>
        <v>0</v>
      </c>
      <c r="K189" s="364">
        <f t="shared" si="216"/>
        <v>0</v>
      </c>
      <c r="L189" s="364">
        <f t="shared" si="216"/>
        <v>0</v>
      </c>
      <c r="M189" s="346">
        <f t="shared" si="216"/>
        <v>0</v>
      </c>
      <c r="N189" s="365">
        <f t="shared" si="216"/>
        <v>0</v>
      </c>
      <c r="O189" s="365">
        <f t="shared" si="216"/>
        <v>0</v>
      </c>
      <c r="P189" s="365">
        <f t="shared" si="216"/>
        <v>0</v>
      </c>
      <c r="Q189" s="348">
        <f t="shared" si="216"/>
        <v>0</v>
      </c>
      <c r="R189" s="366">
        <f t="shared" si="216"/>
        <v>0</v>
      </c>
      <c r="S189" s="1575"/>
      <c r="T189" s="367">
        <f t="shared" si="216"/>
        <v>0</v>
      </c>
      <c r="U189" s="367">
        <f t="shared" si="216"/>
        <v>0</v>
      </c>
      <c r="V189" s="367">
        <f t="shared" si="216"/>
        <v>0</v>
      </c>
      <c r="W189" s="346">
        <f t="shared" si="216"/>
        <v>0</v>
      </c>
      <c r="X189" s="366">
        <f t="shared" si="216"/>
        <v>0</v>
      </c>
      <c r="Y189" s="367">
        <f t="shared" si="216"/>
        <v>0</v>
      </c>
      <c r="Z189" s="367">
        <f t="shared" si="216"/>
        <v>0</v>
      </c>
      <c r="AA189" s="367">
        <f t="shared" si="216"/>
        <v>0</v>
      </c>
      <c r="AB189" s="367">
        <f t="shared" si="216"/>
        <v>0</v>
      </c>
      <c r="AC189" s="367">
        <f t="shared" si="216"/>
        <v>0</v>
      </c>
      <c r="AD189" s="367">
        <f t="shared" si="216"/>
        <v>0</v>
      </c>
      <c r="AE189" s="367">
        <f t="shared" si="216"/>
        <v>0</v>
      </c>
      <c r="AF189" s="367">
        <f t="shared" si="216"/>
        <v>0</v>
      </c>
      <c r="AG189" s="346">
        <f t="shared" si="216"/>
        <v>0</v>
      </c>
      <c r="AH189" s="1563">
        <f t="shared" si="216"/>
        <v>0</v>
      </c>
      <c r="AI189" s="351">
        <f t="shared" si="216"/>
        <v>0</v>
      </c>
      <c r="AJ189" s="363">
        <f t="shared" si="216"/>
        <v>0</v>
      </c>
      <c r="AK189" s="364">
        <f t="shared" si="216"/>
        <v>0</v>
      </c>
      <c r="AL189" s="364">
        <f t="shared" si="216"/>
        <v>0</v>
      </c>
      <c r="AM189" s="364">
        <f t="shared" si="216"/>
        <v>0</v>
      </c>
      <c r="AN189" s="364">
        <f t="shared" si="216"/>
        <v>0</v>
      </c>
      <c r="AO189" s="364">
        <f t="shared" si="216"/>
        <v>0</v>
      </c>
      <c r="AP189" s="346">
        <f t="shared" si="216"/>
        <v>0</v>
      </c>
      <c r="AQ189" s="365">
        <f t="shared" si="216"/>
        <v>0</v>
      </c>
      <c r="AR189" s="1563">
        <f t="shared" si="216"/>
        <v>0</v>
      </c>
      <c r="AS189" s="365">
        <f t="shared" si="216"/>
        <v>0</v>
      </c>
      <c r="AT189" s="352">
        <f t="shared" si="216"/>
        <v>0</v>
      </c>
      <c r="AU189" s="368">
        <f t="shared" si="216"/>
        <v>0</v>
      </c>
      <c r="AV189" s="369">
        <f t="shared" si="216"/>
        <v>0</v>
      </c>
      <c r="AW189" s="369">
        <f t="shared" si="216"/>
        <v>0</v>
      </c>
      <c r="AX189" s="346">
        <f t="shared" si="216"/>
        <v>0</v>
      </c>
      <c r="AY189" s="365">
        <f t="shared" si="216"/>
        <v>0</v>
      </c>
      <c r="AZ189" s="1563"/>
      <c r="BA189" s="352">
        <f t="shared" si="216"/>
        <v>0</v>
      </c>
      <c r="BB189" s="1563"/>
      <c r="BC189" s="352">
        <f t="shared" si="216"/>
        <v>0</v>
      </c>
    </row>
    <row r="190" spans="1:55" s="121" customFormat="1" ht="13.5" thickBot="1">
      <c r="A190" s="374" t="s">
        <v>406</v>
      </c>
      <c r="B190" s="361">
        <f t="shared" si="216"/>
        <v>0</v>
      </c>
      <c r="C190" s="361">
        <f t="shared" si="214"/>
        <v>0</v>
      </c>
      <c r="D190" s="362">
        <f t="shared" si="216"/>
        <v>0</v>
      </c>
      <c r="E190" s="363">
        <f t="shared" si="216"/>
        <v>0</v>
      </c>
      <c r="F190" s="364">
        <f t="shared" si="216"/>
        <v>0</v>
      </c>
      <c r="G190" s="364">
        <f t="shared" si="216"/>
        <v>0</v>
      </c>
      <c r="H190" s="364">
        <f t="shared" si="216"/>
        <v>0</v>
      </c>
      <c r="I190" s="364">
        <f t="shared" si="216"/>
        <v>0</v>
      </c>
      <c r="J190" s="364">
        <f t="shared" si="216"/>
        <v>0</v>
      </c>
      <c r="K190" s="364">
        <f t="shared" si="216"/>
        <v>0</v>
      </c>
      <c r="L190" s="364">
        <f t="shared" si="216"/>
        <v>0</v>
      </c>
      <c r="M190" s="346">
        <f t="shared" si="216"/>
        <v>0</v>
      </c>
      <c r="N190" s="365">
        <f t="shared" si="216"/>
        <v>0</v>
      </c>
      <c r="O190" s="365">
        <f t="shared" si="216"/>
        <v>0</v>
      </c>
      <c r="P190" s="365">
        <f t="shared" si="216"/>
        <v>0</v>
      </c>
      <c r="Q190" s="348">
        <f t="shared" si="216"/>
        <v>0</v>
      </c>
      <c r="R190" s="366">
        <f t="shared" si="216"/>
        <v>0</v>
      </c>
      <c r="S190" s="1575"/>
      <c r="T190" s="367">
        <f t="shared" si="216"/>
        <v>0</v>
      </c>
      <c r="U190" s="367">
        <f t="shared" si="216"/>
        <v>0</v>
      </c>
      <c r="V190" s="367">
        <f t="shared" si="216"/>
        <v>0</v>
      </c>
      <c r="W190" s="346">
        <f t="shared" si="216"/>
        <v>0</v>
      </c>
      <c r="X190" s="366">
        <f t="shared" si="216"/>
        <v>0</v>
      </c>
      <c r="Y190" s="367">
        <f t="shared" si="216"/>
        <v>0</v>
      </c>
      <c r="Z190" s="367">
        <f t="shared" si="216"/>
        <v>0</v>
      </c>
      <c r="AA190" s="367">
        <f t="shared" si="216"/>
        <v>0</v>
      </c>
      <c r="AB190" s="367">
        <f t="shared" si="216"/>
        <v>0</v>
      </c>
      <c r="AC190" s="367">
        <f t="shared" si="216"/>
        <v>0</v>
      </c>
      <c r="AD190" s="367">
        <f t="shared" si="216"/>
        <v>0</v>
      </c>
      <c r="AE190" s="367">
        <f t="shared" si="216"/>
        <v>0</v>
      </c>
      <c r="AF190" s="367">
        <f t="shared" si="216"/>
        <v>0</v>
      </c>
      <c r="AG190" s="346">
        <f t="shared" si="216"/>
        <v>0</v>
      </c>
      <c r="AH190" s="1563">
        <f t="shared" si="216"/>
        <v>0</v>
      </c>
      <c r="AI190" s="351">
        <f t="shared" si="216"/>
        <v>0</v>
      </c>
      <c r="AJ190" s="363">
        <f t="shared" si="216"/>
        <v>0</v>
      </c>
      <c r="AK190" s="364">
        <f t="shared" si="216"/>
        <v>0</v>
      </c>
      <c r="AL190" s="364">
        <f t="shared" si="216"/>
        <v>0</v>
      </c>
      <c r="AM190" s="364">
        <f t="shared" si="216"/>
        <v>0</v>
      </c>
      <c r="AN190" s="364">
        <f t="shared" si="216"/>
        <v>0</v>
      </c>
      <c r="AO190" s="364">
        <f t="shared" si="216"/>
        <v>0</v>
      </c>
      <c r="AP190" s="346">
        <f t="shared" si="216"/>
        <v>0</v>
      </c>
      <c r="AQ190" s="365">
        <f t="shared" si="216"/>
        <v>0</v>
      </c>
      <c r="AR190" s="1563">
        <f t="shared" si="216"/>
        <v>0</v>
      </c>
      <c r="AS190" s="365">
        <f t="shared" si="216"/>
        <v>0</v>
      </c>
      <c r="AT190" s="352">
        <f t="shared" si="216"/>
        <v>0</v>
      </c>
      <c r="AU190" s="368">
        <f t="shared" si="216"/>
        <v>0</v>
      </c>
      <c r="AV190" s="369">
        <f t="shared" si="216"/>
        <v>0</v>
      </c>
      <c r="AW190" s="369">
        <f t="shared" si="216"/>
        <v>0</v>
      </c>
      <c r="AX190" s="346">
        <f t="shared" ref="AX190:BC190" si="217">AX142+AX157+AX172</f>
        <v>0</v>
      </c>
      <c r="AY190" s="365">
        <f t="shared" si="217"/>
        <v>0</v>
      </c>
      <c r="AZ190" s="1563"/>
      <c r="BA190" s="352">
        <f t="shared" si="217"/>
        <v>0</v>
      </c>
      <c r="BB190" s="1563"/>
      <c r="BC190" s="352">
        <f t="shared" si="217"/>
        <v>0</v>
      </c>
    </row>
    <row r="191" spans="1:55" s="449" customFormat="1" ht="15.75">
      <c r="B191" s="375" t="str">
        <f t="shared" ref="B191:AG191" si="218">IF(ABS(B175-B179)&lt;0.1,"OK","Error")</f>
        <v>OK</v>
      </c>
      <c r="C191" s="375" t="str">
        <f t="shared" si="218"/>
        <v>OK</v>
      </c>
      <c r="D191" s="375" t="str">
        <f t="shared" si="218"/>
        <v>OK</v>
      </c>
      <c r="E191" s="375" t="str">
        <f t="shared" si="218"/>
        <v>OK</v>
      </c>
      <c r="F191" s="375" t="str">
        <f t="shared" si="218"/>
        <v>OK</v>
      </c>
      <c r="G191" s="375" t="str">
        <f t="shared" si="218"/>
        <v>OK</v>
      </c>
      <c r="H191" s="375" t="str">
        <f t="shared" si="218"/>
        <v>OK</v>
      </c>
      <c r="I191" s="375" t="str">
        <f t="shared" si="218"/>
        <v>OK</v>
      </c>
      <c r="J191" s="375" t="str">
        <f t="shared" si="218"/>
        <v>OK</v>
      </c>
      <c r="K191" s="375" t="str">
        <f t="shared" si="218"/>
        <v>OK</v>
      </c>
      <c r="L191" s="375" t="str">
        <f t="shared" si="218"/>
        <v>OK</v>
      </c>
      <c r="M191" s="375" t="str">
        <f t="shared" si="218"/>
        <v>OK</v>
      </c>
      <c r="N191" s="375" t="str">
        <f t="shared" si="218"/>
        <v>OK</v>
      </c>
      <c r="O191" s="375" t="str">
        <f t="shared" si="218"/>
        <v>OK</v>
      </c>
      <c r="P191" s="375" t="str">
        <f t="shared" si="218"/>
        <v>OK</v>
      </c>
      <c r="Q191" s="375" t="str">
        <f t="shared" si="218"/>
        <v>OK</v>
      </c>
      <c r="R191" s="375" t="str">
        <f t="shared" si="218"/>
        <v>OK</v>
      </c>
      <c r="S191" s="375" t="str">
        <f t="shared" si="218"/>
        <v>OK</v>
      </c>
      <c r="T191" s="375" t="str">
        <f t="shared" si="218"/>
        <v>OK</v>
      </c>
      <c r="U191" s="375" t="str">
        <f t="shared" si="218"/>
        <v>OK</v>
      </c>
      <c r="V191" s="375" t="str">
        <f t="shared" si="218"/>
        <v>OK</v>
      </c>
      <c r="W191" s="375" t="str">
        <f t="shared" si="218"/>
        <v>OK</v>
      </c>
      <c r="X191" s="375" t="str">
        <f t="shared" si="218"/>
        <v>OK</v>
      </c>
      <c r="Y191" s="375" t="str">
        <f t="shared" si="218"/>
        <v>OK</v>
      </c>
      <c r="Z191" s="375" t="str">
        <f t="shared" si="218"/>
        <v>OK</v>
      </c>
      <c r="AA191" s="375" t="str">
        <f t="shared" si="218"/>
        <v>OK</v>
      </c>
      <c r="AB191" s="375" t="str">
        <f t="shared" si="218"/>
        <v>OK</v>
      </c>
      <c r="AC191" s="375" t="str">
        <f t="shared" si="218"/>
        <v>OK</v>
      </c>
      <c r="AD191" s="375" t="str">
        <f t="shared" si="218"/>
        <v>OK</v>
      </c>
      <c r="AE191" s="375" t="str">
        <f t="shared" si="218"/>
        <v>OK</v>
      </c>
      <c r="AF191" s="375" t="str">
        <f t="shared" si="218"/>
        <v>OK</v>
      </c>
      <c r="AG191" s="375" t="str">
        <f t="shared" si="218"/>
        <v>OK</v>
      </c>
      <c r="AH191" s="375" t="str">
        <f t="shared" ref="AH191:BC191" si="219">IF(ABS(AH175-AH179)&lt;0.1,"OK","Error")</f>
        <v>OK</v>
      </c>
      <c r="AI191" s="375" t="str">
        <f t="shared" si="219"/>
        <v>OK</v>
      </c>
      <c r="AJ191" s="375" t="str">
        <f t="shared" si="219"/>
        <v>OK</v>
      </c>
      <c r="AK191" s="375" t="str">
        <f t="shared" si="219"/>
        <v>OK</v>
      </c>
      <c r="AL191" s="375" t="str">
        <f t="shared" si="219"/>
        <v>OK</v>
      </c>
      <c r="AM191" s="375" t="str">
        <f t="shared" si="219"/>
        <v>OK</v>
      </c>
      <c r="AN191" s="375" t="str">
        <f t="shared" si="219"/>
        <v>OK</v>
      </c>
      <c r="AO191" s="375" t="str">
        <f t="shared" si="219"/>
        <v>OK</v>
      </c>
      <c r="AP191" s="375" t="str">
        <f t="shared" si="219"/>
        <v>OK</v>
      </c>
      <c r="AQ191" s="375" t="str">
        <f t="shared" si="219"/>
        <v>OK</v>
      </c>
      <c r="AR191" s="375" t="str">
        <f t="shared" si="219"/>
        <v>OK</v>
      </c>
      <c r="AS191" s="375" t="str">
        <f t="shared" si="219"/>
        <v>OK</v>
      </c>
      <c r="AT191" s="375" t="str">
        <f t="shared" si="219"/>
        <v>OK</v>
      </c>
      <c r="AU191" s="375" t="str">
        <f t="shared" si="219"/>
        <v>OK</v>
      </c>
      <c r="AV191" s="375" t="str">
        <f t="shared" si="219"/>
        <v>OK</v>
      </c>
      <c r="AW191" s="375" t="str">
        <f t="shared" si="219"/>
        <v>OK</v>
      </c>
      <c r="AX191" s="375" t="str">
        <f t="shared" si="219"/>
        <v>OK</v>
      </c>
      <c r="AY191" s="375" t="str">
        <f t="shared" si="219"/>
        <v>OK</v>
      </c>
      <c r="AZ191" s="375" t="str">
        <f t="shared" si="219"/>
        <v>OK</v>
      </c>
      <c r="BA191" s="375" t="str">
        <f t="shared" si="219"/>
        <v>OK</v>
      </c>
      <c r="BB191" s="375" t="str">
        <f t="shared" si="219"/>
        <v>OK</v>
      </c>
      <c r="BC191" s="375" t="str">
        <f t="shared" si="219"/>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0">D196+D197</f>
        <v>0</v>
      </c>
      <c r="E195" s="363">
        <f t="shared" si="220"/>
        <v>0</v>
      </c>
      <c r="F195" s="364">
        <f t="shared" si="220"/>
        <v>0</v>
      </c>
      <c r="G195" s="364">
        <f t="shared" si="220"/>
        <v>0</v>
      </c>
      <c r="H195" s="364">
        <f t="shared" si="220"/>
        <v>0</v>
      </c>
      <c r="I195" s="364">
        <f t="shared" si="220"/>
        <v>0</v>
      </c>
      <c r="J195" s="364">
        <f t="shared" si="220"/>
        <v>0</v>
      </c>
      <c r="K195" s="364">
        <f t="shared" si="220"/>
        <v>0</v>
      </c>
      <c r="L195" s="364">
        <f t="shared" si="220"/>
        <v>0</v>
      </c>
      <c r="M195" s="346">
        <f t="shared" si="220"/>
        <v>0</v>
      </c>
      <c r="N195" s="365">
        <f t="shared" si="220"/>
        <v>0</v>
      </c>
      <c r="O195" s="365">
        <f t="shared" si="220"/>
        <v>0</v>
      </c>
      <c r="P195" s="365">
        <f t="shared" si="220"/>
        <v>0</v>
      </c>
      <c r="Q195" s="348">
        <f t="shared" si="220"/>
        <v>0</v>
      </c>
      <c r="R195" s="366">
        <f t="shared" si="220"/>
        <v>0</v>
      </c>
      <c r="S195" s="1575"/>
      <c r="T195" s="367">
        <f t="shared" si="220"/>
        <v>0</v>
      </c>
      <c r="U195" s="367">
        <f t="shared" si="220"/>
        <v>0</v>
      </c>
      <c r="V195" s="367">
        <f t="shared" si="220"/>
        <v>0</v>
      </c>
      <c r="W195" s="346">
        <f t="shared" si="220"/>
        <v>0</v>
      </c>
      <c r="X195" s="366">
        <f t="shared" si="220"/>
        <v>0</v>
      </c>
      <c r="Y195" s="367">
        <f t="shared" si="220"/>
        <v>0</v>
      </c>
      <c r="Z195" s="367">
        <f t="shared" si="220"/>
        <v>0</v>
      </c>
      <c r="AA195" s="367">
        <f t="shared" si="220"/>
        <v>0</v>
      </c>
      <c r="AB195" s="367">
        <f t="shared" si="220"/>
        <v>0</v>
      </c>
      <c r="AC195" s="367">
        <f t="shared" si="220"/>
        <v>0</v>
      </c>
      <c r="AD195" s="367">
        <f t="shared" si="220"/>
        <v>0</v>
      </c>
      <c r="AE195" s="367">
        <f t="shared" si="220"/>
        <v>0</v>
      </c>
      <c r="AF195" s="367">
        <f t="shared" si="220"/>
        <v>0</v>
      </c>
      <c r="AG195" s="346">
        <f t="shared" si="220"/>
        <v>0</v>
      </c>
      <c r="AH195" s="1611"/>
      <c r="AI195" s="351">
        <f t="shared" si="220"/>
        <v>0</v>
      </c>
      <c r="AJ195" s="363">
        <f t="shared" si="220"/>
        <v>0</v>
      </c>
      <c r="AK195" s="364">
        <f t="shared" si="220"/>
        <v>0</v>
      </c>
      <c r="AL195" s="364">
        <f t="shared" si="220"/>
        <v>0</v>
      </c>
      <c r="AM195" s="364">
        <f t="shared" si="220"/>
        <v>0</v>
      </c>
      <c r="AN195" s="364">
        <f t="shared" si="220"/>
        <v>0</v>
      </c>
      <c r="AO195" s="364">
        <f t="shared" si="220"/>
        <v>0</v>
      </c>
      <c r="AP195" s="346">
        <f t="shared" si="220"/>
        <v>0</v>
      </c>
      <c r="AQ195" s="365">
        <f t="shared" si="220"/>
        <v>0</v>
      </c>
      <c r="AR195" s="1611"/>
      <c r="AS195" s="365">
        <f t="shared" si="220"/>
        <v>0</v>
      </c>
      <c r="AT195" s="352">
        <f t="shared" si="220"/>
        <v>0</v>
      </c>
      <c r="AU195" s="368">
        <f t="shared" si="220"/>
        <v>0</v>
      </c>
      <c r="AV195" s="369">
        <f t="shared" si="220"/>
        <v>0</v>
      </c>
      <c r="AW195" s="369">
        <f t="shared" si="220"/>
        <v>0</v>
      </c>
      <c r="AX195" s="346">
        <f t="shared" si="220"/>
        <v>0</v>
      </c>
      <c r="AY195" s="365">
        <f t="shared" si="220"/>
        <v>0</v>
      </c>
      <c r="AZ195" s="1611"/>
      <c r="BA195" s="352">
        <f t="shared" si="220"/>
        <v>0</v>
      </c>
      <c r="BB195" s="1611"/>
      <c r="BC195" s="352">
        <f t="shared" si="220"/>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1">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1"/>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2">SUM(B199:B208)</f>
        <v>0</v>
      </c>
      <c r="C198" s="361">
        <f t="shared" si="222"/>
        <v>0</v>
      </c>
      <c r="D198" s="362">
        <f t="shared" si="222"/>
        <v>0</v>
      </c>
      <c r="E198" s="363">
        <f t="shared" si="222"/>
        <v>0</v>
      </c>
      <c r="F198" s="364">
        <f t="shared" si="222"/>
        <v>0</v>
      </c>
      <c r="G198" s="364">
        <f t="shared" si="222"/>
        <v>0</v>
      </c>
      <c r="H198" s="364">
        <f t="shared" si="222"/>
        <v>0</v>
      </c>
      <c r="I198" s="364">
        <f>SUM(I199:I208)</f>
        <v>0</v>
      </c>
      <c r="J198" s="364">
        <f t="shared" ref="J198:BC198" si="223">SUM(J199:J208)</f>
        <v>0</v>
      </c>
      <c r="K198" s="364">
        <f t="shared" si="223"/>
        <v>0</v>
      </c>
      <c r="L198" s="364">
        <f t="shared" si="223"/>
        <v>0</v>
      </c>
      <c r="M198" s="346">
        <f t="shared" si="223"/>
        <v>0</v>
      </c>
      <c r="N198" s="365">
        <f t="shared" si="223"/>
        <v>0</v>
      </c>
      <c r="O198" s="365">
        <f t="shared" si="223"/>
        <v>0</v>
      </c>
      <c r="P198" s="365">
        <f t="shared" si="223"/>
        <v>0</v>
      </c>
      <c r="Q198" s="348">
        <f t="shared" si="223"/>
        <v>0</v>
      </c>
      <c r="R198" s="366">
        <f t="shared" si="223"/>
        <v>0</v>
      </c>
      <c r="S198" s="1575"/>
      <c r="T198" s="367">
        <f t="shared" si="223"/>
        <v>0</v>
      </c>
      <c r="U198" s="367">
        <f t="shared" si="223"/>
        <v>0</v>
      </c>
      <c r="V198" s="367">
        <f t="shared" si="223"/>
        <v>0</v>
      </c>
      <c r="W198" s="346">
        <f t="shared" si="223"/>
        <v>0</v>
      </c>
      <c r="X198" s="366">
        <f t="shared" si="223"/>
        <v>0</v>
      </c>
      <c r="Y198" s="367">
        <f t="shared" si="223"/>
        <v>0</v>
      </c>
      <c r="Z198" s="367">
        <f t="shared" si="223"/>
        <v>0</v>
      </c>
      <c r="AA198" s="367">
        <f t="shared" si="223"/>
        <v>0</v>
      </c>
      <c r="AB198" s="367">
        <f t="shared" si="223"/>
        <v>0</v>
      </c>
      <c r="AC198" s="367">
        <f t="shared" si="223"/>
        <v>0</v>
      </c>
      <c r="AD198" s="367">
        <f t="shared" si="223"/>
        <v>0</v>
      </c>
      <c r="AE198" s="367">
        <f t="shared" si="223"/>
        <v>0</v>
      </c>
      <c r="AF198" s="367">
        <f t="shared" si="223"/>
        <v>0</v>
      </c>
      <c r="AG198" s="346">
        <f t="shared" si="223"/>
        <v>0</v>
      </c>
      <c r="AH198" s="1611"/>
      <c r="AI198" s="351">
        <f t="shared" si="223"/>
        <v>0</v>
      </c>
      <c r="AJ198" s="363">
        <f t="shared" si="223"/>
        <v>0</v>
      </c>
      <c r="AK198" s="364">
        <f t="shared" si="223"/>
        <v>0</v>
      </c>
      <c r="AL198" s="364">
        <f t="shared" si="223"/>
        <v>0</v>
      </c>
      <c r="AM198" s="364">
        <f t="shared" si="223"/>
        <v>0</v>
      </c>
      <c r="AN198" s="364">
        <f t="shared" si="223"/>
        <v>0</v>
      </c>
      <c r="AO198" s="364">
        <f t="shared" si="223"/>
        <v>0</v>
      </c>
      <c r="AP198" s="346">
        <f t="shared" si="223"/>
        <v>0</v>
      </c>
      <c r="AQ198" s="365">
        <f t="shared" si="223"/>
        <v>0</v>
      </c>
      <c r="AR198" s="1611"/>
      <c r="AS198" s="365">
        <f t="shared" si="223"/>
        <v>0</v>
      </c>
      <c r="AT198" s="352">
        <f t="shared" si="223"/>
        <v>0</v>
      </c>
      <c r="AU198" s="368">
        <f t="shared" si="223"/>
        <v>0</v>
      </c>
      <c r="AV198" s="369">
        <f t="shared" si="223"/>
        <v>0</v>
      </c>
      <c r="AW198" s="369">
        <f t="shared" si="223"/>
        <v>0</v>
      </c>
      <c r="AX198" s="346">
        <f t="shared" si="223"/>
        <v>0</v>
      </c>
      <c r="AY198" s="365">
        <f t="shared" si="223"/>
        <v>0</v>
      </c>
      <c r="AZ198" s="1611"/>
      <c r="BA198" s="352">
        <f t="shared" si="223"/>
        <v>0</v>
      </c>
      <c r="BB198" s="1611"/>
      <c r="BC198" s="352">
        <f t="shared" si="223"/>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4">B199+C199+M199+N199+O199+P199+D199</f>
        <v>0</v>
      </c>
      <c r="R199" s="349"/>
      <c r="S199" s="1575"/>
      <c r="T199" s="350"/>
      <c r="U199" s="350"/>
      <c r="V199" s="350"/>
      <c r="W199" s="346">
        <f t="shared" ref="W199:W208" si="225">SUM(R199:V199)</f>
        <v>0</v>
      </c>
      <c r="X199" s="349"/>
      <c r="Y199" s="350"/>
      <c r="Z199" s="350"/>
      <c r="AA199" s="350"/>
      <c r="AB199" s="350"/>
      <c r="AC199" s="350"/>
      <c r="AD199" s="350"/>
      <c r="AE199" s="350"/>
      <c r="AF199" s="350"/>
      <c r="AG199" s="346">
        <f t="shared" ref="AG199:AG208" si="226">SUM(X199:AF199)</f>
        <v>0</v>
      </c>
      <c r="AH199" s="1611"/>
      <c r="AI199" s="351">
        <f t="shared" ref="AI199:AI208" si="227">Q199+W199+AG199+AH199</f>
        <v>0</v>
      </c>
      <c r="AJ199" s="344"/>
      <c r="AK199" s="345"/>
      <c r="AL199" s="345"/>
      <c r="AM199" s="345"/>
      <c r="AN199" s="345"/>
      <c r="AO199" s="345"/>
      <c r="AP199" s="346">
        <f t="shared" ref="AP199:AP208" si="228">SUM(AJ199:AO199)</f>
        <v>0</v>
      </c>
      <c r="AQ199" s="347"/>
      <c r="AR199" s="1611"/>
      <c r="AS199" s="347"/>
      <c r="AT199" s="352">
        <f t="shared" ref="AT199:AT208" si="229">AI199+AP199+AQ199+AR199+AS199</f>
        <v>0</v>
      </c>
      <c r="AU199" s="353"/>
      <c r="AV199" s="354"/>
      <c r="AW199" s="354"/>
      <c r="AX199" s="346">
        <f t="shared" ref="AX199:AX208" si="230">SUM(AU199:AW199)</f>
        <v>0</v>
      </c>
      <c r="AY199" s="347"/>
      <c r="AZ199" s="1611"/>
      <c r="BA199" s="352">
        <f t="shared" ref="BA199:BA208" si="231">AX199+AY199</f>
        <v>0</v>
      </c>
      <c r="BB199" s="1611"/>
      <c r="BC199" s="352">
        <f t="shared" ref="BC199:BC208" si="232">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4"/>
        <v>0</v>
      </c>
      <c r="R200" s="349"/>
      <c r="S200" s="1575"/>
      <c r="T200" s="350"/>
      <c r="U200" s="350"/>
      <c r="V200" s="350"/>
      <c r="W200" s="346">
        <f t="shared" si="225"/>
        <v>0</v>
      </c>
      <c r="X200" s="349"/>
      <c r="Y200" s="350"/>
      <c r="Z200" s="350"/>
      <c r="AA200" s="350"/>
      <c r="AB200" s="350"/>
      <c r="AC200" s="350"/>
      <c r="AD200" s="350"/>
      <c r="AE200" s="350"/>
      <c r="AF200" s="350"/>
      <c r="AG200" s="346">
        <f t="shared" si="226"/>
        <v>0</v>
      </c>
      <c r="AH200" s="1611"/>
      <c r="AI200" s="351">
        <f t="shared" si="227"/>
        <v>0</v>
      </c>
      <c r="AJ200" s="344"/>
      <c r="AK200" s="345"/>
      <c r="AL200" s="345"/>
      <c r="AM200" s="345"/>
      <c r="AN200" s="345"/>
      <c r="AO200" s="345"/>
      <c r="AP200" s="346">
        <f t="shared" si="228"/>
        <v>0</v>
      </c>
      <c r="AQ200" s="347"/>
      <c r="AR200" s="1611"/>
      <c r="AS200" s="347"/>
      <c r="AT200" s="352">
        <f t="shared" si="229"/>
        <v>0</v>
      </c>
      <c r="AU200" s="353"/>
      <c r="AV200" s="354"/>
      <c r="AW200" s="354"/>
      <c r="AX200" s="346">
        <f t="shared" si="230"/>
        <v>0</v>
      </c>
      <c r="AY200" s="347"/>
      <c r="AZ200" s="1611"/>
      <c r="BA200" s="352">
        <f t="shared" si="231"/>
        <v>0</v>
      </c>
      <c r="BB200" s="1611"/>
      <c r="BC200" s="352">
        <f t="shared" si="232"/>
        <v>0</v>
      </c>
    </row>
    <row r="201" spans="1:55" s="339" customFormat="1">
      <c r="A201" s="373" t="s">
        <v>401</v>
      </c>
      <c r="B201" s="1611"/>
      <c r="C201" s="1611"/>
      <c r="D201" s="1611"/>
      <c r="E201" s="1611"/>
      <c r="F201" s="1611"/>
      <c r="G201" s="1611"/>
      <c r="H201" s="1611"/>
      <c r="I201" s="1611"/>
      <c r="J201" s="1611"/>
      <c r="K201" s="1611"/>
      <c r="L201" s="1611"/>
      <c r="M201" s="346">
        <f t="shared" ref="M201:M208" si="233">SUM(E201:L201)</f>
        <v>0</v>
      </c>
      <c r="N201" s="1611"/>
      <c r="O201" s="1611"/>
      <c r="P201" s="1611"/>
      <c r="Q201" s="348">
        <f t="shared" ref="Q201:Q206" si="234">B201+M201+N201+O201+P201+D201</f>
        <v>0</v>
      </c>
      <c r="R201" s="1611"/>
      <c r="S201" s="1611"/>
      <c r="T201" s="1611"/>
      <c r="U201" s="1611"/>
      <c r="V201" s="1611"/>
      <c r="W201" s="346">
        <f t="shared" si="225"/>
        <v>0</v>
      </c>
      <c r="X201" s="1611"/>
      <c r="Y201" s="1611"/>
      <c r="Z201" s="1611"/>
      <c r="AA201" s="1611"/>
      <c r="AB201" s="1611"/>
      <c r="AC201" s="1611"/>
      <c r="AD201" s="1611"/>
      <c r="AE201" s="1611"/>
      <c r="AF201" s="1611"/>
      <c r="AG201" s="346">
        <f t="shared" si="226"/>
        <v>0</v>
      </c>
      <c r="AH201" s="1611"/>
      <c r="AI201" s="351">
        <f t="shared" si="227"/>
        <v>0</v>
      </c>
      <c r="AJ201" s="1611"/>
      <c r="AK201" s="1611"/>
      <c r="AL201" s="1611"/>
      <c r="AM201" s="1611"/>
      <c r="AN201" s="1611"/>
      <c r="AO201" s="1611"/>
      <c r="AP201" s="346">
        <f t="shared" si="228"/>
        <v>0</v>
      </c>
      <c r="AQ201" s="1611"/>
      <c r="AR201" s="1611"/>
      <c r="AS201" s="1611"/>
      <c r="AT201" s="352">
        <f t="shared" si="229"/>
        <v>0</v>
      </c>
      <c r="AU201" s="1611"/>
      <c r="AV201" s="1611"/>
      <c r="AW201" s="1611"/>
      <c r="AX201" s="346">
        <f t="shared" si="230"/>
        <v>0</v>
      </c>
      <c r="AY201" s="1611"/>
      <c r="AZ201" s="1611"/>
      <c r="BA201" s="352">
        <f t="shared" si="231"/>
        <v>0</v>
      </c>
      <c r="BB201" s="1611"/>
      <c r="BC201" s="352">
        <f t="shared" si="232"/>
        <v>0</v>
      </c>
    </row>
    <row r="202" spans="1:55" s="339" customFormat="1">
      <c r="A202" s="373" t="s">
        <v>61</v>
      </c>
      <c r="B202" s="1611"/>
      <c r="C202" s="1611"/>
      <c r="D202" s="1611"/>
      <c r="E202" s="1611"/>
      <c r="F202" s="1611"/>
      <c r="G202" s="1611"/>
      <c r="H202" s="1611"/>
      <c r="I202" s="1611"/>
      <c r="J202" s="1611"/>
      <c r="K202" s="1611"/>
      <c r="L202" s="1611"/>
      <c r="M202" s="346">
        <f t="shared" si="233"/>
        <v>0</v>
      </c>
      <c r="N202" s="1611"/>
      <c r="O202" s="1611"/>
      <c r="P202" s="1611"/>
      <c r="Q202" s="348">
        <f t="shared" si="234"/>
        <v>0</v>
      </c>
      <c r="R202" s="1611"/>
      <c r="S202" s="1611"/>
      <c r="T202" s="1611"/>
      <c r="U202" s="1611"/>
      <c r="V202" s="1611"/>
      <c r="W202" s="346">
        <f t="shared" si="225"/>
        <v>0</v>
      </c>
      <c r="X202" s="1611"/>
      <c r="Y202" s="1611"/>
      <c r="Z202" s="1611"/>
      <c r="AA202" s="1611"/>
      <c r="AB202" s="1611"/>
      <c r="AC202" s="1611"/>
      <c r="AD202" s="1611"/>
      <c r="AE202" s="1611"/>
      <c r="AF202" s="1611"/>
      <c r="AG202" s="346">
        <f t="shared" si="226"/>
        <v>0</v>
      </c>
      <c r="AH202" s="1611"/>
      <c r="AI202" s="351">
        <f t="shared" si="227"/>
        <v>0</v>
      </c>
      <c r="AJ202" s="1611"/>
      <c r="AK202" s="1611"/>
      <c r="AL202" s="1611"/>
      <c r="AM202" s="1611"/>
      <c r="AN202" s="1611"/>
      <c r="AO202" s="1611"/>
      <c r="AP202" s="346">
        <f t="shared" si="228"/>
        <v>0</v>
      </c>
      <c r="AQ202" s="1611"/>
      <c r="AR202" s="1611"/>
      <c r="AS202" s="1611"/>
      <c r="AT202" s="352">
        <f t="shared" si="229"/>
        <v>0</v>
      </c>
      <c r="AU202" s="1611"/>
      <c r="AV202" s="1611"/>
      <c r="AW202" s="1611"/>
      <c r="AX202" s="346">
        <f t="shared" si="230"/>
        <v>0</v>
      </c>
      <c r="AY202" s="1611"/>
      <c r="AZ202" s="1611"/>
      <c r="BA202" s="352">
        <f t="shared" si="231"/>
        <v>0</v>
      </c>
      <c r="BB202" s="1611"/>
      <c r="BC202" s="352">
        <f t="shared" si="232"/>
        <v>0</v>
      </c>
    </row>
    <row r="203" spans="1:55" s="339" customFormat="1">
      <c r="A203" s="373" t="s">
        <v>402</v>
      </c>
      <c r="B203" s="1611"/>
      <c r="C203" s="1611"/>
      <c r="D203" s="1611"/>
      <c r="E203" s="1611"/>
      <c r="F203" s="1611"/>
      <c r="G203" s="1611"/>
      <c r="H203" s="1611"/>
      <c r="I203" s="1611"/>
      <c r="J203" s="1611"/>
      <c r="K203" s="1611"/>
      <c r="L203" s="1611"/>
      <c r="M203" s="346">
        <f t="shared" si="233"/>
        <v>0</v>
      </c>
      <c r="N203" s="1611"/>
      <c r="O203" s="1611"/>
      <c r="P203" s="1611"/>
      <c r="Q203" s="348">
        <f t="shared" si="234"/>
        <v>0</v>
      </c>
      <c r="R203" s="1611"/>
      <c r="S203" s="1611"/>
      <c r="T203" s="1611"/>
      <c r="U203" s="1611"/>
      <c r="V203" s="1611"/>
      <c r="W203" s="346">
        <f t="shared" si="225"/>
        <v>0</v>
      </c>
      <c r="X203" s="1611"/>
      <c r="Y203" s="1611"/>
      <c r="Z203" s="1611"/>
      <c r="AA203" s="1611"/>
      <c r="AB203" s="1611"/>
      <c r="AC203" s="1611"/>
      <c r="AD203" s="1611"/>
      <c r="AE203" s="1611"/>
      <c r="AF203" s="1611"/>
      <c r="AG203" s="346">
        <f t="shared" si="226"/>
        <v>0</v>
      </c>
      <c r="AH203" s="1611"/>
      <c r="AI203" s="351">
        <f t="shared" si="227"/>
        <v>0</v>
      </c>
      <c r="AJ203" s="1611"/>
      <c r="AK203" s="1611"/>
      <c r="AL203" s="1611"/>
      <c r="AM203" s="1611"/>
      <c r="AN203" s="1611"/>
      <c r="AO203" s="1611"/>
      <c r="AP203" s="346">
        <f t="shared" si="228"/>
        <v>0</v>
      </c>
      <c r="AQ203" s="1611"/>
      <c r="AR203" s="1611"/>
      <c r="AS203" s="1611"/>
      <c r="AT203" s="352">
        <f t="shared" si="229"/>
        <v>0</v>
      </c>
      <c r="AU203" s="1611"/>
      <c r="AV203" s="1611"/>
      <c r="AW203" s="1611"/>
      <c r="AX203" s="346">
        <f t="shared" si="230"/>
        <v>0</v>
      </c>
      <c r="AY203" s="1611"/>
      <c r="AZ203" s="1611"/>
      <c r="BA203" s="352">
        <f t="shared" si="231"/>
        <v>0</v>
      </c>
      <c r="BB203" s="1611"/>
      <c r="BC203" s="352">
        <f t="shared" si="232"/>
        <v>0</v>
      </c>
    </row>
    <row r="204" spans="1:55" s="339" customFormat="1">
      <c r="A204" s="373" t="s">
        <v>403</v>
      </c>
      <c r="B204" s="1611"/>
      <c r="C204" s="1611"/>
      <c r="D204" s="1611"/>
      <c r="E204" s="1611"/>
      <c r="F204" s="1611"/>
      <c r="G204" s="1611"/>
      <c r="H204" s="1611"/>
      <c r="I204" s="1611"/>
      <c r="J204" s="1611"/>
      <c r="K204" s="1611"/>
      <c r="L204" s="1611"/>
      <c r="M204" s="346">
        <f t="shared" si="233"/>
        <v>0</v>
      </c>
      <c r="N204" s="1611"/>
      <c r="O204" s="1611"/>
      <c r="P204" s="1611"/>
      <c r="Q204" s="348">
        <f t="shared" si="234"/>
        <v>0</v>
      </c>
      <c r="R204" s="1611"/>
      <c r="S204" s="1611"/>
      <c r="T204" s="1611"/>
      <c r="U204" s="1611"/>
      <c r="V204" s="1611"/>
      <c r="W204" s="346">
        <f t="shared" si="225"/>
        <v>0</v>
      </c>
      <c r="X204" s="1611"/>
      <c r="Y204" s="1611"/>
      <c r="Z204" s="1611"/>
      <c r="AA204" s="1611"/>
      <c r="AB204" s="1611"/>
      <c r="AC204" s="1611"/>
      <c r="AD204" s="1611"/>
      <c r="AE204" s="1611"/>
      <c r="AF204" s="1611"/>
      <c r="AG204" s="346">
        <f t="shared" si="226"/>
        <v>0</v>
      </c>
      <c r="AH204" s="1611"/>
      <c r="AI204" s="351">
        <f t="shared" si="227"/>
        <v>0</v>
      </c>
      <c r="AJ204" s="1611"/>
      <c r="AK204" s="1611"/>
      <c r="AL204" s="1611"/>
      <c r="AM204" s="1611"/>
      <c r="AN204" s="1611"/>
      <c r="AO204" s="1611"/>
      <c r="AP204" s="346">
        <f t="shared" si="228"/>
        <v>0</v>
      </c>
      <c r="AQ204" s="1611"/>
      <c r="AR204" s="1611"/>
      <c r="AS204" s="1611"/>
      <c r="AT204" s="352">
        <f t="shared" si="229"/>
        <v>0</v>
      </c>
      <c r="AU204" s="1611"/>
      <c r="AV204" s="1611"/>
      <c r="AW204" s="1611"/>
      <c r="AX204" s="346">
        <f t="shared" si="230"/>
        <v>0</v>
      </c>
      <c r="AY204" s="1611"/>
      <c r="AZ204" s="1611"/>
      <c r="BA204" s="352">
        <f t="shared" si="231"/>
        <v>0</v>
      </c>
      <c r="BB204" s="1611"/>
      <c r="BC204" s="352">
        <f t="shared" si="232"/>
        <v>0</v>
      </c>
    </row>
    <row r="205" spans="1:55" s="339" customFormat="1">
      <c r="A205" s="373" t="s">
        <v>404</v>
      </c>
      <c r="B205" s="1611"/>
      <c r="C205" s="1611"/>
      <c r="D205" s="1611"/>
      <c r="E205" s="1611"/>
      <c r="F205" s="1611"/>
      <c r="G205" s="1611"/>
      <c r="H205" s="1611"/>
      <c r="I205" s="1611"/>
      <c r="J205" s="1611"/>
      <c r="K205" s="1611"/>
      <c r="L205" s="1611"/>
      <c r="M205" s="346">
        <f t="shared" si="233"/>
        <v>0</v>
      </c>
      <c r="N205" s="1611"/>
      <c r="O205" s="1611"/>
      <c r="P205" s="1611"/>
      <c r="Q205" s="348">
        <f t="shared" si="234"/>
        <v>0</v>
      </c>
      <c r="R205" s="1611"/>
      <c r="S205" s="1611"/>
      <c r="T205" s="1611"/>
      <c r="U205" s="1611"/>
      <c r="V205" s="1611"/>
      <c r="W205" s="346">
        <f t="shared" si="225"/>
        <v>0</v>
      </c>
      <c r="X205" s="1611"/>
      <c r="Y205" s="1611"/>
      <c r="Z205" s="1611"/>
      <c r="AA205" s="1611"/>
      <c r="AB205" s="1611"/>
      <c r="AC205" s="1611"/>
      <c r="AD205" s="1611"/>
      <c r="AE205" s="1611"/>
      <c r="AF205" s="1611"/>
      <c r="AG205" s="346">
        <f t="shared" si="226"/>
        <v>0</v>
      </c>
      <c r="AH205" s="1611"/>
      <c r="AI205" s="351">
        <f t="shared" si="227"/>
        <v>0</v>
      </c>
      <c r="AJ205" s="1611"/>
      <c r="AK205" s="1611"/>
      <c r="AL205" s="1611"/>
      <c r="AM205" s="1611"/>
      <c r="AN205" s="1611"/>
      <c r="AO205" s="1611"/>
      <c r="AP205" s="346">
        <f t="shared" si="228"/>
        <v>0</v>
      </c>
      <c r="AQ205" s="1611"/>
      <c r="AR205" s="1611"/>
      <c r="AS205" s="1611"/>
      <c r="AT205" s="352">
        <f t="shared" si="229"/>
        <v>0</v>
      </c>
      <c r="AU205" s="1611"/>
      <c r="AV205" s="1611"/>
      <c r="AW205" s="1611"/>
      <c r="AX205" s="346">
        <f t="shared" si="230"/>
        <v>0</v>
      </c>
      <c r="AY205" s="1611"/>
      <c r="AZ205" s="1611"/>
      <c r="BA205" s="352">
        <f t="shared" si="231"/>
        <v>0</v>
      </c>
      <c r="BB205" s="1611"/>
      <c r="BC205" s="352">
        <f t="shared" si="232"/>
        <v>0</v>
      </c>
    </row>
    <row r="206" spans="1:55" s="339" customFormat="1">
      <c r="A206" s="373" t="s">
        <v>65</v>
      </c>
      <c r="B206" s="1611"/>
      <c r="C206" s="1611"/>
      <c r="D206" s="1611"/>
      <c r="E206" s="1611"/>
      <c r="F206" s="1611"/>
      <c r="G206" s="1611"/>
      <c r="H206" s="1611"/>
      <c r="I206" s="1611"/>
      <c r="J206" s="1611"/>
      <c r="K206" s="1611"/>
      <c r="L206" s="1611"/>
      <c r="M206" s="346">
        <f t="shared" si="233"/>
        <v>0</v>
      </c>
      <c r="N206" s="1611"/>
      <c r="O206" s="1611"/>
      <c r="P206" s="1611"/>
      <c r="Q206" s="348">
        <f t="shared" si="234"/>
        <v>0</v>
      </c>
      <c r="R206" s="1611"/>
      <c r="S206" s="1611"/>
      <c r="T206" s="1611"/>
      <c r="U206" s="1611"/>
      <c r="V206" s="1611"/>
      <c r="W206" s="346">
        <f t="shared" si="225"/>
        <v>0</v>
      </c>
      <c r="X206" s="1611"/>
      <c r="Y206" s="1611"/>
      <c r="Z206" s="1611"/>
      <c r="AA206" s="1611"/>
      <c r="AB206" s="1611"/>
      <c r="AC206" s="1611"/>
      <c r="AD206" s="1611"/>
      <c r="AE206" s="1611"/>
      <c r="AF206" s="1611"/>
      <c r="AG206" s="346">
        <f t="shared" si="226"/>
        <v>0</v>
      </c>
      <c r="AH206" s="1611"/>
      <c r="AI206" s="351">
        <f t="shared" si="227"/>
        <v>0</v>
      </c>
      <c r="AJ206" s="1611"/>
      <c r="AK206" s="1611"/>
      <c r="AL206" s="1611"/>
      <c r="AM206" s="1611"/>
      <c r="AN206" s="1611"/>
      <c r="AO206" s="1611"/>
      <c r="AP206" s="346">
        <f t="shared" si="228"/>
        <v>0</v>
      </c>
      <c r="AQ206" s="1611"/>
      <c r="AR206" s="1611"/>
      <c r="AS206" s="1611"/>
      <c r="AT206" s="352">
        <f t="shared" si="229"/>
        <v>0</v>
      </c>
      <c r="AU206" s="1611"/>
      <c r="AV206" s="1611"/>
      <c r="AW206" s="1611"/>
      <c r="AX206" s="346">
        <f t="shared" si="230"/>
        <v>0</v>
      </c>
      <c r="AY206" s="1611"/>
      <c r="AZ206" s="1611"/>
      <c r="BA206" s="352">
        <f t="shared" si="231"/>
        <v>0</v>
      </c>
      <c r="BB206" s="1611"/>
      <c r="BC206" s="352">
        <f t="shared" si="232"/>
        <v>0</v>
      </c>
    </row>
    <row r="207" spans="1:55" s="339" customFormat="1">
      <c r="A207" s="373" t="s">
        <v>405</v>
      </c>
      <c r="B207" s="342"/>
      <c r="C207" s="708"/>
      <c r="D207" s="343"/>
      <c r="E207" s="344"/>
      <c r="F207" s="345"/>
      <c r="G207" s="345"/>
      <c r="H207" s="345"/>
      <c r="I207" s="345"/>
      <c r="J207" s="345"/>
      <c r="K207" s="345"/>
      <c r="L207" s="345"/>
      <c r="M207" s="346">
        <f t="shared" si="233"/>
        <v>0</v>
      </c>
      <c r="N207" s="347"/>
      <c r="O207" s="347"/>
      <c r="P207" s="347"/>
      <c r="Q207" s="348">
        <f t="shared" ref="Q207:Q208" si="235">B207+C207+M207+N207+O207+P207+D207</f>
        <v>0</v>
      </c>
      <c r="R207" s="349"/>
      <c r="S207" s="1575"/>
      <c r="T207" s="350"/>
      <c r="U207" s="350"/>
      <c r="V207" s="350"/>
      <c r="W207" s="346">
        <f t="shared" si="225"/>
        <v>0</v>
      </c>
      <c r="X207" s="349"/>
      <c r="Y207" s="350"/>
      <c r="Z207" s="350"/>
      <c r="AA207" s="350"/>
      <c r="AB207" s="350"/>
      <c r="AC207" s="350"/>
      <c r="AD207" s="350"/>
      <c r="AE207" s="350"/>
      <c r="AF207" s="350"/>
      <c r="AG207" s="346">
        <f t="shared" si="226"/>
        <v>0</v>
      </c>
      <c r="AH207" s="1611"/>
      <c r="AI207" s="351">
        <f t="shared" si="227"/>
        <v>0</v>
      </c>
      <c r="AJ207" s="344"/>
      <c r="AK207" s="345"/>
      <c r="AL207" s="345"/>
      <c r="AM207" s="345"/>
      <c r="AN207" s="345"/>
      <c r="AO207" s="345"/>
      <c r="AP207" s="346">
        <f t="shared" si="228"/>
        <v>0</v>
      </c>
      <c r="AQ207" s="347"/>
      <c r="AR207" s="1611"/>
      <c r="AS207" s="347"/>
      <c r="AT207" s="352">
        <f t="shared" si="229"/>
        <v>0</v>
      </c>
      <c r="AU207" s="353"/>
      <c r="AV207" s="354"/>
      <c r="AW207" s="354"/>
      <c r="AX207" s="346">
        <f t="shared" si="230"/>
        <v>0</v>
      </c>
      <c r="AY207" s="347"/>
      <c r="AZ207" s="1611"/>
      <c r="BA207" s="352">
        <f t="shared" si="231"/>
        <v>0</v>
      </c>
      <c r="BB207" s="1611"/>
      <c r="BC207" s="352">
        <f t="shared" si="232"/>
        <v>0</v>
      </c>
    </row>
    <row r="208" spans="1:55" s="339" customFormat="1" ht="13.5" thickBot="1">
      <c r="A208" s="374" t="s">
        <v>406</v>
      </c>
      <c r="B208" s="342"/>
      <c r="C208" s="708"/>
      <c r="D208" s="343"/>
      <c r="E208" s="344"/>
      <c r="F208" s="345"/>
      <c r="G208" s="345"/>
      <c r="H208" s="345"/>
      <c r="I208" s="345"/>
      <c r="J208" s="345"/>
      <c r="K208" s="345"/>
      <c r="L208" s="345"/>
      <c r="M208" s="346">
        <f t="shared" si="233"/>
        <v>0</v>
      </c>
      <c r="N208" s="347"/>
      <c r="O208" s="347"/>
      <c r="P208" s="347"/>
      <c r="Q208" s="348">
        <f t="shared" si="235"/>
        <v>0</v>
      </c>
      <c r="R208" s="349"/>
      <c r="S208" s="1575"/>
      <c r="T208" s="350"/>
      <c r="U208" s="350"/>
      <c r="V208" s="350"/>
      <c r="W208" s="346">
        <f t="shared" si="225"/>
        <v>0</v>
      </c>
      <c r="X208" s="349"/>
      <c r="Y208" s="350"/>
      <c r="Z208" s="350"/>
      <c r="AA208" s="350"/>
      <c r="AB208" s="350"/>
      <c r="AC208" s="350"/>
      <c r="AD208" s="350"/>
      <c r="AE208" s="350"/>
      <c r="AF208" s="350"/>
      <c r="AG208" s="346">
        <f t="shared" si="226"/>
        <v>0</v>
      </c>
      <c r="AH208" s="1611"/>
      <c r="AI208" s="351">
        <f t="shared" si="227"/>
        <v>0</v>
      </c>
      <c r="AJ208" s="344"/>
      <c r="AK208" s="345"/>
      <c r="AL208" s="345"/>
      <c r="AM208" s="345"/>
      <c r="AN208" s="345"/>
      <c r="AO208" s="345"/>
      <c r="AP208" s="346">
        <f t="shared" si="228"/>
        <v>0</v>
      </c>
      <c r="AQ208" s="347"/>
      <c r="AR208" s="1611"/>
      <c r="AS208" s="347"/>
      <c r="AT208" s="352">
        <f t="shared" si="229"/>
        <v>0</v>
      </c>
      <c r="AU208" s="353"/>
      <c r="AV208" s="354"/>
      <c r="AW208" s="354"/>
      <c r="AX208" s="346">
        <f t="shared" si="230"/>
        <v>0</v>
      </c>
      <c r="AY208" s="347"/>
      <c r="AZ208" s="1611"/>
      <c r="BA208" s="352">
        <f t="shared" si="231"/>
        <v>0</v>
      </c>
      <c r="BB208" s="1611"/>
      <c r="BC208" s="352">
        <f t="shared" si="232"/>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36">D211+D212</f>
        <v>0</v>
      </c>
      <c r="E210" s="363">
        <f t="shared" si="236"/>
        <v>0</v>
      </c>
      <c r="F210" s="364">
        <f t="shared" si="236"/>
        <v>0</v>
      </c>
      <c r="G210" s="364">
        <f t="shared" si="236"/>
        <v>0</v>
      </c>
      <c r="H210" s="364">
        <f t="shared" si="236"/>
        <v>0</v>
      </c>
      <c r="I210" s="364">
        <f t="shared" si="236"/>
        <v>0</v>
      </c>
      <c r="J210" s="364">
        <f t="shared" si="236"/>
        <v>0</v>
      </c>
      <c r="K210" s="364">
        <f t="shared" si="236"/>
        <v>0</v>
      </c>
      <c r="L210" s="364">
        <f t="shared" si="236"/>
        <v>0</v>
      </c>
      <c r="M210" s="346">
        <f t="shared" si="236"/>
        <v>0</v>
      </c>
      <c r="N210" s="365">
        <f t="shared" si="236"/>
        <v>0</v>
      </c>
      <c r="O210" s="365">
        <f t="shared" si="236"/>
        <v>0</v>
      </c>
      <c r="P210" s="365">
        <f t="shared" si="236"/>
        <v>0</v>
      </c>
      <c r="Q210" s="348">
        <f t="shared" si="236"/>
        <v>0</v>
      </c>
      <c r="R210" s="366">
        <f t="shared" si="236"/>
        <v>0</v>
      </c>
      <c r="S210" s="1575"/>
      <c r="T210" s="367">
        <f t="shared" si="236"/>
        <v>0</v>
      </c>
      <c r="U210" s="367">
        <f t="shared" si="236"/>
        <v>0</v>
      </c>
      <c r="V210" s="367">
        <f t="shared" si="236"/>
        <v>0</v>
      </c>
      <c r="W210" s="346">
        <f t="shared" si="236"/>
        <v>0</v>
      </c>
      <c r="X210" s="366">
        <f t="shared" si="236"/>
        <v>0</v>
      </c>
      <c r="Y210" s="367">
        <f t="shared" si="236"/>
        <v>0</v>
      </c>
      <c r="Z210" s="367">
        <f t="shared" si="236"/>
        <v>0</v>
      </c>
      <c r="AA210" s="367">
        <f t="shared" si="236"/>
        <v>0</v>
      </c>
      <c r="AB210" s="367">
        <f t="shared" si="236"/>
        <v>0</v>
      </c>
      <c r="AC210" s="367">
        <f t="shared" si="236"/>
        <v>0</v>
      </c>
      <c r="AD210" s="367">
        <f t="shared" si="236"/>
        <v>0</v>
      </c>
      <c r="AE210" s="367">
        <f t="shared" si="236"/>
        <v>0</v>
      </c>
      <c r="AF210" s="367">
        <f t="shared" si="236"/>
        <v>0</v>
      </c>
      <c r="AG210" s="346">
        <f t="shared" si="236"/>
        <v>0</v>
      </c>
      <c r="AH210" s="1611"/>
      <c r="AI210" s="351">
        <f t="shared" si="236"/>
        <v>0</v>
      </c>
      <c r="AJ210" s="363">
        <f t="shared" si="236"/>
        <v>0</v>
      </c>
      <c r="AK210" s="364">
        <f t="shared" si="236"/>
        <v>0</v>
      </c>
      <c r="AL210" s="364">
        <f t="shared" si="236"/>
        <v>0</v>
      </c>
      <c r="AM210" s="364">
        <f t="shared" si="236"/>
        <v>0</v>
      </c>
      <c r="AN210" s="364">
        <f t="shared" si="236"/>
        <v>0</v>
      </c>
      <c r="AO210" s="364">
        <f t="shared" si="236"/>
        <v>0</v>
      </c>
      <c r="AP210" s="346">
        <f>AP211+AP212</f>
        <v>0</v>
      </c>
      <c r="AQ210" s="365">
        <f t="shared" si="236"/>
        <v>0</v>
      </c>
      <c r="AR210" s="1611"/>
      <c r="AS210" s="365">
        <f t="shared" si="236"/>
        <v>0</v>
      </c>
      <c r="AT210" s="352">
        <f t="shared" si="236"/>
        <v>0</v>
      </c>
      <c r="AU210" s="368">
        <f t="shared" si="236"/>
        <v>0</v>
      </c>
      <c r="AV210" s="369">
        <f t="shared" si="236"/>
        <v>0</v>
      </c>
      <c r="AW210" s="369">
        <f t="shared" si="236"/>
        <v>0</v>
      </c>
      <c r="AX210" s="346">
        <f t="shared" si="236"/>
        <v>0</v>
      </c>
      <c r="AY210" s="365">
        <f t="shared" si="236"/>
        <v>0</v>
      </c>
      <c r="AZ210" s="1611"/>
      <c r="BA210" s="352">
        <f t="shared" si="236"/>
        <v>0</v>
      </c>
      <c r="BB210" s="1611"/>
      <c r="BC210" s="352">
        <f t="shared" si="236"/>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37">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37"/>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38">SUM(B214:B223)</f>
        <v>0</v>
      </c>
      <c r="C213" s="361">
        <f t="shared" si="238"/>
        <v>0</v>
      </c>
      <c r="D213" s="362">
        <f t="shared" si="238"/>
        <v>0</v>
      </c>
      <c r="E213" s="363">
        <f t="shared" si="238"/>
        <v>0</v>
      </c>
      <c r="F213" s="364">
        <f t="shared" si="238"/>
        <v>0</v>
      </c>
      <c r="G213" s="364">
        <f t="shared" si="238"/>
        <v>0</v>
      </c>
      <c r="H213" s="364">
        <f t="shared" si="238"/>
        <v>0</v>
      </c>
      <c r="I213" s="364">
        <f>SUM(I214:I223)</f>
        <v>0</v>
      </c>
      <c r="J213" s="364">
        <f t="shared" ref="J213:BC213" si="239">SUM(J214:J223)</f>
        <v>0</v>
      </c>
      <c r="K213" s="364">
        <f t="shared" si="239"/>
        <v>0</v>
      </c>
      <c r="L213" s="364">
        <f t="shared" si="239"/>
        <v>0</v>
      </c>
      <c r="M213" s="346">
        <f t="shared" si="239"/>
        <v>0</v>
      </c>
      <c r="N213" s="365">
        <f t="shared" si="239"/>
        <v>0</v>
      </c>
      <c r="O213" s="365">
        <f t="shared" si="239"/>
        <v>0</v>
      </c>
      <c r="P213" s="365">
        <f t="shared" si="239"/>
        <v>0</v>
      </c>
      <c r="Q213" s="348">
        <f t="shared" si="239"/>
        <v>0</v>
      </c>
      <c r="R213" s="366">
        <f t="shared" si="239"/>
        <v>0</v>
      </c>
      <c r="S213" s="1575"/>
      <c r="T213" s="367">
        <f t="shared" si="239"/>
        <v>0</v>
      </c>
      <c r="U213" s="367">
        <f t="shared" si="239"/>
        <v>0</v>
      </c>
      <c r="V213" s="367">
        <f t="shared" si="239"/>
        <v>0</v>
      </c>
      <c r="W213" s="346">
        <f t="shared" si="239"/>
        <v>0</v>
      </c>
      <c r="X213" s="366">
        <f t="shared" si="239"/>
        <v>0</v>
      </c>
      <c r="Y213" s="367">
        <f t="shared" si="239"/>
        <v>0</v>
      </c>
      <c r="Z213" s="367">
        <f t="shared" si="239"/>
        <v>0</v>
      </c>
      <c r="AA213" s="367">
        <f t="shared" si="239"/>
        <v>0</v>
      </c>
      <c r="AB213" s="367">
        <f t="shared" si="239"/>
        <v>0</v>
      </c>
      <c r="AC213" s="367">
        <f t="shared" si="239"/>
        <v>0</v>
      </c>
      <c r="AD213" s="367">
        <f t="shared" si="239"/>
        <v>0</v>
      </c>
      <c r="AE213" s="367">
        <f t="shared" si="239"/>
        <v>0</v>
      </c>
      <c r="AF213" s="367">
        <f t="shared" si="239"/>
        <v>0</v>
      </c>
      <c r="AG213" s="346">
        <f t="shared" si="239"/>
        <v>0</v>
      </c>
      <c r="AH213" s="1611"/>
      <c r="AI213" s="351">
        <f t="shared" si="239"/>
        <v>0</v>
      </c>
      <c r="AJ213" s="363">
        <f t="shared" si="239"/>
        <v>0</v>
      </c>
      <c r="AK213" s="364">
        <f t="shared" si="239"/>
        <v>0</v>
      </c>
      <c r="AL213" s="364">
        <f t="shared" si="239"/>
        <v>0</v>
      </c>
      <c r="AM213" s="364">
        <f t="shared" si="239"/>
        <v>0</v>
      </c>
      <c r="AN213" s="364">
        <f t="shared" si="239"/>
        <v>0</v>
      </c>
      <c r="AO213" s="364">
        <f t="shared" si="239"/>
        <v>0</v>
      </c>
      <c r="AP213" s="346">
        <f>SUM(AP214:AP223)</f>
        <v>0</v>
      </c>
      <c r="AQ213" s="365">
        <f t="shared" si="239"/>
        <v>0</v>
      </c>
      <c r="AR213" s="1611"/>
      <c r="AS213" s="365">
        <f t="shared" si="239"/>
        <v>0</v>
      </c>
      <c r="AT213" s="352">
        <f t="shared" si="239"/>
        <v>0</v>
      </c>
      <c r="AU213" s="368">
        <f t="shared" si="239"/>
        <v>0</v>
      </c>
      <c r="AV213" s="369">
        <f t="shared" si="239"/>
        <v>0</v>
      </c>
      <c r="AW213" s="369">
        <f t="shared" si="239"/>
        <v>0</v>
      </c>
      <c r="AX213" s="346">
        <f t="shared" si="239"/>
        <v>0</v>
      </c>
      <c r="AY213" s="365">
        <f t="shared" si="239"/>
        <v>0</v>
      </c>
      <c r="AZ213" s="1611"/>
      <c r="BA213" s="352">
        <f t="shared" si="239"/>
        <v>0</v>
      </c>
      <c r="BB213" s="1611"/>
      <c r="BC213" s="352">
        <f t="shared" si="239"/>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 si="240">B214+C214+M214+N214+O214+P214+D214</f>
        <v>0</v>
      </c>
      <c r="R214" s="349"/>
      <c r="S214" s="1575"/>
      <c r="T214" s="350"/>
      <c r="U214" s="350"/>
      <c r="V214" s="350"/>
      <c r="W214" s="346">
        <f t="shared" ref="W214:W223" si="241">SUM(R214:V214)</f>
        <v>0</v>
      </c>
      <c r="X214" s="349"/>
      <c r="Y214" s="350"/>
      <c r="Z214" s="350"/>
      <c r="AA214" s="350"/>
      <c r="AB214" s="350"/>
      <c r="AC214" s="350"/>
      <c r="AD214" s="350"/>
      <c r="AE214" s="350"/>
      <c r="AF214" s="350"/>
      <c r="AG214" s="346">
        <f t="shared" ref="AG214:AG223" si="242">SUM(X214:AF214)</f>
        <v>0</v>
      </c>
      <c r="AH214" s="1611"/>
      <c r="AI214" s="351">
        <f t="shared" ref="AI214:AI223" si="243">Q214+W214+AG214+AH214</f>
        <v>0</v>
      </c>
      <c r="AJ214" s="344"/>
      <c r="AK214" s="345"/>
      <c r="AL214" s="345"/>
      <c r="AM214" s="345"/>
      <c r="AN214" s="345"/>
      <c r="AO214" s="345"/>
      <c r="AP214" s="346">
        <f t="shared" ref="AP214:AP223" si="244">SUM(AJ214:AO214)</f>
        <v>0</v>
      </c>
      <c r="AQ214" s="347"/>
      <c r="AR214" s="1611"/>
      <c r="AS214" s="347"/>
      <c r="AT214" s="352">
        <f t="shared" ref="AT214:AT223" si="245">AI214+AP214+AQ214+AR214+AS214</f>
        <v>0</v>
      </c>
      <c r="AU214" s="353"/>
      <c r="AV214" s="354"/>
      <c r="AW214" s="354"/>
      <c r="AX214" s="346">
        <f t="shared" ref="AX214:AX223" si="246">SUM(AU214:AW214)</f>
        <v>0</v>
      </c>
      <c r="AY214" s="347"/>
      <c r="AZ214" s="1611"/>
      <c r="BA214" s="352">
        <f t="shared" ref="BA214:BA223" si="247">AX214+AY214</f>
        <v>0</v>
      </c>
      <c r="BB214" s="1611"/>
      <c r="BC214" s="352">
        <f t="shared" ref="BC214:BC223" si="248">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ref="Q215:Q223" si="249">B215+C215+M215+N215+O215+P215+D215</f>
        <v>0</v>
      </c>
      <c r="R215" s="349"/>
      <c r="S215" s="1575"/>
      <c r="T215" s="350"/>
      <c r="U215" s="350"/>
      <c r="V215" s="350"/>
      <c r="W215" s="346">
        <f t="shared" si="241"/>
        <v>0</v>
      </c>
      <c r="X215" s="349"/>
      <c r="Y215" s="350"/>
      <c r="Z215" s="350"/>
      <c r="AA215" s="350"/>
      <c r="AB215" s="350"/>
      <c r="AC215" s="350"/>
      <c r="AD215" s="350"/>
      <c r="AE215" s="350"/>
      <c r="AF215" s="350"/>
      <c r="AG215" s="346">
        <f t="shared" si="242"/>
        <v>0</v>
      </c>
      <c r="AH215" s="1611"/>
      <c r="AI215" s="351">
        <f t="shared" si="243"/>
        <v>0</v>
      </c>
      <c r="AJ215" s="344"/>
      <c r="AK215" s="345"/>
      <c r="AL215" s="345"/>
      <c r="AM215" s="345"/>
      <c r="AN215" s="345"/>
      <c r="AO215" s="345"/>
      <c r="AP215" s="346">
        <f t="shared" si="244"/>
        <v>0</v>
      </c>
      <c r="AQ215" s="347"/>
      <c r="AR215" s="1611"/>
      <c r="AS215" s="347"/>
      <c r="AT215" s="352">
        <f t="shared" si="245"/>
        <v>0</v>
      </c>
      <c r="AU215" s="353"/>
      <c r="AV215" s="354"/>
      <c r="AW215" s="354"/>
      <c r="AX215" s="346">
        <f t="shared" si="246"/>
        <v>0</v>
      </c>
      <c r="AY215" s="347"/>
      <c r="AZ215" s="1611"/>
      <c r="BA215" s="352">
        <f t="shared" si="247"/>
        <v>0</v>
      </c>
      <c r="BB215" s="1611"/>
      <c r="BC215" s="352">
        <f t="shared" si="248"/>
        <v>0</v>
      </c>
    </row>
    <row r="216" spans="1:55" s="339" customFormat="1">
      <c r="A216" s="373" t="s">
        <v>401</v>
      </c>
      <c r="B216" s="342"/>
      <c r="C216" s="708"/>
      <c r="D216" s="343"/>
      <c r="E216" s="344"/>
      <c r="F216" s="345"/>
      <c r="G216" s="345"/>
      <c r="H216" s="345"/>
      <c r="I216" s="345"/>
      <c r="J216" s="345"/>
      <c r="K216" s="345"/>
      <c r="L216" s="345"/>
      <c r="M216" s="346">
        <f t="shared" ref="M216:M223" si="250">SUM(E216:L216)</f>
        <v>0</v>
      </c>
      <c r="N216" s="347"/>
      <c r="O216" s="347"/>
      <c r="P216" s="347"/>
      <c r="Q216" s="348">
        <f t="shared" si="249"/>
        <v>0</v>
      </c>
      <c r="R216" s="349"/>
      <c r="S216" s="1575"/>
      <c r="T216" s="350"/>
      <c r="U216" s="350"/>
      <c r="V216" s="350"/>
      <c r="W216" s="346">
        <f t="shared" si="241"/>
        <v>0</v>
      </c>
      <c r="X216" s="349"/>
      <c r="Y216" s="350"/>
      <c r="Z216" s="350"/>
      <c r="AA216" s="350"/>
      <c r="AB216" s="350"/>
      <c r="AC216" s="350"/>
      <c r="AD216" s="350"/>
      <c r="AE216" s="350"/>
      <c r="AF216" s="350"/>
      <c r="AG216" s="346">
        <f t="shared" si="242"/>
        <v>0</v>
      </c>
      <c r="AH216" s="1611"/>
      <c r="AI216" s="351">
        <f t="shared" si="243"/>
        <v>0</v>
      </c>
      <c r="AJ216" s="344"/>
      <c r="AK216" s="345"/>
      <c r="AL216" s="345"/>
      <c r="AM216" s="345"/>
      <c r="AN216" s="345"/>
      <c r="AO216" s="345"/>
      <c r="AP216" s="346">
        <f t="shared" si="244"/>
        <v>0</v>
      </c>
      <c r="AQ216" s="347"/>
      <c r="AR216" s="1611"/>
      <c r="AS216" s="347"/>
      <c r="AT216" s="352">
        <f t="shared" si="245"/>
        <v>0</v>
      </c>
      <c r="AU216" s="353"/>
      <c r="AV216" s="354"/>
      <c r="AW216" s="354"/>
      <c r="AX216" s="346">
        <f t="shared" si="246"/>
        <v>0</v>
      </c>
      <c r="AY216" s="347"/>
      <c r="AZ216" s="1611"/>
      <c r="BA216" s="352">
        <f t="shared" si="247"/>
        <v>0</v>
      </c>
      <c r="BB216" s="1611"/>
      <c r="BC216" s="352">
        <f t="shared" si="248"/>
        <v>0</v>
      </c>
    </row>
    <row r="217" spans="1:55" s="339" customFormat="1">
      <c r="A217" s="373" t="s">
        <v>61</v>
      </c>
      <c r="B217" s="342"/>
      <c r="C217" s="708"/>
      <c r="D217" s="343"/>
      <c r="E217" s="344"/>
      <c r="F217" s="345"/>
      <c r="G217" s="345"/>
      <c r="H217" s="345"/>
      <c r="I217" s="345"/>
      <c r="J217" s="345"/>
      <c r="K217" s="345"/>
      <c r="L217" s="345"/>
      <c r="M217" s="346">
        <f t="shared" si="250"/>
        <v>0</v>
      </c>
      <c r="N217" s="347"/>
      <c r="O217" s="347"/>
      <c r="P217" s="347"/>
      <c r="Q217" s="348">
        <f t="shared" si="249"/>
        <v>0</v>
      </c>
      <c r="R217" s="349"/>
      <c r="S217" s="1575"/>
      <c r="T217" s="350"/>
      <c r="U217" s="350"/>
      <c r="V217" s="350"/>
      <c r="W217" s="346">
        <f t="shared" si="241"/>
        <v>0</v>
      </c>
      <c r="X217" s="349"/>
      <c r="Y217" s="350"/>
      <c r="Z217" s="350"/>
      <c r="AA217" s="350"/>
      <c r="AB217" s="350"/>
      <c r="AC217" s="350"/>
      <c r="AD217" s="350"/>
      <c r="AE217" s="350"/>
      <c r="AF217" s="350"/>
      <c r="AG217" s="346">
        <f t="shared" si="242"/>
        <v>0</v>
      </c>
      <c r="AH217" s="1611"/>
      <c r="AI217" s="351">
        <f t="shared" si="243"/>
        <v>0</v>
      </c>
      <c r="AJ217" s="344"/>
      <c r="AK217" s="345"/>
      <c r="AL217" s="345"/>
      <c r="AM217" s="345"/>
      <c r="AN217" s="345"/>
      <c r="AO217" s="345"/>
      <c r="AP217" s="346">
        <f t="shared" si="244"/>
        <v>0</v>
      </c>
      <c r="AQ217" s="347"/>
      <c r="AR217" s="1611"/>
      <c r="AS217" s="347"/>
      <c r="AT217" s="352">
        <f t="shared" si="245"/>
        <v>0</v>
      </c>
      <c r="AU217" s="353"/>
      <c r="AV217" s="354"/>
      <c r="AW217" s="354"/>
      <c r="AX217" s="346">
        <f t="shared" si="246"/>
        <v>0</v>
      </c>
      <c r="AY217" s="347"/>
      <c r="AZ217" s="1611"/>
      <c r="BA217" s="352">
        <f t="shared" si="247"/>
        <v>0</v>
      </c>
      <c r="BB217" s="1611"/>
      <c r="BC217" s="352">
        <f t="shared" si="248"/>
        <v>0</v>
      </c>
    </row>
    <row r="218" spans="1:55" s="339" customFormat="1">
      <c r="A218" s="373" t="s">
        <v>402</v>
      </c>
      <c r="B218" s="342"/>
      <c r="C218" s="708"/>
      <c r="D218" s="343"/>
      <c r="E218" s="344"/>
      <c r="F218" s="345"/>
      <c r="G218" s="345"/>
      <c r="H218" s="345"/>
      <c r="I218" s="345"/>
      <c r="J218" s="345"/>
      <c r="K218" s="345"/>
      <c r="L218" s="345"/>
      <c r="M218" s="346">
        <f t="shared" si="250"/>
        <v>0</v>
      </c>
      <c r="N218" s="347"/>
      <c r="O218" s="347"/>
      <c r="P218" s="347"/>
      <c r="Q218" s="348">
        <f t="shared" si="249"/>
        <v>0</v>
      </c>
      <c r="R218" s="349"/>
      <c r="S218" s="1575"/>
      <c r="T218" s="350"/>
      <c r="U218" s="350"/>
      <c r="V218" s="350"/>
      <c r="W218" s="346">
        <f t="shared" si="241"/>
        <v>0</v>
      </c>
      <c r="X218" s="349"/>
      <c r="Y218" s="350"/>
      <c r="Z218" s="350"/>
      <c r="AA218" s="350"/>
      <c r="AB218" s="350"/>
      <c r="AC218" s="350"/>
      <c r="AD218" s="350"/>
      <c r="AE218" s="350"/>
      <c r="AF218" s="350"/>
      <c r="AG218" s="346">
        <f t="shared" si="242"/>
        <v>0</v>
      </c>
      <c r="AH218" s="1611"/>
      <c r="AI218" s="351">
        <f t="shared" si="243"/>
        <v>0</v>
      </c>
      <c r="AJ218" s="344"/>
      <c r="AK218" s="345"/>
      <c r="AL218" s="345"/>
      <c r="AM218" s="345"/>
      <c r="AN218" s="345"/>
      <c r="AO218" s="345"/>
      <c r="AP218" s="346">
        <f t="shared" si="244"/>
        <v>0</v>
      </c>
      <c r="AQ218" s="347"/>
      <c r="AR218" s="1611"/>
      <c r="AS218" s="347"/>
      <c r="AT218" s="352">
        <f t="shared" si="245"/>
        <v>0</v>
      </c>
      <c r="AU218" s="353"/>
      <c r="AV218" s="354"/>
      <c r="AW218" s="354"/>
      <c r="AX218" s="346">
        <f t="shared" si="246"/>
        <v>0</v>
      </c>
      <c r="AY218" s="347"/>
      <c r="AZ218" s="1611"/>
      <c r="BA218" s="352">
        <f t="shared" si="247"/>
        <v>0</v>
      </c>
      <c r="BB218" s="1611"/>
      <c r="BC218" s="352">
        <f t="shared" si="248"/>
        <v>0</v>
      </c>
    </row>
    <row r="219" spans="1:55" s="339" customFormat="1">
      <c r="A219" s="373" t="s">
        <v>403</v>
      </c>
      <c r="B219" s="342"/>
      <c r="C219" s="708"/>
      <c r="D219" s="343"/>
      <c r="E219" s="344"/>
      <c r="F219" s="345"/>
      <c r="G219" s="345"/>
      <c r="H219" s="345"/>
      <c r="I219" s="345"/>
      <c r="J219" s="345"/>
      <c r="K219" s="345"/>
      <c r="L219" s="345"/>
      <c r="M219" s="346">
        <f t="shared" si="250"/>
        <v>0</v>
      </c>
      <c r="N219" s="347"/>
      <c r="O219" s="347"/>
      <c r="P219" s="347"/>
      <c r="Q219" s="348">
        <f t="shared" si="249"/>
        <v>0</v>
      </c>
      <c r="R219" s="349"/>
      <c r="S219" s="1575"/>
      <c r="T219" s="350"/>
      <c r="U219" s="350"/>
      <c r="V219" s="350"/>
      <c r="W219" s="346">
        <f t="shared" si="241"/>
        <v>0</v>
      </c>
      <c r="X219" s="349"/>
      <c r="Y219" s="350"/>
      <c r="Z219" s="350"/>
      <c r="AA219" s="350"/>
      <c r="AB219" s="350"/>
      <c r="AC219" s="350"/>
      <c r="AD219" s="350"/>
      <c r="AE219" s="350"/>
      <c r="AF219" s="350"/>
      <c r="AG219" s="346">
        <f t="shared" si="242"/>
        <v>0</v>
      </c>
      <c r="AH219" s="1611"/>
      <c r="AI219" s="351">
        <f t="shared" si="243"/>
        <v>0</v>
      </c>
      <c r="AJ219" s="344"/>
      <c r="AK219" s="345"/>
      <c r="AL219" s="345"/>
      <c r="AM219" s="345"/>
      <c r="AN219" s="345"/>
      <c r="AO219" s="345"/>
      <c r="AP219" s="346">
        <f t="shared" si="244"/>
        <v>0</v>
      </c>
      <c r="AQ219" s="347"/>
      <c r="AR219" s="1611"/>
      <c r="AS219" s="347"/>
      <c r="AT219" s="352">
        <f t="shared" si="245"/>
        <v>0</v>
      </c>
      <c r="AU219" s="353"/>
      <c r="AV219" s="354"/>
      <c r="AW219" s="354"/>
      <c r="AX219" s="346">
        <f t="shared" si="246"/>
        <v>0</v>
      </c>
      <c r="AY219" s="347"/>
      <c r="AZ219" s="1611"/>
      <c r="BA219" s="352">
        <f t="shared" si="247"/>
        <v>0</v>
      </c>
      <c r="BB219" s="1611"/>
      <c r="BC219" s="352">
        <f t="shared" si="248"/>
        <v>0</v>
      </c>
    </row>
    <row r="220" spans="1:55" s="339" customFormat="1">
      <c r="A220" s="373" t="s">
        <v>404</v>
      </c>
      <c r="B220" s="342"/>
      <c r="C220" s="708"/>
      <c r="D220" s="343"/>
      <c r="E220" s="344"/>
      <c r="F220" s="345"/>
      <c r="G220" s="345"/>
      <c r="H220" s="345"/>
      <c r="I220" s="345"/>
      <c r="J220" s="345"/>
      <c r="K220" s="345"/>
      <c r="L220" s="345"/>
      <c r="M220" s="346">
        <f t="shared" si="250"/>
        <v>0</v>
      </c>
      <c r="N220" s="347"/>
      <c r="O220" s="347"/>
      <c r="P220" s="347"/>
      <c r="Q220" s="348">
        <f t="shared" si="249"/>
        <v>0</v>
      </c>
      <c r="R220" s="349"/>
      <c r="S220" s="1575"/>
      <c r="T220" s="350"/>
      <c r="U220" s="350"/>
      <c r="V220" s="350"/>
      <c r="W220" s="346">
        <f t="shared" si="241"/>
        <v>0</v>
      </c>
      <c r="X220" s="349"/>
      <c r="Y220" s="350"/>
      <c r="Z220" s="350"/>
      <c r="AA220" s="350"/>
      <c r="AB220" s="350"/>
      <c r="AC220" s="350"/>
      <c r="AD220" s="350"/>
      <c r="AE220" s="350"/>
      <c r="AF220" s="350"/>
      <c r="AG220" s="346">
        <f t="shared" si="242"/>
        <v>0</v>
      </c>
      <c r="AH220" s="1611"/>
      <c r="AI220" s="351">
        <f t="shared" si="243"/>
        <v>0</v>
      </c>
      <c r="AJ220" s="344"/>
      <c r="AK220" s="345"/>
      <c r="AL220" s="345"/>
      <c r="AM220" s="345"/>
      <c r="AN220" s="345"/>
      <c r="AO220" s="345"/>
      <c r="AP220" s="346">
        <f t="shared" si="244"/>
        <v>0</v>
      </c>
      <c r="AQ220" s="347"/>
      <c r="AR220" s="1611"/>
      <c r="AS220" s="347"/>
      <c r="AT220" s="352">
        <f t="shared" si="245"/>
        <v>0</v>
      </c>
      <c r="AU220" s="353"/>
      <c r="AV220" s="354"/>
      <c r="AW220" s="354"/>
      <c r="AX220" s="346">
        <f t="shared" si="246"/>
        <v>0</v>
      </c>
      <c r="AY220" s="347"/>
      <c r="AZ220" s="1611"/>
      <c r="BA220" s="352">
        <f t="shared" si="247"/>
        <v>0</v>
      </c>
      <c r="BB220" s="1611"/>
      <c r="BC220" s="352">
        <f t="shared" si="248"/>
        <v>0</v>
      </c>
    </row>
    <row r="221" spans="1:55" s="339" customFormat="1">
      <c r="A221" s="373" t="s">
        <v>65</v>
      </c>
      <c r="B221" s="342"/>
      <c r="C221" s="708"/>
      <c r="D221" s="343"/>
      <c r="E221" s="344"/>
      <c r="F221" s="345"/>
      <c r="G221" s="345"/>
      <c r="H221" s="345"/>
      <c r="I221" s="345"/>
      <c r="J221" s="345"/>
      <c r="K221" s="345"/>
      <c r="L221" s="345"/>
      <c r="M221" s="346">
        <f t="shared" si="250"/>
        <v>0</v>
      </c>
      <c r="N221" s="347"/>
      <c r="O221" s="347"/>
      <c r="P221" s="347"/>
      <c r="Q221" s="348">
        <f t="shared" si="249"/>
        <v>0</v>
      </c>
      <c r="R221" s="349"/>
      <c r="S221" s="1575"/>
      <c r="T221" s="350"/>
      <c r="U221" s="350"/>
      <c r="V221" s="350"/>
      <c r="W221" s="346">
        <f t="shared" si="241"/>
        <v>0</v>
      </c>
      <c r="X221" s="349"/>
      <c r="Y221" s="350"/>
      <c r="Z221" s="350"/>
      <c r="AA221" s="350"/>
      <c r="AB221" s="350"/>
      <c r="AC221" s="350"/>
      <c r="AD221" s="350"/>
      <c r="AE221" s="350"/>
      <c r="AF221" s="350"/>
      <c r="AG221" s="346">
        <f t="shared" si="242"/>
        <v>0</v>
      </c>
      <c r="AH221" s="1611"/>
      <c r="AI221" s="351">
        <f t="shared" si="243"/>
        <v>0</v>
      </c>
      <c r="AJ221" s="344"/>
      <c r="AK221" s="345"/>
      <c r="AL221" s="345"/>
      <c r="AM221" s="345"/>
      <c r="AN221" s="345"/>
      <c r="AO221" s="345"/>
      <c r="AP221" s="346">
        <f t="shared" si="244"/>
        <v>0</v>
      </c>
      <c r="AQ221" s="347"/>
      <c r="AR221" s="1611"/>
      <c r="AS221" s="347"/>
      <c r="AT221" s="352">
        <f t="shared" si="245"/>
        <v>0</v>
      </c>
      <c r="AU221" s="353"/>
      <c r="AV221" s="354"/>
      <c r="AW221" s="354"/>
      <c r="AX221" s="346">
        <f t="shared" si="246"/>
        <v>0</v>
      </c>
      <c r="AY221" s="347"/>
      <c r="AZ221" s="1611"/>
      <c r="BA221" s="352">
        <f t="shared" si="247"/>
        <v>0</v>
      </c>
      <c r="BB221" s="1611"/>
      <c r="BC221" s="352">
        <f t="shared" si="248"/>
        <v>0</v>
      </c>
    </row>
    <row r="222" spans="1:55" s="339" customFormat="1">
      <c r="A222" s="373" t="s">
        <v>405</v>
      </c>
      <c r="B222" s="342"/>
      <c r="C222" s="708"/>
      <c r="D222" s="343"/>
      <c r="E222" s="344"/>
      <c r="F222" s="345"/>
      <c r="G222" s="345"/>
      <c r="H222" s="345"/>
      <c r="I222" s="345"/>
      <c r="J222" s="345"/>
      <c r="K222" s="345"/>
      <c r="L222" s="345"/>
      <c r="M222" s="346">
        <f t="shared" si="250"/>
        <v>0</v>
      </c>
      <c r="N222" s="347"/>
      <c r="O222" s="347"/>
      <c r="P222" s="347"/>
      <c r="Q222" s="348">
        <f t="shared" si="249"/>
        <v>0</v>
      </c>
      <c r="R222" s="349"/>
      <c r="S222" s="1575"/>
      <c r="T222" s="350"/>
      <c r="U222" s="350"/>
      <c r="V222" s="350"/>
      <c r="W222" s="346">
        <f t="shared" si="241"/>
        <v>0</v>
      </c>
      <c r="X222" s="349"/>
      <c r="Y222" s="350"/>
      <c r="Z222" s="350"/>
      <c r="AA222" s="350"/>
      <c r="AB222" s="350"/>
      <c r="AC222" s="350"/>
      <c r="AD222" s="350"/>
      <c r="AE222" s="350"/>
      <c r="AF222" s="350"/>
      <c r="AG222" s="346">
        <f t="shared" si="242"/>
        <v>0</v>
      </c>
      <c r="AH222" s="1611"/>
      <c r="AI222" s="351">
        <f t="shared" si="243"/>
        <v>0</v>
      </c>
      <c r="AJ222" s="344"/>
      <c r="AK222" s="345"/>
      <c r="AL222" s="345"/>
      <c r="AM222" s="345"/>
      <c r="AN222" s="345"/>
      <c r="AO222" s="345"/>
      <c r="AP222" s="346">
        <f t="shared" si="244"/>
        <v>0</v>
      </c>
      <c r="AQ222" s="347"/>
      <c r="AR222" s="1611"/>
      <c r="AS222" s="347"/>
      <c r="AT222" s="352">
        <f t="shared" si="245"/>
        <v>0</v>
      </c>
      <c r="AU222" s="353"/>
      <c r="AV222" s="354"/>
      <c r="AW222" s="354"/>
      <c r="AX222" s="346">
        <f t="shared" si="246"/>
        <v>0</v>
      </c>
      <c r="AY222" s="347"/>
      <c r="AZ222" s="1611"/>
      <c r="BA222" s="352">
        <f t="shared" si="247"/>
        <v>0</v>
      </c>
      <c r="BB222" s="1611"/>
      <c r="BC222" s="352">
        <f t="shared" si="248"/>
        <v>0</v>
      </c>
    </row>
    <row r="223" spans="1:55" s="339" customFormat="1" ht="13.5" thickBot="1">
      <c r="A223" s="374" t="s">
        <v>406</v>
      </c>
      <c r="B223" s="342"/>
      <c r="C223" s="708"/>
      <c r="D223" s="343"/>
      <c r="E223" s="344"/>
      <c r="F223" s="345"/>
      <c r="G223" s="345"/>
      <c r="H223" s="345"/>
      <c r="I223" s="345"/>
      <c r="J223" s="345"/>
      <c r="K223" s="345"/>
      <c r="L223" s="345"/>
      <c r="M223" s="346">
        <f t="shared" si="250"/>
        <v>0</v>
      </c>
      <c r="N223" s="347"/>
      <c r="O223" s="347"/>
      <c r="P223" s="347"/>
      <c r="Q223" s="348">
        <f t="shared" si="249"/>
        <v>0</v>
      </c>
      <c r="R223" s="349"/>
      <c r="S223" s="1575"/>
      <c r="T223" s="350"/>
      <c r="U223" s="350"/>
      <c r="V223" s="350"/>
      <c r="W223" s="346">
        <f t="shared" si="241"/>
        <v>0</v>
      </c>
      <c r="X223" s="349"/>
      <c r="Y223" s="350"/>
      <c r="Z223" s="350"/>
      <c r="AA223" s="350"/>
      <c r="AB223" s="350"/>
      <c r="AC223" s="350"/>
      <c r="AD223" s="350"/>
      <c r="AE223" s="350"/>
      <c r="AF223" s="350"/>
      <c r="AG223" s="346">
        <f t="shared" si="242"/>
        <v>0</v>
      </c>
      <c r="AH223" s="1611"/>
      <c r="AI223" s="351">
        <f t="shared" si="243"/>
        <v>0</v>
      </c>
      <c r="AJ223" s="344"/>
      <c r="AK223" s="345"/>
      <c r="AL223" s="345"/>
      <c r="AM223" s="345"/>
      <c r="AN223" s="345"/>
      <c r="AO223" s="345"/>
      <c r="AP223" s="346">
        <f t="shared" si="244"/>
        <v>0</v>
      </c>
      <c r="AQ223" s="347"/>
      <c r="AR223" s="1611"/>
      <c r="AS223" s="347"/>
      <c r="AT223" s="352">
        <f t="shared" si="245"/>
        <v>0</v>
      </c>
      <c r="AU223" s="353"/>
      <c r="AV223" s="354"/>
      <c r="AW223" s="354"/>
      <c r="AX223" s="346">
        <f t="shared" si="246"/>
        <v>0</v>
      </c>
      <c r="AY223" s="347"/>
      <c r="AZ223" s="1611"/>
      <c r="BA223" s="352">
        <f t="shared" si="247"/>
        <v>0</v>
      </c>
      <c r="BB223" s="1611"/>
      <c r="BC223" s="352">
        <f t="shared" si="248"/>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1">D226+D227</f>
        <v>0</v>
      </c>
      <c r="E225" s="363">
        <f t="shared" si="251"/>
        <v>0</v>
      </c>
      <c r="F225" s="364">
        <f t="shared" si="251"/>
        <v>0</v>
      </c>
      <c r="G225" s="364">
        <f t="shared" si="251"/>
        <v>0</v>
      </c>
      <c r="H225" s="364">
        <f t="shared" si="251"/>
        <v>0</v>
      </c>
      <c r="I225" s="364">
        <f t="shared" si="251"/>
        <v>0</v>
      </c>
      <c r="J225" s="364">
        <f t="shared" si="251"/>
        <v>0</v>
      </c>
      <c r="K225" s="364">
        <f t="shared" si="251"/>
        <v>0</v>
      </c>
      <c r="L225" s="364">
        <f t="shared" si="251"/>
        <v>0</v>
      </c>
      <c r="M225" s="346">
        <f t="shared" si="251"/>
        <v>0</v>
      </c>
      <c r="N225" s="365">
        <f t="shared" si="251"/>
        <v>0</v>
      </c>
      <c r="O225" s="365">
        <f t="shared" si="251"/>
        <v>0</v>
      </c>
      <c r="P225" s="365">
        <f t="shared" si="251"/>
        <v>0</v>
      </c>
      <c r="Q225" s="348">
        <f t="shared" si="251"/>
        <v>0</v>
      </c>
      <c r="R225" s="366">
        <f t="shared" si="251"/>
        <v>0</v>
      </c>
      <c r="S225" s="1575"/>
      <c r="T225" s="367">
        <f t="shared" si="251"/>
        <v>0</v>
      </c>
      <c r="U225" s="367">
        <f t="shared" si="251"/>
        <v>0</v>
      </c>
      <c r="V225" s="367">
        <f t="shared" si="251"/>
        <v>0</v>
      </c>
      <c r="W225" s="346">
        <f t="shared" si="251"/>
        <v>0</v>
      </c>
      <c r="X225" s="366">
        <f t="shared" si="251"/>
        <v>0</v>
      </c>
      <c r="Y225" s="367">
        <f t="shared" si="251"/>
        <v>0</v>
      </c>
      <c r="Z225" s="367">
        <f t="shared" si="251"/>
        <v>0</v>
      </c>
      <c r="AA225" s="367">
        <f t="shared" si="251"/>
        <v>0</v>
      </c>
      <c r="AB225" s="367">
        <f t="shared" si="251"/>
        <v>0</v>
      </c>
      <c r="AC225" s="367">
        <f t="shared" si="251"/>
        <v>0</v>
      </c>
      <c r="AD225" s="367">
        <f t="shared" si="251"/>
        <v>0</v>
      </c>
      <c r="AE225" s="367">
        <f t="shared" si="251"/>
        <v>0</v>
      </c>
      <c r="AF225" s="367">
        <f t="shared" si="251"/>
        <v>0</v>
      </c>
      <c r="AG225" s="346">
        <f t="shared" si="251"/>
        <v>0</v>
      </c>
      <c r="AH225" s="1611"/>
      <c r="AI225" s="351">
        <f t="shared" si="251"/>
        <v>0</v>
      </c>
      <c r="AJ225" s="363">
        <f t="shared" si="251"/>
        <v>0</v>
      </c>
      <c r="AK225" s="364">
        <f t="shared" si="251"/>
        <v>0</v>
      </c>
      <c r="AL225" s="364">
        <f t="shared" si="251"/>
        <v>0</v>
      </c>
      <c r="AM225" s="364">
        <f t="shared" si="251"/>
        <v>0</v>
      </c>
      <c r="AN225" s="364">
        <f t="shared" si="251"/>
        <v>0</v>
      </c>
      <c r="AO225" s="364">
        <f t="shared" si="251"/>
        <v>0</v>
      </c>
      <c r="AP225" s="346">
        <f t="shared" si="251"/>
        <v>0</v>
      </c>
      <c r="AQ225" s="365">
        <f t="shared" si="251"/>
        <v>0</v>
      </c>
      <c r="AR225" s="1611"/>
      <c r="AS225" s="365">
        <f t="shared" si="251"/>
        <v>0</v>
      </c>
      <c r="AT225" s="352">
        <f t="shared" si="251"/>
        <v>0</v>
      </c>
      <c r="AU225" s="368">
        <f t="shared" si="251"/>
        <v>0</v>
      </c>
      <c r="AV225" s="369">
        <f t="shared" si="251"/>
        <v>0</v>
      </c>
      <c r="AW225" s="369">
        <f t="shared" si="251"/>
        <v>0</v>
      </c>
      <c r="AX225" s="346">
        <f t="shared" si="251"/>
        <v>0</v>
      </c>
      <c r="AY225" s="365">
        <f t="shared" si="251"/>
        <v>0</v>
      </c>
      <c r="AZ225" s="1611"/>
      <c r="BA225" s="352">
        <f t="shared" si="251"/>
        <v>0</v>
      </c>
      <c r="BB225" s="1611"/>
      <c r="BC225" s="352">
        <f t="shared" si="251"/>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2">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2"/>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3">SUM(D229:D238)</f>
        <v>0</v>
      </c>
      <c r="E228" s="363">
        <f t="shared" si="253"/>
        <v>0</v>
      </c>
      <c r="F228" s="364">
        <f t="shared" si="253"/>
        <v>0</v>
      </c>
      <c r="G228" s="364">
        <f t="shared" si="253"/>
        <v>0</v>
      </c>
      <c r="H228" s="364">
        <f t="shared" si="253"/>
        <v>0</v>
      </c>
      <c r="I228" s="364">
        <f t="shared" si="253"/>
        <v>0</v>
      </c>
      <c r="J228" s="364">
        <f t="shared" si="253"/>
        <v>0</v>
      </c>
      <c r="K228" s="364">
        <f t="shared" si="253"/>
        <v>0</v>
      </c>
      <c r="L228" s="364">
        <f t="shared" si="253"/>
        <v>0</v>
      </c>
      <c r="M228" s="346">
        <f t="shared" si="253"/>
        <v>0</v>
      </c>
      <c r="N228" s="365">
        <f t="shared" si="253"/>
        <v>0</v>
      </c>
      <c r="O228" s="365">
        <f t="shared" si="253"/>
        <v>0</v>
      </c>
      <c r="P228" s="365">
        <f t="shared" si="253"/>
        <v>0</v>
      </c>
      <c r="Q228" s="348">
        <f t="shared" si="253"/>
        <v>0</v>
      </c>
      <c r="R228" s="366">
        <f t="shared" si="253"/>
        <v>0</v>
      </c>
      <c r="S228" s="1575"/>
      <c r="T228" s="367">
        <f t="shared" si="253"/>
        <v>0</v>
      </c>
      <c r="U228" s="367">
        <f t="shared" si="253"/>
        <v>0</v>
      </c>
      <c r="V228" s="367">
        <f t="shared" si="253"/>
        <v>0</v>
      </c>
      <c r="W228" s="346">
        <f t="shared" si="253"/>
        <v>0</v>
      </c>
      <c r="X228" s="366">
        <f t="shared" si="253"/>
        <v>0</v>
      </c>
      <c r="Y228" s="367">
        <f t="shared" si="253"/>
        <v>0</v>
      </c>
      <c r="Z228" s="367">
        <f t="shared" si="253"/>
        <v>0</v>
      </c>
      <c r="AA228" s="367">
        <f t="shared" si="253"/>
        <v>0</v>
      </c>
      <c r="AB228" s="367">
        <f t="shared" si="253"/>
        <v>0</v>
      </c>
      <c r="AC228" s="367">
        <f t="shared" si="253"/>
        <v>0</v>
      </c>
      <c r="AD228" s="367">
        <f t="shared" si="253"/>
        <v>0</v>
      </c>
      <c r="AE228" s="367">
        <f t="shared" si="253"/>
        <v>0</v>
      </c>
      <c r="AF228" s="367">
        <f t="shared" si="253"/>
        <v>0</v>
      </c>
      <c r="AG228" s="346">
        <f t="shared" si="253"/>
        <v>0</v>
      </c>
      <c r="AH228" s="1611"/>
      <c r="AI228" s="351">
        <f t="shared" si="253"/>
        <v>0</v>
      </c>
      <c r="AJ228" s="363">
        <f t="shared" si="253"/>
        <v>0</v>
      </c>
      <c r="AK228" s="364">
        <f t="shared" si="253"/>
        <v>0</v>
      </c>
      <c r="AL228" s="364">
        <f t="shared" si="253"/>
        <v>0</v>
      </c>
      <c r="AM228" s="364">
        <f t="shared" si="253"/>
        <v>0</v>
      </c>
      <c r="AN228" s="364">
        <f t="shared" si="253"/>
        <v>0</v>
      </c>
      <c r="AO228" s="364">
        <f t="shared" si="253"/>
        <v>0</v>
      </c>
      <c r="AP228" s="346">
        <f t="shared" si="253"/>
        <v>0</v>
      </c>
      <c r="AQ228" s="365">
        <f t="shared" si="253"/>
        <v>0</v>
      </c>
      <c r="AR228" s="1611"/>
      <c r="AS228" s="365">
        <f t="shared" si="253"/>
        <v>0</v>
      </c>
      <c r="AT228" s="352">
        <f t="shared" si="253"/>
        <v>0</v>
      </c>
      <c r="AU228" s="368">
        <f t="shared" si="253"/>
        <v>0</v>
      </c>
      <c r="AV228" s="369">
        <f t="shared" si="253"/>
        <v>0</v>
      </c>
      <c r="AW228" s="369">
        <f t="shared" si="253"/>
        <v>0</v>
      </c>
      <c r="AX228" s="346">
        <f t="shared" si="253"/>
        <v>0</v>
      </c>
      <c r="AY228" s="365">
        <f t="shared" si="253"/>
        <v>0</v>
      </c>
      <c r="AZ228" s="1611"/>
      <c r="BA228" s="352">
        <f t="shared" si="253"/>
        <v>0</v>
      </c>
      <c r="BB228" s="1611"/>
      <c r="BC228" s="352">
        <f t="shared" si="253"/>
        <v>0</v>
      </c>
    </row>
    <row r="229" spans="1:55" s="339" customFormat="1">
      <c r="A229" s="372" t="s">
        <v>399</v>
      </c>
      <c r="B229" s="342"/>
      <c r="C229" s="708"/>
      <c r="D229" s="343"/>
      <c r="E229" s="344"/>
      <c r="F229" s="345"/>
      <c r="G229" s="345"/>
      <c r="H229" s="345"/>
      <c r="I229" s="345"/>
      <c r="J229" s="345"/>
      <c r="K229" s="345"/>
      <c r="L229" s="345"/>
      <c r="M229" s="346">
        <f t="shared" ref="M229:M238" si="254">SUM(E229:L229)</f>
        <v>0</v>
      </c>
      <c r="N229" s="347"/>
      <c r="O229" s="347"/>
      <c r="P229" s="347"/>
      <c r="Q229" s="348">
        <f t="shared" ref="Q229:Q238" si="255">B229+C229+M229+N229+O229+P229+D229</f>
        <v>0</v>
      </c>
      <c r="R229" s="349"/>
      <c r="S229" s="1575"/>
      <c r="T229" s="350"/>
      <c r="U229" s="350"/>
      <c r="V229" s="350"/>
      <c r="W229" s="346">
        <f t="shared" ref="W229:W238" si="256">SUM(R229:V229)</f>
        <v>0</v>
      </c>
      <c r="X229" s="349"/>
      <c r="Y229" s="350"/>
      <c r="Z229" s="350"/>
      <c r="AA229" s="350"/>
      <c r="AB229" s="350"/>
      <c r="AC229" s="350"/>
      <c r="AD229" s="350"/>
      <c r="AE229" s="350"/>
      <c r="AF229" s="350"/>
      <c r="AG229" s="346">
        <f t="shared" ref="AG229:AG238" si="257">SUM(X229:AF229)</f>
        <v>0</v>
      </c>
      <c r="AH229" s="1611"/>
      <c r="AI229" s="351">
        <f t="shared" ref="AI229:AI238" si="258">Q229+W229+AG229+AH229</f>
        <v>0</v>
      </c>
      <c r="AJ229" s="344"/>
      <c r="AK229" s="345"/>
      <c r="AL229" s="345"/>
      <c r="AM229" s="345"/>
      <c r="AN229" s="345"/>
      <c r="AO229" s="345"/>
      <c r="AP229" s="346">
        <f t="shared" ref="AP229:AP238" si="259">SUM(AJ229:AO229)</f>
        <v>0</v>
      </c>
      <c r="AQ229" s="347"/>
      <c r="AR229" s="1611"/>
      <c r="AS229" s="347"/>
      <c r="AT229" s="352">
        <f t="shared" ref="AT229:AT238" si="260">AI229+AP229+AQ229+AR229+AS229</f>
        <v>0</v>
      </c>
      <c r="AU229" s="353"/>
      <c r="AV229" s="354"/>
      <c r="AW229" s="354"/>
      <c r="AX229" s="346">
        <f t="shared" ref="AX229:AX238" si="261">SUM(AU229:AW229)</f>
        <v>0</v>
      </c>
      <c r="AY229" s="347"/>
      <c r="AZ229" s="1611"/>
      <c r="BA229" s="352">
        <f t="shared" ref="BA229:BA238" si="262">AX229+AY229</f>
        <v>0</v>
      </c>
      <c r="BB229" s="1611"/>
      <c r="BC229" s="352">
        <f t="shared" ref="BC229:BC238" si="263">BA229+AT229+BB229</f>
        <v>0</v>
      </c>
    </row>
    <row r="230" spans="1:55" s="339" customFormat="1">
      <c r="A230" s="372" t="s">
        <v>400</v>
      </c>
      <c r="B230" s="342"/>
      <c r="C230" s="708"/>
      <c r="D230" s="343"/>
      <c r="E230" s="344"/>
      <c r="F230" s="345"/>
      <c r="G230" s="345"/>
      <c r="H230" s="345"/>
      <c r="I230" s="345"/>
      <c r="J230" s="345"/>
      <c r="K230" s="345"/>
      <c r="L230" s="345"/>
      <c r="M230" s="346">
        <f t="shared" si="254"/>
        <v>0</v>
      </c>
      <c r="N230" s="347"/>
      <c r="O230" s="347"/>
      <c r="P230" s="347"/>
      <c r="Q230" s="348">
        <f t="shared" si="255"/>
        <v>0</v>
      </c>
      <c r="R230" s="349"/>
      <c r="S230" s="1575"/>
      <c r="T230" s="350"/>
      <c r="U230" s="350"/>
      <c r="V230" s="350"/>
      <c r="W230" s="346">
        <f t="shared" si="256"/>
        <v>0</v>
      </c>
      <c r="X230" s="349"/>
      <c r="Y230" s="350"/>
      <c r="Z230" s="350"/>
      <c r="AA230" s="350"/>
      <c r="AB230" s="350"/>
      <c r="AC230" s="350"/>
      <c r="AD230" s="350"/>
      <c r="AE230" s="350"/>
      <c r="AF230" s="350"/>
      <c r="AG230" s="346">
        <f t="shared" si="257"/>
        <v>0</v>
      </c>
      <c r="AH230" s="1611"/>
      <c r="AI230" s="351">
        <f t="shared" si="258"/>
        <v>0</v>
      </c>
      <c r="AJ230" s="344"/>
      <c r="AK230" s="345"/>
      <c r="AL230" s="345"/>
      <c r="AM230" s="345"/>
      <c r="AN230" s="345"/>
      <c r="AO230" s="345"/>
      <c r="AP230" s="346">
        <f t="shared" si="259"/>
        <v>0</v>
      </c>
      <c r="AQ230" s="347"/>
      <c r="AR230" s="1611"/>
      <c r="AS230" s="347"/>
      <c r="AT230" s="352">
        <f t="shared" si="260"/>
        <v>0</v>
      </c>
      <c r="AU230" s="353"/>
      <c r="AV230" s="354"/>
      <c r="AW230" s="354"/>
      <c r="AX230" s="346">
        <f t="shared" si="261"/>
        <v>0</v>
      </c>
      <c r="AY230" s="347"/>
      <c r="AZ230" s="1611"/>
      <c r="BA230" s="352">
        <f t="shared" si="262"/>
        <v>0</v>
      </c>
      <c r="BB230" s="1611"/>
      <c r="BC230" s="352">
        <f t="shared" si="263"/>
        <v>0</v>
      </c>
    </row>
    <row r="231" spans="1:55" s="339" customFormat="1">
      <c r="A231" s="373" t="s">
        <v>401</v>
      </c>
      <c r="B231" s="342"/>
      <c r="C231" s="708"/>
      <c r="D231" s="343"/>
      <c r="E231" s="344"/>
      <c r="F231" s="345"/>
      <c r="G231" s="345"/>
      <c r="H231" s="345"/>
      <c r="I231" s="345"/>
      <c r="J231" s="345"/>
      <c r="K231" s="345"/>
      <c r="L231" s="345"/>
      <c r="M231" s="346">
        <f t="shared" si="254"/>
        <v>0</v>
      </c>
      <c r="N231" s="347"/>
      <c r="O231" s="347"/>
      <c r="P231" s="347"/>
      <c r="Q231" s="348">
        <f t="shared" si="255"/>
        <v>0</v>
      </c>
      <c r="R231" s="349"/>
      <c r="S231" s="1575"/>
      <c r="T231" s="350"/>
      <c r="U231" s="350"/>
      <c r="V231" s="350"/>
      <c r="W231" s="346">
        <f t="shared" si="256"/>
        <v>0</v>
      </c>
      <c r="X231" s="349"/>
      <c r="Y231" s="350"/>
      <c r="Z231" s="350"/>
      <c r="AA231" s="350"/>
      <c r="AB231" s="350"/>
      <c r="AC231" s="350"/>
      <c r="AD231" s="350"/>
      <c r="AE231" s="350"/>
      <c r="AF231" s="350"/>
      <c r="AG231" s="346">
        <f t="shared" si="257"/>
        <v>0</v>
      </c>
      <c r="AH231" s="1611"/>
      <c r="AI231" s="351">
        <f t="shared" si="258"/>
        <v>0</v>
      </c>
      <c r="AJ231" s="344"/>
      <c r="AK231" s="345"/>
      <c r="AL231" s="345"/>
      <c r="AM231" s="345"/>
      <c r="AN231" s="345"/>
      <c r="AO231" s="345"/>
      <c r="AP231" s="346">
        <f t="shared" si="259"/>
        <v>0</v>
      </c>
      <c r="AQ231" s="347"/>
      <c r="AR231" s="1611"/>
      <c r="AS231" s="347"/>
      <c r="AT231" s="352">
        <f t="shared" si="260"/>
        <v>0</v>
      </c>
      <c r="AU231" s="353"/>
      <c r="AV231" s="354"/>
      <c r="AW231" s="354"/>
      <c r="AX231" s="346">
        <f t="shared" si="261"/>
        <v>0</v>
      </c>
      <c r="AY231" s="347"/>
      <c r="AZ231" s="1611"/>
      <c r="BA231" s="352">
        <f t="shared" si="262"/>
        <v>0</v>
      </c>
      <c r="BB231" s="1611"/>
      <c r="BC231" s="352">
        <f t="shared" si="263"/>
        <v>0</v>
      </c>
    </row>
    <row r="232" spans="1:55" s="339" customFormat="1">
      <c r="A232" s="373" t="s">
        <v>61</v>
      </c>
      <c r="B232" s="342"/>
      <c r="C232" s="708"/>
      <c r="D232" s="343"/>
      <c r="E232" s="344"/>
      <c r="F232" s="345"/>
      <c r="G232" s="345"/>
      <c r="H232" s="345"/>
      <c r="I232" s="345"/>
      <c r="J232" s="345"/>
      <c r="K232" s="345"/>
      <c r="L232" s="345"/>
      <c r="M232" s="346">
        <f t="shared" si="254"/>
        <v>0</v>
      </c>
      <c r="N232" s="347"/>
      <c r="O232" s="347"/>
      <c r="P232" s="347"/>
      <c r="Q232" s="348">
        <f t="shared" si="255"/>
        <v>0</v>
      </c>
      <c r="R232" s="349"/>
      <c r="S232" s="1575"/>
      <c r="T232" s="350"/>
      <c r="U232" s="350"/>
      <c r="V232" s="350"/>
      <c r="W232" s="346">
        <f t="shared" si="256"/>
        <v>0</v>
      </c>
      <c r="X232" s="349"/>
      <c r="Y232" s="350"/>
      <c r="Z232" s="350"/>
      <c r="AA232" s="350"/>
      <c r="AB232" s="350"/>
      <c r="AC232" s="350"/>
      <c r="AD232" s="350"/>
      <c r="AE232" s="350"/>
      <c r="AF232" s="350"/>
      <c r="AG232" s="346">
        <f t="shared" si="257"/>
        <v>0</v>
      </c>
      <c r="AH232" s="1611"/>
      <c r="AI232" s="351">
        <f t="shared" si="258"/>
        <v>0</v>
      </c>
      <c r="AJ232" s="344"/>
      <c r="AK232" s="345"/>
      <c r="AL232" s="345"/>
      <c r="AM232" s="345"/>
      <c r="AN232" s="345"/>
      <c r="AO232" s="345"/>
      <c r="AP232" s="346">
        <f t="shared" si="259"/>
        <v>0</v>
      </c>
      <c r="AQ232" s="347"/>
      <c r="AR232" s="1611"/>
      <c r="AS232" s="347"/>
      <c r="AT232" s="352">
        <f t="shared" si="260"/>
        <v>0</v>
      </c>
      <c r="AU232" s="353"/>
      <c r="AV232" s="354"/>
      <c r="AW232" s="354"/>
      <c r="AX232" s="346">
        <f t="shared" si="261"/>
        <v>0</v>
      </c>
      <c r="AY232" s="347"/>
      <c r="AZ232" s="1611"/>
      <c r="BA232" s="352">
        <f t="shared" si="262"/>
        <v>0</v>
      </c>
      <c r="BB232" s="1611"/>
      <c r="BC232" s="352">
        <f t="shared" si="263"/>
        <v>0</v>
      </c>
    </row>
    <row r="233" spans="1:55" s="339" customFormat="1">
      <c r="A233" s="373" t="s">
        <v>402</v>
      </c>
      <c r="B233" s="342"/>
      <c r="C233" s="708"/>
      <c r="D233" s="343"/>
      <c r="E233" s="344"/>
      <c r="F233" s="345"/>
      <c r="G233" s="345"/>
      <c r="H233" s="345"/>
      <c r="I233" s="345"/>
      <c r="J233" s="345"/>
      <c r="K233" s="345"/>
      <c r="L233" s="345"/>
      <c r="M233" s="346">
        <f t="shared" si="254"/>
        <v>0</v>
      </c>
      <c r="N233" s="347"/>
      <c r="O233" s="347"/>
      <c r="P233" s="347"/>
      <c r="Q233" s="348">
        <f t="shared" si="255"/>
        <v>0</v>
      </c>
      <c r="R233" s="349"/>
      <c r="S233" s="1575"/>
      <c r="T233" s="350"/>
      <c r="U233" s="350"/>
      <c r="V233" s="350"/>
      <c r="W233" s="346">
        <f t="shared" si="256"/>
        <v>0</v>
      </c>
      <c r="X233" s="349"/>
      <c r="Y233" s="350"/>
      <c r="Z233" s="350"/>
      <c r="AA233" s="350"/>
      <c r="AB233" s="350"/>
      <c r="AC233" s="350"/>
      <c r="AD233" s="350"/>
      <c r="AE233" s="350"/>
      <c r="AF233" s="350"/>
      <c r="AG233" s="346">
        <f t="shared" si="257"/>
        <v>0</v>
      </c>
      <c r="AH233" s="1611"/>
      <c r="AI233" s="351">
        <f t="shared" si="258"/>
        <v>0</v>
      </c>
      <c r="AJ233" s="344"/>
      <c r="AK233" s="345"/>
      <c r="AL233" s="345"/>
      <c r="AM233" s="345"/>
      <c r="AN233" s="345"/>
      <c r="AO233" s="345"/>
      <c r="AP233" s="346">
        <f t="shared" si="259"/>
        <v>0</v>
      </c>
      <c r="AQ233" s="347"/>
      <c r="AR233" s="1611"/>
      <c r="AS233" s="347"/>
      <c r="AT233" s="352">
        <f t="shared" si="260"/>
        <v>0</v>
      </c>
      <c r="AU233" s="353"/>
      <c r="AV233" s="354"/>
      <c r="AW233" s="354"/>
      <c r="AX233" s="346">
        <f t="shared" si="261"/>
        <v>0</v>
      </c>
      <c r="AY233" s="347"/>
      <c r="AZ233" s="1611"/>
      <c r="BA233" s="352">
        <f t="shared" si="262"/>
        <v>0</v>
      </c>
      <c r="BB233" s="1611"/>
      <c r="BC233" s="352">
        <f t="shared" si="263"/>
        <v>0</v>
      </c>
    </row>
    <row r="234" spans="1:55" s="339" customFormat="1">
      <c r="A234" s="373" t="s">
        <v>403</v>
      </c>
      <c r="B234" s="342"/>
      <c r="C234" s="708"/>
      <c r="D234" s="343"/>
      <c r="E234" s="344"/>
      <c r="F234" s="345"/>
      <c r="G234" s="345"/>
      <c r="H234" s="345"/>
      <c r="I234" s="345"/>
      <c r="J234" s="345"/>
      <c r="K234" s="345"/>
      <c r="L234" s="345"/>
      <c r="M234" s="346">
        <f t="shared" si="254"/>
        <v>0</v>
      </c>
      <c r="N234" s="347"/>
      <c r="O234" s="347"/>
      <c r="P234" s="347"/>
      <c r="Q234" s="348">
        <f t="shared" si="255"/>
        <v>0</v>
      </c>
      <c r="R234" s="349"/>
      <c r="S234" s="1575"/>
      <c r="T234" s="350"/>
      <c r="U234" s="350"/>
      <c r="V234" s="350"/>
      <c r="W234" s="346">
        <f t="shared" si="256"/>
        <v>0</v>
      </c>
      <c r="X234" s="349"/>
      <c r="Y234" s="350"/>
      <c r="Z234" s="350"/>
      <c r="AA234" s="350"/>
      <c r="AB234" s="350"/>
      <c r="AC234" s="350"/>
      <c r="AD234" s="350"/>
      <c r="AE234" s="350"/>
      <c r="AF234" s="350"/>
      <c r="AG234" s="346">
        <f t="shared" si="257"/>
        <v>0</v>
      </c>
      <c r="AH234" s="1611"/>
      <c r="AI234" s="351">
        <f t="shared" si="258"/>
        <v>0</v>
      </c>
      <c r="AJ234" s="344"/>
      <c r="AK234" s="345"/>
      <c r="AL234" s="345"/>
      <c r="AM234" s="345"/>
      <c r="AN234" s="345"/>
      <c r="AO234" s="345"/>
      <c r="AP234" s="346">
        <f t="shared" si="259"/>
        <v>0</v>
      </c>
      <c r="AQ234" s="347"/>
      <c r="AR234" s="1611"/>
      <c r="AS234" s="347"/>
      <c r="AT234" s="352">
        <f t="shared" si="260"/>
        <v>0</v>
      </c>
      <c r="AU234" s="353"/>
      <c r="AV234" s="354"/>
      <c r="AW234" s="354"/>
      <c r="AX234" s="346">
        <f t="shared" si="261"/>
        <v>0</v>
      </c>
      <c r="AY234" s="347"/>
      <c r="AZ234" s="1611"/>
      <c r="BA234" s="352">
        <f t="shared" si="262"/>
        <v>0</v>
      </c>
      <c r="BB234" s="1611"/>
      <c r="BC234" s="352">
        <f t="shared" si="263"/>
        <v>0</v>
      </c>
    </row>
    <row r="235" spans="1:55" s="339" customFormat="1">
      <c r="A235" s="373" t="s">
        <v>404</v>
      </c>
      <c r="B235" s="342"/>
      <c r="C235" s="708"/>
      <c r="D235" s="343"/>
      <c r="E235" s="344"/>
      <c r="F235" s="345"/>
      <c r="G235" s="345"/>
      <c r="H235" s="345"/>
      <c r="I235" s="345"/>
      <c r="J235" s="345"/>
      <c r="K235" s="345"/>
      <c r="L235" s="345"/>
      <c r="M235" s="346">
        <f t="shared" si="254"/>
        <v>0</v>
      </c>
      <c r="N235" s="347"/>
      <c r="O235" s="347"/>
      <c r="P235" s="347"/>
      <c r="Q235" s="348">
        <f t="shared" si="255"/>
        <v>0</v>
      </c>
      <c r="R235" s="349"/>
      <c r="S235" s="1575"/>
      <c r="T235" s="350"/>
      <c r="U235" s="350"/>
      <c r="V235" s="350"/>
      <c r="W235" s="346">
        <f t="shared" si="256"/>
        <v>0</v>
      </c>
      <c r="X235" s="349"/>
      <c r="Y235" s="350"/>
      <c r="Z235" s="350"/>
      <c r="AA235" s="350"/>
      <c r="AB235" s="350"/>
      <c r="AC235" s="350"/>
      <c r="AD235" s="350"/>
      <c r="AE235" s="350"/>
      <c r="AF235" s="350"/>
      <c r="AG235" s="346">
        <f t="shared" si="257"/>
        <v>0</v>
      </c>
      <c r="AH235" s="1611"/>
      <c r="AI235" s="351">
        <f t="shared" si="258"/>
        <v>0</v>
      </c>
      <c r="AJ235" s="344"/>
      <c r="AK235" s="345"/>
      <c r="AL235" s="345"/>
      <c r="AM235" s="345"/>
      <c r="AN235" s="345"/>
      <c r="AO235" s="345"/>
      <c r="AP235" s="346">
        <f t="shared" si="259"/>
        <v>0</v>
      </c>
      <c r="AQ235" s="347"/>
      <c r="AR235" s="1611"/>
      <c r="AS235" s="347"/>
      <c r="AT235" s="352">
        <f t="shared" si="260"/>
        <v>0</v>
      </c>
      <c r="AU235" s="353"/>
      <c r="AV235" s="354"/>
      <c r="AW235" s="354"/>
      <c r="AX235" s="346">
        <f t="shared" si="261"/>
        <v>0</v>
      </c>
      <c r="AY235" s="347"/>
      <c r="AZ235" s="1611"/>
      <c r="BA235" s="352">
        <f t="shared" si="262"/>
        <v>0</v>
      </c>
      <c r="BB235" s="1611"/>
      <c r="BC235" s="352">
        <f t="shared" si="263"/>
        <v>0</v>
      </c>
    </row>
    <row r="236" spans="1:55" s="339" customFormat="1">
      <c r="A236" s="373" t="s">
        <v>65</v>
      </c>
      <c r="B236" s="342"/>
      <c r="C236" s="708"/>
      <c r="D236" s="343"/>
      <c r="E236" s="344"/>
      <c r="F236" s="345"/>
      <c r="G236" s="345"/>
      <c r="H236" s="345"/>
      <c r="I236" s="345"/>
      <c r="J236" s="345"/>
      <c r="K236" s="345"/>
      <c r="L236" s="345"/>
      <c r="M236" s="346">
        <f t="shared" si="254"/>
        <v>0</v>
      </c>
      <c r="N236" s="347"/>
      <c r="O236" s="347"/>
      <c r="P236" s="347"/>
      <c r="Q236" s="348">
        <f t="shared" si="255"/>
        <v>0</v>
      </c>
      <c r="R236" s="349"/>
      <c r="S236" s="1575"/>
      <c r="T236" s="350"/>
      <c r="U236" s="350"/>
      <c r="V236" s="350"/>
      <c r="W236" s="346">
        <f t="shared" si="256"/>
        <v>0</v>
      </c>
      <c r="X236" s="349"/>
      <c r="Y236" s="350"/>
      <c r="Z236" s="350"/>
      <c r="AA236" s="350"/>
      <c r="AB236" s="350"/>
      <c r="AC236" s="350"/>
      <c r="AD236" s="350"/>
      <c r="AE236" s="350"/>
      <c r="AF236" s="350"/>
      <c r="AG236" s="346">
        <f t="shared" si="257"/>
        <v>0</v>
      </c>
      <c r="AH236" s="1611"/>
      <c r="AI236" s="351">
        <f t="shared" si="258"/>
        <v>0</v>
      </c>
      <c r="AJ236" s="344"/>
      <c r="AK236" s="345"/>
      <c r="AL236" s="345"/>
      <c r="AM236" s="345"/>
      <c r="AN236" s="345"/>
      <c r="AO236" s="345"/>
      <c r="AP236" s="346">
        <f t="shared" si="259"/>
        <v>0</v>
      </c>
      <c r="AQ236" s="347"/>
      <c r="AR236" s="1611"/>
      <c r="AS236" s="347"/>
      <c r="AT236" s="352">
        <f t="shared" si="260"/>
        <v>0</v>
      </c>
      <c r="AU236" s="353"/>
      <c r="AV236" s="354"/>
      <c r="AW236" s="354"/>
      <c r="AX236" s="346">
        <f t="shared" si="261"/>
        <v>0</v>
      </c>
      <c r="AY236" s="347"/>
      <c r="AZ236" s="1611"/>
      <c r="BA236" s="352">
        <f t="shared" si="262"/>
        <v>0</v>
      </c>
      <c r="BB236" s="1611"/>
      <c r="BC236" s="352">
        <f t="shared" si="263"/>
        <v>0</v>
      </c>
    </row>
    <row r="237" spans="1:55" s="339" customFormat="1">
      <c r="A237" s="373" t="s">
        <v>405</v>
      </c>
      <c r="B237" s="342"/>
      <c r="C237" s="708"/>
      <c r="D237" s="343"/>
      <c r="E237" s="344"/>
      <c r="F237" s="345"/>
      <c r="G237" s="345"/>
      <c r="H237" s="345"/>
      <c r="I237" s="345"/>
      <c r="J237" s="345"/>
      <c r="K237" s="345"/>
      <c r="L237" s="345"/>
      <c r="M237" s="346">
        <f t="shared" si="254"/>
        <v>0</v>
      </c>
      <c r="N237" s="347"/>
      <c r="O237" s="347"/>
      <c r="P237" s="347"/>
      <c r="Q237" s="348">
        <f t="shared" si="255"/>
        <v>0</v>
      </c>
      <c r="R237" s="349"/>
      <c r="S237" s="1575"/>
      <c r="T237" s="350"/>
      <c r="U237" s="350"/>
      <c r="V237" s="350"/>
      <c r="W237" s="346">
        <f t="shared" si="256"/>
        <v>0</v>
      </c>
      <c r="X237" s="349"/>
      <c r="Y237" s="350"/>
      <c r="Z237" s="350"/>
      <c r="AA237" s="350"/>
      <c r="AB237" s="350"/>
      <c r="AC237" s="350"/>
      <c r="AD237" s="350"/>
      <c r="AE237" s="350"/>
      <c r="AF237" s="350"/>
      <c r="AG237" s="346">
        <f t="shared" si="257"/>
        <v>0</v>
      </c>
      <c r="AH237" s="1611"/>
      <c r="AI237" s="351">
        <f t="shared" si="258"/>
        <v>0</v>
      </c>
      <c r="AJ237" s="344"/>
      <c r="AK237" s="345"/>
      <c r="AL237" s="345"/>
      <c r="AM237" s="345"/>
      <c r="AN237" s="345"/>
      <c r="AO237" s="345"/>
      <c r="AP237" s="346">
        <f t="shared" si="259"/>
        <v>0</v>
      </c>
      <c r="AQ237" s="347"/>
      <c r="AR237" s="1611"/>
      <c r="AS237" s="347"/>
      <c r="AT237" s="352">
        <f t="shared" si="260"/>
        <v>0</v>
      </c>
      <c r="AU237" s="353"/>
      <c r="AV237" s="354"/>
      <c r="AW237" s="354"/>
      <c r="AX237" s="346">
        <f t="shared" si="261"/>
        <v>0</v>
      </c>
      <c r="AY237" s="347"/>
      <c r="AZ237" s="1611"/>
      <c r="BA237" s="352">
        <f t="shared" si="262"/>
        <v>0</v>
      </c>
      <c r="BB237" s="1611"/>
      <c r="BC237" s="352">
        <f t="shared" si="263"/>
        <v>0</v>
      </c>
    </row>
    <row r="238" spans="1:55" s="339" customFormat="1" ht="13.5" thickBot="1">
      <c r="A238" s="374" t="s">
        <v>406</v>
      </c>
      <c r="B238" s="342"/>
      <c r="C238" s="708"/>
      <c r="D238" s="343"/>
      <c r="E238" s="344"/>
      <c r="F238" s="345"/>
      <c r="G238" s="345"/>
      <c r="H238" s="345"/>
      <c r="I238" s="345"/>
      <c r="J238" s="345"/>
      <c r="K238" s="345"/>
      <c r="L238" s="345"/>
      <c r="M238" s="346">
        <f t="shared" si="254"/>
        <v>0</v>
      </c>
      <c r="N238" s="347"/>
      <c r="O238" s="347"/>
      <c r="P238" s="347"/>
      <c r="Q238" s="348">
        <f t="shared" si="255"/>
        <v>0</v>
      </c>
      <c r="R238" s="349"/>
      <c r="S238" s="1575"/>
      <c r="T238" s="350"/>
      <c r="U238" s="350"/>
      <c r="V238" s="350"/>
      <c r="W238" s="346">
        <f t="shared" si="256"/>
        <v>0</v>
      </c>
      <c r="X238" s="349"/>
      <c r="Y238" s="350"/>
      <c r="Z238" s="350"/>
      <c r="AA238" s="350"/>
      <c r="AB238" s="350"/>
      <c r="AC238" s="350"/>
      <c r="AD238" s="350"/>
      <c r="AE238" s="350"/>
      <c r="AF238" s="350"/>
      <c r="AG238" s="346">
        <f t="shared" si="257"/>
        <v>0</v>
      </c>
      <c r="AH238" s="1611"/>
      <c r="AI238" s="351">
        <f t="shared" si="258"/>
        <v>0</v>
      </c>
      <c r="AJ238" s="344"/>
      <c r="AK238" s="345"/>
      <c r="AL238" s="345"/>
      <c r="AM238" s="345"/>
      <c r="AN238" s="345"/>
      <c r="AO238" s="345"/>
      <c r="AP238" s="346">
        <f t="shared" si="259"/>
        <v>0</v>
      </c>
      <c r="AQ238" s="347"/>
      <c r="AR238" s="1611"/>
      <c r="AS238" s="347"/>
      <c r="AT238" s="352">
        <f t="shared" si="260"/>
        <v>0</v>
      </c>
      <c r="AU238" s="353"/>
      <c r="AV238" s="354"/>
      <c r="AW238" s="354"/>
      <c r="AX238" s="346">
        <f t="shared" si="261"/>
        <v>0</v>
      </c>
      <c r="AY238" s="347"/>
      <c r="AZ238" s="1611"/>
      <c r="BA238" s="352">
        <f t="shared" si="262"/>
        <v>0</v>
      </c>
      <c r="BB238" s="1611"/>
      <c r="BC238" s="352">
        <f t="shared" si="263"/>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4">D241+D242</f>
        <v>0</v>
      </c>
      <c r="E240" s="363">
        <f t="shared" si="264"/>
        <v>0</v>
      </c>
      <c r="F240" s="364">
        <f t="shared" si="264"/>
        <v>0</v>
      </c>
      <c r="G240" s="364">
        <f t="shared" si="264"/>
        <v>0</v>
      </c>
      <c r="H240" s="364">
        <f t="shared" si="264"/>
        <v>0</v>
      </c>
      <c r="I240" s="364">
        <f t="shared" si="264"/>
        <v>0</v>
      </c>
      <c r="J240" s="364">
        <f t="shared" si="264"/>
        <v>0</v>
      </c>
      <c r="K240" s="364">
        <f t="shared" si="264"/>
        <v>0</v>
      </c>
      <c r="L240" s="364">
        <f t="shared" si="264"/>
        <v>0</v>
      </c>
      <c r="M240" s="346">
        <f t="shared" si="264"/>
        <v>0</v>
      </c>
      <c r="N240" s="365">
        <f t="shared" si="264"/>
        <v>0</v>
      </c>
      <c r="O240" s="365">
        <f t="shared" si="264"/>
        <v>0</v>
      </c>
      <c r="P240" s="365">
        <f t="shared" si="264"/>
        <v>0</v>
      </c>
      <c r="Q240" s="348">
        <f t="shared" si="264"/>
        <v>0</v>
      </c>
      <c r="R240" s="366">
        <f t="shared" si="264"/>
        <v>0</v>
      </c>
      <c r="S240" s="1575"/>
      <c r="T240" s="367">
        <f t="shared" si="264"/>
        <v>0</v>
      </c>
      <c r="U240" s="367">
        <f t="shared" si="264"/>
        <v>0</v>
      </c>
      <c r="V240" s="367">
        <f t="shared" si="264"/>
        <v>0</v>
      </c>
      <c r="W240" s="346">
        <f t="shared" si="264"/>
        <v>0</v>
      </c>
      <c r="X240" s="366">
        <f t="shared" si="264"/>
        <v>0</v>
      </c>
      <c r="Y240" s="367">
        <f t="shared" si="264"/>
        <v>0</v>
      </c>
      <c r="Z240" s="367">
        <f t="shared" si="264"/>
        <v>0</v>
      </c>
      <c r="AA240" s="367">
        <f t="shared" si="264"/>
        <v>0</v>
      </c>
      <c r="AB240" s="367">
        <f t="shared" si="264"/>
        <v>0</v>
      </c>
      <c r="AC240" s="367">
        <f t="shared" si="264"/>
        <v>0</v>
      </c>
      <c r="AD240" s="367">
        <f t="shared" si="264"/>
        <v>0</v>
      </c>
      <c r="AE240" s="367">
        <f t="shared" si="264"/>
        <v>0</v>
      </c>
      <c r="AF240" s="367">
        <f t="shared" si="264"/>
        <v>0</v>
      </c>
      <c r="AG240" s="346">
        <f t="shared" si="264"/>
        <v>0</v>
      </c>
      <c r="AH240" s="1611"/>
      <c r="AI240" s="351">
        <f t="shared" si="264"/>
        <v>0</v>
      </c>
      <c r="AJ240" s="363">
        <f t="shared" si="264"/>
        <v>0</v>
      </c>
      <c r="AK240" s="364">
        <f t="shared" si="264"/>
        <v>0</v>
      </c>
      <c r="AL240" s="364">
        <f t="shared" si="264"/>
        <v>0</v>
      </c>
      <c r="AM240" s="364">
        <f t="shared" si="264"/>
        <v>0</v>
      </c>
      <c r="AN240" s="364">
        <f t="shared" si="264"/>
        <v>0</v>
      </c>
      <c r="AO240" s="364">
        <f t="shared" si="264"/>
        <v>0</v>
      </c>
      <c r="AP240" s="346">
        <f t="shared" si="264"/>
        <v>0</v>
      </c>
      <c r="AQ240" s="365">
        <f t="shared" si="264"/>
        <v>0</v>
      </c>
      <c r="AR240" s="1611"/>
      <c r="AS240" s="365">
        <f t="shared" si="264"/>
        <v>0</v>
      </c>
      <c r="AT240" s="352">
        <f t="shared" si="264"/>
        <v>0</v>
      </c>
      <c r="AU240" s="368">
        <f t="shared" si="264"/>
        <v>0</v>
      </c>
      <c r="AV240" s="369">
        <f t="shared" si="264"/>
        <v>0</v>
      </c>
      <c r="AW240" s="369">
        <f t="shared" si="264"/>
        <v>0</v>
      </c>
      <c r="AX240" s="346">
        <f t="shared" si="264"/>
        <v>0</v>
      </c>
      <c r="AY240" s="365">
        <f t="shared" si="264"/>
        <v>0</v>
      </c>
      <c r="AZ240" s="1611"/>
      <c r="BA240" s="352">
        <f t="shared" si="264"/>
        <v>0</v>
      </c>
      <c r="BB240" s="1611"/>
      <c r="BC240" s="352">
        <f t="shared" si="264"/>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5">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5"/>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6">SUM(D244:D253)</f>
        <v>0</v>
      </c>
      <c r="E243" s="363">
        <f t="shared" si="266"/>
        <v>0</v>
      </c>
      <c r="F243" s="364">
        <f t="shared" si="266"/>
        <v>0</v>
      </c>
      <c r="G243" s="364">
        <f t="shared" si="266"/>
        <v>0</v>
      </c>
      <c r="H243" s="364">
        <f t="shared" si="266"/>
        <v>0</v>
      </c>
      <c r="I243" s="364">
        <f t="shared" si="266"/>
        <v>0</v>
      </c>
      <c r="J243" s="364">
        <f t="shared" si="266"/>
        <v>0</v>
      </c>
      <c r="K243" s="364">
        <f t="shared" si="266"/>
        <v>0</v>
      </c>
      <c r="L243" s="364">
        <f t="shared" si="266"/>
        <v>0</v>
      </c>
      <c r="M243" s="346">
        <f t="shared" si="266"/>
        <v>0</v>
      </c>
      <c r="N243" s="365">
        <f t="shared" si="266"/>
        <v>0</v>
      </c>
      <c r="O243" s="365">
        <f t="shared" si="266"/>
        <v>0</v>
      </c>
      <c r="P243" s="365">
        <f t="shared" si="266"/>
        <v>0</v>
      </c>
      <c r="Q243" s="348">
        <f t="shared" si="266"/>
        <v>0</v>
      </c>
      <c r="R243" s="366">
        <f t="shared" si="266"/>
        <v>0</v>
      </c>
      <c r="S243" s="1575"/>
      <c r="T243" s="367">
        <f t="shared" si="266"/>
        <v>0</v>
      </c>
      <c r="U243" s="367">
        <f t="shared" si="266"/>
        <v>0</v>
      </c>
      <c r="V243" s="367">
        <f t="shared" si="266"/>
        <v>0</v>
      </c>
      <c r="W243" s="346">
        <f t="shared" si="266"/>
        <v>0</v>
      </c>
      <c r="X243" s="366">
        <f t="shared" si="266"/>
        <v>0</v>
      </c>
      <c r="Y243" s="367">
        <f t="shared" si="266"/>
        <v>0</v>
      </c>
      <c r="Z243" s="367">
        <f t="shared" si="266"/>
        <v>0</v>
      </c>
      <c r="AA243" s="367">
        <f t="shared" si="266"/>
        <v>0</v>
      </c>
      <c r="AB243" s="367">
        <f t="shared" si="266"/>
        <v>0</v>
      </c>
      <c r="AC243" s="367">
        <f t="shared" si="266"/>
        <v>0</v>
      </c>
      <c r="AD243" s="367">
        <f t="shared" si="266"/>
        <v>0</v>
      </c>
      <c r="AE243" s="367">
        <f t="shared" si="266"/>
        <v>0</v>
      </c>
      <c r="AF243" s="367">
        <f t="shared" si="266"/>
        <v>0</v>
      </c>
      <c r="AG243" s="346">
        <f t="shared" si="266"/>
        <v>0</v>
      </c>
      <c r="AH243" s="1611"/>
      <c r="AI243" s="351">
        <f t="shared" si="266"/>
        <v>0</v>
      </c>
      <c r="AJ243" s="363">
        <f t="shared" si="266"/>
        <v>0</v>
      </c>
      <c r="AK243" s="364">
        <f t="shared" si="266"/>
        <v>0</v>
      </c>
      <c r="AL243" s="364">
        <f t="shared" si="266"/>
        <v>0</v>
      </c>
      <c r="AM243" s="364">
        <f t="shared" si="266"/>
        <v>0</v>
      </c>
      <c r="AN243" s="364">
        <f t="shared" si="266"/>
        <v>0</v>
      </c>
      <c r="AO243" s="364">
        <f t="shared" si="266"/>
        <v>0</v>
      </c>
      <c r="AP243" s="346">
        <f t="shared" si="266"/>
        <v>0</v>
      </c>
      <c r="AQ243" s="365">
        <f t="shared" si="266"/>
        <v>0</v>
      </c>
      <c r="AR243" s="1611"/>
      <c r="AS243" s="365">
        <f t="shared" si="266"/>
        <v>0</v>
      </c>
      <c r="AT243" s="352">
        <f t="shared" si="266"/>
        <v>0</v>
      </c>
      <c r="AU243" s="368">
        <f t="shared" si="266"/>
        <v>0</v>
      </c>
      <c r="AV243" s="369">
        <f t="shared" si="266"/>
        <v>0</v>
      </c>
      <c r="AW243" s="369">
        <f t="shared" si="266"/>
        <v>0</v>
      </c>
      <c r="AX243" s="346">
        <f t="shared" si="266"/>
        <v>0</v>
      </c>
      <c r="AY243" s="365">
        <f t="shared" si="266"/>
        <v>0</v>
      </c>
      <c r="AZ243" s="1611"/>
      <c r="BA243" s="352">
        <f t="shared" si="266"/>
        <v>0</v>
      </c>
      <c r="BB243" s="1611"/>
      <c r="BC243" s="352">
        <f t="shared" si="266"/>
        <v>0</v>
      </c>
    </row>
    <row r="244" spans="1:55" s="339" customFormat="1">
      <c r="A244" s="372" t="s">
        <v>399</v>
      </c>
      <c r="B244" s="342"/>
      <c r="C244" s="708"/>
      <c r="D244" s="343"/>
      <c r="E244" s="344"/>
      <c r="F244" s="345"/>
      <c r="G244" s="345"/>
      <c r="H244" s="345"/>
      <c r="I244" s="345"/>
      <c r="J244" s="345"/>
      <c r="K244" s="345"/>
      <c r="L244" s="345"/>
      <c r="M244" s="346">
        <f t="shared" ref="M244:M253" si="267">SUM(E244:L244)</f>
        <v>0</v>
      </c>
      <c r="N244" s="347"/>
      <c r="O244" s="347"/>
      <c r="P244" s="347"/>
      <c r="Q244" s="348">
        <f t="shared" ref="Q244:Q253" si="268">B244+C244+M244+N244+O244+P244+D244</f>
        <v>0</v>
      </c>
      <c r="R244" s="349"/>
      <c r="S244" s="1575"/>
      <c r="T244" s="350"/>
      <c r="U244" s="350"/>
      <c r="V244" s="350"/>
      <c r="W244" s="346">
        <f t="shared" ref="W244:W253" si="269">SUM(R244:V244)</f>
        <v>0</v>
      </c>
      <c r="X244" s="349"/>
      <c r="Y244" s="350"/>
      <c r="Z244" s="350"/>
      <c r="AA244" s="350"/>
      <c r="AB244" s="350"/>
      <c r="AC244" s="350"/>
      <c r="AD244" s="350"/>
      <c r="AE244" s="350"/>
      <c r="AF244" s="350"/>
      <c r="AG244" s="346">
        <f t="shared" ref="AG244:AG253" si="270">SUM(X244:AF244)</f>
        <v>0</v>
      </c>
      <c r="AH244" s="1611"/>
      <c r="AI244" s="351">
        <f t="shared" ref="AI244:AI253" si="271">Q244+W244+AG244+AH244</f>
        <v>0</v>
      </c>
      <c r="AJ244" s="344"/>
      <c r="AK244" s="345"/>
      <c r="AL244" s="345"/>
      <c r="AM244" s="345"/>
      <c r="AN244" s="345"/>
      <c r="AO244" s="345"/>
      <c r="AP244" s="346">
        <f t="shared" ref="AP244:AP253" si="272">SUM(AJ244:AO244)</f>
        <v>0</v>
      </c>
      <c r="AQ244" s="347"/>
      <c r="AR244" s="1611"/>
      <c r="AS244" s="347"/>
      <c r="AT244" s="352">
        <f t="shared" ref="AT244:AT253" si="273">AI244+AP244+AQ244+AR244+AS244</f>
        <v>0</v>
      </c>
      <c r="AU244" s="353"/>
      <c r="AV244" s="354"/>
      <c r="AW244" s="354"/>
      <c r="AX244" s="346">
        <f t="shared" ref="AX244:AX253" si="274">SUM(AU244:AW244)</f>
        <v>0</v>
      </c>
      <c r="AY244" s="347"/>
      <c r="AZ244" s="1611"/>
      <c r="BA244" s="352">
        <f t="shared" ref="BA244:BA253" si="275">AX244+AY244</f>
        <v>0</v>
      </c>
      <c r="BB244" s="1611"/>
      <c r="BC244" s="352">
        <f t="shared" ref="BC244:BC253" si="276">BA244+AT244+BB244</f>
        <v>0</v>
      </c>
    </row>
    <row r="245" spans="1:55" s="339" customFormat="1">
      <c r="A245" s="372" t="s">
        <v>400</v>
      </c>
      <c r="B245" s="342"/>
      <c r="C245" s="708"/>
      <c r="D245" s="343"/>
      <c r="E245" s="344"/>
      <c r="F245" s="345"/>
      <c r="G245" s="345"/>
      <c r="H245" s="345"/>
      <c r="I245" s="345"/>
      <c r="J245" s="345"/>
      <c r="K245" s="345"/>
      <c r="L245" s="345"/>
      <c r="M245" s="346">
        <f t="shared" si="267"/>
        <v>0</v>
      </c>
      <c r="N245" s="347"/>
      <c r="O245" s="347"/>
      <c r="P245" s="347"/>
      <c r="Q245" s="348">
        <f t="shared" si="268"/>
        <v>0</v>
      </c>
      <c r="R245" s="349"/>
      <c r="S245" s="1575"/>
      <c r="T245" s="350"/>
      <c r="U245" s="350"/>
      <c r="V245" s="350"/>
      <c r="W245" s="346">
        <f t="shared" si="269"/>
        <v>0</v>
      </c>
      <c r="X245" s="349"/>
      <c r="Y245" s="350"/>
      <c r="Z245" s="350"/>
      <c r="AA245" s="350"/>
      <c r="AB245" s="350"/>
      <c r="AC245" s="350"/>
      <c r="AD245" s="350"/>
      <c r="AE245" s="350"/>
      <c r="AF245" s="350"/>
      <c r="AG245" s="346">
        <f t="shared" si="270"/>
        <v>0</v>
      </c>
      <c r="AH245" s="1611"/>
      <c r="AI245" s="351">
        <f t="shared" si="271"/>
        <v>0</v>
      </c>
      <c r="AJ245" s="344"/>
      <c r="AK245" s="345"/>
      <c r="AL245" s="345"/>
      <c r="AM245" s="345"/>
      <c r="AN245" s="345"/>
      <c r="AO245" s="345"/>
      <c r="AP245" s="346">
        <f t="shared" si="272"/>
        <v>0</v>
      </c>
      <c r="AQ245" s="347"/>
      <c r="AR245" s="1611"/>
      <c r="AS245" s="347"/>
      <c r="AT245" s="352">
        <f t="shared" si="273"/>
        <v>0</v>
      </c>
      <c r="AU245" s="353"/>
      <c r="AV245" s="354"/>
      <c r="AW245" s="354"/>
      <c r="AX245" s="346">
        <f t="shared" si="274"/>
        <v>0</v>
      </c>
      <c r="AY245" s="347"/>
      <c r="AZ245" s="1611"/>
      <c r="BA245" s="352">
        <f t="shared" si="275"/>
        <v>0</v>
      </c>
      <c r="BB245" s="1611"/>
      <c r="BC245" s="352">
        <f t="shared" si="276"/>
        <v>0</v>
      </c>
    </row>
    <row r="246" spans="1:55" s="339" customFormat="1">
      <c r="A246" s="373" t="s">
        <v>401</v>
      </c>
      <c r="B246" s="342"/>
      <c r="C246" s="708"/>
      <c r="D246" s="343"/>
      <c r="E246" s="344"/>
      <c r="F246" s="345"/>
      <c r="G246" s="345"/>
      <c r="H246" s="345"/>
      <c r="I246" s="345"/>
      <c r="J246" s="345"/>
      <c r="K246" s="345"/>
      <c r="L246" s="345"/>
      <c r="M246" s="346">
        <f t="shared" si="267"/>
        <v>0</v>
      </c>
      <c r="N246" s="347"/>
      <c r="O246" s="347"/>
      <c r="P246" s="347"/>
      <c r="Q246" s="348">
        <f t="shared" si="268"/>
        <v>0</v>
      </c>
      <c r="R246" s="349"/>
      <c r="S246" s="1575"/>
      <c r="T246" s="350"/>
      <c r="U246" s="350"/>
      <c r="V246" s="350"/>
      <c r="W246" s="346">
        <f t="shared" si="269"/>
        <v>0</v>
      </c>
      <c r="X246" s="349"/>
      <c r="Y246" s="350"/>
      <c r="Z246" s="350"/>
      <c r="AA246" s="350"/>
      <c r="AB246" s="350"/>
      <c r="AC246" s="350"/>
      <c r="AD246" s="350"/>
      <c r="AE246" s="350"/>
      <c r="AF246" s="350"/>
      <c r="AG246" s="346">
        <f t="shared" si="270"/>
        <v>0</v>
      </c>
      <c r="AH246" s="1611"/>
      <c r="AI246" s="351">
        <f t="shared" si="271"/>
        <v>0</v>
      </c>
      <c r="AJ246" s="344"/>
      <c r="AK246" s="345"/>
      <c r="AL246" s="345"/>
      <c r="AM246" s="345"/>
      <c r="AN246" s="345"/>
      <c r="AO246" s="345"/>
      <c r="AP246" s="346">
        <f t="shared" si="272"/>
        <v>0</v>
      </c>
      <c r="AQ246" s="347"/>
      <c r="AR246" s="1611"/>
      <c r="AS246" s="347"/>
      <c r="AT246" s="352">
        <f t="shared" si="273"/>
        <v>0</v>
      </c>
      <c r="AU246" s="353"/>
      <c r="AV246" s="354"/>
      <c r="AW246" s="354"/>
      <c r="AX246" s="346">
        <f t="shared" si="274"/>
        <v>0</v>
      </c>
      <c r="AY246" s="347"/>
      <c r="AZ246" s="1611"/>
      <c r="BA246" s="352">
        <f t="shared" si="275"/>
        <v>0</v>
      </c>
      <c r="BB246" s="1611"/>
      <c r="BC246" s="352">
        <f t="shared" si="276"/>
        <v>0</v>
      </c>
    </row>
    <row r="247" spans="1:55" s="339" customFormat="1">
      <c r="A247" s="373" t="s">
        <v>61</v>
      </c>
      <c r="B247" s="342"/>
      <c r="C247" s="708"/>
      <c r="D247" s="343"/>
      <c r="E247" s="344"/>
      <c r="F247" s="345"/>
      <c r="G247" s="345"/>
      <c r="H247" s="345"/>
      <c r="I247" s="345"/>
      <c r="J247" s="345"/>
      <c r="K247" s="345"/>
      <c r="L247" s="345"/>
      <c r="M247" s="346">
        <f t="shared" si="267"/>
        <v>0</v>
      </c>
      <c r="N247" s="347"/>
      <c r="O247" s="347"/>
      <c r="P247" s="347"/>
      <c r="Q247" s="348">
        <f t="shared" si="268"/>
        <v>0</v>
      </c>
      <c r="R247" s="349"/>
      <c r="S247" s="1575"/>
      <c r="T247" s="350"/>
      <c r="U247" s="350"/>
      <c r="V247" s="350"/>
      <c r="W247" s="346">
        <f t="shared" si="269"/>
        <v>0</v>
      </c>
      <c r="X247" s="349"/>
      <c r="Y247" s="350"/>
      <c r="Z247" s="350"/>
      <c r="AA247" s="350"/>
      <c r="AB247" s="350"/>
      <c r="AC247" s="350"/>
      <c r="AD247" s="350"/>
      <c r="AE247" s="350"/>
      <c r="AF247" s="350"/>
      <c r="AG247" s="346">
        <f t="shared" si="270"/>
        <v>0</v>
      </c>
      <c r="AH247" s="1611"/>
      <c r="AI247" s="351">
        <f t="shared" si="271"/>
        <v>0</v>
      </c>
      <c r="AJ247" s="344"/>
      <c r="AK247" s="345"/>
      <c r="AL247" s="345"/>
      <c r="AM247" s="345"/>
      <c r="AN247" s="345"/>
      <c r="AO247" s="345"/>
      <c r="AP247" s="346">
        <f t="shared" si="272"/>
        <v>0</v>
      </c>
      <c r="AQ247" s="347"/>
      <c r="AR247" s="1611"/>
      <c r="AS247" s="347"/>
      <c r="AT247" s="352">
        <f t="shared" si="273"/>
        <v>0</v>
      </c>
      <c r="AU247" s="353"/>
      <c r="AV247" s="354"/>
      <c r="AW247" s="354"/>
      <c r="AX247" s="346">
        <f t="shared" si="274"/>
        <v>0</v>
      </c>
      <c r="AY247" s="347"/>
      <c r="AZ247" s="1611"/>
      <c r="BA247" s="352">
        <f t="shared" si="275"/>
        <v>0</v>
      </c>
      <c r="BB247" s="1611"/>
      <c r="BC247" s="352">
        <f t="shared" si="276"/>
        <v>0</v>
      </c>
    </row>
    <row r="248" spans="1:55" s="339" customFormat="1">
      <c r="A248" s="373" t="s">
        <v>402</v>
      </c>
      <c r="B248" s="342"/>
      <c r="C248" s="708"/>
      <c r="D248" s="343"/>
      <c r="E248" s="344"/>
      <c r="F248" s="345"/>
      <c r="G248" s="345"/>
      <c r="H248" s="345"/>
      <c r="I248" s="345"/>
      <c r="J248" s="345"/>
      <c r="K248" s="345"/>
      <c r="L248" s="345"/>
      <c r="M248" s="346">
        <f t="shared" si="267"/>
        <v>0</v>
      </c>
      <c r="N248" s="347"/>
      <c r="O248" s="347"/>
      <c r="P248" s="347"/>
      <c r="Q248" s="348">
        <f t="shared" si="268"/>
        <v>0</v>
      </c>
      <c r="R248" s="349"/>
      <c r="S248" s="1575"/>
      <c r="T248" s="350"/>
      <c r="U248" s="350"/>
      <c r="V248" s="350"/>
      <c r="W248" s="346">
        <f t="shared" si="269"/>
        <v>0</v>
      </c>
      <c r="X248" s="349"/>
      <c r="Y248" s="350"/>
      <c r="Z248" s="350"/>
      <c r="AA248" s="350"/>
      <c r="AB248" s="350"/>
      <c r="AC248" s="350"/>
      <c r="AD248" s="350"/>
      <c r="AE248" s="350"/>
      <c r="AF248" s="350"/>
      <c r="AG248" s="346">
        <f t="shared" si="270"/>
        <v>0</v>
      </c>
      <c r="AH248" s="1611"/>
      <c r="AI248" s="351">
        <f t="shared" si="271"/>
        <v>0</v>
      </c>
      <c r="AJ248" s="344"/>
      <c r="AK248" s="345"/>
      <c r="AL248" s="345"/>
      <c r="AM248" s="345"/>
      <c r="AN248" s="345"/>
      <c r="AO248" s="345"/>
      <c r="AP248" s="346">
        <f t="shared" si="272"/>
        <v>0</v>
      </c>
      <c r="AQ248" s="347"/>
      <c r="AR248" s="1611"/>
      <c r="AS248" s="347"/>
      <c r="AT248" s="352">
        <f t="shared" si="273"/>
        <v>0</v>
      </c>
      <c r="AU248" s="353"/>
      <c r="AV248" s="354"/>
      <c r="AW248" s="354"/>
      <c r="AX248" s="346">
        <f t="shared" si="274"/>
        <v>0</v>
      </c>
      <c r="AY248" s="347"/>
      <c r="AZ248" s="1611"/>
      <c r="BA248" s="352">
        <f t="shared" si="275"/>
        <v>0</v>
      </c>
      <c r="BB248" s="1611"/>
      <c r="BC248" s="352">
        <f t="shared" si="276"/>
        <v>0</v>
      </c>
    </row>
    <row r="249" spans="1:55" s="339" customFormat="1">
      <c r="A249" s="373" t="s">
        <v>403</v>
      </c>
      <c r="B249" s="342"/>
      <c r="C249" s="708"/>
      <c r="D249" s="343"/>
      <c r="E249" s="344"/>
      <c r="F249" s="345"/>
      <c r="G249" s="345"/>
      <c r="H249" s="345"/>
      <c r="I249" s="345"/>
      <c r="J249" s="345"/>
      <c r="K249" s="345"/>
      <c r="L249" s="345"/>
      <c r="M249" s="346">
        <f t="shared" si="267"/>
        <v>0</v>
      </c>
      <c r="N249" s="347"/>
      <c r="O249" s="347"/>
      <c r="P249" s="347"/>
      <c r="Q249" s="348">
        <f t="shared" si="268"/>
        <v>0</v>
      </c>
      <c r="R249" s="349"/>
      <c r="S249" s="1575"/>
      <c r="T249" s="350"/>
      <c r="U249" s="350"/>
      <c r="V249" s="350"/>
      <c r="W249" s="346">
        <f t="shared" si="269"/>
        <v>0</v>
      </c>
      <c r="X249" s="349"/>
      <c r="Y249" s="350"/>
      <c r="Z249" s="350"/>
      <c r="AA249" s="350"/>
      <c r="AB249" s="350"/>
      <c r="AC249" s="350"/>
      <c r="AD249" s="350"/>
      <c r="AE249" s="350"/>
      <c r="AF249" s="350"/>
      <c r="AG249" s="346">
        <f t="shared" si="270"/>
        <v>0</v>
      </c>
      <c r="AH249" s="1563"/>
      <c r="AI249" s="351">
        <f t="shared" si="271"/>
        <v>0</v>
      </c>
      <c r="AJ249" s="344"/>
      <c r="AK249" s="345"/>
      <c r="AL249" s="345"/>
      <c r="AM249" s="345"/>
      <c r="AN249" s="345"/>
      <c r="AO249" s="345"/>
      <c r="AP249" s="346">
        <f t="shared" si="272"/>
        <v>0</v>
      </c>
      <c r="AQ249" s="347"/>
      <c r="AR249" s="1563"/>
      <c r="AS249" s="347"/>
      <c r="AT249" s="352">
        <f t="shared" si="273"/>
        <v>0</v>
      </c>
      <c r="AU249" s="353"/>
      <c r="AV249" s="354"/>
      <c r="AW249" s="354"/>
      <c r="AX249" s="346">
        <f t="shared" si="274"/>
        <v>0</v>
      </c>
      <c r="AY249" s="347"/>
      <c r="AZ249" s="1563"/>
      <c r="BA249" s="352">
        <f t="shared" si="275"/>
        <v>0</v>
      </c>
      <c r="BB249" s="1563"/>
      <c r="BC249" s="352">
        <f t="shared" si="276"/>
        <v>0</v>
      </c>
    </row>
    <row r="250" spans="1:55" s="339" customFormat="1">
      <c r="A250" s="373" t="s">
        <v>404</v>
      </c>
      <c r="B250" s="342"/>
      <c r="C250" s="708"/>
      <c r="D250" s="343"/>
      <c r="E250" s="344"/>
      <c r="F250" s="345"/>
      <c r="G250" s="345"/>
      <c r="H250" s="345"/>
      <c r="I250" s="345"/>
      <c r="J250" s="345"/>
      <c r="K250" s="345"/>
      <c r="L250" s="345"/>
      <c r="M250" s="346">
        <f t="shared" si="267"/>
        <v>0</v>
      </c>
      <c r="N250" s="347"/>
      <c r="O250" s="347"/>
      <c r="P250" s="347"/>
      <c r="Q250" s="348">
        <f t="shared" si="268"/>
        <v>0</v>
      </c>
      <c r="R250" s="349"/>
      <c r="S250" s="1575"/>
      <c r="T250" s="350"/>
      <c r="U250" s="350"/>
      <c r="V250" s="350"/>
      <c r="W250" s="346">
        <f t="shared" si="269"/>
        <v>0</v>
      </c>
      <c r="X250" s="349"/>
      <c r="Y250" s="350"/>
      <c r="Z250" s="350"/>
      <c r="AA250" s="350"/>
      <c r="AB250" s="350"/>
      <c r="AC250" s="350"/>
      <c r="AD250" s="350"/>
      <c r="AE250" s="350"/>
      <c r="AF250" s="350"/>
      <c r="AG250" s="346">
        <f t="shared" si="270"/>
        <v>0</v>
      </c>
      <c r="AH250" s="1563"/>
      <c r="AI250" s="351">
        <f t="shared" si="271"/>
        <v>0</v>
      </c>
      <c r="AJ250" s="344"/>
      <c r="AK250" s="345"/>
      <c r="AL250" s="345"/>
      <c r="AM250" s="345"/>
      <c r="AN250" s="345"/>
      <c r="AO250" s="345"/>
      <c r="AP250" s="346">
        <f t="shared" si="272"/>
        <v>0</v>
      </c>
      <c r="AQ250" s="347"/>
      <c r="AR250" s="1563"/>
      <c r="AS250" s="347"/>
      <c r="AT250" s="352">
        <f t="shared" si="273"/>
        <v>0</v>
      </c>
      <c r="AU250" s="353"/>
      <c r="AV250" s="354"/>
      <c r="AW250" s="354"/>
      <c r="AX250" s="346">
        <f t="shared" si="274"/>
        <v>0</v>
      </c>
      <c r="AY250" s="347"/>
      <c r="AZ250" s="1563"/>
      <c r="BA250" s="352">
        <f t="shared" si="275"/>
        <v>0</v>
      </c>
      <c r="BB250" s="1563"/>
      <c r="BC250" s="352">
        <f t="shared" si="276"/>
        <v>0</v>
      </c>
    </row>
    <row r="251" spans="1:55" s="339" customFormat="1">
      <c r="A251" s="373" t="s">
        <v>65</v>
      </c>
      <c r="B251" s="342"/>
      <c r="C251" s="708"/>
      <c r="D251" s="343"/>
      <c r="E251" s="344"/>
      <c r="F251" s="345"/>
      <c r="G251" s="345"/>
      <c r="H251" s="345"/>
      <c r="I251" s="345"/>
      <c r="J251" s="345"/>
      <c r="K251" s="345"/>
      <c r="L251" s="345"/>
      <c r="M251" s="346">
        <f t="shared" si="267"/>
        <v>0</v>
      </c>
      <c r="N251" s="347"/>
      <c r="O251" s="347"/>
      <c r="P251" s="347"/>
      <c r="Q251" s="348">
        <f t="shared" si="268"/>
        <v>0</v>
      </c>
      <c r="R251" s="349"/>
      <c r="S251" s="1575"/>
      <c r="T251" s="350"/>
      <c r="U251" s="350"/>
      <c r="V251" s="350"/>
      <c r="W251" s="346">
        <f t="shared" si="269"/>
        <v>0</v>
      </c>
      <c r="X251" s="349"/>
      <c r="Y251" s="350"/>
      <c r="Z251" s="350"/>
      <c r="AA251" s="350"/>
      <c r="AB251" s="350"/>
      <c r="AC251" s="350"/>
      <c r="AD251" s="350"/>
      <c r="AE251" s="350"/>
      <c r="AF251" s="350"/>
      <c r="AG251" s="346">
        <f t="shared" si="270"/>
        <v>0</v>
      </c>
      <c r="AH251" s="1563"/>
      <c r="AI251" s="351">
        <f t="shared" si="271"/>
        <v>0</v>
      </c>
      <c r="AJ251" s="344"/>
      <c r="AK251" s="345"/>
      <c r="AL251" s="345"/>
      <c r="AM251" s="345"/>
      <c r="AN251" s="345"/>
      <c r="AO251" s="345"/>
      <c r="AP251" s="346">
        <f t="shared" si="272"/>
        <v>0</v>
      </c>
      <c r="AQ251" s="347"/>
      <c r="AR251" s="1563"/>
      <c r="AS251" s="347"/>
      <c r="AT251" s="352">
        <f t="shared" si="273"/>
        <v>0</v>
      </c>
      <c r="AU251" s="353"/>
      <c r="AV251" s="354"/>
      <c r="AW251" s="354"/>
      <c r="AX251" s="346">
        <f t="shared" si="274"/>
        <v>0</v>
      </c>
      <c r="AY251" s="347"/>
      <c r="AZ251" s="1563"/>
      <c r="BA251" s="352">
        <f t="shared" si="275"/>
        <v>0</v>
      </c>
      <c r="BB251" s="1563"/>
      <c r="BC251" s="352">
        <f t="shared" si="276"/>
        <v>0</v>
      </c>
    </row>
    <row r="252" spans="1:55" s="339" customFormat="1">
      <c r="A252" s="373" t="s">
        <v>405</v>
      </c>
      <c r="B252" s="342"/>
      <c r="C252" s="708"/>
      <c r="D252" s="343"/>
      <c r="E252" s="344"/>
      <c r="F252" s="345"/>
      <c r="G252" s="345"/>
      <c r="H252" s="345"/>
      <c r="I252" s="345"/>
      <c r="J252" s="345"/>
      <c r="K252" s="345"/>
      <c r="L252" s="345"/>
      <c r="M252" s="346">
        <f t="shared" si="267"/>
        <v>0</v>
      </c>
      <c r="N252" s="347"/>
      <c r="O252" s="347"/>
      <c r="P252" s="347"/>
      <c r="Q252" s="348">
        <f t="shared" si="268"/>
        <v>0</v>
      </c>
      <c r="R252" s="349"/>
      <c r="S252" s="1575"/>
      <c r="T252" s="350"/>
      <c r="U252" s="350"/>
      <c r="V252" s="350"/>
      <c r="W252" s="346">
        <f t="shared" si="269"/>
        <v>0</v>
      </c>
      <c r="X252" s="349"/>
      <c r="Y252" s="350"/>
      <c r="Z252" s="350"/>
      <c r="AA252" s="350"/>
      <c r="AB252" s="350"/>
      <c r="AC252" s="350"/>
      <c r="AD252" s="350"/>
      <c r="AE252" s="350"/>
      <c r="AF252" s="350"/>
      <c r="AG252" s="346">
        <f t="shared" si="270"/>
        <v>0</v>
      </c>
      <c r="AH252" s="1563"/>
      <c r="AI252" s="351">
        <f t="shared" si="271"/>
        <v>0</v>
      </c>
      <c r="AJ252" s="344"/>
      <c r="AK252" s="345"/>
      <c r="AL252" s="345"/>
      <c r="AM252" s="345"/>
      <c r="AN252" s="345"/>
      <c r="AO252" s="345"/>
      <c r="AP252" s="346">
        <f t="shared" si="272"/>
        <v>0</v>
      </c>
      <c r="AQ252" s="347"/>
      <c r="AR252" s="1563"/>
      <c r="AS252" s="347"/>
      <c r="AT252" s="352">
        <f t="shared" si="273"/>
        <v>0</v>
      </c>
      <c r="AU252" s="353"/>
      <c r="AV252" s="354"/>
      <c r="AW252" s="354"/>
      <c r="AX252" s="346">
        <f t="shared" si="274"/>
        <v>0</v>
      </c>
      <c r="AY252" s="347"/>
      <c r="AZ252" s="1563"/>
      <c r="BA252" s="352">
        <f t="shared" si="275"/>
        <v>0</v>
      </c>
      <c r="BB252" s="1563"/>
      <c r="BC252" s="352">
        <f t="shared" si="276"/>
        <v>0</v>
      </c>
    </row>
    <row r="253" spans="1:55" s="339" customFormat="1" ht="13.5" thickBot="1">
      <c r="A253" s="374" t="s">
        <v>406</v>
      </c>
      <c r="B253" s="342"/>
      <c r="C253" s="708"/>
      <c r="D253" s="343"/>
      <c r="E253" s="344"/>
      <c r="F253" s="345"/>
      <c r="G253" s="345"/>
      <c r="H253" s="345"/>
      <c r="I253" s="345"/>
      <c r="J253" s="345"/>
      <c r="K253" s="345"/>
      <c r="L253" s="345"/>
      <c r="M253" s="346">
        <f t="shared" si="267"/>
        <v>0</v>
      </c>
      <c r="N253" s="347"/>
      <c r="O253" s="347"/>
      <c r="P253" s="347"/>
      <c r="Q253" s="348">
        <f t="shared" si="268"/>
        <v>0</v>
      </c>
      <c r="R253" s="349"/>
      <c r="S253" s="1575"/>
      <c r="T253" s="350"/>
      <c r="U253" s="350"/>
      <c r="V253" s="350"/>
      <c r="W253" s="346">
        <f t="shared" si="269"/>
        <v>0</v>
      </c>
      <c r="X253" s="349"/>
      <c r="Y253" s="350"/>
      <c r="Z253" s="350"/>
      <c r="AA253" s="350"/>
      <c r="AB253" s="350"/>
      <c r="AC253" s="350"/>
      <c r="AD253" s="350"/>
      <c r="AE253" s="350"/>
      <c r="AF253" s="350"/>
      <c r="AG253" s="346">
        <f t="shared" si="270"/>
        <v>0</v>
      </c>
      <c r="AH253" s="1563"/>
      <c r="AI253" s="351">
        <f t="shared" si="271"/>
        <v>0</v>
      </c>
      <c r="AJ253" s="344"/>
      <c r="AK253" s="345"/>
      <c r="AL253" s="345"/>
      <c r="AM253" s="345"/>
      <c r="AN253" s="345"/>
      <c r="AO253" s="345"/>
      <c r="AP253" s="346">
        <f t="shared" si="272"/>
        <v>0</v>
      </c>
      <c r="AQ253" s="347"/>
      <c r="AR253" s="1563"/>
      <c r="AS253" s="347"/>
      <c r="AT253" s="352">
        <f t="shared" si="273"/>
        <v>0</v>
      </c>
      <c r="AU253" s="353"/>
      <c r="AV253" s="354"/>
      <c r="AW253" s="354"/>
      <c r="AX253" s="346">
        <f t="shared" si="274"/>
        <v>0</v>
      </c>
      <c r="AY253" s="347"/>
      <c r="AZ253" s="1563"/>
      <c r="BA253" s="352">
        <f t="shared" si="275"/>
        <v>0</v>
      </c>
      <c r="BB253" s="1563"/>
      <c r="BC253" s="352">
        <f t="shared" si="276"/>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77">D256+D257</f>
        <v>0</v>
      </c>
      <c r="E255" s="363">
        <f t="shared" si="277"/>
        <v>0</v>
      </c>
      <c r="F255" s="364">
        <f t="shared" si="277"/>
        <v>0</v>
      </c>
      <c r="G255" s="364">
        <f t="shared" si="277"/>
        <v>0</v>
      </c>
      <c r="H255" s="364">
        <f t="shared" si="277"/>
        <v>0</v>
      </c>
      <c r="I255" s="364">
        <f t="shared" si="277"/>
        <v>0</v>
      </c>
      <c r="J255" s="364">
        <f t="shared" si="277"/>
        <v>0</v>
      </c>
      <c r="K255" s="364">
        <f t="shared" si="277"/>
        <v>0</v>
      </c>
      <c r="L255" s="364">
        <f t="shared" si="277"/>
        <v>0</v>
      </c>
      <c r="M255" s="346">
        <f t="shared" si="277"/>
        <v>0</v>
      </c>
      <c r="N255" s="365">
        <f t="shared" si="277"/>
        <v>0</v>
      </c>
      <c r="O255" s="365">
        <f t="shared" si="277"/>
        <v>0</v>
      </c>
      <c r="P255" s="365">
        <f t="shared" si="277"/>
        <v>0</v>
      </c>
      <c r="Q255" s="348">
        <f t="shared" si="277"/>
        <v>0</v>
      </c>
      <c r="R255" s="366">
        <f t="shared" si="277"/>
        <v>0</v>
      </c>
      <c r="S255" s="1575"/>
      <c r="T255" s="367">
        <f t="shared" si="277"/>
        <v>0</v>
      </c>
      <c r="U255" s="367">
        <f t="shared" si="277"/>
        <v>0</v>
      </c>
      <c r="V255" s="367">
        <f t="shared" si="277"/>
        <v>0</v>
      </c>
      <c r="W255" s="346">
        <f t="shared" si="277"/>
        <v>0</v>
      </c>
      <c r="X255" s="366">
        <f t="shared" si="277"/>
        <v>0</v>
      </c>
      <c r="Y255" s="367">
        <f t="shared" si="277"/>
        <v>0</v>
      </c>
      <c r="Z255" s="367">
        <f t="shared" si="277"/>
        <v>0</v>
      </c>
      <c r="AA255" s="367">
        <f t="shared" si="277"/>
        <v>0</v>
      </c>
      <c r="AB255" s="367">
        <f t="shared" si="277"/>
        <v>0</v>
      </c>
      <c r="AC255" s="367">
        <f t="shared" si="277"/>
        <v>0</v>
      </c>
      <c r="AD255" s="367">
        <f t="shared" si="277"/>
        <v>0</v>
      </c>
      <c r="AE255" s="367">
        <f t="shared" si="277"/>
        <v>0</v>
      </c>
      <c r="AF255" s="367">
        <f t="shared" si="277"/>
        <v>0</v>
      </c>
      <c r="AG255" s="346">
        <f t="shared" si="277"/>
        <v>0</v>
      </c>
      <c r="AH255" s="1563"/>
      <c r="AI255" s="351">
        <f t="shared" si="277"/>
        <v>0</v>
      </c>
      <c r="AJ255" s="363">
        <f t="shared" si="277"/>
        <v>0</v>
      </c>
      <c r="AK255" s="364">
        <f t="shared" si="277"/>
        <v>0</v>
      </c>
      <c r="AL255" s="364">
        <f t="shared" si="277"/>
        <v>0</v>
      </c>
      <c r="AM255" s="364">
        <f t="shared" si="277"/>
        <v>0</v>
      </c>
      <c r="AN255" s="364">
        <f t="shared" si="277"/>
        <v>0</v>
      </c>
      <c r="AO255" s="364">
        <f t="shared" si="277"/>
        <v>0</v>
      </c>
      <c r="AP255" s="346">
        <f t="shared" si="277"/>
        <v>0</v>
      </c>
      <c r="AQ255" s="365">
        <f t="shared" si="277"/>
        <v>0</v>
      </c>
      <c r="AR255" s="1563"/>
      <c r="AS255" s="365">
        <f t="shared" si="277"/>
        <v>0</v>
      </c>
      <c r="AT255" s="352">
        <f t="shared" si="277"/>
        <v>0</v>
      </c>
      <c r="AU255" s="368">
        <f t="shared" si="277"/>
        <v>0</v>
      </c>
      <c r="AV255" s="369">
        <f t="shared" si="277"/>
        <v>0</v>
      </c>
      <c r="AW255" s="369">
        <f t="shared" si="277"/>
        <v>0</v>
      </c>
      <c r="AX255" s="346">
        <f t="shared" si="277"/>
        <v>0</v>
      </c>
      <c r="AY255" s="365">
        <f t="shared" si="277"/>
        <v>0</v>
      </c>
      <c r="AZ255" s="1563"/>
      <c r="BA255" s="352">
        <f t="shared" si="277"/>
        <v>0</v>
      </c>
      <c r="BB255" s="1563"/>
      <c r="BC255" s="352">
        <f t="shared" si="277"/>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78">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78"/>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79">SUM(D259:D268)</f>
        <v>0</v>
      </c>
      <c r="E258" s="363">
        <f t="shared" si="279"/>
        <v>0</v>
      </c>
      <c r="F258" s="364">
        <f t="shared" si="279"/>
        <v>0</v>
      </c>
      <c r="G258" s="364">
        <f t="shared" si="279"/>
        <v>0</v>
      </c>
      <c r="H258" s="364">
        <f t="shared" si="279"/>
        <v>0</v>
      </c>
      <c r="I258" s="364">
        <f t="shared" si="279"/>
        <v>0</v>
      </c>
      <c r="J258" s="364">
        <f t="shared" si="279"/>
        <v>0</v>
      </c>
      <c r="K258" s="364">
        <f t="shared" si="279"/>
        <v>0</v>
      </c>
      <c r="L258" s="364">
        <f t="shared" si="279"/>
        <v>0</v>
      </c>
      <c r="M258" s="346">
        <f t="shared" si="279"/>
        <v>0</v>
      </c>
      <c r="N258" s="365">
        <f t="shared" si="279"/>
        <v>0</v>
      </c>
      <c r="O258" s="365">
        <f t="shared" si="279"/>
        <v>0</v>
      </c>
      <c r="P258" s="365">
        <f t="shared" si="279"/>
        <v>0</v>
      </c>
      <c r="Q258" s="348">
        <f t="shared" si="279"/>
        <v>0</v>
      </c>
      <c r="R258" s="366">
        <f t="shared" si="279"/>
        <v>0</v>
      </c>
      <c r="S258" s="1575"/>
      <c r="T258" s="367">
        <f t="shared" si="279"/>
        <v>0</v>
      </c>
      <c r="U258" s="367">
        <f t="shared" si="279"/>
        <v>0</v>
      </c>
      <c r="V258" s="367">
        <f t="shared" si="279"/>
        <v>0</v>
      </c>
      <c r="W258" s="346">
        <f t="shared" si="279"/>
        <v>0</v>
      </c>
      <c r="X258" s="366">
        <f t="shared" si="279"/>
        <v>0</v>
      </c>
      <c r="Y258" s="367">
        <f t="shared" si="279"/>
        <v>0</v>
      </c>
      <c r="Z258" s="367">
        <f t="shared" si="279"/>
        <v>0</v>
      </c>
      <c r="AA258" s="367">
        <f t="shared" si="279"/>
        <v>0</v>
      </c>
      <c r="AB258" s="367">
        <f t="shared" si="279"/>
        <v>0</v>
      </c>
      <c r="AC258" s="367">
        <f t="shared" si="279"/>
        <v>0</v>
      </c>
      <c r="AD258" s="367">
        <f t="shared" si="279"/>
        <v>0</v>
      </c>
      <c r="AE258" s="367">
        <f t="shared" si="279"/>
        <v>0</v>
      </c>
      <c r="AF258" s="367">
        <f t="shared" si="279"/>
        <v>0</v>
      </c>
      <c r="AG258" s="346">
        <f t="shared" si="279"/>
        <v>0</v>
      </c>
      <c r="AH258" s="1563"/>
      <c r="AI258" s="351">
        <f t="shared" si="279"/>
        <v>0</v>
      </c>
      <c r="AJ258" s="363">
        <f t="shared" si="279"/>
        <v>0</v>
      </c>
      <c r="AK258" s="364">
        <f t="shared" si="279"/>
        <v>0</v>
      </c>
      <c r="AL258" s="364">
        <f t="shared" si="279"/>
        <v>0</v>
      </c>
      <c r="AM258" s="364">
        <f t="shared" si="279"/>
        <v>0</v>
      </c>
      <c r="AN258" s="364">
        <f t="shared" si="279"/>
        <v>0</v>
      </c>
      <c r="AO258" s="364">
        <f t="shared" si="279"/>
        <v>0</v>
      </c>
      <c r="AP258" s="346">
        <f t="shared" si="279"/>
        <v>0</v>
      </c>
      <c r="AQ258" s="365">
        <f t="shared" si="279"/>
        <v>0</v>
      </c>
      <c r="AR258" s="1563"/>
      <c r="AS258" s="365">
        <f t="shared" si="279"/>
        <v>0</v>
      </c>
      <c r="AT258" s="352">
        <f t="shared" si="279"/>
        <v>0</v>
      </c>
      <c r="AU258" s="368">
        <f t="shared" si="279"/>
        <v>0</v>
      </c>
      <c r="AV258" s="369">
        <f t="shared" si="279"/>
        <v>0</v>
      </c>
      <c r="AW258" s="369">
        <f t="shared" si="279"/>
        <v>0</v>
      </c>
      <c r="AX258" s="346">
        <f t="shared" si="279"/>
        <v>0</v>
      </c>
      <c r="AY258" s="365">
        <f t="shared" si="279"/>
        <v>0</v>
      </c>
      <c r="AZ258" s="1563"/>
      <c r="BA258" s="352">
        <f t="shared" si="279"/>
        <v>0</v>
      </c>
      <c r="BB258" s="1563"/>
      <c r="BC258" s="352">
        <f t="shared" si="279"/>
        <v>0</v>
      </c>
    </row>
    <row r="259" spans="1:55" s="339" customFormat="1">
      <c r="A259" s="372" t="s">
        <v>399</v>
      </c>
      <c r="B259" s="342"/>
      <c r="C259" s="708"/>
      <c r="D259" s="343"/>
      <c r="E259" s="344"/>
      <c r="F259" s="345"/>
      <c r="G259" s="345"/>
      <c r="H259" s="345"/>
      <c r="I259" s="345"/>
      <c r="J259" s="345"/>
      <c r="K259" s="345"/>
      <c r="L259" s="345"/>
      <c r="M259" s="346">
        <f t="shared" ref="M259:M268" si="280">SUM(E259:L259)</f>
        <v>0</v>
      </c>
      <c r="N259" s="347"/>
      <c r="O259" s="347"/>
      <c r="P259" s="347"/>
      <c r="Q259" s="348">
        <f t="shared" ref="Q259:Q268" si="281">B259+C259+M259+N259+O259+P259+D259</f>
        <v>0</v>
      </c>
      <c r="R259" s="349"/>
      <c r="S259" s="1575"/>
      <c r="T259" s="350"/>
      <c r="U259" s="350"/>
      <c r="V259" s="350"/>
      <c r="W259" s="346">
        <f t="shared" ref="W259:W268" si="282">SUM(R259:V259)</f>
        <v>0</v>
      </c>
      <c r="X259" s="349"/>
      <c r="Y259" s="350"/>
      <c r="Z259" s="350"/>
      <c r="AA259" s="350"/>
      <c r="AB259" s="350"/>
      <c r="AC259" s="350"/>
      <c r="AD259" s="350"/>
      <c r="AE259" s="350"/>
      <c r="AF259" s="350"/>
      <c r="AG259" s="346">
        <f t="shared" ref="AG259:AG268" si="283">SUM(X259:AF259)</f>
        <v>0</v>
      </c>
      <c r="AH259" s="1563"/>
      <c r="AI259" s="351">
        <f t="shared" ref="AI259:AI268" si="284">Q259+W259+AG259+AH259</f>
        <v>0</v>
      </c>
      <c r="AJ259" s="344"/>
      <c r="AK259" s="345"/>
      <c r="AL259" s="345"/>
      <c r="AM259" s="345"/>
      <c r="AN259" s="345"/>
      <c r="AO259" s="345"/>
      <c r="AP259" s="346">
        <f t="shared" ref="AP259:AP268" si="285">SUM(AJ259:AO259)</f>
        <v>0</v>
      </c>
      <c r="AQ259" s="347"/>
      <c r="AR259" s="1563"/>
      <c r="AS259" s="347"/>
      <c r="AT259" s="352">
        <f t="shared" ref="AT259:AT268" si="286">AI259+AP259+AQ259+AR259+AS259</f>
        <v>0</v>
      </c>
      <c r="AU259" s="353"/>
      <c r="AV259" s="354"/>
      <c r="AW259" s="354"/>
      <c r="AX259" s="346">
        <f t="shared" ref="AX259:AX268" si="287">SUM(AU259:AW259)</f>
        <v>0</v>
      </c>
      <c r="AY259" s="347"/>
      <c r="AZ259" s="1563"/>
      <c r="BA259" s="352">
        <f t="shared" ref="BA259:BA268" si="288">AX259+AY259</f>
        <v>0</v>
      </c>
      <c r="BB259" s="1563"/>
      <c r="BC259" s="352">
        <f t="shared" ref="BC259:BC268" si="289">BA259+AT259+BB259</f>
        <v>0</v>
      </c>
    </row>
    <row r="260" spans="1:55" s="339" customFormat="1">
      <c r="A260" s="372" t="s">
        <v>400</v>
      </c>
      <c r="B260" s="342"/>
      <c r="C260" s="708"/>
      <c r="D260" s="343"/>
      <c r="E260" s="344"/>
      <c r="F260" s="345"/>
      <c r="G260" s="345"/>
      <c r="H260" s="345"/>
      <c r="I260" s="345"/>
      <c r="J260" s="345"/>
      <c r="K260" s="345"/>
      <c r="L260" s="345"/>
      <c r="M260" s="346">
        <f t="shared" si="280"/>
        <v>0</v>
      </c>
      <c r="N260" s="347"/>
      <c r="O260" s="347"/>
      <c r="P260" s="347"/>
      <c r="Q260" s="348">
        <f t="shared" si="281"/>
        <v>0</v>
      </c>
      <c r="R260" s="349"/>
      <c r="S260" s="1575"/>
      <c r="T260" s="350"/>
      <c r="U260" s="350"/>
      <c r="V260" s="350"/>
      <c r="W260" s="346">
        <f t="shared" si="282"/>
        <v>0</v>
      </c>
      <c r="X260" s="349"/>
      <c r="Y260" s="350"/>
      <c r="Z260" s="350"/>
      <c r="AA260" s="350"/>
      <c r="AB260" s="350"/>
      <c r="AC260" s="350"/>
      <c r="AD260" s="350"/>
      <c r="AE260" s="350"/>
      <c r="AF260" s="350"/>
      <c r="AG260" s="346">
        <f t="shared" si="283"/>
        <v>0</v>
      </c>
      <c r="AH260" s="1563"/>
      <c r="AI260" s="351">
        <f t="shared" si="284"/>
        <v>0</v>
      </c>
      <c r="AJ260" s="344"/>
      <c r="AK260" s="345"/>
      <c r="AL260" s="345"/>
      <c r="AM260" s="345"/>
      <c r="AN260" s="345"/>
      <c r="AO260" s="345"/>
      <c r="AP260" s="346">
        <f t="shared" si="285"/>
        <v>0</v>
      </c>
      <c r="AQ260" s="347"/>
      <c r="AR260" s="1563"/>
      <c r="AS260" s="347"/>
      <c r="AT260" s="352">
        <f t="shared" si="286"/>
        <v>0</v>
      </c>
      <c r="AU260" s="353"/>
      <c r="AV260" s="354"/>
      <c r="AW260" s="354"/>
      <c r="AX260" s="346">
        <f t="shared" si="287"/>
        <v>0</v>
      </c>
      <c r="AY260" s="347"/>
      <c r="AZ260" s="1563"/>
      <c r="BA260" s="352">
        <f t="shared" si="288"/>
        <v>0</v>
      </c>
      <c r="BB260" s="1563"/>
      <c r="BC260" s="352">
        <f t="shared" si="289"/>
        <v>0</v>
      </c>
    </row>
    <row r="261" spans="1:55" s="339" customFormat="1">
      <c r="A261" s="373" t="s">
        <v>401</v>
      </c>
      <c r="B261" s="342"/>
      <c r="C261" s="708"/>
      <c r="D261" s="343"/>
      <c r="E261" s="344"/>
      <c r="F261" s="345"/>
      <c r="G261" s="345"/>
      <c r="H261" s="345"/>
      <c r="I261" s="345"/>
      <c r="J261" s="345"/>
      <c r="K261" s="345"/>
      <c r="L261" s="345"/>
      <c r="M261" s="346">
        <f t="shared" si="280"/>
        <v>0</v>
      </c>
      <c r="N261" s="347"/>
      <c r="O261" s="347"/>
      <c r="P261" s="347"/>
      <c r="Q261" s="348">
        <f t="shared" si="281"/>
        <v>0</v>
      </c>
      <c r="R261" s="349"/>
      <c r="S261" s="1575"/>
      <c r="T261" s="350"/>
      <c r="U261" s="350"/>
      <c r="V261" s="350"/>
      <c r="W261" s="346">
        <f t="shared" si="282"/>
        <v>0</v>
      </c>
      <c r="X261" s="349"/>
      <c r="Y261" s="350"/>
      <c r="Z261" s="350"/>
      <c r="AA261" s="350"/>
      <c r="AB261" s="350"/>
      <c r="AC261" s="350"/>
      <c r="AD261" s="350"/>
      <c r="AE261" s="350"/>
      <c r="AF261" s="350"/>
      <c r="AG261" s="346">
        <f t="shared" si="283"/>
        <v>0</v>
      </c>
      <c r="AH261" s="1563"/>
      <c r="AI261" s="351">
        <f t="shared" si="284"/>
        <v>0</v>
      </c>
      <c r="AJ261" s="344"/>
      <c r="AK261" s="345"/>
      <c r="AL261" s="345"/>
      <c r="AM261" s="345"/>
      <c r="AN261" s="345"/>
      <c r="AO261" s="345"/>
      <c r="AP261" s="346">
        <f t="shared" si="285"/>
        <v>0</v>
      </c>
      <c r="AQ261" s="347"/>
      <c r="AR261" s="1563"/>
      <c r="AS261" s="347"/>
      <c r="AT261" s="352">
        <f t="shared" si="286"/>
        <v>0</v>
      </c>
      <c r="AU261" s="353"/>
      <c r="AV261" s="354"/>
      <c r="AW261" s="354"/>
      <c r="AX261" s="346">
        <f t="shared" si="287"/>
        <v>0</v>
      </c>
      <c r="AY261" s="347"/>
      <c r="AZ261" s="1563"/>
      <c r="BA261" s="352">
        <f t="shared" si="288"/>
        <v>0</v>
      </c>
      <c r="BB261" s="1563"/>
      <c r="BC261" s="352">
        <f t="shared" si="289"/>
        <v>0</v>
      </c>
    </row>
    <row r="262" spans="1:55" s="339" customFormat="1">
      <c r="A262" s="373" t="s">
        <v>61</v>
      </c>
      <c r="B262" s="342"/>
      <c r="C262" s="708"/>
      <c r="D262" s="343"/>
      <c r="E262" s="344"/>
      <c r="F262" s="345"/>
      <c r="G262" s="345"/>
      <c r="H262" s="345"/>
      <c r="I262" s="345"/>
      <c r="J262" s="345"/>
      <c r="K262" s="345"/>
      <c r="L262" s="345"/>
      <c r="M262" s="346">
        <f t="shared" si="280"/>
        <v>0</v>
      </c>
      <c r="N262" s="347"/>
      <c r="O262" s="347"/>
      <c r="P262" s="347"/>
      <c r="Q262" s="348">
        <f t="shared" si="281"/>
        <v>0</v>
      </c>
      <c r="R262" s="349"/>
      <c r="S262" s="1575"/>
      <c r="T262" s="350"/>
      <c r="U262" s="350"/>
      <c r="V262" s="350"/>
      <c r="W262" s="346">
        <f t="shared" si="282"/>
        <v>0</v>
      </c>
      <c r="X262" s="349"/>
      <c r="Y262" s="350"/>
      <c r="Z262" s="350"/>
      <c r="AA262" s="350"/>
      <c r="AB262" s="350"/>
      <c r="AC262" s="350"/>
      <c r="AD262" s="350"/>
      <c r="AE262" s="350"/>
      <c r="AF262" s="350"/>
      <c r="AG262" s="346">
        <f t="shared" si="283"/>
        <v>0</v>
      </c>
      <c r="AH262" s="1563"/>
      <c r="AI262" s="351">
        <f t="shared" si="284"/>
        <v>0</v>
      </c>
      <c r="AJ262" s="344"/>
      <c r="AK262" s="345"/>
      <c r="AL262" s="345"/>
      <c r="AM262" s="345"/>
      <c r="AN262" s="345"/>
      <c r="AO262" s="345"/>
      <c r="AP262" s="346">
        <f t="shared" si="285"/>
        <v>0</v>
      </c>
      <c r="AQ262" s="347"/>
      <c r="AR262" s="1563"/>
      <c r="AS262" s="347"/>
      <c r="AT262" s="352">
        <f t="shared" si="286"/>
        <v>0</v>
      </c>
      <c r="AU262" s="353"/>
      <c r="AV262" s="354"/>
      <c r="AW262" s="354"/>
      <c r="AX262" s="346">
        <f t="shared" si="287"/>
        <v>0</v>
      </c>
      <c r="AY262" s="347"/>
      <c r="AZ262" s="1563"/>
      <c r="BA262" s="352">
        <f t="shared" si="288"/>
        <v>0</v>
      </c>
      <c r="BB262" s="1563"/>
      <c r="BC262" s="352">
        <f t="shared" si="289"/>
        <v>0</v>
      </c>
    </row>
    <row r="263" spans="1:55" s="339" customFormat="1">
      <c r="A263" s="373" t="s">
        <v>402</v>
      </c>
      <c r="B263" s="342"/>
      <c r="C263" s="708"/>
      <c r="D263" s="343"/>
      <c r="E263" s="344"/>
      <c r="F263" s="345"/>
      <c r="G263" s="345"/>
      <c r="H263" s="345"/>
      <c r="I263" s="345"/>
      <c r="J263" s="345"/>
      <c r="K263" s="345"/>
      <c r="L263" s="345"/>
      <c r="M263" s="346">
        <f t="shared" si="280"/>
        <v>0</v>
      </c>
      <c r="N263" s="347"/>
      <c r="O263" s="347"/>
      <c r="P263" s="347"/>
      <c r="Q263" s="348">
        <f t="shared" si="281"/>
        <v>0</v>
      </c>
      <c r="R263" s="349"/>
      <c r="S263" s="1575"/>
      <c r="T263" s="350"/>
      <c r="U263" s="350"/>
      <c r="V263" s="350"/>
      <c r="W263" s="346">
        <f t="shared" si="282"/>
        <v>0</v>
      </c>
      <c r="X263" s="349"/>
      <c r="Y263" s="350"/>
      <c r="Z263" s="350"/>
      <c r="AA263" s="350"/>
      <c r="AB263" s="350"/>
      <c r="AC263" s="350"/>
      <c r="AD263" s="350"/>
      <c r="AE263" s="350"/>
      <c r="AF263" s="350"/>
      <c r="AG263" s="346">
        <f t="shared" si="283"/>
        <v>0</v>
      </c>
      <c r="AH263" s="1563"/>
      <c r="AI263" s="351">
        <f t="shared" si="284"/>
        <v>0</v>
      </c>
      <c r="AJ263" s="344"/>
      <c r="AK263" s="345"/>
      <c r="AL263" s="345"/>
      <c r="AM263" s="345"/>
      <c r="AN263" s="345"/>
      <c r="AO263" s="345"/>
      <c r="AP263" s="346">
        <f t="shared" si="285"/>
        <v>0</v>
      </c>
      <c r="AQ263" s="347"/>
      <c r="AR263" s="1563"/>
      <c r="AS263" s="347"/>
      <c r="AT263" s="352">
        <f t="shared" si="286"/>
        <v>0</v>
      </c>
      <c r="AU263" s="353"/>
      <c r="AV263" s="354"/>
      <c r="AW263" s="354"/>
      <c r="AX263" s="346">
        <f t="shared" si="287"/>
        <v>0</v>
      </c>
      <c r="AY263" s="347"/>
      <c r="AZ263" s="1563"/>
      <c r="BA263" s="352">
        <f t="shared" si="288"/>
        <v>0</v>
      </c>
      <c r="BB263" s="1563"/>
      <c r="BC263" s="352">
        <f t="shared" si="289"/>
        <v>0</v>
      </c>
    </row>
    <row r="264" spans="1:55" s="339" customFormat="1">
      <c r="A264" s="373" t="s">
        <v>403</v>
      </c>
      <c r="B264" s="342"/>
      <c r="C264" s="708"/>
      <c r="D264" s="343"/>
      <c r="E264" s="344"/>
      <c r="F264" s="345"/>
      <c r="G264" s="345"/>
      <c r="H264" s="345"/>
      <c r="I264" s="345"/>
      <c r="J264" s="345"/>
      <c r="K264" s="345"/>
      <c r="L264" s="345"/>
      <c r="M264" s="346">
        <f t="shared" si="280"/>
        <v>0</v>
      </c>
      <c r="N264" s="347"/>
      <c r="O264" s="347"/>
      <c r="P264" s="347"/>
      <c r="Q264" s="348">
        <f t="shared" si="281"/>
        <v>0</v>
      </c>
      <c r="R264" s="349"/>
      <c r="S264" s="1575"/>
      <c r="T264" s="350"/>
      <c r="U264" s="350"/>
      <c r="V264" s="350"/>
      <c r="W264" s="346">
        <f t="shared" si="282"/>
        <v>0</v>
      </c>
      <c r="X264" s="349"/>
      <c r="Y264" s="350"/>
      <c r="Z264" s="350"/>
      <c r="AA264" s="350"/>
      <c r="AB264" s="350"/>
      <c r="AC264" s="350"/>
      <c r="AD264" s="350"/>
      <c r="AE264" s="350"/>
      <c r="AF264" s="350"/>
      <c r="AG264" s="346">
        <f t="shared" si="283"/>
        <v>0</v>
      </c>
      <c r="AH264" s="1563"/>
      <c r="AI264" s="351">
        <f t="shared" si="284"/>
        <v>0</v>
      </c>
      <c r="AJ264" s="344"/>
      <c r="AK264" s="345"/>
      <c r="AL264" s="345"/>
      <c r="AM264" s="345"/>
      <c r="AN264" s="345"/>
      <c r="AO264" s="345"/>
      <c r="AP264" s="346">
        <f t="shared" si="285"/>
        <v>0</v>
      </c>
      <c r="AQ264" s="347"/>
      <c r="AR264" s="1563"/>
      <c r="AS264" s="347"/>
      <c r="AT264" s="352">
        <f t="shared" si="286"/>
        <v>0</v>
      </c>
      <c r="AU264" s="353"/>
      <c r="AV264" s="354"/>
      <c r="AW264" s="354"/>
      <c r="AX264" s="346">
        <f t="shared" si="287"/>
        <v>0</v>
      </c>
      <c r="AY264" s="347"/>
      <c r="AZ264" s="1563"/>
      <c r="BA264" s="352">
        <f t="shared" si="288"/>
        <v>0</v>
      </c>
      <c r="BB264" s="1563"/>
      <c r="BC264" s="352">
        <f t="shared" si="289"/>
        <v>0</v>
      </c>
    </row>
    <row r="265" spans="1:55" s="339" customFormat="1">
      <c r="A265" s="373" t="s">
        <v>404</v>
      </c>
      <c r="B265" s="342"/>
      <c r="C265" s="708"/>
      <c r="D265" s="343"/>
      <c r="E265" s="344"/>
      <c r="F265" s="345"/>
      <c r="G265" s="345"/>
      <c r="H265" s="345"/>
      <c r="I265" s="345"/>
      <c r="J265" s="345"/>
      <c r="K265" s="345"/>
      <c r="L265" s="345"/>
      <c r="M265" s="346">
        <f t="shared" si="280"/>
        <v>0</v>
      </c>
      <c r="N265" s="347"/>
      <c r="O265" s="347"/>
      <c r="P265" s="347"/>
      <c r="Q265" s="348">
        <f t="shared" si="281"/>
        <v>0</v>
      </c>
      <c r="R265" s="349"/>
      <c r="S265" s="1575"/>
      <c r="T265" s="350"/>
      <c r="U265" s="350"/>
      <c r="V265" s="350"/>
      <c r="W265" s="346">
        <f t="shared" si="282"/>
        <v>0</v>
      </c>
      <c r="X265" s="349"/>
      <c r="Y265" s="350"/>
      <c r="Z265" s="350"/>
      <c r="AA265" s="350"/>
      <c r="AB265" s="350"/>
      <c r="AC265" s="350"/>
      <c r="AD265" s="350"/>
      <c r="AE265" s="350"/>
      <c r="AF265" s="350"/>
      <c r="AG265" s="346">
        <f t="shared" si="283"/>
        <v>0</v>
      </c>
      <c r="AH265" s="1563"/>
      <c r="AI265" s="351">
        <f t="shared" si="284"/>
        <v>0</v>
      </c>
      <c r="AJ265" s="344"/>
      <c r="AK265" s="345"/>
      <c r="AL265" s="345"/>
      <c r="AM265" s="345"/>
      <c r="AN265" s="345"/>
      <c r="AO265" s="345"/>
      <c r="AP265" s="346">
        <f t="shared" si="285"/>
        <v>0</v>
      </c>
      <c r="AQ265" s="347"/>
      <c r="AR265" s="1563"/>
      <c r="AS265" s="347"/>
      <c r="AT265" s="352">
        <f t="shared" si="286"/>
        <v>0</v>
      </c>
      <c r="AU265" s="353"/>
      <c r="AV265" s="354"/>
      <c r="AW265" s="354"/>
      <c r="AX265" s="346">
        <f t="shared" si="287"/>
        <v>0</v>
      </c>
      <c r="AY265" s="347"/>
      <c r="AZ265" s="1563"/>
      <c r="BA265" s="352">
        <f t="shared" si="288"/>
        <v>0</v>
      </c>
      <c r="BB265" s="1563"/>
      <c r="BC265" s="352">
        <f t="shared" si="289"/>
        <v>0</v>
      </c>
    </row>
    <row r="266" spans="1:55" s="339" customFormat="1">
      <c r="A266" s="373" t="s">
        <v>65</v>
      </c>
      <c r="B266" s="342"/>
      <c r="C266" s="708"/>
      <c r="D266" s="343"/>
      <c r="E266" s="344"/>
      <c r="F266" s="345"/>
      <c r="G266" s="345"/>
      <c r="H266" s="345"/>
      <c r="I266" s="345"/>
      <c r="J266" s="345"/>
      <c r="K266" s="345"/>
      <c r="L266" s="345"/>
      <c r="M266" s="346">
        <f t="shared" si="280"/>
        <v>0</v>
      </c>
      <c r="N266" s="347"/>
      <c r="O266" s="347"/>
      <c r="P266" s="347"/>
      <c r="Q266" s="348">
        <f t="shared" si="281"/>
        <v>0</v>
      </c>
      <c r="R266" s="349"/>
      <c r="S266" s="1575"/>
      <c r="T266" s="350"/>
      <c r="U266" s="350"/>
      <c r="V266" s="350"/>
      <c r="W266" s="346">
        <f t="shared" si="282"/>
        <v>0</v>
      </c>
      <c r="X266" s="349"/>
      <c r="Y266" s="350"/>
      <c r="Z266" s="350"/>
      <c r="AA266" s="350"/>
      <c r="AB266" s="350"/>
      <c r="AC266" s="350"/>
      <c r="AD266" s="350"/>
      <c r="AE266" s="350"/>
      <c r="AF266" s="350"/>
      <c r="AG266" s="346">
        <f t="shared" si="283"/>
        <v>0</v>
      </c>
      <c r="AH266" s="1563"/>
      <c r="AI266" s="351">
        <f t="shared" si="284"/>
        <v>0</v>
      </c>
      <c r="AJ266" s="344"/>
      <c r="AK266" s="345"/>
      <c r="AL266" s="345"/>
      <c r="AM266" s="345"/>
      <c r="AN266" s="345"/>
      <c r="AO266" s="345"/>
      <c r="AP266" s="346">
        <f t="shared" si="285"/>
        <v>0</v>
      </c>
      <c r="AQ266" s="347"/>
      <c r="AR266" s="1563"/>
      <c r="AS266" s="347"/>
      <c r="AT266" s="352">
        <f t="shared" si="286"/>
        <v>0</v>
      </c>
      <c r="AU266" s="353"/>
      <c r="AV266" s="354"/>
      <c r="AW266" s="354"/>
      <c r="AX266" s="346">
        <f t="shared" si="287"/>
        <v>0</v>
      </c>
      <c r="AY266" s="347"/>
      <c r="AZ266" s="1563"/>
      <c r="BA266" s="352">
        <f t="shared" si="288"/>
        <v>0</v>
      </c>
      <c r="BB266" s="1563"/>
      <c r="BC266" s="352">
        <f t="shared" si="289"/>
        <v>0</v>
      </c>
    </row>
    <row r="267" spans="1:55" s="339" customFormat="1">
      <c r="A267" s="373" t="s">
        <v>405</v>
      </c>
      <c r="B267" s="342"/>
      <c r="C267" s="708"/>
      <c r="D267" s="343"/>
      <c r="E267" s="344"/>
      <c r="F267" s="345"/>
      <c r="G267" s="345"/>
      <c r="H267" s="345"/>
      <c r="I267" s="345"/>
      <c r="J267" s="345"/>
      <c r="K267" s="345"/>
      <c r="L267" s="345"/>
      <c r="M267" s="346">
        <f t="shared" si="280"/>
        <v>0</v>
      </c>
      <c r="N267" s="347"/>
      <c r="O267" s="347"/>
      <c r="P267" s="347"/>
      <c r="Q267" s="348">
        <f t="shared" si="281"/>
        <v>0</v>
      </c>
      <c r="R267" s="349"/>
      <c r="S267" s="1575"/>
      <c r="T267" s="350"/>
      <c r="U267" s="350"/>
      <c r="V267" s="350"/>
      <c r="W267" s="346">
        <f t="shared" si="282"/>
        <v>0</v>
      </c>
      <c r="X267" s="349"/>
      <c r="Y267" s="350"/>
      <c r="Z267" s="350"/>
      <c r="AA267" s="350"/>
      <c r="AB267" s="350"/>
      <c r="AC267" s="350"/>
      <c r="AD267" s="350"/>
      <c r="AE267" s="350"/>
      <c r="AF267" s="350"/>
      <c r="AG267" s="346">
        <f t="shared" si="283"/>
        <v>0</v>
      </c>
      <c r="AH267" s="1563"/>
      <c r="AI267" s="351">
        <f t="shared" si="284"/>
        <v>0</v>
      </c>
      <c r="AJ267" s="344"/>
      <c r="AK267" s="345"/>
      <c r="AL267" s="345"/>
      <c r="AM267" s="345"/>
      <c r="AN267" s="345"/>
      <c r="AO267" s="345"/>
      <c r="AP267" s="346">
        <f t="shared" si="285"/>
        <v>0</v>
      </c>
      <c r="AQ267" s="347"/>
      <c r="AR267" s="1563"/>
      <c r="AS267" s="347"/>
      <c r="AT267" s="352">
        <f t="shared" si="286"/>
        <v>0</v>
      </c>
      <c r="AU267" s="353"/>
      <c r="AV267" s="354"/>
      <c r="AW267" s="354"/>
      <c r="AX267" s="346">
        <f t="shared" si="287"/>
        <v>0</v>
      </c>
      <c r="AY267" s="347"/>
      <c r="AZ267" s="1563"/>
      <c r="BA267" s="352">
        <f t="shared" si="288"/>
        <v>0</v>
      </c>
      <c r="BB267" s="1563"/>
      <c r="BC267" s="352">
        <f t="shared" si="289"/>
        <v>0</v>
      </c>
    </row>
    <row r="268" spans="1:55" s="339" customFormat="1" ht="13.5" thickBot="1">
      <c r="A268" s="374" t="s">
        <v>406</v>
      </c>
      <c r="B268" s="342"/>
      <c r="C268" s="708"/>
      <c r="D268" s="343"/>
      <c r="E268" s="344"/>
      <c r="F268" s="345"/>
      <c r="G268" s="345"/>
      <c r="H268" s="345"/>
      <c r="I268" s="345"/>
      <c r="J268" s="345"/>
      <c r="K268" s="345"/>
      <c r="L268" s="345"/>
      <c r="M268" s="346">
        <f t="shared" si="280"/>
        <v>0</v>
      </c>
      <c r="N268" s="347"/>
      <c r="O268" s="347"/>
      <c r="P268" s="347"/>
      <c r="Q268" s="348">
        <f t="shared" si="281"/>
        <v>0</v>
      </c>
      <c r="R268" s="349"/>
      <c r="S268" s="1575"/>
      <c r="T268" s="350"/>
      <c r="U268" s="350"/>
      <c r="V268" s="350"/>
      <c r="W268" s="346">
        <f t="shared" si="282"/>
        <v>0</v>
      </c>
      <c r="X268" s="349"/>
      <c r="Y268" s="350"/>
      <c r="Z268" s="350"/>
      <c r="AA268" s="350"/>
      <c r="AB268" s="350"/>
      <c r="AC268" s="350"/>
      <c r="AD268" s="350"/>
      <c r="AE268" s="350"/>
      <c r="AF268" s="350"/>
      <c r="AG268" s="346">
        <f t="shared" si="283"/>
        <v>0</v>
      </c>
      <c r="AH268" s="1563"/>
      <c r="AI268" s="351">
        <f t="shared" si="284"/>
        <v>0</v>
      </c>
      <c r="AJ268" s="344"/>
      <c r="AK268" s="345"/>
      <c r="AL268" s="345"/>
      <c r="AM268" s="345"/>
      <c r="AN268" s="345"/>
      <c r="AO268" s="345"/>
      <c r="AP268" s="346">
        <f t="shared" si="285"/>
        <v>0</v>
      </c>
      <c r="AQ268" s="347"/>
      <c r="AR268" s="1563"/>
      <c r="AS268" s="347"/>
      <c r="AT268" s="352">
        <f t="shared" si="286"/>
        <v>0</v>
      </c>
      <c r="AU268" s="353"/>
      <c r="AV268" s="354"/>
      <c r="AW268" s="354"/>
      <c r="AX268" s="346">
        <f t="shared" si="287"/>
        <v>0</v>
      </c>
      <c r="AY268" s="347"/>
      <c r="AZ268" s="1563"/>
      <c r="BA268" s="352">
        <f t="shared" si="288"/>
        <v>0</v>
      </c>
      <c r="BB268" s="1563"/>
      <c r="BC268" s="352">
        <f t="shared" si="289"/>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0">D271+D272</f>
        <v>0</v>
      </c>
      <c r="E270" s="363">
        <f t="shared" si="290"/>
        <v>0</v>
      </c>
      <c r="F270" s="364">
        <f t="shared" si="290"/>
        <v>0</v>
      </c>
      <c r="G270" s="364">
        <f t="shared" si="290"/>
        <v>0</v>
      </c>
      <c r="H270" s="364">
        <f t="shared" si="290"/>
        <v>0</v>
      </c>
      <c r="I270" s="364">
        <f t="shared" si="290"/>
        <v>0</v>
      </c>
      <c r="J270" s="364">
        <f t="shared" si="290"/>
        <v>0</v>
      </c>
      <c r="K270" s="364">
        <f t="shared" si="290"/>
        <v>0</v>
      </c>
      <c r="L270" s="364">
        <f t="shared" si="290"/>
        <v>0</v>
      </c>
      <c r="M270" s="346">
        <f t="shared" si="290"/>
        <v>0</v>
      </c>
      <c r="N270" s="365">
        <f t="shared" si="290"/>
        <v>0</v>
      </c>
      <c r="O270" s="365">
        <f t="shared" si="290"/>
        <v>0</v>
      </c>
      <c r="P270" s="365">
        <f t="shared" si="290"/>
        <v>0</v>
      </c>
      <c r="Q270" s="348">
        <f t="shared" si="290"/>
        <v>0</v>
      </c>
      <c r="R270" s="366">
        <f t="shared" si="290"/>
        <v>0</v>
      </c>
      <c r="S270" s="1575"/>
      <c r="T270" s="367">
        <f t="shared" si="290"/>
        <v>0</v>
      </c>
      <c r="U270" s="367">
        <f t="shared" si="290"/>
        <v>0</v>
      </c>
      <c r="V270" s="367">
        <f t="shared" si="290"/>
        <v>0</v>
      </c>
      <c r="W270" s="346">
        <f t="shared" si="290"/>
        <v>0</v>
      </c>
      <c r="X270" s="366">
        <f t="shared" si="290"/>
        <v>0</v>
      </c>
      <c r="Y270" s="367">
        <f t="shared" si="290"/>
        <v>0</v>
      </c>
      <c r="Z270" s="367">
        <f t="shared" si="290"/>
        <v>0</v>
      </c>
      <c r="AA270" s="367">
        <f t="shared" si="290"/>
        <v>0</v>
      </c>
      <c r="AB270" s="367">
        <f t="shared" si="290"/>
        <v>0</v>
      </c>
      <c r="AC270" s="367">
        <f t="shared" si="290"/>
        <v>0</v>
      </c>
      <c r="AD270" s="367">
        <f t="shared" si="290"/>
        <v>0</v>
      </c>
      <c r="AE270" s="367">
        <f t="shared" si="290"/>
        <v>0</v>
      </c>
      <c r="AF270" s="367">
        <f t="shared" si="290"/>
        <v>0</v>
      </c>
      <c r="AG270" s="346">
        <f t="shared" si="290"/>
        <v>0</v>
      </c>
      <c r="AH270" s="1563"/>
      <c r="AI270" s="351">
        <f t="shared" si="290"/>
        <v>0</v>
      </c>
      <c r="AJ270" s="363">
        <f t="shared" si="290"/>
        <v>0</v>
      </c>
      <c r="AK270" s="364">
        <f t="shared" si="290"/>
        <v>0</v>
      </c>
      <c r="AL270" s="364">
        <f t="shared" si="290"/>
        <v>0</v>
      </c>
      <c r="AM270" s="364">
        <f t="shared" si="290"/>
        <v>0</v>
      </c>
      <c r="AN270" s="364">
        <f t="shared" si="290"/>
        <v>0</v>
      </c>
      <c r="AO270" s="364">
        <f t="shared" si="290"/>
        <v>0</v>
      </c>
      <c r="AP270" s="346">
        <f t="shared" si="290"/>
        <v>0</v>
      </c>
      <c r="AQ270" s="365">
        <f t="shared" si="290"/>
        <v>0</v>
      </c>
      <c r="AR270" s="1563"/>
      <c r="AS270" s="365">
        <f t="shared" si="290"/>
        <v>0</v>
      </c>
      <c r="AT270" s="352">
        <f t="shared" si="290"/>
        <v>0</v>
      </c>
      <c r="AU270" s="368">
        <f t="shared" si="290"/>
        <v>0</v>
      </c>
      <c r="AV270" s="369">
        <f t="shared" si="290"/>
        <v>0</v>
      </c>
      <c r="AW270" s="369">
        <f t="shared" si="290"/>
        <v>0</v>
      </c>
      <c r="AX270" s="346">
        <f t="shared" si="290"/>
        <v>0</v>
      </c>
      <c r="AY270" s="365">
        <f t="shared" si="290"/>
        <v>0</v>
      </c>
      <c r="AZ270" s="1563"/>
      <c r="BA270" s="352">
        <f t="shared" si="290"/>
        <v>0</v>
      </c>
      <c r="BB270" s="1563"/>
      <c r="BC270" s="352">
        <f t="shared" si="290"/>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1">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1"/>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2">SUM(D274:D283)</f>
        <v>0</v>
      </c>
      <c r="E273" s="363">
        <f t="shared" si="292"/>
        <v>0</v>
      </c>
      <c r="F273" s="364">
        <f t="shared" si="292"/>
        <v>0</v>
      </c>
      <c r="G273" s="364">
        <f t="shared" si="292"/>
        <v>0</v>
      </c>
      <c r="H273" s="364">
        <f t="shared" si="292"/>
        <v>0</v>
      </c>
      <c r="I273" s="364">
        <f t="shared" si="292"/>
        <v>0</v>
      </c>
      <c r="J273" s="364">
        <f t="shared" si="292"/>
        <v>0</v>
      </c>
      <c r="K273" s="364">
        <f t="shared" si="292"/>
        <v>0</v>
      </c>
      <c r="L273" s="364">
        <f t="shared" si="292"/>
        <v>0</v>
      </c>
      <c r="M273" s="346">
        <f t="shared" si="292"/>
        <v>0</v>
      </c>
      <c r="N273" s="365">
        <f t="shared" si="292"/>
        <v>0</v>
      </c>
      <c r="O273" s="365">
        <f t="shared" si="292"/>
        <v>0</v>
      </c>
      <c r="P273" s="365">
        <f t="shared" si="292"/>
        <v>0</v>
      </c>
      <c r="Q273" s="348">
        <f t="shared" si="292"/>
        <v>0</v>
      </c>
      <c r="R273" s="366">
        <f t="shared" si="292"/>
        <v>0</v>
      </c>
      <c r="S273" s="1575"/>
      <c r="T273" s="367">
        <f t="shared" si="292"/>
        <v>0</v>
      </c>
      <c r="U273" s="367">
        <f t="shared" si="292"/>
        <v>0</v>
      </c>
      <c r="V273" s="367">
        <f t="shared" si="292"/>
        <v>0</v>
      </c>
      <c r="W273" s="346">
        <f t="shared" si="292"/>
        <v>0</v>
      </c>
      <c r="X273" s="366">
        <f t="shared" si="292"/>
        <v>0</v>
      </c>
      <c r="Y273" s="367">
        <f t="shared" si="292"/>
        <v>0</v>
      </c>
      <c r="Z273" s="367">
        <f t="shared" si="292"/>
        <v>0</v>
      </c>
      <c r="AA273" s="367">
        <f t="shared" si="292"/>
        <v>0</v>
      </c>
      <c r="AB273" s="367">
        <f t="shared" si="292"/>
        <v>0</v>
      </c>
      <c r="AC273" s="367">
        <f t="shared" si="292"/>
        <v>0</v>
      </c>
      <c r="AD273" s="367">
        <f t="shared" si="292"/>
        <v>0</v>
      </c>
      <c r="AE273" s="367">
        <f t="shared" si="292"/>
        <v>0</v>
      </c>
      <c r="AF273" s="367">
        <f t="shared" si="292"/>
        <v>0</v>
      </c>
      <c r="AG273" s="346">
        <f t="shared" si="292"/>
        <v>0</v>
      </c>
      <c r="AH273" s="1563"/>
      <c r="AI273" s="351">
        <f t="shared" si="292"/>
        <v>0</v>
      </c>
      <c r="AJ273" s="363">
        <f t="shared" si="292"/>
        <v>0</v>
      </c>
      <c r="AK273" s="364">
        <f t="shared" si="292"/>
        <v>0</v>
      </c>
      <c r="AL273" s="364">
        <f t="shared" si="292"/>
        <v>0</v>
      </c>
      <c r="AM273" s="364">
        <f t="shared" si="292"/>
        <v>0</v>
      </c>
      <c r="AN273" s="364">
        <f t="shared" si="292"/>
        <v>0</v>
      </c>
      <c r="AO273" s="364">
        <f t="shared" si="292"/>
        <v>0</v>
      </c>
      <c r="AP273" s="346">
        <f t="shared" si="292"/>
        <v>0</v>
      </c>
      <c r="AQ273" s="365">
        <f t="shared" si="292"/>
        <v>0</v>
      </c>
      <c r="AR273" s="1563"/>
      <c r="AS273" s="365">
        <f t="shared" si="292"/>
        <v>0</v>
      </c>
      <c r="AT273" s="352">
        <f t="shared" si="292"/>
        <v>0</v>
      </c>
      <c r="AU273" s="368">
        <f t="shared" si="292"/>
        <v>0</v>
      </c>
      <c r="AV273" s="369">
        <f t="shared" si="292"/>
        <v>0</v>
      </c>
      <c r="AW273" s="369">
        <f t="shared" si="292"/>
        <v>0</v>
      </c>
      <c r="AX273" s="346">
        <f t="shared" si="292"/>
        <v>0</v>
      </c>
      <c r="AY273" s="365">
        <f t="shared" si="292"/>
        <v>0</v>
      </c>
      <c r="AZ273" s="1563"/>
      <c r="BA273" s="352">
        <f t="shared" si="292"/>
        <v>0</v>
      </c>
      <c r="BB273" s="1563"/>
      <c r="BC273" s="352">
        <f t="shared" si="292"/>
        <v>0</v>
      </c>
    </row>
    <row r="274" spans="1:55" s="339" customFormat="1">
      <c r="A274" s="372" t="s">
        <v>399</v>
      </c>
      <c r="B274" s="342"/>
      <c r="C274" s="708"/>
      <c r="D274" s="343"/>
      <c r="E274" s="344"/>
      <c r="F274" s="345"/>
      <c r="G274" s="345"/>
      <c r="H274" s="345"/>
      <c r="I274" s="345"/>
      <c r="J274" s="345"/>
      <c r="K274" s="345"/>
      <c r="L274" s="345"/>
      <c r="M274" s="346">
        <f t="shared" ref="M274:M283" si="293">SUM(E274:L274)</f>
        <v>0</v>
      </c>
      <c r="N274" s="347"/>
      <c r="O274" s="347"/>
      <c r="P274" s="347"/>
      <c r="Q274" s="348">
        <f t="shared" ref="Q274:Q283" si="294">B274+C274+M274+N274+O274+P274+D274</f>
        <v>0</v>
      </c>
      <c r="R274" s="349"/>
      <c r="S274" s="1575"/>
      <c r="T274" s="350"/>
      <c r="U274" s="350"/>
      <c r="V274" s="350"/>
      <c r="W274" s="346">
        <f t="shared" ref="W274:W283" si="295">SUM(R274:V274)</f>
        <v>0</v>
      </c>
      <c r="X274" s="349"/>
      <c r="Y274" s="350"/>
      <c r="Z274" s="350"/>
      <c r="AA274" s="350"/>
      <c r="AB274" s="350"/>
      <c r="AC274" s="350"/>
      <c r="AD274" s="350"/>
      <c r="AE274" s="350"/>
      <c r="AF274" s="350"/>
      <c r="AG274" s="346">
        <f t="shared" ref="AG274:AG283" si="296">SUM(X274:AF274)</f>
        <v>0</v>
      </c>
      <c r="AH274" s="1563"/>
      <c r="AI274" s="351">
        <f t="shared" ref="AI274:AI283" si="297">Q274+W274+AG274+AH274</f>
        <v>0</v>
      </c>
      <c r="AJ274" s="344"/>
      <c r="AK274" s="345"/>
      <c r="AL274" s="345"/>
      <c r="AM274" s="345"/>
      <c r="AN274" s="345"/>
      <c r="AO274" s="345"/>
      <c r="AP274" s="346">
        <f t="shared" ref="AP274:AP283" si="298">SUM(AJ274:AO274)</f>
        <v>0</v>
      </c>
      <c r="AQ274" s="347"/>
      <c r="AR274" s="1563"/>
      <c r="AS274" s="347"/>
      <c r="AT274" s="352">
        <f t="shared" ref="AT274:AT283" si="299">AI274+AP274+AQ274+AR274+AS274</f>
        <v>0</v>
      </c>
      <c r="AU274" s="353"/>
      <c r="AV274" s="354"/>
      <c r="AW274" s="354"/>
      <c r="AX274" s="346">
        <f t="shared" ref="AX274:AX283" si="300">SUM(AU274:AW274)</f>
        <v>0</v>
      </c>
      <c r="AY274" s="347"/>
      <c r="AZ274" s="1563"/>
      <c r="BA274" s="352">
        <f t="shared" ref="BA274:BA283" si="301">AX274+AY274</f>
        <v>0</v>
      </c>
      <c r="BB274" s="1563"/>
      <c r="BC274" s="352">
        <f t="shared" ref="BC274:BC283" si="302">BA274+AT274+BB274</f>
        <v>0</v>
      </c>
    </row>
    <row r="275" spans="1:55" s="339" customFormat="1">
      <c r="A275" s="372" t="s">
        <v>400</v>
      </c>
      <c r="B275" s="342"/>
      <c r="C275" s="708"/>
      <c r="D275" s="343"/>
      <c r="E275" s="344"/>
      <c r="F275" s="345"/>
      <c r="G275" s="345"/>
      <c r="H275" s="345"/>
      <c r="I275" s="345"/>
      <c r="J275" s="345"/>
      <c r="K275" s="345"/>
      <c r="L275" s="345"/>
      <c r="M275" s="346">
        <f t="shared" si="293"/>
        <v>0</v>
      </c>
      <c r="N275" s="347"/>
      <c r="O275" s="347"/>
      <c r="P275" s="347"/>
      <c r="Q275" s="348">
        <f t="shared" si="294"/>
        <v>0</v>
      </c>
      <c r="R275" s="349"/>
      <c r="S275" s="1575"/>
      <c r="T275" s="350"/>
      <c r="U275" s="350"/>
      <c r="V275" s="350"/>
      <c r="W275" s="346">
        <f t="shared" si="295"/>
        <v>0</v>
      </c>
      <c r="X275" s="349"/>
      <c r="Y275" s="350"/>
      <c r="Z275" s="350"/>
      <c r="AA275" s="350"/>
      <c r="AB275" s="350"/>
      <c r="AC275" s="350"/>
      <c r="AD275" s="350"/>
      <c r="AE275" s="350"/>
      <c r="AF275" s="350"/>
      <c r="AG275" s="346">
        <f t="shared" si="296"/>
        <v>0</v>
      </c>
      <c r="AH275" s="1563"/>
      <c r="AI275" s="351">
        <f t="shared" si="297"/>
        <v>0</v>
      </c>
      <c r="AJ275" s="344"/>
      <c r="AK275" s="345"/>
      <c r="AL275" s="345"/>
      <c r="AM275" s="345"/>
      <c r="AN275" s="345"/>
      <c r="AO275" s="345"/>
      <c r="AP275" s="346">
        <f t="shared" si="298"/>
        <v>0</v>
      </c>
      <c r="AQ275" s="347"/>
      <c r="AR275" s="1563"/>
      <c r="AS275" s="347"/>
      <c r="AT275" s="352">
        <f t="shared" si="299"/>
        <v>0</v>
      </c>
      <c r="AU275" s="353"/>
      <c r="AV275" s="354"/>
      <c r="AW275" s="354"/>
      <c r="AX275" s="346">
        <f t="shared" si="300"/>
        <v>0</v>
      </c>
      <c r="AY275" s="347"/>
      <c r="AZ275" s="1563"/>
      <c r="BA275" s="352">
        <f t="shared" si="301"/>
        <v>0</v>
      </c>
      <c r="BB275" s="1563"/>
      <c r="BC275" s="352">
        <f t="shared" si="302"/>
        <v>0</v>
      </c>
    </row>
    <row r="276" spans="1:55" s="339" customFormat="1">
      <c r="A276" s="373" t="s">
        <v>401</v>
      </c>
      <c r="B276" s="342"/>
      <c r="C276" s="708"/>
      <c r="D276" s="343"/>
      <c r="E276" s="344"/>
      <c r="F276" s="345"/>
      <c r="G276" s="345"/>
      <c r="H276" s="345"/>
      <c r="I276" s="345"/>
      <c r="J276" s="345"/>
      <c r="K276" s="345"/>
      <c r="L276" s="345"/>
      <c r="M276" s="346">
        <f t="shared" si="293"/>
        <v>0</v>
      </c>
      <c r="N276" s="347"/>
      <c r="O276" s="347"/>
      <c r="P276" s="347"/>
      <c r="Q276" s="348">
        <f t="shared" si="294"/>
        <v>0</v>
      </c>
      <c r="R276" s="349"/>
      <c r="S276" s="1575"/>
      <c r="T276" s="350"/>
      <c r="U276" s="350"/>
      <c r="V276" s="350"/>
      <c r="W276" s="346">
        <f t="shared" si="295"/>
        <v>0</v>
      </c>
      <c r="X276" s="349"/>
      <c r="Y276" s="350"/>
      <c r="Z276" s="350"/>
      <c r="AA276" s="350"/>
      <c r="AB276" s="350"/>
      <c r="AC276" s="350"/>
      <c r="AD276" s="350"/>
      <c r="AE276" s="350"/>
      <c r="AF276" s="350"/>
      <c r="AG276" s="346">
        <f t="shared" si="296"/>
        <v>0</v>
      </c>
      <c r="AH276" s="1563"/>
      <c r="AI276" s="351">
        <f t="shared" si="297"/>
        <v>0</v>
      </c>
      <c r="AJ276" s="344"/>
      <c r="AK276" s="345"/>
      <c r="AL276" s="345"/>
      <c r="AM276" s="345"/>
      <c r="AN276" s="345"/>
      <c r="AO276" s="345"/>
      <c r="AP276" s="346">
        <f t="shared" si="298"/>
        <v>0</v>
      </c>
      <c r="AQ276" s="347"/>
      <c r="AR276" s="1563"/>
      <c r="AS276" s="347"/>
      <c r="AT276" s="352">
        <f t="shared" si="299"/>
        <v>0</v>
      </c>
      <c r="AU276" s="353"/>
      <c r="AV276" s="354"/>
      <c r="AW276" s="354"/>
      <c r="AX276" s="346">
        <f t="shared" si="300"/>
        <v>0</v>
      </c>
      <c r="AY276" s="347"/>
      <c r="AZ276" s="1563"/>
      <c r="BA276" s="352">
        <f t="shared" si="301"/>
        <v>0</v>
      </c>
      <c r="BB276" s="1563"/>
      <c r="BC276" s="352">
        <f t="shared" si="302"/>
        <v>0</v>
      </c>
    </row>
    <row r="277" spans="1:55" s="339" customFormat="1">
      <c r="A277" s="373" t="s">
        <v>61</v>
      </c>
      <c r="B277" s="342"/>
      <c r="C277" s="708"/>
      <c r="D277" s="343"/>
      <c r="E277" s="344"/>
      <c r="F277" s="345"/>
      <c r="G277" s="345"/>
      <c r="H277" s="345"/>
      <c r="I277" s="345"/>
      <c r="J277" s="345"/>
      <c r="K277" s="345"/>
      <c r="L277" s="345"/>
      <c r="M277" s="346">
        <f t="shared" si="293"/>
        <v>0</v>
      </c>
      <c r="N277" s="347"/>
      <c r="O277" s="347"/>
      <c r="P277" s="347"/>
      <c r="Q277" s="348">
        <f t="shared" si="294"/>
        <v>0</v>
      </c>
      <c r="R277" s="349"/>
      <c r="S277" s="1575"/>
      <c r="T277" s="350"/>
      <c r="U277" s="350"/>
      <c r="V277" s="350"/>
      <c r="W277" s="346">
        <f t="shared" si="295"/>
        <v>0</v>
      </c>
      <c r="X277" s="349"/>
      <c r="Y277" s="350"/>
      <c r="Z277" s="350"/>
      <c r="AA277" s="350"/>
      <c r="AB277" s="350"/>
      <c r="AC277" s="350"/>
      <c r="AD277" s="350"/>
      <c r="AE277" s="350"/>
      <c r="AF277" s="350"/>
      <c r="AG277" s="346">
        <f t="shared" si="296"/>
        <v>0</v>
      </c>
      <c r="AH277" s="1563"/>
      <c r="AI277" s="351">
        <f t="shared" si="297"/>
        <v>0</v>
      </c>
      <c r="AJ277" s="344"/>
      <c r="AK277" s="345"/>
      <c r="AL277" s="345"/>
      <c r="AM277" s="345"/>
      <c r="AN277" s="345"/>
      <c r="AO277" s="345"/>
      <c r="AP277" s="346">
        <f t="shared" si="298"/>
        <v>0</v>
      </c>
      <c r="AQ277" s="347"/>
      <c r="AR277" s="1563"/>
      <c r="AS277" s="347"/>
      <c r="AT277" s="352">
        <f>AI277+AP277+AQ277+AR277+AS277</f>
        <v>0</v>
      </c>
      <c r="AU277" s="353"/>
      <c r="AV277" s="354"/>
      <c r="AW277" s="354"/>
      <c r="AX277" s="346">
        <f t="shared" si="300"/>
        <v>0</v>
      </c>
      <c r="AY277" s="347"/>
      <c r="AZ277" s="1563"/>
      <c r="BA277" s="352">
        <f t="shared" si="301"/>
        <v>0</v>
      </c>
      <c r="BB277" s="1563"/>
      <c r="BC277" s="352">
        <f t="shared" si="302"/>
        <v>0</v>
      </c>
    </row>
    <row r="278" spans="1:55" s="339" customFormat="1">
      <c r="A278" s="373" t="s">
        <v>402</v>
      </c>
      <c r="B278" s="342"/>
      <c r="C278" s="708"/>
      <c r="D278" s="343"/>
      <c r="E278" s="344"/>
      <c r="F278" s="345"/>
      <c r="G278" s="345"/>
      <c r="H278" s="345"/>
      <c r="I278" s="345"/>
      <c r="J278" s="345"/>
      <c r="K278" s="345"/>
      <c r="L278" s="345"/>
      <c r="M278" s="346">
        <f t="shared" si="293"/>
        <v>0</v>
      </c>
      <c r="N278" s="347"/>
      <c r="O278" s="347"/>
      <c r="P278" s="347"/>
      <c r="Q278" s="348">
        <f t="shared" si="294"/>
        <v>0</v>
      </c>
      <c r="R278" s="349"/>
      <c r="S278" s="1575"/>
      <c r="T278" s="350"/>
      <c r="U278" s="350"/>
      <c r="V278" s="350"/>
      <c r="W278" s="346">
        <f t="shared" si="295"/>
        <v>0</v>
      </c>
      <c r="X278" s="349"/>
      <c r="Y278" s="350"/>
      <c r="Z278" s="350"/>
      <c r="AA278" s="350"/>
      <c r="AB278" s="350"/>
      <c r="AC278" s="350"/>
      <c r="AD278" s="350"/>
      <c r="AE278" s="350"/>
      <c r="AF278" s="350"/>
      <c r="AG278" s="346">
        <f t="shared" si="296"/>
        <v>0</v>
      </c>
      <c r="AH278" s="1563"/>
      <c r="AI278" s="351">
        <f t="shared" si="297"/>
        <v>0</v>
      </c>
      <c r="AJ278" s="344"/>
      <c r="AK278" s="345"/>
      <c r="AL278" s="345"/>
      <c r="AM278" s="345"/>
      <c r="AN278" s="345"/>
      <c r="AO278" s="345"/>
      <c r="AP278" s="346">
        <f t="shared" si="298"/>
        <v>0</v>
      </c>
      <c r="AQ278" s="347"/>
      <c r="AR278" s="1563"/>
      <c r="AS278" s="347"/>
      <c r="AT278" s="352">
        <f t="shared" si="299"/>
        <v>0</v>
      </c>
      <c r="AU278" s="353"/>
      <c r="AV278" s="354"/>
      <c r="AW278" s="354"/>
      <c r="AX278" s="346">
        <f t="shared" si="300"/>
        <v>0</v>
      </c>
      <c r="AY278" s="347"/>
      <c r="AZ278" s="1563"/>
      <c r="BA278" s="352">
        <f t="shared" si="301"/>
        <v>0</v>
      </c>
      <c r="BB278" s="1563"/>
      <c r="BC278" s="352">
        <f t="shared" si="302"/>
        <v>0</v>
      </c>
    </row>
    <row r="279" spans="1:55" s="339" customFormat="1">
      <c r="A279" s="373" t="s">
        <v>403</v>
      </c>
      <c r="B279" s="342"/>
      <c r="C279" s="708"/>
      <c r="D279" s="343"/>
      <c r="E279" s="344"/>
      <c r="F279" s="345"/>
      <c r="G279" s="345"/>
      <c r="H279" s="345"/>
      <c r="I279" s="345"/>
      <c r="J279" s="345"/>
      <c r="K279" s="345"/>
      <c r="L279" s="345"/>
      <c r="M279" s="346">
        <f t="shared" si="293"/>
        <v>0</v>
      </c>
      <c r="N279" s="347"/>
      <c r="O279" s="347"/>
      <c r="P279" s="347"/>
      <c r="Q279" s="348">
        <f t="shared" si="294"/>
        <v>0</v>
      </c>
      <c r="R279" s="349"/>
      <c r="S279" s="1575"/>
      <c r="T279" s="350"/>
      <c r="U279" s="350"/>
      <c r="V279" s="350"/>
      <c r="W279" s="346">
        <f t="shared" si="295"/>
        <v>0</v>
      </c>
      <c r="X279" s="349"/>
      <c r="Y279" s="350"/>
      <c r="Z279" s="350"/>
      <c r="AA279" s="350"/>
      <c r="AB279" s="350"/>
      <c r="AC279" s="350"/>
      <c r="AD279" s="350"/>
      <c r="AE279" s="350"/>
      <c r="AF279" s="350"/>
      <c r="AG279" s="346">
        <f t="shared" si="296"/>
        <v>0</v>
      </c>
      <c r="AH279" s="1563"/>
      <c r="AI279" s="351">
        <f t="shared" si="297"/>
        <v>0</v>
      </c>
      <c r="AJ279" s="344"/>
      <c r="AK279" s="345"/>
      <c r="AL279" s="345"/>
      <c r="AM279" s="345"/>
      <c r="AN279" s="345"/>
      <c r="AO279" s="345"/>
      <c r="AP279" s="346">
        <f t="shared" si="298"/>
        <v>0</v>
      </c>
      <c r="AQ279" s="347"/>
      <c r="AR279" s="1563"/>
      <c r="AS279" s="347"/>
      <c r="AT279" s="352">
        <f t="shared" si="299"/>
        <v>0</v>
      </c>
      <c r="AU279" s="353"/>
      <c r="AV279" s="354"/>
      <c r="AW279" s="354"/>
      <c r="AX279" s="346">
        <f t="shared" si="300"/>
        <v>0</v>
      </c>
      <c r="AY279" s="347"/>
      <c r="AZ279" s="1563"/>
      <c r="BA279" s="352">
        <f t="shared" si="301"/>
        <v>0</v>
      </c>
      <c r="BB279" s="1563"/>
      <c r="BC279" s="352">
        <f t="shared" si="302"/>
        <v>0</v>
      </c>
    </row>
    <row r="280" spans="1:55" s="339" customFormat="1">
      <c r="A280" s="373" t="s">
        <v>404</v>
      </c>
      <c r="B280" s="342"/>
      <c r="C280" s="708"/>
      <c r="D280" s="343"/>
      <c r="E280" s="344"/>
      <c r="F280" s="345"/>
      <c r="G280" s="345"/>
      <c r="H280" s="345"/>
      <c r="I280" s="345"/>
      <c r="J280" s="345"/>
      <c r="K280" s="345"/>
      <c r="L280" s="345"/>
      <c r="M280" s="346">
        <f t="shared" si="293"/>
        <v>0</v>
      </c>
      <c r="N280" s="347"/>
      <c r="O280" s="347"/>
      <c r="P280" s="347"/>
      <c r="Q280" s="348">
        <f t="shared" si="294"/>
        <v>0</v>
      </c>
      <c r="R280" s="349"/>
      <c r="S280" s="1575"/>
      <c r="T280" s="350"/>
      <c r="U280" s="350"/>
      <c r="V280" s="350"/>
      <c r="W280" s="346">
        <f t="shared" si="295"/>
        <v>0</v>
      </c>
      <c r="X280" s="349"/>
      <c r="Y280" s="350"/>
      <c r="Z280" s="350"/>
      <c r="AA280" s="350"/>
      <c r="AB280" s="350"/>
      <c r="AC280" s="350"/>
      <c r="AD280" s="350"/>
      <c r="AE280" s="350"/>
      <c r="AF280" s="350"/>
      <c r="AG280" s="346">
        <f t="shared" si="296"/>
        <v>0</v>
      </c>
      <c r="AH280" s="1563"/>
      <c r="AI280" s="351">
        <f t="shared" si="297"/>
        <v>0</v>
      </c>
      <c r="AJ280" s="344"/>
      <c r="AK280" s="345"/>
      <c r="AL280" s="345"/>
      <c r="AM280" s="345"/>
      <c r="AN280" s="345"/>
      <c r="AO280" s="345"/>
      <c r="AP280" s="346">
        <f t="shared" si="298"/>
        <v>0</v>
      </c>
      <c r="AQ280" s="347"/>
      <c r="AR280" s="1563"/>
      <c r="AS280" s="347"/>
      <c r="AT280" s="352">
        <f t="shared" si="299"/>
        <v>0</v>
      </c>
      <c r="AU280" s="353"/>
      <c r="AV280" s="354"/>
      <c r="AW280" s="354"/>
      <c r="AX280" s="346">
        <f t="shared" si="300"/>
        <v>0</v>
      </c>
      <c r="AY280" s="347"/>
      <c r="AZ280" s="1563"/>
      <c r="BA280" s="352">
        <f t="shared" si="301"/>
        <v>0</v>
      </c>
      <c r="BB280" s="1563"/>
      <c r="BC280" s="352">
        <f t="shared" si="302"/>
        <v>0</v>
      </c>
    </row>
    <row r="281" spans="1:55" s="339" customFormat="1">
      <c r="A281" s="373" t="s">
        <v>65</v>
      </c>
      <c r="B281" s="342"/>
      <c r="C281" s="708"/>
      <c r="D281" s="343"/>
      <c r="E281" s="344"/>
      <c r="F281" s="345"/>
      <c r="G281" s="345"/>
      <c r="H281" s="345"/>
      <c r="I281" s="345"/>
      <c r="J281" s="345"/>
      <c r="K281" s="345"/>
      <c r="L281" s="345"/>
      <c r="M281" s="346">
        <f t="shared" si="293"/>
        <v>0</v>
      </c>
      <c r="N281" s="347"/>
      <c r="O281" s="347"/>
      <c r="P281" s="347"/>
      <c r="Q281" s="348">
        <f t="shared" si="294"/>
        <v>0</v>
      </c>
      <c r="R281" s="349"/>
      <c r="S281" s="1575"/>
      <c r="T281" s="350"/>
      <c r="U281" s="350"/>
      <c r="V281" s="350"/>
      <c r="W281" s="346">
        <f t="shared" si="295"/>
        <v>0</v>
      </c>
      <c r="X281" s="349"/>
      <c r="Y281" s="350"/>
      <c r="Z281" s="350"/>
      <c r="AA281" s="350"/>
      <c r="AB281" s="350"/>
      <c r="AC281" s="350"/>
      <c r="AD281" s="350"/>
      <c r="AE281" s="350"/>
      <c r="AF281" s="350"/>
      <c r="AG281" s="346">
        <f t="shared" si="296"/>
        <v>0</v>
      </c>
      <c r="AH281" s="1563"/>
      <c r="AI281" s="351">
        <f t="shared" si="297"/>
        <v>0</v>
      </c>
      <c r="AJ281" s="344"/>
      <c r="AK281" s="345"/>
      <c r="AL281" s="345"/>
      <c r="AM281" s="345"/>
      <c r="AN281" s="345"/>
      <c r="AO281" s="345"/>
      <c r="AP281" s="346">
        <f t="shared" si="298"/>
        <v>0</v>
      </c>
      <c r="AQ281" s="347"/>
      <c r="AR281" s="1563"/>
      <c r="AS281" s="347"/>
      <c r="AT281" s="352">
        <f t="shared" si="299"/>
        <v>0</v>
      </c>
      <c r="AU281" s="353"/>
      <c r="AV281" s="354"/>
      <c r="AW281" s="354"/>
      <c r="AX281" s="346">
        <f t="shared" si="300"/>
        <v>0</v>
      </c>
      <c r="AY281" s="347"/>
      <c r="AZ281" s="1563"/>
      <c r="BA281" s="352">
        <f t="shared" si="301"/>
        <v>0</v>
      </c>
      <c r="BB281" s="1563"/>
      <c r="BC281" s="352">
        <f t="shared" si="302"/>
        <v>0</v>
      </c>
    </row>
    <row r="282" spans="1:55" s="339" customFormat="1">
      <c r="A282" s="373" t="s">
        <v>405</v>
      </c>
      <c r="B282" s="342"/>
      <c r="C282" s="708"/>
      <c r="D282" s="343"/>
      <c r="E282" s="344"/>
      <c r="F282" s="345"/>
      <c r="G282" s="345"/>
      <c r="H282" s="345"/>
      <c r="I282" s="345"/>
      <c r="J282" s="345"/>
      <c r="K282" s="345"/>
      <c r="L282" s="345"/>
      <c r="M282" s="346">
        <f t="shared" si="293"/>
        <v>0</v>
      </c>
      <c r="N282" s="347"/>
      <c r="O282" s="347"/>
      <c r="P282" s="347"/>
      <c r="Q282" s="348">
        <f t="shared" si="294"/>
        <v>0</v>
      </c>
      <c r="R282" s="349"/>
      <c r="S282" s="1575"/>
      <c r="T282" s="350"/>
      <c r="U282" s="350"/>
      <c r="V282" s="350"/>
      <c r="W282" s="346">
        <f t="shared" si="295"/>
        <v>0</v>
      </c>
      <c r="X282" s="349"/>
      <c r="Y282" s="350"/>
      <c r="Z282" s="350"/>
      <c r="AA282" s="350"/>
      <c r="AB282" s="350"/>
      <c r="AC282" s="350"/>
      <c r="AD282" s="350"/>
      <c r="AE282" s="350"/>
      <c r="AF282" s="350"/>
      <c r="AG282" s="346">
        <f t="shared" si="296"/>
        <v>0</v>
      </c>
      <c r="AH282" s="1563"/>
      <c r="AI282" s="351">
        <f t="shared" si="297"/>
        <v>0</v>
      </c>
      <c r="AJ282" s="344"/>
      <c r="AK282" s="345"/>
      <c r="AL282" s="345"/>
      <c r="AM282" s="345"/>
      <c r="AN282" s="345"/>
      <c r="AO282" s="345"/>
      <c r="AP282" s="346">
        <f t="shared" si="298"/>
        <v>0</v>
      </c>
      <c r="AQ282" s="347"/>
      <c r="AR282" s="1563"/>
      <c r="AS282" s="347"/>
      <c r="AT282" s="352">
        <f t="shared" si="299"/>
        <v>0</v>
      </c>
      <c r="AU282" s="353"/>
      <c r="AV282" s="354"/>
      <c r="AW282" s="354"/>
      <c r="AX282" s="346">
        <f t="shared" si="300"/>
        <v>0</v>
      </c>
      <c r="AY282" s="347"/>
      <c r="AZ282" s="1563"/>
      <c r="BA282" s="352">
        <f t="shared" si="301"/>
        <v>0</v>
      </c>
      <c r="BB282" s="1563"/>
      <c r="BC282" s="352">
        <f t="shared" si="302"/>
        <v>0</v>
      </c>
    </row>
    <row r="283" spans="1:55" s="339" customFormat="1" ht="13.5" thickBot="1">
      <c r="A283" s="374" t="s">
        <v>406</v>
      </c>
      <c r="B283" s="342"/>
      <c r="C283" s="708"/>
      <c r="D283" s="343"/>
      <c r="E283" s="344"/>
      <c r="F283" s="345"/>
      <c r="G283" s="345"/>
      <c r="H283" s="345"/>
      <c r="I283" s="345"/>
      <c r="J283" s="345"/>
      <c r="K283" s="345"/>
      <c r="L283" s="345"/>
      <c r="M283" s="346">
        <f t="shared" si="293"/>
        <v>0</v>
      </c>
      <c r="N283" s="347"/>
      <c r="O283" s="347"/>
      <c r="P283" s="347"/>
      <c r="Q283" s="348">
        <f t="shared" si="294"/>
        <v>0</v>
      </c>
      <c r="R283" s="349"/>
      <c r="S283" s="1575"/>
      <c r="T283" s="350"/>
      <c r="U283" s="350"/>
      <c r="V283" s="350"/>
      <c r="W283" s="346">
        <f t="shared" si="295"/>
        <v>0</v>
      </c>
      <c r="X283" s="349"/>
      <c r="Y283" s="350"/>
      <c r="Z283" s="350"/>
      <c r="AA283" s="350"/>
      <c r="AB283" s="350"/>
      <c r="AC283" s="350"/>
      <c r="AD283" s="350"/>
      <c r="AE283" s="350"/>
      <c r="AF283" s="350"/>
      <c r="AG283" s="346">
        <f t="shared" si="296"/>
        <v>0</v>
      </c>
      <c r="AH283" s="1563"/>
      <c r="AI283" s="351">
        <f t="shared" si="297"/>
        <v>0</v>
      </c>
      <c r="AJ283" s="344"/>
      <c r="AK283" s="345"/>
      <c r="AL283" s="345"/>
      <c r="AM283" s="345"/>
      <c r="AN283" s="345"/>
      <c r="AO283" s="345"/>
      <c r="AP283" s="346">
        <f t="shared" si="298"/>
        <v>0</v>
      </c>
      <c r="AQ283" s="347"/>
      <c r="AR283" s="1563"/>
      <c r="AS283" s="347"/>
      <c r="AT283" s="352">
        <f t="shared" si="299"/>
        <v>0</v>
      </c>
      <c r="AU283" s="353"/>
      <c r="AV283" s="354"/>
      <c r="AW283" s="354"/>
      <c r="AX283" s="346">
        <f t="shared" si="300"/>
        <v>0</v>
      </c>
      <c r="AY283" s="347"/>
      <c r="AZ283" s="1563"/>
      <c r="BA283" s="352">
        <f t="shared" si="301"/>
        <v>0</v>
      </c>
      <c r="BB283" s="1563"/>
      <c r="BC283" s="352">
        <f t="shared" si="302"/>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3">SUM(D196:D197,D211:D212,D226:D227,D241:D242,D256:D257,D271:D272)</f>
        <v>0</v>
      </c>
      <c r="E285" s="363">
        <f t="shared" si="303"/>
        <v>0</v>
      </c>
      <c r="F285" s="364">
        <f t="shared" si="303"/>
        <v>0</v>
      </c>
      <c r="G285" s="364">
        <f t="shared" si="303"/>
        <v>0</v>
      </c>
      <c r="H285" s="364">
        <f t="shared" si="303"/>
        <v>0</v>
      </c>
      <c r="I285" s="364">
        <f t="shared" si="303"/>
        <v>0</v>
      </c>
      <c r="J285" s="364">
        <f t="shared" si="303"/>
        <v>0</v>
      </c>
      <c r="K285" s="364">
        <f t="shared" si="303"/>
        <v>0</v>
      </c>
      <c r="L285" s="364">
        <f t="shared" si="303"/>
        <v>0</v>
      </c>
      <c r="M285" s="346">
        <f t="shared" si="303"/>
        <v>0</v>
      </c>
      <c r="N285" s="365">
        <f t="shared" si="303"/>
        <v>0</v>
      </c>
      <c r="O285" s="365">
        <f t="shared" si="303"/>
        <v>0</v>
      </c>
      <c r="P285" s="365">
        <f t="shared" si="303"/>
        <v>0</v>
      </c>
      <c r="Q285" s="348">
        <f t="shared" si="303"/>
        <v>0</v>
      </c>
      <c r="R285" s="366">
        <f t="shared" si="303"/>
        <v>0</v>
      </c>
      <c r="S285" s="1575"/>
      <c r="T285" s="367">
        <f t="shared" si="303"/>
        <v>0</v>
      </c>
      <c r="U285" s="367">
        <f t="shared" si="303"/>
        <v>0</v>
      </c>
      <c r="V285" s="367">
        <f t="shared" si="303"/>
        <v>0</v>
      </c>
      <c r="W285" s="346">
        <f t="shared" si="303"/>
        <v>0</v>
      </c>
      <c r="X285" s="366">
        <f t="shared" si="303"/>
        <v>0</v>
      </c>
      <c r="Y285" s="367">
        <f t="shared" si="303"/>
        <v>0</v>
      </c>
      <c r="Z285" s="367">
        <f t="shared" si="303"/>
        <v>0</v>
      </c>
      <c r="AA285" s="367">
        <f t="shared" si="303"/>
        <v>0</v>
      </c>
      <c r="AB285" s="367">
        <f t="shared" si="303"/>
        <v>0</v>
      </c>
      <c r="AC285" s="367">
        <f t="shared" si="303"/>
        <v>0</v>
      </c>
      <c r="AD285" s="367">
        <f t="shared" si="303"/>
        <v>0</v>
      </c>
      <c r="AE285" s="367">
        <f t="shared" si="303"/>
        <v>0</v>
      </c>
      <c r="AF285" s="367">
        <f t="shared" si="303"/>
        <v>0</v>
      </c>
      <c r="AG285" s="346">
        <f t="shared" si="303"/>
        <v>0</v>
      </c>
      <c r="AH285" s="1563"/>
      <c r="AI285" s="351">
        <f t="shared" si="303"/>
        <v>0</v>
      </c>
      <c r="AJ285" s="363">
        <f t="shared" si="303"/>
        <v>0</v>
      </c>
      <c r="AK285" s="364">
        <f t="shared" si="303"/>
        <v>0</v>
      </c>
      <c r="AL285" s="364">
        <f t="shared" si="303"/>
        <v>0</v>
      </c>
      <c r="AM285" s="364">
        <f t="shared" si="303"/>
        <v>0</v>
      </c>
      <c r="AN285" s="364">
        <f t="shared" si="303"/>
        <v>0</v>
      </c>
      <c r="AO285" s="364">
        <f t="shared" si="303"/>
        <v>0</v>
      </c>
      <c r="AP285" s="346">
        <f t="shared" si="303"/>
        <v>0</v>
      </c>
      <c r="AQ285" s="365">
        <f t="shared" si="303"/>
        <v>0</v>
      </c>
      <c r="AR285" s="1563"/>
      <c r="AS285" s="365">
        <f t="shared" si="303"/>
        <v>0</v>
      </c>
      <c r="AT285" s="352">
        <f t="shared" si="303"/>
        <v>0</v>
      </c>
      <c r="AU285" s="368">
        <f t="shared" si="303"/>
        <v>0</v>
      </c>
      <c r="AV285" s="369">
        <f t="shared" si="303"/>
        <v>0</v>
      </c>
      <c r="AW285" s="369">
        <f t="shared" si="303"/>
        <v>0</v>
      </c>
      <c r="AX285" s="346">
        <f t="shared" si="303"/>
        <v>0</v>
      </c>
      <c r="AY285" s="365">
        <f t="shared" si="303"/>
        <v>0</v>
      </c>
      <c r="AZ285" s="1563"/>
      <c r="BA285" s="352">
        <f t="shared" si="303"/>
        <v>0</v>
      </c>
      <c r="BB285" s="1563"/>
      <c r="BC285" s="352">
        <f t="shared" si="303"/>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4">SUM(D288:D289)</f>
        <v>0</v>
      </c>
      <c r="E287" s="432">
        <f t="shared" si="304"/>
        <v>0</v>
      </c>
      <c r="F287" s="433">
        <f t="shared" si="304"/>
        <v>0</v>
      </c>
      <c r="G287" s="433">
        <f t="shared" si="304"/>
        <v>0</v>
      </c>
      <c r="H287" s="433">
        <f t="shared" si="304"/>
        <v>0</v>
      </c>
      <c r="I287" s="433">
        <f t="shared" si="304"/>
        <v>0</v>
      </c>
      <c r="J287" s="433">
        <f t="shared" si="304"/>
        <v>0</v>
      </c>
      <c r="K287" s="433">
        <f t="shared" si="304"/>
        <v>0</v>
      </c>
      <c r="L287" s="433">
        <f t="shared" si="304"/>
        <v>0</v>
      </c>
      <c r="M287" s="434">
        <f t="shared" si="304"/>
        <v>0</v>
      </c>
      <c r="N287" s="435">
        <f t="shared" si="304"/>
        <v>0</v>
      </c>
      <c r="O287" s="435">
        <f t="shared" si="304"/>
        <v>0</v>
      </c>
      <c r="P287" s="435">
        <f t="shared" si="304"/>
        <v>0</v>
      </c>
      <c r="Q287" s="436">
        <f t="shared" si="304"/>
        <v>0</v>
      </c>
      <c r="R287" s="437">
        <f t="shared" si="304"/>
        <v>0</v>
      </c>
      <c r="S287" s="1612"/>
      <c r="T287" s="438">
        <f t="shared" si="304"/>
        <v>0</v>
      </c>
      <c r="U287" s="438">
        <f t="shared" si="304"/>
        <v>0</v>
      </c>
      <c r="V287" s="438">
        <f t="shared" si="304"/>
        <v>0</v>
      </c>
      <c r="W287" s="434">
        <f t="shared" si="304"/>
        <v>0</v>
      </c>
      <c r="X287" s="437">
        <f t="shared" si="304"/>
        <v>0</v>
      </c>
      <c r="Y287" s="438">
        <f t="shared" si="304"/>
        <v>0</v>
      </c>
      <c r="Z287" s="438">
        <f t="shared" si="304"/>
        <v>0</v>
      </c>
      <c r="AA287" s="438">
        <f t="shared" si="304"/>
        <v>0</v>
      </c>
      <c r="AB287" s="438">
        <f t="shared" si="304"/>
        <v>0</v>
      </c>
      <c r="AC287" s="438">
        <f t="shared" si="304"/>
        <v>0</v>
      </c>
      <c r="AD287" s="438">
        <f t="shared" si="304"/>
        <v>0</v>
      </c>
      <c r="AE287" s="438">
        <f t="shared" si="304"/>
        <v>0</v>
      </c>
      <c r="AF287" s="438">
        <f t="shared" si="304"/>
        <v>0</v>
      </c>
      <c r="AG287" s="434">
        <f t="shared" si="304"/>
        <v>0</v>
      </c>
      <c r="AH287" s="1563"/>
      <c r="AI287" s="439">
        <f t="shared" si="304"/>
        <v>0</v>
      </c>
      <c r="AJ287" s="432">
        <f t="shared" si="304"/>
        <v>0</v>
      </c>
      <c r="AK287" s="433">
        <f t="shared" si="304"/>
        <v>0</v>
      </c>
      <c r="AL287" s="433">
        <f t="shared" si="304"/>
        <v>0</v>
      </c>
      <c r="AM287" s="433">
        <f t="shared" si="304"/>
        <v>0</v>
      </c>
      <c r="AN287" s="433">
        <f t="shared" si="304"/>
        <v>0</v>
      </c>
      <c r="AO287" s="433">
        <f t="shared" si="304"/>
        <v>0</v>
      </c>
      <c r="AP287" s="434">
        <f>SUM(AP288:AP289)</f>
        <v>0</v>
      </c>
      <c r="AQ287" s="435">
        <f t="shared" si="304"/>
        <v>0</v>
      </c>
      <c r="AR287" s="1563"/>
      <c r="AS287" s="435">
        <f t="shared" si="304"/>
        <v>0</v>
      </c>
      <c r="AT287" s="440">
        <f t="shared" si="304"/>
        <v>0</v>
      </c>
      <c r="AU287" s="441">
        <f t="shared" si="304"/>
        <v>0</v>
      </c>
      <c r="AV287" s="442">
        <f t="shared" si="304"/>
        <v>0</v>
      </c>
      <c r="AW287" s="442">
        <f>SUM(AW288:AW289)</f>
        <v>0</v>
      </c>
      <c r="AX287" s="434">
        <f t="shared" si="304"/>
        <v>0</v>
      </c>
      <c r="AY287" s="435">
        <f t="shared" si="304"/>
        <v>0</v>
      </c>
      <c r="AZ287" s="1563"/>
      <c r="BA287" s="440">
        <f t="shared" si="304"/>
        <v>0</v>
      </c>
      <c r="BB287" s="1563"/>
      <c r="BC287" s="440">
        <f t="shared" si="304"/>
        <v>0</v>
      </c>
    </row>
    <row r="288" spans="1:55" s="121" customFormat="1">
      <c r="A288" s="356" t="s">
        <v>396</v>
      </c>
      <c r="B288" s="361">
        <f>B211+B226+B241+B256+B271</f>
        <v>0</v>
      </c>
      <c r="C288" s="361">
        <f>C211+C226+C241+C256+C271</f>
        <v>0</v>
      </c>
      <c r="D288" s="362">
        <f t="shared" ref="D288:BC289" si="305">D211+D226+D241+D256+D271</f>
        <v>0</v>
      </c>
      <c r="E288" s="363">
        <f t="shared" si="305"/>
        <v>0</v>
      </c>
      <c r="F288" s="364">
        <f t="shared" si="305"/>
        <v>0</v>
      </c>
      <c r="G288" s="364">
        <f t="shared" si="305"/>
        <v>0</v>
      </c>
      <c r="H288" s="364">
        <f t="shared" si="305"/>
        <v>0</v>
      </c>
      <c r="I288" s="364">
        <f t="shared" si="305"/>
        <v>0</v>
      </c>
      <c r="J288" s="364">
        <f t="shared" si="305"/>
        <v>0</v>
      </c>
      <c r="K288" s="364">
        <f t="shared" si="305"/>
        <v>0</v>
      </c>
      <c r="L288" s="364">
        <f t="shared" si="305"/>
        <v>0</v>
      </c>
      <c r="M288" s="346">
        <f t="shared" si="305"/>
        <v>0</v>
      </c>
      <c r="N288" s="365">
        <f t="shared" si="305"/>
        <v>0</v>
      </c>
      <c r="O288" s="365">
        <f t="shared" si="305"/>
        <v>0</v>
      </c>
      <c r="P288" s="365">
        <f t="shared" si="305"/>
        <v>0</v>
      </c>
      <c r="Q288" s="348">
        <f t="shared" si="305"/>
        <v>0</v>
      </c>
      <c r="R288" s="366">
        <f t="shared" si="305"/>
        <v>0</v>
      </c>
      <c r="S288" s="1575"/>
      <c r="T288" s="367">
        <f t="shared" si="305"/>
        <v>0</v>
      </c>
      <c r="U288" s="367">
        <f t="shared" si="305"/>
        <v>0</v>
      </c>
      <c r="V288" s="367">
        <f t="shared" si="305"/>
        <v>0</v>
      </c>
      <c r="W288" s="346">
        <f t="shared" si="305"/>
        <v>0</v>
      </c>
      <c r="X288" s="366">
        <f t="shared" si="305"/>
        <v>0</v>
      </c>
      <c r="Y288" s="367">
        <f t="shared" si="305"/>
        <v>0</v>
      </c>
      <c r="Z288" s="367">
        <f t="shared" si="305"/>
        <v>0</v>
      </c>
      <c r="AA288" s="367">
        <f t="shared" si="305"/>
        <v>0</v>
      </c>
      <c r="AB288" s="367">
        <f t="shared" si="305"/>
        <v>0</v>
      </c>
      <c r="AC288" s="367">
        <f t="shared" si="305"/>
        <v>0</v>
      </c>
      <c r="AD288" s="367">
        <f t="shared" si="305"/>
        <v>0</v>
      </c>
      <c r="AE288" s="367">
        <f t="shared" si="305"/>
        <v>0</v>
      </c>
      <c r="AF288" s="367">
        <f t="shared" si="305"/>
        <v>0</v>
      </c>
      <c r="AG288" s="346">
        <f t="shared" si="305"/>
        <v>0</v>
      </c>
      <c r="AH288" s="1563"/>
      <c r="AI288" s="351">
        <f t="shared" si="305"/>
        <v>0</v>
      </c>
      <c r="AJ288" s="363">
        <f t="shared" si="305"/>
        <v>0</v>
      </c>
      <c r="AK288" s="364">
        <f t="shared" si="305"/>
        <v>0</v>
      </c>
      <c r="AL288" s="364">
        <f t="shared" si="305"/>
        <v>0</v>
      </c>
      <c r="AM288" s="364">
        <f t="shared" si="305"/>
        <v>0</v>
      </c>
      <c r="AN288" s="364">
        <f t="shared" si="305"/>
        <v>0</v>
      </c>
      <c r="AO288" s="364">
        <f t="shared" si="305"/>
        <v>0</v>
      </c>
      <c r="AP288" s="346">
        <f>AP211+AP226+AP241+AP256+AP271</f>
        <v>0</v>
      </c>
      <c r="AQ288" s="365">
        <f t="shared" si="305"/>
        <v>0</v>
      </c>
      <c r="AR288" s="1563"/>
      <c r="AS288" s="365">
        <f t="shared" si="305"/>
        <v>0</v>
      </c>
      <c r="AT288" s="352">
        <f t="shared" si="305"/>
        <v>0</v>
      </c>
      <c r="AU288" s="368">
        <f t="shared" si="305"/>
        <v>0</v>
      </c>
      <c r="AV288" s="369">
        <f t="shared" si="305"/>
        <v>0</v>
      </c>
      <c r="AW288" s="369">
        <f>AW211+AW226+AW241+AW256+AW271</f>
        <v>0</v>
      </c>
      <c r="AX288" s="346">
        <f t="shared" si="305"/>
        <v>0</v>
      </c>
      <c r="AY288" s="365">
        <f t="shared" si="305"/>
        <v>0</v>
      </c>
      <c r="AZ288" s="1563"/>
      <c r="BA288" s="352">
        <f t="shared" si="305"/>
        <v>0</v>
      </c>
      <c r="BB288" s="1563"/>
      <c r="BC288" s="352">
        <f t="shared" si="305"/>
        <v>0</v>
      </c>
    </row>
    <row r="289" spans="1:56" s="121" customFormat="1">
      <c r="A289" s="356" t="s">
        <v>397</v>
      </c>
      <c r="B289" s="361">
        <f>B212+B227+B242+B257+B272</f>
        <v>0</v>
      </c>
      <c r="C289" s="361">
        <f>C212+C227+C242+C257+C272</f>
        <v>0</v>
      </c>
      <c r="D289" s="362">
        <f t="shared" si="305"/>
        <v>0</v>
      </c>
      <c r="E289" s="363">
        <f t="shared" si="305"/>
        <v>0</v>
      </c>
      <c r="F289" s="364">
        <f t="shared" si="305"/>
        <v>0</v>
      </c>
      <c r="G289" s="364">
        <f t="shared" si="305"/>
        <v>0</v>
      </c>
      <c r="H289" s="364">
        <f t="shared" si="305"/>
        <v>0</v>
      </c>
      <c r="I289" s="364">
        <f t="shared" si="305"/>
        <v>0</v>
      </c>
      <c r="J289" s="364">
        <f t="shared" si="305"/>
        <v>0</v>
      </c>
      <c r="K289" s="364">
        <f t="shared" si="305"/>
        <v>0</v>
      </c>
      <c r="L289" s="364">
        <f t="shared" si="305"/>
        <v>0</v>
      </c>
      <c r="M289" s="346">
        <f t="shared" si="305"/>
        <v>0</v>
      </c>
      <c r="N289" s="365">
        <f t="shared" si="305"/>
        <v>0</v>
      </c>
      <c r="O289" s="365">
        <f t="shared" si="305"/>
        <v>0</v>
      </c>
      <c r="P289" s="365">
        <f t="shared" si="305"/>
        <v>0</v>
      </c>
      <c r="Q289" s="348">
        <f t="shared" si="305"/>
        <v>0</v>
      </c>
      <c r="R289" s="366">
        <f t="shared" si="305"/>
        <v>0</v>
      </c>
      <c r="S289" s="1575"/>
      <c r="T289" s="367">
        <f t="shared" si="305"/>
        <v>0</v>
      </c>
      <c r="U289" s="367">
        <f t="shared" si="305"/>
        <v>0</v>
      </c>
      <c r="V289" s="367">
        <f t="shared" si="305"/>
        <v>0</v>
      </c>
      <c r="W289" s="346">
        <f t="shared" si="305"/>
        <v>0</v>
      </c>
      <c r="X289" s="366">
        <f t="shared" si="305"/>
        <v>0</v>
      </c>
      <c r="Y289" s="367">
        <f t="shared" si="305"/>
        <v>0</v>
      </c>
      <c r="Z289" s="367">
        <f t="shared" si="305"/>
        <v>0</v>
      </c>
      <c r="AA289" s="367">
        <f t="shared" si="305"/>
        <v>0</v>
      </c>
      <c r="AB289" s="367">
        <f t="shared" si="305"/>
        <v>0</v>
      </c>
      <c r="AC289" s="367">
        <f t="shared" si="305"/>
        <v>0</v>
      </c>
      <c r="AD289" s="367">
        <f t="shared" si="305"/>
        <v>0</v>
      </c>
      <c r="AE289" s="367">
        <f t="shared" si="305"/>
        <v>0</v>
      </c>
      <c r="AF289" s="367">
        <f t="shared" si="305"/>
        <v>0</v>
      </c>
      <c r="AG289" s="346">
        <f t="shared" si="305"/>
        <v>0</v>
      </c>
      <c r="AH289" s="1563"/>
      <c r="AI289" s="351">
        <f t="shared" si="305"/>
        <v>0</v>
      </c>
      <c r="AJ289" s="363">
        <f t="shared" si="305"/>
        <v>0</v>
      </c>
      <c r="AK289" s="364">
        <f t="shared" si="305"/>
        <v>0</v>
      </c>
      <c r="AL289" s="364">
        <f t="shared" si="305"/>
        <v>0</v>
      </c>
      <c r="AM289" s="364">
        <f t="shared" si="305"/>
        <v>0</v>
      </c>
      <c r="AN289" s="364">
        <f t="shared" si="305"/>
        <v>0</v>
      </c>
      <c r="AO289" s="364">
        <f t="shared" si="305"/>
        <v>0</v>
      </c>
      <c r="AP289" s="346">
        <f t="shared" si="305"/>
        <v>0</v>
      </c>
      <c r="AQ289" s="365">
        <f t="shared" si="305"/>
        <v>0</v>
      </c>
      <c r="AR289" s="1563"/>
      <c r="AS289" s="365">
        <f t="shared" si="305"/>
        <v>0</v>
      </c>
      <c r="AT289" s="352">
        <f t="shared" si="305"/>
        <v>0</v>
      </c>
      <c r="AU289" s="368">
        <f t="shared" si="305"/>
        <v>0</v>
      </c>
      <c r="AV289" s="369">
        <f t="shared" si="305"/>
        <v>0</v>
      </c>
      <c r="AW289" s="369">
        <f t="shared" si="305"/>
        <v>0</v>
      </c>
      <c r="AX289" s="346">
        <f t="shared" si="305"/>
        <v>0</v>
      </c>
      <c r="AY289" s="365">
        <f t="shared" si="305"/>
        <v>0</v>
      </c>
      <c r="AZ289" s="1563"/>
      <c r="BA289" s="352">
        <f t="shared" si="305"/>
        <v>0</v>
      </c>
      <c r="BB289" s="1563"/>
      <c r="BC289" s="352">
        <f t="shared" si="305"/>
        <v>0</v>
      </c>
    </row>
    <row r="290" spans="1:56" s="339" customFormat="1" ht="15">
      <c r="A290" s="358" t="s">
        <v>398</v>
      </c>
      <c r="B290" s="430">
        <f t="shared" ref="B290:BC290" si="306">SUM(B291:B300)</f>
        <v>0</v>
      </c>
      <c r="C290" s="430">
        <f>SUM(C291:C300)</f>
        <v>0</v>
      </c>
      <c r="D290" s="431">
        <f t="shared" si="306"/>
        <v>0</v>
      </c>
      <c r="E290" s="432">
        <f t="shared" si="306"/>
        <v>0</v>
      </c>
      <c r="F290" s="433">
        <f t="shared" si="306"/>
        <v>0</v>
      </c>
      <c r="G290" s="433">
        <f t="shared" si="306"/>
        <v>0</v>
      </c>
      <c r="H290" s="433">
        <f t="shared" si="306"/>
        <v>0</v>
      </c>
      <c r="I290" s="433">
        <f t="shared" si="306"/>
        <v>0</v>
      </c>
      <c r="J290" s="433">
        <f t="shared" si="306"/>
        <v>0</v>
      </c>
      <c r="K290" s="433">
        <f t="shared" si="306"/>
        <v>0</v>
      </c>
      <c r="L290" s="433">
        <f t="shared" si="306"/>
        <v>0</v>
      </c>
      <c r="M290" s="434">
        <f t="shared" si="306"/>
        <v>0</v>
      </c>
      <c r="N290" s="435">
        <f t="shared" si="306"/>
        <v>0</v>
      </c>
      <c r="O290" s="435">
        <f t="shared" si="306"/>
        <v>0</v>
      </c>
      <c r="P290" s="435">
        <f t="shared" si="306"/>
        <v>0</v>
      </c>
      <c r="Q290" s="436">
        <f t="shared" si="306"/>
        <v>0</v>
      </c>
      <c r="R290" s="437">
        <f t="shared" si="306"/>
        <v>0</v>
      </c>
      <c r="S290" s="1612"/>
      <c r="T290" s="438">
        <f t="shared" si="306"/>
        <v>0</v>
      </c>
      <c r="U290" s="438">
        <f t="shared" si="306"/>
        <v>0</v>
      </c>
      <c r="V290" s="438">
        <f t="shared" si="306"/>
        <v>0</v>
      </c>
      <c r="W290" s="434">
        <f t="shared" si="306"/>
        <v>0</v>
      </c>
      <c r="X290" s="437">
        <f t="shared" si="306"/>
        <v>0</v>
      </c>
      <c r="Y290" s="438">
        <f t="shared" si="306"/>
        <v>0</v>
      </c>
      <c r="Z290" s="438">
        <f t="shared" si="306"/>
        <v>0</v>
      </c>
      <c r="AA290" s="438">
        <f t="shared" si="306"/>
        <v>0</v>
      </c>
      <c r="AB290" s="438">
        <f t="shared" si="306"/>
        <v>0</v>
      </c>
      <c r="AC290" s="438">
        <f t="shared" si="306"/>
        <v>0</v>
      </c>
      <c r="AD290" s="438">
        <f t="shared" si="306"/>
        <v>0</v>
      </c>
      <c r="AE290" s="438">
        <f t="shared" si="306"/>
        <v>0</v>
      </c>
      <c r="AF290" s="438">
        <f t="shared" si="306"/>
        <v>0</v>
      </c>
      <c r="AG290" s="434">
        <f t="shared" si="306"/>
        <v>0</v>
      </c>
      <c r="AH290" s="1563"/>
      <c r="AI290" s="439">
        <f t="shared" si="306"/>
        <v>0</v>
      </c>
      <c r="AJ290" s="432">
        <f t="shared" si="306"/>
        <v>0</v>
      </c>
      <c r="AK290" s="433">
        <f t="shared" si="306"/>
        <v>0</v>
      </c>
      <c r="AL290" s="433">
        <f t="shared" si="306"/>
        <v>0</v>
      </c>
      <c r="AM290" s="433">
        <f t="shared" si="306"/>
        <v>0</v>
      </c>
      <c r="AN290" s="433">
        <f t="shared" si="306"/>
        <v>0</v>
      </c>
      <c r="AO290" s="433">
        <f t="shared" si="306"/>
        <v>0</v>
      </c>
      <c r="AP290" s="434">
        <f t="shared" si="306"/>
        <v>0</v>
      </c>
      <c r="AQ290" s="435">
        <f t="shared" si="306"/>
        <v>0</v>
      </c>
      <c r="AR290" s="1563"/>
      <c r="AS290" s="435">
        <f t="shared" si="306"/>
        <v>0</v>
      </c>
      <c r="AT290" s="440">
        <f t="shared" si="306"/>
        <v>0</v>
      </c>
      <c r="AU290" s="441">
        <f t="shared" si="306"/>
        <v>0</v>
      </c>
      <c r="AV290" s="442">
        <f t="shared" si="306"/>
        <v>0</v>
      </c>
      <c r="AW290" s="442">
        <f t="shared" si="306"/>
        <v>0</v>
      </c>
      <c r="AX290" s="434">
        <f t="shared" si="306"/>
        <v>0</v>
      </c>
      <c r="AY290" s="435">
        <f t="shared" si="306"/>
        <v>0</v>
      </c>
      <c r="AZ290" s="1563"/>
      <c r="BA290" s="440">
        <f t="shared" si="306"/>
        <v>0</v>
      </c>
      <c r="BB290" s="1563"/>
      <c r="BC290" s="440">
        <f t="shared" si="306"/>
        <v>0</v>
      </c>
    </row>
    <row r="291" spans="1:56" s="121" customFormat="1">
      <c r="A291" s="372" t="s">
        <v>399</v>
      </c>
      <c r="B291" s="361">
        <f>B214+B229+B244+B259+B274</f>
        <v>0</v>
      </c>
      <c r="C291" s="361">
        <f>C214+C229+C244+C259+C274</f>
        <v>0</v>
      </c>
      <c r="D291" s="362">
        <f t="shared" ref="D291:BC296" si="307">D214+D229+D244+D259+D274</f>
        <v>0</v>
      </c>
      <c r="E291" s="363">
        <f t="shared" si="307"/>
        <v>0</v>
      </c>
      <c r="F291" s="364">
        <f t="shared" si="307"/>
        <v>0</v>
      </c>
      <c r="G291" s="364">
        <f t="shared" si="307"/>
        <v>0</v>
      </c>
      <c r="H291" s="364">
        <f t="shared" si="307"/>
        <v>0</v>
      </c>
      <c r="I291" s="364">
        <f t="shared" si="307"/>
        <v>0</v>
      </c>
      <c r="J291" s="364">
        <f t="shared" si="307"/>
        <v>0</v>
      </c>
      <c r="K291" s="364">
        <f t="shared" si="307"/>
        <v>0</v>
      </c>
      <c r="L291" s="364">
        <f t="shared" si="307"/>
        <v>0</v>
      </c>
      <c r="M291" s="346">
        <f t="shared" si="307"/>
        <v>0</v>
      </c>
      <c r="N291" s="365">
        <f t="shared" si="307"/>
        <v>0</v>
      </c>
      <c r="O291" s="365">
        <f t="shared" si="307"/>
        <v>0</v>
      </c>
      <c r="P291" s="365">
        <f t="shared" si="307"/>
        <v>0</v>
      </c>
      <c r="Q291" s="348">
        <f t="shared" si="307"/>
        <v>0</v>
      </c>
      <c r="R291" s="366">
        <f t="shared" si="307"/>
        <v>0</v>
      </c>
      <c r="S291" s="1575"/>
      <c r="T291" s="367">
        <f t="shared" si="307"/>
        <v>0</v>
      </c>
      <c r="U291" s="367">
        <f t="shared" si="307"/>
        <v>0</v>
      </c>
      <c r="V291" s="367">
        <f t="shared" si="307"/>
        <v>0</v>
      </c>
      <c r="W291" s="346">
        <f t="shared" si="307"/>
        <v>0</v>
      </c>
      <c r="X291" s="366">
        <f t="shared" si="307"/>
        <v>0</v>
      </c>
      <c r="Y291" s="367">
        <f t="shared" si="307"/>
        <v>0</v>
      </c>
      <c r="Z291" s="367">
        <f t="shared" si="307"/>
        <v>0</v>
      </c>
      <c r="AA291" s="367">
        <f t="shared" si="307"/>
        <v>0</v>
      </c>
      <c r="AB291" s="367">
        <f t="shared" si="307"/>
        <v>0</v>
      </c>
      <c r="AC291" s="367">
        <f t="shared" si="307"/>
        <v>0</v>
      </c>
      <c r="AD291" s="367">
        <f t="shared" si="307"/>
        <v>0</v>
      </c>
      <c r="AE291" s="367">
        <f t="shared" si="307"/>
        <v>0</v>
      </c>
      <c r="AF291" s="367">
        <f t="shared" si="307"/>
        <v>0</v>
      </c>
      <c r="AG291" s="346">
        <f t="shared" si="307"/>
        <v>0</v>
      </c>
      <c r="AH291" s="1563"/>
      <c r="AI291" s="351">
        <f>AI214+AI229+AI244+AI259+AI274</f>
        <v>0</v>
      </c>
      <c r="AJ291" s="363">
        <f t="shared" si="307"/>
        <v>0</v>
      </c>
      <c r="AK291" s="364">
        <f t="shared" si="307"/>
        <v>0</v>
      </c>
      <c r="AL291" s="364">
        <f t="shared" si="307"/>
        <v>0</v>
      </c>
      <c r="AM291" s="364">
        <f t="shared" si="307"/>
        <v>0</v>
      </c>
      <c r="AN291" s="364">
        <f t="shared" si="307"/>
        <v>0</v>
      </c>
      <c r="AO291" s="364">
        <f t="shared" si="307"/>
        <v>0</v>
      </c>
      <c r="AP291" s="346">
        <f t="shared" si="307"/>
        <v>0</v>
      </c>
      <c r="AQ291" s="365">
        <f t="shared" si="307"/>
        <v>0</v>
      </c>
      <c r="AR291" s="1563"/>
      <c r="AS291" s="365">
        <f t="shared" si="307"/>
        <v>0</v>
      </c>
      <c r="AT291" s="352">
        <f t="shared" si="307"/>
        <v>0</v>
      </c>
      <c r="AU291" s="368">
        <f t="shared" si="307"/>
        <v>0</v>
      </c>
      <c r="AV291" s="369">
        <f t="shared" si="307"/>
        <v>0</v>
      </c>
      <c r="AW291" s="369">
        <f t="shared" si="307"/>
        <v>0</v>
      </c>
      <c r="AX291" s="346">
        <f t="shared" si="307"/>
        <v>0</v>
      </c>
      <c r="AY291" s="365">
        <f t="shared" si="307"/>
        <v>0</v>
      </c>
      <c r="AZ291" s="1563"/>
      <c r="BA291" s="352">
        <f t="shared" si="307"/>
        <v>0</v>
      </c>
      <c r="BB291" s="1563"/>
      <c r="BC291" s="352">
        <f t="shared" si="307"/>
        <v>0</v>
      </c>
    </row>
    <row r="292" spans="1:56" s="121" customFormat="1">
      <c r="A292" s="372" t="s">
        <v>400</v>
      </c>
      <c r="B292" s="361">
        <f t="shared" ref="B292:R300" si="308">B215+B230+B245+B260+B275</f>
        <v>0</v>
      </c>
      <c r="C292" s="361">
        <f t="shared" ref="C292:C300" si="309">C215+C230+C245+C260+C275</f>
        <v>0</v>
      </c>
      <c r="D292" s="362">
        <f t="shared" si="308"/>
        <v>0</v>
      </c>
      <c r="E292" s="363">
        <f t="shared" si="308"/>
        <v>0</v>
      </c>
      <c r="F292" s="364">
        <f t="shared" si="308"/>
        <v>0</v>
      </c>
      <c r="G292" s="364">
        <f t="shared" si="308"/>
        <v>0</v>
      </c>
      <c r="H292" s="364">
        <f t="shared" si="308"/>
        <v>0</v>
      </c>
      <c r="I292" s="364">
        <f t="shared" si="308"/>
        <v>0</v>
      </c>
      <c r="J292" s="364">
        <f t="shared" si="308"/>
        <v>0</v>
      </c>
      <c r="K292" s="364">
        <f t="shared" si="308"/>
        <v>0</v>
      </c>
      <c r="L292" s="364">
        <f t="shared" si="308"/>
        <v>0</v>
      </c>
      <c r="M292" s="346">
        <f t="shared" si="308"/>
        <v>0</v>
      </c>
      <c r="N292" s="365">
        <f t="shared" si="308"/>
        <v>0</v>
      </c>
      <c r="O292" s="365">
        <f t="shared" si="308"/>
        <v>0</v>
      </c>
      <c r="P292" s="365">
        <f t="shared" si="308"/>
        <v>0</v>
      </c>
      <c r="Q292" s="348">
        <f t="shared" si="308"/>
        <v>0</v>
      </c>
      <c r="R292" s="366">
        <f t="shared" si="308"/>
        <v>0</v>
      </c>
      <c r="S292" s="1575"/>
      <c r="T292" s="367">
        <f t="shared" si="307"/>
        <v>0</v>
      </c>
      <c r="U292" s="367">
        <f t="shared" si="307"/>
        <v>0</v>
      </c>
      <c r="V292" s="367">
        <f t="shared" si="307"/>
        <v>0</v>
      </c>
      <c r="W292" s="346">
        <f t="shared" si="307"/>
        <v>0</v>
      </c>
      <c r="X292" s="366">
        <f t="shared" si="307"/>
        <v>0</v>
      </c>
      <c r="Y292" s="367">
        <f t="shared" si="307"/>
        <v>0</v>
      </c>
      <c r="Z292" s="367">
        <f t="shared" si="307"/>
        <v>0</v>
      </c>
      <c r="AA292" s="367">
        <f t="shared" si="307"/>
        <v>0</v>
      </c>
      <c r="AB292" s="367">
        <f t="shared" si="307"/>
        <v>0</v>
      </c>
      <c r="AC292" s="367">
        <f t="shared" si="307"/>
        <v>0</v>
      </c>
      <c r="AD292" s="367">
        <f t="shared" si="307"/>
        <v>0</v>
      </c>
      <c r="AE292" s="367">
        <f t="shared" si="307"/>
        <v>0</v>
      </c>
      <c r="AF292" s="367">
        <f t="shared" si="307"/>
        <v>0</v>
      </c>
      <c r="AG292" s="346">
        <f t="shared" si="307"/>
        <v>0</v>
      </c>
      <c r="AH292" s="1563"/>
      <c r="AI292" s="351">
        <f t="shared" si="307"/>
        <v>0</v>
      </c>
      <c r="AJ292" s="363">
        <f t="shared" si="307"/>
        <v>0</v>
      </c>
      <c r="AK292" s="364">
        <f t="shared" si="307"/>
        <v>0</v>
      </c>
      <c r="AL292" s="364">
        <f t="shared" si="307"/>
        <v>0</v>
      </c>
      <c r="AM292" s="364">
        <f t="shared" si="307"/>
        <v>0</v>
      </c>
      <c r="AN292" s="364">
        <f t="shared" si="307"/>
        <v>0</v>
      </c>
      <c r="AO292" s="364">
        <f t="shared" si="307"/>
        <v>0</v>
      </c>
      <c r="AP292" s="346">
        <f t="shared" si="307"/>
        <v>0</v>
      </c>
      <c r="AQ292" s="365">
        <f t="shared" si="307"/>
        <v>0</v>
      </c>
      <c r="AR292" s="1563"/>
      <c r="AS292" s="365">
        <f t="shared" si="307"/>
        <v>0</v>
      </c>
      <c r="AT292" s="352">
        <f t="shared" si="307"/>
        <v>0</v>
      </c>
      <c r="AU292" s="368">
        <f t="shared" si="307"/>
        <v>0</v>
      </c>
      <c r="AV292" s="369">
        <f t="shared" si="307"/>
        <v>0</v>
      </c>
      <c r="AW292" s="369">
        <f t="shared" si="307"/>
        <v>0</v>
      </c>
      <c r="AX292" s="346">
        <f t="shared" si="307"/>
        <v>0</v>
      </c>
      <c r="AY292" s="365">
        <f t="shared" si="307"/>
        <v>0</v>
      </c>
      <c r="AZ292" s="1563"/>
      <c r="BA292" s="352">
        <f t="shared" si="307"/>
        <v>0</v>
      </c>
      <c r="BB292" s="1563"/>
      <c r="BC292" s="352">
        <f t="shared" si="307"/>
        <v>0</v>
      </c>
    </row>
    <row r="293" spans="1:56" s="121" customFormat="1">
      <c r="A293" s="373" t="s">
        <v>401</v>
      </c>
      <c r="B293" s="361">
        <f t="shared" si="308"/>
        <v>0</v>
      </c>
      <c r="C293" s="361">
        <f t="shared" si="309"/>
        <v>0</v>
      </c>
      <c r="D293" s="362">
        <f t="shared" si="307"/>
        <v>0</v>
      </c>
      <c r="E293" s="363">
        <f t="shared" si="307"/>
        <v>0</v>
      </c>
      <c r="F293" s="364">
        <f t="shared" si="307"/>
        <v>0</v>
      </c>
      <c r="G293" s="364">
        <f t="shared" si="307"/>
        <v>0</v>
      </c>
      <c r="H293" s="364">
        <f t="shared" si="307"/>
        <v>0</v>
      </c>
      <c r="I293" s="364">
        <f t="shared" si="307"/>
        <v>0</v>
      </c>
      <c r="J293" s="364">
        <f t="shared" si="307"/>
        <v>0</v>
      </c>
      <c r="K293" s="364">
        <f t="shared" si="307"/>
        <v>0</v>
      </c>
      <c r="L293" s="364">
        <f t="shared" si="307"/>
        <v>0</v>
      </c>
      <c r="M293" s="346">
        <f t="shared" si="307"/>
        <v>0</v>
      </c>
      <c r="N293" s="365">
        <f t="shared" si="307"/>
        <v>0</v>
      </c>
      <c r="O293" s="365">
        <f t="shared" si="307"/>
        <v>0</v>
      </c>
      <c r="P293" s="365">
        <f t="shared" si="307"/>
        <v>0</v>
      </c>
      <c r="Q293" s="348">
        <f t="shared" si="307"/>
        <v>0</v>
      </c>
      <c r="R293" s="366">
        <f t="shared" si="307"/>
        <v>0</v>
      </c>
      <c r="S293" s="1575"/>
      <c r="T293" s="367">
        <f t="shared" si="307"/>
        <v>0</v>
      </c>
      <c r="U293" s="367">
        <f t="shared" si="307"/>
        <v>0</v>
      </c>
      <c r="V293" s="367">
        <f t="shared" si="307"/>
        <v>0</v>
      </c>
      <c r="W293" s="346">
        <f t="shared" si="307"/>
        <v>0</v>
      </c>
      <c r="X293" s="366">
        <f t="shared" si="307"/>
        <v>0</v>
      </c>
      <c r="Y293" s="367">
        <f t="shared" si="307"/>
        <v>0</v>
      </c>
      <c r="Z293" s="367">
        <f t="shared" si="307"/>
        <v>0</v>
      </c>
      <c r="AA293" s="367">
        <f t="shared" si="307"/>
        <v>0</v>
      </c>
      <c r="AB293" s="367">
        <f t="shared" si="307"/>
        <v>0</v>
      </c>
      <c r="AC293" s="367">
        <f t="shared" si="307"/>
        <v>0</v>
      </c>
      <c r="AD293" s="367">
        <f t="shared" si="307"/>
        <v>0</v>
      </c>
      <c r="AE293" s="367">
        <f t="shared" si="307"/>
        <v>0</v>
      </c>
      <c r="AF293" s="367">
        <f t="shared" si="307"/>
        <v>0</v>
      </c>
      <c r="AG293" s="346">
        <f t="shared" si="307"/>
        <v>0</v>
      </c>
      <c r="AH293" s="1563"/>
      <c r="AI293" s="351">
        <f t="shared" si="307"/>
        <v>0</v>
      </c>
      <c r="AJ293" s="363">
        <f t="shared" si="307"/>
        <v>0</v>
      </c>
      <c r="AK293" s="364">
        <f t="shared" si="307"/>
        <v>0</v>
      </c>
      <c r="AL293" s="364">
        <f t="shared" si="307"/>
        <v>0</v>
      </c>
      <c r="AM293" s="364">
        <f t="shared" si="307"/>
        <v>0</v>
      </c>
      <c r="AN293" s="364">
        <f t="shared" si="307"/>
        <v>0</v>
      </c>
      <c r="AO293" s="364">
        <f t="shared" si="307"/>
        <v>0</v>
      </c>
      <c r="AP293" s="346">
        <f t="shared" si="307"/>
        <v>0</v>
      </c>
      <c r="AQ293" s="365">
        <f t="shared" si="307"/>
        <v>0</v>
      </c>
      <c r="AR293" s="1563"/>
      <c r="AS293" s="365">
        <f t="shared" si="307"/>
        <v>0</v>
      </c>
      <c r="AT293" s="352">
        <f t="shared" si="307"/>
        <v>0</v>
      </c>
      <c r="AU293" s="368">
        <f t="shared" si="307"/>
        <v>0</v>
      </c>
      <c r="AV293" s="369">
        <f t="shared" si="307"/>
        <v>0</v>
      </c>
      <c r="AW293" s="369">
        <f t="shared" si="307"/>
        <v>0</v>
      </c>
      <c r="AX293" s="346">
        <f t="shared" si="307"/>
        <v>0</v>
      </c>
      <c r="AY293" s="365">
        <f t="shared" si="307"/>
        <v>0</v>
      </c>
      <c r="AZ293" s="1563"/>
      <c r="BA293" s="352">
        <f t="shared" si="307"/>
        <v>0</v>
      </c>
      <c r="BB293" s="1563"/>
      <c r="BC293" s="352">
        <f t="shared" si="307"/>
        <v>0</v>
      </c>
    </row>
    <row r="294" spans="1:56" s="121" customFormat="1">
      <c r="A294" s="373" t="s">
        <v>61</v>
      </c>
      <c r="B294" s="361">
        <f t="shared" si="308"/>
        <v>0</v>
      </c>
      <c r="C294" s="361">
        <f t="shared" si="309"/>
        <v>0</v>
      </c>
      <c r="D294" s="362">
        <f t="shared" si="307"/>
        <v>0</v>
      </c>
      <c r="E294" s="363">
        <f t="shared" si="307"/>
        <v>0</v>
      </c>
      <c r="F294" s="364">
        <f t="shared" si="307"/>
        <v>0</v>
      </c>
      <c r="G294" s="364">
        <f t="shared" si="307"/>
        <v>0</v>
      </c>
      <c r="H294" s="364">
        <f t="shared" si="307"/>
        <v>0</v>
      </c>
      <c r="I294" s="364">
        <f t="shared" si="307"/>
        <v>0</v>
      </c>
      <c r="J294" s="364">
        <f t="shared" si="307"/>
        <v>0</v>
      </c>
      <c r="K294" s="364">
        <f t="shared" si="307"/>
        <v>0</v>
      </c>
      <c r="L294" s="364">
        <f t="shared" si="307"/>
        <v>0</v>
      </c>
      <c r="M294" s="346">
        <f t="shared" si="307"/>
        <v>0</v>
      </c>
      <c r="N294" s="365">
        <f t="shared" si="307"/>
        <v>0</v>
      </c>
      <c r="O294" s="365">
        <f t="shared" si="307"/>
        <v>0</v>
      </c>
      <c r="P294" s="365">
        <f t="shared" si="307"/>
        <v>0</v>
      </c>
      <c r="Q294" s="348">
        <f t="shared" si="307"/>
        <v>0</v>
      </c>
      <c r="R294" s="366">
        <f t="shared" si="307"/>
        <v>0</v>
      </c>
      <c r="S294" s="1575"/>
      <c r="T294" s="367">
        <f t="shared" si="307"/>
        <v>0</v>
      </c>
      <c r="U294" s="367">
        <f t="shared" si="307"/>
        <v>0</v>
      </c>
      <c r="V294" s="367">
        <f t="shared" si="307"/>
        <v>0</v>
      </c>
      <c r="W294" s="346">
        <f t="shared" si="307"/>
        <v>0</v>
      </c>
      <c r="X294" s="366">
        <f t="shared" si="307"/>
        <v>0</v>
      </c>
      <c r="Y294" s="367">
        <f t="shared" si="307"/>
        <v>0</v>
      </c>
      <c r="Z294" s="367">
        <f t="shared" si="307"/>
        <v>0</v>
      </c>
      <c r="AA294" s="367">
        <f t="shared" si="307"/>
        <v>0</v>
      </c>
      <c r="AB294" s="367">
        <f t="shared" si="307"/>
        <v>0</v>
      </c>
      <c r="AC294" s="367">
        <f t="shared" si="307"/>
        <v>0</v>
      </c>
      <c r="AD294" s="367">
        <f t="shared" si="307"/>
        <v>0</v>
      </c>
      <c r="AE294" s="367">
        <f t="shared" si="307"/>
        <v>0</v>
      </c>
      <c r="AF294" s="367">
        <f t="shared" si="307"/>
        <v>0</v>
      </c>
      <c r="AG294" s="346">
        <f t="shared" si="307"/>
        <v>0</v>
      </c>
      <c r="AH294" s="1563"/>
      <c r="AI294" s="351">
        <f t="shared" si="307"/>
        <v>0</v>
      </c>
      <c r="AJ294" s="363">
        <f t="shared" si="307"/>
        <v>0</v>
      </c>
      <c r="AK294" s="364">
        <f t="shared" si="307"/>
        <v>0</v>
      </c>
      <c r="AL294" s="364">
        <f t="shared" si="307"/>
        <v>0</v>
      </c>
      <c r="AM294" s="364">
        <f t="shared" si="307"/>
        <v>0</v>
      </c>
      <c r="AN294" s="364">
        <f t="shared" si="307"/>
        <v>0</v>
      </c>
      <c r="AO294" s="364">
        <f t="shared" si="307"/>
        <v>0</v>
      </c>
      <c r="AP294" s="346">
        <f t="shared" si="307"/>
        <v>0</v>
      </c>
      <c r="AQ294" s="365">
        <f t="shared" si="307"/>
        <v>0</v>
      </c>
      <c r="AR294" s="1563"/>
      <c r="AS294" s="365">
        <f t="shared" si="307"/>
        <v>0</v>
      </c>
      <c r="AT294" s="352">
        <f t="shared" si="307"/>
        <v>0</v>
      </c>
      <c r="AU294" s="368">
        <f t="shared" si="307"/>
        <v>0</v>
      </c>
      <c r="AV294" s="369">
        <f t="shared" si="307"/>
        <v>0</v>
      </c>
      <c r="AW294" s="369">
        <f t="shared" si="307"/>
        <v>0</v>
      </c>
      <c r="AX294" s="346">
        <f t="shared" si="307"/>
        <v>0</v>
      </c>
      <c r="AY294" s="365">
        <f t="shared" si="307"/>
        <v>0</v>
      </c>
      <c r="AZ294" s="1563"/>
      <c r="BA294" s="352">
        <f t="shared" si="307"/>
        <v>0</v>
      </c>
      <c r="BB294" s="1563"/>
      <c r="BC294" s="352">
        <f t="shared" si="307"/>
        <v>0</v>
      </c>
    </row>
    <row r="295" spans="1:56" s="121" customFormat="1">
      <c r="A295" s="373" t="s">
        <v>402</v>
      </c>
      <c r="B295" s="361">
        <f t="shared" si="308"/>
        <v>0</v>
      </c>
      <c r="C295" s="361">
        <f t="shared" si="309"/>
        <v>0</v>
      </c>
      <c r="D295" s="362">
        <f t="shared" si="307"/>
        <v>0</v>
      </c>
      <c r="E295" s="363">
        <f t="shared" si="307"/>
        <v>0</v>
      </c>
      <c r="F295" s="364">
        <f t="shared" si="307"/>
        <v>0</v>
      </c>
      <c r="G295" s="364">
        <f t="shared" si="307"/>
        <v>0</v>
      </c>
      <c r="H295" s="364">
        <f t="shared" si="307"/>
        <v>0</v>
      </c>
      <c r="I295" s="364">
        <f t="shared" si="307"/>
        <v>0</v>
      </c>
      <c r="J295" s="364">
        <f t="shared" si="307"/>
        <v>0</v>
      </c>
      <c r="K295" s="364">
        <f t="shared" si="307"/>
        <v>0</v>
      </c>
      <c r="L295" s="364">
        <f t="shared" si="307"/>
        <v>0</v>
      </c>
      <c r="M295" s="346">
        <f t="shared" si="307"/>
        <v>0</v>
      </c>
      <c r="N295" s="365">
        <f t="shared" si="307"/>
        <v>0</v>
      </c>
      <c r="O295" s="365">
        <f t="shared" si="307"/>
        <v>0</v>
      </c>
      <c r="P295" s="365">
        <f t="shared" si="307"/>
        <v>0</v>
      </c>
      <c r="Q295" s="348">
        <f t="shared" si="307"/>
        <v>0</v>
      </c>
      <c r="R295" s="366">
        <f t="shared" si="307"/>
        <v>0</v>
      </c>
      <c r="S295" s="1575"/>
      <c r="T295" s="367">
        <f t="shared" si="307"/>
        <v>0</v>
      </c>
      <c r="U295" s="367">
        <f t="shared" si="307"/>
        <v>0</v>
      </c>
      <c r="V295" s="367">
        <f t="shared" si="307"/>
        <v>0</v>
      </c>
      <c r="W295" s="346">
        <f t="shared" si="307"/>
        <v>0</v>
      </c>
      <c r="X295" s="366">
        <f t="shared" si="307"/>
        <v>0</v>
      </c>
      <c r="Y295" s="367">
        <f t="shared" si="307"/>
        <v>0</v>
      </c>
      <c r="Z295" s="367">
        <f t="shared" si="307"/>
        <v>0</v>
      </c>
      <c r="AA295" s="367">
        <f t="shared" si="307"/>
        <v>0</v>
      </c>
      <c r="AB295" s="367">
        <f t="shared" si="307"/>
        <v>0</v>
      </c>
      <c r="AC295" s="367">
        <f t="shared" si="307"/>
        <v>0</v>
      </c>
      <c r="AD295" s="367">
        <f t="shared" si="307"/>
        <v>0</v>
      </c>
      <c r="AE295" s="367">
        <f t="shared" si="307"/>
        <v>0</v>
      </c>
      <c r="AF295" s="367">
        <f t="shared" si="307"/>
        <v>0</v>
      </c>
      <c r="AG295" s="346">
        <f t="shared" si="307"/>
        <v>0</v>
      </c>
      <c r="AH295" s="1563"/>
      <c r="AI295" s="351">
        <f t="shared" si="307"/>
        <v>0</v>
      </c>
      <c r="AJ295" s="363">
        <f t="shared" si="307"/>
        <v>0</v>
      </c>
      <c r="AK295" s="364">
        <f t="shared" si="307"/>
        <v>0</v>
      </c>
      <c r="AL295" s="364">
        <f t="shared" si="307"/>
        <v>0</v>
      </c>
      <c r="AM295" s="364">
        <f t="shared" si="307"/>
        <v>0</v>
      </c>
      <c r="AN295" s="364">
        <f t="shared" si="307"/>
        <v>0</v>
      </c>
      <c r="AO295" s="364">
        <f t="shared" si="307"/>
        <v>0</v>
      </c>
      <c r="AP295" s="346">
        <f t="shared" si="307"/>
        <v>0</v>
      </c>
      <c r="AQ295" s="365">
        <f t="shared" si="307"/>
        <v>0</v>
      </c>
      <c r="AR295" s="1563"/>
      <c r="AS295" s="365">
        <f t="shared" si="307"/>
        <v>0</v>
      </c>
      <c r="AT295" s="352">
        <f t="shared" si="307"/>
        <v>0</v>
      </c>
      <c r="AU295" s="368">
        <f t="shared" si="307"/>
        <v>0</v>
      </c>
      <c r="AV295" s="369">
        <f t="shared" si="307"/>
        <v>0</v>
      </c>
      <c r="AW295" s="369">
        <f t="shared" si="307"/>
        <v>0</v>
      </c>
      <c r="AX295" s="346">
        <f t="shared" si="307"/>
        <v>0</v>
      </c>
      <c r="AY295" s="365">
        <f t="shared" si="307"/>
        <v>0</v>
      </c>
      <c r="AZ295" s="1563"/>
      <c r="BA295" s="352">
        <f t="shared" si="307"/>
        <v>0</v>
      </c>
      <c r="BB295" s="1563"/>
      <c r="BC295" s="352">
        <f t="shared" si="307"/>
        <v>0</v>
      </c>
    </row>
    <row r="296" spans="1:56" s="121" customFormat="1">
      <c r="A296" s="373" t="s">
        <v>403</v>
      </c>
      <c r="B296" s="361">
        <f t="shared" si="308"/>
        <v>0</v>
      </c>
      <c r="C296" s="361">
        <f t="shared" si="309"/>
        <v>0</v>
      </c>
      <c r="D296" s="362">
        <f t="shared" si="307"/>
        <v>0</v>
      </c>
      <c r="E296" s="363">
        <f t="shared" si="307"/>
        <v>0</v>
      </c>
      <c r="F296" s="364">
        <f t="shared" si="307"/>
        <v>0</v>
      </c>
      <c r="G296" s="364">
        <f t="shared" si="307"/>
        <v>0</v>
      </c>
      <c r="H296" s="364">
        <f t="shared" si="307"/>
        <v>0</v>
      </c>
      <c r="I296" s="364">
        <f t="shared" si="307"/>
        <v>0</v>
      </c>
      <c r="J296" s="364">
        <f t="shared" si="307"/>
        <v>0</v>
      </c>
      <c r="K296" s="364">
        <f t="shared" si="307"/>
        <v>0</v>
      </c>
      <c r="L296" s="364">
        <f t="shared" si="307"/>
        <v>0</v>
      </c>
      <c r="M296" s="346">
        <f t="shared" si="307"/>
        <v>0</v>
      </c>
      <c r="N296" s="365">
        <f t="shared" si="307"/>
        <v>0</v>
      </c>
      <c r="O296" s="365">
        <f t="shared" si="307"/>
        <v>0</v>
      </c>
      <c r="P296" s="365">
        <f t="shared" si="307"/>
        <v>0</v>
      </c>
      <c r="Q296" s="348">
        <f t="shared" si="307"/>
        <v>0</v>
      </c>
      <c r="R296" s="366">
        <f t="shared" si="307"/>
        <v>0</v>
      </c>
      <c r="S296" s="1575"/>
      <c r="T296" s="367">
        <f t="shared" si="307"/>
        <v>0</v>
      </c>
      <c r="U296" s="367">
        <f t="shared" si="307"/>
        <v>0</v>
      </c>
      <c r="V296" s="367">
        <f t="shared" si="307"/>
        <v>0</v>
      </c>
      <c r="W296" s="346">
        <f t="shared" si="307"/>
        <v>0</v>
      </c>
      <c r="X296" s="366">
        <f t="shared" si="307"/>
        <v>0</v>
      </c>
      <c r="Y296" s="367">
        <f t="shared" si="307"/>
        <v>0</v>
      </c>
      <c r="Z296" s="367">
        <f t="shared" si="307"/>
        <v>0</v>
      </c>
      <c r="AA296" s="367">
        <f t="shared" si="307"/>
        <v>0</v>
      </c>
      <c r="AB296" s="367">
        <f t="shared" si="307"/>
        <v>0</v>
      </c>
      <c r="AC296" s="367">
        <f t="shared" si="307"/>
        <v>0</v>
      </c>
      <c r="AD296" s="367">
        <f t="shared" ref="AD296:BC296" si="310">AD219+AD234+AD249+AD264+AD279</f>
        <v>0</v>
      </c>
      <c r="AE296" s="367">
        <f t="shared" si="310"/>
        <v>0</v>
      </c>
      <c r="AF296" s="367">
        <f t="shared" si="310"/>
        <v>0</v>
      </c>
      <c r="AG296" s="346">
        <f t="shared" si="310"/>
        <v>0</v>
      </c>
      <c r="AH296" s="1563"/>
      <c r="AI296" s="351">
        <f t="shared" si="310"/>
        <v>0</v>
      </c>
      <c r="AJ296" s="363">
        <f t="shared" si="310"/>
        <v>0</v>
      </c>
      <c r="AK296" s="364">
        <f t="shared" si="310"/>
        <v>0</v>
      </c>
      <c r="AL296" s="364">
        <f t="shared" si="310"/>
        <v>0</v>
      </c>
      <c r="AM296" s="364">
        <f t="shared" si="310"/>
        <v>0</v>
      </c>
      <c r="AN296" s="364">
        <f t="shared" si="310"/>
        <v>0</v>
      </c>
      <c r="AO296" s="364">
        <f t="shared" si="310"/>
        <v>0</v>
      </c>
      <c r="AP296" s="346">
        <f t="shared" si="310"/>
        <v>0</v>
      </c>
      <c r="AQ296" s="365">
        <f t="shared" si="310"/>
        <v>0</v>
      </c>
      <c r="AR296" s="1563"/>
      <c r="AS296" s="365">
        <f t="shared" si="310"/>
        <v>0</v>
      </c>
      <c r="AT296" s="352">
        <f t="shared" si="310"/>
        <v>0</v>
      </c>
      <c r="AU296" s="368">
        <f t="shared" si="310"/>
        <v>0</v>
      </c>
      <c r="AV296" s="369">
        <f t="shared" si="310"/>
        <v>0</v>
      </c>
      <c r="AW296" s="369">
        <f t="shared" si="310"/>
        <v>0</v>
      </c>
      <c r="AX296" s="346">
        <f t="shared" si="310"/>
        <v>0</v>
      </c>
      <c r="AY296" s="365">
        <f t="shared" si="310"/>
        <v>0</v>
      </c>
      <c r="AZ296" s="1563"/>
      <c r="BA296" s="352">
        <f t="shared" si="310"/>
        <v>0</v>
      </c>
      <c r="BB296" s="1563"/>
      <c r="BC296" s="352">
        <f t="shared" si="310"/>
        <v>0</v>
      </c>
    </row>
    <row r="297" spans="1:56" s="121" customFormat="1">
      <c r="A297" s="373" t="s">
        <v>404</v>
      </c>
      <c r="B297" s="361">
        <f t="shared" si="308"/>
        <v>0</v>
      </c>
      <c r="C297" s="361">
        <f t="shared" si="309"/>
        <v>0</v>
      </c>
      <c r="D297" s="362">
        <f t="shared" si="308"/>
        <v>0</v>
      </c>
      <c r="E297" s="363">
        <f t="shared" si="308"/>
        <v>0</v>
      </c>
      <c r="F297" s="364">
        <f t="shared" si="308"/>
        <v>0</v>
      </c>
      <c r="G297" s="364">
        <f t="shared" si="308"/>
        <v>0</v>
      </c>
      <c r="H297" s="364">
        <f t="shared" si="308"/>
        <v>0</v>
      </c>
      <c r="I297" s="364">
        <f t="shared" si="308"/>
        <v>0</v>
      </c>
      <c r="J297" s="364">
        <f t="shared" si="308"/>
        <v>0</v>
      </c>
      <c r="K297" s="364">
        <f t="shared" si="308"/>
        <v>0</v>
      </c>
      <c r="L297" s="364">
        <f t="shared" si="308"/>
        <v>0</v>
      </c>
      <c r="M297" s="346">
        <f t="shared" si="308"/>
        <v>0</v>
      </c>
      <c r="N297" s="365">
        <f t="shared" si="308"/>
        <v>0</v>
      </c>
      <c r="O297" s="365">
        <f t="shared" si="308"/>
        <v>0</v>
      </c>
      <c r="P297" s="365">
        <f t="shared" si="308"/>
        <v>0</v>
      </c>
      <c r="Q297" s="348">
        <f t="shared" si="308"/>
        <v>0</v>
      </c>
      <c r="R297" s="366">
        <f t="shared" si="308"/>
        <v>0</v>
      </c>
      <c r="S297" s="1575"/>
      <c r="T297" s="367">
        <f t="shared" ref="T297:BC300" si="311">T220+T235+T250+T265+T280</f>
        <v>0</v>
      </c>
      <c r="U297" s="367">
        <f t="shared" si="311"/>
        <v>0</v>
      </c>
      <c r="V297" s="367">
        <f t="shared" si="311"/>
        <v>0</v>
      </c>
      <c r="W297" s="346">
        <f t="shared" si="311"/>
        <v>0</v>
      </c>
      <c r="X297" s="366">
        <f t="shared" si="311"/>
        <v>0</v>
      </c>
      <c r="Y297" s="367">
        <f t="shared" si="311"/>
        <v>0</v>
      </c>
      <c r="Z297" s="367">
        <f t="shared" si="311"/>
        <v>0</v>
      </c>
      <c r="AA297" s="367">
        <f t="shared" si="311"/>
        <v>0</v>
      </c>
      <c r="AB297" s="367">
        <f t="shared" si="311"/>
        <v>0</v>
      </c>
      <c r="AC297" s="367">
        <f t="shared" si="311"/>
        <v>0</v>
      </c>
      <c r="AD297" s="367">
        <f t="shared" si="311"/>
        <v>0</v>
      </c>
      <c r="AE297" s="367">
        <f t="shared" si="311"/>
        <v>0</v>
      </c>
      <c r="AF297" s="367">
        <f t="shared" si="311"/>
        <v>0</v>
      </c>
      <c r="AG297" s="346">
        <f t="shared" si="311"/>
        <v>0</v>
      </c>
      <c r="AH297" s="1563"/>
      <c r="AI297" s="351">
        <f t="shared" si="311"/>
        <v>0</v>
      </c>
      <c r="AJ297" s="363">
        <f t="shared" si="311"/>
        <v>0</v>
      </c>
      <c r="AK297" s="364">
        <f t="shared" si="311"/>
        <v>0</v>
      </c>
      <c r="AL297" s="364">
        <f t="shared" si="311"/>
        <v>0</v>
      </c>
      <c r="AM297" s="364">
        <f t="shared" si="311"/>
        <v>0</v>
      </c>
      <c r="AN297" s="364">
        <f t="shared" si="311"/>
        <v>0</v>
      </c>
      <c r="AO297" s="364">
        <f t="shared" si="311"/>
        <v>0</v>
      </c>
      <c r="AP297" s="346">
        <f t="shared" si="311"/>
        <v>0</v>
      </c>
      <c r="AQ297" s="365">
        <f t="shared" si="311"/>
        <v>0</v>
      </c>
      <c r="AR297" s="1563"/>
      <c r="AS297" s="365">
        <f t="shared" si="311"/>
        <v>0</v>
      </c>
      <c r="AT297" s="352">
        <f t="shared" si="311"/>
        <v>0</v>
      </c>
      <c r="AU297" s="368">
        <f t="shared" si="311"/>
        <v>0</v>
      </c>
      <c r="AV297" s="369">
        <f t="shared" si="311"/>
        <v>0</v>
      </c>
      <c r="AW297" s="369">
        <f t="shared" si="311"/>
        <v>0</v>
      </c>
      <c r="AX297" s="346">
        <f t="shared" si="311"/>
        <v>0</v>
      </c>
      <c r="AY297" s="365">
        <f t="shared" si="311"/>
        <v>0</v>
      </c>
      <c r="AZ297" s="1563"/>
      <c r="BA297" s="352">
        <f t="shared" si="311"/>
        <v>0</v>
      </c>
      <c r="BB297" s="1563"/>
      <c r="BC297" s="352">
        <f t="shared" si="311"/>
        <v>0</v>
      </c>
    </row>
    <row r="298" spans="1:56" s="121" customFormat="1">
      <c r="A298" s="373" t="s">
        <v>65</v>
      </c>
      <c r="B298" s="361">
        <f t="shared" si="308"/>
        <v>0</v>
      </c>
      <c r="C298" s="361">
        <f t="shared" si="309"/>
        <v>0</v>
      </c>
      <c r="D298" s="362">
        <f t="shared" si="308"/>
        <v>0</v>
      </c>
      <c r="E298" s="363">
        <f t="shared" si="308"/>
        <v>0</v>
      </c>
      <c r="F298" s="364">
        <f t="shared" si="308"/>
        <v>0</v>
      </c>
      <c r="G298" s="364">
        <f t="shared" si="308"/>
        <v>0</v>
      </c>
      <c r="H298" s="364">
        <f t="shared" si="308"/>
        <v>0</v>
      </c>
      <c r="I298" s="364">
        <f t="shared" si="308"/>
        <v>0</v>
      </c>
      <c r="J298" s="364">
        <f t="shared" si="308"/>
        <v>0</v>
      </c>
      <c r="K298" s="364">
        <f t="shared" si="308"/>
        <v>0</v>
      </c>
      <c r="L298" s="364">
        <f t="shared" si="308"/>
        <v>0</v>
      </c>
      <c r="M298" s="346">
        <f t="shared" si="308"/>
        <v>0</v>
      </c>
      <c r="N298" s="365">
        <f t="shared" si="308"/>
        <v>0</v>
      </c>
      <c r="O298" s="365">
        <f t="shared" si="308"/>
        <v>0</v>
      </c>
      <c r="P298" s="365">
        <f t="shared" si="308"/>
        <v>0</v>
      </c>
      <c r="Q298" s="348">
        <f t="shared" si="308"/>
        <v>0</v>
      </c>
      <c r="R298" s="366">
        <f t="shared" si="308"/>
        <v>0</v>
      </c>
      <c r="S298" s="1575"/>
      <c r="T298" s="367">
        <f t="shared" si="311"/>
        <v>0</v>
      </c>
      <c r="U298" s="367">
        <f t="shared" si="311"/>
        <v>0</v>
      </c>
      <c r="V298" s="367">
        <f t="shared" si="311"/>
        <v>0</v>
      </c>
      <c r="W298" s="346">
        <f t="shared" si="311"/>
        <v>0</v>
      </c>
      <c r="X298" s="366">
        <f t="shared" si="311"/>
        <v>0</v>
      </c>
      <c r="Y298" s="367">
        <f t="shared" si="311"/>
        <v>0</v>
      </c>
      <c r="Z298" s="367">
        <f t="shared" si="311"/>
        <v>0</v>
      </c>
      <c r="AA298" s="367">
        <f t="shared" si="311"/>
        <v>0</v>
      </c>
      <c r="AB298" s="367">
        <f t="shared" si="311"/>
        <v>0</v>
      </c>
      <c r="AC298" s="367">
        <f t="shared" si="311"/>
        <v>0</v>
      </c>
      <c r="AD298" s="367">
        <f t="shared" si="311"/>
        <v>0</v>
      </c>
      <c r="AE298" s="367">
        <f t="shared" si="311"/>
        <v>0</v>
      </c>
      <c r="AF298" s="367">
        <f t="shared" si="311"/>
        <v>0</v>
      </c>
      <c r="AG298" s="346">
        <f t="shared" si="311"/>
        <v>0</v>
      </c>
      <c r="AH298" s="1563"/>
      <c r="AI298" s="351">
        <f t="shared" si="311"/>
        <v>0</v>
      </c>
      <c r="AJ298" s="363">
        <f t="shared" si="311"/>
        <v>0</v>
      </c>
      <c r="AK298" s="364">
        <f t="shared" si="311"/>
        <v>0</v>
      </c>
      <c r="AL298" s="364">
        <f t="shared" si="311"/>
        <v>0</v>
      </c>
      <c r="AM298" s="364">
        <f t="shared" si="311"/>
        <v>0</v>
      </c>
      <c r="AN298" s="364">
        <f t="shared" si="311"/>
        <v>0</v>
      </c>
      <c r="AO298" s="364">
        <f t="shared" si="311"/>
        <v>0</v>
      </c>
      <c r="AP298" s="346">
        <f t="shared" si="311"/>
        <v>0</v>
      </c>
      <c r="AQ298" s="365">
        <f t="shared" si="311"/>
        <v>0</v>
      </c>
      <c r="AR298" s="1563"/>
      <c r="AS298" s="365">
        <f t="shared" si="311"/>
        <v>0</v>
      </c>
      <c r="AT298" s="352">
        <f>AT221+AT236+AT251+AT266+AT281</f>
        <v>0</v>
      </c>
      <c r="AU298" s="368">
        <f t="shared" si="311"/>
        <v>0</v>
      </c>
      <c r="AV298" s="369">
        <f t="shared" si="311"/>
        <v>0</v>
      </c>
      <c r="AW298" s="369">
        <f t="shared" si="311"/>
        <v>0</v>
      </c>
      <c r="AX298" s="346">
        <f t="shared" si="311"/>
        <v>0</v>
      </c>
      <c r="AY298" s="365">
        <f t="shared" si="311"/>
        <v>0</v>
      </c>
      <c r="AZ298" s="1563"/>
      <c r="BA298" s="352">
        <f t="shared" si="311"/>
        <v>0</v>
      </c>
      <c r="BB298" s="1563"/>
      <c r="BC298" s="352">
        <f t="shared" si="311"/>
        <v>0</v>
      </c>
    </row>
    <row r="299" spans="1:56" s="121" customFormat="1">
      <c r="A299" s="373" t="s">
        <v>405</v>
      </c>
      <c r="B299" s="361">
        <f t="shared" si="308"/>
        <v>0</v>
      </c>
      <c r="C299" s="361">
        <f t="shared" si="309"/>
        <v>0</v>
      </c>
      <c r="D299" s="362">
        <f t="shared" si="308"/>
        <v>0</v>
      </c>
      <c r="E299" s="363">
        <f t="shared" si="308"/>
        <v>0</v>
      </c>
      <c r="F299" s="364">
        <f t="shared" si="308"/>
        <v>0</v>
      </c>
      <c r="G299" s="364">
        <f t="shared" si="308"/>
        <v>0</v>
      </c>
      <c r="H299" s="364">
        <f t="shared" si="308"/>
        <v>0</v>
      </c>
      <c r="I299" s="364">
        <f t="shared" si="308"/>
        <v>0</v>
      </c>
      <c r="J299" s="364">
        <f t="shared" si="308"/>
        <v>0</v>
      </c>
      <c r="K299" s="364">
        <f t="shared" si="308"/>
        <v>0</v>
      </c>
      <c r="L299" s="364">
        <f t="shared" si="308"/>
        <v>0</v>
      </c>
      <c r="M299" s="346">
        <f t="shared" si="308"/>
        <v>0</v>
      </c>
      <c r="N299" s="365">
        <f t="shared" si="308"/>
        <v>0</v>
      </c>
      <c r="O299" s="365">
        <f t="shared" si="308"/>
        <v>0</v>
      </c>
      <c r="P299" s="365">
        <f t="shared" si="308"/>
        <v>0</v>
      </c>
      <c r="Q299" s="348">
        <f t="shared" si="308"/>
        <v>0</v>
      </c>
      <c r="R299" s="366">
        <f t="shared" si="308"/>
        <v>0</v>
      </c>
      <c r="S299" s="1575"/>
      <c r="T299" s="367">
        <f t="shared" si="311"/>
        <v>0</v>
      </c>
      <c r="U299" s="367">
        <f t="shared" si="311"/>
        <v>0</v>
      </c>
      <c r="V299" s="367">
        <f t="shared" si="311"/>
        <v>0</v>
      </c>
      <c r="W299" s="346">
        <f t="shared" si="311"/>
        <v>0</v>
      </c>
      <c r="X299" s="366">
        <f t="shared" si="311"/>
        <v>0</v>
      </c>
      <c r="Y299" s="367">
        <f t="shared" si="311"/>
        <v>0</v>
      </c>
      <c r="Z299" s="367">
        <f t="shared" si="311"/>
        <v>0</v>
      </c>
      <c r="AA299" s="367">
        <f t="shared" si="311"/>
        <v>0</v>
      </c>
      <c r="AB299" s="367">
        <f t="shared" si="311"/>
        <v>0</v>
      </c>
      <c r="AC299" s="367">
        <f t="shared" si="311"/>
        <v>0</v>
      </c>
      <c r="AD299" s="367">
        <f t="shared" si="311"/>
        <v>0</v>
      </c>
      <c r="AE299" s="367">
        <f t="shared" si="311"/>
        <v>0</v>
      </c>
      <c r="AF299" s="367">
        <f t="shared" si="311"/>
        <v>0</v>
      </c>
      <c r="AG299" s="346">
        <f t="shared" si="311"/>
        <v>0</v>
      </c>
      <c r="AH299" s="1563"/>
      <c r="AI299" s="351">
        <f t="shared" si="311"/>
        <v>0</v>
      </c>
      <c r="AJ299" s="363">
        <f t="shared" si="311"/>
        <v>0</v>
      </c>
      <c r="AK299" s="364">
        <f t="shared" si="311"/>
        <v>0</v>
      </c>
      <c r="AL299" s="364">
        <f t="shared" si="311"/>
        <v>0</v>
      </c>
      <c r="AM299" s="364">
        <f t="shared" si="311"/>
        <v>0</v>
      </c>
      <c r="AN299" s="364">
        <f t="shared" si="311"/>
        <v>0</v>
      </c>
      <c r="AO299" s="364">
        <f t="shared" si="311"/>
        <v>0</v>
      </c>
      <c r="AP299" s="346">
        <f t="shared" si="311"/>
        <v>0</v>
      </c>
      <c r="AQ299" s="365">
        <f t="shared" si="311"/>
        <v>0</v>
      </c>
      <c r="AR299" s="1563"/>
      <c r="AS299" s="365">
        <f t="shared" si="311"/>
        <v>0</v>
      </c>
      <c r="AT299" s="352">
        <f t="shared" si="311"/>
        <v>0</v>
      </c>
      <c r="AU299" s="368">
        <f t="shared" si="311"/>
        <v>0</v>
      </c>
      <c r="AV299" s="369">
        <f t="shared" si="311"/>
        <v>0</v>
      </c>
      <c r="AW299" s="369">
        <f t="shared" si="311"/>
        <v>0</v>
      </c>
      <c r="AX299" s="346">
        <f t="shared" si="311"/>
        <v>0</v>
      </c>
      <c r="AY299" s="365">
        <f t="shared" si="311"/>
        <v>0</v>
      </c>
      <c r="AZ299" s="1563"/>
      <c r="BA299" s="352">
        <f t="shared" si="311"/>
        <v>0</v>
      </c>
      <c r="BB299" s="1563"/>
      <c r="BC299" s="352">
        <f t="shared" si="311"/>
        <v>0</v>
      </c>
    </row>
    <row r="300" spans="1:56" s="121" customFormat="1" ht="13.5" thickBot="1">
      <c r="A300" s="374" t="s">
        <v>406</v>
      </c>
      <c r="B300" s="361">
        <f t="shared" si="308"/>
        <v>0</v>
      </c>
      <c r="C300" s="361">
        <f t="shared" si="309"/>
        <v>0</v>
      </c>
      <c r="D300" s="362">
        <f t="shared" si="308"/>
        <v>0</v>
      </c>
      <c r="E300" s="363">
        <f t="shared" si="308"/>
        <v>0</v>
      </c>
      <c r="F300" s="364">
        <f t="shared" si="308"/>
        <v>0</v>
      </c>
      <c r="G300" s="364">
        <f t="shared" si="308"/>
        <v>0</v>
      </c>
      <c r="H300" s="364">
        <f t="shared" si="308"/>
        <v>0</v>
      </c>
      <c r="I300" s="364">
        <f t="shared" si="308"/>
        <v>0</v>
      </c>
      <c r="J300" s="364">
        <f t="shared" si="308"/>
        <v>0</v>
      </c>
      <c r="K300" s="364">
        <f t="shared" si="308"/>
        <v>0</v>
      </c>
      <c r="L300" s="364">
        <f t="shared" si="308"/>
        <v>0</v>
      </c>
      <c r="M300" s="346">
        <f t="shared" si="308"/>
        <v>0</v>
      </c>
      <c r="N300" s="365">
        <f t="shared" si="308"/>
        <v>0</v>
      </c>
      <c r="O300" s="365">
        <f t="shared" si="308"/>
        <v>0</v>
      </c>
      <c r="P300" s="365">
        <f t="shared" si="308"/>
        <v>0</v>
      </c>
      <c r="Q300" s="348">
        <f t="shared" si="308"/>
        <v>0</v>
      </c>
      <c r="R300" s="366">
        <f t="shared" si="308"/>
        <v>0</v>
      </c>
      <c r="S300" s="1575"/>
      <c r="T300" s="367">
        <f t="shared" si="311"/>
        <v>0</v>
      </c>
      <c r="U300" s="367">
        <f t="shared" si="311"/>
        <v>0</v>
      </c>
      <c r="V300" s="367">
        <f t="shared" si="311"/>
        <v>0</v>
      </c>
      <c r="W300" s="346">
        <f t="shared" si="311"/>
        <v>0</v>
      </c>
      <c r="X300" s="366">
        <f t="shared" si="311"/>
        <v>0</v>
      </c>
      <c r="Y300" s="367">
        <f t="shared" si="311"/>
        <v>0</v>
      </c>
      <c r="Z300" s="367">
        <f t="shared" si="311"/>
        <v>0</v>
      </c>
      <c r="AA300" s="367">
        <f t="shared" si="311"/>
        <v>0</v>
      </c>
      <c r="AB300" s="367">
        <f t="shared" si="311"/>
        <v>0</v>
      </c>
      <c r="AC300" s="367">
        <f t="shared" si="311"/>
        <v>0</v>
      </c>
      <c r="AD300" s="367">
        <f t="shared" si="311"/>
        <v>0</v>
      </c>
      <c r="AE300" s="367">
        <f t="shared" si="311"/>
        <v>0</v>
      </c>
      <c r="AF300" s="367">
        <f t="shared" si="311"/>
        <v>0</v>
      </c>
      <c r="AG300" s="346">
        <f t="shared" si="311"/>
        <v>0</v>
      </c>
      <c r="AH300" s="1563"/>
      <c r="AI300" s="351">
        <f t="shared" si="311"/>
        <v>0</v>
      </c>
      <c r="AJ300" s="363">
        <f t="shared" si="311"/>
        <v>0</v>
      </c>
      <c r="AK300" s="364">
        <f t="shared" si="311"/>
        <v>0</v>
      </c>
      <c r="AL300" s="364">
        <f t="shared" si="311"/>
        <v>0</v>
      </c>
      <c r="AM300" s="364">
        <f t="shared" si="311"/>
        <v>0</v>
      </c>
      <c r="AN300" s="364">
        <f t="shared" si="311"/>
        <v>0</v>
      </c>
      <c r="AO300" s="364">
        <f t="shared" si="311"/>
        <v>0</v>
      </c>
      <c r="AP300" s="346">
        <f t="shared" si="311"/>
        <v>0</v>
      </c>
      <c r="AQ300" s="365">
        <f t="shared" si="311"/>
        <v>0</v>
      </c>
      <c r="AR300" s="1563"/>
      <c r="AS300" s="365">
        <f t="shared" si="311"/>
        <v>0</v>
      </c>
      <c r="AT300" s="352">
        <f t="shared" si="311"/>
        <v>0</v>
      </c>
      <c r="AU300" s="368">
        <f t="shared" si="311"/>
        <v>0</v>
      </c>
      <c r="AV300" s="369">
        <f t="shared" si="311"/>
        <v>0</v>
      </c>
      <c r="AW300" s="369">
        <f t="shared" si="311"/>
        <v>0</v>
      </c>
      <c r="AX300" s="346">
        <f t="shared" si="311"/>
        <v>0</v>
      </c>
      <c r="AY300" s="365">
        <f t="shared" si="311"/>
        <v>0</v>
      </c>
      <c r="AZ300" s="1563"/>
      <c r="BA300" s="352">
        <f t="shared" si="311"/>
        <v>0</v>
      </c>
      <c r="BB300" s="1563"/>
      <c r="BC300" s="352">
        <f t="shared" si="311"/>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AG302" si="312">IF(ABS(B287-B290)&lt;0.1,"OK","Error")</f>
        <v>OK</v>
      </c>
      <c r="C302" s="375" t="str">
        <f t="shared" si="312"/>
        <v>OK</v>
      </c>
      <c r="D302" s="375" t="str">
        <f t="shared" si="312"/>
        <v>OK</v>
      </c>
      <c r="E302" s="375" t="str">
        <f t="shared" si="312"/>
        <v>OK</v>
      </c>
      <c r="F302" s="375" t="str">
        <f t="shared" si="312"/>
        <v>OK</v>
      </c>
      <c r="G302" s="375" t="str">
        <f t="shared" si="312"/>
        <v>OK</v>
      </c>
      <c r="H302" s="375" t="str">
        <f t="shared" si="312"/>
        <v>OK</v>
      </c>
      <c r="I302" s="375" t="str">
        <f t="shared" si="312"/>
        <v>OK</v>
      </c>
      <c r="J302" s="375" t="str">
        <f t="shared" si="312"/>
        <v>OK</v>
      </c>
      <c r="K302" s="375" t="str">
        <f t="shared" si="312"/>
        <v>OK</v>
      </c>
      <c r="L302" s="375" t="str">
        <f t="shared" si="312"/>
        <v>OK</v>
      </c>
      <c r="M302" s="375" t="str">
        <f t="shared" si="312"/>
        <v>OK</v>
      </c>
      <c r="N302" s="375" t="str">
        <f t="shared" si="312"/>
        <v>OK</v>
      </c>
      <c r="O302" s="375" t="str">
        <f t="shared" si="312"/>
        <v>OK</v>
      </c>
      <c r="P302" s="375" t="str">
        <f t="shared" si="312"/>
        <v>OK</v>
      </c>
      <c r="Q302" s="375" t="str">
        <f t="shared" si="312"/>
        <v>OK</v>
      </c>
      <c r="R302" s="375" t="str">
        <f t="shared" si="312"/>
        <v>OK</v>
      </c>
      <c r="S302" s="375" t="str">
        <f t="shared" si="312"/>
        <v>OK</v>
      </c>
      <c r="T302" s="375" t="str">
        <f t="shared" si="312"/>
        <v>OK</v>
      </c>
      <c r="U302" s="375" t="str">
        <f t="shared" si="312"/>
        <v>OK</v>
      </c>
      <c r="V302" s="375" t="str">
        <f t="shared" si="312"/>
        <v>OK</v>
      </c>
      <c r="W302" s="375" t="str">
        <f t="shared" si="312"/>
        <v>OK</v>
      </c>
      <c r="X302" s="375" t="str">
        <f t="shared" si="312"/>
        <v>OK</v>
      </c>
      <c r="Y302" s="375" t="str">
        <f t="shared" si="312"/>
        <v>OK</v>
      </c>
      <c r="Z302" s="375" t="str">
        <f t="shared" si="312"/>
        <v>OK</v>
      </c>
      <c r="AA302" s="375" t="str">
        <f t="shared" si="312"/>
        <v>OK</v>
      </c>
      <c r="AB302" s="375" t="str">
        <f t="shared" si="312"/>
        <v>OK</v>
      </c>
      <c r="AC302" s="375" t="str">
        <f t="shared" si="312"/>
        <v>OK</v>
      </c>
      <c r="AD302" s="375" t="str">
        <f t="shared" si="312"/>
        <v>OK</v>
      </c>
      <c r="AE302" s="375" t="str">
        <f t="shared" si="312"/>
        <v>OK</v>
      </c>
      <c r="AF302" s="375" t="str">
        <f t="shared" si="312"/>
        <v>OK</v>
      </c>
      <c r="AG302" s="375" t="str">
        <f t="shared" si="312"/>
        <v>OK</v>
      </c>
      <c r="AH302" s="375" t="str">
        <f t="shared" ref="AH302:BC302" si="313">IF(ABS(AH287-AH290)&lt;0.1,"OK","Error")</f>
        <v>OK</v>
      </c>
      <c r="AI302" s="375" t="str">
        <f t="shared" si="313"/>
        <v>OK</v>
      </c>
      <c r="AJ302" s="375" t="str">
        <f t="shared" si="313"/>
        <v>OK</v>
      </c>
      <c r="AK302" s="375" t="str">
        <f t="shared" si="313"/>
        <v>OK</v>
      </c>
      <c r="AL302" s="375" t="str">
        <f t="shared" si="313"/>
        <v>OK</v>
      </c>
      <c r="AM302" s="375" t="str">
        <f t="shared" si="313"/>
        <v>OK</v>
      </c>
      <c r="AN302" s="375" t="str">
        <f t="shared" si="313"/>
        <v>OK</v>
      </c>
      <c r="AO302" s="375" t="str">
        <f t="shared" si="313"/>
        <v>OK</v>
      </c>
      <c r="AP302" s="375" t="str">
        <f t="shared" si="313"/>
        <v>OK</v>
      </c>
      <c r="AQ302" s="375" t="str">
        <f t="shared" si="313"/>
        <v>OK</v>
      </c>
      <c r="AR302" s="375" t="str">
        <f t="shared" si="313"/>
        <v>OK</v>
      </c>
      <c r="AS302" s="375" t="str">
        <f t="shared" si="313"/>
        <v>OK</v>
      </c>
      <c r="AT302" s="375" t="str">
        <f t="shared" si="313"/>
        <v>OK</v>
      </c>
      <c r="AU302" s="375" t="str">
        <f t="shared" si="313"/>
        <v>OK</v>
      </c>
      <c r="AV302" s="375" t="str">
        <f t="shared" si="313"/>
        <v>OK</v>
      </c>
      <c r="AW302" s="375" t="str">
        <f t="shared" si="313"/>
        <v>OK</v>
      </c>
      <c r="AX302" s="375" t="str">
        <f t="shared" si="313"/>
        <v>OK</v>
      </c>
      <c r="AY302" s="375" t="str">
        <f t="shared" si="313"/>
        <v>OK</v>
      </c>
      <c r="AZ302" s="375" t="str">
        <f t="shared" si="313"/>
        <v>OK</v>
      </c>
      <c r="BA302" s="375" t="str">
        <f t="shared" si="313"/>
        <v>OK</v>
      </c>
      <c r="BB302" s="375" t="str">
        <f t="shared" si="313"/>
        <v>OK</v>
      </c>
      <c r="BC302" s="375" t="str">
        <f t="shared" si="313"/>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4">SUM(B307:B316)</f>
        <v>0</v>
      </c>
      <c r="C306" s="461">
        <f t="shared" si="314"/>
        <v>0</v>
      </c>
      <c r="D306" s="462">
        <f t="shared" si="314"/>
        <v>0</v>
      </c>
      <c r="E306" s="463">
        <f t="shared" si="314"/>
        <v>0</v>
      </c>
      <c r="F306" s="464">
        <f t="shared" si="314"/>
        <v>0</v>
      </c>
      <c r="G306" s="464">
        <f t="shared" si="314"/>
        <v>0</v>
      </c>
      <c r="H306" s="464">
        <f t="shared" si="314"/>
        <v>0</v>
      </c>
      <c r="I306" s="464">
        <f t="shared" si="314"/>
        <v>0</v>
      </c>
      <c r="J306" s="464">
        <f t="shared" ref="J306:BA306" si="315">SUM(J307:J316)</f>
        <v>0</v>
      </c>
      <c r="K306" s="464">
        <f t="shared" si="315"/>
        <v>0</v>
      </c>
      <c r="L306" s="464">
        <f t="shared" si="315"/>
        <v>0</v>
      </c>
      <c r="M306" s="465">
        <f t="shared" si="315"/>
        <v>0</v>
      </c>
      <c r="N306" s="466">
        <f t="shared" si="315"/>
        <v>0</v>
      </c>
      <c r="O306" s="466">
        <f t="shared" si="315"/>
        <v>0</v>
      </c>
      <c r="P306" s="466">
        <f t="shared" si="315"/>
        <v>0</v>
      </c>
      <c r="Q306" s="467">
        <f t="shared" si="315"/>
        <v>0</v>
      </c>
      <c r="R306" s="468">
        <f t="shared" si="315"/>
        <v>0</v>
      </c>
      <c r="S306" s="1613"/>
      <c r="T306" s="469">
        <f t="shared" si="315"/>
        <v>0</v>
      </c>
      <c r="U306" s="469">
        <f t="shared" si="315"/>
        <v>0</v>
      </c>
      <c r="V306" s="469">
        <f t="shared" si="315"/>
        <v>0</v>
      </c>
      <c r="W306" s="465">
        <f t="shared" si="315"/>
        <v>0</v>
      </c>
      <c r="X306" s="468">
        <f t="shared" si="315"/>
        <v>0</v>
      </c>
      <c r="Y306" s="469">
        <f t="shared" si="315"/>
        <v>0</v>
      </c>
      <c r="Z306" s="469">
        <f t="shared" si="315"/>
        <v>0</v>
      </c>
      <c r="AA306" s="469">
        <f t="shared" si="315"/>
        <v>0</v>
      </c>
      <c r="AB306" s="469">
        <f t="shared" si="315"/>
        <v>0</v>
      </c>
      <c r="AC306" s="469">
        <f t="shared" si="315"/>
        <v>0</v>
      </c>
      <c r="AD306" s="469">
        <f t="shared" si="315"/>
        <v>0</v>
      </c>
      <c r="AE306" s="469">
        <f t="shared" si="315"/>
        <v>0</v>
      </c>
      <c r="AF306" s="469">
        <f t="shared" si="315"/>
        <v>0</v>
      </c>
      <c r="AG306" s="465">
        <f t="shared" si="315"/>
        <v>0</v>
      </c>
      <c r="AH306" s="1563"/>
      <c r="AI306" s="470">
        <f>SUM(AI307:AI316)</f>
        <v>0</v>
      </c>
      <c r="AJ306" s="463">
        <f>SUM(AJ307:AJ316)</f>
        <v>0</v>
      </c>
      <c r="AK306" s="464">
        <f t="shared" si="315"/>
        <v>0</v>
      </c>
      <c r="AL306" s="464">
        <f t="shared" si="315"/>
        <v>0</v>
      </c>
      <c r="AM306" s="464">
        <f t="shared" si="315"/>
        <v>0</v>
      </c>
      <c r="AN306" s="464">
        <f t="shared" si="315"/>
        <v>0</v>
      </c>
      <c r="AO306" s="464">
        <f t="shared" si="315"/>
        <v>0</v>
      </c>
      <c r="AP306" s="465">
        <f t="shared" si="315"/>
        <v>0</v>
      </c>
      <c r="AQ306" s="466">
        <f t="shared" si="315"/>
        <v>0</v>
      </c>
      <c r="AR306" s="1563"/>
      <c r="AS306" s="466">
        <f t="shared" si="315"/>
        <v>0</v>
      </c>
      <c r="AT306" s="471">
        <f t="shared" si="315"/>
        <v>0</v>
      </c>
      <c r="AU306" s="472">
        <f t="shared" si="315"/>
        <v>0</v>
      </c>
      <c r="AV306" s="473">
        <f t="shared" si="315"/>
        <v>0</v>
      </c>
      <c r="AW306" s="473">
        <f>SUM(AW307:AW316)</f>
        <v>0</v>
      </c>
      <c r="AX306" s="465">
        <f t="shared" si="315"/>
        <v>0</v>
      </c>
      <c r="AY306" s="466">
        <f t="shared" si="315"/>
        <v>0</v>
      </c>
      <c r="AZ306" s="1563"/>
      <c r="BA306" s="471">
        <f t="shared" si="315"/>
        <v>0</v>
      </c>
      <c r="BB306" s="1563"/>
      <c r="BC306" s="471">
        <f>SUM(BC307:BC316)</f>
        <v>0</v>
      </c>
    </row>
    <row r="307" spans="1:56" s="121" customFormat="1">
      <c r="A307" s="372" t="s">
        <v>399</v>
      </c>
      <c r="B307" s="361">
        <f t="shared" ref="B307:AG315" si="316">+B291+B181+B115+B57</f>
        <v>0</v>
      </c>
      <c r="C307" s="361">
        <f t="shared" ref="C307:C315" si="317">+C291+C181+C115+C57</f>
        <v>0</v>
      </c>
      <c r="D307" s="362">
        <f t="shared" si="316"/>
        <v>0</v>
      </c>
      <c r="E307" s="363">
        <f t="shared" si="316"/>
        <v>0</v>
      </c>
      <c r="F307" s="364">
        <f t="shared" si="316"/>
        <v>0</v>
      </c>
      <c r="G307" s="364">
        <f t="shared" si="316"/>
        <v>0</v>
      </c>
      <c r="H307" s="364">
        <f t="shared" si="316"/>
        <v>0</v>
      </c>
      <c r="I307" s="364">
        <f t="shared" si="316"/>
        <v>0</v>
      </c>
      <c r="J307" s="364">
        <f t="shared" si="316"/>
        <v>0</v>
      </c>
      <c r="K307" s="364">
        <f t="shared" si="316"/>
        <v>0</v>
      </c>
      <c r="L307" s="364">
        <f t="shared" si="316"/>
        <v>0</v>
      </c>
      <c r="M307" s="346">
        <f t="shared" si="316"/>
        <v>0</v>
      </c>
      <c r="N307" s="365">
        <f t="shared" si="316"/>
        <v>0</v>
      </c>
      <c r="O307" s="365">
        <f t="shared" si="316"/>
        <v>0</v>
      </c>
      <c r="P307" s="365">
        <f t="shared" si="316"/>
        <v>0</v>
      </c>
      <c r="Q307" s="348">
        <f t="shared" si="316"/>
        <v>0</v>
      </c>
      <c r="R307" s="366">
        <f t="shared" si="316"/>
        <v>0</v>
      </c>
      <c r="S307" s="1575"/>
      <c r="T307" s="367">
        <f t="shared" si="316"/>
        <v>0</v>
      </c>
      <c r="U307" s="367">
        <f t="shared" si="316"/>
        <v>0</v>
      </c>
      <c r="V307" s="367">
        <f t="shared" si="316"/>
        <v>0</v>
      </c>
      <c r="W307" s="346">
        <f t="shared" si="316"/>
        <v>0</v>
      </c>
      <c r="X307" s="366">
        <f t="shared" si="316"/>
        <v>0</v>
      </c>
      <c r="Y307" s="367">
        <f t="shared" si="316"/>
        <v>0</v>
      </c>
      <c r="Z307" s="367">
        <f t="shared" si="316"/>
        <v>0</v>
      </c>
      <c r="AA307" s="367">
        <f t="shared" si="316"/>
        <v>0</v>
      </c>
      <c r="AB307" s="367">
        <f t="shared" si="316"/>
        <v>0</v>
      </c>
      <c r="AC307" s="367">
        <f t="shared" si="316"/>
        <v>0</v>
      </c>
      <c r="AD307" s="367">
        <f t="shared" si="316"/>
        <v>0</v>
      </c>
      <c r="AE307" s="367">
        <f t="shared" si="316"/>
        <v>0</v>
      </c>
      <c r="AF307" s="367">
        <f t="shared" si="316"/>
        <v>0</v>
      </c>
      <c r="AG307" s="346">
        <f t="shared" si="316"/>
        <v>0</v>
      </c>
      <c r="AH307" s="1563"/>
      <c r="AI307" s="351">
        <f t="shared" ref="AI307:AQ316" si="318">+AI291+AI181+AI115+AI57</f>
        <v>0</v>
      </c>
      <c r="AJ307" s="363">
        <f t="shared" si="318"/>
        <v>0</v>
      </c>
      <c r="AK307" s="364">
        <f t="shared" si="318"/>
        <v>0</v>
      </c>
      <c r="AL307" s="364">
        <f t="shared" si="318"/>
        <v>0</v>
      </c>
      <c r="AM307" s="364">
        <f t="shared" si="318"/>
        <v>0</v>
      </c>
      <c r="AN307" s="364">
        <f t="shared" si="318"/>
        <v>0</v>
      </c>
      <c r="AO307" s="364">
        <f t="shared" si="318"/>
        <v>0</v>
      </c>
      <c r="AP307" s="346">
        <f t="shared" si="318"/>
        <v>0</v>
      </c>
      <c r="AQ307" s="365">
        <f t="shared" si="318"/>
        <v>0</v>
      </c>
      <c r="AR307" s="1563"/>
      <c r="AS307" s="365">
        <f t="shared" ref="AS307:BC316" si="319">+AS291+AS181+AS115+AS57</f>
        <v>0</v>
      </c>
      <c r="AT307" s="352">
        <f t="shared" si="319"/>
        <v>0</v>
      </c>
      <c r="AU307" s="368">
        <f t="shared" si="319"/>
        <v>0</v>
      </c>
      <c r="AV307" s="369">
        <f t="shared" si="319"/>
        <v>0</v>
      </c>
      <c r="AW307" s="369">
        <f>+AW291+AW181+AW115+AW57</f>
        <v>0</v>
      </c>
      <c r="AX307" s="346">
        <f t="shared" si="319"/>
        <v>0</v>
      </c>
      <c r="AY307" s="365">
        <f t="shared" si="319"/>
        <v>0</v>
      </c>
      <c r="AZ307" s="1563"/>
      <c r="BA307" s="352">
        <f t="shared" si="319"/>
        <v>0</v>
      </c>
      <c r="BB307" s="1563"/>
      <c r="BC307" s="352">
        <f t="shared" si="319"/>
        <v>0</v>
      </c>
    </row>
    <row r="308" spans="1:56" s="121" customFormat="1">
      <c r="A308" s="372" t="s">
        <v>400</v>
      </c>
      <c r="B308" s="361">
        <f t="shared" si="316"/>
        <v>0</v>
      </c>
      <c r="C308" s="361">
        <f t="shared" si="317"/>
        <v>0</v>
      </c>
      <c r="D308" s="362">
        <f t="shared" si="316"/>
        <v>0</v>
      </c>
      <c r="E308" s="363">
        <f t="shared" si="316"/>
        <v>0</v>
      </c>
      <c r="F308" s="364">
        <f t="shared" si="316"/>
        <v>0</v>
      </c>
      <c r="G308" s="364">
        <f t="shared" si="316"/>
        <v>0</v>
      </c>
      <c r="H308" s="364">
        <f t="shared" si="316"/>
        <v>0</v>
      </c>
      <c r="I308" s="364">
        <f t="shared" si="316"/>
        <v>0</v>
      </c>
      <c r="J308" s="364">
        <f t="shared" si="316"/>
        <v>0</v>
      </c>
      <c r="K308" s="364">
        <f t="shared" si="316"/>
        <v>0</v>
      </c>
      <c r="L308" s="364">
        <f t="shared" si="316"/>
        <v>0</v>
      </c>
      <c r="M308" s="346">
        <f t="shared" si="316"/>
        <v>0</v>
      </c>
      <c r="N308" s="365">
        <f t="shared" si="316"/>
        <v>0</v>
      </c>
      <c r="O308" s="365">
        <f t="shared" si="316"/>
        <v>0</v>
      </c>
      <c r="P308" s="365">
        <f t="shared" si="316"/>
        <v>0</v>
      </c>
      <c r="Q308" s="348">
        <f t="shared" si="316"/>
        <v>0</v>
      </c>
      <c r="R308" s="366">
        <f t="shared" si="316"/>
        <v>0</v>
      </c>
      <c r="S308" s="1575"/>
      <c r="T308" s="367">
        <f t="shared" si="316"/>
        <v>0</v>
      </c>
      <c r="U308" s="367">
        <f t="shared" si="316"/>
        <v>0</v>
      </c>
      <c r="V308" s="367">
        <f t="shared" si="316"/>
        <v>0</v>
      </c>
      <c r="W308" s="346">
        <f t="shared" si="316"/>
        <v>0</v>
      </c>
      <c r="X308" s="366">
        <f t="shared" si="316"/>
        <v>0</v>
      </c>
      <c r="Y308" s="367">
        <f t="shared" si="316"/>
        <v>0</v>
      </c>
      <c r="Z308" s="367">
        <f t="shared" si="316"/>
        <v>0</v>
      </c>
      <c r="AA308" s="367">
        <f t="shared" si="316"/>
        <v>0</v>
      </c>
      <c r="AB308" s="367">
        <f t="shared" si="316"/>
        <v>0</v>
      </c>
      <c r="AC308" s="367">
        <f t="shared" si="316"/>
        <v>0</v>
      </c>
      <c r="AD308" s="367">
        <f t="shared" si="316"/>
        <v>0</v>
      </c>
      <c r="AE308" s="367">
        <f t="shared" si="316"/>
        <v>0</v>
      </c>
      <c r="AF308" s="367">
        <f t="shared" si="316"/>
        <v>0</v>
      </c>
      <c r="AG308" s="346">
        <f t="shared" si="316"/>
        <v>0</v>
      </c>
      <c r="AH308" s="1563"/>
      <c r="AI308" s="351">
        <f t="shared" si="318"/>
        <v>0</v>
      </c>
      <c r="AJ308" s="363">
        <f t="shared" si="318"/>
        <v>0</v>
      </c>
      <c r="AK308" s="364">
        <f t="shared" si="318"/>
        <v>0</v>
      </c>
      <c r="AL308" s="364">
        <f t="shared" si="318"/>
        <v>0</v>
      </c>
      <c r="AM308" s="364">
        <f t="shared" si="318"/>
        <v>0</v>
      </c>
      <c r="AN308" s="364">
        <f t="shared" si="318"/>
        <v>0</v>
      </c>
      <c r="AO308" s="364">
        <f t="shared" si="318"/>
        <v>0</v>
      </c>
      <c r="AP308" s="346">
        <f t="shared" si="318"/>
        <v>0</v>
      </c>
      <c r="AQ308" s="365">
        <f t="shared" si="318"/>
        <v>0</v>
      </c>
      <c r="AR308" s="1563"/>
      <c r="AS308" s="365">
        <f t="shared" si="319"/>
        <v>0</v>
      </c>
      <c r="AT308" s="352">
        <f t="shared" si="319"/>
        <v>0</v>
      </c>
      <c r="AU308" s="368">
        <f t="shared" si="319"/>
        <v>0</v>
      </c>
      <c r="AV308" s="369">
        <f t="shared" si="319"/>
        <v>0</v>
      </c>
      <c r="AW308" s="369">
        <f t="shared" si="319"/>
        <v>0</v>
      </c>
      <c r="AX308" s="346">
        <f t="shared" si="319"/>
        <v>0</v>
      </c>
      <c r="AY308" s="365">
        <f t="shared" si="319"/>
        <v>0</v>
      </c>
      <c r="AZ308" s="1563"/>
      <c r="BA308" s="352">
        <f t="shared" si="319"/>
        <v>0</v>
      </c>
      <c r="BB308" s="1563"/>
      <c r="BC308" s="352">
        <f t="shared" si="319"/>
        <v>0</v>
      </c>
    </row>
    <row r="309" spans="1:56" s="121" customFormat="1">
      <c r="A309" s="373" t="s">
        <v>401</v>
      </c>
      <c r="B309" s="361">
        <f t="shared" si="316"/>
        <v>0</v>
      </c>
      <c r="C309" s="361">
        <f t="shared" si="317"/>
        <v>0</v>
      </c>
      <c r="D309" s="362">
        <f t="shared" si="316"/>
        <v>0</v>
      </c>
      <c r="E309" s="363">
        <f t="shared" si="316"/>
        <v>0</v>
      </c>
      <c r="F309" s="364">
        <f t="shared" si="316"/>
        <v>0</v>
      </c>
      <c r="G309" s="364">
        <f t="shared" si="316"/>
        <v>0</v>
      </c>
      <c r="H309" s="364">
        <f t="shared" si="316"/>
        <v>0</v>
      </c>
      <c r="I309" s="364">
        <f t="shared" si="316"/>
        <v>0</v>
      </c>
      <c r="J309" s="364">
        <f t="shared" si="316"/>
        <v>0</v>
      </c>
      <c r="K309" s="364">
        <f t="shared" si="316"/>
        <v>0</v>
      </c>
      <c r="L309" s="364">
        <f t="shared" si="316"/>
        <v>0</v>
      </c>
      <c r="M309" s="346">
        <f t="shared" si="316"/>
        <v>0</v>
      </c>
      <c r="N309" s="365">
        <f t="shared" si="316"/>
        <v>0</v>
      </c>
      <c r="O309" s="365">
        <f t="shared" si="316"/>
        <v>0</v>
      </c>
      <c r="P309" s="365">
        <f t="shared" si="316"/>
        <v>0</v>
      </c>
      <c r="Q309" s="348">
        <f t="shared" si="316"/>
        <v>0</v>
      </c>
      <c r="R309" s="366">
        <f t="shared" si="316"/>
        <v>0</v>
      </c>
      <c r="S309" s="1575"/>
      <c r="T309" s="367">
        <f t="shared" si="316"/>
        <v>0</v>
      </c>
      <c r="U309" s="367">
        <f t="shared" si="316"/>
        <v>0</v>
      </c>
      <c r="V309" s="367">
        <f t="shared" si="316"/>
        <v>0</v>
      </c>
      <c r="W309" s="346">
        <f t="shared" si="316"/>
        <v>0</v>
      </c>
      <c r="X309" s="366">
        <f t="shared" si="316"/>
        <v>0</v>
      </c>
      <c r="Y309" s="367">
        <f t="shared" si="316"/>
        <v>0</v>
      </c>
      <c r="Z309" s="367">
        <f t="shared" si="316"/>
        <v>0</v>
      </c>
      <c r="AA309" s="367">
        <f t="shared" si="316"/>
        <v>0</v>
      </c>
      <c r="AB309" s="367">
        <f t="shared" si="316"/>
        <v>0</v>
      </c>
      <c r="AC309" s="367">
        <f t="shared" si="316"/>
        <v>0</v>
      </c>
      <c r="AD309" s="367">
        <f t="shared" si="316"/>
        <v>0</v>
      </c>
      <c r="AE309" s="367">
        <f t="shared" si="316"/>
        <v>0</v>
      </c>
      <c r="AF309" s="367">
        <f t="shared" si="316"/>
        <v>0</v>
      </c>
      <c r="AG309" s="346">
        <f t="shared" si="316"/>
        <v>0</v>
      </c>
      <c r="AH309" s="1563"/>
      <c r="AI309" s="351">
        <f t="shared" si="318"/>
        <v>0</v>
      </c>
      <c r="AJ309" s="363">
        <f t="shared" si="318"/>
        <v>0</v>
      </c>
      <c r="AK309" s="364">
        <f t="shared" si="318"/>
        <v>0</v>
      </c>
      <c r="AL309" s="364">
        <f t="shared" si="318"/>
        <v>0</v>
      </c>
      <c r="AM309" s="364">
        <f t="shared" si="318"/>
        <v>0</v>
      </c>
      <c r="AN309" s="364">
        <f t="shared" si="318"/>
        <v>0</v>
      </c>
      <c r="AO309" s="364">
        <f t="shared" si="318"/>
        <v>0</v>
      </c>
      <c r="AP309" s="346">
        <f t="shared" si="318"/>
        <v>0</v>
      </c>
      <c r="AQ309" s="365">
        <f t="shared" si="318"/>
        <v>0</v>
      </c>
      <c r="AR309" s="1563"/>
      <c r="AS309" s="365">
        <f t="shared" si="319"/>
        <v>0</v>
      </c>
      <c r="AT309" s="352">
        <f t="shared" si="319"/>
        <v>0</v>
      </c>
      <c r="AU309" s="368">
        <f t="shared" si="319"/>
        <v>0</v>
      </c>
      <c r="AV309" s="369">
        <f t="shared" si="319"/>
        <v>0</v>
      </c>
      <c r="AW309" s="369">
        <f t="shared" si="319"/>
        <v>0</v>
      </c>
      <c r="AX309" s="346">
        <f t="shared" si="319"/>
        <v>0</v>
      </c>
      <c r="AY309" s="365">
        <f t="shared" si="319"/>
        <v>0</v>
      </c>
      <c r="AZ309" s="1563"/>
      <c r="BA309" s="352">
        <f t="shared" si="319"/>
        <v>0</v>
      </c>
      <c r="BB309" s="1563"/>
      <c r="BC309" s="352">
        <f t="shared" si="319"/>
        <v>0</v>
      </c>
    </row>
    <row r="310" spans="1:56" s="121" customFormat="1">
      <c r="A310" s="373" t="s">
        <v>61</v>
      </c>
      <c r="B310" s="361">
        <f t="shared" si="316"/>
        <v>0</v>
      </c>
      <c r="C310" s="361">
        <f t="shared" si="317"/>
        <v>0</v>
      </c>
      <c r="D310" s="362">
        <f t="shared" si="316"/>
        <v>0</v>
      </c>
      <c r="E310" s="363">
        <f t="shared" si="316"/>
        <v>0</v>
      </c>
      <c r="F310" s="364">
        <f t="shared" si="316"/>
        <v>0</v>
      </c>
      <c r="G310" s="364">
        <f t="shared" si="316"/>
        <v>0</v>
      </c>
      <c r="H310" s="364">
        <f t="shared" si="316"/>
        <v>0</v>
      </c>
      <c r="I310" s="364">
        <f t="shared" si="316"/>
        <v>0</v>
      </c>
      <c r="J310" s="364">
        <f t="shared" si="316"/>
        <v>0</v>
      </c>
      <c r="K310" s="364">
        <f t="shared" si="316"/>
        <v>0</v>
      </c>
      <c r="L310" s="364">
        <f t="shared" si="316"/>
        <v>0</v>
      </c>
      <c r="M310" s="346">
        <f t="shared" si="316"/>
        <v>0</v>
      </c>
      <c r="N310" s="365">
        <f t="shared" si="316"/>
        <v>0</v>
      </c>
      <c r="O310" s="365">
        <f t="shared" si="316"/>
        <v>0</v>
      </c>
      <c r="P310" s="365">
        <f t="shared" si="316"/>
        <v>0</v>
      </c>
      <c r="Q310" s="348">
        <f t="shared" si="316"/>
        <v>0</v>
      </c>
      <c r="R310" s="366">
        <f t="shared" si="316"/>
        <v>0</v>
      </c>
      <c r="S310" s="1575"/>
      <c r="T310" s="367">
        <f t="shared" si="316"/>
        <v>0</v>
      </c>
      <c r="U310" s="367">
        <f t="shared" si="316"/>
        <v>0</v>
      </c>
      <c r="V310" s="367">
        <f t="shared" si="316"/>
        <v>0</v>
      </c>
      <c r="W310" s="346">
        <f t="shared" si="316"/>
        <v>0</v>
      </c>
      <c r="X310" s="366">
        <f t="shared" si="316"/>
        <v>0</v>
      </c>
      <c r="Y310" s="367">
        <f t="shared" si="316"/>
        <v>0</v>
      </c>
      <c r="Z310" s="367">
        <f t="shared" si="316"/>
        <v>0</v>
      </c>
      <c r="AA310" s="367">
        <f t="shared" si="316"/>
        <v>0</v>
      </c>
      <c r="AB310" s="367">
        <f t="shared" si="316"/>
        <v>0</v>
      </c>
      <c r="AC310" s="367">
        <f t="shared" si="316"/>
        <v>0</v>
      </c>
      <c r="AD310" s="367">
        <f t="shared" si="316"/>
        <v>0</v>
      </c>
      <c r="AE310" s="367">
        <f t="shared" si="316"/>
        <v>0</v>
      </c>
      <c r="AF310" s="367">
        <f t="shared" si="316"/>
        <v>0</v>
      </c>
      <c r="AG310" s="346">
        <f t="shared" si="316"/>
        <v>0</v>
      </c>
      <c r="AH310" s="1563"/>
      <c r="AI310" s="351">
        <f t="shared" si="318"/>
        <v>0</v>
      </c>
      <c r="AJ310" s="363">
        <f t="shared" si="318"/>
        <v>0</v>
      </c>
      <c r="AK310" s="364">
        <f t="shared" si="318"/>
        <v>0</v>
      </c>
      <c r="AL310" s="364">
        <f t="shared" si="318"/>
        <v>0</v>
      </c>
      <c r="AM310" s="364">
        <f t="shared" si="318"/>
        <v>0</v>
      </c>
      <c r="AN310" s="364">
        <f t="shared" si="318"/>
        <v>0</v>
      </c>
      <c r="AO310" s="364">
        <f t="shared" si="318"/>
        <v>0</v>
      </c>
      <c r="AP310" s="346">
        <f t="shared" si="318"/>
        <v>0</v>
      </c>
      <c r="AQ310" s="365">
        <f t="shared" si="318"/>
        <v>0</v>
      </c>
      <c r="AR310" s="1563"/>
      <c r="AS310" s="365">
        <f t="shared" si="319"/>
        <v>0</v>
      </c>
      <c r="AT310" s="352">
        <f t="shared" si="319"/>
        <v>0</v>
      </c>
      <c r="AU310" s="368">
        <f t="shared" si="319"/>
        <v>0</v>
      </c>
      <c r="AV310" s="369">
        <f t="shared" si="319"/>
        <v>0</v>
      </c>
      <c r="AW310" s="369">
        <f t="shared" si="319"/>
        <v>0</v>
      </c>
      <c r="AX310" s="346">
        <f t="shared" si="319"/>
        <v>0</v>
      </c>
      <c r="AY310" s="365">
        <f t="shared" si="319"/>
        <v>0</v>
      </c>
      <c r="AZ310" s="1563"/>
      <c r="BA310" s="352">
        <f t="shared" si="319"/>
        <v>0</v>
      </c>
      <c r="BB310" s="1563"/>
      <c r="BC310" s="352">
        <f t="shared" si="319"/>
        <v>0</v>
      </c>
    </row>
    <row r="311" spans="1:56" s="121" customFormat="1">
      <c r="A311" s="373" t="s">
        <v>402</v>
      </c>
      <c r="B311" s="361">
        <f t="shared" si="316"/>
        <v>0</v>
      </c>
      <c r="C311" s="361">
        <f t="shared" si="317"/>
        <v>0</v>
      </c>
      <c r="D311" s="362">
        <f t="shared" si="316"/>
        <v>0</v>
      </c>
      <c r="E311" s="363">
        <f t="shared" si="316"/>
        <v>0</v>
      </c>
      <c r="F311" s="364">
        <f t="shared" si="316"/>
        <v>0</v>
      </c>
      <c r="G311" s="364">
        <f t="shared" si="316"/>
        <v>0</v>
      </c>
      <c r="H311" s="364">
        <f t="shared" si="316"/>
        <v>0</v>
      </c>
      <c r="I311" s="364">
        <f t="shared" si="316"/>
        <v>0</v>
      </c>
      <c r="J311" s="364">
        <f t="shared" si="316"/>
        <v>0</v>
      </c>
      <c r="K311" s="364">
        <f t="shared" si="316"/>
        <v>0</v>
      </c>
      <c r="L311" s="364">
        <f t="shared" si="316"/>
        <v>0</v>
      </c>
      <c r="M311" s="346">
        <f t="shared" si="316"/>
        <v>0</v>
      </c>
      <c r="N311" s="365">
        <f t="shared" si="316"/>
        <v>0</v>
      </c>
      <c r="O311" s="365">
        <f t="shared" si="316"/>
        <v>0</v>
      </c>
      <c r="P311" s="365">
        <f t="shared" si="316"/>
        <v>0</v>
      </c>
      <c r="Q311" s="348">
        <f t="shared" si="316"/>
        <v>0</v>
      </c>
      <c r="R311" s="366">
        <f t="shared" si="316"/>
        <v>0</v>
      </c>
      <c r="S311" s="1575"/>
      <c r="T311" s="367">
        <f t="shared" si="316"/>
        <v>0</v>
      </c>
      <c r="U311" s="367">
        <f t="shared" si="316"/>
        <v>0</v>
      </c>
      <c r="V311" s="367">
        <f t="shared" si="316"/>
        <v>0</v>
      </c>
      <c r="W311" s="346">
        <f t="shared" si="316"/>
        <v>0</v>
      </c>
      <c r="X311" s="366">
        <f t="shared" si="316"/>
        <v>0</v>
      </c>
      <c r="Y311" s="367">
        <f t="shared" si="316"/>
        <v>0</v>
      </c>
      <c r="Z311" s="367">
        <f t="shared" si="316"/>
        <v>0</v>
      </c>
      <c r="AA311" s="367">
        <f t="shared" si="316"/>
        <v>0</v>
      </c>
      <c r="AB311" s="367">
        <f t="shared" si="316"/>
        <v>0</v>
      </c>
      <c r="AC311" s="367">
        <f t="shared" si="316"/>
        <v>0</v>
      </c>
      <c r="AD311" s="367">
        <f t="shared" si="316"/>
        <v>0</v>
      </c>
      <c r="AE311" s="367">
        <f t="shared" si="316"/>
        <v>0</v>
      </c>
      <c r="AF311" s="367">
        <f t="shared" si="316"/>
        <v>0</v>
      </c>
      <c r="AG311" s="346">
        <f t="shared" si="316"/>
        <v>0</v>
      </c>
      <c r="AH311" s="1563"/>
      <c r="AI311" s="351">
        <f t="shared" si="318"/>
        <v>0</v>
      </c>
      <c r="AJ311" s="363">
        <f t="shared" si="318"/>
        <v>0</v>
      </c>
      <c r="AK311" s="364">
        <f t="shared" si="318"/>
        <v>0</v>
      </c>
      <c r="AL311" s="364">
        <f t="shared" si="318"/>
        <v>0</v>
      </c>
      <c r="AM311" s="364">
        <f t="shared" si="318"/>
        <v>0</v>
      </c>
      <c r="AN311" s="364">
        <f t="shared" si="318"/>
        <v>0</v>
      </c>
      <c r="AO311" s="364">
        <f t="shared" si="318"/>
        <v>0</v>
      </c>
      <c r="AP311" s="346">
        <f t="shared" si="318"/>
        <v>0</v>
      </c>
      <c r="AQ311" s="365">
        <f t="shared" si="318"/>
        <v>0</v>
      </c>
      <c r="AR311" s="1563"/>
      <c r="AS311" s="365">
        <f t="shared" si="319"/>
        <v>0</v>
      </c>
      <c r="AT311" s="352">
        <f t="shared" si="319"/>
        <v>0</v>
      </c>
      <c r="AU311" s="368">
        <f t="shared" si="319"/>
        <v>0</v>
      </c>
      <c r="AV311" s="369">
        <f t="shared" si="319"/>
        <v>0</v>
      </c>
      <c r="AW311" s="369">
        <f t="shared" si="319"/>
        <v>0</v>
      </c>
      <c r="AX311" s="346">
        <f t="shared" si="319"/>
        <v>0</v>
      </c>
      <c r="AY311" s="365">
        <f t="shared" si="319"/>
        <v>0</v>
      </c>
      <c r="AZ311" s="1563"/>
      <c r="BA311" s="352">
        <f t="shared" si="319"/>
        <v>0</v>
      </c>
      <c r="BB311" s="1563"/>
      <c r="BC311" s="352">
        <f t="shared" si="319"/>
        <v>0</v>
      </c>
    </row>
    <row r="312" spans="1:56" s="121" customFormat="1">
      <c r="A312" s="373" t="s">
        <v>403</v>
      </c>
      <c r="B312" s="361">
        <f t="shared" si="316"/>
        <v>0</v>
      </c>
      <c r="C312" s="361">
        <f t="shared" si="317"/>
        <v>0</v>
      </c>
      <c r="D312" s="362">
        <f t="shared" si="316"/>
        <v>0</v>
      </c>
      <c r="E312" s="363">
        <f t="shared" si="316"/>
        <v>0</v>
      </c>
      <c r="F312" s="364">
        <f t="shared" si="316"/>
        <v>0</v>
      </c>
      <c r="G312" s="364">
        <f t="shared" si="316"/>
        <v>0</v>
      </c>
      <c r="H312" s="364">
        <f t="shared" si="316"/>
        <v>0</v>
      </c>
      <c r="I312" s="364">
        <f t="shared" si="316"/>
        <v>0</v>
      </c>
      <c r="J312" s="364">
        <f t="shared" si="316"/>
        <v>0</v>
      </c>
      <c r="K312" s="364">
        <f t="shared" si="316"/>
        <v>0</v>
      </c>
      <c r="L312" s="364">
        <f t="shared" si="316"/>
        <v>0</v>
      </c>
      <c r="M312" s="346">
        <f t="shared" si="316"/>
        <v>0</v>
      </c>
      <c r="N312" s="365">
        <f t="shared" si="316"/>
        <v>0</v>
      </c>
      <c r="O312" s="365">
        <f t="shared" si="316"/>
        <v>0</v>
      </c>
      <c r="P312" s="365">
        <f t="shared" si="316"/>
        <v>0</v>
      </c>
      <c r="Q312" s="348">
        <f t="shared" si="316"/>
        <v>0</v>
      </c>
      <c r="R312" s="366">
        <f t="shared" si="316"/>
        <v>0</v>
      </c>
      <c r="S312" s="1575"/>
      <c r="T312" s="367">
        <f t="shared" si="316"/>
        <v>0</v>
      </c>
      <c r="U312" s="367">
        <f t="shared" si="316"/>
        <v>0</v>
      </c>
      <c r="V312" s="367">
        <f t="shared" si="316"/>
        <v>0</v>
      </c>
      <c r="W312" s="346">
        <f t="shared" si="316"/>
        <v>0</v>
      </c>
      <c r="X312" s="366">
        <f t="shared" si="316"/>
        <v>0</v>
      </c>
      <c r="Y312" s="367">
        <f t="shared" si="316"/>
        <v>0</v>
      </c>
      <c r="Z312" s="367">
        <f t="shared" si="316"/>
        <v>0</v>
      </c>
      <c r="AA312" s="367">
        <f t="shared" si="316"/>
        <v>0</v>
      </c>
      <c r="AB312" s="367">
        <f t="shared" si="316"/>
        <v>0</v>
      </c>
      <c r="AC312" s="367">
        <f t="shared" si="316"/>
        <v>0</v>
      </c>
      <c r="AD312" s="367">
        <f t="shared" si="316"/>
        <v>0</v>
      </c>
      <c r="AE312" s="367">
        <f t="shared" si="316"/>
        <v>0</v>
      </c>
      <c r="AF312" s="367">
        <f t="shared" si="316"/>
        <v>0</v>
      </c>
      <c r="AG312" s="346">
        <f t="shared" si="316"/>
        <v>0</v>
      </c>
      <c r="AH312" s="1563"/>
      <c r="AI312" s="351">
        <f t="shared" si="318"/>
        <v>0</v>
      </c>
      <c r="AJ312" s="363">
        <f t="shared" si="318"/>
        <v>0</v>
      </c>
      <c r="AK312" s="364">
        <f t="shared" si="318"/>
        <v>0</v>
      </c>
      <c r="AL312" s="364">
        <f t="shared" si="318"/>
        <v>0</v>
      </c>
      <c r="AM312" s="364">
        <f t="shared" si="318"/>
        <v>0</v>
      </c>
      <c r="AN312" s="364">
        <f t="shared" si="318"/>
        <v>0</v>
      </c>
      <c r="AO312" s="364">
        <f t="shared" si="318"/>
        <v>0</v>
      </c>
      <c r="AP312" s="346">
        <f t="shared" si="318"/>
        <v>0</v>
      </c>
      <c r="AQ312" s="365">
        <f t="shared" si="318"/>
        <v>0</v>
      </c>
      <c r="AR312" s="1563"/>
      <c r="AS312" s="365">
        <f t="shared" si="319"/>
        <v>0</v>
      </c>
      <c r="AT312" s="352">
        <f t="shared" si="319"/>
        <v>0</v>
      </c>
      <c r="AU312" s="368">
        <f t="shared" si="319"/>
        <v>0</v>
      </c>
      <c r="AV312" s="369">
        <f t="shared" si="319"/>
        <v>0</v>
      </c>
      <c r="AW312" s="369">
        <f t="shared" si="319"/>
        <v>0</v>
      </c>
      <c r="AX312" s="346">
        <f t="shared" si="319"/>
        <v>0</v>
      </c>
      <c r="AY312" s="365">
        <f t="shared" si="319"/>
        <v>0</v>
      </c>
      <c r="AZ312" s="1563"/>
      <c r="BA312" s="352">
        <f t="shared" si="319"/>
        <v>0</v>
      </c>
      <c r="BB312" s="1563"/>
      <c r="BC312" s="352">
        <f t="shared" si="319"/>
        <v>0</v>
      </c>
    </row>
    <row r="313" spans="1:56" s="121" customFormat="1">
      <c r="A313" s="373" t="s">
        <v>404</v>
      </c>
      <c r="B313" s="361">
        <f t="shared" si="316"/>
        <v>0</v>
      </c>
      <c r="C313" s="361">
        <f t="shared" si="317"/>
        <v>0</v>
      </c>
      <c r="D313" s="362">
        <f t="shared" si="316"/>
        <v>0</v>
      </c>
      <c r="E313" s="363">
        <f t="shared" si="316"/>
        <v>0</v>
      </c>
      <c r="F313" s="364">
        <f t="shared" si="316"/>
        <v>0</v>
      </c>
      <c r="G313" s="364">
        <f t="shared" si="316"/>
        <v>0</v>
      </c>
      <c r="H313" s="364">
        <f t="shared" si="316"/>
        <v>0</v>
      </c>
      <c r="I313" s="364">
        <f t="shared" si="316"/>
        <v>0</v>
      </c>
      <c r="J313" s="364">
        <f t="shared" si="316"/>
        <v>0</v>
      </c>
      <c r="K313" s="364">
        <f t="shared" si="316"/>
        <v>0</v>
      </c>
      <c r="L313" s="364">
        <f t="shared" si="316"/>
        <v>0</v>
      </c>
      <c r="M313" s="346">
        <f t="shared" si="316"/>
        <v>0</v>
      </c>
      <c r="N313" s="365">
        <f t="shared" si="316"/>
        <v>0</v>
      </c>
      <c r="O313" s="365">
        <f t="shared" si="316"/>
        <v>0</v>
      </c>
      <c r="P313" s="365">
        <f t="shared" si="316"/>
        <v>0</v>
      </c>
      <c r="Q313" s="348">
        <f t="shared" si="316"/>
        <v>0</v>
      </c>
      <c r="R313" s="366">
        <f t="shared" si="316"/>
        <v>0</v>
      </c>
      <c r="S313" s="1575"/>
      <c r="T313" s="367">
        <f t="shared" si="316"/>
        <v>0</v>
      </c>
      <c r="U313" s="367">
        <f t="shared" si="316"/>
        <v>0</v>
      </c>
      <c r="V313" s="367">
        <f t="shared" si="316"/>
        <v>0</v>
      </c>
      <c r="W313" s="346">
        <f t="shared" si="316"/>
        <v>0</v>
      </c>
      <c r="X313" s="366">
        <f t="shared" si="316"/>
        <v>0</v>
      </c>
      <c r="Y313" s="367">
        <f t="shared" si="316"/>
        <v>0</v>
      </c>
      <c r="Z313" s="367">
        <f t="shared" si="316"/>
        <v>0</v>
      </c>
      <c r="AA313" s="367">
        <f t="shared" si="316"/>
        <v>0</v>
      </c>
      <c r="AB313" s="367">
        <f t="shared" si="316"/>
        <v>0</v>
      </c>
      <c r="AC313" s="367">
        <f t="shared" si="316"/>
        <v>0</v>
      </c>
      <c r="AD313" s="367">
        <f t="shared" si="316"/>
        <v>0</v>
      </c>
      <c r="AE313" s="367">
        <f t="shared" si="316"/>
        <v>0</v>
      </c>
      <c r="AF313" s="367">
        <f t="shared" si="316"/>
        <v>0</v>
      </c>
      <c r="AG313" s="346">
        <f t="shared" si="316"/>
        <v>0</v>
      </c>
      <c r="AH313" s="1563"/>
      <c r="AI313" s="351">
        <f t="shared" si="318"/>
        <v>0</v>
      </c>
      <c r="AJ313" s="363">
        <f t="shared" si="318"/>
        <v>0</v>
      </c>
      <c r="AK313" s="364">
        <f t="shared" si="318"/>
        <v>0</v>
      </c>
      <c r="AL313" s="364">
        <f t="shared" si="318"/>
        <v>0</v>
      </c>
      <c r="AM313" s="364">
        <f t="shared" si="318"/>
        <v>0</v>
      </c>
      <c r="AN313" s="364">
        <f t="shared" si="318"/>
        <v>0</v>
      </c>
      <c r="AO313" s="364">
        <f t="shared" si="318"/>
        <v>0</v>
      </c>
      <c r="AP313" s="346">
        <f t="shared" si="318"/>
        <v>0</v>
      </c>
      <c r="AQ313" s="365">
        <f t="shared" si="318"/>
        <v>0</v>
      </c>
      <c r="AR313" s="1563"/>
      <c r="AS313" s="365">
        <f t="shared" si="319"/>
        <v>0</v>
      </c>
      <c r="AT313" s="352">
        <f t="shared" si="319"/>
        <v>0</v>
      </c>
      <c r="AU313" s="368">
        <f t="shared" si="319"/>
        <v>0</v>
      </c>
      <c r="AV313" s="369">
        <f t="shared" si="319"/>
        <v>0</v>
      </c>
      <c r="AW313" s="369">
        <f t="shared" si="319"/>
        <v>0</v>
      </c>
      <c r="AX313" s="346">
        <f t="shared" si="319"/>
        <v>0</v>
      </c>
      <c r="AY313" s="365">
        <f t="shared" si="319"/>
        <v>0</v>
      </c>
      <c r="AZ313" s="1563"/>
      <c r="BA313" s="352">
        <f t="shared" si="319"/>
        <v>0</v>
      </c>
      <c r="BB313" s="1563"/>
      <c r="BC313" s="352">
        <f t="shared" si="319"/>
        <v>0</v>
      </c>
    </row>
    <row r="314" spans="1:56" s="121" customFormat="1">
      <c r="A314" s="373" t="s">
        <v>65</v>
      </c>
      <c r="B314" s="361">
        <f t="shared" si="316"/>
        <v>0</v>
      </c>
      <c r="C314" s="361">
        <f t="shared" si="317"/>
        <v>0</v>
      </c>
      <c r="D314" s="362">
        <f t="shared" si="316"/>
        <v>0</v>
      </c>
      <c r="E314" s="363">
        <f t="shared" si="316"/>
        <v>0</v>
      </c>
      <c r="F314" s="364">
        <f t="shared" si="316"/>
        <v>0</v>
      </c>
      <c r="G314" s="364">
        <f t="shared" si="316"/>
        <v>0</v>
      </c>
      <c r="H314" s="364">
        <f t="shared" si="316"/>
        <v>0</v>
      </c>
      <c r="I314" s="364">
        <f t="shared" si="316"/>
        <v>0</v>
      </c>
      <c r="J314" s="364">
        <f t="shared" si="316"/>
        <v>0</v>
      </c>
      <c r="K314" s="364">
        <f t="shared" si="316"/>
        <v>0</v>
      </c>
      <c r="L314" s="364">
        <f t="shared" si="316"/>
        <v>0</v>
      </c>
      <c r="M314" s="346">
        <f t="shared" si="316"/>
        <v>0</v>
      </c>
      <c r="N314" s="365">
        <f t="shared" si="316"/>
        <v>0</v>
      </c>
      <c r="O314" s="365">
        <f t="shared" si="316"/>
        <v>0</v>
      </c>
      <c r="P314" s="365">
        <f t="shared" si="316"/>
        <v>0</v>
      </c>
      <c r="Q314" s="348">
        <f t="shared" si="316"/>
        <v>0</v>
      </c>
      <c r="R314" s="366">
        <f t="shared" si="316"/>
        <v>0</v>
      </c>
      <c r="S314" s="1575"/>
      <c r="T314" s="367">
        <f t="shared" si="316"/>
        <v>0</v>
      </c>
      <c r="U314" s="367">
        <f t="shared" si="316"/>
        <v>0</v>
      </c>
      <c r="V314" s="367">
        <f t="shared" si="316"/>
        <v>0</v>
      </c>
      <c r="W314" s="346">
        <f t="shared" si="316"/>
        <v>0</v>
      </c>
      <c r="X314" s="366">
        <f t="shared" si="316"/>
        <v>0</v>
      </c>
      <c r="Y314" s="367">
        <f t="shared" si="316"/>
        <v>0</v>
      </c>
      <c r="Z314" s="367">
        <f t="shared" si="316"/>
        <v>0</v>
      </c>
      <c r="AA314" s="367">
        <f t="shared" si="316"/>
        <v>0</v>
      </c>
      <c r="AB314" s="367">
        <f t="shared" si="316"/>
        <v>0</v>
      </c>
      <c r="AC314" s="367">
        <f t="shared" si="316"/>
        <v>0</v>
      </c>
      <c r="AD314" s="367">
        <f t="shared" si="316"/>
        <v>0</v>
      </c>
      <c r="AE314" s="367">
        <f t="shared" si="316"/>
        <v>0</v>
      </c>
      <c r="AF314" s="367">
        <f t="shared" si="316"/>
        <v>0</v>
      </c>
      <c r="AG314" s="346">
        <f t="shared" si="316"/>
        <v>0</v>
      </c>
      <c r="AH314" s="1563"/>
      <c r="AI314" s="351">
        <f t="shared" si="318"/>
        <v>0</v>
      </c>
      <c r="AJ314" s="363">
        <f t="shared" si="318"/>
        <v>0</v>
      </c>
      <c r="AK314" s="364">
        <f t="shared" si="318"/>
        <v>0</v>
      </c>
      <c r="AL314" s="364">
        <f t="shared" si="318"/>
        <v>0</v>
      </c>
      <c r="AM314" s="364">
        <f t="shared" si="318"/>
        <v>0</v>
      </c>
      <c r="AN314" s="364">
        <f t="shared" si="318"/>
        <v>0</v>
      </c>
      <c r="AO314" s="364">
        <f t="shared" si="318"/>
        <v>0</v>
      </c>
      <c r="AP314" s="346">
        <f t="shared" si="318"/>
        <v>0</v>
      </c>
      <c r="AQ314" s="365">
        <f t="shared" si="318"/>
        <v>0</v>
      </c>
      <c r="AR314" s="1563"/>
      <c r="AS314" s="365">
        <f t="shared" si="319"/>
        <v>0</v>
      </c>
      <c r="AT314" s="352">
        <f t="shared" si="319"/>
        <v>0</v>
      </c>
      <c r="AU314" s="368">
        <f t="shared" si="319"/>
        <v>0</v>
      </c>
      <c r="AV314" s="369">
        <f t="shared" si="319"/>
        <v>0</v>
      </c>
      <c r="AW314" s="369">
        <f t="shared" si="319"/>
        <v>0</v>
      </c>
      <c r="AX314" s="346">
        <f t="shared" si="319"/>
        <v>0</v>
      </c>
      <c r="AY314" s="365">
        <f t="shared" si="319"/>
        <v>0</v>
      </c>
      <c r="AZ314" s="1563"/>
      <c r="BA314" s="352">
        <f t="shared" si="319"/>
        <v>0</v>
      </c>
      <c r="BB314" s="1563"/>
      <c r="BC314" s="352">
        <f t="shared" si="319"/>
        <v>0</v>
      </c>
    </row>
    <row r="315" spans="1:56" s="121" customFormat="1">
      <c r="A315" s="373" t="s">
        <v>405</v>
      </c>
      <c r="B315" s="361">
        <f t="shared" si="316"/>
        <v>0</v>
      </c>
      <c r="C315" s="361">
        <f t="shared" si="317"/>
        <v>0</v>
      </c>
      <c r="D315" s="362">
        <f t="shared" si="316"/>
        <v>0</v>
      </c>
      <c r="E315" s="363">
        <f t="shared" si="316"/>
        <v>0</v>
      </c>
      <c r="F315" s="364">
        <f t="shared" si="316"/>
        <v>0</v>
      </c>
      <c r="G315" s="364">
        <f t="shared" si="316"/>
        <v>0</v>
      </c>
      <c r="H315" s="364">
        <f t="shared" si="316"/>
        <v>0</v>
      </c>
      <c r="I315" s="364">
        <f t="shared" si="316"/>
        <v>0</v>
      </c>
      <c r="J315" s="364">
        <f t="shared" ref="J315:AG315" si="320">+J299+J189+J123+J65</f>
        <v>0</v>
      </c>
      <c r="K315" s="364">
        <f t="shared" si="320"/>
        <v>0</v>
      </c>
      <c r="L315" s="364">
        <f t="shared" si="320"/>
        <v>0</v>
      </c>
      <c r="M315" s="346">
        <f t="shared" si="320"/>
        <v>0</v>
      </c>
      <c r="N315" s="365">
        <f t="shared" si="320"/>
        <v>0</v>
      </c>
      <c r="O315" s="365">
        <f t="shared" si="320"/>
        <v>0</v>
      </c>
      <c r="P315" s="365">
        <f t="shared" si="320"/>
        <v>0</v>
      </c>
      <c r="Q315" s="348">
        <f t="shared" si="320"/>
        <v>0</v>
      </c>
      <c r="R315" s="366">
        <f t="shared" si="320"/>
        <v>0</v>
      </c>
      <c r="S315" s="1575"/>
      <c r="T315" s="367">
        <f t="shared" si="320"/>
        <v>0</v>
      </c>
      <c r="U315" s="367">
        <f t="shared" si="320"/>
        <v>0</v>
      </c>
      <c r="V315" s="367">
        <f t="shared" si="320"/>
        <v>0</v>
      </c>
      <c r="W315" s="346">
        <f t="shared" si="320"/>
        <v>0</v>
      </c>
      <c r="X315" s="366">
        <f t="shared" si="320"/>
        <v>0</v>
      </c>
      <c r="Y315" s="367">
        <f t="shared" si="320"/>
        <v>0</v>
      </c>
      <c r="Z315" s="367">
        <f t="shared" si="320"/>
        <v>0</v>
      </c>
      <c r="AA315" s="367">
        <f t="shared" si="320"/>
        <v>0</v>
      </c>
      <c r="AB315" s="367">
        <f t="shared" si="320"/>
        <v>0</v>
      </c>
      <c r="AC315" s="367">
        <f t="shared" si="320"/>
        <v>0</v>
      </c>
      <c r="AD315" s="367">
        <f t="shared" si="320"/>
        <v>0</v>
      </c>
      <c r="AE315" s="367">
        <f t="shared" si="320"/>
        <v>0</v>
      </c>
      <c r="AF315" s="367">
        <f t="shared" si="320"/>
        <v>0</v>
      </c>
      <c r="AG315" s="346">
        <f t="shared" si="320"/>
        <v>0</v>
      </c>
      <c r="AH315" s="1563"/>
      <c r="AI315" s="351">
        <f t="shared" si="318"/>
        <v>0</v>
      </c>
      <c r="AJ315" s="363">
        <f t="shared" si="318"/>
        <v>0</v>
      </c>
      <c r="AK315" s="364">
        <f t="shared" si="318"/>
        <v>0</v>
      </c>
      <c r="AL315" s="364">
        <f t="shared" si="318"/>
        <v>0</v>
      </c>
      <c r="AM315" s="364">
        <f t="shared" si="318"/>
        <v>0</v>
      </c>
      <c r="AN315" s="364">
        <f t="shared" si="318"/>
        <v>0</v>
      </c>
      <c r="AO315" s="364">
        <f t="shared" si="318"/>
        <v>0</v>
      </c>
      <c r="AP315" s="346">
        <f t="shared" si="318"/>
        <v>0</v>
      </c>
      <c r="AQ315" s="365">
        <f t="shared" si="318"/>
        <v>0</v>
      </c>
      <c r="AR315" s="1563"/>
      <c r="AS315" s="365">
        <f t="shared" si="319"/>
        <v>0</v>
      </c>
      <c r="AT315" s="352">
        <f t="shared" si="319"/>
        <v>0</v>
      </c>
      <c r="AU315" s="368">
        <f t="shared" si="319"/>
        <v>0</v>
      </c>
      <c r="AV315" s="369">
        <f t="shared" si="319"/>
        <v>0</v>
      </c>
      <c r="AW315" s="369">
        <f t="shared" si="319"/>
        <v>0</v>
      </c>
      <c r="AX315" s="346">
        <f t="shared" si="319"/>
        <v>0</v>
      </c>
      <c r="AY315" s="365">
        <f t="shared" si="319"/>
        <v>0</v>
      </c>
      <c r="AZ315" s="1563"/>
      <c r="BA315" s="352">
        <f t="shared" si="319"/>
        <v>0</v>
      </c>
      <c r="BB315" s="1563"/>
      <c r="BC315" s="352">
        <f t="shared" si="319"/>
        <v>0</v>
      </c>
    </row>
    <row r="316" spans="1:56" s="121" customFormat="1" ht="13.5" thickBot="1">
      <c r="A316" s="374" t="s">
        <v>406</v>
      </c>
      <c r="B316" s="361">
        <f t="shared" ref="B316:AG316" si="321">+B300+B190+B124+B66</f>
        <v>0</v>
      </c>
      <c r="C316" s="361">
        <f>+C300+C190+C124+C66</f>
        <v>0</v>
      </c>
      <c r="D316" s="362">
        <f t="shared" si="321"/>
        <v>0</v>
      </c>
      <c r="E316" s="363">
        <f t="shared" si="321"/>
        <v>0</v>
      </c>
      <c r="F316" s="364">
        <f t="shared" si="321"/>
        <v>0</v>
      </c>
      <c r="G316" s="364">
        <f t="shared" si="321"/>
        <v>0</v>
      </c>
      <c r="H316" s="364">
        <f t="shared" si="321"/>
        <v>0</v>
      </c>
      <c r="I316" s="364">
        <f t="shared" si="321"/>
        <v>0</v>
      </c>
      <c r="J316" s="364">
        <f t="shared" si="321"/>
        <v>0</v>
      </c>
      <c r="K316" s="364">
        <f t="shared" si="321"/>
        <v>0</v>
      </c>
      <c r="L316" s="364">
        <f t="shared" si="321"/>
        <v>0</v>
      </c>
      <c r="M316" s="346">
        <f t="shared" si="321"/>
        <v>0</v>
      </c>
      <c r="N316" s="365">
        <f t="shared" si="321"/>
        <v>0</v>
      </c>
      <c r="O316" s="365">
        <f t="shared" si="321"/>
        <v>0</v>
      </c>
      <c r="P316" s="365">
        <f t="shared" si="321"/>
        <v>0</v>
      </c>
      <c r="Q316" s="348">
        <f t="shared" si="321"/>
        <v>0</v>
      </c>
      <c r="R316" s="366">
        <f t="shared" si="321"/>
        <v>0</v>
      </c>
      <c r="S316" s="1575"/>
      <c r="T316" s="367">
        <f t="shared" si="321"/>
        <v>0</v>
      </c>
      <c r="U316" s="367">
        <f t="shared" si="321"/>
        <v>0</v>
      </c>
      <c r="V316" s="367">
        <f t="shared" si="321"/>
        <v>0</v>
      </c>
      <c r="W316" s="346">
        <f t="shared" si="321"/>
        <v>0</v>
      </c>
      <c r="X316" s="366">
        <f t="shared" si="321"/>
        <v>0</v>
      </c>
      <c r="Y316" s="367">
        <f t="shared" si="321"/>
        <v>0</v>
      </c>
      <c r="Z316" s="367">
        <f t="shared" si="321"/>
        <v>0</v>
      </c>
      <c r="AA316" s="367">
        <f t="shared" si="321"/>
        <v>0</v>
      </c>
      <c r="AB316" s="367">
        <f t="shared" si="321"/>
        <v>0</v>
      </c>
      <c r="AC316" s="367">
        <f t="shared" si="321"/>
        <v>0</v>
      </c>
      <c r="AD316" s="367">
        <f t="shared" si="321"/>
        <v>0</v>
      </c>
      <c r="AE316" s="367">
        <f t="shared" si="321"/>
        <v>0</v>
      </c>
      <c r="AF316" s="367">
        <f t="shared" si="321"/>
        <v>0</v>
      </c>
      <c r="AG316" s="346">
        <f t="shared" si="321"/>
        <v>0</v>
      </c>
      <c r="AH316" s="1563"/>
      <c r="AI316" s="351">
        <f t="shared" si="318"/>
        <v>0</v>
      </c>
      <c r="AJ316" s="363">
        <f t="shared" si="318"/>
        <v>0</v>
      </c>
      <c r="AK316" s="364">
        <f t="shared" si="318"/>
        <v>0</v>
      </c>
      <c r="AL316" s="364">
        <f t="shared" si="318"/>
        <v>0</v>
      </c>
      <c r="AM316" s="364">
        <f t="shared" si="318"/>
        <v>0</v>
      </c>
      <c r="AN316" s="364">
        <f t="shared" si="318"/>
        <v>0</v>
      </c>
      <c r="AO316" s="364">
        <f t="shared" si="318"/>
        <v>0</v>
      </c>
      <c r="AP316" s="346">
        <f t="shared" si="318"/>
        <v>0</v>
      </c>
      <c r="AQ316" s="365">
        <f t="shared" si="318"/>
        <v>0</v>
      </c>
      <c r="AR316" s="1563"/>
      <c r="AS316" s="365">
        <f t="shared" si="319"/>
        <v>0</v>
      </c>
      <c r="AT316" s="352">
        <f t="shared" si="319"/>
        <v>0</v>
      </c>
      <c r="AU316" s="368">
        <f t="shared" si="319"/>
        <v>0</v>
      </c>
      <c r="AV316" s="369">
        <f t="shared" si="319"/>
        <v>0</v>
      </c>
      <c r="AW316" s="369">
        <f t="shared" si="319"/>
        <v>0</v>
      </c>
      <c r="AX316" s="346">
        <f t="shared" si="319"/>
        <v>0</v>
      </c>
      <c r="AY316" s="365">
        <f t="shared" si="319"/>
        <v>0</v>
      </c>
      <c r="AZ316" s="1563"/>
      <c r="BA316" s="352">
        <f t="shared" si="319"/>
        <v>0</v>
      </c>
      <c r="BB316" s="1563"/>
      <c r="BC316" s="352">
        <f t="shared" si="319"/>
        <v>0</v>
      </c>
    </row>
    <row r="317" spans="1:56" s="360" customFormat="1" ht="14.25" customHeigh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c r="A318" s="595"/>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IF(ABS((AH306-'Costs Matrix 2010'!AH125)&lt;0.1),"OK","ERROR")</f>
        <v>OK</v>
      </c>
      <c r="AI318" s="595"/>
      <c r="AJ318" s="596"/>
      <c r="AK318" s="595"/>
      <c r="AL318" s="596"/>
      <c r="AM318" s="595"/>
      <c r="AN318" s="595"/>
      <c r="AO318" s="595"/>
      <c r="AP318" s="595"/>
      <c r="AQ318" s="595"/>
      <c r="AR318" s="597" t="str">
        <f>IF(ABS((AR306-'Costs Matrix 2010'!AR125)&lt;0.1),"OK","ERROR")</f>
        <v>OK</v>
      </c>
      <c r="AS318" s="595"/>
      <c r="AT318" s="595"/>
      <c r="AU318" s="595"/>
      <c r="AV318" s="595"/>
      <c r="AW318" s="595"/>
      <c r="AX318" s="595"/>
      <c r="AY318" s="595"/>
      <c r="AZ318" s="597" t="str">
        <f>IF(ABS((AZ306-'Costs Matrix 2010'!AZ125)&lt;0.1),"OK","ERROR")</f>
        <v>OK</v>
      </c>
      <c r="BA318" s="595"/>
      <c r="BB318" s="595"/>
      <c r="BC318" s="597" t="str">
        <f>IF(ABS((BC306-'Costs Matrix 2010'!AZ125-'Costs Matrix 2010'!AR125-'Costs Matrix 2010'!AH125)&lt;0.1),"OK","ERROR")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2">SUM(B322:B323)</f>
        <v>0</v>
      </c>
      <c r="C321" s="433">
        <f t="shared" si="322"/>
        <v>0</v>
      </c>
      <c r="D321" s="1721">
        <f t="shared" si="322"/>
        <v>0</v>
      </c>
      <c r="E321" s="1753">
        <f t="shared" si="322"/>
        <v>0</v>
      </c>
      <c r="F321" s="433">
        <f t="shared" si="322"/>
        <v>0</v>
      </c>
      <c r="G321" s="433">
        <f t="shared" si="322"/>
        <v>0</v>
      </c>
      <c r="H321" s="433">
        <f t="shared" si="322"/>
        <v>0</v>
      </c>
      <c r="I321" s="433">
        <f>SUM(I322:I323)</f>
        <v>0</v>
      </c>
      <c r="J321" s="433">
        <f t="shared" ref="J321:BC321" si="323">SUM(J322:J323)</f>
        <v>0</v>
      </c>
      <c r="K321" s="433">
        <f t="shared" si="323"/>
        <v>0</v>
      </c>
      <c r="L321" s="433">
        <f t="shared" si="323"/>
        <v>0</v>
      </c>
      <c r="M321" s="1721">
        <f>SUM(E321:L321)</f>
        <v>0</v>
      </c>
      <c r="N321" s="1752">
        <f t="shared" si="323"/>
        <v>0</v>
      </c>
      <c r="O321" s="1752">
        <f t="shared" si="323"/>
        <v>0</v>
      </c>
      <c r="P321" s="1752">
        <f t="shared" si="323"/>
        <v>0</v>
      </c>
      <c r="Q321" s="1752">
        <f t="shared" si="323"/>
        <v>0</v>
      </c>
      <c r="R321" s="1753">
        <f t="shared" si="323"/>
        <v>0</v>
      </c>
      <c r="S321" s="1614"/>
      <c r="T321" s="433">
        <f t="shared" si="323"/>
        <v>0</v>
      </c>
      <c r="U321" s="433">
        <f t="shared" si="323"/>
        <v>0</v>
      </c>
      <c r="V321" s="433">
        <f t="shared" si="323"/>
        <v>0</v>
      </c>
      <c r="W321" s="433">
        <f t="shared" si="323"/>
        <v>0</v>
      </c>
      <c r="X321" s="433">
        <f t="shared" si="323"/>
        <v>0</v>
      </c>
      <c r="Y321" s="433">
        <f t="shared" si="323"/>
        <v>0</v>
      </c>
      <c r="Z321" s="433">
        <f t="shared" si="323"/>
        <v>0</v>
      </c>
      <c r="AA321" s="433">
        <f t="shared" si="323"/>
        <v>0</v>
      </c>
      <c r="AB321" s="433">
        <f t="shared" si="323"/>
        <v>0</v>
      </c>
      <c r="AC321" s="433">
        <f t="shared" si="323"/>
        <v>0</v>
      </c>
      <c r="AD321" s="433">
        <f t="shared" si="323"/>
        <v>0</v>
      </c>
      <c r="AE321" s="433">
        <f t="shared" si="323"/>
        <v>0</v>
      </c>
      <c r="AF321" s="433">
        <f t="shared" si="323"/>
        <v>0</v>
      </c>
      <c r="AG321" s="433">
        <f t="shared" si="323"/>
        <v>0</v>
      </c>
      <c r="AH321" s="1731"/>
      <c r="AI321" s="433">
        <f t="shared" si="323"/>
        <v>0</v>
      </c>
      <c r="AJ321" s="433">
        <f t="shared" si="323"/>
        <v>0</v>
      </c>
      <c r="AK321" s="433">
        <f t="shared" si="323"/>
        <v>0</v>
      </c>
      <c r="AL321" s="433">
        <f t="shared" si="323"/>
        <v>0</v>
      </c>
      <c r="AM321" s="433">
        <f t="shared" si="323"/>
        <v>0</v>
      </c>
      <c r="AN321" s="433">
        <f t="shared" si="323"/>
        <v>0</v>
      </c>
      <c r="AO321" s="433">
        <f t="shared" si="323"/>
        <v>0</v>
      </c>
      <c r="AP321" s="433">
        <f t="shared" si="323"/>
        <v>0</v>
      </c>
      <c r="AQ321" s="433">
        <f t="shared" si="323"/>
        <v>0</v>
      </c>
      <c r="AR321" s="1731"/>
      <c r="AS321" s="433">
        <f t="shared" si="323"/>
        <v>0</v>
      </c>
      <c r="AT321" s="433">
        <f t="shared" si="323"/>
        <v>0</v>
      </c>
      <c r="AU321" s="433">
        <f t="shared" si="323"/>
        <v>0</v>
      </c>
      <c r="AV321" s="433">
        <f t="shared" si="323"/>
        <v>0</v>
      </c>
      <c r="AW321" s="433">
        <f t="shared" si="323"/>
        <v>0</v>
      </c>
      <c r="AX321" s="433">
        <f t="shared" si="323"/>
        <v>0</v>
      </c>
      <c r="AY321" s="433">
        <f t="shared" si="323"/>
        <v>0</v>
      </c>
      <c r="AZ321" s="1731"/>
      <c r="BA321" s="433">
        <f t="shared" si="323"/>
        <v>0</v>
      </c>
      <c r="BB321" s="1731"/>
      <c r="BC321" s="433">
        <f t="shared" si="323"/>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4">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5">+D289+D113+D55+D179</f>
        <v>0</v>
      </c>
      <c r="E323" s="1753">
        <f t="shared" si="325"/>
        <v>0</v>
      </c>
      <c r="F323" s="433">
        <f t="shared" si="325"/>
        <v>0</v>
      </c>
      <c r="G323" s="433">
        <f t="shared" si="325"/>
        <v>0</v>
      </c>
      <c r="H323" s="433">
        <f t="shared" si="325"/>
        <v>0</v>
      </c>
      <c r="I323" s="433">
        <f t="shared" si="325"/>
        <v>0</v>
      </c>
      <c r="J323" s="433">
        <f t="shared" si="325"/>
        <v>0</v>
      </c>
      <c r="K323" s="433">
        <f t="shared" si="325"/>
        <v>0</v>
      </c>
      <c r="L323" s="433">
        <f t="shared" si="325"/>
        <v>0</v>
      </c>
      <c r="M323" s="1721">
        <f t="shared" si="325"/>
        <v>0</v>
      </c>
      <c r="N323" s="1752">
        <f t="shared" si="325"/>
        <v>0</v>
      </c>
      <c r="O323" s="1752">
        <f t="shared" si="325"/>
        <v>0</v>
      </c>
      <c r="P323" s="1752">
        <f t="shared" si="325"/>
        <v>0</v>
      </c>
      <c r="Q323" s="1752">
        <f t="shared" si="325"/>
        <v>0</v>
      </c>
      <c r="R323" s="1753">
        <f t="shared" si="325"/>
        <v>0</v>
      </c>
      <c r="S323" s="1614"/>
      <c r="T323" s="433">
        <f t="shared" si="325"/>
        <v>0</v>
      </c>
      <c r="U323" s="433">
        <f t="shared" si="325"/>
        <v>0</v>
      </c>
      <c r="V323" s="433">
        <f t="shared" si="325"/>
        <v>0</v>
      </c>
      <c r="W323" s="433">
        <f t="shared" si="325"/>
        <v>0</v>
      </c>
      <c r="X323" s="433">
        <f t="shared" si="325"/>
        <v>0</v>
      </c>
      <c r="Y323" s="433">
        <f t="shared" si="325"/>
        <v>0</v>
      </c>
      <c r="Z323" s="433">
        <f t="shared" si="325"/>
        <v>0</v>
      </c>
      <c r="AA323" s="433">
        <f t="shared" si="325"/>
        <v>0</v>
      </c>
      <c r="AB323" s="433">
        <f t="shared" si="325"/>
        <v>0</v>
      </c>
      <c r="AC323" s="433">
        <f t="shared" si="325"/>
        <v>0</v>
      </c>
      <c r="AD323" s="433">
        <f t="shared" si="325"/>
        <v>0</v>
      </c>
      <c r="AE323" s="433">
        <f t="shared" si="325"/>
        <v>0</v>
      </c>
      <c r="AF323" s="433">
        <f t="shared" si="325"/>
        <v>0</v>
      </c>
      <c r="AG323" s="433">
        <f t="shared" si="325"/>
        <v>0</v>
      </c>
      <c r="AH323" s="1563"/>
      <c r="AI323" s="433">
        <f t="shared" si="325"/>
        <v>0</v>
      </c>
      <c r="AJ323" s="433">
        <f t="shared" si="325"/>
        <v>0</v>
      </c>
      <c r="AK323" s="433">
        <f t="shared" si="325"/>
        <v>0</v>
      </c>
      <c r="AL323" s="433">
        <f t="shared" si="325"/>
        <v>0</v>
      </c>
      <c r="AM323" s="433">
        <f t="shared" si="325"/>
        <v>0</v>
      </c>
      <c r="AN323" s="433">
        <f t="shared" si="325"/>
        <v>0</v>
      </c>
      <c r="AO323" s="433">
        <f t="shared" si="325"/>
        <v>0</v>
      </c>
      <c r="AP323" s="433">
        <f t="shared" si="325"/>
        <v>0</v>
      </c>
      <c r="AQ323" s="433">
        <f t="shared" si="325"/>
        <v>0</v>
      </c>
      <c r="AR323" s="1563"/>
      <c r="AS323" s="433">
        <f t="shared" si="325"/>
        <v>0</v>
      </c>
      <c r="AT323" s="433">
        <f t="shared" si="325"/>
        <v>0</v>
      </c>
      <c r="AU323" s="433">
        <f t="shared" si="325"/>
        <v>0</v>
      </c>
      <c r="AV323" s="433">
        <f t="shared" si="325"/>
        <v>0</v>
      </c>
      <c r="AW323" s="433">
        <f t="shared" si="325"/>
        <v>0</v>
      </c>
      <c r="AX323" s="433">
        <f t="shared" si="325"/>
        <v>0</v>
      </c>
      <c r="AY323" s="433">
        <f t="shared" si="325"/>
        <v>0</v>
      </c>
      <c r="AZ323" s="1563"/>
      <c r="BA323" s="433">
        <f t="shared" si="325"/>
        <v>0</v>
      </c>
      <c r="BB323" s="1563"/>
      <c r="BC323" s="433">
        <f t="shared" si="325"/>
        <v>0</v>
      </c>
    </row>
    <row r="324" spans="1:55" s="339" customFormat="1">
      <c r="A324" s="1757" t="str">
        <f>Cover!C21</f>
        <v>- none -</v>
      </c>
      <c r="B324" s="708"/>
      <c r="C324" s="1725"/>
      <c r="D324" s="354"/>
      <c r="E324" s="1726"/>
      <c r="F324" s="345"/>
      <c r="G324" s="345"/>
      <c r="H324" s="345"/>
      <c r="I324" s="345"/>
      <c r="J324" s="345"/>
      <c r="K324" s="345"/>
      <c r="L324" s="345"/>
      <c r="M324" s="496">
        <f t="shared" ref="M324:M338" si="326">SUM(E324:L324)</f>
        <v>0</v>
      </c>
      <c r="N324" s="515"/>
      <c r="O324" s="515"/>
      <c r="P324" s="515"/>
      <c r="Q324" s="1754">
        <f t="shared" ref="Q324:Q338" si="327">B324+C324+M324+N324+O324+P324+D324</f>
        <v>0</v>
      </c>
      <c r="R324" s="1729"/>
      <c r="S324" s="1575"/>
      <c r="T324" s="350"/>
      <c r="U324" s="350"/>
      <c r="V324" s="350"/>
      <c r="W324" s="346">
        <f t="shared" ref="W324:W338" si="328">SUM(R324:V324)</f>
        <v>0</v>
      </c>
      <c r="X324" s="349"/>
      <c r="Y324" s="350"/>
      <c r="Z324" s="350"/>
      <c r="AA324" s="350"/>
      <c r="AB324" s="350"/>
      <c r="AC324" s="350"/>
      <c r="AD324" s="350"/>
      <c r="AE324" s="350"/>
      <c r="AF324" s="350"/>
      <c r="AG324" s="346">
        <f t="shared" ref="AG324:AG338" si="329">SUM(X324:AF324)</f>
        <v>0</v>
      </c>
      <c r="AH324" s="1563"/>
      <c r="AI324" s="351">
        <f t="shared" ref="AI324:AI338" si="330">Q324+W324+AG324+AH324</f>
        <v>0</v>
      </c>
      <c r="AJ324" s="344"/>
      <c r="AK324" s="345"/>
      <c r="AL324" s="345"/>
      <c r="AM324" s="345"/>
      <c r="AN324" s="345"/>
      <c r="AO324" s="1750"/>
      <c r="AP324" s="348">
        <f t="shared" ref="AP324:AP338" si="331">SUM(AJ324:AO324)</f>
        <v>0</v>
      </c>
      <c r="AQ324" s="347"/>
      <c r="AR324" s="1563"/>
      <c r="AS324" s="347"/>
      <c r="AT324" s="352">
        <f t="shared" ref="AT324:AT338" si="332">AI324+AP324+AQ324+AR324+AS324</f>
        <v>0</v>
      </c>
      <c r="AU324" s="353"/>
      <c r="AV324" s="354"/>
      <c r="AW324" s="1751"/>
      <c r="AX324" s="348">
        <f t="shared" ref="AX324:AX338" si="333">SUM(AU324:AW324)</f>
        <v>0</v>
      </c>
      <c r="AY324" s="347"/>
      <c r="AZ324" s="1563"/>
      <c r="BA324" s="352">
        <f t="shared" ref="BA324:BA338" si="334">AX324+AY324</f>
        <v>0</v>
      </c>
      <c r="BB324" s="1563"/>
      <c r="BC324" s="1732">
        <f t="shared" ref="BC324:BC338" si="335">BA324+AT324+BB324</f>
        <v>0</v>
      </c>
    </row>
    <row r="325" spans="1:55" s="339" customFormat="1">
      <c r="A325" s="1757" t="str">
        <f>Cover!C22</f>
        <v>- none -</v>
      </c>
      <c r="B325" s="708"/>
      <c r="C325" s="354"/>
      <c r="D325" s="354"/>
      <c r="E325" s="1726"/>
      <c r="F325" s="345"/>
      <c r="G325" s="345"/>
      <c r="H325" s="345"/>
      <c r="I325" s="345"/>
      <c r="J325" s="345"/>
      <c r="K325" s="345"/>
      <c r="L325" s="345"/>
      <c r="M325" s="496">
        <f t="shared" si="326"/>
        <v>0</v>
      </c>
      <c r="N325" s="515"/>
      <c r="O325" s="515"/>
      <c r="P325" s="515"/>
      <c r="Q325" s="497">
        <f t="shared" si="327"/>
        <v>0</v>
      </c>
      <c r="R325" s="1729"/>
      <c r="S325" s="1575"/>
      <c r="T325" s="350"/>
      <c r="U325" s="350"/>
      <c r="V325" s="350"/>
      <c r="W325" s="346">
        <f t="shared" si="328"/>
        <v>0</v>
      </c>
      <c r="X325" s="349"/>
      <c r="Y325" s="350"/>
      <c r="Z325" s="350"/>
      <c r="AA325" s="350"/>
      <c r="AB325" s="350"/>
      <c r="AC325" s="350"/>
      <c r="AD325" s="350"/>
      <c r="AE325" s="350"/>
      <c r="AF325" s="350"/>
      <c r="AG325" s="346">
        <f t="shared" si="329"/>
        <v>0</v>
      </c>
      <c r="AH325" s="1563"/>
      <c r="AI325" s="351">
        <f t="shared" si="330"/>
        <v>0</v>
      </c>
      <c r="AJ325" s="344"/>
      <c r="AK325" s="345"/>
      <c r="AL325" s="345"/>
      <c r="AM325" s="345"/>
      <c r="AN325" s="345"/>
      <c r="AO325" s="345"/>
      <c r="AP325" s="348">
        <f t="shared" si="331"/>
        <v>0</v>
      </c>
      <c r="AQ325" s="347"/>
      <c r="AR325" s="1563"/>
      <c r="AS325" s="347"/>
      <c r="AT325" s="352">
        <f t="shared" si="332"/>
        <v>0</v>
      </c>
      <c r="AU325" s="353"/>
      <c r="AV325" s="354"/>
      <c r="AW325" s="353"/>
      <c r="AX325" s="348">
        <f t="shared" si="333"/>
        <v>0</v>
      </c>
      <c r="AY325" s="347"/>
      <c r="AZ325" s="1563"/>
      <c r="BA325" s="352">
        <f t="shared" si="334"/>
        <v>0</v>
      </c>
      <c r="BB325" s="1563"/>
      <c r="BC325" s="1732">
        <f t="shared" si="335"/>
        <v>0</v>
      </c>
    </row>
    <row r="326" spans="1:55" s="339" customFormat="1">
      <c r="A326" s="1757" t="str">
        <f>Cover!C23</f>
        <v>- none -</v>
      </c>
      <c r="B326" s="708"/>
      <c r="C326" s="354"/>
      <c r="D326" s="354"/>
      <c r="E326" s="1726"/>
      <c r="F326" s="345"/>
      <c r="G326" s="345"/>
      <c r="H326" s="345"/>
      <c r="I326" s="345"/>
      <c r="J326" s="345"/>
      <c r="K326" s="345"/>
      <c r="L326" s="345"/>
      <c r="M326" s="496">
        <f t="shared" si="326"/>
        <v>0</v>
      </c>
      <c r="N326" s="515"/>
      <c r="O326" s="515"/>
      <c r="P326" s="515"/>
      <c r="Q326" s="497">
        <f t="shared" si="327"/>
        <v>0</v>
      </c>
      <c r="R326" s="1729"/>
      <c r="S326" s="1575"/>
      <c r="T326" s="350"/>
      <c r="U326" s="350"/>
      <c r="V326" s="350"/>
      <c r="W326" s="346">
        <f t="shared" si="328"/>
        <v>0</v>
      </c>
      <c r="X326" s="349"/>
      <c r="Y326" s="350"/>
      <c r="Z326" s="350"/>
      <c r="AA326" s="350"/>
      <c r="AB326" s="350"/>
      <c r="AC326" s="350"/>
      <c r="AD326" s="350"/>
      <c r="AE326" s="350"/>
      <c r="AF326" s="350"/>
      <c r="AG326" s="346">
        <f t="shared" si="329"/>
        <v>0</v>
      </c>
      <c r="AH326" s="1563"/>
      <c r="AI326" s="351">
        <f t="shared" si="330"/>
        <v>0</v>
      </c>
      <c r="AJ326" s="344"/>
      <c r="AK326" s="345"/>
      <c r="AL326" s="345"/>
      <c r="AM326" s="345"/>
      <c r="AN326" s="345"/>
      <c r="AO326" s="345"/>
      <c r="AP326" s="348">
        <f t="shared" si="331"/>
        <v>0</v>
      </c>
      <c r="AQ326" s="347"/>
      <c r="AR326" s="1563"/>
      <c r="AS326" s="347"/>
      <c r="AT326" s="352">
        <f t="shared" si="332"/>
        <v>0</v>
      </c>
      <c r="AU326" s="353"/>
      <c r="AV326" s="354"/>
      <c r="AW326" s="353"/>
      <c r="AX326" s="348">
        <f t="shared" si="333"/>
        <v>0</v>
      </c>
      <c r="AY326" s="347"/>
      <c r="AZ326" s="1563"/>
      <c r="BA326" s="352">
        <f t="shared" si="334"/>
        <v>0</v>
      </c>
      <c r="BB326" s="1563"/>
      <c r="BC326" s="1732">
        <f t="shared" si="335"/>
        <v>0</v>
      </c>
    </row>
    <row r="327" spans="1:55" s="339" customFormat="1">
      <c r="A327" s="1757" t="str">
        <f>Cover!C24</f>
        <v>- none -</v>
      </c>
      <c r="B327" s="708"/>
      <c r="C327" s="354"/>
      <c r="D327" s="354"/>
      <c r="E327" s="1726"/>
      <c r="F327" s="345"/>
      <c r="G327" s="345"/>
      <c r="H327" s="345"/>
      <c r="I327" s="345"/>
      <c r="J327" s="345"/>
      <c r="K327" s="345"/>
      <c r="L327" s="345"/>
      <c r="M327" s="496">
        <f t="shared" si="326"/>
        <v>0</v>
      </c>
      <c r="N327" s="515"/>
      <c r="O327" s="515"/>
      <c r="P327" s="515"/>
      <c r="Q327" s="497">
        <f t="shared" si="327"/>
        <v>0</v>
      </c>
      <c r="R327" s="1729"/>
      <c r="S327" s="1575"/>
      <c r="T327" s="350"/>
      <c r="U327" s="350"/>
      <c r="V327" s="350"/>
      <c r="W327" s="346">
        <f t="shared" si="328"/>
        <v>0</v>
      </c>
      <c r="X327" s="349"/>
      <c r="Y327" s="350"/>
      <c r="Z327" s="350"/>
      <c r="AA327" s="350"/>
      <c r="AB327" s="350"/>
      <c r="AC327" s="350"/>
      <c r="AD327" s="350"/>
      <c r="AE327" s="350"/>
      <c r="AF327" s="350"/>
      <c r="AG327" s="346">
        <f t="shared" si="329"/>
        <v>0</v>
      </c>
      <c r="AH327" s="1563"/>
      <c r="AI327" s="351">
        <f t="shared" si="330"/>
        <v>0</v>
      </c>
      <c r="AJ327" s="344"/>
      <c r="AK327" s="345"/>
      <c r="AL327" s="345"/>
      <c r="AM327" s="345"/>
      <c r="AN327" s="345"/>
      <c r="AO327" s="345"/>
      <c r="AP327" s="348">
        <f t="shared" si="331"/>
        <v>0</v>
      </c>
      <c r="AQ327" s="347"/>
      <c r="AR327" s="1563"/>
      <c r="AS327" s="347"/>
      <c r="AT327" s="352">
        <f t="shared" si="332"/>
        <v>0</v>
      </c>
      <c r="AU327" s="353"/>
      <c r="AV327" s="354"/>
      <c r="AW327" s="353"/>
      <c r="AX327" s="348">
        <f t="shared" si="333"/>
        <v>0</v>
      </c>
      <c r="AY327" s="347"/>
      <c r="AZ327" s="1563"/>
      <c r="BA327" s="352">
        <f t="shared" si="334"/>
        <v>0</v>
      </c>
      <c r="BB327" s="1563"/>
      <c r="BC327" s="1732">
        <f t="shared" si="335"/>
        <v>0</v>
      </c>
    </row>
    <row r="328" spans="1:55" s="339" customFormat="1">
      <c r="A328" s="1757" t="str">
        <f>Cover!C25</f>
        <v>- none -</v>
      </c>
      <c r="B328" s="708"/>
      <c r="C328" s="354"/>
      <c r="D328" s="354"/>
      <c r="E328" s="1726"/>
      <c r="F328" s="345"/>
      <c r="G328" s="345"/>
      <c r="H328" s="345"/>
      <c r="I328" s="345"/>
      <c r="J328" s="345"/>
      <c r="K328" s="345"/>
      <c r="L328" s="345"/>
      <c r="M328" s="496">
        <f t="shared" si="326"/>
        <v>0</v>
      </c>
      <c r="N328" s="515"/>
      <c r="O328" s="515"/>
      <c r="P328" s="515"/>
      <c r="Q328" s="497">
        <f t="shared" si="327"/>
        <v>0</v>
      </c>
      <c r="R328" s="1729"/>
      <c r="S328" s="1575"/>
      <c r="T328" s="350"/>
      <c r="U328" s="350"/>
      <c r="V328" s="350"/>
      <c r="W328" s="346">
        <f t="shared" si="328"/>
        <v>0</v>
      </c>
      <c r="X328" s="349"/>
      <c r="Y328" s="350"/>
      <c r="Z328" s="350"/>
      <c r="AA328" s="350"/>
      <c r="AB328" s="350"/>
      <c r="AC328" s="350"/>
      <c r="AD328" s="350"/>
      <c r="AE328" s="350"/>
      <c r="AF328" s="350"/>
      <c r="AG328" s="346">
        <f t="shared" si="329"/>
        <v>0</v>
      </c>
      <c r="AH328" s="1563"/>
      <c r="AI328" s="351">
        <f t="shared" si="330"/>
        <v>0</v>
      </c>
      <c r="AJ328" s="344"/>
      <c r="AK328" s="345"/>
      <c r="AL328" s="345"/>
      <c r="AM328" s="345"/>
      <c r="AN328" s="345"/>
      <c r="AO328" s="345"/>
      <c r="AP328" s="348">
        <f t="shared" si="331"/>
        <v>0</v>
      </c>
      <c r="AQ328" s="347"/>
      <c r="AR328" s="1563"/>
      <c r="AS328" s="347"/>
      <c r="AT328" s="352">
        <f t="shared" si="332"/>
        <v>0</v>
      </c>
      <c r="AU328" s="353"/>
      <c r="AV328" s="354"/>
      <c r="AW328" s="353"/>
      <c r="AX328" s="348">
        <f t="shared" si="333"/>
        <v>0</v>
      </c>
      <c r="AY328" s="347"/>
      <c r="AZ328" s="1563"/>
      <c r="BA328" s="352">
        <f t="shared" si="334"/>
        <v>0</v>
      </c>
      <c r="BB328" s="1563"/>
      <c r="BC328" s="1732">
        <f t="shared" si="335"/>
        <v>0</v>
      </c>
    </row>
    <row r="329" spans="1:55" s="339" customFormat="1">
      <c r="A329" s="1757" t="str">
        <f>Cover!C26</f>
        <v>- none -</v>
      </c>
      <c r="B329" s="708"/>
      <c r="C329" s="354"/>
      <c r="D329" s="354"/>
      <c r="E329" s="1726"/>
      <c r="F329" s="345"/>
      <c r="G329" s="345"/>
      <c r="H329" s="345"/>
      <c r="I329" s="345"/>
      <c r="J329" s="345"/>
      <c r="K329" s="345"/>
      <c r="L329" s="345"/>
      <c r="M329" s="496">
        <f t="shared" si="326"/>
        <v>0</v>
      </c>
      <c r="N329" s="515"/>
      <c r="O329" s="515"/>
      <c r="P329" s="515"/>
      <c r="Q329" s="497">
        <f t="shared" si="327"/>
        <v>0</v>
      </c>
      <c r="R329" s="1729"/>
      <c r="S329" s="1575"/>
      <c r="T329" s="350"/>
      <c r="U329" s="350"/>
      <c r="V329" s="350"/>
      <c r="W329" s="346">
        <f t="shared" si="328"/>
        <v>0</v>
      </c>
      <c r="X329" s="349"/>
      <c r="Y329" s="350"/>
      <c r="Z329" s="350"/>
      <c r="AA329" s="350"/>
      <c r="AB329" s="350"/>
      <c r="AC329" s="350"/>
      <c r="AD329" s="350"/>
      <c r="AE329" s="350"/>
      <c r="AF329" s="350"/>
      <c r="AG329" s="346">
        <f t="shared" si="329"/>
        <v>0</v>
      </c>
      <c r="AH329" s="1563"/>
      <c r="AI329" s="351">
        <f t="shared" si="330"/>
        <v>0</v>
      </c>
      <c r="AJ329" s="344"/>
      <c r="AK329" s="345"/>
      <c r="AL329" s="345"/>
      <c r="AM329" s="345"/>
      <c r="AN329" s="345"/>
      <c r="AO329" s="345"/>
      <c r="AP329" s="348">
        <f t="shared" si="331"/>
        <v>0</v>
      </c>
      <c r="AQ329" s="347"/>
      <c r="AR329" s="1563"/>
      <c r="AS329" s="347"/>
      <c r="AT329" s="352">
        <f t="shared" si="332"/>
        <v>0</v>
      </c>
      <c r="AU329" s="353"/>
      <c r="AV329" s="354"/>
      <c r="AW329" s="353"/>
      <c r="AX329" s="348">
        <f t="shared" si="333"/>
        <v>0</v>
      </c>
      <c r="AY329" s="347"/>
      <c r="AZ329" s="1563"/>
      <c r="BA329" s="352">
        <f t="shared" si="334"/>
        <v>0</v>
      </c>
      <c r="BB329" s="1563"/>
      <c r="BC329" s="1732">
        <f t="shared" si="335"/>
        <v>0</v>
      </c>
    </row>
    <row r="330" spans="1:55" s="339" customFormat="1">
      <c r="A330" s="1757" t="str">
        <f>Cover!C27</f>
        <v>- none -</v>
      </c>
      <c r="B330" s="708"/>
      <c r="C330" s="354"/>
      <c r="D330" s="354"/>
      <c r="E330" s="1726"/>
      <c r="F330" s="345"/>
      <c r="G330" s="345"/>
      <c r="H330" s="345"/>
      <c r="I330" s="345"/>
      <c r="J330" s="345"/>
      <c r="K330" s="345"/>
      <c r="L330" s="345"/>
      <c r="M330" s="496">
        <f t="shared" si="326"/>
        <v>0</v>
      </c>
      <c r="N330" s="515"/>
      <c r="O330" s="515"/>
      <c r="P330" s="515"/>
      <c r="Q330" s="497">
        <f t="shared" si="327"/>
        <v>0</v>
      </c>
      <c r="R330" s="1729"/>
      <c r="S330" s="1575"/>
      <c r="T330" s="350"/>
      <c r="U330" s="350"/>
      <c r="V330" s="350"/>
      <c r="W330" s="346">
        <f t="shared" si="328"/>
        <v>0</v>
      </c>
      <c r="X330" s="349"/>
      <c r="Y330" s="350"/>
      <c r="Z330" s="350"/>
      <c r="AA330" s="350"/>
      <c r="AB330" s="350"/>
      <c r="AC330" s="350"/>
      <c r="AD330" s="350"/>
      <c r="AE330" s="350"/>
      <c r="AF330" s="350"/>
      <c r="AG330" s="346">
        <f t="shared" si="329"/>
        <v>0</v>
      </c>
      <c r="AH330" s="1563"/>
      <c r="AI330" s="351">
        <f t="shared" si="330"/>
        <v>0</v>
      </c>
      <c r="AJ330" s="344"/>
      <c r="AK330" s="345"/>
      <c r="AL330" s="345"/>
      <c r="AM330" s="345"/>
      <c r="AN330" s="345"/>
      <c r="AO330" s="345"/>
      <c r="AP330" s="348">
        <f t="shared" si="331"/>
        <v>0</v>
      </c>
      <c r="AQ330" s="347"/>
      <c r="AR330" s="1563"/>
      <c r="AS330" s="347"/>
      <c r="AT330" s="352">
        <f t="shared" si="332"/>
        <v>0</v>
      </c>
      <c r="AU330" s="353"/>
      <c r="AV330" s="354"/>
      <c r="AW330" s="353"/>
      <c r="AX330" s="348">
        <f t="shared" si="333"/>
        <v>0</v>
      </c>
      <c r="AY330" s="347"/>
      <c r="AZ330" s="1563"/>
      <c r="BA330" s="352">
        <f t="shared" si="334"/>
        <v>0</v>
      </c>
      <c r="BB330" s="1563"/>
      <c r="BC330" s="1732">
        <f t="shared" si="335"/>
        <v>0</v>
      </c>
    </row>
    <row r="331" spans="1:55" s="339" customFormat="1">
      <c r="A331" s="1757" t="str">
        <f>Cover!C28</f>
        <v>- none -</v>
      </c>
      <c r="B331" s="708"/>
      <c r="C331" s="353"/>
      <c r="D331" s="708"/>
      <c r="E331" s="1726"/>
      <c r="F331" s="345"/>
      <c r="G331" s="345"/>
      <c r="H331" s="345"/>
      <c r="I331" s="345"/>
      <c r="J331" s="345"/>
      <c r="K331" s="345"/>
      <c r="L331" s="345"/>
      <c r="M331" s="496">
        <f t="shared" si="326"/>
        <v>0</v>
      </c>
      <c r="N331" s="515"/>
      <c r="O331" s="515"/>
      <c r="P331" s="515"/>
      <c r="Q331" s="497">
        <f t="shared" si="327"/>
        <v>0</v>
      </c>
      <c r="R331" s="1729"/>
      <c r="S331" s="1575"/>
      <c r="T331" s="350"/>
      <c r="U331" s="350"/>
      <c r="V331" s="350"/>
      <c r="W331" s="346">
        <f t="shared" si="328"/>
        <v>0</v>
      </c>
      <c r="X331" s="349"/>
      <c r="Y331" s="350"/>
      <c r="Z331" s="350"/>
      <c r="AA331" s="350"/>
      <c r="AB331" s="350"/>
      <c r="AC331" s="350"/>
      <c r="AD331" s="350"/>
      <c r="AE331" s="350"/>
      <c r="AF331" s="350"/>
      <c r="AG331" s="346">
        <f t="shared" si="329"/>
        <v>0</v>
      </c>
      <c r="AH331" s="1563"/>
      <c r="AI331" s="351">
        <f t="shared" si="330"/>
        <v>0</v>
      </c>
      <c r="AJ331" s="344"/>
      <c r="AK331" s="345"/>
      <c r="AL331" s="345"/>
      <c r="AM331" s="345"/>
      <c r="AN331" s="345"/>
      <c r="AO331" s="345"/>
      <c r="AP331" s="348">
        <f t="shared" si="331"/>
        <v>0</v>
      </c>
      <c r="AQ331" s="347"/>
      <c r="AR331" s="1563"/>
      <c r="AS331" s="347"/>
      <c r="AT331" s="352">
        <f t="shared" si="332"/>
        <v>0</v>
      </c>
      <c r="AU331" s="353"/>
      <c r="AV331" s="354"/>
      <c r="AW331" s="353"/>
      <c r="AX331" s="348">
        <f t="shared" si="333"/>
        <v>0</v>
      </c>
      <c r="AY331" s="347"/>
      <c r="AZ331" s="1563"/>
      <c r="BA331" s="352">
        <f t="shared" si="334"/>
        <v>0</v>
      </c>
      <c r="BB331" s="1563"/>
      <c r="BC331" s="1732">
        <f t="shared" si="335"/>
        <v>0</v>
      </c>
    </row>
    <row r="332" spans="1:55" s="339" customFormat="1">
      <c r="A332" s="1757" t="str">
        <f>Cover!C29</f>
        <v>- none -</v>
      </c>
      <c r="B332" s="708"/>
      <c r="C332" s="353"/>
      <c r="D332" s="708"/>
      <c r="E332" s="1726"/>
      <c r="F332" s="345"/>
      <c r="G332" s="345"/>
      <c r="H332" s="345"/>
      <c r="I332" s="345"/>
      <c r="J332" s="345"/>
      <c r="K332" s="345"/>
      <c r="L332" s="345"/>
      <c r="M332" s="496">
        <f t="shared" si="326"/>
        <v>0</v>
      </c>
      <c r="N332" s="515"/>
      <c r="O332" s="515"/>
      <c r="P332" s="515"/>
      <c r="Q332" s="497">
        <f t="shared" si="327"/>
        <v>0</v>
      </c>
      <c r="R332" s="1729"/>
      <c r="S332" s="1575"/>
      <c r="T332" s="350"/>
      <c r="U332" s="350"/>
      <c r="V332" s="350"/>
      <c r="W332" s="346">
        <f t="shared" si="328"/>
        <v>0</v>
      </c>
      <c r="X332" s="349"/>
      <c r="Y332" s="350"/>
      <c r="Z332" s="350"/>
      <c r="AA332" s="350"/>
      <c r="AB332" s="350"/>
      <c r="AC332" s="350"/>
      <c r="AD332" s="350"/>
      <c r="AE332" s="350"/>
      <c r="AF332" s="350"/>
      <c r="AG332" s="346">
        <f t="shared" si="329"/>
        <v>0</v>
      </c>
      <c r="AH332" s="1563"/>
      <c r="AI332" s="351">
        <f t="shared" si="330"/>
        <v>0</v>
      </c>
      <c r="AJ332" s="344"/>
      <c r="AK332" s="345"/>
      <c r="AL332" s="345"/>
      <c r="AM332" s="345"/>
      <c r="AN332" s="345"/>
      <c r="AO332" s="345"/>
      <c r="AP332" s="348">
        <f t="shared" si="331"/>
        <v>0</v>
      </c>
      <c r="AQ332" s="347"/>
      <c r="AR332" s="1563"/>
      <c r="AS332" s="347"/>
      <c r="AT332" s="352">
        <f t="shared" si="332"/>
        <v>0</v>
      </c>
      <c r="AU332" s="353"/>
      <c r="AV332" s="354"/>
      <c r="AW332" s="353"/>
      <c r="AX332" s="348">
        <f t="shared" si="333"/>
        <v>0</v>
      </c>
      <c r="AY332" s="347"/>
      <c r="AZ332" s="1563"/>
      <c r="BA332" s="352">
        <f t="shared" si="334"/>
        <v>0</v>
      </c>
      <c r="BB332" s="1563"/>
      <c r="BC332" s="1732">
        <f t="shared" si="335"/>
        <v>0</v>
      </c>
    </row>
    <row r="333" spans="1:55" s="339" customFormat="1">
      <c r="A333" s="1757" t="str">
        <f>Cover!C30</f>
        <v>- none -</v>
      </c>
      <c r="B333" s="708"/>
      <c r="C333" s="353"/>
      <c r="D333" s="708"/>
      <c r="E333" s="1726"/>
      <c r="F333" s="345"/>
      <c r="G333" s="345"/>
      <c r="H333" s="345"/>
      <c r="I333" s="345"/>
      <c r="J333" s="345"/>
      <c r="K333" s="345"/>
      <c r="L333" s="345"/>
      <c r="M333" s="496">
        <f t="shared" si="326"/>
        <v>0</v>
      </c>
      <c r="N333" s="515"/>
      <c r="O333" s="515"/>
      <c r="P333" s="515"/>
      <c r="Q333" s="497">
        <f t="shared" si="327"/>
        <v>0</v>
      </c>
      <c r="R333" s="1729"/>
      <c r="S333" s="1575"/>
      <c r="T333" s="350"/>
      <c r="U333" s="350"/>
      <c r="V333" s="350"/>
      <c r="W333" s="346">
        <f t="shared" si="328"/>
        <v>0</v>
      </c>
      <c r="X333" s="349"/>
      <c r="Y333" s="350"/>
      <c r="Z333" s="350"/>
      <c r="AA333" s="350"/>
      <c r="AB333" s="1728"/>
      <c r="AC333" s="350"/>
      <c r="AD333" s="350"/>
      <c r="AE333" s="350"/>
      <c r="AF333" s="350"/>
      <c r="AG333" s="346">
        <f t="shared" si="329"/>
        <v>0</v>
      </c>
      <c r="AH333" s="1563"/>
      <c r="AI333" s="351">
        <f t="shared" si="330"/>
        <v>0</v>
      </c>
      <c r="AJ333" s="344"/>
      <c r="AK333" s="345"/>
      <c r="AL333" s="345"/>
      <c r="AM333" s="345"/>
      <c r="AN333" s="345"/>
      <c r="AO333" s="345"/>
      <c r="AP333" s="348">
        <f t="shared" si="331"/>
        <v>0</v>
      </c>
      <c r="AQ333" s="347"/>
      <c r="AR333" s="1563"/>
      <c r="AS333" s="347"/>
      <c r="AT333" s="352">
        <f t="shared" si="332"/>
        <v>0</v>
      </c>
      <c r="AU333" s="353"/>
      <c r="AV333" s="354"/>
      <c r="AW333" s="353"/>
      <c r="AX333" s="348">
        <f t="shared" si="333"/>
        <v>0</v>
      </c>
      <c r="AY333" s="347"/>
      <c r="AZ333" s="1563"/>
      <c r="BA333" s="352">
        <f t="shared" si="334"/>
        <v>0</v>
      </c>
      <c r="BB333" s="1563"/>
      <c r="BC333" s="1732">
        <f t="shared" si="335"/>
        <v>0</v>
      </c>
    </row>
    <row r="334" spans="1:55" s="339" customFormat="1">
      <c r="A334" s="1757" t="str">
        <f>Cover!C31</f>
        <v>- none -</v>
      </c>
      <c r="B334" s="708"/>
      <c r="C334" s="353"/>
      <c r="D334" s="708"/>
      <c r="E334" s="1726"/>
      <c r="F334" s="353"/>
      <c r="G334" s="353"/>
      <c r="H334" s="353"/>
      <c r="I334" s="353"/>
      <c r="J334" s="353"/>
      <c r="K334" s="353"/>
      <c r="L334" s="345"/>
      <c r="M334" s="496">
        <f t="shared" si="326"/>
        <v>0</v>
      </c>
      <c r="N334" s="515"/>
      <c r="O334" s="515"/>
      <c r="P334" s="515"/>
      <c r="Q334" s="497">
        <f t="shared" si="327"/>
        <v>0</v>
      </c>
      <c r="R334" s="1729"/>
      <c r="S334" s="1727"/>
      <c r="T334" s="1728"/>
      <c r="U334" s="1728"/>
      <c r="V334" s="1728"/>
      <c r="W334" s="346">
        <f t="shared" si="328"/>
        <v>0</v>
      </c>
      <c r="X334" s="1729"/>
      <c r="Y334" s="1728"/>
      <c r="Z334" s="1728"/>
      <c r="AA334" s="350"/>
      <c r="AB334" s="1728"/>
      <c r="AC334" s="350"/>
      <c r="AD334" s="1728"/>
      <c r="AE334" s="350"/>
      <c r="AF334" s="1728"/>
      <c r="AG334" s="346">
        <f t="shared" si="329"/>
        <v>0</v>
      </c>
      <c r="AH334" s="1564"/>
      <c r="AI334" s="351">
        <f t="shared" si="330"/>
        <v>0</v>
      </c>
      <c r="AJ334" s="513"/>
      <c r="AK334" s="512"/>
      <c r="AL334" s="512"/>
      <c r="AM334" s="512"/>
      <c r="AN334" s="512"/>
      <c r="AO334" s="345"/>
      <c r="AP334" s="348">
        <f t="shared" si="331"/>
        <v>0</v>
      </c>
      <c r="AQ334" s="515"/>
      <c r="AR334" s="1564"/>
      <c r="AS334" s="515"/>
      <c r="AT334" s="352">
        <f t="shared" si="332"/>
        <v>0</v>
      </c>
      <c r="AU334" s="515"/>
      <c r="AV334" s="354"/>
      <c r="AW334" s="353"/>
      <c r="AX334" s="348">
        <f t="shared" si="333"/>
        <v>0</v>
      </c>
      <c r="AY334" s="515"/>
      <c r="AZ334" s="1564"/>
      <c r="BA334" s="352">
        <f t="shared" si="334"/>
        <v>0</v>
      </c>
      <c r="BB334" s="1564"/>
      <c r="BC334" s="1732">
        <f t="shared" si="335"/>
        <v>0</v>
      </c>
    </row>
    <row r="335" spans="1:55" s="339" customFormat="1">
      <c r="A335" s="1757" t="str">
        <f>Cover!C32</f>
        <v>- none -</v>
      </c>
      <c r="B335" s="708"/>
      <c r="C335" s="353"/>
      <c r="D335" s="708"/>
      <c r="E335" s="1726"/>
      <c r="F335" s="353"/>
      <c r="G335" s="353"/>
      <c r="H335" s="353"/>
      <c r="I335" s="353"/>
      <c r="J335" s="353"/>
      <c r="K335" s="353"/>
      <c r="L335" s="345"/>
      <c r="M335" s="496">
        <f t="shared" si="326"/>
        <v>0</v>
      </c>
      <c r="N335" s="515"/>
      <c r="O335" s="515"/>
      <c r="P335" s="515"/>
      <c r="Q335" s="497">
        <f t="shared" si="327"/>
        <v>0</v>
      </c>
      <c r="R335" s="1729"/>
      <c r="S335" s="1727"/>
      <c r="T335" s="1728"/>
      <c r="U335" s="1728"/>
      <c r="V335" s="1728"/>
      <c r="W335" s="346">
        <f t="shared" si="328"/>
        <v>0</v>
      </c>
      <c r="X335" s="1729"/>
      <c r="Y335" s="1728"/>
      <c r="Z335" s="1728"/>
      <c r="AA335" s="350"/>
      <c r="AB335" s="1728"/>
      <c r="AC335" s="350"/>
      <c r="AD335" s="1728"/>
      <c r="AE335" s="350"/>
      <c r="AF335" s="1728"/>
      <c r="AG335" s="346">
        <f t="shared" si="329"/>
        <v>0</v>
      </c>
      <c r="AH335" s="1564"/>
      <c r="AI335" s="351">
        <f t="shared" si="330"/>
        <v>0</v>
      </c>
      <c r="AJ335" s="513"/>
      <c r="AK335" s="512"/>
      <c r="AL335" s="512"/>
      <c r="AM335" s="512"/>
      <c r="AN335" s="512"/>
      <c r="AO335" s="345"/>
      <c r="AP335" s="348">
        <f t="shared" si="331"/>
        <v>0</v>
      </c>
      <c r="AQ335" s="515"/>
      <c r="AR335" s="1564"/>
      <c r="AS335" s="515"/>
      <c r="AT335" s="352">
        <f t="shared" si="332"/>
        <v>0</v>
      </c>
      <c r="AU335" s="515"/>
      <c r="AV335" s="354"/>
      <c r="AW335" s="353"/>
      <c r="AX335" s="348">
        <f t="shared" si="333"/>
        <v>0</v>
      </c>
      <c r="AY335" s="515"/>
      <c r="AZ335" s="1564"/>
      <c r="BA335" s="352">
        <f t="shared" si="334"/>
        <v>0</v>
      </c>
      <c r="BB335" s="1564"/>
      <c r="BC335" s="1732">
        <f t="shared" si="335"/>
        <v>0</v>
      </c>
    </row>
    <row r="336" spans="1:55" s="339" customFormat="1">
      <c r="A336" s="1757" t="str">
        <f>Cover!C33</f>
        <v>- none -</v>
      </c>
      <c r="B336" s="708"/>
      <c r="C336" s="353"/>
      <c r="D336" s="708"/>
      <c r="E336" s="1726"/>
      <c r="F336" s="353"/>
      <c r="G336" s="353"/>
      <c r="H336" s="353"/>
      <c r="I336" s="353"/>
      <c r="J336" s="353"/>
      <c r="K336" s="353"/>
      <c r="L336" s="345"/>
      <c r="M336" s="496">
        <f t="shared" si="326"/>
        <v>0</v>
      </c>
      <c r="N336" s="515"/>
      <c r="O336" s="515"/>
      <c r="P336" s="515"/>
      <c r="Q336" s="497">
        <f t="shared" si="327"/>
        <v>0</v>
      </c>
      <c r="R336" s="1729"/>
      <c r="S336" s="1727"/>
      <c r="T336" s="1728"/>
      <c r="U336" s="1728"/>
      <c r="V336" s="1728"/>
      <c r="W336" s="346">
        <f t="shared" si="328"/>
        <v>0</v>
      </c>
      <c r="X336" s="1729"/>
      <c r="Y336" s="1728"/>
      <c r="Z336" s="1728"/>
      <c r="AA336" s="350"/>
      <c r="AB336" s="1728"/>
      <c r="AC336" s="350"/>
      <c r="AD336" s="1728"/>
      <c r="AE336" s="350"/>
      <c r="AF336" s="1728"/>
      <c r="AG336" s="346">
        <f t="shared" si="329"/>
        <v>0</v>
      </c>
      <c r="AH336" s="1564"/>
      <c r="AI336" s="351">
        <f t="shared" si="330"/>
        <v>0</v>
      </c>
      <c r="AJ336" s="513"/>
      <c r="AK336" s="512"/>
      <c r="AL336" s="512"/>
      <c r="AM336" s="512"/>
      <c r="AN336" s="512"/>
      <c r="AO336" s="345"/>
      <c r="AP336" s="348">
        <f t="shared" si="331"/>
        <v>0</v>
      </c>
      <c r="AQ336" s="515"/>
      <c r="AR336" s="1564"/>
      <c r="AS336" s="515"/>
      <c r="AT336" s="352">
        <f t="shared" si="332"/>
        <v>0</v>
      </c>
      <c r="AU336" s="515"/>
      <c r="AV336" s="354"/>
      <c r="AW336" s="353"/>
      <c r="AX336" s="348">
        <f t="shared" si="333"/>
        <v>0</v>
      </c>
      <c r="AY336" s="515"/>
      <c r="AZ336" s="1564"/>
      <c r="BA336" s="352">
        <f t="shared" si="334"/>
        <v>0</v>
      </c>
      <c r="BB336" s="1564"/>
      <c r="BC336" s="1732">
        <f t="shared" si="335"/>
        <v>0</v>
      </c>
    </row>
    <row r="337" spans="1:55" s="339" customFormat="1">
      <c r="A337" s="1757" t="str">
        <f>Cover!C34</f>
        <v>- none -</v>
      </c>
      <c r="B337" s="708"/>
      <c r="C337" s="353"/>
      <c r="D337" s="708"/>
      <c r="E337" s="1726"/>
      <c r="F337" s="353"/>
      <c r="G337" s="353"/>
      <c r="H337" s="353"/>
      <c r="I337" s="353"/>
      <c r="J337" s="353"/>
      <c r="K337" s="353"/>
      <c r="L337" s="345"/>
      <c r="M337" s="496">
        <f t="shared" si="326"/>
        <v>0</v>
      </c>
      <c r="N337" s="515"/>
      <c r="O337" s="515"/>
      <c r="P337" s="515"/>
      <c r="Q337" s="497">
        <f t="shared" si="327"/>
        <v>0</v>
      </c>
      <c r="R337" s="1729"/>
      <c r="S337" s="1727"/>
      <c r="T337" s="1728"/>
      <c r="U337" s="1728"/>
      <c r="V337" s="1728"/>
      <c r="W337" s="346">
        <f t="shared" si="328"/>
        <v>0</v>
      </c>
      <c r="X337" s="1729"/>
      <c r="Y337" s="1728"/>
      <c r="Z337" s="1728"/>
      <c r="AA337" s="350"/>
      <c r="AB337" s="1728"/>
      <c r="AC337" s="350"/>
      <c r="AD337" s="1728"/>
      <c r="AE337" s="350"/>
      <c r="AF337" s="1728"/>
      <c r="AG337" s="346">
        <f t="shared" si="329"/>
        <v>0</v>
      </c>
      <c r="AH337" s="1564"/>
      <c r="AI337" s="351">
        <f t="shared" si="330"/>
        <v>0</v>
      </c>
      <c r="AJ337" s="513"/>
      <c r="AK337" s="512"/>
      <c r="AL337" s="512"/>
      <c r="AM337" s="512"/>
      <c r="AN337" s="512"/>
      <c r="AO337" s="345"/>
      <c r="AP337" s="348">
        <f t="shared" si="331"/>
        <v>0</v>
      </c>
      <c r="AQ337" s="515"/>
      <c r="AR337" s="1564"/>
      <c r="AS337" s="515"/>
      <c r="AT337" s="352">
        <f t="shared" si="332"/>
        <v>0</v>
      </c>
      <c r="AU337" s="515"/>
      <c r="AV337" s="354"/>
      <c r="AW337" s="353"/>
      <c r="AX337" s="348">
        <f t="shared" si="333"/>
        <v>0</v>
      </c>
      <c r="AY337" s="515"/>
      <c r="AZ337" s="1564"/>
      <c r="BA337" s="352">
        <f t="shared" si="334"/>
        <v>0</v>
      </c>
      <c r="BB337" s="1564"/>
      <c r="BC337" s="1732">
        <f t="shared" si="335"/>
        <v>0</v>
      </c>
    </row>
    <row r="338" spans="1:55" s="339" customFormat="1">
      <c r="A338" s="1757" t="str">
        <f>Cover!C35</f>
        <v>- none -</v>
      </c>
      <c r="B338" s="1735"/>
      <c r="C338" s="1734"/>
      <c r="D338" s="1735"/>
      <c r="E338" s="1755"/>
      <c r="F338" s="1734"/>
      <c r="G338" s="1734"/>
      <c r="H338" s="1734"/>
      <c r="I338" s="1734"/>
      <c r="J338" s="1734"/>
      <c r="K338" s="1734"/>
      <c r="L338" s="1737"/>
      <c r="M338" s="1743">
        <f t="shared" si="326"/>
        <v>0</v>
      </c>
      <c r="N338" s="1739"/>
      <c r="O338" s="1739"/>
      <c r="P338" s="1739"/>
      <c r="Q338" s="1740">
        <f t="shared" si="327"/>
        <v>0</v>
      </c>
      <c r="R338" s="1744"/>
      <c r="S338" s="1741"/>
      <c r="T338" s="1742"/>
      <c r="U338" s="1742"/>
      <c r="V338" s="1742"/>
      <c r="W338" s="465">
        <f t="shared" si="328"/>
        <v>0</v>
      </c>
      <c r="X338" s="1744"/>
      <c r="Y338" s="1742"/>
      <c r="Z338" s="1742"/>
      <c r="AA338" s="1745"/>
      <c r="AB338" s="1742"/>
      <c r="AC338" s="1745"/>
      <c r="AD338" s="1742"/>
      <c r="AE338" s="1745"/>
      <c r="AF338" s="1742"/>
      <c r="AG338" s="465">
        <f t="shared" si="329"/>
        <v>0</v>
      </c>
      <c r="AH338" s="1746"/>
      <c r="AI338" s="470">
        <f t="shared" si="330"/>
        <v>0</v>
      </c>
      <c r="AJ338" s="1736"/>
      <c r="AK338" s="1747"/>
      <c r="AL338" s="1747"/>
      <c r="AM338" s="1747"/>
      <c r="AN338" s="1747"/>
      <c r="AO338" s="1737"/>
      <c r="AP338" s="467">
        <f t="shared" si="331"/>
        <v>0</v>
      </c>
      <c r="AQ338" s="1739"/>
      <c r="AR338" s="1746"/>
      <c r="AS338" s="1739"/>
      <c r="AT338" s="471">
        <f t="shared" si="332"/>
        <v>0</v>
      </c>
      <c r="AU338" s="1739"/>
      <c r="AV338" s="1733"/>
      <c r="AW338" s="1734"/>
      <c r="AX338" s="467">
        <f t="shared" si="333"/>
        <v>0</v>
      </c>
      <c r="AY338" s="1739"/>
      <c r="AZ338" s="1746"/>
      <c r="BA338" s="471">
        <f t="shared" si="334"/>
        <v>0</v>
      </c>
      <c r="BB338" s="1746"/>
      <c r="BC338" s="1749">
        <f t="shared" si="335"/>
        <v>0</v>
      </c>
    </row>
    <row r="339" spans="1:55" s="339" customFormat="1" ht="14.25">
      <c r="B339" s="477" t="str">
        <f>IF(ABS(B323-SUM(B324:B338))&lt;0.1,"OK","error")</f>
        <v>OK</v>
      </c>
      <c r="C339" s="477" t="str">
        <f t="shared" ref="C339:BC339" si="336">IF(ABS(C323-SUM(C324:C338))&lt;0.1,"OK","error")</f>
        <v>OK</v>
      </c>
      <c r="D339" s="477" t="str">
        <f t="shared" si="336"/>
        <v>OK</v>
      </c>
      <c r="E339" s="477" t="str">
        <f t="shared" si="336"/>
        <v>OK</v>
      </c>
      <c r="F339" s="477" t="str">
        <f t="shared" si="336"/>
        <v>OK</v>
      </c>
      <c r="G339" s="477" t="str">
        <f t="shared" si="336"/>
        <v>OK</v>
      </c>
      <c r="H339" s="477" t="str">
        <f t="shared" si="336"/>
        <v>OK</v>
      </c>
      <c r="I339" s="477" t="str">
        <f t="shared" si="336"/>
        <v>OK</v>
      </c>
      <c r="J339" s="477" t="str">
        <f t="shared" si="336"/>
        <v>OK</v>
      </c>
      <c r="K339" s="477" t="str">
        <f t="shared" si="336"/>
        <v>OK</v>
      </c>
      <c r="L339" s="477" t="str">
        <f t="shared" si="336"/>
        <v>OK</v>
      </c>
      <c r="M339" s="477" t="str">
        <f t="shared" si="336"/>
        <v>OK</v>
      </c>
      <c r="N339" s="477" t="str">
        <f t="shared" si="336"/>
        <v>OK</v>
      </c>
      <c r="O339" s="477" t="str">
        <f t="shared" si="336"/>
        <v>OK</v>
      </c>
      <c r="P339" s="477" t="str">
        <f t="shared" si="336"/>
        <v>OK</v>
      </c>
      <c r="Q339" s="477" t="str">
        <f t="shared" si="336"/>
        <v>OK</v>
      </c>
      <c r="R339" s="477" t="str">
        <f t="shared" si="336"/>
        <v>OK</v>
      </c>
      <c r="S339" s="477" t="str">
        <f t="shared" si="336"/>
        <v>OK</v>
      </c>
      <c r="T339" s="477" t="str">
        <f t="shared" si="336"/>
        <v>OK</v>
      </c>
      <c r="U339" s="477" t="str">
        <f t="shared" si="336"/>
        <v>OK</v>
      </c>
      <c r="V339" s="477" t="str">
        <f t="shared" si="336"/>
        <v>OK</v>
      </c>
      <c r="W339" s="477" t="str">
        <f t="shared" si="336"/>
        <v>OK</v>
      </c>
      <c r="X339" s="477" t="str">
        <f t="shared" si="336"/>
        <v>OK</v>
      </c>
      <c r="Y339" s="477" t="str">
        <f t="shared" si="336"/>
        <v>OK</v>
      </c>
      <c r="Z339" s="477" t="str">
        <f t="shared" si="336"/>
        <v>OK</v>
      </c>
      <c r="AA339" s="477" t="str">
        <f t="shared" si="336"/>
        <v>OK</v>
      </c>
      <c r="AB339" s="477" t="str">
        <f t="shared" si="336"/>
        <v>OK</v>
      </c>
      <c r="AC339" s="477" t="str">
        <f t="shared" si="336"/>
        <v>OK</v>
      </c>
      <c r="AD339" s="477" t="str">
        <f t="shared" si="336"/>
        <v>OK</v>
      </c>
      <c r="AE339" s="477" t="str">
        <f t="shared" si="336"/>
        <v>OK</v>
      </c>
      <c r="AF339" s="477" t="str">
        <f t="shared" si="336"/>
        <v>OK</v>
      </c>
      <c r="AG339" s="477" t="str">
        <f t="shared" si="336"/>
        <v>OK</v>
      </c>
      <c r="AH339" s="477" t="str">
        <f t="shared" si="336"/>
        <v>OK</v>
      </c>
      <c r="AI339" s="477" t="str">
        <f t="shared" si="336"/>
        <v>OK</v>
      </c>
      <c r="AJ339" s="477" t="str">
        <f t="shared" si="336"/>
        <v>OK</v>
      </c>
      <c r="AK339" s="477" t="str">
        <f t="shared" si="336"/>
        <v>OK</v>
      </c>
      <c r="AL339" s="477" t="str">
        <f t="shared" si="336"/>
        <v>OK</v>
      </c>
      <c r="AM339" s="477" t="str">
        <f t="shared" si="336"/>
        <v>OK</v>
      </c>
      <c r="AN339" s="477" t="str">
        <f t="shared" si="336"/>
        <v>OK</v>
      </c>
      <c r="AO339" s="477" t="str">
        <f t="shared" si="336"/>
        <v>OK</v>
      </c>
      <c r="AP339" s="477" t="str">
        <f t="shared" si="336"/>
        <v>OK</v>
      </c>
      <c r="AQ339" s="477" t="str">
        <f t="shared" si="336"/>
        <v>OK</v>
      </c>
      <c r="AR339" s="477" t="str">
        <f t="shared" si="336"/>
        <v>OK</v>
      </c>
      <c r="AS339" s="477" t="str">
        <f t="shared" si="336"/>
        <v>OK</v>
      </c>
      <c r="AT339" s="477" t="str">
        <f t="shared" si="336"/>
        <v>OK</v>
      </c>
      <c r="AU339" s="477" t="str">
        <f t="shared" si="336"/>
        <v>OK</v>
      </c>
      <c r="AV339" s="477" t="str">
        <f t="shared" si="336"/>
        <v>OK</v>
      </c>
      <c r="AW339" s="477" t="str">
        <f t="shared" si="336"/>
        <v>OK</v>
      </c>
      <c r="AX339" s="477" t="str">
        <f t="shared" si="336"/>
        <v>OK</v>
      </c>
      <c r="AY339" s="477" t="str">
        <f t="shared" si="336"/>
        <v>OK</v>
      </c>
      <c r="AZ339" s="477" t="str">
        <f t="shared" si="336"/>
        <v>OK</v>
      </c>
      <c r="BA339" s="477" t="str">
        <f t="shared" si="336"/>
        <v>OK</v>
      </c>
      <c r="BB339" s="477" t="str">
        <f t="shared" si="336"/>
        <v>OK</v>
      </c>
      <c r="BC339" s="477" t="str">
        <f t="shared" si="336"/>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7">+B315</f>
        <v>0</v>
      </c>
      <c r="C342" s="433">
        <f t="shared" si="337"/>
        <v>0</v>
      </c>
      <c r="D342" s="1721">
        <f t="shared" si="337"/>
        <v>0</v>
      </c>
      <c r="E342" s="1753">
        <f t="shared" si="337"/>
        <v>0</v>
      </c>
      <c r="F342" s="433">
        <f t="shared" si="337"/>
        <v>0</v>
      </c>
      <c r="G342" s="433">
        <f t="shared" si="337"/>
        <v>0</v>
      </c>
      <c r="H342" s="433">
        <f t="shared" si="337"/>
        <v>0</v>
      </c>
      <c r="I342" s="433">
        <f>+I315</f>
        <v>0</v>
      </c>
      <c r="J342" s="433">
        <f t="shared" ref="J342:BC342" si="338">+J315</f>
        <v>0</v>
      </c>
      <c r="K342" s="433">
        <f t="shared" si="338"/>
        <v>0</v>
      </c>
      <c r="L342" s="433">
        <f t="shared" si="338"/>
        <v>0</v>
      </c>
      <c r="M342" s="1721">
        <f t="shared" si="338"/>
        <v>0</v>
      </c>
      <c r="N342" s="1752">
        <f t="shared" si="338"/>
        <v>0</v>
      </c>
      <c r="O342" s="1752">
        <f t="shared" si="338"/>
        <v>0</v>
      </c>
      <c r="P342" s="1752">
        <f t="shared" si="338"/>
        <v>0</v>
      </c>
      <c r="Q342" s="1752">
        <f t="shared" si="338"/>
        <v>0</v>
      </c>
      <c r="R342" s="1753">
        <f t="shared" si="338"/>
        <v>0</v>
      </c>
      <c r="S342" s="1614"/>
      <c r="T342" s="433">
        <f t="shared" si="338"/>
        <v>0</v>
      </c>
      <c r="U342" s="433">
        <f t="shared" si="338"/>
        <v>0</v>
      </c>
      <c r="V342" s="433">
        <f t="shared" si="338"/>
        <v>0</v>
      </c>
      <c r="W342" s="433">
        <f t="shared" si="338"/>
        <v>0</v>
      </c>
      <c r="X342" s="433">
        <f t="shared" si="338"/>
        <v>0</v>
      </c>
      <c r="Y342" s="433">
        <f t="shared" si="338"/>
        <v>0</v>
      </c>
      <c r="Z342" s="433">
        <f t="shared" si="338"/>
        <v>0</v>
      </c>
      <c r="AA342" s="433">
        <f t="shared" si="338"/>
        <v>0</v>
      </c>
      <c r="AB342" s="433">
        <f t="shared" si="338"/>
        <v>0</v>
      </c>
      <c r="AC342" s="433">
        <f t="shared" si="338"/>
        <v>0</v>
      </c>
      <c r="AD342" s="433">
        <f t="shared" si="338"/>
        <v>0</v>
      </c>
      <c r="AE342" s="433">
        <f t="shared" si="338"/>
        <v>0</v>
      </c>
      <c r="AF342" s="433">
        <f t="shared" si="338"/>
        <v>0</v>
      </c>
      <c r="AG342" s="1721">
        <f t="shared" si="338"/>
        <v>0</v>
      </c>
      <c r="AH342" s="1770"/>
      <c r="AI342" s="1752">
        <f t="shared" si="338"/>
        <v>0</v>
      </c>
      <c r="AJ342" s="1753">
        <f t="shared" si="338"/>
        <v>0</v>
      </c>
      <c r="AK342" s="433">
        <f t="shared" si="338"/>
        <v>0</v>
      </c>
      <c r="AL342" s="433">
        <f t="shared" si="338"/>
        <v>0</v>
      </c>
      <c r="AM342" s="433">
        <f t="shared" si="338"/>
        <v>0</v>
      </c>
      <c r="AN342" s="433">
        <f t="shared" si="338"/>
        <v>0</v>
      </c>
      <c r="AO342" s="433">
        <f t="shared" si="338"/>
        <v>0</v>
      </c>
      <c r="AP342" s="1721">
        <f t="shared" si="338"/>
        <v>0</v>
      </c>
      <c r="AQ342" s="1752">
        <f t="shared" si="338"/>
        <v>0</v>
      </c>
      <c r="AR342" s="1770"/>
      <c r="AS342" s="1752">
        <f t="shared" si="338"/>
        <v>0</v>
      </c>
      <c r="AT342" s="1752">
        <f t="shared" si="338"/>
        <v>0</v>
      </c>
      <c r="AU342" s="1753">
        <f t="shared" si="338"/>
        <v>0</v>
      </c>
      <c r="AV342" s="433">
        <f t="shared" si="338"/>
        <v>0</v>
      </c>
      <c r="AW342" s="433">
        <f t="shared" si="338"/>
        <v>0</v>
      </c>
      <c r="AX342" s="1721">
        <f t="shared" si="338"/>
        <v>0</v>
      </c>
      <c r="AY342" s="1752">
        <f t="shared" si="338"/>
        <v>0</v>
      </c>
      <c r="AZ342" s="1770"/>
      <c r="BA342" s="1752">
        <f t="shared" si="338"/>
        <v>0</v>
      </c>
      <c r="BB342" s="1770"/>
      <c r="BC342" s="1753">
        <f t="shared" si="338"/>
        <v>0</v>
      </c>
    </row>
    <row r="343" spans="1:55" s="339" customFormat="1">
      <c r="A343" s="1757" t="str">
        <f>Cover!C21</f>
        <v>- none -</v>
      </c>
      <c r="B343" s="708"/>
      <c r="C343" s="1725"/>
      <c r="D343" s="354"/>
      <c r="E343" s="1726"/>
      <c r="F343" s="345"/>
      <c r="G343" s="345"/>
      <c r="H343" s="345"/>
      <c r="I343" s="345"/>
      <c r="J343" s="345"/>
      <c r="K343" s="345"/>
      <c r="L343" s="345"/>
      <c r="M343" s="496">
        <f t="shared" ref="M343:M357" si="339">SUM(E343:L343)</f>
        <v>0</v>
      </c>
      <c r="N343" s="515"/>
      <c r="O343" s="515"/>
      <c r="P343" s="515"/>
      <c r="Q343" s="1754">
        <f t="shared" ref="Q343:Q357" si="340">B343+C343+M343+N343+O343+P343+D343</f>
        <v>0</v>
      </c>
      <c r="R343" s="1729"/>
      <c r="S343" s="1575"/>
      <c r="T343" s="350"/>
      <c r="U343" s="350"/>
      <c r="V343" s="350"/>
      <c r="W343" s="346">
        <f t="shared" ref="W343:W357" si="341">SUM(R343:V343)</f>
        <v>0</v>
      </c>
      <c r="X343" s="349"/>
      <c r="Y343" s="350"/>
      <c r="Z343" s="350"/>
      <c r="AA343" s="350"/>
      <c r="AB343" s="350"/>
      <c r="AC343" s="350"/>
      <c r="AD343" s="350"/>
      <c r="AE343" s="350"/>
      <c r="AF343" s="350"/>
      <c r="AG343" s="496">
        <f t="shared" ref="AG343:AG357" si="342">SUM(X343:AF343)</f>
        <v>0</v>
      </c>
      <c r="AH343" s="1564"/>
      <c r="AI343" s="497">
        <f t="shared" ref="AI343:AI357" si="343">Q343+W343+AG343+AH343</f>
        <v>0</v>
      </c>
      <c r="AJ343" s="1726"/>
      <c r="AK343" s="345"/>
      <c r="AL343" s="345"/>
      <c r="AM343" s="345"/>
      <c r="AN343" s="345"/>
      <c r="AO343" s="1750"/>
      <c r="AP343" s="1724">
        <f t="shared" ref="AP343:AP357" si="344">SUM(AJ343:AO343)</f>
        <v>0</v>
      </c>
      <c r="AQ343" s="515"/>
      <c r="AR343" s="1564"/>
      <c r="AS343" s="515"/>
      <c r="AT343" s="1730">
        <f t="shared" ref="AT343:AT357" si="345">AI343+AP343+AQ343+AR343+AS343</f>
        <v>0</v>
      </c>
      <c r="AU343" s="342"/>
      <c r="AV343" s="354"/>
      <c r="AW343" s="1751"/>
      <c r="AX343" s="1724">
        <f t="shared" ref="AX343:AX357" si="346">SUM(AU343:AW343)</f>
        <v>0</v>
      </c>
      <c r="AY343" s="515"/>
      <c r="AZ343" s="1564"/>
      <c r="BA343" s="1730">
        <f t="shared" ref="BA343:BA357" si="347">AX343+AY343</f>
        <v>0</v>
      </c>
      <c r="BB343" s="1564"/>
      <c r="BC343" s="1732">
        <f t="shared" ref="BC343:BC357" si="348">BA343+AT343+BB343</f>
        <v>0</v>
      </c>
    </row>
    <row r="344" spans="1:55" s="339" customFormat="1">
      <c r="A344" s="1757" t="str">
        <f>Cover!C22</f>
        <v>- none -</v>
      </c>
      <c r="B344" s="708"/>
      <c r="C344" s="354"/>
      <c r="D344" s="354"/>
      <c r="E344" s="1726"/>
      <c r="F344" s="345"/>
      <c r="G344" s="345"/>
      <c r="H344" s="345"/>
      <c r="I344" s="345"/>
      <c r="J344" s="345"/>
      <c r="K344" s="345"/>
      <c r="L344" s="345"/>
      <c r="M344" s="496">
        <f t="shared" si="339"/>
        <v>0</v>
      </c>
      <c r="N344" s="515"/>
      <c r="O344" s="515"/>
      <c r="P344" s="515"/>
      <c r="Q344" s="497">
        <f t="shared" si="340"/>
        <v>0</v>
      </c>
      <c r="R344" s="1729"/>
      <c r="S344" s="1575"/>
      <c r="T344" s="350"/>
      <c r="U344" s="350"/>
      <c r="V344" s="350"/>
      <c r="W344" s="346">
        <f t="shared" si="341"/>
        <v>0</v>
      </c>
      <c r="X344" s="349"/>
      <c r="Y344" s="350"/>
      <c r="Z344" s="350"/>
      <c r="AA344" s="350"/>
      <c r="AB344" s="350"/>
      <c r="AC344" s="350"/>
      <c r="AD344" s="350"/>
      <c r="AE344" s="350"/>
      <c r="AF344" s="350"/>
      <c r="AG344" s="496">
        <f t="shared" si="342"/>
        <v>0</v>
      </c>
      <c r="AH344" s="1564"/>
      <c r="AI344" s="497">
        <f t="shared" si="343"/>
        <v>0</v>
      </c>
      <c r="AJ344" s="1726"/>
      <c r="AK344" s="345"/>
      <c r="AL344" s="345"/>
      <c r="AM344" s="345"/>
      <c r="AN344" s="345"/>
      <c r="AO344" s="345"/>
      <c r="AP344" s="1724">
        <f t="shared" si="344"/>
        <v>0</v>
      </c>
      <c r="AQ344" s="515"/>
      <c r="AR344" s="1564"/>
      <c r="AS344" s="515"/>
      <c r="AT344" s="1730">
        <f t="shared" si="345"/>
        <v>0</v>
      </c>
      <c r="AU344" s="342"/>
      <c r="AV344" s="354"/>
      <c r="AW344" s="353"/>
      <c r="AX344" s="1724">
        <f t="shared" si="346"/>
        <v>0</v>
      </c>
      <c r="AY344" s="515"/>
      <c r="AZ344" s="1564"/>
      <c r="BA344" s="1730">
        <f t="shared" si="347"/>
        <v>0</v>
      </c>
      <c r="BB344" s="1564"/>
      <c r="BC344" s="1732">
        <f t="shared" si="348"/>
        <v>0</v>
      </c>
    </row>
    <row r="345" spans="1:55" s="339" customFormat="1">
      <c r="A345" s="1757" t="str">
        <f>Cover!C23</f>
        <v>- none -</v>
      </c>
      <c r="B345" s="708"/>
      <c r="C345" s="354"/>
      <c r="D345" s="354"/>
      <c r="E345" s="1726"/>
      <c r="F345" s="345"/>
      <c r="G345" s="345"/>
      <c r="H345" s="345"/>
      <c r="I345" s="345"/>
      <c r="J345" s="345"/>
      <c r="K345" s="345"/>
      <c r="L345" s="345"/>
      <c r="M345" s="496">
        <f t="shared" si="339"/>
        <v>0</v>
      </c>
      <c r="N345" s="515"/>
      <c r="O345" s="515"/>
      <c r="P345" s="515"/>
      <c r="Q345" s="497">
        <f t="shared" si="340"/>
        <v>0</v>
      </c>
      <c r="R345" s="1729"/>
      <c r="S345" s="1575"/>
      <c r="T345" s="350"/>
      <c r="U345" s="350"/>
      <c r="V345" s="350"/>
      <c r="W345" s="346">
        <f t="shared" si="341"/>
        <v>0</v>
      </c>
      <c r="X345" s="349"/>
      <c r="Y345" s="350"/>
      <c r="Z345" s="350"/>
      <c r="AA345" s="350"/>
      <c r="AB345" s="350"/>
      <c r="AC345" s="350"/>
      <c r="AD345" s="350"/>
      <c r="AE345" s="350"/>
      <c r="AF345" s="350"/>
      <c r="AG345" s="496">
        <f t="shared" si="342"/>
        <v>0</v>
      </c>
      <c r="AH345" s="1564"/>
      <c r="AI345" s="497">
        <f t="shared" si="343"/>
        <v>0</v>
      </c>
      <c r="AJ345" s="1726"/>
      <c r="AK345" s="345"/>
      <c r="AL345" s="345"/>
      <c r="AM345" s="345"/>
      <c r="AN345" s="345"/>
      <c r="AO345" s="345"/>
      <c r="AP345" s="1724">
        <f t="shared" si="344"/>
        <v>0</v>
      </c>
      <c r="AQ345" s="515"/>
      <c r="AR345" s="1564"/>
      <c r="AS345" s="515"/>
      <c r="AT345" s="1730">
        <f t="shared" si="345"/>
        <v>0</v>
      </c>
      <c r="AU345" s="342"/>
      <c r="AV345" s="354"/>
      <c r="AW345" s="353"/>
      <c r="AX345" s="1724">
        <f t="shared" si="346"/>
        <v>0</v>
      </c>
      <c r="AY345" s="515"/>
      <c r="AZ345" s="1564"/>
      <c r="BA345" s="1730">
        <f t="shared" si="347"/>
        <v>0</v>
      </c>
      <c r="BB345" s="1564"/>
      <c r="BC345" s="1732">
        <f t="shared" si="348"/>
        <v>0</v>
      </c>
    </row>
    <row r="346" spans="1:55" s="339" customFormat="1">
      <c r="A346" s="1757" t="str">
        <f>Cover!C24</f>
        <v>- none -</v>
      </c>
      <c r="B346" s="708"/>
      <c r="C346" s="354"/>
      <c r="D346" s="354"/>
      <c r="E346" s="1726"/>
      <c r="F346" s="345"/>
      <c r="G346" s="345"/>
      <c r="H346" s="345"/>
      <c r="I346" s="345"/>
      <c r="J346" s="345"/>
      <c r="K346" s="345"/>
      <c r="L346" s="345"/>
      <c r="M346" s="496">
        <f t="shared" si="339"/>
        <v>0</v>
      </c>
      <c r="N346" s="515"/>
      <c r="O346" s="515"/>
      <c r="P346" s="515"/>
      <c r="Q346" s="497">
        <f t="shared" si="340"/>
        <v>0</v>
      </c>
      <c r="R346" s="1729"/>
      <c r="S346" s="1575"/>
      <c r="T346" s="350"/>
      <c r="U346" s="350"/>
      <c r="V346" s="350"/>
      <c r="W346" s="346">
        <f t="shared" si="341"/>
        <v>0</v>
      </c>
      <c r="X346" s="349"/>
      <c r="Y346" s="350"/>
      <c r="Z346" s="350"/>
      <c r="AA346" s="350"/>
      <c r="AB346" s="350"/>
      <c r="AC346" s="350"/>
      <c r="AD346" s="350"/>
      <c r="AE346" s="350"/>
      <c r="AF346" s="350"/>
      <c r="AG346" s="496">
        <f t="shared" si="342"/>
        <v>0</v>
      </c>
      <c r="AH346" s="1564"/>
      <c r="AI346" s="497">
        <f t="shared" si="343"/>
        <v>0</v>
      </c>
      <c r="AJ346" s="1726"/>
      <c r="AK346" s="345"/>
      <c r="AL346" s="345"/>
      <c r="AM346" s="345"/>
      <c r="AN346" s="345"/>
      <c r="AO346" s="345"/>
      <c r="AP346" s="1724">
        <f t="shared" si="344"/>
        <v>0</v>
      </c>
      <c r="AQ346" s="515"/>
      <c r="AR346" s="1564"/>
      <c r="AS346" s="515"/>
      <c r="AT346" s="1730">
        <f t="shared" si="345"/>
        <v>0</v>
      </c>
      <c r="AU346" s="342"/>
      <c r="AV346" s="354"/>
      <c r="AW346" s="353"/>
      <c r="AX346" s="1724">
        <f t="shared" si="346"/>
        <v>0</v>
      </c>
      <c r="AY346" s="515"/>
      <c r="AZ346" s="1564"/>
      <c r="BA346" s="1730">
        <f t="shared" si="347"/>
        <v>0</v>
      </c>
      <c r="BB346" s="1564"/>
      <c r="BC346" s="1732">
        <f t="shared" si="348"/>
        <v>0</v>
      </c>
    </row>
    <row r="347" spans="1:55" s="339" customFormat="1">
      <c r="A347" s="1757" t="str">
        <f>Cover!C25</f>
        <v>- none -</v>
      </c>
      <c r="B347" s="708"/>
      <c r="C347" s="354"/>
      <c r="D347" s="354"/>
      <c r="E347" s="1726"/>
      <c r="F347" s="345"/>
      <c r="G347" s="345"/>
      <c r="H347" s="345"/>
      <c r="I347" s="345"/>
      <c r="J347" s="345"/>
      <c r="K347" s="345"/>
      <c r="L347" s="345"/>
      <c r="M347" s="496">
        <f t="shared" si="339"/>
        <v>0</v>
      </c>
      <c r="N347" s="515"/>
      <c r="O347" s="515"/>
      <c r="P347" s="515"/>
      <c r="Q347" s="497">
        <f t="shared" si="340"/>
        <v>0</v>
      </c>
      <c r="R347" s="1729"/>
      <c r="S347" s="1575"/>
      <c r="T347" s="350"/>
      <c r="U347" s="350"/>
      <c r="V347" s="350"/>
      <c r="W347" s="346">
        <f t="shared" si="341"/>
        <v>0</v>
      </c>
      <c r="X347" s="349"/>
      <c r="Y347" s="350"/>
      <c r="Z347" s="350"/>
      <c r="AA347" s="350"/>
      <c r="AB347" s="350"/>
      <c r="AC347" s="350"/>
      <c r="AD347" s="350"/>
      <c r="AE347" s="350"/>
      <c r="AF347" s="350"/>
      <c r="AG347" s="496">
        <f t="shared" si="342"/>
        <v>0</v>
      </c>
      <c r="AH347" s="1564"/>
      <c r="AI347" s="497">
        <f t="shared" si="343"/>
        <v>0</v>
      </c>
      <c r="AJ347" s="1726"/>
      <c r="AK347" s="345"/>
      <c r="AL347" s="345"/>
      <c r="AM347" s="345"/>
      <c r="AN347" s="345"/>
      <c r="AO347" s="345"/>
      <c r="AP347" s="1724">
        <f t="shared" si="344"/>
        <v>0</v>
      </c>
      <c r="AQ347" s="515"/>
      <c r="AR347" s="1564"/>
      <c r="AS347" s="515"/>
      <c r="AT347" s="1730">
        <f t="shared" si="345"/>
        <v>0</v>
      </c>
      <c r="AU347" s="342"/>
      <c r="AV347" s="354"/>
      <c r="AW347" s="353"/>
      <c r="AX347" s="1724">
        <f t="shared" si="346"/>
        <v>0</v>
      </c>
      <c r="AY347" s="515"/>
      <c r="AZ347" s="1564"/>
      <c r="BA347" s="1730">
        <f t="shared" si="347"/>
        <v>0</v>
      </c>
      <c r="BB347" s="1564"/>
      <c r="BC347" s="1732">
        <f t="shared" si="348"/>
        <v>0</v>
      </c>
    </row>
    <row r="348" spans="1:55" s="339" customFormat="1">
      <c r="A348" s="1757" t="str">
        <f>Cover!C26</f>
        <v>- none -</v>
      </c>
      <c r="B348" s="708"/>
      <c r="C348" s="354"/>
      <c r="D348" s="354"/>
      <c r="E348" s="1726"/>
      <c r="F348" s="345"/>
      <c r="G348" s="345"/>
      <c r="H348" s="345"/>
      <c r="I348" s="345"/>
      <c r="J348" s="345"/>
      <c r="K348" s="345"/>
      <c r="L348" s="345"/>
      <c r="M348" s="496">
        <f t="shared" si="339"/>
        <v>0</v>
      </c>
      <c r="N348" s="515"/>
      <c r="O348" s="515"/>
      <c r="P348" s="515"/>
      <c r="Q348" s="497">
        <f t="shared" si="340"/>
        <v>0</v>
      </c>
      <c r="R348" s="1729"/>
      <c r="S348" s="1575"/>
      <c r="T348" s="350"/>
      <c r="U348" s="350"/>
      <c r="V348" s="350"/>
      <c r="W348" s="346">
        <f t="shared" si="341"/>
        <v>0</v>
      </c>
      <c r="X348" s="349"/>
      <c r="Y348" s="350"/>
      <c r="Z348" s="350"/>
      <c r="AA348" s="350"/>
      <c r="AB348" s="350"/>
      <c r="AC348" s="350"/>
      <c r="AD348" s="350"/>
      <c r="AE348" s="350"/>
      <c r="AF348" s="350"/>
      <c r="AG348" s="496">
        <f t="shared" si="342"/>
        <v>0</v>
      </c>
      <c r="AH348" s="1564"/>
      <c r="AI348" s="497">
        <f t="shared" si="343"/>
        <v>0</v>
      </c>
      <c r="AJ348" s="1726"/>
      <c r="AK348" s="345"/>
      <c r="AL348" s="345"/>
      <c r="AM348" s="345"/>
      <c r="AN348" s="345"/>
      <c r="AO348" s="345"/>
      <c r="AP348" s="1724">
        <f t="shared" si="344"/>
        <v>0</v>
      </c>
      <c r="AQ348" s="515"/>
      <c r="AR348" s="1564"/>
      <c r="AS348" s="515"/>
      <c r="AT348" s="1730">
        <f t="shared" si="345"/>
        <v>0</v>
      </c>
      <c r="AU348" s="342"/>
      <c r="AV348" s="354"/>
      <c r="AW348" s="353"/>
      <c r="AX348" s="1724">
        <f t="shared" si="346"/>
        <v>0</v>
      </c>
      <c r="AY348" s="515"/>
      <c r="AZ348" s="1564"/>
      <c r="BA348" s="1730">
        <f t="shared" si="347"/>
        <v>0</v>
      </c>
      <c r="BB348" s="1564"/>
      <c r="BC348" s="1732">
        <f t="shared" si="348"/>
        <v>0</v>
      </c>
    </row>
    <row r="349" spans="1:55" s="339" customFormat="1">
      <c r="A349" s="1757" t="str">
        <f>Cover!C27</f>
        <v>- none -</v>
      </c>
      <c r="B349" s="708"/>
      <c r="C349" s="354"/>
      <c r="D349" s="354"/>
      <c r="E349" s="1726"/>
      <c r="F349" s="345"/>
      <c r="G349" s="345"/>
      <c r="H349" s="345"/>
      <c r="I349" s="345"/>
      <c r="J349" s="345"/>
      <c r="K349" s="345"/>
      <c r="L349" s="345"/>
      <c r="M349" s="496">
        <f t="shared" si="339"/>
        <v>0</v>
      </c>
      <c r="N349" s="515"/>
      <c r="O349" s="515"/>
      <c r="P349" s="515"/>
      <c r="Q349" s="497">
        <f t="shared" si="340"/>
        <v>0</v>
      </c>
      <c r="R349" s="1729"/>
      <c r="S349" s="1575"/>
      <c r="T349" s="350"/>
      <c r="U349" s="350"/>
      <c r="V349" s="350"/>
      <c r="W349" s="346">
        <f t="shared" si="341"/>
        <v>0</v>
      </c>
      <c r="X349" s="349"/>
      <c r="Y349" s="350"/>
      <c r="Z349" s="350"/>
      <c r="AA349" s="350"/>
      <c r="AB349" s="350"/>
      <c r="AC349" s="350"/>
      <c r="AD349" s="350"/>
      <c r="AE349" s="350"/>
      <c r="AF349" s="350"/>
      <c r="AG349" s="496">
        <f t="shared" si="342"/>
        <v>0</v>
      </c>
      <c r="AH349" s="1564"/>
      <c r="AI349" s="497">
        <f t="shared" si="343"/>
        <v>0</v>
      </c>
      <c r="AJ349" s="1726"/>
      <c r="AK349" s="345"/>
      <c r="AL349" s="345"/>
      <c r="AM349" s="345"/>
      <c r="AN349" s="345"/>
      <c r="AO349" s="345"/>
      <c r="AP349" s="1724">
        <f t="shared" si="344"/>
        <v>0</v>
      </c>
      <c r="AQ349" s="515"/>
      <c r="AR349" s="1564"/>
      <c r="AS349" s="515"/>
      <c r="AT349" s="1730">
        <f t="shared" si="345"/>
        <v>0</v>
      </c>
      <c r="AU349" s="342"/>
      <c r="AV349" s="354"/>
      <c r="AW349" s="353"/>
      <c r="AX349" s="1724">
        <f t="shared" si="346"/>
        <v>0</v>
      </c>
      <c r="AY349" s="515"/>
      <c r="AZ349" s="1564"/>
      <c r="BA349" s="1730">
        <f t="shared" si="347"/>
        <v>0</v>
      </c>
      <c r="BB349" s="1564"/>
      <c r="BC349" s="1732">
        <f t="shared" si="348"/>
        <v>0</v>
      </c>
    </row>
    <row r="350" spans="1:55" s="339" customFormat="1">
      <c r="A350" s="1757" t="str">
        <f>Cover!C28</f>
        <v>- none -</v>
      </c>
      <c r="B350" s="708"/>
      <c r="C350" s="353"/>
      <c r="D350" s="708"/>
      <c r="E350" s="1726"/>
      <c r="F350" s="345"/>
      <c r="G350" s="345"/>
      <c r="H350" s="345"/>
      <c r="I350" s="345"/>
      <c r="J350" s="345"/>
      <c r="K350" s="345"/>
      <c r="L350" s="345"/>
      <c r="M350" s="496">
        <f t="shared" si="339"/>
        <v>0</v>
      </c>
      <c r="N350" s="515"/>
      <c r="O350" s="515"/>
      <c r="P350" s="515"/>
      <c r="Q350" s="497">
        <f t="shared" si="340"/>
        <v>0</v>
      </c>
      <c r="R350" s="1729"/>
      <c r="S350" s="1575"/>
      <c r="T350" s="350"/>
      <c r="U350" s="350"/>
      <c r="V350" s="350"/>
      <c r="W350" s="346">
        <f t="shared" si="341"/>
        <v>0</v>
      </c>
      <c r="X350" s="349"/>
      <c r="Y350" s="350"/>
      <c r="Z350" s="350"/>
      <c r="AA350" s="350"/>
      <c r="AB350" s="350"/>
      <c r="AC350" s="350"/>
      <c r="AD350" s="350"/>
      <c r="AE350" s="350"/>
      <c r="AF350" s="350"/>
      <c r="AG350" s="496">
        <f t="shared" si="342"/>
        <v>0</v>
      </c>
      <c r="AH350" s="1564"/>
      <c r="AI350" s="497">
        <f t="shared" si="343"/>
        <v>0</v>
      </c>
      <c r="AJ350" s="1726"/>
      <c r="AK350" s="345"/>
      <c r="AL350" s="345"/>
      <c r="AM350" s="345"/>
      <c r="AN350" s="345"/>
      <c r="AO350" s="345"/>
      <c r="AP350" s="1724">
        <f t="shared" si="344"/>
        <v>0</v>
      </c>
      <c r="AQ350" s="515"/>
      <c r="AR350" s="1564"/>
      <c r="AS350" s="515"/>
      <c r="AT350" s="1730">
        <f t="shared" si="345"/>
        <v>0</v>
      </c>
      <c r="AU350" s="342"/>
      <c r="AV350" s="354"/>
      <c r="AW350" s="353"/>
      <c r="AX350" s="1724">
        <f t="shared" si="346"/>
        <v>0</v>
      </c>
      <c r="AY350" s="515"/>
      <c r="AZ350" s="1564"/>
      <c r="BA350" s="1730">
        <f t="shared" si="347"/>
        <v>0</v>
      </c>
      <c r="BB350" s="1564"/>
      <c r="BC350" s="1732">
        <f t="shared" si="348"/>
        <v>0</v>
      </c>
    </row>
    <row r="351" spans="1:55" s="339" customFormat="1">
      <c r="A351" s="1757" t="str">
        <f>Cover!C29</f>
        <v>- none -</v>
      </c>
      <c r="B351" s="708"/>
      <c r="C351" s="353"/>
      <c r="D351" s="708"/>
      <c r="E351" s="1726"/>
      <c r="F351" s="345"/>
      <c r="G351" s="345"/>
      <c r="H351" s="345"/>
      <c r="I351" s="345"/>
      <c r="J351" s="345"/>
      <c r="K351" s="345"/>
      <c r="L351" s="345"/>
      <c r="M351" s="496">
        <f t="shared" si="339"/>
        <v>0</v>
      </c>
      <c r="N351" s="515"/>
      <c r="O351" s="515"/>
      <c r="P351" s="515"/>
      <c r="Q351" s="497">
        <f t="shared" si="340"/>
        <v>0</v>
      </c>
      <c r="R351" s="1729"/>
      <c r="S351" s="1575"/>
      <c r="T351" s="350"/>
      <c r="U351" s="350"/>
      <c r="V351" s="350"/>
      <c r="W351" s="346">
        <f t="shared" si="341"/>
        <v>0</v>
      </c>
      <c r="X351" s="349"/>
      <c r="Y351" s="350"/>
      <c r="Z351" s="350"/>
      <c r="AA351" s="350"/>
      <c r="AB351" s="350"/>
      <c r="AC351" s="350"/>
      <c r="AD351" s="350"/>
      <c r="AE351" s="350"/>
      <c r="AF351" s="350"/>
      <c r="AG351" s="496">
        <f t="shared" si="342"/>
        <v>0</v>
      </c>
      <c r="AH351" s="1564"/>
      <c r="AI351" s="497">
        <f t="shared" si="343"/>
        <v>0</v>
      </c>
      <c r="AJ351" s="1726"/>
      <c r="AK351" s="345"/>
      <c r="AL351" s="345"/>
      <c r="AM351" s="345"/>
      <c r="AN351" s="345"/>
      <c r="AO351" s="345"/>
      <c r="AP351" s="1724">
        <f t="shared" si="344"/>
        <v>0</v>
      </c>
      <c r="AQ351" s="515"/>
      <c r="AR351" s="1564"/>
      <c r="AS351" s="515"/>
      <c r="AT351" s="1730">
        <f t="shared" si="345"/>
        <v>0</v>
      </c>
      <c r="AU351" s="342"/>
      <c r="AV351" s="354"/>
      <c r="AW351" s="353"/>
      <c r="AX351" s="1724">
        <f t="shared" si="346"/>
        <v>0</v>
      </c>
      <c r="AY351" s="515"/>
      <c r="AZ351" s="1564"/>
      <c r="BA351" s="1730">
        <f t="shared" si="347"/>
        <v>0</v>
      </c>
      <c r="BB351" s="1564"/>
      <c r="BC351" s="1732">
        <f t="shared" si="348"/>
        <v>0</v>
      </c>
    </row>
    <row r="352" spans="1:55" s="339" customFormat="1">
      <c r="A352" s="1757" t="str">
        <f>Cover!C30</f>
        <v>- none -</v>
      </c>
      <c r="B352" s="708"/>
      <c r="C352" s="353"/>
      <c r="D352" s="708"/>
      <c r="E352" s="1726"/>
      <c r="F352" s="345"/>
      <c r="G352" s="345"/>
      <c r="H352" s="345"/>
      <c r="I352" s="345"/>
      <c r="J352" s="345"/>
      <c r="K352" s="345"/>
      <c r="L352" s="345"/>
      <c r="M352" s="496">
        <f t="shared" si="339"/>
        <v>0</v>
      </c>
      <c r="N352" s="515"/>
      <c r="O352" s="515"/>
      <c r="P352" s="515"/>
      <c r="Q352" s="497">
        <f t="shared" si="340"/>
        <v>0</v>
      </c>
      <c r="R352" s="1729"/>
      <c r="S352" s="1575"/>
      <c r="T352" s="350"/>
      <c r="U352" s="350"/>
      <c r="V352" s="350"/>
      <c r="W352" s="346">
        <f t="shared" si="341"/>
        <v>0</v>
      </c>
      <c r="X352" s="349"/>
      <c r="Y352" s="350"/>
      <c r="Z352" s="350"/>
      <c r="AA352" s="350"/>
      <c r="AB352" s="1728"/>
      <c r="AC352" s="350"/>
      <c r="AD352" s="350"/>
      <c r="AE352" s="350"/>
      <c r="AF352" s="350"/>
      <c r="AG352" s="496">
        <f t="shared" si="342"/>
        <v>0</v>
      </c>
      <c r="AH352" s="1564"/>
      <c r="AI352" s="497">
        <f t="shared" si="343"/>
        <v>0</v>
      </c>
      <c r="AJ352" s="1726"/>
      <c r="AK352" s="345"/>
      <c r="AL352" s="345"/>
      <c r="AM352" s="345"/>
      <c r="AN352" s="345"/>
      <c r="AO352" s="345"/>
      <c r="AP352" s="1724">
        <f t="shared" si="344"/>
        <v>0</v>
      </c>
      <c r="AQ352" s="515"/>
      <c r="AR352" s="1564"/>
      <c r="AS352" s="515"/>
      <c r="AT352" s="1730">
        <f t="shared" si="345"/>
        <v>0</v>
      </c>
      <c r="AU352" s="342"/>
      <c r="AV352" s="354"/>
      <c r="AW352" s="353"/>
      <c r="AX352" s="1724">
        <f t="shared" si="346"/>
        <v>0</v>
      </c>
      <c r="AY352" s="515"/>
      <c r="AZ352" s="1564"/>
      <c r="BA352" s="1730">
        <f t="shared" si="347"/>
        <v>0</v>
      </c>
      <c r="BB352" s="1564"/>
      <c r="BC352" s="1732">
        <f t="shared" si="348"/>
        <v>0</v>
      </c>
    </row>
    <row r="353" spans="1:55" s="339" customFormat="1">
      <c r="A353" s="1757" t="str">
        <f>Cover!C31</f>
        <v>- none -</v>
      </c>
      <c r="B353" s="708"/>
      <c r="C353" s="353"/>
      <c r="D353" s="708"/>
      <c r="E353" s="1726"/>
      <c r="F353" s="353"/>
      <c r="G353" s="353"/>
      <c r="H353" s="353"/>
      <c r="I353" s="353"/>
      <c r="J353" s="353"/>
      <c r="K353" s="353"/>
      <c r="L353" s="345"/>
      <c r="M353" s="496">
        <f t="shared" si="339"/>
        <v>0</v>
      </c>
      <c r="N353" s="515"/>
      <c r="O353" s="515"/>
      <c r="P353" s="515"/>
      <c r="Q353" s="497">
        <f t="shared" si="340"/>
        <v>0</v>
      </c>
      <c r="R353" s="1729"/>
      <c r="S353" s="1727"/>
      <c r="T353" s="1728"/>
      <c r="U353" s="1728"/>
      <c r="V353" s="1728"/>
      <c r="W353" s="346">
        <f t="shared" si="341"/>
        <v>0</v>
      </c>
      <c r="X353" s="1729"/>
      <c r="Y353" s="1728"/>
      <c r="Z353" s="1728"/>
      <c r="AA353" s="350"/>
      <c r="AB353" s="1728"/>
      <c r="AC353" s="350"/>
      <c r="AD353" s="1728"/>
      <c r="AE353" s="350"/>
      <c r="AF353" s="1728"/>
      <c r="AG353" s="496">
        <f t="shared" si="342"/>
        <v>0</v>
      </c>
      <c r="AH353" s="1564"/>
      <c r="AI353" s="497">
        <f t="shared" si="343"/>
        <v>0</v>
      </c>
      <c r="AJ353" s="1726"/>
      <c r="AK353" s="512"/>
      <c r="AL353" s="512"/>
      <c r="AM353" s="512"/>
      <c r="AN353" s="512"/>
      <c r="AO353" s="345"/>
      <c r="AP353" s="1724">
        <f t="shared" si="344"/>
        <v>0</v>
      </c>
      <c r="AQ353" s="515"/>
      <c r="AR353" s="1564"/>
      <c r="AS353" s="515"/>
      <c r="AT353" s="1730">
        <f t="shared" si="345"/>
        <v>0</v>
      </c>
      <c r="AU353" s="342"/>
      <c r="AV353" s="354"/>
      <c r="AW353" s="353"/>
      <c r="AX353" s="1724">
        <f t="shared" si="346"/>
        <v>0</v>
      </c>
      <c r="AY353" s="515"/>
      <c r="AZ353" s="1564"/>
      <c r="BA353" s="1730">
        <f t="shared" si="347"/>
        <v>0</v>
      </c>
      <c r="BB353" s="1564"/>
      <c r="BC353" s="1732">
        <f t="shared" si="348"/>
        <v>0</v>
      </c>
    </row>
    <row r="354" spans="1:55" s="339" customFormat="1">
      <c r="A354" s="1757" t="str">
        <f>Cover!C32</f>
        <v>- none -</v>
      </c>
      <c r="B354" s="708"/>
      <c r="C354" s="353"/>
      <c r="D354" s="708"/>
      <c r="E354" s="1726"/>
      <c r="F354" s="353"/>
      <c r="G354" s="353"/>
      <c r="H354" s="353"/>
      <c r="I354" s="353"/>
      <c r="J354" s="353"/>
      <c r="K354" s="353"/>
      <c r="L354" s="345"/>
      <c r="M354" s="496">
        <f t="shared" si="339"/>
        <v>0</v>
      </c>
      <c r="N354" s="515"/>
      <c r="O354" s="515"/>
      <c r="P354" s="515"/>
      <c r="Q354" s="497">
        <f t="shared" si="340"/>
        <v>0</v>
      </c>
      <c r="R354" s="1729"/>
      <c r="S354" s="1727"/>
      <c r="T354" s="1728"/>
      <c r="U354" s="1728"/>
      <c r="V354" s="1728"/>
      <c r="W354" s="346">
        <f t="shared" si="341"/>
        <v>0</v>
      </c>
      <c r="X354" s="1729"/>
      <c r="Y354" s="1728"/>
      <c r="Z354" s="1728"/>
      <c r="AA354" s="350"/>
      <c r="AB354" s="1728"/>
      <c r="AC354" s="350"/>
      <c r="AD354" s="1728"/>
      <c r="AE354" s="350"/>
      <c r="AF354" s="1728"/>
      <c r="AG354" s="496">
        <f t="shared" si="342"/>
        <v>0</v>
      </c>
      <c r="AH354" s="1564"/>
      <c r="AI354" s="497">
        <f t="shared" si="343"/>
        <v>0</v>
      </c>
      <c r="AJ354" s="1726"/>
      <c r="AK354" s="512"/>
      <c r="AL354" s="512"/>
      <c r="AM354" s="512"/>
      <c r="AN354" s="512"/>
      <c r="AO354" s="345"/>
      <c r="AP354" s="1724">
        <f t="shared" si="344"/>
        <v>0</v>
      </c>
      <c r="AQ354" s="515"/>
      <c r="AR354" s="1564"/>
      <c r="AS354" s="515"/>
      <c r="AT354" s="1730">
        <f t="shared" si="345"/>
        <v>0</v>
      </c>
      <c r="AU354" s="342"/>
      <c r="AV354" s="354"/>
      <c r="AW354" s="353"/>
      <c r="AX354" s="1724">
        <f t="shared" si="346"/>
        <v>0</v>
      </c>
      <c r="AY354" s="515"/>
      <c r="AZ354" s="1564"/>
      <c r="BA354" s="1730">
        <f t="shared" si="347"/>
        <v>0</v>
      </c>
      <c r="BB354" s="1564"/>
      <c r="BC354" s="1732">
        <f t="shared" si="348"/>
        <v>0</v>
      </c>
    </row>
    <row r="355" spans="1:55" s="339" customFormat="1">
      <c r="A355" s="1757" t="str">
        <f>Cover!C33</f>
        <v>- none -</v>
      </c>
      <c r="B355" s="708"/>
      <c r="C355" s="353"/>
      <c r="D355" s="708"/>
      <c r="E355" s="1726"/>
      <c r="F355" s="353"/>
      <c r="G355" s="353"/>
      <c r="H355" s="353"/>
      <c r="I355" s="353"/>
      <c r="J355" s="353"/>
      <c r="K355" s="353"/>
      <c r="L355" s="345"/>
      <c r="M355" s="496">
        <f t="shared" si="339"/>
        <v>0</v>
      </c>
      <c r="N355" s="515"/>
      <c r="O355" s="515"/>
      <c r="P355" s="515"/>
      <c r="Q355" s="497">
        <f t="shared" si="340"/>
        <v>0</v>
      </c>
      <c r="R355" s="1729"/>
      <c r="S355" s="1727"/>
      <c r="T355" s="1728"/>
      <c r="U355" s="1728"/>
      <c r="V355" s="1728"/>
      <c r="W355" s="346">
        <f t="shared" si="341"/>
        <v>0</v>
      </c>
      <c r="X355" s="1729"/>
      <c r="Y355" s="1728"/>
      <c r="Z355" s="1728"/>
      <c r="AA355" s="350"/>
      <c r="AB355" s="1728"/>
      <c r="AC355" s="350"/>
      <c r="AD355" s="1728"/>
      <c r="AE355" s="350"/>
      <c r="AF355" s="1728"/>
      <c r="AG355" s="496">
        <f t="shared" si="342"/>
        <v>0</v>
      </c>
      <c r="AH355" s="1564"/>
      <c r="AI355" s="497">
        <f t="shared" si="343"/>
        <v>0</v>
      </c>
      <c r="AJ355" s="1726"/>
      <c r="AK355" s="512"/>
      <c r="AL355" s="512"/>
      <c r="AM355" s="512"/>
      <c r="AN355" s="512"/>
      <c r="AO355" s="345"/>
      <c r="AP355" s="1724">
        <f t="shared" si="344"/>
        <v>0</v>
      </c>
      <c r="AQ355" s="515"/>
      <c r="AR355" s="1564"/>
      <c r="AS355" s="515"/>
      <c r="AT355" s="1730">
        <f t="shared" si="345"/>
        <v>0</v>
      </c>
      <c r="AU355" s="342"/>
      <c r="AV355" s="354"/>
      <c r="AW355" s="353"/>
      <c r="AX355" s="1724">
        <f t="shared" si="346"/>
        <v>0</v>
      </c>
      <c r="AY355" s="515"/>
      <c r="AZ355" s="1564"/>
      <c r="BA355" s="1730">
        <f t="shared" si="347"/>
        <v>0</v>
      </c>
      <c r="BB355" s="1564"/>
      <c r="BC355" s="1732">
        <f t="shared" si="348"/>
        <v>0</v>
      </c>
    </row>
    <row r="356" spans="1:55" s="339" customFormat="1">
      <c r="A356" s="1757" t="str">
        <f>Cover!C34</f>
        <v>- none -</v>
      </c>
      <c r="B356" s="708"/>
      <c r="C356" s="353"/>
      <c r="D356" s="708"/>
      <c r="E356" s="1726"/>
      <c r="F356" s="353"/>
      <c r="G356" s="353"/>
      <c r="H356" s="353"/>
      <c r="I356" s="353"/>
      <c r="J356" s="353"/>
      <c r="K356" s="353"/>
      <c r="L356" s="345"/>
      <c r="M356" s="496">
        <f t="shared" si="339"/>
        <v>0</v>
      </c>
      <c r="N356" s="515"/>
      <c r="O356" s="515"/>
      <c r="P356" s="515"/>
      <c r="Q356" s="497">
        <f t="shared" si="340"/>
        <v>0</v>
      </c>
      <c r="R356" s="1729"/>
      <c r="S356" s="1727"/>
      <c r="T356" s="1728"/>
      <c r="U356" s="1728"/>
      <c r="V356" s="1728"/>
      <c r="W356" s="346">
        <f t="shared" si="341"/>
        <v>0</v>
      </c>
      <c r="X356" s="1729"/>
      <c r="Y356" s="1728"/>
      <c r="Z356" s="1728"/>
      <c r="AA356" s="350"/>
      <c r="AB356" s="1728"/>
      <c r="AC356" s="350"/>
      <c r="AD356" s="1728"/>
      <c r="AE356" s="350"/>
      <c r="AF356" s="1728"/>
      <c r="AG356" s="496">
        <f t="shared" si="342"/>
        <v>0</v>
      </c>
      <c r="AH356" s="1564"/>
      <c r="AI356" s="497">
        <f t="shared" si="343"/>
        <v>0</v>
      </c>
      <c r="AJ356" s="1726"/>
      <c r="AK356" s="512"/>
      <c r="AL356" s="512"/>
      <c r="AM356" s="512"/>
      <c r="AN356" s="512"/>
      <c r="AO356" s="345"/>
      <c r="AP356" s="1724">
        <f t="shared" si="344"/>
        <v>0</v>
      </c>
      <c r="AQ356" s="515"/>
      <c r="AR356" s="1564"/>
      <c r="AS356" s="515"/>
      <c r="AT356" s="1730">
        <f t="shared" si="345"/>
        <v>0</v>
      </c>
      <c r="AU356" s="342"/>
      <c r="AV356" s="354"/>
      <c r="AW356" s="353"/>
      <c r="AX356" s="1724">
        <f t="shared" si="346"/>
        <v>0</v>
      </c>
      <c r="AY356" s="515"/>
      <c r="AZ356" s="1564"/>
      <c r="BA356" s="1730">
        <f t="shared" si="347"/>
        <v>0</v>
      </c>
      <c r="BB356" s="1564"/>
      <c r="BC356" s="1732">
        <f t="shared" si="348"/>
        <v>0</v>
      </c>
    </row>
    <row r="357" spans="1:55" s="339" customFormat="1">
      <c r="A357" s="1757" t="str">
        <f>Cover!C35</f>
        <v>- none -</v>
      </c>
      <c r="B357" s="1735"/>
      <c r="C357" s="1734"/>
      <c r="D357" s="1735"/>
      <c r="E357" s="1755"/>
      <c r="F357" s="1734"/>
      <c r="G357" s="1734"/>
      <c r="H357" s="1734"/>
      <c r="I357" s="1734"/>
      <c r="J357" s="1734"/>
      <c r="K357" s="1734"/>
      <c r="L357" s="1737"/>
      <c r="M357" s="1743">
        <f t="shared" si="339"/>
        <v>0</v>
      </c>
      <c r="N357" s="1739"/>
      <c r="O357" s="1739"/>
      <c r="P357" s="1739"/>
      <c r="Q357" s="1740">
        <f t="shared" si="340"/>
        <v>0</v>
      </c>
      <c r="R357" s="1744"/>
      <c r="S357" s="1741"/>
      <c r="T357" s="1742"/>
      <c r="U357" s="1742"/>
      <c r="V357" s="1742"/>
      <c r="W357" s="465">
        <f t="shared" si="341"/>
        <v>0</v>
      </c>
      <c r="X357" s="1744"/>
      <c r="Y357" s="1742"/>
      <c r="Z357" s="1742"/>
      <c r="AA357" s="1745"/>
      <c r="AB357" s="1742"/>
      <c r="AC357" s="1745"/>
      <c r="AD357" s="1742"/>
      <c r="AE357" s="1745"/>
      <c r="AF357" s="1742"/>
      <c r="AG357" s="1743">
        <f t="shared" si="342"/>
        <v>0</v>
      </c>
      <c r="AH357" s="1746"/>
      <c r="AI357" s="1740">
        <f t="shared" si="343"/>
        <v>0</v>
      </c>
      <c r="AJ357" s="1755"/>
      <c r="AK357" s="1747"/>
      <c r="AL357" s="1747"/>
      <c r="AM357" s="1747"/>
      <c r="AN357" s="1747"/>
      <c r="AO357" s="1737"/>
      <c r="AP357" s="1738">
        <f t="shared" si="344"/>
        <v>0</v>
      </c>
      <c r="AQ357" s="1739"/>
      <c r="AR357" s="1746"/>
      <c r="AS357" s="1739"/>
      <c r="AT357" s="1748">
        <f t="shared" si="345"/>
        <v>0</v>
      </c>
      <c r="AU357" s="1756"/>
      <c r="AV357" s="1733"/>
      <c r="AW357" s="1734"/>
      <c r="AX357" s="1738">
        <f t="shared" si="346"/>
        <v>0</v>
      </c>
      <c r="AY357" s="1739"/>
      <c r="AZ357" s="1746"/>
      <c r="BA357" s="1748">
        <f t="shared" si="347"/>
        <v>0</v>
      </c>
      <c r="BB357" s="1746"/>
      <c r="BC357" s="1749">
        <f t="shared" si="348"/>
        <v>0</v>
      </c>
    </row>
    <row r="358" spans="1:55" s="339" customFormat="1" ht="14.25">
      <c r="B358" s="477" t="str">
        <f>IF(B342-SUM(B343:B357)&lt;0.1,"OK","error")</f>
        <v>OK</v>
      </c>
      <c r="C358" s="477" t="str">
        <f t="shared" ref="C358:BC358" si="349">IF(C342-SUM(C343:C357)&lt;0.1,"OK","error")</f>
        <v>OK</v>
      </c>
      <c r="D358" s="477" t="str">
        <f t="shared" si="349"/>
        <v>OK</v>
      </c>
      <c r="E358" s="477" t="str">
        <f t="shared" si="349"/>
        <v>OK</v>
      </c>
      <c r="F358" s="477" t="str">
        <f t="shared" si="349"/>
        <v>OK</v>
      </c>
      <c r="G358" s="477" t="str">
        <f t="shared" si="349"/>
        <v>OK</v>
      </c>
      <c r="H358" s="477" t="str">
        <f t="shared" si="349"/>
        <v>OK</v>
      </c>
      <c r="I358" s="477" t="str">
        <f t="shared" si="349"/>
        <v>OK</v>
      </c>
      <c r="J358" s="477" t="str">
        <f t="shared" si="349"/>
        <v>OK</v>
      </c>
      <c r="K358" s="477" t="str">
        <f t="shared" si="349"/>
        <v>OK</v>
      </c>
      <c r="L358" s="477" t="str">
        <f t="shared" si="349"/>
        <v>OK</v>
      </c>
      <c r="M358" s="477" t="str">
        <f t="shared" si="349"/>
        <v>OK</v>
      </c>
      <c r="N358" s="477" t="str">
        <f t="shared" si="349"/>
        <v>OK</v>
      </c>
      <c r="O358" s="477" t="str">
        <f t="shared" si="349"/>
        <v>OK</v>
      </c>
      <c r="P358" s="477" t="str">
        <f t="shared" si="349"/>
        <v>OK</v>
      </c>
      <c r="Q358" s="477" t="str">
        <f t="shared" si="349"/>
        <v>OK</v>
      </c>
      <c r="R358" s="477" t="str">
        <f t="shared" si="349"/>
        <v>OK</v>
      </c>
      <c r="S358" s="477" t="str">
        <f t="shared" si="349"/>
        <v>OK</v>
      </c>
      <c r="T358" s="477" t="str">
        <f t="shared" si="349"/>
        <v>OK</v>
      </c>
      <c r="U358" s="477" t="str">
        <f t="shared" si="349"/>
        <v>OK</v>
      </c>
      <c r="V358" s="477" t="str">
        <f t="shared" si="349"/>
        <v>OK</v>
      </c>
      <c r="W358" s="477" t="str">
        <f t="shared" si="349"/>
        <v>OK</v>
      </c>
      <c r="X358" s="477" t="str">
        <f t="shared" si="349"/>
        <v>OK</v>
      </c>
      <c r="Y358" s="477" t="str">
        <f t="shared" si="349"/>
        <v>OK</v>
      </c>
      <c r="Z358" s="477" t="str">
        <f t="shared" si="349"/>
        <v>OK</v>
      </c>
      <c r="AA358" s="477" t="str">
        <f t="shared" si="349"/>
        <v>OK</v>
      </c>
      <c r="AB358" s="477" t="str">
        <f t="shared" si="349"/>
        <v>OK</v>
      </c>
      <c r="AC358" s="477" t="str">
        <f t="shared" si="349"/>
        <v>OK</v>
      </c>
      <c r="AD358" s="477" t="str">
        <f t="shared" si="349"/>
        <v>OK</v>
      </c>
      <c r="AE358" s="477" t="str">
        <f t="shared" si="349"/>
        <v>OK</v>
      </c>
      <c r="AF358" s="477" t="str">
        <f t="shared" si="349"/>
        <v>OK</v>
      </c>
      <c r="AG358" s="477" t="str">
        <f t="shared" si="349"/>
        <v>OK</v>
      </c>
      <c r="AH358" s="477" t="str">
        <f t="shared" si="349"/>
        <v>OK</v>
      </c>
      <c r="AI358" s="477" t="str">
        <f t="shared" si="349"/>
        <v>OK</v>
      </c>
      <c r="AJ358" s="477" t="str">
        <f t="shared" si="349"/>
        <v>OK</v>
      </c>
      <c r="AK358" s="477" t="str">
        <f t="shared" si="349"/>
        <v>OK</v>
      </c>
      <c r="AL358" s="477" t="str">
        <f t="shared" si="349"/>
        <v>OK</v>
      </c>
      <c r="AM358" s="477" t="str">
        <f t="shared" si="349"/>
        <v>OK</v>
      </c>
      <c r="AN358" s="477" t="str">
        <f t="shared" si="349"/>
        <v>OK</v>
      </c>
      <c r="AO358" s="477" t="str">
        <f t="shared" si="349"/>
        <v>OK</v>
      </c>
      <c r="AP358" s="477" t="str">
        <f t="shared" si="349"/>
        <v>OK</v>
      </c>
      <c r="AQ358" s="477" t="str">
        <f t="shared" si="349"/>
        <v>OK</v>
      </c>
      <c r="AR358" s="477" t="str">
        <f t="shared" si="349"/>
        <v>OK</v>
      </c>
      <c r="AS358" s="477" t="str">
        <f t="shared" si="349"/>
        <v>OK</v>
      </c>
      <c r="AT358" s="477" t="str">
        <f t="shared" si="349"/>
        <v>OK</v>
      </c>
      <c r="AU358" s="477" t="str">
        <f t="shared" si="349"/>
        <v>OK</v>
      </c>
      <c r="AV358" s="477" t="str">
        <f t="shared" si="349"/>
        <v>OK</v>
      </c>
      <c r="AW358" s="477" t="str">
        <f t="shared" si="349"/>
        <v>OK</v>
      </c>
      <c r="AX358" s="477" t="str">
        <f t="shared" si="349"/>
        <v>OK</v>
      </c>
      <c r="AY358" s="477" t="str">
        <f t="shared" si="349"/>
        <v>OK</v>
      </c>
      <c r="AZ358" s="477" t="str">
        <f t="shared" si="349"/>
        <v>OK</v>
      </c>
      <c r="BA358" s="477" t="str">
        <f t="shared" si="349"/>
        <v>OK</v>
      </c>
      <c r="BB358" s="477" t="str">
        <f t="shared" si="349"/>
        <v>OK</v>
      </c>
      <c r="BC358" s="477" t="str">
        <f t="shared" si="349"/>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2011'!$BD61="Allowed",1*B343,0)</f>
        <v>0</v>
      </c>
      <c r="C361" s="1717">
        <f>IF('C1 - Costs Matrix 2011'!$BD61="Allowed",1*C343,0)</f>
        <v>0</v>
      </c>
      <c r="D361" s="1717">
        <f>IF('C1 - Costs Matrix 2011'!$BD61="Allowed",1*D343,0)</f>
        <v>0</v>
      </c>
      <c r="E361" s="1762">
        <f>IF('C1 - Costs Matrix 2011'!$BD61="Allowed",1*E343,0)</f>
        <v>0</v>
      </c>
      <c r="F361" s="1717">
        <f>IF('C1 - Costs Matrix 2011'!$BD61="Allowed",1*F343,0)</f>
        <v>0</v>
      </c>
      <c r="G361" s="1717">
        <f>IF('C1 - Costs Matrix 2011'!$BD61="Allowed",1*G343,0)</f>
        <v>0</v>
      </c>
      <c r="H361" s="1717">
        <f>IF('C1 - Costs Matrix 2011'!$BD61="Allowed",1*H343,0)</f>
        <v>0</v>
      </c>
      <c r="I361" s="1717">
        <f>IF('C1 - Costs Matrix 2011'!$BD61="Allowed",1*I343,0)</f>
        <v>0</v>
      </c>
      <c r="J361" s="1720">
        <f>IF('C1 - Costs Matrix 2011'!$BD61="Allowed",1*J343,0)</f>
        <v>0</v>
      </c>
      <c r="K361" s="1719">
        <f>IF('C1 - Costs Matrix 2011'!$BD61="Allowed",1*K343,0)</f>
        <v>0</v>
      </c>
      <c r="L361" s="1719">
        <f>IF('C1 - Costs Matrix 2011'!$BD61="Allowed",1*L343,0)</f>
        <v>0</v>
      </c>
      <c r="M361" s="1718">
        <f t="shared" ref="M361" si="350">SUM(E361:L361)</f>
        <v>0</v>
      </c>
      <c r="N361" s="1762">
        <f>IF('C1 - Costs Matrix 2011'!$BD61="Allowed",1*N343,0)</f>
        <v>0</v>
      </c>
      <c r="O361" s="1762">
        <f>IF('C1 - Costs Matrix 2011'!$BD61="Allowed",1*O343,0)</f>
        <v>0</v>
      </c>
      <c r="P361" s="1762">
        <f>IF('C1 - Costs Matrix 2011'!$BD61="Allowed",1*P343,0)</f>
        <v>0</v>
      </c>
      <c r="Q361" s="1740">
        <f t="shared" ref="Q361" si="351">B361+C361+M361+N361+O361+P361+D361</f>
        <v>0</v>
      </c>
      <c r="R361" s="1762">
        <f>IF('C1 - Costs Matrix 2011'!$BD61="Allowed",1*R343,0)</f>
        <v>0</v>
      </c>
      <c r="S361" s="1758"/>
      <c r="T361" s="1717">
        <f>IF('C1 - Costs Matrix 2011'!$BD61="Allowed",1*T343,0)</f>
        <v>0</v>
      </c>
      <c r="U361" s="1717">
        <f>IF('C1 - Costs Matrix 2011'!$BD61="Allowed",1*U343,0)</f>
        <v>0</v>
      </c>
      <c r="V361" s="1717">
        <f>IF('C1 - Costs Matrix 2011'!$BD61="Allowed",1*V343,0)</f>
        <v>0</v>
      </c>
      <c r="W361" s="465">
        <f t="shared" ref="W361" si="352">SUM(R361:V361)</f>
        <v>0</v>
      </c>
      <c r="X361" s="1762">
        <f>IF('C1 - Costs Matrix 2011'!$BD61="Allowed",1*X343,0)</f>
        <v>0</v>
      </c>
      <c r="Y361" s="1717">
        <f>IF('C1 - Costs Matrix 2011'!$BD61="Allowed",1*Y343,0)</f>
        <v>0</v>
      </c>
      <c r="Z361" s="1717">
        <f>IF('C1 - Costs Matrix 2011'!$BD61="Allowed",1*Z343,0)</f>
        <v>0</v>
      </c>
      <c r="AA361" s="1717">
        <f>IF('C1 - Costs Matrix 2011'!$BD61="Allowed",1*AA343,0)</f>
        <v>0</v>
      </c>
      <c r="AB361" s="1717">
        <f>IF('C1 - Costs Matrix 2011'!$BD61="Allowed",1*AB343,0)</f>
        <v>0</v>
      </c>
      <c r="AC361" s="1717">
        <f>IF('C1 - Costs Matrix 2011'!$BD61="Allowed",1*AC343,0)</f>
        <v>0</v>
      </c>
      <c r="AD361" s="1717">
        <f>IF('C1 - Costs Matrix 2011'!$BD61="Allowed",1*AD343,0)</f>
        <v>0</v>
      </c>
      <c r="AE361" s="1717">
        <f>IF('C1 - Costs Matrix 2011'!$BD61="Allowed",1*AE343,0)</f>
        <v>0</v>
      </c>
      <c r="AF361" s="1717">
        <f>IF('C1 - Costs Matrix 2011'!$BD61="Allowed",1*AF343,0)</f>
        <v>0</v>
      </c>
      <c r="AG361" s="1717">
        <f t="shared" ref="AG361" si="353">SUM(X361:AF361)</f>
        <v>0</v>
      </c>
      <c r="AH361" s="1764"/>
      <c r="AI361" s="1767">
        <f t="shared" ref="AI361" si="354">Q361+W361+AG361+AH361</f>
        <v>0</v>
      </c>
      <c r="AJ361" s="1764"/>
      <c r="AK361" s="1731"/>
      <c r="AL361" s="1731"/>
      <c r="AM361" s="1731"/>
      <c r="AN361" s="1731"/>
      <c r="AO361" s="1731"/>
      <c r="AP361" s="1763">
        <f t="shared" ref="AP361" si="355">SUM(AJ361:AO361)</f>
        <v>0</v>
      </c>
      <c r="AQ361" s="1764"/>
      <c r="AR361" s="1764"/>
      <c r="AS361" s="1764"/>
      <c r="AT361" s="1769">
        <f t="shared" ref="AT361" si="356">AI361+AP361+AQ361+AR361+AS361</f>
        <v>0</v>
      </c>
      <c r="AU361" s="1764"/>
      <c r="AV361" s="1731"/>
      <c r="AW361" s="1731"/>
      <c r="AX361" s="1763">
        <f t="shared" ref="AX361" si="357">SUM(AU361:AW361)</f>
        <v>0</v>
      </c>
      <c r="AY361" s="1764"/>
      <c r="AZ361" s="1759"/>
      <c r="BA361" s="1769">
        <f t="shared" ref="BA361" si="358">AX361+AY361</f>
        <v>0</v>
      </c>
      <c r="BB361" s="1764"/>
      <c r="BC361" s="1769">
        <f t="shared" ref="BC361" si="359">BA361+AT361+BB361</f>
        <v>0</v>
      </c>
    </row>
    <row r="362" spans="1:55" s="264" customFormat="1">
      <c r="A362" s="1757" t="str">
        <f>Cover!C22</f>
        <v>- none -</v>
      </c>
      <c r="B362" s="709">
        <f>IF('C1 - Costs Matrix 2011'!$BD62="Allowed",1*B344,0)</f>
        <v>0</v>
      </c>
      <c r="C362" s="369">
        <f>IF('C1 - Costs Matrix 2011'!$BD62="Allowed",1*C344,0)</f>
        <v>0</v>
      </c>
      <c r="D362" s="369">
        <f>IF('C1 - Costs Matrix 2011'!$BD62="Allowed",1*D344,0)</f>
        <v>0</v>
      </c>
      <c r="E362" s="361">
        <f>IF('C1 - Costs Matrix 2011'!$BD62="Allowed",1*E344,0)</f>
        <v>0</v>
      </c>
      <c r="F362" s="369">
        <f>IF('C1 - Costs Matrix 2011'!$BD62="Allowed",1*F344,0)</f>
        <v>0</v>
      </c>
      <c r="G362" s="369">
        <f>IF('C1 - Costs Matrix 2011'!$BD62="Allowed",1*G344,0)</f>
        <v>0</v>
      </c>
      <c r="H362" s="369">
        <f>IF('C1 - Costs Matrix 2011'!$BD62="Allowed",1*H344,0)</f>
        <v>0</v>
      </c>
      <c r="I362" s="369">
        <f>IF('C1 - Costs Matrix 2011'!$BD62="Allowed",1*I344,0)</f>
        <v>0</v>
      </c>
      <c r="J362" s="368">
        <f>IF('C1 - Costs Matrix 2011'!$BD62="Allowed",1*J344,0)</f>
        <v>0</v>
      </c>
      <c r="K362" s="370">
        <f>IF('C1 - Costs Matrix 2011'!$BD62="Allowed",1*K344,0)</f>
        <v>0</v>
      </c>
      <c r="L362" s="370">
        <f>IF('C1 - Costs Matrix 2011'!$BD62="Allowed",1*L344,0)</f>
        <v>0</v>
      </c>
      <c r="M362" s="709">
        <f t="shared" ref="M362:M375" si="360">SUM(E362:L362)</f>
        <v>0</v>
      </c>
      <c r="N362" s="361">
        <f>IF('C1 - Costs Matrix 2011'!$BD62="Allowed",1*N344,0)</f>
        <v>0</v>
      </c>
      <c r="O362" s="361">
        <f>IF('C1 - Costs Matrix 2011'!$BD62="Allowed",1*O344,0)</f>
        <v>0</v>
      </c>
      <c r="P362" s="361">
        <f>IF('C1 - Costs Matrix 2011'!$BD62="Allowed",1*P344,0)</f>
        <v>0</v>
      </c>
      <c r="Q362" s="361">
        <f t="shared" ref="Q362:Q375" si="361">B362+C362+M362+N362+O362+P362+D362</f>
        <v>0</v>
      </c>
      <c r="R362" s="361">
        <f>IF('C1 - Costs Matrix 2011'!$BD62="Allowed",1*R344,0)</f>
        <v>0</v>
      </c>
      <c r="S362" s="1574"/>
      <c r="T362" s="369">
        <f>IF('C1 - Costs Matrix 2011'!$BD62="Allowed",1*T344,0)</f>
        <v>0</v>
      </c>
      <c r="U362" s="369">
        <f>IF('C1 - Costs Matrix 2011'!$BD62="Allowed",1*U344,0)</f>
        <v>0</v>
      </c>
      <c r="V362" s="369">
        <f>IF('C1 - Costs Matrix 2011'!$BD62="Allowed",1*V344,0)</f>
        <v>0</v>
      </c>
      <c r="W362" s="369">
        <f t="shared" ref="W362:W375" si="362">SUM(R362:V362)</f>
        <v>0</v>
      </c>
      <c r="X362" s="361">
        <f>IF('C1 - Costs Matrix 2011'!$BD62="Allowed",1*X344,0)</f>
        <v>0</v>
      </c>
      <c r="Y362" s="369">
        <f>IF('C1 - Costs Matrix 2011'!$BD62="Allowed",1*Y344,0)</f>
        <v>0</v>
      </c>
      <c r="Z362" s="369">
        <f>IF('C1 - Costs Matrix 2011'!$BD62="Allowed",1*Z344,0)</f>
        <v>0</v>
      </c>
      <c r="AA362" s="369">
        <f>IF('C1 - Costs Matrix 2011'!$BD62="Allowed",1*AA344,0)</f>
        <v>0</v>
      </c>
      <c r="AB362" s="369">
        <f>IF('C1 - Costs Matrix 2011'!$BD62="Allowed",1*AB344,0)</f>
        <v>0</v>
      </c>
      <c r="AC362" s="369">
        <f>IF('C1 - Costs Matrix 2011'!$BD62="Allowed",1*AC344,0)</f>
        <v>0</v>
      </c>
      <c r="AD362" s="369">
        <f>IF('C1 - Costs Matrix 2011'!$BD62="Allowed",1*AD344,0)</f>
        <v>0</v>
      </c>
      <c r="AE362" s="369">
        <f>IF('C1 - Costs Matrix 2011'!$BD62="Allowed",1*AE344,0)</f>
        <v>0</v>
      </c>
      <c r="AF362" s="369">
        <f>IF('C1 - Costs Matrix 2011'!$BD62="Allowed",1*AF344,0)</f>
        <v>0</v>
      </c>
      <c r="AG362" s="369">
        <f t="shared" ref="AG362:AG375" si="363">SUM(X362:AF362)</f>
        <v>0</v>
      </c>
      <c r="AH362" s="1765"/>
      <c r="AI362" s="1768">
        <f t="shared" ref="AI362:AI375" si="364">Q362+W362+AG362+AH362</f>
        <v>0</v>
      </c>
      <c r="AJ362" s="1765"/>
      <c r="AK362" s="1563"/>
      <c r="AL362" s="1563"/>
      <c r="AM362" s="1563"/>
      <c r="AN362" s="1563"/>
      <c r="AO362" s="1563"/>
      <c r="AP362" s="496">
        <f t="shared" ref="AP362:AP375" si="365">SUM(AJ362:AO362)</f>
        <v>0</v>
      </c>
      <c r="AQ362" s="1765"/>
      <c r="AR362" s="1765"/>
      <c r="AS362" s="1765"/>
      <c r="AT362" s="1732">
        <f t="shared" ref="AT362:AT375" si="366">AI362+AP362+AQ362+AR362+AS362</f>
        <v>0</v>
      </c>
      <c r="AU362" s="1765"/>
      <c r="AV362" s="1563"/>
      <c r="AW362" s="1563"/>
      <c r="AX362" s="496">
        <f t="shared" ref="AX362:AX375" si="367">SUM(AU362:AW362)</f>
        <v>0</v>
      </c>
      <c r="AY362" s="1765"/>
      <c r="AZ362" s="1723"/>
      <c r="BA362" s="1732">
        <f t="shared" ref="BA362:BA375" si="368">AX362+AY362</f>
        <v>0</v>
      </c>
      <c r="BB362" s="1765"/>
      <c r="BC362" s="1732">
        <f t="shared" ref="BC362:BC375" si="369">BA362+AT362+BB362</f>
        <v>0</v>
      </c>
    </row>
    <row r="363" spans="1:55" s="264" customFormat="1">
      <c r="A363" s="1757" t="str">
        <f>Cover!C23</f>
        <v>- none -</v>
      </c>
      <c r="B363" s="709">
        <f>IF('C1 - Costs Matrix 2011'!$BD63="Allowed",1*B345,0)</f>
        <v>0</v>
      </c>
      <c r="C363" s="369">
        <f>IF('C1 - Costs Matrix 2011'!$BD63="Allowed",1*C345,0)</f>
        <v>0</v>
      </c>
      <c r="D363" s="369">
        <f>IF('C1 - Costs Matrix 2011'!$BD63="Allowed",1*D345,0)</f>
        <v>0</v>
      </c>
      <c r="E363" s="361">
        <f>IF('C1 - Costs Matrix 2011'!$BD63="Allowed",1*E345,0)</f>
        <v>0</v>
      </c>
      <c r="F363" s="369">
        <f>IF('C1 - Costs Matrix 2011'!$BD63="Allowed",1*F345,0)</f>
        <v>0</v>
      </c>
      <c r="G363" s="369">
        <f>IF('C1 - Costs Matrix 2011'!$BD63="Allowed",1*G345,0)</f>
        <v>0</v>
      </c>
      <c r="H363" s="369">
        <f>IF('C1 - Costs Matrix 2011'!$BD63="Allowed",1*H345,0)</f>
        <v>0</v>
      </c>
      <c r="I363" s="369">
        <f>IF('C1 - Costs Matrix 2011'!$BD63="Allowed",1*I345,0)</f>
        <v>0</v>
      </c>
      <c r="J363" s="368">
        <f>IF('C1 - Costs Matrix 2011'!$BD63="Allowed",1*J345,0)</f>
        <v>0</v>
      </c>
      <c r="K363" s="370">
        <f>IF('C1 - Costs Matrix 2011'!$BD63="Allowed",1*K345,0)</f>
        <v>0</v>
      </c>
      <c r="L363" s="370">
        <f>IF('C1 - Costs Matrix 2011'!$BD63="Allowed",1*L345,0)</f>
        <v>0</v>
      </c>
      <c r="M363" s="709">
        <f t="shared" si="360"/>
        <v>0</v>
      </c>
      <c r="N363" s="361">
        <f>IF('C1 - Costs Matrix 2011'!$BD63="Allowed",1*N345,0)</f>
        <v>0</v>
      </c>
      <c r="O363" s="361">
        <f>IF('C1 - Costs Matrix 2011'!$BD63="Allowed",1*O345,0)</f>
        <v>0</v>
      </c>
      <c r="P363" s="361">
        <f>IF('C1 - Costs Matrix 2011'!$BD63="Allowed",1*P345,0)</f>
        <v>0</v>
      </c>
      <c r="Q363" s="361">
        <f t="shared" si="361"/>
        <v>0</v>
      </c>
      <c r="R363" s="361">
        <f>IF('C1 - Costs Matrix 2011'!$BD63="Allowed",1*R345,0)</f>
        <v>0</v>
      </c>
      <c r="S363" s="1574"/>
      <c r="T363" s="369">
        <f>IF('C1 - Costs Matrix 2011'!$BD63="Allowed",1*T345,0)</f>
        <v>0</v>
      </c>
      <c r="U363" s="369">
        <f>IF('C1 - Costs Matrix 2011'!$BD63="Allowed",1*U345,0)</f>
        <v>0</v>
      </c>
      <c r="V363" s="369">
        <f>IF('C1 - Costs Matrix 2011'!$BD63="Allowed",1*V345,0)</f>
        <v>0</v>
      </c>
      <c r="W363" s="369">
        <f t="shared" si="362"/>
        <v>0</v>
      </c>
      <c r="X363" s="361">
        <f>IF('C1 - Costs Matrix 2011'!$BD63="Allowed",1*X345,0)</f>
        <v>0</v>
      </c>
      <c r="Y363" s="369">
        <f>IF('C1 - Costs Matrix 2011'!$BD63="Allowed",1*Y345,0)</f>
        <v>0</v>
      </c>
      <c r="Z363" s="369">
        <f>IF('C1 - Costs Matrix 2011'!$BD63="Allowed",1*Z345,0)</f>
        <v>0</v>
      </c>
      <c r="AA363" s="369">
        <f>IF('C1 - Costs Matrix 2011'!$BD63="Allowed",1*AA345,0)</f>
        <v>0</v>
      </c>
      <c r="AB363" s="369">
        <f>IF('C1 - Costs Matrix 2011'!$BD63="Allowed",1*AB345,0)</f>
        <v>0</v>
      </c>
      <c r="AC363" s="369">
        <f>IF('C1 - Costs Matrix 2011'!$BD63="Allowed",1*AC345,0)</f>
        <v>0</v>
      </c>
      <c r="AD363" s="369">
        <f>IF('C1 - Costs Matrix 2011'!$BD63="Allowed",1*AD345,0)</f>
        <v>0</v>
      </c>
      <c r="AE363" s="369">
        <f>IF('C1 - Costs Matrix 2011'!$BD63="Allowed",1*AE345,0)</f>
        <v>0</v>
      </c>
      <c r="AF363" s="369">
        <f>IF('C1 - Costs Matrix 2011'!$BD63="Allowed",1*AF345,0)</f>
        <v>0</v>
      </c>
      <c r="AG363" s="369">
        <f t="shared" si="363"/>
        <v>0</v>
      </c>
      <c r="AH363" s="1765"/>
      <c r="AI363" s="1768">
        <f t="shared" si="364"/>
        <v>0</v>
      </c>
      <c r="AJ363" s="1765"/>
      <c r="AK363" s="1563"/>
      <c r="AL363" s="1563"/>
      <c r="AM363" s="1563"/>
      <c r="AN363" s="1563"/>
      <c r="AO363" s="1563"/>
      <c r="AP363" s="496">
        <f t="shared" si="365"/>
        <v>0</v>
      </c>
      <c r="AQ363" s="1765"/>
      <c r="AR363" s="1765"/>
      <c r="AS363" s="1765"/>
      <c r="AT363" s="1732">
        <f t="shared" si="366"/>
        <v>0</v>
      </c>
      <c r="AU363" s="1765"/>
      <c r="AV363" s="1563"/>
      <c r="AW363" s="1563"/>
      <c r="AX363" s="496">
        <f t="shared" si="367"/>
        <v>0</v>
      </c>
      <c r="AY363" s="1765"/>
      <c r="AZ363" s="1723"/>
      <c r="BA363" s="1732">
        <f t="shared" si="368"/>
        <v>0</v>
      </c>
      <c r="BB363" s="1765"/>
      <c r="BC363" s="1732">
        <f t="shared" si="369"/>
        <v>0</v>
      </c>
    </row>
    <row r="364" spans="1:55" s="264" customFormat="1">
      <c r="A364" s="1757" t="str">
        <f>Cover!C24</f>
        <v>- none -</v>
      </c>
      <c r="B364" s="709">
        <f>IF('C1 - Costs Matrix 2011'!$BD64="Allowed",1*B346,0)</f>
        <v>0</v>
      </c>
      <c r="C364" s="369">
        <f>IF('C1 - Costs Matrix 2011'!$BD64="Allowed",1*C346,0)</f>
        <v>0</v>
      </c>
      <c r="D364" s="369">
        <f>IF('C1 - Costs Matrix 2011'!$BD64="Allowed",1*D346,0)</f>
        <v>0</v>
      </c>
      <c r="E364" s="361">
        <f>IF('C1 - Costs Matrix 2011'!$BD64="Allowed",1*E346,0)</f>
        <v>0</v>
      </c>
      <c r="F364" s="369">
        <f>IF('C1 - Costs Matrix 2011'!$BD64="Allowed",1*F346,0)</f>
        <v>0</v>
      </c>
      <c r="G364" s="369">
        <f>IF('C1 - Costs Matrix 2011'!$BD64="Allowed",1*G346,0)</f>
        <v>0</v>
      </c>
      <c r="H364" s="369">
        <f>IF('C1 - Costs Matrix 2011'!$BD64="Allowed",1*H346,0)</f>
        <v>0</v>
      </c>
      <c r="I364" s="369">
        <f>IF('C1 - Costs Matrix 2011'!$BD64="Allowed",1*I346,0)</f>
        <v>0</v>
      </c>
      <c r="J364" s="368">
        <f>IF('C1 - Costs Matrix 2011'!$BD64="Allowed",1*J346,0)</f>
        <v>0</v>
      </c>
      <c r="K364" s="370">
        <f>IF('C1 - Costs Matrix 2011'!$BD64="Allowed",1*K346,0)</f>
        <v>0</v>
      </c>
      <c r="L364" s="370">
        <f>IF('C1 - Costs Matrix 2011'!$BD64="Allowed",1*L346,0)</f>
        <v>0</v>
      </c>
      <c r="M364" s="709">
        <f t="shared" si="360"/>
        <v>0</v>
      </c>
      <c r="N364" s="361">
        <f>IF('C1 - Costs Matrix 2011'!$BD64="Allowed",1*N346,0)</f>
        <v>0</v>
      </c>
      <c r="O364" s="361">
        <f>IF('C1 - Costs Matrix 2011'!$BD64="Allowed",1*O346,0)</f>
        <v>0</v>
      </c>
      <c r="P364" s="361">
        <f>IF('C1 - Costs Matrix 2011'!$BD64="Allowed",1*P346,0)</f>
        <v>0</v>
      </c>
      <c r="Q364" s="361">
        <f t="shared" si="361"/>
        <v>0</v>
      </c>
      <c r="R364" s="361">
        <f>IF('C1 - Costs Matrix 2011'!$BD64="Allowed",1*R346,0)</f>
        <v>0</v>
      </c>
      <c r="S364" s="1574"/>
      <c r="T364" s="369">
        <f>IF('C1 - Costs Matrix 2011'!$BD64="Allowed",1*T346,0)</f>
        <v>0</v>
      </c>
      <c r="U364" s="369">
        <f>IF('C1 - Costs Matrix 2011'!$BD64="Allowed",1*U346,0)</f>
        <v>0</v>
      </c>
      <c r="V364" s="369">
        <f>IF('C1 - Costs Matrix 2011'!$BD64="Allowed",1*V346,0)</f>
        <v>0</v>
      </c>
      <c r="W364" s="369">
        <f t="shared" si="362"/>
        <v>0</v>
      </c>
      <c r="X364" s="361">
        <f>IF('C1 - Costs Matrix 2011'!$BD64="Allowed",1*X346,0)</f>
        <v>0</v>
      </c>
      <c r="Y364" s="369">
        <f>IF('C1 - Costs Matrix 2011'!$BD64="Allowed",1*Y346,0)</f>
        <v>0</v>
      </c>
      <c r="Z364" s="369">
        <f>IF('C1 - Costs Matrix 2011'!$BD64="Allowed",1*Z346,0)</f>
        <v>0</v>
      </c>
      <c r="AA364" s="369">
        <f>IF('C1 - Costs Matrix 2011'!$BD64="Allowed",1*AA346,0)</f>
        <v>0</v>
      </c>
      <c r="AB364" s="369">
        <f>IF('C1 - Costs Matrix 2011'!$BD64="Allowed",1*AB346,0)</f>
        <v>0</v>
      </c>
      <c r="AC364" s="369">
        <f>IF('C1 - Costs Matrix 2011'!$BD64="Allowed",1*AC346,0)</f>
        <v>0</v>
      </c>
      <c r="AD364" s="369">
        <f>IF('C1 - Costs Matrix 2011'!$BD64="Allowed",1*AD346,0)</f>
        <v>0</v>
      </c>
      <c r="AE364" s="369">
        <f>IF('C1 - Costs Matrix 2011'!$BD64="Allowed",1*AE346,0)</f>
        <v>0</v>
      </c>
      <c r="AF364" s="369">
        <f>IF('C1 - Costs Matrix 2011'!$BD64="Allowed",1*AF346,0)</f>
        <v>0</v>
      </c>
      <c r="AG364" s="369">
        <f t="shared" si="363"/>
        <v>0</v>
      </c>
      <c r="AH364" s="1765"/>
      <c r="AI364" s="1768">
        <f t="shared" si="364"/>
        <v>0</v>
      </c>
      <c r="AJ364" s="1765"/>
      <c r="AK364" s="1563"/>
      <c r="AL364" s="1563"/>
      <c r="AM364" s="1563"/>
      <c r="AN364" s="1563"/>
      <c r="AO364" s="1563"/>
      <c r="AP364" s="496">
        <f t="shared" si="365"/>
        <v>0</v>
      </c>
      <c r="AQ364" s="1765"/>
      <c r="AR364" s="1765"/>
      <c r="AS364" s="1765"/>
      <c r="AT364" s="1732">
        <f t="shared" si="366"/>
        <v>0</v>
      </c>
      <c r="AU364" s="1765"/>
      <c r="AV364" s="1563"/>
      <c r="AW364" s="1563"/>
      <c r="AX364" s="496">
        <f t="shared" si="367"/>
        <v>0</v>
      </c>
      <c r="AY364" s="1765"/>
      <c r="AZ364" s="1723"/>
      <c r="BA364" s="1732">
        <f t="shared" si="368"/>
        <v>0</v>
      </c>
      <c r="BB364" s="1765"/>
      <c r="BC364" s="1732">
        <f t="shared" si="369"/>
        <v>0</v>
      </c>
    </row>
    <row r="365" spans="1:55" s="264" customFormat="1">
      <c r="A365" s="1757" t="str">
        <f>Cover!C25</f>
        <v>- none -</v>
      </c>
      <c r="B365" s="709">
        <f>IF('C1 - Costs Matrix 2011'!$BD65="Allowed",1*B347,0)</f>
        <v>0</v>
      </c>
      <c r="C365" s="369">
        <f>IF('C1 - Costs Matrix 2011'!$BD65="Allowed",1*C347,0)</f>
        <v>0</v>
      </c>
      <c r="D365" s="369">
        <f>IF('C1 - Costs Matrix 2011'!$BD65="Allowed",1*D347,0)</f>
        <v>0</v>
      </c>
      <c r="E365" s="361">
        <f>IF('C1 - Costs Matrix 2011'!$BD65="Allowed",1*E347,0)</f>
        <v>0</v>
      </c>
      <c r="F365" s="369">
        <f>IF('C1 - Costs Matrix 2011'!$BD65="Allowed",1*F347,0)</f>
        <v>0</v>
      </c>
      <c r="G365" s="369">
        <f>IF('C1 - Costs Matrix 2011'!$BD65="Allowed",1*G347,0)</f>
        <v>0</v>
      </c>
      <c r="H365" s="369">
        <f>IF('C1 - Costs Matrix 2011'!$BD65="Allowed",1*H347,0)</f>
        <v>0</v>
      </c>
      <c r="I365" s="369">
        <f>IF('C1 - Costs Matrix 2011'!$BD65="Allowed",1*I347,0)</f>
        <v>0</v>
      </c>
      <c r="J365" s="368">
        <f>IF('C1 - Costs Matrix 2011'!$BD65="Allowed",1*J347,0)</f>
        <v>0</v>
      </c>
      <c r="K365" s="370">
        <f>IF('C1 - Costs Matrix 2011'!$BD65="Allowed",1*K347,0)</f>
        <v>0</v>
      </c>
      <c r="L365" s="370">
        <f>IF('C1 - Costs Matrix 2011'!$BD65="Allowed",1*L347,0)</f>
        <v>0</v>
      </c>
      <c r="M365" s="709">
        <f t="shared" si="360"/>
        <v>0</v>
      </c>
      <c r="N365" s="361">
        <f>IF('C1 - Costs Matrix 2011'!$BD65="Allowed",1*N347,0)</f>
        <v>0</v>
      </c>
      <c r="O365" s="361">
        <f>IF('C1 - Costs Matrix 2011'!$BD65="Allowed",1*O347,0)</f>
        <v>0</v>
      </c>
      <c r="P365" s="361">
        <f>IF('C1 - Costs Matrix 2011'!$BD65="Allowed",1*P347,0)</f>
        <v>0</v>
      </c>
      <c r="Q365" s="361">
        <f t="shared" si="361"/>
        <v>0</v>
      </c>
      <c r="R365" s="361">
        <f>IF('C1 - Costs Matrix 2011'!$BD65="Allowed",1*R347,0)</f>
        <v>0</v>
      </c>
      <c r="S365" s="1574"/>
      <c r="T365" s="369">
        <f>IF('C1 - Costs Matrix 2011'!$BD65="Allowed",1*T347,0)</f>
        <v>0</v>
      </c>
      <c r="U365" s="369">
        <f>IF('C1 - Costs Matrix 2011'!$BD65="Allowed",1*U347,0)</f>
        <v>0</v>
      </c>
      <c r="V365" s="369">
        <f>IF('C1 - Costs Matrix 2011'!$BD65="Allowed",1*V347,0)</f>
        <v>0</v>
      </c>
      <c r="W365" s="369">
        <f t="shared" si="362"/>
        <v>0</v>
      </c>
      <c r="X365" s="361">
        <f>IF('C1 - Costs Matrix 2011'!$BD65="Allowed",1*X347,0)</f>
        <v>0</v>
      </c>
      <c r="Y365" s="369">
        <f>IF('C1 - Costs Matrix 2011'!$BD65="Allowed",1*Y347,0)</f>
        <v>0</v>
      </c>
      <c r="Z365" s="369">
        <f>IF('C1 - Costs Matrix 2011'!$BD65="Allowed",1*Z347,0)</f>
        <v>0</v>
      </c>
      <c r="AA365" s="369">
        <f>IF('C1 - Costs Matrix 2011'!$BD65="Allowed",1*AA347,0)</f>
        <v>0</v>
      </c>
      <c r="AB365" s="369">
        <f>IF('C1 - Costs Matrix 2011'!$BD65="Allowed",1*AB347,0)</f>
        <v>0</v>
      </c>
      <c r="AC365" s="369">
        <f>IF('C1 - Costs Matrix 2011'!$BD65="Allowed",1*AC347,0)</f>
        <v>0</v>
      </c>
      <c r="AD365" s="369">
        <f>IF('C1 - Costs Matrix 2011'!$BD65="Allowed",1*AD347,0)</f>
        <v>0</v>
      </c>
      <c r="AE365" s="369">
        <f>IF('C1 - Costs Matrix 2011'!$BD65="Allowed",1*AE347,0)</f>
        <v>0</v>
      </c>
      <c r="AF365" s="369">
        <f>IF('C1 - Costs Matrix 2011'!$BD65="Allowed",1*AF347,0)</f>
        <v>0</v>
      </c>
      <c r="AG365" s="369">
        <f t="shared" si="363"/>
        <v>0</v>
      </c>
      <c r="AH365" s="1765"/>
      <c r="AI365" s="1768">
        <f t="shared" si="364"/>
        <v>0</v>
      </c>
      <c r="AJ365" s="1765"/>
      <c r="AK365" s="1563"/>
      <c r="AL365" s="1563"/>
      <c r="AM365" s="1563"/>
      <c r="AN365" s="1563"/>
      <c r="AO365" s="1563"/>
      <c r="AP365" s="496">
        <f t="shared" si="365"/>
        <v>0</v>
      </c>
      <c r="AQ365" s="1765"/>
      <c r="AR365" s="1765"/>
      <c r="AS365" s="1765"/>
      <c r="AT365" s="1732">
        <f t="shared" si="366"/>
        <v>0</v>
      </c>
      <c r="AU365" s="1765"/>
      <c r="AV365" s="1563"/>
      <c r="AW365" s="1563"/>
      <c r="AX365" s="496">
        <f t="shared" si="367"/>
        <v>0</v>
      </c>
      <c r="AY365" s="1765"/>
      <c r="AZ365" s="1723"/>
      <c r="BA365" s="1732">
        <f t="shared" si="368"/>
        <v>0</v>
      </c>
      <c r="BB365" s="1765"/>
      <c r="BC365" s="1732">
        <f t="shared" si="369"/>
        <v>0</v>
      </c>
    </row>
    <row r="366" spans="1:55" s="264" customFormat="1">
      <c r="A366" s="1757" t="str">
        <f>Cover!C26</f>
        <v>- none -</v>
      </c>
      <c r="B366" s="709">
        <f>IF('C1 - Costs Matrix 2011'!$BD66="Allowed",1*B348,0)</f>
        <v>0</v>
      </c>
      <c r="C366" s="369">
        <f>IF('C1 - Costs Matrix 2011'!$BD66="Allowed",1*C348,0)</f>
        <v>0</v>
      </c>
      <c r="D366" s="369">
        <f>IF('C1 - Costs Matrix 2011'!$BD66="Allowed",1*D348,0)</f>
        <v>0</v>
      </c>
      <c r="E366" s="361">
        <f>IF('C1 - Costs Matrix 2011'!$BD66="Allowed",1*E348,0)</f>
        <v>0</v>
      </c>
      <c r="F366" s="369">
        <f>IF('C1 - Costs Matrix 2011'!$BD66="Allowed",1*F348,0)</f>
        <v>0</v>
      </c>
      <c r="G366" s="369">
        <f>IF('C1 - Costs Matrix 2011'!$BD66="Allowed",1*G348,0)</f>
        <v>0</v>
      </c>
      <c r="H366" s="369">
        <f>IF('C1 - Costs Matrix 2011'!$BD66="Allowed",1*H348,0)</f>
        <v>0</v>
      </c>
      <c r="I366" s="369">
        <f>IF('C1 - Costs Matrix 2011'!$BD66="Allowed",1*I348,0)</f>
        <v>0</v>
      </c>
      <c r="J366" s="368">
        <f>IF('C1 - Costs Matrix 2011'!$BD66="Allowed",1*J348,0)</f>
        <v>0</v>
      </c>
      <c r="K366" s="370">
        <f>IF('C1 - Costs Matrix 2011'!$BD66="Allowed",1*K348,0)</f>
        <v>0</v>
      </c>
      <c r="L366" s="370">
        <f>IF('C1 - Costs Matrix 2011'!$BD66="Allowed",1*L348,0)</f>
        <v>0</v>
      </c>
      <c r="M366" s="709">
        <f t="shared" si="360"/>
        <v>0</v>
      </c>
      <c r="N366" s="361">
        <f>IF('C1 - Costs Matrix 2011'!$BD66="Allowed",1*N348,0)</f>
        <v>0</v>
      </c>
      <c r="O366" s="361">
        <f>IF('C1 - Costs Matrix 2011'!$BD66="Allowed",1*O348,0)</f>
        <v>0</v>
      </c>
      <c r="P366" s="361">
        <f>IF('C1 - Costs Matrix 2011'!$BD66="Allowed",1*P348,0)</f>
        <v>0</v>
      </c>
      <c r="Q366" s="361">
        <f t="shared" si="361"/>
        <v>0</v>
      </c>
      <c r="R366" s="361">
        <f>IF('C1 - Costs Matrix 2011'!$BD66="Allowed",1*R348,0)</f>
        <v>0</v>
      </c>
      <c r="S366" s="1574"/>
      <c r="T366" s="369">
        <f>IF('C1 - Costs Matrix 2011'!$BD66="Allowed",1*T348,0)</f>
        <v>0</v>
      </c>
      <c r="U366" s="369">
        <f>IF('C1 - Costs Matrix 2011'!$BD66="Allowed",1*U348,0)</f>
        <v>0</v>
      </c>
      <c r="V366" s="369">
        <f>IF('C1 - Costs Matrix 2011'!$BD66="Allowed",1*V348,0)</f>
        <v>0</v>
      </c>
      <c r="W366" s="369">
        <f t="shared" si="362"/>
        <v>0</v>
      </c>
      <c r="X366" s="361">
        <f>IF('C1 - Costs Matrix 2011'!$BD66="Allowed",1*X348,0)</f>
        <v>0</v>
      </c>
      <c r="Y366" s="369">
        <f>IF('C1 - Costs Matrix 2011'!$BD66="Allowed",1*Y348,0)</f>
        <v>0</v>
      </c>
      <c r="Z366" s="369">
        <f>IF('C1 - Costs Matrix 2011'!$BD66="Allowed",1*Z348,0)</f>
        <v>0</v>
      </c>
      <c r="AA366" s="369">
        <f>IF('C1 - Costs Matrix 2011'!$BD66="Allowed",1*AA348,0)</f>
        <v>0</v>
      </c>
      <c r="AB366" s="369">
        <f>IF('C1 - Costs Matrix 2011'!$BD66="Allowed",1*AB348,0)</f>
        <v>0</v>
      </c>
      <c r="AC366" s="369">
        <f>IF('C1 - Costs Matrix 2011'!$BD66="Allowed",1*AC348,0)</f>
        <v>0</v>
      </c>
      <c r="AD366" s="369">
        <f>IF('C1 - Costs Matrix 2011'!$BD66="Allowed",1*AD348,0)</f>
        <v>0</v>
      </c>
      <c r="AE366" s="369">
        <f>IF('C1 - Costs Matrix 2011'!$BD66="Allowed",1*AE348,0)</f>
        <v>0</v>
      </c>
      <c r="AF366" s="369">
        <f>IF('C1 - Costs Matrix 2011'!$BD66="Allowed",1*AF348,0)</f>
        <v>0</v>
      </c>
      <c r="AG366" s="369">
        <f t="shared" si="363"/>
        <v>0</v>
      </c>
      <c r="AH366" s="1765"/>
      <c r="AI366" s="1768">
        <f t="shared" si="364"/>
        <v>0</v>
      </c>
      <c r="AJ366" s="1765"/>
      <c r="AK366" s="1563"/>
      <c r="AL366" s="1563"/>
      <c r="AM366" s="1563"/>
      <c r="AN366" s="1563"/>
      <c r="AO366" s="1563"/>
      <c r="AP366" s="496">
        <f t="shared" si="365"/>
        <v>0</v>
      </c>
      <c r="AQ366" s="1765"/>
      <c r="AR366" s="1765"/>
      <c r="AS366" s="1765"/>
      <c r="AT366" s="1732">
        <f t="shared" si="366"/>
        <v>0</v>
      </c>
      <c r="AU366" s="1765"/>
      <c r="AV366" s="1563"/>
      <c r="AW366" s="1563"/>
      <c r="AX366" s="496">
        <f t="shared" si="367"/>
        <v>0</v>
      </c>
      <c r="AY366" s="1765"/>
      <c r="AZ366" s="1723"/>
      <c r="BA366" s="1732">
        <f t="shared" si="368"/>
        <v>0</v>
      </c>
      <c r="BB366" s="1765"/>
      <c r="BC366" s="1732">
        <f t="shared" si="369"/>
        <v>0</v>
      </c>
    </row>
    <row r="367" spans="1:55" s="264" customFormat="1">
      <c r="A367" s="1757" t="str">
        <f>Cover!C27</f>
        <v>- none -</v>
      </c>
      <c r="B367" s="709">
        <f>IF('C1 - Costs Matrix 2011'!$BD67="Allowed",1*B349,0)</f>
        <v>0</v>
      </c>
      <c r="C367" s="369">
        <f>IF('C1 - Costs Matrix 2011'!$BD67="Allowed",1*C349,0)</f>
        <v>0</v>
      </c>
      <c r="D367" s="369">
        <f>IF('C1 - Costs Matrix 2011'!$BD67="Allowed",1*D349,0)</f>
        <v>0</v>
      </c>
      <c r="E367" s="361">
        <f>IF('C1 - Costs Matrix 2011'!$BD67="Allowed",1*E349,0)</f>
        <v>0</v>
      </c>
      <c r="F367" s="369">
        <f>IF('C1 - Costs Matrix 2011'!$BD67="Allowed",1*F349,0)</f>
        <v>0</v>
      </c>
      <c r="G367" s="369">
        <f>IF('C1 - Costs Matrix 2011'!$BD67="Allowed",1*G349,0)</f>
        <v>0</v>
      </c>
      <c r="H367" s="369">
        <f>IF('C1 - Costs Matrix 2011'!$BD67="Allowed",1*H349,0)</f>
        <v>0</v>
      </c>
      <c r="I367" s="369">
        <f>IF('C1 - Costs Matrix 2011'!$BD67="Allowed",1*I349,0)</f>
        <v>0</v>
      </c>
      <c r="J367" s="368">
        <f>IF('C1 - Costs Matrix 2011'!$BD67="Allowed",1*J349,0)</f>
        <v>0</v>
      </c>
      <c r="K367" s="370">
        <f>IF('C1 - Costs Matrix 2011'!$BD67="Allowed",1*K349,0)</f>
        <v>0</v>
      </c>
      <c r="L367" s="370">
        <f>IF('C1 - Costs Matrix 2011'!$BD67="Allowed",1*L349,0)</f>
        <v>0</v>
      </c>
      <c r="M367" s="709">
        <f t="shared" si="360"/>
        <v>0</v>
      </c>
      <c r="N367" s="361">
        <f>IF('C1 - Costs Matrix 2011'!$BD67="Allowed",1*N349,0)</f>
        <v>0</v>
      </c>
      <c r="O367" s="361">
        <f>IF('C1 - Costs Matrix 2011'!$BD67="Allowed",1*O349,0)</f>
        <v>0</v>
      </c>
      <c r="P367" s="361">
        <f>IF('C1 - Costs Matrix 2011'!$BD67="Allowed",1*P349,0)</f>
        <v>0</v>
      </c>
      <c r="Q367" s="361">
        <f t="shared" si="361"/>
        <v>0</v>
      </c>
      <c r="R367" s="361">
        <f>IF('C1 - Costs Matrix 2011'!$BD67="Allowed",1*R349,0)</f>
        <v>0</v>
      </c>
      <c r="S367" s="1574"/>
      <c r="T367" s="369">
        <f>IF('C1 - Costs Matrix 2011'!$BD67="Allowed",1*T349,0)</f>
        <v>0</v>
      </c>
      <c r="U367" s="369">
        <f>IF('C1 - Costs Matrix 2011'!$BD67="Allowed",1*U349,0)</f>
        <v>0</v>
      </c>
      <c r="V367" s="369">
        <f>IF('C1 - Costs Matrix 2011'!$BD67="Allowed",1*V349,0)</f>
        <v>0</v>
      </c>
      <c r="W367" s="369">
        <f t="shared" si="362"/>
        <v>0</v>
      </c>
      <c r="X367" s="361">
        <f>IF('C1 - Costs Matrix 2011'!$BD67="Allowed",1*X349,0)</f>
        <v>0</v>
      </c>
      <c r="Y367" s="369">
        <f>IF('C1 - Costs Matrix 2011'!$BD67="Allowed",1*Y349,0)</f>
        <v>0</v>
      </c>
      <c r="Z367" s="369">
        <f>IF('C1 - Costs Matrix 2011'!$BD67="Allowed",1*Z349,0)</f>
        <v>0</v>
      </c>
      <c r="AA367" s="369">
        <f>IF('C1 - Costs Matrix 2011'!$BD67="Allowed",1*AA349,0)</f>
        <v>0</v>
      </c>
      <c r="AB367" s="369">
        <f>IF('C1 - Costs Matrix 2011'!$BD67="Allowed",1*AB349,0)</f>
        <v>0</v>
      </c>
      <c r="AC367" s="369">
        <f>IF('C1 - Costs Matrix 2011'!$BD67="Allowed",1*AC349,0)</f>
        <v>0</v>
      </c>
      <c r="AD367" s="369">
        <f>IF('C1 - Costs Matrix 2011'!$BD67="Allowed",1*AD349,0)</f>
        <v>0</v>
      </c>
      <c r="AE367" s="369">
        <f>IF('C1 - Costs Matrix 2011'!$BD67="Allowed",1*AE349,0)</f>
        <v>0</v>
      </c>
      <c r="AF367" s="369">
        <f>IF('C1 - Costs Matrix 2011'!$BD67="Allowed",1*AF349,0)</f>
        <v>0</v>
      </c>
      <c r="AG367" s="369">
        <f t="shared" si="363"/>
        <v>0</v>
      </c>
      <c r="AH367" s="1765"/>
      <c r="AI367" s="1768">
        <f t="shared" si="364"/>
        <v>0</v>
      </c>
      <c r="AJ367" s="1765"/>
      <c r="AK367" s="1563"/>
      <c r="AL367" s="1563"/>
      <c r="AM367" s="1563"/>
      <c r="AN367" s="1563"/>
      <c r="AO367" s="1563"/>
      <c r="AP367" s="496">
        <f t="shared" si="365"/>
        <v>0</v>
      </c>
      <c r="AQ367" s="1765"/>
      <c r="AR367" s="1765"/>
      <c r="AS367" s="1765"/>
      <c r="AT367" s="1732">
        <f t="shared" si="366"/>
        <v>0</v>
      </c>
      <c r="AU367" s="1765"/>
      <c r="AV367" s="1563"/>
      <c r="AW367" s="1563"/>
      <c r="AX367" s="496">
        <f t="shared" si="367"/>
        <v>0</v>
      </c>
      <c r="AY367" s="1765"/>
      <c r="AZ367" s="1723"/>
      <c r="BA367" s="1732">
        <f t="shared" si="368"/>
        <v>0</v>
      </c>
      <c r="BB367" s="1765"/>
      <c r="BC367" s="1732">
        <f t="shared" si="369"/>
        <v>0</v>
      </c>
    </row>
    <row r="368" spans="1:55" s="264" customFormat="1">
      <c r="A368" s="1757" t="str">
        <f>Cover!C28</f>
        <v>- none -</v>
      </c>
      <c r="B368" s="709">
        <f>IF('C1 - Costs Matrix 2011'!$BD68="Allowed",1*B350,0)</f>
        <v>0</v>
      </c>
      <c r="C368" s="369">
        <f>IF('C1 - Costs Matrix 2011'!$BD68="Allowed",1*C350,0)</f>
        <v>0</v>
      </c>
      <c r="D368" s="369">
        <f>IF('C1 - Costs Matrix 2011'!$BD68="Allowed",1*D350,0)</f>
        <v>0</v>
      </c>
      <c r="E368" s="361">
        <f>IF('C1 - Costs Matrix 2011'!$BD68="Allowed",1*E350,0)</f>
        <v>0</v>
      </c>
      <c r="F368" s="369">
        <f>IF('C1 - Costs Matrix 2011'!$BD68="Allowed",1*F350,0)</f>
        <v>0</v>
      </c>
      <c r="G368" s="369">
        <f>IF('C1 - Costs Matrix 2011'!$BD68="Allowed",1*G350,0)</f>
        <v>0</v>
      </c>
      <c r="H368" s="369">
        <f>IF('C1 - Costs Matrix 2011'!$BD68="Allowed",1*H350,0)</f>
        <v>0</v>
      </c>
      <c r="I368" s="369">
        <f>IF('C1 - Costs Matrix 2011'!$BD68="Allowed",1*I350,0)</f>
        <v>0</v>
      </c>
      <c r="J368" s="368">
        <f>IF('C1 - Costs Matrix 2011'!$BD68="Allowed",1*J350,0)</f>
        <v>0</v>
      </c>
      <c r="K368" s="370">
        <f>IF('C1 - Costs Matrix 2011'!$BD68="Allowed",1*K350,0)</f>
        <v>0</v>
      </c>
      <c r="L368" s="370">
        <f>IF('C1 - Costs Matrix 2011'!$BD68="Allowed",1*L350,0)</f>
        <v>0</v>
      </c>
      <c r="M368" s="709">
        <f t="shared" si="360"/>
        <v>0</v>
      </c>
      <c r="N368" s="361">
        <f>IF('C1 - Costs Matrix 2011'!$BD68="Allowed",1*N350,0)</f>
        <v>0</v>
      </c>
      <c r="O368" s="361">
        <f>IF('C1 - Costs Matrix 2011'!$BD68="Allowed",1*O350,0)</f>
        <v>0</v>
      </c>
      <c r="P368" s="361">
        <f>IF('C1 - Costs Matrix 2011'!$BD68="Allowed",1*P350,0)</f>
        <v>0</v>
      </c>
      <c r="Q368" s="361">
        <f t="shared" si="361"/>
        <v>0</v>
      </c>
      <c r="R368" s="361">
        <f>IF('C1 - Costs Matrix 2011'!$BD68="Allowed",1*R350,0)</f>
        <v>0</v>
      </c>
      <c r="S368" s="1574"/>
      <c r="T368" s="369">
        <f>IF('C1 - Costs Matrix 2011'!$BD68="Allowed",1*T350,0)</f>
        <v>0</v>
      </c>
      <c r="U368" s="369">
        <f>IF('C1 - Costs Matrix 2011'!$BD68="Allowed",1*U350,0)</f>
        <v>0</v>
      </c>
      <c r="V368" s="369">
        <f>IF('C1 - Costs Matrix 2011'!$BD68="Allowed",1*V350,0)</f>
        <v>0</v>
      </c>
      <c r="W368" s="369">
        <f t="shared" si="362"/>
        <v>0</v>
      </c>
      <c r="X368" s="361">
        <f>IF('C1 - Costs Matrix 2011'!$BD68="Allowed",1*X350,0)</f>
        <v>0</v>
      </c>
      <c r="Y368" s="369">
        <f>IF('C1 - Costs Matrix 2011'!$BD68="Allowed",1*Y350,0)</f>
        <v>0</v>
      </c>
      <c r="Z368" s="369">
        <f>IF('C1 - Costs Matrix 2011'!$BD68="Allowed",1*Z350,0)</f>
        <v>0</v>
      </c>
      <c r="AA368" s="369">
        <f>IF('C1 - Costs Matrix 2011'!$BD68="Allowed",1*AA350,0)</f>
        <v>0</v>
      </c>
      <c r="AB368" s="369">
        <f>IF('C1 - Costs Matrix 2011'!$BD68="Allowed",1*AB350,0)</f>
        <v>0</v>
      </c>
      <c r="AC368" s="369">
        <f>IF('C1 - Costs Matrix 2011'!$BD68="Allowed",1*AC350,0)</f>
        <v>0</v>
      </c>
      <c r="AD368" s="369">
        <f>IF('C1 - Costs Matrix 2011'!$BD68="Allowed",1*AD350,0)</f>
        <v>0</v>
      </c>
      <c r="AE368" s="369">
        <f>IF('C1 - Costs Matrix 2011'!$BD68="Allowed",1*AE350,0)</f>
        <v>0</v>
      </c>
      <c r="AF368" s="369">
        <f>IF('C1 - Costs Matrix 2011'!$BD68="Allowed",1*AF350,0)</f>
        <v>0</v>
      </c>
      <c r="AG368" s="369">
        <f t="shared" si="363"/>
        <v>0</v>
      </c>
      <c r="AH368" s="1765"/>
      <c r="AI368" s="1768">
        <f t="shared" si="364"/>
        <v>0</v>
      </c>
      <c r="AJ368" s="1765"/>
      <c r="AK368" s="1563"/>
      <c r="AL368" s="1563"/>
      <c r="AM368" s="1563"/>
      <c r="AN368" s="1563"/>
      <c r="AO368" s="1563"/>
      <c r="AP368" s="496">
        <f t="shared" si="365"/>
        <v>0</v>
      </c>
      <c r="AQ368" s="1765"/>
      <c r="AR368" s="1765"/>
      <c r="AS368" s="1765"/>
      <c r="AT368" s="1732">
        <f t="shared" si="366"/>
        <v>0</v>
      </c>
      <c r="AU368" s="1765"/>
      <c r="AV368" s="1563"/>
      <c r="AW368" s="1563"/>
      <c r="AX368" s="496">
        <f t="shared" si="367"/>
        <v>0</v>
      </c>
      <c r="AY368" s="1765"/>
      <c r="AZ368" s="1723"/>
      <c r="BA368" s="1732">
        <f t="shared" si="368"/>
        <v>0</v>
      </c>
      <c r="BB368" s="1765"/>
      <c r="BC368" s="1732">
        <f t="shared" si="369"/>
        <v>0</v>
      </c>
    </row>
    <row r="369" spans="1:57" s="264" customFormat="1">
      <c r="A369" s="1757" t="str">
        <f>Cover!C29</f>
        <v>- none -</v>
      </c>
      <c r="B369" s="709">
        <f>IF('C1 - Costs Matrix 2011'!$BD69="Allowed",1*B351,0)</f>
        <v>0</v>
      </c>
      <c r="C369" s="369">
        <f>IF('C1 - Costs Matrix 2011'!$BD69="Allowed",1*C351,0)</f>
        <v>0</v>
      </c>
      <c r="D369" s="369">
        <f>IF('C1 - Costs Matrix 2011'!$BD69="Allowed",1*D351,0)</f>
        <v>0</v>
      </c>
      <c r="E369" s="361">
        <f>IF('C1 - Costs Matrix 2011'!$BD69="Allowed",1*E351,0)</f>
        <v>0</v>
      </c>
      <c r="F369" s="369">
        <f>IF('C1 - Costs Matrix 2011'!$BD69="Allowed",1*F351,0)</f>
        <v>0</v>
      </c>
      <c r="G369" s="369">
        <f>IF('C1 - Costs Matrix 2011'!$BD69="Allowed",1*G351,0)</f>
        <v>0</v>
      </c>
      <c r="H369" s="369">
        <f>IF('C1 - Costs Matrix 2011'!$BD69="Allowed",1*H351,0)</f>
        <v>0</v>
      </c>
      <c r="I369" s="369">
        <f>IF('C1 - Costs Matrix 2011'!$BD69="Allowed",1*I351,0)</f>
        <v>0</v>
      </c>
      <c r="J369" s="368">
        <f>IF('C1 - Costs Matrix 2011'!$BD69="Allowed",1*J351,0)</f>
        <v>0</v>
      </c>
      <c r="K369" s="370">
        <f>IF('C1 - Costs Matrix 2011'!$BD69="Allowed",1*K351,0)</f>
        <v>0</v>
      </c>
      <c r="L369" s="370">
        <f>IF('C1 - Costs Matrix 2011'!$BD69="Allowed",1*L351,0)</f>
        <v>0</v>
      </c>
      <c r="M369" s="709">
        <f t="shared" si="360"/>
        <v>0</v>
      </c>
      <c r="N369" s="361">
        <f>IF('C1 - Costs Matrix 2011'!$BD69="Allowed",1*N351,0)</f>
        <v>0</v>
      </c>
      <c r="O369" s="361">
        <f>IF('C1 - Costs Matrix 2011'!$BD69="Allowed",1*O351,0)</f>
        <v>0</v>
      </c>
      <c r="P369" s="361">
        <f>IF('C1 - Costs Matrix 2011'!$BD69="Allowed",1*P351,0)</f>
        <v>0</v>
      </c>
      <c r="Q369" s="361">
        <f t="shared" si="361"/>
        <v>0</v>
      </c>
      <c r="R369" s="361">
        <f>IF('C1 - Costs Matrix 2011'!$BD69="Allowed",1*R351,0)</f>
        <v>0</v>
      </c>
      <c r="S369" s="1574"/>
      <c r="T369" s="369">
        <f>IF('C1 - Costs Matrix 2011'!$BD69="Allowed",1*T351,0)</f>
        <v>0</v>
      </c>
      <c r="U369" s="369">
        <f>IF('C1 - Costs Matrix 2011'!$BD69="Allowed",1*U351,0)</f>
        <v>0</v>
      </c>
      <c r="V369" s="369">
        <f>IF('C1 - Costs Matrix 2011'!$BD69="Allowed",1*V351,0)</f>
        <v>0</v>
      </c>
      <c r="W369" s="369">
        <f t="shared" si="362"/>
        <v>0</v>
      </c>
      <c r="X369" s="361">
        <f>IF('C1 - Costs Matrix 2011'!$BD69="Allowed",1*X351,0)</f>
        <v>0</v>
      </c>
      <c r="Y369" s="369">
        <f>IF('C1 - Costs Matrix 2011'!$BD69="Allowed",1*Y351,0)</f>
        <v>0</v>
      </c>
      <c r="Z369" s="369">
        <f>IF('C1 - Costs Matrix 2011'!$BD69="Allowed",1*Z351,0)</f>
        <v>0</v>
      </c>
      <c r="AA369" s="369">
        <f>IF('C1 - Costs Matrix 2011'!$BD69="Allowed",1*AA351,0)</f>
        <v>0</v>
      </c>
      <c r="AB369" s="369">
        <f>IF('C1 - Costs Matrix 2011'!$BD69="Allowed",1*AB351,0)</f>
        <v>0</v>
      </c>
      <c r="AC369" s="369">
        <f>IF('C1 - Costs Matrix 2011'!$BD69="Allowed",1*AC351,0)</f>
        <v>0</v>
      </c>
      <c r="AD369" s="369">
        <f>IF('C1 - Costs Matrix 2011'!$BD69="Allowed",1*AD351,0)</f>
        <v>0</v>
      </c>
      <c r="AE369" s="369">
        <f>IF('C1 - Costs Matrix 2011'!$BD69="Allowed",1*AE351,0)</f>
        <v>0</v>
      </c>
      <c r="AF369" s="369">
        <f>IF('C1 - Costs Matrix 2011'!$BD69="Allowed",1*AF351,0)</f>
        <v>0</v>
      </c>
      <c r="AG369" s="369">
        <f t="shared" si="363"/>
        <v>0</v>
      </c>
      <c r="AH369" s="1765"/>
      <c r="AI369" s="1768">
        <f t="shared" si="364"/>
        <v>0</v>
      </c>
      <c r="AJ369" s="1765"/>
      <c r="AK369" s="1563"/>
      <c r="AL369" s="1563"/>
      <c r="AM369" s="1563"/>
      <c r="AN369" s="1563"/>
      <c r="AO369" s="1563"/>
      <c r="AP369" s="496">
        <f t="shared" si="365"/>
        <v>0</v>
      </c>
      <c r="AQ369" s="1765"/>
      <c r="AR369" s="1765"/>
      <c r="AS369" s="1765"/>
      <c r="AT369" s="1732">
        <f t="shared" si="366"/>
        <v>0</v>
      </c>
      <c r="AU369" s="1765"/>
      <c r="AV369" s="1563"/>
      <c r="AW369" s="1563"/>
      <c r="AX369" s="496">
        <f t="shared" si="367"/>
        <v>0</v>
      </c>
      <c r="AY369" s="1765"/>
      <c r="AZ369" s="1723"/>
      <c r="BA369" s="1732">
        <f t="shared" si="368"/>
        <v>0</v>
      </c>
      <c r="BB369" s="1765"/>
      <c r="BC369" s="1732">
        <f t="shared" si="369"/>
        <v>0</v>
      </c>
    </row>
    <row r="370" spans="1:57" s="264" customFormat="1">
      <c r="A370" s="1757" t="str">
        <f>Cover!C30</f>
        <v>- none -</v>
      </c>
      <c r="B370" s="709">
        <f>IF('C1 - Costs Matrix 2011'!$BD70="Allowed",1*B352,0)</f>
        <v>0</v>
      </c>
      <c r="C370" s="369">
        <f>IF('C1 - Costs Matrix 2011'!$BD70="Allowed",1*C352,0)</f>
        <v>0</v>
      </c>
      <c r="D370" s="369">
        <f>IF('C1 - Costs Matrix 2011'!$BD70="Allowed",1*D352,0)</f>
        <v>0</v>
      </c>
      <c r="E370" s="361">
        <f>IF('C1 - Costs Matrix 2011'!$BD70="Allowed",1*E352,0)</f>
        <v>0</v>
      </c>
      <c r="F370" s="369">
        <f>IF('C1 - Costs Matrix 2011'!$BD70="Allowed",1*F352,0)</f>
        <v>0</v>
      </c>
      <c r="G370" s="369">
        <f>IF('C1 - Costs Matrix 2011'!$BD70="Allowed",1*G352,0)</f>
        <v>0</v>
      </c>
      <c r="H370" s="369">
        <f>IF('C1 - Costs Matrix 2011'!$BD70="Allowed",1*H352,0)</f>
        <v>0</v>
      </c>
      <c r="I370" s="369">
        <f>IF('C1 - Costs Matrix 2011'!$BD70="Allowed",1*I352,0)</f>
        <v>0</v>
      </c>
      <c r="J370" s="368">
        <f>IF('C1 - Costs Matrix 2011'!$BD70="Allowed",1*J352,0)</f>
        <v>0</v>
      </c>
      <c r="K370" s="370">
        <f>IF('C1 - Costs Matrix 2011'!$BD70="Allowed",1*K352,0)</f>
        <v>0</v>
      </c>
      <c r="L370" s="370">
        <f>IF('C1 - Costs Matrix 2011'!$BD70="Allowed",1*L352,0)</f>
        <v>0</v>
      </c>
      <c r="M370" s="709">
        <f t="shared" si="360"/>
        <v>0</v>
      </c>
      <c r="N370" s="361">
        <f>IF('C1 - Costs Matrix 2011'!$BD70="Allowed",1*N352,0)</f>
        <v>0</v>
      </c>
      <c r="O370" s="361">
        <f>IF('C1 - Costs Matrix 2011'!$BD70="Allowed",1*O352,0)</f>
        <v>0</v>
      </c>
      <c r="P370" s="361">
        <f>IF('C1 - Costs Matrix 2011'!$BD70="Allowed",1*P352,0)</f>
        <v>0</v>
      </c>
      <c r="Q370" s="361">
        <f t="shared" si="361"/>
        <v>0</v>
      </c>
      <c r="R370" s="361">
        <f>IF('C1 - Costs Matrix 2011'!$BD70="Allowed",1*R352,0)</f>
        <v>0</v>
      </c>
      <c r="S370" s="1574"/>
      <c r="T370" s="369">
        <f>IF('C1 - Costs Matrix 2011'!$BD70="Allowed",1*T352,0)</f>
        <v>0</v>
      </c>
      <c r="U370" s="369">
        <f>IF('C1 - Costs Matrix 2011'!$BD70="Allowed",1*U352,0)</f>
        <v>0</v>
      </c>
      <c r="V370" s="369">
        <f>IF('C1 - Costs Matrix 2011'!$BD70="Allowed",1*V352,0)</f>
        <v>0</v>
      </c>
      <c r="W370" s="369">
        <f t="shared" si="362"/>
        <v>0</v>
      </c>
      <c r="X370" s="361">
        <f>IF('C1 - Costs Matrix 2011'!$BD70="Allowed",1*X352,0)</f>
        <v>0</v>
      </c>
      <c r="Y370" s="369">
        <f>IF('C1 - Costs Matrix 2011'!$BD70="Allowed",1*Y352,0)</f>
        <v>0</v>
      </c>
      <c r="Z370" s="369">
        <f>IF('C1 - Costs Matrix 2011'!$BD70="Allowed",1*Z352,0)</f>
        <v>0</v>
      </c>
      <c r="AA370" s="369">
        <f>IF('C1 - Costs Matrix 2011'!$BD70="Allowed",1*AA352,0)</f>
        <v>0</v>
      </c>
      <c r="AB370" s="369">
        <f>IF('C1 - Costs Matrix 2011'!$BD70="Allowed",1*AB352,0)</f>
        <v>0</v>
      </c>
      <c r="AC370" s="369">
        <f>IF('C1 - Costs Matrix 2011'!$BD70="Allowed",1*AC352,0)</f>
        <v>0</v>
      </c>
      <c r="AD370" s="369">
        <f>IF('C1 - Costs Matrix 2011'!$BD70="Allowed",1*AD352,0)</f>
        <v>0</v>
      </c>
      <c r="AE370" s="369">
        <f>IF('C1 - Costs Matrix 2011'!$BD70="Allowed",1*AE352,0)</f>
        <v>0</v>
      </c>
      <c r="AF370" s="369">
        <f>IF('C1 - Costs Matrix 2011'!$BD70="Allowed",1*AF352,0)</f>
        <v>0</v>
      </c>
      <c r="AG370" s="369">
        <f t="shared" si="363"/>
        <v>0</v>
      </c>
      <c r="AH370" s="1765"/>
      <c r="AI370" s="1768">
        <f t="shared" si="364"/>
        <v>0</v>
      </c>
      <c r="AJ370" s="1765"/>
      <c r="AK370" s="1563"/>
      <c r="AL370" s="1563"/>
      <c r="AM370" s="1563"/>
      <c r="AN370" s="1563"/>
      <c r="AO370" s="1563"/>
      <c r="AP370" s="496">
        <f t="shared" si="365"/>
        <v>0</v>
      </c>
      <c r="AQ370" s="1765"/>
      <c r="AR370" s="1765"/>
      <c r="AS370" s="1765"/>
      <c r="AT370" s="1732">
        <f t="shared" si="366"/>
        <v>0</v>
      </c>
      <c r="AU370" s="1765"/>
      <c r="AV370" s="1563"/>
      <c r="AW370" s="1563"/>
      <c r="AX370" s="496">
        <f t="shared" si="367"/>
        <v>0</v>
      </c>
      <c r="AY370" s="1765"/>
      <c r="AZ370" s="1723"/>
      <c r="BA370" s="1732">
        <f t="shared" si="368"/>
        <v>0</v>
      </c>
      <c r="BB370" s="1765"/>
      <c r="BC370" s="1732">
        <f t="shared" si="369"/>
        <v>0</v>
      </c>
    </row>
    <row r="371" spans="1:57" s="264" customFormat="1">
      <c r="A371" s="1757" t="str">
        <f>Cover!C31</f>
        <v>- none -</v>
      </c>
      <c r="B371" s="709">
        <f>IF('C1 - Costs Matrix 2011'!$BD71="Allowed",1*B353,0)</f>
        <v>0</v>
      </c>
      <c r="C371" s="369">
        <f>IF('C1 - Costs Matrix 2011'!$BD71="Allowed",1*C353,0)</f>
        <v>0</v>
      </c>
      <c r="D371" s="369">
        <f>IF('C1 - Costs Matrix 2011'!$BD71="Allowed",1*D353,0)</f>
        <v>0</v>
      </c>
      <c r="E371" s="361">
        <f>IF('C1 - Costs Matrix 2011'!$BD71="Allowed",1*E353,0)</f>
        <v>0</v>
      </c>
      <c r="F371" s="369">
        <f>IF('C1 - Costs Matrix 2011'!$BD71="Allowed",1*F353,0)</f>
        <v>0</v>
      </c>
      <c r="G371" s="369">
        <f>IF('C1 - Costs Matrix 2011'!$BD71="Allowed",1*G353,0)</f>
        <v>0</v>
      </c>
      <c r="H371" s="369">
        <f>IF('C1 - Costs Matrix 2011'!$BD71="Allowed",1*H353,0)</f>
        <v>0</v>
      </c>
      <c r="I371" s="369">
        <f>IF('C1 - Costs Matrix 2011'!$BD71="Allowed",1*I353,0)</f>
        <v>0</v>
      </c>
      <c r="J371" s="368">
        <f>IF('C1 - Costs Matrix 2011'!$BD71="Allowed",1*J353,0)</f>
        <v>0</v>
      </c>
      <c r="K371" s="370">
        <f>IF('C1 - Costs Matrix 2011'!$BD71="Allowed",1*K353,0)</f>
        <v>0</v>
      </c>
      <c r="L371" s="370">
        <f>IF('C1 - Costs Matrix 2011'!$BD71="Allowed",1*L353,0)</f>
        <v>0</v>
      </c>
      <c r="M371" s="709">
        <f t="shared" si="360"/>
        <v>0</v>
      </c>
      <c r="N371" s="361">
        <f>IF('C1 - Costs Matrix 2011'!$BD71="Allowed",1*N353,0)</f>
        <v>0</v>
      </c>
      <c r="O371" s="361">
        <f>IF('C1 - Costs Matrix 2011'!$BD71="Allowed",1*O353,0)</f>
        <v>0</v>
      </c>
      <c r="P371" s="361">
        <f>IF('C1 - Costs Matrix 2011'!$BD71="Allowed",1*P353,0)</f>
        <v>0</v>
      </c>
      <c r="Q371" s="361">
        <f t="shared" si="361"/>
        <v>0</v>
      </c>
      <c r="R371" s="361">
        <f>IF('C1 - Costs Matrix 2011'!$BD71="Allowed",1*R353,0)</f>
        <v>0</v>
      </c>
      <c r="S371" s="1574"/>
      <c r="T371" s="369">
        <f>IF('C1 - Costs Matrix 2011'!$BD71="Allowed",1*T353,0)</f>
        <v>0</v>
      </c>
      <c r="U371" s="369">
        <f>IF('C1 - Costs Matrix 2011'!$BD71="Allowed",1*U353,0)</f>
        <v>0</v>
      </c>
      <c r="V371" s="369">
        <f>IF('C1 - Costs Matrix 2011'!$BD71="Allowed",1*V353,0)</f>
        <v>0</v>
      </c>
      <c r="W371" s="369">
        <f t="shared" si="362"/>
        <v>0</v>
      </c>
      <c r="X371" s="361">
        <f>IF('C1 - Costs Matrix 2011'!$BD71="Allowed",1*X353,0)</f>
        <v>0</v>
      </c>
      <c r="Y371" s="369">
        <f>IF('C1 - Costs Matrix 2011'!$BD71="Allowed",1*Y353,0)</f>
        <v>0</v>
      </c>
      <c r="Z371" s="369">
        <f>IF('C1 - Costs Matrix 2011'!$BD71="Allowed",1*Z353,0)</f>
        <v>0</v>
      </c>
      <c r="AA371" s="369">
        <f>IF('C1 - Costs Matrix 2011'!$BD71="Allowed",1*AA353,0)</f>
        <v>0</v>
      </c>
      <c r="AB371" s="369">
        <f>IF('C1 - Costs Matrix 2011'!$BD71="Allowed",1*AB353,0)</f>
        <v>0</v>
      </c>
      <c r="AC371" s="369">
        <f>IF('C1 - Costs Matrix 2011'!$BD71="Allowed",1*AC353,0)</f>
        <v>0</v>
      </c>
      <c r="AD371" s="369">
        <f>IF('C1 - Costs Matrix 2011'!$BD71="Allowed",1*AD353,0)</f>
        <v>0</v>
      </c>
      <c r="AE371" s="369">
        <f>IF('C1 - Costs Matrix 2011'!$BD71="Allowed",1*AE353,0)</f>
        <v>0</v>
      </c>
      <c r="AF371" s="369">
        <f>IF('C1 - Costs Matrix 2011'!$BD71="Allowed",1*AF353,0)</f>
        <v>0</v>
      </c>
      <c r="AG371" s="369">
        <f t="shared" si="363"/>
        <v>0</v>
      </c>
      <c r="AH371" s="1765"/>
      <c r="AI371" s="1768">
        <f t="shared" si="364"/>
        <v>0</v>
      </c>
      <c r="AJ371" s="1765"/>
      <c r="AK371" s="1563"/>
      <c r="AL371" s="1563"/>
      <c r="AM371" s="1563"/>
      <c r="AN371" s="1563"/>
      <c r="AO371" s="1563"/>
      <c r="AP371" s="496">
        <f t="shared" si="365"/>
        <v>0</v>
      </c>
      <c r="AQ371" s="1765"/>
      <c r="AR371" s="1765"/>
      <c r="AS371" s="1765"/>
      <c r="AT371" s="1732">
        <f t="shared" si="366"/>
        <v>0</v>
      </c>
      <c r="AU371" s="1765"/>
      <c r="AV371" s="1563"/>
      <c r="AW371" s="1563"/>
      <c r="AX371" s="496">
        <f t="shared" si="367"/>
        <v>0</v>
      </c>
      <c r="AY371" s="1765"/>
      <c r="AZ371" s="1723"/>
      <c r="BA371" s="1732">
        <f t="shared" si="368"/>
        <v>0</v>
      </c>
      <c r="BB371" s="1765"/>
      <c r="BC371" s="1732">
        <f t="shared" si="369"/>
        <v>0</v>
      </c>
    </row>
    <row r="372" spans="1:57" s="264" customFormat="1">
      <c r="A372" s="1757" t="str">
        <f>Cover!C32</f>
        <v>- none -</v>
      </c>
      <c r="B372" s="709">
        <f>IF('C1 - Costs Matrix 2011'!$BD72="Allowed",1*B354,0)</f>
        <v>0</v>
      </c>
      <c r="C372" s="369">
        <f>IF('C1 - Costs Matrix 2011'!$BD72="Allowed",1*C354,0)</f>
        <v>0</v>
      </c>
      <c r="D372" s="369">
        <f>IF('C1 - Costs Matrix 2011'!$BD72="Allowed",1*D354,0)</f>
        <v>0</v>
      </c>
      <c r="E372" s="361">
        <f>IF('C1 - Costs Matrix 2011'!$BD72="Allowed",1*E354,0)</f>
        <v>0</v>
      </c>
      <c r="F372" s="369">
        <f>IF('C1 - Costs Matrix 2011'!$BD72="Allowed",1*F354,0)</f>
        <v>0</v>
      </c>
      <c r="G372" s="369">
        <f>IF('C1 - Costs Matrix 2011'!$BD72="Allowed",1*G354,0)</f>
        <v>0</v>
      </c>
      <c r="H372" s="369">
        <f>IF('C1 - Costs Matrix 2011'!$BD72="Allowed",1*H354,0)</f>
        <v>0</v>
      </c>
      <c r="I372" s="369">
        <f>IF('C1 - Costs Matrix 2011'!$BD72="Allowed",1*I354,0)</f>
        <v>0</v>
      </c>
      <c r="J372" s="368">
        <f>IF('C1 - Costs Matrix 2011'!$BD72="Allowed",1*J354,0)</f>
        <v>0</v>
      </c>
      <c r="K372" s="370">
        <f>IF('C1 - Costs Matrix 2011'!$BD72="Allowed",1*K354,0)</f>
        <v>0</v>
      </c>
      <c r="L372" s="370">
        <f>IF('C1 - Costs Matrix 2011'!$BD72="Allowed",1*L354,0)</f>
        <v>0</v>
      </c>
      <c r="M372" s="709">
        <f t="shared" si="360"/>
        <v>0</v>
      </c>
      <c r="N372" s="361">
        <f>IF('C1 - Costs Matrix 2011'!$BD72="Allowed",1*N354,0)</f>
        <v>0</v>
      </c>
      <c r="O372" s="361">
        <f>IF('C1 - Costs Matrix 2011'!$BD72="Allowed",1*O354,0)</f>
        <v>0</v>
      </c>
      <c r="P372" s="361">
        <f>IF('C1 - Costs Matrix 2011'!$BD72="Allowed",1*P354,0)</f>
        <v>0</v>
      </c>
      <c r="Q372" s="361">
        <f t="shared" si="361"/>
        <v>0</v>
      </c>
      <c r="R372" s="361">
        <f>IF('C1 - Costs Matrix 2011'!$BD72="Allowed",1*R354,0)</f>
        <v>0</v>
      </c>
      <c r="S372" s="1574"/>
      <c r="T372" s="369">
        <f>IF('C1 - Costs Matrix 2011'!$BD72="Allowed",1*T354,0)</f>
        <v>0</v>
      </c>
      <c r="U372" s="369">
        <f>IF('C1 - Costs Matrix 2011'!$BD72="Allowed",1*U354,0)</f>
        <v>0</v>
      </c>
      <c r="V372" s="369">
        <f>IF('C1 - Costs Matrix 2011'!$BD72="Allowed",1*V354,0)</f>
        <v>0</v>
      </c>
      <c r="W372" s="369">
        <f t="shared" si="362"/>
        <v>0</v>
      </c>
      <c r="X372" s="361">
        <f>IF('C1 - Costs Matrix 2011'!$BD72="Allowed",1*X354,0)</f>
        <v>0</v>
      </c>
      <c r="Y372" s="369">
        <f>IF('C1 - Costs Matrix 2011'!$BD72="Allowed",1*Y354,0)</f>
        <v>0</v>
      </c>
      <c r="Z372" s="369">
        <f>IF('C1 - Costs Matrix 2011'!$BD72="Allowed",1*Z354,0)</f>
        <v>0</v>
      </c>
      <c r="AA372" s="369">
        <f>IF('C1 - Costs Matrix 2011'!$BD72="Allowed",1*AA354,0)</f>
        <v>0</v>
      </c>
      <c r="AB372" s="369">
        <f>IF('C1 - Costs Matrix 2011'!$BD72="Allowed",1*AB354,0)</f>
        <v>0</v>
      </c>
      <c r="AC372" s="369">
        <f>IF('C1 - Costs Matrix 2011'!$BD72="Allowed",1*AC354,0)</f>
        <v>0</v>
      </c>
      <c r="AD372" s="369">
        <f>IF('C1 - Costs Matrix 2011'!$BD72="Allowed",1*AD354,0)</f>
        <v>0</v>
      </c>
      <c r="AE372" s="369">
        <f>IF('C1 - Costs Matrix 2011'!$BD72="Allowed",1*AE354,0)</f>
        <v>0</v>
      </c>
      <c r="AF372" s="369">
        <f>IF('C1 - Costs Matrix 2011'!$BD72="Allowed",1*AF354,0)</f>
        <v>0</v>
      </c>
      <c r="AG372" s="369">
        <f t="shared" si="363"/>
        <v>0</v>
      </c>
      <c r="AH372" s="1765"/>
      <c r="AI372" s="1768">
        <f t="shared" si="364"/>
        <v>0</v>
      </c>
      <c r="AJ372" s="1765"/>
      <c r="AK372" s="1563"/>
      <c r="AL372" s="1563"/>
      <c r="AM372" s="1563"/>
      <c r="AN372" s="1563"/>
      <c r="AO372" s="1563"/>
      <c r="AP372" s="496">
        <f t="shared" si="365"/>
        <v>0</v>
      </c>
      <c r="AQ372" s="1765"/>
      <c r="AR372" s="1765"/>
      <c r="AS372" s="1765"/>
      <c r="AT372" s="1732">
        <f t="shared" si="366"/>
        <v>0</v>
      </c>
      <c r="AU372" s="1765"/>
      <c r="AV372" s="1563"/>
      <c r="AW372" s="1563"/>
      <c r="AX372" s="496">
        <f t="shared" si="367"/>
        <v>0</v>
      </c>
      <c r="AY372" s="1765"/>
      <c r="AZ372" s="1723"/>
      <c r="BA372" s="1732">
        <f t="shared" si="368"/>
        <v>0</v>
      </c>
      <c r="BB372" s="1765"/>
      <c r="BC372" s="1732">
        <f t="shared" si="369"/>
        <v>0</v>
      </c>
    </row>
    <row r="373" spans="1:57" s="264" customFormat="1">
      <c r="A373" s="1757" t="str">
        <f>Cover!C33</f>
        <v>- none -</v>
      </c>
      <c r="B373" s="709">
        <f>IF('C1 - Costs Matrix 2011'!$BD73="Allowed",1*B355,0)</f>
        <v>0</v>
      </c>
      <c r="C373" s="369">
        <f>IF('C1 - Costs Matrix 2011'!$BD73="Allowed",1*C355,0)</f>
        <v>0</v>
      </c>
      <c r="D373" s="369">
        <f>IF('C1 - Costs Matrix 2011'!$BD73="Allowed",1*D355,0)</f>
        <v>0</v>
      </c>
      <c r="E373" s="361">
        <f>IF('C1 - Costs Matrix 2011'!$BD73="Allowed",1*E355,0)</f>
        <v>0</v>
      </c>
      <c r="F373" s="369">
        <f>IF('C1 - Costs Matrix 2011'!$BD73="Allowed",1*F355,0)</f>
        <v>0</v>
      </c>
      <c r="G373" s="369">
        <f>IF('C1 - Costs Matrix 2011'!$BD73="Allowed",1*G355,0)</f>
        <v>0</v>
      </c>
      <c r="H373" s="369">
        <f>IF('C1 - Costs Matrix 2011'!$BD73="Allowed",1*H355,0)</f>
        <v>0</v>
      </c>
      <c r="I373" s="369">
        <f>IF('C1 - Costs Matrix 2011'!$BD73="Allowed",1*I355,0)</f>
        <v>0</v>
      </c>
      <c r="J373" s="368">
        <f>IF('C1 - Costs Matrix 2011'!$BD73="Allowed",1*J355,0)</f>
        <v>0</v>
      </c>
      <c r="K373" s="370">
        <f>IF('C1 - Costs Matrix 2011'!$BD73="Allowed",1*K355,0)</f>
        <v>0</v>
      </c>
      <c r="L373" s="370">
        <f>IF('C1 - Costs Matrix 2011'!$BD73="Allowed",1*L355,0)</f>
        <v>0</v>
      </c>
      <c r="M373" s="709">
        <f t="shared" si="360"/>
        <v>0</v>
      </c>
      <c r="N373" s="361">
        <f>IF('C1 - Costs Matrix 2011'!$BD73="Allowed",1*N355,0)</f>
        <v>0</v>
      </c>
      <c r="O373" s="361">
        <f>IF('C1 - Costs Matrix 2011'!$BD73="Allowed",1*O355,0)</f>
        <v>0</v>
      </c>
      <c r="P373" s="361">
        <f>IF('C1 - Costs Matrix 2011'!$BD73="Allowed",1*P355,0)</f>
        <v>0</v>
      </c>
      <c r="Q373" s="361">
        <f t="shared" si="361"/>
        <v>0</v>
      </c>
      <c r="R373" s="361">
        <f>IF('C1 - Costs Matrix 2011'!$BD73="Allowed",1*R355,0)</f>
        <v>0</v>
      </c>
      <c r="S373" s="1574"/>
      <c r="T373" s="369">
        <f>IF('C1 - Costs Matrix 2011'!$BD73="Allowed",1*T355,0)</f>
        <v>0</v>
      </c>
      <c r="U373" s="369">
        <f>IF('C1 - Costs Matrix 2011'!$BD73="Allowed",1*U355,0)</f>
        <v>0</v>
      </c>
      <c r="V373" s="369">
        <f>IF('C1 - Costs Matrix 2011'!$BD73="Allowed",1*V355,0)</f>
        <v>0</v>
      </c>
      <c r="W373" s="369">
        <f t="shared" si="362"/>
        <v>0</v>
      </c>
      <c r="X373" s="361">
        <f>IF('C1 - Costs Matrix 2011'!$BD73="Allowed",1*X355,0)</f>
        <v>0</v>
      </c>
      <c r="Y373" s="369">
        <f>IF('C1 - Costs Matrix 2011'!$BD73="Allowed",1*Y355,0)</f>
        <v>0</v>
      </c>
      <c r="Z373" s="369">
        <f>IF('C1 - Costs Matrix 2011'!$BD73="Allowed",1*Z355,0)</f>
        <v>0</v>
      </c>
      <c r="AA373" s="369">
        <f>IF('C1 - Costs Matrix 2011'!$BD73="Allowed",1*AA355,0)</f>
        <v>0</v>
      </c>
      <c r="AB373" s="369">
        <f>IF('C1 - Costs Matrix 2011'!$BD73="Allowed",1*AB355,0)</f>
        <v>0</v>
      </c>
      <c r="AC373" s="369">
        <f>IF('C1 - Costs Matrix 2011'!$BD73="Allowed",1*AC355,0)</f>
        <v>0</v>
      </c>
      <c r="AD373" s="369">
        <f>IF('C1 - Costs Matrix 2011'!$BD73="Allowed",1*AD355,0)</f>
        <v>0</v>
      </c>
      <c r="AE373" s="369">
        <f>IF('C1 - Costs Matrix 2011'!$BD73="Allowed",1*AE355,0)</f>
        <v>0</v>
      </c>
      <c r="AF373" s="369">
        <f>IF('C1 - Costs Matrix 2011'!$BD73="Allowed",1*AF355,0)</f>
        <v>0</v>
      </c>
      <c r="AG373" s="369">
        <f t="shared" si="363"/>
        <v>0</v>
      </c>
      <c r="AH373" s="1765"/>
      <c r="AI373" s="1768">
        <f t="shared" si="364"/>
        <v>0</v>
      </c>
      <c r="AJ373" s="1765"/>
      <c r="AK373" s="1563"/>
      <c r="AL373" s="1563"/>
      <c r="AM373" s="1563"/>
      <c r="AN373" s="1563"/>
      <c r="AO373" s="1563"/>
      <c r="AP373" s="496">
        <f t="shared" si="365"/>
        <v>0</v>
      </c>
      <c r="AQ373" s="1765"/>
      <c r="AR373" s="1765"/>
      <c r="AS373" s="1765"/>
      <c r="AT373" s="1732">
        <f t="shared" si="366"/>
        <v>0</v>
      </c>
      <c r="AU373" s="1765"/>
      <c r="AV373" s="1563"/>
      <c r="AW373" s="1563"/>
      <c r="AX373" s="496">
        <f t="shared" si="367"/>
        <v>0</v>
      </c>
      <c r="AY373" s="1765"/>
      <c r="AZ373" s="1723"/>
      <c r="BA373" s="1732">
        <f t="shared" si="368"/>
        <v>0</v>
      </c>
      <c r="BB373" s="1765"/>
      <c r="BC373" s="1732">
        <f t="shared" si="369"/>
        <v>0</v>
      </c>
    </row>
    <row r="374" spans="1:57" s="264" customFormat="1">
      <c r="A374" s="1757" t="str">
        <f>Cover!C34</f>
        <v>- none -</v>
      </c>
      <c r="B374" s="709">
        <f>IF('C1 - Costs Matrix 2011'!$BD74="Allowed",1*B356,0)</f>
        <v>0</v>
      </c>
      <c r="C374" s="369">
        <f>IF('C1 - Costs Matrix 2011'!$BD74="Allowed",1*C356,0)</f>
        <v>0</v>
      </c>
      <c r="D374" s="369">
        <f>IF('C1 - Costs Matrix 2011'!$BD74="Allowed",1*D356,0)</f>
        <v>0</v>
      </c>
      <c r="E374" s="361">
        <f>IF('C1 - Costs Matrix 2011'!$BD74="Allowed",1*E356,0)</f>
        <v>0</v>
      </c>
      <c r="F374" s="369">
        <f>IF('C1 - Costs Matrix 2011'!$BD74="Allowed",1*F356,0)</f>
        <v>0</v>
      </c>
      <c r="G374" s="369">
        <f>IF('C1 - Costs Matrix 2011'!$BD74="Allowed",1*G356,0)</f>
        <v>0</v>
      </c>
      <c r="H374" s="369">
        <f>IF('C1 - Costs Matrix 2011'!$BD74="Allowed",1*H356,0)</f>
        <v>0</v>
      </c>
      <c r="I374" s="369">
        <f>IF('C1 - Costs Matrix 2011'!$BD74="Allowed",1*I356,0)</f>
        <v>0</v>
      </c>
      <c r="J374" s="368">
        <f>IF('C1 - Costs Matrix 2011'!$BD74="Allowed",1*J356,0)</f>
        <v>0</v>
      </c>
      <c r="K374" s="370">
        <f>IF('C1 - Costs Matrix 2011'!$BD74="Allowed",1*K356,0)</f>
        <v>0</v>
      </c>
      <c r="L374" s="370">
        <f>IF('C1 - Costs Matrix 2011'!$BD74="Allowed",1*L356,0)</f>
        <v>0</v>
      </c>
      <c r="M374" s="709">
        <f t="shared" si="360"/>
        <v>0</v>
      </c>
      <c r="N374" s="361">
        <f>IF('C1 - Costs Matrix 2011'!$BD74="Allowed",1*N356,0)</f>
        <v>0</v>
      </c>
      <c r="O374" s="361">
        <f>IF('C1 - Costs Matrix 2011'!$BD74="Allowed",1*O356,0)</f>
        <v>0</v>
      </c>
      <c r="P374" s="361">
        <f>IF('C1 - Costs Matrix 2011'!$BD74="Allowed",1*P356,0)</f>
        <v>0</v>
      </c>
      <c r="Q374" s="361">
        <f t="shared" si="361"/>
        <v>0</v>
      </c>
      <c r="R374" s="361">
        <f>IF('C1 - Costs Matrix 2011'!$BD74="Allowed",1*R356,0)</f>
        <v>0</v>
      </c>
      <c r="S374" s="1574"/>
      <c r="T374" s="369">
        <f>IF('C1 - Costs Matrix 2011'!$BD74="Allowed",1*T356,0)</f>
        <v>0</v>
      </c>
      <c r="U374" s="369">
        <f>IF('C1 - Costs Matrix 2011'!$BD74="Allowed",1*U356,0)</f>
        <v>0</v>
      </c>
      <c r="V374" s="369">
        <f>IF('C1 - Costs Matrix 2011'!$BD74="Allowed",1*V356,0)</f>
        <v>0</v>
      </c>
      <c r="W374" s="369">
        <f t="shared" si="362"/>
        <v>0</v>
      </c>
      <c r="X374" s="361">
        <f>IF('C1 - Costs Matrix 2011'!$BD74="Allowed",1*X356,0)</f>
        <v>0</v>
      </c>
      <c r="Y374" s="369">
        <f>IF('C1 - Costs Matrix 2011'!$BD74="Allowed",1*Y356,0)</f>
        <v>0</v>
      </c>
      <c r="Z374" s="369">
        <f>IF('C1 - Costs Matrix 2011'!$BD74="Allowed",1*Z356,0)</f>
        <v>0</v>
      </c>
      <c r="AA374" s="369">
        <f>IF('C1 - Costs Matrix 2011'!$BD74="Allowed",1*AA356,0)</f>
        <v>0</v>
      </c>
      <c r="AB374" s="369">
        <f>IF('C1 - Costs Matrix 2011'!$BD74="Allowed",1*AB356,0)</f>
        <v>0</v>
      </c>
      <c r="AC374" s="369">
        <f>IF('C1 - Costs Matrix 2011'!$BD74="Allowed",1*AC356,0)</f>
        <v>0</v>
      </c>
      <c r="AD374" s="369">
        <f>IF('C1 - Costs Matrix 2011'!$BD74="Allowed",1*AD356,0)</f>
        <v>0</v>
      </c>
      <c r="AE374" s="369">
        <f>IF('C1 - Costs Matrix 2011'!$BD74="Allowed",1*AE356,0)</f>
        <v>0</v>
      </c>
      <c r="AF374" s="369">
        <f>IF('C1 - Costs Matrix 2011'!$BD74="Allowed",1*AF356,0)</f>
        <v>0</v>
      </c>
      <c r="AG374" s="369">
        <f t="shared" si="363"/>
        <v>0</v>
      </c>
      <c r="AH374" s="1765"/>
      <c r="AI374" s="1768">
        <f t="shared" si="364"/>
        <v>0</v>
      </c>
      <c r="AJ374" s="1765"/>
      <c r="AK374" s="1563"/>
      <c r="AL374" s="1563"/>
      <c r="AM374" s="1563"/>
      <c r="AN374" s="1563"/>
      <c r="AO374" s="1563"/>
      <c r="AP374" s="496">
        <f t="shared" si="365"/>
        <v>0</v>
      </c>
      <c r="AQ374" s="1765"/>
      <c r="AR374" s="1765"/>
      <c r="AS374" s="1765"/>
      <c r="AT374" s="1732">
        <f t="shared" si="366"/>
        <v>0</v>
      </c>
      <c r="AU374" s="1765"/>
      <c r="AV374" s="1563"/>
      <c r="AW374" s="1563"/>
      <c r="AX374" s="496">
        <f t="shared" si="367"/>
        <v>0</v>
      </c>
      <c r="AY374" s="1765"/>
      <c r="AZ374" s="1723"/>
      <c r="BA374" s="1732">
        <f t="shared" si="368"/>
        <v>0</v>
      </c>
      <c r="BB374" s="1765"/>
      <c r="BC374" s="1732">
        <f t="shared" si="369"/>
        <v>0</v>
      </c>
    </row>
    <row r="375" spans="1:57" s="264" customFormat="1">
      <c r="A375" s="1757" t="str">
        <f>Cover!C35</f>
        <v>- none -</v>
      </c>
      <c r="B375" s="709">
        <f>IF('C1 - Costs Matrix 2011'!$BD75="Allowed",1*B357,0)</f>
        <v>0</v>
      </c>
      <c r="C375" s="369">
        <f>IF('C1 - Costs Matrix 2011'!$BD75="Allowed",1*C357,0)</f>
        <v>0</v>
      </c>
      <c r="D375" s="369">
        <f>IF('C1 - Costs Matrix 2011'!$BD75="Allowed",1*D357,0)</f>
        <v>0</v>
      </c>
      <c r="E375" s="361">
        <f>IF('C1 - Costs Matrix 2011'!$BD75="Allowed",1*E357,0)</f>
        <v>0</v>
      </c>
      <c r="F375" s="369">
        <f>IF('C1 - Costs Matrix 2011'!$BD75="Allowed",1*F357,0)</f>
        <v>0</v>
      </c>
      <c r="G375" s="369">
        <f>IF('C1 - Costs Matrix 2011'!$BD75="Allowed",1*G357,0)</f>
        <v>0</v>
      </c>
      <c r="H375" s="369">
        <f>IF('C1 - Costs Matrix 2011'!$BD75="Allowed",1*H357,0)</f>
        <v>0</v>
      </c>
      <c r="I375" s="369">
        <f>IF('C1 - Costs Matrix 2011'!$BD75="Allowed",1*I357,0)</f>
        <v>0</v>
      </c>
      <c r="J375" s="368">
        <f>IF('C1 - Costs Matrix 2011'!$BD75="Allowed",1*J357,0)</f>
        <v>0</v>
      </c>
      <c r="K375" s="370">
        <f>IF('C1 - Costs Matrix 2011'!$BD75="Allowed",1*K357,0)</f>
        <v>0</v>
      </c>
      <c r="L375" s="370">
        <f>IF('C1 - Costs Matrix 2011'!$BD75="Allowed",1*L357,0)</f>
        <v>0</v>
      </c>
      <c r="M375" s="709">
        <f t="shared" si="360"/>
        <v>0</v>
      </c>
      <c r="N375" s="361">
        <f>IF('C1 - Costs Matrix 2011'!$BD75="Allowed",1*N357,0)</f>
        <v>0</v>
      </c>
      <c r="O375" s="361">
        <f>IF('C1 - Costs Matrix 2011'!$BD75="Allowed",1*O357,0)</f>
        <v>0</v>
      </c>
      <c r="P375" s="361">
        <f>IF('C1 - Costs Matrix 2011'!$BD75="Allowed",1*P357,0)</f>
        <v>0</v>
      </c>
      <c r="Q375" s="361">
        <f t="shared" si="361"/>
        <v>0</v>
      </c>
      <c r="R375" s="361">
        <f>IF('C1 - Costs Matrix 2011'!$BD75="Allowed",1*R357,0)</f>
        <v>0</v>
      </c>
      <c r="S375" s="1574"/>
      <c r="T375" s="369">
        <f>IF('C1 - Costs Matrix 2011'!$BD75="Allowed",1*T357,0)</f>
        <v>0</v>
      </c>
      <c r="U375" s="369">
        <f>IF('C1 - Costs Matrix 2011'!$BD75="Allowed",1*U357,0)</f>
        <v>0</v>
      </c>
      <c r="V375" s="369">
        <f>IF('C1 - Costs Matrix 2011'!$BD75="Allowed",1*V357,0)</f>
        <v>0</v>
      </c>
      <c r="W375" s="369">
        <f t="shared" si="362"/>
        <v>0</v>
      </c>
      <c r="X375" s="361">
        <f>IF('C1 - Costs Matrix 2011'!$BD75="Allowed",1*X357,0)</f>
        <v>0</v>
      </c>
      <c r="Y375" s="369">
        <f>IF('C1 - Costs Matrix 2011'!$BD75="Allowed",1*Y357,0)</f>
        <v>0</v>
      </c>
      <c r="Z375" s="369">
        <f>IF('C1 - Costs Matrix 2011'!$BD75="Allowed",1*Z357,0)</f>
        <v>0</v>
      </c>
      <c r="AA375" s="369">
        <f>IF('C1 - Costs Matrix 2011'!$BD75="Allowed",1*AA357,0)</f>
        <v>0</v>
      </c>
      <c r="AB375" s="369">
        <f>IF('C1 - Costs Matrix 2011'!$BD75="Allowed",1*AB357,0)</f>
        <v>0</v>
      </c>
      <c r="AC375" s="369">
        <f>IF('C1 - Costs Matrix 2011'!$BD75="Allowed",1*AC357,0)</f>
        <v>0</v>
      </c>
      <c r="AD375" s="369">
        <f>IF('C1 - Costs Matrix 2011'!$BD75="Allowed",1*AD357,0)</f>
        <v>0</v>
      </c>
      <c r="AE375" s="369">
        <f>IF('C1 - Costs Matrix 2011'!$BD75="Allowed",1*AE357,0)</f>
        <v>0</v>
      </c>
      <c r="AF375" s="369">
        <f>IF('C1 - Costs Matrix 2011'!$BD75="Allowed",1*AF357,0)</f>
        <v>0</v>
      </c>
      <c r="AG375" s="369">
        <f t="shared" si="363"/>
        <v>0</v>
      </c>
      <c r="AH375" s="1765"/>
      <c r="AI375" s="1768">
        <f t="shared" si="364"/>
        <v>0</v>
      </c>
      <c r="AJ375" s="1765"/>
      <c r="AK375" s="1563"/>
      <c r="AL375" s="1563"/>
      <c r="AM375" s="1563"/>
      <c r="AN375" s="1563"/>
      <c r="AO375" s="1563"/>
      <c r="AP375" s="496">
        <f t="shared" si="365"/>
        <v>0</v>
      </c>
      <c r="AQ375" s="1765"/>
      <c r="AR375" s="1765"/>
      <c r="AS375" s="1765"/>
      <c r="AT375" s="1732">
        <f t="shared" si="366"/>
        <v>0</v>
      </c>
      <c r="AU375" s="1765"/>
      <c r="AV375" s="1563"/>
      <c r="AW375" s="1563"/>
      <c r="AX375" s="496">
        <f t="shared" si="367"/>
        <v>0</v>
      </c>
      <c r="AY375" s="1765"/>
      <c r="AZ375" s="1723"/>
      <c r="BA375" s="1732">
        <f t="shared" si="368"/>
        <v>0</v>
      </c>
      <c r="BB375" s="1765"/>
      <c r="BC375" s="1732">
        <f t="shared" si="369"/>
        <v>0</v>
      </c>
    </row>
    <row r="376" spans="1:57" s="264" customFormat="1">
      <c r="A376" s="1760" t="s">
        <v>431</v>
      </c>
      <c r="B376" s="1722">
        <f>SUM(B361:B370)</f>
        <v>0</v>
      </c>
      <c r="C376" s="1721">
        <f>SUM(C361:C370)</f>
        <v>0</v>
      </c>
      <c r="D376" s="1721">
        <f>SUM(D361:D370)</f>
        <v>0</v>
      </c>
      <c r="E376" s="1753">
        <f t="shared" ref="E376:AY376" si="370">SUM(E361:E370)</f>
        <v>0</v>
      </c>
      <c r="F376" s="1721">
        <f t="shared" si="370"/>
        <v>0</v>
      </c>
      <c r="G376" s="1721">
        <f t="shared" si="370"/>
        <v>0</v>
      </c>
      <c r="H376" s="1721">
        <f>SUM(H361:H370)</f>
        <v>0</v>
      </c>
      <c r="I376" s="1721">
        <f t="shared" si="370"/>
        <v>0</v>
      </c>
      <c r="J376" s="433">
        <f t="shared" si="370"/>
        <v>0</v>
      </c>
      <c r="K376" s="432">
        <f t="shared" si="370"/>
        <v>0</v>
      </c>
      <c r="L376" s="432">
        <f t="shared" si="370"/>
        <v>0</v>
      </c>
      <c r="M376" s="1722">
        <f t="shared" si="370"/>
        <v>0</v>
      </c>
      <c r="N376" s="1753">
        <f t="shared" si="370"/>
        <v>0</v>
      </c>
      <c r="O376" s="1753">
        <f t="shared" si="370"/>
        <v>0</v>
      </c>
      <c r="P376" s="1753">
        <f t="shared" si="370"/>
        <v>0</v>
      </c>
      <c r="Q376" s="1753">
        <f t="shared" si="370"/>
        <v>0</v>
      </c>
      <c r="R376" s="1753">
        <f t="shared" si="370"/>
        <v>0</v>
      </c>
      <c r="S376" s="1716"/>
      <c r="T376" s="1721">
        <f t="shared" si="370"/>
        <v>0</v>
      </c>
      <c r="U376" s="1721">
        <f t="shared" si="370"/>
        <v>0</v>
      </c>
      <c r="V376" s="1721">
        <f t="shared" si="370"/>
        <v>0</v>
      </c>
      <c r="W376" s="1721">
        <f t="shared" si="370"/>
        <v>0</v>
      </c>
      <c r="X376" s="1753">
        <f t="shared" si="370"/>
        <v>0</v>
      </c>
      <c r="Y376" s="1721">
        <f t="shared" si="370"/>
        <v>0</v>
      </c>
      <c r="Z376" s="1721">
        <f t="shared" si="370"/>
        <v>0</v>
      </c>
      <c r="AA376" s="1721">
        <f t="shared" si="370"/>
        <v>0</v>
      </c>
      <c r="AB376" s="1721">
        <f t="shared" si="370"/>
        <v>0</v>
      </c>
      <c r="AC376" s="1721">
        <f t="shared" si="370"/>
        <v>0</v>
      </c>
      <c r="AD376" s="1721">
        <f t="shared" si="370"/>
        <v>0</v>
      </c>
      <c r="AE376" s="1721">
        <f t="shared" si="370"/>
        <v>0</v>
      </c>
      <c r="AF376" s="1721">
        <f t="shared" si="370"/>
        <v>0</v>
      </c>
      <c r="AG376" s="1721">
        <f t="shared" si="370"/>
        <v>0</v>
      </c>
      <c r="AH376" s="1766"/>
      <c r="AI376" s="1753">
        <f t="shared" si="370"/>
        <v>0</v>
      </c>
      <c r="AJ376" s="1753">
        <f t="shared" si="370"/>
        <v>0</v>
      </c>
      <c r="AK376" s="433">
        <f t="shared" si="370"/>
        <v>0</v>
      </c>
      <c r="AL376" s="433">
        <f>SUM(AL361:AL370)</f>
        <v>0</v>
      </c>
      <c r="AM376" s="433">
        <f t="shared" si="370"/>
        <v>0</v>
      </c>
      <c r="AN376" s="433">
        <f>SUM(AN361:AN370)</f>
        <v>0</v>
      </c>
      <c r="AO376" s="433">
        <f t="shared" si="370"/>
        <v>0</v>
      </c>
      <c r="AP376" s="1721">
        <f t="shared" si="370"/>
        <v>0</v>
      </c>
      <c r="AQ376" s="1753">
        <f t="shared" si="370"/>
        <v>0</v>
      </c>
      <c r="AR376" s="1766"/>
      <c r="AS376" s="1753">
        <f>SUM(AS361:AS370)</f>
        <v>0</v>
      </c>
      <c r="AT376" s="1753">
        <f t="shared" si="370"/>
        <v>0</v>
      </c>
      <c r="AU376" s="1753">
        <f t="shared" si="370"/>
        <v>0</v>
      </c>
      <c r="AV376" s="433">
        <f t="shared" si="370"/>
        <v>0</v>
      </c>
      <c r="AW376" s="433">
        <f t="shared" si="370"/>
        <v>0</v>
      </c>
      <c r="AX376" s="1721">
        <f t="shared" si="370"/>
        <v>0</v>
      </c>
      <c r="AY376" s="1753">
        <f t="shared" si="370"/>
        <v>0</v>
      </c>
      <c r="AZ376" s="1761"/>
      <c r="BA376" s="1753">
        <f>SUM(BA361:BA370)</f>
        <v>0</v>
      </c>
      <c r="BB376" s="1766"/>
      <c r="BC376" s="1753">
        <f>SUM(BC361:BC370)</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382:A383"/>
    <mergeCell ref="AU4:AZ4"/>
    <mergeCell ref="AJ4:AS4"/>
    <mergeCell ref="B5:D5"/>
    <mergeCell ref="E5:M5"/>
    <mergeCell ref="R5:W5"/>
    <mergeCell ref="X5:AG5"/>
    <mergeCell ref="B4:P4"/>
    <mergeCell ref="R4:W4"/>
    <mergeCell ref="X4:AG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45.xml><?xml version="1.0" encoding="utf-8"?>
<worksheet xmlns="http://schemas.openxmlformats.org/spreadsheetml/2006/main" xmlns:r="http://schemas.openxmlformats.org/officeDocument/2006/relationships">
  <sheetPr>
    <tabColor rgb="FFDDDDDD"/>
  </sheetPr>
  <dimension ref="A1:BE383"/>
  <sheetViews>
    <sheetView zoomScale="70" zoomScaleNormal="70" zoomScaleSheetLayoutView="70" workbookViewId="0"/>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v>2011</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81"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51"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si="28"/>
        <v>0</v>
      </c>
      <c r="N45" s="365">
        <f t="shared" ref="N45:P51" si="38">N13+N21+N29+N37</f>
        <v>0</v>
      </c>
      <c r="O45" s="365">
        <f t="shared" si="38"/>
        <v>0</v>
      </c>
      <c r="P45" s="365">
        <f t="shared" si="38"/>
        <v>0</v>
      </c>
      <c r="Q45" s="348">
        <f t="shared" si="9"/>
        <v>0</v>
      </c>
      <c r="R45" s="366">
        <f t="shared" ref="R45:V51" si="39">R13+R21+R29+R37</f>
        <v>0</v>
      </c>
      <c r="S45" s="1575"/>
      <c r="T45" s="367">
        <f t="shared" si="39"/>
        <v>0</v>
      </c>
      <c r="U45" s="367">
        <f t="shared" si="39"/>
        <v>0</v>
      </c>
      <c r="V45" s="367">
        <f t="shared" si="39"/>
        <v>0</v>
      </c>
      <c r="W45" s="346">
        <f t="shared" ref="W45:W51" si="40">SUM(R45:V45)</f>
        <v>0</v>
      </c>
      <c r="X45" s="366">
        <f t="shared" ref="X45:AF51" si="41">X13+X21+X29+X37</f>
        <v>0</v>
      </c>
      <c r="Y45" s="367">
        <f t="shared" si="41"/>
        <v>0</v>
      </c>
      <c r="Z45" s="367">
        <f t="shared" si="41"/>
        <v>0</v>
      </c>
      <c r="AA45" s="367">
        <f t="shared" si="41"/>
        <v>0</v>
      </c>
      <c r="AB45" s="367">
        <f t="shared" si="41"/>
        <v>0</v>
      </c>
      <c r="AC45" s="367">
        <f t="shared" si="41"/>
        <v>0</v>
      </c>
      <c r="AD45" s="367">
        <f t="shared" si="41"/>
        <v>0</v>
      </c>
      <c r="AE45" s="367">
        <f t="shared" si="41"/>
        <v>0</v>
      </c>
      <c r="AF45" s="367">
        <f t="shared" si="41"/>
        <v>0</v>
      </c>
      <c r="AG45" s="346">
        <f t="shared" ref="AG45:AG51" si="42">SUM(X45:AF45)</f>
        <v>0</v>
      </c>
      <c r="AH45" s="1563"/>
      <c r="AI45" s="351">
        <f t="shared" ref="AI45:AI51" si="43">Q45+W45+AG45+AH45</f>
        <v>0</v>
      </c>
      <c r="AJ45" s="363">
        <f t="shared" ref="AJ45:AO51" si="44">AJ13+AJ21+AJ29+AJ37</f>
        <v>0</v>
      </c>
      <c r="AK45" s="364">
        <f t="shared" si="44"/>
        <v>0</v>
      </c>
      <c r="AL45" s="364">
        <f t="shared" si="44"/>
        <v>0</v>
      </c>
      <c r="AM45" s="364">
        <f t="shared" si="44"/>
        <v>0</v>
      </c>
      <c r="AN45" s="364">
        <f t="shared" si="44"/>
        <v>0</v>
      </c>
      <c r="AO45" s="364">
        <f t="shared" si="44"/>
        <v>0</v>
      </c>
      <c r="AP45" s="346">
        <f t="shared" ref="AP45:AP51" si="45">SUM(AJ45:AO45)</f>
        <v>0</v>
      </c>
      <c r="AQ45" s="365">
        <f>AQ13+AQ21+AQ29+AQ37</f>
        <v>0</v>
      </c>
      <c r="AR45" s="1563"/>
      <c r="AS45" s="365">
        <f>AS13+AS21+AS29+AS37</f>
        <v>0</v>
      </c>
      <c r="AT45" s="352">
        <f t="shared" ref="AT45:AT51" si="46">AI45+AP45+AQ45+AR45+AS45</f>
        <v>0</v>
      </c>
      <c r="AU45" s="368">
        <f t="shared" ref="AU45:AW51" si="47">AU13+AU21+AU29+AU37</f>
        <v>0</v>
      </c>
      <c r="AV45" s="369">
        <f t="shared" si="47"/>
        <v>0</v>
      </c>
      <c r="AW45" s="369">
        <f t="shared" si="47"/>
        <v>0</v>
      </c>
      <c r="AX45" s="346">
        <f t="shared" ref="AX45:AX51" si="48">SUM(AU45:AW45)</f>
        <v>0</v>
      </c>
      <c r="AY45" s="365">
        <f>AY13+AY21+AY29+AY37</f>
        <v>0</v>
      </c>
      <c r="AZ45" s="1563"/>
      <c r="BA45" s="352">
        <f t="shared" ref="BA45:BA51" si="49">AX45+AY45</f>
        <v>0</v>
      </c>
      <c r="BB45" s="1563"/>
      <c r="BC45" s="352">
        <f t="shared" ref="BC45:BC51" si="50">BA45+AT45+BB45</f>
        <v>0</v>
      </c>
    </row>
    <row r="46" spans="1:55" s="339" customFormat="1">
      <c r="A46" s="356" t="s">
        <v>389</v>
      </c>
      <c r="B46" s="361">
        <f>B14+B22+B30+B38</f>
        <v>0</v>
      </c>
      <c r="C46" s="361">
        <f t="shared" ref="B46:L51" si="51">C14+C22+C30+C38</f>
        <v>0</v>
      </c>
      <c r="D46" s="362">
        <f t="shared" si="51"/>
        <v>0</v>
      </c>
      <c r="E46" s="363">
        <f t="shared" si="51"/>
        <v>0</v>
      </c>
      <c r="F46" s="364">
        <f t="shared" si="51"/>
        <v>0</v>
      </c>
      <c r="G46" s="364">
        <f t="shared" si="51"/>
        <v>0</v>
      </c>
      <c r="H46" s="364">
        <f t="shared" si="51"/>
        <v>0</v>
      </c>
      <c r="I46" s="364">
        <f t="shared" si="51"/>
        <v>0</v>
      </c>
      <c r="J46" s="364">
        <f t="shared" si="51"/>
        <v>0</v>
      </c>
      <c r="K46" s="364">
        <f t="shared" si="51"/>
        <v>0</v>
      </c>
      <c r="L46" s="364">
        <f t="shared" si="51"/>
        <v>0</v>
      </c>
      <c r="M46" s="346">
        <f t="shared" si="28"/>
        <v>0</v>
      </c>
      <c r="N46" s="365">
        <f t="shared" si="38"/>
        <v>0</v>
      </c>
      <c r="O46" s="365">
        <f t="shared" si="38"/>
        <v>0</v>
      </c>
      <c r="P46" s="365">
        <f t="shared" si="38"/>
        <v>0</v>
      </c>
      <c r="Q46" s="348">
        <f t="shared" si="9"/>
        <v>0</v>
      </c>
      <c r="R46" s="366">
        <f t="shared" si="39"/>
        <v>0</v>
      </c>
      <c r="S46" s="1575"/>
      <c r="T46" s="367">
        <f t="shared" si="39"/>
        <v>0</v>
      </c>
      <c r="U46" s="367">
        <f t="shared" si="39"/>
        <v>0</v>
      </c>
      <c r="V46" s="367">
        <f t="shared" si="39"/>
        <v>0</v>
      </c>
      <c r="W46" s="346">
        <f t="shared" si="40"/>
        <v>0</v>
      </c>
      <c r="X46" s="366">
        <f t="shared" si="41"/>
        <v>0</v>
      </c>
      <c r="Y46" s="367">
        <f t="shared" si="41"/>
        <v>0</v>
      </c>
      <c r="Z46" s="367">
        <f t="shared" si="41"/>
        <v>0</v>
      </c>
      <c r="AA46" s="367">
        <f t="shared" si="41"/>
        <v>0</v>
      </c>
      <c r="AB46" s="367">
        <f t="shared" si="41"/>
        <v>0</v>
      </c>
      <c r="AC46" s="367">
        <f t="shared" si="41"/>
        <v>0</v>
      </c>
      <c r="AD46" s="367">
        <f t="shared" si="41"/>
        <v>0</v>
      </c>
      <c r="AE46" s="367">
        <f t="shared" si="41"/>
        <v>0</v>
      </c>
      <c r="AF46" s="367">
        <f t="shared" si="41"/>
        <v>0</v>
      </c>
      <c r="AG46" s="346">
        <f t="shared" si="42"/>
        <v>0</v>
      </c>
      <c r="AH46" s="1563"/>
      <c r="AI46" s="351">
        <f t="shared" si="43"/>
        <v>0</v>
      </c>
      <c r="AJ46" s="363">
        <f t="shared" si="44"/>
        <v>0</v>
      </c>
      <c r="AK46" s="364">
        <f t="shared" si="44"/>
        <v>0</v>
      </c>
      <c r="AL46" s="364">
        <f t="shared" si="44"/>
        <v>0</v>
      </c>
      <c r="AM46" s="364">
        <f t="shared" si="44"/>
        <v>0</v>
      </c>
      <c r="AN46" s="364">
        <f t="shared" si="44"/>
        <v>0</v>
      </c>
      <c r="AO46" s="364">
        <f t="shared" si="44"/>
        <v>0</v>
      </c>
      <c r="AP46" s="346">
        <f t="shared" si="45"/>
        <v>0</v>
      </c>
      <c r="AQ46" s="365">
        <f t="shared" ref="AQ46:AQ51" si="52">AQ14+AQ22+AQ30+AQ38</f>
        <v>0</v>
      </c>
      <c r="AR46" s="1563"/>
      <c r="AS46" s="365">
        <f t="shared" ref="AS46:AS51" si="53">AS14+AS22+AS30+AS38</f>
        <v>0</v>
      </c>
      <c r="AT46" s="352">
        <f t="shared" si="46"/>
        <v>0</v>
      </c>
      <c r="AU46" s="368">
        <f t="shared" si="47"/>
        <v>0</v>
      </c>
      <c r="AV46" s="369">
        <f t="shared" si="47"/>
        <v>0</v>
      </c>
      <c r="AW46" s="369">
        <f t="shared" si="47"/>
        <v>0</v>
      </c>
      <c r="AX46" s="346">
        <f t="shared" si="48"/>
        <v>0</v>
      </c>
      <c r="AY46" s="365">
        <f t="shared" ref="AY46:AY51" si="54">AY14+AY22+AY30+AY38</f>
        <v>0</v>
      </c>
      <c r="AZ46" s="1563"/>
      <c r="BA46" s="352">
        <f t="shared" si="49"/>
        <v>0</v>
      </c>
      <c r="BB46" s="1563"/>
      <c r="BC46" s="352">
        <f t="shared" si="50"/>
        <v>0</v>
      </c>
    </row>
    <row r="47" spans="1:55" s="339" customFormat="1">
      <c r="A47" s="341" t="s">
        <v>390</v>
      </c>
      <c r="B47" s="361">
        <f t="shared" si="51"/>
        <v>0</v>
      </c>
      <c r="C47" s="361">
        <f t="shared" si="51"/>
        <v>0</v>
      </c>
      <c r="D47" s="362">
        <f t="shared" si="51"/>
        <v>0</v>
      </c>
      <c r="E47" s="363">
        <f t="shared" si="51"/>
        <v>0</v>
      </c>
      <c r="F47" s="364">
        <f>F15+F23+F31+F39</f>
        <v>0</v>
      </c>
      <c r="G47" s="364">
        <f t="shared" si="51"/>
        <v>0</v>
      </c>
      <c r="H47" s="364">
        <f t="shared" si="51"/>
        <v>0</v>
      </c>
      <c r="I47" s="364">
        <f t="shared" si="51"/>
        <v>0</v>
      </c>
      <c r="J47" s="364">
        <f t="shared" si="51"/>
        <v>0</v>
      </c>
      <c r="K47" s="364">
        <f t="shared" si="51"/>
        <v>0</v>
      </c>
      <c r="L47" s="364">
        <f t="shared" si="51"/>
        <v>0</v>
      </c>
      <c r="M47" s="346">
        <f t="shared" si="28"/>
        <v>0</v>
      </c>
      <c r="N47" s="365">
        <f t="shared" si="38"/>
        <v>0</v>
      </c>
      <c r="O47" s="365">
        <f t="shared" si="38"/>
        <v>0</v>
      </c>
      <c r="P47" s="365">
        <f t="shared" si="38"/>
        <v>0</v>
      </c>
      <c r="Q47" s="348">
        <f t="shared" si="9"/>
        <v>0</v>
      </c>
      <c r="R47" s="366">
        <f t="shared" si="39"/>
        <v>0</v>
      </c>
      <c r="S47" s="1575"/>
      <c r="T47" s="367">
        <f t="shared" si="39"/>
        <v>0</v>
      </c>
      <c r="U47" s="367">
        <f t="shared" si="39"/>
        <v>0</v>
      </c>
      <c r="V47" s="367">
        <f t="shared" si="39"/>
        <v>0</v>
      </c>
      <c r="W47" s="346">
        <f t="shared" si="40"/>
        <v>0</v>
      </c>
      <c r="X47" s="366">
        <f t="shared" si="41"/>
        <v>0</v>
      </c>
      <c r="Y47" s="367">
        <f t="shared" si="41"/>
        <v>0</v>
      </c>
      <c r="Z47" s="367">
        <f t="shared" si="41"/>
        <v>0</v>
      </c>
      <c r="AA47" s="367">
        <f t="shared" si="41"/>
        <v>0</v>
      </c>
      <c r="AB47" s="367">
        <f t="shared" si="41"/>
        <v>0</v>
      </c>
      <c r="AC47" s="367">
        <f t="shared" si="41"/>
        <v>0</v>
      </c>
      <c r="AD47" s="367">
        <f t="shared" si="41"/>
        <v>0</v>
      </c>
      <c r="AE47" s="367">
        <f t="shared" si="41"/>
        <v>0</v>
      </c>
      <c r="AF47" s="367">
        <f t="shared" si="41"/>
        <v>0</v>
      </c>
      <c r="AG47" s="346">
        <f t="shared" si="42"/>
        <v>0</v>
      </c>
      <c r="AH47" s="1563"/>
      <c r="AI47" s="351">
        <f t="shared" si="43"/>
        <v>0</v>
      </c>
      <c r="AJ47" s="363">
        <f t="shared" si="44"/>
        <v>0</v>
      </c>
      <c r="AK47" s="364">
        <f t="shared" si="44"/>
        <v>0</v>
      </c>
      <c r="AL47" s="364">
        <f t="shared" si="44"/>
        <v>0</v>
      </c>
      <c r="AM47" s="364">
        <f t="shared" si="44"/>
        <v>0</v>
      </c>
      <c r="AN47" s="364">
        <f t="shared" si="44"/>
        <v>0</v>
      </c>
      <c r="AO47" s="364">
        <f t="shared" si="44"/>
        <v>0</v>
      </c>
      <c r="AP47" s="346">
        <f t="shared" si="45"/>
        <v>0</v>
      </c>
      <c r="AQ47" s="365">
        <f t="shared" si="52"/>
        <v>0</v>
      </c>
      <c r="AR47" s="1563"/>
      <c r="AS47" s="365">
        <f t="shared" si="53"/>
        <v>0</v>
      </c>
      <c r="AT47" s="352">
        <f t="shared" si="46"/>
        <v>0</v>
      </c>
      <c r="AU47" s="368">
        <f t="shared" si="47"/>
        <v>0</v>
      </c>
      <c r="AV47" s="369">
        <f t="shared" si="47"/>
        <v>0</v>
      </c>
      <c r="AW47" s="369">
        <f t="shared" si="47"/>
        <v>0</v>
      </c>
      <c r="AX47" s="346">
        <f t="shared" si="48"/>
        <v>0</v>
      </c>
      <c r="AY47" s="365">
        <f t="shared" si="54"/>
        <v>0</v>
      </c>
      <c r="AZ47" s="1563"/>
      <c r="BA47" s="352">
        <f t="shared" si="49"/>
        <v>0</v>
      </c>
      <c r="BB47" s="1563"/>
      <c r="BC47" s="352">
        <f t="shared" si="50"/>
        <v>0</v>
      </c>
    </row>
    <row r="48" spans="1:55" s="339" customFormat="1" ht="14.25">
      <c r="A48" s="357"/>
      <c r="B48" s="361">
        <f t="shared" si="51"/>
        <v>0</v>
      </c>
      <c r="C48" s="361">
        <f t="shared" si="51"/>
        <v>0</v>
      </c>
      <c r="D48" s="362">
        <f t="shared" si="51"/>
        <v>0</v>
      </c>
      <c r="E48" s="363">
        <f t="shared" si="51"/>
        <v>0</v>
      </c>
      <c r="F48" s="364">
        <f t="shared" si="51"/>
        <v>0</v>
      </c>
      <c r="G48" s="364">
        <f t="shared" si="51"/>
        <v>0</v>
      </c>
      <c r="H48" s="364">
        <f t="shared" si="51"/>
        <v>0</v>
      </c>
      <c r="I48" s="364">
        <f t="shared" si="51"/>
        <v>0</v>
      </c>
      <c r="J48" s="364">
        <f t="shared" si="51"/>
        <v>0</v>
      </c>
      <c r="K48" s="364">
        <f t="shared" si="51"/>
        <v>0</v>
      </c>
      <c r="L48" s="364">
        <f>L16+L24+L32+L40</f>
        <v>0</v>
      </c>
      <c r="M48" s="346">
        <f t="shared" si="28"/>
        <v>0</v>
      </c>
      <c r="N48" s="365">
        <f t="shared" si="38"/>
        <v>0</v>
      </c>
      <c r="O48" s="365">
        <f t="shared" si="38"/>
        <v>0</v>
      </c>
      <c r="P48" s="365">
        <f t="shared" si="38"/>
        <v>0</v>
      </c>
      <c r="Q48" s="348">
        <f t="shared" si="9"/>
        <v>0</v>
      </c>
      <c r="R48" s="366">
        <f t="shared" si="39"/>
        <v>0</v>
      </c>
      <c r="S48" s="1575"/>
      <c r="T48" s="367">
        <f t="shared" si="39"/>
        <v>0</v>
      </c>
      <c r="U48" s="367">
        <f t="shared" si="39"/>
        <v>0</v>
      </c>
      <c r="V48" s="367">
        <f t="shared" si="39"/>
        <v>0</v>
      </c>
      <c r="W48" s="346">
        <f t="shared" si="40"/>
        <v>0</v>
      </c>
      <c r="X48" s="366">
        <f t="shared" si="41"/>
        <v>0</v>
      </c>
      <c r="Y48" s="367">
        <f t="shared" si="41"/>
        <v>0</v>
      </c>
      <c r="Z48" s="367">
        <f t="shared" si="41"/>
        <v>0</v>
      </c>
      <c r="AA48" s="367">
        <f t="shared" si="41"/>
        <v>0</v>
      </c>
      <c r="AB48" s="367">
        <f t="shared" si="41"/>
        <v>0</v>
      </c>
      <c r="AC48" s="367">
        <f t="shared" si="41"/>
        <v>0</v>
      </c>
      <c r="AD48" s="367">
        <f t="shared" si="41"/>
        <v>0</v>
      </c>
      <c r="AE48" s="367">
        <f t="shared" si="41"/>
        <v>0</v>
      </c>
      <c r="AF48" s="367">
        <f t="shared" si="41"/>
        <v>0</v>
      </c>
      <c r="AG48" s="346">
        <f t="shared" si="42"/>
        <v>0</v>
      </c>
      <c r="AH48" s="1563"/>
      <c r="AI48" s="351">
        <f t="shared" si="43"/>
        <v>0</v>
      </c>
      <c r="AJ48" s="363">
        <f t="shared" si="44"/>
        <v>0</v>
      </c>
      <c r="AK48" s="364">
        <f t="shared" si="44"/>
        <v>0</v>
      </c>
      <c r="AL48" s="364">
        <f t="shared" si="44"/>
        <v>0</v>
      </c>
      <c r="AM48" s="364">
        <f t="shared" si="44"/>
        <v>0</v>
      </c>
      <c r="AN48" s="364">
        <f t="shared" si="44"/>
        <v>0</v>
      </c>
      <c r="AO48" s="364">
        <f t="shared" si="44"/>
        <v>0</v>
      </c>
      <c r="AP48" s="346">
        <f t="shared" si="45"/>
        <v>0</v>
      </c>
      <c r="AQ48" s="365">
        <f t="shared" si="52"/>
        <v>0</v>
      </c>
      <c r="AR48" s="1563"/>
      <c r="AS48" s="365">
        <f t="shared" si="53"/>
        <v>0</v>
      </c>
      <c r="AT48" s="352">
        <f t="shared" si="46"/>
        <v>0</v>
      </c>
      <c r="AU48" s="368">
        <f t="shared" si="47"/>
        <v>0</v>
      </c>
      <c r="AV48" s="369">
        <f t="shared" si="47"/>
        <v>0</v>
      </c>
      <c r="AW48" s="369">
        <f t="shared" si="47"/>
        <v>0</v>
      </c>
      <c r="AX48" s="346">
        <f t="shared" si="48"/>
        <v>0</v>
      </c>
      <c r="AY48" s="365">
        <f t="shared" si="54"/>
        <v>0</v>
      </c>
      <c r="AZ48" s="1563"/>
      <c r="BA48" s="352">
        <f t="shared" si="49"/>
        <v>0</v>
      </c>
      <c r="BB48" s="1563"/>
      <c r="BC48" s="352">
        <f t="shared" si="50"/>
        <v>0</v>
      </c>
    </row>
    <row r="49" spans="1:55" s="339" customFormat="1" ht="14.25">
      <c r="A49" s="357"/>
      <c r="B49" s="361">
        <f t="shared" si="51"/>
        <v>0</v>
      </c>
      <c r="C49" s="361">
        <f t="shared" si="51"/>
        <v>0</v>
      </c>
      <c r="D49" s="362">
        <f t="shared" si="51"/>
        <v>0</v>
      </c>
      <c r="E49" s="363">
        <f t="shared" si="51"/>
        <v>0</v>
      </c>
      <c r="F49" s="364">
        <f t="shared" si="51"/>
        <v>0</v>
      </c>
      <c r="G49" s="364">
        <f t="shared" si="51"/>
        <v>0</v>
      </c>
      <c r="H49" s="364">
        <f t="shared" si="51"/>
        <v>0</v>
      </c>
      <c r="I49" s="364">
        <f t="shared" si="51"/>
        <v>0</v>
      </c>
      <c r="J49" s="364">
        <f t="shared" si="51"/>
        <v>0</v>
      </c>
      <c r="K49" s="364">
        <f t="shared" si="51"/>
        <v>0</v>
      </c>
      <c r="L49" s="364">
        <f t="shared" si="51"/>
        <v>0</v>
      </c>
      <c r="M49" s="346">
        <f t="shared" si="28"/>
        <v>0</v>
      </c>
      <c r="N49" s="365">
        <f t="shared" si="38"/>
        <v>0</v>
      </c>
      <c r="O49" s="365">
        <f t="shared" si="38"/>
        <v>0</v>
      </c>
      <c r="P49" s="365">
        <f t="shared" si="38"/>
        <v>0</v>
      </c>
      <c r="Q49" s="348">
        <f t="shared" si="9"/>
        <v>0</v>
      </c>
      <c r="R49" s="366">
        <f t="shared" si="39"/>
        <v>0</v>
      </c>
      <c r="S49" s="1575"/>
      <c r="T49" s="367">
        <f t="shared" si="39"/>
        <v>0</v>
      </c>
      <c r="U49" s="367">
        <f t="shared" si="39"/>
        <v>0</v>
      </c>
      <c r="V49" s="367">
        <f t="shared" si="39"/>
        <v>0</v>
      </c>
      <c r="W49" s="346">
        <f t="shared" si="40"/>
        <v>0</v>
      </c>
      <c r="X49" s="366">
        <f t="shared" si="41"/>
        <v>0</v>
      </c>
      <c r="Y49" s="367">
        <f t="shared" si="41"/>
        <v>0</v>
      </c>
      <c r="Z49" s="367">
        <f t="shared" si="41"/>
        <v>0</v>
      </c>
      <c r="AA49" s="367">
        <f t="shared" si="41"/>
        <v>0</v>
      </c>
      <c r="AB49" s="367">
        <f t="shared" si="41"/>
        <v>0</v>
      </c>
      <c r="AC49" s="367">
        <f t="shared" si="41"/>
        <v>0</v>
      </c>
      <c r="AD49" s="367">
        <f t="shared" si="41"/>
        <v>0</v>
      </c>
      <c r="AE49" s="367">
        <f t="shared" si="41"/>
        <v>0</v>
      </c>
      <c r="AF49" s="367">
        <f t="shared" si="41"/>
        <v>0</v>
      </c>
      <c r="AG49" s="346">
        <f t="shared" si="42"/>
        <v>0</v>
      </c>
      <c r="AH49" s="1563"/>
      <c r="AI49" s="351">
        <f t="shared" si="43"/>
        <v>0</v>
      </c>
      <c r="AJ49" s="363">
        <f t="shared" si="44"/>
        <v>0</v>
      </c>
      <c r="AK49" s="364">
        <f t="shared" si="44"/>
        <v>0</v>
      </c>
      <c r="AL49" s="364">
        <f t="shared" si="44"/>
        <v>0</v>
      </c>
      <c r="AM49" s="364">
        <f t="shared" si="44"/>
        <v>0</v>
      </c>
      <c r="AN49" s="364">
        <f t="shared" si="44"/>
        <v>0</v>
      </c>
      <c r="AO49" s="364">
        <f t="shared" si="44"/>
        <v>0</v>
      </c>
      <c r="AP49" s="346">
        <f t="shared" si="45"/>
        <v>0</v>
      </c>
      <c r="AQ49" s="365">
        <f t="shared" si="52"/>
        <v>0</v>
      </c>
      <c r="AR49" s="1563"/>
      <c r="AS49" s="365">
        <f t="shared" si="53"/>
        <v>0</v>
      </c>
      <c r="AT49" s="352">
        <f t="shared" si="46"/>
        <v>0</v>
      </c>
      <c r="AU49" s="368">
        <f t="shared" si="47"/>
        <v>0</v>
      </c>
      <c r="AV49" s="369">
        <f t="shared" si="47"/>
        <v>0</v>
      </c>
      <c r="AW49" s="369">
        <f t="shared" si="47"/>
        <v>0</v>
      </c>
      <c r="AX49" s="346">
        <f t="shared" si="48"/>
        <v>0</v>
      </c>
      <c r="AY49" s="365">
        <f t="shared" si="54"/>
        <v>0</v>
      </c>
      <c r="AZ49" s="1563"/>
      <c r="BA49" s="352">
        <f t="shared" si="49"/>
        <v>0</v>
      </c>
      <c r="BB49" s="1563"/>
      <c r="BC49" s="352">
        <f t="shared" si="50"/>
        <v>0</v>
      </c>
    </row>
    <row r="50" spans="1:55" s="339" customFormat="1" ht="14.25">
      <c r="A50" s="357"/>
      <c r="B50" s="361">
        <f t="shared" si="51"/>
        <v>0</v>
      </c>
      <c r="C50" s="361">
        <f t="shared" si="51"/>
        <v>0</v>
      </c>
      <c r="D50" s="362">
        <f t="shared" si="51"/>
        <v>0</v>
      </c>
      <c r="E50" s="363">
        <f t="shared" si="51"/>
        <v>0</v>
      </c>
      <c r="F50" s="364">
        <f t="shared" si="51"/>
        <v>0</v>
      </c>
      <c r="G50" s="364">
        <f t="shared" si="51"/>
        <v>0</v>
      </c>
      <c r="H50" s="364">
        <f t="shared" si="51"/>
        <v>0</v>
      </c>
      <c r="I50" s="364">
        <f t="shared" si="51"/>
        <v>0</v>
      </c>
      <c r="J50" s="364">
        <f t="shared" si="51"/>
        <v>0</v>
      </c>
      <c r="K50" s="364">
        <f t="shared" si="51"/>
        <v>0</v>
      </c>
      <c r="L50" s="364">
        <f t="shared" si="51"/>
        <v>0</v>
      </c>
      <c r="M50" s="346">
        <f t="shared" si="28"/>
        <v>0</v>
      </c>
      <c r="N50" s="365">
        <f t="shared" si="38"/>
        <v>0</v>
      </c>
      <c r="O50" s="365">
        <f t="shared" si="38"/>
        <v>0</v>
      </c>
      <c r="P50" s="365">
        <f t="shared" si="38"/>
        <v>0</v>
      </c>
      <c r="Q50" s="348">
        <f t="shared" si="9"/>
        <v>0</v>
      </c>
      <c r="R50" s="366">
        <f t="shared" si="39"/>
        <v>0</v>
      </c>
      <c r="S50" s="1575"/>
      <c r="T50" s="367">
        <f t="shared" si="39"/>
        <v>0</v>
      </c>
      <c r="U50" s="367">
        <f t="shared" si="39"/>
        <v>0</v>
      </c>
      <c r="V50" s="367">
        <f t="shared" si="39"/>
        <v>0</v>
      </c>
      <c r="W50" s="346">
        <f t="shared" si="40"/>
        <v>0</v>
      </c>
      <c r="X50" s="366">
        <f t="shared" si="41"/>
        <v>0</v>
      </c>
      <c r="Y50" s="367">
        <f t="shared" si="41"/>
        <v>0</v>
      </c>
      <c r="Z50" s="367">
        <f t="shared" si="41"/>
        <v>0</v>
      </c>
      <c r="AA50" s="367">
        <f t="shared" si="41"/>
        <v>0</v>
      </c>
      <c r="AB50" s="367">
        <f t="shared" si="41"/>
        <v>0</v>
      </c>
      <c r="AC50" s="367">
        <f t="shared" si="41"/>
        <v>0</v>
      </c>
      <c r="AD50" s="367">
        <f t="shared" si="41"/>
        <v>0</v>
      </c>
      <c r="AE50" s="367">
        <f t="shared" si="41"/>
        <v>0</v>
      </c>
      <c r="AF50" s="367">
        <f t="shared" si="41"/>
        <v>0</v>
      </c>
      <c r="AG50" s="346">
        <f t="shared" si="42"/>
        <v>0</v>
      </c>
      <c r="AH50" s="1563"/>
      <c r="AI50" s="351">
        <f t="shared" si="43"/>
        <v>0</v>
      </c>
      <c r="AJ50" s="363">
        <f t="shared" si="44"/>
        <v>0</v>
      </c>
      <c r="AK50" s="364">
        <f t="shared" si="44"/>
        <v>0</v>
      </c>
      <c r="AL50" s="364">
        <f t="shared" si="44"/>
        <v>0</v>
      </c>
      <c r="AM50" s="364">
        <f t="shared" si="44"/>
        <v>0</v>
      </c>
      <c r="AN50" s="364">
        <f t="shared" si="44"/>
        <v>0</v>
      </c>
      <c r="AO50" s="364">
        <f t="shared" si="44"/>
        <v>0</v>
      </c>
      <c r="AP50" s="346">
        <f t="shared" si="45"/>
        <v>0</v>
      </c>
      <c r="AQ50" s="365">
        <f t="shared" si="52"/>
        <v>0</v>
      </c>
      <c r="AR50" s="1563"/>
      <c r="AS50" s="365">
        <f t="shared" si="53"/>
        <v>0</v>
      </c>
      <c r="AT50" s="352">
        <f t="shared" si="46"/>
        <v>0</v>
      </c>
      <c r="AU50" s="368">
        <f t="shared" si="47"/>
        <v>0</v>
      </c>
      <c r="AV50" s="369">
        <f t="shared" si="47"/>
        <v>0</v>
      </c>
      <c r="AW50" s="369">
        <f t="shared" si="47"/>
        <v>0</v>
      </c>
      <c r="AX50" s="346">
        <f t="shared" si="48"/>
        <v>0</v>
      </c>
      <c r="AY50" s="365">
        <f t="shared" si="54"/>
        <v>0</v>
      </c>
      <c r="AZ50" s="1563"/>
      <c r="BA50" s="352">
        <f t="shared" si="49"/>
        <v>0</v>
      </c>
      <c r="BB50" s="1563"/>
      <c r="BC50" s="352">
        <f t="shared" si="50"/>
        <v>0</v>
      </c>
    </row>
    <row r="51" spans="1:55" s="339" customFormat="1" ht="14.25">
      <c r="A51" s="357"/>
      <c r="B51" s="361">
        <f t="shared" si="51"/>
        <v>0</v>
      </c>
      <c r="C51" s="361">
        <f t="shared" si="51"/>
        <v>0</v>
      </c>
      <c r="D51" s="362">
        <f t="shared" si="51"/>
        <v>0</v>
      </c>
      <c r="E51" s="363">
        <f t="shared" si="51"/>
        <v>0</v>
      </c>
      <c r="F51" s="364">
        <f t="shared" si="51"/>
        <v>0</v>
      </c>
      <c r="G51" s="364">
        <f t="shared" si="51"/>
        <v>0</v>
      </c>
      <c r="H51" s="364">
        <f t="shared" si="51"/>
        <v>0</v>
      </c>
      <c r="I51" s="364">
        <f t="shared" si="51"/>
        <v>0</v>
      </c>
      <c r="J51" s="364">
        <f t="shared" si="51"/>
        <v>0</v>
      </c>
      <c r="K51" s="364">
        <f t="shared" si="51"/>
        <v>0</v>
      </c>
      <c r="L51" s="364">
        <f t="shared" si="51"/>
        <v>0</v>
      </c>
      <c r="M51" s="346">
        <f t="shared" si="28"/>
        <v>0</v>
      </c>
      <c r="N51" s="365">
        <f t="shared" si="38"/>
        <v>0</v>
      </c>
      <c r="O51" s="365">
        <f t="shared" si="38"/>
        <v>0</v>
      </c>
      <c r="P51" s="365">
        <f t="shared" si="38"/>
        <v>0</v>
      </c>
      <c r="Q51" s="348">
        <f t="shared" si="9"/>
        <v>0</v>
      </c>
      <c r="R51" s="366">
        <f t="shared" si="39"/>
        <v>0</v>
      </c>
      <c r="S51" s="1575"/>
      <c r="T51" s="367">
        <f t="shared" si="39"/>
        <v>0</v>
      </c>
      <c r="U51" s="367">
        <f t="shared" si="39"/>
        <v>0</v>
      </c>
      <c r="V51" s="367">
        <f t="shared" si="39"/>
        <v>0</v>
      </c>
      <c r="W51" s="346">
        <f t="shared" si="40"/>
        <v>0</v>
      </c>
      <c r="X51" s="366">
        <f t="shared" si="41"/>
        <v>0</v>
      </c>
      <c r="Y51" s="367">
        <f t="shared" si="41"/>
        <v>0</v>
      </c>
      <c r="Z51" s="367">
        <f t="shared" si="41"/>
        <v>0</v>
      </c>
      <c r="AA51" s="367">
        <f t="shared" si="41"/>
        <v>0</v>
      </c>
      <c r="AB51" s="367">
        <f t="shared" si="41"/>
        <v>0</v>
      </c>
      <c r="AC51" s="367">
        <f t="shared" si="41"/>
        <v>0</v>
      </c>
      <c r="AD51" s="367">
        <f t="shared" si="41"/>
        <v>0</v>
      </c>
      <c r="AE51" s="367">
        <f t="shared" si="41"/>
        <v>0</v>
      </c>
      <c r="AF51" s="367">
        <f t="shared" si="41"/>
        <v>0</v>
      </c>
      <c r="AG51" s="346">
        <f t="shared" si="42"/>
        <v>0</v>
      </c>
      <c r="AH51" s="1563"/>
      <c r="AI51" s="351">
        <f t="shared" si="43"/>
        <v>0</v>
      </c>
      <c r="AJ51" s="363">
        <f t="shared" si="44"/>
        <v>0</v>
      </c>
      <c r="AK51" s="364">
        <f t="shared" si="44"/>
        <v>0</v>
      </c>
      <c r="AL51" s="364">
        <f t="shared" si="44"/>
        <v>0</v>
      </c>
      <c r="AM51" s="364">
        <f t="shared" si="44"/>
        <v>0</v>
      </c>
      <c r="AN51" s="364">
        <f t="shared" si="44"/>
        <v>0</v>
      </c>
      <c r="AO51" s="364">
        <f t="shared" si="44"/>
        <v>0</v>
      </c>
      <c r="AP51" s="346">
        <f t="shared" si="45"/>
        <v>0</v>
      </c>
      <c r="AQ51" s="365">
        <f t="shared" si="52"/>
        <v>0</v>
      </c>
      <c r="AR51" s="1563"/>
      <c r="AS51" s="365">
        <f t="shared" si="53"/>
        <v>0</v>
      </c>
      <c r="AT51" s="352">
        <f t="shared" si="46"/>
        <v>0</v>
      </c>
      <c r="AU51" s="368">
        <f t="shared" si="47"/>
        <v>0</v>
      </c>
      <c r="AV51" s="369">
        <f t="shared" si="47"/>
        <v>0</v>
      </c>
      <c r="AW51" s="369">
        <f t="shared" si="47"/>
        <v>0</v>
      </c>
      <c r="AX51" s="346">
        <f t="shared" si="48"/>
        <v>0</v>
      </c>
      <c r="AY51" s="365">
        <f t="shared" si="54"/>
        <v>0</v>
      </c>
      <c r="AZ51" s="1563"/>
      <c r="BA51" s="352">
        <f t="shared" si="49"/>
        <v>0</v>
      </c>
      <c r="BB51" s="1563"/>
      <c r="BC51" s="352">
        <f t="shared" si="50"/>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5">SUM(D37:D43)</f>
        <v>0</v>
      </c>
      <c r="E53" s="363">
        <f t="shared" si="55"/>
        <v>0</v>
      </c>
      <c r="F53" s="364">
        <f t="shared" si="55"/>
        <v>0</v>
      </c>
      <c r="G53" s="364">
        <f t="shared" si="55"/>
        <v>0</v>
      </c>
      <c r="H53" s="364">
        <f t="shared" si="55"/>
        <v>0</v>
      </c>
      <c r="I53" s="364">
        <f t="shared" si="55"/>
        <v>0</v>
      </c>
      <c r="J53" s="364">
        <f t="shared" si="55"/>
        <v>0</v>
      </c>
      <c r="K53" s="364">
        <f t="shared" si="55"/>
        <v>0</v>
      </c>
      <c r="L53" s="364">
        <f t="shared" si="55"/>
        <v>0</v>
      </c>
      <c r="M53" s="346">
        <f t="shared" si="55"/>
        <v>0</v>
      </c>
      <c r="N53" s="365">
        <f t="shared" si="55"/>
        <v>0</v>
      </c>
      <c r="O53" s="365">
        <f t="shared" si="55"/>
        <v>0</v>
      </c>
      <c r="P53" s="365">
        <f t="shared" si="55"/>
        <v>0</v>
      </c>
      <c r="Q53" s="348">
        <f t="shared" si="55"/>
        <v>0</v>
      </c>
      <c r="R53" s="366">
        <f t="shared" si="55"/>
        <v>0</v>
      </c>
      <c r="S53" s="1575"/>
      <c r="T53" s="367">
        <f t="shared" si="55"/>
        <v>0</v>
      </c>
      <c r="U53" s="367">
        <f t="shared" si="55"/>
        <v>0</v>
      </c>
      <c r="V53" s="367">
        <f t="shared" si="55"/>
        <v>0</v>
      </c>
      <c r="W53" s="346">
        <f t="shared" si="55"/>
        <v>0</v>
      </c>
      <c r="X53" s="366">
        <f t="shared" si="55"/>
        <v>0</v>
      </c>
      <c r="Y53" s="367">
        <f t="shared" si="55"/>
        <v>0</v>
      </c>
      <c r="Z53" s="367">
        <f t="shared" si="55"/>
        <v>0</v>
      </c>
      <c r="AA53" s="367">
        <f t="shared" si="55"/>
        <v>0</v>
      </c>
      <c r="AB53" s="367">
        <f t="shared" si="55"/>
        <v>0</v>
      </c>
      <c r="AC53" s="367">
        <f t="shared" si="55"/>
        <v>0</v>
      </c>
      <c r="AD53" s="367">
        <f t="shared" si="55"/>
        <v>0</v>
      </c>
      <c r="AE53" s="367">
        <f t="shared" si="55"/>
        <v>0</v>
      </c>
      <c r="AF53" s="367">
        <f t="shared" si="55"/>
        <v>0</v>
      </c>
      <c r="AG53" s="346">
        <f t="shared" si="55"/>
        <v>0</v>
      </c>
      <c r="AH53" s="1563"/>
      <c r="AI53" s="351">
        <f t="shared" si="55"/>
        <v>0</v>
      </c>
      <c r="AJ53" s="363">
        <f t="shared" si="55"/>
        <v>0</v>
      </c>
      <c r="AK53" s="364">
        <f t="shared" si="55"/>
        <v>0</v>
      </c>
      <c r="AL53" s="364">
        <f t="shared" si="55"/>
        <v>0</v>
      </c>
      <c r="AM53" s="364">
        <f t="shared" si="55"/>
        <v>0</v>
      </c>
      <c r="AN53" s="364">
        <f t="shared" si="55"/>
        <v>0</v>
      </c>
      <c r="AO53" s="364">
        <f t="shared" si="55"/>
        <v>0</v>
      </c>
      <c r="AP53" s="346">
        <f t="shared" si="55"/>
        <v>0</v>
      </c>
      <c r="AQ53" s="365">
        <f t="shared" si="55"/>
        <v>0</v>
      </c>
      <c r="AR53" s="1563"/>
      <c r="AS53" s="365">
        <f t="shared" si="55"/>
        <v>0</v>
      </c>
      <c r="AT53" s="352">
        <f t="shared" si="55"/>
        <v>0</v>
      </c>
      <c r="AU53" s="368">
        <f t="shared" si="55"/>
        <v>0</v>
      </c>
      <c r="AV53" s="369">
        <f t="shared" si="55"/>
        <v>0</v>
      </c>
      <c r="AW53" s="369">
        <f t="shared" si="55"/>
        <v>0</v>
      </c>
      <c r="AX53" s="346">
        <f t="shared" si="55"/>
        <v>0</v>
      </c>
      <c r="AY53" s="365">
        <f t="shared" si="55"/>
        <v>0</v>
      </c>
      <c r="AZ53" s="1563"/>
      <c r="BA53" s="352">
        <f t="shared" si="55"/>
        <v>0</v>
      </c>
      <c r="BB53" s="1563"/>
      <c r="BC53" s="352">
        <f t="shared" si="55"/>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6">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6"/>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7">SUM(E37:E43)</f>
        <v>0</v>
      </c>
      <c r="F56" s="364">
        <f t="shared" si="57"/>
        <v>0</v>
      </c>
      <c r="G56" s="364">
        <f t="shared" si="57"/>
        <v>0</v>
      </c>
      <c r="H56" s="364">
        <f t="shared" si="57"/>
        <v>0</v>
      </c>
      <c r="I56" s="364">
        <f t="shared" si="57"/>
        <v>0</v>
      </c>
      <c r="J56" s="364">
        <f t="shared" si="57"/>
        <v>0</v>
      </c>
      <c r="K56" s="364">
        <f t="shared" si="57"/>
        <v>0</v>
      </c>
      <c r="L56" s="364">
        <f t="shared" si="57"/>
        <v>0</v>
      </c>
      <c r="M56" s="346">
        <f t="shared" si="57"/>
        <v>0</v>
      </c>
      <c r="N56" s="365">
        <f t="shared" si="57"/>
        <v>0</v>
      </c>
      <c r="O56" s="365">
        <f t="shared" si="57"/>
        <v>0</v>
      </c>
      <c r="P56" s="365">
        <f t="shared" si="57"/>
        <v>0</v>
      </c>
      <c r="Q56" s="348">
        <f t="shared" si="57"/>
        <v>0</v>
      </c>
      <c r="R56" s="366">
        <f t="shared" si="57"/>
        <v>0</v>
      </c>
      <c r="S56" s="1575"/>
      <c r="T56" s="367">
        <f t="shared" si="57"/>
        <v>0</v>
      </c>
      <c r="U56" s="367">
        <f t="shared" si="57"/>
        <v>0</v>
      </c>
      <c r="V56" s="367">
        <f t="shared" si="57"/>
        <v>0</v>
      </c>
      <c r="W56" s="346">
        <f>SUM(W37:W43)</f>
        <v>0</v>
      </c>
      <c r="X56" s="366">
        <f t="shared" si="57"/>
        <v>0</v>
      </c>
      <c r="Y56" s="367">
        <f t="shared" si="57"/>
        <v>0</v>
      </c>
      <c r="Z56" s="367">
        <f t="shared" si="57"/>
        <v>0</v>
      </c>
      <c r="AA56" s="367">
        <f t="shared" si="57"/>
        <v>0</v>
      </c>
      <c r="AB56" s="367">
        <f t="shared" si="57"/>
        <v>0</v>
      </c>
      <c r="AC56" s="367">
        <f t="shared" si="57"/>
        <v>0</v>
      </c>
      <c r="AD56" s="367">
        <f t="shared" si="57"/>
        <v>0</v>
      </c>
      <c r="AE56" s="367">
        <f t="shared" si="57"/>
        <v>0</v>
      </c>
      <c r="AF56" s="367">
        <f t="shared" si="57"/>
        <v>0</v>
      </c>
      <c r="AG56" s="346">
        <f t="shared" si="57"/>
        <v>0</v>
      </c>
      <c r="AH56" s="1563"/>
      <c r="AI56" s="351">
        <f t="shared" si="57"/>
        <v>0</v>
      </c>
      <c r="AJ56" s="363">
        <f t="shared" si="57"/>
        <v>0</v>
      </c>
      <c r="AK56" s="364">
        <f t="shared" si="57"/>
        <v>0</v>
      </c>
      <c r="AL56" s="364">
        <f t="shared" si="57"/>
        <v>0</v>
      </c>
      <c r="AM56" s="364">
        <f t="shared" si="57"/>
        <v>0</v>
      </c>
      <c r="AN56" s="364">
        <f t="shared" si="57"/>
        <v>0</v>
      </c>
      <c r="AO56" s="364">
        <f t="shared" si="57"/>
        <v>0</v>
      </c>
      <c r="AP56" s="346">
        <f t="shared" si="57"/>
        <v>0</v>
      </c>
      <c r="AQ56" s="365">
        <f t="shared" si="57"/>
        <v>0</v>
      </c>
      <c r="AR56" s="1563"/>
      <c r="AS56" s="365">
        <f t="shared" si="57"/>
        <v>0</v>
      </c>
      <c r="AT56" s="352">
        <f t="shared" si="57"/>
        <v>0</v>
      </c>
      <c r="AU56" s="368">
        <f t="shared" si="57"/>
        <v>0</v>
      </c>
      <c r="AV56" s="369">
        <f t="shared" si="57"/>
        <v>0</v>
      </c>
      <c r="AW56" s="369">
        <f t="shared" si="57"/>
        <v>0</v>
      </c>
      <c r="AX56" s="346">
        <f t="shared" si="57"/>
        <v>0</v>
      </c>
      <c r="AY56" s="365">
        <f t="shared" si="57"/>
        <v>0</v>
      </c>
      <c r="AZ56" s="1563"/>
      <c r="BA56" s="352">
        <f t="shared" si="57"/>
        <v>0</v>
      </c>
      <c r="BB56" s="1563"/>
      <c r="BC56" s="352">
        <f t="shared" si="57"/>
        <v>0</v>
      </c>
    </row>
    <row r="57" spans="1:55" s="339" customFormat="1">
      <c r="A57" s="372" t="s">
        <v>399</v>
      </c>
      <c r="B57" s="342"/>
      <c r="C57" s="708"/>
      <c r="D57" s="343"/>
      <c r="E57" s="344"/>
      <c r="F57" s="345"/>
      <c r="G57" s="345"/>
      <c r="H57" s="345"/>
      <c r="I57" s="345"/>
      <c r="J57" s="345"/>
      <c r="K57" s="345"/>
      <c r="L57" s="345"/>
      <c r="M57" s="346">
        <f t="shared" ref="M57:M66" si="58">SUM(E57:L57)</f>
        <v>0</v>
      </c>
      <c r="N57" s="347"/>
      <c r="O57" s="347"/>
      <c r="P57" s="347"/>
      <c r="Q57" s="348">
        <f t="shared" ref="Q57:Q66" si="59">B57+C57+M57+N57+O57+P57+D57</f>
        <v>0</v>
      </c>
      <c r="R57" s="349"/>
      <c r="S57" s="1575"/>
      <c r="T57" s="350"/>
      <c r="U57" s="350"/>
      <c r="V57" s="350"/>
      <c r="W57" s="346">
        <f>SUM(R57:V57)</f>
        <v>0</v>
      </c>
      <c r="X57" s="349"/>
      <c r="Y57" s="350"/>
      <c r="Z57" s="350"/>
      <c r="AA57" s="350"/>
      <c r="AB57" s="350"/>
      <c r="AC57" s="350"/>
      <c r="AD57" s="350"/>
      <c r="AE57" s="350"/>
      <c r="AF57" s="350"/>
      <c r="AG57" s="346">
        <f t="shared" ref="AG57:AG66" si="60">SUM(X57:AF57)</f>
        <v>0</v>
      </c>
      <c r="AH57" s="1563"/>
      <c r="AI57" s="351">
        <f t="shared" ref="AI57:AI66" si="61">Q57+W57+AG57+AH57</f>
        <v>0</v>
      </c>
      <c r="AJ57" s="344"/>
      <c r="AK57" s="345"/>
      <c r="AL57" s="345"/>
      <c r="AM57" s="345"/>
      <c r="AN57" s="345"/>
      <c r="AO57" s="345"/>
      <c r="AP57" s="346">
        <f t="shared" ref="AP57:AP66" si="62">SUM(AJ57:AO57)</f>
        <v>0</v>
      </c>
      <c r="AQ57" s="347"/>
      <c r="AR57" s="1563"/>
      <c r="AS57" s="347"/>
      <c r="AT57" s="352">
        <f t="shared" ref="AT57:AT66" si="63">AI57+AP57+AQ57+AR57+AS57</f>
        <v>0</v>
      </c>
      <c r="AU57" s="353"/>
      <c r="AV57" s="354"/>
      <c r="AW57" s="354"/>
      <c r="AX57" s="346">
        <f t="shared" ref="AX57:AX66" si="64">SUM(AU57:AW57)</f>
        <v>0</v>
      </c>
      <c r="AY57" s="347"/>
      <c r="AZ57" s="1563"/>
      <c r="BA57" s="352">
        <f t="shared" ref="BA57:BA66" si="65">AX57+AY57</f>
        <v>0</v>
      </c>
      <c r="BB57" s="1563"/>
      <c r="BC57" s="352">
        <f t="shared" ref="BC57:BC66" si="66">BA57+AT57+BB57</f>
        <v>0</v>
      </c>
    </row>
    <row r="58" spans="1:55" s="339" customFormat="1">
      <c r="A58" s="372" t="s">
        <v>400</v>
      </c>
      <c r="B58" s="342"/>
      <c r="C58" s="708"/>
      <c r="D58" s="343"/>
      <c r="E58" s="344"/>
      <c r="F58" s="345"/>
      <c r="G58" s="345"/>
      <c r="H58" s="345"/>
      <c r="I58" s="345"/>
      <c r="J58" s="345"/>
      <c r="K58" s="345"/>
      <c r="L58" s="345"/>
      <c r="M58" s="346">
        <f t="shared" si="58"/>
        <v>0</v>
      </c>
      <c r="N58" s="347"/>
      <c r="O58" s="347"/>
      <c r="P58" s="347"/>
      <c r="Q58" s="348">
        <f t="shared" si="59"/>
        <v>0</v>
      </c>
      <c r="R58" s="349"/>
      <c r="S58" s="1575"/>
      <c r="T58" s="350"/>
      <c r="U58" s="350"/>
      <c r="V58" s="350"/>
      <c r="W58" s="346">
        <f t="shared" ref="W58:W66" si="67">SUM(R58:V58)</f>
        <v>0</v>
      </c>
      <c r="X58" s="349"/>
      <c r="Y58" s="350"/>
      <c r="Z58" s="350"/>
      <c r="AA58" s="350"/>
      <c r="AB58" s="350"/>
      <c r="AC58" s="350"/>
      <c r="AD58" s="350"/>
      <c r="AE58" s="350"/>
      <c r="AF58" s="350"/>
      <c r="AG58" s="346">
        <f t="shared" si="60"/>
        <v>0</v>
      </c>
      <c r="AH58" s="1563"/>
      <c r="AI58" s="351">
        <f t="shared" si="61"/>
        <v>0</v>
      </c>
      <c r="AJ58" s="344"/>
      <c r="AK58" s="345"/>
      <c r="AL58" s="345"/>
      <c r="AM58" s="345"/>
      <c r="AN58" s="345"/>
      <c r="AO58" s="345"/>
      <c r="AP58" s="346">
        <f t="shared" si="62"/>
        <v>0</v>
      </c>
      <c r="AQ58" s="347"/>
      <c r="AR58" s="1563"/>
      <c r="AS58" s="347"/>
      <c r="AT58" s="352">
        <f t="shared" si="63"/>
        <v>0</v>
      </c>
      <c r="AU58" s="353"/>
      <c r="AV58" s="354"/>
      <c r="AW58" s="354"/>
      <c r="AX58" s="346">
        <f t="shared" si="64"/>
        <v>0</v>
      </c>
      <c r="AY58" s="347"/>
      <c r="AZ58" s="1563"/>
      <c r="BA58" s="352">
        <f t="shared" si="65"/>
        <v>0</v>
      </c>
      <c r="BB58" s="1563"/>
      <c r="BC58" s="352">
        <f t="shared" si="66"/>
        <v>0</v>
      </c>
    </row>
    <row r="59" spans="1:55" s="339" customFormat="1">
      <c r="A59" s="373" t="s">
        <v>401</v>
      </c>
      <c r="B59" s="342"/>
      <c r="C59" s="708"/>
      <c r="D59" s="343"/>
      <c r="E59" s="344"/>
      <c r="F59" s="345"/>
      <c r="G59" s="345"/>
      <c r="H59" s="345"/>
      <c r="I59" s="345"/>
      <c r="J59" s="345"/>
      <c r="K59" s="345"/>
      <c r="L59" s="345"/>
      <c r="M59" s="346">
        <f t="shared" si="58"/>
        <v>0</v>
      </c>
      <c r="N59" s="347"/>
      <c r="O59" s="347"/>
      <c r="P59" s="347"/>
      <c r="Q59" s="348">
        <f t="shared" si="59"/>
        <v>0</v>
      </c>
      <c r="R59" s="349"/>
      <c r="S59" s="1575"/>
      <c r="T59" s="350"/>
      <c r="U59" s="350"/>
      <c r="V59" s="350"/>
      <c r="W59" s="346">
        <f t="shared" si="67"/>
        <v>0</v>
      </c>
      <c r="X59" s="349"/>
      <c r="Y59" s="350"/>
      <c r="Z59" s="350"/>
      <c r="AA59" s="350"/>
      <c r="AB59" s="350"/>
      <c r="AC59" s="350"/>
      <c r="AD59" s="350"/>
      <c r="AE59" s="350"/>
      <c r="AF59" s="350"/>
      <c r="AG59" s="346">
        <f t="shared" si="60"/>
        <v>0</v>
      </c>
      <c r="AH59" s="1563"/>
      <c r="AI59" s="351">
        <f t="shared" si="61"/>
        <v>0</v>
      </c>
      <c r="AJ59" s="344"/>
      <c r="AK59" s="345"/>
      <c r="AL59" s="345"/>
      <c r="AM59" s="345"/>
      <c r="AN59" s="345"/>
      <c r="AO59" s="345"/>
      <c r="AP59" s="346">
        <f t="shared" si="62"/>
        <v>0</v>
      </c>
      <c r="AQ59" s="347"/>
      <c r="AR59" s="1563"/>
      <c r="AS59" s="347"/>
      <c r="AT59" s="352">
        <f t="shared" si="63"/>
        <v>0</v>
      </c>
      <c r="AU59" s="353"/>
      <c r="AV59" s="354"/>
      <c r="AW59" s="354"/>
      <c r="AX59" s="346">
        <f t="shared" si="64"/>
        <v>0</v>
      </c>
      <c r="AY59" s="347"/>
      <c r="AZ59" s="1563"/>
      <c r="BA59" s="352">
        <f t="shared" si="65"/>
        <v>0</v>
      </c>
      <c r="BB59" s="1563"/>
      <c r="BC59" s="352">
        <f t="shared" si="66"/>
        <v>0</v>
      </c>
    </row>
    <row r="60" spans="1:55" s="339" customFormat="1">
      <c r="A60" s="373" t="s">
        <v>61</v>
      </c>
      <c r="B60" s="342"/>
      <c r="C60" s="708"/>
      <c r="D60" s="343"/>
      <c r="E60" s="344"/>
      <c r="F60" s="345"/>
      <c r="G60" s="345"/>
      <c r="H60" s="345"/>
      <c r="I60" s="345"/>
      <c r="J60" s="345"/>
      <c r="K60" s="345"/>
      <c r="L60" s="345"/>
      <c r="M60" s="346">
        <f t="shared" si="58"/>
        <v>0</v>
      </c>
      <c r="N60" s="347"/>
      <c r="O60" s="347"/>
      <c r="P60" s="347"/>
      <c r="Q60" s="348">
        <f t="shared" si="59"/>
        <v>0</v>
      </c>
      <c r="R60" s="349"/>
      <c r="S60" s="1575"/>
      <c r="T60" s="350"/>
      <c r="U60" s="350"/>
      <c r="V60" s="350"/>
      <c r="W60" s="346">
        <f t="shared" si="67"/>
        <v>0</v>
      </c>
      <c r="X60" s="349"/>
      <c r="Y60" s="350"/>
      <c r="Z60" s="350"/>
      <c r="AA60" s="350"/>
      <c r="AB60" s="350"/>
      <c r="AC60" s="350"/>
      <c r="AD60" s="350"/>
      <c r="AE60" s="350"/>
      <c r="AF60" s="350"/>
      <c r="AG60" s="346">
        <f t="shared" si="60"/>
        <v>0</v>
      </c>
      <c r="AH60" s="1563"/>
      <c r="AI60" s="351">
        <f t="shared" si="61"/>
        <v>0</v>
      </c>
      <c r="AJ60" s="344"/>
      <c r="AK60" s="345"/>
      <c r="AL60" s="345"/>
      <c r="AM60" s="345"/>
      <c r="AN60" s="345"/>
      <c r="AO60" s="345"/>
      <c r="AP60" s="346">
        <f t="shared" si="62"/>
        <v>0</v>
      </c>
      <c r="AQ60" s="347"/>
      <c r="AR60" s="1563"/>
      <c r="AS60" s="347"/>
      <c r="AT60" s="352">
        <f t="shared" si="63"/>
        <v>0</v>
      </c>
      <c r="AU60" s="353"/>
      <c r="AV60" s="354"/>
      <c r="AW60" s="354"/>
      <c r="AX60" s="346">
        <f t="shared" si="64"/>
        <v>0</v>
      </c>
      <c r="AY60" s="347"/>
      <c r="AZ60" s="1563"/>
      <c r="BA60" s="352">
        <f t="shared" si="65"/>
        <v>0</v>
      </c>
      <c r="BB60" s="1563"/>
      <c r="BC60" s="352">
        <f t="shared" si="66"/>
        <v>0</v>
      </c>
    </row>
    <row r="61" spans="1:55" s="339" customFormat="1">
      <c r="A61" s="373" t="s">
        <v>402</v>
      </c>
      <c r="B61" s="342"/>
      <c r="C61" s="708"/>
      <c r="D61" s="343"/>
      <c r="E61" s="344"/>
      <c r="F61" s="345"/>
      <c r="G61" s="345"/>
      <c r="H61" s="345"/>
      <c r="I61" s="345"/>
      <c r="J61" s="345"/>
      <c r="K61" s="345"/>
      <c r="L61" s="345"/>
      <c r="M61" s="346">
        <f t="shared" si="58"/>
        <v>0</v>
      </c>
      <c r="N61" s="347"/>
      <c r="O61" s="347"/>
      <c r="P61" s="347"/>
      <c r="Q61" s="348">
        <f t="shared" si="59"/>
        <v>0</v>
      </c>
      <c r="R61" s="349"/>
      <c r="S61" s="1575"/>
      <c r="T61" s="350"/>
      <c r="U61" s="350"/>
      <c r="V61" s="350"/>
      <c r="W61" s="346">
        <f t="shared" si="67"/>
        <v>0</v>
      </c>
      <c r="X61" s="349"/>
      <c r="Y61" s="350"/>
      <c r="Z61" s="350"/>
      <c r="AA61" s="350"/>
      <c r="AB61" s="350"/>
      <c r="AC61" s="350"/>
      <c r="AD61" s="350"/>
      <c r="AE61" s="350"/>
      <c r="AF61" s="350"/>
      <c r="AG61" s="346">
        <f t="shared" si="60"/>
        <v>0</v>
      </c>
      <c r="AH61" s="1563"/>
      <c r="AI61" s="351">
        <f t="shared" si="61"/>
        <v>0</v>
      </c>
      <c r="AJ61" s="344"/>
      <c r="AK61" s="345"/>
      <c r="AL61" s="345"/>
      <c r="AM61" s="345"/>
      <c r="AN61" s="345"/>
      <c r="AO61" s="345"/>
      <c r="AP61" s="346">
        <f t="shared" si="62"/>
        <v>0</v>
      </c>
      <c r="AQ61" s="347"/>
      <c r="AR61" s="1563"/>
      <c r="AS61" s="347"/>
      <c r="AT61" s="352">
        <f t="shared" si="63"/>
        <v>0</v>
      </c>
      <c r="AU61" s="353"/>
      <c r="AV61" s="354"/>
      <c r="AW61" s="354"/>
      <c r="AX61" s="346">
        <f t="shared" si="64"/>
        <v>0</v>
      </c>
      <c r="AY61" s="347"/>
      <c r="AZ61" s="1563"/>
      <c r="BA61" s="352">
        <f t="shared" si="65"/>
        <v>0</v>
      </c>
      <c r="BB61" s="1563"/>
      <c r="BC61" s="352">
        <f t="shared" si="66"/>
        <v>0</v>
      </c>
    </row>
    <row r="62" spans="1:55" s="339" customFormat="1">
      <c r="A62" s="373" t="s">
        <v>403</v>
      </c>
      <c r="B62" s="342"/>
      <c r="C62" s="708"/>
      <c r="D62" s="343"/>
      <c r="E62" s="344"/>
      <c r="F62" s="345"/>
      <c r="G62" s="345"/>
      <c r="H62" s="345"/>
      <c r="I62" s="345"/>
      <c r="J62" s="345"/>
      <c r="K62" s="345"/>
      <c r="L62" s="345"/>
      <c r="M62" s="346">
        <f t="shared" si="58"/>
        <v>0</v>
      </c>
      <c r="N62" s="347"/>
      <c r="O62" s="347"/>
      <c r="P62" s="347"/>
      <c r="Q62" s="348">
        <f t="shared" si="59"/>
        <v>0</v>
      </c>
      <c r="R62" s="349"/>
      <c r="S62" s="1575"/>
      <c r="T62" s="350"/>
      <c r="U62" s="350"/>
      <c r="V62" s="350"/>
      <c r="W62" s="346">
        <f t="shared" si="67"/>
        <v>0</v>
      </c>
      <c r="X62" s="349"/>
      <c r="Y62" s="350"/>
      <c r="Z62" s="350"/>
      <c r="AA62" s="350"/>
      <c r="AB62" s="350"/>
      <c r="AC62" s="350"/>
      <c r="AD62" s="350"/>
      <c r="AE62" s="350"/>
      <c r="AF62" s="350"/>
      <c r="AG62" s="346">
        <f t="shared" si="60"/>
        <v>0</v>
      </c>
      <c r="AH62" s="1563"/>
      <c r="AI62" s="351">
        <f t="shared" si="61"/>
        <v>0</v>
      </c>
      <c r="AJ62" s="344"/>
      <c r="AK62" s="345"/>
      <c r="AL62" s="345"/>
      <c r="AM62" s="345"/>
      <c r="AN62" s="345"/>
      <c r="AO62" s="345"/>
      <c r="AP62" s="346">
        <f t="shared" si="62"/>
        <v>0</v>
      </c>
      <c r="AQ62" s="347"/>
      <c r="AR62" s="1563"/>
      <c r="AS62" s="347"/>
      <c r="AT62" s="352">
        <f t="shared" si="63"/>
        <v>0</v>
      </c>
      <c r="AU62" s="353"/>
      <c r="AV62" s="354"/>
      <c r="AW62" s="354"/>
      <c r="AX62" s="346">
        <f t="shared" si="64"/>
        <v>0</v>
      </c>
      <c r="AY62" s="347"/>
      <c r="AZ62" s="1563"/>
      <c r="BA62" s="352">
        <f t="shared" si="65"/>
        <v>0</v>
      </c>
      <c r="BB62" s="1563"/>
      <c r="BC62" s="352">
        <f t="shared" si="66"/>
        <v>0</v>
      </c>
    </row>
    <row r="63" spans="1:55" s="339" customFormat="1">
      <c r="A63" s="373" t="s">
        <v>404</v>
      </c>
      <c r="B63" s="342"/>
      <c r="C63" s="708"/>
      <c r="D63" s="343"/>
      <c r="E63" s="344"/>
      <c r="F63" s="345"/>
      <c r="G63" s="345"/>
      <c r="H63" s="345"/>
      <c r="I63" s="345"/>
      <c r="J63" s="345"/>
      <c r="K63" s="345"/>
      <c r="L63" s="345"/>
      <c r="M63" s="346">
        <f t="shared" si="58"/>
        <v>0</v>
      </c>
      <c r="N63" s="347"/>
      <c r="O63" s="347"/>
      <c r="P63" s="347"/>
      <c r="Q63" s="348">
        <f t="shared" si="59"/>
        <v>0</v>
      </c>
      <c r="R63" s="349"/>
      <c r="S63" s="1575"/>
      <c r="T63" s="350"/>
      <c r="U63" s="350"/>
      <c r="V63" s="350"/>
      <c r="W63" s="346">
        <f t="shared" si="67"/>
        <v>0</v>
      </c>
      <c r="X63" s="349"/>
      <c r="Y63" s="350"/>
      <c r="Z63" s="350"/>
      <c r="AA63" s="350"/>
      <c r="AB63" s="350"/>
      <c r="AC63" s="350"/>
      <c r="AD63" s="350"/>
      <c r="AE63" s="350"/>
      <c r="AF63" s="350"/>
      <c r="AG63" s="346">
        <f t="shared" si="60"/>
        <v>0</v>
      </c>
      <c r="AH63" s="1563"/>
      <c r="AI63" s="351">
        <f t="shared" si="61"/>
        <v>0</v>
      </c>
      <c r="AJ63" s="344"/>
      <c r="AK63" s="345"/>
      <c r="AL63" s="345"/>
      <c r="AM63" s="345"/>
      <c r="AN63" s="345"/>
      <c r="AO63" s="345"/>
      <c r="AP63" s="346">
        <f t="shared" si="62"/>
        <v>0</v>
      </c>
      <c r="AQ63" s="347"/>
      <c r="AR63" s="1563"/>
      <c r="AS63" s="347"/>
      <c r="AT63" s="352">
        <f t="shared" si="63"/>
        <v>0</v>
      </c>
      <c r="AU63" s="353"/>
      <c r="AV63" s="354"/>
      <c r="AW63" s="354"/>
      <c r="AX63" s="346">
        <f t="shared" si="64"/>
        <v>0</v>
      </c>
      <c r="AY63" s="347"/>
      <c r="AZ63" s="1563"/>
      <c r="BA63" s="352">
        <f t="shared" si="65"/>
        <v>0</v>
      </c>
      <c r="BB63" s="1563"/>
      <c r="BC63" s="352">
        <f t="shared" si="66"/>
        <v>0</v>
      </c>
    </row>
    <row r="64" spans="1:55" s="339" customFormat="1">
      <c r="A64" s="373" t="s">
        <v>65</v>
      </c>
      <c r="B64" s="342"/>
      <c r="C64" s="708"/>
      <c r="D64" s="343"/>
      <c r="E64" s="344"/>
      <c r="F64" s="345"/>
      <c r="G64" s="345"/>
      <c r="H64" s="345"/>
      <c r="I64" s="345"/>
      <c r="J64" s="345"/>
      <c r="K64" s="345"/>
      <c r="L64" s="345"/>
      <c r="M64" s="346">
        <f t="shared" si="58"/>
        <v>0</v>
      </c>
      <c r="N64" s="347"/>
      <c r="O64" s="347"/>
      <c r="P64" s="347"/>
      <c r="Q64" s="348">
        <f t="shared" si="59"/>
        <v>0</v>
      </c>
      <c r="R64" s="349"/>
      <c r="S64" s="1575"/>
      <c r="T64" s="350"/>
      <c r="U64" s="350"/>
      <c r="V64" s="350"/>
      <c r="W64" s="346">
        <f t="shared" si="67"/>
        <v>0</v>
      </c>
      <c r="X64" s="349"/>
      <c r="Y64" s="350"/>
      <c r="Z64" s="350"/>
      <c r="AA64" s="350"/>
      <c r="AB64" s="350"/>
      <c r="AC64" s="350"/>
      <c r="AD64" s="350"/>
      <c r="AE64" s="350"/>
      <c r="AF64" s="350"/>
      <c r="AG64" s="346">
        <f t="shared" si="60"/>
        <v>0</v>
      </c>
      <c r="AH64" s="1563"/>
      <c r="AI64" s="351">
        <f t="shared" si="61"/>
        <v>0</v>
      </c>
      <c r="AJ64" s="344"/>
      <c r="AK64" s="345"/>
      <c r="AL64" s="345"/>
      <c r="AM64" s="345"/>
      <c r="AN64" s="345"/>
      <c r="AO64" s="345"/>
      <c r="AP64" s="346">
        <f t="shared" si="62"/>
        <v>0</v>
      </c>
      <c r="AQ64" s="347"/>
      <c r="AR64" s="1563"/>
      <c r="AS64" s="347"/>
      <c r="AT64" s="352">
        <f t="shared" si="63"/>
        <v>0</v>
      </c>
      <c r="AU64" s="353"/>
      <c r="AV64" s="354"/>
      <c r="AW64" s="354"/>
      <c r="AX64" s="346">
        <f t="shared" si="64"/>
        <v>0</v>
      </c>
      <c r="AY64" s="347"/>
      <c r="AZ64" s="1563"/>
      <c r="BA64" s="352">
        <f t="shared" si="65"/>
        <v>0</v>
      </c>
      <c r="BB64" s="1563"/>
      <c r="BC64" s="352">
        <f t="shared" si="66"/>
        <v>0</v>
      </c>
    </row>
    <row r="65" spans="1:55" s="339" customFormat="1">
      <c r="A65" s="373" t="s">
        <v>405</v>
      </c>
      <c r="B65" s="342"/>
      <c r="C65" s="708"/>
      <c r="D65" s="343"/>
      <c r="E65" s="344"/>
      <c r="F65" s="345"/>
      <c r="G65" s="345"/>
      <c r="H65" s="345"/>
      <c r="I65" s="345"/>
      <c r="J65" s="345"/>
      <c r="K65" s="345"/>
      <c r="L65" s="345"/>
      <c r="M65" s="346">
        <f t="shared" si="58"/>
        <v>0</v>
      </c>
      <c r="N65" s="347"/>
      <c r="O65" s="347"/>
      <c r="P65" s="347"/>
      <c r="Q65" s="348">
        <f t="shared" si="59"/>
        <v>0</v>
      </c>
      <c r="R65" s="349"/>
      <c r="S65" s="1575"/>
      <c r="T65" s="350"/>
      <c r="U65" s="350"/>
      <c r="V65" s="350"/>
      <c r="W65" s="346">
        <f t="shared" si="67"/>
        <v>0</v>
      </c>
      <c r="X65" s="349"/>
      <c r="Y65" s="350"/>
      <c r="Z65" s="350"/>
      <c r="AA65" s="350"/>
      <c r="AB65" s="350"/>
      <c r="AC65" s="350"/>
      <c r="AD65" s="350"/>
      <c r="AE65" s="350"/>
      <c r="AF65" s="350"/>
      <c r="AG65" s="346">
        <f t="shared" si="60"/>
        <v>0</v>
      </c>
      <c r="AH65" s="1563"/>
      <c r="AI65" s="351">
        <f t="shared" si="61"/>
        <v>0</v>
      </c>
      <c r="AJ65" s="344"/>
      <c r="AK65" s="345"/>
      <c r="AL65" s="345"/>
      <c r="AM65" s="345"/>
      <c r="AN65" s="345"/>
      <c r="AO65" s="345"/>
      <c r="AP65" s="346">
        <f t="shared" si="62"/>
        <v>0</v>
      </c>
      <c r="AQ65" s="347"/>
      <c r="AR65" s="1563"/>
      <c r="AS65" s="347"/>
      <c r="AT65" s="352">
        <f t="shared" si="63"/>
        <v>0</v>
      </c>
      <c r="AU65" s="353"/>
      <c r="AV65" s="354"/>
      <c r="AW65" s="354"/>
      <c r="AX65" s="346">
        <f t="shared" si="64"/>
        <v>0</v>
      </c>
      <c r="AY65" s="347"/>
      <c r="AZ65" s="1563"/>
      <c r="BA65" s="352">
        <f t="shared" si="65"/>
        <v>0</v>
      </c>
      <c r="BB65" s="1563"/>
      <c r="BC65" s="352">
        <f t="shared" si="66"/>
        <v>0</v>
      </c>
    </row>
    <row r="66" spans="1:55" s="339" customFormat="1" ht="13.5" thickBot="1">
      <c r="A66" s="374" t="s">
        <v>406</v>
      </c>
      <c r="B66" s="342"/>
      <c r="C66" s="708"/>
      <c r="D66" s="343"/>
      <c r="E66" s="344"/>
      <c r="F66" s="345"/>
      <c r="G66" s="345"/>
      <c r="H66" s="345"/>
      <c r="I66" s="345"/>
      <c r="J66" s="345"/>
      <c r="K66" s="345"/>
      <c r="L66" s="345"/>
      <c r="M66" s="346">
        <f t="shared" si="58"/>
        <v>0</v>
      </c>
      <c r="N66" s="347"/>
      <c r="O66" s="347"/>
      <c r="P66" s="347"/>
      <c r="Q66" s="348">
        <f t="shared" si="59"/>
        <v>0</v>
      </c>
      <c r="R66" s="349"/>
      <c r="S66" s="1575"/>
      <c r="T66" s="350"/>
      <c r="U66" s="350"/>
      <c r="V66" s="350"/>
      <c r="W66" s="346">
        <f t="shared" si="67"/>
        <v>0</v>
      </c>
      <c r="X66" s="349"/>
      <c r="Y66" s="350"/>
      <c r="Z66" s="350"/>
      <c r="AA66" s="350"/>
      <c r="AB66" s="350"/>
      <c r="AC66" s="350"/>
      <c r="AD66" s="350"/>
      <c r="AE66" s="350"/>
      <c r="AF66" s="350"/>
      <c r="AG66" s="346">
        <f t="shared" si="60"/>
        <v>0</v>
      </c>
      <c r="AH66" s="1563"/>
      <c r="AI66" s="351">
        <f t="shared" si="61"/>
        <v>0</v>
      </c>
      <c r="AJ66" s="344"/>
      <c r="AK66" s="345"/>
      <c r="AL66" s="345"/>
      <c r="AM66" s="345"/>
      <c r="AN66" s="345"/>
      <c r="AO66" s="345"/>
      <c r="AP66" s="346">
        <f t="shared" si="62"/>
        <v>0</v>
      </c>
      <c r="AQ66" s="347"/>
      <c r="AR66" s="1563"/>
      <c r="AS66" s="347"/>
      <c r="AT66" s="352">
        <f t="shared" si="63"/>
        <v>0</v>
      </c>
      <c r="AU66" s="353"/>
      <c r="AV66" s="354"/>
      <c r="AW66" s="354"/>
      <c r="AX66" s="346">
        <f t="shared" si="64"/>
        <v>0</v>
      </c>
      <c r="AY66" s="347"/>
      <c r="AZ66" s="1563"/>
      <c r="BA66" s="352">
        <f t="shared" si="65"/>
        <v>0</v>
      </c>
      <c r="BB66" s="1563"/>
      <c r="BC66" s="352">
        <f t="shared" si="66"/>
        <v>0</v>
      </c>
    </row>
    <row r="67" spans="1:55" s="360" customFormat="1" ht="15.75">
      <c r="B67" s="375" t="str">
        <f t="shared" ref="B67:AG67" si="68">IF(ABS(B53-SUM(B54:B55))&lt;0.1,"OK","error")</f>
        <v>OK</v>
      </c>
      <c r="C67" s="375" t="str">
        <f t="shared" si="68"/>
        <v>OK</v>
      </c>
      <c r="D67" s="375" t="str">
        <f t="shared" si="68"/>
        <v>OK</v>
      </c>
      <c r="E67" s="375" t="str">
        <f t="shared" si="68"/>
        <v>OK</v>
      </c>
      <c r="F67" s="375" t="str">
        <f t="shared" si="68"/>
        <v>OK</v>
      </c>
      <c r="G67" s="375" t="str">
        <f t="shared" si="68"/>
        <v>OK</v>
      </c>
      <c r="H67" s="375" t="str">
        <f t="shared" si="68"/>
        <v>OK</v>
      </c>
      <c r="I67" s="375" t="str">
        <f t="shared" si="68"/>
        <v>OK</v>
      </c>
      <c r="J67" s="375" t="str">
        <f t="shared" si="68"/>
        <v>OK</v>
      </c>
      <c r="K67" s="375" t="str">
        <f t="shared" si="68"/>
        <v>OK</v>
      </c>
      <c r="L67" s="375" t="str">
        <f t="shared" si="68"/>
        <v>OK</v>
      </c>
      <c r="M67" s="375" t="str">
        <f t="shared" si="68"/>
        <v>OK</v>
      </c>
      <c r="N67" s="375" t="str">
        <f t="shared" si="68"/>
        <v>OK</v>
      </c>
      <c r="O67" s="375" t="str">
        <f t="shared" si="68"/>
        <v>OK</v>
      </c>
      <c r="P67" s="375" t="str">
        <f t="shared" si="68"/>
        <v>OK</v>
      </c>
      <c r="Q67" s="375" t="str">
        <f t="shared" si="68"/>
        <v>OK</v>
      </c>
      <c r="R67" s="375" t="str">
        <f t="shared" si="68"/>
        <v>OK</v>
      </c>
      <c r="S67" s="1610"/>
      <c r="T67" s="375" t="str">
        <f t="shared" si="68"/>
        <v>OK</v>
      </c>
      <c r="U67" s="375" t="str">
        <f t="shared" si="68"/>
        <v>OK</v>
      </c>
      <c r="V67" s="375" t="str">
        <f t="shared" si="68"/>
        <v>OK</v>
      </c>
      <c r="W67" s="375" t="str">
        <f t="shared" si="68"/>
        <v>OK</v>
      </c>
      <c r="X67" s="375" t="str">
        <f t="shared" si="68"/>
        <v>OK</v>
      </c>
      <c r="Y67" s="375" t="str">
        <f t="shared" si="68"/>
        <v>OK</v>
      </c>
      <c r="Z67" s="375" t="str">
        <f t="shared" si="68"/>
        <v>OK</v>
      </c>
      <c r="AA67" s="375" t="str">
        <f t="shared" si="68"/>
        <v>OK</v>
      </c>
      <c r="AB67" s="375" t="str">
        <f t="shared" si="68"/>
        <v>OK</v>
      </c>
      <c r="AC67" s="375" t="str">
        <f t="shared" si="68"/>
        <v>OK</v>
      </c>
      <c r="AD67" s="375" t="str">
        <f t="shared" si="68"/>
        <v>OK</v>
      </c>
      <c r="AE67" s="375" t="str">
        <f t="shared" si="68"/>
        <v>OK</v>
      </c>
      <c r="AF67" s="375" t="str">
        <f t="shared" si="68"/>
        <v>OK</v>
      </c>
      <c r="AG67" s="375" t="str">
        <f t="shared" si="68"/>
        <v>OK</v>
      </c>
      <c r="AH67" s="375" t="str">
        <f t="shared" ref="AH67:BC67" si="69">IF(ABS(AH53-SUM(AH54:AH55))&lt;0.1,"OK","error")</f>
        <v>OK</v>
      </c>
      <c r="AI67" s="375" t="str">
        <f t="shared" si="69"/>
        <v>OK</v>
      </c>
      <c r="AJ67" s="375" t="str">
        <f t="shared" si="69"/>
        <v>OK</v>
      </c>
      <c r="AK67" s="375" t="str">
        <f t="shared" si="69"/>
        <v>OK</v>
      </c>
      <c r="AL67" s="375" t="str">
        <f t="shared" si="69"/>
        <v>OK</v>
      </c>
      <c r="AM67" s="375" t="str">
        <f t="shared" si="69"/>
        <v>OK</v>
      </c>
      <c r="AN67" s="375" t="str">
        <f t="shared" si="69"/>
        <v>OK</v>
      </c>
      <c r="AO67" s="375" t="str">
        <f t="shared" si="69"/>
        <v>OK</v>
      </c>
      <c r="AP67" s="375" t="str">
        <f t="shared" si="69"/>
        <v>OK</v>
      </c>
      <c r="AQ67" s="375" t="str">
        <f t="shared" si="69"/>
        <v>OK</v>
      </c>
      <c r="AR67" s="375" t="str">
        <f t="shared" si="69"/>
        <v>OK</v>
      </c>
      <c r="AS67" s="375" t="str">
        <f t="shared" si="69"/>
        <v>OK</v>
      </c>
      <c r="AT67" s="375" t="str">
        <f t="shared" si="69"/>
        <v>OK</v>
      </c>
      <c r="AU67" s="375" t="str">
        <f t="shared" si="69"/>
        <v>OK</v>
      </c>
      <c r="AV67" s="375" t="str">
        <f t="shared" si="69"/>
        <v>OK</v>
      </c>
      <c r="AW67" s="375" t="str">
        <f t="shared" si="69"/>
        <v>OK</v>
      </c>
      <c r="AX67" s="375" t="str">
        <f t="shared" si="69"/>
        <v>OK</v>
      </c>
      <c r="AY67" s="375" t="str">
        <f t="shared" si="69"/>
        <v>OK</v>
      </c>
      <c r="AZ67" s="375" t="str">
        <f t="shared" si="69"/>
        <v>OK</v>
      </c>
      <c r="BA67" s="375" t="str">
        <f t="shared" si="69"/>
        <v>OK</v>
      </c>
      <c r="BB67" s="375" t="str">
        <f t="shared" si="69"/>
        <v>OK</v>
      </c>
      <c r="BC67" s="375" t="str">
        <f t="shared" si="69"/>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0">SUM(E71:L71)</f>
        <v>0</v>
      </c>
      <c r="N71" s="347"/>
      <c r="O71" s="347"/>
      <c r="P71" s="347"/>
      <c r="Q71" s="348">
        <f t="shared" ref="Q71:Q77" si="71">B71+C71+M71+N71+O71+P71+D71</f>
        <v>0</v>
      </c>
      <c r="R71" s="349"/>
      <c r="S71" s="1575"/>
      <c r="T71" s="350"/>
      <c r="U71" s="350"/>
      <c r="V71" s="350"/>
      <c r="W71" s="346">
        <f t="shared" ref="W71:W77" si="72">SUM(R71:V71)</f>
        <v>0</v>
      </c>
      <c r="X71" s="349"/>
      <c r="Y71" s="350"/>
      <c r="Z71" s="350"/>
      <c r="AA71" s="350"/>
      <c r="AB71" s="350"/>
      <c r="AC71" s="350"/>
      <c r="AD71" s="350"/>
      <c r="AE71" s="350"/>
      <c r="AF71" s="350"/>
      <c r="AG71" s="346">
        <f t="shared" ref="AG71:AG77" si="73">SUM(X71:AF71)</f>
        <v>0</v>
      </c>
      <c r="AH71" s="1563"/>
      <c r="AI71" s="351">
        <f t="shared" ref="AI71:AI77" si="74">Q71+W71+AG71+AH71</f>
        <v>0</v>
      </c>
      <c r="AJ71" s="344"/>
      <c r="AK71" s="345"/>
      <c r="AL71" s="345"/>
      <c r="AM71" s="345"/>
      <c r="AN71" s="345"/>
      <c r="AO71" s="345"/>
      <c r="AP71" s="346">
        <f t="shared" ref="AP71:AP77" si="75">SUM(AJ71:AO71)</f>
        <v>0</v>
      </c>
      <c r="AQ71" s="347"/>
      <c r="AR71" s="1563"/>
      <c r="AS71" s="347"/>
      <c r="AT71" s="352">
        <f t="shared" ref="AT71:AT77" si="76">AI71+AP71+AQ71+AR71+AS71</f>
        <v>0</v>
      </c>
      <c r="AU71" s="353"/>
      <c r="AV71" s="354"/>
      <c r="AW71" s="354"/>
      <c r="AX71" s="346">
        <f t="shared" ref="AX71:AX77" si="77">SUM(AU71:AW71)</f>
        <v>0</v>
      </c>
      <c r="AY71" s="347"/>
      <c r="AZ71" s="1563"/>
      <c r="BA71" s="352">
        <f t="shared" ref="BA71:BA77" si="78">AX71+AY71</f>
        <v>0</v>
      </c>
      <c r="BB71" s="1563"/>
      <c r="BC71" s="352">
        <f t="shared" ref="BC71:BC77" si="79">BA71+AT71+BB71</f>
        <v>0</v>
      </c>
    </row>
    <row r="72" spans="1:55" s="339" customFormat="1">
      <c r="A72" s="341" t="s">
        <v>410</v>
      </c>
      <c r="B72" s="342"/>
      <c r="C72" s="708"/>
      <c r="D72" s="343"/>
      <c r="E72" s="344"/>
      <c r="F72" s="345"/>
      <c r="G72" s="345"/>
      <c r="H72" s="345"/>
      <c r="I72" s="345"/>
      <c r="J72" s="345"/>
      <c r="K72" s="345"/>
      <c r="L72" s="345"/>
      <c r="M72" s="346">
        <f t="shared" si="70"/>
        <v>0</v>
      </c>
      <c r="N72" s="347"/>
      <c r="O72" s="347"/>
      <c r="P72" s="347"/>
      <c r="Q72" s="348">
        <f t="shared" si="71"/>
        <v>0</v>
      </c>
      <c r="R72" s="349"/>
      <c r="S72" s="1575"/>
      <c r="T72" s="350"/>
      <c r="U72" s="350"/>
      <c r="V72" s="350"/>
      <c r="W72" s="346">
        <f t="shared" si="72"/>
        <v>0</v>
      </c>
      <c r="X72" s="349"/>
      <c r="Y72" s="350"/>
      <c r="Z72" s="350"/>
      <c r="AA72" s="350"/>
      <c r="AB72" s="350"/>
      <c r="AC72" s="350"/>
      <c r="AD72" s="350"/>
      <c r="AE72" s="350"/>
      <c r="AF72" s="350"/>
      <c r="AG72" s="346">
        <f t="shared" si="73"/>
        <v>0</v>
      </c>
      <c r="AH72" s="1563"/>
      <c r="AI72" s="351">
        <f t="shared" si="74"/>
        <v>0</v>
      </c>
      <c r="AJ72" s="344"/>
      <c r="AK72" s="345"/>
      <c r="AL72" s="345"/>
      <c r="AM72" s="345"/>
      <c r="AN72" s="345"/>
      <c r="AO72" s="345"/>
      <c r="AP72" s="346">
        <f t="shared" si="75"/>
        <v>0</v>
      </c>
      <c r="AQ72" s="347"/>
      <c r="AR72" s="1563"/>
      <c r="AS72" s="347"/>
      <c r="AT72" s="352">
        <f t="shared" si="76"/>
        <v>0</v>
      </c>
      <c r="AU72" s="353"/>
      <c r="AV72" s="354"/>
      <c r="AW72" s="354"/>
      <c r="AX72" s="346">
        <f t="shared" si="77"/>
        <v>0</v>
      </c>
      <c r="AY72" s="347"/>
      <c r="AZ72" s="1563"/>
      <c r="BA72" s="352">
        <f t="shared" si="78"/>
        <v>0</v>
      </c>
      <c r="BB72" s="1563"/>
      <c r="BC72" s="352">
        <f t="shared" si="79"/>
        <v>0</v>
      </c>
    </row>
    <row r="73" spans="1:55" s="339" customFormat="1">
      <c r="A73" s="341" t="s">
        <v>411</v>
      </c>
      <c r="B73" s="342"/>
      <c r="C73" s="708"/>
      <c r="D73" s="343"/>
      <c r="E73" s="344"/>
      <c r="F73" s="345"/>
      <c r="G73" s="345"/>
      <c r="H73" s="345"/>
      <c r="I73" s="345"/>
      <c r="J73" s="345"/>
      <c r="K73" s="345"/>
      <c r="L73" s="345"/>
      <c r="M73" s="346">
        <f t="shared" si="70"/>
        <v>0</v>
      </c>
      <c r="N73" s="347"/>
      <c r="O73" s="347"/>
      <c r="P73" s="347"/>
      <c r="Q73" s="348">
        <f t="shared" si="71"/>
        <v>0</v>
      </c>
      <c r="R73" s="349"/>
      <c r="S73" s="1575"/>
      <c r="T73" s="350"/>
      <c r="U73" s="350"/>
      <c r="V73" s="350"/>
      <c r="W73" s="346">
        <f t="shared" si="72"/>
        <v>0</v>
      </c>
      <c r="X73" s="349"/>
      <c r="Y73" s="350"/>
      <c r="Z73" s="350"/>
      <c r="AA73" s="350"/>
      <c r="AB73" s="350"/>
      <c r="AC73" s="350"/>
      <c r="AD73" s="350"/>
      <c r="AE73" s="350"/>
      <c r="AF73" s="350"/>
      <c r="AG73" s="346">
        <f t="shared" si="73"/>
        <v>0</v>
      </c>
      <c r="AH73" s="1563"/>
      <c r="AI73" s="351">
        <f t="shared" si="74"/>
        <v>0</v>
      </c>
      <c r="AJ73" s="344"/>
      <c r="AK73" s="345"/>
      <c r="AL73" s="345"/>
      <c r="AM73" s="345"/>
      <c r="AN73" s="345"/>
      <c r="AO73" s="345"/>
      <c r="AP73" s="346">
        <f t="shared" si="75"/>
        <v>0</v>
      </c>
      <c r="AQ73" s="347"/>
      <c r="AR73" s="1563"/>
      <c r="AS73" s="347"/>
      <c r="AT73" s="352">
        <f t="shared" si="76"/>
        <v>0</v>
      </c>
      <c r="AU73" s="353"/>
      <c r="AV73" s="354"/>
      <c r="AW73" s="354"/>
      <c r="AX73" s="346">
        <f t="shared" si="77"/>
        <v>0</v>
      </c>
      <c r="AY73" s="347"/>
      <c r="AZ73" s="1563"/>
      <c r="BA73" s="352">
        <f t="shared" si="78"/>
        <v>0</v>
      </c>
      <c r="BB73" s="1563"/>
      <c r="BC73" s="352">
        <f t="shared" si="79"/>
        <v>0</v>
      </c>
    </row>
    <row r="74" spans="1:55" s="339" customFormat="1" ht="14.25">
      <c r="A74" s="357"/>
      <c r="B74" s="342"/>
      <c r="C74" s="708"/>
      <c r="D74" s="343"/>
      <c r="E74" s="344"/>
      <c r="F74" s="345"/>
      <c r="G74" s="345"/>
      <c r="H74" s="345"/>
      <c r="I74" s="345"/>
      <c r="J74" s="345"/>
      <c r="K74" s="345"/>
      <c r="L74" s="345"/>
      <c r="M74" s="346">
        <f t="shared" si="70"/>
        <v>0</v>
      </c>
      <c r="N74" s="347"/>
      <c r="O74" s="347"/>
      <c r="P74" s="347"/>
      <c r="Q74" s="348">
        <f t="shared" si="71"/>
        <v>0</v>
      </c>
      <c r="R74" s="349"/>
      <c r="S74" s="1575"/>
      <c r="T74" s="350"/>
      <c r="U74" s="350"/>
      <c r="V74" s="350"/>
      <c r="W74" s="346">
        <f t="shared" si="72"/>
        <v>0</v>
      </c>
      <c r="X74" s="349"/>
      <c r="Y74" s="350"/>
      <c r="Z74" s="350"/>
      <c r="AA74" s="350"/>
      <c r="AB74" s="350"/>
      <c r="AC74" s="350"/>
      <c r="AD74" s="350"/>
      <c r="AE74" s="350"/>
      <c r="AF74" s="350"/>
      <c r="AG74" s="346">
        <f t="shared" si="73"/>
        <v>0</v>
      </c>
      <c r="AH74" s="1563"/>
      <c r="AI74" s="351">
        <f t="shared" si="74"/>
        <v>0</v>
      </c>
      <c r="AJ74" s="344"/>
      <c r="AK74" s="345"/>
      <c r="AL74" s="345"/>
      <c r="AM74" s="345"/>
      <c r="AN74" s="345"/>
      <c r="AO74" s="345"/>
      <c r="AP74" s="346">
        <f t="shared" si="75"/>
        <v>0</v>
      </c>
      <c r="AQ74" s="347"/>
      <c r="AR74" s="1563"/>
      <c r="AS74" s="347"/>
      <c r="AT74" s="352">
        <f t="shared" si="76"/>
        <v>0</v>
      </c>
      <c r="AU74" s="353"/>
      <c r="AV74" s="354"/>
      <c r="AW74" s="354"/>
      <c r="AX74" s="346">
        <f t="shared" si="77"/>
        <v>0</v>
      </c>
      <c r="AY74" s="347"/>
      <c r="AZ74" s="1563"/>
      <c r="BA74" s="352">
        <f t="shared" si="78"/>
        <v>0</v>
      </c>
      <c r="BB74" s="1563"/>
      <c r="BC74" s="352">
        <f t="shared" si="79"/>
        <v>0</v>
      </c>
    </row>
    <row r="75" spans="1:55" s="339" customFormat="1" ht="14.25">
      <c r="A75" s="357"/>
      <c r="B75" s="342"/>
      <c r="C75" s="708"/>
      <c r="D75" s="343"/>
      <c r="E75" s="344"/>
      <c r="F75" s="345"/>
      <c r="G75" s="345"/>
      <c r="H75" s="345"/>
      <c r="I75" s="345"/>
      <c r="J75" s="345"/>
      <c r="K75" s="345"/>
      <c r="L75" s="345"/>
      <c r="M75" s="346">
        <f t="shared" si="70"/>
        <v>0</v>
      </c>
      <c r="N75" s="347"/>
      <c r="O75" s="347"/>
      <c r="P75" s="347"/>
      <c r="Q75" s="348">
        <f t="shared" si="71"/>
        <v>0</v>
      </c>
      <c r="R75" s="349"/>
      <c r="S75" s="1575"/>
      <c r="T75" s="350"/>
      <c r="U75" s="350"/>
      <c r="V75" s="350"/>
      <c r="W75" s="346">
        <f t="shared" si="72"/>
        <v>0</v>
      </c>
      <c r="X75" s="349"/>
      <c r="Y75" s="350"/>
      <c r="Z75" s="350"/>
      <c r="AA75" s="350"/>
      <c r="AB75" s="350"/>
      <c r="AC75" s="350"/>
      <c r="AD75" s="350"/>
      <c r="AE75" s="350"/>
      <c r="AF75" s="350"/>
      <c r="AG75" s="346">
        <f t="shared" si="73"/>
        <v>0</v>
      </c>
      <c r="AH75" s="1563"/>
      <c r="AI75" s="351">
        <f t="shared" si="74"/>
        <v>0</v>
      </c>
      <c r="AJ75" s="344"/>
      <c r="AK75" s="345"/>
      <c r="AL75" s="345"/>
      <c r="AM75" s="345"/>
      <c r="AN75" s="345"/>
      <c r="AO75" s="345"/>
      <c r="AP75" s="346">
        <f t="shared" si="75"/>
        <v>0</v>
      </c>
      <c r="AQ75" s="347"/>
      <c r="AR75" s="1563"/>
      <c r="AS75" s="347"/>
      <c r="AT75" s="352">
        <f t="shared" si="76"/>
        <v>0</v>
      </c>
      <c r="AU75" s="353"/>
      <c r="AV75" s="354"/>
      <c r="AW75" s="354"/>
      <c r="AX75" s="346">
        <f t="shared" si="77"/>
        <v>0</v>
      </c>
      <c r="AY75" s="347"/>
      <c r="AZ75" s="1563"/>
      <c r="BA75" s="352">
        <f t="shared" si="78"/>
        <v>0</v>
      </c>
      <c r="BB75" s="1563"/>
      <c r="BC75" s="352">
        <f t="shared" si="79"/>
        <v>0</v>
      </c>
    </row>
    <row r="76" spans="1:55" s="339" customFormat="1" ht="14.25">
      <c r="A76" s="357"/>
      <c r="B76" s="342"/>
      <c r="C76" s="708"/>
      <c r="D76" s="343"/>
      <c r="E76" s="344"/>
      <c r="F76" s="345"/>
      <c r="G76" s="345"/>
      <c r="H76" s="345"/>
      <c r="I76" s="345"/>
      <c r="J76" s="345"/>
      <c r="K76" s="345"/>
      <c r="L76" s="345"/>
      <c r="M76" s="346">
        <f t="shared" si="70"/>
        <v>0</v>
      </c>
      <c r="N76" s="347"/>
      <c r="O76" s="347"/>
      <c r="P76" s="347"/>
      <c r="Q76" s="348">
        <f t="shared" si="71"/>
        <v>0</v>
      </c>
      <c r="R76" s="349"/>
      <c r="S76" s="1575"/>
      <c r="T76" s="350"/>
      <c r="U76" s="350"/>
      <c r="V76" s="350"/>
      <c r="W76" s="346">
        <f t="shared" si="72"/>
        <v>0</v>
      </c>
      <c r="X76" s="349"/>
      <c r="Y76" s="350"/>
      <c r="Z76" s="350"/>
      <c r="AA76" s="350"/>
      <c r="AB76" s="350"/>
      <c r="AC76" s="350"/>
      <c r="AD76" s="350"/>
      <c r="AE76" s="350"/>
      <c r="AF76" s="350"/>
      <c r="AG76" s="346">
        <f t="shared" si="73"/>
        <v>0</v>
      </c>
      <c r="AH76" s="1563"/>
      <c r="AI76" s="351">
        <f t="shared" si="74"/>
        <v>0</v>
      </c>
      <c r="AJ76" s="344"/>
      <c r="AK76" s="345"/>
      <c r="AL76" s="345"/>
      <c r="AM76" s="345"/>
      <c r="AN76" s="345"/>
      <c r="AO76" s="345"/>
      <c r="AP76" s="346">
        <f t="shared" si="75"/>
        <v>0</v>
      </c>
      <c r="AQ76" s="347"/>
      <c r="AR76" s="1563"/>
      <c r="AS76" s="347"/>
      <c r="AT76" s="352">
        <f t="shared" si="76"/>
        <v>0</v>
      </c>
      <c r="AU76" s="353"/>
      <c r="AV76" s="354"/>
      <c r="AW76" s="354"/>
      <c r="AX76" s="346">
        <f t="shared" si="77"/>
        <v>0</v>
      </c>
      <c r="AY76" s="347"/>
      <c r="AZ76" s="1563"/>
      <c r="BA76" s="352">
        <f t="shared" si="78"/>
        <v>0</v>
      </c>
      <c r="BB76" s="1563"/>
      <c r="BC76" s="352">
        <f t="shared" si="79"/>
        <v>0</v>
      </c>
    </row>
    <row r="77" spans="1:55" s="339" customFormat="1">
      <c r="A77" s="341" t="s">
        <v>412</v>
      </c>
      <c r="B77" s="342"/>
      <c r="C77" s="708"/>
      <c r="D77" s="343"/>
      <c r="E77" s="344"/>
      <c r="F77" s="345"/>
      <c r="G77" s="345"/>
      <c r="H77" s="345"/>
      <c r="I77" s="345"/>
      <c r="J77" s="345"/>
      <c r="K77" s="345"/>
      <c r="L77" s="345"/>
      <c r="M77" s="346">
        <f t="shared" si="70"/>
        <v>0</v>
      </c>
      <c r="N77" s="347"/>
      <c r="O77" s="347"/>
      <c r="P77" s="347"/>
      <c r="Q77" s="348">
        <f t="shared" si="71"/>
        <v>0</v>
      </c>
      <c r="R77" s="349"/>
      <c r="S77" s="1575"/>
      <c r="T77" s="350"/>
      <c r="U77" s="350"/>
      <c r="V77" s="350"/>
      <c r="W77" s="346">
        <f t="shared" si="72"/>
        <v>0</v>
      </c>
      <c r="X77" s="349"/>
      <c r="Y77" s="350"/>
      <c r="Z77" s="350"/>
      <c r="AA77" s="350"/>
      <c r="AB77" s="350"/>
      <c r="AC77" s="350"/>
      <c r="AD77" s="350"/>
      <c r="AE77" s="350"/>
      <c r="AF77" s="350"/>
      <c r="AG77" s="346">
        <f t="shared" si="73"/>
        <v>0</v>
      </c>
      <c r="AH77" s="1563"/>
      <c r="AI77" s="351">
        <f t="shared" si="74"/>
        <v>0</v>
      </c>
      <c r="AJ77" s="344"/>
      <c r="AK77" s="345"/>
      <c r="AL77" s="345"/>
      <c r="AM77" s="345"/>
      <c r="AN77" s="345"/>
      <c r="AO77" s="345"/>
      <c r="AP77" s="346">
        <f t="shared" si="75"/>
        <v>0</v>
      </c>
      <c r="AQ77" s="347"/>
      <c r="AR77" s="1563"/>
      <c r="AS77" s="347"/>
      <c r="AT77" s="352">
        <f t="shared" si="76"/>
        <v>0</v>
      </c>
      <c r="AU77" s="353"/>
      <c r="AV77" s="354"/>
      <c r="AW77" s="354"/>
      <c r="AX77" s="346">
        <f t="shared" si="77"/>
        <v>0</v>
      </c>
      <c r="AY77" s="347"/>
      <c r="AZ77" s="1563"/>
      <c r="BA77" s="352">
        <f t="shared" si="78"/>
        <v>0</v>
      </c>
      <c r="BB77" s="1563"/>
      <c r="BC77" s="352">
        <f t="shared" si="79"/>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0">SUM(E79:L79)</f>
        <v>0</v>
      </c>
      <c r="N79" s="347"/>
      <c r="O79" s="347"/>
      <c r="P79" s="347"/>
      <c r="Q79" s="348">
        <f t="shared" ref="Q79:Q85" si="81">B79+C79+M79+N79+O79+P79+D79</f>
        <v>0</v>
      </c>
      <c r="R79" s="349"/>
      <c r="S79" s="1575"/>
      <c r="T79" s="350"/>
      <c r="U79" s="350"/>
      <c r="V79" s="350"/>
      <c r="W79" s="346">
        <f t="shared" ref="W79:W85" si="82">SUM(R79:V79)</f>
        <v>0</v>
      </c>
      <c r="X79" s="349"/>
      <c r="Y79" s="350"/>
      <c r="Z79" s="350"/>
      <c r="AA79" s="350"/>
      <c r="AB79" s="350"/>
      <c r="AC79" s="350"/>
      <c r="AD79" s="350"/>
      <c r="AE79" s="350"/>
      <c r="AF79" s="350"/>
      <c r="AG79" s="346">
        <f t="shared" ref="AG79:AG85" si="83">SUM(X79:AF79)</f>
        <v>0</v>
      </c>
      <c r="AH79" s="1563"/>
      <c r="AI79" s="351">
        <f t="shared" ref="AI79:AI85" si="84">Q79+W79+AG79+AH79</f>
        <v>0</v>
      </c>
      <c r="AJ79" s="344"/>
      <c r="AK79" s="345"/>
      <c r="AL79" s="345"/>
      <c r="AM79" s="345"/>
      <c r="AN79" s="345"/>
      <c r="AO79" s="345"/>
      <c r="AP79" s="346">
        <f t="shared" ref="AP79:AP85" si="85">SUM(AJ79:AO79)</f>
        <v>0</v>
      </c>
      <c r="AQ79" s="347"/>
      <c r="AR79" s="1563"/>
      <c r="AS79" s="347"/>
      <c r="AT79" s="352">
        <f t="shared" ref="AT79:AT85" si="86">AI79+AP79+AQ79+AR79+AS79</f>
        <v>0</v>
      </c>
      <c r="AU79" s="353"/>
      <c r="AV79" s="354"/>
      <c r="AW79" s="354"/>
      <c r="AX79" s="346">
        <f t="shared" ref="AX79:AX85" si="87">SUM(AU79:AW79)</f>
        <v>0</v>
      </c>
      <c r="AY79" s="347"/>
      <c r="AZ79" s="1563"/>
      <c r="BA79" s="352">
        <f t="shared" ref="BA79:BA85" si="88">AX79+AY79</f>
        <v>0</v>
      </c>
      <c r="BB79" s="1563"/>
      <c r="BC79" s="352">
        <f t="shared" ref="BC79:BC85" si="89">BA79+AT79+BB79</f>
        <v>0</v>
      </c>
    </row>
    <row r="80" spans="1:55" s="339" customFormat="1">
      <c r="A80" s="341" t="s">
        <v>410</v>
      </c>
      <c r="B80" s="342"/>
      <c r="C80" s="708"/>
      <c r="D80" s="343"/>
      <c r="E80" s="344"/>
      <c r="F80" s="345"/>
      <c r="G80" s="345"/>
      <c r="H80" s="345"/>
      <c r="I80" s="345"/>
      <c r="J80" s="345"/>
      <c r="K80" s="345"/>
      <c r="L80" s="345"/>
      <c r="M80" s="346">
        <f t="shared" si="80"/>
        <v>0</v>
      </c>
      <c r="N80" s="347"/>
      <c r="O80" s="347"/>
      <c r="P80" s="347"/>
      <c r="Q80" s="348">
        <f t="shared" si="81"/>
        <v>0</v>
      </c>
      <c r="R80" s="349"/>
      <c r="S80" s="1575"/>
      <c r="T80" s="350"/>
      <c r="U80" s="350"/>
      <c r="V80" s="350"/>
      <c r="W80" s="346">
        <f t="shared" si="82"/>
        <v>0</v>
      </c>
      <c r="X80" s="349"/>
      <c r="Y80" s="350"/>
      <c r="Z80" s="350"/>
      <c r="AA80" s="350"/>
      <c r="AB80" s="350"/>
      <c r="AC80" s="350"/>
      <c r="AD80" s="350"/>
      <c r="AE80" s="350"/>
      <c r="AF80" s="350"/>
      <c r="AG80" s="346">
        <f t="shared" si="83"/>
        <v>0</v>
      </c>
      <c r="AH80" s="1563"/>
      <c r="AI80" s="351">
        <f t="shared" si="84"/>
        <v>0</v>
      </c>
      <c r="AJ80" s="344"/>
      <c r="AK80" s="345"/>
      <c r="AL80" s="345"/>
      <c r="AM80" s="345"/>
      <c r="AN80" s="345"/>
      <c r="AO80" s="345"/>
      <c r="AP80" s="346">
        <f t="shared" si="85"/>
        <v>0</v>
      </c>
      <c r="AQ80" s="347"/>
      <c r="AR80" s="1563"/>
      <c r="AS80" s="347"/>
      <c r="AT80" s="352">
        <f t="shared" si="86"/>
        <v>0</v>
      </c>
      <c r="AU80" s="353"/>
      <c r="AV80" s="354"/>
      <c r="AW80" s="354"/>
      <c r="AX80" s="346">
        <f t="shared" si="87"/>
        <v>0</v>
      </c>
      <c r="AY80" s="347"/>
      <c r="AZ80" s="1563"/>
      <c r="BA80" s="352">
        <f t="shared" si="88"/>
        <v>0</v>
      </c>
      <c r="BB80" s="1563"/>
      <c r="BC80" s="352">
        <f t="shared" si="89"/>
        <v>0</v>
      </c>
    </row>
    <row r="81" spans="1:55" s="339" customFormat="1">
      <c r="A81" s="341" t="s">
        <v>411</v>
      </c>
      <c r="B81" s="342"/>
      <c r="C81" s="708"/>
      <c r="D81" s="343"/>
      <c r="E81" s="344"/>
      <c r="F81" s="345"/>
      <c r="G81" s="345"/>
      <c r="H81" s="345"/>
      <c r="I81" s="345"/>
      <c r="J81" s="345"/>
      <c r="K81" s="345"/>
      <c r="L81" s="345"/>
      <c r="M81" s="346">
        <f t="shared" si="80"/>
        <v>0</v>
      </c>
      <c r="N81" s="347"/>
      <c r="O81" s="347"/>
      <c r="P81" s="347"/>
      <c r="Q81" s="348">
        <f t="shared" si="81"/>
        <v>0</v>
      </c>
      <c r="R81" s="349"/>
      <c r="S81" s="1575"/>
      <c r="T81" s="350"/>
      <c r="U81" s="350"/>
      <c r="V81" s="350"/>
      <c r="W81" s="346">
        <f t="shared" si="82"/>
        <v>0</v>
      </c>
      <c r="X81" s="349"/>
      <c r="Y81" s="350"/>
      <c r="Z81" s="350"/>
      <c r="AA81" s="350"/>
      <c r="AB81" s="350"/>
      <c r="AC81" s="350"/>
      <c r="AD81" s="350"/>
      <c r="AE81" s="350"/>
      <c r="AF81" s="350"/>
      <c r="AG81" s="346">
        <f t="shared" si="83"/>
        <v>0</v>
      </c>
      <c r="AH81" s="1563"/>
      <c r="AI81" s="351">
        <f t="shared" si="84"/>
        <v>0</v>
      </c>
      <c r="AJ81" s="344"/>
      <c r="AK81" s="345"/>
      <c r="AL81" s="345"/>
      <c r="AM81" s="345"/>
      <c r="AN81" s="345"/>
      <c r="AO81" s="345"/>
      <c r="AP81" s="346">
        <f t="shared" si="85"/>
        <v>0</v>
      </c>
      <c r="AQ81" s="347"/>
      <c r="AR81" s="1563"/>
      <c r="AS81" s="347"/>
      <c r="AT81" s="352">
        <f t="shared" si="86"/>
        <v>0</v>
      </c>
      <c r="AU81" s="353"/>
      <c r="AV81" s="354"/>
      <c r="AW81" s="354"/>
      <c r="AX81" s="346">
        <f t="shared" si="87"/>
        <v>0</v>
      </c>
      <c r="AY81" s="347"/>
      <c r="AZ81" s="1563"/>
      <c r="BA81" s="352">
        <f t="shared" si="88"/>
        <v>0</v>
      </c>
      <c r="BB81" s="1563"/>
      <c r="BC81" s="352">
        <f t="shared" si="89"/>
        <v>0</v>
      </c>
    </row>
    <row r="82" spans="1:55" s="339" customFormat="1" ht="14.25">
      <c r="A82" s="357"/>
      <c r="B82" s="342"/>
      <c r="C82" s="708"/>
      <c r="D82" s="343"/>
      <c r="E82" s="344"/>
      <c r="F82" s="345"/>
      <c r="G82" s="345"/>
      <c r="H82" s="345"/>
      <c r="I82" s="345"/>
      <c r="J82" s="345"/>
      <c r="K82" s="345"/>
      <c r="L82" s="345"/>
      <c r="M82" s="346">
        <f t="shared" si="80"/>
        <v>0</v>
      </c>
      <c r="N82" s="347"/>
      <c r="O82" s="347"/>
      <c r="P82" s="347"/>
      <c r="Q82" s="348">
        <f t="shared" si="81"/>
        <v>0</v>
      </c>
      <c r="R82" s="349"/>
      <c r="S82" s="1575"/>
      <c r="T82" s="350"/>
      <c r="U82" s="350"/>
      <c r="V82" s="350"/>
      <c r="W82" s="346">
        <f t="shared" si="82"/>
        <v>0</v>
      </c>
      <c r="X82" s="349"/>
      <c r="Y82" s="350"/>
      <c r="Z82" s="350"/>
      <c r="AA82" s="350"/>
      <c r="AB82" s="350"/>
      <c r="AC82" s="350"/>
      <c r="AD82" s="350"/>
      <c r="AE82" s="350"/>
      <c r="AF82" s="350"/>
      <c r="AG82" s="346">
        <f t="shared" si="83"/>
        <v>0</v>
      </c>
      <c r="AH82" s="1563"/>
      <c r="AI82" s="351">
        <f t="shared" si="84"/>
        <v>0</v>
      </c>
      <c r="AJ82" s="344"/>
      <c r="AK82" s="345"/>
      <c r="AL82" s="345"/>
      <c r="AM82" s="345"/>
      <c r="AN82" s="345"/>
      <c r="AO82" s="345"/>
      <c r="AP82" s="346">
        <f t="shared" si="85"/>
        <v>0</v>
      </c>
      <c r="AQ82" s="347"/>
      <c r="AR82" s="1563"/>
      <c r="AS82" s="347"/>
      <c r="AT82" s="352">
        <f t="shared" si="86"/>
        <v>0</v>
      </c>
      <c r="AU82" s="353"/>
      <c r="AV82" s="354"/>
      <c r="AW82" s="354"/>
      <c r="AX82" s="346">
        <f t="shared" si="87"/>
        <v>0</v>
      </c>
      <c r="AY82" s="347"/>
      <c r="AZ82" s="1563"/>
      <c r="BA82" s="352">
        <f t="shared" si="88"/>
        <v>0</v>
      </c>
      <c r="BB82" s="1563"/>
      <c r="BC82" s="352">
        <f t="shared" si="89"/>
        <v>0</v>
      </c>
    </row>
    <row r="83" spans="1:55" s="339" customFormat="1" ht="14.25">
      <c r="A83" s="357"/>
      <c r="B83" s="342"/>
      <c r="C83" s="708"/>
      <c r="D83" s="343"/>
      <c r="E83" s="344"/>
      <c r="F83" s="345"/>
      <c r="G83" s="345"/>
      <c r="H83" s="345"/>
      <c r="I83" s="345"/>
      <c r="J83" s="345"/>
      <c r="K83" s="345"/>
      <c r="L83" s="345"/>
      <c r="M83" s="346">
        <f t="shared" si="80"/>
        <v>0</v>
      </c>
      <c r="N83" s="347"/>
      <c r="O83" s="347"/>
      <c r="P83" s="347"/>
      <c r="Q83" s="348">
        <f t="shared" si="81"/>
        <v>0</v>
      </c>
      <c r="R83" s="349"/>
      <c r="S83" s="1575"/>
      <c r="T83" s="350"/>
      <c r="U83" s="350"/>
      <c r="V83" s="350"/>
      <c r="W83" s="346">
        <f t="shared" si="82"/>
        <v>0</v>
      </c>
      <c r="X83" s="349"/>
      <c r="Y83" s="350"/>
      <c r="Z83" s="350"/>
      <c r="AA83" s="350"/>
      <c r="AB83" s="350"/>
      <c r="AC83" s="350"/>
      <c r="AD83" s="350"/>
      <c r="AE83" s="350"/>
      <c r="AF83" s="350"/>
      <c r="AG83" s="346">
        <f t="shared" si="83"/>
        <v>0</v>
      </c>
      <c r="AH83" s="1563"/>
      <c r="AI83" s="351">
        <f t="shared" si="84"/>
        <v>0</v>
      </c>
      <c r="AJ83" s="344"/>
      <c r="AK83" s="345"/>
      <c r="AL83" s="345"/>
      <c r="AM83" s="345"/>
      <c r="AN83" s="345"/>
      <c r="AO83" s="345"/>
      <c r="AP83" s="346">
        <f t="shared" si="85"/>
        <v>0</v>
      </c>
      <c r="AQ83" s="347"/>
      <c r="AR83" s="1563"/>
      <c r="AS83" s="347"/>
      <c r="AT83" s="352">
        <f t="shared" si="86"/>
        <v>0</v>
      </c>
      <c r="AU83" s="353"/>
      <c r="AV83" s="354"/>
      <c r="AW83" s="354"/>
      <c r="AX83" s="346">
        <f t="shared" si="87"/>
        <v>0</v>
      </c>
      <c r="AY83" s="347"/>
      <c r="AZ83" s="1563"/>
      <c r="BA83" s="352">
        <f t="shared" si="88"/>
        <v>0</v>
      </c>
      <c r="BB83" s="1563"/>
      <c r="BC83" s="352">
        <f t="shared" si="89"/>
        <v>0</v>
      </c>
    </row>
    <row r="84" spans="1:55" s="339" customFormat="1" ht="14.25">
      <c r="A84" s="357"/>
      <c r="B84" s="342"/>
      <c r="C84" s="708"/>
      <c r="D84" s="343"/>
      <c r="E84" s="344"/>
      <c r="F84" s="345"/>
      <c r="G84" s="345"/>
      <c r="H84" s="345"/>
      <c r="I84" s="345"/>
      <c r="J84" s="345"/>
      <c r="K84" s="345"/>
      <c r="L84" s="345"/>
      <c r="M84" s="346">
        <f t="shared" si="80"/>
        <v>0</v>
      </c>
      <c r="N84" s="347"/>
      <c r="O84" s="347"/>
      <c r="P84" s="347"/>
      <c r="Q84" s="348">
        <f t="shared" si="81"/>
        <v>0</v>
      </c>
      <c r="R84" s="349"/>
      <c r="S84" s="1575"/>
      <c r="T84" s="350"/>
      <c r="U84" s="350"/>
      <c r="V84" s="350"/>
      <c r="W84" s="346">
        <f t="shared" si="82"/>
        <v>0</v>
      </c>
      <c r="X84" s="349"/>
      <c r="Y84" s="350"/>
      <c r="Z84" s="350"/>
      <c r="AA84" s="350"/>
      <c r="AB84" s="350"/>
      <c r="AC84" s="350"/>
      <c r="AD84" s="350"/>
      <c r="AE84" s="350"/>
      <c r="AF84" s="350"/>
      <c r="AG84" s="346">
        <f t="shared" si="83"/>
        <v>0</v>
      </c>
      <c r="AH84" s="1563"/>
      <c r="AI84" s="351">
        <f t="shared" si="84"/>
        <v>0</v>
      </c>
      <c r="AJ84" s="344"/>
      <c r="AK84" s="345"/>
      <c r="AL84" s="345"/>
      <c r="AM84" s="345"/>
      <c r="AN84" s="345"/>
      <c r="AO84" s="345"/>
      <c r="AP84" s="346">
        <f t="shared" si="85"/>
        <v>0</v>
      </c>
      <c r="AQ84" s="347"/>
      <c r="AR84" s="1563"/>
      <c r="AS84" s="347"/>
      <c r="AT84" s="352">
        <f t="shared" si="86"/>
        <v>0</v>
      </c>
      <c r="AU84" s="353"/>
      <c r="AV84" s="354"/>
      <c r="AW84" s="354"/>
      <c r="AX84" s="346">
        <f t="shared" si="87"/>
        <v>0</v>
      </c>
      <c r="AY84" s="347"/>
      <c r="AZ84" s="1563"/>
      <c r="BA84" s="352">
        <f t="shared" si="88"/>
        <v>0</v>
      </c>
      <c r="BB84" s="1563"/>
      <c r="BC84" s="352">
        <f t="shared" si="89"/>
        <v>0</v>
      </c>
    </row>
    <row r="85" spans="1:55" s="339" customFormat="1">
      <c r="A85" s="341" t="s">
        <v>412</v>
      </c>
      <c r="B85" s="342"/>
      <c r="C85" s="708"/>
      <c r="D85" s="343"/>
      <c r="E85" s="344"/>
      <c r="F85" s="345"/>
      <c r="G85" s="345"/>
      <c r="H85" s="345"/>
      <c r="I85" s="345"/>
      <c r="J85" s="345"/>
      <c r="K85" s="345"/>
      <c r="L85" s="345"/>
      <c r="M85" s="346">
        <f t="shared" si="80"/>
        <v>0</v>
      </c>
      <c r="N85" s="347"/>
      <c r="O85" s="347"/>
      <c r="P85" s="347"/>
      <c r="Q85" s="348">
        <f t="shared" si="81"/>
        <v>0</v>
      </c>
      <c r="R85" s="349"/>
      <c r="S85" s="1575"/>
      <c r="T85" s="350"/>
      <c r="U85" s="350"/>
      <c r="V85" s="350"/>
      <c r="W85" s="346">
        <f t="shared" si="82"/>
        <v>0</v>
      </c>
      <c r="X85" s="349"/>
      <c r="Y85" s="350"/>
      <c r="Z85" s="350"/>
      <c r="AA85" s="350"/>
      <c r="AB85" s="350"/>
      <c r="AC85" s="350"/>
      <c r="AD85" s="350"/>
      <c r="AE85" s="350"/>
      <c r="AF85" s="350"/>
      <c r="AG85" s="346">
        <f t="shared" si="83"/>
        <v>0</v>
      </c>
      <c r="AH85" s="1563"/>
      <c r="AI85" s="351">
        <f t="shared" si="84"/>
        <v>0</v>
      </c>
      <c r="AJ85" s="344"/>
      <c r="AK85" s="345"/>
      <c r="AL85" s="345"/>
      <c r="AM85" s="345"/>
      <c r="AN85" s="345"/>
      <c r="AO85" s="345"/>
      <c r="AP85" s="346">
        <f t="shared" si="85"/>
        <v>0</v>
      </c>
      <c r="AQ85" s="347"/>
      <c r="AR85" s="1563"/>
      <c r="AS85" s="347"/>
      <c r="AT85" s="352">
        <f t="shared" si="86"/>
        <v>0</v>
      </c>
      <c r="AU85" s="353"/>
      <c r="AV85" s="354"/>
      <c r="AW85" s="354"/>
      <c r="AX85" s="346">
        <f t="shared" si="87"/>
        <v>0</v>
      </c>
      <c r="AY85" s="347"/>
      <c r="AZ85" s="1563"/>
      <c r="BA85" s="352">
        <f t="shared" si="88"/>
        <v>0</v>
      </c>
      <c r="BB85" s="1563"/>
      <c r="BC85" s="352">
        <f t="shared" si="89"/>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0">SUM(E87:L87)</f>
        <v>0</v>
      </c>
      <c r="N87" s="347"/>
      <c r="O87" s="347"/>
      <c r="P87" s="347"/>
      <c r="Q87" s="348">
        <f t="shared" ref="Q87:Q93" si="91">B87+C87+M87+N87+O87+P87+D87</f>
        <v>0</v>
      </c>
      <c r="R87" s="349"/>
      <c r="S87" s="1575"/>
      <c r="T87" s="350"/>
      <c r="U87" s="350"/>
      <c r="V87" s="350"/>
      <c r="W87" s="346">
        <f t="shared" ref="W87:W93" si="92">SUM(R87:V87)</f>
        <v>0</v>
      </c>
      <c r="X87" s="349"/>
      <c r="Y87" s="350"/>
      <c r="Z87" s="350"/>
      <c r="AA87" s="350"/>
      <c r="AB87" s="350"/>
      <c r="AC87" s="350"/>
      <c r="AD87" s="350"/>
      <c r="AE87" s="350"/>
      <c r="AF87" s="350"/>
      <c r="AG87" s="346">
        <f t="shared" ref="AG87:AG93" si="93">SUM(X87:AF87)</f>
        <v>0</v>
      </c>
      <c r="AH87" s="1563"/>
      <c r="AI87" s="351">
        <f t="shared" ref="AI87:AI93" si="94">Q87+W87+AG87+AH87</f>
        <v>0</v>
      </c>
      <c r="AJ87" s="344"/>
      <c r="AK87" s="345"/>
      <c r="AL87" s="345"/>
      <c r="AM87" s="345"/>
      <c r="AN87" s="345"/>
      <c r="AO87" s="345"/>
      <c r="AP87" s="346">
        <f t="shared" ref="AP87:AP93" si="95">SUM(AJ87:AO87)</f>
        <v>0</v>
      </c>
      <c r="AQ87" s="347"/>
      <c r="AR87" s="1563"/>
      <c r="AS87" s="347"/>
      <c r="AT87" s="352">
        <f t="shared" ref="AT87:AT93" si="96">AI87+AP87+AQ87+AR87+AS87</f>
        <v>0</v>
      </c>
      <c r="AU87" s="353"/>
      <c r="AV87" s="354"/>
      <c r="AW87" s="354"/>
      <c r="AX87" s="346">
        <f t="shared" ref="AX87:AX93" si="97">SUM(AU87:AW87)</f>
        <v>0</v>
      </c>
      <c r="AY87" s="347"/>
      <c r="AZ87" s="1563"/>
      <c r="BA87" s="352">
        <f t="shared" ref="BA87:BA93" si="98">AX87+AY87</f>
        <v>0</v>
      </c>
      <c r="BB87" s="1563"/>
      <c r="BC87" s="352">
        <f t="shared" ref="BC87:BC93" si="99">BA87+AT87+BB87</f>
        <v>0</v>
      </c>
    </row>
    <row r="88" spans="1:55" s="339" customFormat="1">
      <c r="A88" s="341" t="s">
        <v>410</v>
      </c>
      <c r="B88" s="342"/>
      <c r="C88" s="708"/>
      <c r="D88" s="343"/>
      <c r="E88" s="344"/>
      <c r="F88" s="345"/>
      <c r="G88" s="345"/>
      <c r="H88" s="345"/>
      <c r="I88" s="345"/>
      <c r="J88" s="345"/>
      <c r="K88" s="345"/>
      <c r="L88" s="345"/>
      <c r="M88" s="346">
        <f t="shared" si="90"/>
        <v>0</v>
      </c>
      <c r="N88" s="347"/>
      <c r="O88" s="347"/>
      <c r="P88" s="347"/>
      <c r="Q88" s="348">
        <f t="shared" si="91"/>
        <v>0</v>
      </c>
      <c r="R88" s="349"/>
      <c r="S88" s="1575"/>
      <c r="T88" s="350"/>
      <c r="U88" s="350"/>
      <c r="V88" s="350"/>
      <c r="W88" s="346">
        <f t="shared" si="92"/>
        <v>0</v>
      </c>
      <c r="X88" s="349"/>
      <c r="Y88" s="350"/>
      <c r="Z88" s="350"/>
      <c r="AA88" s="350"/>
      <c r="AB88" s="350"/>
      <c r="AC88" s="350"/>
      <c r="AD88" s="350"/>
      <c r="AE88" s="350"/>
      <c r="AF88" s="350"/>
      <c r="AG88" s="346">
        <f t="shared" si="93"/>
        <v>0</v>
      </c>
      <c r="AH88" s="1563"/>
      <c r="AI88" s="351">
        <f t="shared" si="94"/>
        <v>0</v>
      </c>
      <c r="AJ88" s="344"/>
      <c r="AK88" s="345"/>
      <c r="AL88" s="345"/>
      <c r="AM88" s="345"/>
      <c r="AN88" s="345"/>
      <c r="AO88" s="345"/>
      <c r="AP88" s="346">
        <f t="shared" si="95"/>
        <v>0</v>
      </c>
      <c r="AQ88" s="347"/>
      <c r="AR88" s="1563"/>
      <c r="AS88" s="347"/>
      <c r="AT88" s="352">
        <f t="shared" si="96"/>
        <v>0</v>
      </c>
      <c r="AU88" s="353"/>
      <c r="AV88" s="354"/>
      <c r="AW88" s="354"/>
      <c r="AX88" s="346">
        <f t="shared" si="97"/>
        <v>0</v>
      </c>
      <c r="AY88" s="347"/>
      <c r="AZ88" s="1563"/>
      <c r="BA88" s="352">
        <f t="shared" si="98"/>
        <v>0</v>
      </c>
      <c r="BB88" s="1563"/>
      <c r="BC88" s="352">
        <f t="shared" si="99"/>
        <v>0</v>
      </c>
    </row>
    <row r="89" spans="1:55" s="339" customFormat="1">
      <c r="A89" s="341" t="s">
        <v>411</v>
      </c>
      <c r="B89" s="342"/>
      <c r="C89" s="708"/>
      <c r="D89" s="343"/>
      <c r="E89" s="344"/>
      <c r="F89" s="345"/>
      <c r="G89" s="345"/>
      <c r="H89" s="345"/>
      <c r="I89" s="345"/>
      <c r="J89" s="345"/>
      <c r="K89" s="345"/>
      <c r="L89" s="345"/>
      <c r="M89" s="346">
        <f t="shared" si="90"/>
        <v>0</v>
      </c>
      <c r="N89" s="347"/>
      <c r="O89" s="347"/>
      <c r="P89" s="347"/>
      <c r="Q89" s="348">
        <f t="shared" si="91"/>
        <v>0</v>
      </c>
      <c r="R89" s="349"/>
      <c r="S89" s="1575"/>
      <c r="T89" s="350"/>
      <c r="U89" s="350"/>
      <c r="V89" s="350"/>
      <c r="W89" s="346">
        <f t="shared" si="92"/>
        <v>0</v>
      </c>
      <c r="X89" s="349"/>
      <c r="Y89" s="350"/>
      <c r="Z89" s="350"/>
      <c r="AA89" s="350"/>
      <c r="AB89" s="350"/>
      <c r="AC89" s="350"/>
      <c r="AD89" s="350"/>
      <c r="AE89" s="350"/>
      <c r="AF89" s="350"/>
      <c r="AG89" s="346">
        <f t="shared" si="93"/>
        <v>0</v>
      </c>
      <c r="AH89" s="1563"/>
      <c r="AI89" s="351">
        <f t="shared" si="94"/>
        <v>0</v>
      </c>
      <c r="AJ89" s="344"/>
      <c r="AK89" s="345"/>
      <c r="AL89" s="345"/>
      <c r="AM89" s="345"/>
      <c r="AN89" s="345"/>
      <c r="AO89" s="345"/>
      <c r="AP89" s="346">
        <f t="shared" si="95"/>
        <v>0</v>
      </c>
      <c r="AQ89" s="347"/>
      <c r="AR89" s="1563"/>
      <c r="AS89" s="347"/>
      <c r="AT89" s="352">
        <f t="shared" si="96"/>
        <v>0</v>
      </c>
      <c r="AU89" s="353"/>
      <c r="AV89" s="354"/>
      <c r="AW89" s="354"/>
      <c r="AX89" s="346">
        <f t="shared" si="97"/>
        <v>0</v>
      </c>
      <c r="AY89" s="347"/>
      <c r="AZ89" s="1563"/>
      <c r="BA89" s="352">
        <f t="shared" si="98"/>
        <v>0</v>
      </c>
      <c r="BB89" s="1563"/>
      <c r="BC89" s="352">
        <f t="shared" si="99"/>
        <v>0</v>
      </c>
    </row>
    <row r="90" spans="1:55" s="339" customFormat="1" ht="14.25">
      <c r="A90" s="357"/>
      <c r="B90" s="342"/>
      <c r="C90" s="708"/>
      <c r="D90" s="343"/>
      <c r="E90" s="344"/>
      <c r="F90" s="345"/>
      <c r="G90" s="345"/>
      <c r="H90" s="345"/>
      <c r="I90" s="345"/>
      <c r="J90" s="345"/>
      <c r="K90" s="345"/>
      <c r="L90" s="345"/>
      <c r="M90" s="346">
        <f t="shared" si="90"/>
        <v>0</v>
      </c>
      <c r="N90" s="347"/>
      <c r="O90" s="347"/>
      <c r="P90" s="347"/>
      <c r="Q90" s="348">
        <f t="shared" si="91"/>
        <v>0</v>
      </c>
      <c r="R90" s="349"/>
      <c r="S90" s="1575"/>
      <c r="T90" s="350"/>
      <c r="U90" s="350"/>
      <c r="V90" s="350"/>
      <c r="W90" s="346">
        <f t="shared" si="92"/>
        <v>0</v>
      </c>
      <c r="X90" s="349"/>
      <c r="Y90" s="350"/>
      <c r="Z90" s="350"/>
      <c r="AA90" s="350"/>
      <c r="AB90" s="350"/>
      <c r="AC90" s="350"/>
      <c r="AD90" s="350"/>
      <c r="AE90" s="350"/>
      <c r="AF90" s="350"/>
      <c r="AG90" s="346">
        <f t="shared" si="93"/>
        <v>0</v>
      </c>
      <c r="AH90" s="1563"/>
      <c r="AI90" s="351">
        <f t="shared" si="94"/>
        <v>0</v>
      </c>
      <c r="AJ90" s="344"/>
      <c r="AK90" s="345"/>
      <c r="AL90" s="345"/>
      <c r="AM90" s="345"/>
      <c r="AN90" s="345"/>
      <c r="AO90" s="345"/>
      <c r="AP90" s="346">
        <f t="shared" si="95"/>
        <v>0</v>
      </c>
      <c r="AQ90" s="347"/>
      <c r="AR90" s="1563"/>
      <c r="AS90" s="347"/>
      <c r="AT90" s="352">
        <f t="shared" si="96"/>
        <v>0</v>
      </c>
      <c r="AU90" s="353"/>
      <c r="AV90" s="354"/>
      <c r="AW90" s="354"/>
      <c r="AX90" s="346">
        <f t="shared" si="97"/>
        <v>0</v>
      </c>
      <c r="AY90" s="347"/>
      <c r="AZ90" s="1563"/>
      <c r="BA90" s="352">
        <f t="shared" si="98"/>
        <v>0</v>
      </c>
      <c r="BB90" s="1563"/>
      <c r="BC90" s="352">
        <f t="shared" si="99"/>
        <v>0</v>
      </c>
    </row>
    <row r="91" spans="1:55" s="339" customFormat="1" ht="14.25">
      <c r="A91" s="357"/>
      <c r="B91" s="342"/>
      <c r="C91" s="708"/>
      <c r="D91" s="343"/>
      <c r="E91" s="344"/>
      <c r="F91" s="345"/>
      <c r="G91" s="345"/>
      <c r="H91" s="345"/>
      <c r="I91" s="345"/>
      <c r="J91" s="345"/>
      <c r="K91" s="345"/>
      <c r="L91" s="345"/>
      <c r="M91" s="346">
        <f t="shared" si="90"/>
        <v>0</v>
      </c>
      <c r="N91" s="347"/>
      <c r="O91" s="347"/>
      <c r="P91" s="347"/>
      <c r="Q91" s="348">
        <f t="shared" si="91"/>
        <v>0</v>
      </c>
      <c r="R91" s="349"/>
      <c r="S91" s="1575"/>
      <c r="T91" s="350"/>
      <c r="U91" s="350"/>
      <c r="V91" s="350"/>
      <c r="W91" s="346">
        <f t="shared" si="92"/>
        <v>0</v>
      </c>
      <c r="X91" s="349"/>
      <c r="Y91" s="350"/>
      <c r="Z91" s="350"/>
      <c r="AA91" s="350"/>
      <c r="AB91" s="350"/>
      <c r="AC91" s="350"/>
      <c r="AD91" s="350"/>
      <c r="AE91" s="350"/>
      <c r="AF91" s="350"/>
      <c r="AG91" s="346">
        <f t="shared" si="93"/>
        <v>0</v>
      </c>
      <c r="AH91" s="1563"/>
      <c r="AI91" s="351">
        <f t="shared" si="94"/>
        <v>0</v>
      </c>
      <c r="AJ91" s="344"/>
      <c r="AK91" s="345"/>
      <c r="AL91" s="345"/>
      <c r="AM91" s="345"/>
      <c r="AN91" s="345"/>
      <c r="AO91" s="345"/>
      <c r="AP91" s="346">
        <f t="shared" si="95"/>
        <v>0</v>
      </c>
      <c r="AQ91" s="347"/>
      <c r="AR91" s="1563"/>
      <c r="AS91" s="347"/>
      <c r="AT91" s="352">
        <f t="shared" si="96"/>
        <v>0</v>
      </c>
      <c r="AU91" s="353"/>
      <c r="AV91" s="354"/>
      <c r="AW91" s="354"/>
      <c r="AX91" s="346">
        <f t="shared" si="97"/>
        <v>0</v>
      </c>
      <c r="AY91" s="347"/>
      <c r="AZ91" s="1563"/>
      <c r="BA91" s="352">
        <f t="shared" si="98"/>
        <v>0</v>
      </c>
      <c r="BB91" s="1563"/>
      <c r="BC91" s="352">
        <f t="shared" si="99"/>
        <v>0</v>
      </c>
    </row>
    <row r="92" spans="1:55" s="339" customFormat="1" ht="14.25">
      <c r="A92" s="357"/>
      <c r="B92" s="342"/>
      <c r="C92" s="708"/>
      <c r="D92" s="343"/>
      <c r="E92" s="344"/>
      <c r="F92" s="345"/>
      <c r="G92" s="345"/>
      <c r="H92" s="345"/>
      <c r="I92" s="345"/>
      <c r="J92" s="345"/>
      <c r="K92" s="345"/>
      <c r="L92" s="345"/>
      <c r="M92" s="346">
        <f t="shared" si="90"/>
        <v>0</v>
      </c>
      <c r="N92" s="347"/>
      <c r="O92" s="347"/>
      <c r="P92" s="347"/>
      <c r="Q92" s="348">
        <f t="shared" si="91"/>
        <v>0</v>
      </c>
      <c r="R92" s="349"/>
      <c r="S92" s="1575"/>
      <c r="T92" s="350"/>
      <c r="U92" s="350"/>
      <c r="V92" s="350"/>
      <c r="W92" s="346">
        <f t="shared" si="92"/>
        <v>0</v>
      </c>
      <c r="X92" s="349"/>
      <c r="Y92" s="350"/>
      <c r="Z92" s="350"/>
      <c r="AA92" s="350"/>
      <c r="AB92" s="350"/>
      <c r="AC92" s="350"/>
      <c r="AD92" s="350"/>
      <c r="AE92" s="350"/>
      <c r="AF92" s="350"/>
      <c r="AG92" s="346">
        <f t="shared" si="93"/>
        <v>0</v>
      </c>
      <c r="AH92" s="1563"/>
      <c r="AI92" s="351">
        <f t="shared" si="94"/>
        <v>0</v>
      </c>
      <c r="AJ92" s="344"/>
      <c r="AK92" s="345"/>
      <c r="AL92" s="345"/>
      <c r="AM92" s="345"/>
      <c r="AN92" s="345"/>
      <c r="AO92" s="345"/>
      <c r="AP92" s="346">
        <f t="shared" si="95"/>
        <v>0</v>
      </c>
      <c r="AQ92" s="347"/>
      <c r="AR92" s="1563"/>
      <c r="AS92" s="347"/>
      <c r="AT92" s="352">
        <f t="shared" si="96"/>
        <v>0</v>
      </c>
      <c r="AU92" s="353"/>
      <c r="AV92" s="354"/>
      <c r="AW92" s="354"/>
      <c r="AX92" s="346">
        <f t="shared" si="97"/>
        <v>0</v>
      </c>
      <c r="AY92" s="347"/>
      <c r="AZ92" s="1563"/>
      <c r="BA92" s="352">
        <f t="shared" si="98"/>
        <v>0</v>
      </c>
      <c r="BB92" s="1563"/>
      <c r="BC92" s="352">
        <f t="shared" si="99"/>
        <v>0</v>
      </c>
    </row>
    <row r="93" spans="1:55" s="339" customFormat="1">
      <c r="A93" s="341" t="s">
        <v>412</v>
      </c>
      <c r="B93" s="342"/>
      <c r="C93" s="708"/>
      <c r="D93" s="343"/>
      <c r="E93" s="344"/>
      <c r="F93" s="345"/>
      <c r="G93" s="345"/>
      <c r="H93" s="345"/>
      <c r="I93" s="345"/>
      <c r="J93" s="345"/>
      <c r="K93" s="345"/>
      <c r="L93" s="345"/>
      <c r="M93" s="346">
        <f t="shared" si="90"/>
        <v>0</v>
      </c>
      <c r="N93" s="347"/>
      <c r="O93" s="347"/>
      <c r="P93" s="347"/>
      <c r="Q93" s="348">
        <f t="shared" si="91"/>
        <v>0</v>
      </c>
      <c r="R93" s="349"/>
      <c r="S93" s="1575"/>
      <c r="T93" s="350"/>
      <c r="U93" s="350"/>
      <c r="V93" s="350"/>
      <c r="W93" s="346">
        <f t="shared" si="92"/>
        <v>0</v>
      </c>
      <c r="X93" s="349"/>
      <c r="Y93" s="350"/>
      <c r="Z93" s="350"/>
      <c r="AA93" s="350"/>
      <c r="AB93" s="350"/>
      <c r="AC93" s="350"/>
      <c r="AD93" s="350"/>
      <c r="AE93" s="350"/>
      <c r="AF93" s="350"/>
      <c r="AG93" s="346">
        <f t="shared" si="93"/>
        <v>0</v>
      </c>
      <c r="AH93" s="1563"/>
      <c r="AI93" s="351">
        <f t="shared" si="94"/>
        <v>0</v>
      </c>
      <c r="AJ93" s="344"/>
      <c r="AK93" s="345"/>
      <c r="AL93" s="345"/>
      <c r="AM93" s="345"/>
      <c r="AN93" s="345"/>
      <c r="AO93" s="345"/>
      <c r="AP93" s="346">
        <f t="shared" si="95"/>
        <v>0</v>
      </c>
      <c r="AQ93" s="347"/>
      <c r="AR93" s="1563"/>
      <c r="AS93" s="347"/>
      <c r="AT93" s="352">
        <f t="shared" si="96"/>
        <v>0</v>
      </c>
      <c r="AU93" s="353"/>
      <c r="AV93" s="354"/>
      <c r="AW93" s="354"/>
      <c r="AX93" s="346">
        <f t="shared" si="97"/>
        <v>0</v>
      </c>
      <c r="AY93" s="347"/>
      <c r="AZ93" s="1563"/>
      <c r="BA93" s="352">
        <f t="shared" si="98"/>
        <v>0</v>
      </c>
      <c r="BB93" s="1563"/>
      <c r="BC93" s="352">
        <f t="shared" si="99"/>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0">SUM(E95:L95)</f>
        <v>0</v>
      </c>
      <c r="N95" s="347"/>
      <c r="O95" s="347"/>
      <c r="P95" s="347"/>
      <c r="Q95" s="348">
        <f t="shared" ref="Q95:Q109" si="101">B95+C95+M95+N95+O95+P95+D95</f>
        <v>0</v>
      </c>
      <c r="R95" s="349"/>
      <c r="S95" s="1575"/>
      <c r="T95" s="350"/>
      <c r="U95" s="350"/>
      <c r="V95" s="350"/>
      <c r="W95" s="346">
        <f t="shared" ref="W95:W109" si="102">SUM(R95:V95)</f>
        <v>0</v>
      </c>
      <c r="X95" s="349"/>
      <c r="Y95" s="350"/>
      <c r="Z95" s="350"/>
      <c r="AA95" s="350"/>
      <c r="AB95" s="350"/>
      <c r="AC95" s="350"/>
      <c r="AD95" s="350"/>
      <c r="AE95" s="350"/>
      <c r="AF95" s="350"/>
      <c r="AG95" s="346">
        <f t="shared" ref="AG95:AG109" si="103">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0"/>
        <v>0</v>
      </c>
      <c r="N96" s="347"/>
      <c r="O96" s="347"/>
      <c r="P96" s="347"/>
      <c r="Q96" s="348">
        <f t="shared" si="101"/>
        <v>0</v>
      </c>
      <c r="R96" s="349"/>
      <c r="S96" s="1575"/>
      <c r="T96" s="350"/>
      <c r="U96" s="350"/>
      <c r="V96" s="350"/>
      <c r="W96" s="346">
        <f t="shared" si="102"/>
        <v>0</v>
      </c>
      <c r="X96" s="349"/>
      <c r="Y96" s="350"/>
      <c r="Z96" s="350"/>
      <c r="AA96" s="350"/>
      <c r="AB96" s="350"/>
      <c r="AC96" s="350"/>
      <c r="AD96" s="350"/>
      <c r="AE96" s="350"/>
      <c r="AF96" s="350"/>
      <c r="AG96" s="346">
        <f t="shared" si="103"/>
        <v>0</v>
      </c>
      <c r="AH96" s="1563"/>
      <c r="AI96" s="351">
        <f t="shared" si="104"/>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 t="shared" si="109"/>
        <v>0</v>
      </c>
    </row>
    <row r="97" spans="1:55" s="339" customFormat="1">
      <c r="A97" s="341" t="s">
        <v>411</v>
      </c>
      <c r="B97" s="342"/>
      <c r="C97" s="708"/>
      <c r="D97" s="343"/>
      <c r="E97" s="344"/>
      <c r="F97" s="345"/>
      <c r="G97" s="345"/>
      <c r="H97" s="345"/>
      <c r="I97" s="345"/>
      <c r="J97" s="345"/>
      <c r="K97" s="345"/>
      <c r="L97" s="345"/>
      <c r="M97" s="346">
        <f t="shared" si="100"/>
        <v>0</v>
      </c>
      <c r="N97" s="347"/>
      <c r="O97" s="347"/>
      <c r="P97" s="347"/>
      <c r="Q97" s="348">
        <f t="shared" si="101"/>
        <v>0</v>
      </c>
      <c r="R97" s="349"/>
      <c r="S97" s="1575"/>
      <c r="T97" s="350"/>
      <c r="U97" s="350"/>
      <c r="V97" s="350"/>
      <c r="W97" s="346">
        <f t="shared" si="102"/>
        <v>0</v>
      </c>
      <c r="X97" s="349"/>
      <c r="Y97" s="350"/>
      <c r="Z97" s="350"/>
      <c r="AA97" s="350"/>
      <c r="AB97" s="350"/>
      <c r="AC97" s="350"/>
      <c r="AD97" s="350"/>
      <c r="AE97" s="350"/>
      <c r="AF97" s="350"/>
      <c r="AG97" s="346">
        <f t="shared" si="103"/>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 t="shared" si="108"/>
        <v>0</v>
      </c>
      <c r="BB97" s="1563"/>
      <c r="BC97" s="352">
        <f t="shared" si="109"/>
        <v>0</v>
      </c>
    </row>
    <row r="98" spans="1:55" s="339" customFormat="1" ht="14.25">
      <c r="A98" s="357"/>
      <c r="B98" s="342"/>
      <c r="C98" s="708"/>
      <c r="D98" s="343"/>
      <c r="E98" s="344"/>
      <c r="F98" s="345"/>
      <c r="G98" s="345"/>
      <c r="H98" s="345"/>
      <c r="I98" s="345"/>
      <c r="J98" s="345"/>
      <c r="K98" s="345"/>
      <c r="L98" s="345"/>
      <c r="M98" s="346">
        <f t="shared" si="100"/>
        <v>0</v>
      </c>
      <c r="N98" s="347"/>
      <c r="O98" s="347"/>
      <c r="P98" s="347"/>
      <c r="Q98" s="348">
        <f t="shared" si="101"/>
        <v>0</v>
      </c>
      <c r="R98" s="349"/>
      <c r="S98" s="1575"/>
      <c r="T98" s="350"/>
      <c r="U98" s="350"/>
      <c r="V98" s="350"/>
      <c r="W98" s="346">
        <f t="shared" si="102"/>
        <v>0</v>
      </c>
      <c r="X98" s="349"/>
      <c r="Y98" s="350"/>
      <c r="Z98" s="350"/>
      <c r="AA98" s="350"/>
      <c r="AB98" s="350"/>
      <c r="AC98" s="350"/>
      <c r="AD98" s="350"/>
      <c r="AE98" s="350"/>
      <c r="AF98" s="350"/>
      <c r="AG98" s="346">
        <f t="shared" si="103"/>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 t="shared" si="100"/>
        <v>0</v>
      </c>
      <c r="N99" s="347"/>
      <c r="O99" s="347"/>
      <c r="P99" s="347"/>
      <c r="Q99" s="348">
        <f t="shared" si="101"/>
        <v>0</v>
      </c>
      <c r="R99" s="349"/>
      <c r="S99" s="1575"/>
      <c r="T99" s="350"/>
      <c r="U99" s="350"/>
      <c r="V99" s="350"/>
      <c r="W99" s="346">
        <f t="shared" si="102"/>
        <v>0</v>
      </c>
      <c r="X99" s="349"/>
      <c r="Y99" s="350"/>
      <c r="Z99" s="350"/>
      <c r="AA99" s="350"/>
      <c r="AB99" s="350"/>
      <c r="AC99" s="350"/>
      <c r="AD99" s="350"/>
      <c r="AE99" s="350"/>
      <c r="AF99" s="350"/>
      <c r="AG99" s="346">
        <f t="shared" si="103"/>
        <v>0</v>
      </c>
      <c r="AH99" s="1563"/>
      <c r="AI99" s="351">
        <f t="shared" si="104"/>
        <v>0</v>
      </c>
      <c r="AJ99" s="344"/>
      <c r="AK99" s="345"/>
      <c r="AL99" s="345"/>
      <c r="AM99" s="345"/>
      <c r="AN99" s="345"/>
      <c r="AO99" s="345"/>
      <c r="AP99" s="346">
        <f t="shared" si="105"/>
        <v>0</v>
      </c>
      <c r="AQ99" s="347"/>
      <c r="AR99" s="1563"/>
      <c r="AS99" s="347"/>
      <c r="AT99" s="352">
        <f t="shared" si="106"/>
        <v>0</v>
      </c>
      <c r="AU99" s="353"/>
      <c r="AV99" s="354"/>
      <c r="AW99" s="354"/>
      <c r="AX99" s="346">
        <f t="shared" si="107"/>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0"/>
        <v>0</v>
      </c>
      <c r="N100" s="347"/>
      <c r="O100" s="347"/>
      <c r="P100" s="347"/>
      <c r="Q100" s="348">
        <f t="shared" si="101"/>
        <v>0</v>
      </c>
      <c r="R100" s="349"/>
      <c r="S100" s="1575"/>
      <c r="T100" s="350"/>
      <c r="U100" s="350"/>
      <c r="V100" s="350"/>
      <c r="W100" s="346">
        <f t="shared" si="102"/>
        <v>0</v>
      </c>
      <c r="X100" s="349"/>
      <c r="Y100" s="350"/>
      <c r="Z100" s="350"/>
      <c r="AA100" s="350"/>
      <c r="AB100" s="350"/>
      <c r="AC100" s="350"/>
      <c r="AD100" s="350"/>
      <c r="AE100" s="350"/>
      <c r="AF100" s="350"/>
      <c r="AG100" s="346">
        <f t="shared" si="103"/>
        <v>0</v>
      </c>
      <c r="AH100" s="1563"/>
      <c r="AI100" s="351">
        <f t="shared" si="104"/>
        <v>0</v>
      </c>
      <c r="AJ100" s="344"/>
      <c r="AK100" s="345"/>
      <c r="AL100" s="345"/>
      <c r="AM100" s="345"/>
      <c r="AN100" s="345"/>
      <c r="AO100" s="345"/>
      <c r="AP100" s="346">
        <f t="shared" si="105"/>
        <v>0</v>
      </c>
      <c r="AQ100" s="347"/>
      <c r="AR100" s="1563"/>
      <c r="AS100" s="347"/>
      <c r="AT100" s="352">
        <f t="shared" si="106"/>
        <v>0</v>
      </c>
      <c r="AU100" s="353"/>
      <c r="AV100" s="354"/>
      <c r="AW100" s="354"/>
      <c r="AX100" s="346">
        <f t="shared" si="107"/>
        <v>0</v>
      </c>
      <c r="AY100" s="347"/>
      <c r="AZ100" s="1563"/>
      <c r="BA100" s="352">
        <f t="shared" si="108"/>
        <v>0</v>
      </c>
      <c r="BB100" s="1563"/>
      <c r="BC100" s="352">
        <f t="shared" si="109"/>
        <v>0</v>
      </c>
    </row>
    <row r="101" spans="1:55" s="339" customFormat="1">
      <c r="A101" s="341" t="s">
        <v>412</v>
      </c>
      <c r="B101" s="342"/>
      <c r="C101" s="708"/>
      <c r="D101" s="343"/>
      <c r="E101" s="344"/>
      <c r="F101" s="345"/>
      <c r="G101" s="345"/>
      <c r="H101" s="345"/>
      <c r="I101" s="345"/>
      <c r="J101" s="345"/>
      <c r="K101" s="345"/>
      <c r="L101" s="345"/>
      <c r="M101" s="346">
        <f t="shared" si="100"/>
        <v>0</v>
      </c>
      <c r="N101" s="347"/>
      <c r="O101" s="347"/>
      <c r="P101" s="347"/>
      <c r="Q101" s="348">
        <f t="shared" si="101"/>
        <v>0</v>
      </c>
      <c r="R101" s="349"/>
      <c r="S101" s="1575"/>
      <c r="T101" s="350"/>
      <c r="U101" s="350"/>
      <c r="V101" s="350"/>
      <c r="W101" s="346">
        <f t="shared" si="102"/>
        <v>0</v>
      </c>
      <c r="X101" s="349"/>
      <c r="Y101" s="350"/>
      <c r="Z101" s="350"/>
      <c r="AA101" s="350"/>
      <c r="AB101" s="350"/>
      <c r="AC101" s="350"/>
      <c r="AD101" s="350"/>
      <c r="AE101" s="350"/>
      <c r="AF101" s="350"/>
      <c r="AG101" s="346">
        <f t="shared" si="103"/>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E103" si="110">SUM(B71,B79,B87,B95)</f>
        <v>0</v>
      </c>
      <c r="C103" s="361">
        <f t="shared" si="110"/>
        <v>0</v>
      </c>
      <c r="D103" s="362">
        <f t="shared" si="110"/>
        <v>0</v>
      </c>
      <c r="E103" s="363">
        <f t="shared" si="110"/>
        <v>0</v>
      </c>
      <c r="F103" s="364">
        <f t="shared" ref="F103:P109" si="111">SUM(F71,F79,F87,F95)</f>
        <v>0</v>
      </c>
      <c r="G103" s="364">
        <f t="shared" ref="G103:L103" si="112">SUM(G71,G79,G87,G95)</f>
        <v>0</v>
      </c>
      <c r="H103" s="364">
        <f t="shared" si="112"/>
        <v>0</v>
      </c>
      <c r="I103" s="364">
        <f t="shared" si="112"/>
        <v>0</v>
      </c>
      <c r="J103" s="364">
        <f t="shared" si="112"/>
        <v>0</v>
      </c>
      <c r="K103" s="364">
        <f t="shared" si="112"/>
        <v>0</v>
      </c>
      <c r="L103" s="364">
        <f t="shared" si="112"/>
        <v>0</v>
      </c>
      <c r="M103" s="346">
        <f t="shared" si="100"/>
        <v>0</v>
      </c>
      <c r="N103" s="365">
        <f t="shared" ref="N103:P103" si="113">SUM(N71,N79,N87,N95)</f>
        <v>0</v>
      </c>
      <c r="O103" s="365">
        <f t="shared" si="113"/>
        <v>0</v>
      </c>
      <c r="P103" s="365">
        <f t="shared" si="113"/>
        <v>0</v>
      </c>
      <c r="Q103" s="348">
        <f t="shared" si="101"/>
        <v>0</v>
      </c>
      <c r="R103" s="366">
        <f t="shared" ref="R103:AE109" si="114">SUM(R71,R79,R87,R95)</f>
        <v>0</v>
      </c>
      <c r="S103" s="1575"/>
      <c r="T103" s="367">
        <f t="shared" ref="T103:V103" si="115">SUM(T71,T79,T87,T95)</f>
        <v>0</v>
      </c>
      <c r="U103" s="367">
        <f t="shared" si="115"/>
        <v>0</v>
      </c>
      <c r="V103" s="367">
        <f t="shared" si="115"/>
        <v>0</v>
      </c>
      <c r="W103" s="346">
        <f t="shared" si="102"/>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AF104" si="116">SUM(AF71,AF79,AF87,AF95)</f>
        <v>0</v>
      </c>
      <c r="AG103" s="346">
        <f t="shared" si="103"/>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 t="shared" ref="AY103" si="121">SUM(AY71,AY79,AY87,AY95)</f>
        <v>0</v>
      </c>
      <c r="AZ103" s="1563"/>
      <c r="BA103" s="352">
        <f t="shared" si="108"/>
        <v>0</v>
      </c>
      <c r="BB103" s="1563"/>
      <c r="BC103" s="352">
        <f t="shared" si="109"/>
        <v>0</v>
      </c>
    </row>
    <row r="104" spans="1:55" s="339" customFormat="1">
      <c r="A104" s="341" t="s">
        <v>410</v>
      </c>
      <c r="B104" s="361">
        <f t="shared" ref="B104:E104" si="122">SUM(B72,B80,B88,B96)</f>
        <v>0</v>
      </c>
      <c r="C104" s="361">
        <f t="shared" si="122"/>
        <v>0</v>
      </c>
      <c r="D104" s="362">
        <f t="shared" si="122"/>
        <v>0</v>
      </c>
      <c r="E104" s="363">
        <f t="shared" si="122"/>
        <v>0</v>
      </c>
      <c r="F104" s="364">
        <f>SUM(F72,F80,F88,F96)</f>
        <v>0</v>
      </c>
      <c r="G104" s="364">
        <f t="shared" ref="G104:L104" si="123">SUM(G72,G80,G88,G96)</f>
        <v>0</v>
      </c>
      <c r="H104" s="364">
        <f t="shared" si="123"/>
        <v>0</v>
      </c>
      <c r="I104" s="364">
        <f t="shared" si="123"/>
        <v>0</v>
      </c>
      <c r="J104" s="364">
        <f t="shared" si="123"/>
        <v>0</v>
      </c>
      <c r="K104" s="364">
        <f t="shared" si="123"/>
        <v>0</v>
      </c>
      <c r="L104" s="364">
        <f t="shared" si="123"/>
        <v>0</v>
      </c>
      <c r="M104" s="346">
        <f t="shared" si="100"/>
        <v>0</v>
      </c>
      <c r="N104" s="365">
        <f t="shared" si="111"/>
        <v>0</v>
      </c>
      <c r="O104" s="365">
        <f t="shared" si="111"/>
        <v>0</v>
      </c>
      <c r="P104" s="365">
        <f t="shared" si="111"/>
        <v>0</v>
      </c>
      <c r="Q104" s="348">
        <f t="shared" si="101"/>
        <v>0</v>
      </c>
      <c r="R104" s="366">
        <f>SUM(R72,R80,R88,R96)</f>
        <v>0</v>
      </c>
      <c r="S104" s="1575"/>
      <c r="T104" s="367">
        <f t="shared" ref="T104:V104" si="124">SUM(T72,T80,T88,T96)</f>
        <v>0</v>
      </c>
      <c r="U104" s="367">
        <f t="shared" si="124"/>
        <v>0</v>
      </c>
      <c r="V104" s="367">
        <f t="shared" si="124"/>
        <v>0</v>
      </c>
      <c r="W104" s="346">
        <f t="shared" si="102"/>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si="116"/>
        <v>0</v>
      </c>
      <c r="AG104" s="346">
        <f t="shared" si="103"/>
        <v>0</v>
      </c>
      <c r="AH104" s="1563"/>
      <c r="AI104" s="351">
        <f t="shared" si="104"/>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SUM(AS72,AS80,AS88,AS96)</f>
        <v>0</v>
      </c>
      <c r="AT104" s="352">
        <f t="shared" si="106"/>
        <v>0</v>
      </c>
      <c r="AU104" s="368">
        <f t="shared" ref="AU104:AW104" si="125">SUM(AU72,AU80,AU88,AU96)</f>
        <v>0</v>
      </c>
      <c r="AV104" s="369">
        <f t="shared" si="125"/>
        <v>0</v>
      </c>
      <c r="AW104" s="369">
        <f t="shared" si="125"/>
        <v>0</v>
      </c>
      <c r="AX104" s="346">
        <f t="shared" si="107"/>
        <v>0</v>
      </c>
      <c r="AY104" s="365">
        <f>SUM(AY72,AY80,AY88,AY96)</f>
        <v>0</v>
      </c>
      <c r="AZ104" s="1563"/>
      <c r="BA104" s="352">
        <f t="shared" si="108"/>
        <v>0</v>
      </c>
      <c r="BB104" s="1563"/>
      <c r="BC104" s="352">
        <f t="shared" si="109"/>
        <v>0</v>
      </c>
    </row>
    <row r="105" spans="1:55" s="339" customFormat="1">
      <c r="A105" s="341" t="s">
        <v>411</v>
      </c>
      <c r="B105" s="361">
        <f t="shared" ref="B105:E105" si="126">SUM(B73,B81,B89,B97)</f>
        <v>0</v>
      </c>
      <c r="C105" s="361">
        <f t="shared" si="126"/>
        <v>0</v>
      </c>
      <c r="D105" s="362">
        <f t="shared" si="126"/>
        <v>0</v>
      </c>
      <c r="E105" s="363">
        <f t="shared" si="126"/>
        <v>0</v>
      </c>
      <c r="F105" s="364">
        <f t="shared" si="111"/>
        <v>0</v>
      </c>
      <c r="G105" s="364">
        <f t="shared" ref="G105:L105" si="127">SUM(G73,G81,G89,G97)</f>
        <v>0</v>
      </c>
      <c r="H105" s="364">
        <f t="shared" si="127"/>
        <v>0</v>
      </c>
      <c r="I105" s="364">
        <f t="shared" si="127"/>
        <v>0</v>
      </c>
      <c r="J105" s="364">
        <f t="shared" si="127"/>
        <v>0</v>
      </c>
      <c r="K105" s="364">
        <f t="shared" si="127"/>
        <v>0</v>
      </c>
      <c r="L105" s="364">
        <f t="shared" si="127"/>
        <v>0</v>
      </c>
      <c r="M105" s="346">
        <f t="shared" si="100"/>
        <v>0</v>
      </c>
      <c r="N105" s="365">
        <f t="shared" ref="N105:P105" si="128">SUM(N73,N81,N89,N97)</f>
        <v>0</v>
      </c>
      <c r="O105" s="365">
        <f t="shared" si="128"/>
        <v>0</v>
      </c>
      <c r="P105" s="365">
        <f t="shared" si="128"/>
        <v>0</v>
      </c>
      <c r="Q105" s="348">
        <f t="shared" si="101"/>
        <v>0</v>
      </c>
      <c r="R105" s="366">
        <f t="shared" ref="R105" si="129">SUM(R73,R81,R89,R97)</f>
        <v>0</v>
      </c>
      <c r="S105" s="1575"/>
      <c r="T105" s="367">
        <f t="shared" ref="T105:V105" si="130">SUM(T73,T81,T89,T97)</f>
        <v>0</v>
      </c>
      <c r="U105" s="367">
        <f t="shared" si="130"/>
        <v>0</v>
      </c>
      <c r="V105" s="367">
        <f t="shared" si="130"/>
        <v>0</v>
      </c>
      <c r="W105" s="346">
        <f t="shared" si="102"/>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1">SUM(AF73,AF81,AF89,AF97)</f>
        <v>0</v>
      </c>
      <c r="AG105" s="346">
        <f t="shared" si="103"/>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2">SUM(AQ73,AQ81,AQ89,AQ97)</f>
        <v>0</v>
      </c>
      <c r="AR105" s="1563"/>
      <c r="AS105" s="365">
        <f t="shared" ref="AS105" si="133">SUM(AS73,AS81,AS89,AS97)</f>
        <v>0</v>
      </c>
      <c r="AT105" s="352">
        <f t="shared" si="106"/>
        <v>0</v>
      </c>
      <c r="AU105" s="368">
        <f t="shared" ref="AU105:AW105" si="134">SUM(AU73,AU81,AU89,AU97)</f>
        <v>0</v>
      </c>
      <c r="AV105" s="369">
        <f t="shared" si="134"/>
        <v>0</v>
      </c>
      <c r="AW105" s="369">
        <f t="shared" si="134"/>
        <v>0</v>
      </c>
      <c r="AX105" s="346">
        <f t="shared" si="107"/>
        <v>0</v>
      </c>
      <c r="AY105" s="365">
        <f t="shared" ref="AY105" si="135">SUM(AY73,AY81,AY89,AY97)</f>
        <v>0</v>
      </c>
      <c r="AZ105" s="1563"/>
      <c r="BA105" s="352">
        <f t="shared" si="108"/>
        <v>0</v>
      </c>
      <c r="BB105" s="1563"/>
      <c r="BC105" s="352">
        <f t="shared" si="109"/>
        <v>0</v>
      </c>
    </row>
    <row r="106" spans="1:55" s="339" customFormat="1" ht="14.25">
      <c r="A106" s="357"/>
      <c r="B106" s="361">
        <f t="shared" ref="B106:E106" si="136">SUM(B74,B82,B90,B98)</f>
        <v>0</v>
      </c>
      <c r="C106" s="361">
        <f t="shared" si="136"/>
        <v>0</v>
      </c>
      <c r="D106" s="362">
        <f t="shared" si="136"/>
        <v>0</v>
      </c>
      <c r="E106" s="363">
        <f t="shared" si="136"/>
        <v>0</v>
      </c>
      <c r="F106" s="364">
        <f t="shared" si="111"/>
        <v>0</v>
      </c>
      <c r="G106" s="364">
        <f t="shared" ref="G106:L106" si="137">SUM(G74,G82,G90,G98)</f>
        <v>0</v>
      </c>
      <c r="H106" s="364">
        <f t="shared" si="137"/>
        <v>0</v>
      </c>
      <c r="I106" s="364">
        <f t="shared" si="137"/>
        <v>0</v>
      </c>
      <c r="J106" s="364">
        <f t="shared" si="137"/>
        <v>0</v>
      </c>
      <c r="K106" s="364">
        <f t="shared" si="137"/>
        <v>0</v>
      </c>
      <c r="L106" s="364">
        <f t="shared" si="137"/>
        <v>0</v>
      </c>
      <c r="M106" s="346">
        <f t="shared" si="100"/>
        <v>0</v>
      </c>
      <c r="N106" s="365">
        <f t="shared" ref="N106:P106" si="138">SUM(N74,N82,N90,N98)</f>
        <v>0</v>
      </c>
      <c r="O106" s="365">
        <f t="shared" si="138"/>
        <v>0</v>
      </c>
      <c r="P106" s="365">
        <f t="shared" si="138"/>
        <v>0</v>
      </c>
      <c r="Q106" s="348">
        <f t="shared" si="101"/>
        <v>0</v>
      </c>
      <c r="R106" s="366">
        <f t="shared" si="114"/>
        <v>0</v>
      </c>
      <c r="S106" s="1575"/>
      <c r="T106" s="367">
        <f t="shared" ref="T106:V106" si="139">SUM(T74,T82,T90,T98)</f>
        <v>0</v>
      </c>
      <c r="U106" s="367">
        <f t="shared" si="139"/>
        <v>0</v>
      </c>
      <c r="V106" s="367">
        <f t="shared" si="139"/>
        <v>0</v>
      </c>
      <c r="W106" s="346">
        <f t="shared" si="102"/>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AF107" si="140">SUM(AF74,AF82,AF90,AF98)</f>
        <v>0</v>
      </c>
      <c r="AG106" s="346">
        <f>SUM(X106:AF106)</f>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41">SUM(AQ74,AQ82,AQ90,AQ98)</f>
        <v>0</v>
      </c>
      <c r="AR106" s="1563"/>
      <c r="AS106" s="365">
        <f t="shared" ref="AS106" si="142">SUM(AS74,AS82,AS90,AS98)</f>
        <v>0</v>
      </c>
      <c r="AT106" s="352">
        <f t="shared" si="106"/>
        <v>0</v>
      </c>
      <c r="AU106" s="368">
        <f t="shared" ref="AU106:AW106" si="143">SUM(AU74,AU82,AU90,AU98)</f>
        <v>0</v>
      </c>
      <c r="AV106" s="369">
        <f>SUM(AV74,AV82,AV90,AV98)</f>
        <v>0</v>
      </c>
      <c r="AW106" s="369">
        <f t="shared" si="143"/>
        <v>0</v>
      </c>
      <c r="AX106" s="346">
        <f t="shared" si="107"/>
        <v>0</v>
      </c>
      <c r="AY106" s="365">
        <f t="shared" ref="AY106" si="144">SUM(AY74,AY82,AY90,AY98)</f>
        <v>0</v>
      </c>
      <c r="AZ106" s="1563"/>
      <c r="BA106" s="352">
        <f t="shared" si="108"/>
        <v>0</v>
      </c>
      <c r="BB106" s="1563"/>
      <c r="BC106" s="352">
        <f t="shared" si="109"/>
        <v>0</v>
      </c>
    </row>
    <row r="107" spans="1:55" s="339" customFormat="1" ht="14.25">
      <c r="A107" s="357"/>
      <c r="B107" s="361">
        <f t="shared" ref="B107:E107" si="145">SUM(B75,B83,B91,B99)</f>
        <v>0</v>
      </c>
      <c r="C107" s="361">
        <f t="shared" si="145"/>
        <v>0</v>
      </c>
      <c r="D107" s="362">
        <f t="shared" si="145"/>
        <v>0</v>
      </c>
      <c r="E107" s="363">
        <f t="shared" si="145"/>
        <v>0</v>
      </c>
      <c r="F107" s="364">
        <f>SUM(F75,F83,F91,F99)</f>
        <v>0</v>
      </c>
      <c r="G107" s="364">
        <f t="shared" ref="G107:L107" si="146">SUM(G75,G83,G91,G99)</f>
        <v>0</v>
      </c>
      <c r="H107" s="364">
        <f t="shared" si="146"/>
        <v>0</v>
      </c>
      <c r="I107" s="364">
        <f t="shared" si="146"/>
        <v>0</v>
      </c>
      <c r="J107" s="364">
        <f t="shared" si="146"/>
        <v>0</v>
      </c>
      <c r="K107" s="364">
        <f t="shared" si="146"/>
        <v>0</v>
      </c>
      <c r="L107" s="364">
        <f t="shared" si="146"/>
        <v>0</v>
      </c>
      <c r="M107" s="346">
        <f t="shared" si="100"/>
        <v>0</v>
      </c>
      <c r="N107" s="365">
        <f t="shared" si="111"/>
        <v>0</v>
      </c>
      <c r="O107" s="365">
        <f t="shared" si="111"/>
        <v>0</v>
      </c>
      <c r="P107" s="365">
        <f t="shared" si="111"/>
        <v>0</v>
      </c>
      <c r="Q107" s="348">
        <f t="shared" si="101"/>
        <v>0</v>
      </c>
      <c r="R107" s="366">
        <f>SUM(R75,R83,R91,R99)</f>
        <v>0</v>
      </c>
      <c r="S107" s="1575"/>
      <c r="T107" s="367">
        <f t="shared" ref="T107:V107" si="147">SUM(T75,T83,T91,T99)</f>
        <v>0</v>
      </c>
      <c r="U107" s="367">
        <f t="shared" si="147"/>
        <v>0</v>
      </c>
      <c r="V107" s="367">
        <f t="shared" si="147"/>
        <v>0</v>
      </c>
      <c r="W107" s="346">
        <f>SUM(R107:V107)</f>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si="140"/>
        <v>0</v>
      </c>
      <c r="AG107" s="346">
        <f t="shared" si="103"/>
        <v>0</v>
      </c>
      <c r="AH107" s="1563"/>
      <c r="AI107" s="351">
        <f t="shared" si="104"/>
        <v>0</v>
      </c>
      <c r="AJ107" s="363">
        <f t="shared" si="117"/>
        <v>0</v>
      </c>
      <c r="AK107" s="364">
        <f t="shared" si="117"/>
        <v>0</v>
      </c>
      <c r="AL107" s="364">
        <f t="shared" si="117"/>
        <v>0</v>
      </c>
      <c r="AM107" s="364">
        <f t="shared" si="117"/>
        <v>0</v>
      </c>
      <c r="AN107" s="364">
        <f t="shared" si="117"/>
        <v>0</v>
      </c>
      <c r="AO107" s="364">
        <f t="shared" si="117"/>
        <v>0</v>
      </c>
      <c r="AP107" s="346">
        <f t="shared" si="105"/>
        <v>0</v>
      </c>
      <c r="AQ107" s="365">
        <f>SUM(AQ75,AQ83,AQ91,AQ99)</f>
        <v>0</v>
      </c>
      <c r="AR107" s="1563"/>
      <c r="AS107" s="365">
        <f>SUM(AS75,AS83,AS91,AS99)</f>
        <v>0</v>
      </c>
      <c r="AT107" s="352">
        <f t="shared" si="106"/>
        <v>0</v>
      </c>
      <c r="AU107" s="368">
        <f t="shared" ref="AU107:AW107" si="148">SUM(AU75,AU83,AU91,AU99)</f>
        <v>0</v>
      </c>
      <c r="AV107" s="369">
        <f t="shared" si="148"/>
        <v>0</v>
      </c>
      <c r="AW107" s="369">
        <f t="shared" si="148"/>
        <v>0</v>
      </c>
      <c r="AX107" s="346">
        <f t="shared" si="107"/>
        <v>0</v>
      </c>
      <c r="AY107" s="365">
        <f>SUM(AY75,AY83,AY91,AY99)</f>
        <v>0</v>
      </c>
      <c r="AZ107" s="1563"/>
      <c r="BA107" s="352">
        <f t="shared" si="108"/>
        <v>0</v>
      </c>
      <c r="BB107" s="1563"/>
      <c r="BC107" s="352">
        <f t="shared" si="109"/>
        <v>0</v>
      </c>
    </row>
    <row r="108" spans="1:55" s="339" customFormat="1" ht="14.25">
      <c r="A108" s="357"/>
      <c r="B108" s="361">
        <f t="shared" ref="B108:E108" si="149">SUM(B76,B84,B92,B100)</f>
        <v>0</v>
      </c>
      <c r="C108" s="361">
        <f t="shared" si="149"/>
        <v>0</v>
      </c>
      <c r="D108" s="362">
        <f t="shared" si="149"/>
        <v>0</v>
      </c>
      <c r="E108" s="363">
        <f t="shared" si="149"/>
        <v>0</v>
      </c>
      <c r="F108" s="364">
        <f t="shared" si="111"/>
        <v>0</v>
      </c>
      <c r="G108" s="364">
        <f t="shared" ref="G108:L108" si="150">SUM(G76,G84,G92,G100)</f>
        <v>0</v>
      </c>
      <c r="H108" s="364">
        <f t="shared" si="150"/>
        <v>0</v>
      </c>
      <c r="I108" s="364">
        <f t="shared" si="150"/>
        <v>0</v>
      </c>
      <c r="J108" s="364">
        <f>SUM(J76,J84,J92,J100)</f>
        <v>0</v>
      </c>
      <c r="K108" s="364">
        <f t="shared" si="150"/>
        <v>0</v>
      </c>
      <c r="L108" s="364">
        <f t="shared" si="150"/>
        <v>0</v>
      </c>
      <c r="M108" s="346">
        <f t="shared" si="100"/>
        <v>0</v>
      </c>
      <c r="N108" s="365">
        <f t="shared" ref="N108:P108" si="151">SUM(N76,N84,N92,N100)</f>
        <v>0</v>
      </c>
      <c r="O108" s="365">
        <f t="shared" si="151"/>
        <v>0</v>
      </c>
      <c r="P108" s="365">
        <f t="shared" si="151"/>
        <v>0</v>
      </c>
      <c r="Q108" s="348">
        <f t="shared" si="101"/>
        <v>0</v>
      </c>
      <c r="R108" s="366">
        <f t="shared" si="114"/>
        <v>0</v>
      </c>
      <c r="S108" s="1575"/>
      <c r="T108" s="367">
        <f t="shared" ref="T108:V108" si="152">SUM(T76,T84,T92,T100)</f>
        <v>0</v>
      </c>
      <c r="U108" s="367">
        <f t="shared" si="152"/>
        <v>0</v>
      </c>
      <c r="V108" s="367">
        <f t="shared" si="152"/>
        <v>0</v>
      </c>
      <c r="W108" s="346">
        <f t="shared" si="102"/>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ref="AF108" si="153">SUM(AF76,AF84,AF92,AF100)</f>
        <v>0</v>
      </c>
      <c r="AG108" s="346">
        <f t="shared" si="103"/>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 t="shared" si="105"/>
        <v>0</v>
      </c>
      <c r="AQ108" s="365">
        <f t="shared" ref="AQ108" si="154">SUM(AQ76,AQ84,AQ92,AQ100)</f>
        <v>0</v>
      </c>
      <c r="AR108" s="1563"/>
      <c r="AS108" s="365">
        <f t="shared" ref="AS108" si="155">SUM(AS76,AS84,AS92,AS100)</f>
        <v>0</v>
      </c>
      <c r="AT108" s="352">
        <f t="shared" si="106"/>
        <v>0</v>
      </c>
      <c r="AU108" s="368">
        <f t="shared" ref="AU108:AW108" si="156">SUM(AU76,AU84,AU92,AU100)</f>
        <v>0</v>
      </c>
      <c r="AV108" s="369">
        <f t="shared" si="156"/>
        <v>0</v>
      </c>
      <c r="AW108" s="369">
        <f t="shared" si="156"/>
        <v>0</v>
      </c>
      <c r="AX108" s="346">
        <f t="shared" si="107"/>
        <v>0</v>
      </c>
      <c r="AY108" s="365">
        <f t="shared" ref="AY108" si="157">SUM(AY76,AY84,AY92,AY100)</f>
        <v>0</v>
      </c>
      <c r="AZ108" s="1563"/>
      <c r="BA108" s="352">
        <f t="shared" si="108"/>
        <v>0</v>
      </c>
      <c r="BB108" s="1563"/>
      <c r="BC108" s="352">
        <f t="shared" si="109"/>
        <v>0</v>
      </c>
    </row>
    <row r="109" spans="1:55" s="339" customFormat="1">
      <c r="A109" s="341" t="s">
        <v>412</v>
      </c>
      <c r="B109" s="361">
        <f t="shared" ref="B109:E109" si="158">SUM(B77,B85,B93,B101)</f>
        <v>0</v>
      </c>
      <c r="C109" s="361">
        <f t="shared" si="158"/>
        <v>0</v>
      </c>
      <c r="D109" s="362">
        <f t="shared" si="158"/>
        <v>0</v>
      </c>
      <c r="E109" s="363">
        <f t="shared" si="158"/>
        <v>0</v>
      </c>
      <c r="F109" s="364">
        <f t="shared" si="111"/>
        <v>0</v>
      </c>
      <c r="G109" s="364">
        <f t="shared" ref="G109:L109" si="159">SUM(G77,G85,G93,G101)</f>
        <v>0</v>
      </c>
      <c r="H109" s="364">
        <f t="shared" si="159"/>
        <v>0</v>
      </c>
      <c r="I109" s="364">
        <f t="shared" si="159"/>
        <v>0</v>
      </c>
      <c r="J109" s="364">
        <f t="shared" si="159"/>
        <v>0</v>
      </c>
      <c r="K109" s="364">
        <f t="shared" si="159"/>
        <v>0</v>
      </c>
      <c r="L109" s="364">
        <f t="shared" si="159"/>
        <v>0</v>
      </c>
      <c r="M109" s="346">
        <f t="shared" si="100"/>
        <v>0</v>
      </c>
      <c r="N109" s="365">
        <f t="shared" ref="N109:P109" si="160">SUM(N77,N85,N93,N101)</f>
        <v>0</v>
      </c>
      <c r="O109" s="365">
        <f t="shared" si="160"/>
        <v>0</v>
      </c>
      <c r="P109" s="365">
        <f t="shared" si="160"/>
        <v>0</v>
      </c>
      <c r="Q109" s="348">
        <f t="shared" si="101"/>
        <v>0</v>
      </c>
      <c r="R109" s="366">
        <f t="shared" si="114"/>
        <v>0</v>
      </c>
      <c r="S109" s="1575"/>
      <c r="T109" s="367">
        <f t="shared" ref="T109:V109" si="161">SUM(T77,T85,T93,T101)</f>
        <v>0</v>
      </c>
      <c r="U109" s="367">
        <f t="shared" si="161"/>
        <v>0</v>
      </c>
      <c r="V109" s="367">
        <f t="shared" si="161"/>
        <v>0</v>
      </c>
      <c r="W109" s="346">
        <f t="shared" si="102"/>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62">SUM(AF77,AF85,AF93,AF101)</f>
        <v>0</v>
      </c>
      <c r="AG109" s="346">
        <f t="shared" si="103"/>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63">SUM(AQ77,AQ85,AQ93,AQ101)</f>
        <v>0</v>
      </c>
      <c r="AR109" s="1563"/>
      <c r="AS109" s="365">
        <f t="shared" ref="AS109" si="164">SUM(AS77,AS85,AS93,AS101)</f>
        <v>0</v>
      </c>
      <c r="AT109" s="352">
        <f t="shared" si="106"/>
        <v>0</v>
      </c>
      <c r="AU109" s="368">
        <f t="shared" ref="AU109:AW109" si="165">SUM(AU77,AU85,AU93,AU101)</f>
        <v>0</v>
      </c>
      <c r="AV109" s="369">
        <f t="shared" si="165"/>
        <v>0</v>
      </c>
      <c r="AW109" s="369">
        <f t="shared" si="165"/>
        <v>0</v>
      </c>
      <c r="AX109" s="346">
        <f t="shared" si="107"/>
        <v>0</v>
      </c>
      <c r="AY109" s="365">
        <f t="shared" ref="AY109" si="166">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BC111" si="167">SUM(B95:B101)</f>
        <v>0</v>
      </c>
      <c r="C111" s="361">
        <f t="shared" si="167"/>
        <v>0</v>
      </c>
      <c r="D111" s="362">
        <f t="shared" si="167"/>
        <v>0</v>
      </c>
      <c r="E111" s="363">
        <f t="shared" si="167"/>
        <v>0</v>
      </c>
      <c r="F111" s="364">
        <f t="shared" si="167"/>
        <v>0</v>
      </c>
      <c r="G111" s="364">
        <f t="shared" si="167"/>
        <v>0</v>
      </c>
      <c r="H111" s="364">
        <f t="shared" si="167"/>
        <v>0</v>
      </c>
      <c r="I111" s="364">
        <f t="shared" si="167"/>
        <v>0</v>
      </c>
      <c r="J111" s="364">
        <f t="shared" si="167"/>
        <v>0</v>
      </c>
      <c r="K111" s="364">
        <f t="shared" si="167"/>
        <v>0</v>
      </c>
      <c r="L111" s="364">
        <f>SUM(L95:L101)</f>
        <v>0</v>
      </c>
      <c r="M111" s="346">
        <f t="shared" si="167"/>
        <v>0</v>
      </c>
      <c r="N111" s="365">
        <f t="shared" si="167"/>
        <v>0</v>
      </c>
      <c r="O111" s="365">
        <f t="shared" si="167"/>
        <v>0</v>
      </c>
      <c r="P111" s="365">
        <f t="shared" si="167"/>
        <v>0</v>
      </c>
      <c r="Q111" s="348">
        <f t="shared" si="167"/>
        <v>0</v>
      </c>
      <c r="R111" s="366">
        <f t="shared" si="167"/>
        <v>0</v>
      </c>
      <c r="S111" s="1575"/>
      <c r="T111" s="367">
        <f t="shared" si="167"/>
        <v>0</v>
      </c>
      <c r="U111" s="367">
        <f t="shared" si="167"/>
        <v>0</v>
      </c>
      <c r="V111" s="367">
        <f t="shared" si="167"/>
        <v>0</v>
      </c>
      <c r="W111" s="346">
        <f t="shared" si="167"/>
        <v>0</v>
      </c>
      <c r="X111" s="366">
        <f t="shared" si="167"/>
        <v>0</v>
      </c>
      <c r="Y111" s="367">
        <f t="shared" si="167"/>
        <v>0</v>
      </c>
      <c r="Z111" s="367">
        <f t="shared" si="167"/>
        <v>0</v>
      </c>
      <c r="AA111" s="367">
        <f t="shared" si="167"/>
        <v>0</v>
      </c>
      <c r="AB111" s="367">
        <f t="shared" si="167"/>
        <v>0</v>
      </c>
      <c r="AC111" s="367">
        <f t="shared" si="167"/>
        <v>0</v>
      </c>
      <c r="AD111" s="367">
        <f t="shared" si="167"/>
        <v>0</v>
      </c>
      <c r="AE111" s="367">
        <f t="shared" si="167"/>
        <v>0</v>
      </c>
      <c r="AF111" s="367">
        <f t="shared" si="167"/>
        <v>0</v>
      </c>
      <c r="AG111" s="346">
        <f t="shared" si="167"/>
        <v>0</v>
      </c>
      <c r="AH111" s="1563"/>
      <c r="AI111" s="351">
        <f t="shared" si="167"/>
        <v>0</v>
      </c>
      <c r="AJ111" s="363">
        <f t="shared" si="167"/>
        <v>0</v>
      </c>
      <c r="AK111" s="364">
        <f t="shared" si="167"/>
        <v>0</v>
      </c>
      <c r="AL111" s="364">
        <f t="shared" si="167"/>
        <v>0</v>
      </c>
      <c r="AM111" s="364">
        <f t="shared" si="167"/>
        <v>0</v>
      </c>
      <c r="AN111" s="364">
        <f t="shared" si="167"/>
        <v>0</v>
      </c>
      <c r="AO111" s="364">
        <f t="shared" si="167"/>
        <v>0</v>
      </c>
      <c r="AP111" s="346">
        <f t="shared" si="167"/>
        <v>0</v>
      </c>
      <c r="AQ111" s="365">
        <f t="shared" si="167"/>
        <v>0</v>
      </c>
      <c r="AR111" s="1563"/>
      <c r="AS111" s="365">
        <f t="shared" si="167"/>
        <v>0</v>
      </c>
      <c r="AT111" s="352">
        <f t="shared" si="167"/>
        <v>0</v>
      </c>
      <c r="AU111" s="368">
        <f t="shared" si="167"/>
        <v>0</v>
      </c>
      <c r="AV111" s="369">
        <f t="shared" si="167"/>
        <v>0</v>
      </c>
      <c r="AW111" s="369">
        <f t="shared" si="167"/>
        <v>0</v>
      </c>
      <c r="AX111" s="346">
        <f t="shared" si="167"/>
        <v>0</v>
      </c>
      <c r="AY111" s="365">
        <f t="shared" si="167"/>
        <v>0</v>
      </c>
      <c r="AZ111" s="1563"/>
      <c r="BA111" s="352">
        <f t="shared" si="167"/>
        <v>0</v>
      </c>
      <c r="BB111" s="1563"/>
      <c r="BC111" s="352">
        <f t="shared" si="167"/>
        <v>0</v>
      </c>
    </row>
    <row r="112" spans="1:55" s="339" customFormat="1">
      <c r="A112" s="356" t="s">
        <v>396</v>
      </c>
      <c r="B112" s="342"/>
      <c r="C112" s="708"/>
      <c r="D112" s="343"/>
      <c r="E112" s="344"/>
      <c r="F112" s="345"/>
      <c r="G112" s="345"/>
      <c r="H112" s="345"/>
      <c r="I112" s="345"/>
      <c r="J112" s="345"/>
      <c r="K112" s="345"/>
      <c r="L112" s="345"/>
      <c r="M112" s="346">
        <f t="shared" ref="M112:M124" si="168">SUM(E112:L112)</f>
        <v>0</v>
      </c>
      <c r="N112" s="347"/>
      <c r="O112" s="347"/>
      <c r="P112" s="347"/>
      <c r="Q112" s="348">
        <f t="shared" ref="Q112:Q113" si="169">B112+C112+M112+N112+O112+P112+D112</f>
        <v>0</v>
      </c>
      <c r="R112" s="349"/>
      <c r="S112" s="1575"/>
      <c r="T112" s="350"/>
      <c r="U112" s="350"/>
      <c r="V112" s="350"/>
      <c r="W112" s="346">
        <f t="shared" ref="W112:W124" si="170">SUM(R112:V112)</f>
        <v>0</v>
      </c>
      <c r="X112" s="349"/>
      <c r="Y112" s="350"/>
      <c r="Z112" s="350"/>
      <c r="AA112" s="350"/>
      <c r="AB112" s="350"/>
      <c r="AC112" s="350"/>
      <c r="AD112" s="350"/>
      <c r="AE112" s="350"/>
      <c r="AF112" s="350"/>
      <c r="AG112" s="346">
        <f t="shared" ref="AG112:AG124" si="171">SUM(X112:AF112)</f>
        <v>0</v>
      </c>
      <c r="AH112" s="1563"/>
      <c r="AI112" s="351">
        <f t="shared" ref="AI112:AI124" si="172">Q112+W112+AG112+AH112</f>
        <v>0</v>
      </c>
      <c r="AJ112" s="344"/>
      <c r="AK112" s="345"/>
      <c r="AL112" s="345"/>
      <c r="AM112" s="345"/>
      <c r="AN112" s="345"/>
      <c r="AO112" s="345"/>
      <c r="AP112" s="346">
        <f t="shared" ref="AP112:AP124" si="173">SUM(AJ112:AO112)</f>
        <v>0</v>
      </c>
      <c r="AQ112" s="347"/>
      <c r="AR112" s="1563"/>
      <c r="AS112" s="347"/>
      <c r="AT112" s="352">
        <f t="shared" ref="AT112:AT124" si="174">AI112+AP112+AQ112+AR112+AS112</f>
        <v>0</v>
      </c>
      <c r="AU112" s="353"/>
      <c r="AV112" s="354"/>
      <c r="AW112" s="354"/>
      <c r="AX112" s="346">
        <f t="shared" ref="AX112:AX124" si="175">SUM(AU112:AW112)</f>
        <v>0</v>
      </c>
      <c r="AY112" s="347"/>
      <c r="AZ112" s="1563"/>
      <c r="BA112" s="352">
        <f t="shared" ref="BA112:BA124" si="176">AX112+AY112</f>
        <v>0</v>
      </c>
      <c r="BB112" s="1563"/>
      <c r="BC112" s="352">
        <f t="shared" ref="BC112:BC124" si="177">BA112+AT112+BB112</f>
        <v>0</v>
      </c>
    </row>
    <row r="113" spans="1:55" s="339" customFormat="1">
      <c r="A113" s="356" t="s">
        <v>397</v>
      </c>
      <c r="B113" s="342"/>
      <c r="C113" s="708"/>
      <c r="D113" s="343"/>
      <c r="E113" s="344"/>
      <c r="F113" s="345"/>
      <c r="G113" s="345"/>
      <c r="H113" s="345"/>
      <c r="I113" s="345"/>
      <c r="J113" s="345"/>
      <c r="K113" s="345"/>
      <c r="L113" s="345"/>
      <c r="M113" s="346">
        <f t="shared" si="168"/>
        <v>0</v>
      </c>
      <c r="N113" s="347"/>
      <c r="O113" s="347"/>
      <c r="P113" s="347"/>
      <c r="Q113" s="348">
        <f t="shared" si="169"/>
        <v>0</v>
      </c>
      <c r="R113" s="349"/>
      <c r="S113" s="1575"/>
      <c r="T113" s="350"/>
      <c r="U113" s="350"/>
      <c r="V113" s="350"/>
      <c r="W113" s="346">
        <f t="shared" si="170"/>
        <v>0</v>
      </c>
      <c r="X113" s="349"/>
      <c r="Y113" s="350"/>
      <c r="Z113" s="350"/>
      <c r="AA113" s="350"/>
      <c r="AB113" s="350"/>
      <c r="AC113" s="350"/>
      <c r="AD113" s="350"/>
      <c r="AE113" s="350"/>
      <c r="AF113" s="350"/>
      <c r="AG113" s="346">
        <f t="shared" si="171"/>
        <v>0</v>
      </c>
      <c r="AH113" s="1563"/>
      <c r="AI113" s="351">
        <f t="shared" si="172"/>
        <v>0</v>
      </c>
      <c r="AJ113" s="344"/>
      <c r="AK113" s="345"/>
      <c r="AL113" s="345"/>
      <c r="AM113" s="345"/>
      <c r="AN113" s="345"/>
      <c r="AO113" s="345"/>
      <c r="AP113" s="346">
        <f t="shared" si="173"/>
        <v>0</v>
      </c>
      <c r="AQ113" s="347"/>
      <c r="AR113" s="1563"/>
      <c r="AS113" s="347"/>
      <c r="AT113" s="352">
        <f t="shared" si="174"/>
        <v>0</v>
      </c>
      <c r="AU113" s="353"/>
      <c r="AV113" s="354"/>
      <c r="AW113" s="354"/>
      <c r="AX113" s="346">
        <f t="shared" si="175"/>
        <v>0</v>
      </c>
      <c r="AY113" s="347"/>
      <c r="AZ113" s="1563"/>
      <c r="BA113" s="352">
        <f t="shared" si="176"/>
        <v>0</v>
      </c>
      <c r="BB113" s="1563"/>
      <c r="BC113" s="352">
        <f t="shared" si="177"/>
        <v>0</v>
      </c>
    </row>
    <row r="114" spans="1:55" s="339" customFormat="1" ht="14.25">
      <c r="A114" s="371" t="s">
        <v>398</v>
      </c>
      <c r="B114" s="361">
        <f>SUM(B95:B101)</f>
        <v>0</v>
      </c>
      <c r="C114" s="361">
        <f>SUM(C95:C101)</f>
        <v>0</v>
      </c>
      <c r="D114" s="362">
        <f t="shared" ref="D114:BC114" si="178">SUM(D95:D101)</f>
        <v>0</v>
      </c>
      <c r="E114" s="363">
        <f t="shared" si="178"/>
        <v>0</v>
      </c>
      <c r="F114" s="364">
        <f t="shared" si="178"/>
        <v>0</v>
      </c>
      <c r="G114" s="364">
        <f t="shared" si="178"/>
        <v>0</v>
      </c>
      <c r="H114" s="364">
        <f t="shared" si="178"/>
        <v>0</v>
      </c>
      <c r="I114" s="364">
        <f t="shared" si="178"/>
        <v>0</v>
      </c>
      <c r="J114" s="364">
        <f t="shared" si="178"/>
        <v>0</v>
      </c>
      <c r="K114" s="364">
        <f t="shared" si="178"/>
        <v>0</v>
      </c>
      <c r="L114" s="364">
        <f>SUM(L95:L101)</f>
        <v>0</v>
      </c>
      <c r="M114" s="346">
        <f t="shared" si="178"/>
        <v>0</v>
      </c>
      <c r="N114" s="365">
        <f t="shared" si="178"/>
        <v>0</v>
      </c>
      <c r="O114" s="365">
        <f t="shared" si="178"/>
        <v>0</v>
      </c>
      <c r="P114" s="365">
        <f t="shared" si="178"/>
        <v>0</v>
      </c>
      <c r="Q114" s="348">
        <f t="shared" si="178"/>
        <v>0</v>
      </c>
      <c r="R114" s="366">
        <f t="shared" si="178"/>
        <v>0</v>
      </c>
      <c r="S114" s="1575"/>
      <c r="T114" s="367">
        <f t="shared" si="178"/>
        <v>0</v>
      </c>
      <c r="U114" s="367">
        <f t="shared" si="178"/>
        <v>0</v>
      </c>
      <c r="V114" s="367">
        <f t="shared" si="178"/>
        <v>0</v>
      </c>
      <c r="W114" s="346">
        <f t="shared" si="178"/>
        <v>0</v>
      </c>
      <c r="X114" s="366">
        <f t="shared" si="178"/>
        <v>0</v>
      </c>
      <c r="Y114" s="367">
        <f t="shared" si="178"/>
        <v>0</v>
      </c>
      <c r="Z114" s="367">
        <f t="shared" si="178"/>
        <v>0</v>
      </c>
      <c r="AA114" s="367">
        <f t="shared" si="178"/>
        <v>0</v>
      </c>
      <c r="AB114" s="367">
        <f t="shared" si="178"/>
        <v>0</v>
      </c>
      <c r="AC114" s="367">
        <f t="shared" si="178"/>
        <v>0</v>
      </c>
      <c r="AD114" s="367">
        <f t="shared" si="178"/>
        <v>0</v>
      </c>
      <c r="AE114" s="367">
        <f t="shared" si="178"/>
        <v>0</v>
      </c>
      <c r="AF114" s="367">
        <f t="shared" si="178"/>
        <v>0</v>
      </c>
      <c r="AG114" s="346">
        <f t="shared" si="178"/>
        <v>0</v>
      </c>
      <c r="AH114" s="1563"/>
      <c r="AI114" s="351">
        <f t="shared" si="178"/>
        <v>0</v>
      </c>
      <c r="AJ114" s="363">
        <f t="shared" si="178"/>
        <v>0</v>
      </c>
      <c r="AK114" s="364">
        <f t="shared" si="178"/>
        <v>0</v>
      </c>
      <c r="AL114" s="364">
        <f t="shared" si="178"/>
        <v>0</v>
      </c>
      <c r="AM114" s="364">
        <f t="shared" si="178"/>
        <v>0</v>
      </c>
      <c r="AN114" s="364">
        <f t="shared" si="178"/>
        <v>0</v>
      </c>
      <c r="AO114" s="364">
        <f t="shared" si="178"/>
        <v>0</v>
      </c>
      <c r="AP114" s="346">
        <f t="shared" si="178"/>
        <v>0</v>
      </c>
      <c r="AQ114" s="365">
        <f t="shared" si="178"/>
        <v>0</v>
      </c>
      <c r="AR114" s="1563"/>
      <c r="AS114" s="365">
        <f t="shared" si="178"/>
        <v>0</v>
      </c>
      <c r="AT114" s="352">
        <f t="shared" si="178"/>
        <v>0</v>
      </c>
      <c r="AU114" s="368">
        <f t="shared" si="178"/>
        <v>0</v>
      </c>
      <c r="AV114" s="369">
        <f t="shared" si="178"/>
        <v>0</v>
      </c>
      <c r="AW114" s="369">
        <f t="shared" si="178"/>
        <v>0</v>
      </c>
      <c r="AX114" s="346">
        <f t="shared" si="178"/>
        <v>0</v>
      </c>
      <c r="AY114" s="365">
        <f t="shared" si="178"/>
        <v>0</v>
      </c>
      <c r="AZ114" s="1563"/>
      <c r="BA114" s="352">
        <f t="shared" si="178"/>
        <v>0</v>
      </c>
      <c r="BB114" s="1563"/>
      <c r="BC114" s="352">
        <f t="shared" si="178"/>
        <v>0</v>
      </c>
    </row>
    <row r="115" spans="1:55" s="339" customFormat="1">
      <c r="A115" s="372" t="s">
        <v>399</v>
      </c>
      <c r="B115" s="342"/>
      <c r="C115" s="708"/>
      <c r="D115" s="343"/>
      <c r="E115" s="344"/>
      <c r="F115" s="345"/>
      <c r="G115" s="345"/>
      <c r="H115" s="345"/>
      <c r="I115" s="345"/>
      <c r="J115" s="345"/>
      <c r="K115" s="345"/>
      <c r="L115" s="345"/>
      <c r="M115" s="346">
        <f t="shared" si="168"/>
        <v>0</v>
      </c>
      <c r="N115" s="347"/>
      <c r="O115" s="347"/>
      <c r="P115" s="347"/>
      <c r="Q115" s="348">
        <f t="shared" ref="Q115:Q124" si="179">B115+C115+M115+N115+O115+P115+D115</f>
        <v>0</v>
      </c>
      <c r="R115" s="349"/>
      <c r="S115" s="1575"/>
      <c r="T115" s="350"/>
      <c r="U115" s="350"/>
      <c r="V115" s="350"/>
      <c r="W115" s="346">
        <f t="shared" si="170"/>
        <v>0</v>
      </c>
      <c r="X115" s="349"/>
      <c r="Y115" s="350"/>
      <c r="Z115" s="350"/>
      <c r="AA115" s="350"/>
      <c r="AB115" s="350"/>
      <c r="AC115" s="350"/>
      <c r="AD115" s="350"/>
      <c r="AE115" s="350"/>
      <c r="AF115" s="350"/>
      <c r="AG115" s="346">
        <f t="shared" si="171"/>
        <v>0</v>
      </c>
      <c r="AH115" s="1563"/>
      <c r="AI115" s="351">
        <f t="shared" si="172"/>
        <v>0</v>
      </c>
      <c r="AJ115" s="344"/>
      <c r="AK115" s="345"/>
      <c r="AL115" s="345"/>
      <c r="AM115" s="345"/>
      <c r="AN115" s="345"/>
      <c r="AO115" s="345"/>
      <c r="AP115" s="346">
        <f t="shared" si="173"/>
        <v>0</v>
      </c>
      <c r="AQ115" s="347"/>
      <c r="AR115" s="1563"/>
      <c r="AS115" s="347"/>
      <c r="AT115" s="352">
        <f t="shared" si="174"/>
        <v>0</v>
      </c>
      <c r="AU115" s="353"/>
      <c r="AV115" s="354"/>
      <c r="AW115" s="354"/>
      <c r="AX115" s="346">
        <f t="shared" si="175"/>
        <v>0</v>
      </c>
      <c r="AY115" s="347"/>
      <c r="AZ115" s="1563"/>
      <c r="BA115" s="352">
        <f t="shared" si="176"/>
        <v>0</v>
      </c>
      <c r="BB115" s="1563"/>
      <c r="BC115" s="352">
        <f t="shared" si="177"/>
        <v>0</v>
      </c>
    </row>
    <row r="116" spans="1:55" s="339" customFormat="1">
      <c r="A116" s="372" t="s">
        <v>400</v>
      </c>
      <c r="B116" s="342"/>
      <c r="C116" s="708"/>
      <c r="D116" s="343"/>
      <c r="E116" s="344"/>
      <c r="F116" s="345"/>
      <c r="G116" s="345"/>
      <c r="H116" s="345"/>
      <c r="I116" s="345"/>
      <c r="J116" s="345"/>
      <c r="K116" s="345"/>
      <c r="L116" s="345"/>
      <c r="M116" s="346">
        <f t="shared" si="168"/>
        <v>0</v>
      </c>
      <c r="N116" s="347"/>
      <c r="O116" s="347"/>
      <c r="P116" s="347"/>
      <c r="Q116" s="348">
        <f t="shared" si="179"/>
        <v>0</v>
      </c>
      <c r="R116" s="349"/>
      <c r="S116" s="1575"/>
      <c r="T116" s="350"/>
      <c r="U116" s="350"/>
      <c r="V116" s="350"/>
      <c r="W116" s="346">
        <f t="shared" si="170"/>
        <v>0</v>
      </c>
      <c r="X116" s="349"/>
      <c r="Y116" s="350"/>
      <c r="Z116" s="350"/>
      <c r="AA116" s="350"/>
      <c r="AB116" s="350"/>
      <c r="AC116" s="350"/>
      <c r="AD116" s="350"/>
      <c r="AE116" s="350"/>
      <c r="AF116" s="350"/>
      <c r="AG116" s="346">
        <f t="shared" si="171"/>
        <v>0</v>
      </c>
      <c r="AH116" s="1563"/>
      <c r="AI116" s="351">
        <f t="shared" si="172"/>
        <v>0</v>
      </c>
      <c r="AJ116" s="344"/>
      <c r="AK116" s="345"/>
      <c r="AL116" s="345"/>
      <c r="AM116" s="345"/>
      <c r="AN116" s="345"/>
      <c r="AO116" s="345"/>
      <c r="AP116" s="346">
        <f t="shared" si="173"/>
        <v>0</v>
      </c>
      <c r="AQ116" s="347"/>
      <c r="AR116" s="1563"/>
      <c r="AS116" s="347"/>
      <c r="AT116" s="352">
        <f t="shared" si="174"/>
        <v>0</v>
      </c>
      <c r="AU116" s="353"/>
      <c r="AV116" s="354"/>
      <c r="AW116" s="354"/>
      <c r="AX116" s="346">
        <f t="shared" si="175"/>
        <v>0</v>
      </c>
      <c r="AY116" s="347"/>
      <c r="AZ116" s="1563"/>
      <c r="BA116" s="352">
        <f t="shared" si="176"/>
        <v>0</v>
      </c>
      <c r="BB116" s="1563"/>
      <c r="BC116" s="352">
        <f t="shared" si="177"/>
        <v>0</v>
      </c>
    </row>
    <row r="117" spans="1:55" s="339" customFormat="1">
      <c r="A117" s="373" t="s">
        <v>401</v>
      </c>
      <c r="B117" s="342"/>
      <c r="C117" s="708"/>
      <c r="D117" s="343"/>
      <c r="E117" s="344"/>
      <c r="F117" s="345"/>
      <c r="G117" s="345"/>
      <c r="H117" s="345"/>
      <c r="I117" s="345"/>
      <c r="J117" s="345"/>
      <c r="K117" s="345"/>
      <c r="L117" s="345"/>
      <c r="M117" s="346">
        <f t="shared" si="168"/>
        <v>0</v>
      </c>
      <c r="N117" s="347"/>
      <c r="O117" s="347"/>
      <c r="P117" s="347"/>
      <c r="Q117" s="348">
        <f t="shared" si="179"/>
        <v>0</v>
      </c>
      <c r="R117" s="349"/>
      <c r="S117" s="1575"/>
      <c r="T117" s="350"/>
      <c r="U117" s="350"/>
      <c r="V117" s="350"/>
      <c r="W117" s="346">
        <f t="shared" si="170"/>
        <v>0</v>
      </c>
      <c r="X117" s="349"/>
      <c r="Y117" s="350"/>
      <c r="Z117" s="350"/>
      <c r="AA117" s="350"/>
      <c r="AB117" s="350"/>
      <c r="AC117" s="350"/>
      <c r="AD117" s="350"/>
      <c r="AE117" s="350"/>
      <c r="AF117" s="350"/>
      <c r="AG117" s="346">
        <f t="shared" si="171"/>
        <v>0</v>
      </c>
      <c r="AH117" s="1563"/>
      <c r="AI117" s="351">
        <f t="shared" si="172"/>
        <v>0</v>
      </c>
      <c r="AJ117" s="344"/>
      <c r="AK117" s="345"/>
      <c r="AL117" s="345"/>
      <c r="AM117" s="345"/>
      <c r="AN117" s="345"/>
      <c r="AO117" s="345"/>
      <c r="AP117" s="346">
        <f t="shared" si="173"/>
        <v>0</v>
      </c>
      <c r="AQ117" s="347"/>
      <c r="AR117" s="1563"/>
      <c r="AS117" s="347"/>
      <c r="AT117" s="352">
        <f t="shared" si="174"/>
        <v>0</v>
      </c>
      <c r="AU117" s="353"/>
      <c r="AV117" s="354"/>
      <c r="AW117" s="354"/>
      <c r="AX117" s="346">
        <f t="shared" si="175"/>
        <v>0</v>
      </c>
      <c r="AY117" s="347"/>
      <c r="AZ117" s="1563"/>
      <c r="BA117" s="352">
        <f t="shared" si="176"/>
        <v>0</v>
      </c>
      <c r="BB117" s="1563"/>
      <c r="BC117" s="352">
        <f t="shared" si="177"/>
        <v>0</v>
      </c>
    </row>
    <row r="118" spans="1:55" s="339" customFormat="1">
      <c r="A118" s="373" t="s">
        <v>61</v>
      </c>
      <c r="B118" s="342"/>
      <c r="C118" s="708"/>
      <c r="D118" s="343"/>
      <c r="E118" s="344"/>
      <c r="F118" s="345"/>
      <c r="G118" s="345"/>
      <c r="H118" s="345"/>
      <c r="I118" s="345"/>
      <c r="J118" s="345"/>
      <c r="K118" s="345"/>
      <c r="L118" s="345"/>
      <c r="M118" s="346">
        <f t="shared" si="168"/>
        <v>0</v>
      </c>
      <c r="N118" s="347"/>
      <c r="O118" s="347"/>
      <c r="P118" s="347"/>
      <c r="Q118" s="348">
        <f t="shared" si="179"/>
        <v>0</v>
      </c>
      <c r="R118" s="349"/>
      <c r="S118" s="1575"/>
      <c r="T118" s="350"/>
      <c r="U118" s="350"/>
      <c r="V118" s="350"/>
      <c r="W118" s="346">
        <f t="shared" si="170"/>
        <v>0</v>
      </c>
      <c r="X118" s="349"/>
      <c r="Y118" s="350"/>
      <c r="Z118" s="350"/>
      <c r="AA118" s="350"/>
      <c r="AB118" s="350"/>
      <c r="AC118" s="350"/>
      <c r="AD118" s="350"/>
      <c r="AE118" s="350"/>
      <c r="AF118" s="350"/>
      <c r="AG118" s="346">
        <f t="shared" si="171"/>
        <v>0</v>
      </c>
      <c r="AH118" s="1563"/>
      <c r="AI118" s="351">
        <f t="shared" si="172"/>
        <v>0</v>
      </c>
      <c r="AJ118" s="344"/>
      <c r="AK118" s="345"/>
      <c r="AL118" s="345"/>
      <c r="AM118" s="345"/>
      <c r="AN118" s="345"/>
      <c r="AO118" s="345"/>
      <c r="AP118" s="346">
        <f t="shared" si="173"/>
        <v>0</v>
      </c>
      <c r="AQ118" s="347"/>
      <c r="AR118" s="1563"/>
      <c r="AS118" s="347"/>
      <c r="AT118" s="352">
        <f t="shared" si="174"/>
        <v>0</v>
      </c>
      <c r="AU118" s="353"/>
      <c r="AV118" s="354"/>
      <c r="AW118" s="354"/>
      <c r="AX118" s="346">
        <f t="shared" si="175"/>
        <v>0</v>
      </c>
      <c r="AY118" s="347"/>
      <c r="AZ118" s="1563"/>
      <c r="BA118" s="352">
        <f t="shared" si="176"/>
        <v>0</v>
      </c>
      <c r="BB118" s="1563"/>
      <c r="BC118" s="352">
        <f t="shared" si="177"/>
        <v>0</v>
      </c>
    </row>
    <row r="119" spans="1:55" s="339" customFormat="1">
      <c r="A119" s="373" t="s">
        <v>402</v>
      </c>
      <c r="B119" s="342"/>
      <c r="C119" s="708"/>
      <c r="D119" s="343"/>
      <c r="E119" s="344"/>
      <c r="F119" s="345"/>
      <c r="G119" s="345"/>
      <c r="H119" s="345"/>
      <c r="I119" s="345"/>
      <c r="J119" s="345"/>
      <c r="K119" s="345"/>
      <c r="L119" s="345"/>
      <c r="M119" s="346">
        <f t="shared" si="168"/>
        <v>0</v>
      </c>
      <c r="N119" s="347"/>
      <c r="O119" s="347"/>
      <c r="P119" s="347"/>
      <c r="Q119" s="348">
        <f t="shared" si="179"/>
        <v>0</v>
      </c>
      <c r="R119" s="349"/>
      <c r="S119" s="1575"/>
      <c r="T119" s="350"/>
      <c r="U119" s="350"/>
      <c r="V119" s="350"/>
      <c r="W119" s="346">
        <f t="shared" si="170"/>
        <v>0</v>
      </c>
      <c r="X119" s="349"/>
      <c r="Y119" s="350"/>
      <c r="Z119" s="350"/>
      <c r="AA119" s="350"/>
      <c r="AB119" s="350"/>
      <c r="AC119" s="350"/>
      <c r="AD119" s="350"/>
      <c r="AE119" s="350"/>
      <c r="AF119" s="350"/>
      <c r="AG119" s="346">
        <f t="shared" si="171"/>
        <v>0</v>
      </c>
      <c r="AH119" s="1563"/>
      <c r="AI119" s="351">
        <f t="shared" si="172"/>
        <v>0</v>
      </c>
      <c r="AJ119" s="344"/>
      <c r="AK119" s="345"/>
      <c r="AL119" s="345"/>
      <c r="AM119" s="345"/>
      <c r="AN119" s="345"/>
      <c r="AO119" s="345"/>
      <c r="AP119" s="346">
        <f t="shared" si="173"/>
        <v>0</v>
      </c>
      <c r="AQ119" s="347"/>
      <c r="AR119" s="1563"/>
      <c r="AS119" s="347"/>
      <c r="AT119" s="352">
        <f t="shared" si="174"/>
        <v>0</v>
      </c>
      <c r="AU119" s="353"/>
      <c r="AV119" s="354"/>
      <c r="AW119" s="354"/>
      <c r="AX119" s="346">
        <f t="shared" si="175"/>
        <v>0</v>
      </c>
      <c r="AY119" s="347"/>
      <c r="AZ119" s="1563"/>
      <c r="BA119" s="352">
        <f t="shared" si="176"/>
        <v>0</v>
      </c>
      <c r="BB119" s="1563"/>
      <c r="BC119" s="352">
        <f t="shared" si="177"/>
        <v>0</v>
      </c>
    </row>
    <row r="120" spans="1:55" s="339" customFormat="1">
      <c r="A120" s="373" t="s">
        <v>403</v>
      </c>
      <c r="B120" s="342"/>
      <c r="C120" s="708"/>
      <c r="D120" s="343"/>
      <c r="E120" s="344"/>
      <c r="F120" s="345"/>
      <c r="G120" s="345"/>
      <c r="H120" s="345"/>
      <c r="I120" s="345"/>
      <c r="J120" s="345"/>
      <c r="K120" s="345"/>
      <c r="L120" s="345"/>
      <c r="M120" s="346">
        <f t="shared" si="168"/>
        <v>0</v>
      </c>
      <c r="N120" s="347"/>
      <c r="O120" s="347"/>
      <c r="P120" s="347"/>
      <c r="Q120" s="348">
        <f t="shared" si="179"/>
        <v>0</v>
      </c>
      <c r="R120" s="349"/>
      <c r="S120" s="1575"/>
      <c r="T120" s="350"/>
      <c r="U120" s="350"/>
      <c r="V120" s="350"/>
      <c r="W120" s="346">
        <f t="shared" si="170"/>
        <v>0</v>
      </c>
      <c r="X120" s="349"/>
      <c r="Y120" s="350"/>
      <c r="Z120" s="350"/>
      <c r="AA120" s="350"/>
      <c r="AB120" s="350"/>
      <c r="AC120" s="350"/>
      <c r="AD120" s="350"/>
      <c r="AE120" s="350"/>
      <c r="AF120" s="350"/>
      <c r="AG120" s="346">
        <f t="shared" si="171"/>
        <v>0</v>
      </c>
      <c r="AH120" s="1563"/>
      <c r="AI120" s="351">
        <f t="shared" si="172"/>
        <v>0</v>
      </c>
      <c r="AJ120" s="344"/>
      <c r="AK120" s="345"/>
      <c r="AL120" s="345"/>
      <c r="AM120" s="345"/>
      <c r="AN120" s="345"/>
      <c r="AO120" s="345"/>
      <c r="AP120" s="346">
        <f t="shared" si="173"/>
        <v>0</v>
      </c>
      <c r="AQ120" s="347"/>
      <c r="AR120" s="1563"/>
      <c r="AS120" s="347"/>
      <c r="AT120" s="352">
        <f t="shared" si="174"/>
        <v>0</v>
      </c>
      <c r="AU120" s="353"/>
      <c r="AV120" s="354"/>
      <c r="AW120" s="354"/>
      <c r="AX120" s="346">
        <f t="shared" si="175"/>
        <v>0</v>
      </c>
      <c r="AY120" s="347"/>
      <c r="AZ120" s="1563"/>
      <c r="BA120" s="352">
        <f t="shared" si="176"/>
        <v>0</v>
      </c>
      <c r="BB120" s="1563"/>
      <c r="BC120" s="352">
        <f t="shared" si="177"/>
        <v>0</v>
      </c>
    </row>
    <row r="121" spans="1:55" s="339" customFormat="1">
      <c r="A121" s="373" t="s">
        <v>404</v>
      </c>
      <c r="B121" s="342"/>
      <c r="C121" s="708"/>
      <c r="D121" s="343"/>
      <c r="E121" s="344"/>
      <c r="F121" s="345"/>
      <c r="G121" s="345"/>
      <c r="H121" s="345"/>
      <c r="I121" s="345"/>
      <c r="J121" s="345"/>
      <c r="K121" s="345"/>
      <c r="L121" s="345"/>
      <c r="M121" s="346">
        <f t="shared" si="168"/>
        <v>0</v>
      </c>
      <c r="N121" s="347"/>
      <c r="O121" s="347"/>
      <c r="P121" s="347"/>
      <c r="Q121" s="348">
        <f t="shared" si="179"/>
        <v>0</v>
      </c>
      <c r="R121" s="349"/>
      <c r="S121" s="1575"/>
      <c r="T121" s="350"/>
      <c r="U121" s="350"/>
      <c r="V121" s="350"/>
      <c r="W121" s="346">
        <f t="shared" si="170"/>
        <v>0</v>
      </c>
      <c r="X121" s="349"/>
      <c r="Y121" s="350"/>
      <c r="Z121" s="350"/>
      <c r="AA121" s="350"/>
      <c r="AB121" s="350"/>
      <c r="AC121" s="350"/>
      <c r="AD121" s="350"/>
      <c r="AE121" s="350"/>
      <c r="AF121" s="350"/>
      <c r="AG121" s="346">
        <f t="shared" si="171"/>
        <v>0</v>
      </c>
      <c r="AH121" s="1563"/>
      <c r="AI121" s="351">
        <f t="shared" si="172"/>
        <v>0</v>
      </c>
      <c r="AJ121" s="344"/>
      <c r="AK121" s="345"/>
      <c r="AL121" s="345"/>
      <c r="AM121" s="345"/>
      <c r="AN121" s="345"/>
      <c r="AO121" s="345"/>
      <c r="AP121" s="346">
        <f t="shared" si="173"/>
        <v>0</v>
      </c>
      <c r="AQ121" s="347"/>
      <c r="AR121" s="1563"/>
      <c r="AS121" s="347"/>
      <c r="AT121" s="352">
        <f t="shared" si="174"/>
        <v>0</v>
      </c>
      <c r="AU121" s="353"/>
      <c r="AV121" s="354"/>
      <c r="AW121" s="354"/>
      <c r="AX121" s="346">
        <f t="shared" si="175"/>
        <v>0</v>
      </c>
      <c r="AY121" s="347"/>
      <c r="AZ121" s="1563"/>
      <c r="BA121" s="352">
        <f t="shared" si="176"/>
        <v>0</v>
      </c>
      <c r="BB121" s="1563"/>
      <c r="BC121" s="352">
        <f t="shared" si="177"/>
        <v>0</v>
      </c>
    </row>
    <row r="122" spans="1:55" s="339" customFormat="1">
      <c r="A122" s="373" t="s">
        <v>65</v>
      </c>
      <c r="B122" s="342"/>
      <c r="C122" s="708"/>
      <c r="D122" s="343"/>
      <c r="E122" s="344"/>
      <c r="F122" s="345"/>
      <c r="G122" s="345"/>
      <c r="H122" s="345"/>
      <c r="I122" s="345"/>
      <c r="J122" s="345"/>
      <c r="K122" s="345"/>
      <c r="L122" s="345"/>
      <c r="M122" s="346">
        <f t="shared" si="168"/>
        <v>0</v>
      </c>
      <c r="N122" s="347"/>
      <c r="O122" s="347"/>
      <c r="P122" s="347"/>
      <c r="Q122" s="348">
        <f t="shared" si="179"/>
        <v>0</v>
      </c>
      <c r="R122" s="349"/>
      <c r="S122" s="1575"/>
      <c r="T122" s="350"/>
      <c r="U122" s="350"/>
      <c r="V122" s="350"/>
      <c r="W122" s="346">
        <f t="shared" si="170"/>
        <v>0</v>
      </c>
      <c r="X122" s="349"/>
      <c r="Y122" s="350"/>
      <c r="Z122" s="350"/>
      <c r="AA122" s="350"/>
      <c r="AB122" s="350"/>
      <c r="AC122" s="350"/>
      <c r="AD122" s="350"/>
      <c r="AE122" s="350"/>
      <c r="AF122" s="350"/>
      <c r="AG122" s="346">
        <f t="shared" si="171"/>
        <v>0</v>
      </c>
      <c r="AH122" s="1563"/>
      <c r="AI122" s="351">
        <f t="shared" si="172"/>
        <v>0</v>
      </c>
      <c r="AJ122" s="344"/>
      <c r="AK122" s="345"/>
      <c r="AL122" s="345"/>
      <c r="AM122" s="345"/>
      <c r="AN122" s="345"/>
      <c r="AO122" s="345"/>
      <c r="AP122" s="346">
        <f t="shared" si="173"/>
        <v>0</v>
      </c>
      <c r="AQ122" s="347"/>
      <c r="AR122" s="1563"/>
      <c r="AS122" s="347"/>
      <c r="AT122" s="352">
        <f t="shared" si="174"/>
        <v>0</v>
      </c>
      <c r="AU122" s="353"/>
      <c r="AV122" s="354"/>
      <c r="AW122" s="354"/>
      <c r="AX122" s="346">
        <f t="shared" si="175"/>
        <v>0</v>
      </c>
      <c r="AY122" s="347"/>
      <c r="AZ122" s="1563"/>
      <c r="BA122" s="352">
        <f t="shared" si="176"/>
        <v>0</v>
      </c>
      <c r="BB122" s="1563"/>
      <c r="BC122" s="352">
        <f t="shared" si="177"/>
        <v>0</v>
      </c>
    </row>
    <row r="123" spans="1:55" s="339" customFormat="1">
      <c r="A123" s="373" t="s">
        <v>405</v>
      </c>
      <c r="B123" s="342"/>
      <c r="C123" s="708"/>
      <c r="D123" s="343"/>
      <c r="E123" s="344"/>
      <c r="F123" s="345"/>
      <c r="G123" s="345"/>
      <c r="H123" s="345"/>
      <c r="I123" s="345"/>
      <c r="J123" s="345"/>
      <c r="K123" s="345"/>
      <c r="L123" s="345"/>
      <c r="M123" s="346">
        <f t="shared" si="168"/>
        <v>0</v>
      </c>
      <c r="N123" s="347"/>
      <c r="O123" s="347"/>
      <c r="P123" s="347"/>
      <c r="Q123" s="348">
        <f t="shared" si="179"/>
        <v>0</v>
      </c>
      <c r="R123" s="349"/>
      <c r="S123" s="1575"/>
      <c r="T123" s="350"/>
      <c r="U123" s="350"/>
      <c r="V123" s="350"/>
      <c r="W123" s="346">
        <f t="shared" si="170"/>
        <v>0</v>
      </c>
      <c r="X123" s="349"/>
      <c r="Y123" s="350"/>
      <c r="Z123" s="350"/>
      <c r="AA123" s="350"/>
      <c r="AB123" s="350"/>
      <c r="AC123" s="350"/>
      <c r="AD123" s="350"/>
      <c r="AE123" s="350"/>
      <c r="AF123" s="350"/>
      <c r="AG123" s="346">
        <f t="shared" si="171"/>
        <v>0</v>
      </c>
      <c r="AH123" s="1563"/>
      <c r="AI123" s="351">
        <f t="shared" si="172"/>
        <v>0</v>
      </c>
      <c r="AJ123" s="344"/>
      <c r="AK123" s="345"/>
      <c r="AL123" s="345"/>
      <c r="AM123" s="345"/>
      <c r="AN123" s="345"/>
      <c r="AO123" s="345"/>
      <c r="AP123" s="346">
        <f t="shared" si="173"/>
        <v>0</v>
      </c>
      <c r="AQ123" s="347"/>
      <c r="AR123" s="1563"/>
      <c r="AS123" s="347"/>
      <c r="AT123" s="352">
        <f t="shared" si="174"/>
        <v>0</v>
      </c>
      <c r="AU123" s="353"/>
      <c r="AV123" s="354"/>
      <c r="AW123" s="354"/>
      <c r="AX123" s="346">
        <f t="shared" si="175"/>
        <v>0</v>
      </c>
      <c r="AY123" s="347"/>
      <c r="AZ123" s="1563"/>
      <c r="BA123" s="352">
        <f t="shared" si="176"/>
        <v>0</v>
      </c>
      <c r="BB123" s="1563"/>
      <c r="BC123" s="352">
        <f t="shared" si="177"/>
        <v>0</v>
      </c>
    </row>
    <row r="124" spans="1:55" s="339" customFormat="1" ht="13.5" thickBot="1">
      <c r="A124" s="374" t="s">
        <v>406</v>
      </c>
      <c r="B124" s="342"/>
      <c r="C124" s="708"/>
      <c r="D124" s="343"/>
      <c r="E124" s="344"/>
      <c r="F124" s="345"/>
      <c r="G124" s="345"/>
      <c r="H124" s="345"/>
      <c r="I124" s="345"/>
      <c r="J124" s="345"/>
      <c r="K124" s="345"/>
      <c r="L124" s="345"/>
      <c r="M124" s="346">
        <f t="shared" si="168"/>
        <v>0</v>
      </c>
      <c r="N124" s="347"/>
      <c r="O124" s="347"/>
      <c r="P124" s="347"/>
      <c r="Q124" s="348">
        <f t="shared" si="179"/>
        <v>0</v>
      </c>
      <c r="R124" s="349"/>
      <c r="S124" s="1575"/>
      <c r="T124" s="350"/>
      <c r="U124" s="350"/>
      <c r="V124" s="350"/>
      <c r="W124" s="346">
        <f t="shared" si="170"/>
        <v>0</v>
      </c>
      <c r="X124" s="349"/>
      <c r="Y124" s="350"/>
      <c r="Z124" s="350"/>
      <c r="AA124" s="350"/>
      <c r="AB124" s="350"/>
      <c r="AC124" s="350"/>
      <c r="AD124" s="350"/>
      <c r="AE124" s="350"/>
      <c r="AF124" s="350"/>
      <c r="AG124" s="346">
        <f t="shared" si="171"/>
        <v>0</v>
      </c>
      <c r="AH124" s="1563"/>
      <c r="AI124" s="351">
        <f t="shared" si="172"/>
        <v>0</v>
      </c>
      <c r="AJ124" s="344"/>
      <c r="AK124" s="345"/>
      <c r="AL124" s="345"/>
      <c r="AM124" s="345"/>
      <c r="AN124" s="345"/>
      <c r="AO124" s="345"/>
      <c r="AP124" s="346">
        <f t="shared" si="173"/>
        <v>0</v>
      </c>
      <c r="AQ124" s="347"/>
      <c r="AR124" s="1563"/>
      <c r="AS124" s="347"/>
      <c r="AT124" s="352">
        <f t="shared" si="174"/>
        <v>0</v>
      </c>
      <c r="AU124" s="353"/>
      <c r="AV124" s="354"/>
      <c r="AW124" s="354"/>
      <c r="AX124" s="346">
        <f t="shared" si="175"/>
        <v>0</v>
      </c>
      <c r="AY124" s="347"/>
      <c r="AZ124" s="1563"/>
      <c r="BA124" s="352">
        <f t="shared" si="176"/>
        <v>0</v>
      </c>
      <c r="BB124" s="1563"/>
      <c r="BC124" s="352">
        <f t="shared" si="177"/>
        <v>0</v>
      </c>
    </row>
    <row r="125" spans="1:55" s="419" customFormat="1" ht="15.75">
      <c r="B125" s="375" t="str">
        <f t="shared" ref="B125:AG125" si="180">IF(ABS(B111-SUM(B112:B113))&lt;0.1,"OK","error")</f>
        <v>OK</v>
      </c>
      <c r="C125" s="375" t="str">
        <f t="shared" si="180"/>
        <v>OK</v>
      </c>
      <c r="D125" s="375" t="str">
        <f t="shared" si="180"/>
        <v>OK</v>
      </c>
      <c r="E125" s="375" t="str">
        <f t="shared" si="180"/>
        <v>OK</v>
      </c>
      <c r="F125" s="375" t="str">
        <f t="shared" si="180"/>
        <v>OK</v>
      </c>
      <c r="G125" s="375" t="str">
        <f t="shared" si="180"/>
        <v>OK</v>
      </c>
      <c r="H125" s="375" t="str">
        <f t="shared" si="180"/>
        <v>OK</v>
      </c>
      <c r="I125" s="375" t="str">
        <f t="shared" si="180"/>
        <v>OK</v>
      </c>
      <c r="J125" s="375" t="str">
        <f t="shared" si="180"/>
        <v>OK</v>
      </c>
      <c r="K125" s="375" t="str">
        <f t="shared" si="180"/>
        <v>OK</v>
      </c>
      <c r="L125" s="375" t="str">
        <f t="shared" si="180"/>
        <v>OK</v>
      </c>
      <c r="M125" s="375" t="str">
        <f t="shared" si="180"/>
        <v>OK</v>
      </c>
      <c r="N125" s="375" t="str">
        <f t="shared" si="180"/>
        <v>OK</v>
      </c>
      <c r="O125" s="375" t="str">
        <f t="shared" si="180"/>
        <v>OK</v>
      </c>
      <c r="P125" s="375" t="str">
        <f t="shared" si="180"/>
        <v>OK</v>
      </c>
      <c r="Q125" s="375" t="str">
        <f t="shared" si="180"/>
        <v>OK</v>
      </c>
      <c r="R125" s="375" t="str">
        <f t="shared" si="180"/>
        <v>OK</v>
      </c>
      <c r="S125" s="1610" t="str">
        <f t="shared" si="180"/>
        <v>OK</v>
      </c>
      <c r="T125" s="375" t="str">
        <f t="shared" si="180"/>
        <v>OK</v>
      </c>
      <c r="U125" s="375" t="str">
        <f t="shared" si="180"/>
        <v>OK</v>
      </c>
      <c r="V125" s="375" t="str">
        <f t="shared" si="180"/>
        <v>OK</v>
      </c>
      <c r="W125" s="375" t="str">
        <f t="shared" si="180"/>
        <v>OK</v>
      </c>
      <c r="X125" s="375" t="str">
        <f t="shared" si="180"/>
        <v>OK</v>
      </c>
      <c r="Y125" s="375" t="str">
        <f t="shared" si="180"/>
        <v>OK</v>
      </c>
      <c r="Z125" s="375" t="str">
        <f t="shared" si="180"/>
        <v>OK</v>
      </c>
      <c r="AA125" s="375" t="str">
        <f t="shared" si="180"/>
        <v>OK</v>
      </c>
      <c r="AB125" s="375" t="str">
        <f t="shared" si="180"/>
        <v>OK</v>
      </c>
      <c r="AC125" s="375" t="str">
        <f t="shared" si="180"/>
        <v>OK</v>
      </c>
      <c r="AD125" s="375" t="str">
        <f t="shared" si="180"/>
        <v>OK</v>
      </c>
      <c r="AE125" s="375" t="str">
        <f t="shared" si="180"/>
        <v>OK</v>
      </c>
      <c r="AF125" s="375" t="str">
        <f t="shared" si="180"/>
        <v>OK</v>
      </c>
      <c r="AG125" s="375" t="str">
        <f t="shared" si="180"/>
        <v>OK</v>
      </c>
      <c r="AH125" s="375" t="str">
        <f t="shared" ref="AH125:BC125" si="181">IF(ABS(AH111-SUM(AH112:AH113))&lt;0.1,"OK","error")</f>
        <v>OK</v>
      </c>
      <c r="AI125" s="375" t="str">
        <f t="shared" si="181"/>
        <v>OK</v>
      </c>
      <c r="AJ125" s="375" t="str">
        <f t="shared" si="181"/>
        <v>OK</v>
      </c>
      <c r="AK125" s="375" t="str">
        <f t="shared" si="181"/>
        <v>OK</v>
      </c>
      <c r="AL125" s="375" t="str">
        <f t="shared" si="181"/>
        <v>OK</v>
      </c>
      <c r="AM125" s="375" t="str">
        <f t="shared" si="181"/>
        <v>OK</v>
      </c>
      <c r="AN125" s="375" t="str">
        <f t="shared" si="181"/>
        <v>OK</v>
      </c>
      <c r="AO125" s="375" t="str">
        <f t="shared" si="181"/>
        <v>OK</v>
      </c>
      <c r="AP125" s="375" t="str">
        <f t="shared" si="181"/>
        <v>OK</v>
      </c>
      <c r="AQ125" s="375" t="str">
        <f t="shared" si="181"/>
        <v>OK</v>
      </c>
      <c r="AR125" s="375" t="str">
        <f t="shared" si="181"/>
        <v>OK</v>
      </c>
      <c r="AS125" s="375" t="str">
        <f t="shared" si="181"/>
        <v>OK</v>
      </c>
      <c r="AT125" s="375" t="str">
        <f t="shared" si="181"/>
        <v>OK</v>
      </c>
      <c r="AU125" s="375" t="str">
        <f t="shared" si="181"/>
        <v>OK</v>
      </c>
      <c r="AV125" s="375" t="str">
        <f t="shared" si="181"/>
        <v>OK</v>
      </c>
      <c r="AW125" s="375" t="str">
        <f t="shared" si="181"/>
        <v>OK</v>
      </c>
      <c r="AX125" s="375" t="str">
        <f t="shared" si="181"/>
        <v>OK</v>
      </c>
      <c r="AY125" s="375" t="str">
        <f t="shared" si="181"/>
        <v>OK</v>
      </c>
      <c r="AZ125" s="375" t="str">
        <f t="shared" si="181"/>
        <v>OK</v>
      </c>
      <c r="BA125" s="375" t="str">
        <f t="shared" si="181"/>
        <v>OK</v>
      </c>
      <c r="BB125" s="375" t="str">
        <f t="shared" si="181"/>
        <v>OK</v>
      </c>
      <c r="BC125" s="375" t="str">
        <f t="shared" si="181"/>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82">D130+D131</f>
        <v>0</v>
      </c>
      <c r="E129" s="363">
        <f t="shared" si="182"/>
        <v>0</v>
      </c>
      <c r="F129" s="364">
        <f t="shared" si="182"/>
        <v>0</v>
      </c>
      <c r="G129" s="364">
        <f t="shared" si="182"/>
        <v>0</v>
      </c>
      <c r="H129" s="364">
        <f t="shared" si="182"/>
        <v>0</v>
      </c>
      <c r="I129" s="364">
        <f t="shared" si="182"/>
        <v>0</v>
      </c>
      <c r="J129" s="364">
        <f t="shared" si="182"/>
        <v>0</v>
      </c>
      <c r="K129" s="364">
        <f t="shared" si="182"/>
        <v>0</v>
      </c>
      <c r="L129" s="364">
        <f t="shared" si="182"/>
        <v>0</v>
      </c>
      <c r="M129" s="346">
        <f t="shared" si="182"/>
        <v>0</v>
      </c>
      <c r="N129" s="365">
        <f t="shared" si="182"/>
        <v>0</v>
      </c>
      <c r="O129" s="365">
        <f t="shared" si="182"/>
        <v>0</v>
      </c>
      <c r="P129" s="365">
        <f t="shared" si="182"/>
        <v>0</v>
      </c>
      <c r="Q129" s="348">
        <f t="shared" si="182"/>
        <v>0</v>
      </c>
      <c r="R129" s="366">
        <f t="shared" si="182"/>
        <v>0</v>
      </c>
      <c r="S129" s="1575">
        <f t="shared" si="182"/>
        <v>0</v>
      </c>
      <c r="T129" s="367">
        <f t="shared" si="182"/>
        <v>0</v>
      </c>
      <c r="U129" s="367">
        <f t="shared" si="182"/>
        <v>0</v>
      </c>
      <c r="V129" s="367">
        <f t="shared" si="182"/>
        <v>0</v>
      </c>
      <c r="W129" s="346">
        <f t="shared" si="182"/>
        <v>0</v>
      </c>
      <c r="X129" s="366">
        <f t="shared" si="182"/>
        <v>0</v>
      </c>
      <c r="Y129" s="367">
        <f t="shared" si="182"/>
        <v>0</v>
      </c>
      <c r="Z129" s="367">
        <f t="shared" si="182"/>
        <v>0</v>
      </c>
      <c r="AA129" s="367">
        <f t="shared" si="182"/>
        <v>0</v>
      </c>
      <c r="AB129" s="367">
        <f t="shared" si="182"/>
        <v>0</v>
      </c>
      <c r="AC129" s="367">
        <f t="shared" si="182"/>
        <v>0</v>
      </c>
      <c r="AD129" s="367">
        <f t="shared" si="182"/>
        <v>0</v>
      </c>
      <c r="AE129" s="367">
        <f t="shared" si="182"/>
        <v>0</v>
      </c>
      <c r="AF129" s="367">
        <f t="shared" si="182"/>
        <v>0</v>
      </c>
      <c r="AG129" s="346">
        <f t="shared" si="182"/>
        <v>0</v>
      </c>
      <c r="AH129" s="1563"/>
      <c r="AI129" s="351">
        <f t="shared" si="182"/>
        <v>0</v>
      </c>
      <c r="AJ129" s="363">
        <f t="shared" si="182"/>
        <v>0</v>
      </c>
      <c r="AK129" s="364">
        <f t="shared" si="182"/>
        <v>0</v>
      </c>
      <c r="AL129" s="364">
        <f t="shared" si="182"/>
        <v>0</v>
      </c>
      <c r="AM129" s="364">
        <f t="shared" si="182"/>
        <v>0</v>
      </c>
      <c r="AN129" s="364">
        <f t="shared" si="182"/>
        <v>0</v>
      </c>
      <c r="AO129" s="364">
        <f t="shared" si="182"/>
        <v>0</v>
      </c>
      <c r="AP129" s="346">
        <f t="shared" si="182"/>
        <v>0</v>
      </c>
      <c r="AQ129" s="365">
        <f t="shared" si="182"/>
        <v>0</v>
      </c>
      <c r="AR129" s="1563"/>
      <c r="AS129" s="365">
        <f t="shared" si="182"/>
        <v>0</v>
      </c>
      <c r="AT129" s="352">
        <f t="shared" si="182"/>
        <v>0</v>
      </c>
      <c r="AU129" s="368">
        <f t="shared" si="182"/>
        <v>0</v>
      </c>
      <c r="AV129" s="369">
        <f t="shared" si="182"/>
        <v>0</v>
      </c>
      <c r="AW129" s="369">
        <f t="shared" si="182"/>
        <v>0</v>
      </c>
      <c r="AX129" s="346">
        <f t="shared" si="182"/>
        <v>0</v>
      </c>
      <c r="AY129" s="365">
        <f t="shared" si="182"/>
        <v>0</v>
      </c>
      <c r="AZ129" s="1563"/>
      <c r="BA129" s="352">
        <f t="shared" si="182"/>
        <v>0</v>
      </c>
      <c r="BB129" s="1563"/>
      <c r="BC129" s="352">
        <f t="shared" si="182"/>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83">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83"/>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84">SUM(D133:D142)</f>
        <v>0</v>
      </c>
      <c r="E132" s="363">
        <f t="shared" si="184"/>
        <v>0</v>
      </c>
      <c r="F132" s="364">
        <f t="shared" si="184"/>
        <v>0</v>
      </c>
      <c r="G132" s="364">
        <f t="shared" si="184"/>
        <v>0</v>
      </c>
      <c r="H132" s="364">
        <f t="shared" si="184"/>
        <v>0</v>
      </c>
      <c r="I132" s="364">
        <f t="shared" si="184"/>
        <v>0</v>
      </c>
      <c r="J132" s="364">
        <f t="shared" si="184"/>
        <v>0</v>
      </c>
      <c r="K132" s="364">
        <f t="shared" si="184"/>
        <v>0</v>
      </c>
      <c r="L132" s="364">
        <f t="shared" si="184"/>
        <v>0</v>
      </c>
      <c r="M132" s="346">
        <f t="shared" si="184"/>
        <v>0</v>
      </c>
      <c r="N132" s="365">
        <f t="shared" si="184"/>
        <v>0</v>
      </c>
      <c r="O132" s="365">
        <f t="shared" si="184"/>
        <v>0</v>
      </c>
      <c r="P132" s="365">
        <f t="shared" si="184"/>
        <v>0</v>
      </c>
      <c r="Q132" s="348">
        <f t="shared" si="184"/>
        <v>0</v>
      </c>
      <c r="R132" s="366">
        <f t="shared" si="184"/>
        <v>0</v>
      </c>
      <c r="S132" s="1575">
        <f t="shared" si="184"/>
        <v>0</v>
      </c>
      <c r="T132" s="367">
        <f t="shared" si="184"/>
        <v>0</v>
      </c>
      <c r="U132" s="367">
        <f t="shared" si="184"/>
        <v>0</v>
      </c>
      <c r="V132" s="367">
        <f t="shared" si="184"/>
        <v>0</v>
      </c>
      <c r="W132" s="346">
        <f t="shared" si="184"/>
        <v>0</v>
      </c>
      <c r="X132" s="366">
        <f t="shared" si="184"/>
        <v>0</v>
      </c>
      <c r="Y132" s="367">
        <f t="shared" si="184"/>
        <v>0</v>
      </c>
      <c r="Z132" s="367">
        <f t="shared" si="184"/>
        <v>0</v>
      </c>
      <c r="AA132" s="367">
        <f t="shared" si="184"/>
        <v>0</v>
      </c>
      <c r="AB132" s="367">
        <f t="shared" si="184"/>
        <v>0</v>
      </c>
      <c r="AC132" s="367">
        <f t="shared" si="184"/>
        <v>0</v>
      </c>
      <c r="AD132" s="367">
        <f t="shared" si="184"/>
        <v>0</v>
      </c>
      <c r="AE132" s="367">
        <f t="shared" si="184"/>
        <v>0</v>
      </c>
      <c r="AF132" s="367">
        <f t="shared" si="184"/>
        <v>0</v>
      </c>
      <c r="AG132" s="346">
        <f t="shared" si="184"/>
        <v>0</v>
      </c>
      <c r="AH132" s="1563"/>
      <c r="AI132" s="351">
        <f t="shared" si="184"/>
        <v>0</v>
      </c>
      <c r="AJ132" s="363">
        <f t="shared" si="184"/>
        <v>0</v>
      </c>
      <c r="AK132" s="364">
        <f t="shared" si="184"/>
        <v>0</v>
      </c>
      <c r="AL132" s="364">
        <f t="shared" si="184"/>
        <v>0</v>
      </c>
      <c r="AM132" s="364">
        <f t="shared" si="184"/>
        <v>0</v>
      </c>
      <c r="AN132" s="364">
        <f t="shared" si="184"/>
        <v>0</v>
      </c>
      <c r="AO132" s="364">
        <f t="shared" si="184"/>
        <v>0</v>
      </c>
      <c r="AP132" s="346">
        <f t="shared" si="184"/>
        <v>0</v>
      </c>
      <c r="AQ132" s="365">
        <f t="shared" si="184"/>
        <v>0</v>
      </c>
      <c r="AR132" s="1563"/>
      <c r="AS132" s="365">
        <f t="shared" si="184"/>
        <v>0</v>
      </c>
      <c r="AT132" s="352">
        <f t="shared" si="184"/>
        <v>0</v>
      </c>
      <c r="AU132" s="368">
        <f t="shared" si="184"/>
        <v>0</v>
      </c>
      <c r="AV132" s="369">
        <f t="shared" si="184"/>
        <v>0</v>
      </c>
      <c r="AW132" s="369">
        <f t="shared" si="184"/>
        <v>0</v>
      </c>
      <c r="AX132" s="346">
        <f t="shared" si="184"/>
        <v>0</v>
      </c>
      <c r="AY132" s="365">
        <f t="shared" si="184"/>
        <v>0</v>
      </c>
      <c r="AZ132" s="1563"/>
      <c r="BA132" s="352">
        <f t="shared" si="184"/>
        <v>0</v>
      </c>
      <c r="BB132" s="1563"/>
      <c r="BC132" s="352">
        <f t="shared" si="184"/>
        <v>0</v>
      </c>
    </row>
    <row r="133" spans="1:55" s="339" customFormat="1">
      <c r="A133" s="372" t="s">
        <v>399</v>
      </c>
      <c r="B133" s="342"/>
      <c r="C133" s="708"/>
      <c r="D133" s="343"/>
      <c r="E133" s="344"/>
      <c r="F133" s="345"/>
      <c r="G133" s="345"/>
      <c r="H133" s="345"/>
      <c r="I133" s="345"/>
      <c r="J133" s="345"/>
      <c r="K133" s="345"/>
      <c r="L133" s="345"/>
      <c r="M133" s="346">
        <f t="shared" ref="M133:M142" si="185">SUM(E133:L133)</f>
        <v>0</v>
      </c>
      <c r="N133" s="347"/>
      <c r="O133" s="347"/>
      <c r="P133" s="347"/>
      <c r="Q133" s="348">
        <f t="shared" ref="Q133:Q134" si="186">B133+C133+M133+N133+O133+P133+D133</f>
        <v>0</v>
      </c>
      <c r="R133" s="349"/>
      <c r="S133" s="1575"/>
      <c r="T133" s="350"/>
      <c r="U133" s="350"/>
      <c r="V133" s="350"/>
      <c r="W133" s="346">
        <f t="shared" ref="W133:W142" si="187">SUM(R133:V133)</f>
        <v>0</v>
      </c>
      <c r="X133" s="349"/>
      <c r="Y133" s="350"/>
      <c r="Z133" s="350"/>
      <c r="AA133" s="350"/>
      <c r="AB133" s="350"/>
      <c r="AC133" s="350"/>
      <c r="AD133" s="350"/>
      <c r="AE133" s="350"/>
      <c r="AF133" s="350"/>
      <c r="AG133" s="346">
        <f t="shared" ref="AG133:AG142" si="188">SUM(X133:AF133)</f>
        <v>0</v>
      </c>
      <c r="AH133" s="1563"/>
      <c r="AI133" s="351">
        <f t="shared" ref="AI133:AI142" si="189">Q133+W133+AG133+AH133</f>
        <v>0</v>
      </c>
      <c r="AJ133" s="344"/>
      <c r="AK133" s="345"/>
      <c r="AL133" s="345"/>
      <c r="AM133" s="345"/>
      <c r="AN133" s="345"/>
      <c r="AO133" s="345"/>
      <c r="AP133" s="346">
        <f t="shared" ref="AP133:AP157" si="190">SUM(AJ133:AO133)</f>
        <v>0</v>
      </c>
      <c r="AQ133" s="347"/>
      <c r="AR133" s="1563"/>
      <c r="AS133" s="347"/>
      <c r="AT133" s="352">
        <f t="shared" ref="AT133:AT157" si="191">AI133+AP133+AQ133+AR133+AS133</f>
        <v>0</v>
      </c>
      <c r="AU133" s="353"/>
      <c r="AV133" s="354"/>
      <c r="AW133" s="354"/>
      <c r="AX133" s="346">
        <f t="shared" ref="AX133:AX142" si="192">SUM(AU133:AW133)</f>
        <v>0</v>
      </c>
      <c r="AY133" s="347"/>
      <c r="AZ133" s="1563"/>
      <c r="BA133" s="352">
        <f t="shared" ref="BA133:BA142" si="193">AX133+AY133</f>
        <v>0</v>
      </c>
      <c r="BB133" s="1563"/>
      <c r="BC133" s="352">
        <f t="shared" ref="BC133:BC142" si="194">BA133+AT133+BB133</f>
        <v>0</v>
      </c>
    </row>
    <row r="134" spans="1:55" s="339" customFormat="1">
      <c r="A134" s="372" t="s">
        <v>400</v>
      </c>
      <c r="B134" s="342"/>
      <c r="C134" s="708"/>
      <c r="D134" s="343"/>
      <c r="E134" s="344"/>
      <c r="F134" s="345"/>
      <c r="G134" s="345"/>
      <c r="H134" s="345"/>
      <c r="I134" s="345"/>
      <c r="J134" s="345"/>
      <c r="K134" s="345"/>
      <c r="L134" s="345"/>
      <c r="M134" s="346">
        <f t="shared" si="185"/>
        <v>0</v>
      </c>
      <c r="N134" s="347"/>
      <c r="O134" s="347"/>
      <c r="P134" s="347"/>
      <c r="Q134" s="348">
        <f t="shared" si="186"/>
        <v>0</v>
      </c>
      <c r="R134" s="349"/>
      <c r="S134" s="1575"/>
      <c r="T134" s="350"/>
      <c r="U134" s="350"/>
      <c r="V134" s="350"/>
      <c r="W134" s="346">
        <f t="shared" si="187"/>
        <v>0</v>
      </c>
      <c r="X134" s="349"/>
      <c r="Y134" s="350"/>
      <c r="Z134" s="350"/>
      <c r="AA134" s="350"/>
      <c r="AB134" s="350"/>
      <c r="AC134" s="350"/>
      <c r="AD134" s="350"/>
      <c r="AE134" s="350"/>
      <c r="AF134" s="350"/>
      <c r="AG134" s="346">
        <f t="shared" si="188"/>
        <v>0</v>
      </c>
      <c r="AH134" s="1563"/>
      <c r="AI134" s="351">
        <f t="shared" si="189"/>
        <v>0</v>
      </c>
      <c r="AJ134" s="344"/>
      <c r="AK134" s="345"/>
      <c r="AL134" s="345"/>
      <c r="AM134" s="345"/>
      <c r="AN134" s="345"/>
      <c r="AO134" s="345"/>
      <c r="AP134" s="346">
        <f t="shared" si="190"/>
        <v>0</v>
      </c>
      <c r="AQ134" s="347"/>
      <c r="AR134" s="1563"/>
      <c r="AS134" s="347"/>
      <c r="AT134" s="352">
        <f t="shared" si="191"/>
        <v>0</v>
      </c>
      <c r="AU134" s="353"/>
      <c r="AV134" s="354"/>
      <c r="AW134" s="354"/>
      <c r="AX134" s="346">
        <f t="shared" si="192"/>
        <v>0</v>
      </c>
      <c r="AY134" s="347"/>
      <c r="AZ134" s="1563"/>
      <c r="BA134" s="352">
        <f t="shared" si="193"/>
        <v>0</v>
      </c>
      <c r="BB134" s="1563"/>
      <c r="BC134" s="352">
        <f t="shared" si="194"/>
        <v>0</v>
      </c>
    </row>
    <row r="135" spans="1:55" s="339" customFormat="1">
      <c r="A135" s="373" t="s">
        <v>401</v>
      </c>
      <c r="B135" s="1611"/>
      <c r="C135" s="1611"/>
      <c r="D135" s="1611"/>
      <c r="E135" s="1611"/>
      <c r="F135" s="1611"/>
      <c r="G135" s="1611"/>
      <c r="H135" s="1611"/>
      <c r="I135" s="1611"/>
      <c r="J135" s="1611"/>
      <c r="K135" s="1611"/>
      <c r="L135" s="1611"/>
      <c r="M135" s="346">
        <f t="shared" si="185"/>
        <v>0</v>
      </c>
      <c r="N135" s="1611"/>
      <c r="O135" s="1611"/>
      <c r="P135" s="1611"/>
      <c r="Q135" s="348">
        <f t="shared" ref="Q135:Q140" si="195">B135+M135+N135+O135+P135+D135</f>
        <v>0</v>
      </c>
      <c r="R135" s="1611"/>
      <c r="S135" s="1611"/>
      <c r="T135" s="1611"/>
      <c r="U135" s="1611"/>
      <c r="V135" s="1611"/>
      <c r="W135" s="346">
        <f t="shared" si="187"/>
        <v>0</v>
      </c>
      <c r="X135" s="1611"/>
      <c r="Y135" s="1611"/>
      <c r="Z135" s="1611"/>
      <c r="AA135" s="1611"/>
      <c r="AB135" s="1611"/>
      <c r="AC135" s="1611"/>
      <c r="AD135" s="1611"/>
      <c r="AE135" s="1611"/>
      <c r="AF135" s="1611"/>
      <c r="AG135" s="346">
        <f t="shared" si="188"/>
        <v>0</v>
      </c>
      <c r="AH135" s="1611"/>
      <c r="AI135" s="351">
        <f t="shared" si="189"/>
        <v>0</v>
      </c>
      <c r="AJ135" s="1615"/>
      <c r="AK135" s="1616"/>
      <c r="AL135" s="1615"/>
      <c r="AM135" s="1611"/>
      <c r="AN135" s="1611"/>
      <c r="AO135" s="1611"/>
      <c r="AP135" s="346">
        <f t="shared" si="190"/>
        <v>0</v>
      </c>
      <c r="AQ135" s="1611"/>
      <c r="AR135" s="1611"/>
      <c r="AS135" s="1611"/>
      <c r="AT135" s="352">
        <f t="shared" si="191"/>
        <v>0</v>
      </c>
      <c r="AU135" s="1611"/>
      <c r="AV135" s="1611"/>
      <c r="AW135" s="1611"/>
      <c r="AX135" s="346">
        <f t="shared" si="192"/>
        <v>0</v>
      </c>
      <c r="AY135" s="1611"/>
      <c r="AZ135" s="1611"/>
      <c r="BA135" s="352">
        <f t="shared" si="193"/>
        <v>0</v>
      </c>
      <c r="BB135" s="1611"/>
      <c r="BC135" s="352">
        <f t="shared" si="194"/>
        <v>0</v>
      </c>
    </row>
    <row r="136" spans="1:55" s="339" customFormat="1">
      <c r="A136" s="373" t="s">
        <v>61</v>
      </c>
      <c r="B136" s="1611"/>
      <c r="C136" s="1611"/>
      <c r="D136" s="1611"/>
      <c r="E136" s="1611"/>
      <c r="F136" s="1611"/>
      <c r="G136" s="1611"/>
      <c r="H136" s="1611"/>
      <c r="I136" s="1611"/>
      <c r="J136" s="1611"/>
      <c r="K136" s="1611"/>
      <c r="L136" s="1611"/>
      <c r="M136" s="346">
        <f t="shared" si="185"/>
        <v>0</v>
      </c>
      <c r="N136" s="1611"/>
      <c r="O136" s="1611"/>
      <c r="P136" s="1611"/>
      <c r="Q136" s="348">
        <f t="shared" si="195"/>
        <v>0</v>
      </c>
      <c r="R136" s="1611"/>
      <c r="S136" s="1611"/>
      <c r="T136" s="1611"/>
      <c r="U136" s="1611"/>
      <c r="V136" s="1611"/>
      <c r="W136" s="346">
        <f t="shared" si="187"/>
        <v>0</v>
      </c>
      <c r="X136" s="1611"/>
      <c r="Y136" s="1611"/>
      <c r="Z136" s="1611"/>
      <c r="AA136" s="1611"/>
      <c r="AB136" s="1611"/>
      <c r="AC136" s="1611"/>
      <c r="AD136" s="1611"/>
      <c r="AE136" s="1611"/>
      <c r="AF136" s="1611"/>
      <c r="AG136" s="346">
        <f t="shared" si="188"/>
        <v>0</v>
      </c>
      <c r="AH136" s="1611"/>
      <c r="AI136" s="351">
        <f t="shared" si="189"/>
        <v>0</v>
      </c>
      <c r="AJ136" s="1615"/>
      <c r="AK136" s="1616"/>
      <c r="AL136" s="1615"/>
      <c r="AM136" s="1611"/>
      <c r="AN136" s="1611"/>
      <c r="AO136" s="1611"/>
      <c r="AP136" s="346">
        <f t="shared" si="190"/>
        <v>0</v>
      </c>
      <c r="AQ136" s="1611"/>
      <c r="AR136" s="1611"/>
      <c r="AS136" s="1611"/>
      <c r="AT136" s="352">
        <f t="shared" si="191"/>
        <v>0</v>
      </c>
      <c r="AU136" s="1611"/>
      <c r="AV136" s="1611"/>
      <c r="AW136" s="1611"/>
      <c r="AX136" s="346">
        <f t="shared" si="192"/>
        <v>0</v>
      </c>
      <c r="AY136" s="1611"/>
      <c r="AZ136" s="1611"/>
      <c r="BA136" s="352">
        <f t="shared" si="193"/>
        <v>0</v>
      </c>
      <c r="BB136" s="1611"/>
      <c r="BC136" s="352">
        <f t="shared" si="194"/>
        <v>0</v>
      </c>
    </row>
    <row r="137" spans="1:55" s="339" customFormat="1">
      <c r="A137" s="373" t="s">
        <v>402</v>
      </c>
      <c r="B137" s="1611"/>
      <c r="C137" s="1611"/>
      <c r="D137" s="1611"/>
      <c r="E137" s="1611"/>
      <c r="F137" s="1611"/>
      <c r="G137" s="1611"/>
      <c r="H137" s="1611"/>
      <c r="I137" s="1611"/>
      <c r="J137" s="1611"/>
      <c r="K137" s="1611"/>
      <c r="L137" s="1611"/>
      <c r="M137" s="346">
        <f t="shared" si="185"/>
        <v>0</v>
      </c>
      <c r="N137" s="1611"/>
      <c r="O137" s="1611"/>
      <c r="P137" s="1611"/>
      <c r="Q137" s="348">
        <f t="shared" si="195"/>
        <v>0</v>
      </c>
      <c r="R137" s="1611"/>
      <c r="S137" s="1611"/>
      <c r="T137" s="1611"/>
      <c r="U137" s="1611"/>
      <c r="V137" s="1611"/>
      <c r="W137" s="346">
        <f t="shared" si="187"/>
        <v>0</v>
      </c>
      <c r="X137" s="1611"/>
      <c r="Y137" s="1611"/>
      <c r="Z137" s="1611"/>
      <c r="AA137" s="1611"/>
      <c r="AB137" s="1611"/>
      <c r="AC137" s="1611"/>
      <c r="AD137" s="1611"/>
      <c r="AE137" s="1611"/>
      <c r="AF137" s="1611"/>
      <c r="AG137" s="346">
        <f t="shared" si="188"/>
        <v>0</v>
      </c>
      <c r="AH137" s="1611"/>
      <c r="AI137" s="351">
        <f t="shared" si="189"/>
        <v>0</v>
      </c>
      <c r="AJ137" s="1615"/>
      <c r="AK137" s="1616"/>
      <c r="AL137" s="1615"/>
      <c r="AM137" s="1611"/>
      <c r="AN137" s="1611"/>
      <c r="AO137" s="1611"/>
      <c r="AP137" s="346">
        <f t="shared" si="190"/>
        <v>0</v>
      </c>
      <c r="AQ137" s="1611"/>
      <c r="AR137" s="1611"/>
      <c r="AS137" s="1611"/>
      <c r="AT137" s="352">
        <f t="shared" si="191"/>
        <v>0</v>
      </c>
      <c r="AU137" s="1611"/>
      <c r="AV137" s="1611"/>
      <c r="AW137" s="1611"/>
      <c r="AX137" s="346">
        <f t="shared" si="192"/>
        <v>0</v>
      </c>
      <c r="AY137" s="1611"/>
      <c r="AZ137" s="1611"/>
      <c r="BA137" s="352">
        <f t="shared" si="193"/>
        <v>0</v>
      </c>
      <c r="BB137" s="1611"/>
      <c r="BC137" s="352">
        <f t="shared" si="194"/>
        <v>0</v>
      </c>
    </row>
    <row r="138" spans="1:55" s="339" customFormat="1">
      <c r="A138" s="373" t="s">
        <v>403</v>
      </c>
      <c r="B138" s="1611"/>
      <c r="C138" s="1611"/>
      <c r="D138" s="1611"/>
      <c r="E138" s="1611"/>
      <c r="F138" s="1611"/>
      <c r="G138" s="1611"/>
      <c r="H138" s="1611"/>
      <c r="I138" s="1611"/>
      <c r="J138" s="1611"/>
      <c r="K138" s="1611"/>
      <c r="L138" s="1611"/>
      <c r="M138" s="346">
        <f t="shared" si="185"/>
        <v>0</v>
      </c>
      <c r="N138" s="1611"/>
      <c r="O138" s="1611"/>
      <c r="P138" s="1611"/>
      <c r="Q138" s="348">
        <f t="shared" si="195"/>
        <v>0</v>
      </c>
      <c r="R138" s="1611"/>
      <c r="S138" s="1611"/>
      <c r="T138" s="1611"/>
      <c r="U138" s="1611"/>
      <c r="V138" s="1611"/>
      <c r="W138" s="346">
        <f t="shared" si="187"/>
        <v>0</v>
      </c>
      <c r="X138" s="1611"/>
      <c r="Y138" s="1611"/>
      <c r="Z138" s="1611"/>
      <c r="AA138" s="1611"/>
      <c r="AB138" s="1611"/>
      <c r="AC138" s="1611"/>
      <c r="AD138" s="1611"/>
      <c r="AE138" s="1611"/>
      <c r="AF138" s="1611"/>
      <c r="AG138" s="346">
        <f t="shared" si="188"/>
        <v>0</v>
      </c>
      <c r="AH138" s="1611"/>
      <c r="AI138" s="351">
        <f t="shared" si="189"/>
        <v>0</v>
      </c>
      <c r="AJ138" s="1615"/>
      <c r="AK138" s="1616"/>
      <c r="AL138" s="1615"/>
      <c r="AM138" s="1611"/>
      <c r="AN138" s="1611"/>
      <c r="AO138" s="1611"/>
      <c r="AP138" s="346">
        <f t="shared" si="190"/>
        <v>0</v>
      </c>
      <c r="AQ138" s="1611"/>
      <c r="AR138" s="1611"/>
      <c r="AS138" s="1611"/>
      <c r="AT138" s="352">
        <f t="shared" si="191"/>
        <v>0</v>
      </c>
      <c r="AU138" s="1611"/>
      <c r="AV138" s="1611"/>
      <c r="AW138" s="1611"/>
      <c r="AX138" s="346">
        <f t="shared" si="192"/>
        <v>0</v>
      </c>
      <c r="AY138" s="1611"/>
      <c r="AZ138" s="1611"/>
      <c r="BA138" s="352">
        <f t="shared" si="193"/>
        <v>0</v>
      </c>
      <c r="BB138" s="1611"/>
      <c r="BC138" s="352">
        <f t="shared" si="194"/>
        <v>0</v>
      </c>
    </row>
    <row r="139" spans="1:55" s="339" customFormat="1">
      <c r="A139" s="373" t="s">
        <v>404</v>
      </c>
      <c r="B139" s="1611"/>
      <c r="C139" s="1611"/>
      <c r="D139" s="1611"/>
      <c r="E139" s="1611"/>
      <c r="F139" s="1611"/>
      <c r="G139" s="1611"/>
      <c r="H139" s="1611"/>
      <c r="I139" s="1611"/>
      <c r="J139" s="1611"/>
      <c r="K139" s="1611"/>
      <c r="L139" s="1611"/>
      <c r="M139" s="346">
        <f t="shared" si="185"/>
        <v>0</v>
      </c>
      <c r="N139" s="1611"/>
      <c r="O139" s="1611"/>
      <c r="P139" s="1611"/>
      <c r="Q139" s="348">
        <f t="shared" si="195"/>
        <v>0</v>
      </c>
      <c r="R139" s="1611"/>
      <c r="S139" s="1611"/>
      <c r="T139" s="1611"/>
      <c r="U139" s="1611"/>
      <c r="V139" s="1611"/>
      <c r="W139" s="346">
        <f t="shared" si="187"/>
        <v>0</v>
      </c>
      <c r="X139" s="1611"/>
      <c r="Y139" s="1611"/>
      <c r="Z139" s="1611"/>
      <c r="AA139" s="1611"/>
      <c r="AB139" s="1611"/>
      <c r="AC139" s="1611"/>
      <c r="AD139" s="1611"/>
      <c r="AE139" s="1611"/>
      <c r="AF139" s="1611"/>
      <c r="AG139" s="346">
        <f t="shared" si="188"/>
        <v>0</v>
      </c>
      <c r="AH139" s="1611"/>
      <c r="AI139" s="351">
        <f t="shared" si="189"/>
        <v>0</v>
      </c>
      <c r="AJ139" s="1615"/>
      <c r="AK139" s="1616"/>
      <c r="AL139" s="1615"/>
      <c r="AM139" s="1611"/>
      <c r="AN139" s="1611"/>
      <c r="AO139" s="1611"/>
      <c r="AP139" s="346">
        <f t="shared" si="190"/>
        <v>0</v>
      </c>
      <c r="AQ139" s="1611"/>
      <c r="AR139" s="1611"/>
      <c r="AS139" s="1611"/>
      <c r="AT139" s="352">
        <f t="shared" si="191"/>
        <v>0</v>
      </c>
      <c r="AU139" s="1611"/>
      <c r="AV139" s="1611"/>
      <c r="AW139" s="1611"/>
      <c r="AX139" s="346">
        <f t="shared" si="192"/>
        <v>0</v>
      </c>
      <c r="AY139" s="1611"/>
      <c r="AZ139" s="1611"/>
      <c r="BA139" s="352">
        <f t="shared" si="193"/>
        <v>0</v>
      </c>
      <c r="BB139" s="1611"/>
      <c r="BC139" s="352">
        <f t="shared" si="194"/>
        <v>0</v>
      </c>
    </row>
    <row r="140" spans="1:55" s="339" customFormat="1">
      <c r="A140" s="373" t="s">
        <v>65</v>
      </c>
      <c r="B140" s="1611"/>
      <c r="C140" s="1611"/>
      <c r="D140" s="1611"/>
      <c r="E140" s="1611"/>
      <c r="F140" s="1611"/>
      <c r="G140" s="1611"/>
      <c r="H140" s="1611"/>
      <c r="I140" s="1611"/>
      <c r="J140" s="1611"/>
      <c r="K140" s="1611"/>
      <c r="L140" s="1611"/>
      <c r="M140" s="346">
        <f t="shared" si="185"/>
        <v>0</v>
      </c>
      <c r="N140" s="1611"/>
      <c r="O140" s="1611"/>
      <c r="P140" s="1611"/>
      <c r="Q140" s="348">
        <f t="shared" si="195"/>
        <v>0</v>
      </c>
      <c r="R140" s="1611"/>
      <c r="S140" s="1611"/>
      <c r="T140" s="1611"/>
      <c r="U140" s="1611"/>
      <c r="V140" s="1611"/>
      <c r="W140" s="346">
        <f t="shared" si="187"/>
        <v>0</v>
      </c>
      <c r="X140" s="1611"/>
      <c r="Y140" s="1611"/>
      <c r="Z140" s="1611"/>
      <c r="AA140" s="1611"/>
      <c r="AB140" s="1611"/>
      <c r="AC140" s="1611"/>
      <c r="AD140" s="1611"/>
      <c r="AE140" s="1611"/>
      <c r="AF140" s="1611"/>
      <c r="AG140" s="346">
        <f t="shared" si="188"/>
        <v>0</v>
      </c>
      <c r="AH140" s="1611"/>
      <c r="AI140" s="351">
        <f t="shared" si="189"/>
        <v>0</v>
      </c>
      <c r="AJ140" s="1615"/>
      <c r="AK140" s="1616"/>
      <c r="AL140" s="1615"/>
      <c r="AM140" s="1611"/>
      <c r="AN140" s="1611"/>
      <c r="AO140" s="1611"/>
      <c r="AP140" s="346">
        <f t="shared" si="190"/>
        <v>0</v>
      </c>
      <c r="AQ140" s="1611"/>
      <c r="AR140" s="1611"/>
      <c r="AS140" s="1611"/>
      <c r="AT140" s="352">
        <f t="shared" si="191"/>
        <v>0</v>
      </c>
      <c r="AU140" s="1611"/>
      <c r="AV140" s="1611"/>
      <c r="AW140" s="1611"/>
      <c r="AX140" s="346">
        <f t="shared" si="192"/>
        <v>0</v>
      </c>
      <c r="AY140" s="1611"/>
      <c r="AZ140" s="1611"/>
      <c r="BA140" s="352">
        <f t="shared" si="193"/>
        <v>0</v>
      </c>
      <c r="BB140" s="1611"/>
      <c r="BC140" s="352">
        <f t="shared" si="194"/>
        <v>0</v>
      </c>
    </row>
    <row r="141" spans="1:55" s="339" customFormat="1">
      <c r="A141" s="373" t="s">
        <v>405</v>
      </c>
      <c r="B141" s="342"/>
      <c r="C141" s="708"/>
      <c r="D141" s="343"/>
      <c r="E141" s="344"/>
      <c r="F141" s="345"/>
      <c r="G141" s="345"/>
      <c r="H141" s="345"/>
      <c r="I141" s="345"/>
      <c r="J141" s="345"/>
      <c r="K141" s="345"/>
      <c r="L141" s="345"/>
      <c r="M141" s="346">
        <f t="shared" si="185"/>
        <v>0</v>
      </c>
      <c r="N141" s="347"/>
      <c r="O141" s="347"/>
      <c r="P141" s="347"/>
      <c r="Q141" s="348">
        <f t="shared" ref="Q141:Q142" si="196">B141+C141+M141+N141+O141+P141+D141</f>
        <v>0</v>
      </c>
      <c r="R141" s="349"/>
      <c r="S141" s="1575"/>
      <c r="T141" s="350"/>
      <c r="U141" s="350"/>
      <c r="V141" s="350"/>
      <c r="W141" s="346">
        <f t="shared" si="187"/>
        <v>0</v>
      </c>
      <c r="X141" s="349"/>
      <c r="Y141" s="350"/>
      <c r="Z141" s="350"/>
      <c r="AA141" s="350"/>
      <c r="AB141" s="350"/>
      <c r="AC141" s="350"/>
      <c r="AD141" s="350"/>
      <c r="AE141" s="350"/>
      <c r="AF141" s="350"/>
      <c r="AG141" s="346">
        <f t="shared" si="188"/>
        <v>0</v>
      </c>
      <c r="AH141" s="1563"/>
      <c r="AI141" s="351">
        <f t="shared" si="189"/>
        <v>0</v>
      </c>
      <c r="AJ141" s="344"/>
      <c r="AK141" s="345"/>
      <c r="AL141" s="345"/>
      <c r="AM141" s="345"/>
      <c r="AN141" s="345"/>
      <c r="AO141" s="345"/>
      <c r="AP141" s="346">
        <f t="shared" si="190"/>
        <v>0</v>
      </c>
      <c r="AQ141" s="347"/>
      <c r="AR141" s="1563"/>
      <c r="AS141" s="347"/>
      <c r="AT141" s="352">
        <f t="shared" si="191"/>
        <v>0</v>
      </c>
      <c r="AU141" s="353"/>
      <c r="AV141" s="354"/>
      <c r="AW141" s="354"/>
      <c r="AX141" s="346">
        <f t="shared" si="192"/>
        <v>0</v>
      </c>
      <c r="AY141" s="347"/>
      <c r="AZ141" s="1563"/>
      <c r="BA141" s="352">
        <f t="shared" si="193"/>
        <v>0</v>
      </c>
      <c r="BB141" s="1563"/>
      <c r="BC141" s="352">
        <f t="shared" si="194"/>
        <v>0</v>
      </c>
    </row>
    <row r="142" spans="1:55" s="339" customFormat="1">
      <c r="A142" s="372" t="s">
        <v>406</v>
      </c>
      <c r="B142" s="342"/>
      <c r="C142" s="708"/>
      <c r="D142" s="343"/>
      <c r="E142" s="344"/>
      <c r="F142" s="345"/>
      <c r="G142" s="345"/>
      <c r="H142" s="345"/>
      <c r="I142" s="345"/>
      <c r="J142" s="345"/>
      <c r="K142" s="345"/>
      <c r="L142" s="345"/>
      <c r="M142" s="346">
        <f t="shared" si="185"/>
        <v>0</v>
      </c>
      <c r="N142" s="347"/>
      <c r="O142" s="347"/>
      <c r="P142" s="347"/>
      <c r="Q142" s="348">
        <f t="shared" si="196"/>
        <v>0</v>
      </c>
      <c r="R142" s="349"/>
      <c r="S142" s="1575"/>
      <c r="T142" s="350"/>
      <c r="U142" s="350"/>
      <c r="V142" s="350"/>
      <c r="W142" s="346">
        <f t="shared" si="187"/>
        <v>0</v>
      </c>
      <c r="X142" s="349"/>
      <c r="Y142" s="350"/>
      <c r="Z142" s="350"/>
      <c r="AA142" s="350"/>
      <c r="AB142" s="350"/>
      <c r="AC142" s="350"/>
      <c r="AD142" s="350"/>
      <c r="AE142" s="350"/>
      <c r="AF142" s="350"/>
      <c r="AG142" s="346">
        <f t="shared" si="188"/>
        <v>0</v>
      </c>
      <c r="AH142" s="1563"/>
      <c r="AI142" s="351">
        <f t="shared" si="189"/>
        <v>0</v>
      </c>
      <c r="AJ142" s="344"/>
      <c r="AK142" s="345"/>
      <c r="AL142" s="345"/>
      <c r="AM142" s="345"/>
      <c r="AN142" s="345"/>
      <c r="AO142" s="345"/>
      <c r="AP142" s="346">
        <f t="shared" si="190"/>
        <v>0</v>
      </c>
      <c r="AQ142" s="347"/>
      <c r="AR142" s="1563"/>
      <c r="AS142" s="347"/>
      <c r="AT142" s="352">
        <f t="shared" si="191"/>
        <v>0</v>
      </c>
      <c r="AU142" s="353"/>
      <c r="AV142" s="354"/>
      <c r="AW142" s="354"/>
      <c r="AX142" s="346">
        <f t="shared" si="192"/>
        <v>0</v>
      </c>
      <c r="AY142" s="347"/>
      <c r="AZ142" s="1563"/>
      <c r="BA142" s="352">
        <f t="shared" si="193"/>
        <v>0</v>
      </c>
      <c r="BB142" s="1563"/>
      <c r="BC142" s="352">
        <f t="shared" si="194"/>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90"/>
        <v>0</v>
      </c>
      <c r="AQ144" s="1611"/>
      <c r="AR144" s="1611"/>
      <c r="AS144" s="1611">
        <f>AS145+AS146</f>
        <v>0</v>
      </c>
      <c r="AT144" s="352">
        <f t="shared" si="191"/>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90"/>
        <v>0</v>
      </c>
      <c r="AQ145" s="1611"/>
      <c r="AR145" s="1611"/>
      <c r="AS145" s="1611"/>
      <c r="AT145" s="352">
        <f t="shared" si="191"/>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90"/>
        <v>0</v>
      </c>
      <c r="AQ146" s="1611"/>
      <c r="AR146" s="1611"/>
      <c r="AS146" s="1611"/>
      <c r="AT146" s="352">
        <f t="shared" si="191"/>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90"/>
        <v>0</v>
      </c>
      <c r="AQ147" s="1611"/>
      <c r="AR147" s="1611"/>
      <c r="AS147" s="1611">
        <f>SUM(AS148:AS157)</f>
        <v>0</v>
      </c>
      <c r="AT147" s="352">
        <f t="shared" si="191"/>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90"/>
        <v>0</v>
      </c>
      <c r="AQ148" s="1611"/>
      <c r="AR148" s="1611"/>
      <c r="AS148" s="1611"/>
      <c r="AT148" s="352">
        <f t="shared" si="191"/>
        <v>0</v>
      </c>
      <c r="AU148" s="353"/>
      <c r="AV148" s="354"/>
      <c r="AW148" s="354"/>
      <c r="AX148" s="346">
        <f t="shared" ref="AX148:AX157" si="197">SUM(AU148:AW148)</f>
        <v>0</v>
      </c>
      <c r="AY148" s="347"/>
      <c r="AZ148" s="1611"/>
      <c r="BA148" s="352">
        <f t="shared" ref="BA148:BA157" si="198">AX148+AY148</f>
        <v>0</v>
      </c>
      <c r="BB148" s="1611"/>
      <c r="BC148" s="352">
        <f t="shared" ref="BC148:BC157" si="199">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90"/>
        <v>0</v>
      </c>
      <c r="AQ149" s="1611"/>
      <c r="AR149" s="1611"/>
      <c r="AS149" s="1611"/>
      <c r="AT149" s="352">
        <f t="shared" si="191"/>
        <v>0</v>
      </c>
      <c r="AU149" s="353"/>
      <c r="AV149" s="354"/>
      <c r="AW149" s="354"/>
      <c r="AX149" s="346">
        <f t="shared" si="197"/>
        <v>0</v>
      </c>
      <c r="AY149" s="347"/>
      <c r="AZ149" s="1611"/>
      <c r="BA149" s="352">
        <f t="shared" si="198"/>
        <v>0</v>
      </c>
      <c r="BB149" s="1611"/>
      <c r="BC149" s="352">
        <f t="shared" si="199"/>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90"/>
        <v>0</v>
      </c>
      <c r="AQ150" s="1611"/>
      <c r="AR150" s="1611"/>
      <c r="AS150" s="1611"/>
      <c r="AT150" s="352">
        <f t="shared" si="191"/>
        <v>0</v>
      </c>
      <c r="AU150" s="353"/>
      <c r="AV150" s="354"/>
      <c r="AW150" s="354"/>
      <c r="AX150" s="346">
        <f t="shared" si="197"/>
        <v>0</v>
      </c>
      <c r="AY150" s="347"/>
      <c r="AZ150" s="1611"/>
      <c r="BA150" s="352">
        <f t="shared" si="198"/>
        <v>0</v>
      </c>
      <c r="BB150" s="1611"/>
      <c r="BC150" s="352">
        <f t="shared" si="199"/>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90"/>
        <v>0</v>
      </c>
      <c r="AQ151" s="1611"/>
      <c r="AR151" s="1611"/>
      <c r="AS151" s="1611"/>
      <c r="AT151" s="352">
        <f t="shared" si="191"/>
        <v>0</v>
      </c>
      <c r="AU151" s="353"/>
      <c r="AV151" s="354"/>
      <c r="AW151" s="354"/>
      <c r="AX151" s="346">
        <f t="shared" si="197"/>
        <v>0</v>
      </c>
      <c r="AY151" s="347"/>
      <c r="AZ151" s="1611"/>
      <c r="BA151" s="352">
        <f t="shared" si="198"/>
        <v>0</v>
      </c>
      <c r="BB151" s="1611"/>
      <c r="BC151" s="352">
        <f t="shared" si="199"/>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90"/>
        <v>0</v>
      </c>
      <c r="AQ152" s="1611"/>
      <c r="AR152" s="1611"/>
      <c r="AS152" s="1611"/>
      <c r="AT152" s="352">
        <f t="shared" si="191"/>
        <v>0</v>
      </c>
      <c r="AU152" s="353"/>
      <c r="AV152" s="354"/>
      <c r="AW152" s="354"/>
      <c r="AX152" s="346">
        <f t="shared" si="197"/>
        <v>0</v>
      </c>
      <c r="AY152" s="347"/>
      <c r="AZ152" s="1611"/>
      <c r="BA152" s="352">
        <f t="shared" si="198"/>
        <v>0</v>
      </c>
      <c r="BB152" s="1611"/>
      <c r="BC152" s="352">
        <f t="shared" si="199"/>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90"/>
        <v>0</v>
      </c>
      <c r="AQ153" s="1611"/>
      <c r="AR153" s="1611"/>
      <c r="AS153" s="1611"/>
      <c r="AT153" s="352">
        <f t="shared" si="191"/>
        <v>0</v>
      </c>
      <c r="AU153" s="353"/>
      <c r="AV153" s="354"/>
      <c r="AW153" s="354"/>
      <c r="AX153" s="346">
        <f t="shared" si="197"/>
        <v>0</v>
      </c>
      <c r="AY153" s="347"/>
      <c r="AZ153" s="1611"/>
      <c r="BA153" s="352">
        <f t="shared" si="198"/>
        <v>0</v>
      </c>
      <c r="BB153" s="1611"/>
      <c r="BC153" s="352">
        <f t="shared" si="199"/>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90"/>
        <v>0</v>
      </c>
      <c r="AQ154" s="1611"/>
      <c r="AR154" s="1611"/>
      <c r="AS154" s="1611"/>
      <c r="AT154" s="352">
        <f t="shared" si="191"/>
        <v>0</v>
      </c>
      <c r="AU154" s="353"/>
      <c r="AV154" s="354"/>
      <c r="AW154" s="354"/>
      <c r="AX154" s="346">
        <f t="shared" si="197"/>
        <v>0</v>
      </c>
      <c r="AY154" s="347"/>
      <c r="AZ154" s="1611"/>
      <c r="BA154" s="352">
        <f t="shared" si="198"/>
        <v>0</v>
      </c>
      <c r="BB154" s="1611"/>
      <c r="BC154" s="352">
        <f t="shared" si="199"/>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90"/>
        <v>0</v>
      </c>
      <c r="AQ155" s="1611"/>
      <c r="AR155" s="1611"/>
      <c r="AS155" s="1611"/>
      <c r="AT155" s="352">
        <f t="shared" si="191"/>
        <v>0</v>
      </c>
      <c r="AU155" s="353"/>
      <c r="AV155" s="354"/>
      <c r="AW155" s="354"/>
      <c r="AX155" s="346">
        <f t="shared" si="197"/>
        <v>0</v>
      </c>
      <c r="AY155" s="347"/>
      <c r="AZ155" s="1611"/>
      <c r="BA155" s="352">
        <f t="shared" si="198"/>
        <v>0</v>
      </c>
      <c r="BB155" s="1611"/>
      <c r="BC155" s="352">
        <f t="shared" si="199"/>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90"/>
        <v>0</v>
      </c>
      <c r="AQ156" s="1611"/>
      <c r="AR156" s="1611"/>
      <c r="AS156" s="1611"/>
      <c r="AT156" s="352">
        <f t="shared" si="191"/>
        <v>0</v>
      </c>
      <c r="AU156" s="353"/>
      <c r="AV156" s="354"/>
      <c r="AW156" s="354"/>
      <c r="AX156" s="346">
        <f t="shared" si="197"/>
        <v>0</v>
      </c>
      <c r="AY156" s="347"/>
      <c r="AZ156" s="1611"/>
      <c r="BA156" s="352">
        <f t="shared" si="198"/>
        <v>0</v>
      </c>
      <c r="BB156" s="1611"/>
      <c r="BC156" s="352">
        <f t="shared" si="199"/>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90"/>
        <v>0</v>
      </c>
      <c r="AQ157" s="1611"/>
      <c r="AR157" s="1611"/>
      <c r="AS157" s="1611"/>
      <c r="AT157" s="352">
        <f t="shared" si="191"/>
        <v>0</v>
      </c>
      <c r="AU157" s="353"/>
      <c r="AV157" s="354"/>
      <c r="AW157" s="354"/>
      <c r="AX157" s="346">
        <f t="shared" si="197"/>
        <v>0</v>
      </c>
      <c r="AY157" s="347"/>
      <c r="AZ157" s="1611"/>
      <c r="BA157" s="352">
        <f t="shared" si="198"/>
        <v>0</v>
      </c>
      <c r="BB157" s="1611"/>
      <c r="BC157" s="352">
        <f t="shared" si="199"/>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200">D160+D161</f>
        <v>0</v>
      </c>
      <c r="E159" s="363">
        <f t="shared" si="200"/>
        <v>0</v>
      </c>
      <c r="F159" s="364">
        <f t="shared" si="200"/>
        <v>0</v>
      </c>
      <c r="G159" s="364">
        <f t="shared" si="200"/>
        <v>0</v>
      </c>
      <c r="H159" s="364">
        <f t="shared" si="200"/>
        <v>0</v>
      </c>
      <c r="I159" s="364">
        <f t="shared" si="200"/>
        <v>0</v>
      </c>
      <c r="J159" s="364">
        <f t="shared" si="200"/>
        <v>0</v>
      </c>
      <c r="K159" s="364">
        <f t="shared" si="200"/>
        <v>0</v>
      </c>
      <c r="L159" s="364">
        <f t="shared" si="200"/>
        <v>0</v>
      </c>
      <c r="M159" s="346">
        <f t="shared" si="200"/>
        <v>0</v>
      </c>
      <c r="N159" s="365">
        <f t="shared" si="200"/>
        <v>0</v>
      </c>
      <c r="O159" s="365">
        <f t="shared" si="200"/>
        <v>0</v>
      </c>
      <c r="P159" s="365">
        <f t="shared" si="200"/>
        <v>0</v>
      </c>
      <c r="Q159" s="348">
        <f t="shared" si="200"/>
        <v>0</v>
      </c>
      <c r="R159" s="366">
        <f t="shared" si="200"/>
        <v>0</v>
      </c>
      <c r="S159" s="1575"/>
      <c r="T159" s="367">
        <f t="shared" si="200"/>
        <v>0</v>
      </c>
      <c r="U159" s="367">
        <f t="shared" si="200"/>
        <v>0</v>
      </c>
      <c r="V159" s="367">
        <f t="shared" si="200"/>
        <v>0</v>
      </c>
      <c r="W159" s="346">
        <f t="shared" si="200"/>
        <v>0</v>
      </c>
      <c r="X159" s="366">
        <f t="shared" si="200"/>
        <v>0</v>
      </c>
      <c r="Y159" s="367">
        <f t="shared" si="200"/>
        <v>0</v>
      </c>
      <c r="Z159" s="367">
        <f t="shared" si="200"/>
        <v>0</v>
      </c>
      <c r="AA159" s="367">
        <f t="shared" si="200"/>
        <v>0</v>
      </c>
      <c r="AB159" s="367">
        <f t="shared" si="200"/>
        <v>0</v>
      </c>
      <c r="AC159" s="367">
        <f t="shared" si="200"/>
        <v>0</v>
      </c>
      <c r="AD159" s="367">
        <f t="shared" si="200"/>
        <v>0</v>
      </c>
      <c r="AE159" s="367">
        <f t="shared" si="200"/>
        <v>0</v>
      </c>
      <c r="AF159" s="367">
        <f t="shared" si="200"/>
        <v>0</v>
      </c>
      <c r="AG159" s="346">
        <f t="shared" si="200"/>
        <v>0</v>
      </c>
      <c r="AH159" s="1611"/>
      <c r="AI159" s="351">
        <f t="shared" ref="AI159:AQ159" si="201">AI160+AI161</f>
        <v>0</v>
      </c>
      <c r="AJ159" s="363">
        <f t="shared" si="201"/>
        <v>0</v>
      </c>
      <c r="AK159" s="364">
        <f t="shared" si="201"/>
        <v>0</v>
      </c>
      <c r="AL159" s="364">
        <f t="shared" si="201"/>
        <v>0</v>
      </c>
      <c r="AM159" s="364">
        <f t="shared" si="201"/>
        <v>0</v>
      </c>
      <c r="AN159" s="364">
        <f t="shared" si="201"/>
        <v>0</v>
      </c>
      <c r="AO159" s="364">
        <f t="shared" si="201"/>
        <v>0</v>
      </c>
      <c r="AP159" s="346">
        <f t="shared" si="201"/>
        <v>0</v>
      </c>
      <c r="AQ159" s="365">
        <f t="shared" si="201"/>
        <v>0</v>
      </c>
      <c r="AR159" s="1611"/>
      <c r="AS159" s="365">
        <f t="shared" ref="AS159:BC159" si="202">AS160+AS161</f>
        <v>0</v>
      </c>
      <c r="AT159" s="352">
        <f t="shared" si="202"/>
        <v>0</v>
      </c>
      <c r="AU159" s="368">
        <f t="shared" si="202"/>
        <v>0</v>
      </c>
      <c r="AV159" s="369">
        <f t="shared" si="202"/>
        <v>0</v>
      </c>
      <c r="AW159" s="369">
        <f t="shared" si="202"/>
        <v>0</v>
      </c>
      <c r="AX159" s="346">
        <f t="shared" si="202"/>
        <v>0</v>
      </c>
      <c r="AY159" s="365">
        <f t="shared" si="202"/>
        <v>0</v>
      </c>
      <c r="AZ159" s="1611"/>
      <c r="BA159" s="352">
        <f t="shared" si="202"/>
        <v>0</v>
      </c>
      <c r="BB159" s="1611"/>
      <c r="BC159" s="352">
        <f t="shared" si="202"/>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203">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203"/>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204">SUM(D163:D172)</f>
        <v>0</v>
      </c>
      <c r="E162" s="363">
        <f t="shared" si="204"/>
        <v>0</v>
      </c>
      <c r="F162" s="364">
        <f t="shared" si="204"/>
        <v>0</v>
      </c>
      <c r="G162" s="364">
        <f t="shared" si="204"/>
        <v>0</v>
      </c>
      <c r="H162" s="364">
        <f t="shared" si="204"/>
        <v>0</v>
      </c>
      <c r="I162" s="364">
        <f t="shared" si="204"/>
        <v>0</v>
      </c>
      <c r="J162" s="364">
        <f t="shared" si="204"/>
        <v>0</v>
      </c>
      <c r="K162" s="364">
        <f t="shared" si="204"/>
        <v>0</v>
      </c>
      <c r="L162" s="364">
        <f t="shared" si="204"/>
        <v>0</v>
      </c>
      <c r="M162" s="346">
        <f t="shared" si="204"/>
        <v>0</v>
      </c>
      <c r="N162" s="365">
        <f t="shared" si="204"/>
        <v>0</v>
      </c>
      <c r="O162" s="365">
        <f t="shared" si="204"/>
        <v>0</v>
      </c>
      <c r="P162" s="365">
        <f t="shared" si="204"/>
        <v>0</v>
      </c>
      <c r="Q162" s="348">
        <f t="shared" si="204"/>
        <v>0</v>
      </c>
      <c r="R162" s="366">
        <f t="shared" si="204"/>
        <v>0</v>
      </c>
      <c r="S162" s="1575"/>
      <c r="T162" s="367">
        <f t="shared" si="204"/>
        <v>0</v>
      </c>
      <c r="U162" s="367">
        <f t="shared" si="204"/>
        <v>0</v>
      </c>
      <c r="V162" s="367">
        <f t="shared" si="204"/>
        <v>0</v>
      </c>
      <c r="W162" s="346">
        <f t="shared" si="204"/>
        <v>0</v>
      </c>
      <c r="X162" s="366">
        <f t="shared" si="204"/>
        <v>0</v>
      </c>
      <c r="Y162" s="367">
        <f t="shared" si="204"/>
        <v>0</v>
      </c>
      <c r="Z162" s="367">
        <f t="shared" si="204"/>
        <v>0</v>
      </c>
      <c r="AA162" s="367">
        <f t="shared" si="204"/>
        <v>0</v>
      </c>
      <c r="AB162" s="367">
        <f t="shared" si="204"/>
        <v>0</v>
      </c>
      <c r="AC162" s="367">
        <f t="shared" si="204"/>
        <v>0</v>
      </c>
      <c r="AD162" s="367">
        <f t="shared" si="204"/>
        <v>0</v>
      </c>
      <c r="AE162" s="367">
        <f t="shared" si="204"/>
        <v>0</v>
      </c>
      <c r="AF162" s="367">
        <f t="shared" si="204"/>
        <v>0</v>
      </c>
      <c r="AG162" s="346">
        <f t="shared" si="204"/>
        <v>0</v>
      </c>
      <c r="AH162" s="1611"/>
      <c r="AI162" s="351">
        <f t="shared" ref="AI162:AQ162" si="205">SUM(AI163:AI172)</f>
        <v>0</v>
      </c>
      <c r="AJ162" s="363">
        <f t="shared" si="205"/>
        <v>0</v>
      </c>
      <c r="AK162" s="364">
        <f t="shared" si="205"/>
        <v>0</v>
      </c>
      <c r="AL162" s="364">
        <f t="shared" si="205"/>
        <v>0</v>
      </c>
      <c r="AM162" s="364">
        <f t="shared" si="205"/>
        <v>0</v>
      </c>
      <c r="AN162" s="364">
        <f t="shared" si="205"/>
        <v>0</v>
      </c>
      <c r="AO162" s="364">
        <f t="shared" si="205"/>
        <v>0</v>
      </c>
      <c r="AP162" s="346">
        <f t="shared" si="205"/>
        <v>0</v>
      </c>
      <c r="AQ162" s="365">
        <f t="shared" si="205"/>
        <v>0</v>
      </c>
      <c r="AR162" s="1611"/>
      <c r="AS162" s="365">
        <f t="shared" ref="AS162:BC162" si="206">SUM(AS163:AS172)</f>
        <v>0</v>
      </c>
      <c r="AT162" s="352">
        <f t="shared" si="206"/>
        <v>0</v>
      </c>
      <c r="AU162" s="368">
        <f t="shared" si="206"/>
        <v>0</v>
      </c>
      <c r="AV162" s="369">
        <f t="shared" si="206"/>
        <v>0</v>
      </c>
      <c r="AW162" s="369">
        <f t="shared" si="206"/>
        <v>0</v>
      </c>
      <c r="AX162" s="346">
        <f t="shared" si="206"/>
        <v>0</v>
      </c>
      <c r="AY162" s="365">
        <f t="shared" si="206"/>
        <v>0</v>
      </c>
      <c r="AZ162" s="1611"/>
      <c r="BA162" s="352">
        <f t="shared" si="206"/>
        <v>0</v>
      </c>
      <c r="BB162" s="1611"/>
      <c r="BC162" s="352">
        <f t="shared" si="206"/>
        <v>0</v>
      </c>
    </row>
    <row r="163" spans="1:55" s="339" customFormat="1">
      <c r="A163" s="372" t="s">
        <v>399</v>
      </c>
      <c r="B163" s="342"/>
      <c r="C163" s="708"/>
      <c r="D163" s="343"/>
      <c r="E163" s="344"/>
      <c r="F163" s="345"/>
      <c r="G163" s="345"/>
      <c r="H163" s="345"/>
      <c r="I163" s="345"/>
      <c r="J163" s="345"/>
      <c r="K163" s="345"/>
      <c r="L163" s="345"/>
      <c r="M163" s="346">
        <f t="shared" ref="M163:M172" si="207">SUM(E163:L163)</f>
        <v>0</v>
      </c>
      <c r="N163" s="347"/>
      <c r="O163" s="347"/>
      <c r="P163" s="347"/>
      <c r="Q163" s="348">
        <f t="shared" ref="Q163:Q172" si="208">B163+C163+M163+N163+O163+P163+D163</f>
        <v>0</v>
      </c>
      <c r="R163" s="349"/>
      <c r="S163" s="1575"/>
      <c r="T163" s="350"/>
      <c r="U163" s="350"/>
      <c r="V163" s="350"/>
      <c r="W163" s="346">
        <f t="shared" ref="W163:W172" si="209">SUM(R163:V163)</f>
        <v>0</v>
      </c>
      <c r="X163" s="349"/>
      <c r="Y163" s="350"/>
      <c r="Z163" s="350"/>
      <c r="AA163" s="350"/>
      <c r="AB163" s="350"/>
      <c r="AC163" s="350"/>
      <c r="AD163" s="350"/>
      <c r="AE163" s="350"/>
      <c r="AF163" s="350"/>
      <c r="AG163" s="346">
        <f t="shared" ref="AG163:AG172" si="210">SUM(X163:AF163)</f>
        <v>0</v>
      </c>
      <c r="AH163" s="1611"/>
      <c r="AI163" s="351">
        <f t="shared" ref="AI163:AI172" si="211">Q163+W163+AG163+AH163</f>
        <v>0</v>
      </c>
      <c r="AJ163" s="344"/>
      <c r="AK163" s="345"/>
      <c r="AL163" s="345"/>
      <c r="AM163" s="345"/>
      <c r="AN163" s="345"/>
      <c r="AO163" s="345"/>
      <c r="AP163" s="346">
        <f t="shared" ref="AP163:AP172" si="212">SUM(AJ163:AO163)</f>
        <v>0</v>
      </c>
      <c r="AQ163" s="347"/>
      <c r="AR163" s="1611"/>
      <c r="AS163" s="347"/>
      <c r="AT163" s="352">
        <f t="shared" ref="AT163:AT172" si="213">AI163+AP163+AQ163+AR163+AS163</f>
        <v>0</v>
      </c>
      <c r="AU163" s="353"/>
      <c r="AV163" s="354"/>
      <c r="AW163" s="354"/>
      <c r="AX163" s="346">
        <f t="shared" ref="AX163:AX172" si="214">SUM(AU163:AW163)</f>
        <v>0</v>
      </c>
      <c r="AY163" s="347"/>
      <c r="AZ163" s="1611"/>
      <c r="BA163" s="352">
        <f t="shared" ref="BA163:BA172" si="215">AX163+AY163</f>
        <v>0</v>
      </c>
      <c r="BB163" s="1611"/>
      <c r="BC163" s="352">
        <f t="shared" ref="BC163:BC172" si="216">BA163+AT163+BB163</f>
        <v>0</v>
      </c>
    </row>
    <row r="164" spans="1:55" s="339" customFormat="1">
      <c r="A164" s="372" t="s">
        <v>400</v>
      </c>
      <c r="B164" s="342"/>
      <c r="C164" s="708"/>
      <c r="D164" s="343"/>
      <c r="E164" s="344"/>
      <c r="F164" s="345"/>
      <c r="G164" s="345"/>
      <c r="H164" s="345"/>
      <c r="I164" s="345"/>
      <c r="J164" s="345"/>
      <c r="K164" s="345"/>
      <c r="L164" s="345"/>
      <c r="M164" s="346">
        <f t="shared" si="207"/>
        <v>0</v>
      </c>
      <c r="N164" s="347"/>
      <c r="O164" s="347"/>
      <c r="P164" s="347"/>
      <c r="Q164" s="348">
        <f t="shared" si="208"/>
        <v>0</v>
      </c>
      <c r="R164" s="349"/>
      <c r="S164" s="1575"/>
      <c r="T164" s="350"/>
      <c r="U164" s="350"/>
      <c r="V164" s="350"/>
      <c r="W164" s="346">
        <f t="shared" si="209"/>
        <v>0</v>
      </c>
      <c r="X164" s="349"/>
      <c r="Y164" s="350"/>
      <c r="Z164" s="350"/>
      <c r="AA164" s="350"/>
      <c r="AB164" s="350"/>
      <c r="AC164" s="350"/>
      <c r="AD164" s="350"/>
      <c r="AE164" s="350"/>
      <c r="AF164" s="350"/>
      <c r="AG164" s="346">
        <f t="shared" si="210"/>
        <v>0</v>
      </c>
      <c r="AH164" s="1611"/>
      <c r="AI164" s="351">
        <f t="shared" si="211"/>
        <v>0</v>
      </c>
      <c r="AJ164" s="344"/>
      <c r="AK164" s="345"/>
      <c r="AL164" s="345"/>
      <c r="AM164" s="345"/>
      <c r="AN164" s="345"/>
      <c r="AO164" s="345"/>
      <c r="AP164" s="346">
        <f t="shared" si="212"/>
        <v>0</v>
      </c>
      <c r="AQ164" s="347"/>
      <c r="AR164" s="1611"/>
      <c r="AS164" s="347"/>
      <c r="AT164" s="352">
        <f t="shared" si="213"/>
        <v>0</v>
      </c>
      <c r="AU164" s="353"/>
      <c r="AV164" s="354"/>
      <c r="AW164" s="354"/>
      <c r="AX164" s="346">
        <f t="shared" si="214"/>
        <v>0</v>
      </c>
      <c r="AY164" s="347"/>
      <c r="AZ164" s="1611"/>
      <c r="BA164" s="352">
        <f t="shared" si="215"/>
        <v>0</v>
      </c>
      <c r="BB164" s="1611"/>
      <c r="BC164" s="352">
        <f t="shared" si="216"/>
        <v>0</v>
      </c>
    </row>
    <row r="165" spans="1:55" s="339" customFormat="1">
      <c r="A165" s="373" t="s">
        <v>401</v>
      </c>
      <c r="B165" s="342"/>
      <c r="C165" s="708"/>
      <c r="D165" s="343"/>
      <c r="E165" s="344"/>
      <c r="F165" s="345"/>
      <c r="G165" s="345"/>
      <c r="H165" s="345"/>
      <c r="I165" s="345"/>
      <c r="J165" s="345"/>
      <c r="K165" s="345"/>
      <c r="L165" s="345"/>
      <c r="M165" s="346">
        <f t="shared" si="207"/>
        <v>0</v>
      </c>
      <c r="N165" s="347"/>
      <c r="O165" s="347"/>
      <c r="P165" s="347"/>
      <c r="Q165" s="348">
        <f t="shared" si="208"/>
        <v>0</v>
      </c>
      <c r="R165" s="349"/>
      <c r="S165" s="1575"/>
      <c r="T165" s="350"/>
      <c r="U165" s="350"/>
      <c r="V165" s="350"/>
      <c r="W165" s="346">
        <f t="shared" si="209"/>
        <v>0</v>
      </c>
      <c r="X165" s="349"/>
      <c r="Y165" s="350"/>
      <c r="Z165" s="350"/>
      <c r="AA165" s="350"/>
      <c r="AB165" s="350"/>
      <c r="AC165" s="350"/>
      <c r="AD165" s="350"/>
      <c r="AE165" s="350"/>
      <c r="AF165" s="350"/>
      <c r="AG165" s="346">
        <f t="shared" si="210"/>
        <v>0</v>
      </c>
      <c r="AH165" s="1611"/>
      <c r="AI165" s="351">
        <f t="shared" si="211"/>
        <v>0</v>
      </c>
      <c r="AJ165" s="344"/>
      <c r="AK165" s="345"/>
      <c r="AL165" s="345"/>
      <c r="AM165" s="345"/>
      <c r="AN165" s="345"/>
      <c r="AO165" s="345"/>
      <c r="AP165" s="346">
        <f t="shared" si="212"/>
        <v>0</v>
      </c>
      <c r="AQ165" s="347"/>
      <c r="AR165" s="1611"/>
      <c r="AS165" s="347"/>
      <c r="AT165" s="352">
        <f t="shared" si="213"/>
        <v>0</v>
      </c>
      <c r="AU165" s="353"/>
      <c r="AV165" s="354"/>
      <c r="AW165" s="354"/>
      <c r="AX165" s="346">
        <f t="shared" si="214"/>
        <v>0</v>
      </c>
      <c r="AY165" s="347"/>
      <c r="AZ165" s="1611"/>
      <c r="BA165" s="352">
        <f t="shared" si="215"/>
        <v>0</v>
      </c>
      <c r="BB165" s="1611"/>
      <c r="BC165" s="352">
        <f t="shared" si="216"/>
        <v>0</v>
      </c>
    </row>
    <row r="166" spans="1:55" s="339" customFormat="1">
      <c r="A166" s="373" t="s">
        <v>61</v>
      </c>
      <c r="B166" s="342"/>
      <c r="C166" s="708"/>
      <c r="D166" s="343"/>
      <c r="E166" s="344"/>
      <c r="F166" s="345"/>
      <c r="G166" s="345"/>
      <c r="H166" s="345"/>
      <c r="I166" s="345"/>
      <c r="J166" s="345"/>
      <c r="K166" s="345"/>
      <c r="L166" s="345"/>
      <c r="M166" s="346">
        <f t="shared" si="207"/>
        <v>0</v>
      </c>
      <c r="N166" s="347"/>
      <c r="O166" s="347"/>
      <c r="P166" s="347"/>
      <c r="Q166" s="348">
        <f t="shared" si="208"/>
        <v>0</v>
      </c>
      <c r="R166" s="349"/>
      <c r="S166" s="1575"/>
      <c r="T166" s="350"/>
      <c r="U166" s="350"/>
      <c r="V166" s="350"/>
      <c r="W166" s="346">
        <f t="shared" si="209"/>
        <v>0</v>
      </c>
      <c r="X166" s="349"/>
      <c r="Y166" s="350"/>
      <c r="Z166" s="350"/>
      <c r="AA166" s="350"/>
      <c r="AB166" s="350"/>
      <c r="AC166" s="350"/>
      <c r="AD166" s="350"/>
      <c r="AE166" s="350"/>
      <c r="AF166" s="350"/>
      <c r="AG166" s="346">
        <f t="shared" si="210"/>
        <v>0</v>
      </c>
      <c r="AH166" s="1611"/>
      <c r="AI166" s="351">
        <f t="shared" si="211"/>
        <v>0</v>
      </c>
      <c r="AJ166" s="344"/>
      <c r="AK166" s="345"/>
      <c r="AL166" s="345"/>
      <c r="AM166" s="345"/>
      <c r="AN166" s="345"/>
      <c r="AO166" s="345"/>
      <c r="AP166" s="346">
        <f t="shared" si="212"/>
        <v>0</v>
      </c>
      <c r="AQ166" s="347"/>
      <c r="AR166" s="1611"/>
      <c r="AS166" s="347"/>
      <c r="AT166" s="352">
        <f t="shared" si="213"/>
        <v>0</v>
      </c>
      <c r="AU166" s="353"/>
      <c r="AV166" s="354"/>
      <c r="AW166" s="354"/>
      <c r="AX166" s="346">
        <f t="shared" si="214"/>
        <v>0</v>
      </c>
      <c r="AY166" s="347"/>
      <c r="AZ166" s="1611"/>
      <c r="BA166" s="352">
        <f t="shared" si="215"/>
        <v>0</v>
      </c>
      <c r="BB166" s="1611"/>
      <c r="BC166" s="352">
        <f t="shared" si="216"/>
        <v>0</v>
      </c>
    </row>
    <row r="167" spans="1:55" s="339" customFormat="1">
      <c r="A167" s="373" t="s">
        <v>402</v>
      </c>
      <c r="B167" s="342"/>
      <c r="C167" s="708"/>
      <c r="D167" s="343"/>
      <c r="E167" s="344"/>
      <c r="F167" s="345"/>
      <c r="G167" s="345"/>
      <c r="H167" s="345"/>
      <c r="I167" s="345"/>
      <c r="J167" s="345"/>
      <c r="K167" s="345"/>
      <c r="L167" s="345"/>
      <c r="M167" s="346">
        <f t="shared" si="207"/>
        <v>0</v>
      </c>
      <c r="N167" s="347"/>
      <c r="O167" s="347"/>
      <c r="P167" s="347"/>
      <c r="Q167" s="348">
        <f t="shared" si="208"/>
        <v>0</v>
      </c>
      <c r="R167" s="349"/>
      <c r="S167" s="1575"/>
      <c r="T167" s="350"/>
      <c r="U167" s="350"/>
      <c r="V167" s="350"/>
      <c r="W167" s="346">
        <f t="shared" si="209"/>
        <v>0</v>
      </c>
      <c r="X167" s="349"/>
      <c r="Y167" s="350"/>
      <c r="Z167" s="350"/>
      <c r="AA167" s="350"/>
      <c r="AB167" s="350"/>
      <c r="AC167" s="350"/>
      <c r="AD167" s="350"/>
      <c r="AE167" s="350"/>
      <c r="AF167" s="350"/>
      <c r="AG167" s="346">
        <f t="shared" si="210"/>
        <v>0</v>
      </c>
      <c r="AH167" s="1611"/>
      <c r="AI167" s="351">
        <f t="shared" si="211"/>
        <v>0</v>
      </c>
      <c r="AJ167" s="344"/>
      <c r="AK167" s="345"/>
      <c r="AL167" s="345"/>
      <c r="AM167" s="345"/>
      <c r="AN167" s="345"/>
      <c r="AO167" s="345"/>
      <c r="AP167" s="346">
        <f t="shared" si="212"/>
        <v>0</v>
      </c>
      <c r="AQ167" s="347"/>
      <c r="AR167" s="1611"/>
      <c r="AS167" s="347"/>
      <c r="AT167" s="352">
        <f t="shared" si="213"/>
        <v>0</v>
      </c>
      <c r="AU167" s="353"/>
      <c r="AV167" s="354"/>
      <c r="AW167" s="354"/>
      <c r="AX167" s="346">
        <f t="shared" si="214"/>
        <v>0</v>
      </c>
      <c r="AY167" s="347"/>
      <c r="AZ167" s="1611"/>
      <c r="BA167" s="352">
        <f t="shared" si="215"/>
        <v>0</v>
      </c>
      <c r="BB167" s="1611"/>
      <c r="BC167" s="352">
        <f t="shared" si="216"/>
        <v>0</v>
      </c>
    </row>
    <row r="168" spans="1:55" s="339" customFormat="1">
      <c r="A168" s="373" t="s">
        <v>403</v>
      </c>
      <c r="B168" s="342"/>
      <c r="C168" s="708"/>
      <c r="D168" s="343"/>
      <c r="E168" s="344"/>
      <c r="F168" s="345"/>
      <c r="G168" s="345"/>
      <c r="H168" s="345"/>
      <c r="I168" s="345"/>
      <c r="J168" s="345"/>
      <c r="K168" s="345"/>
      <c r="L168" s="345"/>
      <c r="M168" s="346">
        <f t="shared" si="207"/>
        <v>0</v>
      </c>
      <c r="N168" s="347"/>
      <c r="O168" s="347"/>
      <c r="P168" s="347"/>
      <c r="Q168" s="348">
        <f t="shared" si="208"/>
        <v>0</v>
      </c>
      <c r="R168" s="349"/>
      <c r="S168" s="1575"/>
      <c r="T168" s="350"/>
      <c r="U168" s="350"/>
      <c r="V168" s="350"/>
      <c r="W168" s="346">
        <f t="shared" si="209"/>
        <v>0</v>
      </c>
      <c r="X168" s="349"/>
      <c r="Y168" s="350"/>
      <c r="Z168" s="350"/>
      <c r="AA168" s="350"/>
      <c r="AB168" s="350"/>
      <c r="AC168" s="350"/>
      <c r="AD168" s="350"/>
      <c r="AE168" s="350"/>
      <c r="AF168" s="350"/>
      <c r="AG168" s="346">
        <f t="shared" si="210"/>
        <v>0</v>
      </c>
      <c r="AH168" s="1611"/>
      <c r="AI168" s="351">
        <f t="shared" si="211"/>
        <v>0</v>
      </c>
      <c r="AJ168" s="344"/>
      <c r="AK168" s="345"/>
      <c r="AL168" s="345"/>
      <c r="AM168" s="345"/>
      <c r="AN168" s="345"/>
      <c r="AO168" s="345"/>
      <c r="AP168" s="346">
        <f t="shared" si="212"/>
        <v>0</v>
      </c>
      <c r="AQ168" s="347"/>
      <c r="AR168" s="1611"/>
      <c r="AS168" s="347"/>
      <c r="AT168" s="352">
        <f t="shared" si="213"/>
        <v>0</v>
      </c>
      <c r="AU168" s="353"/>
      <c r="AV168" s="354"/>
      <c r="AW168" s="354"/>
      <c r="AX168" s="346">
        <f t="shared" si="214"/>
        <v>0</v>
      </c>
      <c r="AY168" s="347"/>
      <c r="AZ168" s="1611"/>
      <c r="BA168" s="352">
        <f t="shared" si="215"/>
        <v>0</v>
      </c>
      <c r="BB168" s="1611"/>
      <c r="BC168" s="352">
        <f t="shared" si="216"/>
        <v>0</v>
      </c>
    </row>
    <row r="169" spans="1:55" s="339" customFormat="1">
      <c r="A169" s="373" t="s">
        <v>404</v>
      </c>
      <c r="B169" s="342"/>
      <c r="C169" s="708"/>
      <c r="D169" s="343"/>
      <c r="E169" s="344"/>
      <c r="F169" s="345"/>
      <c r="G169" s="345"/>
      <c r="H169" s="345"/>
      <c r="I169" s="345"/>
      <c r="J169" s="345"/>
      <c r="K169" s="345"/>
      <c r="L169" s="345"/>
      <c r="M169" s="346">
        <f t="shared" si="207"/>
        <v>0</v>
      </c>
      <c r="N169" s="347"/>
      <c r="O169" s="347"/>
      <c r="P169" s="347"/>
      <c r="Q169" s="348">
        <f t="shared" si="208"/>
        <v>0</v>
      </c>
      <c r="R169" s="349"/>
      <c r="S169" s="1575"/>
      <c r="T169" s="350"/>
      <c r="U169" s="350"/>
      <c r="V169" s="350"/>
      <c r="W169" s="346">
        <f t="shared" si="209"/>
        <v>0</v>
      </c>
      <c r="X169" s="349"/>
      <c r="Y169" s="350"/>
      <c r="Z169" s="350"/>
      <c r="AA169" s="350"/>
      <c r="AB169" s="350"/>
      <c r="AC169" s="350"/>
      <c r="AD169" s="350"/>
      <c r="AE169" s="350"/>
      <c r="AF169" s="350"/>
      <c r="AG169" s="346">
        <f t="shared" si="210"/>
        <v>0</v>
      </c>
      <c r="AH169" s="1611"/>
      <c r="AI169" s="351">
        <f t="shared" si="211"/>
        <v>0</v>
      </c>
      <c r="AJ169" s="344"/>
      <c r="AK169" s="345"/>
      <c r="AL169" s="345"/>
      <c r="AM169" s="345"/>
      <c r="AN169" s="345"/>
      <c r="AO169" s="345"/>
      <c r="AP169" s="346">
        <f t="shared" si="212"/>
        <v>0</v>
      </c>
      <c r="AQ169" s="347"/>
      <c r="AR169" s="1611"/>
      <c r="AS169" s="347"/>
      <c r="AT169" s="352">
        <f t="shared" si="213"/>
        <v>0</v>
      </c>
      <c r="AU169" s="353"/>
      <c r="AV169" s="354"/>
      <c r="AW169" s="354"/>
      <c r="AX169" s="346">
        <f t="shared" si="214"/>
        <v>0</v>
      </c>
      <c r="AY169" s="347"/>
      <c r="AZ169" s="1611"/>
      <c r="BA169" s="352">
        <f t="shared" si="215"/>
        <v>0</v>
      </c>
      <c r="BB169" s="1611"/>
      <c r="BC169" s="352">
        <f t="shared" si="216"/>
        <v>0</v>
      </c>
    </row>
    <row r="170" spans="1:55" s="339" customFormat="1">
      <c r="A170" s="373" t="s">
        <v>65</v>
      </c>
      <c r="B170" s="342"/>
      <c r="C170" s="708"/>
      <c r="D170" s="343"/>
      <c r="E170" s="344"/>
      <c r="F170" s="345"/>
      <c r="G170" s="345"/>
      <c r="H170" s="345"/>
      <c r="I170" s="345"/>
      <c r="J170" s="345"/>
      <c r="K170" s="345"/>
      <c r="L170" s="345"/>
      <c r="M170" s="346">
        <f t="shared" si="207"/>
        <v>0</v>
      </c>
      <c r="N170" s="347"/>
      <c r="O170" s="347"/>
      <c r="P170" s="347"/>
      <c r="Q170" s="348">
        <f t="shared" si="208"/>
        <v>0</v>
      </c>
      <c r="R170" s="349"/>
      <c r="S170" s="1575"/>
      <c r="T170" s="350"/>
      <c r="U170" s="350"/>
      <c r="V170" s="350"/>
      <c r="W170" s="346">
        <f t="shared" si="209"/>
        <v>0</v>
      </c>
      <c r="X170" s="349"/>
      <c r="Y170" s="350"/>
      <c r="Z170" s="350"/>
      <c r="AA170" s="350"/>
      <c r="AB170" s="350"/>
      <c r="AC170" s="350"/>
      <c r="AD170" s="350"/>
      <c r="AE170" s="350"/>
      <c r="AF170" s="350"/>
      <c r="AG170" s="346">
        <f t="shared" si="210"/>
        <v>0</v>
      </c>
      <c r="AH170" s="1611"/>
      <c r="AI170" s="351">
        <f t="shared" si="211"/>
        <v>0</v>
      </c>
      <c r="AJ170" s="344"/>
      <c r="AK170" s="345"/>
      <c r="AL170" s="345"/>
      <c r="AM170" s="345"/>
      <c r="AN170" s="345"/>
      <c r="AO170" s="345"/>
      <c r="AP170" s="346">
        <f t="shared" si="212"/>
        <v>0</v>
      </c>
      <c r="AQ170" s="347"/>
      <c r="AR170" s="1611"/>
      <c r="AS170" s="347"/>
      <c r="AT170" s="352">
        <f t="shared" si="213"/>
        <v>0</v>
      </c>
      <c r="AU170" s="353"/>
      <c r="AV170" s="354"/>
      <c r="AW170" s="354"/>
      <c r="AX170" s="346">
        <f t="shared" si="214"/>
        <v>0</v>
      </c>
      <c r="AY170" s="347"/>
      <c r="AZ170" s="1611"/>
      <c r="BA170" s="352">
        <f t="shared" si="215"/>
        <v>0</v>
      </c>
      <c r="BB170" s="1611"/>
      <c r="BC170" s="352">
        <f t="shared" si="216"/>
        <v>0</v>
      </c>
    </row>
    <row r="171" spans="1:55" s="339" customFormat="1">
      <c r="A171" s="373" t="s">
        <v>405</v>
      </c>
      <c r="B171" s="342"/>
      <c r="C171" s="708"/>
      <c r="D171" s="343"/>
      <c r="E171" s="344"/>
      <c r="F171" s="345"/>
      <c r="G171" s="345"/>
      <c r="H171" s="345"/>
      <c r="I171" s="345"/>
      <c r="J171" s="345"/>
      <c r="K171" s="345"/>
      <c r="L171" s="345"/>
      <c r="M171" s="346">
        <f t="shared" si="207"/>
        <v>0</v>
      </c>
      <c r="N171" s="347"/>
      <c r="O171" s="347"/>
      <c r="P171" s="347"/>
      <c r="Q171" s="348">
        <f t="shared" si="208"/>
        <v>0</v>
      </c>
      <c r="R171" s="349"/>
      <c r="S171" s="1575"/>
      <c r="T171" s="350"/>
      <c r="U171" s="350"/>
      <c r="V171" s="350"/>
      <c r="W171" s="346">
        <f t="shared" si="209"/>
        <v>0</v>
      </c>
      <c r="X171" s="349"/>
      <c r="Y171" s="350"/>
      <c r="Z171" s="350"/>
      <c r="AA171" s="350"/>
      <c r="AB171" s="350"/>
      <c r="AC171" s="350"/>
      <c r="AD171" s="350"/>
      <c r="AE171" s="350"/>
      <c r="AF171" s="350"/>
      <c r="AG171" s="346">
        <f t="shared" si="210"/>
        <v>0</v>
      </c>
      <c r="AH171" s="1611"/>
      <c r="AI171" s="351">
        <f t="shared" si="211"/>
        <v>0</v>
      </c>
      <c r="AJ171" s="344"/>
      <c r="AK171" s="345"/>
      <c r="AL171" s="345"/>
      <c r="AM171" s="345"/>
      <c r="AN171" s="345"/>
      <c r="AO171" s="345"/>
      <c r="AP171" s="346">
        <f t="shared" si="212"/>
        <v>0</v>
      </c>
      <c r="AQ171" s="347"/>
      <c r="AR171" s="1611"/>
      <c r="AS171" s="347"/>
      <c r="AT171" s="352">
        <f t="shared" si="213"/>
        <v>0</v>
      </c>
      <c r="AU171" s="353"/>
      <c r="AV171" s="354"/>
      <c r="AW171" s="354"/>
      <c r="AX171" s="346">
        <f t="shared" si="214"/>
        <v>0</v>
      </c>
      <c r="AY171" s="347"/>
      <c r="AZ171" s="1611"/>
      <c r="BA171" s="352">
        <f t="shared" si="215"/>
        <v>0</v>
      </c>
      <c r="BB171" s="1611"/>
      <c r="BC171" s="352">
        <f t="shared" si="216"/>
        <v>0</v>
      </c>
    </row>
    <row r="172" spans="1:55" s="339" customFormat="1" ht="13.5" thickBot="1">
      <c r="A172" s="374" t="s">
        <v>406</v>
      </c>
      <c r="B172" s="342"/>
      <c r="C172" s="708"/>
      <c r="D172" s="343"/>
      <c r="E172" s="344"/>
      <c r="F172" s="345"/>
      <c r="G172" s="345"/>
      <c r="H172" s="345"/>
      <c r="I172" s="345"/>
      <c r="J172" s="345"/>
      <c r="K172" s="345"/>
      <c r="L172" s="345"/>
      <c r="M172" s="346">
        <f t="shared" si="207"/>
        <v>0</v>
      </c>
      <c r="N172" s="347"/>
      <c r="O172" s="347"/>
      <c r="P172" s="347"/>
      <c r="Q172" s="348">
        <f t="shared" si="208"/>
        <v>0</v>
      </c>
      <c r="R172" s="349"/>
      <c r="S172" s="1575"/>
      <c r="T172" s="350"/>
      <c r="U172" s="350"/>
      <c r="V172" s="350"/>
      <c r="W172" s="346">
        <f t="shared" si="209"/>
        <v>0</v>
      </c>
      <c r="X172" s="349"/>
      <c r="Y172" s="350"/>
      <c r="Z172" s="350"/>
      <c r="AA172" s="350"/>
      <c r="AB172" s="350"/>
      <c r="AC172" s="350"/>
      <c r="AD172" s="350"/>
      <c r="AE172" s="350"/>
      <c r="AF172" s="350"/>
      <c r="AG172" s="346">
        <f t="shared" si="210"/>
        <v>0</v>
      </c>
      <c r="AH172" s="1611"/>
      <c r="AI172" s="351">
        <f t="shared" si="211"/>
        <v>0</v>
      </c>
      <c r="AJ172" s="344"/>
      <c r="AK172" s="345"/>
      <c r="AL172" s="345"/>
      <c r="AM172" s="345"/>
      <c r="AN172" s="345"/>
      <c r="AO172" s="345"/>
      <c r="AP172" s="346">
        <f t="shared" si="212"/>
        <v>0</v>
      </c>
      <c r="AQ172" s="347"/>
      <c r="AR172" s="1611"/>
      <c r="AS172" s="347"/>
      <c r="AT172" s="352">
        <f t="shared" si="213"/>
        <v>0</v>
      </c>
      <c r="AU172" s="353"/>
      <c r="AV172" s="354"/>
      <c r="AW172" s="354"/>
      <c r="AX172" s="346">
        <f t="shared" si="214"/>
        <v>0</v>
      </c>
      <c r="AY172" s="347"/>
      <c r="AZ172" s="1611"/>
      <c r="BA172" s="352">
        <f t="shared" si="215"/>
        <v>0</v>
      </c>
      <c r="BB172" s="1611"/>
      <c r="BC172" s="352">
        <f t="shared" si="216"/>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17">SUM(D130:D131,D145:D146,D160:D161)</f>
        <v>0</v>
      </c>
      <c r="E175" s="432">
        <f t="shared" si="217"/>
        <v>0</v>
      </c>
      <c r="F175" s="433">
        <f t="shared" si="217"/>
        <v>0</v>
      </c>
      <c r="G175" s="433">
        <f t="shared" si="217"/>
        <v>0</v>
      </c>
      <c r="H175" s="433">
        <f t="shared" si="217"/>
        <v>0</v>
      </c>
      <c r="I175" s="433">
        <f t="shared" si="217"/>
        <v>0</v>
      </c>
      <c r="J175" s="433">
        <f t="shared" si="217"/>
        <v>0</v>
      </c>
      <c r="K175" s="433">
        <f t="shared" si="217"/>
        <v>0</v>
      </c>
      <c r="L175" s="433">
        <f t="shared" si="217"/>
        <v>0</v>
      </c>
      <c r="M175" s="434">
        <f t="shared" si="217"/>
        <v>0</v>
      </c>
      <c r="N175" s="435">
        <f t="shared" si="217"/>
        <v>0</v>
      </c>
      <c r="O175" s="435">
        <f t="shared" si="217"/>
        <v>0</v>
      </c>
      <c r="P175" s="435">
        <f t="shared" si="217"/>
        <v>0</v>
      </c>
      <c r="Q175" s="436">
        <f t="shared" si="217"/>
        <v>0</v>
      </c>
      <c r="R175" s="437">
        <f t="shared" si="217"/>
        <v>0</v>
      </c>
      <c r="S175" s="1612"/>
      <c r="T175" s="438">
        <f t="shared" si="217"/>
        <v>0</v>
      </c>
      <c r="U175" s="438">
        <f t="shared" si="217"/>
        <v>0</v>
      </c>
      <c r="V175" s="438">
        <f t="shared" si="217"/>
        <v>0</v>
      </c>
      <c r="W175" s="434">
        <f t="shared" si="217"/>
        <v>0</v>
      </c>
      <c r="X175" s="437">
        <f t="shared" si="217"/>
        <v>0</v>
      </c>
      <c r="Y175" s="438">
        <f t="shared" si="217"/>
        <v>0</v>
      </c>
      <c r="Z175" s="438">
        <f t="shared" si="217"/>
        <v>0</v>
      </c>
      <c r="AA175" s="438">
        <f t="shared" si="217"/>
        <v>0</v>
      </c>
      <c r="AB175" s="438">
        <f t="shared" si="217"/>
        <v>0</v>
      </c>
      <c r="AC175" s="438">
        <f t="shared" si="217"/>
        <v>0</v>
      </c>
      <c r="AD175" s="438">
        <f t="shared" si="217"/>
        <v>0</v>
      </c>
      <c r="AE175" s="438">
        <f t="shared" si="217"/>
        <v>0</v>
      </c>
      <c r="AF175" s="438">
        <f t="shared" si="217"/>
        <v>0</v>
      </c>
      <c r="AG175" s="434">
        <f t="shared" si="217"/>
        <v>0</v>
      </c>
      <c r="AH175" s="1611">
        <f t="shared" si="217"/>
        <v>0</v>
      </c>
      <c r="AI175" s="439">
        <f t="shared" si="217"/>
        <v>0</v>
      </c>
      <c r="AJ175" s="432">
        <f t="shared" si="217"/>
        <v>0</v>
      </c>
      <c r="AK175" s="433">
        <f t="shared" si="217"/>
        <v>0</v>
      </c>
      <c r="AL175" s="433">
        <f t="shared" si="217"/>
        <v>0</v>
      </c>
      <c r="AM175" s="433">
        <f t="shared" si="217"/>
        <v>0</v>
      </c>
      <c r="AN175" s="433">
        <f t="shared" si="217"/>
        <v>0</v>
      </c>
      <c r="AO175" s="433">
        <f t="shared" si="217"/>
        <v>0</v>
      </c>
      <c r="AP175" s="434">
        <f t="shared" si="217"/>
        <v>0</v>
      </c>
      <c r="AQ175" s="435">
        <f t="shared" si="217"/>
        <v>0</v>
      </c>
      <c r="AR175" s="1611">
        <f t="shared" si="217"/>
        <v>0</v>
      </c>
      <c r="AS175" s="435">
        <f t="shared" si="217"/>
        <v>0</v>
      </c>
      <c r="AT175" s="440">
        <f t="shared" si="217"/>
        <v>0</v>
      </c>
      <c r="AU175" s="441">
        <f t="shared" si="217"/>
        <v>0</v>
      </c>
      <c r="AV175" s="442">
        <f t="shared" si="217"/>
        <v>0</v>
      </c>
      <c r="AW175" s="442">
        <f t="shared" si="217"/>
        <v>0</v>
      </c>
      <c r="AX175" s="434">
        <f t="shared" si="217"/>
        <v>0</v>
      </c>
      <c r="AY175" s="435">
        <f t="shared" si="217"/>
        <v>0</v>
      </c>
      <c r="AZ175" s="1611"/>
      <c r="BA175" s="440">
        <f t="shared" si="217"/>
        <v>0</v>
      </c>
      <c r="BB175" s="1611"/>
      <c r="BC175" s="440">
        <f t="shared" si="217"/>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8">SUM(D178:D179)</f>
        <v>0</v>
      </c>
      <c r="E177" s="432">
        <f t="shared" si="218"/>
        <v>0</v>
      </c>
      <c r="F177" s="433">
        <f t="shared" si="218"/>
        <v>0</v>
      </c>
      <c r="G177" s="433">
        <f t="shared" si="218"/>
        <v>0</v>
      </c>
      <c r="H177" s="433">
        <f t="shared" si="218"/>
        <v>0</v>
      </c>
      <c r="I177" s="433">
        <f t="shared" si="218"/>
        <v>0</v>
      </c>
      <c r="J177" s="433">
        <f t="shared" si="218"/>
        <v>0</v>
      </c>
      <c r="K177" s="433">
        <f t="shared" si="218"/>
        <v>0</v>
      </c>
      <c r="L177" s="433">
        <f t="shared" si="218"/>
        <v>0</v>
      </c>
      <c r="M177" s="434">
        <f t="shared" si="218"/>
        <v>0</v>
      </c>
      <c r="N177" s="435">
        <f t="shared" si="218"/>
        <v>0</v>
      </c>
      <c r="O177" s="435">
        <f t="shared" si="218"/>
        <v>0</v>
      </c>
      <c r="P177" s="435">
        <f t="shared" si="218"/>
        <v>0</v>
      </c>
      <c r="Q177" s="436">
        <f t="shared" si="218"/>
        <v>0</v>
      </c>
      <c r="R177" s="437">
        <f t="shared" si="218"/>
        <v>0</v>
      </c>
      <c r="S177" s="1612"/>
      <c r="T177" s="438">
        <f t="shared" si="218"/>
        <v>0</v>
      </c>
      <c r="U177" s="438">
        <f t="shared" si="218"/>
        <v>0</v>
      </c>
      <c r="V177" s="438">
        <f t="shared" si="218"/>
        <v>0</v>
      </c>
      <c r="W177" s="434">
        <f t="shared" si="218"/>
        <v>0</v>
      </c>
      <c r="X177" s="437">
        <f t="shared" si="218"/>
        <v>0</v>
      </c>
      <c r="Y177" s="438">
        <f t="shared" si="218"/>
        <v>0</v>
      </c>
      <c r="Z177" s="438">
        <f t="shared" si="218"/>
        <v>0</v>
      </c>
      <c r="AA177" s="438">
        <f t="shared" si="218"/>
        <v>0</v>
      </c>
      <c r="AB177" s="438">
        <f t="shared" si="218"/>
        <v>0</v>
      </c>
      <c r="AC177" s="438">
        <f t="shared" si="218"/>
        <v>0</v>
      </c>
      <c r="AD177" s="438">
        <f t="shared" si="218"/>
        <v>0</v>
      </c>
      <c r="AE177" s="438">
        <f t="shared" si="218"/>
        <v>0</v>
      </c>
      <c r="AF177" s="438">
        <f t="shared" si="218"/>
        <v>0</v>
      </c>
      <c r="AG177" s="434">
        <f t="shared" si="218"/>
        <v>0</v>
      </c>
      <c r="AH177" s="1563"/>
      <c r="AI177" s="439">
        <f t="shared" si="218"/>
        <v>0</v>
      </c>
      <c r="AJ177" s="432">
        <f t="shared" si="218"/>
        <v>0</v>
      </c>
      <c r="AK177" s="433">
        <f t="shared" si="218"/>
        <v>0</v>
      </c>
      <c r="AL177" s="433">
        <f t="shared" si="218"/>
        <v>0</v>
      </c>
      <c r="AM177" s="433">
        <f t="shared" si="218"/>
        <v>0</v>
      </c>
      <c r="AN177" s="433">
        <f t="shared" si="218"/>
        <v>0</v>
      </c>
      <c r="AO177" s="433">
        <f t="shared" si="218"/>
        <v>0</v>
      </c>
      <c r="AP177" s="434">
        <f>SUM(AP178:AP179)</f>
        <v>0</v>
      </c>
      <c r="AQ177" s="435">
        <f t="shared" si="218"/>
        <v>0</v>
      </c>
      <c r="AR177" s="1563"/>
      <c r="AS177" s="435">
        <f t="shared" si="218"/>
        <v>0</v>
      </c>
      <c r="AT177" s="440">
        <f t="shared" si="218"/>
        <v>0</v>
      </c>
      <c r="AU177" s="441">
        <f t="shared" si="218"/>
        <v>0</v>
      </c>
      <c r="AV177" s="442">
        <f t="shared" si="218"/>
        <v>0</v>
      </c>
      <c r="AW177" s="442">
        <f t="shared" si="218"/>
        <v>0</v>
      </c>
      <c r="AX177" s="434">
        <f t="shared" si="218"/>
        <v>0</v>
      </c>
      <c r="AY177" s="435">
        <f t="shared" si="218"/>
        <v>0</v>
      </c>
      <c r="AZ177" s="1563"/>
      <c r="BA177" s="440">
        <f t="shared" si="218"/>
        <v>0</v>
      </c>
      <c r="BB177" s="1563"/>
      <c r="BC177" s="440">
        <f t="shared" si="218"/>
        <v>0</v>
      </c>
    </row>
    <row r="178" spans="1:55" s="121" customFormat="1">
      <c r="A178" s="356" t="s">
        <v>396</v>
      </c>
      <c r="B178" s="361">
        <f>B130+B145+B160</f>
        <v>0</v>
      </c>
      <c r="C178" s="361">
        <f>C130+C145+C160</f>
        <v>0</v>
      </c>
      <c r="D178" s="362">
        <f t="shared" ref="D178:BC179" si="219">D130+D145+D160</f>
        <v>0</v>
      </c>
      <c r="E178" s="363">
        <f t="shared" si="219"/>
        <v>0</v>
      </c>
      <c r="F178" s="364">
        <f t="shared" si="219"/>
        <v>0</v>
      </c>
      <c r="G178" s="364">
        <f t="shared" si="219"/>
        <v>0</v>
      </c>
      <c r="H178" s="364">
        <f t="shared" si="219"/>
        <v>0</v>
      </c>
      <c r="I178" s="364">
        <f t="shared" si="219"/>
        <v>0</v>
      </c>
      <c r="J178" s="364">
        <f t="shared" si="219"/>
        <v>0</v>
      </c>
      <c r="K178" s="364">
        <f t="shared" si="219"/>
        <v>0</v>
      </c>
      <c r="L178" s="364">
        <f t="shared" si="219"/>
        <v>0</v>
      </c>
      <c r="M178" s="346">
        <f t="shared" si="219"/>
        <v>0</v>
      </c>
      <c r="N178" s="365">
        <f t="shared" si="219"/>
        <v>0</v>
      </c>
      <c r="O178" s="365">
        <f t="shared" si="219"/>
        <v>0</v>
      </c>
      <c r="P178" s="365">
        <f t="shared" si="219"/>
        <v>0</v>
      </c>
      <c r="Q178" s="348">
        <f t="shared" si="219"/>
        <v>0</v>
      </c>
      <c r="R178" s="366">
        <f t="shared" si="219"/>
        <v>0</v>
      </c>
      <c r="S178" s="1575"/>
      <c r="T178" s="367">
        <f t="shared" si="219"/>
        <v>0</v>
      </c>
      <c r="U178" s="367">
        <f t="shared" si="219"/>
        <v>0</v>
      </c>
      <c r="V178" s="367">
        <f t="shared" si="219"/>
        <v>0</v>
      </c>
      <c r="W178" s="346">
        <f t="shared" si="219"/>
        <v>0</v>
      </c>
      <c r="X178" s="366">
        <f t="shared" si="219"/>
        <v>0</v>
      </c>
      <c r="Y178" s="367">
        <f t="shared" si="219"/>
        <v>0</v>
      </c>
      <c r="Z178" s="367">
        <f t="shared" si="219"/>
        <v>0</v>
      </c>
      <c r="AA178" s="367">
        <f t="shared" si="219"/>
        <v>0</v>
      </c>
      <c r="AB178" s="367">
        <f t="shared" si="219"/>
        <v>0</v>
      </c>
      <c r="AC178" s="367">
        <f t="shared" si="219"/>
        <v>0</v>
      </c>
      <c r="AD178" s="367">
        <f t="shared" si="219"/>
        <v>0</v>
      </c>
      <c r="AE178" s="367">
        <f t="shared" si="219"/>
        <v>0</v>
      </c>
      <c r="AF178" s="367">
        <f t="shared" si="219"/>
        <v>0</v>
      </c>
      <c r="AG178" s="346">
        <f t="shared" si="219"/>
        <v>0</v>
      </c>
      <c r="AH178" s="1563">
        <f t="shared" si="219"/>
        <v>0</v>
      </c>
      <c r="AI178" s="351">
        <f t="shared" si="219"/>
        <v>0</v>
      </c>
      <c r="AJ178" s="363">
        <f t="shared" si="219"/>
        <v>0</v>
      </c>
      <c r="AK178" s="364">
        <f t="shared" si="219"/>
        <v>0</v>
      </c>
      <c r="AL178" s="364">
        <f t="shared" si="219"/>
        <v>0</v>
      </c>
      <c r="AM178" s="364">
        <f t="shared" si="219"/>
        <v>0</v>
      </c>
      <c r="AN178" s="364">
        <f t="shared" si="219"/>
        <v>0</v>
      </c>
      <c r="AO178" s="364">
        <f t="shared" si="219"/>
        <v>0</v>
      </c>
      <c r="AP178" s="346">
        <f>AP130+AP145+AP160</f>
        <v>0</v>
      </c>
      <c r="AQ178" s="365">
        <f t="shared" si="219"/>
        <v>0</v>
      </c>
      <c r="AR178" s="1563">
        <f t="shared" si="219"/>
        <v>0</v>
      </c>
      <c r="AS178" s="365">
        <f t="shared" si="219"/>
        <v>0</v>
      </c>
      <c r="AT178" s="352">
        <f t="shared" si="219"/>
        <v>0</v>
      </c>
      <c r="AU178" s="368">
        <f t="shared" si="219"/>
        <v>0</v>
      </c>
      <c r="AV178" s="369">
        <f t="shared" si="219"/>
        <v>0</v>
      </c>
      <c r="AW178" s="369">
        <f t="shared" si="219"/>
        <v>0</v>
      </c>
      <c r="AX178" s="346">
        <f t="shared" si="219"/>
        <v>0</v>
      </c>
      <c r="AY178" s="365">
        <f t="shared" si="219"/>
        <v>0</v>
      </c>
      <c r="AZ178" s="1563"/>
      <c r="BA178" s="352">
        <f t="shared" si="219"/>
        <v>0</v>
      </c>
      <c r="BB178" s="1563"/>
      <c r="BC178" s="352">
        <f t="shared" si="219"/>
        <v>0</v>
      </c>
    </row>
    <row r="179" spans="1:55" s="121" customFormat="1">
      <c r="A179" s="356" t="s">
        <v>397</v>
      </c>
      <c r="B179" s="361">
        <f>B131+B146+B161</f>
        <v>0</v>
      </c>
      <c r="C179" s="361">
        <f>C131+C146+C161</f>
        <v>0</v>
      </c>
      <c r="D179" s="362">
        <f t="shared" si="219"/>
        <v>0</v>
      </c>
      <c r="E179" s="363">
        <f t="shared" si="219"/>
        <v>0</v>
      </c>
      <c r="F179" s="364">
        <f t="shared" si="219"/>
        <v>0</v>
      </c>
      <c r="G179" s="364">
        <f t="shared" si="219"/>
        <v>0</v>
      </c>
      <c r="H179" s="364">
        <f t="shared" si="219"/>
        <v>0</v>
      </c>
      <c r="I179" s="364">
        <f t="shared" si="219"/>
        <v>0</v>
      </c>
      <c r="J179" s="364">
        <f t="shared" si="219"/>
        <v>0</v>
      </c>
      <c r="K179" s="364">
        <f t="shared" si="219"/>
        <v>0</v>
      </c>
      <c r="L179" s="364">
        <f t="shared" si="219"/>
        <v>0</v>
      </c>
      <c r="M179" s="346">
        <f t="shared" si="219"/>
        <v>0</v>
      </c>
      <c r="N179" s="365">
        <f t="shared" si="219"/>
        <v>0</v>
      </c>
      <c r="O179" s="365">
        <f t="shared" si="219"/>
        <v>0</v>
      </c>
      <c r="P179" s="365">
        <f t="shared" si="219"/>
        <v>0</v>
      </c>
      <c r="Q179" s="348">
        <f t="shared" si="219"/>
        <v>0</v>
      </c>
      <c r="R179" s="366">
        <f t="shared" si="219"/>
        <v>0</v>
      </c>
      <c r="S179" s="1575"/>
      <c r="T179" s="367">
        <f t="shared" si="219"/>
        <v>0</v>
      </c>
      <c r="U179" s="367">
        <f t="shared" si="219"/>
        <v>0</v>
      </c>
      <c r="V179" s="367">
        <f t="shared" si="219"/>
        <v>0</v>
      </c>
      <c r="W179" s="346">
        <f t="shared" si="219"/>
        <v>0</v>
      </c>
      <c r="X179" s="366">
        <f t="shared" si="219"/>
        <v>0</v>
      </c>
      <c r="Y179" s="367">
        <f t="shared" si="219"/>
        <v>0</v>
      </c>
      <c r="Z179" s="367">
        <f t="shared" si="219"/>
        <v>0</v>
      </c>
      <c r="AA179" s="367">
        <f t="shared" si="219"/>
        <v>0</v>
      </c>
      <c r="AB179" s="367">
        <f t="shared" si="219"/>
        <v>0</v>
      </c>
      <c r="AC179" s="367">
        <f t="shared" si="219"/>
        <v>0</v>
      </c>
      <c r="AD179" s="367">
        <f t="shared" si="219"/>
        <v>0</v>
      </c>
      <c r="AE179" s="367">
        <f t="shared" si="219"/>
        <v>0</v>
      </c>
      <c r="AF179" s="367">
        <f t="shared" si="219"/>
        <v>0</v>
      </c>
      <c r="AG179" s="346">
        <f t="shared" si="219"/>
        <v>0</v>
      </c>
      <c r="AH179" s="1563">
        <f t="shared" si="219"/>
        <v>0</v>
      </c>
      <c r="AI179" s="351">
        <f t="shared" si="219"/>
        <v>0</v>
      </c>
      <c r="AJ179" s="363">
        <f t="shared" si="219"/>
        <v>0</v>
      </c>
      <c r="AK179" s="364">
        <f t="shared" si="219"/>
        <v>0</v>
      </c>
      <c r="AL179" s="364">
        <f t="shared" si="219"/>
        <v>0</v>
      </c>
      <c r="AM179" s="364">
        <f t="shared" si="219"/>
        <v>0</v>
      </c>
      <c r="AN179" s="364">
        <f t="shared" si="219"/>
        <v>0</v>
      </c>
      <c r="AO179" s="364">
        <f t="shared" si="219"/>
        <v>0</v>
      </c>
      <c r="AP179" s="346">
        <f t="shared" si="219"/>
        <v>0</v>
      </c>
      <c r="AQ179" s="365">
        <f t="shared" si="219"/>
        <v>0</v>
      </c>
      <c r="AR179" s="1563">
        <f t="shared" si="219"/>
        <v>0</v>
      </c>
      <c r="AS179" s="365">
        <f t="shared" si="219"/>
        <v>0</v>
      </c>
      <c r="AT179" s="352">
        <f t="shared" si="219"/>
        <v>0</v>
      </c>
      <c r="AU179" s="368">
        <f t="shared" si="219"/>
        <v>0</v>
      </c>
      <c r="AV179" s="369">
        <f t="shared" si="219"/>
        <v>0</v>
      </c>
      <c r="AW179" s="369">
        <f t="shared" si="219"/>
        <v>0</v>
      </c>
      <c r="AX179" s="346">
        <f t="shared" si="219"/>
        <v>0</v>
      </c>
      <c r="AY179" s="365">
        <f t="shared" si="219"/>
        <v>0</v>
      </c>
      <c r="AZ179" s="1563"/>
      <c r="BA179" s="352">
        <f t="shared" si="219"/>
        <v>0</v>
      </c>
      <c r="BB179" s="1563"/>
      <c r="BC179" s="352">
        <f t="shared" si="219"/>
        <v>0</v>
      </c>
    </row>
    <row r="180" spans="1:55" s="339" customFormat="1" ht="15">
      <c r="A180" s="358" t="s">
        <v>398</v>
      </c>
      <c r="B180" s="430">
        <f t="shared" ref="B180:BC180" si="220">SUM(B181:B190)</f>
        <v>0</v>
      </c>
      <c r="C180" s="430">
        <f>SUM(C181:C190)</f>
        <v>0</v>
      </c>
      <c r="D180" s="431">
        <f t="shared" si="220"/>
        <v>0</v>
      </c>
      <c r="E180" s="432">
        <f t="shared" si="220"/>
        <v>0</v>
      </c>
      <c r="F180" s="433">
        <f t="shared" si="220"/>
        <v>0</v>
      </c>
      <c r="G180" s="433">
        <f t="shared" si="220"/>
        <v>0</v>
      </c>
      <c r="H180" s="433">
        <f t="shared" si="220"/>
        <v>0</v>
      </c>
      <c r="I180" s="433">
        <f t="shared" si="220"/>
        <v>0</v>
      </c>
      <c r="J180" s="433">
        <f t="shared" si="220"/>
        <v>0</v>
      </c>
      <c r="K180" s="433">
        <f t="shared" si="220"/>
        <v>0</v>
      </c>
      <c r="L180" s="433">
        <f t="shared" si="220"/>
        <v>0</v>
      </c>
      <c r="M180" s="434">
        <f t="shared" si="220"/>
        <v>0</v>
      </c>
      <c r="N180" s="435">
        <f t="shared" si="220"/>
        <v>0</v>
      </c>
      <c r="O180" s="435">
        <f t="shared" si="220"/>
        <v>0</v>
      </c>
      <c r="P180" s="435">
        <f t="shared" si="220"/>
        <v>0</v>
      </c>
      <c r="Q180" s="436">
        <f t="shared" si="220"/>
        <v>0</v>
      </c>
      <c r="R180" s="437">
        <f t="shared" si="220"/>
        <v>0</v>
      </c>
      <c r="S180" s="1612"/>
      <c r="T180" s="438">
        <f t="shared" si="220"/>
        <v>0</v>
      </c>
      <c r="U180" s="438">
        <f t="shared" si="220"/>
        <v>0</v>
      </c>
      <c r="V180" s="438">
        <f t="shared" si="220"/>
        <v>0</v>
      </c>
      <c r="W180" s="434">
        <f t="shared" si="220"/>
        <v>0</v>
      </c>
      <c r="X180" s="437">
        <f t="shared" si="220"/>
        <v>0</v>
      </c>
      <c r="Y180" s="438">
        <f t="shared" si="220"/>
        <v>0</v>
      </c>
      <c r="Z180" s="438">
        <f t="shared" si="220"/>
        <v>0</v>
      </c>
      <c r="AA180" s="438">
        <f t="shared" si="220"/>
        <v>0</v>
      </c>
      <c r="AB180" s="438">
        <f t="shared" si="220"/>
        <v>0</v>
      </c>
      <c r="AC180" s="438">
        <f t="shared" si="220"/>
        <v>0</v>
      </c>
      <c r="AD180" s="438">
        <f t="shared" si="220"/>
        <v>0</v>
      </c>
      <c r="AE180" s="438">
        <f t="shared" si="220"/>
        <v>0</v>
      </c>
      <c r="AF180" s="438">
        <f t="shared" si="220"/>
        <v>0</v>
      </c>
      <c r="AG180" s="434">
        <f t="shared" si="220"/>
        <v>0</v>
      </c>
      <c r="AH180" s="1563"/>
      <c r="AI180" s="439">
        <f t="shared" si="220"/>
        <v>0</v>
      </c>
      <c r="AJ180" s="432">
        <f t="shared" si="220"/>
        <v>0</v>
      </c>
      <c r="AK180" s="433">
        <f t="shared" si="220"/>
        <v>0</v>
      </c>
      <c r="AL180" s="433">
        <f t="shared" si="220"/>
        <v>0</v>
      </c>
      <c r="AM180" s="433">
        <f t="shared" si="220"/>
        <v>0</v>
      </c>
      <c r="AN180" s="433">
        <f t="shared" si="220"/>
        <v>0</v>
      </c>
      <c r="AO180" s="433">
        <f t="shared" si="220"/>
        <v>0</v>
      </c>
      <c r="AP180" s="434">
        <f t="shared" si="220"/>
        <v>0</v>
      </c>
      <c r="AQ180" s="435">
        <f t="shared" si="220"/>
        <v>0</v>
      </c>
      <c r="AR180" s="1563"/>
      <c r="AS180" s="435">
        <f t="shared" si="220"/>
        <v>0</v>
      </c>
      <c r="AT180" s="440">
        <f t="shared" si="220"/>
        <v>0</v>
      </c>
      <c r="AU180" s="441">
        <f t="shared" si="220"/>
        <v>0</v>
      </c>
      <c r="AV180" s="442">
        <f t="shared" si="220"/>
        <v>0</v>
      </c>
      <c r="AW180" s="442">
        <f t="shared" si="220"/>
        <v>0</v>
      </c>
      <c r="AX180" s="434">
        <f t="shared" si="220"/>
        <v>0</v>
      </c>
      <c r="AY180" s="435">
        <f t="shared" si="220"/>
        <v>0</v>
      </c>
      <c r="AZ180" s="1563"/>
      <c r="BA180" s="440">
        <f t="shared" si="220"/>
        <v>0</v>
      </c>
      <c r="BB180" s="1563"/>
      <c r="BC180" s="440">
        <f t="shared" si="220"/>
        <v>0</v>
      </c>
    </row>
    <row r="181" spans="1:55" s="121" customFormat="1">
      <c r="A181" s="372" t="s">
        <v>399</v>
      </c>
      <c r="B181" s="361">
        <f t="shared" ref="B181:BC186" si="221">B133+B148+B163</f>
        <v>0</v>
      </c>
      <c r="C181" s="361">
        <f t="shared" si="221"/>
        <v>0</v>
      </c>
      <c r="D181" s="362">
        <f t="shared" si="221"/>
        <v>0</v>
      </c>
      <c r="E181" s="363">
        <f t="shared" si="221"/>
        <v>0</v>
      </c>
      <c r="F181" s="364">
        <f t="shared" si="221"/>
        <v>0</v>
      </c>
      <c r="G181" s="364">
        <f t="shared" si="221"/>
        <v>0</v>
      </c>
      <c r="H181" s="364">
        <f t="shared" si="221"/>
        <v>0</v>
      </c>
      <c r="I181" s="364">
        <f t="shared" si="221"/>
        <v>0</v>
      </c>
      <c r="J181" s="364">
        <f t="shared" si="221"/>
        <v>0</v>
      </c>
      <c r="K181" s="364">
        <f t="shared" si="221"/>
        <v>0</v>
      </c>
      <c r="L181" s="364">
        <f t="shared" si="221"/>
        <v>0</v>
      </c>
      <c r="M181" s="346">
        <f t="shared" si="221"/>
        <v>0</v>
      </c>
      <c r="N181" s="365">
        <f t="shared" si="221"/>
        <v>0</v>
      </c>
      <c r="O181" s="365">
        <f t="shared" si="221"/>
        <v>0</v>
      </c>
      <c r="P181" s="365">
        <f t="shared" si="221"/>
        <v>0</v>
      </c>
      <c r="Q181" s="348">
        <f t="shared" si="221"/>
        <v>0</v>
      </c>
      <c r="R181" s="366">
        <f t="shared" si="221"/>
        <v>0</v>
      </c>
      <c r="S181" s="1575"/>
      <c r="T181" s="367">
        <f t="shared" si="221"/>
        <v>0</v>
      </c>
      <c r="U181" s="367">
        <f t="shared" si="221"/>
        <v>0</v>
      </c>
      <c r="V181" s="367">
        <f t="shared" si="221"/>
        <v>0</v>
      </c>
      <c r="W181" s="346">
        <f t="shared" si="221"/>
        <v>0</v>
      </c>
      <c r="X181" s="366">
        <f t="shared" si="221"/>
        <v>0</v>
      </c>
      <c r="Y181" s="367">
        <f t="shared" si="221"/>
        <v>0</v>
      </c>
      <c r="Z181" s="367">
        <f t="shared" si="221"/>
        <v>0</v>
      </c>
      <c r="AA181" s="367">
        <f t="shared" si="221"/>
        <v>0</v>
      </c>
      <c r="AB181" s="367">
        <f t="shared" si="221"/>
        <v>0</v>
      </c>
      <c r="AC181" s="367">
        <f t="shared" si="221"/>
        <v>0</v>
      </c>
      <c r="AD181" s="367">
        <f t="shared" si="221"/>
        <v>0</v>
      </c>
      <c r="AE181" s="367">
        <f t="shared" si="221"/>
        <v>0</v>
      </c>
      <c r="AF181" s="367">
        <f t="shared" si="221"/>
        <v>0</v>
      </c>
      <c r="AG181" s="346">
        <f t="shared" si="221"/>
        <v>0</v>
      </c>
      <c r="AH181" s="1563">
        <f t="shared" si="221"/>
        <v>0</v>
      </c>
      <c r="AI181" s="351">
        <f t="shared" si="221"/>
        <v>0</v>
      </c>
      <c r="AJ181" s="363">
        <f t="shared" si="221"/>
        <v>0</v>
      </c>
      <c r="AK181" s="364">
        <f t="shared" si="221"/>
        <v>0</v>
      </c>
      <c r="AL181" s="364">
        <f t="shared" si="221"/>
        <v>0</v>
      </c>
      <c r="AM181" s="364">
        <f t="shared" si="221"/>
        <v>0</v>
      </c>
      <c r="AN181" s="364">
        <f t="shared" si="221"/>
        <v>0</v>
      </c>
      <c r="AO181" s="364">
        <f t="shared" si="221"/>
        <v>0</v>
      </c>
      <c r="AP181" s="346">
        <f>AP133+AP148+AP163</f>
        <v>0</v>
      </c>
      <c r="AQ181" s="365">
        <f t="shared" si="221"/>
        <v>0</v>
      </c>
      <c r="AR181" s="1563">
        <f t="shared" si="221"/>
        <v>0</v>
      </c>
      <c r="AS181" s="365">
        <f t="shared" si="221"/>
        <v>0</v>
      </c>
      <c r="AT181" s="352">
        <f t="shared" si="221"/>
        <v>0</v>
      </c>
      <c r="AU181" s="368">
        <f t="shared" si="221"/>
        <v>0</v>
      </c>
      <c r="AV181" s="369">
        <f t="shared" si="221"/>
        <v>0</v>
      </c>
      <c r="AW181" s="369">
        <f t="shared" si="221"/>
        <v>0</v>
      </c>
      <c r="AX181" s="346">
        <f t="shared" si="221"/>
        <v>0</v>
      </c>
      <c r="AY181" s="365">
        <f t="shared" si="221"/>
        <v>0</v>
      </c>
      <c r="AZ181" s="1563"/>
      <c r="BA181" s="352">
        <f t="shared" si="221"/>
        <v>0</v>
      </c>
      <c r="BB181" s="1563"/>
      <c r="BC181" s="352">
        <f t="shared" si="221"/>
        <v>0</v>
      </c>
    </row>
    <row r="182" spans="1:55" s="121" customFormat="1">
      <c r="A182" s="372" t="s">
        <v>400</v>
      </c>
      <c r="B182" s="361">
        <f t="shared" si="221"/>
        <v>0</v>
      </c>
      <c r="C182" s="361">
        <f t="shared" si="221"/>
        <v>0</v>
      </c>
      <c r="D182" s="362">
        <f t="shared" si="221"/>
        <v>0</v>
      </c>
      <c r="E182" s="363">
        <f t="shared" si="221"/>
        <v>0</v>
      </c>
      <c r="F182" s="364">
        <f t="shared" si="221"/>
        <v>0</v>
      </c>
      <c r="G182" s="364">
        <f t="shared" si="221"/>
        <v>0</v>
      </c>
      <c r="H182" s="364">
        <f t="shared" si="221"/>
        <v>0</v>
      </c>
      <c r="I182" s="364">
        <f t="shared" si="221"/>
        <v>0</v>
      </c>
      <c r="J182" s="364">
        <f t="shared" si="221"/>
        <v>0</v>
      </c>
      <c r="K182" s="364">
        <f t="shared" si="221"/>
        <v>0</v>
      </c>
      <c r="L182" s="364">
        <f t="shared" si="221"/>
        <v>0</v>
      </c>
      <c r="M182" s="346">
        <f t="shared" si="221"/>
        <v>0</v>
      </c>
      <c r="N182" s="365">
        <f t="shared" si="221"/>
        <v>0</v>
      </c>
      <c r="O182" s="365">
        <f t="shared" si="221"/>
        <v>0</v>
      </c>
      <c r="P182" s="365">
        <f t="shared" si="221"/>
        <v>0</v>
      </c>
      <c r="Q182" s="348">
        <f t="shared" si="221"/>
        <v>0</v>
      </c>
      <c r="R182" s="366">
        <f t="shared" si="221"/>
        <v>0</v>
      </c>
      <c r="S182" s="1575"/>
      <c r="T182" s="367">
        <f t="shared" si="221"/>
        <v>0</v>
      </c>
      <c r="U182" s="367">
        <f t="shared" si="221"/>
        <v>0</v>
      </c>
      <c r="V182" s="367">
        <f t="shared" si="221"/>
        <v>0</v>
      </c>
      <c r="W182" s="346">
        <f t="shared" si="221"/>
        <v>0</v>
      </c>
      <c r="X182" s="366">
        <f t="shared" si="221"/>
        <v>0</v>
      </c>
      <c r="Y182" s="367">
        <f t="shared" si="221"/>
        <v>0</v>
      </c>
      <c r="Z182" s="367">
        <f t="shared" si="221"/>
        <v>0</v>
      </c>
      <c r="AA182" s="367">
        <f t="shared" si="221"/>
        <v>0</v>
      </c>
      <c r="AB182" s="367">
        <f t="shared" si="221"/>
        <v>0</v>
      </c>
      <c r="AC182" s="367">
        <f t="shared" si="221"/>
        <v>0</v>
      </c>
      <c r="AD182" s="367">
        <f t="shared" si="221"/>
        <v>0</v>
      </c>
      <c r="AE182" s="367">
        <f t="shared" si="221"/>
        <v>0</v>
      </c>
      <c r="AF182" s="367">
        <f t="shared" si="221"/>
        <v>0</v>
      </c>
      <c r="AG182" s="346">
        <f t="shared" si="221"/>
        <v>0</v>
      </c>
      <c r="AH182" s="1563">
        <f t="shared" si="221"/>
        <v>0</v>
      </c>
      <c r="AI182" s="351">
        <f t="shared" si="221"/>
        <v>0</v>
      </c>
      <c r="AJ182" s="363">
        <f t="shared" si="221"/>
        <v>0</v>
      </c>
      <c r="AK182" s="364">
        <f t="shared" si="221"/>
        <v>0</v>
      </c>
      <c r="AL182" s="364">
        <f t="shared" si="221"/>
        <v>0</v>
      </c>
      <c r="AM182" s="364">
        <f t="shared" si="221"/>
        <v>0</v>
      </c>
      <c r="AN182" s="364">
        <f t="shared" si="221"/>
        <v>0</v>
      </c>
      <c r="AO182" s="364">
        <f t="shared" si="221"/>
        <v>0</v>
      </c>
      <c r="AP182" s="346">
        <f t="shared" si="221"/>
        <v>0</v>
      </c>
      <c r="AQ182" s="365">
        <f t="shared" si="221"/>
        <v>0</v>
      </c>
      <c r="AR182" s="1563">
        <f t="shared" si="221"/>
        <v>0</v>
      </c>
      <c r="AS182" s="365">
        <f t="shared" si="221"/>
        <v>0</v>
      </c>
      <c r="AT182" s="352">
        <f t="shared" si="221"/>
        <v>0</v>
      </c>
      <c r="AU182" s="368">
        <f t="shared" si="221"/>
        <v>0</v>
      </c>
      <c r="AV182" s="369">
        <f t="shared" si="221"/>
        <v>0</v>
      </c>
      <c r="AW182" s="369">
        <f t="shared" si="221"/>
        <v>0</v>
      </c>
      <c r="AX182" s="346">
        <f t="shared" si="221"/>
        <v>0</v>
      </c>
      <c r="AY182" s="365">
        <f t="shared" si="221"/>
        <v>0</v>
      </c>
      <c r="AZ182" s="1563"/>
      <c r="BA182" s="352">
        <f t="shared" si="221"/>
        <v>0</v>
      </c>
      <c r="BB182" s="1563"/>
      <c r="BC182" s="352">
        <f t="shared" si="221"/>
        <v>0</v>
      </c>
    </row>
    <row r="183" spans="1:55" s="121" customFormat="1">
      <c r="A183" s="373" t="s">
        <v>401</v>
      </c>
      <c r="B183" s="361">
        <f t="shared" si="221"/>
        <v>0</v>
      </c>
      <c r="C183" s="361">
        <f t="shared" si="221"/>
        <v>0</v>
      </c>
      <c r="D183" s="362">
        <f t="shared" si="221"/>
        <v>0</v>
      </c>
      <c r="E183" s="363">
        <f t="shared" si="221"/>
        <v>0</v>
      </c>
      <c r="F183" s="364">
        <f t="shared" si="221"/>
        <v>0</v>
      </c>
      <c r="G183" s="364">
        <f t="shared" si="221"/>
        <v>0</v>
      </c>
      <c r="H183" s="364">
        <f t="shared" si="221"/>
        <v>0</v>
      </c>
      <c r="I183" s="364">
        <f t="shared" si="221"/>
        <v>0</v>
      </c>
      <c r="J183" s="364">
        <f t="shared" si="221"/>
        <v>0</v>
      </c>
      <c r="K183" s="364">
        <f t="shared" si="221"/>
        <v>0</v>
      </c>
      <c r="L183" s="364">
        <f t="shared" si="221"/>
        <v>0</v>
      </c>
      <c r="M183" s="346">
        <f t="shared" si="221"/>
        <v>0</v>
      </c>
      <c r="N183" s="365">
        <f t="shared" si="221"/>
        <v>0</v>
      </c>
      <c r="O183" s="365">
        <f t="shared" si="221"/>
        <v>0</v>
      </c>
      <c r="P183" s="365">
        <f t="shared" si="221"/>
        <v>0</v>
      </c>
      <c r="Q183" s="348">
        <f t="shared" si="221"/>
        <v>0</v>
      </c>
      <c r="R183" s="366">
        <f t="shared" si="221"/>
        <v>0</v>
      </c>
      <c r="S183" s="1575"/>
      <c r="T183" s="367">
        <f t="shared" si="221"/>
        <v>0</v>
      </c>
      <c r="U183" s="367">
        <f t="shared" si="221"/>
        <v>0</v>
      </c>
      <c r="V183" s="367">
        <f t="shared" si="221"/>
        <v>0</v>
      </c>
      <c r="W183" s="346">
        <f t="shared" si="221"/>
        <v>0</v>
      </c>
      <c r="X183" s="366">
        <f t="shared" si="221"/>
        <v>0</v>
      </c>
      <c r="Y183" s="367">
        <f t="shared" si="221"/>
        <v>0</v>
      </c>
      <c r="Z183" s="367">
        <f t="shared" si="221"/>
        <v>0</v>
      </c>
      <c r="AA183" s="367">
        <f t="shared" si="221"/>
        <v>0</v>
      </c>
      <c r="AB183" s="367">
        <f t="shared" si="221"/>
        <v>0</v>
      </c>
      <c r="AC183" s="367">
        <f t="shared" si="221"/>
        <v>0</v>
      </c>
      <c r="AD183" s="367">
        <f t="shared" si="221"/>
        <v>0</v>
      </c>
      <c r="AE183" s="367">
        <f t="shared" si="221"/>
        <v>0</v>
      </c>
      <c r="AF183" s="367">
        <f t="shared" si="221"/>
        <v>0</v>
      </c>
      <c r="AG183" s="346">
        <f t="shared" si="221"/>
        <v>0</v>
      </c>
      <c r="AH183" s="1563">
        <f t="shared" si="221"/>
        <v>0</v>
      </c>
      <c r="AI183" s="351">
        <f t="shared" si="221"/>
        <v>0</v>
      </c>
      <c r="AJ183" s="363">
        <f t="shared" si="221"/>
        <v>0</v>
      </c>
      <c r="AK183" s="364">
        <f t="shared" si="221"/>
        <v>0</v>
      </c>
      <c r="AL183" s="364">
        <f t="shared" si="221"/>
        <v>0</v>
      </c>
      <c r="AM183" s="364">
        <f t="shared" si="221"/>
        <v>0</v>
      </c>
      <c r="AN183" s="364">
        <f t="shared" si="221"/>
        <v>0</v>
      </c>
      <c r="AO183" s="364">
        <f t="shared" si="221"/>
        <v>0</v>
      </c>
      <c r="AP183" s="346">
        <f t="shared" si="221"/>
        <v>0</v>
      </c>
      <c r="AQ183" s="365">
        <f t="shared" si="221"/>
        <v>0</v>
      </c>
      <c r="AR183" s="1563">
        <f t="shared" si="221"/>
        <v>0</v>
      </c>
      <c r="AS183" s="365">
        <f t="shared" si="221"/>
        <v>0</v>
      </c>
      <c r="AT183" s="352">
        <f t="shared" si="221"/>
        <v>0</v>
      </c>
      <c r="AU183" s="368">
        <f t="shared" si="221"/>
        <v>0</v>
      </c>
      <c r="AV183" s="369">
        <f t="shared" si="221"/>
        <v>0</v>
      </c>
      <c r="AW183" s="369">
        <f t="shared" si="221"/>
        <v>0</v>
      </c>
      <c r="AX183" s="346">
        <f t="shared" si="221"/>
        <v>0</v>
      </c>
      <c r="AY183" s="365">
        <f t="shared" si="221"/>
        <v>0</v>
      </c>
      <c r="AZ183" s="1563"/>
      <c r="BA183" s="352">
        <f t="shared" si="221"/>
        <v>0</v>
      </c>
      <c r="BB183" s="1563"/>
      <c r="BC183" s="352">
        <f t="shared" si="221"/>
        <v>0</v>
      </c>
    </row>
    <row r="184" spans="1:55" s="121" customFormat="1">
      <c r="A184" s="373" t="s">
        <v>61</v>
      </c>
      <c r="B184" s="361">
        <f t="shared" si="221"/>
        <v>0</v>
      </c>
      <c r="C184" s="361">
        <f t="shared" si="221"/>
        <v>0</v>
      </c>
      <c r="D184" s="362">
        <f t="shared" si="221"/>
        <v>0</v>
      </c>
      <c r="E184" s="363">
        <f t="shared" si="221"/>
        <v>0</v>
      </c>
      <c r="F184" s="364">
        <f t="shared" si="221"/>
        <v>0</v>
      </c>
      <c r="G184" s="364">
        <f t="shared" si="221"/>
        <v>0</v>
      </c>
      <c r="H184" s="364">
        <f t="shared" si="221"/>
        <v>0</v>
      </c>
      <c r="I184" s="364">
        <f t="shared" si="221"/>
        <v>0</v>
      </c>
      <c r="J184" s="364">
        <f t="shared" si="221"/>
        <v>0</v>
      </c>
      <c r="K184" s="364">
        <f t="shared" si="221"/>
        <v>0</v>
      </c>
      <c r="L184" s="364">
        <f t="shared" si="221"/>
        <v>0</v>
      </c>
      <c r="M184" s="346">
        <f t="shared" si="221"/>
        <v>0</v>
      </c>
      <c r="N184" s="365">
        <f t="shared" si="221"/>
        <v>0</v>
      </c>
      <c r="O184" s="365">
        <f t="shared" si="221"/>
        <v>0</v>
      </c>
      <c r="P184" s="365">
        <f t="shared" si="221"/>
        <v>0</v>
      </c>
      <c r="Q184" s="348">
        <f t="shared" si="221"/>
        <v>0</v>
      </c>
      <c r="R184" s="366">
        <f t="shared" si="221"/>
        <v>0</v>
      </c>
      <c r="S184" s="1575"/>
      <c r="T184" s="367">
        <f t="shared" si="221"/>
        <v>0</v>
      </c>
      <c r="U184" s="367">
        <f t="shared" si="221"/>
        <v>0</v>
      </c>
      <c r="V184" s="367">
        <f t="shared" si="221"/>
        <v>0</v>
      </c>
      <c r="W184" s="346">
        <f t="shared" si="221"/>
        <v>0</v>
      </c>
      <c r="X184" s="366">
        <f t="shared" si="221"/>
        <v>0</v>
      </c>
      <c r="Y184" s="367">
        <f t="shared" si="221"/>
        <v>0</v>
      </c>
      <c r="Z184" s="367">
        <f t="shared" si="221"/>
        <v>0</v>
      </c>
      <c r="AA184" s="367">
        <f t="shared" si="221"/>
        <v>0</v>
      </c>
      <c r="AB184" s="367">
        <f t="shared" si="221"/>
        <v>0</v>
      </c>
      <c r="AC184" s="367">
        <f t="shared" si="221"/>
        <v>0</v>
      </c>
      <c r="AD184" s="367">
        <f t="shared" si="221"/>
        <v>0</v>
      </c>
      <c r="AE184" s="367">
        <f t="shared" si="221"/>
        <v>0</v>
      </c>
      <c r="AF184" s="367">
        <f t="shared" si="221"/>
        <v>0</v>
      </c>
      <c r="AG184" s="346">
        <f t="shared" si="221"/>
        <v>0</v>
      </c>
      <c r="AH184" s="1563">
        <f t="shared" si="221"/>
        <v>0</v>
      </c>
      <c r="AI184" s="351">
        <f t="shared" si="221"/>
        <v>0</v>
      </c>
      <c r="AJ184" s="363">
        <f t="shared" si="221"/>
        <v>0</v>
      </c>
      <c r="AK184" s="364">
        <f t="shared" si="221"/>
        <v>0</v>
      </c>
      <c r="AL184" s="364">
        <f t="shared" si="221"/>
        <v>0</v>
      </c>
      <c r="AM184" s="364">
        <f t="shared" si="221"/>
        <v>0</v>
      </c>
      <c r="AN184" s="364">
        <f t="shared" si="221"/>
        <v>0</v>
      </c>
      <c r="AO184" s="364">
        <f t="shared" si="221"/>
        <v>0</v>
      </c>
      <c r="AP184" s="346">
        <f t="shared" si="221"/>
        <v>0</v>
      </c>
      <c r="AQ184" s="365">
        <f t="shared" si="221"/>
        <v>0</v>
      </c>
      <c r="AR184" s="1563">
        <f t="shared" si="221"/>
        <v>0</v>
      </c>
      <c r="AS184" s="365">
        <f t="shared" si="221"/>
        <v>0</v>
      </c>
      <c r="AT184" s="352">
        <f t="shared" si="221"/>
        <v>0</v>
      </c>
      <c r="AU184" s="368">
        <f t="shared" si="221"/>
        <v>0</v>
      </c>
      <c r="AV184" s="369">
        <f t="shared" si="221"/>
        <v>0</v>
      </c>
      <c r="AW184" s="369">
        <f t="shared" si="221"/>
        <v>0</v>
      </c>
      <c r="AX184" s="346">
        <f t="shared" si="221"/>
        <v>0</v>
      </c>
      <c r="AY184" s="365">
        <f t="shared" si="221"/>
        <v>0</v>
      </c>
      <c r="AZ184" s="1563"/>
      <c r="BA184" s="352">
        <f t="shared" si="221"/>
        <v>0</v>
      </c>
      <c r="BB184" s="1563"/>
      <c r="BC184" s="352">
        <f t="shared" si="221"/>
        <v>0</v>
      </c>
    </row>
    <row r="185" spans="1:55" s="121" customFormat="1">
      <c r="A185" s="373" t="s">
        <v>402</v>
      </c>
      <c r="B185" s="361">
        <f t="shared" si="221"/>
        <v>0</v>
      </c>
      <c r="C185" s="361">
        <f t="shared" si="221"/>
        <v>0</v>
      </c>
      <c r="D185" s="362">
        <f t="shared" si="221"/>
        <v>0</v>
      </c>
      <c r="E185" s="363">
        <f t="shared" si="221"/>
        <v>0</v>
      </c>
      <c r="F185" s="364">
        <f t="shared" si="221"/>
        <v>0</v>
      </c>
      <c r="G185" s="364">
        <f t="shared" si="221"/>
        <v>0</v>
      </c>
      <c r="H185" s="364">
        <f t="shared" si="221"/>
        <v>0</v>
      </c>
      <c r="I185" s="364">
        <f t="shared" si="221"/>
        <v>0</v>
      </c>
      <c r="J185" s="364">
        <f t="shared" si="221"/>
        <v>0</v>
      </c>
      <c r="K185" s="364">
        <f t="shared" si="221"/>
        <v>0</v>
      </c>
      <c r="L185" s="364">
        <f t="shared" si="221"/>
        <v>0</v>
      </c>
      <c r="M185" s="346">
        <f t="shared" si="221"/>
        <v>0</v>
      </c>
      <c r="N185" s="365">
        <f t="shared" si="221"/>
        <v>0</v>
      </c>
      <c r="O185" s="365">
        <f t="shared" si="221"/>
        <v>0</v>
      </c>
      <c r="P185" s="365">
        <f t="shared" si="221"/>
        <v>0</v>
      </c>
      <c r="Q185" s="348">
        <f t="shared" si="221"/>
        <v>0</v>
      </c>
      <c r="R185" s="366">
        <f t="shared" si="221"/>
        <v>0</v>
      </c>
      <c r="S185" s="1575"/>
      <c r="T185" s="367">
        <f t="shared" si="221"/>
        <v>0</v>
      </c>
      <c r="U185" s="367">
        <f t="shared" si="221"/>
        <v>0</v>
      </c>
      <c r="V185" s="367">
        <f t="shared" si="221"/>
        <v>0</v>
      </c>
      <c r="W185" s="346">
        <f t="shared" si="221"/>
        <v>0</v>
      </c>
      <c r="X185" s="366">
        <f t="shared" si="221"/>
        <v>0</v>
      </c>
      <c r="Y185" s="367">
        <f t="shared" si="221"/>
        <v>0</v>
      </c>
      <c r="Z185" s="367">
        <f t="shared" si="221"/>
        <v>0</v>
      </c>
      <c r="AA185" s="367">
        <f t="shared" si="221"/>
        <v>0</v>
      </c>
      <c r="AB185" s="367">
        <f t="shared" si="221"/>
        <v>0</v>
      </c>
      <c r="AC185" s="367">
        <f t="shared" si="221"/>
        <v>0</v>
      </c>
      <c r="AD185" s="367">
        <f t="shared" si="221"/>
        <v>0</v>
      </c>
      <c r="AE185" s="367">
        <f t="shared" si="221"/>
        <v>0</v>
      </c>
      <c r="AF185" s="367">
        <f t="shared" si="221"/>
        <v>0</v>
      </c>
      <c r="AG185" s="346">
        <f t="shared" si="221"/>
        <v>0</v>
      </c>
      <c r="AH185" s="1563">
        <f t="shared" si="221"/>
        <v>0</v>
      </c>
      <c r="AI185" s="351">
        <f t="shared" si="221"/>
        <v>0</v>
      </c>
      <c r="AJ185" s="363">
        <f t="shared" si="221"/>
        <v>0</v>
      </c>
      <c r="AK185" s="364">
        <f t="shared" si="221"/>
        <v>0</v>
      </c>
      <c r="AL185" s="364">
        <f t="shared" si="221"/>
        <v>0</v>
      </c>
      <c r="AM185" s="364">
        <f t="shared" si="221"/>
        <v>0</v>
      </c>
      <c r="AN185" s="364">
        <f t="shared" si="221"/>
        <v>0</v>
      </c>
      <c r="AO185" s="364">
        <f t="shared" si="221"/>
        <v>0</v>
      </c>
      <c r="AP185" s="346">
        <f t="shared" si="221"/>
        <v>0</v>
      </c>
      <c r="AQ185" s="365">
        <f t="shared" si="221"/>
        <v>0</v>
      </c>
      <c r="AR185" s="1563">
        <f t="shared" si="221"/>
        <v>0</v>
      </c>
      <c r="AS185" s="365">
        <f t="shared" si="221"/>
        <v>0</v>
      </c>
      <c r="AT185" s="352">
        <f t="shared" si="221"/>
        <v>0</v>
      </c>
      <c r="AU185" s="368">
        <f t="shared" si="221"/>
        <v>0</v>
      </c>
      <c r="AV185" s="369">
        <f t="shared" si="221"/>
        <v>0</v>
      </c>
      <c r="AW185" s="369">
        <f t="shared" si="221"/>
        <v>0</v>
      </c>
      <c r="AX185" s="346">
        <f t="shared" si="221"/>
        <v>0</v>
      </c>
      <c r="AY185" s="365">
        <f t="shared" si="221"/>
        <v>0</v>
      </c>
      <c r="AZ185" s="1563"/>
      <c r="BA185" s="352">
        <f t="shared" si="221"/>
        <v>0</v>
      </c>
      <c r="BB185" s="1563"/>
      <c r="BC185" s="352">
        <f t="shared" si="221"/>
        <v>0</v>
      </c>
    </row>
    <row r="186" spans="1:55" s="121" customFormat="1">
      <c r="A186" s="373" t="s">
        <v>403</v>
      </c>
      <c r="B186" s="361">
        <f t="shared" si="221"/>
        <v>0</v>
      </c>
      <c r="C186" s="361">
        <f t="shared" ref="B186:BC190" si="222">C138+C153+C168</f>
        <v>0</v>
      </c>
      <c r="D186" s="362">
        <f t="shared" si="222"/>
        <v>0</v>
      </c>
      <c r="E186" s="363">
        <f t="shared" si="222"/>
        <v>0</v>
      </c>
      <c r="F186" s="364">
        <f t="shared" si="222"/>
        <v>0</v>
      </c>
      <c r="G186" s="364">
        <f t="shared" si="222"/>
        <v>0</v>
      </c>
      <c r="H186" s="364">
        <f t="shared" si="222"/>
        <v>0</v>
      </c>
      <c r="I186" s="364">
        <f t="shared" si="222"/>
        <v>0</v>
      </c>
      <c r="J186" s="364">
        <f t="shared" si="222"/>
        <v>0</v>
      </c>
      <c r="K186" s="364">
        <f t="shared" si="222"/>
        <v>0</v>
      </c>
      <c r="L186" s="364">
        <f t="shared" si="222"/>
        <v>0</v>
      </c>
      <c r="M186" s="346">
        <f t="shared" si="222"/>
        <v>0</v>
      </c>
      <c r="N186" s="365">
        <f t="shared" si="222"/>
        <v>0</v>
      </c>
      <c r="O186" s="365">
        <f t="shared" si="222"/>
        <v>0</v>
      </c>
      <c r="P186" s="365">
        <f t="shared" si="222"/>
        <v>0</v>
      </c>
      <c r="Q186" s="348">
        <f t="shared" si="222"/>
        <v>0</v>
      </c>
      <c r="R186" s="366">
        <f t="shared" si="222"/>
        <v>0</v>
      </c>
      <c r="S186" s="1575"/>
      <c r="T186" s="367">
        <f t="shared" si="222"/>
        <v>0</v>
      </c>
      <c r="U186" s="367">
        <f t="shared" si="222"/>
        <v>0</v>
      </c>
      <c r="V186" s="367">
        <f t="shared" si="222"/>
        <v>0</v>
      </c>
      <c r="W186" s="346">
        <f t="shared" si="222"/>
        <v>0</v>
      </c>
      <c r="X186" s="366">
        <f t="shared" si="222"/>
        <v>0</v>
      </c>
      <c r="Y186" s="367">
        <f t="shared" si="222"/>
        <v>0</v>
      </c>
      <c r="Z186" s="367">
        <f t="shared" si="222"/>
        <v>0</v>
      </c>
      <c r="AA186" s="367">
        <f t="shared" si="222"/>
        <v>0</v>
      </c>
      <c r="AB186" s="367">
        <f t="shared" si="222"/>
        <v>0</v>
      </c>
      <c r="AC186" s="367">
        <f t="shared" si="222"/>
        <v>0</v>
      </c>
      <c r="AD186" s="367">
        <f t="shared" si="222"/>
        <v>0</v>
      </c>
      <c r="AE186" s="367">
        <f t="shared" si="222"/>
        <v>0</v>
      </c>
      <c r="AF186" s="367">
        <f t="shared" si="222"/>
        <v>0</v>
      </c>
      <c r="AG186" s="346">
        <f t="shared" si="222"/>
        <v>0</v>
      </c>
      <c r="AH186" s="1563">
        <f t="shared" si="222"/>
        <v>0</v>
      </c>
      <c r="AI186" s="351">
        <f t="shared" si="222"/>
        <v>0</v>
      </c>
      <c r="AJ186" s="363">
        <f t="shared" si="222"/>
        <v>0</v>
      </c>
      <c r="AK186" s="364">
        <f t="shared" si="222"/>
        <v>0</v>
      </c>
      <c r="AL186" s="364">
        <f t="shared" si="222"/>
        <v>0</v>
      </c>
      <c r="AM186" s="364">
        <f t="shared" si="222"/>
        <v>0</v>
      </c>
      <c r="AN186" s="364">
        <f t="shared" si="222"/>
        <v>0</v>
      </c>
      <c r="AO186" s="364">
        <f t="shared" si="222"/>
        <v>0</v>
      </c>
      <c r="AP186" s="346">
        <f t="shared" si="222"/>
        <v>0</v>
      </c>
      <c r="AQ186" s="365">
        <f t="shared" si="222"/>
        <v>0</v>
      </c>
      <c r="AR186" s="1563">
        <f t="shared" si="222"/>
        <v>0</v>
      </c>
      <c r="AS186" s="365">
        <f t="shared" si="222"/>
        <v>0</v>
      </c>
      <c r="AT186" s="352">
        <f t="shared" si="222"/>
        <v>0</v>
      </c>
      <c r="AU186" s="368">
        <f t="shared" si="222"/>
        <v>0</v>
      </c>
      <c r="AV186" s="369">
        <f t="shared" si="222"/>
        <v>0</v>
      </c>
      <c r="AW186" s="369">
        <f t="shared" si="222"/>
        <v>0</v>
      </c>
      <c r="AX186" s="346">
        <f t="shared" si="222"/>
        <v>0</v>
      </c>
      <c r="AY186" s="365">
        <f t="shared" si="222"/>
        <v>0</v>
      </c>
      <c r="AZ186" s="1563"/>
      <c r="BA186" s="352">
        <f t="shared" si="222"/>
        <v>0</v>
      </c>
      <c r="BB186" s="1563"/>
      <c r="BC186" s="352">
        <f t="shared" si="222"/>
        <v>0</v>
      </c>
    </row>
    <row r="187" spans="1:55" s="121" customFormat="1">
      <c r="A187" s="373" t="s">
        <v>404</v>
      </c>
      <c r="B187" s="361">
        <f t="shared" si="222"/>
        <v>0</v>
      </c>
      <c r="C187" s="361">
        <f t="shared" si="222"/>
        <v>0</v>
      </c>
      <c r="D187" s="362">
        <f t="shared" si="222"/>
        <v>0</v>
      </c>
      <c r="E187" s="363">
        <f t="shared" si="222"/>
        <v>0</v>
      </c>
      <c r="F187" s="364">
        <f t="shared" si="222"/>
        <v>0</v>
      </c>
      <c r="G187" s="364">
        <f t="shared" si="222"/>
        <v>0</v>
      </c>
      <c r="H187" s="364">
        <f t="shared" si="222"/>
        <v>0</v>
      </c>
      <c r="I187" s="364">
        <f t="shared" si="222"/>
        <v>0</v>
      </c>
      <c r="J187" s="364">
        <f t="shared" si="222"/>
        <v>0</v>
      </c>
      <c r="K187" s="364">
        <f t="shared" si="222"/>
        <v>0</v>
      </c>
      <c r="L187" s="364">
        <f t="shared" si="222"/>
        <v>0</v>
      </c>
      <c r="M187" s="346">
        <f t="shared" si="222"/>
        <v>0</v>
      </c>
      <c r="N187" s="365">
        <f t="shared" si="222"/>
        <v>0</v>
      </c>
      <c r="O187" s="365">
        <f t="shared" si="222"/>
        <v>0</v>
      </c>
      <c r="P187" s="365">
        <f t="shared" si="222"/>
        <v>0</v>
      </c>
      <c r="Q187" s="348">
        <f t="shared" si="222"/>
        <v>0</v>
      </c>
      <c r="R187" s="366">
        <f t="shared" si="222"/>
        <v>0</v>
      </c>
      <c r="S187" s="1575"/>
      <c r="T187" s="367">
        <f t="shared" si="222"/>
        <v>0</v>
      </c>
      <c r="U187" s="367">
        <f t="shared" si="222"/>
        <v>0</v>
      </c>
      <c r="V187" s="367">
        <f t="shared" si="222"/>
        <v>0</v>
      </c>
      <c r="W187" s="346">
        <f t="shared" si="222"/>
        <v>0</v>
      </c>
      <c r="X187" s="366">
        <f t="shared" si="222"/>
        <v>0</v>
      </c>
      <c r="Y187" s="367">
        <f t="shared" si="222"/>
        <v>0</v>
      </c>
      <c r="Z187" s="367">
        <f t="shared" si="222"/>
        <v>0</v>
      </c>
      <c r="AA187" s="367">
        <f t="shared" si="222"/>
        <v>0</v>
      </c>
      <c r="AB187" s="367">
        <f t="shared" si="222"/>
        <v>0</v>
      </c>
      <c r="AC187" s="367">
        <f t="shared" si="222"/>
        <v>0</v>
      </c>
      <c r="AD187" s="367">
        <f t="shared" si="222"/>
        <v>0</v>
      </c>
      <c r="AE187" s="367">
        <f t="shared" si="222"/>
        <v>0</v>
      </c>
      <c r="AF187" s="367">
        <f t="shared" si="222"/>
        <v>0</v>
      </c>
      <c r="AG187" s="346">
        <f t="shared" si="222"/>
        <v>0</v>
      </c>
      <c r="AH187" s="1563">
        <f t="shared" si="222"/>
        <v>0</v>
      </c>
      <c r="AI187" s="351">
        <f t="shared" si="222"/>
        <v>0</v>
      </c>
      <c r="AJ187" s="363">
        <f t="shared" si="222"/>
        <v>0</v>
      </c>
      <c r="AK187" s="364">
        <f t="shared" si="222"/>
        <v>0</v>
      </c>
      <c r="AL187" s="364">
        <f t="shared" si="222"/>
        <v>0</v>
      </c>
      <c r="AM187" s="364">
        <f t="shared" si="222"/>
        <v>0</v>
      </c>
      <c r="AN187" s="364">
        <f t="shared" si="222"/>
        <v>0</v>
      </c>
      <c r="AO187" s="364">
        <f t="shared" si="222"/>
        <v>0</v>
      </c>
      <c r="AP187" s="346">
        <f t="shared" si="222"/>
        <v>0</v>
      </c>
      <c r="AQ187" s="365">
        <f t="shared" si="222"/>
        <v>0</v>
      </c>
      <c r="AR187" s="1563">
        <f t="shared" si="222"/>
        <v>0</v>
      </c>
      <c r="AS187" s="365">
        <f t="shared" si="222"/>
        <v>0</v>
      </c>
      <c r="AT187" s="352">
        <f t="shared" si="222"/>
        <v>0</v>
      </c>
      <c r="AU187" s="368">
        <f t="shared" si="222"/>
        <v>0</v>
      </c>
      <c r="AV187" s="369">
        <f t="shared" si="222"/>
        <v>0</v>
      </c>
      <c r="AW187" s="369">
        <f t="shared" si="222"/>
        <v>0</v>
      </c>
      <c r="AX187" s="346">
        <f t="shared" si="222"/>
        <v>0</v>
      </c>
      <c r="AY187" s="365">
        <f t="shared" si="222"/>
        <v>0</v>
      </c>
      <c r="AZ187" s="1563"/>
      <c r="BA187" s="352">
        <f t="shared" si="222"/>
        <v>0</v>
      </c>
      <c r="BB187" s="1563"/>
      <c r="BC187" s="352">
        <f t="shared" si="222"/>
        <v>0</v>
      </c>
    </row>
    <row r="188" spans="1:55" s="121" customFormat="1">
      <c r="A188" s="373" t="s">
        <v>65</v>
      </c>
      <c r="B188" s="361">
        <f t="shared" si="222"/>
        <v>0</v>
      </c>
      <c r="C188" s="361">
        <f t="shared" si="222"/>
        <v>0</v>
      </c>
      <c r="D188" s="362">
        <f t="shared" si="222"/>
        <v>0</v>
      </c>
      <c r="E188" s="363">
        <f t="shared" si="222"/>
        <v>0</v>
      </c>
      <c r="F188" s="364">
        <f t="shared" si="222"/>
        <v>0</v>
      </c>
      <c r="G188" s="364">
        <f t="shared" si="222"/>
        <v>0</v>
      </c>
      <c r="H188" s="364">
        <f t="shared" si="222"/>
        <v>0</v>
      </c>
      <c r="I188" s="364">
        <f t="shared" si="222"/>
        <v>0</v>
      </c>
      <c r="J188" s="364">
        <f t="shared" si="222"/>
        <v>0</v>
      </c>
      <c r="K188" s="364">
        <f t="shared" si="222"/>
        <v>0</v>
      </c>
      <c r="L188" s="364">
        <f t="shared" si="222"/>
        <v>0</v>
      </c>
      <c r="M188" s="346">
        <f t="shared" si="222"/>
        <v>0</v>
      </c>
      <c r="N188" s="365">
        <f t="shared" si="222"/>
        <v>0</v>
      </c>
      <c r="O188" s="365">
        <f t="shared" si="222"/>
        <v>0</v>
      </c>
      <c r="P188" s="365">
        <f t="shared" si="222"/>
        <v>0</v>
      </c>
      <c r="Q188" s="348">
        <f t="shared" si="222"/>
        <v>0</v>
      </c>
      <c r="R188" s="366">
        <f t="shared" si="222"/>
        <v>0</v>
      </c>
      <c r="S188" s="1575"/>
      <c r="T188" s="367">
        <f t="shared" si="222"/>
        <v>0</v>
      </c>
      <c r="U188" s="367">
        <f t="shared" si="222"/>
        <v>0</v>
      </c>
      <c r="V188" s="367">
        <f t="shared" si="222"/>
        <v>0</v>
      </c>
      <c r="W188" s="346">
        <f t="shared" si="222"/>
        <v>0</v>
      </c>
      <c r="X188" s="366">
        <f t="shared" si="222"/>
        <v>0</v>
      </c>
      <c r="Y188" s="367">
        <f t="shared" si="222"/>
        <v>0</v>
      </c>
      <c r="Z188" s="367">
        <f t="shared" si="222"/>
        <v>0</v>
      </c>
      <c r="AA188" s="367">
        <f t="shared" si="222"/>
        <v>0</v>
      </c>
      <c r="AB188" s="367">
        <f t="shared" si="222"/>
        <v>0</v>
      </c>
      <c r="AC188" s="367">
        <f t="shared" si="222"/>
        <v>0</v>
      </c>
      <c r="AD188" s="367">
        <f t="shared" si="222"/>
        <v>0</v>
      </c>
      <c r="AE188" s="367">
        <f t="shared" si="222"/>
        <v>0</v>
      </c>
      <c r="AF188" s="367">
        <f t="shared" si="222"/>
        <v>0</v>
      </c>
      <c r="AG188" s="346">
        <f t="shared" si="222"/>
        <v>0</v>
      </c>
      <c r="AH188" s="1563">
        <f t="shared" si="222"/>
        <v>0</v>
      </c>
      <c r="AI188" s="351">
        <f t="shared" si="222"/>
        <v>0</v>
      </c>
      <c r="AJ188" s="363">
        <f t="shared" si="222"/>
        <v>0</v>
      </c>
      <c r="AK188" s="364">
        <f t="shared" si="222"/>
        <v>0</v>
      </c>
      <c r="AL188" s="364">
        <f t="shared" si="222"/>
        <v>0</v>
      </c>
      <c r="AM188" s="364">
        <f t="shared" si="222"/>
        <v>0</v>
      </c>
      <c r="AN188" s="364">
        <f t="shared" si="222"/>
        <v>0</v>
      </c>
      <c r="AO188" s="364">
        <f t="shared" si="222"/>
        <v>0</v>
      </c>
      <c r="AP188" s="346">
        <f t="shared" si="222"/>
        <v>0</v>
      </c>
      <c r="AQ188" s="365">
        <f t="shared" si="222"/>
        <v>0</v>
      </c>
      <c r="AR188" s="1563">
        <f t="shared" si="222"/>
        <v>0</v>
      </c>
      <c r="AS188" s="365">
        <f t="shared" si="222"/>
        <v>0</v>
      </c>
      <c r="AT188" s="352">
        <f t="shared" si="222"/>
        <v>0</v>
      </c>
      <c r="AU188" s="368">
        <f t="shared" si="222"/>
        <v>0</v>
      </c>
      <c r="AV188" s="369">
        <f t="shared" si="222"/>
        <v>0</v>
      </c>
      <c r="AW188" s="369">
        <f t="shared" si="222"/>
        <v>0</v>
      </c>
      <c r="AX188" s="346">
        <f t="shared" si="222"/>
        <v>0</v>
      </c>
      <c r="AY188" s="365">
        <f t="shared" si="222"/>
        <v>0</v>
      </c>
      <c r="AZ188" s="1563"/>
      <c r="BA188" s="352">
        <f t="shared" si="222"/>
        <v>0</v>
      </c>
      <c r="BB188" s="1563"/>
      <c r="BC188" s="352">
        <f t="shared" si="222"/>
        <v>0</v>
      </c>
    </row>
    <row r="189" spans="1:55" s="121" customFormat="1">
      <c r="A189" s="373" t="s">
        <v>405</v>
      </c>
      <c r="B189" s="361">
        <f t="shared" si="222"/>
        <v>0</v>
      </c>
      <c r="C189" s="361">
        <f t="shared" si="222"/>
        <v>0</v>
      </c>
      <c r="D189" s="362">
        <f t="shared" si="222"/>
        <v>0</v>
      </c>
      <c r="E189" s="363">
        <f t="shared" si="222"/>
        <v>0</v>
      </c>
      <c r="F189" s="364">
        <f t="shared" si="222"/>
        <v>0</v>
      </c>
      <c r="G189" s="364">
        <f t="shared" si="222"/>
        <v>0</v>
      </c>
      <c r="H189" s="364">
        <f t="shared" si="222"/>
        <v>0</v>
      </c>
      <c r="I189" s="364">
        <f t="shared" si="222"/>
        <v>0</v>
      </c>
      <c r="J189" s="364">
        <f t="shared" si="222"/>
        <v>0</v>
      </c>
      <c r="K189" s="364">
        <f t="shared" si="222"/>
        <v>0</v>
      </c>
      <c r="L189" s="364">
        <f t="shared" si="222"/>
        <v>0</v>
      </c>
      <c r="M189" s="346">
        <f t="shared" si="222"/>
        <v>0</v>
      </c>
      <c r="N189" s="365">
        <f t="shared" si="222"/>
        <v>0</v>
      </c>
      <c r="O189" s="365">
        <f t="shared" si="222"/>
        <v>0</v>
      </c>
      <c r="P189" s="365">
        <f t="shared" si="222"/>
        <v>0</v>
      </c>
      <c r="Q189" s="348">
        <f t="shared" si="222"/>
        <v>0</v>
      </c>
      <c r="R189" s="366">
        <f t="shared" si="222"/>
        <v>0</v>
      </c>
      <c r="S189" s="1575"/>
      <c r="T189" s="367">
        <f t="shared" si="222"/>
        <v>0</v>
      </c>
      <c r="U189" s="367">
        <f t="shared" si="222"/>
        <v>0</v>
      </c>
      <c r="V189" s="367">
        <f t="shared" si="222"/>
        <v>0</v>
      </c>
      <c r="W189" s="346">
        <f t="shared" si="222"/>
        <v>0</v>
      </c>
      <c r="X189" s="366">
        <f t="shared" si="222"/>
        <v>0</v>
      </c>
      <c r="Y189" s="367">
        <f t="shared" si="222"/>
        <v>0</v>
      </c>
      <c r="Z189" s="367">
        <f t="shared" si="222"/>
        <v>0</v>
      </c>
      <c r="AA189" s="367">
        <f t="shared" si="222"/>
        <v>0</v>
      </c>
      <c r="AB189" s="367">
        <f t="shared" si="222"/>
        <v>0</v>
      </c>
      <c r="AC189" s="367">
        <f t="shared" si="222"/>
        <v>0</v>
      </c>
      <c r="AD189" s="367">
        <f t="shared" si="222"/>
        <v>0</v>
      </c>
      <c r="AE189" s="367">
        <f t="shared" si="222"/>
        <v>0</v>
      </c>
      <c r="AF189" s="367">
        <f t="shared" si="222"/>
        <v>0</v>
      </c>
      <c r="AG189" s="346">
        <f t="shared" si="222"/>
        <v>0</v>
      </c>
      <c r="AH189" s="1563">
        <f t="shared" si="222"/>
        <v>0</v>
      </c>
      <c r="AI189" s="351">
        <f t="shared" si="222"/>
        <v>0</v>
      </c>
      <c r="AJ189" s="363">
        <f t="shared" si="222"/>
        <v>0</v>
      </c>
      <c r="AK189" s="364">
        <f t="shared" si="222"/>
        <v>0</v>
      </c>
      <c r="AL189" s="364">
        <f t="shared" si="222"/>
        <v>0</v>
      </c>
      <c r="AM189" s="364">
        <f t="shared" si="222"/>
        <v>0</v>
      </c>
      <c r="AN189" s="364">
        <f t="shared" si="222"/>
        <v>0</v>
      </c>
      <c r="AO189" s="364">
        <f t="shared" si="222"/>
        <v>0</v>
      </c>
      <c r="AP189" s="346">
        <f t="shared" si="222"/>
        <v>0</v>
      </c>
      <c r="AQ189" s="365">
        <f t="shared" si="222"/>
        <v>0</v>
      </c>
      <c r="AR189" s="1563">
        <f t="shared" si="222"/>
        <v>0</v>
      </c>
      <c r="AS189" s="365">
        <f t="shared" si="222"/>
        <v>0</v>
      </c>
      <c r="AT189" s="352">
        <f t="shared" si="222"/>
        <v>0</v>
      </c>
      <c r="AU189" s="368">
        <f t="shared" si="222"/>
        <v>0</v>
      </c>
      <c r="AV189" s="369">
        <f t="shared" si="222"/>
        <v>0</v>
      </c>
      <c r="AW189" s="369">
        <f t="shared" si="222"/>
        <v>0</v>
      </c>
      <c r="AX189" s="346">
        <f t="shared" si="222"/>
        <v>0</v>
      </c>
      <c r="AY189" s="365">
        <f t="shared" si="222"/>
        <v>0</v>
      </c>
      <c r="AZ189" s="1563"/>
      <c r="BA189" s="352">
        <f t="shared" si="222"/>
        <v>0</v>
      </c>
      <c r="BB189" s="1563"/>
      <c r="BC189" s="352">
        <f t="shared" si="222"/>
        <v>0</v>
      </c>
    </row>
    <row r="190" spans="1:55" s="121" customFormat="1" ht="13.5" thickBot="1">
      <c r="A190" s="374" t="s">
        <v>406</v>
      </c>
      <c r="B190" s="361">
        <f t="shared" si="222"/>
        <v>0</v>
      </c>
      <c r="C190" s="361">
        <f t="shared" si="222"/>
        <v>0</v>
      </c>
      <c r="D190" s="362">
        <f t="shared" si="222"/>
        <v>0</v>
      </c>
      <c r="E190" s="363">
        <f t="shared" si="222"/>
        <v>0</v>
      </c>
      <c r="F190" s="364">
        <f t="shared" si="222"/>
        <v>0</v>
      </c>
      <c r="G190" s="364">
        <f t="shared" si="222"/>
        <v>0</v>
      </c>
      <c r="H190" s="364">
        <f t="shared" si="222"/>
        <v>0</v>
      </c>
      <c r="I190" s="364">
        <f t="shared" si="222"/>
        <v>0</v>
      </c>
      <c r="J190" s="364">
        <f t="shared" si="222"/>
        <v>0</v>
      </c>
      <c r="K190" s="364">
        <f t="shared" si="222"/>
        <v>0</v>
      </c>
      <c r="L190" s="364">
        <f t="shared" si="222"/>
        <v>0</v>
      </c>
      <c r="M190" s="346">
        <f t="shared" si="222"/>
        <v>0</v>
      </c>
      <c r="N190" s="365">
        <f t="shared" si="222"/>
        <v>0</v>
      </c>
      <c r="O190" s="365">
        <f t="shared" si="222"/>
        <v>0</v>
      </c>
      <c r="P190" s="365">
        <f t="shared" si="222"/>
        <v>0</v>
      </c>
      <c r="Q190" s="348">
        <f t="shared" si="222"/>
        <v>0</v>
      </c>
      <c r="R190" s="366">
        <f t="shared" si="222"/>
        <v>0</v>
      </c>
      <c r="S190" s="1575"/>
      <c r="T190" s="367">
        <f t="shared" si="222"/>
        <v>0</v>
      </c>
      <c r="U190" s="367">
        <f t="shared" si="222"/>
        <v>0</v>
      </c>
      <c r="V190" s="367">
        <f t="shared" si="222"/>
        <v>0</v>
      </c>
      <c r="W190" s="346">
        <f t="shared" si="222"/>
        <v>0</v>
      </c>
      <c r="X190" s="366">
        <f t="shared" si="222"/>
        <v>0</v>
      </c>
      <c r="Y190" s="367">
        <f t="shared" si="222"/>
        <v>0</v>
      </c>
      <c r="Z190" s="367">
        <f t="shared" si="222"/>
        <v>0</v>
      </c>
      <c r="AA190" s="367">
        <f t="shared" si="222"/>
        <v>0</v>
      </c>
      <c r="AB190" s="367">
        <f t="shared" si="222"/>
        <v>0</v>
      </c>
      <c r="AC190" s="367">
        <f t="shared" si="222"/>
        <v>0</v>
      </c>
      <c r="AD190" s="367">
        <f t="shared" si="222"/>
        <v>0</v>
      </c>
      <c r="AE190" s="367">
        <f t="shared" si="222"/>
        <v>0</v>
      </c>
      <c r="AF190" s="367">
        <f t="shared" si="222"/>
        <v>0</v>
      </c>
      <c r="AG190" s="346">
        <f t="shared" si="222"/>
        <v>0</v>
      </c>
      <c r="AH190" s="1563">
        <f t="shared" si="222"/>
        <v>0</v>
      </c>
      <c r="AI190" s="351">
        <f t="shared" si="222"/>
        <v>0</v>
      </c>
      <c r="AJ190" s="363">
        <f t="shared" si="222"/>
        <v>0</v>
      </c>
      <c r="AK190" s="364">
        <f t="shared" si="222"/>
        <v>0</v>
      </c>
      <c r="AL190" s="364">
        <f t="shared" si="222"/>
        <v>0</v>
      </c>
      <c r="AM190" s="364">
        <f t="shared" si="222"/>
        <v>0</v>
      </c>
      <c r="AN190" s="364">
        <f t="shared" si="222"/>
        <v>0</v>
      </c>
      <c r="AO190" s="364">
        <f t="shared" si="222"/>
        <v>0</v>
      </c>
      <c r="AP190" s="346">
        <f t="shared" si="222"/>
        <v>0</v>
      </c>
      <c r="AQ190" s="365">
        <f t="shared" si="222"/>
        <v>0</v>
      </c>
      <c r="AR190" s="1563">
        <f t="shared" si="222"/>
        <v>0</v>
      </c>
      <c r="AS190" s="365">
        <f t="shared" si="222"/>
        <v>0</v>
      </c>
      <c r="AT190" s="352">
        <f t="shared" si="222"/>
        <v>0</v>
      </c>
      <c r="AU190" s="368">
        <f t="shared" si="222"/>
        <v>0</v>
      </c>
      <c r="AV190" s="369">
        <f t="shared" si="222"/>
        <v>0</v>
      </c>
      <c r="AW190" s="369">
        <f t="shared" si="222"/>
        <v>0</v>
      </c>
      <c r="AX190" s="346">
        <f t="shared" si="222"/>
        <v>0</v>
      </c>
      <c r="AY190" s="365">
        <f t="shared" si="222"/>
        <v>0</v>
      </c>
      <c r="AZ190" s="1563"/>
      <c r="BA190" s="352">
        <f t="shared" si="222"/>
        <v>0</v>
      </c>
      <c r="BB190" s="1563"/>
      <c r="BC190" s="352">
        <f t="shared" si="222"/>
        <v>0</v>
      </c>
    </row>
    <row r="191" spans="1:55" s="449" customFormat="1" ht="15.75">
      <c r="B191" s="375" t="str">
        <f t="shared" ref="B191:BC191" si="223">IF(ABS(B175-B179)&lt;0.1,"OK","Error")</f>
        <v>OK</v>
      </c>
      <c r="C191" s="375" t="str">
        <f t="shared" si="223"/>
        <v>OK</v>
      </c>
      <c r="D191" s="375" t="str">
        <f t="shared" si="223"/>
        <v>OK</v>
      </c>
      <c r="E191" s="375" t="str">
        <f t="shared" si="223"/>
        <v>OK</v>
      </c>
      <c r="F191" s="375" t="str">
        <f t="shared" si="223"/>
        <v>OK</v>
      </c>
      <c r="G191" s="375" t="str">
        <f t="shared" si="223"/>
        <v>OK</v>
      </c>
      <c r="H191" s="375" t="str">
        <f t="shared" si="223"/>
        <v>OK</v>
      </c>
      <c r="I191" s="375" t="str">
        <f t="shared" si="223"/>
        <v>OK</v>
      </c>
      <c r="J191" s="375" t="str">
        <f t="shared" si="223"/>
        <v>OK</v>
      </c>
      <c r="K191" s="375" t="str">
        <f t="shared" si="223"/>
        <v>OK</v>
      </c>
      <c r="L191" s="375" t="str">
        <f t="shared" si="223"/>
        <v>OK</v>
      </c>
      <c r="M191" s="375" t="str">
        <f t="shared" si="223"/>
        <v>OK</v>
      </c>
      <c r="N191" s="375" t="str">
        <f t="shared" si="223"/>
        <v>OK</v>
      </c>
      <c r="O191" s="375" t="str">
        <f t="shared" si="223"/>
        <v>OK</v>
      </c>
      <c r="P191" s="375" t="str">
        <f t="shared" si="223"/>
        <v>OK</v>
      </c>
      <c r="Q191" s="375" t="str">
        <f t="shared" si="223"/>
        <v>OK</v>
      </c>
      <c r="R191" s="375" t="str">
        <f t="shared" si="223"/>
        <v>OK</v>
      </c>
      <c r="S191" s="375" t="str">
        <f t="shared" si="223"/>
        <v>OK</v>
      </c>
      <c r="T191" s="375" t="str">
        <f t="shared" si="223"/>
        <v>OK</v>
      </c>
      <c r="U191" s="375" t="str">
        <f t="shared" si="223"/>
        <v>OK</v>
      </c>
      <c r="V191" s="375" t="str">
        <f t="shared" si="223"/>
        <v>OK</v>
      </c>
      <c r="W191" s="375" t="str">
        <f t="shared" si="223"/>
        <v>OK</v>
      </c>
      <c r="X191" s="375" t="str">
        <f t="shared" si="223"/>
        <v>OK</v>
      </c>
      <c r="Y191" s="375" t="str">
        <f t="shared" si="223"/>
        <v>OK</v>
      </c>
      <c r="Z191" s="375" t="str">
        <f t="shared" si="223"/>
        <v>OK</v>
      </c>
      <c r="AA191" s="375" t="str">
        <f t="shared" si="223"/>
        <v>OK</v>
      </c>
      <c r="AB191" s="375" t="str">
        <f t="shared" si="223"/>
        <v>OK</v>
      </c>
      <c r="AC191" s="375" t="str">
        <f t="shared" si="223"/>
        <v>OK</v>
      </c>
      <c r="AD191" s="375" t="str">
        <f t="shared" si="223"/>
        <v>OK</v>
      </c>
      <c r="AE191" s="375" t="str">
        <f t="shared" si="223"/>
        <v>OK</v>
      </c>
      <c r="AF191" s="375" t="str">
        <f t="shared" si="223"/>
        <v>OK</v>
      </c>
      <c r="AG191" s="375" t="str">
        <f t="shared" si="223"/>
        <v>OK</v>
      </c>
      <c r="AH191" s="375" t="str">
        <f t="shared" si="223"/>
        <v>OK</v>
      </c>
      <c r="AI191" s="375" t="str">
        <f t="shared" si="223"/>
        <v>OK</v>
      </c>
      <c r="AJ191" s="375" t="str">
        <f t="shared" si="223"/>
        <v>OK</v>
      </c>
      <c r="AK191" s="375" t="str">
        <f t="shared" si="223"/>
        <v>OK</v>
      </c>
      <c r="AL191" s="375" t="str">
        <f t="shared" si="223"/>
        <v>OK</v>
      </c>
      <c r="AM191" s="375" t="str">
        <f t="shared" si="223"/>
        <v>OK</v>
      </c>
      <c r="AN191" s="375" t="str">
        <f t="shared" si="223"/>
        <v>OK</v>
      </c>
      <c r="AO191" s="375" t="str">
        <f t="shared" si="223"/>
        <v>OK</v>
      </c>
      <c r="AP191" s="375" t="str">
        <f t="shared" si="223"/>
        <v>OK</v>
      </c>
      <c r="AQ191" s="375" t="str">
        <f t="shared" si="223"/>
        <v>OK</v>
      </c>
      <c r="AR191" s="375" t="str">
        <f t="shared" si="223"/>
        <v>OK</v>
      </c>
      <c r="AS191" s="375" t="str">
        <f t="shared" si="223"/>
        <v>OK</v>
      </c>
      <c r="AT191" s="375" t="str">
        <f t="shared" si="223"/>
        <v>OK</v>
      </c>
      <c r="AU191" s="375" t="str">
        <f t="shared" si="223"/>
        <v>OK</v>
      </c>
      <c r="AV191" s="375" t="str">
        <f t="shared" si="223"/>
        <v>OK</v>
      </c>
      <c r="AW191" s="375" t="str">
        <f t="shared" si="223"/>
        <v>OK</v>
      </c>
      <c r="AX191" s="375" t="str">
        <f t="shared" si="223"/>
        <v>OK</v>
      </c>
      <c r="AY191" s="375" t="str">
        <f t="shared" si="223"/>
        <v>OK</v>
      </c>
      <c r="AZ191" s="375" t="str">
        <f t="shared" si="223"/>
        <v>OK</v>
      </c>
      <c r="BA191" s="375" t="str">
        <f t="shared" si="223"/>
        <v>OK</v>
      </c>
      <c r="BB191" s="375" t="str">
        <f t="shared" si="223"/>
        <v>OK</v>
      </c>
      <c r="BC191" s="375" t="str">
        <f t="shared" si="223"/>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4">D196+D197</f>
        <v>0</v>
      </c>
      <c r="E195" s="363">
        <f t="shared" si="224"/>
        <v>0</v>
      </c>
      <c r="F195" s="364">
        <f t="shared" si="224"/>
        <v>0</v>
      </c>
      <c r="G195" s="364">
        <f t="shared" si="224"/>
        <v>0</v>
      </c>
      <c r="H195" s="364">
        <f t="shared" si="224"/>
        <v>0</v>
      </c>
      <c r="I195" s="364">
        <f t="shared" si="224"/>
        <v>0</v>
      </c>
      <c r="J195" s="364">
        <f t="shared" si="224"/>
        <v>0</v>
      </c>
      <c r="K195" s="364">
        <f t="shared" si="224"/>
        <v>0</v>
      </c>
      <c r="L195" s="364">
        <f t="shared" si="224"/>
        <v>0</v>
      </c>
      <c r="M195" s="346">
        <f t="shared" si="224"/>
        <v>0</v>
      </c>
      <c r="N195" s="365">
        <f t="shared" si="224"/>
        <v>0</v>
      </c>
      <c r="O195" s="365">
        <f t="shared" si="224"/>
        <v>0</v>
      </c>
      <c r="P195" s="365">
        <f t="shared" si="224"/>
        <v>0</v>
      </c>
      <c r="Q195" s="348">
        <f t="shared" si="224"/>
        <v>0</v>
      </c>
      <c r="R195" s="366">
        <f t="shared" si="224"/>
        <v>0</v>
      </c>
      <c r="S195" s="1575"/>
      <c r="T195" s="367">
        <f t="shared" si="224"/>
        <v>0</v>
      </c>
      <c r="U195" s="367">
        <f t="shared" si="224"/>
        <v>0</v>
      </c>
      <c r="V195" s="367">
        <f t="shared" si="224"/>
        <v>0</v>
      </c>
      <c r="W195" s="346">
        <f t="shared" si="224"/>
        <v>0</v>
      </c>
      <c r="X195" s="366">
        <f t="shared" si="224"/>
        <v>0</v>
      </c>
      <c r="Y195" s="367">
        <f t="shared" si="224"/>
        <v>0</v>
      </c>
      <c r="Z195" s="367">
        <f t="shared" si="224"/>
        <v>0</v>
      </c>
      <c r="AA195" s="367">
        <f t="shared" si="224"/>
        <v>0</v>
      </c>
      <c r="AB195" s="367">
        <f t="shared" si="224"/>
        <v>0</v>
      </c>
      <c r="AC195" s="367">
        <f t="shared" si="224"/>
        <v>0</v>
      </c>
      <c r="AD195" s="367">
        <f t="shared" si="224"/>
        <v>0</v>
      </c>
      <c r="AE195" s="367">
        <f t="shared" si="224"/>
        <v>0</v>
      </c>
      <c r="AF195" s="367">
        <f t="shared" si="224"/>
        <v>0</v>
      </c>
      <c r="AG195" s="346">
        <f t="shared" si="224"/>
        <v>0</v>
      </c>
      <c r="AH195" s="1611"/>
      <c r="AI195" s="351">
        <f t="shared" si="224"/>
        <v>0</v>
      </c>
      <c r="AJ195" s="363">
        <f t="shared" si="224"/>
        <v>0</v>
      </c>
      <c r="AK195" s="364">
        <f t="shared" si="224"/>
        <v>0</v>
      </c>
      <c r="AL195" s="364">
        <f t="shared" si="224"/>
        <v>0</v>
      </c>
      <c r="AM195" s="364">
        <f t="shared" si="224"/>
        <v>0</v>
      </c>
      <c r="AN195" s="364">
        <f t="shared" si="224"/>
        <v>0</v>
      </c>
      <c r="AO195" s="364">
        <f t="shared" si="224"/>
        <v>0</v>
      </c>
      <c r="AP195" s="346">
        <f t="shared" si="224"/>
        <v>0</v>
      </c>
      <c r="AQ195" s="365">
        <f t="shared" si="224"/>
        <v>0</v>
      </c>
      <c r="AR195" s="1611"/>
      <c r="AS195" s="365">
        <f t="shared" si="224"/>
        <v>0</v>
      </c>
      <c r="AT195" s="352">
        <f t="shared" si="224"/>
        <v>0</v>
      </c>
      <c r="AU195" s="368">
        <f t="shared" si="224"/>
        <v>0</v>
      </c>
      <c r="AV195" s="369">
        <f t="shared" si="224"/>
        <v>0</v>
      </c>
      <c r="AW195" s="369">
        <f t="shared" si="224"/>
        <v>0</v>
      </c>
      <c r="AX195" s="346">
        <f t="shared" si="224"/>
        <v>0</v>
      </c>
      <c r="AY195" s="365">
        <f t="shared" si="224"/>
        <v>0</v>
      </c>
      <c r="AZ195" s="1611"/>
      <c r="BA195" s="352">
        <f t="shared" si="224"/>
        <v>0</v>
      </c>
      <c r="BB195" s="1611"/>
      <c r="BC195" s="352">
        <f t="shared" si="224"/>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5">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5"/>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6">SUM(B199:B208)</f>
        <v>0</v>
      </c>
      <c r="C198" s="361">
        <f t="shared" si="226"/>
        <v>0</v>
      </c>
      <c r="D198" s="362">
        <f t="shared" si="226"/>
        <v>0</v>
      </c>
      <c r="E198" s="363">
        <f t="shared" si="226"/>
        <v>0</v>
      </c>
      <c r="F198" s="364">
        <f t="shared" si="226"/>
        <v>0</v>
      </c>
      <c r="G198" s="364">
        <f t="shared" si="226"/>
        <v>0</v>
      </c>
      <c r="H198" s="364">
        <f t="shared" si="226"/>
        <v>0</v>
      </c>
      <c r="I198" s="364">
        <f>SUM(I199:I208)</f>
        <v>0</v>
      </c>
      <c r="J198" s="364">
        <f t="shared" ref="J198:BC198" si="227">SUM(J199:J208)</f>
        <v>0</v>
      </c>
      <c r="K198" s="364">
        <f t="shared" si="227"/>
        <v>0</v>
      </c>
      <c r="L198" s="364">
        <f t="shared" si="227"/>
        <v>0</v>
      </c>
      <c r="M198" s="346">
        <f t="shared" si="227"/>
        <v>0</v>
      </c>
      <c r="N198" s="365">
        <f t="shared" si="227"/>
        <v>0</v>
      </c>
      <c r="O198" s="365">
        <f t="shared" si="227"/>
        <v>0</v>
      </c>
      <c r="P198" s="365">
        <f t="shared" si="227"/>
        <v>0</v>
      </c>
      <c r="Q198" s="348">
        <f t="shared" si="227"/>
        <v>0</v>
      </c>
      <c r="R198" s="366">
        <f t="shared" si="227"/>
        <v>0</v>
      </c>
      <c r="S198" s="1575"/>
      <c r="T198" s="367">
        <f t="shared" si="227"/>
        <v>0</v>
      </c>
      <c r="U198" s="367">
        <f t="shared" si="227"/>
        <v>0</v>
      </c>
      <c r="V198" s="367">
        <f t="shared" si="227"/>
        <v>0</v>
      </c>
      <c r="W198" s="346">
        <f t="shared" si="227"/>
        <v>0</v>
      </c>
      <c r="X198" s="366">
        <f t="shared" si="227"/>
        <v>0</v>
      </c>
      <c r="Y198" s="367">
        <f t="shared" si="227"/>
        <v>0</v>
      </c>
      <c r="Z198" s="367">
        <f t="shared" si="227"/>
        <v>0</v>
      </c>
      <c r="AA198" s="367">
        <f t="shared" si="227"/>
        <v>0</v>
      </c>
      <c r="AB198" s="367">
        <f t="shared" si="227"/>
        <v>0</v>
      </c>
      <c r="AC198" s="367">
        <f t="shared" si="227"/>
        <v>0</v>
      </c>
      <c r="AD198" s="367">
        <f t="shared" si="227"/>
        <v>0</v>
      </c>
      <c r="AE198" s="367">
        <f t="shared" si="227"/>
        <v>0</v>
      </c>
      <c r="AF198" s="367">
        <f t="shared" si="227"/>
        <v>0</v>
      </c>
      <c r="AG198" s="346">
        <f t="shared" si="227"/>
        <v>0</v>
      </c>
      <c r="AH198" s="1611"/>
      <c r="AI198" s="351">
        <f t="shared" si="227"/>
        <v>0</v>
      </c>
      <c r="AJ198" s="363">
        <f t="shared" si="227"/>
        <v>0</v>
      </c>
      <c r="AK198" s="364">
        <f t="shared" si="227"/>
        <v>0</v>
      </c>
      <c r="AL198" s="364">
        <f t="shared" si="227"/>
        <v>0</v>
      </c>
      <c r="AM198" s="364">
        <f t="shared" si="227"/>
        <v>0</v>
      </c>
      <c r="AN198" s="364">
        <f t="shared" si="227"/>
        <v>0</v>
      </c>
      <c r="AO198" s="364">
        <f t="shared" si="227"/>
        <v>0</v>
      </c>
      <c r="AP198" s="346">
        <f t="shared" si="227"/>
        <v>0</v>
      </c>
      <c r="AQ198" s="365">
        <f t="shared" si="227"/>
        <v>0</v>
      </c>
      <c r="AR198" s="1611"/>
      <c r="AS198" s="365">
        <f t="shared" si="227"/>
        <v>0</v>
      </c>
      <c r="AT198" s="352">
        <f t="shared" si="227"/>
        <v>0</v>
      </c>
      <c r="AU198" s="368">
        <f t="shared" si="227"/>
        <v>0</v>
      </c>
      <c r="AV198" s="369">
        <f t="shared" si="227"/>
        <v>0</v>
      </c>
      <c r="AW198" s="369">
        <f t="shared" si="227"/>
        <v>0</v>
      </c>
      <c r="AX198" s="346">
        <f t="shared" si="227"/>
        <v>0</v>
      </c>
      <c r="AY198" s="365">
        <f t="shared" si="227"/>
        <v>0</v>
      </c>
      <c r="AZ198" s="1611"/>
      <c r="BA198" s="352">
        <f t="shared" si="227"/>
        <v>0</v>
      </c>
      <c r="BB198" s="1611"/>
      <c r="BC198" s="352">
        <f t="shared" si="227"/>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8">B199+C199+M199+N199+O199+P199+D199</f>
        <v>0</v>
      </c>
      <c r="R199" s="349"/>
      <c r="S199" s="1575"/>
      <c r="T199" s="350"/>
      <c r="U199" s="350"/>
      <c r="V199" s="350"/>
      <c r="W199" s="346">
        <f t="shared" ref="W199:W208" si="229">SUM(R199:V199)</f>
        <v>0</v>
      </c>
      <c r="X199" s="349"/>
      <c r="Y199" s="350"/>
      <c r="Z199" s="350"/>
      <c r="AA199" s="350"/>
      <c r="AB199" s="350"/>
      <c r="AC199" s="350"/>
      <c r="AD199" s="350"/>
      <c r="AE199" s="350"/>
      <c r="AF199" s="350"/>
      <c r="AG199" s="346">
        <f t="shared" ref="AG199:AG208" si="230">SUM(X199:AF199)</f>
        <v>0</v>
      </c>
      <c r="AH199" s="1611"/>
      <c r="AI199" s="351">
        <f t="shared" ref="AI199:AI208" si="231">Q199+W199+AG199+AH199</f>
        <v>0</v>
      </c>
      <c r="AJ199" s="344"/>
      <c r="AK199" s="345"/>
      <c r="AL199" s="345"/>
      <c r="AM199" s="345"/>
      <c r="AN199" s="345"/>
      <c r="AO199" s="345"/>
      <c r="AP199" s="346">
        <f t="shared" ref="AP199:AP208" si="232">SUM(AJ199:AO199)</f>
        <v>0</v>
      </c>
      <c r="AQ199" s="347"/>
      <c r="AR199" s="1611"/>
      <c r="AS199" s="347"/>
      <c r="AT199" s="352">
        <f t="shared" ref="AT199:AT208" si="233">AI199+AP199+AQ199+AR199+AS199</f>
        <v>0</v>
      </c>
      <c r="AU199" s="353"/>
      <c r="AV199" s="354"/>
      <c r="AW199" s="354"/>
      <c r="AX199" s="346">
        <f t="shared" ref="AX199:AX208" si="234">SUM(AU199:AW199)</f>
        <v>0</v>
      </c>
      <c r="AY199" s="347"/>
      <c r="AZ199" s="1611"/>
      <c r="BA199" s="352">
        <f t="shared" ref="BA199:BA208" si="235">AX199+AY199</f>
        <v>0</v>
      </c>
      <c r="BB199" s="1611"/>
      <c r="BC199" s="352">
        <f t="shared" ref="BC199:BC208" si="236">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8"/>
        <v>0</v>
      </c>
      <c r="R200" s="349"/>
      <c r="S200" s="1575"/>
      <c r="T200" s="350"/>
      <c r="U200" s="350"/>
      <c r="V200" s="350"/>
      <c r="W200" s="346">
        <f t="shared" si="229"/>
        <v>0</v>
      </c>
      <c r="X200" s="349"/>
      <c r="Y200" s="350"/>
      <c r="Z200" s="350"/>
      <c r="AA200" s="350"/>
      <c r="AB200" s="350"/>
      <c r="AC200" s="350"/>
      <c r="AD200" s="350"/>
      <c r="AE200" s="350"/>
      <c r="AF200" s="350"/>
      <c r="AG200" s="346">
        <f t="shared" si="230"/>
        <v>0</v>
      </c>
      <c r="AH200" s="1611"/>
      <c r="AI200" s="351">
        <f t="shared" si="231"/>
        <v>0</v>
      </c>
      <c r="AJ200" s="344"/>
      <c r="AK200" s="345"/>
      <c r="AL200" s="345"/>
      <c r="AM200" s="345"/>
      <c r="AN200" s="345"/>
      <c r="AO200" s="345"/>
      <c r="AP200" s="346">
        <f t="shared" si="232"/>
        <v>0</v>
      </c>
      <c r="AQ200" s="347"/>
      <c r="AR200" s="1611"/>
      <c r="AS200" s="347"/>
      <c r="AT200" s="352">
        <f t="shared" si="233"/>
        <v>0</v>
      </c>
      <c r="AU200" s="353"/>
      <c r="AV200" s="354"/>
      <c r="AW200" s="354"/>
      <c r="AX200" s="346">
        <f t="shared" si="234"/>
        <v>0</v>
      </c>
      <c r="AY200" s="347"/>
      <c r="AZ200" s="1611"/>
      <c r="BA200" s="352">
        <f t="shared" si="235"/>
        <v>0</v>
      </c>
      <c r="BB200" s="1611"/>
      <c r="BC200" s="352">
        <f t="shared" si="236"/>
        <v>0</v>
      </c>
    </row>
    <row r="201" spans="1:55" s="339" customFormat="1">
      <c r="A201" s="373" t="s">
        <v>401</v>
      </c>
      <c r="B201" s="1611"/>
      <c r="C201" s="1611"/>
      <c r="D201" s="1611"/>
      <c r="E201" s="1611"/>
      <c r="F201" s="1611"/>
      <c r="G201" s="1611"/>
      <c r="H201" s="1611"/>
      <c r="I201" s="1611"/>
      <c r="J201" s="1611"/>
      <c r="K201" s="1611"/>
      <c r="L201" s="1611"/>
      <c r="M201" s="346">
        <f t="shared" ref="M201:M208" si="237">SUM(E201:L201)</f>
        <v>0</v>
      </c>
      <c r="N201" s="1611"/>
      <c r="O201" s="1611"/>
      <c r="P201" s="1611"/>
      <c r="Q201" s="348">
        <f t="shared" ref="Q201:Q206" si="238">B201+M201+N201+O201+P201+D201</f>
        <v>0</v>
      </c>
      <c r="R201" s="1611"/>
      <c r="S201" s="1611"/>
      <c r="T201" s="1611"/>
      <c r="U201" s="1611"/>
      <c r="V201" s="1611"/>
      <c r="W201" s="346">
        <f t="shared" si="229"/>
        <v>0</v>
      </c>
      <c r="X201" s="1611"/>
      <c r="Y201" s="1611"/>
      <c r="Z201" s="1611"/>
      <c r="AA201" s="1611"/>
      <c r="AB201" s="1611"/>
      <c r="AC201" s="1611"/>
      <c r="AD201" s="1611"/>
      <c r="AE201" s="1611"/>
      <c r="AF201" s="1611"/>
      <c r="AG201" s="346">
        <f t="shared" si="230"/>
        <v>0</v>
      </c>
      <c r="AH201" s="1611"/>
      <c r="AI201" s="351">
        <f t="shared" si="231"/>
        <v>0</v>
      </c>
      <c r="AJ201" s="1611"/>
      <c r="AK201" s="1611"/>
      <c r="AL201" s="1611"/>
      <c r="AM201" s="1611"/>
      <c r="AN201" s="1611"/>
      <c r="AO201" s="1611"/>
      <c r="AP201" s="346">
        <f t="shared" si="232"/>
        <v>0</v>
      </c>
      <c r="AQ201" s="1611"/>
      <c r="AR201" s="1611"/>
      <c r="AS201" s="1611"/>
      <c r="AT201" s="352">
        <f t="shared" si="233"/>
        <v>0</v>
      </c>
      <c r="AU201" s="1611"/>
      <c r="AV201" s="1611"/>
      <c r="AW201" s="1611"/>
      <c r="AX201" s="346">
        <f t="shared" si="234"/>
        <v>0</v>
      </c>
      <c r="AY201" s="1611"/>
      <c r="AZ201" s="1611"/>
      <c r="BA201" s="352">
        <f t="shared" si="235"/>
        <v>0</v>
      </c>
      <c r="BB201" s="1611"/>
      <c r="BC201" s="352">
        <f t="shared" si="236"/>
        <v>0</v>
      </c>
    </row>
    <row r="202" spans="1:55" s="339" customFormat="1">
      <c r="A202" s="373" t="s">
        <v>61</v>
      </c>
      <c r="B202" s="1611"/>
      <c r="C202" s="1611"/>
      <c r="D202" s="1611"/>
      <c r="E202" s="1611"/>
      <c r="F202" s="1611"/>
      <c r="G202" s="1611"/>
      <c r="H202" s="1611"/>
      <c r="I202" s="1611"/>
      <c r="J202" s="1611"/>
      <c r="K202" s="1611"/>
      <c r="L202" s="1611"/>
      <c r="M202" s="346">
        <f t="shared" si="237"/>
        <v>0</v>
      </c>
      <c r="N202" s="1611"/>
      <c r="O202" s="1611"/>
      <c r="P202" s="1611"/>
      <c r="Q202" s="348">
        <f t="shared" si="238"/>
        <v>0</v>
      </c>
      <c r="R202" s="1611"/>
      <c r="S202" s="1611"/>
      <c r="T202" s="1611"/>
      <c r="U202" s="1611"/>
      <c r="V202" s="1611"/>
      <c r="W202" s="346">
        <f t="shared" si="229"/>
        <v>0</v>
      </c>
      <c r="X202" s="1611"/>
      <c r="Y202" s="1611"/>
      <c r="Z202" s="1611"/>
      <c r="AA202" s="1611"/>
      <c r="AB202" s="1611"/>
      <c r="AC202" s="1611"/>
      <c r="AD202" s="1611"/>
      <c r="AE202" s="1611"/>
      <c r="AF202" s="1611"/>
      <c r="AG202" s="346">
        <f t="shared" si="230"/>
        <v>0</v>
      </c>
      <c r="AH202" s="1611"/>
      <c r="AI202" s="351">
        <f t="shared" si="231"/>
        <v>0</v>
      </c>
      <c r="AJ202" s="1611"/>
      <c r="AK202" s="1611"/>
      <c r="AL202" s="1611"/>
      <c r="AM202" s="1611"/>
      <c r="AN202" s="1611"/>
      <c r="AO202" s="1611"/>
      <c r="AP202" s="346">
        <f t="shared" si="232"/>
        <v>0</v>
      </c>
      <c r="AQ202" s="1611"/>
      <c r="AR202" s="1611"/>
      <c r="AS202" s="1611"/>
      <c r="AT202" s="352">
        <f t="shared" si="233"/>
        <v>0</v>
      </c>
      <c r="AU202" s="1611"/>
      <c r="AV202" s="1611"/>
      <c r="AW202" s="1611"/>
      <c r="AX202" s="346">
        <f t="shared" si="234"/>
        <v>0</v>
      </c>
      <c r="AY202" s="1611"/>
      <c r="AZ202" s="1611"/>
      <c r="BA202" s="352">
        <f t="shared" si="235"/>
        <v>0</v>
      </c>
      <c r="BB202" s="1611"/>
      <c r="BC202" s="352">
        <f t="shared" si="236"/>
        <v>0</v>
      </c>
    </row>
    <row r="203" spans="1:55" s="339" customFormat="1">
      <c r="A203" s="373" t="s">
        <v>402</v>
      </c>
      <c r="B203" s="1611"/>
      <c r="C203" s="1611"/>
      <c r="D203" s="1611"/>
      <c r="E203" s="1611"/>
      <c r="F203" s="1611"/>
      <c r="G203" s="1611"/>
      <c r="H203" s="1611"/>
      <c r="I203" s="1611"/>
      <c r="J203" s="1611"/>
      <c r="K203" s="1611"/>
      <c r="L203" s="1611"/>
      <c r="M203" s="346">
        <f t="shared" si="237"/>
        <v>0</v>
      </c>
      <c r="N203" s="1611"/>
      <c r="O203" s="1611"/>
      <c r="P203" s="1611"/>
      <c r="Q203" s="348">
        <f t="shared" si="238"/>
        <v>0</v>
      </c>
      <c r="R203" s="1611"/>
      <c r="S203" s="1611"/>
      <c r="T203" s="1611"/>
      <c r="U203" s="1611"/>
      <c r="V203" s="1611"/>
      <c r="W203" s="346">
        <f t="shared" si="229"/>
        <v>0</v>
      </c>
      <c r="X203" s="1611"/>
      <c r="Y203" s="1611"/>
      <c r="Z203" s="1611"/>
      <c r="AA203" s="1611"/>
      <c r="AB203" s="1611"/>
      <c r="AC203" s="1611"/>
      <c r="AD203" s="1611"/>
      <c r="AE203" s="1611"/>
      <c r="AF203" s="1611"/>
      <c r="AG203" s="346">
        <f t="shared" si="230"/>
        <v>0</v>
      </c>
      <c r="AH203" s="1611"/>
      <c r="AI203" s="351">
        <f t="shared" si="231"/>
        <v>0</v>
      </c>
      <c r="AJ203" s="1611"/>
      <c r="AK203" s="1611"/>
      <c r="AL203" s="1611"/>
      <c r="AM203" s="1611"/>
      <c r="AN203" s="1611"/>
      <c r="AO203" s="1611"/>
      <c r="AP203" s="346">
        <f t="shared" si="232"/>
        <v>0</v>
      </c>
      <c r="AQ203" s="1611"/>
      <c r="AR203" s="1611"/>
      <c r="AS203" s="1611"/>
      <c r="AT203" s="352">
        <f t="shared" si="233"/>
        <v>0</v>
      </c>
      <c r="AU203" s="1611"/>
      <c r="AV203" s="1611"/>
      <c r="AW203" s="1611"/>
      <c r="AX203" s="346">
        <f t="shared" si="234"/>
        <v>0</v>
      </c>
      <c r="AY203" s="1611"/>
      <c r="AZ203" s="1611"/>
      <c r="BA203" s="352">
        <f t="shared" si="235"/>
        <v>0</v>
      </c>
      <c r="BB203" s="1611"/>
      <c r="BC203" s="352">
        <f t="shared" si="236"/>
        <v>0</v>
      </c>
    </row>
    <row r="204" spans="1:55" s="339" customFormat="1">
      <c r="A204" s="373" t="s">
        <v>403</v>
      </c>
      <c r="B204" s="1611"/>
      <c r="C204" s="1611"/>
      <c r="D204" s="1611"/>
      <c r="E204" s="1611"/>
      <c r="F204" s="1611"/>
      <c r="G204" s="1611"/>
      <c r="H204" s="1611"/>
      <c r="I204" s="1611"/>
      <c r="J204" s="1611"/>
      <c r="K204" s="1611"/>
      <c r="L204" s="1611"/>
      <c r="M204" s="346">
        <f t="shared" si="237"/>
        <v>0</v>
      </c>
      <c r="N204" s="1611"/>
      <c r="O204" s="1611"/>
      <c r="P204" s="1611"/>
      <c r="Q204" s="348">
        <f t="shared" si="238"/>
        <v>0</v>
      </c>
      <c r="R204" s="1611"/>
      <c r="S204" s="1611"/>
      <c r="T204" s="1611"/>
      <c r="U204" s="1611"/>
      <c r="V204" s="1611"/>
      <c r="W204" s="346">
        <f t="shared" si="229"/>
        <v>0</v>
      </c>
      <c r="X204" s="1611"/>
      <c r="Y204" s="1611"/>
      <c r="Z204" s="1611"/>
      <c r="AA204" s="1611"/>
      <c r="AB204" s="1611"/>
      <c r="AC204" s="1611"/>
      <c r="AD204" s="1611"/>
      <c r="AE204" s="1611"/>
      <c r="AF204" s="1611"/>
      <c r="AG204" s="346">
        <f t="shared" si="230"/>
        <v>0</v>
      </c>
      <c r="AH204" s="1611"/>
      <c r="AI204" s="351">
        <f t="shared" si="231"/>
        <v>0</v>
      </c>
      <c r="AJ204" s="1611"/>
      <c r="AK204" s="1611"/>
      <c r="AL204" s="1611"/>
      <c r="AM204" s="1611"/>
      <c r="AN204" s="1611"/>
      <c r="AO204" s="1611"/>
      <c r="AP204" s="346">
        <f t="shared" si="232"/>
        <v>0</v>
      </c>
      <c r="AQ204" s="1611"/>
      <c r="AR204" s="1611"/>
      <c r="AS204" s="1611"/>
      <c r="AT204" s="352">
        <f t="shared" si="233"/>
        <v>0</v>
      </c>
      <c r="AU204" s="1611"/>
      <c r="AV204" s="1611"/>
      <c r="AW204" s="1611"/>
      <c r="AX204" s="346">
        <f t="shared" si="234"/>
        <v>0</v>
      </c>
      <c r="AY204" s="1611"/>
      <c r="AZ204" s="1611"/>
      <c r="BA204" s="352">
        <f t="shared" si="235"/>
        <v>0</v>
      </c>
      <c r="BB204" s="1611"/>
      <c r="BC204" s="352">
        <f t="shared" si="236"/>
        <v>0</v>
      </c>
    </row>
    <row r="205" spans="1:55" s="339" customFormat="1">
      <c r="A205" s="373" t="s">
        <v>404</v>
      </c>
      <c r="B205" s="1611"/>
      <c r="C205" s="1611"/>
      <c r="D205" s="1611"/>
      <c r="E205" s="1611"/>
      <c r="F205" s="1611"/>
      <c r="G205" s="1611"/>
      <c r="H205" s="1611"/>
      <c r="I205" s="1611"/>
      <c r="J205" s="1611"/>
      <c r="K205" s="1611"/>
      <c r="L205" s="1611"/>
      <c r="M205" s="346">
        <f t="shared" si="237"/>
        <v>0</v>
      </c>
      <c r="N205" s="1611"/>
      <c r="O205" s="1611"/>
      <c r="P205" s="1611"/>
      <c r="Q205" s="348">
        <f t="shared" si="238"/>
        <v>0</v>
      </c>
      <c r="R205" s="1611"/>
      <c r="S205" s="1611"/>
      <c r="T205" s="1611"/>
      <c r="U205" s="1611"/>
      <c r="V205" s="1611"/>
      <c r="W205" s="346">
        <f t="shared" si="229"/>
        <v>0</v>
      </c>
      <c r="X205" s="1611"/>
      <c r="Y205" s="1611"/>
      <c r="Z205" s="1611"/>
      <c r="AA205" s="1611"/>
      <c r="AB205" s="1611"/>
      <c r="AC205" s="1611"/>
      <c r="AD205" s="1611"/>
      <c r="AE205" s="1611"/>
      <c r="AF205" s="1611"/>
      <c r="AG205" s="346">
        <f t="shared" si="230"/>
        <v>0</v>
      </c>
      <c r="AH205" s="1611"/>
      <c r="AI205" s="351">
        <f t="shared" si="231"/>
        <v>0</v>
      </c>
      <c r="AJ205" s="1611"/>
      <c r="AK205" s="1611"/>
      <c r="AL205" s="1611"/>
      <c r="AM205" s="1611"/>
      <c r="AN205" s="1611"/>
      <c r="AO205" s="1611"/>
      <c r="AP205" s="346">
        <f t="shared" si="232"/>
        <v>0</v>
      </c>
      <c r="AQ205" s="1611"/>
      <c r="AR205" s="1611"/>
      <c r="AS205" s="1611"/>
      <c r="AT205" s="352">
        <f t="shared" si="233"/>
        <v>0</v>
      </c>
      <c r="AU205" s="1611"/>
      <c r="AV205" s="1611"/>
      <c r="AW205" s="1611"/>
      <c r="AX205" s="346">
        <f t="shared" si="234"/>
        <v>0</v>
      </c>
      <c r="AY205" s="1611"/>
      <c r="AZ205" s="1611"/>
      <c r="BA205" s="352">
        <f t="shared" si="235"/>
        <v>0</v>
      </c>
      <c r="BB205" s="1611"/>
      <c r="BC205" s="352">
        <f t="shared" si="236"/>
        <v>0</v>
      </c>
    </row>
    <row r="206" spans="1:55" s="339" customFormat="1">
      <c r="A206" s="373" t="s">
        <v>65</v>
      </c>
      <c r="B206" s="1611"/>
      <c r="C206" s="1611"/>
      <c r="D206" s="1611"/>
      <c r="E206" s="1611"/>
      <c r="F206" s="1611"/>
      <c r="G206" s="1611"/>
      <c r="H206" s="1611"/>
      <c r="I206" s="1611"/>
      <c r="J206" s="1611"/>
      <c r="K206" s="1611"/>
      <c r="L206" s="1611"/>
      <c r="M206" s="346">
        <f t="shared" si="237"/>
        <v>0</v>
      </c>
      <c r="N206" s="1611"/>
      <c r="O206" s="1611"/>
      <c r="P206" s="1611"/>
      <c r="Q206" s="348">
        <f t="shared" si="238"/>
        <v>0</v>
      </c>
      <c r="R206" s="1611"/>
      <c r="S206" s="1611"/>
      <c r="T206" s="1611"/>
      <c r="U206" s="1611"/>
      <c r="V206" s="1611"/>
      <c r="W206" s="346">
        <f t="shared" si="229"/>
        <v>0</v>
      </c>
      <c r="X206" s="1611"/>
      <c r="Y206" s="1611"/>
      <c r="Z206" s="1611"/>
      <c r="AA206" s="1611"/>
      <c r="AB206" s="1611"/>
      <c r="AC206" s="1611"/>
      <c r="AD206" s="1611"/>
      <c r="AE206" s="1611"/>
      <c r="AF206" s="1611"/>
      <c r="AG206" s="346">
        <f t="shared" si="230"/>
        <v>0</v>
      </c>
      <c r="AH206" s="1611"/>
      <c r="AI206" s="351">
        <f t="shared" si="231"/>
        <v>0</v>
      </c>
      <c r="AJ206" s="1611"/>
      <c r="AK206" s="1611"/>
      <c r="AL206" s="1611"/>
      <c r="AM206" s="1611"/>
      <c r="AN206" s="1611"/>
      <c r="AO206" s="1611"/>
      <c r="AP206" s="346">
        <f t="shared" si="232"/>
        <v>0</v>
      </c>
      <c r="AQ206" s="1611"/>
      <c r="AR206" s="1611"/>
      <c r="AS206" s="1611"/>
      <c r="AT206" s="352">
        <f t="shared" si="233"/>
        <v>0</v>
      </c>
      <c r="AU206" s="1611"/>
      <c r="AV206" s="1611"/>
      <c r="AW206" s="1611"/>
      <c r="AX206" s="346">
        <f t="shared" si="234"/>
        <v>0</v>
      </c>
      <c r="AY206" s="1611"/>
      <c r="AZ206" s="1611"/>
      <c r="BA206" s="352">
        <f t="shared" si="235"/>
        <v>0</v>
      </c>
      <c r="BB206" s="1611"/>
      <c r="BC206" s="352">
        <f t="shared" si="236"/>
        <v>0</v>
      </c>
    </row>
    <row r="207" spans="1:55" s="339" customFormat="1">
      <c r="A207" s="373" t="s">
        <v>405</v>
      </c>
      <c r="B207" s="342"/>
      <c r="C207" s="708"/>
      <c r="D207" s="343"/>
      <c r="E207" s="344"/>
      <c r="F207" s="345"/>
      <c r="G207" s="345"/>
      <c r="H207" s="345"/>
      <c r="I207" s="345"/>
      <c r="J207" s="345"/>
      <c r="K207" s="345"/>
      <c r="L207" s="345"/>
      <c r="M207" s="346">
        <f t="shared" si="237"/>
        <v>0</v>
      </c>
      <c r="N207" s="347"/>
      <c r="O207" s="347"/>
      <c r="P207" s="347"/>
      <c r="Q207" s="348">
        <f t="shared" ref="Q207:Q208" si="239">B207+C207+M207+N207+O207+P207+D207</f>
        <v>0</v>
      </c>
      <c r="R207" s="349"/>
      <c r="S207" s="1575"/>
      <c r="T207" s="350"/>
      <c r="U207" s="350"/>
      <c r="V207" s="350"/>
      <c r="W207" s="346">
        <f t="shared" si="229"/>
        <v>0</v>
      </c>
      <c r="X207" s="349"/>
      <c r="Y207" s="350"/>
      <c r="Z207" s="350"/>
      <c r="AA207" s="350"/>
      <c r="AB207" s="350"/>
      <c r="AC207" s="350"/>
      <c r="AD207" s="350"/>
      <c r="AE207" s="350"/>
      <c r="AF207" s="350"/>
      <c r="AG207" s="346">
        <f t="shared" si="230"/>
        <v>0</v>
      </c>
      <c r="AH207" s="1611"/>
      <c r="AI207" s="351">
        <f t="shared" si="231"/>
        <v>0</v>
      </c>
      <c r="AJ207" s="344"/>
      <c r="AK207" s="345"/>
      <c r="AL207" s="345"/>
      <c r="AM207" s="345"/>
      <c r="AN207" s="345"/>
      <c r="AO207" s="345"/>
      <c r="AP207" s="346">
        <f t="shared" si="232"/>
        <v>0</v>
      </c>
      <c r="AQ207" s="347"/>
      <c r="AR207" s="1611"/>
      <c r="AS207" s="347"/>
      <c r="AT207" s="352">
        <f t="shared" si="233"/>
        <v>0</v>
      </c>
      <c r="AU207" s="353"/>
      <c r="AV207" s="354"/>
      <c r="AW207" s="354"/>
      <c r="AX207" s="346">
        <f t="shared" si="234"/>
        <v>0</v>
      </c>
      <c r="AY207" s="347"/>
      <c r="AZ207" s="1611"/>
      <c r="BA207" s="352">
        <f t="shared" si="235"/>
        <v>0</v>
      </c>
      <c r="BB207" s="1611"/>
      <c r="BC207" s="352">
        <f t="shared" si="236"/>
        <v>0</v>
      </c>
    </row>
    <row r="208" spans="1:55" s="339" customFormat="1" ht="13.5" thickBot="1">
      <c r="A208" s="374" t="s">
        <v>406</v>
      </c>
      <c r="B208" s="342"/>
      <c r="C208" s="708"/>
      <c r="D208" s="343"/>
      <c r="E208" s="344"/>
      <c r="F208" s="345"/>
      <c r="G208" s="345"/>
      <c r="H208" s="345"/>
      <c r="I208" s="345"/>
      <c r="J208" s="345"/>
      <c r="K208" s="345"/>
      <c r="L208" s="345"/>
      <c r="M208" s="346">
        <f t="shared" si="237"/>
        <v>0</v>
      </c>
      <c r="N208" s="347"/>
      <c r="O208" s="347"/>
      <c r="P208" s="347"/>
      <c r="Q208" s="348">
        <f t="shared" si="239"/>
        <v>0</v>
      </c>
      <c r="R208" s="349"/>
      <c r="S208" s="1575"/>
      <c r="T208" s="350"/>
      <c r="U208" s="350"/>
      <c r="V208" s="350"/>
      <c r="W208" s="346">
        <f t="shared" si="229"/>
        <v>0</v>
      </c>
      <c r="X208" s="349"/>
      <c r="Y208" s="350"/>
      <c r="Z208" s="350"/>
      <c r="AA208" s="350"/>
      <c r="AB208" s="350"/>
      <c r="AC208" s="350"/>
      <c r="AD208" s="350"/>
      <c r="AE208" s="350"/>
      <c r="AF208" s="350"/>
      <c r="AG208" s="346">
        <f t="shared" si="230"/>
        <v>0</v>
      </c>
      <c r="AH208" s="1611"/>
      <c r="AI208" s="351">
        <f t="shared" si="231"/>
        <v>0</v>
      </c>
      <c r="AJ208" s="344"/>
      <c r="AK208" s="345"/>
      <c r="AL208" s="345"/>
      <c r="AM208" s="345"/>
      <c r="AN208" s="345"/>
      <c r="AO208" s="345"/>
      <c r="AP208" s="346">
        <f t="shared" si="232"/>
        <v>0</v>
      </c>
      <c r="AQ208" s="347"/>
      <c r="AR208" s="1611"/>
      <c r="AS208" s="347"/>
      <c r="AT208" s="352">
        <f t="shared" si="233"/>
        <v>0</v>
      </c>
      <c r="AU208" s="353"/>
      <c r="AV208" s="354"/>
      <c r="AW208" s="354"/>
      <c r="AX208" s="346">
        <f t="shared" si="234"/>
        <v>0</v>
      </c>
      <c r="AY208" s="347"/>
      <c r="AZ208" s="1611"/>
      <c r="BA208" s="352">
        <f t="shared" si="235"/>
        <v>0</v>
      </c>
      <c r="BB208" s="1611"/>
      <c r="BC208" s="352">
        <f t="shared" si="236"/>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40">D211+D212</f>
        <v>0</v>
      </c>
      <c r="E210" s="363">
        <f t="shared" si="240"/>
        <v>0</v>
      </c>
      <c r="F210" s="364">
        <f t="shared" si="240"/>
        <v>0</v>
      </c>
      <c r="G210" s="364">
        <f t="shared" si="240"/>
        <v>0</v>
      </c>
      <c r="H210" s="364">
        <f t="shared" si="240"/>
        <v>0</v>
      </c>
      <c r="I210" s="364">
        <f t="shared" si="240"/>
        <v>0</v>
      </c>
      <c r="J210" s="364">
        <f t="shared" si="240"/>
        <v>0</v>
      </c>
      <c r="K210" s="364">
        <f t="shared" si="240"/>
        <v>0</v>
      </c>
      <c r="L210" s="364">
        <f t="shared" si="240"/>
        <v>0</v>
      </c>
      <c r="M210" s="346">
        <f t="shared" si="240"/>
        <v>0</v>
      </c>
      <c r="N210" s="365">
        <f t="shared" si="240"/>
        <v>0</v>
      </c>
      <c r="O210" s="365">
        <f t="shared" si="240"/>
        <v>0</v>
      </c>
      <c r="P210" s="365">
        <f t="shared" si="240"/>
        <v>0</v>
      </c>
      <c r="Q210" s="348">
        <f t="shared" si="240"/>
        <v>0</v>
      </c>
      <c r="R210" s="366">
        <f t="shared" si="240"/>
        <v>0</v>
      </c>
      <c r="S210" s="1575"/>
      <c r="T210" s="367">
        <f t="shared" si="240"/>
        <v>0</v>
      </c>
      <c r="U210" s="367">
        <f t="shared" si="240"/>
        <v>0</v>
      </c>
      <c r="V210" s="367">
        <f t="shared" si="240"/>
        <v>0</v>
      </c>
      <c r="W210" s="346">
        <f t="shared" si="240"/>
        <v>0</v>
      </c>
      <c r="X210" s="366">
        <f t="shared" si="240"/>
        <v>0</v>
      </c>
      <c r="Y210" s="367">
        <f t="shared" si="240"/>
        <v>0</v>
      </c>
      <c r="Z210" s="367">
        <f t="shared" si="240"/>
        <v>0</v>
      </c>
      <c r="AA210" s="367">
        <f t="shared" si="240"/>
        <v>0</v>
      </c>
      <c r="AB210" s="367">
        <f t="shared" si="240"/>
        <v>0</v>
      </c>
      <c r="AC210" s="367">
        <f t="shared" si="240"/>
        <v>0</v>
      </c>
      <c r="AD210" s="367">
        <f t="shared" si="240"/>
        <v>0</v>
      </c>
      <c r="AE210" s="367">
        <f t="shared" si="240"/>
        <v>0</v>
      </c>
      <c r="AF210" s="367">
        <f t="shared" si="240"/>
        <v>0</v>
      </c>
      <c r="AG210" s="346">
        <f t="shared" si="240"/>
        <v>0</v>
      </c>
      <c r="AH210" s="1611"/>
      <c r="AI210" s="351">
        <f t="shared" si="240"/>
        <v>0</v>
      </c>
      <c r="AJ210" s="363">
        <f t="shared" si="240"/>
        <v>0</v>
      </c>
      <c r="AK210" s="364">
        <f t="shared" si="240"/>
        <v>0</v>
      </c>
      <c r="AL210" s="364">
        <f t="shared" si="240"/>
        <v>0</v>
      </c>
      <c r="AM210" s="364">
        <f t="shared" si="240"/>
        <v>0</v>
      </c>
      <c r="AN210" s="364">
        <f t="shared" si="240"/>
        <v>0</v>
      </c>
      <c r="AO210" s="364">
        <f t="shared" si="240"/>
        <v>0</v>
      </c>
      <c r="AP210" s="346">
        <f>AP211+AP212</f>
        <v>0</v>
      </c>
      <c r="AQ210" s="365">
        <f t="shared" si="240"/>
        <v>0</v>
      </c>
      <c r="AR210" s="1611"/>
      <c r="AS210" s="365">
        <f t="shared" si="240"/>
        <v>0</v>
      </c>
      <c r="AT210" s="352">
        <f t="shared" si="240"/>
        <v>0</v>
      </c>
      <c r="AU210" s="368">
        <f t="shared" si="240"/>
        <v>0</v>
      </c>
      <c r="AV210" s="369">
        <f t="shared" si="240"/>
        <v>0</v>
      </c>
      <c r="AW210" s="369">
        <f t="shared" si="240"/>
        <v>0</v>
      </c>
      <c r="AX210" s="346">
        <f t="shared" si="240"/>
        <v>0</v>
      </c>
      <c r="AY210" s="365">
        <f t="shared" si="240"/>
        <v>0</v>
      </c>
      <c r="AZ210" s="1611"/>
      <c r="BA210" s="352">
        <f t="shared" si="240"/>
        <v>0</v>
      </c>
      <c r="BB210" s="1611"/>
      <c r="BC210" s="352">
        <f t="shared" si="240"/>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41">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41"/>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42">SUM(B214:B223)</f>
        <v>0</v>
      </c>
      <c r="C213" s="361">
        <f t="shared" si="242"/>
        <v>0</v>
      </c>
      <c r="D213" s="362">
        <f t="shared" si="242"/>
        <v>0</v>
      </c>
      <c r="E213" s="363">
        <f t="shared" si="242"/>
        <v>0</v>
      </c>
      <c r="F213" s="364">
        <f t="shared" si="242"/>
        <v>0</v>
      </c>
      <c r="G213" s="364">
        <f t="shared" si="242"/>
        <v>0</v>
      </c>
      <c r="H213" s="364">
        <f t="shared" si="242"/>
        <v>0</v>
      </c>
      <c r="I213" s="364">
        <f>SUM(I214:I223)</f>
        <v>0</v>
      </c>
      <c r="J213" s="364">
        <f t="shared" ref="J213:BC213" si="243">SUM(J214:J223)</f>
        <v>0</v>
      </c>
      <c r="K213" s="364">
        <f t="shared" si="243"/>
        <v>0</v>
      </c>
      <c r="L213" s="364">
        <f t="shared" si="243"/>
        <v>0</v>
      </c>
      <c r="M213" s="346">
        <f t="shared" si="243"/>
        <v>0</v>
      </c>
      <c r="N213" s="365">
        <f t="shared" si="243"/>
        <v>0</v>
      </c>
      <c r="O213" s="365">
        <f t="shared" si="243"/>
        <v>0</v>
      </c>
      <c r="P213" s="365">
        <f t="shared" si="243"/>
        <v>0</v>
      </c>
      <c r="Q213" s="348">
        <f t="shared" si="243"/>
        <v>0</v>
      </c>
      <c r="R213" s="366">
        <f t="shared" si="243"/>
        <v>0</v>
      </c>
      <c r="S213" s="1575"/>
      <c r="T213" s="367">
        <f t="shared" si="243"/>
        <v>0</v>
      </c>
      <c r="U213" s="367">
        <f t="shared" si="243"/>
        <v>0</v>
      </c>
      <c r="V213" s="367">
        <f t="shared" si="243"/>
        <v>0</v>
      </c>
      <c r="W213" s="346">
        <f t="shared" si="243"/>
        <v>0</v>
      </c>
      <c r="X213" s="366">
        <f t="shared" si="243"/>
        <v>0</v>
      </c>
      <c r="Y213" s="367">
        <f t="shared" si="243"/>
        <v>0</v>
      </c>
      <c r="Z213" s="367">
        <f t="shared" si="243"/>
        <v>0</v>
      </c>
      <c r="AA213" s="367">
        <f t="shared" si="243"/>
        <v>0</v>
      </c>
      <c r="AB213" s="367">
        <f t="shared" si="243"/>
        <v>0</v>
      </c>
      <c r="AC213" s="367">
        <f t="shared" si="243"/>
        <v>0</v>
      </c>
      <c r="AD213" s="367">
        <f t="shared" si="243"/>
        <v>0</v>
      </c>
      <c r="AE213" s="367">
        <f t="shared" si="243"/>
        <v>0</v>
      </c>
      <c r="AF213" s="367">
        <f t="shared" si="243"/>
        <v>0</v>
      </c>
      <c r="AG213" s="346">
        <f t="shared" si="243"/>
        <v>0</v>
      </c>
      <c r="AH213" s="1611"/>
      <c r="AI213" s="351">
        <f t="shared" si="243"/>
        <v>0</v>
      </c>
      <c r="AJ213" s="363">
        <f t="shared" si="243"/>
        <v>0</v>
      </c>
      <c r="AK213" s="364">
        <f t="shared" si="243"/>
        <v>0</v>
      </c>
      <c r="AL213" s="364">
        <f t="shared" si="243"/>
        <v>0</v>
      </c>
      <c r="AM213" s="364">
        <f t="shared" si="243"/>
        <v>0</v>
      </c>
      <c r="AN213" s="364">
        <f t="shared" si="243"/>
        <v>0</v>
      </c>
      <c r="AO213" s="364">
        <f t="shared" si="243"/>
        <v>0</v>
      </c>
      <c r="AP213" s="346">
        <f>SUM(AP214:AP223)</f>
        <v>0</v>
      </c>
      <c r="AQ213" s="365">
        <f t="shared" si="243"/>
        <v>0</v>
      </c>
      <c r="AR213" s="1611"/>
      <c r="AS213" s="365">
        <f t="shared" si="243"/>
        <v>0</v>
      </c>
      <c r="AT213" s="352">
        <f t="shared" si="243"/>
        <v>0</v>
      </c>
      <c r="AU213" s="368">
        <f t="shared" si="243"/>
        <v>0</v>
      </c>
      <c r="AV213" s="369">
        <f t="shared" si="243"/>
        <v>0</v>
      </c>
      <c r="AW213" s="369">
        <f t="shared" si="243"/>
        <v>0</v>
      </c>
      <c r="AX213" s="346">
        <f t="shared" si="243"/>
        <v>0</v>
      </c>
      <c r="AY213" s="365">
        <f t="shared" si="243"/>
        <v>0</v>
      </c>
      <c r="AZ213" s="1611"/>
      <c r="BA213" s="352">
        <f t="shared" si="243"/>
        <v>0</v>
      </c>
      <c r="BB213" s="1611"/>
      <c r="BC213" s="352">
        <f t="shared" si="243"/>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Q223" si="244">B214+C214+M214+N214+O214+P214+D214</f>
        <v>0</v>
      </c>
      <c r="R214" s="349"/>
      <c r="S214" s="1575"/>
      <c r="T214" s="350"/>
      <c r="U214" s="350"/>
      <c r="V214" s="350"/>
      <c r="W214" s="346">
        <f t="shared" ref="W214:W223" si="245">SUM(R214:V214)</f>
        <v>0</v>
      </c>
      <c r="X214" s="349"/>
      <c r="Y214" s="350"/>
      <c r="Z214" s="350"/>
      <c r="AA214" s="350"/>
      <c r="AB214" s="350"/>
      <c r="AC214" s="350"/>
      <c r="AD214" s="350"/>
      <c r="AE214" s="350"/>
      <c r="AF214" s="350"/>
      <c r="AG214" s="346">
        <f t="shared" ref="AG214:AG223" si="246">SUM(X214:AF214)</f>
        <v>0</v>
      </c>
      <c r="AH214" s="1611"/>
      <c r="AI214" s="351">
        <f t="shared" ref="AI214:AI223" si="247">Q214+W214+AG214+AH214</f>
        <v>0</v>
      </c>
      <c r="AJ214" s="344"/>
      <c r="AK214" s="345"/>
      <c r="AL214" s="345"/>
      <c r="AM214" s="345"/>
      <c r="AN214" s="345"/>
      <c r="AO214" s="345"/>
      <c r="AP214" s="346">
        <f t="shared" ref="AP214:AP223" si="248">SUM(AJ214:AO214)</f>
        <v>0</v>
      </c>
      <c r="AQ214" s="347"/>
      <c r="AR214" s="1611"/>
      <c r="AS214" s="347"/>
      <c r="AT214" s="352">
        <f t="shared" ref="AT214:AT223" si="249">AI214+AP214+AQ214+AR214+AS214</f>
        <v>0</v>
      </c>
      <c r="AU214" s="353"/>
      <c r="AV214" s="354"/>
      <c r="AW214" s="354"/>
      <c r="AX214" s="346">
        <f t="shared" ref="AX214:AX223" si="250">SUM(AU214:AW214)</f>
        <v>0</v>
      </c>
      <c r="AY214" s="347"/>
      <c r="AZ214" s="1611"/>
      <c r="BA214" s="352">
        <f t="shared" ref="BA214:BA223" si="251">AX214+AY214</f>
        <v>0</v>
      </c>
      <c r="BB214" s="1611"/>
      <c r="BC214" s="352">
        <f t="shared" ref="BC214:BC223" si="252">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si="244"/>
        <v>0</v>
      </c>
      <c r="R215" s="349"/>
      <c r="S215" s="1575"/>
      <c r="T215" s="350"/>
      <c r="U215" s="350"/>
      <c r="V215" s="350"/>
      <c r="W215" s="346">
        <f t="shared" si="245"/>
        <v>0</v>
      </c>
      <c r="X215" s="349"/>
      <c r="Y215" s="350"/>
      <c r="Z215" s="350"/>
      <c r="AA215" s="350"/>
      <c r="AB215" s="350"/>
      <c r="AC215" s="350"/>
      <c r="AD215" s="350"/>
      <c r="AE215" s="350"/>
      <c r="AF215" s="350"/>
      <c r="AG215" s="346">
        <f t="shared" si="246"/>
        <v>0</v>
      </c>
      <c r="AH215" s="1611"/>
      <c r="AI215" s="351">
        <f t="shared" si="247"/>
        <v>0</v>
      </c>
      <c r="AJ215" s="344"/>
      <c r="AK215" s="345"/>
      <c r="AL215" s="345"/>
      <c r="AM215" s="345"/>
      <c r="AN215" s="345"/>
      <c r="AO215" s="345"/>
      <c r="AP215" s="346">
        <f t="shared" si="248"/>
        <v>0</v>
      </c>
      <c r="AQ215" s="347"/>
      <c r="AR215" s="1611"/>
      <c r="AS215" s="347"/>
      <c r="AT215" s="352">
        <f t="shared" si="249"/>
        <v>0</v>
      </c>
      <c r="AU215" s="353"/>
      <c r="AV215" s="354"/>
      <c r="AW215" s="354"/>
      <c r="AX215" s="346">
        <f t="shared" si="250"/>
        <v>0</v>
      </c>
      <c r="AY215" s="347"/>
      <c r="AZ215" s="1611"/>
      <c r="BA215" s="352">
        <f t="shared" si="251"/>
        <v>0</v>
      </c>
      <c r="BB215" s="1611"/>
      <c r="BC215" s="352">
        <f t="shared" si="252"/>
        <v>0</v>
      </c>
    </row>
    <row r="216" spans="1:55" s="339" customFormat="1">
      <c r="A216" s="373" t="s">
        <v>401</v>
      </c>
      <c r="B216" s="342"/>
      <c r="C216" s="708"/>
      <c r="D216" s="343"/>
      <c r="E216" s="344"/>
      <c r="F216" s="345"/>
      <c r="G216" s="345"/>
      <c r="H216" s="345"/>
      <c r="I216" s="345"/>
      <c r="J216" s="345"/>
      <c r="K216" s="345"/>
      <c r="L216" s="345"/>
      <c r="M216" s="346">
        <f t="shared" ref="M216:M223" si="253">SUM(E216:L216)</f>
        <v>0</v>
      </c>
      <c r="N216" s="347"/>
      <c r="O216" s="347"/>
      <c r="P216" s="347"/>
      <c r="Q216" s="348">
        <f t="shared" si="244"/>
        <v>0</v>
      </c>
      <c r="R216" s="349"/>
      <c r="S216" s="1575"/>
      <c r="T216" s="350"/>
      <c r="U216" s="350"/>
      <c r="V216" s="350"/>
      <c r="W216" s="346">
        <f t="shared" si="245"/>
        <v>0</v>
      </c>
      <c r="X216" s="349"/>
      <c r="Y216" s="350"/>
      <c r="Z216" s="350"/>
      <c r="AA216" s="350"/>
      <c r="AB216" s="350"/>
      <c r="AC216" s="350"/>
      <c r="AD216" s="350"/>
      <c r="AE216" s="350"/>
      <c r="AF216" s="350"/>
      <c r="AG216" s="346">
        <f t="shared" si="246"/>
        <v>0</v>
      </c>
      <c r="AH216" s="1611"/>
      <c r="AI216" s="351">
        <f t="shared" si="247"/>
        <v>0</v>
      </c>
      <c r="AJ216" s="344"/>
      <c r="AK216" s="345"/>
      <c r="AL216" s="345"/>
      <c r="AM216" s="345"/>
      <c r="AN216" s="345"/>
      <c r="AO216" s="345"/>
      <c r="AP216" s="346">
        <f t="shared" si="248"/>
        <v>0</v>
      </c>
      <c r="AQ216" s="347"/>
      <c r="AR216" s="1611"/>
      <c r="AS216" s="347"/>
      <c r="AT216" s="352">
        <f t="shared" si="249"/>
        <v>0</v>
      </c>
      <c r="AU216" s="353"/>
      <c r="AV216" s="354"/>
      <c r="AW216" s="354"/>
      <c r="AX216" s="346">
        <f t="shared" si="250"/>
        <v>0</v>
      </c>
      <c r="AY216" s="347"/>
      <c r="AZ216" s="1611"/>
      <c r="BA216" s="352">
        <f t="shared" si="251"/>
        <v>0</v>
      </c>
      <c r="BB216" s="1611"/>
      <c r="BC216" s="352">
        <f t="shared" si="252"/>
        <v>0</v>
      </c>
    </row>
    <row r="217" spans="1:55" s="339" customFormat="1">
      <c r="A217" s="373" t="s">
        <v>61</v>
      </c>
      <c r="B217" s="342"/>
      <c r="C217" s="708"/>
      <c r="D217" s="343"/>
      <c r="E217" s="344"/>
      <c r="F217" s="345"/>
      <c r="G217" s="345"/>
      <c r="H217" s="345"/>
      <c r="I217" s="345"/>
      <c r="J217" s="345"/>
      <c r="K217" s="345"/>
      <c r="L217" s="345"/>
      <c r="M217" s="346">
        <f t="shared" si="253"/>
        <v>0</v>
      </c>
      <c r="N217" s="347"/>
      <c r="O217" s="347"/>
      <c r="P217" s="347"/>
      <c r="Q217" s="348">
        <f t="shared" si="244"/>
        <v>0</v>
      </c>
      <c r="R217" s="349"/>
      <c r="S217" s="1575"/>
      <c r="T217" s="350"/>
      <c r="U217" s="350"/>
      <c r="V217" s="350"/>
      <c r="W217" s="346">
        <f t="shared" si="245"/>
        <v>0</v>
      </c>
      <c r="X217" s="349"/>
      <c r="Y217" s="350"/>
      <c r="Z217" s="350"/>
      <c r="AA217" s="350"/>
      <c r="AB217" s="350"/>
      <c r="AC217" s="350"/>
      <c r="AD217" s="350"/>
      <c r="AE217" s="350"/>
      <c r="AF217" s="350"/>
      <c r="AG217" s="346">
        <f t="shared" si="246"/>
        <v>0</v>
      </c>
      <c r="AH217" s="1611"/>
      <c r="AI217" s="351">
        <f t="shared" si="247"/>
        <v>0</v>
      </c>
      <c r="AJ217" s="344"/>
      <c r="AK217" s="345"/>
      <c r="AL217" s="345"/>
      <c r="AM217" s="345"/>
      <c r="AN217" s="345"/>
      <c r="AO217" s="345"/>
      <c r="AP217" s="346">
        <f t="shared" si="248"/>
        <v>0</v>
      </c>
      <c r="AQ217" s="347"/>
      <c r="AR217" s="1611"/>
      <c r="AS217" s="347"/>
      <c r="AT217" s="352">
        <f t="shared" si="249"/>
        <v>0</v>
      </c>
      <c r="AU217" s="353"/>
      <c r="AV217" s="354"/>
      <c r="AW217" s="354"/>
      <c r="AX217" s="346">
        <f t="shared" si="250"/>
        <v>0</v>
      </c>
      <c r="AY217" s="347"/>
      <c r="AZ217" s="1611"/>
      <c r="BA217" s="352">
        <f t="shared" si="251"/>
        <v>0</v>
      </c>
      <c r="BB217" s="1611"/>
      <c r="BC217" s="352">
        <f t="shared" si="252"/>
        <v>0</v>
      </c>
    </row>
    <row r="218" spans="1:55" s="339" customFormat="1">
      <c r="A218" s="373" t="s">
        <v>402</v>
      </c>
      <c r="B218" s="342"/>
      <c r="C218" s="708"/>
      <c r="D218" s="343"/>
      <c r="E218" s="344"/>
      <c r="F218" s="345"/>
      <c r="G218" s="345"/>
      <c r="H218" s="345"/>
      <c r="I218" s="345"/>
      <c r="J218" s="345"/>
      <c r="K218" s="345"/>
      <c r="L218" s="345"/>
      <c r="M218" s="346">
        <f t="shared" si="253"/>
        <v>0</v>
      </c>
      <c r="N218" s="347"/>
      <c r="O218" s="347"/>
      <c r="P218" s="347"/>
      <c r="Q218" s="348">
        <f t="shared" si="244"/>
        <v>0</v>
      </c>
      <c r="R218" s="349"/>
      <c r="S218" s="1575"/>
      <c r="T218" s="350"/>
      <c r="U218" s="350"/>
      <c r="V218" s="350"/>
      <c r="W218" s="346">
        <f t="shared" si="245"/>
        <v>0</v>
      </c>
      <c r="X218" s="349"/>
      <c r="Y218" s="350"/>
      <c r="Z218" s="350"/>
      <c r="AA218" s="350"/>
      <c r="AB218" s="350"/>
      <c r="AC218" s="350"/>
      <c r="AD218" s="350"/>
      <c r="AE218" s="350"/>
      <c r="AF218" s="350"/>
      <c r="AG218" s="346">
        <f t="shared" si="246"/>
        <v>0</v>
      </c>
      <c r="AH218" s="1611"/>
      <c r="AI218" s="351">
        <f t="shared" si="247"/>
        <v>0</v>
      </c>
      <c r="AJ218" s="344"/>
      <c r="AK218" s="345"/>
      <c r="AL218" s="345"/>
      <c r="AM218" s="345"/>
      <c r="AN218" s="345"/>
      <c r="AO218" s="345"/>
      <c r="AP218" s="346">
        <f t="shared" si="248"/>
        <v>0</v>
      </c>
      <c r="AQ218" s="347"/>
      <c r="AR218" s="1611"/>
      <c r="AS218" s="347"/>
      <c r="AT218" s="352">
        <f t="shared" si="249"/>
        <v>0</v>
      </c>
      <c r="AU218" s="353"/>
      <c r="AV218" s="354"/>
      <c r="AW218" s="354"/>
      <c r="AX218" s="346">
        <f t="shared" si="250"/>
        <v>0</v>
      </c>
      <c r="AY218" s="347"/>
      <c r="AZ218" s="1611"/>
      <c r="BA218" s="352">
        <f t="shared" si="251"/>
        <v>0</v>
      </c>
      <c r="BB218" s="1611"/>
      <c r="BC218" s="352">
        <f t="shared" si="252"/>
        <v>0</v>
      </c>
    </row>
    <row r="219" spans="1:55" s="339" customFormat="1">
      <c r="A219" s="373" t="s">
        <v>403</v>
      </c>
      <c r="B219" s="342"/>
      <c r="C219" s="708"/>
      <c r="D219" s="343"/>
      <c r="E219" s="344"/>
      <c r="F219" s="345"/>
      <c r="G219" s="345"/>
      <c r="H219" s="345"/>
      <c r="I219" s="345"/>
      <c r="J219" s="345"/>
      <c r="K219" s="345"/>
      <c r="L219" s="345"/>
      <c r="M219" s="346">
        <f t="shared" si="253"/>
        <v>0</v>
      </c>
      <c r="N219" s="347"/>
      <c r="O219" s="347"/>
      <c r="P219" s="347"/>
      <c r="Q219" s="348">
        <f t="shared" si="244"/>
        <v>0</v>
      </c>
      <c r="R219" s="349"/>
      <c r="S219" s="1575"/>
      <c r="T219" s="350"/>
      <c r="U219" s="350"/>
      <c r="V219" s="350"/>
      <c r="W219" s="346">
        <f t="shared" si="245"/>
        <v>0</v>
      </c>
      <c r="X219" s="349"/>
      <c r="Y219" s="350"/>
      <c r="Z219" s="350"/>
      <c r="AA219" s="350"/>
      <c r="AB219" s="350"/>
      <c r="AC219" s="350"/>
      <c r="AD219" s="350"/>
      <c r="AE219" s="350"/>
      <c r="AF219" s="350"/>
      <c r="AG219" s="346">
        <f t="shared" si="246"/>
        <v>0</v>
      </c>
      <c r="AH219" s="1611"/>
      <c r="AI219" s="351">
        <f t="shared" si="247"/>
        <v>0</v>
      </c>
      <c r="AJ219" s="344"/>
      <c r="AK219" s="345"/>
      <c r="AL219" s="345"/>
      <c r="AM219" s="345"/>
      <c r="AN219" s="345"/>
      <c r="AO219" s="345"/>
      <c r="AP219" s="346">
        <f t="shared" si="248"/>
        <v>0</v>
      </c>
      <c r="AQ219" s="347"/>
      <c r="AR219" s="1611"/>
      <c r="AS219" s="347"/>
      <c r="AT219" s="352">
        <f t="shared" si="249"/>
        <v>0</v>
      </c>
      <c r="AU219" s="353"/>
      <c r="AV219" s="354"/>
      <c r="AW219" s="354"/>
      <c r="AX219" s="346">
        <f t="shared" si="250"/>
        <v>0</v>
      </c>
      <c r="AY219" s="347"/>
      <c r="AZ219" s="1611"/>
      <c r="BA219" s="352">
        <f t="shared" si="251"/>
        <v>0</v>
      </c>
      <c r="BB219" s="1611"/>
      <c r="BC219" s="352">
        <f t="shared" si="252"/>
        <v>0</v>
      </c>
    </row>
    <row r="220" spans="1:55" s="339" customFormat="1">
      <c r="A220" s="373" t="s">
        <v>404</v>
      </c>
      <c r="B220" s="342"/>
      <c r="C220" s="708"/>
      <c r="D220" s="343"/>
      <c r="E220" s="344"/>
      <c r="F220" s="345"/>
      <c r="G220" s="345"/>
      <c r="H220" s="345"/>
      <c r="I220" s="345"/>
      <c r="J220" s="345"/>
      <c r="K220" s="345"/>
      <c r="L220" s="345"/>
      <c r="M220" s="346">
        <f t="shared" si="253"/>
        <v>0</v>
      </c>
      <c r="N220" s="347"/>
      <c r="O220" s="347"/>
      <c r="P220" s="347"/>
      <c r="Q220" s="348">
        <f t="shared" si="244"/>
        <v>0</v>
      </c>
      <c r="R220" s="349"/>
      <c r="S220" s="1575"/>
      <c r="T220" s="350"/>
      <c r="U220" s="350"/>
      <c r="V220" s="350"/>
      <c r="W220" s="346">
        <f t="shared" si="245"/>
        <v>0</v>
      </c>
      <c r="X220" s="349"/>
      <c r="Y220" s="350"/>
      <c r="Z220" s="350"/>
      <c r="AA220" s="350"/>
      <c r="AB220" s="350"/>
      <c r="AC220" s="350"/>
      <c r="AD220" s="350"/>
      <c r="AE220" s="350"/>
      <c r="AF220" s="350"/>
      <c r="AG220" s="346">
        <f t="shared" si="246"/>
        <v>0</v>
      </c>
      <c r="AH220" s="1611"/>
      <c r="AI220" s="351">
        <f t="shared" si="247"/>
        <v>0</v>
      </c>
      <c r="AJ220" s="344"/>
      <c r="AK220" s="345"/>
      <c r="AL220" s="345"/>
      <c r="AM220" s="345"/>
      <c r="AN220" s="345"/>
      <c r="AO220" s="345"/>
      <c r="AP220" s="346">
        <f t="shared" si="248"/>
        <v>0</v>
      </c>
      <c r="AQ220" s="347"/>
      <c r="AR220" s="1611"/>
      <c r="AS220" s="347"/>
      <c r="AT220" s="352">
        <f t="shared" si="249"/>
        <v>0</v>
      </c>
      <c r="AU220" s="353"/>
      <c r="AV220" s="354"/>
      <c r="AW220" s="354"/>
      <c r="AX220" s="346">
        <f t="shared" si="250"/>
        <v>0</v>
      </c>
      <c r="AY220" s="347"/>
      <c r="AZ220" s="1611"/>
      <c r="BA220" s="352">
        <f t="shared" si="251"/>
        <v>0</v>
      </c>
      <c r="BB220" s="1611"/>
      <c r="BC220" s="352">
        <f t="shared" si="252"/>
        <v>0</v>
      </c>
    </row>
    <row r="221" spans="1:55" s="339" customFormat="1">
      <c r="A221" s="373" t="s">
        <v>65</v>
      </c>
      <c r="B221" s="342"/>
      <c r="C221" s="708"/>
      <c r="D221" s="343"/>
      <c r="E221" s="344"/>
      <c r="F221" s="345"/>
      <c r="G221" s="345"/>
      <c r="H221" s="345"/>
      <c r="I221" s="345"/>
      <c r="J221" s="345"/>
      <c r="K221" s="345"/>
      <c r="L221" s="345"/>
      <c r="M221" s="346">
        <f t="shared" si="253"/>
        <v>0</v>
      </c>
      <c r="N221" s="347"/>
      <c r="O221" s="347"/>
      <c r="P221" s="347"/>
      <c r="Q221" s="348">
        <f t="shared" si="244"/>
        <v>0</v>
      </c>
      <c r="R221" s="349"/>
      <c r="S221" s="1575"/>
      <c r="T221" s="350"/>
      <c r="U221" s="350"/>
      <c r="V221" s="350"/>
      <c r="W221" s="346">
        <f t="shared" si="245"/>
        <v>0</v>
      </c>
      <c r="X221" s="349"/>
      <c r="Y221" s="350"/>
      <c r="Z221" s="350"/>
      <c r="AA221" s="350"/>
      <c r="AB221" s="350"/>
      <c r="AC221" s="350"/>
      <c r="AD221" s="350"/>
      <c r="AE221" s="350"/>
      <c r="AF221" s="350"/>
      <c r="AG221" s="346">
        <f t="shared" si="246"/>
        <v>0</v>
      </c>
      <c r="AH221" s="1611"/>
      <c r="AI221" s="351">
        <f t="shared" si="247"/>
        <v>0</v>
      </c>
      <c r="AJ221" s="344"/>
      <c r="AK221" s="345"/>
      <c r="AL221" s="345"/>
      <c r="AM221" s="345"/>
      <c r="AN221" s="345"/>
      <c r="AO221" s="345"/>
      <c r="AP221" s="346">
        <f t="shared" si="248"/>
        <v>0</v>
      </c>
      <c r="AQ221" s="347"/>
      <c r="AR221" s="1611"/>
      <c r="AS221" s="347"/>
      <c r="AT221" s="352">
        <f t="shared" si="249"/>
        <v>0</v>
      </c>
      <c r="AU221" s="353"/>
      <c r="AV221" s="354"/>
      <c r="AW221" s="354"/>
      <c r="AX221" s="346">
        <f t="shared" si="250"/>
        <v>0</v>
      </c>
      <c r="AY221" s="347"/>
      <c r="AZ221" s="1611"/>
      <c r="BA221" s="352">
        <f t="shared" si="251"/>
        <v>0</v>
      </c>
      <c r="BB221" s="1611"/>
      <c r="BC221" s="352">
        <f t="shared" si="252"/>
        <v>0</v>
      </c>
    </row>
    <row r="222" spans="1:55" s="339" customFormat="1">
      <c r="A222" s="373" t="s">
        <v>405</v>
      </c>
      <c r="B222" s="342"/>
      <c r="C222" s="708"/>
      <c r="D222" s="343"/>
      <c r="E222" s="344"/>
      <c r="F222" s="345"/>
      <c r="G222" s="345"/>
      <c r="H222" s="345"/>
      <c r="I222" s="345"/>
      <c r="J222" s="345"/>
      <c r="K222" s="345"/>
      <c r="L222" s="345"/>
      <c r="M222" s="346">
        <f t="shared" si="253"/>
        <v>0</v>
      </c>
      <c r="N222" s="347"/>
      <c r="O222" s="347"/>
      <c r="P222" s="347"/>
      <c r="Q222" s="348">
        <f t="shared" si="244"/>
        <v>0</v>
      </c>
      <c r="R222" s="349"/>
      <c r="S222" s="1575"/>
      <c r="T222" s="350"/>
      <c r="U222" s="350"/>
      <c r="V222" s="350"/>
      <c r="W222" s="346">
        <f t="shared" si="245"/>
        <v>0</v>
      </c>
      <c r="X222" s="349"/>
      <c r="Y222" s="350"/>
      <c r="Z222" s="350"/>
      <c r="AA222" s="350"/>
      <c r="AB222" s="350"/>
      <c r="AC222" s="350"/>
      <c r="AD222" s="350"/>
      <c r="AE222" s="350"/>
      <c r="AF222" s="350"/>
      <c r="AG222" s="346">
        <f t="shared" si="246"/>
        <v>0</v>
      </c>
      <c r="AH222" s="1611"/>
      <c r="AI222" s="351">
        <f t="shared" si="247"/>
        <v>0</v>
      </c>
      <c r="AJ222" s="344"/>
      <c r="AK222" s="345"/>
      <c r="AL222" s="345"/>
      <c r="AM222" s="345"/>
      <c r="AN222" s="345"/>
      <c r="AO222" s="345"/>
      <c r="AP222" s="346">
        <f t="shared" si="248"/>
        <v>0</v>
      </c>
      <c r="AQ222" s="347"/>
      <c r="AR222" s="1611"/>
      <c r="AS222" s="347"/>
      <c r="AT222" s="352">
        <f t="shared" si="249"/>
        <v>0</v>
      </c>
      <c r="AU222" s="353"/>
      <c r="AV222" s="354"/>
      <c r="AW222" s="354"/>
      <c r="AX222" s="346">
        <f t="shared" si="250"/>
        <v>0</v>
      </c>
      <c r="AY222" s="347"/>
      <c r="AZ222" s="1611"/>
      <c r="BA222" s="352">
        <f t="shared" si="251"/>
        <v>0</v>
      </c>
      <c r="BB222" s="1611"/>
      <c r="BC222" s="352">
        <f t="shared" si="252"/>
        <v>0</v>
      </c>
    </row>
    <row r="223" spans="1:55" s="339" customFormat="1" ht="13.5" thickBot="1">
      <c r="A223" s="374" t="s">
        <v>406</v>
      </c>
      <c r="B223" s="342"/>
      <c r="C223" s="708"/>
      <c r="D223" s="343"/>
      <c r="E223" s="344"/>
      <c r="F223" s="345"/>
      <c r="G223" s="345"/>
      <c r="H223" s="345"/>
      <c r="I223" s="345"/>
      <c r="J223" s="345"/>
      <c r="K223" s="345"/>
      <c r="L223" s="345"/>
      <c r="M223" s="346">
        <f t="shared" si="253"/>
        <v>0</v>
      </c>
      <c r="N223" s="347"/>
      <c r="O223" s="347"/>
      <c r="P223" s="347"/>
      <c r="Q223" s="348">
        <f t="shared" si="244"/>
        <v>0</v>
      </c>
      <c r="R223" s="349"/>
      <c r="S223" s="1575"/>
      <c r="T223" s="350"/>
      <c r="U223" s="350"/>
      <c r="V223" s="350"/>
      <c r="W223" s="346">
        <f t="shared" si="245"/>
        <v>0</v>
      </c>
      <c r="X223" s="349"/>
      <c r="Y223" s="350"/>
      <c r="Z223" s="350"/>
      <c r="AA223" s="350"/>
      <c r="AB223" s="350"/>
      <c r="AC223" s="350"/>
      <c r="AD223" s="350"/>
      <c r="AE223" s="350"/>
      <c r="AF223" s="350"/>
      <c r="AG223" s="346">
        <f t="shared" si="246"/>
        <v>0</v>
      </c>
      <c r="AH223" s="1611"/>
      <c r="AI223" s="351">
        <f t="shared" si="247"/>
        <v>0</v>
      </c>
      <c r="AJ223" s="344"/>
      <c r="AK223" s="345"/>
      <c r="AL223" s="345"/>
      <c r="AM223" s="345"/>
      <c r="AN223" s="345"/>
      <c r="AO223" s="345"/>
      <c r="AP223" s="346">
        <f t="shared" si="248"/>
        <v>0</v>
      </c>
      <c r="AQ223" s="347"/>
      <c r="AR223" s="1611"/>
      <c r="AS223" s="347"/>
      <c r="AT223" s="352">
        <f t="shared" si="249"/>
        <v>0</v>
      </c>
      <c r="AU223" s="353"/>
      <c r="AV223" s="354"/>
      <c r="AW223" s="354"/>
      <c r="AX223" s="346">
        <f t="shared" si="250"/>
        <v>0</v>
      </c>
      <c r="AY223" s="347"/>
      <c r="AZ223" s="1611"/>
      <c r="BA223" s="352">
        <f t="shared" si="251"/>
        <v>0</v>
      </c>
      <c r="BB223" s="1611"/>
      <c r="BC223" s="352">
        <f t="shared" si="252"/>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4">D226+D227</f>
        <v>0</v>
      </c>
      <c r="E225" s="363">
        <f t="shared" si="254"/>
        <v>0</v>
      </c>
      <c r="F225" s="364">
        <f t="shared" si="254"/>
        <v>0</v>
      </c>
      <c r="G225" s="364">
        <f t="shared" si="254"/>
        <v>0</v>
      </c>
      <c r="H225" s="364">
        <f t="shared" si="254"/>
        <v>0</v>
      </c>
      <c r="I225" s="364">
        <f t="shared" si="254"/>
        <v>0</v>
      </c>
      <c r="J225" s="364">
        <f t="shared" si="254"/>
        <v>0</v>
      </c>
      <c r="K225" s="364">
        <f t="shared" si="254"/>
        <v>0</v>
      </c>
      <c r="L225" s="364">
        <f t="shared" si="254"/>
        <v>0</v>
      </c>
      <c r="M225" s="346">
        <f t="shared" si="254"/>
        <v>0</v>
      </c>
      <c r="N225" s="365">
        <f t="shared" si="254"/>
        <v>0</v>
      </c>
      <c r="O225" s="365">
        <f t="shared" si="254"/>
        <v>0</v>
      </c>
      <c r="P225" s="365">
        <f t="shared" si="254"/>
        <v>0</v>
      </c>
      <c r="Q225" s="348">
        <f t="shared" si="254"/>
        <v>0</v>
      </c>
      <c r="R225" s="366">
        <f t="shared" si="254"/>
        <v>0</v>
      </c>
      <c r="S225" s="1575"/>
      <c r="T225" s="367">
        <f t="shared" si="254"/>
        <v>0</v>
      </c>
      <c r="U225" s="367">
        <f t="shared" si="254"/>
        <v>0</v>
      </c>
      <c r="V225" s="367">
        <f t="shared" si="254"/>
        <v>0</v>
      </c>
      <c r="W225" s="346">
        <f t="shared" si="254"/>
        <v>0</v>
      </c>
      <c r="X225" s="366">
        <f t="shared" si="254"/>
        <v>0</v>
      </c>
      <c r="Y225" s="367">
        <f t="shared" si="254"/>
        <v>0</v>
      </c>
      <c r="Z225" s="367">
        <f t="shared" si="254"/>
        <v>0</v>
      </c>
      <c r="AA225" s="367">
        <f t="shared" si="254"/>
        <v>0</v>
      </c>
      <c r="AB225" s="367">
        <f t="shared" si="254"/>
        <v>0</v>
      </c>
      <c r="AC225" s="367">
        <f t="shared" si="254"/>
        <v>0</v>
      </c>
      <c r="AD225" s="367">
        <f t="shared" si="254"/>
        <v>0</v>
      </c>
      <c r="AE225" s="367">
        <f t="shared" si="254"/>
        <v>0</v>
      </c>
      <c r="AF225" s="367">
        <f t="shared" si="254"/>
        <v>0</v>
      </c>
      <c r="AG225" s="346">
        <f t="shared" si="254"/>
        <v>0</v>
      </c>
      <c r="AH225" s="1611"/>
      <c r="AI225" s="351">
        <f t="shared" si="254"/>
        <v>0</v>
      </c>
      <c r="AJ225" s="363">
        <f t="shared" si="254"/>
        <v>0</v>
      </c>
      <c r="AK225" s="364">
        <f t="shared" si="254"/>
        <v>0</v>
      </c>
      <c r="AL225" s="364">
        <f t="shared" si="254"/>
        <v>0</v>
      </c>
      <c r="AM225" s="364">
        <f t="shared" si="254"/>
        <v>0</v>
      </c>
      <c r="AN225" s="364">
        <f t="shared" si="254"/>
        <v>0</v>
      </c>
      <c r="AO225" s="364">
        <f t="shared" si="254"/>
        <v>0</v>
      </c>
      <c r="AP225" s="346">
        <f t="shared" si="254"/>
        <v>0</v>
      </c>
      <c r="AQ225" s="365">
        <f t="shared" si="254"/>
        <v>0</v>
      </c>
      <c r="AR225" s="1611"/>
      <c r="AS225" s="365">
        <f t="shared" si="254"/>
        <v>0</v>
      </c>
      <c r="AT225" s="352">
        <f t="shared" si="254"/>
        <v>0</v>
      </c>
      <c r="AU225" s="368">
        <f t="shared" si="254"/>
        <v>0</v>
      </c>
      <c r="AV225" s="369">
        <f t="shared" si="254"/>
        <v>0</v>
      </c>
      <c r="AW225" s="369">
        <f t="shared" si="254"/>
        <v>0</v>
      </c>
      <c r="AX225" s="346">
        <f t="shared" si="254"/>
        <v>0</v>
      </c>
      <c r="AY225" s="365">
        <f t="shared" si="254"/>
        <v>0</v>
      </c>
      <c r="AZ225" s="1611"/>
      <c r="BA225" s="352">
        <f t="shared" si="254"/>
        <v>0</v>
      </c>
      <c r="BB225" s="1611"/>
      <c r="BC225" s="352">
        <f t="shared" si="254"/>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5">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5"/>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6">SUM(D229:D238)</f>
        <v>0</v>
      </c>
      <c r="E228" s="363">
        <f t="shared" si="256"/>
        <v>0</v>
      </c>
      <c r="F228" s="364">
        <f t="shared" si="256"/>
        <v>0</v>
      </c>
      <c r="G228" s="364">
        <f t="shared" si="256"/>
        <v>0</v>
      </c>
      <c r="H228" s="364">
        <f t="shared" si="256"/>
        <v>0</v>
      </c>
      <c r="I228" s="364">
        <f t="shared" si="256"/>
        <v>0</v>
      </c>
      <c r="J228" s="364">
        <f t="shared" si="256"/>
        <v>0</v>
      </c>
      <c r="K228" s="364">
        <f t="shared" si="256"/>
        <v>0</v>
      </c>
      <c r="L228" s="364">
        <f t="shared" si="256"/>
        <v>0</v>
      </c>
      <c r="M228" s="346">
        <f t="shared" si="256"/>
        <v>0</v>
      </c>
      <c r="N228" s="365">
        <f t="shared" si="256"/>
        <v>0</v>
      </c>
      <c r="O228" s="365">
        <f t="shared" si="256"/>
        <v>0</v>
      </c>
      <c r="P228" s="365">
        <f t="shared" si="256"/>
        <v>0</v>
      </c>
      <c r="Q228" s="348">
        <f t="shared" si="256"/>
        <v>0</v>
      </c>
      <c r="R228" s="366">
        <f t="shared" si="256"/>
        <v>0</v>
      </c>
      <c r="S228" s="1575"/>
      <c r="T228" s="367">
        <f t="shared" si="256"/>
        <v>0</v>
      </c>
      <c r="U228" s="367">
        <f t="shared" si="256"/>
        <v>0</v>
      </c>
      <c r="V228" s="367">
        <f t="shared" si="256"/>
        <v>0</v>
      </c>
      <c r="W228" s="346">
        <f t="shared" si="256"/>
        <v>0</v>
      </c>
      <c r="X228" s="366">
        <f t="shared" si="256"/>
        <v>0</v>
      </c>
      <c r="Y228" s="367">
        <f t="shared" si="256"/>
        <v>0</v>
      </c>
      <c r="Z228" s="367">
        <f t="shared" si="256"/>
        <v>0</v>
      </c>
      <c r="AA228" s="367">
        <f t="shared" si="256"/>
        <v>0</v>
      </c>
      <c r="AB228" s="367">
        <f t="shared" si="256"/>
        <v>0</v>
      </c>
      <c r="AC228" s="367">
        <f t="shared" si="256"/>
        <v>0</v>
      </c>
      <c r="AD228" s="367">
        <f t="shared" si="256"/>
        <v>0</v>
      </c>
      <c r="AE228" s="367">
        <f t="shared" si="256"/>
        <v>0</v>
      </c>
      <c r="AF228" s="367">
        <f t="shared" si="256"/>
        <v>0</v>
      </c>
      <c r="AG228" s="346">
        <f t="shared" si="256"/>
        <v>0</v>
      </c>
      <c r="AH228" s="1611"/>
      <c r="AI228" s="351">
        <f t="shared" si="256"/>
        <v>0</v>
      </c>
      <c r="AJ228" s="363">
        <f t="shared" si="256"/>
        <v>0</v>
      </c>
      <c r="AK228" s="364">
        <f t="shared" si="256"/>
        <v>0</v>
      </c>
      <c r="AL228" s="364">
        <f t="shared" si="256"/>
        <v>0</v>
      </c>
      <c r="AM228" s="364">
        <f t="shared" si="256"/>
        <v>0</v>
      </c>
      <c r="AN228" s="364">
        <f t="shared" si="256"/>
        <v>0</v>
      </c>
      <c r="AO228" s="364">
        <f t="shared" si="256"/>
        <v>0</v>
      </c>
      <c r="AP228" s="346">
        <f t="shared" si="256"/>
        <v>0</v>
      </c>
      <c r="AQ228" s="365">
        <f t="shared" si="256"/>
        <v>0</v>
      </c>
      <c r="AR228" s="1611"/>
      <c r="AS228" s="365">
        <f t="shared" si="256"/>
        <v>0</v>
      </c>
      <c r="AT228" s="352">
        <f t="shared" si="256"/>
        <v>0</v>
      </c>
      <c r="AU228" s="368">
        <f t="shared" si="256"/>
        <v>0</v>
      </c>
      <c r="AV228" s="369">
        <f t="shared" si="256"/>
        <v>0</v>
      </c>
      <c r="AW228" s="369">
        <f t="shared" si="256"/>
        <v>0</v>
      </c>
      <c r="AX228" s="346">
        <f t="shared" si="256"/>
        <v>0</v>
      </c>
      <c r="AY228" s="365">
        <f t="shared" si="256"/>
        <v>0</v>
      </c>
      <c r="AZ228" s="1611"/>
      <c r="BA228" s="352">
        <f t="shared" si="256"/>
        <v>0</v>
      </c>
      <c r="BB228" s="1611"/>
      <c r="BC228" s="352">
        <f t="shared" si="256"/>
        <v>0</v>
      </c>
    </row>
    <row r="229" spans="1:55" s="339" customFormat="1">
      <c r="A229" s="372" t="s">
        <v>399</v>
      </c>
      <c r="B229" s="342"/>
      <c r="C229" s="708"/>
      <c r="D229" s="343"/>
      <c r="E229" s="344"/>
      <c r="F229" s="345"/>
      <c r="G229" s="345"/>
      <c r="H229" s="345"/>
      <c r="I229" s="345"/>
      <c r="J229" s="345"/>
      <c r="K229" s="345"/>
      <c r="L229" s="345"/>
      <c r="M229" s="346">
        <f t="shared" ref="M229:M238" si="257">SUM(E229:L229)</f>
        <v>0</v>
      </c>
      <c r="N229" s="347"/>
      <c r="O229" s="347"/>
      <c r="P229" s="347"/>
      <c r="Q229" s="348">
        <f t="shared" ref="Q229:Q238" si="258">B229+C229+M229+N229+O229+P229+D229</f>
        <v>0</v>
      </c>
      <c r="R229" s="349"/>
      <c r="S229" s="1575"/>
      <c r="T229" s="350"/>
      <c r="U229" s="350"/>
      <c r="V229" s="350"/>
      <c r="W229" s="346">
        <f t="shared" ref="W229:W238" si="259">SUM(R229:V229)</f>
        <v>0</v>
      </c>
      <c r="X229" s="349"/>
      <c r="Y229" s="350"/>
      <c r="Z229" s="350"/>
      <c r="AA229" s="350"/>
      <c r="AB229" s="350"/>
      <c r="AC229" s="350"/>
      <c r="AD229" s="350"/>
      <c r="AE229" s="350"/>
      <c r="AF229" s="350"/>
      <c r="AG229" s="346">
        <f t="shared" ref="AG229:AG238" si="260">SUM(X229:AF229)</f>
        <v>0</v>
      </c>
      <c r="AH229" s="1611"/>
      <c r="AI229" s="351">
        <f t="shared" ref="AI229:AI238" si="261">Q229+W229+AG229+AH229</f>
        <v>0</v>
      </c>
      <c r="AJ229" s="344"/>
      <c r="AK229" s="345"/>
      <c r="AL229" s="345"/>
      <c r="AM229" s="345"/>
      <c r="AN229" s="345"/>
      <c r="AO229" s="345"/>
      <c r="AP229" s="346">
        <f t="shared" ref="AP229:AP238" si="262">SUM(AJ229:AO229)</f>
        <v>0</v>
      </c>
      <c r="AQ229" s="347"/>
      <c r="AR229" s="1611"/>
      <c r="AS229" s="347"/>
      <c r="AT229" s="352">
        <f t="shared" ref="AT229:AT238" si="263">AI229+AP229+AQ229+AR229+AS229</f>
        <v>0</v>
      </c>
      <c r="AU229" s="353"/>
      <c r="AV229" s="354"/>
      <c r="AW229" s="354"/>
      <c r="AX229" s="346">
        <f t="shared" ref="AX229:AX238" si="264">SUM(AU229:AW229)</f>
        <v>0</v>
      </c>
      <c r="AY229" s="347"/>
      <c r="AZ229" s="1611"/>
      <c r="BA229" s="352">
        <f t="shared" ref="BA229:BA238" si="265">AX229+AY229</f>
        <v>0</v>
      </c>
      <c r="BB229" s="1611"/>
      <c r="BC229" s="352">
        <f t="shared" ref="BC229:BC238" si="266">BA229+AT229+BB229</f>
        <v>0</v>
      </c>
    </row>
    <row r="230" spans="1:55" s="339" customFormat="1">
      <c r="A230" s="372" t="s">
        <v>400</v>
      </c>
      <c r="B230" s="342"/>
      <c r="C230" s="708"/>
      <c r="D230" s="343"/>
      <c r="E230" s="344"/>
      <c r="F230" s="345"/>
      <c r="G230" s="345"/>
      <c r="H230" s="345"/>
      <c r="I230" s="345"/>
      <c r="J230" s="345"/>
      <c r="K230" s="345"/>
      <c r="L230" s="345"/>
      <c r="M230" s="346">
        <f t="shared" si="257"/>
        <v>0</v>
      </c>
      <c r="N230" s="347"/>
      <c r="O230" s="347"/>
      <c r="P230" s="347"/>
      <c r="Q230" s="348">
        <f t="shared" si="258"/>
        <v>0</v>
      </c>
      <c r="R230" s="349"/>
      <c r="S230" s="1575"/>
      <c r="T230" s="350"/>
      <c r="U230" s="350"/>
      <c r="V230" s="350"/>
      <c r="W230" s="346">
        <f t="shared" si="259"/>
        <v>0</v>
      </c>
      <c r="X230" s="349"/>
      <c r="Y230" s="350"/>
      <c r="Z230" s="350"/>
      <c r="AA230" s="350"/>
      <c r="AB230" s="350"/>
      <c r="AC230" s="350"/>
      <c r="AD230" s="350"/>
      <c r="AE230" s="350"/>
      <c r="AF230" s="350"/>
      <c r="AG230" s="346">
        <f t="shared" si="260"/>
        <v>0</v>
      </c>
      <c r="AH230" s="1611"/>
      <c r="AI230" s="351">
        <f t="shared" si="261"/>
        <v>0</v>
      </c>
      <c r="AJ230" s="344"/>
      <c r="AK230" s="345"/>
      <c r="AL230" s="345"/>
      <c r="AM230" s="345"/>
      <c r="AN230" s="345"/>
      <c r="AO230" s="345"/>
      <c r="AP230" s="346">
        <f t="shared" si="262"/>
        <v>0</v>
      </c>
      <c r="AQ230" s="347"/>
      <c r="AR230" s="1611"/>
      <c r="AS230" s="347"/>
      <c r="AT230" s="352">
        <f t="shared" si="263"/>
        <v>0</v>
      </c>
      <c r="AU230" s="353"/>
      <c r="AV230" s="354"/>
      <c r="AW230" s="354"/>
      <c r="AX230" s="346">
        <f t="shared" si="264"/>
        <v>0</v>
      </c>
      <c r="AY230" s="347"/>
      <c r="AZ230" s="1611"/>
      <c r="BA230" s="352">
        <f t="shared" si="265"/>
        <v>0</v>
      </c>
      <c r="BB230" s="1611"/>
      <c r="BC230" s="352">
        <f t="shared" si="266"/>
        <v>0</v>
      </c>
    </row>
    <row r="231" spans="1:55" s="339" customFormat="1">
      <c r="A231" s="373" t="s">
        <v>401</v>
      </c>
      <c r="B231" s="342"/>
      <c r="C231" s="708"/>
      <c r="D231" s="343"/>
      <c r="E231" s="344"/>
      <c r="F231" s="345"/>
      <c r="G231" s="345"/>
      <c r="H231" s="345"/>
      <c r="I231" s="345"/>
      <c r="J231" s="345"/>
      <c r="K231" s="345"/>
      <c r="L231" s="345"/>
      <c r="M231" s="346">
        <f t="shared" si="257"/>
        <v>0</v>
      </c>
      <c r="N231" s="347"/>
      <c r="O231" s="347"/>
      <c r="P231" s="347"/>
      <c r="Q231" s="348">
        <f t="shared" si="258"/>
        <v>0</v>
      </c>
      <c r="R231" s="349"/>
      <c r="S231" s="1575"/>
      <c r="T231" s="350"/>
      <c r="U231" s="350"/>
      <c r="V231" s="350"/>
      <c r="W231" s="346">
        <f t="shared" si="259"/>
        <v>0</v>
      </c>
      <c r="X231" s="349"/>
      <c r="Y231" s="350"/>
      <c r="Z231" s="350"/>
      <c r="AA231" s="350"/>
      <c r="AB231" s="350"/>
      <c r="AC231" s="350"/>
      <c r="AD231" s="350"/>
      <c r="AE231" s="350"/>
      <c r="AF231" s="350"/>
      <c r="AG231" s="346">
        <f t="shared" si="260"/>
        <v>0</v>
      </c>
      <c r="AH231" s="1611"/>
      <c r="AI231" s="351">
        <f t="shared" si="261"/>
        <v>0</v>
      </c>
      <c r="AJ231" s="344"/>
      <c r="AK231" s="345"/>
      <c r="AL231" s="345"/>
      <c r="AM231" s="345"/>
      <c r="AN231" s="345"/>
      <c r="AO231" s="345"/>
      <c r="AP231" s="346">
        <f t="shared" si="262"/>
        <v>0</v>
      </c>
      <c r="AQ231" s="347"/>
      <c r="AR231" s="1611"/>
      <c r="AS231" s="347"/>
      <c r="AT231" s="352">
        <f t="shared" si="263"/>
        <v>0</v>
      </c>
      <c r="AU231" s="353"/>
      <c r="AV231" s="354"/>
      <c r="AW231" s="354"/>
      <c r="AX231" s="346">
        <f t="shared" si="264"/>
        <v>0</v>
      </c>
      <c r="AY231" s="347"/>
      <c r="AZ231" s="1611"/>
      <c r="BA231" s="352">
        <f t="shared" si="265"/>
        <v>0</v>
      </c>
      <c r="BB231" s="1611"/>
      <c r="BC231" s="352">
        <f t="shared" si="266"/>
        <v>0</v>
      </c>
    </row>
    <row r="232" spans="1:55" s="339" customFormat="1">
      <c r="A232" s="373" t="s">
        <v>61</v>
      </c>
      <c r="B232" s="342"/>
      <c r="C232" s="708"/>
      <c r="D232" s="343"/>
      <c r="E232" s="344"/>
      <c r="F232" s="345"/>
      <c r="G232" s="345"/>
      <c r="H232" s="345"/>
      <c r="I232" s="345"/>
      <c r="J232" s="345"/>
      <c r="K232" s="345"/>
      <c r="L232" s="345"/>
      <c r="M232" s="346">
        <f t="shared" si="257"/>
        <v>0</v>
      </c>
      <c r="N232" s="347"/>
      <c r="O232" s="347"/>
      <c r="P232" s="347"/>
      <c r="Q232" s="348">
        <f t="shared" si="258"/>
        <v>0</v>
      </c>
      <c r="R232" s="349"/>
      <c r="S232" s="1575"/>
      <c r="T232" s="350"/>
      <c r="U232" s="350"/>
      <c r="V232" s="350"/>
      <c r="W232" s="346">
        <f t="shared" si="259"/>
        <v>0</v>
      </c>
      <c r="X232" s="349"/>
      <c r="Y232" s="350"/>
      <c r="Z232" s="350"/>
      <c r="AA232" s="350"/>
      <c r="AB232" s="350"/>
      <c r="AC232" s="350"/>
      <c r="AD232" s="350"/>
      <c r="AE232" s="350"/>
      <c r="AF232" s="350"/>
      <c r="AG232" s="346">
        <f t="shared" si="260"/>
        <v>0</v>
      </c>
      <c r="AH232" s="1611"/>
      <c r="AI232" s="351">
        <f t="shared" si="261"/>
        <v>0</v>
      </c>
      <c r="AJ232" s="344"/>
      <c r="AK232" s="345"/>
      <c r="AL232" s="345"/>
      <c r="AM232" s="345"/>
      <c r="AN232" s="345"/>
      <c r="AO232" s="345"/>
      <c r="AP232" s="346">
        <f t="shared" si="262"/>
        <v>0</v>
      </c>
      <c r="AQ232" s="347"/>
      <c r="AR232" s="1611"/>
      <c r="AS232" s="347"/>
      <c r="AT232" s="352">
        <f t="shared" si="263"/>
        <v>0</v>
      </c>
      <c r="AU232" s="353"/>
      <c r="AV232" s="354"/>
      <c r="AW232" s="354"/>
      <c r="AX232" s="346">
        <f t="shared" si="264"/>
        <v>0</v>
      </c>
      <c r="AY232" s="347"/>
      <c r="AZ232" s="1611"/>
      <c r="BA232" s="352">
        <f t="shared" si="265"/>
        <v>0</v>
      </c>
      <c r="BB232" s="1611"/>
      <c r="BC232" s="352">
        <f t="shared" si="266"/>
        <v>0</v>
      </c>
    </row>
    <row r="233" spans="1:55" s="339" customFormat="1">
      <c r="A233" s="373" t="s">
        <v>402</v>
      </c>
      <c r="B233" s="342"/>
      <c r="C233" s="708"/>
      <c r="D233" s="343"/>
      <c r="E233" s="344"/>
      <c r="F233" s="345"/>
      <c r="G233" s="345"/>
      <c r="H233" s="345"/>
      <c r="I233" s="345"/>
      <c r="J233" s="345"/>
      <c r="K233" s="345"/>
      <c r="L233" s="345"/>
      <c r="M233" s="346">
        <f t="shared" si="257"/>
        <v>0</v>
      </c>
      <c r="N233" s="347"/>
      <c r="O233" s="347"/>
      <c r="P233" s="347"/>
      <c r="Q233" s="348">
        <f t="shared" si="258"/>
        <v>0</v>
      </c>
      <c r="R233" s="349"/>
      <c r="S233" s="1575"/>
      <c r="T233" s="350"/>
      <c r="U233" s="350"/>
      <c r="V233" s="350"/>
      <c r="W233" s="346">
        <f t="shared" si="259"/>
        <v>0</v>
      </c>
      <c r="X233" s="349"/>
      <c r="Y233" s="350"/>
      <c r="Z233" s="350"/>
      <c r="AA233" s="350"/>
      <c r="AB233" s="350"/>
      <c r="AC233" s="350"/>
      <c r="AD233" s="350"/>
      <c r="AE233" s="350"/>
      <c r="AF233" s="350"/>
      <c r="AG233" s="346">
        <f t="shared" si="260"/>
        <v>0</v>
      </c>
      <c r="AH233" s="1611"/>
      <c r="AI233" s="351">
        <f t="shared" si="261"/>
        <v>0</v>
      </c>
      <c r="AJ233" s="344"/>
      <c r="AK233" s="345"/>
      <c r="AL233" s="345"/>
      <c r="AM233" s="345"/>
      <c r="AN233" s="345"/>
      <c r="AO233" s="345"/>
      <c r="AP233" s="346">
        <f t="shared" si="262"/>
        <v>0</v>
      </c>
      <c r="AQ233" s="347"/>
      <c r="AR233" s="1611"/>
      <c r="AS233" s="347"/>
      <c r="AT233" s="352">
        <f t="shared" si="263"/>
        <v>0</v>
      </c>
      <c r="AU233" s="353"/>
      <c r="AV233" s="354"/>
      <c r="AW233" s="354"/>
      <c r="AX233" s="346">
        <f t="shared" si="264"/>
        <v>0</v>
      </c>
      <c r="AY233" s="347"/>
      <c r="AZ233" s="1611"/>
      <c r="BA233" s="352">
        <f t="shared" si="265"/>
        <v>0</v>
      </c>
      <c r="BB233" s="1611"/>
      <c r="BC233" s="352">
        <f t="shared" si="266"/>
        <v>0</v>
      </c>
    </row>
    <row r="234" spans="1:55" s="339" customFormat="1">
      <c r="A234" s="373" t="s">
        <v>403</v>
      </c>
      <c r="B234" s="342"/>
      <c r="C234" s="708"/>
      <c r="D234" s="343"/>
      <c r="E234" s="344"/>
      <c r="F234" s="345"/>
      <c r="G234" s="345"/>
      <c r="H234" s="345"/>
      <c r="I234" s="345"/>
      <c r="J234" s="345"/>
      <c r="K234" s="345"/>
      <c r="L234" s="345"/>
      <c r="M234" s="346">
        <f t="shared" si="257"/>
        <v>0</v>
      </c>
      <c r="N234" s="347"/>
      <c r="O234" s="347"/>
      <c r="P234" s="347"/>
      <c r="Q234" s="348">
        <f t="shared" si="258"/>
        <v>0</v>
      </c>
      <c r="R234" s="349"/>
      <c r="S234" s="1575"/>
      <c r="T234" s="350"/>
      <c r="U234" s="350"/>
      <c r="V234" s="350"/>
      <c r="W234" s="346">
        <f t="shared" si="259"/>
        <v>0</v>
      </c>
      <c r="X234" s="349"/>
      <c r="Y234" s="350"/>
      <c r="Z234" s="350"/>
      <c r="AA234" s="350"/>
      <c r="AB234" s="350"/>
      <c r="AC234" s="350"/>
      <c r="AD234" s="350"/>
      <c r="AE234" s="350"/>
      <c r="AF234" s="350"/>
      <c r="AG234" s="346">
        <f t="shared" si="260"/>
        <v>0</v>
      </c>
      <c r="AH234" s="1611"/>
      <c r="AI234" s="351">
        <f t="shared" si="261"/>
        <v>0</v>
      </c>
      <c r="AJ234" s="344"/>
      <c r="AK234" s="345"/>
      <c r="AL234" s="345"/>
      <c r="AM234" s="345"/>
      <c r="AN234" s="345"/>
      <c r="AO234" s="345"/>
      <c r="AP234" s="346">
        <f t="shared" si="262"/>
        <v>0</v>
      </c>
      <c r="AQ234" s="347"/>
      <c r="AR234" s="1611"/>
      <c r="AS234" s="347"/>
      <c r="AT234" s="352">
        <f t="shared" si="263"/>
        <v>0</v>
      </c>
      <c r="AU234" s="353"/>
      <c r="AV234" s="354"/>
      <c r="AW234" s="354"/>
      <c r="AX234" s="346">
        <f t="shared" si="264"/>
        <v>0</v>
      </c>
      <c r="AY234" s="347"/>
      <c r="AZ234" s="1611"/>
      <c r="BA234" s="352">
        <f t="shared" si="265"/>
        <v>0</v>
      </c>
      <c r="BB234" s="1611"/>
      <c r="BC234" s="352">
        <f t="shared" si="266"/>
        <v>0</v>
      </c>
    </row>
    <row r="235" spans="1:55" s="339" customFormat="1">
      <c r="A235" s="373" t="s">
        <v>404</v>
      </c>
      <c r="B235" s="342"/>
      <c r="C235" s="708"/>
      <c r="D235" s="343"/>
      <c r="E235" s="344"/>
      <c r="F235" s="345"/>
      <c r="G235" s="345"/>
      <c r="H235" s="345"/>
      <c r="I235" s="345"/>
      <c r="J235" s="345"/>
      <c r="K235" s="345"/>
      <c r="L235" s="345"/>
      <c r="M235" s="346">
        <f t="shared" si="257"/>
        <v>0</v>
      </c>
      <c r="N235" s="347"/>
      <c r="O235" s="347"/>
      <c r="P235" s="347"/>
      <c r="Q235" s="348">
        <f t="shared" si="258"/>
        <v>0</v>
      </c>
      <c r="R235" s="349"/>
      <c r="S235" s="1575"/>
      <c r="T235" s="350"/>
      <c r="U235" s="350"/>
      <c r="V235" s="350"/>
      <c r="W235" s="346">
        <f t="shared" si="259"/>
        <v>0</v>
      </c>
      <c r="X235" s="349"/>
      <c r="Y235" s="350"/>
      <c r="Z235" s="350"/>
      <c r="AA235" s="350"/>
      <c r="AB235" s="350"/>
      <c r="AC235" s="350"/>
      <c r="AD235" s="350"/>
      <c r="AE235" s="350"/>
      <c r="AF235" s="350"/>
      <c r="AG235" s="346">
        <f t="shared" si="260"/>
        <v>0</v>
      </c>
      <c r="AH235" s="1611"/>
      <c r="AI235" s="351">
        <f t="shared" si="261"/>
        <v>0</v>
      </c>
      <c r="AJ235" s="344"/>
      <c r="AK235" s="345"/>
      <c r="AL235" s="345"/>
      <c r="AM235" s="345"/>
      <c r="AN235" s="345"/>
      <c r="AO235" s="345"/>
      <c r="AP235" s="346">
        <f t="shared" si="262"/>
        <v>0</v>
      </c>
      <c r="AQ235" s="347"/>
      <c r="AR235" s="1611"/>
      <c r="AS235" s="347"/>
      <c r="AT235" s="352">
        <f t="shared" si="263"/>
        <v>0</v>
      </c>
      <c r="AU235" s="353"/>
      <c r="AV235" s="354"/>
      <c r="AW235" s="354"/>
      <c r="AX235" s="346">
        <f t="shared" si="264"/>
        <v>0</v>
      </c>
      <c r="AY235" s="347"/>
      <c r="AZ235" s="1611"/>
      <c r="BA235" s="352">
        <f t="shared" si="265"/>
        <v>0</v>
      </c>
      <c r="BB235" s="1611"/>
      <c r="BC235" s="352">
        <f t="shared" si="266"/>
        <v>0</v>
      </c>
    </row>
    <row r="236" spans="1:55" s="339" customFormat="1">
      <c r="A236" s="373" t="s">
        <v>65</v>
      </c>
      <c r="B236" s="342"/>
      <c r="C236" s="708"/>
      <c r="D236" s="343"/>
      <c r="E236" s="344"/>
      <c r="F236" s="345"/>
      <c r="G236" s="345"/>
      <c r="H236" s="345"/>
      <c r="I236" s="345"/>
      <c r="J236" s="345"/>
      <c r="K236" s="345"/>
      <c r="L236" s="345"/>
      <c r="M236" s="346">
        <f t="shared" si="257"/>
        <v>0</v>
      </c>
      <c r="N236" s="347"/>
      <c r="O236" s="347"/>
      <c r="P236" s="347"/>
      <c r="Q236" s="348">
        <f t="shared" si="258"/>
        <v>0</v>
      </c>
      <c r="R236" s="349"/>
      <c r="S236" s="1575"/>
      <c r="T236" s="350"/>
      <c r="U236" s="350"/>
      <c r="V236" s="350"/>
      <c r="W236" s="346">
        <f t="shared" si="259"/>
        <v>0</v>
      </c>
      <c r="X236" s="349"/>
      <c r="Y236" s="350"/>
      <c r="Z236" s="350"/>
      <c r="AA236" s="350"/>
      <c r="AB236" s="350"/>
      <c r="AC236" s="350"/>
      <c r="AD236" s="350"/>
      <c r="AE236" s="350"/>
      <c r="AF236" s="350"/>
      <c r="AG236" s="346">
        <f t="shared" si="260"/>
        <v>0</v>
      </c>
      <c r="AH236" s="1611"/>
      <c r="AI236" s="351">
        <f t="shared" si="261"/>
        <v>0</v>
      </c>
      <c r="AJ236" s="344"/>
      <c r="AK236" s="345"/>
      <c r="AL236" s="345"/>
      <c r="AM236" s="345"/>
      <c r="AN236" s="345"/>
      <c r="AO236" s="345"/>
      <c r="AP236" s="346">
        <f t="shared" si="262"/>
        <v>0</v>
      </c>
      <c r="AQ236" s="347"/>
      <c r="AR236" s="1611"/>
      <c r="AS236" s="347"/>
      <c r="AT236" s="352">
        <f t="shared" si="263"/>
        <v>0</v>
      </c>
      <c r="AU236" s="353"/>
      <c r="AV236" s="354"/>
      <c r="AW236" s="354"/>
      <c r="AX236" s="346">
        <f t="shared" si="264"/>
        <v>0</v>
      </c>
      <c r="AY236" s="347"/>
      <c r="AZ236" s="1611"/>
      <c r="BA236" s="352">
        <f t="shared" si="265"/>
        <v>0</v>
      </c>
      <c r="BB236" s="1611"/>
      <c r="BC236" s="352">
        <f t="shared" si="266"/>
        <v>0</v>
      </c>
    </row>
    <row r="237" spans="1:55" s="339" customFormat="1">
      <c r="A237" s="373" t="s">
        <v>405</v>
      </c>
      <c r="B237" s="342"/>
      <c r="C237" s="708"/>
      <c r="D237" s="343"/>
      <c r="E237" s="344"/>
      <c r="F237" s="345"/>
      <c r="G237" s="345"/>
      <c r="H237" s="345"/>
      <c r="I237" s="345"/>
      <c r="J237" s="345"/>
      <c r="K237" s="345"/>
      <c r="L237" s="345"/>
      <c r="M237" s="346">
        <f t="shared" si="257"/>
        <v>0</v>
      </c>
      <c r="N237" s="347"/>
      <c r="O237" s="347"/>
      <c r="P237" s="347"/>
      <c r="Q237" s="348">
        <f t="shared" si="258"/>
        <v>0</v>
      </c>
      <c r="R237" s="349"/>
      <c r="S237" s="1575"/>
      <c r="T237" s="350"/>
      <c r="U237" s="350"/>
      <c r="V237" s="350"/>
      <c r="W237" s="346">
        <f t="shared" si="259"/>
        <v>0</v>
      </c>
      <c r="X237" s="349"/>
      <c r="Y237" s="350"/>
      <c r="Z237" s="350"/>
      <c r="AA237" s="350"/>
      <c r="AB237" s="350"/>
      <c r="AC237" s="350"/>
      <c r="AD237" s="350"/>
      <c r="AE237" s="350"/>
      <c r="AF237" s="350"/>
      <c r="AG237" s="346">
        <f t="shared" si="260"/>
        <v>0</v>
      </c>
      <c r="AH237" s="1611"/>
      <c r="AI237" s="351">
        <f t="shared" si="261"/>
        <v>0</v>
      </c>
      <c r="AJ237" s="344"/>
      <c r="AK237" s="345"/>
      <c r="AL237" s="345"/>
      <c r="AM237" s="345"/>
      <c r="AN237" s="345"/>
      <c r="AO237" s="345"/>
      <c r="AP237" s="346">
        <f t="shared" si="262"/>
        <v>0</v>
      </c>
      <c r="AQ237" s="347"/>
      <c r="AR237" s="1611"/>
      <c r="AS237" s="347"/>
      <c r="AT237" s="352">
        <f t="shared" si="263"/>
        <v>0</v>
      </c>
      <c r="AU237" s="353"/>
      <c r="AV237" s="354"/>
      <c r="AW237" s="354"/>
      <c r="AX237" s="346">
        <f t="shared" si="264"/>
        <v>0</v>
      </c>
      <c r="AY237" s="347"/>
      <c r="AZ237" s="1611"/>
      <c r="BA237" s="352">
        <f t="shared" si="265"/>
        <v>0</v>
      </c>
      <c r="BB237" s="1611"/>
      <c r="BC237" s="352">
        <f t="shared" si="266"/>
        <v>0</v>
      </c>
    </row>
    <row r="238" spans="1:55" s="339" customFormat="1" ht="13.5" thickBot="1">
      <c r="A238" s="374" t="s">
        <v>406</v>
      </c>
      <c r="B238" s="342"/>
      <c r="C238" s="708"/>
      <c r="D238" s="343"/>
      <c r="E238" s="344"/>
      <c r="F238" s="345"/>
      <c r="G238" s="345"/>
      <c r="H238" s="345"/>
      <c r="I238" s="345"/>
      <c r="J238" s="345"/>
      <c r="K238" s="345"/>
      <c r="L238" s="345"/>
      <c r="M238" s="346">
        <f t="shared" si="257"/>
        <v>0</v>
      </c>
      <c r="N238" s="347"/>
      <c r="O238" s="347"/>
      <c r="P238" s="347"/>
      <c r="Q238" s="348">
        <f t="shared" si="258"/>
        <v>0</v>
      </c>
      <c r="R238" s="349"/>
      <c r="S238" s="1575"/>
      <c r="T238" s="350"/>
      <c r="U238" s="350"/>
      <c r="V238" s="350"/>
      <c r="W238" s="346">
        <f t="shared" si="259"/>
        <v>0</v>
      </c>
      <c r="X238" s="349"/>
      <c r="Y238" s="350"/>
      <c r="Z238" s="350"/>
      <c r="AA238" s="350"/>
      <c r="AB238" s="350"/>
      <c r="AC238" s="350"/>
      <c r="AD238" s="350"/>
      <c r="AE238" s="350"/>
      <c r="AF238" s="350"/>
      <c r="AG238" s="346">
        <f t="shared" si="260"/>
        <v>0</v>
      </c>
      <c r="AH238" s="1611"/>
      <c r="AI238" s="351">
        <f t="shared" si="261"/>
        <v>0</v>
      </c>
      <c r="AJ238" s="344"/>
      <c r="AK238" s="345"/>
      <c r="AL238" s="345"/>
      <c r="AM238" s="345"/>
      <c r="AN238" s="345"/>
      <c r="AO238" s="345"/>
      <c r="AP238" s="346">
        <f t="shared" si="262"/>
        <v>0</v>
      </c>
      <c r="AQ238" s="347"/>
      <c r="AR238" s="1611"/>
      <c r="AS238" s="347"/>
      <c r="AT238" s="352">
        <f t="shared" si="263"/>
        <v>0</v>
      </c>
      <c r="AU238" s="353"/>
      <c r="AV238" s="354"/>
      <c r="AW238" s="354"/>
      <c r="AX238" s="346">
        <f t="shared" si="264"/>
        <v>0</v>
      </c>
      <c r="AY238" s="347"/>
      <c r="AZ238" s="1611"/>
      <c r="BA238" s="352">
        <f t="shared" si="265"/>
        <v>0</v>
      </c>
      <c r="BB238" s="1611"/>
      <c r="BC238" s="352">
        <f t="shared" si="266"/>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7">D241+D242</f>
        <v>0</v>
      </c>
      <c r="E240" s="363">
        <f t="shared" si="267"/>
        <v>0</v>
      </c>
      <c r="F240" s="364">
        <f t="shared" si="267"/>
        <v>0</v>
      </c>
      <c r="G240" s="364">
        <f t="shared" si="267"/>
        <v>0</v>
      </c>
      <c r="H240" s="364">
        <f t="shared" si="267"/>
        <v>0</v>
      </c>
      <c r="I240" s="364">
        <f t="shared" si="267"/>
        <v>0</v>
      </c>
      <c r="J240" s="364">
        <f t="shared" si="267"/>
        <v>0</v>
      </c>
      <c r="K240" s="364">
        <f t="shared" si="267"/>
        <v>0</v>
      </c>
      <c r="L240" s="364">
        <f t="shared" si="267"/>
        <v>0</v>
      </c>
      <c r="M240" s="346">
        <f t="shared" si="267"/>
        <v>0</v>
      </c>
      <c r="N240" s="365">
        <f t="shared" si="267"/>
        <v>0</v>
      </c>
      <c r="O240" s="365">
        <f t="shared" si="267"/>
        <v>0</v>
      </c>
      <c r="P240" s="365">
        <f t="shared" si="267"/>
        <v>0</v>
      </c>
      <c r="Q240" s="348">
        <f t="shared" si="267"/>
        <v>0</v>
      </c>
      <c r="R240" s="366">
        <f t="shared" si="267"/>
        <v>0</v>
      </c>
      <c r="S240" s="1575"/>
      <c r="T240" s="367">
        <f t="shared" si="267"/>
        <v>0</v>
      </c>
      <c r="U240" s="367">
        <f t="shared" si="267"/>
        <v>0</v>
      </c>
      <c r="V240" s="367">
        <f t="shared" si="267"/>
        <v>0</v>
      </c>
      <c r="W240" s="346">
        <f t="shared" si="267"/>
        <v>0</v>
      </c>
      <c r="X240" s="366">
        <f t="shared" si="267"/>
        <v>0</v>
      </c>
      <c r="Y240" s="367">
        <f t="shared" si="267"/>
        <v>0</v>
      </c>
      <c r="Z240" s="367">
        <f t="shared" si="267"/>
        <v>0</v>
      </c>
      <c r="AA240" s="367">
        <f t="shared" si="267"/>
        <v>0</v>
      </c>
      <c r="AB240" s="367">
        <f t="shared" si="267"/>
        <v>0</v>
      </c>
      <c r="AC240" s="367">
        <f t="shared" si="267"/>
        <v>0</v>
      </c>
      <c r="AD240" s="367">
        <f t="shared" si="267"/>
        <v>0</v>
      </c>
      <c r="AE240" s="367">
        <f t="shared" si="267"/>
        <v>0</v>
      </c>
      <c r="AF240" s="367">
        <f t="shared" si="267"/>
        <v>0</v>
      </c>
      <c r="AG240" s="346">
        <f t="shared" si="267"/>
        <v>0</v>
      </c>
      <c r="AH240" s="1611"/>
      <c r="AI240" s="351">
        <f t="shared" si="267"/>
        <v>0</v>
      </c>
      <c r="AJ240" s="363">
        <f t="shared" si="267"/>
        <v>0</v>
      </c>
      <c r="AK240" s="364">
        <f t="shared" si="267"/>
        <v>0</v>
      </c>
      <c r="AL240" s="364">
        <f t="shared" si="267"/>
        <v>0</v>
      </c>
      <c r="AM240" s="364">
        <f t="shared" si="267"/>
        <v>0</v>
      </c>
      <c r="AN240" s="364">
        <f t="shared" si="267"/>
        <v>0</v>
      </c>
      <c r="AO240" s="364">
        <f t="shared" si="267"/>
        <v>0</v>
      </c>
      <c r="AP240" s="346">
        <f t="shared" si="267"/>
        <v>0</v>
      </c>
      <c r="AQ240" s="365">
        <f t="shared" si="267"/>
        <v>0</v>
      </c>
      <c r="AR240" s="1611"/>
      <c r="AS240" s="365">
        <f t="shared" si="267"/>
        <v>0</v>
      </c>
      <c r="AT240" s="352">
        <f t="shared" si="267"/>
        <v>0</v>
      </c>
      <c r="AU240" s="368">
        <f t="shared" si="267"/>
        <v>0</v>
      </c>
      <c r="AV240" s="369">
        <f t="shared" si="267"/>
        <v>0</v>
      </c>
      <c r="AW240" s="369">
        <f t="shared" si="267"/>
        <v>0</v>
      </c>
      <c r="AX240" s="346">
        <f t="shared" si="267"/>
        <v>0</v>
      </c>
      <c r="AY240" s="365">
        <f t="shared" si="267"/>
        <v>0</v>
      </c>
      <c r="AZ240" s="1611"/>
      <c r="BA240" s="352">
        <f t="shared" si="267"/>
        <v>0</v>
      </c>
      <c r="BB240" s="1611"/>
      <c r="BC240" s="352">
        <f t="shared" si="267"/>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8">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8"/>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9">SUM(D244:D253)</f>
        <v>0</v>
      </c>
      <c r="E243" s="363">
        <f t="shared" si="269"/>
        <v>0</v>
      </c>
      <c r="F243" s="364">
        <f t="shared" si="269"/>
        <v>0</v>
      </c>
      <c r="G243" s="364">
        <f t="shared" si="269"/>
        <v>0</v>
      </c>
      <c r="H243" s="364">
        <f t="shared" si="269"/>
        <v>0</v>
      </c>
      <c r="I243" s="364">
        <f t="shared" si="269"/>
        <v>0</v>
      </c>
      <c r="J243" s="364">
        <f t="shared" si="269"/>
        <v>0</v>
      </c>
      <c r="K243" s="364">
        <f t="shared" si="269"/>
        <v>0</v>
      </c>
      <c r="L243" s="364">
        <f t="shared" si="269"/>
        <v>0</v>
      </c>
      <c r="M243" s="346">
        <f t="shared" si="269"/>
        <v>0</v>
      </c>
      <c r="N243" s="365">
        <f t="shared" si="269"/>
        <v>0</v>
      </c>
      <c r="O243" s="365">
        <f t="shared" si="269"/>
        <v>0</v>
      </c>
      <c r="P243" s="365">
        <f t="shared" si="269"/>
        <v>0</v>
      </c>
      <c r="Q243" s="348">
        <f t="shared" si="269"/>
        <v>0</v>
      </c>
      <c r="R243" s="366">
        <f t="shared" si="269"/>
        <v>0</v>
      </c>
      <c r="S243" s="1575"/>
      <c r="T243" s="367">
        <f t="shared" si="269"/>
        <v>0</v>
      </c>
      <c r="U243" s="367">
        <f t="shared" si="269"/>
        <v>0</v>
      </c>
      <c r="V243" s="367">
        <f t="shared" si="269"/>
        <v>0</v>
      </c>
      <c r="W243" s="346">
        <f t="shared" si="269"/>
        <v>0</v>
      </c>
      <c r="X243" s="366">
        <f t="shared" si="269"/>
        <v>0</v>
      </c>
      <c r="Y243" s="367">
        <f t="shared" si="269"/>
        <v>0</v>
      </c>
      <c r="Z243" s="367">
        <f t="shared" si="269"/>
        <v>0</v>
      </c>
      <c r="AA243" s="367">
        <f t="shared" si="269"/>
        <v>0</v>
      </c>
      <c r="AB243" s="367">
        <f t="shared" si="269"/>
        <v>0</v>
      </c>
      <c r="AC243" s="367">
        <f t="shared" si="269"/>
        <v>0</v>
      </c>
      <c r="AD243" s="367">
        <f t="shared" si="269"/>
        <v>0</v>
      </c>
      <c r="AE243" s="367">
        <f t="shared" si="269"/>
        <v>0</v>
      </c>
      <c r="AF243" s="367">
        <f t="shared" si="269"/>
        <v>0</v>
      </c>
      <c r="AG243" s="346">
        <f t="shared" si="269"/>
        <v>0</v>
      </c>
      <c r="AH243" s="1611"/>
      <c r="AI243" s="351">
        <f t="shared" si="269"/>
        <v>0</v>
      </c>
      <c r="AJ243" s="363">
        <f t="shared" si="269"/>
        <v>0</v>
      </c>
      <c r="AK243" s="364">
        <f t="shared" si="269"/>
        <v>0</v>
      </c>
      <c r="AL243" s="364">
        <f t="shared" si="269"/>
        <v>0</v>
      </c>
      <c r="AM243" s="364">
        <f t="shared" si="269"/>
        <v>0</v>
      </c>
      <c r="AN243" s="364">
        <f t="shared" si="269"/>
        <v>0</v>
      </c>
      <c r="AO243" s="364">
        <f t="shared" si="269"/>
        <v>0</v>
      </c>
      <c r="AP243" s="346">
        <f t="shared" si="269"/>
        <v>0</v>
      </c>
      <c r="AQ243" s="365">
        <f t="shared" si="269"/>
        <v>0</v>
      </c>
      <c r="AR243" s="1611"/>
      <c r="AS243" s="365">
        <f t="shared" si="269"/>
        <v>0</v>
      </c>
      <c r="AT243" s="352">
        <f t="shared" si="269"/>
        <v>0</v>
      </c>
      <c r="AU243" s="368">
        <f t="shared" si="269"/>
        <v>0</v>
      </c>
      <c r="AV243" s="369">
        <f t="shared" si="269"/>
        <v>0</v>
      </c>
      <c r="AW243" s="369">
        <f t="shared" si="269"/>
        <v>0</v>
      </c>
      <c r="AX243" s="346">
        <f t="shared" si="269"/>
        <v>0</v>
      </c>
      <c r="AY243" s="365">
        <f t="shared" si="269"/>
        <v>0</v>
      </c>
      <c r="AZ243" s="1611"/>
      <c r="BA243" s="352">
        <f t="shared" si="269"/>
        <v>0</v>
      </c>
      <c r="BB243" s="1611"/>
      <c r="BC243" s="352">
        <f t="shared" si="269"/>
        <v>0</v>
      </c>
    </row>
    <row r="244" spans="1:55" s="339" customFormat="1">
      <c r="A244" s="372" t="s">
        <v>399</v>
      </c>
      <c r="B244" s="342"/>
      <c r="C244" s="708"/>
      <c r="D244" s="343"/>
      <c r="E244" s="344"/>
      <c r="F244" s="345"/>
      <c r="G244" s="345"/>
      <c r="H244" s="345"/>
      <c r="I244" s="345"/>
      <c r="J244" s="345"/>
      <c r="K244" s="345"/>
      <c r="L244" s="345"/>
      <c r="M244" s="346">
        <f t="shared" ref="M244:M253" si="270">SUM(E244:L244)</f>
        <v>0</v>
      </c>
      <c r="N244" s="347"/>
      <c r="O244" s="347"/>
      <c r="P244" s="347"/>
      <c r="Q244" s="348">
        <f t="shared" ref="Q244:Q253" si="271">B244+C244+M244+N244+O244+P244+D244</f>
        <v>0</v>
      </c>
      <c r="R244" s="349"/>
      <c r="S244" s="1575"/>
      <c r="T244" s="350"/>
      <c r="U244" s="350"/>
      <c r="V244" s="350"/>
      <c r="W244" s="346">
        <f t="shared" ref="W244:W253" si="272">SUM(R244:V244)</f>
        <v>0</v>
      </c>
      <c r="X244" s="349"/>
      <c r="Y244" s="350"/>
      <c r="Z244" s="350"/>
      <c r="AA244" s="350"/>
      <c r="AB244" s="350"/>
      <c r="AC244" s="350"/>
      <c r="AD244" s="350"/>
      <c r="AE244" s="350"/>
      <c r="AF244" s="350"/>
      <c r="AG244" s="346">
        <f t="shared" ref="AG244:AG253" si="273">SUM(X244:AF244)</f>
        <v>0</v>
      </c>
      <c r="AH244" s="1611"/>
      <c r="AI244" s="351">
        <f t="shared" ref="AI244:AI253" si="274">Q244+W244+AG244+AH244</f>
        <v>0</v>
      </c>
      <c r="AJ244" s="344"/>
      <c r="AK244" s="345"/>
      <c r="AL244" s="345"/>
      <c r="AM244" s="345"/>
      <c r="AN244" s="345"/>
      <c r="AO244" s="345"/>
      <c r="AP244" s="346">
        <f t="shared" ref="AP244:AP253" si="275">SUM(AJ244:AO244)</f>
        <v>0</v>
      </c>
      <c r="AQ244" s="347"/>
      <c r="AR244" s="1611"/>
      <c r="AS244" s="347"/>
      <c r="AT244" s="352">
        <f t="shared" ref="AT244:AT253" si="276">AI244+AP244+AQ244+AR244+AS244</f>
        <v>0</v>
      </c>
      <c r="AU244" s="353"/>
      <c r="AV244" s="354"/>
      <c r="AW244" s="354"/>
      <c r="AX244" s="346">
        <f t="shared" ref="AX244:AX253" si="277">SUM(AU244:AW244)</f>
        <v>0</v>
      </c>
      <c r="AY244" s="347"/>
      <c r="AZ244" s="1611"/>
      <c r="BA244" s="352">
        <f t="shared" ref="BA244:BA253" si="278">AX244+AY244</f>
        <v>0</v>
      </c>
      <c r="BB244" s="1611"/>
      <c r="BC244" s="352">
        <f t="shared" ref="BC244:BC253" si="279">BA244+AT244+BB244</f>
        <v>0</v>
      </c>
    </row>
    <row r="245" spans="1:55" s="339" customFormat="1">
      <c r="A245" s="372" t="s">
        <v>400</v>
      </c>
      <c r="B245" s="342"/>
      <c r="C245" s="708"/>
      <c r="D245" s="343"/>
      <c r="E245" s="344"/>
      <c r="F245" s="345"/>
      <c r="G245" s="345"/>
      <c r="H245" s="345"/>
      <c r="I245" s="345"/>
      <c r="J245" s="345"/>
      <c r="K245" s="345"/>
      <c r="L245" s="345"/>
      <c r="M245" s="346">
        <f t="shared" si="270"/>
        <v>0</v>
      </c>
      <c r="N245" s="347"/>
      <c r="O245" s="347"/>
      <c r="P245" s="347"/>
      <c r="Q245" s="348">
        <f t="shared" si="271"/>
        <v>0</v>
      </c>
      <c r="R245" s="349"/>
      <c r="S245" s="1575"/>
      <c r="T245" s="350"/>
      <c r="U245" s="350"/>
      <c r="V245" s="350"/>
      <c r="W245" s="346">
        <f t="shared" si="272"/>
        <v>0</v>
      </c>
      <c r="X245" s="349"/>
      <c r="Y245" s="350"/>
      <c r="Z245" s="350"/>
      <c r="AA245" s="350"/>
      <c r="AB245" s="350"/>
      <c r="AC245" s="350"/>
      <c r="AD245" s="350"/>
      <c r="AE245" s="350"/>
      <c r="AF245" s="350"/>
      <c r="AG245" s="346">
        <f t="shared" si="273"/>
        <v>0</v>
      </c>
      <c r="AH245" s="1611"/>
      <c r="AI245" s="351">
        <f t="shared" si="274"/>
        <v>0</v>
      </c>
      <c r="AJ245" s="344"/>
      <c r="AK245" s="345"/>
      <c r="AL245" s="345"/>
      <c r="AM245" s="345"/>
      <c r="AN245" s="345"/>
      <c r="AO245" s="345"/>
      <c r="AP245" s="346">
        <f t="shared" si="275"/>
        <v>0</v>
      </c>
      <c r="AQ245" s="347"/>
      <c r="AR245" s="1611"/>
      <c r="AS245" s="347"/>
      <c r="AT245" s="352">
        <f t="shared" si="276"/>
        <v>0</v>
      </c>
      <c r="AU245" s="353"/>
      <c r="AV245" s="354"/>
      <c r="AW245" s="354"/>
      <c r="AX245" s="346">
        <f t="shared" si="277"/>
        <v>0</v>
      </c>
      <c r="AY245" s="347"/>
      <c r="AZ245" s="1611"/>
      <c r="BA245" s="352">
        <f t="shared" si="278"/>
        <v>0</v>
      </c>
      <c r="BB245" s="1611"/>
      <c r="BC245" s="352">
        <f t="shared" si="279"/>
        <v>0</v>
      </c>
    </row>
    <row r="246" spans="1:55" s="339" customFormat="1">
      <c r="A246" s="373" t="s">
        <v>401</v>
      </c>
      <c r="B246" s="342"/>
      <c r="C246" s="708"/>
      <c r="D246" s="343"/>
      <c r="E246" s="344"/>
      <c r="F246" s="345"/>
      <c r="G246" s="345"/>
      <c r="H246" s="345"/>
      <c r="I246" s="345"/>
      <c r="J246" s="345"/>
      <c r="K246" s="345"/>
      <c r="L246" s="345"/>
      <c r="M246" s="346">
        <f t="shared" si="270"/>
        <v>0</v>
      </c>
      <c r="N246" s="347"/>
      <c r="O246" s="347"/>
      <c r="P246" s="347"/>
      <c r="Q246" s="348">
        <f t="shared" si="271"/>
        <v>0</v>
      </c>
      <c r="R246" s="349"/>
      <c r="S246" s="1575"/>
      <c r="T246" s="350"/>
      <c r="U246" s="350"/>
      <c r="V246" s="350"/>
      <c r="W246" s="346">
        <f t="shared" si="272"/>
        <v>0</v>
      </c>
      <c r="X246" s="349"/>
      <c r="Y246" s="350"/>
      <c r="Z246" s="350"/>
      <c r="AA246" s="350"/>
      <c r="AB246" s="350"/>
      <c r="AC246" s="350"/>
      <c r="AD246" s="350"/>
      <c r="AE246" s="350"/>
      <c r="AF246" s="350"/>
      <c r="AG246" s="346">
        <f t="shared" si="273"/>
        <v>0</v>
      </c>
      <c r="AH246" s="1611"/>
      <c r="AI246" s="351">
        <f t="shared" si="274"/>
        <v>0</v>
      </c>
      <c r="AJ246" s="344"/>
      <c r="AK246" s="345"/>
      <c r="AL246" s="345"/>
      <c r="AM246" s="345"/>
      <c r="AN246" s="345"/>
      <c r="AO246" s="345"/>
      <c r="AP246" s="346">
        <f t="shared" si="275"/>
        <v>0</v>
      </c>
      <c r="AQ246" s="347"/>
      <c r="AR246" s="1611"/>
      <c r="AS246" s="347"/>
      <c r="AT246" s="352">
        <f t="shared" si="276"/>
        <v>0</v>
      </c>
      <c r="AU246" s="353"/>
      <c r="AV246" s="354"/>
      <c r="AW246" s="354"/>
      <c r="AX246" s="346">
        <f t="shared" si="277"/>
        <v>0</v>
      </c>
      <c r="AY246" s="347"/>
      <c r="AZ246" s="1611"/>
      <c r="BA246" s="352">
        <f t="shared" si="278"/>
        <v>0</v>
      </c>
      <c r="BB246" s="1611"/>
      <c r="BC246" s="352">
        <f t="shared" si="279"/>
        <v>0</v>
      </c>
    </row>
    <row r="247" spans="1:55" s="339" customFormat="1">
      <c r="A247" s="373" t="s">
        <v>61</v>
      </c>
      <c r="B247" s="342"/>
      <c r="C247" s="708"/>
      <c r="D247" s="343"/>
      <c r="E247" s="344"/>
      <c r="F247" s="345"/>
      <c r="G247" s="345"/>
      <c r="H247" s="345"/>
      <c r="I247" s="345"/>
      <c r="J247" s="345"/>
      <c r="K247" s="345"/>
      <c r="L247" s="345"/>
      <c r="M247" s="346">
        <f t="shared" si="270"/>
        <v>0</v>
      </c>
      <c r="N247" s="347"/>
      <c r="O247" s="347"/>
      <c r="P247" s="347"/>
      <c r="Q247" s="348">
        <f t="shared" si="271"/>
        <v>0</v>
      </c>
      <c r="R247" s="349"/>
      <c r="S247" s="1575"/>
      <c r="T247" s="350"/>
      <c r="U247" s="350"/>
      <c r="V247" s="350"/>
      <c r="W247" s="346">
        <f t="shared" si="272"/>
        <v>0</v>
      </c>
      <c r="X247" s="349"/>
      <c r="Y247" s="350"/>
      <c r="Z247" s="350"/>
      <c r="AA247" s="350"/>
      <c r="AB247" s="350"/>
      <c r="AC247" s="350"/>
      <c r="AD247" s="350"/>
      <c r="AE247" s="350"/>
      <c r="AF247" s="350"/>
      <c r="AG247" s="346">
        <f t="shared" si="273"/>
        <v>0</v>
      </c>
      <c r="AH247" s="1611"/>
      <c r="AI247" s="351">
        <f t="shared" si="274"/>
        <v>0</v>
      </c>
      <c r="AJ247" s="344"/>
      <c r="AK247" s="345"/>
      <c r="AL247" s="345"/>
      <c r="AM247" s="345"/>
      <c r="AN247" s="345"/>
      <c r="AO247" s="345"/>
      <c r="AP247" s="346">
        <f t="shared" si="275"/>
        <v>0</v>
      </c>
      <c r="AQ247" s="347"/>
      <c r="AR247" s="1611"/>
      <c r="AS247" s="347"/>
      <c r="AT247" s="352">
        <f t="shared" si="276"/>
        <v>0</v>
      </c>
      <c r="AU247" s="353"/>
      <c r="AV247" s="354"/>
      <c r="AW247" s="354"/>
      <c r="AX247" s="346">
        <f t="shared" si="277"/>
        <v>0</v>
      </c>
      <c r="AY247" s="347"/>
      <c r="AZ247" s="1611"/>
      <c r="BA247" s="352">
        <f t="shared" si="278"/>
        <v>0</v>
      </c>
      <c r="BB247" s="1611"/>
      <c r="BC247" s="352">
        <f t="shared" si="279"/>
        <v>0</v>
      </c>
    </row>
    <row r="248" spans="1:55" s="339" customFormat="1">
      <c r="A248" s="373" t="s">
        <v>402</v>
      </c>
      <c r="B248" s="342"/>
      <c r="C248" s="708"/>
      <c r="D248" s="343"/>
      <c r="E248" s="344"/>
      <c r="F248" s="345"/>
      <c r="G248" s="345"/>
      <c r="H248" s="345"/>
      <c r="I248" s="345"/>
      <c r="J248" s="345"/>
      <c r="K248" s="345"/>
      <c r="L248" s="345"/>
      <c r="M248" s="346">
        <f t="shared" si="270"/>
        <v>0</v>
      </c>
      <c r="N248" s="347"/>
      <c r="O248" s="347"/>
      <c r="P248" s="347"/>
      <c r="Q248" s="348">
        <f t="shared" si="271"/>
        <v>0</v>
      </c>
      <c r="R248" s="349"/>
      <c r="S248" s="1575"/>
      <c r="T248" s="350"/>
      <c r="U248" s="350"/>
      <c r="V248" s="350"/>
      <c r="W248" s="346">
        <f t="shared" si="272"/>
        <v>0</v>
      </c>
      <c r="X248" s="349"/>
      <c r="Y248" s="350"/>
      <c r="Z248" s="350"/>
      <c r="AA248" s="350"/>
      <c r="AB248" s="350"/>
      <c r="AC248" s="350"/>
      <c r="AD248" s="350"/>
      <c r="AE248" s="350"/>
      <c r="AF248" s="350"/>
      <c r="AG248" s="346">
        <f t="shared" si="273"/>
        <v>0</v>
      </c>
      <c r="AH248" s="1611"/>
      <c r="AI248" s="351">
        <f t="shared" si="274"/>
        <v>0</v>
      </c>
      <c r="AJ248" s="344"/>
      <c r="AK248" s="345"/>
      <c r="AL248" s="345"/>
      <c r="AM248" s="345"/>
      <c r="AN248" s="345"/>
      <c r="AO248" s="345"/>
      <c r="AP248" s="346">
        <f t="shared" si="275"/>
        <v>0</v>
      </c>
      <c r="AQ248" s="347"/>
      <c r="AR248" s="1611"/>
      <c r="AS248" s="347"/>
      <c r="AT248" s="352">
        <f t="shared" si="276"/>
        <v>0</v>
      </c>
      <c r="AU248" s="353"/>
      <c r="AV248" s="354"/>
      <c r="AW248" s="354"/>
      <c r="AX248" s="346">
        <f t="shared" si="277"/>
        <v>0</v>
      </c>
      <c r="AY248" s="347"/>
      <c r="AZ248" s="1611"/>
      <c r="BA248" s="352">
        <f t="shared" si="278"/>
        <v>0</v>
      </c>
      <c r="BB248" s="1611"/>
      <c r="BC248" s="352">
        <f t="shared" si="279"/>
        <v>0</v>
      </c>
    </row>
    <row r="249" spans="1:55" s="339" customFormat="1">
      <c r="A249" s="373" t="s">
        <v>403</v>
      </c>
      <c r="B249" s="342"/>
      <c r="C249" s="708"/>
      <c r="D249" s="343"/>
      <c r="E249" s="344"/>
      <c r="F249" s="345"/>
      <c r="G249" s="345"/>
      <c r="H249" s="345"/>
      <c r="I249" s="345"/>
      <c r="J249" s="345"/>
      <c r="K249" s="345"/>
      <c r="L249" s="345"/>
      <c r="M249" s="346">
        <f t="shared" si="270"/>
        <v>0</v>
      </c>
      <c r="N249" s="347"/>
      <c r="O249" s="347"/>
      <c r="P249" s="347"/>
      <c r="Q249" s="348">
        <f t="shared" si="271"/>
        <v>0</v>
      </c>
      <c r="R249" s="349"/>
      <c r="S249" s="1575"/>
      <c r="T249" s="350"/>
      <c r="U249" s="350"/>
      <c r="V249" s="350"/>
      <c r="W249" s="346">
        <f t="shared" si="272"/>
        <v>0</v>
      </c>
      <c r="X249" s="349"/>
      <c r="Y249" s="350"/>
      <c r="Z249" s="350"/>
      <c r="AA249" s="350"/>
      <c r="AB249" s="350"/>
      <c r="AC249" s="350"/>
      <c r="AD249" s="350"/>
      <c r="AE249" s="350"/>
      <c r="AF249" s="350"/>
      <c r="AG249" s="346">
        <f t="shared" si="273"/>
        <v>0</v>
      </c>
      <c r="AH249" s="1563"/>
      <c r="AI249" s="351">
        <f t="shared" si="274"/>
        <v>0</v>
      </c>
      <c r="AJ249" s="344"/>
      <c r="AK249" s="345"/>
      <c r="AL249" s="345"/>
      <c r="AM249" s="345"/>
      <c r="AN249" s="345"/>
      <c r="AO249" s="345"/>
      <c r="AP249" s="346">
        <f t="shared" si="275"/>
        <v>0</v>
      </c>
      <c r="AQ249" s="347"/>
      <c r="AR249" s="1563"/>
      <c r="AS249" s="347"/>
      <c r="AT249" s="352">
        <f t="shared" si="276"/>
        <v>0</v>
      </c>
      <c r="AU249" s="353"/>
      <c r="AV249" s="354"/>
      <c r="AW249" s="354"/>
      <c r="AX249" s="346">
        <f t="shared" si="277"/>
        <v>0</v>
      </c>
      <c r="AY249" s="347"/>
      <c r="AZ249" s="1563"/>
      <c r="BA249" s="352">
        <f t="shared" si="278"/>
        <v>0</v>
      </c>
      <c r="BB249" s="1563"/>
      <c r="BC249" s="352">
        <f t="shared" si="279"/>
        <v>0</v>
      </c>
    </row>
    <row r="250" spans="1:55" s="339" customFormat="1">
      <c r="A250" s="373" t="s">
        <v>404</v>
      </c>
      <c r="B250" s="342"/>
      <c r="C250" s="708"/>
      <c r="D250" s="343"/>
      <c r="E250" s="344"/>
      <c r="F250" s="345"/>
      <c r="G250" s="345"/>
      <c r="H250" s="345"/>
      <c r="I250" s="345"/>
      <c r="J250" s="345"/>
      <c r="K250" s="345"/>
      <c r="L250" s="345"/>
      <c r="M250" s="346">
        <f t="shared" si="270"/>
        <v>0</v>
      </c>
      <c r="N250" s="347"/>
      <c r="O250" s="347"/>
      <c r="P250" s="347"/>
      <c r="Q250" s="348">
        <f t="shared" si="271"/>
        <v>0</v>
      </c>
      <c r="R250" s="349"/>
      <c r="S250" s="1575"/>
      <c r="T250" s="350"/>
      <c r="U250" s="350"/>
      <c r="V250" s="350"/>
      <c r="W250" s="346">
        <f t="shared" si="272"/>
        <v>0</v>
      </c>
      <c r="X250" s="349"/>
      <c r="Y250" s="350"/>
      <c r="Z250" s="350"/>
      <c r="AA250" s="350"/>
      <c r="AB250" s="350"/>
      <c r="AC250" s="350"/>
      <c r="AD250" s="350"/>
      <c r="AE250" s="350"/>
      <c r="AF250" s="350"/>
      <c r="AG250" s="346">
        <f t="shared" si="273"/>
        <v>0</v>
      </c>
      <c r="AH250" s="1563"/>
      <c r="AI250" s="351">
        <f t="shared" si="274"/>
        <v>0</v>
      </c>
      <c r="AJ250" s="344"/>
      <c r="AK250" s="345"/>
      <c r="AL250" s="345"/>
      <c r="AM250" s="345"/>
      <c r="AN250" s="345"/>
      <c r="AO250" s="345"/>
      <c r="AP250" s="346">
        <f t="shared" si="275"/>
        <v>0</v>
      </c>
      <c r="AQ250" s="347"/>
      <c r="AR250" s="1563"/>
      <c r="AS250" s="347"/>
      <c r="AT250" s="352">
        <f t="shared" si="276"/>
        <v>0</v>
      </c>
      <c r="AU250" s="353"/>
      <c r="AV250" s="354"/>
      <c r="AW250" s="354"/>
      <c r="AX250" s="346">
        <f t="shared" si="277"/>
        <v>0</v>
      </c>
      <c r="AY250" s="347"/>
      <c r="AZ250" s="1563"/>
      <c r="BA250" s="352">
        <f t="shared" si="278"/>
        <v>0</v>
      </c>
      <c r="BB250" s="1563"/>
      <c r="BC250" s="352">
        <f t="shared" si="279"/>
        <v>0</v>
      </c>
    </row>
    <row r="251" spans="1:55" s="339" customFormat="1">
      <c r="A251" s="373" t="s">
        <v>65</v>
      </c>
      <c r="B251" s="342"/>
      <c r="C251" s="708"/>
      <c r="D251" s="343"/>
      <c r="E251" s="344"/>
      <c r="F251" s="345"/>
      <c r="G251" s="345"/>
      <c r="H251" s="345"/>
      <c r="I251" s="345"/>
      <c r="J251" s="345"/>
      <c r="K251" s="345"/>
      <c r="L251" s="345"/>
      <c r="M251" s="346">
        <f t="shared" si="270"/>
        <v>0</v>
      </c>
      <c r="N251" s="347"/>
      <c r="O251" s="347"/>
      <c r="P251" s="347"/>
      <c r="Q251" s="348">
        <f t="shared" si="271"/>
        <v>0</v>
      </c>
      <c r="R251" s="349"/>
      <c r="S251" s="1575"/>
      <c r="T251" s="350"/>
      <c r="U251" s="350"/>
      <c r="V251" s="350"/>
      <c r="W251" s="346">
        <f t="shared" si="272"/>
        <v>0</v>
      </c>
      <c r="X251" s="349"/>
      <c r="Y251" s="350"/>
      <c r="Z251" s="350"/>
      <c r="AA251" s="350"/>
      <c r="AB251" s="350"/>
      <c r="AC251" s="350"/>
      <c r="AD251" s="350"/>
      <c r="AE251" s="350"/>
      <c r="AF251" s="350"/>
      <c r="AG251" s="346">
        <f t="shared" si="273"/>
        <v>0</v>
      </c>
      <c r="AH251" s="1563"/>
      <c r="AI251" s="351">
        <f t="shared" si="274"/>
        <v>0</v>
      </c>
      <c r="AJ251" s="344"/>
      <c r="AK251" s="345"/>
      <c r="AL251" s="345"/>
      <c r="AM251" s="345"/>
      <c r="AN251" s="345"/>
      <c r="AO251" s="345"/>
      <c r="AP251" s="346">
        <f t="shared" si="275"/>
        <v>0</v>
      </c>
      <c r="AQ251" s="347"/>
      <c r="AR251" s="1563"/>
      <c r="AS251" s="347"/>
      <c r="AT251" s="352">
        <f t="shared" si="276"/>
        <v>0</v>
      </c>
      <c r="AU251" s="353"/>
      <c r="AV251" s="354"/>
      <c r="AW251" s="354"/>
      <c r="AX251" s="346">
        <f t="shared" si="277"/>
        <v>0</v>
      </c>
      <c r="AY251" s="347"/>
      <c r="AZ251" s="1563"/>
      <c r="BA251" s="352">
        <f t="shared" si="278"/>
        <v>0</v>
      </c>
      <c r="BB251" s="1563"/>
      <c r="BC251" s="352">
        <f t="shared" si="279"/>
        <v>0</v>
      </c>
    </row>
    <row r="252" spans="1:55" s="339" customFormat="1">
      <c r="A252" s="373" t="s">
        <v>405</v>
      </c>
      <c r="B252" s="342"/>
      <c r="C252" s="708"/>
      <c r="D252" s="343"/>
      <c r="E252" s="344"/>
      <c r="F252" s="345"/>
      <c r="G252" s="345"/>
      <c r="H252" s="345"/>
      <c r="I252" s="345"/>
      <c r="J252" s="345"/>
      <c r="K252" s="345"/>
      <c r="L252" s="345"/>
      <c r="M252" s="346">
        <f t="shared" si="270"/>
        <v>0</v>
      </c>
      <c r="N252" s="347"/>
      <c r="O252" s="347"/>
      <c r="P252" s="347"/>
      <c r="Q252" s="348">
        <f t="shared" si="271"/>
        <v>0</v>
      </c>
      <c r="R252" s="349"/>
      <c r="S252" s="1575"/>
      <c r="T252" s="350"/>
      <c r="U252" s="350"/>
      <c r="V252" s="350"/>
      <c r="W252" s="346">
        <f t="shared" si="272"/>
        <v>0</v>
      </c>
      <c r="X252" s="349"/>
      <c r="Y252" s="350"/>
      <c r="Z252" s="350"/>
      <c r="AA252" s="350"/>
      <c r="AB252" s="350"/>
      <c r="AC252" s="350"/>
      <c r="AD252" s="350"/>
      <c r="AE252" s="350"/>
      <c r="AF252" s="350"/>
      <c r="AG252" s="346">
        <f t="shared" si="273"/>
        <v>0</v>
      </c>
      <c r="AH252" s="1563"/>
      <c r="AI252" s="351">
        <f t="shared" si="274"/>
        <v>0</v>
      </c>
      <c r="AJ252" s="344"/>
      <c r="AK252" s="345"/>
      <c r="AL252" s="345"/>
      <c r="AM252" s="345"/>
      <c r="AN252" s="345"/>
      <c r="AO252" s="345"/>
      <c r="AP252" s="346">
        <f t="shared" si="275"/>
        <v>0</v>
      </c>
      <c r="AQ252" s="347"/>
      <c r="AR252" s="1563"/>
      <c r="AS252" s="347"/>
      <c r="AT252" s="352">
        <f t="shared" si="276"/>
        <v>0</v>
      </c>
      <c r="AU252" s="353"/>
      <c r="AV252" s="354"/>
      <c r="AW252" s="354"/>
      <c r="AX252" s="346">
        <f t="shared" si="277"/>
        <v>0</v>
      </c>
      <c r="AY252" s="347"/>
      <c r="AZ252" s="1563"/>
      <c r="BA252" s="352">
        <f t="shared" si="278"/>
        <v>0</v>
      </c>
      <c r="BB252" s="1563"/>
      <c r="BC252" s="352">
        <f t="shared" si="279"/>
        <v>0</v>
      </c>
    </row>
    <row r="253" spans="1:55" s="339" customFormat="1" ht="13.5" thickBot="1">
      <c r="A253" s="374" t="s">
        <v>406</v>
      </c>
      <c r="B253" s="342"/>
      <c r="C253" s="708"/>
      <c r="D253" s="343"/>
      <c r="E253" s="344"/>
      <c r="F253" s="345"/>
      <c r="G253" s="345"/>
      <c r="H253" s="345"/>
      <c r="I253" s="345"/>
      <c r="J253" s="345"/>
      <c r="K253" s="345"/>
      <c r="L253" s="345"/>
      <c r="M253" s="346">
        <f t="shared" si="270"/>
        <v>0</v>
      </c>
      <c r="N253" s="347"/>
      <c r="O253" s="347"/>
      <c r="P253" s="347"/>
      <c r="Q253" s="348">
        <f t="shared" si="271"/>
        <v>0</v>
      </c>
      <c r="R253" s="349"/>
      <c r="S253" s="1575"/>
      <c r="T253" s="350"/>
      <c r="U253" s="350"/>
      <c r="V253" s="350"/>
      <c r="W253" s="346">
        <f t="shared" si="272"/>
        <v>0</v>
      </c>
      <c r="X253" s="349"/>
      <c r="Y253" s="350"/>
      <c r="Z253" s="350"/>
      <c r="AA253" s="350"/>
      <c r="AB253" s="350"/>
      <c r="AC253" s="350"/>
      <c r="AD253" s="350"/>
      <c r="AE253" s="350"/>
      <c r="AF253" s="350"/>
      <c r="AG253" s="346">
        <f t="shared" si="273"/>
        <v>0</v>
      </c>
      <c r="AH253" s="1563"/>
      <c r="AI253" s="351">
        <f t="shared" si="274"/>
        <v>0</v>
      </c>
      <c r="AJ253" s="344"/>
      <c r="AK253" s="345"/>
      <c r="AL253" s="345"/>
      <c r="AM253" s="345"/>
      <c r="AN253" s="345"/>
      <c r="AO253" s="345"/>
      <c r="AP253" s="346">
        <f t="shared" si="275"/>
        <v>0</v>
      </c>
      <c r="AQ253" s="347"/>
      <c r="AR253" s="1563"/>
      <c r="AS253" s="347"/>
      <c r="AT253" s="352">
        <f t="shared" si="276"/>
        <v>0</v>
      </c>
      <c r="AU253" s="353"/>
      <c r="AV253" s="354"/>
      <c r="AW253" s="354"/>
      <c r="AX253" s="346">
        <f t="shared" si="277"/>
        <v>0</v>
      </c>
      <c r="AY253" s="347"/>
      <c r="AZ253" s="1563"/>
      <c r="BA253" s="352">
        <f t="shared" si="278"/>
        <v>0</v>
      </c>
      <c r="BB253" s="1563"/>
      <c r="BC253" s="352">
        <f t="shared" si="279"/>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80">D256+D257</f>
        <v>0</v>
      </c>
      <c r="E255" s="363">
        <f t="shared" si="280"/>
        <v>0</v>
      </c>
      <c r="F255" s="364">
        <f t="shared" si="280"/>
        <v>0</v>
      </c>
      <c r="G255" s="364">
        <f t="shared" si="280"/>
        <v>0</v>
      </c>
      <c r="H255" s="364">
        <f t="shared" si="280"/>
        <v>0</v>
      </c>
      <c r="I255" s="364">
        <f t="shared" si="280"/>
        <v>0</v>
      </c>
      <c r="J255" s="364">
        <f t="shared" si="280"/>
        <v>0</v>
      </c>
      <c r="K255" s="364">
        <f t="shared" si="280"/>
        <v>0</v>
      </c>
      <c r="L255" s="364">
        <f t="shared" si="280"/>
        <v>0</v>
      </c>
      <c r="M255" s="346">
        <f t="shared" si="280"/>
        <v>0</v>
      </c>
      <c r="N255" s="365">
        <f t="shared" si="280"/>
        <v>0</v>
      </c>
      <c r="O255" s="365">
        <f t="shared" si="280"/>
        <v>0</v>
      </c>
      <c r="P255" s="365">
        <f t="shared" si="280"/>
        <v>0</v>
      </c>
      <c r="Q255" s="348">
        <f t="shared" si="280"/>
        <v>0</v>
      </c>
      <c r="R255" s="366">
        <f t="shared" si="280"/>
        <v>0</v>
      </c>
      <c r="S255" s="1575"/>
      <c r="T255" s="367">
        <f t="shared" si="280"/>
        <v>0</v>
      </c>
      <c r="U255" s="367">
        <f t="shared" si="280"/>
        <v>0</v>
      </c>
      <c r="V255" s="367">
        <f t="shared" si="280"/>
        <v>0</v>
      </c>
      <c r="W255" s="346">
        <f t="shared" si="280"/>
        <v>0</v>
      </c>
      <c r="X255" s="366">
        <f t="shared" si="280"/>
        <v>0</v>
      </c>
      <c r="Y255" s="367">
        <f t="shared" si="280"/>
        <v>0</v>
      </c>
      <c r="Z255" s="367">
        <f t="shared" si="280"/>
        <v>0</v>
      </c>
      <c r="AA255" s="367">
        <f t="shared" si="280"/>
        <v>0</v>
      </c>
      <c r="AB255" s="367">
        <f t="shared" si="280"/>
        <v>0</v>
      </c>
      <c r="AC255" s="367">
        <f t="shared" si="280"/>
        <v>0</v>
      </c>
      <c r="AD255" s="367">
        <f t="shared" si="280"/>
        <v>0</v>
      </c>
      <c r="AE255" s="367">
        <f t="shared" si="280"/>
        <v>0</v>
      </c>
      <c r="AF255" s="367">
        <f t="shared" si="280"/>
        <v>0</v>
      </c>
      <c r="AG255" s="346">
        <f t="shared" si="280"/>
        <v>0</v>
      </c>
      <c r="AH255" s="1563"/>
      <c r="AI255" s="351">
        <f t="shared" si="280"/>
        <v>0</v>
      </c>
      <c r="AJ255" s="363">
        <f t="shared" si="280"/>
        <v>0</v>
      </c>
      <c r="AK255" s="364">
        <f t="shared" si="280"/>
        <v>0</v>
      </c>
      <c r="AL255" s="364">
        <f t="shared" si="280"/>
        <v>0</v>
      </c>
      <c r="AM255" s="364">
        <f t="shared" si="280"/>
        <v>0</v>
      </c>
      <c r="AN255" s="364">
        <f t="shared" si="280"/>
        <v>0</v>
      </c>
      <c r="AO255" s="364">
        <f t="shared" si="280"/>
        <v>0</v>
      </c>
      <c r="AP255" s="346">
        <f t="shared" si="280"/>
        <v>0</v>
      </c>
      <c r="AQ255" s="365">
        <f t="shared" si="280"/>
        <v>0</v>
      </c>
      <c r="AR255" s="1563"/>
      <c r="AS255" s="365">
        <f t="shared" si="280"/>
        <v>0</v>
      </c>
      <c r="AT255" s="352">
        <f t="shared" si="280"/>
        <v>0</v>
      </c>
      <c r="AU255" s="368">
        <f t="shared" si="280"/>
        <v>0</v>
      </c>
      <c r="AV255" s="369">
        <f t="shared" si="280"/>
        <v>0</v>
      </c>
      <c r="AW255" s="369">
        <f t="shared" si="280"/>
        <v>0</v>
      </c>
      <c r="AX255" s="346">
        <f t="shared" si="280"/>
        <v>0</v>
      </c>
      <c r="AY255" s="365">
        <f t="shared" si="280"/>
        <v>0</v>
      </c>
      <c r="AZ255" s="1563"/>
      <c r="BA255" s="352">
        <f t="shared" si="280"/>
        <v>0</v>
      </c>
      <c r="BB255" s="1563"/>
      <c r="BC255" s="352">
        <f t="shared" si="280"/>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81">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81"/>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82">SUM(D259:D268)</f>
        <v>0</v>
      </c>
      <c r="E258" s="363">
        <f t="shared" si="282"/>
        <v>0</v>
      </c>
      <c r="F258" s="364">
        <f t="shared" si="282"/>
        <v>0</v>
      </c>
      <c r="G258" s="364">
        <f t="shared" si="282"/>
        <v>0</v>
      </c>
      <c r="H258" s="364">
        <f t="shared" si="282"/>
        <v>0</v>
      </c>
      <c r="I258" s="364">
        <f t="shared" si="282"/>
        <v>0</v>
      </c>
      <c r="J258" s="364">
        <f t="shared" si="282"/>
        <v>0</v>
      </c>
      <c r="K258" s="364">
        <f t="shared" si="282"/>
        <v>0</v>
      </c>
      <c r="L258" s="364">
        <f t="shared" si="282"/>
        <v>0</v>
      </c>
      <c r="M258" s="346">
        <f t="shared" si="282"/>
        <v>0</v>
      </c>
      <c r="N258" s="365">
        <f t="shared" si="282"/>
        <v>0</v>
      </c>
      <c r="O258" s="365">
        <f t="shared" si="282"/>
        <v>0</v>
      </c>
      <c r="P258" s="365">
        <f t="shared" si="282"/>
        <v>0</v>
      </c>
      <c r="Q258" s="348">
        <f t="shared" si="282"/>
        <v>0</v>
      </c>
      <c r="R258" s="366">
        <f t="shared" si="282"/>
        <v>0</v>
      </c>
      <c r="S258" s="1575"/>
      <c r="T258" s="367">
        <f t="shared" si="282"/>
        <v>0</v>
      </c>
      <c r="U258" s="367">
        <f t="shared" si="282"/>
        <v>0</v>
      </c>
      <c r="V258" s="367">
        <f t="shared" si="282"/>
        <v>0</v>
      </c>
      <c r="W258" s="346">
        <f t="shared" si="282"/>
        <v>0</v>
      </c>
      <c r="X258" s="366">
        <f t="shared" si="282"/>
        <v>0</v>
      </c>
      <c r="Y258" s="367">
        <f t="shared" si="282"/>
        <v>0</v>
      </c>
      <c r="Z258" s="367">
        <f t="shared" si="282"/>
        <v>0</v>
      </c>
      <c r="AA258" s="367">
        <f t="shared" si="282"/>
        <v>0</v>
      </c>
      <c r="AB258" s="367">
        <f t="shared" si="282"/>
        <v>0</v>
      </c>
      <c r="AC258" s="367">
        <f t="shared" si="282"/>
        <v>0</v>
      </c>
      <c r="AD258" s="367">
        <f t="shared" si="282"/>
        <v>0</v>
      </c>
      <c r="AE258" s="367">
        <f t="shared" si="282"/>
        <v>0</v>
      </c>
      <c r="AF258" s="367">
        <f t="shared" si="282"/>
        <v>0</v>
      </c>
      <c r="AG258" s="346">
        <f t="shared" si="282"/>
        <v>0</v>
      </c>
      <c r="AH258" s="1563"/>
      <c r="AI258" s="351">
        <f t="shared" si="282"/>
        <v>0</v>
      </c>
      <c r="AJ258" s="363">
        <f t="shared" si="282"/>
        <v>0</v>
      </c>
      <c r="AK258" s="364">
        <f t="shared" si="282"/>
        <v>0</v>
      </c>
      <c r="AL258" s="364">
        <f t="shared" si="282"/>
        <v>0</v>
      </c>
      <c r="AM258" s="364">
        <f t="shared" si="282"/>
        <v>0</v>
      </c>
      <c r="AN258" s="364">
        <f t="shared" si="282"/>
        <v>0</v>
      </c>
      <c r="AO258" s="364">
        <f t="shared" si="282"/>
        <v>0</v>
      </c>
      <c r="AP258" s="346">
        <f t="shared" si="282"/>
        <v>0</v>
      </c>
      <c r="AQ258" s="365">
        <f t="shared" si="282"/>
        <v>0</v>
      </c>
      <c r="AR258" s="1563"/>
      <c r="AS258" s="365">
        <f t="shared" si="282"/>
        <v>0</v>
      </c>
      <c r="AT258" s="352">
        <f t="shared" si="282"/>
        <v>0</v>
      </c>
      <c r="AU258" s="368">
        <f t="shared" si="282"/>
        <v>0</v>
      </c>
      <c r="AV258" s="369">
        <f t="shared" si="282"/>
        <v>0</v>
      </c>
      <c r="AW258" s="369">
        <f t="shared" si="282"/>
        <v>0</v>
      </c>
      <c r="AX258" s="346">
        <f t="shared" si="282"/>
        <v>0</v>
      </c>
      <c r="AY258" s="365">
        <f t="shared" si="282"/>
        <v>0</v>
      </c>
      <c r="AZ258" s="1563"/>
      <c r="BA258" s="352">
        <f t="shared" si="282"/>
        <v>0</v>
      </c>
      <c r="BB258" s="1563"/>
      <c r="BC258" s="352">
        <f t="shared" si="282"/>
        <v>0</v>
      </c>
    </row>
    <row r="259" spans="1:55" s="339" customFormat="1">
      <c r="A259" s="372" t="s">
        <v>399</v>
      </c>
      <c r="B259" s="342"/>
      <c r="C259" s="708"/>
      <c r="D259" s="343"/>
      <c r="E259" s="344"/>
      <c r="F259" s="345"/>
      <c r="G259" s="345"/>
      <c r="H259" s="345"/>
      <c r="I259" s="345"/>
      <c r="J259" s="345"/>
      <c r="K259" s="345"/>
      <c r="L259" s="345"/>
      <c r="M259" s="346">
        <f t="shared" ref="M259:M268" si="283">SUM(E259:L259)</f>
        <v>0</v>
      </c>
      <c r="N259" s="347"/>
      <c r="O259" s="347"/>
      <c r="P259" s="347"/>
      <c r="Q259" s="348">
        <f t="shared" ref="Q259:Q268" si="284">B259+C259+M259+N259+O259+P259+D259</f>
        <v>0</v>
      </c>
      <c r="R259" s="349"/>
      <c r="S259" s="1575"/>
      <c r="T259" s="350"/>
      <c r="U259" s="350"/>
      <c r="V259" s="350"/>
      <c r="W259" s="346">
        <f t="shared" ref="W259:W268" si="285">SUM(R259:V259)</f>
        <v>0</v>
      </c>
      <c r="X259" s="349"/>
      <c r="Y259" s="350"/>
      <c r="Z259" s="350"/>
      <c r="AA259" s="350"/>
      <c r="AB259" s="350"/>
      <c r="AC259" s="350"/>
      <c r="AD259" s="350"/>
      <c r="AE259" s="350"/>
      <c r="AF259" s="350"/>
      <c r="AG259" s="346">
        <f t="shared" ref="AG259:AG268" si="286">SUM(X259:AF259)</f>
        <v>0</v>
      </c>
      <c r="AH259" s="1563"/>
      <c r="AI259" s="351">
        <f t="shared" ref="AI259:AI268" si="287">Q259+W259+AG259+AH259</f>
        <v>0</v>
      </c>
      <c r="AJ259" s="344"/>
      <c r="AK259" s="345"/>
      <c r="AL259" s="345"/>
      <c r="AM259" s="345"/>
      <c r="AN259" s="345"/>
      <c r="AO259" s="345"/>
      <c r="AP259" s="346">
        <f t="shared" ref="AP259:AP268" si="288">SUM(AJ259:AO259)</f>
        <v>0</v>
      </c>
      <c r="AQ259" s="347"/>
      <c r="AR259" s="1563"/>
      <c r="AS259" s="347"/>
      <c r="AT259" s="352">
        <f t="shared" ref="AT259:AT268" si="289">AI259+AP259+AQ259+AR259+AS259</f>
        <v>0</v>
      </c>
      <c r="AU259" s="353"/>
      <c r="AV259" s="354"/>
      <c r="AW259" s="354"/>
      <c r="AX259" s="346">
        <f t="shared" ref="AX259:AX268" si="290">SUM(AU259:AW259)</f>
        <v>0</v>
      </c>
      <c r="AY259" s="347"/>
      <c r="AZ259" s="1563"/>
      <c r="BA259" s="352">
        <f t="shared" ref="BA259:BA268" si="291">AX259+AY259</f>
        <v>0</v>
      </c>
      <c r="BB259" s="1563"/>
      <c r="BC259" s="352">
        <f t="shared" ref="BC259:BC268" si="292">BA259+AT259+BB259</f>
        <v>0</v>
      </c>
    </row>
    <row r="260" spans="1:55" s="339" customFormat="1">
      <c r="A260" s="372" t="s">
        <v>400</v>
      </c>
      <c r="B260" s="342"/>
      <c r="C260" s="708"/>
      <c r="D260" s="343"/>
      <c r="E260" s="344"/>
      <c r="F260" s="345"/>
      <c r="G260" s="345"/>
      <c r="H260" s="345"/>
      <c r="I260" s="345"/>
      <c r="J260" s="345"/>
      <c r="K260" s="345"/>
      <c r="L260" s="345"/>
      <c r="M260" s="346">
        <f t="shared" si="283"/>
        <v>0</v>
      </c>
      <c r="N260" s="347"/>
      <c r="O260" s="347"/>
      <c r="P260" s="347"/>
      <c r="Q260" s="348">
        <f t="shared" si="284"/>
        <v>0</v>
      </c>
      <c r="R260" s="349"/>
      <c r="S260" s="1575"/>
      <c r="T260" s="350"/>
      <c r="U260" s="350"/>
      <c r="V260" s="350"/>
      <c r="W260" s="346">
        <f t="shared" si="285"/>
        <v>0</v>
      </c>
      <c r="X260" s="349"/>
      <c r="Y260" s="350"/>
      <c r="Z260" s="350"/>
      <c r="AA260" s="350"/>
      <c r="AB260" s="350"/>
      <c r="AC260" s="350"/>
      <c r="AD260" s="350"/>
      <c r="AE260" s="350"/>
      <c r="AF260" s="350"/>
      <c r="AG260" s="346">
        <f t="shared" si="286"/>
        <v>0</v>
      </c>
      <c r="AH260" s="1563"/>
      <c r="AI260" s="351">
        <f t="shared" si="287"/>
        <v>0</v>
      </c>
      <c r="AJ260" s="344"/>
      <c r="AK260" s="345"/>
      <c r="AL260" s="345"/>
      <c r="AM260" s="345"/>
      <c r="AN260" s="345"/>
      <c r="AO260" s="345"/>
      <c r="AP260" s="346">
        <f t="shared" si="288"/>
        <v>0</v>
      </c>
      <c r="AQ260" s="347"/>
      <c r="AR260" s="1563"/>
      <c r="AS260" s="347"/>
      <c r="AT260" s="352">
        <f t="shared" si="289"/>
        <v>0</v>
      </c>
      <c r="AU260" s="353"/>
      <c r="AV260" s="354"/>
      <c r="AW260" s="354"/>
      <c r="AX260" s="346">
        <f t="shared" si="290"/>
        <v>0</v>
      </c>
      <c r="AY260" s="347"/>
      <c r="AZ260" s="1563"/>
      <c r="BA260" s="352">
        <f t="shared" si="291"/>
        <v>0</v>
      </c>
      <c r="BB260" s="1563"/>
      <c r="BC260" s="352">
        <f t="shared" si="292"/>
        <v>0</v>
      </c>
    </row>
    <row r="261" spans="1:55" s="339" customFormat="1">
      <c r="A261" s="373" t="s">
        <v>401</v>
      </c>
      <c r="B261" s="342"/>
      <c r="C261" s="708"/>
      <c r="D261" s="343"/>
      <c r="E261" s="344"/>
      <c r="F261" s="345"/>
      <c r="G261" s="345"/>
      <c r="H261" s="345"/>
      <c r="I261" s="345"/>
      <c r="J261" s="345"/>
      <c r="K261" s="345"/>
      <c r="L261" s="345"/>
      <c r="M261" s="346">
        <f t="shared" si="283"/>
        <v>0</v>
      </c>
      <c r="N261" s="347"/>
      <c r="O261" s="347"/>
      <c r="P261" s="347"/>
      <c r="Q261" s="348">
        <f t="shared" si="284"/>
        <v>0</v>
      </c>
      <c r="R261" s="349"/>
      <c r="S261" s="1575"/>
      <c r="T261" s="350"/>
      <c r="U261" s="350"/>
      <c r="V261" s="350"/>
      <c r="W261" s="346">
        <f t="shared" si="285"/>
        <v>0</v>
      </c>
      <c r="X261" s="349"/>
      <c r="Y261" s="350"/>
      <c r="Z261" s="350"/>
      <c r="AA261" s="350"/>
      <c r="AB261" s="350"/>
      <c r="AC261" s="350"/>
      <c r="AD261" s="350"/>
      <c r="AE261" s="350"/>
      <c r="AF261" s="350"/>
      <c r="AG261" s="346">
        <f t="shared" si="286"/>
        <v>0</v>
      </c>
      <c r="AH261" s="1563"/>
      <c r="AI261" s="351">
        <f t="shared" si="287"/>
        <v>0</v>
      </c>
      <c r="AJ261" s="344"/>
      <c r="AK261" s="345"/>
      <c r="AL261" s="345"/>
      <c r="AM261" s="345"/>
      <c r="AN261" s="345"/>
      <c r="AO261" s="345"/>
      <c r="AP261" s="346">
        <f t="shared" si="288"/>
        <v>0</v>
      </c>
      <c r="AQ261" s="347"/>
      <c r="AR261" s="1563"/>
      <c r="AS261" s="347"/>
      <c r="AT261" s="352">
        <f t="shared" si="289"/>
        <v>0</v>
      </c>
      <c r="AU261" s="353"/>
      <c r="AV261" s="354"/>
      <c r="AW261" s="354"/>
      <c r="AX261" s="346">
        <f t="shared" si="290"/>
        <v>0</v>
      </c>
      <c r="AY261" s="347"/>
      <c r="AZ261" s="1563"/>
      <c r="BA261" s="352">
        <f t="shared" si="291"/>
        <v>0</v>
      </c>
      <c r="BB261" s="1563"/>
      <c r="BC261" s="352">
        <f t="shared" si="292"/>
        <v>0</v>
      </c>
    </row>
    <row r="262" spans="1:55" s="339" customFormat="1">
      <c r="A262" s="373" t="s">
        <v>61</v>
      </c>
      <c r="B262" s="342"/>
      <c r="C262" s="708"/>
      <c r="D262" s="343"/>
      <c r="E262" s="344"/>
      <c r="F262" s="345"/>
      <c r="G262" s="345"/>
      <c r="H262" s="345"/>
      <c r="I262" s="345"/>
      <c r="J262" s="345"/>
      <c r="K262" s="345"/>
      <c r="L262" s="345"/>
      <c r="M262" s="346">
        <f t="shared" si="283"/>
        <v>0</v>
      </c>
      <c r="N262" s="347"/>
      <c r="O262" s="347"/>
      <c r="P262" s="347"/>
      <c r="Q262" s="348">
        <f t="shared" si="284"/>
        <v>0</v>
      </c>
      <c r="R262" s="349"/>
      <c r="S262" s="1575"/>
      <c r="T262" s="350"/>
      <c r="U262" s="350"/>
      <c r="V262" s="350"/>
      <c r="W262" s="346">
        <f t="shared" si="285"/>
        <v>0</v>
      </c>
      <c r="X262" s="349"/>
      <c r="Y262" s="350"/>
      <c r="Z262" s="350"/>
      <c r="AA262" s="350"/>
      <c r="AB262" s="350"/>
      <c r="AC262" s="350"/>
      <c r="AD262" s="350"/>
      <c r="AE262" s="350"/>
      <c r="AF262" s="350"/>
      <c r="AG262" s="346">
        <f t="shared" si="286"/>
        <v>0</v>
      </c>
      <c r="AH262" s="1563"/>
      <c r="AI262" s="351">
        <f t="shared" si="287"/>
        <v>0</v>
      </c>
      <c r="AJ262" s="344"/>
      <c r="AK262" s="345"/>
      <c r="AL262" s="345"/>
      <c r="AM262" s="345"/>
      <c r="AN262" s="345"/>
      <c r="AO262" s="345"/>
      <c r="AP262" s="346">
        <f t="shared" si="288"/>
        <v>0</v>
      </c>
      <c r="AQ262" s="347"/>
      <c r="AR262" s="1563"/>
      <c r="AS262" s="347"/>
      <c r="AT262" s="352">
        <f t="shared" si="289"/>
        <v>0</v>
      </c>
      <c r="AU262" s="353"/>
      <c r="AV262" s="354"/>
      <c r="AW262" s="354"/>
      <c r="AX262" s="346">
        <f t="shared" si="290"/>
        <v>0</v>
      </c>
      <c r="AY262" s="347"/>
      <c r="AZ262" s="1563"/>
      <c r="BA262" s="352">
        <f t="shared" si="291"/>
        <v>0</v>
      </c>
      <c r="BB262" s="1563"/>
      <c r="BC262" s="352">
        <f t="shared" si="292"/>
        <v>0</v>
      </c>
    </row>
    <row r="263" spans="1:55" s="339" customFormat="1">
      <c r="A263" s="373" t="s">
        <v>402</v>
      </c>
      <c r="B263" s="342"/>
      <c r="C263" s="708"/>
      <c r="D263" s="343"/>
      <c r="E263" s="344"/>
      <c r="F263" s="345"/>
      <c r="G263" s="345"/>
      <c r="H263" s="345"/>
      <c r="I263" s="345"/>
      <c r="J263" s="345"/>
      <c r="K263" s="345"/>
      <c r="L263" s="345"/>
      <c r="M263" s="346">
        <f t="shared" si="283"/>
        <v>0</v>
      </c>
      <c r="N263" s="347"/>
      <c r="O263" s="347"/>
      <c r="P263" s="347"/>
      <c r="Q263" s="348">
        <f t="shared" si="284"/>
        <v>0</v>
      </c>
      <c r="R263" s="349"/>
      <c r="S263" s="1575"/>
      <c r="T263" s="350"/>
      <c r="U263" s="350"/>
      <c r="V263" s="350"/>
      <c r="W263" s="346">
        <f t="shared" si="285"/>
        <v>0</v>
      </c>
      <c r="X263" s="349"/>
      <c r="Y263" s="350"/>
      <c r="Z263" s="350"/>
      <c r="AA263" s="350"/>
      <c r="AB263" s="350"/>
      <c r="AC263" s="350"/>
      <c r="AD263" s="350"/>
      <c r="AE263" s="350"/>
      <c r="AF263" s="350"/>
      <c r="AG263" s="346">
        <f t="shared" si="286"/>
        <v>0</v>
      </c>
      <c r="AH263" s="1563"/>
      <c r="AI263" s="351">
        <f t="shared" si="287"/>
        <v>0</v>
      </c>
      <c r="AJ263" s="344"/>
      <c r="AK263" s="345"/>
      <c r="AL263" s="345"/>
      <c r="AM263" s="345"/>
      <c r="AN263" s="345"/>
      <c r="AO263" s="345"/>
      <c r="AP263" s="346">
        <f t="shared" si="288"/>
        <v>0</v>
      </c>
      <c r="AQ263" s="347"/>
      <c r="AR263" s="1563"/>
      <c r="AS263" s="347"/>
      <c r="AT263" s="352">
        <f t="shared" si="289"/>
        <v>0</v>
      </c>
      <c r="AU263" s="353"/>
      <c r="AV263" s="354"/>
      <c r="AW263" s="354"/>
      <c r="AX263" s="346">
        <f t="shared" si="290"/>
        <v>0</v>
      </c>
      <c r="AY263" s="347"/>
      <c r="AZ263" s="1563"/>
      <c r="BA263" s="352">
        <f t="shared" si="291"/>
        <v>0</v>
      </c>
      <c r="BB263" s="1563"/>
      <c r="BC263" s="352">
        <f t="shared" si="292"/>
        <v>0</v>
      </c>
    </row>
    <row r="264" spans="1:55" s="339" customFormat="1">
      <c r="A264" s="373" t="s">
        <v>403</v>
      </c>
      <c r="B264" s="342"/>
      <c r="C264" s="708"/>
      <c r="D264" s="343"/>
      <c r="E264" s="344"/>
      <c r="F264" s="345"/>
      <c r="G264" s="345"/>
      <c r="H264" s="345"/>
      <c r="I264" s="345"/>
      <c r="J264" s="345"/>
      <c r="K264" s="345"/>
      <c r="L264" s="345"/>
      <c r="M264" s="346">
        <f t="shared" si="283"/>
        <v>0</v>
      </c>
      <c r="N264" s="347"/>
      <c r="O264" s="347"/>
      <c r="P264" s="347"/>
      <c r="Q264" s="348">
        <f t="shared" si="284"/>
        <v>0</v>
      </c>
      <c r="R264" s="349"/>
      <c r="S264" s="1575"/>
      <c r="T264" s="350"/>
      <c r="U264" s="350"/>
      <c r="V264" s="350"/>
      <c r="W264" s="346">
        <f t="shared" si="285"/>
        <v>0</v>
      </c>
      <c r="X264" s="349"/>
      <c r="Y264" s="350"/>
      <c r="Z264" s="350"/>
      <c r="AA264" s="350"/>
      <c r="AB264" s="350"/>
      <c r="AC264" s="350"/>
      <c r="AD264" s="350"/>
      <c r="AE264" s="350"/>
      <c r="AF264" s="350"/>
      <c r="AG264" s="346">
        <f t="shared" si="286"/>
        <v>0</v>
      </c>
      <c r="AH264" s="1563"/>
      <c r="AI264" s="351">
        <f t="shared" si="287"/>
        <v>0</v>
      </c>
      <c r="AJ264" s="344"/>
      <c r="AK264" s="345"/>
      <c r="AL264" s="345"/>
      <c r="AM264" s="345"/>
      <c r="AN264" s="345"/>
      <c r="AO264" s="345"/>
      <c r="AP264" s="346">
        <f t="shared" si="288"/>
        <v>0</v>
      </c>
      <c r="AQ264" s="347"/>
      <c r="AR264" s="1563"/>
      <c r="AS264" s="347"/>
      <c r="AT264" s="352">
        <f t="shared" si="289"/>
        <v>0</v>
      </c>
      <c r="AU264" s="353"/>
      <c r="AV264" s="354"/>
      <c r="AW264" s="354"/>
      <c r="AX264" s="346">
        <f t="shared" si="290"/>
        <v>0</v>
      </c>
      <c r="AY264" s="347"/>
      <c r="AZ264" s="1563"/>
      <c r="BA264" s="352">
        <f t="shared" si="291"/>
        <v>0</v>
      </c>
      <c r="BB264" s="1563"/>
      <c r="BC264" s="352">
        <f t="shared" si="292"/>
        <v>0</v>
      </c>
    </row>
    <row r="265" spans="1:55" s="339" customFormat="1">
      <c r="A265" s="373" t="s">
        <v>404</v>
      </c>
      <c r="B265" s="342"/>
      <c r="C265" s="708"/>
      <c r="D265" s="343"/>
      <c r="E265" s="344"/>
      <c r="F265" s="345"/>
      <c r="G265" s="345"/>
      <c r="H265" s="345"/>
      <c r="I265" s="345"/>
      <c r="J265" s="345"/>
      <c r="K265" s="345"/>
      <c r="L265" s="345"/>
      <c r="M265" s="346">
        <f t="shared" si="283"/>
        <v>0</v>
      </c>
      <c r="N265" s="347"/>
      <c r="O265" s="347"/>
      <c r="P265" s="347"/>
      <c r="Q265" s="348">
        <f t="shared" si="284"/>
        <v>0</v>
      </c>
      <c r="R265" s="349"/>
      <c r="S265" s="1575"/>
      <c r="T265" s="350"/>
      <c r="U265" s="350"/>
      <c r="V265" s="350"/>
      <c r="W265" s="346">
        <f t="shared" si="285"/>
        <v>0</v>
      </c>
      <c r="X265" s="349"/>
      <c r="Y265" s="350"/>
      <c r="Z265" s="350"/>
      <c r="AA265" s="350"/>
      <c r="AB265" s="350"/>
      <c r="AC265" s="350"/>
      <c r="AD265" s="350"/>
      <c r="AE265" s="350"/>
      <c r="AF265" s="350"/>
      <c r="AG265" s="346">
        <f t="shared" si="286"/>
        <v>0</v>
      </c>
      <c r="AH265" s="1563"/>
      <c r="AI265" s="351">
        <f t="shared" si="287"/>
        <v>0</v>
      </c>
      <c r="AJ265" s="344"/>
      <c r="AK265" s="345"/>
      <c r="AL265" s="345"/>
      <c r="AM265" s="345"/>
      <c r="AN265" s="345"/>
      <c r="AO265" s="345"/>
      <c r="AP265" s="346">
        <f t="shared" si="288"/>
        <v>0</v>
      </c>
      <c r="AQ265" s="347"/>
      <c r="AR265" s="1563"/>
      <c r="AS265" s="347"/>
      <c r="AT265" s="352">
        <f t="shared" si="289"/>
        <v>0</v>
      </c>
      <c r="AU265" s="353"/>
      <c r="AV265" s="354"/>
      <c r="AW265" s="354"/>
      <c r="AX265" s="346">
        <f t="shared" si="290"/>
        <v>0</v>
      </c>
      <c r="AY265" s="347"/>
      <c r="AZ265" s="1563"/>
      <c r="BA265" s="352">
        <f t="shared" si="291"/>
        <v>0</v>
      </c>
      <c r="BB265" s="1563"/>
      <c r="BC265" s="352">
        <f t="shared" si="292"/>
        <v>0</v>
      </c>
    </row>
    <row r="266" spans="1:55" s="339" customFormat="1">
      <c r="A266" s="373" t="s">
        <v>65</v>
      </c>
      <c r="B266" s="342"/>
      <c r="C266" s="708"/>
      <c r="D266" s="343"/>
      <c r="E266" s="344"/>
      <c r="F266" s="345"/>
      <c r="G266" s="345"/>
      <c r="H266" s="345"/>
      <c r="I266" s="345"/>
      <c r="J266" s="345"/>
      <c r="K266" s="345"/>
      <c r="L266" s="345"/>
      <c r="M266" s="346">
        <f t="shared" si="283"/>
        <v>0</v>
      </c>
      <c r="N266" s="347"/>
      <c r="O266" s="347"/>
      <c r="P266" s="347"/>
      <c r="Q266" s="348">
        <f t="shared" si="284"/>
        <v>0</v>
      </c>
      <c r="R266" s="349"/>
      <c r="S266" s="1575"/>
      <c r="T266" s="350"/>
      <c r="U266" s="350"/>
      <c r="V266" s="350"/>
      <c r="W266" s="346">
        <f t="shared" si="285"/>
        <v>0</v>
      </c>
      <c r="X266" s="349"/>
      <c r="Y266" s="350"/>
      <c r="Z266" s="350"/>
      <c r="AA266" s="350"/>
      <c r="AB266" s="350"/>
      <c r="AC266" s="350"/>
      <c r="AD266" s="350"/>
      <c r="AE266" s="350"/>
      <c r="AF266" s="350"/>
      <c r="AG266" s="346">
        <f t="shared" si="286"/>
        <v>0</v>
      </c>
      <c r="AH266" s="1563"/>
      <c r="AI266" s="351">
        <f t="shared" si="287"/>
        <v>0</v>
      </c>
      <c r="AJ266" s="344"/>
      <c r="AK266" s="345"/>
      <c r="AL266" s="345"/>
      <c r="AM266" s="345"/>
      <c r="AN266" s="345"/>
      <c r="AO266" s="345"/>
      <c r="AP266" s="346">
        <f t="shared" si="288"/>
        <v>0</v>
      </c>
      <c r="AQ266" s="347"/>
      <c r="AR266" s="1563"/>
      <c r="AS266" s="347"/>
      <c r="AT266" s="352">
        <f t="shared" si="289"/>
        <v>0</v>
      </c>
      <c r="AU266" s="353"/>
      <c r="AV266" s="354"/>
      <c r="AW266" s="354"/>
      <c r="AX266" s="346">
        <f t="shared" si="290"/>
        <v>0</v>
      </c>
      <c r="AY266" s="347"/>
      <c r="AZ266" s="1563"/>
      <c r="BA266" s="352">
        <f t="shared" si="291"/>
        <v>0</v>
      </c>
      <c r="BB266" s="1563"/>
      <c r="BC266" s="352">
        <f t="shared" si="292"/>
        <v>0</v>
      </c>
    </row>
    <row r="267" spans="1:55" s="339" customFormat="1">
      <c r="A267" s="373" t="s">
        <v>405</v>
      </c>
      <c r="B267" s="342"/>
      <c r="C267" s="708"/>
      <c r="D267" s="343"/>
      <c r="E267" s="344"/>
      <c r="F267" s="345"/>
      <c r="G267" s="345"/>
      <c r="H267" s="345"/>
      <c r="I267" s="345"/>
      <c r="J267" s="345"/>
      <c r="K267" s="345"/>
      <c r="L267" s="345"/>
      <c r="M267" s="346">
        <f t="shared" si="283"/>
        <v>0</v>
      </c>
      <c r="N267" s="347"/>
      <c r="O267" s="347"/>
      <c r="P267" s="347"/>
      <c r="Q267" s="348">
        <f t="shared" si="284"/>
        <v>0</v>
      </c>
      <c r="R267" s="349"/>
      <c r="S267" s="1575"/>
      <c r="T267" s="350"/>
      <c r="U267" s="350"/>
      <c r="V267" s="350"/>
      <c r="W267" s="346">
        <f t="shared" si="285"/>
        <v>0</v>
      </c>
      <c r="X267" s="349"/>
      <c r="Y267" s="350"/>
      <c r="Z267" s="350"/>
      <c r="AA267" s="350"/>
      <c r="AB267" s="350"/>
      <c r="AC267" s="350"/>
      <c r="AD267" s="350"/>
      <c r="AE267" s="350"/>
      <c r="AF267" s="350"/>
      <c r="AG267" s="346">
        <f t="shared" si="286"/>
        <v>0</v>
      </c>
      <c r="AH267" s="1563"/>
      <c r="AI267" s="351">
        <f t="shared" si="287"/>
        <v>0</v>
      </c>
      <c r="AJ267" s="344"/>
      <c r="AK267" s="345"/>
      <c r="AL267" s="345"/>
      <c r="AM267" s="345"/>
      <c r="AN267" s="345"/>
      <c r="AO267" s="345"/>
      <c r="AP267" s="346">
        <f t="shared" si="288"/>
        <v>0</v>
      </c>
      <c r="AQ267" s="347"/>
      <c r="AR267" s="1563"/>
      <c r="AS267" s="347"/>
      <c r="AT267" s="352">
        <f t="shared" si="289"/>
        <v>0</v>
      </c>
      <c r="AU267" s="353"/>
      <c r="AV267" s="354"/>
      <c r="AW267" s="354"/>
      <c r="AX267" s="346">
        <f t="shared" si="290"/>
        <v>0</v>
      </c>
      <c r="AY267" s="347"/>
      <c r="AZ267" s="1563"/>
      <c r="BA267" s="352">
        <f t="shared" si="291"/>
        <v>0</v>
      </c>
      <c r="BB267" s="1563"/>
      <c r="BC267" s="352">
        <f t="shared" si="292"/>
        <v>0</v>
      </c>
    </row>
    <row r="268" spans="1:55" s="339" customFormat="1" ht="13.5" thickBot="1">
      <c r="A268" s="374" t="s">
        <v>406</v>
      </c>
      <c r="B268" s="342"/>
      <c r="C268" s="708"/>
      <c r="D268" s="343"/>
      <c r="E268" s="344"/>
      <c r="F268" s="345"/>
      <c r="G268" s="345"/>
      <c r="H268" s="345"/>
      <c r="I268" s="345"/>
      <c r="J268" s="345"/>
      <c r="K268" s="345"/>
      <c r="L268" s="345"/>
      <c r="M268" s="346">
        <f t="shared" si="283"/>
        <v>0</v>
      </c>
      <c r="N268" s="347"/>
      <c r="O268" s="347"/>
      <c r="P268" s="347"/>
      <c r="Q268" s="348">
        <f t="shared" si="284"/>
        <v>0</v>
      </c>
      <c r="R268" s="349"/>
      <c r="S268" s="1575"/>
      <c r="T268" s="350"/>
      <c r="U268" s="350"/>
      <c r="V268" s="350"/>
      <c r="W268" s="346">
        <f t="shared" si="285"/>
        <v>0</v>
      </c>
      <c r="X268" s="349"/>
      <c r="Y268" s="350"/>
      <c r="Z268" s="350"/>
      <c r="AA268" s="350"/>
      <c r="AB268" s="350"/>
      <c r="AC268" s="350"/>
      <c r="AD268" s="350"/>
      <c r="AE268" s="350"/>
      <c r="AF268" s="350"/>
      <c r="AG268" s="346">
        <f t="shared" si="286"/>
        <v>0</v>
      </c>
      <c r="AH268" s="1563"/>
      <c r="AI268" s="351">
        <f t="shared" si="287"/>
        <v>0</v>
      </c>
      <c r="AJ268" s="344"/>
      <c r="AK268" s="345"/>
      <c r="AL268" s="345"/>
      <c r="AM268" s="345"/>
      <c r="AN268" s="345"/>
      <c r="AO268" s="345"/>
      <c r="AP268" s="346">
        <f t="shared" si="288"/>
        <v>0</v>
      </c>
      <c r="AQ268" s="347"/>
      <c r="AR268" s="1563"/>
      <c r="AS268" s="347"/>
      <c r="AT268" s="352">
        <f t="shared" si="289"/>
        <v>0</v>
      </c>
      <c r="AU268" s="353"/>
      <c r="AV268" s="354"/>
      <c r="AW268" s="354"/>
      <c r="AX268" s="346">
        <f t="shared" si="290"/>
        <v>0</v>
      </c>
      <c r="AY268" s="347"/>
      <c r="AZ268" s="1563"/>
      <c r="BA268" s="352">
        <f t="shared" si="291"/>
        <v>0</v>
      </c>
      <c r="BB268" s="1563"/>
      <c r="BC268" s="352">
        <f t="shared" si="292"/>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3">D271+D272</f>
        <v>0</v>
      </c>
      <c r="E270" s="363">
        <f t="shared" si="293"/>
        <v>0</v>
      </c>
      <c r="F270" s="364">
        <f t="shared" si="293"/>
        <v>0</v>
      </c>
      <c r="G270" s="364">
        <f t="shared" si="293"/>
        <v>0</v>
      </c>
      <c r="H270" s="364">
        <f t="shared" si="293"/>
        <v>0</v>
      </c>
      <c r="I270" s="364">
        <f t="shared" si="293"/>
        <v>0</v>
      </c>
      <c r="J270" s="364">
        <f t="shared" si="293"/>
        <v>0</v>
      </c>
      <c r="K270" s="364">
        <f t="shared" si="293"/>
        <v>0</v>
      </c>
      <c r="L270" s="364">
        <f t="shared" si="293"/>
        <v>0</v>
      </c>
      <c r="M270" s="346">
        <f t="shared" si="293"/>
        <v>0</v>
      </c>
      <c r="N270" s="365">
        <f t="shared" si="293"/>
        <v>0</v>
      </c>
      <c r="O270" s="365">
        <f t="shared" si="293"/>
        <v>0</v>
      </c>
      <c r="P270" s="365">
        <f t="shared" si="293"/>
        <v>0</v>
      </c>
      <c r="Q270" s="348">
        <f t="shared" si="293"/>
        <v>0</v>
      </c>
      <c r="R270" s="366">
        <f t="shared" si="293"/>
        <v>0</v>
      </c>
      <c r="S270" s="1575"/>
      <c r="T270" s="367">
        <f t="shared" si="293"/>
        <v>0</v>
      </c>
      <c r="U270" s="367">
        <f t="shared" si="293"/>
        <v>0</v>
      </c>
      <c r="V270" s="367">
        <f t="shared" si="293"/>
        <v>0</v>
      </c>
      <c r="W270" s="346">
        <f t="shared" si="293"/>
        <v>0</v>
      </c>
      <c r="X270" s="366">
        <f t="shared" si="293"/>
        <v>0</v>
      </c>
      <c r="Y270" s="367">
        <f t="shared" si="293"/>
        <v>0</v>
      </c>
      <c r="Z270" s="367">
        <f t="shared" si="293"/>
        <v>0</v>
      </c>
      <c r="AA270" s="367">
        <f t="shared" si="293"/>
        <v>0</v>
      </c>
      <c r="AB270" s="367">
        <f t="shared" si="293"/>
        <v>0</v>
      </c>
      <c r="AC270" s="367">
        <f t="shared" si="293"/>
        <v>0</v>
      </c>
      <c r="AD270" s="367">
        <f t="shared" si="293"/>
        <v>0</v>
      </c>
      <c r="AE270" s="367">
        <f t="shared" si="293"/>
        <v>0</v>
      </c>
      <c r="AF270" s="367">
        <f t="shared" si="293"/>
        <v>0</v>
      </c>
      <c r="AG270" s="346">
        <f t="shared" si="293"/>
        <v>0</v>
      </c>
      <c r="AH270" s="1563"/>
      <c r="AI270" s="351">
        <f t="shared" si="293"/>
        <v>0</v>
      </c>
      <c r="AJ270" s="363">
        <f t="shared" si="293"/>
        <v>0</v>
      </c>
      <c r="AK270" s="364">
        <f t="shared" si="293"/>
        <v>0</v>
      </c>
      <c r="AL270" s="364">
        <f t="shared" si="293"/>
        <v>0</v>
      </c>
      <c r="AM270" s="364">
        <f t="shared" si="293"/>
        <v>0</v>
      </c>
      <c r="AN270" s="364">
        <f t="shared" si="293"/>
        <v>0</v>
      </c>
      <c r="AO270" s="364">
        <f t="shared" si="293"/>
        <v>0</v>
      </c>
      <c r="AP270" s="346">
        <f t="shared" si="293"/>
        <v>0</v>
      </c>
      <c r="AQ270" s="365">
        <f t="shared" si="293"/>
        <v>0</v>
      </c>
      <c r="AR270" s="1563"/>
      <c r="AS270" s="365">
        <f t="shared" si="293"/>
        <v>0</v>
      </c>
      <c r="AT270" s="352">
        <f t="shared" si="293"/>
        <v>0</v>
      </c>
      <c r="AU270" s="368">
        <f t="shared" si="293"/>
        <v>0</v>
      </c>
      <c r="AV270" s="369">
        <f t="shared" si="293"/>
        <v>0</v>
      </c>
      <c r="AW270" s="369">
        <f t="shared" si="293"/>
        <v>0</v>
      </c>
      <c r="AX270" s="346">
        <f t="shared" si="293"/>
        <v>0</v>
      </c>
      <c r="AY270" s="365">
        <f t="shared" si="293"/>
        <v>0</v>
      </c>
      <c r="AZ270" s="1563"/>
      <c r="BA270" s="352">
        <f t="shared" si="293"/>
        <v>0</v>
      </c>
      <c r="BB270" s="1563"/>
      <c r="BC270" s="352">
        <f t="shared" si="293"/>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4">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4"/>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5">SUM(D274:D283)</f>
        <v>0</v>
      </c>
      <c r="E273" s="363">
        <f t="shared" si="295"/>
        <v>0</v>
      </c>
      <c r="F273" s="364">
        <f t="shared" si="295"/>
        <v>0</v>
      </c>
      <c r="G273" s="364">
        <f t="shared" si="295"/>
        <v>0</v>
      </c>
      <c r="H273" s="364">
        <f t="shared" si="295"/>
        <v>0</v>
      </c>
      <c r="I273" s="364">
        <f t="shared" si="295"/>
        <v>0</v>
      </c>
      <c r="J273" s="364">
        <f t="shared" si="295"/>
        <v>0</v>
      </c>
      <c r="K273" s="364">
        <f t="shared" si="295"/>
        <v>0</v>
      </c>
      <c r="L273" s="364">
        <f t="shared" si="295"/>
        <v>0</v>
      </c>
      <c r="M273" s="346">
        <f t="shared" si="295"/>
        <v>0</v>
      </c>
      <c r="N273" s="365">
        <f t="shared" si="295"/>
        <v>0</v>
      </c>
      <c r="O273" s="365">
        <f t="shared" si="295"/>
        <v>0</v>
      </c>
      <c r="P273" s="365">
        <f t="shared" si="295"/>
        <v>0</v>
      </c>
      <c r="Q273" s="348">
        <f t="shared" si="295"/>
        <v>0</v>
      </c>
      <c r="R273" s="366">
        <f t="shared" si="295"/>
        <v>0</v>
      </c>
      <c r="S273" s="1575"/>
      <c r="T273" s="367">
        <f t="shared" si="295"/>
        <v>0</v>
      </c>
      <c r="U273" s="367">
        <f t="shared" si="295"/>
        <v>0</v>
      </c>
      <c r="V273" s="367">
        <f t="shared" si="295"/>
        <v>0</v>
      </c>
      <c r="W273" s="346">
        <f t="shared" si="295"/>
        <v>0</v>
      </c>
      <c r="X273" s="366">
        <f t="shared" si="295"/>
        <v>0</v>
      </c>
      <c r="Y273" s="367">
        <f t="shared" si="295"/>
        <v>0</v>
      </c>
      <c r="Z273" s="367">
        <f t="shared" si="295"/>
        <v>0</v>
      </c>
      <c r="AA273" s="367">
        <f t="shared" si="295"/>
        <v>0</v>
      </c>
      <c r="AB273" s="367">
        <f t="shared" si="295"/>
        <v>0</v>
      </c>
      <c r="AC273" s="367">
        <f t="shared" si="295"/>
        <v>0</v>
      </c>
      <c r="AD273" s="367">
        <f t="shared" si="295"/>
        <v>0</v>
      </c>
      <c r="AE273" s="367">
        <f t="shared" si="295"/>
        <v>0</v>
      </c>
      <c r="AF273" s="367">
        <f t="shared" si="295"/>
        <v>0</v>
      </c>
      <c r="AG273" s="346">
        <f t="shared" si="295"/>
        <v>0</v>
      </c>
      <c r="AH273" s="1563"/>
      <c r="AI273" s="351">
        <f t="shared" si="295"/>
        <v>0</v>
      </c>
      <c r="AJ273" s="363">
        <f t="shared" si="295"/>
        <v>0</v>
      </c>
      <c r="AK273" s="364">
        <f t="shared" si="295"/>
        <v>0</v>
      </c>
      <c r="AL273" s="364">
        <f t="shared" si="295"/>
        <v>0</v>
      </c>
      <c r="AM273" s="364">
        <f t="shared" si="295"/>
        <v>0</v>
      </c>
      <c r="AN273" s="364">
        <f t="shared" si="295"/>
        <v>0</v>
      </c>
      <c r="AO273" s="364">
        <f t="shared" si="295"/>
        <v>0</v>
      </c>
      <c r="AP273" s="346">
        <f t="shared" si="295"/>
        <v>0</v>
      </c>
      <c r="AQ273" s="365">
        <f t="shared" si="295"/>
        <v>0</v>
      </c>
      <c r="AR273" s="1563"/>
      <c r="AS273" s="365">
        <f t="shared" si="295"/>
        <v>0</v>
      </c>
      <c r="AT273" s="352">
        <f t="shared" si="295"/>
        <v>0</v>
      </c>
      <c r="AU273" s="368">
        <f t="shared" si="295"/>
        <v>0</v>
      </c>
      <c r="AV273" s="369">
        <f t="shared" si="295"/>
        <v>0</v>
      </c>
      <c r="AW273" s="369">
        <f t="shared" si="295"/>
        <v>0</v>
      </c>
      <c r="AX273" s="346">
        <f t="shared" si="295"/>
        <v>0</v>
      </c>
      <c r="AY273" s="365">
        <f t="shared" si="295"/>
        <v>0</v>
      </c>
      <c r="AZ273" s="1563"/>
      <c r="BA273" s="352">
        <f t="shared" si="295"/>
        <v>0</v>
      </c>
      <c r="BB273" s="1563"/>
      <c r="BC273" s="352">
        <f t="shared" si="295"/>
        <v>0</v>
      </c>
    </row>
    <row r="274" spans="1:55" s="339" customFormat="1">
      <c r="A274" s="372" t="s">
        <v>399</v>
      </c>
      <c r="B274" s="342"/>
      <c r="C274" s="708"/>
      <c r="D274" s="343"/>
      <c r="E274" s="344"/>
      <c r="F274" s="345"/>
      <c r="G274" s="345"/>
      <c r="H274" s="345"/>
      <c r="I274" s="345"/>
      <c r="J274" s="345"/>
      <c r="K274" s="345"/>
      <c r="L274" s="345"/>
      <c r="M274" s="346">
        <f t="shared" ref="M274:M283" si="296">SUM(E274:L274)</f>
        <v>0</v>
      </c>
      <c r="N274" s="347"/>
      <c r="O274" s="347"/>
      <c r="P274" s="347"/>
      <c r="Q274" s="348">
        <f t="shared" ref="Q274:Q283" si="297">B274+C274+M274+N274+O274+P274+D274</f>
        <v>0</v>
      </c>
      <c r="R274" s="349"/>
      <c r="S274" s="1575"/>
      <c r="T274" s="350"/>
      <c r="U274" s="350"/>
      <c r="V274" s="350"/>
      <c r="W274" s="346">
        <f t="shared" ref="W274:W283" si="298">SUM(R274:V274)</f>
        <v>0</v>
      </c>
      <c r="X274" s="349"/>
      <c r="Y274" s="350"/>
      <c r="Z274" s="350"/>
      <c r="AA274" s="350"/>
      <c r="AB274" s="350"/>
      <c r="AC274" s="350"/>
      <c r="AD274" s="350"/>
      <c r="AE274" s="350"/>
      <c r="AF274" s="350"/>
      <c r="AG274" s="346">
        <f t="shared" ref="AG274:AG283" si="299">SUM(X274:AF274)</f>
        <v>0</v>
      </c>
      <c r="AH274" s="1563"/>
      <c r="AI274" s="351">
        <f t="shared" ref="AI274:AI283" si="300">Q274+W274+AG274+AH274</f>
        <v>0</v>
      </c>
      <c r="AJ274" s="344"/>
      <c r="AK274" s="345"/>
      <c r="AL274" s="345"/>
      <c r="AM274" s="345"/>
      <c r="AN274" s="345"/>
      <c r="AO274" s="345"/>
      <c r="AP274" s="346">
        <f t="shared" ref="AP274:AP283" si="301">SUM(AJ274:AO274)</f>
        <v>0</v>
      </c>
      <c r="AQ274" s="347"/>
      <c r="AR274" s="1563"/>
      <c r="AS274" s="347"/>
      <c r="AT274" s="352">
        <f t="shared" ref="AT274:AT283" si="302">AI274+AP274+AQ274+AR274+AS274</f>
        <v>0</v>
      </c>
      <c r="AU274" s="353"/>
      <c r="AV274" s="354"/>
      <c r="AW274" s="354"/>
      <c r="AX274" s="346">
        <f t="shared" ref="AX274:AX283" si="303">SUM(AU274:AW274)</f>
        <v>0</v>
      </c>
      <c r="AY274" s="347"/>
      <c r="AZ274" s="1563"/>
      <c r="BA274" s="352">
        <f t="shared" ref="BA274:BA283" si="304">AX274+AY274</f>
        <v>0</v>
      </c>
      <c r="BB274" s="1563"/>
      <c r="BC274" s="352">
        <f t="shared" ref="BC274:BC283" si="305">BA274+AT274+BB274</f>
        <v>0</v>
      </c>
    </row>
    <row r="275" spans="1:55" s="339" customFormat="1">
      <c r="A275" s="372" t="s">
        <v>400</v>
      </c>
      <c r="B275" s="342"/>
      <c r="C275" s="708"/>
      <c r="D275" s="343"/>
      <c r="E275" s="344"/>
      <c r="F275" s="345"/>
      <c r="G275" s="345"/>
      <c r="H275" s="345"/>
      <c r="I275" s="345"/>
      <c r="J275" s="345"/>
      <c r="K275" s="345"/>
      <c r="L275" s="345"/>
      <c r="M275" s="346">
        <f t="shared" si="296"/>
        <v>0</v>
      </c>
      <c r="N275" s="347"/>
      <c r="O275" s="347"/>
      <c r="P275" s="347"/>
      <c r="Q275" s="348">
        <f t="shared" si="297"/>
        <v>0</v>
      </c>
      <c r="R275" s="349"/>
      <c r="S275" s="1575"/>
      <c r="T275" s="350"/>
      <c r="U275" s="350"/>
      <c r="V275" s="350"/>
      <c r="W275" s="346">
        <f t="shared" si="298"/>
        <v>0</v>
      </c>
      <c r="X275" s="349"/>
      <c r="Y275" s="350"/>
      <c r="Z275" s="350"/>
      <c r="AA275" s="350"/>
      <c r="AB275" s="350"/>
      <c r="AC275" s="350"/>
      <c r="AD275" s="350"/>
      <c r="AE275" s="350"/>
      <c r="AF275" s="350"/>
      <c r="AG275" s="346">
        <f t="shared" si="299"/>
        <v>0</v>
      </c>
      <c r="AH275" s="1563"/>
      <c r="AI275" s="351">
        <f t="shared" si="300"/>
        <v>0</v>
      </c>
      <c r="AJ275" s="344"/>
      <c r="AK275" s="345"/>
      <c r="AL275" s="345"/>
      <c r="AM275" s="345"/>
      <c r="AN275" s="345"/>
      <c r="AO275" s="345"/>
      <c r="AP275" s="346">
        <f t="shared" si="301"/>
        <v>0</v>
      </c>
      <c r="AQ275" s="347"/>
      <c r="AR275" s="1563"/>
      <c r="AS275" s="347"/>
      <c r="AT275" s="352">
        <f t="shared" si="302"/>
        <v>0</v>
      </c>
      <c r="AU275" s="353"/>
      <c r="AV275" s="354"/>
      <c r="AW275" s="354"/>
      <c r="AX275" s="346">
        <f t="shared" si="303"/>
        <v>0</v>
      </c>
      <c r="AY275" s="347"/>
      <c r="AZ275" s="1563"/>
      <c r="BA275" s="352">
        <f t="shared" si="304"/>
        <v>0</v>
      </c>
      <c r="BB275" s="1563"/>
      <c r="BC275" s="352">
        <f t="shared" si="305"/>
        <v>0</v>
      </c>
    </row>
    <row r="276" spans="1:55" s="339" customFormat="1">
      <c r="A276" s="373" t="s">
        <v>401</v>
      </c>
      <c r="B276" s="342"/>
      <c r="C276" s="708"/>
      <c r="D276" s="343"/>
      <c r="E276" s="344"/>
      <c r="F276" s="345"/>
      <c r="G276" s="345"/>
      <c r="H276" s="345"/>
      <c r="I276" s="345"/>
      <c r="J276" s="345"/>
      <c r="K276" s="345"/>
      <c r="L276" s="345"/>
      <c r="M276" s="346">
        <f t="shared" si="296"/>
        <v>0</v>
      </c>
      <c r="N276" s="347"/>
      <c r="O276" s="347"/>
      <c r="P276" s="347"/>
      <c r="Q276" s="348">
        <f t="shared" si="297"/>
        <v>0</v>
      </c>
      <c r="R276" s="349"/>
      <c r="S276" s="1575"/>
      <c r="T276" s="350"/>
      <c r="U276" s="350"/>
      <c r="V276" s="350"/>
      <c r="W276" s="346">
        <f t="shared" si="298"/>
        <v>0</v>
      </c>
      <c r="X276" s="349"/>
      <c r="Y276" s="350"/>
      <c r="Z276" s="350"/>
      <c r="AA276" s="350"/>
      <c r="AB276" s="350"/>
      <c r="AC276" s="350"/>
      <c r="AD276" s="350"/>
      <c r="AE276" s="350"/>
      <c r="AF276" s="350"/>
      <c r="AG276" s="346">
        <f t="shared" si="299"/>
        <v>0</v>
      </c>
      <c r="AH276" s="1563"/>
      <c r="AI276" s="351">
        <f t="shared" si="300"/>
        <v>0</v>
      </c>
      <c r="AJ276" s="344"/>
      <c r="AK276" s="345"/>
      <c r="AL276" s="345"/>
      <c r="AM276" s="345"/>
      <c r="AN276" s="345"/>
      <c r="AO276" s="345"/>
      <c r="AP276" s="346">
        <f t="shared" si="301"/>
        <v>0</v>
      </c>
      <c r="AQ276" s="347"/>
      <c r="AR276" s="1563"/>
      <c r="AS276" s="347"/>
      <c r="AT276" s="352">
        <f t="shared" si="302"/>
        <v>0</v>
      </c>
      <c r="AU276" s="353"/>
      <c r="AV276" s="354"/>
      <c r="AW276" s="354"/>
      <c r="AX276" s="346">
        <f t="shared" si="303"/>
        <v>0</v>
      </c>
      <c r="AY276" s="347"/>
      <c r="AZ276" s="1563"/>
      <c r="BA276" s="352">
        <f t="shared" si="304"/>
        <v>0</v>
      </c>
      <c r="BB276" s="1563"/>
      <c r="BC276" s="352">
        <f t="shared" si="305"/>
        <v>0</v>
      </c>
    </row>
    <row r="277" spans="1:55" s="339" customFormat="1">
      <c r="A277" s="373" t="s">
        <v>61</v>
      </c>
      <c r="B277" s="342"/>
      <c r="C277" s="708"/>
      <c r="D277" s="343"/>
      <c r="E277" s="344"/>
      <c r="F277" s="345"/>
      <c r="G277" s="345"/>
      <c r="H277" s="345"/>
      <c r="I277" s="345"/>
      <c r="J277" s="345"/>
      <c r="K277" s="345"/>
      <c r="L277" s="345"/>
      <c r="M277" s="346">
        <f t="shared" si="296"/>
        <v>0</v>
      </c>
      <c r="N277" s="347"/>
      <c r="O277" s="347"/>
      <c r="P277" s="347"/>
      <c r="Q277" s="348">
        <f t="shared" si="297"/>
        <v>0</v>
      </c>
      <c r="R277" s="349"/>
      <c r="S277" s="1575"/>
      <c r="T277" s="350"/>
      <c r="U277" s="350"/>
      <c r="V277" s="350"/>
      <c r="W277" s="346">
        <f t="shared" si="298"/>
        <v>0</v>
      </c>
      <c r="X277" s="349"/>
      <c r="Y277" s="350"/>
      <c r="Z277" s="350"/>
      <c r="AA277" s="350"/>
      <c r="AB277" s="350"/>
      <c r="AC277" s="350"/>
      <c r="AD277" s="350"/>
      <c r="AE277" s="350"/>
      <c r="AF277" s="350"/>
      <c r="AG277" s="346">
        <f t="shared" si="299"/>
        <v>0</v>
      </c>
      <c r="AH277" s="1563"/>
      <c r="AI277" s="351">
        <f t="shared" si="300"/>
        <v>0</v>
      </c>
      <c r="AJ277" s="344"/>
      <c r="AK277" s="345"/>
      <c r="AL277" s="345"/>
      <c r="AM277" s="345"/>
      <c r="AN277" s="345"/>
      <c r="AO277" s="345"/>
      <c r="AP277" s="346">
        <f t="shared" si="301"/>
        <v>0</v>
      </c>
      <c r="AQ277" s="347"/>
      <c r="AR277" s="1563"/>
      <c r="AS277" s="347"/>
      <c r="AT277" s="352">
        <f>AI277+AP277+AQ277+AR277+AS277</f>
        <v>0</v>
      </c>
      <c r="AU277" s="353"/>
      <c r="AV277" s="354"/>
      <c r="AW277" s="354"/>
      <c r="AX277" s="346">
        <f t="shared" si="303"/>
        <v>0</v>
      </c>
      <c r="AY277" s="347"/>
      <c r="AZ277" s="1563"/>
      <c r="BA277" s="352">
        <f t="shared" si="304"/>
        <v>0</v>
      </c>
      <c r="BB277" s="1563"/>
      <c r="BC277" s="352">
        <f t="shared" si="305"/>
        <v>0</v>
      </c>
    </row>
    <row r="278" spans="1:55" s="339" customFormat="1">
      <c r="A278" s="373" t="s">
        <v>402</v>
      </c>
      <c r="B278" s="342"/>
      <c r="C278" s="708"/>
      <c r="D278" s="343"/>
      <c r="E278" s="344"/>
      <c r="F278" s="345"/>
      <c r="G278" s="345"/>
      <c r="H278" s="345"/>
      <c r="I278" s="345"/>
      <c r="J278" s="345"/>
      <c r="K278" s="345"/>
      <c r="L278" s="345"/>
      <c r="M278" s="346">
        <f t="shared" si="296"/>
        <v>0</v>
      </c>
      <c r="N278" s="347"/>
      <c r="O278" s="347"/>
      <c r="P278" s="347"/>
      <c r="Q278" s="348">
        <f t="shared" si="297"/>
        <v>0</v>
      </c>
      <c r="R278" s="349"/>
      <c r="S278" s="1575"/>
      <c r="T278" s="350"/>
      <c r="U278" s="350"/>
      <c r="V278" s="350"/>
      <c r="W278" s="346">
        <f t="shared" si="298"/>
        <v>0</v>
      </c>
      <c r="X278" s="349"/>
      <c r="Y278" s="350"/>
      <c r="Z278" s="350"/>
      <c r="AA278" s="350"/>
      <c r="AB278" s="350"/>
      <c r="AC278" s="350"/>
      <c r="AD278" s="350"/>
      <c r="AE278" s="350"/>
      <c r="AF278" s="350"/>
      <c r="AG278" s="346">
        <f t="shared" si="299"/>
        <v>0</v>
      </c>
      <c r="AH278" s="1563"/>
      <c r="AI278" s="351">
        <f t="shared" si="300"/>
        <v>0</v>
      </c>
      <c r="AJ278" s="344"/>
      <c r="AK278" s="345"/>
      <c r="AL278" s="345"/>
      <c r="AM278" s="345"/>
      <c r="AN278" s="345"/>
      <c r="AO278" s="345"/>
      <c r="AP278" s="346">
        <f t="shared" si="301"/>
        <v>0</v>
      </c>
      <c r="AQ278" s="347"/>
      <c r="AR278" s="1563"/>
      <c r="AS278" s="347"/>
      <c r="AT278" s="352">
        <f t="shared" si="302"/>
        <v>0</v>
      </c>
      <c r="AU278" s="353"/>
      <c r="AV278" s="354"/>
      <c r="AW278" s="354"/>
      <c r="AX278" s="346">
        <f t="shared" si="303"/>
        <v>0</v>
      </c>
      <c r="AY278" s="347"/>
      <c r="AZ278" s="1563"/>
      <c r="BA278" s="352">
        <f t="shared" si="304"/>
        <v>0</v>
      </c>
      <c r="BB278" s="1563"/>
      <c r="BC278" s="352">
        <f t="shared" si="305"/>
        <v>0</v>
      </c>
    </row>
    <row r="279" spans="1:55" s="339" customFormat="1">
      <c r="A279" s="373" t="s">
        <v>403</v>
      </c>
      <c r="B279" s="342"/>
      <c r="C279" s="708"/>
      <c r="D279" s="343"/>
      <c r="E279" s="344"/>
      <c r="F279" s="345"/>
      <c r="G279" s="345"/>
      <c r="H279" s="345"/>
      <c r="I279" s="345"/>
      <c r="J279" s="345"/>
      <c r="K279" s="345"/>
      <c r="L279" s="345"/>
      <c r="M279" s="346">
        <f t="shared" si="296"/>
        <v>0</v>
      </c>
      <c r="N279" s="347"/>
      <c r="O279" s="347"/>
      <c r="P279" s="347"/>
      <c r="Q279" s="348">
        <f t="shared" si="297"/>
        <v>0</v>
      </c>
      <c r="R279" s="349"/>
      <c r="S279" s="1575"/>
      <c r="T279" s="350"/>
      <c r="U279" s="350"/>
      <c r="V279" s="350"/>
      <c r="W279" s="346">
        <f t="shared" si="298"/>
        <v>0</v>
      </c>
      <c r="X279" s="349"/>
      <c r="Y279" s="350"/>
      <c r="Z279" s="350"/>
      <c r="AA279" s="350"/>
      <c r="AB279" s="350"/>
      <c r="AC279" s="350"/>
      <c r="AD279" s="350"/>
      <c r="AE279" s="350"/>
      <c r="AF279" s="350"/>
      <c r="AG279" s="346">
        <f t="shared" si="299"/>
        <v>0</v>
      </c>
      <c r="AH279" s="1563"/>
      <c r="AI279" s="351">
        <f t="shared" si="300"/>
        <v>0</v>
      </c>
      <c r="AJ279" s="344"/>
      <c r="AK279" s="345"/>
      <c r="AL279" s="345"/>
      <c r="AM279" s="345"/>
      <c r="AN279" s="345"/>
      <c r="AO279" s="345"/>
      <c r="AP279" s="346">
        <f t="shared" si="301"/>
        <v>0</v>
      </c>
      <c r="AQ279" s="347"/>
      <c r="AR279" s="1563"/>
      <c r="AS279" s="347"/>
      <c r="AT279" s="352">
        <f t="shared" si="302"/>
        <v>0</v>
      </c>
      <c r="AU279" s="353"/>
      <c r="AV279" s="354"/>
      <c r="AW279" s="354"/>
      <c r="AX279" s="346">
        <f t="shared" si="303"/>
        <v>0</v>
      </c>
      <c r="AY279" s="347"/>
      <c r="AZ279" s="1563"/>
      <c r="BA279" s="352">
        <f t="shared" si="304"/>
        <v>0</v>
      </c>
      <c r="BB279" s="1563"/>
      <c r="BC279" s="352">
        <f t="shared" si="305"/>
        <v>0</v>
      </c>
    </row>
    <row r="280" spans="1:55" s="339" customFormat="1">
      <c r="A280" s="373" t="s">
        <v>404</v>
      </c>
      <c r="B280" s="342"/>
      <c r="C280" s="708"/>
      <c r="D280" s="343"/>
      <c r="E280" s="344"/>
      <c r="F280" s="345"/>
      <c r="G280" s="345"/>
      <c r="H280" s="345"/>
      <c r="I280" s="345"/>
      <c r="J280" s="345"/>
      <c r="K280" s="345"/>
      <c r="L280" s="345"/>
      <c r="M280" s="346">
        <f t="shared" si="296"/>
        <v>0</v>
      </c>
      <c r="N280" s="347"/>
      <c r="O280" s="347"/>
      <c r="P280" s="347"/>
      <c r="Q280" s="348">
        <f t="shared" si="297"/>
        <v>0</v>
      </c>
      <c r="R280" s="349"/>
      <c r="S280" s="1575"/>
      <c r="T280" s="350"/>
      <c r="U280" s="350"/>
      <c r="V280" s="350"/>
      <c r="W280" s="346">
        <f t="shared" si="298"/>
        <v>0</v>
      </c>
      <c r="X280" s="349"/>
      <c r="Y280" s="350"/>
      <c r="Z280" s="350"/>
      <c r="AA280" s="350"/>
      <c r="AB280" s="350"/>
      <c r="AC280" s="350"/>
      <c r="AD280" s="350"/>
      <c r="AE280" s="350"/>
      <c r="AF280" s="350"/>
      <c r="AG280" s="346">
        <f t="shared" si="299"/>
        <v>0</v>
      </c>
      <c r="AH280" s="1563"/>
      <c r="AI280" s="351">
        <f t="shared" si="300"/>
        <v>0</v>
      </c>
      <c r="AJ280" s="344"/>
      <c r="AK280" s="345"/>
      <c r="AL280" s="345"/>
      <c r="AM280" s="345"/>
      <c r="AN280" s="345"/>
      <c r="AO280" s="345"/>
      <c r="AP280" s="346">
        <f t="shared" si="301"/>
        <v>0</v>
      </c>
      <c r="AQ280" s="347"/>
      <c r="AR280" s="1563"/>
      <c r="AS280" s="347"/>
      <c r="AT280" s="352">
        <f t="shared" si="302"/>
        <v>0</v>
      </c>
      <c r="AU280" s="353"/>
      <c r="AV280" s="354"/>
      <c r="AW280" s="354"/>
      <c r="AX280" s="346">
        <f t="shared" si="303"/>
        <v>0</v>
      </c>
      <c r="AY280" s="347"/>
      <c r="AZ280" s="1563"/>
      <c r="BA280" s="352">
        <f t="shared" si="304"/>
        <v>0</v>
      </c>
      <c r="BB280" s="1563"/>
      <c r="BC280" s="352">
        <f t="shared" si="305"/>
        <v>0</v>
      </c>
    </row>
    <row r="281" spans="1:55" s="339" customFormat="1">
      <c r="A281" s="373" t="s">
        <v>65</v>
      </c>
      <c r="B281" s="342"/>
      <c r="C281" s="708"/>
      <c r="D281" s="343"/>
      <c r="E281" s="344"/>
      <c r="F281" s="345"/>
      <c r="G281" s="345"/>
      <c r="H281" s="345"/>
      <c r="I281" s="345"/>
      <c r="J281" s="345"/>
      <c r="K281" s="345"/>
      <c r="L281" s="345"/>
      <c r="M281" s="346">
        <f t="shared" si="296"/>
        <v>0</v>
      </c>
      <c r="N281" s="347"/>
      <c r="O281" s="347"/>
      <c r="P281" s="347"/>
      <c r="Q281" s="348">
        <f t="shared" si="297"/>
        <v>0</v>
      </c>
      <c r="R281" s="349"/>
      <c r="S281" s="1575"/>
      <c r="T281" s="350"/>
      <c r="U281" s="350"/>
      <c r="V281" s="350"/>
      <c r="W281" s="346">
        <f t="shared" si="298"/>
        <v>0</v>
      </c>
      <c r="X281" s="349"/>
      <c r="Y281" s="350"/>
      <c r="Z281" s="350"/>
      <c r="AA281" s="350"/>
      <c r="AB281" s="350"/>
      <c r="AC281" s="350"/>
      <c r="AD281" s="350"/>
      <c r="AE281" s="350"/>
      <c r="AF281" s="350"/>
      <c r="AG281" s="346">
        <f t="shared" si="299"/>
        <v>0</v>
      </c>
      <c r="AH281" s="1563"/>
      <c r="AI281" s="351">
        <f t="shared" si="300"/>
        <v>0</v>
      </c>
      <c r="AJ281" s="344"/>
      <c r="AK281" s="345"/>
      <c r="AL281" s="345"/>
      <c r="AM281" s="345"/>
      <c r="AN281" s="345"/>
      <c r="AO281" s="345"/>
      <c r="AP281" s="346">
        <f t="shared" si="301"/>
        <v>0</v>
      </c>
      <c r="AQ281" s="347"/>
      <c r="AR281" s="1563"/>
      <c r="AS281" s="347"/>
      <c r="AT281" s="352">
        <f t="shared" si="302"/>
        <v>0</v>
      </c>
      <c r="AU281" s="353"/>
      <c r="AV281" s="354"/>
      <c r="AW281" s="354"/>
      <c r="AX281" s="346">
        <f t="shared" si="303"/>
        <v>0</v>
      </c>
      <c r="AY281" s="347"/>
      <c r="AZ281" s="1563"/>
      <c r="BA281" s="352">
        <f t="shared" si="304"/>
        <v>0</v>
      </c>
      <c r="BB281" s="1563"/>
      <c r="BC281" s="352">
        <f t="shared" si="305"/>
        <v>0</v>
      </c>
    </row>
    <row r="282" spans="1:55" s="339" customFormat="1">
      <c r="A282" s="373" t="s">
        <v>405</v>
      </c>
      <c r="B282" s="342"/>
      <c r="C282" s="708"/>
      <c r="D282" s="343"/>
      <c r="E282" s="344"/>
      <c r="F282" s="345"/>
      <c r="G282" s="345"/>
      <c r="H282" s="345"/>
      <c r="I282" s="345"/>
      <c r="J282" s="345"/>
      <c r="K282" s="345"/>
      <c r="L282" s="345"/>
      <c r="M282" s="346">
        <f t="shared" si="296"/>
        <v>0</v>
      </c>
      <c r="N282" s="347"/>
      <c r="O282" s="347"/>
      <c r="P282" s="347"/>
      <c r="Q282" s="348">
        <f t="shared" si="297"/>
        <v>0</v>
      </c>
      <c r="R282" s="349"/>
      <c r="S282" s="1575"/>
      <c r="T282" s="350"/>
      <c r="U282" s="350"/>
      <c r="V282" s="350"/>
      <c r="W282" s="346">
        <f t="shared" si="298"/>
        <v>0</v>
      </c>
      <c r="X282" s="349"/>
      <c r="Y282" s="350"/>
      <c r="Z282" s="350"/>
      <c r="AA282" s="350"/>
      <c r="AB282" s="350"/>
      <c r="AC282" s="350"/>
      <c r="AD282" s="350"/>
      <c r="AE282" s="350"/>
      <c r="AF282" s="350"/>
      <c r="AG282" s="346">
        <f t="shared" si="299"/>
        <v>0</v>
      </c>
      <c r="AH282" s="1563"/>
      <c r="AI282" s="351">
        <f t="shared" si="300"/>
        <v>0</v>
      </c>
      <c r="AJ282" s="344"/>
      <c r="AK282" s="345"/>
      <c r="AL282" s="345"/>
      <c r="AM282" s="345"/>
      <c r="AN282" s="345"/>
      <c r="AO282" s="345"/>
      <c r="AP282" s="346">
        <f t="shared" si="301"/>
        <v>0</v>
      </c>
      <c r="AQ282" s="347"/>
      <c r="AR282" s="1563"/>
      <c r="AS282" s="347"/>
      <c r="AT282" s="352">
        <f t="shared" si="302"/>
        <v>0</v>
      </c>
      <c r="AU282" s="353"/>
      <c r="AV282" s="354"/>
      <c r="AW282" s="354"/>
      <c r="AX282" s="346">
        <f t="shared" si="303"/>
        <v>0</v>
      </c>
      <c r="AY282" s="347"/>
      <c r="AZ282" s="1563"/>
      <c r="BA282" s="352">
        <f t="shared" si="304"/>
        <v>0</v>
      </c>
      <c r="BB282" s="1563"/>
      <c r="BC282" s="352">
        <f t="shared" si="305"/>
        <v>0</v>
      </c>
    </row>
    <row r="283" spans="1:55" s="339" customFormat="1" ht="13.5" thickBot="1">
      <c r="A283" s="374" t="s">
        <v>406</v>
      </c>
      <c r="B283" s="342"/>
      <c r="C283" s="708"/>
      <c r="D283" s="343"/>
      <c r="E283" s="344"/>
      <c r="F283" s="345"/>
      <c r="G283" s="345"/>
      <c r="H283" s="345"/>
      <c r="I283" s="345"/>
      <c r="J283" s="345"/>
      <c r="K283" s="345"/>
      <c r="L283" s="345"/>
      <c r="M283" s="346">
        <f t="shared" si="296"/>
        <v>0</v>
      </c>
      <c r="N283" s="347"/>
      <c r="O283" s="347"/>
      <c r="P283" s="347"/>
      <c r="Q283" s="348">
        <f t="shared" si="297"/>
        <v>0</v>
      </c>
      <c r="R283" s="349"/>
      <c r="S283" s="1575"/>
      <c r="T283" s="350"/>
      <c r="U283" s="350"/>
      <c r="V283" s="350"/>
      <c r="W283" s="346">
        <f t="shared" si="298"/>
        <v>0</v>
      </c>
      <c r="X283" s="349"/>
      <c r="Y283" s="350"/>
      <c r="Z283" s="350"/>
      <c r="AA283" s="350"/>
      <c r="AB283" s="350"/>
      <c r="AC283" s="350"/>
      <c r="AD283" s="350"/>
      <c r="AE283" s="350"/>
      <c r="AF283" s="350"/>
      <c r="AG283" s="346">
        <f t="shared" si="299"/>
        <v>0</v>
      </c>
      <c r="AH283" s="1563"/>
      <c r="AI283" s="351">
        <f t="shared" si="300"/>
        <v>0</v>
      </c>
      <c r="AJ283" s="344"/>
      <c r="AK283" s="345"/>
      <c r="AL283" s="345"/>
      <c r="AM283" s="345"/>
      <c r="AN283" s="345"/>
      <c r="AO283" s="345"/>
      <c r="AP283" s="346">
        <f t="shared" si="301"/>
        <v>0</v>
      </c>
      <c r="AQ283" s="347"/>
      <c r="AR283" s="1563"/>
      <c r="AS283" s="347"/>
      <c r="AT283" s="352">
        <f t="shared" si="302"/>
        <v>0</v>
      </c>
      <c r="AU283" s="353"/>
      <c r="AV283" s="354"/>
      <c r="AW283" s="354"/>
      <c r="AX283" s="346">
        <f t="shared" si="303"/>
        <v>0</v>
      </c>
      <c r="AY283" s="347"/>
      <c r="AZ283" s="1563"/>
      <c r="BA283" s="352">
        <f t="shared" si="304"/>
        <v>0</v>
      </c>
      <c r="BB283" s="1563"/>
      <c r="BC283" s="352">
        <f t="shared" si="305"/>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6">SUM(D196:D197,D211:D212,D226:D227,D241:D242,D256:D257,D271:D272)</f>
        <v>0</v>
      </c>
      <c r="E285" s="363">
        <f t="shared" si="306"/>
        <v>0</v>
      </c>
      <c r="F285" s="364">
        <f t="shared" si="306"/>
        <v>0</v>
      </c>
      <c r="G285" s="364">
        <f t="shared" si="306"/>
        <v>0</v>
      </c>
      <c r="H285" s="364">
        <f t="shared" si="306"/>
        <v>0</v>
      </c>
      <c r="I285" s="364">
        <f t="shared" si="306"/>
        <v>0</v>
      </c>
      <c r="J285" s="364">
        <f t="shared" si="306"/>
        <v>0</v>
      </c>
      <c r="K285" s="364">
        <f t="shared" si="306"/>
        <v>0</v>
      </c>
      <c r="L285" s="364">
        <f t="shared" si="306"/>
        <v>0</v>
      </c>
      <c r="M285" s="346">
        <f t="shared" si="306"/>
        <v>0</v>
      </c>
      <c r="N285" s="365">
        <f t="shared" si="306"/>
        <v>0</v>
      </c>
      <c r="O285" s="365">
        <f t="shared" si="306"/>
        <v>0</v>
      </c>
      <c r="P285" s="365">
        <f t="shared" si="306"/>
        <v>0</v>
      </c>
      <c r="Q285" s="348">
        <f t="shared" si="306"/>
        <v>0</v>
      </c>
      <c r="R285" s="366">
        <f t="shared" si="306"/>
        <v>0</v>
      </c>
      <c r="S285" s="1575"/>
      <c r="T285" s="367">
        <f t="shared" si="306"/>
        <v>0</v>
      </c>
      <c r="U285" s="367">
        <f t="shared" si="306"/>
        <v>0</v>
      </c>
      <c r="V285" s="367">
        <f t="shared" si="306"/>
        <v>0</v>
      </c>
      <c r="W285" s="346">
        <f t="shared" si="306"/>
        <v>0</v>
      </c>
      <c r="X285" s="366">
        <f t="shared" si="306"/>
        <v>0</v>
      </c>
      <c r="Y285" s="367">
        <f t="shared" si="306"/>
        <v>0</v>
      </c>
      <c r="Z285" s="367">
        <f t="shared" si="306"/>
        <v>0</v>
      </c>
      <c r="AA285" s="367">
        <f t="shared" si="306"/>
        <v>0</v>
      </c>
      <c r="AB285" s="367">
        <f t="shared" si="306"/>
        <v>0</v>
      </c>
      <c r="AC285" s="367">
        <f t="shared" si="306"/>
        <v>0</v>
      </c>
      <c r="AD285" s="367">
        <f t="shared" si="306"/>
        <v>0</v>
      </c>
      <c r="AE285" s="367">
        <f t="shared" si="306"/>
        <v>0</v>
      </c>
      <c r="AF285" s="367">
        <f t="shared" si="306"/>
        <v>0</v>
      </c>
      <c r="AG285" s="346">
        <f t="shared" si="306"/>
        <v>0</v>
      </c>
      <c r="AH285" s="1563"/>
      <c r="AI285" s="351">
        <f t="shared" si="306"/>
        <v>0</v>
      </c>
      <c r="AJ285" s="363">
        <f t="shared" si="306"/>
        <v>0</v>
      </c>
      <c r="AK285" s="364">
        <f t="shared" si="306"/>
        <v>0</v>
      </c>
      <c r="AL285" s="364">
        <f t="shared" si="306"/>
        <v>0</v>
      </c>
      <c r="AM285" s="364">
        <f t="shared" si="306"/>
        <v>0</v>
      </c>
      <c r="AN285" s="364">
        <f t="shared" si="306"/>
        <v>0</v>
      </c>
      <c r="AO285" s="364">
        <f t="shared" si="306"/>
        <v>0</v>
      </c>
      <c r="AP285" s="346">
        <f t="shared" si="306"/>
        <v>0</v>
      </c>
      <c r="AQ285" s="365">
        <f t="shared" si="306"/>
        <v>0</v>
      </c>
      <c r="AR285" s="1563"/>
      <c r="AS285" s="365">
        <f t="shared" si="306"/>
        <v>0</v>
      </c>
      <c r="AT285" s="352">
        <f t="shared" si="306"/>
        <v>0</v>
      </c>
      <c r="AU285" s="368">
        <f t="shared" si="306"/>
        <v>0</v>
      </c>
      <c r="AV285" s="369">
        <f t="shared" si="306"/>
        <v>0</v>
      </c>
      <c r="AW285" s="369">
        <f t="shared" si="306"/>
        <v>0</v>
      </c>
      <c r="AX285" s="346">
        <f t="shared" si="306"/>
        <v>0</v>
      </c>
      <c r="AY285" s="365">
        <f t="shared" si="306"/>
        <v>0</v>
      </c>
      <c r="AZ285" s="1563"/>
      <c r="BA285" s="352">
        <f t="shared" si="306"/>
        <v>0</v>
      </c>
      <c r="BB285" s="1563"/>
      <c r="BC285" s="352">
        <f t="shared" si="306"/>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7">SUM(D288:D289)</f>
        <v>0</v>
      </c>
      <c r="E287" s="432">
        <f t="shared" si="307"/>
        <v>0</v>
      </c>
      <c r="F287" s="433">
        <f t="shared" si="307"/>
        <v>0</v>
      </c>
      <c r="G287" s="433">
        <f t="shared" si="307"/>
        <v>0</v>
      </c>
      <c r="H287" s="433">
        <f t="shared" si="307"/>
        <v>0</v>
      </c>
      <c r="I287" s="433">
        <f t="shared" si="307"/>
        <v>0</v>
      </c>
      <c r="J287" s="433">
        <f t="shared" si="307"/>
        <v>0</v>
      </c>
      <c r="K287" s="433">
        <f t="shared" si="307"/>
        <v>0</v>
      </c>
      <c r="L287" s="433">
        <f t="shared" si="307"/>
        <v>0</v>
      </c>
      <c r="M287" s="434">
        <f t="shared" si="307"/>
        <v>0</v>
      </c>
      <c r="N287" s="435">
        <f t="shared" si="307"/>
        <v>0</v>
      </c>
      <c r="O287" s="435">
        <f t="shared" si="307"/>
        <v>0</v>
      </c>
      <c r="P287" s="435">
        <f t="shared" si="307"/>
        <v>0</v>
      </c>
      <c r="Q287" s="436">
        <f t="shared" si="307"/>
        <v>0</v>
      </c>
      <c r="R287" s="437">
        <f t="shared" si="307"/>
        <v>0</v>
      </c>
      <c r="S287" s="1612"/>
      <c r="T287" s="438">
        <f t="shared" si="307"/>
        <v>0</v>
      </c>
      <c r="U287" s="438">
        <f t="shared" si="307"/>
        <v>0</v>
      </c>
      <c r="V287" s="438">
        <f t="shared" si="307"/>
        <v>0</v>
      </c>
      <c r="W287" s="434">
        <f t="shared" si="307"/>
        <v>0</v>
      </c>
      <c r="X287" s="437">
        <f t="shared" si="307"/>
        <v>0</v>
      </c>
      <c r="Y287" s="438">
        <f t="shared" si="307"/>
        <v>0</v>
      </c>
      <c r="Z287" s="438">
        <f t="shared" si="307"/>
        <v>0</v>
      </c>
      <c r="AA287" s="438">
        <f t="shared" si="307"/>
        <v>0</v>
      </c>
      <c r="AB287" s="438">
        <f t="shared" si="307"/>
        <v>0</v>
      </c>
      <c r="AC287" s="438">
        <f t="shared" si="307"/>
        <v>0</v>
      </c>
      <c r="AD287" s="438">
        <f t="shared" si="307"/>
        <v>0</v>
      </c>
      <c r="AE287" s="438">
        <f t="shared" si="307"/>
        <v>0</v>
      </c>
      <c r="AF287" s="438">
        <f t="shared" si="307"/>
        <v>0</v>
      </c>
      <c r="AG287" s="434">
        <f t="shared" si="307"/>
        <v>0</v>
      </c>
      <c r="AH287" s="1563"/>
      <c r="AI287" s="439">
        <f t="shared" si="307"/>
        <v>0</v>
      </c>
      <c r="AJ287" s="432">
        <f t="shared" si="307"/>
        <v>0</v>
      </c>
      <c r="AK287" s="433">
        <f t="shared" si="307"/>
        <v>0</v>
      </c>
      <c r="AL287" s="433">
        <f t="shared" si="307"/>
        <v>0</v>
      </c>
      <c r="AM287" s="433">
        <f t="shared" si="307"/>
        <v>0</v>
      </c>
      <c r="AN287" s="433">
        <f t="shared" si="307"/>
        <v>0</v>
      </c>
      <c r="AO287" s="433">
        <f t="shared" si="307"/>
        <v>0</v>
      </c>
      <c r="AP287" s="434">
        <f>SUM(AP288:AP289)</f>
        <v>0</v>
      </c>
      <c r="AQ287" s="435">
        <f t="shared" si="307"/>
        <v>0</v>
      </c>
      <c r="AR287" s="1563"/>
      <c r="AS287" s="435">
        <f t="shared" si="307"/>
        <v>0</v>
      </c>
      <c r="AT287" s="440">
        <f t="shared" si="307"/>
        <v>0</v>
      </c>
      <c r="AU287" s="441">
        <f t="shared" si="307"/>
        <v>0</v>
      </c>
      <c r="AV287" s="442">
        <f t="shared" si="307"/>
        <v>0</v>
      </c>
      <c r="AW287" s="442">
        <f>SUM(AW288:AW289)</f>
        <v>0</v>
      </c>
      <c r="AX287" s="434">
        <f t="shared" si="307"/>
        <v>0</v>
      </c>
      <c r="AY287" s="435">
        <f t="shared" si="307"/>
        <v>0</v>
      </c>
      <c r="AZ287" s="1563"/>
      <c r="BA287" s="440">
        <f t="shared" si="307"/>
        <v>0</v>
      </c>
      <c r="BB287" s="1563"/>
      <c r="BC287" s="440">
        <f t="shared" si="307"/>
        <v>0</v>
      </c>
    </row>
    <row r="288" spans="1:55" s="121" customFormat="1">
      <c r="A288" s="356" t="s">
        <v>396</v>
      </c>
      <c r="B288" s="361">
        <f>B211+B226+B241+B256+B271</f>
        <v>0</v>
      </c>
      <c r="C288" s="361">
        <f>C211+C226+C241+C256+C271</f>
        <v>0</v>
      </c>
      <c r="D288" s="362">
        <f t="shared" ref="D288:BC289" si="308">D211+D226+D241+D256+D271</f>
        <v>0</v>
      </c>
      <c r="E288" s="363">
        <f t="shared" si="308"/>
        <v>0</v>
      </c>
      <c r="F288" s="364">
        <f t="shared" si="308"/>
        <v>0</v>
      </c>
      <c r="G288" s="364">
        <f t="shared" si="308"/>
        <v>0</v>
      </c>
      <c r="H288" s="364">
        <f t="shared" si="308"/>
        <v>0</v>
      </c>
      <c r="I288" s="364">
        <f t="shared" si="308"/>
        <v>0</v>
      </c>
      <c r="J288" s="364">
        <f t="shared" si="308"/>
        <v>0</v>
      </c>
      <c r="K288" s="364">
        <f t="shared" si="308"/>
        <v>0</v>
      </c>
      <c r="L288" s="364">
        <f t="shared" si="308"/>
        <v>0</v>
      </c>
      <c r="M288" s="346">
        <f t="shared" si="308"/>
        <v>0</v>
      </c>
      <c r="N288" s="365">
        <f t="shared" si="308"/>
        <v>0</v>
      </c>
      <c r="O288" s="365">
        <f t="shared" si="308"/>
        <v>0</v>
      </c>
      <c r="P288" s="365">
        <f t="shared" si="308"/>
        <v>0</v>
      </c>
      <c r="Q288" s="348">
        <f t="shared" si="308"/>
        <v>0</v>
      </c>
      <c r="R288" s="366">
        <f t="shared" si="308"/>
        <v>0</v>
      </c>
      <c r="S288" s="1575"/>
      <c r="T288" s="367">
        <f t="shared" si="308"/>
        <v>0</v>
      </c>
      <c r="U288" s="367">
        <f t="shared" si="308"/>
        <v>0</v>
      </c>
      <c r="V288" s="367">
        <f t="shared" si="308"/>
        <v>0</v>
      </c>
      <c r="W288" s="346">
        <f t="shared" si="308"/>
        <v>0</v>
      </c>
      <c r="X288" s="366">
        <f t="shared" si="308"/>
        <v>0</v>
      </c>
      <c r="Y288" s="367">
        <f t="shared" si="308"/>
        <v>0</v>
      </c>
      <c r="Z288" s="367">
        <f t="shared" si="308"/>
        <v>0</v>
      </c>
      <c r="AA288" s="367">
        <f t="shared" si="308"/>
        <v>0</v>
      </c>
      <c r="AB288" s="367">
        <f t="shared" si="308"/>
        <v>0</v>
      </c>
      <c r="AC288" s="367">
        <f t="shared" si="308"/>
        <v>0</v>
      </c>
      <c r="AD288" s="367">
        <f t="shared" si="308"/>
        <v>0</v>
      </c>
      <c r="AE288" s="367">
        <f t="shared" si="308"/>
        <v>0</v>
      </c>
      <c r="AF288" s="367">
        <f t="shared" si="308"/>
        <v>0</v>
      </c>
      <c r="AG288" s="346">
        <f t="shared" si="308"/>
        <v>0</v>
      </c>
      <c r="AH288" s="1563"/>
      <c r="AI288" s="351">
        <f t="shared" si="308"/>
        <v>0</v>
      </c>
      <c r="AJ288" s="363">
        <f t="shared" si="308"/>
        <v>0</v>
      </c>
      <c r="AK288" s="364">
        <f t="shared" si="308"/>
        <v>0</v>
      </c>
      <c r="AL288" s="364">
        <f t="shared" si="308"/>
        <v>0</v>
      </c>
      <c r="AM288" s="364">
        <f t="shared" si="308"/>
        <v>0</v>
      </c>
      <c r="AN288" s="364">
        <f t="shared" si="308"/>
        <v>0</v>
      </c>
      <c r="AO288" s="364">
        <f t="shared" si="308"/>
        <v>0</v>
      </c>
      <c r="AP288" s="346">
        <f>AP211+AP226+AP241+AP256+AP271</f>
        <v>0</v>
      </c>
      <c r="AQ288" s="365">
        <f t="shared" si="308"/>
        <v>0</v>
      </c>
      <c r="AR288" s="1563"/>
      <c r="AS288" s="365">
        <f t="shared" si="308"/>
        <v>0</v>
      </c>
      <c r="AT288" s="352">
        <f t="shared" si="308"/>
        <v>0</v>
      </c>
      <c r="AU288" s="368">
        <f t="shared" si="308"/>
        <v>0</v>
      </c>
      <c r="AV288" s="369">
        <f t="shared" si="308"/>
        <v>0</v>
      </c>
      <c r="AW288" s="369">
        <f>AW211+AW226+AW241+AW256+AW271</f>
        <v>0</v>
      </c>
      <c r="AX288" s="346">
        <f t="shared" si="308"/>
        <v>0</v>
      </c>
      <c r="AY288" s="365">
        <f t="shared" si="308"/>
        <v>0</v>
      </c>
      <c r="AZ288" s="1563"/>
      <c r="BA288" s="352">
        <f t="shared" si="308"/>
        <v>0</v>
      </c>
      <c r="BB288" s="1563"/>
      <c r="BC288" s="352">
        <f t="shared" si="308"/>
        <v>0</v>
      </c>
    </row>
    <row r="289" spans="1:56" s="121" customFormat="1">
      <c r="A289" s="356" t="s">
        <v>397</v>
      </c>
      <c r="B289" s="361">
        <f>B212+B227+B242+B257+B272</f>
        <v>0</v>
      </c>
      <c r="C289" s="361">
        <f>C212+C227+C242+C257+C272</f>
        <v>0</v>
      </c>
      <c r="D289" s="362">
        <f t="shared" si="308"/>
        <v>0</v>
      </c>
      <c r="E289" s="363">
        <f t="shared" si="308"/>
        <v>0</v>
      </c>
      <c r="F289" s="364">
        <f t="shared" si="308"/>
        <v>0</v>
      </c>
      <c r="G289" s="364">
        <f t="shared" si="308"/>
        <v>0</v>
      </c>
      <c r="H289" s="364">
        <f t="shared" si="308"/>
        <v>0</v>
      </c>
      <c r="I289" s="364">
        <f t="shared" si="308"/>
        <v>0</v>
      </c>
      <c r="J289" s="364">
        <f t="shared" si="308"/>
        <v>0</v>
      </c>
      <c r="K289" s="364">
        <f t="shared" si="308"/>
        <v>0</v>
      </c>
      <c r="L289" s="364">
        <f t="shared" si="308"/>
        <v>0</v>
      </c>
      <c r="M289" s="346">
        <f t="shared" si="308"/>
        <v>0</v>
      </c>
      <c r="N289" s="365">
        <f t="shared" si="308"/>
        <v>0</v>
      </c>
      <c r="O289" s="365">
        <f t="shared" si="308"/>
        <v>0</v>
      </c>
      <c r="P289" s="365">
        <f t="shared" si="308"/>
        <v>0</v>
      </c>
      <c r="Q289" s="348">
        <f t="shared" si="308"/>
        <v>0</v>
      </c>
      <c r="R289" s="366">
        <f t="shared" si="308"/>
        <v>0</v>
      </c>
      <c r="S289" s="1575"/>
      <c r="T289" s="367">
        <f t="shared" si="308"/>
        <v>0</v>
      </c>
      <c r="U289" s="367">
        <f t="shared" si="308"/>
        <v>0</v>
      </c>
      <c r="V289" s="367">
        <f t="shared" si="308"/>
        <v>0</v>
      </c>
      <c r="W289" s="346">
        <f t="shared" si="308"/>
        <v>0</v>
      </c>
      <c r="X289" s="366">
        <f t="shared" si="308"/>
        <v>0</v>
      </c>
      <c r="Y289" s="367">
        <f t="shared" si="308"/>
        <v>0</v>
      </c>
      <c r="Z289" s="367">
        <f t="shared" si="308"/>
        <v>0</v>
      </c>
      <c r="AA289" s="367">
        <f t="shared" si="308"/>
        <v>0</v>
      </c>
      <c r="AB289" s="367">
        <f t="shared" si="308"/>
        <v>0</v>
      </c>
      <c r="AC289" s="367">
        <f t="shared" si="308"/>
        <v>0</v>
      </c>
      <c r="AD289" s="367">
        <f t="shared" si="308"/>
        <v>0</v>
      </c>
      <c r="AE289" s="367">
        <f t="shared" si="308"/>
        <v>0</v>
      </c>
      <c r="AF289" s="367">
        <f t="shared" si="308"/>
        <v>0</v>
      </c>
      <c r="AG289" s="346">
        <f t="shared" si="308"/>
        <v>0</v>
      </c>
      <c r="AH289" s="1563"/>
      <c r="AI289" s="351">
        <f t="shared" si="308"/>
        <v>0</v>
      </c>
      <c r="AJ289" s="363">
        <f t="shared" si="308"/>
        <v>0</v>
      </c>
      <c r="AK289" s="364">
        <f t="shared" si="308"/>
        <v>0</v>
      </c>
      <c r="AL289" s="364">
        <f t="shared" si="308"/>
        <v>0</v>
      </c>
      <c r="AM289" s="364">
        <f t="shared" si="308"/>
        <v>0</v>
      </c>
      <c r="AN289" s="364">
        <f t="shared" si="308"/>
        <v>0</v>
      </c>
      <c r="AO289" s="364">
        <f t="shared" si="308"/>
        <v>0</v>
      </c>
      <c r="AP289" s="346">
        <f t="shared" si="308"/>
        <v>0</v>
      </c>
      <c r="AQ289" s="365">
        <f t="shared" si="308"/>
        <v>0</v>
      </c>
      <c r="AR289" s="1563"/>
      <c r="AS289" s="365">
        <f t="shared" si="308"/>
        <v>0</v>
      </c>
      <c r="AT289" s="352">
        <f t="shared" si="308"/>
        <v>0</v>
      </c>
      <c r="AU289" s="368">
        <f t="shared" si="308"/>
        <v>0</v>
      </c>
      <c r="AV289" s="369">
        <f t="shared" si="308"/>
        <v>0</v>
      </c>
      <c r="AW289" s="369">
        <f t="shared" si="308"/>
        <v>0</v>
      </c>
      <c r="AX289" s="346">
        <f t="shared" si="308"/>
        <v>0</v>
      </c>
      <c r="AY289" s="365">
        <f t="shared" si="308"/>
        <v>0</v>
      </c>
      <c r="AZ289" s="1563"/>
      <c r="BA289" s="352">
        <f t="shared" si="308"/>
        <v>0</v>
      </c>
      <c r="BB289" s="1563"/>
      <c r="BC289" s="352">
        <f t="shared" si="308"/>
        <v>0</v>
      </c>
    </row>
    <row r="290" spans="1:56" s="339" customFormat="1" ht="15">
      <c r="A290" s="358" t="s">
        <v>398</v>
      </c>
      <c r="B290" s="430">
        <f t="shared" ref="B290:BC290" si="309">SUM(B291:B300)</f>
        <v>0</v>
      </c>
      <c r="C290" s="430">
        <f>SUM(C291:C300)</f>
        <v>0</v>
      </c>
      <c r="D290" s="431">
        <f t="shared" si="309"/>
        <v>0</v>
      </c>
      <c r="E290" s="432">
        <f t="shared" si="309"/>
        <v>0</v>
      </c>
      <c r="F290" s="433">
        <f t="shared" si="309"/>
        <v>0</v>
      </c>
      <c r="G290" s="433">
        <f t="shared" si="309"/>
        <v>0</v>
      </c>
      <c r="H290" s="433">
        <f t="shared" si="309"/>
        <v>0</v>
      </c>
      <c r="I290" s="433">
        <f t="shared" si="309"/>
        <v>0</v>
      </c>
      <c r="J290" s="433">
        <f t="shared" si="309"/>
        <v>0</v>
      </c>
      <c r="K290" s="433">
        <f t="shared" si="309"/>
        <v>0</v>
      </c>
      <c r="L290" s="433">
        <f t="shared" si="309"/>
        <v>0</v>
      </c>
      <c r="M290" s="434">
        <f t="shared" si="309"/>
        <v>0</v>
      </c>
      <c r="N290" s="435">
        <f t="shared" si="309"/>
        <v>0</v>
      </c>
      <c r="O290" s="435">
        <f t="shared" si="309"/>
        <v>0</v>
      </c>
      <c r="P290" s="435">
        <f t="shared" si="309"/>
        <v>0</v>
      </c>
      <c r="Q290" s="436">
        <f t="shared" si="309"/>
        <v>0</v>
      </c>
      <c r="R290" s="437">
        <f t="shared" si="309"/>
        <v>0</v>
      </c>
      <c r="S290" s="1612"/>
      <c r="T290" s="438">
        <f t="shared" si="309"/>
        <v>0</v>
      </c>
      <c r="U290" s="438">
        <f t="shared" si="309"/>
        <v>0</v>
      </c>
      <c r="V290" s="438">
        <f t="shared" si="309"/>
        <v>0</v>
      </c>
      <c r="W290" s="434">
        <f t="shared" si="309"/>
        <v>0</v>
      </c>
      <c r="X290" s="437">
        <f t="shared" si="309"/>
        <v>0</v>
      </c>
      <c r="Y290" s="438">
        <f t="shared" si="309"/>
        <v>0</v>
      </c>
      <c r="Z290" s="438">
        <f t="shared" si="309"/>
        <v>0</v>
      </c>
      <c r="AA290" s="438">
        <f t="shared" si="309"/>
        <v>0</v>
      </c>
      <c r="AB290" s="438">
        <f t="shared" si="309"/>
        <v>0</v>
      </c>
      <c r="AC290" s="438">
        <f t="shared" si="309"/>
        <v>0</v>
      </c>
      <c r="AD290" s="438">
        <f t="shared" si="309"/>
        <v>0</v>
      </c>
      <c r="AE290" s="438">
        <f t="shared" si="309"/>
        <v>0</v>
      </c>
      <c r="AF290" s="438">
        <f t="shared" si="309"/>
        <v>0</v>
      </c>
      <c r="AG290" s="434">
        <f t="shared" si="309"/>
        <v>0</v>
      </c>
      <c r="AH290" s="1563"/>
      <c r="AI290" s="439">
        <f t="shared" si="309"/>
        <v>0</v>
      </c>
      <c r="AJ290" s="432">
        <f t="shared" si="309"/>
        <v>0</v>
      </c>
      <c r="AK290" s="433">
        <f t="shared" si="309"/>
        <v>0</v>
      </c>
      <c r="AL290" s="433">
        <f t="shared" si="309"/>
        <v>0</v>
      </c>
      <c r="AM290" s="433">
        <f t="shared" si="309"/>
        <v>0</v>
      </c>
      <c r="AN290" s="433">
        <f t="shared" si="309"/>
        <v>0</v>
      </c>
      <c r="AO290" s="433">
        <f t="shared" si="309"/>
        <v>0</v>
      </c>
      <c r="AP290" s="434">
        <f t="shared" si="309"/>
        <v>0</v>
      </c>
      <c r="AQ290" s="435">
        <f t="shared" si="309"/>
        <v>0</v>
      </c>
      <c r="AR290" s="1563"/>
      <c r="AS290" s="435">
        <f t="shared" si="309"/>
        <v>0</v>
      </c>
      <c r="AT290" s="440">
        <f t="shared" si="309"/>
        <v>0</v>
      </c>
      <c r="AU290" s="441">
        <f t="shared" si="309"/>
        <v>0</v>
      </c>
      <c r="AV290" s="442">
        <f t="shared" si="309"/>
        <v>0</v>
      </c>
      <c r="AW290" s="442">
        <f t="shared" si="309"/>
        <v>0</v>
      </c>
      <c r="AX290" s="434">
        <f t="shared" si="309"/>
        <v>0</v>
      </c>
      <c r="AY290" s="435">
        <f t="shared" si="309"/>
        <v>0</v>
      </c>
      <c r="AZ290" s="1563"/>
      <c r="BA290" s="440">
        <f t="shared" si="309"/>
        <v>0</v>
      </c>
      <c r="BB290" s="1563"/>
      <c r="BC290" s="440">
        <f t="shared" si="309"/>
        <v>0</v>
      </c>
    </row>
    <row r="291" spans="1:56" s="121" customFormat="1">
      <c r="A291" s="372" t="s">
        <v>399</v>
      </c>
      <c r="B291" s="361">
        <f>B214+B229+B244+B259+B274</f>
        <v>0</v>
      </c>
      <c r="C291" s="361">
        <f>C214+C229+C244+C259+C274</f>
        <v>0</v>
      </c>
      <c r="D291" s="362">
        <f t="shared" ref="D291:BC296" si="310">D214+D229+D244+D259+D274</f>
        <v>0</v>
      </c>
      <c r="E291" s="363">
        <f t="shared" si="310"/>
        <v>0</v>
      </c>
      <c r="F291" s="364">
        <f t="shared" si="310"/>
        <v>0</v>
      </c>
      <c r="G291" s="364">
        <f t="shared" si="310"/>
        <v>0</v>
      </c>
      <c r="H291" s="364">
        <f t="shared" si="310"/>
        <v>0</v>
      </c>
      <c r="I291" s="364">
        <f t="shared" si="310"/>
        <v>0</v>
      </c>
      <c r="J291" s="364">
        <f t="shared" si="310"/>
        <v>0</v>
      </c>
      <c r="K291" s="364">
        <f t="shared" si="310"/>
        <v>0</v>
      </c>
      <c r="L291" s="364">
        <f t="shared" si="310"/>
        <v>0</v>
      </c>
      <c r="M291" s="346">
        <f t="shared" si="310"/>
        <v>0</v>
      </c>
      <c r="N291" s="365">
        <f t="shared" si="310"/>
        <v>0</v>
      </c>
      <c r="O291" s="365">
        <f t="shared" si="310"/>
        <v>0</v>
      </c>
      <c r="P291" s="365">
        <f t="shared" si="310"/>
        <v>0</v>
      </c>
      <c r="Q291" s="348">
        <f t="shared" si="310"/>
        <v>0</v>
      </c>
      <c r="R291" s="366">
        <f t="shared" si="310"/>
        <v>0</v>
      </c>
      <c r="S291" s="1575"/>
      <c r="T291" s="367">
        <f t="shared" si="310"/>
        <v>0</v>
      </c>
      <c r="U291" s="367">
        <f t="shared" si="310"/>
        <v>0</v>
      </c>
      <c r="V291" s="367">
        <f t="shared" si="310"/>
        <v>0</v>
      </c>
      <c r="W291" s="346">
        <f t="shared" si="310"/>
        <v>0</v>
      </c>
      <c r="X291" s="366">
        <f t="shared" si="310"/>
        <v>0</v>
      </c>
      <c r="Y291" s="367">
        <f t="shared" si="310"/>
        <v>0</v>
      </c>
      <c r="Z291" s="367">
        <f t="shared" si="310"/>
        <v>0</v>
      </c>
      <c r="AA291" s="367">
        <f t="shared" si="310"/>
        <v>0</v>
      </c>
      <c r="AB291" s="367">
        <f t="shared" si="310"/>
        <v>0</v>
      </c>
      <c r="AC291" s="367">
        <f t="shared" si="310"/>
        <v>0</v>
      </c>
      <c r="AD291" s="367">
        <f t="shared" si="310"/>
        <v>0</v>
      </c>
      <c r="AE291" s="367">
        <f t="shared" si="310"/>
        <v>0</v>
      </c>
      <c r="AF291" s="367">
        <f t="shared" si="310"/>
        <v>0</v>
      </c>
      <c r="AG291" s="346">
        <f t="shared" si="310"/>
        <v>0</v>
      </c>
      <c r="AH291" s="1563"/>
      <c r="AI291" s="351">
        <f>AI214+AI229+AI244+AI259+AI274</f>
        <v>0</v>
      </c>
      <c r="AJ291" s="363">
        <f t="shared" si="310"/>
        <v>0</v>
      </c>
      <c r="AK291" s="364">
        <f t="shared" si="310"/>
        <v>0</v>
      </c>
      <c r="AL291" s="364">
        <f t="shared" si="310"/>
        <v>0</v>
      </c>
      <c r="AM291" s="364">
        <f t="shared" si="310"/>
        <v>0</v>
      </c>
      <c r="AN291" s="364">
        <f t="shared" si="310"/>
        <v>0</v>
      </c>
      <c r="AO291" s="364">
        <f t="shared" si="310"/>
        <v>0</v>
      </c>
      <c r="AP291" s="346">
        <f t="shared" si="310"/>
        <v>0</v>
      </c>
      <c r="AQ291" s="365">
        <f t="shared" si="310"/>
        <v>0</v>
      </c>
      <c r="AR291" s="1563"/>
      <c r="AS291" s="365">
        <f t="shared" si="310"/>
        <v>0</v>
      </c>
      <c r="AT291" s="352">
        <f t="shared" si="310"/>
        <v>0</v>
      </c>
      <c r="AU291" s="368">
        <f t="shared" si="310"/>
        <v>0</v>
      </c>
      <c r="AV291" s="369">
        <f t="shared" si="310"/>
        <v>0</v>
      </c>
      <c r="AW291" s="369">
        <f t="shared" si="310"/>
        <v>0</v>
      </c>
      <c r="AX291" s="346">
        <f t="shared" si="310"/>
        <v>0</v>
      </c>
      <c r="AY291" s="365">
        <f t="shared" si="310"/>
        <v>0</v>
      </c>
      <c r="AZ291" s="1563"/>
      <c r="BA291" s="352">
        <f t="shared" si="310"/>
        <v>0</v>
      </c>
      <c r="BB291" s="1563"/>
      <c r="BC291" s="352">
        <f t="shared" si="310"/>
        <v>0</v>
      </c>
    </row>
    <row r="292" spans="1:56" s="121" customFormat="1">
      <c r="A292" s="372" t="s">
        <v>400</v>
      </c>
      <c r="B292" s="361">
        <f t="shared" ref="B292:R300" si="311">B215+B230+B245+B260+B275</f>
        <v>0</v>
      </c>
      <c r="C292" s="361">
        <f t="shared" si="311"/>
        <v>0</v>
      </c>
      <c r="D292" s="362">
        <f t="shared" si="311"/>
        <v>0</v>
      </c>
      <c r="E292" s="363">
        <f t="shared" si="311"/>
        <v>0</v>
      </c>
      <c r="F292" s="364">
        <f t="shared" si="311"/>
        <v>0</v>
      </c>
      <c r="G292" s="364">
        <f t="shared" si="311"/>
        <v>0</v>
      </c>
      <c r="H292" s="364">
        <f t="shared" si="311"/>
        <v>0</v>
      </c>
      <c r="I292" s="364">
        <f t="shared" si="311"/>
        <v>0</v>
      </c>
      <c r="J292" s="364">
        <f t="shared" si="311"/>
        <v>0</v>
      </c>
      <c r="K292" s="364">
        <f t="shared" si="311"/>
        <v>0</v>
      </c>
      <c r="L292" s="364">
        <f t="shared" si="311"/>
        <v>0</v>
      </c>
      <c r="M292" s="346">
        <f t="shared" si="311"/>
        <v>0</v>
      </c>
      <c r="N292" s="365">
        <f t="shared" si="311"/>
        <v>0</v>
      </c>
      <c r="O292" s="365">
        <f t="shared" si="311"/>
        <v>0</v>
      </c>
      <c r="P292" s="365">
        <f t="shared" si="311"/>
        <v>0</v>
      </c>
      <c r="Q292" s="348">
        <f t="shared" si="311"/>
        <v>0</v>
      </c>
      <c r="R292" s="366">
        <f t="shared" si="311"/>
        <v>0</v>
      </c>
      <c r="S292" s="1575"/>
      <c r="T292" s="367">
        <f t="shared" si="310"/>
        <v>0</v>
      </c>
      <c r="U292" s="367">
        <f t="shared" si="310"/>
        <v>0</v>
      </c>
      <c r="V292" s="367">
        <f t="shared" si="310"/>
        <v>0</v>
      </c>
      <c r="W292" s="346">
        <f t="shared" si="310"/>
        <v>0</v>
      </c>
      <c r="X292" s="366">
        <f t="shared" si="310"/>
        <v>0</v>
      </c>
      <c r="Y292" s="367">
        <f t="shared" si="310"/>
        <v>0</v>
      </c>
      <c r="Z292" s="367">
        <f t="shared" si="310"/>
        <v>0</v>
      </c>
      <c r="AA292" s="367">
        <f t="shared" si="310"/>
        <v>0</v>
      </c>
      <c r="AB292" s="367">
        <f t="shared" si="310"/>
        <v>0</v>
      </c>
      <c r="AC292" s="367">
        <f t="shared" si="310"/>
        <v>0</v>
      </c>
      <c r="AD292" s="367">
        <f t="shared" si="310"/>
        <v>0</v>
      </c>
      <c r="AE292" s="367">
        <f t="shared" si="310"/>
        <v>0</v>
      </c>
      <c r="AF292" s="367">
        <f t="shared" si="310"/>
        <v>0</v>
      </c>
      <c r="AG292" s="346">
        <f t="shared" si="310"/>
        <v>0</v>
      </c>
      <c r="AH292" s="1563"/>
      <c r="AI292" s="351">
        <f t="shared" si="310"/>
        <v>0</v>
      </c>
      <c r="AJ292" s="363">
        <f t="shared" si="310"/>
        <v>0</v>
      </c>
      <c r="AK292" s="364">
        <f t="shared" si="310"/>
        <v>0</v>
      </c>
      <c r="AL292" s="364">
        <f t="shared" si="310"/>
        <v>0</v>
      </c>
      <c r="AM292" s="364">
        <f t="shared" si="310"/>
        <v>0</v>
      </c>
      <c r="AN292" s="364">
        <f t="shared" si="310"/>
        <v>0</v>
      </c>
      <c r="AO292" s="364">
        <f t="shared" si="310"/>
        <v>0</v>
      </c>
      <c r="AP292" s="346">
        <f t="shared" si="310"/>
        <v>0</v>
      </c>
      <c r="AQ292" s="365">
        <f t="shared" si="310"/>
        <v>0</v>
      </c>
      <c r="AR292" s="1563"/>
      <c r="AS292" s="365">
        <f t="shared" si="310"/>
        <v>0</v>
      </c>
      <c r="AT292" s="352">
        <f t="shared" si="310"/>
        <v>0</v>
      </c>
      <c r="AU292" s="368">
        <f t="shared" si="310"/>
        <v>0</v>
      </c>
      <c r="AV292" s="369">
        <f t="shared" si="310"/>
        <v>0</v>
      </c>
      <c r="AW292" s="369">
        <f t="shared" si="310"/>
        <v>0</v>
      </c>
      <c r="AX292" s="346">
        <f t="shared" si="310"/>
        <v>0</v>
      </c>
      <c r="AY292" s="365">
        <f t="shared" si="310"/>
        <v>0</v>
      </c>
      <c r="AZ292" s="1563"/>
      <c r="BA292" s="352">
        <f t="shared" si="310"/>
        <v>0</v>
      </c>
      <c r="BB292" s="1563"/>
      <c r="BC292" s="352">
        <f t="shared" si="310"/>
        <v>0</v>
      </c>
    </row>
    <row r="293" spans="1:56" s="121" customFormat="1">
      <c r="A293" s="373" t="s">
        <v>401</v>
      </c>
      <c r="B293" s="361">
        <f t="shared" si="311"/>
        <v>0</v>
      </c>
      <c r="C293" s="361">
        <f t="shared" si="311"/>
        <v>0</v>
      </c>
      <c r="D293" s="362">
        <f t="shared" si="310"/>
        <v>0</v>
      </c>
      <c r="E293" s="363">
        <f t="shared" si="310"/>
        <v>0</v>
      </c>
      <c r="F293" s="364">
        <f t="shared" si="310"/>
        <v>0</v>
      </c>
      <c r="G293" s="364">
        <f t="shared" si="310"/>
        <v>0</v>
      </c>
      <c r="H293" s="364">
        <f t="shared" si="310"/>
        <v>0</v>
      </c>
      <c r="I293" s="364">
        <f t="shared" si="310"/>
        <v>0</v>
      </c>
      <c r="J293" s="364">
        <f t="shared" si="310"/>
        <v>0</v>
      </c>
      <c r="K293" s="364">
        <f t="shared" si="310"/>
        <v>0</v>
      </c>
      <c r="L293" s="364">
        <f t="shared" si="310"/>
        <v>0</v>
      </c>
      <c r="M293" s="346">
        <f t="shared" si="310"/>
        <v>0</v>
      </c>
      <c r="N293" s="365">
        <f t="shared" si="310"/>
        <v>0</v>
      </c>
      <c r="O293" s="365">
        <f t="shared" si="310"/>
        <v>0</v>
      </c>
      <c r="P293" s="365">
        <f t="shared" si="310"/>
        <v>0</v>
      </c>
      <c r="Q293" s="348">
        <f t="shared" si="310"/>
        <v>0</v>
      </c>
      <c r="R293" s="366">
        <f t="shared" si="310"/>
        <v>0</v>
      </c>
      <c r="S293" s="1575"/>
      <c r="T293" s="367">
        <f t="shared" si="310"/>
        <v>0</v>
      </c>
      <c r="U293" s="367">
        <f t="shared" si="310"/>
        <v>0</v>
      </c>
      <c r="V293" s="367">
        <f t="shared" si="310"/>
        <v>0</v>
      </c>
      <c r="W293" s="346">
        <f t="shared" si="310"/>
        <v>0</v>
      </c>
      <c r="X293" s="366">
        <f t="shared" si="310"/>
        <v>0</v>
      </c>
      <c r="Y293" s="367">
        <f t="shared" si="310"/>
        <v>0</v>
      </c>
      <c r="Z293" s="367">
        <f t="shared" si="310"/>
        <v>0</v>
      </c>
      <c r="AA293" s="367">
        <f t="shared" si="310"/>
        <v>0</v>
      </c>
      <c r="AB293" s="367">
        <f t="shared" si="310"/>
        <v>0</v>
      </c>
      <c r="AC293" s="367">
        <f t="shared" si="310"/>
        <v>0</v>
      </c>
      <c r="AD293" s="367">
        <f t="shared" si="310"/>
        <v>0</v>
      </c>
      <c r="AE293" s="367">
        <f t="shared" si="310"/>
        <v>0</v>
      </c>
      <c r="AF293" s="367">
        <f t="shared" si="310"/>
        <v>0</v>
      </c>
      <c r="AG293" s="346">
        <f t="shared" si="310"/>
        <v>0</v>
      </c>
      <c r="AH293" s="1563"/>
      <c r="AI293" s="351">
        <f t="shared" si="310"/>
        <v>0</v>
      </c>
      <c r="AJ293" s="363">
        <f t="shared" si="310"/>
        <v>0</v>
      </c>
      <c r="AK293" s="364">
        <f t="shared" si="310"/>
        <v>0</v>
      </c>
      <c r="AL293" s="364">
        <f t="shared" si="310"/>
        <v>0</v>
      </c>
      <c r="AM293" s="364">
        <f t="shared" si="310"/>
        <v>0</v>
      </c>
      <c r="AN293" s="364">
        <f t="shared" si="310"/>
        <v>0</v>
      </c>
      <c r="AO293" s="364">
        <f t="shared" si="310"/>
        <v>0</v>
      </c>
      <c r="AP293" s="346">
        <f t="shared" si="310"/>
        <v>0</v>
      </c>
      <c r="AQ293" s="365">
        <f t="shared" si="310"/>
        <v>0</v>
      </c>
      <c r="AR293" s="1563"/>
      <c r="AS293" s="365">
        <f t="shared" si="310"/>
        <v>0</v>
      </c>
      <c r="AT293" s="352">
        <f t="shared" si="310"/>
        <v>0</v>
      </c>
      <c r="AU293" s="368">
        <f t="shared" si="310"/>
        <v>0</v>
      </c>
      <c r="AV293" s="369">
        <f t="shared" si="310"/>
        <v>0</v>
      </c>
      <c r="AW293" s="369">
        <f t="shared" si="310"/>
        <v>0</v>
      </c>
      <c r="AX293" s="346">
        <f t="shared" si="310"/>
        <v>0</v>
      </c>
      <c r="AY293" s="365">
        <f t="shared" si="310"/>
        <v>0</v>
      </c>
      <c r="AZ293" s="1563"/>
      <c r="BA293" s="352">
        <f t="shared" si="310"/>
        <v>0</v>
      </c>
      <c r="BB293" s="1563"/>
      <c r="BC293" s="352">
        <f t="shared" si="310"/>
        <v>0</v>
      </c>
    </row>
    <row r="294" spans="1:56" s="121" customFormat="1">
      <c r="A294" s="373" t="s">
        <v>61</v>
      </c>
      <c r="B294" s="361">
        <f t="shared" si="311"/>
        <v>0</v>
      </c>
      <c r="C294" s="361">
        <f t="shared" si="311"/>
        <v>0</v>
      </c>
      <c r="D294" s="362">
        <f t="shared" si="310"/>
        <v>0</v>
      </c>
      <c r="E294" s="363">
        <f t="shared" si="310"/>
        <v>0</v>
      </c>
      <c r="F294" s="364">
        <f t="shared" si="310"/>
        <v>0</v>
      </c>
      <c r="G294" s="364">
        <f t="shared" si="310"/>
        <v>0</v>
      </c>
      <c r="H294" s="364">
        <f t="shared" si="310"/>
        <v>0</v>
      </c>
      <c r="I294" s="364">
        <f t="shared" si="310"/>
        <v>0</v>
      </c>
      <c r="J294" s="364">
        <f t="shared" si="310"/>
        <v>0</v>
      </c>
      <c r="K294" s="364">
        <f t="shared" si="310"/>
        <v>0</v>
      </c>
      <c r="L294" s="364">
        <f t="shared" si="310"/>
        <v>0</v>
      </c>
      <c r="M294" s="346">
        <f t="shared" si="310"/>
        <v>0</v>
      </c>
      <c r="N294" s="365">
        <f t="shared" si="310"/>
        <v>0</v>
      </c>
      <c r="O294" s="365">
        <f t="shared" si="310"/>
        <v>0</v>
      </c>
      <c r="P294" s="365">
        <f t="shared" si="310"/>
        <v>0</v>
      </c>
      <c r="Q294" s="348">
        <f t="shared" si="310"/>
        <v>0</v>
      </c>
      <c r="R294" s="366">
        <f t="shared" si="310"/>
        <v>0</v>
      </c>
      <c r="S294" s="1575"/>
      <c r="T294" s="367">
        <f t="shared" si="310"/>
        <v>0</v>
      </c>
      <c r="U294" s="367">
        <f t="shared" si="310"/>
        <v>0</v>
      </c>
      <c r="V294" s="367">
        <f t="shared" si="310"/>
        <v>0</v>
      </c>
      <c r="W294" s="346">
        <f t="shared" si="310"/>
        <v>0</v>
      </c>
      <c r="X294" s="366">
        <f t="shared" si="310"/>
        <v>0</v>
      </c>
      <c r="Y294" s="367">
        <f t="shared" si="310"/>
        <v>0</v>
      </c>
      <c r="Z294" s="367">
        <f t="shared" si="310"/>
        <v>0</v>
      </c>
      <c r="AA294" s="367">
        <f t="shared" si="310"/>
        <v>0</v>
      </c>
      <c r="AB294" s="367">
        <f t="shared" si="310"/>
        <v>0</v>
      </c>
      <c r="AC294" s="367">
        <f t="shared" si="310"/>
        <v>0</v>
      </c>
      <c r="AD294" s="367">
        <f t="shared" si="310"/>
        <v>0</v>
      </c>
      <c r="AE294" s="367">
        <f t="shared" si="310"/>
        <v>0</v>
      </c>
      <c r="AF294" s="367">
        <f t="shared" si="310"/>
        <v>0</v>
      </c>
      <c r="AG294" s="346">
        <f t="shared" si="310"/>
        <v>0</v>
      </c>
      <c r="AH294" s="1563"/>
      <c r="AI294" s="351">
        <f t="shared" si="310"/>
        <v>0</v>
      </c>
      <c r="AJ294" s="363">
        <f t="shared" si="310"/>
        <v>0</v>
      </c>
      <c r="AK294" s="364">
        <f t="shared" si="310"/>
        <v>0</v>
      </c>
      <c r="AL294" s="364">
        <f t="shared" si="310"/>
        <v>0</v>
      </c>
      <c r="AM294" s="364">
        <f t="shared" si="310"/>
        <v>0</v>
      </c>
      <c r="AN294" s="364">
        <f t="shared" si="310"/>
        <v>0</v>
      </c>
      <c r="AO294" s="364">
        <f t="shared" si="310"/>
        <v>0</v>
      </c>
      <c r="AP294" s="346">
        <f t="shared" si="310"/>
        <v>0</v>
      </c>
      <c r="AQ294" s="365">
        <f t="shared" si="310"/>
        <v>0</v>
      </c>
      <c r="AR294" s="1563"/>
      <c r="AS294" s="365">
        <f t="shared" si="310"/>
        <v>0</v>
      </c>
      <c r="AT294" s="352">
        <f t="shared" si="310"/>
        <v>0</v>
      </c>
      <c r="AU294" s="368">
        <f t="shared" si="310"/>
        <v>0</v>
      </c>
      <c r="AV294" s="369">
        <f t="shared" si="310"/>
        <v>0</v>
      </c>
      <c r="AW294" s="369">
        <f t="shared" si="310"/>
        <v>0</v>
      </c>
      <c r="AX294" s="346">
        <f t="shared" si="310"/>
        <v>0</v>
      </c>
      <c r="AY294" s="365">
        <f t="shared" si="310"/>
        <v>0</v>
      </c>
      <c r="AZ294" s="1563"/>
      <c r="BA294" s="352">
        <f t="shared" si="310"/>
        <v>0</v>
      </c>
      <c r="BB294" s="1563"/>
      <c r="BC294" s="352">
        <f t="shared" si="310"/>
        <v>0</v>
      </c>
    </row>
    <row r="295" spans="1:56" s="121" customFormat="1">
      <c r="A295" s="373" t="s">
        <v>402</v>
      </c>
      <c r="B295" s="361">
        <f t="shared" si="311"/>
        <v>0</v>
      </c>
      <c r="C295" s="361">
        <f t="shared" si="311"/>
        <v>0</v>
      </c>
      <c r="D295" s="362">
        <f t="shared" si="310"/>
        <v>0</v>
      </c>
      <c r="E295" s="363">
        <f t="shared" si="310"/>
        <v>0</v>
      </c>
      <c r="F295" s="364">
        <f t="shared" si="310"/>
        <v>0</v>
      </c>
      <c r="G295" s="364">
        <f t="shared" si="310"/>
        <v>0</v>
      </c>
      <c r="H295" s="364">
        <f t="shared" si="310"/>
        <v>0</v>
      </c>
      <c r="I295" s="364">
        <f t="shared" si="310"/>
        <v>0</v>
      </c>
      <c r="J295" s="364">
        <f t="shared" si="310"/>
        <v>0</v>
      </c>
      <c r="K295" s="364">
        <f t="shared" si="310"/>
        <v>0</v>
      </c>
      <c r="L295" s="364">
        <f t="shared" si="310"/>
        <v>0</v>
      </c>
      <c r="M295" s="346">
        <f t="shared" si="310"/>
        <v>0</v>
      </c>
      <c r="N295" s="365">
        <f t="shared" si="310"/>
        <v>0</v>
      </c>
      <c r="O295" s="365">
        <f t="shared" si="310"/>
        <v>0</v>
      </c>
      <c r="P295" s="365">
        <f t="shared" si="310"/>
        <v>0</v>
      </c>
      <c r="Q295" s="348">
        <f t="shared" si="310"/>
        <v>0</v>
      </c>
      <c r="R295" s="366">
        <f t="shared" si="310"/>
        <v>0</v>
      </c>
      <c r="S295" s="1575"/>
      <c r="T295" s="367">
        <f t="shared" si="310"/>
        <v>0</v>
      </c>
      <c r="U295" s="367">
        <f t="shared" si="310"/>
        <v>0</v>
      </c>
      <c r="V295" s="367">
        <f t="shared" si="310"/>
        <v>0</v>
      </c>
      <c r="W295" s="346">
        <f t="shared" si="310"/>
        <v>0</v>
      </c>
      <c r="X295" s="366">
        <f t="shared" si="310"/>
        <v>0</v>
      </c>
      <c r="Y295" s="367">
        <f t="shared" si="310"/>
        <v>0</v>
      </c>
      <c r="Z295" s="367">
        <f t="shared" si="310"/>
        <v>0</v>
      </c>
      <c r="AA295" s="367">
        <f t="shared" si="310"/>
        <v>0</v>
      </c>
      <c r="AB295" s="367">
        <f t="shared" si="310"/>
        <v>0</v>
      </c>
      <c r="AC295" s="367">
        <f t="shared" si="310"/>
        <v>0</v>
      </c>
      <c r="AD295" s="367">
        <f t="shared" si="310"/>
        <v>0</v>
      </c>
      <c r="AE295" s="367">
        <f t="shared" si="310"/>
        <v>0</v>
      </c>
      <c r="AF295" s="367">
        <f t="shared" si="310"/>
        <v>0</v>
      </c>
      <c r="AG295" s="346">
        <f t="shared" si="310"/>
        <v>0</v>
      </c>
      <c r="AH295" s="1563"/>
      <c r="AI295" s="351">
        <f t="shared" si="310"/>
        <v>0</v>
      </c>
      <c r="AJ295" s="363">
        <f t="shared" si="310"/>
        <v>0</v>
      </c>
      <c r="AK295" s="364">
        <f t="shared" si="310"/>
        <v>0</v>
      </c>
      <c r="AL295" s="364">
        <f t="shared" si="310"/>
        <v>0</v>
      </c>
      <c r="AM295" s="364">
        <f t="shared" si="310"/>
        <v>0</v>
      </c>
      <c r="AN295" s="364">
        <f t="shared" si="310"/>
        <v>0</v>
      </c>
      <c r="AO295" s="364">
        <f t="shared" si="310"/>
        <v>0</v>
      </c>
      <c r="AP295" s="346">
        <f t="shared" si="310"/>
        <v>0</v>
      </c>
      <c r="AQ295" s="365">
        <f t="shared" si="310"/>
        <v>0</v>
      </c>
      <c r="AR295" s="1563"/>
      <c r="AS295" s="365">
        <f t="shared" si="310"/>
        <v>0</v>
      </c>
      <c r="AT295" s="352">
        <f t="shared" si="310"/>
        <v>0</v>
      </c>
      <c r="AU295" s="368">
        <f t="shared" si="310"/>
        <v>0</v>
      </c>
      <c r="AV295" s="369">
        <f t="shared" si="310"/>
        <v>0</v>
      </c>
      <c r="AW295" s="369">
        <f t="shared" si="310"/>
        <v>0</v>
      </c>
      <c r="AX295" s="346">
        <f t="shared" si="310"/>
        <v>0</v>
      </c>
      <c r="AY295" s="365">
        <f t="shared" si="310"/>
        <v>0</v>
      </c>
      <c r="AZ295" s="1563"/>
      <c r="BA295" s="352">
        <f t="shared" si="310"/>
        <v>0</v>
      </c>
      <c r="BB295" s="1563"/>
      <c r="BC295" s="352">
        <f t="shared" si="310"/>
        <v>0</v>
      </c>
    </row>
    <row r="296" spans="1:56" s="121" customFormat="1">
      <c r="A296" s="373" t="s">
        <v>403</v>
      </c>
      <c r="B296" s="361">
        <f t="shared" si="311"/>
        <v>0</v>
      </c>
      <c r="C296" s="361">
        <f t="shared" si="311"/>
        <v>0</v>
      </c>
      <c r="D296" s="362">
        <f t="shared" si="310"/>
        <v>0</v>
      </c>
      <c r="E296" s="363">
        <f t="shared" si="310"/>
        <v>0</v>
      </c>
      <c r="F296" s="364">
        <f t="shared" si="310"/>
        <v>0</v>
      </c>
      <c r="G296" s="364">
        <f t="shared" si="310"/>
        <v>0</v>
      </c>
      <c r="H296" s="364">
        <f t="shared" si="310"/>
        <v>0</v>
      </c>
      <c r="I296" s="364">
        <f t="shared" si="310"/>
        <v>0</v>
      </c>
      <c r="J296" s="364">
        <f t="shared" si="310"/>
        <v>0</v>
      </c>
      <c r="K296" s="364">
        <f t="shared" si="310"/>
        <v>0</v>
      </c>
      <c r="L296" s="364">
        <f t="shared" si="310"/>
        <v>0</v>
      </c>
      <c r="M296" s="346">
        <f t="shared" si="310"/>
        <v>0</v>
      </c>
      <c r="N296" s="365">
        <f t="shared" si="310"/>
        <v>0</v>
      </c>
      <c r="O296" s="365">
        <f t="shared" si="310"/>
        <v>0</v>
      </c>
      <c r="P296" s="365">
        <f t="shared" si="310"/>
        <v>0</v>
      </c>
      <c r="Q296" s="348">
        <f t="shared" si="310"/>
        <v>0</v>
      </c>
      <c r="R296" s="366">
        <f t="shared" si="310"/>
        <v>0</v>
      </c>
      <c r="S296" s="1575"/>
      <c r="T296" s="367">
        <f t="shared" si="310"/>
        <v>0</v>
      </c>
      <c r="U296" s="367">
        <f t="shared" si="310"/>
        <v>0</v>
      </c>
      <c r="V296" s="367">
        <f t="shared" si="310"/>
        <v>0</v>
      </c>
      <c r="W296" s="346">
        <f t="shared" si="310"/>
        <v>0</v>
      </c>
      <c r="X296" s="366">
        <f t="shared" si="310"/>
        <v>0</v>
      </c>
      <c r="Y296" s="367">
        <f t="shared" si="310"/>
        <v>0</v>
      </c>
      <c r="Z296" s="367">
        <f t="shared" si="310"/>
        <v>0</v>
      </c>
      <c r="AA296" s="367">
        <f t="shared" si="310"/>
        <v>0</v>
      </c>
      <c r="AB296" s="367">
        <f t="shared" si="310"/>
        <v>0</v>
      </c>
      <c r="AC296" s="367">
        <f t="shared" si="310"/>
        <v>0</v>
      </c>
      <c r="AD296" s="367">
        <f t="shared" si="310"/>
        <v>0</v>
      </c>
      <c r="AE296" s="367">
        <f t="shared" si="310"/>
        <v>0</v>
      </c>
      <c r="AF296" s="367">
        <f t="shared" si="310"/>
        <v>0</v>
      </c>
      <c r="AG296" s="346">
        <f t="shared" si="310"/>
        <v>0</v>
      </c>
      <c r="AH296" s="1563"/>
      <c r="AI296" s="351">
        <f t="shared" si="310"/>
        <v>0</v>
      </c>
      <c r="AJ296" s="363">
        <f t="shared" si="310"/>
        <v>0</v>
      </c>
      <c r="AK296" s="364">
        <f t="shared" si="310"/>
        <v>0</v>
      </c>
      <c r="AL296" s="364">
        <f t="shared" si="310"/>
        <v>0</v>
      </c>
      <c r="AM296" s="364">
        <f t="shared" si="310"/>
        <v>0</v>
      </c>
      <c r="AN296" s="364">
        <f t="shared" si="310"/>
        <v>0</v>
      </c>
      <c r="AO296" s="364">
        <f t="shared" si="310"/>
        <v>0</v>
      </c>
      <c r="AP296" s="346">
        <f t="shared" ref="AP296:BC296" si="312">AP219+AP234+AP249+AP264+AP279</f>
        <v>0</v>
      </c>
      <c r="AQ296" s="365">
        <f t="shared" si="312"/>
        <v>0</v>
      </c>
      <c r="AR296" s="1563"/>
      <c r="AS296" s="365">
        <f t="shared" si="312"/>
        <v>0</v>
      </c>
      <c r="AT296" s="352">
        <f t="shared" si="312"/>
        <v>0</v>
      </c>
      <c r="AU296" s="368">
        <f t="shared" si="312"/>
        <v>0</v>
      </c>
      <c r="AV296" s="369">
        <f t="shared" si="312"/>
        <v>0</v>
      </c>
      <c r="AW296" s="369">
        <f t="shared" si="312"/>
        <v>0</v>
      </c>
      <c r="AX296" s="346">
        <f t="shared" si="312"/>
        <v>0</v>
      </c>
      <c r="AY296" s="365">
        <f t="shared" si="312"/>
        <v>0</v>
      </c>
      <c r="AZ296" s="1563"/>
      <c r="BA296" s="352">
        <f t="shared" si="312"/>
        <v>0</v>
      </c>
      <c r="BB296" s="1563"/>
      <c r="BC296" s="352">
        <f t="shared" si="312"/>
        <v>0</v>
      </c>
    </row>
    <row r="297" spans="1:56" s="121" customFormat="1">
      <c r="A297" s="373" t="s">
        <v>404</v>
      </c>
      <c r="B297" s="361">
        <f t="shared" si="311"/>
        <v>0</v>
      </c>
      <c r="C297" s="361">
        <f t="shared" si="311"/>
        <v>0</v>
      </c>
      <c r="D297" s="362">
        <f t="shared" si="311"/>
        <v>0</v>
      </c>
      <c r="E297" s="363">
        <f t="shared" si="311"/>
        <v>0</v>
      </c>
      <c r="F297" s="364">
        <f t="shared" si="311"/>
        <v>0</v>
      </c>
      <c r="G297" s="364">
        <f t="shared" si="311"/>
        <v>0</v>
      </c>
      <c r="H297" s="364">
        <f t="shared" si="311"/>
        <v>0</v>
      </c>
      <c r="I297" s="364">
        <f t="shared" si="311"/>
        <v>0</v>
      </c>
      <c r="J297" s="364">
        <f t="shared" si="311"/>
        <v>0</v>
      </c>
      <c r="K297" s="364">
        <f t="shared" si="311"/>
        <v>0</v>
      </c>
      <c r="L297" s="364">
        <f t="shared" si="311"/>
        <v>0</v>
      </c>
      <c r="M297" s="346">
        <f t="shared" si="311"/>
        <v>0</v>
      </c>
      <c r="N297" s="365">
        <f t="shared" si="311"/>
        <v>0</v>
      </c>
      <c r="O297" s="365">
        <f t="shared" si="311"/>
        <v>0</v>
      </c>
      <c r="P297" s="365">
        <f t="shared" si="311"/>
        <v>0</v>
      </c>
      <c r="Q297" s="348">
        <f t="shared" si="311"/>
        <v>0</v>
      </c>
      <c r="R297" s="366">
        <f t="shared" si="311"/>
        <v>0</v>
      </c>
      <c r="S297" s="1575"/>
      <c r="T297" s="367">
        <f t="shared" ref="T297:BC300" si="313">T220+T235+T250+T265+T280</f>
        <v>0</v>
      </c>
      <c r="U297" s="367">
        <f t="shared" si="313"/>
        <v>0</v>
      </c>
      <c r="V297" s="367">
        <f t="shared" si="313"/>
        <v>0</v>
      </c>
      <c r="W297" s="346">
        <f t="shared" si="313"/>
        <v>0</v>
      </c>
      <c r="X297" s="366">
        <f t="shared" si="313"/>
        <v>0</v>
      </c>
      <c r="Y297" s="367">
        <f t="shared" si="313"/>
        <v>0</v>
      </c>
      <c r="Z297" s="367">
        <f t="shared" si="313"/>
        <v>0</v>
      </c>
      <c r="AA297" s="367">
        <f t="shared" si="313"/>
        <v>0</v>
      </c>
      <c r="AB297" s="367">
        <f t="shared" si="313"/>
        <v>0</v>
      </c>
      <c r="AC297" s="367">
        <f t="shared" si="313"/>
        <v>0</v>
      </c>
      <c r="AD297" s="367">
        <f t="shared" si="313"/>
        <v>0</v>
      </c>
      <c r="AE297" s="367">
        <f t="shared" si="313"/>
        <v>0</v>
      </c>
      <c r="AF297" s="367">
        <f t="shared" si="313"/>
        <v>0</v>
      </c>
      <c r="AG297" s="346">
        <f t="shared" si="313"/>
        <v>0</v>
      </c>
      <c r="AH297" s="1563"/>
      <c r="AI297" s="351">
        <f t="shared" si="313"/>
        <v>0</v>
      </c>
      <c r="AJ297" s="363">
        <f t="shared" si="313"/>
        <v>0</v>
      </c>
      <c r="AK297" s="364">
        <f t="shared" si="313"/>
        <v>0</v>
      </c>
      <c r="AL297" s="364">
        <f t="shared" si="313"/>
        <v>0</v>
      </c>
      <c r="AM297" s="364">
        <f t="shared" si="313"/>
        <v>0</v>
      </c>
      <c r="AN297" s="364">
        <f t="shared" si="313"/>
        <v>0</v>
      </c>
      <c r="AO297" s="364">
        <f t="shared" si="313"/>
        <v>0</v>
      </c>
      <c r="AP297" s="346">
        <f t="shared" si="313"/>
        <v>0</v>
      </c>
      <c r="AQ297" s="365">
        <f t="shared" si="313"/>
        <v>0</v>
      </c>
      <c r="AR297" s="1563"/>
      <c r="AS297" s="365">
        <f t="shared" si="313"/>
        <v>0</v>
      </c>
      <c r="AT297" s="352">
        <f t="shared" si="313"/>
        <v>0</v>
      </c>
      <c r="AU297" s="368">
        <f t="shared" si="313"/>
        <v>0</v>
      </c>
      <c r="AV297" s="369">
        <f t="shared" si="313"/>
        <v>0</v>
      </c>
      <c r="AW297" s="369">
        <f t="shared" si="313"/>
        <v>0</v>
      </c>
      <c r="AX297" s="346">
        <f t="shared" si="313"/>
        <v>0</v>
      </c>
      <c r="AY297" s="365">
        <f t="shared" si="313"/>
        <v>0</v>
      </c>
      <c r="AZ297" s="1563"/>
      <c r="BA297" s="352">
        <f t="shared" si="313"/>
        <v>0</v>
      </c>
      <c r="BB297" s="1563"/>
      <c r="BC297" s="352">
        <f t="shared" si="313"/>
        <v>0</v>
      </c>
    </row>
    <row r="298" spans="1:56" s="121" customFormat="1">
      <c r="A298" s="373" t="s">
        <v>65</v>
      </c>
      <c r="B298" s="361">
        <f t="shared" si="311"/>
        <v>0</v>
      </c>
      <c r="C298" s="361">
        <f t="shared" si="311"/>
        <v>0</v>
      </c>
      <c r="D298" s="362">
        <f t="shared" si="311"/>
        <v>0</v>
      </c>
      <c r="E298" s="363">
        <f t="shared" si="311"/>
        <v>0</v>
      </c>
      <c r="F298" s="364">
        <f t="shared" si="311"/>
        <v>0</v>
      </c>
      <c r="G298" s="364">
        <f t="shared" si="311"/>
        <v>0</v>
      </c>
      <c r="H298" s="364">
        <f t="shared" si="311"/>
        <v>0</v>
      </c>
      <c r="I298" s="364">
        <f t="shared" si="311"/>
        <v>0</v>
      </c>
      <c r="J298" s="364">
        <f t="shared" si="311"/>
        <v>0</v>
      </c>
      <c r="K298" s="364">
        <f t="shared" si="311"/>
        <v>0</v>
      </c>
      <c r="L298" s="364">
        <f t="shared" si="311"/>
        <v>0</v>
      </c>
      <c r="M298" s="346">
        <f t="shared" si="311"/>
        <v>0</v>
      </c>
      <c r="N298" s="365">
        <f t="shared" si="311"/>
        <v>0</v>
      </c>
      <c r="O298" s="365">
        <f t="shared" si="311"/>
        <v>0</v>
      </c>
      <c r="P298" s="365">
        <f t="shared" si="311"/>
        <v>0</v>
      </c>
      <c r="Q298" s="348">
        <f t="shared" si="311"/>
        <v>0</v>
      </c>
      <c r="R298" s="366">
        <f t="shared" si="311"/>
        <v>0</v>
      </c>
      <c r="S298" s="1575"/>
      <c r="T298" s="367">
        <f t="shared" si="313"/>
        <v>0</v>
      </c>
      <c r="U298" s="367">
        <f t="shared" si="313"/>
        <v>0</v>
      </c>
      <c r="V298" s="367">
        <f t="shared" si="313"/>
        <v>0</v>
      </c>
      <c r="W298" s="346">
        <f t="shared" si="313"/>
        <v>0</v>
      </c>
      <c r="X298" s="366">
        <f t="shared" si="313"/>
        <v>0</v>
      </c>
      <c r="Y298" s="367">
        <f t="shared" si="313"/>
        <v>0</v>
      </c>
      <c r="Z298" s="367">
        <f t="shared" si="313"/>
        <v>0</v>
      </c>
      <c r="AA298" s="367">
        <f t="shared" si="313"/>
        <v>0</v>
      </c>
      <c r="AB298" s="367">
        <f t="shared" si="313"/>
        <v>0</v>
      </c>
      <c r="AC298" s="367">
        <f t="shared" si="313"/>
        <v>0</v>
      </c>
      <c r="AD298" s="367">
        <f t="shared" si="313"/>
        <v>0</v>
      </c>
      <c r="AE298" s="367">
        <f t="shared" si="313"/>
        <v>0</v>
      </c>
      <c r="AF298" s="367">
        <f t="shared" si="313"/>
        <v>0</v>
      </c>
      <c r="AG298" s="346">
        <f t="shared" si="313"/>
        <v>0</v>
      </c>
      <c r="AH298" s="1563"/>
      <c r="AI298" s="351">
        <f t="shared" si="313"/>
        <v>0</v>
      </c>
      <c r="AJ298" s="363">
        <f t="shared" si="313"/>
        <v>0</v>
      </c>
      <c r="AK298" s="364">
        <f t="shared" si="313"/>
        <v>0</v>
      </c>
      <c r="AL298" s="364">
        <f t="shared" si="313"/>
        <v>0</v>
      </c>
      <c r="AM298" s="364">
        <f t="shared" si="313"/>
        <v>0</v>
      </c>
      <c r="AN298" s="364">
        <f t="shared" si="313"/>
        <v>0</v>
      </c>
      <c r="AO298" s="364">
        <f t="shared" si="313"/>
        <v>0</v>
      </c>
      <c r="AP298" s="346">
        <f t="shared" si="313"/>
        <v>0</v>
      </c>
      <c r="AQ298" s="365">
        <f t="shared" si="313"/>
        <v>0</v>
      </c>
      <c r="AR298" s="1563"/>
      <c r="AS298" s="365">
        <f t="shared" si="313"/>
        <v>0</v>
      </c>
      <c r="AT298" s="352">
        <f>AT221+AT236+AT251+AT266+AT281</f>
        <v>0</v>
      </c>
      <c r="AU298" s="368">
        <f t="shared" si="313"/>
        <v>0</v>
      </c>
      <c r="AV298" s="369">
        <f t="shared" si="313"/>
        <v>0</v>
      </c>
      <c r="AW298" s="369">
        <f t="shared" si="313"/>
        <v>0</v>
      </c>
      <c r="AX298" s="346">
        <f t="shared" si="313"/>
        <v>0</v>
      </c>
      <c r="AY298" s="365">
        <f t="shared" si="313"/>
        <v>0</v>
      </c>
      <c r="AZ298" s="1563"/>
      <c r="BA298" s="352">
        <f t="shared" si="313"/>
        <v>0</v>
      </c>
      <c r="BB298" s="1563"/>
      <c r="BC298" s="352">
        <f t="shared" si="313"/>
        <v>0</v>
      </c>
    </row>
    <row r="299" spans="1:56" s="121" customFormat="1">
      <c r="A299" s="373" t="s">
        <v>405</v>
      </c>
      <c r="B299" s="361">
        <f t="shared" si="311"/>
        <v>0</v>
      </c>
      <c r="C299" s="361">
        <f t="shared" si="311"/>
        <v>0</v>
      </c>
      <c r="D299" s="362">
        <f t="shared" si="311"/>
        <v>0</v>
      </c>
      <c r="E299" s="363">
        <f t="shared" si="311"/>
        <v>0</v>
      </c>
      <c r="F299" s="364">
        <f t="shared" si="311"/>
        <v>0</v>
      </c>
      <c r="G299" s="364">
        <f t="shared" si="311"/>
        <v>0</v>
      </c>
      <c r="H299" s="364">
        <f t="shared" si="311"/>
        <v>0</v>
      </c>
      <c r="I299" s="364">
        <f t="shared" si="311"/>
        <v>0</v>
      </c>
      <c r="J299" s="364">
        <f t="shared" si="311"/>
        <v>0</v>
      </c>
      <c r="K299" s="364">
        <f t="shared" si="311"/>
        <v>0</v>
      </c>
      <c r="L299" s="364">
        <f t="shared" si="311"/>
        <v>0</v>
      </c>
      <c r="M299" s="346">
        <f t="shared" si="311"/>
        <v>0</v>
      </c>
      <c r="N299" s="365">
        <f t="shared" si="311"/>
        <v>0</v>
      </c>
      <c r="O299" s="365">
        <f t="shared" si="311"/>
        <v>0</v>
      </c>
      <c r="P299" s="365">
        <f t="shared" si="311"/>
        <v>0</v>
      </c>
      <c r="Q299" s="348">
        <f t="shared" si="311"/>
        <v>0</v>
      </c>
      <c r="R299" s="366">
        <f t="shared" si="311"/>
        <v>0</v>
      </c>
      <c r="S299" s="1575"/>
      <c r="T299" s="367">
        <f t="shared" si="313"/>
        <v>0</v>
      </c>
      <c r="U299" s="367">
        <f t="shared" si="313"/>
        <v>0</v>
      </c>
      <c r="V299" s="367">
        <f t="shared" si="313"/>
        <v>0</v>
      </c>
      <c r="W299" s="346">
        <f t="shared" si="313"/>
        <v>0</v>
      </c>
      <c r="X299" s="366">
        <f t="shared" si="313"/>
        <v>0</v>
      </c>
      <c r="Y299" s="367">
        <f t="shared" si="313"/>
        <v>0</v>
      </c>
      <c r="Z299" s="367">
        <f t="shared" si="313"/>
        <v>0</v>
      </c>
      <c r="AA299" s="367">
        <f t="shared" si="313"/>
        <v>0</v>
      </c>
      <c r="AB299" s="367">
        <f t="shared" si="313"/>
        <v>0</v>
      </c>
      <c r="AC299" s="367">
        <f t="shared" si="313"/>
        <v>0</v>
      </c>
      <c r="AD299" s="367">
        <f t="shared" si="313"/>
        <v>0</v>
      </c>
      <c r="AE299" s="367">
        <f t="shared" si="313"/>
        <v>0</v>
      </c>
      <c r="AF299" s="367">
        <f t="shared" si="313"/>
        <v>0</v>
      </c>
      <c r="AG299" s="346">
        <f t="shared" si="313"/>
        <v>0</v>
      </c>
      <c r="AH299" s="1563"/>
      <c r="AI299" s="351">
        <f t="shared" si="313"/>
        <v>0</v>
      </c>
      <c r="AJ299" s="363">
        <f t="shared" si="313"/>
        <v>0</v>
      </c>
      <c r="AK299" s="364">
        <f t="shared" si="313"/>
        <v>0</v>
      </c>
      <c r="AL299" s="364">
        <f t="shared" si="313"/>
        <v>0</v>
      </c>
      <c r="AM299" s="364">
        <f t="shared" si="313"/>
        <v>0</v>
      </c>
      <c r="AN299" s="364">
        <f t="shared" si="313"/>
        <v>0</v>
      </c>
      <c r="AO299" s="364">
        <f t="shared" si="313"/>
        <v>0</v>
      </c>
      <c r="AP299" s="346">
        <f t="shared" si="313"/>
        <v>0</v>
      </c>
      <c r="AQ299" s="365">
        <f t="shared" si="313"/>
        <v>0</v>
      </c>
      <c r="AR299" s="1563"/>
      <c r="AS299" s="365">
        <f t="shared" si="313"/>
        <v>0</v>
      </c>
      <c r="AT299" s="352">
        <f t="shared" si="313"/>
        <v>0</v>
      </c>
      <c r="AU299" s="368">
        <f t="shared" si="313"/>
        <v>0</v>
      </c>
      <c r="AV299" s="369">
        <f t="shared" si="313"/>
        <v>0</v>
      </c>
      <c r="AW299" s="369">
        <f t="shared" si="313"/>
        <v>0</v>
      </c>
      <c r="AX299" s="346">
        <f t="shared" si="313"/>
        <v>0</v>
      </c>
      <c r="AY299" s="365">
        <f t="shared" si="313"/>
        <v>0</v>
      </c>
      <c r="AZ299" s="1563"/>
      <c r="BA299" s="352">
        <f t="shared" si="313"/>
        <v>0</v>
      </c>
      <c r="BB299" s="1563"/>
      <c r="BC299" s="352">
        <f t="shared" si="313"/>
        <v>0</v>
      </c>
    </row>
    <row r="300" spans="1:56" s="121" customFormat="1" ht="13.5" thickBot="1">
      <c r="A300" s="374" t="s">
        <v>406</v>
      </c>
      <c r="B300" s="361">
        <f t="shared" si="311"/>
        <v>0</v>
      </c>
      <c r="C300" s="361">
        <f t="shared" si="311"/>
        <v>0</v>
      </c>
      <c r="D300" s="362">
        <f t="shared" si="311"/>
        <v>0</v>
      </c>
      <c r="E300" s="363">
        <f t="shared" si="311"/>
        <v>0</v>
      </c>
      <c r="F300" s="364">
        <f t="shared" si="311"/>
        <v>0</v>
      </c>
      <c r="G300" s="364">
        <f t="shared" si="311"/>
        <v>0</v>
      </c>
      <c r="H300" s="364">
        <f t="shared" si="311"/>
        <v>0</v>
      </c>
      <c r="I300" s="364">
        <f t="shared" si="311"/>
        <v>0</v>
      </c>
      <c r="J300" s="364">
        <f t="shared" si="311"/>
        <v>0</v>
      </c>
      <c r="K300" s="364">
        <f t="shared" si="311"/>
        <v>0</v>
      </c>
      <c r="L300" s="364">
        <f t="shared" si="311"/>
        <v>0</v>
      </c>
      <c r="M300" s="346">
        <f t="shared" si="311"/>
        <v>0</v>
      </c>
      <c r="N300" s="365">
        <f t="shared" si="311"/>
        <v>0</v>
      </c>
      <c r="O300" s="365">
        <f t="shared" si="311"/>
        <v>0</v>
      </c>
      <c r="P300" s="365">
        <f t="shared" si="311"/>
        <v>0</v>
      </c>
      <c r="Q300" s="348">
        <f t="shared" si="311"/>
        <v>0</v>
      </c>
      <c r="R300" s="366">
        <f t="shared" si="311"/>
        <v>0</v>
      </c>
      <c r="S300" s="1575"/>
      <c r="T300" s="367">
        <f t="shared" si="313"/>
        <v>0</v>
      </c>
      <c r="U300" s="367">
        <f t="shared" si="313"/>
        <v>0</v>
      </c>
      <c r="V300" s="367">
        <f t="shared" si="313"/>
        <v>0</v>
      </c>
      <c r="W300" s="346">
        <f t="shared" si="313"/>
        <v>0</v>
      </c>
      <c r="X300" s="366">
        <f t="shared" si="313"/>
        <v>0</v>
      </c>
      <c r="Y300" s="367">
        <f t="shared" si="313"/>
        <v>0</v>
      </c>
      <c r="Z300" s="367">
        <f t="shared" si="313"/>
        <v>0</v>
      </c>
      <c r="AA300" s="367">
        <f t="shared" si="313"/>
        <v>0</v>
      </c>
      <c r="AB300" s="367">
        <f t="shared" si="313"/>
        <v>0</v>
      </c>
      <c r="AC300" s="367">
        <f t="shared" si="313"/>
        <v>0</v>
      </c>
      <c r="AD300" s="367">
        <f t="shared" si="313"/>
        <v>0</v>
      </c>
      <c r="AE300" s="367">
        <f t="shared" si="313"/>
        <v>0</v>
      </c>
      <c r="AF300" s="367">
        <f t="shared" si="313"/>
        <v>0</v>
      </c>
      <c r="AG300" s="346">
        <f t="shared" si="313"/>
        <v>0</v>
      </c>
      <c r="AH300" s="1563"/>
      <c r="AI300" s="351">
        <f t="shared" si="313"/>
        <v>0</v>
      </c>
      <c r="AJ300" s="363">
        <f t="shared" si="313"/>
        <v>0</v>
      </c>
      <c r="AK300" s="364">
        <f t="shared" si="313"/>
        <v>0</v>
      </c>
      <c r="AL300" s="364">
        <f t="shared" si="313"/>
        <v>0</v>
      </c>
      <c r="AM300" s="364">
        <f t="shared" si="313"/>
        <v>0</v>
      </c>
      <c r="AN300" s="364">
        <f t="shared" si="313"/>
        <v>0</v>
      </c>
      <c r="AO300" s="364">
        <f t="shared" si="313"/>
        <v>0</v>
      </c>
      <c r="AP300" s="346">
        <f t="shared" si="313"/>
        <v>0</v>
      </c>
      <c r="AQ300" s="365">
        <f t="shared" si="313"/>
        <v>0</v>
      </c>
      <c r="AR300" s="1563"/>
      <c r="AS300" s="365">
        <f t="shared" si="313"/>
        <v>0</v>
      </c>
      <c r="AT300" s="352">
        <f t="shared" si="313"/>
        <v>0</v>
      </c>
      <c r="AU300" s="368">
        <f t="shared" si="313"/>
        <v>0</v>
      </c>
      <c r="AV300" s="369">
        <f t="shared" si="313"/>
        <v>0</v>
      </c>
      <c r="AW300" s="369">
        <f t="shared" si="313"/>
        <v>0</v>
      </c>
      <c r="AX300" s="346">
        <f t="shared" si="313"/>
        <v>0</v>
      </c>
      <c r="AY300" s="365">
        <f t="shared" si="313"/>
        <v>0</v>
      </c>
      <c r="AZ300" s="1563"/>
      <c r="BA300" s="352">
        <f t="shared" si="313"/>
        <v>0</v>
      </c>
      <c r="BB300" s="1563"/>
      <c r="BC300" s="352">
        <f t="shared" si="313"/>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BC302" si="314">IF(ABS(B287-B290)&lt;0.1,"OK","Error")</f>
        <v>OK</v>
      </c>
      <c r="C302" s="375" t="str">
        <f t="shared" si="314"/>
        <v>OK</v>
      </c>
      <c r="D302" s="375" t="str">
        <f t="shared" si="314"/>
        <v>OK</v>
      </c>
      <c r="E302" s="375" t="str">
        <f t="shared" si="314"/>
        <v>OK</v>
      </c>
      <c r="F302" s="375" t="str">
        <f t="shared" si="314"/>
        <v>OK</v>
      </c>
      <c r="G302" s="375" t="str">
        <f t="shared" si="314"/>
        <v>OK</v>
      </c>
      <c r="H302" s="375" t="str">
        <f t="shared" si="314"/>
        <v>OK</v>
      </c>
      <c r="I302" s="375" t="str">
        <f t="shared" si="314"/>
        <v>OK</v>
      </c>
      <c r="J302" s="375" t="str">
        <f t="shared" si="314"/>
        <v>OK</v>
      </c>
      <c r="K302" s="375" t="str">
        <f t="shared" si="314"/>
        <v>OK</v>
      </c>
      <c r="L302" s="375" t="str">
        <f t="shared" si="314"/>
        <v>OK</v>
      </c>
      <c r="M302" s="375" t="str">
        <f t="shared" si="314"/>
        <v>OK</v>
      </c>
      <c r="N302" s="375" t="str">
        <f t="shared" si="314"/>
        <v>OK</v>
      </c>
      <c r="O302" s="375" t="str">
        <f t="shared" si="314"/>
        <v>OK</v>
      </c>
      <c r="P302" s="375" t="str">
        <f t="shared" si="314"/>
        <v>OK</v>
      </c>
      <c r="Q302" s="375" t="str">
        <f t="shared" si="314"/>
        <v>OK</v>
      </c>
      <c r="R302" s="375" t="str">
        <f t="shared" si="314"/>
        <v>OK</v>
      </c>
      <c r="S302" s="375" t="str">
        <f t="shared" si="314"/>
        <v>OK</v>
      </c>
      <c r="T302" s="375" t="str">
        <f t="shared" si="314"/>
        <v>OK</v>
      </c>
      <c r="U302" s="375" t="str">
        <f t="shared" si="314"/>
        <v>OK</v>
      </c>
      <c r="V302" s="375" t="str">
        <f t="shared" si="314"/>
        <v>OK</v>
      </c>
      <c r="W302" s="375" t="str">
        <f t="shared" si="314"/>
        <v>OK</v>
      </c>
      <c r="X302" s="375" t="str">
        <f t="shared" si="314"/>
        <v>OK</v>
      </c>
      <c r="Y302" s="375" t="str">
        <f t="shared" si="314"/>
        <v>OK</v>
      </c>
      <c r="Z302" s="375" t="str">
        <f t="shared" si="314"/>
        <v>OK</v>
      </c>
      <c r="AA302" s="375" t="str">
        <f t="shared" si="314"/>
        <v>OK</v>
      </c>
      <c r="AB302" s="375" t="str">
        <f t="shared" si="314"/>
        <v>OK</v>
      </c>
      <c r="AC302" s="375" t="str">
        <f t="shared" si="314"/>
        <v>OK</v>
      </c>
      <c r="AD302" s="375" t="str">
        <f t="shared" si="314"/>
        <v>OK</v>
      </c>
      <c r="AE302" s="375" t="str">
        <f t="shared" si="314"/>
        <v>OK</v>
      </c>
      <c r="AF302" s="375" t="str">
        <f t="shared" si="314"/>
        <v>OK</v>
      </c>
      <c r="AG302" s="375" t="str">
        <f t="shared" si="314"/>
        <v>OK</v>
      </c>
      <c r="AH302" s="375" t="str">
        <f t="shared" si="314"/>
        <v>OK</v>
      </c>
      <c r="AI302" s="375" t="str">
        <f t="shared" si="314"/>
        <v>OK</v>
      </c>
      <c r="AJ302" s="375" t="str">
        <f t="shared" si="314"/>
        <v>OK</v>
      </c>
      <c r="AK302" s="375" t="str">
        <f t="shared" si="314"/>
        <v>OK</v>
      </c>
      <c r="AL302" s="375" t="str">
        <f t="shared" si="314"/>
        <v>OK</v>
      </c>
      <c r="AM302" s="375" t="str">
        <f t="shared" si="314"/>
        <v>OK</v>
      </c>
      <c r="AN302" s="375" t="str">
        <f t="shared" si="314"/>
        <v>OK</v>
      </c>
      <c r="AO302" s="375" t="str">
        <f t="shared" si="314"/>
        <v>OK</v>
      </c>
      <c r="AP302" s="375" t="str">
        <f t="shared" si="314"/>
        <v>OK</v>
      </c>
      <c r="AQ302" s="375" t="str">
        <f t="shared" si="314"/>
        <v>OK</v>
      </c>
      <c r="AR302" s="375" t="str">
        <f t="shared" si="314"/>
        <v>OK</v>
      </c>
      <c r="AS302" s="375" t="str">
        <f t="shared" si="314"/>
        <v>OK</v>
      </c>
      <c r="AT302" s="375" t="str">
        <f t="shared" si="314"/>
        <v>OK</v>
      </c>
      <c r="AU302" s="375" t="str">
        <f t="shared" si="314"/>
        <v>OK</v>
      </c>
      <c r="AV302" s="375" t="str">
        <f t="shared" si="314"/>
        <v>OK</v>
      </c>
      <c r="AW302" s="375" t="str">
        <f t="shared" si="314"/>
        <v>OK</v>
      </c>
      <c r="AX302" s="375" t="str">
        <f t="shared" si="314"/>
        <v>OK</v>
      </c>
      <c r="AY302" s="375" t="str">
        <f t="shared" si="314"/>
        <v>OK</v>
      </c>
      <c r="AZ302" s="375" t="str">
        <f t="shared" si="314"/>
        <v>OK</v>
      </c>
      <c r="BA302" s="375" t="str">
        <f t="shared" si="314"/>
        <v>OK</v>
      </c>
      <c r="BB302" s="375" t="str">
        <f t="shared" si="314"/>
        <v>OK</v>
      </c>
      <c r="BC302" s="375" t="str">
        <f t="shared" si="314"/>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5">SUM(B307:B316)</f>
        <v>0</v>
      </c>
      <c r="C306" s="461">
        <f t="shared" si="315"/>
        <v>0</v>
      </c>
      <c r="D306" s="462">
        <f t="shared" si="315"/>
        <v>0</v>
      </c>
      <c r="E306" s="463">
        <f t="shared" si="315"/>
        <v>0</v>
      </c>
      <c r="F306" s="464">
        <f t="shared" si="315"/>
        <v>0</v>
      </c>
      <c r="G306" s="464">
        <f t="shared" si="315"/>
        <v>0</v>
      </c>
      <c r="H306" s="464">
        <f t="shared" si="315"/>
        <v>0</v>
      </c>
      <c r="I306" s="464">
        <f t="shared" si="315"/>
        <v>0</v>
      </c>
      <c r="J306" s="464">
        <f t="shared" ref="J306:BA306" si="316">SUM(J307:J316)</f>
        <v>0</v>
      </c>
      <c r="K306" s="464">
        <f t="shared" si="316"/>
        <v>0</v>
      </c>
      <c r="L306" s="464">
        <f t="shared" si="316"/>
        <v>0</v>
      </c>
      <c r="M306" s="465">
        <f t="shared" si="316"/>
        <v>0</v>
      </c>
      <c r="N306" s="466">
        <f t="shared" si="316"/>
        <v>0</v>
      </c>
      <c r="O306" s="466">
        <f t="shared" si="316"/>
        <v>0</v>
      </c>
      <c r="P306" s="466">
        <f t="shared" si="316"/>
        <v>0</v>
      </c>
      <c r="Q306" s="467">
        <f t="shared" si="316"/>
        <v>0</v>
      </c>
      <c r="R306" s="468">
        <f t="shared" si="316"/>
        <v>0</v>
      </c>
      <c r="S306" s="1613"/>
      <c r="T306" s="469">
        <f t="shared" si="316"/>
        <v>0</v>
      </c>
      <c r="U306" s="469">
        <f t="shared" si="316"/>
        <v>0</v>
      </c>
      <c r="V306" s="469">
        <f t="shared" si="316"/>
        <v>0</v>
      </c>
      <c r="W306" s="465">
        <f t="shared" si="316"/>
        <v>0</v>
      </c>
      <c r="X306" s="468">
        <f t="shared" si="316"/>
        <v>0</v>
      </c>
      <c r="Y306" s="469">
        <f t="shared" si="316"/>
        <v>0</v>
      </c>
      <c r="Z306" s="469">
        <f t="shared" si="316"/>
        <v>0</v>
      </c>
      <c r="AA306" s="469">
        <f t="shared" si="316"/>
        <v>0</v>
      </c>
      <c r="AB306" s="469">
        <f t="shared" si="316"/>
        <v>0</v>
      </c>
      <c r="AC306" s="469">
        <f t="shared" si="316"/>
        <v>0</v>
      </c>
      <c r="AD306" s="469">
        <f t="shared" si="316"/>
        <v>0</v>
      </c>
      <c r="AE306" s="469">
        <f t="shared" si="316"/>
        <v>0</v>
      </c>
      <c r="AF306" s="469">
        <f t="shared" si="316"/>
        <v>0</v>
      </c>
      <c r="AG306" s="465">
        <f t="shared" si="316"/>
        <v>0</v>
      </c>
      <c r="AH306" s="1563"/>
      <c r="AI306" s="470">
        <f>SUM(AI307:AI316)</f>
        <v>0</v>
      </c>
      <c r="AJ306" s="463">
        <f>SUM(AJ307:AJ316)</f>
        <v>0</v>
      </c>
      <c r="AK306" s="464">
        <f t="shared" si="316"/>
        <v>0</v>
      </c>
      <c r="AL306" s="464">
        <f t="shared" si="316"/>
        <v>0</v>
      </c>
      <c r="AM306" s="464">
        <f t="shared" si="316"/>
        <v>0</v>
      </c>
      <c r="AN306" s="464">
        <f t="shared" si="316"/>
        <v>0</v>
      </c>
      <c r="AO306" s="464">
        <f t="shared" si="316"/>
        <v>0</v>
      </c>
      <c r="AP306" s="465">
        <f t="shared" si="316"/>
        <v>0</v>
      </c>
      <c r="AQ306" s="466">
        <f t="shared" si="316"/>
        <v>0</v>
      </c>
      <c r="AR306" s="1563"/>
      <c r="AS306" s="466">
        <f t="shared" si="316"/>
        <v>0</v>
      </c>
      <c r="AT306" s="471">
        <f t="shared" si="316"/>
        <v>0</v>
      </c>
      <c r="AU306" s="472">
        <f t="shared" si="316"/>
        <v>0</v>
      </c>
      <c r="AV306" s="473">
        <f t="shared" si="316"/>
        <v>0</v>
      </c>
      <c r="AW306" s="473">
        <f>SUM(AW307:AW316)</f>
        <v>0</v>
      </c>
      <c r="AX306" s="465">
        <f t="shared" si="316"/>
        <v>0</v>
      </c>
      <c r="AY306" s="466">
        <f t="shared" si="316"/>
        <v>0</v>
      </c>
      <c r="AZ306" s="1563"/>
      <c r="BA306" s="471">
        <f t="shared" si="316"/>
        <v>0</v>
      </c>
      <c r="BB306" s="1563"/>
      <c r="BC306" s="471">
        <f>SUM(BC307:BC316)</f>
        <v>0</v>
      </c>
    </row>
    <row r="307" spans="1:56" s="121" customFormat="1">
      <c r="A307" s="372" t="s">
        <v>399</v>
      </c>
      <c r="B307" s="361">
        <f t="shared" ref="B307:AG315" si="317">+B291+B181+B115+B57</f>
        <v>0</v>
      </c>
      <c r="C307" s="361">
        <f t="shared" si="317"/>
        <v>0</v>
      </c>
      <c r="D307" s="362">
        <f t="shared" si="317"/>
        <v>0</v>
      </c>
      <c r="E307" s="363">
        <f t="shared" si="317"/>
        <v>0</v>
      </c>
      <c r="F307" s="364">
        <f t="shared" si="317"/>
        <v>0</v>
      </c>
      <c r="G307" s="364">
        <f t="shared" si="317"/>
        <v>0</v>
      </c>
      <c r="H307" s="364">
        <f t="shared" si="317"/>
        <v>0</v>
      </c>
      <c r="I307" s="364">
        <f t="shared" si="317"/>
        <v>0</v>
      </c>
      <c r="J307" s="364">
        <f t="shared" si="317"/>
        <v>0</v>
      </c>
      <c r="K307" s="364">
        <f t="shared" si="317"/>
        <v>0</v>
      </c>
      <c r="L307" s="364">
        <f t="shared" si="317"/>
        <v>0</v>
      </c>
      <c r="M307" s="346">
        <f t="shared" si="317"/>
        <v>0</v>
      </c>
      <c r="N307" s="365">
        <f t="shared" si="317"/>
        <v>0</v>
      </c>
      <c r="O307" s="365">
        <f t="shared" si="317"/>
        <v>0</v>
      </c>
      <c r="P307" s="365">
        <f t="shared" si="317"/>
        <v>0</v>
      </c>
      <c r="Q307" s="348">
        <f t="shared" si="317"/>
        <v>0</v>
      </c>
      <c r="R307" s="366">
        <f t="shared" si="317"/>
        <v>0</v>
      </c>
      <c r="S307" s="1575"/>
      <c r="T307" s="367">
        <f t="shared" si="317"/>
        <v>0</v>
      </c>
      <c r="U307" s="367">
        <f t="shared" si="317"/>
        <v>0</v>
      </c>
      <c r="V307" s="367">
        <f t="shared" si="317"/>
        <v>0</v>
      </c>
      <c r="W307" s="346">
        <f t="shared" si="317"/>
        <v>0</v>
      </c>
      <c r="X307" s="366">
        <f t="shared" si="317"/>
        <v>0</v>
      </c>
      <c r="Y307" s="367">
        <f t="shared" si="317"/>
        <v>0</v>
      </c>
      <c r="Z307" s="367">
        <f t="shared" si="317"/>
        <v>0</v>
      </c>
      <c r="AA307" s="367">
        <f t="shared" si="317"/>
        <v>0</v>
      </c>
      <c r="AB307" s="367">
        <f t="shared" si="317"/>
        <v>0</v>
      </c>
      <c r="AC307" s="367">
        <f t="shared" si="317"/>
        <v>0</v>
      </c>
      <c r="AD307" s="367">
        <f t="shared" si="317"/>
        <v>0</v>
      </c>
      <c r="AE307" s="367">
        <f t="shared" si="317"/>
        <v>0</v>
      </c>
      <c r="AF307" s="367">
        <f t="shared" si="317"/>
        <v>0</v>
      </c>
      <c r="AG307" s="346">
        <f t="shared" si="317"/>
        <v>0</v>
      </c>
      <c r="AH307" s="1563"/>
      <c r="AI307" s="351">
        <f t="shared" ref="AI307:AQ316" si="318">+AI291+AI181+AI115+AI57</f>
        <v>0</v>
      </c>
      <c r="AJ307" s="363">
        <f t="shared" si="318"/>
        <v>0</v>
      </c>
      <c r="AK307" s="364">
        <f t="shared" si="318"/>
        <v>0</v>
      </c>
      <c r="AL307" s="364">
        <f t="shared" si="318"/>
        <v>0</v>
      </c>
      <c r="AM307" s="364">
        <f t="shared" si="318"/>
        <v>0</v>
      </c>
      <c r="AN307" s="364">
        <f t="shared" si="318"/>
        <v>0</v>
      </c>
      <c r="AO307" s="364">
        <f t="shared" si="318"/>
        <v>0</v>
      </c>
      <c r="AP307" s="346">
        <f t="shared" si="318"/>
        <v>0</v>
      </c>
      <c r="AQ307" s="365">
        <f t="shared" si="318"/>
        <v>0</v>
      </c>
      <c r="AR307" s="1563"/>
      <c r="AS307" s="365">
        <f t="shared" ref="AS307:BC316" si="319">+AS291+AS181+AS115+AS57</f>
        <v>0</v>
      </c>
      <c r="AT307" s="352">
        <f t="shared" si="319"/>
        <v>0</v>
      </c>
      <c r="AU307" s="368">
        <f t="shared" si="319"/>
        <v>0</v>
      </c>
      <c r="AV307" s="369">
        <f t="shared" si="319"/>
        <v>0</v>
      </c>
      <c r="AW307" s="369">
        <f>+AW291+AW181+AW115+AW57</f>
        <v>0</v>
      </c>
      <c r="AX307" s="346">
        <f t="shared" si="319"/>
        <v>0</v>
      </c>
      <c r="AY307" s="365">
        <f t="shared" si="319"/>
        <v>0</v>
      </c>
      <c r="AZ307" s="1563"/>
      <c r="BA307" s="352">
        <f t="shared" si="319"/>
        <v>0</v>
      </c>
      <c r="BB307" s="1563"/>
      <c r="BC307" s="352">
        <f t="shared" si="319"/>
        <v>0</v>
      </c>
    </row>
    <row r="308" spans="1:56" s="121" customFormat="1">
      <c r="A308" s="372" t="s">
        <v>400</v>
      </c>
      <c r="B308" s="361">
        <f t="shared" si="317"/>
        <v>0</v>
      </c>
      <c r="C308" s="361">
        <f t="shared" si="317"/>
        <v>0</v>
      </c>
      <c r="D308" s="362">
        <f t="shared" si="317"/>
        <v>0</v>
      </c>
      <c r="E308" s="363">
        <f t="shared" si="317"/>
        <v>0</v>
      </c>
      <c r="F308" s="364">
        <f t="shared" si="317"/>
        <v>0</v>
      </c>
      <c r="G308" s="364">
        <f t="shared" si="317"/>
        <v>0</v>
      </c>
      <c r="H308" s="364">
        <f t="shared" si="317"/>
        <v>0</v>
      </c>
      <c r="I308" s="364">
        <f t="shared" si="317"/>
        <v>0</v>
      </c>
      <c r="J308" s="364">
        <f t="shared" si="317"/>
        <v>0</v>
      </c>
      <c r="K308" s="364">
        <f t="shared" si="317"/>
        <v>0</v>
      </c>
      <c r="L308" s="364">
        <f t="shared" si="317"/>
        <v>0</v>
      </c>
      <c r="M308" s="346">
        <f t="shared" si="317"/>
        <v>0</v>
      </c>
      <c r="N308" s="365">
        <f t="shared" si="317"/>
        <v>0</v>
      </c>
      <c r="O308" s="365">
        <f t="shared" si="317"/>
        <v>0</v>
      </c>
      <c r="P308" s="365">
        <f t="shared" si="317"/>
        <v>0</v>
      </c>
      <c r="Q308" s="348">
        <f t="shared" si="317"/>
        <v>0</v>
      </c>
      <c r="R308" s="366">
        <f t="shared" si="317"/>
        <v>0</v>
      </c>
      <c r="S308" s="1575"/>
      <c r="T308" s="367">
        <f t="shared" si="317"/>
        <v>0</v>
      </c>
      <c r="U308" s="367">
        <f t="shared" si="317"/>
        <v>0</v>
      </c>
      <c r="V308" s="367">
        <f t="shared" si="317"/>
        <v>0</v>
      </c>
      <c r="W308" s="346">
        <f t="shared" si="317"/>
        <v>0</v>
      </c>
      <c r="X308" s="366">
        <f t="shared" si="317"/>
        <v>0</v>
      </c>
      <c r="Y308" s="367">
        <f t="shared" si="317"/>
        <v>0</v>
      </c>
      <c r="Z308" s="367">
        <f t="shared" si="317"/>
        <v>0</v>
      </c>
      <c r="AA308" s="367">
        <f t="shared" si="317"/>
        <v>0</v>
      </c>
      <c r="AB308" s="367">
        <f t="shared" si="317"/>
        <v>0</v>
      </c>
      <c r="AC308" s="367">
        <f t="shared" si="317"/>
        <v>0</v>
      </c>
      <c r="AD308" s="367">
        <f t="shared" si="317"/>
        <v>0</v>
      </c>
      <c r="AE308" s="367">
        <f t="shared" si="317"/>
        <v>0</v>
      </c>
      <c r="AF308" s="367">
        <f t="shared" si="317"/>
        <v>0</v>
      </c>
      <c r="AG308" s="346">
        <f t="shared" si="317"/>
        <v>0</v>
      </c>
      <c r="AH308" s="1563"/>
      <c r="AI308" s="351">
        <f t="shared" si="318"/>
        <v>0</v>
      </c>
      <c r="AJ308" s="363">
        <f t="shared" si="318"/>
        <v>0</v>
      </c>
      <c r="AK308" s="364">
        <f t="shared" si="318"/>
        <v>0</v>
      </c>
      <c r="AL308" s="364">
        <f t="shared" si="318"/>
        <v>0</v>
      </c>
      <c r="AM308" s="364">
        <f t="shared" si="318"/>
        <v>0</v>
      </c>
      <c r="AN308" s="364">
        <f t="shared" si="318"/>
        <v>0</v>
      </c>
      <c r="AO308" s="364">
        <f t="shared" si="318"/>
        <v>0</v>
      </c>
      <c r="AP308" s="346">
        <f t="shared" si="318"/>
        <v>0</v>
      </c>
      <c r="AQ308" s="365">
        <f t="shared" si="318"/>
        <v>0</v>
      </c>
      <c r="AR308" s="1563"/>
      <c r="AS308" s="365">
        <f t="shared" si="319"/>
        <v>0</v>
      </c>
      <c r="AT308" s="352">
        <f t="shared" si="319"/>
        <v>0</v>
      </c>
      <c r="AU308" s="368">
        <f t="shared" si="319"/>
        <v>0</v>
      </c>
      <c r="AV308" s="369">
        <f t="shared" si="319"/>
        <v>0</v>
      </c>
      <c r="AW308" s="369">
        <f t="shared" si="319"/>
        <v>0</v>
      </c>
      <c r="AX308" s="346">
        <f t="shared" si="319"/>
        <v>0</v>
      </c>
      <c r="AY308" s="365">
        <f t="shared" si="319"/>
        <v>0</v>
      </c>
      <c r="AZ308" s="1563"/>
      <c r="BA308" s="352">
        <f t="shared" si="319"/>
        <v>0</v>
      </c>
      <c r="BB308" s="1563"/>
      <c r="BC308" s="352">
        <f t="shared" si="319"/>
        <v>0</v>
      </c>
    </row>
    <row r="309" spans="1:56" s="121" customFormat="1">
      <c r="A309" s="373" t="s">
        <v>401</v>
      </c>
      <c r="B309" s="361">
        <f t="shared" si="317"/>
        <v>0</v>
      </c>
      <c r="C309" s="361">
        <f t="shared" si="317"/>
        <v>0</v>
      </c>
      <c r="D309" s="362">
        <f t="shared" si="317"/>
        <v>0</v>
      </c>
      <c r="E309" s="363">
        <f t="shared" si="317"/>
        <v>0</v>
      </c>
      <c r="F309" s="364">
        <f t="shared" si="317"/>
        <v>0</v>
      </c>
      <c r="G309" s="364">
        <f t="shared" si="317"/>
        <v>0</v>
      </c>
      <c r="H309" s="364">
        <f t="shared" si="317"/>
        <v>0</v>
      </c>
      <c r="I309" s="364">
        <f t="shared" si="317"/>
        <v>0</v>
      </c>
      <c r="J309" s="364">
        <f t="shared" si="317"/>
        <v>0</v>
      </c>
      <c r="K309" s="364">
        <f t="shared" si="317"/>
        <v>0</v>
      </c>
      <c r="L309" s="364">
        <f t="shared" si="317"/>
        <v>0</v>
      </c>
      <c r="M309" s="346">
        <f t="shared" si="317"/>
        <v>0</v>
      </c>
      <c r="N309" s="365">
        <f t="shared" si="317"/>
        <v>0</v>
      </c>
      <c r="O309" s="365">
        <f t="shared" si="317"/>
        <v>0</v>
      </c>
      <c r="P309" s="365">
        <f t="shared" si="317"/>
        <v>0</v>
      </c>
      <c r="Q309" s="348">
        <f t="shared" si="317"/>
        <v>0</v>
      </c>
      <c r="R309" s="366">
        <f t="shared" si="317"/>
        <v>0</v>
      </c>
      <c r="S309" s="1575"/>
      <c r="T309" s="367">
        <f t="shared" si="317"/>
        <v>0</v>
      </c>
      <c r="U309" s="367">
        <f t="shared" si="317"/>
        <v>0</v>
      </c>
      <c r="V309" s="367">
        <f t="shared" si="317"/>
        <v>0</v>
      </c>
      <c r="W309" s="346">
        <f t="shared" si="317"/>
        <v>0</v>
      </c>
      <c r="X309" s="366">
        <f t="shared" si="317"/>
        <v>0</v>
      </c>
      <c r="Y309" s="367">
        <f t="shared" si="317"/>
        <v>0</v>
      </c>
      <c r="Z309" s="367">
        <f t="shared" si="317"/>
        <v>0</v>
      </c>
      <c r="AA309" s="367">
        <f t="shared" si="317"/>
        <v>0</v>
      </c>
      <c r="AB309" s="367">
        <f t="shared" si="317"/>
        <v>0</v>
      </c>
      <c r="AC309" s="367">
        <f t="shared" si="317"/>
        <v>0</v>
      </c>
      <c r="AD309" s="367">
        <f t="shared" si="317"/>
        <v>0</v>
      </c>
      <c r="AE309" s="367">
        <f t="shared" si="317"/>
        <v>0</v>
      </c>
      <c r="AF309" s="367">
        <f t="shared" si="317"/>
        <v>0</v>
      </c>
      <c r="AG309" s="346">
        <f t="shared" si="317"/>
        <v>0</v>
      </c>
      <c r="AH309" s="1563"/>
      <c r="AI309" s="351">
        <f t="shared" si="318"/>
        <v>0</v>
      </c>
      <c r="AJ309" s="363">
        <f t="shared" si="318"/>
        <v>0</v>
      </c>
      <c r="AK309" s="364">
        <f t="shared" si="318"/>
        <v>0</v>
      </c>
      <c r="AL309" s="364">
        <f t="shared" si="318"/>
        <v>0</v>
      </c>
      <c r="AM309" s="364">
        <f t="shared" si="318"/>
        <v>0</v>
      </c>
      <c r="AN309" s="364">
        <f t="shared" si="318"/>
        <v>0</v>
      </c>
      <c r="AO309" s="364">
        <f t="shared" si="318"/>
        <v>0</v>
      </c>
      <c r="AP309" s="346">
        <f t="shared" si="318"/>
        <v>0</v>
      </c>
      <c r="AQ309" s="365">
        <f t="shared" si="318"/>
        <v>0</v>
      </c>
      <c r="AR309" s="1563"/>
      <c r="AS309" s="365">
        <f t="shared" si="319"/>
        <v>0</v>
      </c>
      <c r="AT309" s="352">
        <f t="shared" si="319"/>
        <v>0</v>
      </c>
      <c r="AU309" s="368">
        <f t="shared" si="319"/>
        <v>0</v>
      </c>
      <c r="AV309" s="369">
        <f t="shared" si="319"/>
        <v>0</v>
      </c>
      <c r="AW309" s="369">
        <f t="shared" si="319"/>
        <v>0</v>
      </c>
      <c r="AX309" s="346">
        <f t="shared" si="319"/>
        <v>0</v>
      </c>
      <c r="AY309" s="365">
        <f t="shared" si="319"/>
        <v>0</v>
      </c>
      <c r="AZ309" s="1563"/>
      <c r="BA309" s="352">
        <f t="shared" si="319"/>
        <v>0</v>
      </c>
      <c r="BB309" s="1563"/>
      <c r="BC309" s="352">
        <f t="shared" si="319"/>
        <v>0</v>
      </c>
    </row>
    <row r="310" spans="1:56" s="121" customFormat="1">
      <c r="A310" s="373" t="s">
        <v>61</v>
      </c>
      <c r="B310" s="361">
        <f t="shared" si="317"/>
        <v>0</v>
      </c>
      <c r="C310" s="361">
        <f t="shared" si="317"/>
        <v>0</v>
      </c>
      <c r="D310" s="362">
        <f t="shared" si="317"/>
        <v>0</v>
      </c>
      <c r="E310" s="363">
        <f t="shared" si="317"/>
        <v>0</v>
      </c>
      <c r="F310" s="364">
        <f t="shared" si="317"/>
        <v>0</v>
      </c>
      <c r="G310" s="364">
        <f t="shared" si="317"/>
        <v>0</v>
      </c>
      <c r="H310" s="364">
        <f t="shared" si="317"/>
        <v>0</v>
      </c>
      <c r="I310" s="364">
        <f t="shared" si="317"/>
        <v>0</v>
      </c>
      <c r="J310" s="364">
        <f t="shared" si="317"/>
        <v>0</v>
      </c>
      <c r="K310" s="364">
        <f t="shared" si="317"/>
        <v>0</v>
      </c>
      <c r="L310" s="364">
        <f t="shared" si="317"/>
        <v>0</v>
      </c>
      <c r="M310" s="346">
        <f t="shared" si="317"/>
        <v>0</v>
      </c>
      <c r="N310" s="365">
        <f t="shared" si="317"/>
        <v>0</v>
      </c>
      <c r="O310" s="365">
        <f t="shared" si="317"/>
        <v>0</v>
      </c>
      <c r="P310" s="365">
        <f t="shared" si="317"/>
        <v>0</v>
      </c>
      <c r="Q310" s="348">
        <f t="shared" si="317"/>
        <v>0</v>
      </c>
      <c r="R310" s="366">
        <f t="shared" si="317"/>
        <v>0</v>
      </c>
      <c r="S310" s="1575"/>
      <c r="T310" s="367">
        <f t="shared" si="317"/>
        <v>0</v>
      </c>
      <c r="U310" s="367">
        <f t="shared" si="317"/>
        <v>0</v>
      </c>
      <c r="V310" s="367">
        <f t="shared" si="317"/>
        <v>0</v>
      </c>
      <c r="W310" s="346">
        <f t="shared" si="317"/>
        <v>0</v>
      </c>
      <c r="X310" s="366">
        <f t="shared" si="317"/>
        <v>0</v>
      </c>
      <c r="Y310" s="367">
        <f t="shared" si="317"/>
        <v>0</v>
      </c>
      <c r="Z310" s="367">
        <f t="shared" si="317"/>
        <v>0</v>
      </c>
      <c r="AA310" s="367">
        <f t="shared" si="317"/>
        <v>0</v>
      </c>
      <c r="AB310" s="367">
        <f t="shared" si="317"/>
        <v>0</v>
      </c>
      <c r="AC310" s="367">
        <f t="shared" si="317"/>
        <v>0</v>
      </c>
      <c r="AD310" s="367">
        <f t="shared" si="317"/>
        <v>0</v>
      </c>
      <c r="AE310" s="367">
        <f t="shared" si="317"/>
        <v>0</v>
      </c>
      <c r="AF310" s="367">
        <f t="shared" si="317"/>
        <v>0</v>
      </c>
      <c r="AG310" s="346">
        <f t="shared" si="317"/>
        <v>0</v>
      </c>
      <c r="AH310" s="1563"/>
      <c r="AI310" s="351">
        <f t="shared" si="318"/>
        <v>0</v>
      </c>
      <c r="AJ310" s="363">
        <f t="shared" si="318"/>
        <v>0</v>
      </c>
      <c r="AK310" s="364">
        <f t="shared" si="318"/>
        <v>0</v>
      </c>
      <c r="AL310" s="364">
        <f t="shared" si="318"/>
        <v>0</v>
      </c>
      <c r="AM310" s="364">
        <f t="shared" si="318"/>
        <v>0</v>
      </c>
      <c r="AN310" s="364">
        <f t="shared" si="318"/>
        <v>0</v>
      </c>
      <c r="AO310" s="364">
        <f t="shared" si="318"/>
        <v>0</v>
      </c>
      <c r="AP310" s="346">
        <f t="shared" si="318"/>
        <v>0</v>
      </c>
      <c r="AQ310" s="365">
        <f t="shared" si="318"/>
        <v>0</v>
      </c>
      <c r="AR310" s="1563"/>
      <c r="AS310" s="365">
        <f t="shared" si="319"/>
        <v>0</v>
      </c>
      <c r="AT310" s="352">
        <f t="shared" si="319"/>
        <v>0</v>
      </c>
      <c r="AU310" s="368">
        <f t="shared" si="319"/>
        <v>0</v>
      </c>
      <c r="AV310" s="369">
        <f t="shared" si="319"/>
        <v>0</v>
      </c>
      <c r="AW310" s="369">
        <f t="shared" si="319"/>
        <v>0</v>
      </c>
      <c r="AX310" s="346">
        <f t="shared" si="319"/>
        <v>0</v>
      </c>
      <c r="AY310" s="365">
        <f t="shared" si="319"/>
        <v>0</v>
      </c>
      <c r="AZ310" s="1563"/>
      <c r="BA310" s="352">
        <f t="shared" si="319"/>
        <v>0</v>
      </c>
      <c r="BB310" s="1563"/>
      <c r="BC310" s="352">
        <f t="shared" si="319"/>
        <v>0</v>
      </c>
    </row>
    <row r="311" spans="1:56" s="121" customFormat="1">
      <c r="A311" s="373" t="s">
        <v>402</v>
      </c>
      <c r="B311" s="361">
        <f t="shared" si="317"/>
        <v>0</v>
      </c>
      <c r="C311" s="361">
        <f t="shared" si="317"/>
        <v>0</v>
      </c>
      <c r="D311" s="362">
        <f t="shared" si="317"/>
        <v>0</v>
      </c>
      <c r="E311" s="363">
        <f t="shared" si="317"/>
        <v>0</v>
      </c>
      <c r="F311" s="364">
        <f t="shared" si="317"/>
        <v>0</v>
      </c>
      <c r="G311" s="364">
        <f t="shared" si="317"/>
        <v>0</v>
      </c>
      <c r="H311" s="364">
        <f t="shared" si="317"/>
        <v>0</v>
      </c>
      <c r="I311" s="364">
        <f t="shared" si="317"/>
        <v>0</v>
      </c>
      <c r="J311" s="364">
        <f t="shared" si="317"/>
        <v>0</v>
      </c>
      <c r="K311" s="364">
        <f t="shared" si="317"/>
        <v>0</v>
      </c>
      <c r="L311" s="364">
        <f t="shared" si="317"/>
        <v>0</v>
      </c>
      <c r="M311" s="346">
        <f t="shared" si="317"/>
        <v>0</v>
      </c>
      <c r="N311" s="365">
        <f t="shared" si="317"/>
        <v>0</v>
      </c>
      <c r="O311" s="365">
        <f t="shared" si="317"/>
        <v>0</v>
      </c>
      <c r="P311" s="365">
        <f t="shared" si="317"/>
        <v>0</v>
      </c>
      <c r="Q311" s="348">
        <f t="shared" si="317"/>
        <v>0</v>
      </c>
      <c r="R311" s="366">
        <f t="shared" si="317"/>
        <v>0</v>
      </c>
      <c r="S311" s="1575"/>
      <c r="T311" s="367">
        <f t="shared" si="317"/>
        <v>0</v>
      </c>
      <c r="U311" s="367">
        <f t="shared" si="317"/>
        <v>0</v>
      </c>
      <c r="V311" s="367">
        <f t="shared" si="317"/>
        <v>0</v>
      </c>
      <c r="W311" s="346">
        <f t="shared" si="317"/>
        <v>0</v>
      </c>
      <c r="X311" s="366">
        <f t="shared" si="317"/>
        <v>0</v>
      </c>
      <c r="Y311" s="367">
        <f t="shared" si="317"/>
        <v>0</v>
      </c>
      <c r="Z311" s="367">
        <f t="shared" si="317"/>
        <v>0</v>
      </c>
      <c r="AA311" s="367">
        <f t="shared" si="317"/>
        <v>0</v>
      </c>
      <c r="AB311" s="367">
        <f t="shared" si="317"/>
        <v>0</v>
      </c>
      <c r="AC311" s="367">
        <f t="shared" si="317"/>
        <v>0</v>
      </c>
      <c r="AD311" s="367">
        <f t="shared" si="317"/>
        <v>0</v>
      </c>
      <c r="AE311" s="367">
        <f t="shared" si="317"/>
        <v>0</v>
      </c>
      <c r="AF311" s="367">
        <f t="shared" si="317"/>
        <v>0</v>
      </c>
      <c r="AG311" s="346">
        <f t="shared" si="317"/>
        <v>0</v>
      </c>
      <c r="AH311" s="1563"/>
      <c r="AI311" s="351">
        <f t="shared" si="318"/>
        <v>0</v>
      </c>
      <c r="AJ311" s="363">
        <f t="shared" si="318"/>
        <v>0</v>
      </c>
      <c r="AK311" s="364">
        <f t="shared" si="318"/>
        <v>0</v>
      </c>
      <c r="AL311" s="364">
        <f t="shared" si="318"/>
        <v>0</v>
      </c>
      <c r="AM311" s="364">
        <f t="shared" si="318"/>
        <v>0</v>
      </c>
      <c r="AN311" s="364">
        <f t="shared" si="318"/>
        <v>0</v>
      </c>
      <c r="AO311" s="364">
        <f t="shared" si="318"/>
        <v>0</v>
      </c>
      <c r="AP311" s="346">
        <f t="shared" si="318"/>
        <v>0</v>
      </c>
      <c r="AQ311" s="365">
        <f t="shared" si="318"/>
        <v>0</v>
      </c>
      <c r="AR311" s="1563"/>
      <c r="AS311" s="365">
        <f t="shared" si="319"/>
        <v>0</v>
      </c>
      <c r="AT311" s="352">
        <f t="shared" si="319"/>
        <v>0</v>
      </c>
      <c r="AU311" s="368">
        <f t="shared" si="319"/>
        <v>0</v>
      </c>
      <c r="AV311" s="369">
        <f t="shared" si="319"/>
        <v>0</v>
      </c>
      <c r="AW311" s="369">
        <f t="shared" si="319"/>
        <v>0</v>
      </c>
      <c r="AX311" s="346">
        <f t="shared" si="319"/>
        <v>0</v>
      </c>
      <c r="AY311" s="365">
        <f t="shared" si="319"/>
        <v>0</v>
      </c>
      <c r="AZ311" s="1563"/>
      <c r="BA311" s="352">
        <f t="shared" si="319"/>
        <v>0</v>
      </c>
      <c r="BB311" s="1563"/>
      <c r="BC311" s="352">
        <f t="shared" si="319"/>
        <v>0</v>
      </c>
    </row>
    <row r="312" spans="1:56" s="121" customFormat="1">
      <c r="A312" s="373" t="s">
        <v>403</v>
      </c>
      <c r="B312" s="361">
        <f t="shared" si="317"/>
        <v>0</v>
      </c>
      <c r="C312" s="361">
        <f t="shared" si="317"/>
        <v>0</v>
      </c>
      <c r="D312" s="362">
        <f t="shared" si="317"/>
        <v>0</v>
      </c>
      <c r="E312" s="363">
        <f t="shared" si="317"/>
        <v>0</v>
      </c>
      <c r="F312" s="364">
        <f t="shared" si="317"/>
        <v>0</v>
      </c>
      <c r="G312" s="364">
        <f t="shared" si="317"/>
        <v>0</v>
      </c>
      <c r="H312" s="364">
        <f t="shared" si="317"/>
        <v>0</v>
      </c>
      <c r="I312" s="364">
        <f t="shared" si="317"/>
        <v>0</v>
      </c>
      <c r="J312" s="364">
        <f t="shared" si="317"/>
        <v>0</v>
      </c>
      <c r="K312" s="364">
        <f t="shared" si="317"/>
        <v>0</v>
      </c>
      <c r="L312" s="364">
        <f t="shared" si="317"/>
        <v>0</v>
      </c>
      <c r="M312" s="346">
        <f t="shared" si="317"/>
        <v>0</v>
      </c>
      <c r="N312" s="365">
        <f t="shared" si="317"/>
        <v>0</v>
      </c>
      <c r="O312" s="365">
        <f t="shared" si="317"/>
        <v>0</v>
      </c>
      <c r="P312" s="365">
        <f t="shared" si="317"/>
        <v>0</v>
      </c>
      <c r="Q312" s="348">
        <f t="shared" si="317"/>
        <v>0</v>
      </c>
      <c r="R312" s="366">
        <f t="shared" si="317"/>
        <v>0</v>
      </c>
      <c r="S312" s="1575"/>
      <c r="T312" s="367">
        <f t="shared" si="317"/>
        <v>0</v>
      </c>
      <c r="U312" s="367">
        <f t="shared" si="317"/>
        <v>0</v>
      </c>
      <c r="V312" s="367">
        <f t="shared" si="317"/>
        <v>0</v>
      </c>
      <c r="W312" s="346">
        <f t="shared" si="317"/>
        <v>0</v>
      </c>
      <c r="X312" s="366">
        <f t="shared" si="317"/>
        <v>0</v>
      </c>
      <c r="Y312" s="367">
        <f t="shared" si="317"/>
        <v>0</v>
      </c>
      <c r="Z312" s="367">
        <f t="shared" si="317"/>
        <v>0</v>
      </c>
      <c r="AA312" s="367">
        <f t="shared" si="317"/>
        <v>0</v>
      </c>
      <c r="AB312" s="367">
        <f t="shared" si="317"/>
        <v>0</v>
      </c>
      <c r="AC312" s="367">
        <f t="shared" si="317"/>
        <v>0</v>
      </c>
      <c r="AD312" s="367">
        <f t="shared" si="317"/>
        <v>0</v>
      </c>
      <c r="AE312" s="367">
        <f t="shared" si="317"/>
        <v>0</v>
      </c>
      <c r="AF312" s="367">
        <f t="shared" si="317"/>
        <v>0</v>
      </c>
      <c r="AG312" s="346">
        <f t="shared" si="317"/>
        <v>0</v>
      </c>
      <c r="AH312" s="1563"/>
      <c r="AI312" s="351">
        <f t="shared" si="318"/>
        <v>0</v>
      </c>
      <c r="AJ312" s="363">
        <f t="shared" si="318"/>
        <v>0</v>
      </c>
      <c r="AK312" s="364">
        <f t="shared" si="318"/>
        <v>0</v>
      </c>
      <c r="AL312" s="364">
        <f t="shared" si="318"/>
        <v>0</v>
      </c>
      <c r="AM312" s="364">
        <f t="shared" si="318"/>
        <v>0</v>
      </c>
      <c r="AN312" s="364">
        <f t="shared" si="318"/>
        <v>0</v>
      </c>
      <c r="AO312" s="364">
        <f t="shared" si="318"/>
        <v>0</v>
      </c>
      <c r="AP312" s="346">
        <f t="shared" si="318"/>
        <v>0</v>
      </c>
      <c r="AQ312" s="365">
        <f t="shared" si="318"/>
        <v>0</v>
      </c>
      <c r="AR312" s="1563"/>
      <c r="AS312" s="365">
        <f t="shared" si="319"/>
        <v>0</v>
      </c>
      <c r="AT312" s="352">
        <f t="shared" si="319"/>
        <v>0</v>
      </c>
      <c r="AU312" s="368">
        <f t="shared" si="319"/>
        <v>0</v>
      </c>
      <c r="AV312" s="369">
        <f t="shared" si="319"/>
        <v>0</v>
      </c>
      <c r="AW312" s="369">
        <f t="shared" si="319"/>
        <v>0</v>
      </c>
      <c r="AX312" s="346">
        <f t="shared" si="319"/>
        <v>0</v>
      </c>
      <c r="AY312" s="365">
        <f t="shared" si="319"/>
        <v>0</v>
      </c>
      <c r="AZ312" s="1563"/>
      <c r="BA312" s="352">
        <f t="shared" si="319"/>
        <v>0</v>
      </c>
      <c r="BB312" s="1563"/>
      <c r="BC312" s="352">
        <f t="shared" si="319"/>
        <v>0</v>
      </c>
    </row>
    <row r="313" spans="1:56" s="121" customFormat="1">
      <c r="A313" s="373" t="s">
        <v>404</v>
      </c>
      <c r="B313" s="361">
        <f t="shared" si="317"/>
        <v>0</v>
      </c>
      <c r="C313" s="361">
        <f t="shared" si="317"/>
        <v>0</v>
      </c>
      <c r="D313" s="362">
        <f t="shared" si="317"/>
        <v>0</v>
      </c>
      <c r="E313" s="363">
        <f t="shared" si="317"/>
        <v>0</v>
      </c>
      <c r="F313" s="364">
        <f t="shared" si="317"/>
        <v>0</v>
      </c>
      <c r="G313" s="364">
        <f t="shared" si="317"/>
        <v>0</v>
      </c>
      <c r="H313" s="364">
        <f t="shared" si="317"/>
        <v>0</v>
      </c>
      <c r="I313" s="364">
        <f t="shared" si="317"/>
        <v>0</v>
      </c>
      <c r="J313" s="364">
        <f t="shared" si="317"/>
        <v>0</v>
      </c>
      <c r="K313" s="364">
        <f t="shared" si="317"/>
        <v>0</v>
      </c>
      <c r="L313" s="364">
        <f t="shared" si="317"/>
        <v>0</v>
      </c>
      <c r="M313" s="346">
        <f t="shared" si="317"/>
        <v>0</v>
      </c>
      <c r="N313" s="365">
        <f t="shared" si="317"/>
        <v>0</v>
      </c>
      <c r="O313" s="365">
        <f t="shared" si="317"/>
        <v>0</v>
      </c>
      <c r="P313" s="365">
        <f t="shared" si="317"/>
        <v>0</v>
      </c>
      <c r="Q313" s="348">
        <f t="shared" si="317"/>
        <v>0</v>
      </c>
      <c r="R313" s="366">
        <f t="shared" si="317"/>
        <v>0</v>
      </c>
      <c r="S313" s="1575"/>
      <c r="T313" s="367">
        <f t="shared" si="317"/>
        <v>0</v>
      </c>
      <c r="U313" s="367">
        <f t="shared" si="317"/>
        <v>0</v>
      </c>
      <c r="V313" s="367">
        <f t="shared" si="317"/>
        <v>0</v>
      </c>
      <c r="W313" s="346">
        <f t="shared" si="317"/>
        <v>0</v>
      </c>
      <c r="X313" s="366">
        <f t="shared" si="317"/>
        <v>0</v>
      </c>
      <c r="Y313" s="367">
        <f t="shared" si="317"/>
        <v>0</v>
      </c>
      <c r="Z313" s="367">
        <f t="shared" si="317"/>
        <v>0</v>
      </c>
      <c r="AA313" s="367">
        <f t="shared" si="317"/>
        <v>0</v>
      </c>
      <c r="AB313" s="367">
        <f t="shared" si="317"/>
        <v>0</v>
      </c>
      <c r="AC313" s="367">
        <f t="shared" si="317"/>
        <v>0</v>
      </c>
      <c r="AD313" s="367">
        <f t="shared" si="317"/>
        <v>0</v>
      </c>
      <c r="AE313" s="367">
        <f t="shared" si="317"/>
        <v>0</v>
      </c>
      <c r="AF313" s="367">
        <f t="shared" si="317"/>
        <v>0</v>
      </c>
      <c r="AG313" s="346">
        <f t="shared" si="317"/>
        <v>0</v>
      </c>
      <c r="AH313" s="1563"/>
      <c r="AI313" s="351">
        <f t="shared" si="318"/>
        <v>0</v>
      </c>
      <c r="AJ313" s="363">
        <f t="shared" si="318"/>
        <v>0</v>
      </c>
      <c r="AK313" s="364">
        <f t="shared" si="318"/>
        <v>0</v>
      </c>
      <c r="AL313" s="364">
        <f t="shared" si="318"/>
        <v>0</v>
      </c>
      <c r="AM313" s="364">
        <f t="shared" si="318"/>
        <v>0</v>
      </c>
      <c r="AN313" s="364">
        <f t="shared" si="318"/>
        <v>0</v>
      </c>
      <c r="AO313" s="364">
        <f t="shared" si="318"/>
        <v>0</v>
      </c>
      <c r="AP313" s="346">
        <f t="shared" si="318"/>
        <v>0</v>
      </c>
      <c r="AQ313" s="365">
        <f t="shared" si="318"/>
        <v>0</v>
      </c>
      <c r="AR313" s="1563"/>
      <c r="AS313" s="365">
        <f t="shared" si="319"/>
        <v>0</v>
      </c>
      <c r="AT313" s="352">
        <f t="shared" si="319"/>
        <v>0</v>
      </c>
      <c r="AU313" s="368">
        <f t="shared" si="319"/>
        <v>0</v>
      </c>
      <c r="AV313" s="369">
        <f t="shared" si="319"/>
        <v>0</v>
      </c>
      <c r="AW313" s="369">
        <f t="shared" si="319"/>
        <v>0</v>
      </c>
      <c r="AX313" s="346">
        <f t="shared" si="319"/>
        <v>0</v>
      </c>
      <c r="AY313" s="365">
        <f t="shared" si="319"/>
        <v>0</v>
      </c>
      <c r="AZ313" s="1563"/>
      <c r="BA313" s="352">
        <f t="shared" si="319"/>
        <v>0</v>
      </c>
      <c r="BB313" s="1563"/>
      <c r="BC313" s="352">
        <f t="shared" si="319"/>
        <v>0</v>
      </c>
    </row>
    <row r="314" spans="1:56" s="121" customFormat="1">
      <c r="A314" s="373" t="s">
        <v>65</v>
      </c>
      <c r="B314" s="361">
        <f t="shared" si="317"/>
        <v>0</v>
      </c>
      <c r="C314" s="361">
        <f t="shared" si="317"/>
        <v>0</v>
      </c>
      <c r="D314" s="362">
        <f t="shared" si="317"/>
        <v>0</v>
      </c>
      <c r="E314" s="363">
        <f t="shared" si="317"/>
        <v>0</v>
      </c>
      <c r="F314" s="364">
        <f t="shared" si="317"/>
        <v>0</v>
      </c>
      <c r="G314" s="364">
        <f t="shared" si="317"/>
        <v>0</v>
      </c>
      <c r="H314" s="364">
        <f t="shared" si="317"/>
        <v>0</v>
      </c>
      <c r="I314" s="364">
        <f t="shared" si="317"/>
        <v>0</v>
      </c>
      <c r="J314" s="364">
        <f t="shared" si="317"/>
        <v>0</v>
      </c>
      <c r="K314" s="364">
        <f t="shared" si="317"/>
        <v>0</v>
      </c>
      <c r="L314" s="364">
        <f t="shared" si="317"/>
        <v>0</v>
      </c>
      <c r="M314" s="346">
        <f t="shared" si="317"/>
        <v>0</v>
      </c>
      <c r="N314" s="365">
        <f t="shared" si="317"/>
        <v>0</v>
      </c>
      <c r="O314" s="365">
        <f t="shared" si="317"/>
        <v>0</v>
      </c>
      <c r="P314" s="365">
        <f t="shared" si="317"/>
        <v>0</v>
      </c>
      <c r="Q314" s="348">
        <f t="shared" si="317"/>
        <v>0</v>
      </c>
      <c r="R314" s="366">
        <f t="shared" si="317"/>
        <v>0</v>
      </c>
      <c r="S314" s="1575"/>
      <c r="T314" s="367">
        <f t="shared" si="317"/>
        <v>0</v>
      </c>
      <c r="U314" s="367">
        <f t="shared" si="317"/>
        <v>0</v>
      </c>
      <c r="V314" s="367">
        <f t="shared" si="317"/>
        <v>0</v>
      </c>
      <c r="W314" s="346">
        <f t="shared" si="317"/>
        <v>0</v>
      </c>
      <c r="X314" s="366">
        <f t="shared" si="317"/>
        <v>0</v>
      </c>
      <c r="Y314" s="367">
        <f t="shared" si="317"/>
        <v>0</v>
      </c>
      <c r="Z314" s="367">
        <f t="shared" si="317"/>
        <v>0</v>
      </c>
      <c r="AA314" s="367">
        <f t="shared" si="317"/>
        <v>0</v>
      </c>
      <c r="AB314" s="367">
        <f t="shared" si="317"/>
        <v>0</v>
      </c>
      <c r="AC314" s="367">
        <f t="shared" si="317"/>
        <v>0</v>
      </c>
      <c r="AD314" s="367">
        <f t="shared" si="317"/>
        <v>0</v>
      </c>
      <c r="AE314" s="367">
        <f t="shared" si="317"/>
        <v>0</v>
      </c>
      <c r="AF314" s="367">
        <f t="shared" si="317"/>
        <v>0</v>
      </c>
      <c r="AG314" s="346">
        <f t="shared" si="317"/>
        <v>0</v>
      </c>
      <c r="AH314" s="1563"/>
      <c r="AI314" s="351">
        <f t="shared" si="318"/>
        <v>0</v>
      </c>
      <c r="AJ314" s="363">
        <f t="shared" si="318"/>
        <v>0</v>
      </c>
      <c r="AK314" s="364">
        <f t="shared" si="318"/>
        <v>0</v>
      </c>
      <c r="AL314" s="364">
        <f t="shared" si="318"/>
        <v>0</v>
      </c>
      <c r="AM314" s="364">
        <f t="shared" si="318"/>
        <v>0</v>
      </c>
      <c r="AN314" s="364">
        <f t="shared" si="318"/>
        <v>0</v>
      </c>
      <c r="AO314" s="364">
        <f t="shared" si="318"/>
        <v>0</v>
      </c>
      <c r="AP314" s="346">
        <f t="shared" si="318"/>
        <v>0</v>
      </c>
      <c r="AQ314" s="365">
        <f t="shared" si="318"/>
        <v>0</v>
      </c>
      <c r="AR314" s="1563"/>
      <c r="AS314" s="365">
        <f t="shared" si="319"/>
        <v>0</v>
      </c>
      <c r="AT314" s="352">
        <f t="shared" si="319"/>
        <v>0</v>
      </c>
      <c r="AU314" s="368">
        <f t="shared" si="319"/>
        <v>0</v>
      </c>
      <c r="AV314" s="369">
        <f t="shared" si="319"/>
        <v>0</v>
      </c>
      <c r="AW314" s="369">
        <f t="shared" si="319"/>
        <v>0</v>
      </c>
      <c r="AX314" s="346">
        <f t="shared" si="319"/>
        <v>0</v>
      </c>
      <c r="AY314" s="365">
        <f t="shared" si="319"/>
        <v>0</v>
      </c>
      <c r="AZ314" s="1563"/>
      <c r="BA314" s="352">
        <f t="shared" si="319"/>
        <v>0</v>
      </c>
      <c r="BB314" s="1563"/>
      <c r="BC314" s="352">
        <f t="shared" si="319"/>
        <v>0</v>
      </c>
    </row>
    <row r="315" spans="1:56" s="121" customFormat="1">
      <c r="A315" s="373" t="s">
        <v>405</v>
      </c>
      <c r="B315" s="361">
        <f t="shared" si="317"/>
        <v>0</v>
      </c>
      <c r="C315" s="361">
        <f t="shared" si="317"/>
        <v>0</v>
      </c>
      <c r="D315" s="362">
        <f t="shared" si="317"/>
        <v>0</v>
      </c>
      <c r="E315" s="363">
        <f t="shared" si="317"/>
        <v>0</v>
      </c>
      <c r="F315" s="364">
        <f t="shared" si="317"/>
        <v>0</v>
      </c>
      <c r="G315" s="364">
        <f t="shared" si="317"/>
        <v>0</v>
      </c>
      <c r="H315" s="364">
        <f t="shared" si="317"/>
        <v>0</v>
      </c>
      <c r="I315" s="364">
        <f t="shared" ref="I315:AG315" si="320">+I299+I189+I123+I65</f>
        <v>0</v>
      </c>
      <c r="J315" s="364">
        <f t="shared" si="320"/>
        <v>0</v>
      </c>
      <c r="K315" s="364">
        <f t="shared" si="320"/>
        <v>0</v>
      </c>
      <c r="L315" s="364">
        <f t="shared" si="320"/>
        <v>0</v>
      </c>
      <c r="M315" s="346">
        <f t="shared" si="320"/>
        <v>0</v>
      </c>
      <c r="N315" s="365">
        <f t="shared" si="320"/>
        <v>0</v>
      </c>
      <c r="O315" s="365">
        <f t="shared" si="320"/>
        <v>0</v>
      </c>
      <c r="P315" s="365">
        <f t="shared" si="320"/>
        <v>0</v>
      </c>
      <c r="Q315" s="348">
        <f t="shared" si="320"/>
        <v>0</v>
      </c>
      <c r="R315" s="366">
        <f t="shared" si="320"/>
        <v>0</v>
      </c>
      <c r="S315" s="1575"/>
      <c r="T315" s="367">
        <f t="shared" si="320"/>
        <v>0</v>
      </c>
      <c r="U315" s="367">
        <f t="shared" si="320"/>
        <v>0</v>
      </c>
      <c r="V315" s="367">
        <f t="shared" si="320"/>
        <v>0</v>
      </c>
      <c r="W315" s="346">
        <f t="shared" si="320"/>
        <v>0</v>
      </c>
      <c r="X315" s="366">
        <f t="shared" si="320"/>
        <v>0</v>
      </c>
      <c r="Y315" s="367">
        <f t="shared" si="320"/>
        <v>0</v>
      </c>
      <c r="Z315" s="367">
        <f t="shared" si="320"/>
        <v>0</v>
      </c>
      <c r="AA315" s="367">
        <f t="shared" si="320"/>
        <v>0</v>
      </c>
      <c r="AB315" s="367">
        <f t="shared" si="320"/>
        <v>0</v>
      </c>
      <c r="AC315" s="367">
        <f t="shared" si="320"/>
        <v>0</v>
      </c>
      <c r="AD315" s="367">
        <f t="shared" si="320"/>
        <v>0</v>
      </c>
      <c r="AE315" s="367">
        <f t="shared" si="320"/>
        <v>0</v>
      </c>
      <c r="AF315" s="367">
        <f t="shared" si="320"/>
        <v>0</v>
      </c>
      <c r="AG315" s="346">
        <f t="shared" si="320"/>
        <v>0</v>
      </c>
      <c r="AH315" s="1563"/>
      <c r="AI315" s="351">
        <f t="shared" si="318"/>
        <v>0</v>
      </c>
      <c r="AJ315" s="363">
        <f t="shared" si="318"/>
        <v>0</v>
      </c>
      <c r="AK315" s="364">
        <f t="shared" si="318"/>
        <v>0</v>
      </c>
      <c r="AL315" s="364">
        <f t="shared" si="318"/>
        <v>0</v>
      </c>
      <c r="AM315" s="364">
        <f t="shared" si="318"/>
        <v>0</v>
      </c>
      <c r="AN315" s="364">
        <f t="shared" si="318"/>
        <v>0</v>
      </c>
      <c r="AO315" s="364">
        <f t="shared" si="318"/>
        <v>0</v>
      </c>
      <c r="AP315" s="346">
        <f t="shared" si="318"/>
        <v>0</v>
      </c>
      <c r="AQ315" s="365">
        <f t="shared" si="318"/>
        <v>0</v>
      </c>
      <c r="AR315" s="1563"/>
      <c r="AS315" s="365">
        <f t="shared" si="319"/>
        <v>0</v>
      </c>
      <c r="AT315" s="352">
        <f t="shared" si="319"/>
        <v>0</v>
      </c>
      <c r="AU315" s="368">
        <f t="shared" si="319"/>
        <v>0</v>
      </c>
      <c r="AV315" s="369">
        <f t="shared" si="319"/>
        <v>0</v>
      </c>
      <c r="AW315" s="369">
        <f t="shared" si="319"/>
        <v>0</v>
      </c>
      <c r="AX315" s="346">
        <f t="shared" si="319"/>
        <v>0</v>
      </c>
      <c r="AY315" s="365">
        <f t="shared" si="319"/>
        <v>0</v>
      </c>
      <c r="AZ315" s="1563"/>
      <c r="BA315" s="352">
        <f t="shared" si="319"/>
        <v>0</v>
      </c>
      <c r="BB315" s="1563"/>
      <c r="BC315" s="352">
        <f t="shared" si="319"/>
        <v>0</v>
      </c>
    </row>
    <row r="316" spans="1:56" s="121" customFormat="1" ht="13.5" thickBot="1">
      <c r="A316" s="374" t="s">
        <v>406</v>
      </c>
      <c r="B316" s="361">
        <f t="shared" ref="B316:AG316" si="321">+B300+B190+B124+B66</f>
        <v>0</v>
      </c>
      <c r="C316" s="361">
        <f>+C300+C190+C124+C66</f>
        <v>0</v>
      </c>
      <c r="D316" s="362">
        <f t="shared" si="321"/>
        <v>0</v>
      </c>
      <c r="E316" s="363">
        <f t="shared" si="321"/>
        <v>0</v>
      </c>
      <c r="F316" s="364">
        <f t="shared" si="321"/>
        <v>0</v>
      </c>
      <c r="G316" s="364">
        <f t="shared" si="321"/>
        <v>0</v>
      </c>
      <c r="H316" s="364">
        <f t="shared" si="321"/>
        <v>0</v>
      </c>
      <c r="I316" s="364">
        <f t="shared" si="321"/>
        <v>0</v>
      </c>
      <c r="J316" s="364">
        <f t="shared" si="321"/>
        <v>0</v>
      </c>
      <c r="K316" s="364">
        <f t="shared" si="321"/>
        <v>0</v>
      </c>
      <c r="L316" s="364">
        <f t="shared" si="321"/>
        <v>0</v>
      </c>
      <c r="M316" s="346">
        <f t="shared" si="321"/>
        <v>0</v>
      </c>
      <c r="N316" s="365">
        <f t="shared" si="321"/>
        <v>0</v>
      </c>
      <c r="O316" s="365">
        <f t="shared" si="321"/>
        <v>0</v>
      </c>
      <c r="P316" s="365">
        <f t="shared" si="321"/>
        <v>0</v>
      </c>
      <c r="Q316" s="348">
        <f t="shared" si="321"/>
        <v>0</v>
      </c>
      <c r="R316" s="366">
        <f t="shared" si="321"/>
        <v>0</v>
      </c>
      <c r="S316" s="1575"/>
      <c r="T316" s="367">
        <f t="shared" si="321"/>
        <v>0</v>
      </c>
      <c r="U316" s="367">
        <f t="shared" si="321"/>
        <v>0</v>
      </c>
      <c r="V316" s="367">
        <f t="shared" si="321"/>
        <v>0</v>
      </c>
      <c r="W316" s="346">
        <f t="shared" si="321"/>
        <v>0</v>
      </c>
      <c r="X316" s="366">
        <f t="shared" si="321"/>
        <v>0</v>
      </c>
      <c r="Y316" s="367">
        <f t="shared" si="321"/>
        <v>0</v>
      </c>
      <c r="Z316" s="367">
        <f t="shared" si="321"/>
        <v>0</v>
      </c>
      <c r="AA316" s="367">
        <f t="shared" si="321"/>
        <v>0</v>
      </c>
      <c r="AB316" s="367">
        <f t="shared" si="321"/>
        <v>0</v>
      </c>
      <c r="AC316" s="367">
        <f t="shared" si="321"/>
        <v>0</v>
      </c>
      <c r="AD316" s="367">
        <f t="shared" si="321"/>
        <v>0</v>
      </c>
      <c r="AE316" s="367">
        <f t="shared" si="321"/>
        <v>0</v>
      </c>
      <c r="AF316" s="367">
        <f t="shared" si="321"/>
        <v>0</v>
      </c>
      <c r="AG316" s="346">
        <f t="shared" si="321"/>
        <v>0</v>
      </c>
      <c r="AH316" s="1563"/>
      <c r="AI316" s="351">
        <f t="shared" si="318"/>
        <v>0</v>
      </c>
      <c r="AJ316" s="363">
        <f t="shared" si="318"/>
        <v>0</v>
      </c>
      <c r="AK316" s="364">
        <f t="shared" si="318"/>
        <v>0</v>
      </c>
      <c r="AL316" s="364">
        <f t="shared" si="318"/>
        <v>0</v>
      </c>
      <c r="AM316" s="364">
        <f t="shared" si="318"/>
        <v>0</v>
      </c>
      <c r="AN316" s="364">
        <f t="shared" si="318"/>
        <v>0</v>
      </c>
      <c r="AO316" s="364">
        <f t="shared" si="318"/>
        <v>0</v>
      </c>
      <c r="AP316" s="346">
        <f t="shared" si="318"/>
        <v>0</v>
      </c>
      <c r="AQ316" s="365">
        <f t="shared" si="318"/>
        <v>0</v>
      </c>
      <c r="AR316" s="1563"/>
      <c r="AS316" s="365">
        <f t="shared" si="319"/>
        <v>0</v>
      </c>
      <c r="AT316" s="352">
        <f t="shared" si="319"/>
        <v>0</v>
      </c>
      <c r="AU316" s="368">
        <f t="shared" si="319"/>
        <v>0</v>
      </c>
      <c r="AV316" s="369">
        <f t="shared" si="319"/>
        <v>0</v>
      </c>
      <c r="AW316" s="369">
        <f t="shared" si="319"/>
        <v>0</v>
      </c>
      <c r="AX316" s="346">
        <f t="shared" si="319"/>
        <v>0</v>
      </c>
      <c r="AY316" s="365">
        <f t="shared" si="319"/>
        <v>0</v>
      </c>
      <c r="AZ316" s="1563"/>
      <c r="BA316" s="352">
        <f t="shared" si="319"/>
        <v>0</v>
      </c>
      <c r="BB316" s="1563"/>
      <c r="BC316" s="352">
        <f t="shared" si="319"/>
        <v>0</v>
      </c>
    </row>
    <row r="317" spans="1:56" s="360" customFormat="1" ht="14.25" customHeight="1" thickBo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thickBot="1">
      <c r="A318" s="594" t="s">
        <v>511</v>
      </c>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IF(ABS((AH306-'C1 - Costs Matrix 2011'!AH125)&lt;0.1),"OK","ERROR")</f>
        <v>OK</v>
      </c>
      <c r="AI318" s="595"/>
      <c r="AJ318" s="596"/>
      <c r="AK318" s="595"/>
      <c r="AL318" s="596"/>
      <c r="AM318" s="595"/>
      <c r="AN318" s="595"/>
      <c r="AO318" s="595"/>
      <c r="AP318" s="595"/>
      <c r="AQ318" s="595"/>
      <c r="AR318" s="597" t="str">
        <f>IF(ABS((AR306-'C1 - Costs Matrix 2011'!AR125)&lt;0.1),"OK","ERROR")</f>
        <v>OK</v>
      </c>
      <c r="AS318" s="595"/>
      <c r="AT318" s="595"/>
      <c r="AU318" s="595"/>
      <c r="AV318" s="595"/>
      <c r="AW318" s="595"/>
      <c r="AX318" s="595"/>
      <c r="AY318" s="595"/>
      <c r="AZ318" s="597" t="str">
        <f>IF(ABS((AZ306-'C1 - Costs Matrix 2011'!AZ125)&lt;0.1),"OK","ERROR")</f>
        <v>OK</v>
      </c>
      <c r="BA318" s="595"/>
      <c r="BB318" s="595"/>
      <c r="BC318" s="597" t="str">
        <f>IF(ABS((BC306-'C1 - Costs Matrix 2011'!AZ125-'C1 - Costs Matrix 2011'!AR125-'C1 - Costs Matrix 2011'!AH125)&lt;0.1),"OK","ERROR")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2">SUM(B322:B323)</f>
        <v>0</v>
      </c>
      <c r="C321" s="433">
        <f t="shared" si="322"/>
        <v>0</v>
      </c>
      <c r="D321" s="1721">
        <f t="shared" si="322"/>
        <v>0</v>
      </c>
      <c r="E321" s="1753">
        <f t="shared" si="322"/>
        <v>0</v>
      </c>
      <c r="F321" s="433">
        <f t="shared" si="322"/>
        <v>0</v>
      </c>
      <c r="G321" s="433">
        <f t="shared" si="322"/>
        <v>0</v>
      </c>
      <c r="H321" s="433">
        <f t="shared" si="322"/>
        <v>0</v>
      </c>
      <c r="I321" s="433">
        <f>SUM(I322:I323)</f>
        <v>0</v>
      </c>
      <c r="J321" s="433">
        <f t="shared" ref="J321:BC321" si="323">SUM(J322:J323)</f>
        <v>0</v>
      </c>
      <c r="K321" s="433">
        <f t="shared" si="323"/>
        <v>0</v>
      </c>
      <c r="L321" s="433">
        <f t="shared" si="323"/>
        <v>0</v>
      </c>
      <c r="M321" s="1721">
        <f>SUM(E321:L321)</f>
        <v>0</v>
      </c>
      <c r="N321" s="1752">
        <f t="shared" si="323"/>
        <v>0</v>
      </c>
      <c r="O321" s="1752">
        <f t="shared" si="323"/>
        <v>0</v>
      </c>
      <c r="P321" s="1752">
        <f t="shared" si="323"/>
        <v>0</v>
      </c>
      <c r="Q321" s="1752">
        <f t="shared" si="323"/>
        <v>0</v>
      </c>
      <c r="R321" s="1753">
        <f t="shared" si="323"/>
        <v>0</v>
      </c>
      <c r="S321" s="1614"/>
      <c r="T321" s="433">
        <f t="shared" si="323"/>
        <v>0</v>
      </c>
      <c r="U321" s="433">
        <f t="shared" si="323"/>
        <v>0</v>
      </c>
      <c r="V321" s="433">
        <f t="shared" si="323"/>
        <v>0</v>
      </c>
      <c r="W321" s="433">
        <f t="shared" si="323"/>
        <v>0</v>
      </c>
      <c r="X321" s="433">
        <f t="shared" si="323"/>
        <v>0</v>
      </c>
      <c r="Y321" s="433">
        <f t="shared" si="323"/>
        <v>0</v>
      </c>
      <c r="Z321" s="433">
        <f t="shared" si="323"/>
        <v>0</v>
      </c>
      <c r="AA321" s="433">
        <f t="shared" si="323"/>
        <v>0</v>
      </c>
      <c r="AB321" s="433">
        <f t="shared" si="323"/>
        <v>0</v>
      </c>
      <c r="AC321" s="433">
        <f t="shared" si="323"/>
        <v>0</v>
      </c>
      <c r="AD321" s="433">
        <f t="shared" si="323"/>
        <v>0</v>
      </c>
      <c r="AE321" s="433">
        <f t="shared" si="323"/>
        <v>0</v>
      </c>
      <c r="AF321" s="433">
        <f t="shared" si="323"/>
        <v>0</v>
      </c>
      <c r="AG321" s="433">
        <f t="shared" si="323"/>
        <v>0</v>
      </c>
      <c r="AH321" s="1731"/>
      <c r="AI321" s="433">
        <f t="shared" si="323"/>
        <v>0</v>
      </c>
      <c r="AJ321" s="433">
        <f t="shared" si="323"/>
        <v>0</v>
      </c>
      <c r="AK321" s="433">
        <f t="shared" si="323"/>
        <v>0</v>
      </c>
      <c r="AL321" s="433">
        <f t="shared" si="323"/>
        <v>0</v>
      </c>
      <c r="AM321" s="433">
        <f t="shared" si="323"/>
        <v>0</v>
      </c>
      <c r="AN321" s="433">
        <f t="shared" si="323"/>
        <v>0</v>
      </c>
      <c r="AO321" s="433">
        <f t="shared" si="323"/>
        <v>0</v>
      </c>
      <c r="AP321" s="433">
        <f t="shared" si="323"/>
        <v>0</v>
      </c>
      <c r="AQ321" s="433">
        <f t="shared" si="323"/>
        <v>0</v>
      </c>
      <c r="AR321" s="1731"/>
      <c r="AS321" s="433">
        <f t="shared" si="323"/>
        <v>0</v>
      </c>
      <c r="AT321" s="433">
        <f t="shared" si="323"/>
        <v>0</v>
      </c>
      <c r="AU321" s="433">
        <f t="shared" si="323"/>
        <v>0</v>
      </c>
      <c r="AV321" s="433">
        <f t="shared" si="323"/>
        <v>0</v>
      </c>
      <c r="AW321" s="433">
        <f t="shared" si="323"/>
        <v>0</v>
      </c>
      <c r="AX321" s="433">
        <f t="shared" si="323"/>
        <v>0</v>
      </c>
      <c r="AY321" s="433">
        <f t="shared" si="323"/>
        <v>0</v>
      </c>
      <c r="AZ321" s="1731"/>
      <c r="BA321" s="433">
        <f t="shared" si="323"/>
        <v>0</v>
      </c>
      <c r="BB321" s="1731"/>
      <c r="BC321" s="433">
        <f t="shared" si="323"/>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4">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5">+D289+D113+D55+D179</f>
        <v>0</v>
      </c>
      <c r="E323" s="1753">
        <f t="shared" si="325"/>
        <v>0</v>
      </c>
      <c r="F323" s="433">
        <f t="shared" si="325"/>
        <v>0</v>
      </c>
      <c r="G323" s="433">
        <f t="shared" si="325"/>
        <v>0</v>
      </c>
      <c r="H323" s="433">
        <f t="shared" si="325"/>
        <v>0</v>
      </c>
      <c r="I323" s="433">
        <f t="shared" si="325"/>
        <v>0</v>
      </c>
      <c r="J323" s="433">
        <f t="shared" si="325"/>
        <v>0</v>
      </c>
      <c r="K323" s="433">
        <f t="shared" si="325"/>
        <v>0</v>
      </c>
      <c r="L323" s="433">
        <f t="shared" si="325"/>
        <v>0</v>
      </c>
      <c r="M323" s="1721">
        <f t="shared" si="325"/>
        <v>0</v>
      </c>
      <c r="N323" s="1752">
        <f t="shared" si="325"/>
        <v>0</v>
      </c>
      <c r="O323" s="1752">
        <f t="shared" si="325"/>
        <v>0</v>
      </c>
      <c r="P323" s="1752">
        <f t="shared" si="325"/>
        <v>0</v>
      </c>
      <c r="Q323" s="1752">
        <f t="shared" si="325"/>
        <v>0</v>
      </c>
      <c r="R323" s="1753">
        <f t="shared" si="325"/>
        <v>0</v>
      </c>
      <c r="S323" s="1614"/>
      <c r="T323" s="433">
        <f t="shared" si="325"/>
        <v>0</v>
      </c>
      <c r="U323" s="433">
        <f t="shared" si="325"/>
        <v>0</v>
      </c>
      <c r="V323" s="433">
        <f t="shared" si="325"/>
        <v>0</v>
      </c>
      <c r="W323" s="433">
        <f t="shared" si="325"/>
        <v>0</v>
      </c>
      <c r="X323" s="433">
        <f t="shared" si="325"/>
        <v>0</v>
      </c>
      <c r="Y323" s="433">
        <f t="shared" si="325"/>
        <v>0</v>
      </c>
      <c r="Z323" s="433">
        <f t="shared" si="325"/>
        <v>0</v>
      </c>
      <c r="AA323" s="433">
        <f t="shared" si="325"/>
        <v>0</v>
      </c>
      <c r="AB323" s="433">
        <f t="shared" si="325"/>
        <v>0</v>
      </c>
      <c r="AC323" s="433">
        <f t="shared" si="325"/>
        <v>0</v>
      </c>
      <c r="AD323" s="433">
        <f t="shared" si="325"/>
        <v>0</v>
      </c>
      <c r="AE323" s="433">
        <f t="shared" si="325"/>
        <v>0</v>
      </c>
      <c r="AF323" s="433">
        <f t="shared" si="325"/>
        <v>0</v>
      </c>
      <c r="AG323" s="433">
        <f t="shared" si="325"/>
        <v>0</v>
      </c>
      <c r="AH323" s="1563"/>
      <c r="AI323" s="433">
        <f t="shared" si="325"/>
        <v>0</v>
      </c>
      <c r="AJ323" s="433">
        <f t="shared" si="325"/>
        <v>0</v>
      </c>
      <c r="AK323" s="433">
        <f t="shared" si="325"/>
        <v>0</v>
      </c>
      <c r="AL323" s="433">
        <f t="shared" si="325"/>
        <v>0</v>
      </c>
      <c r="AM323" s="433">
        <f t="shared" si="325"/>
        <v>0</v>
      </c>
      <c r="AN323" s="433">
        <f t="shared" si="325"/>
        <v>0</v>
      </c>
      <c r="AO323" s="433">
        <f t="shared" si="325"/>
        <v>0</v>
      </c>
      <c r="AP323" s="433">
        <f t="shared" si="325"/>
        <v>0</v>
      </c>
      <c r="AQ323" s="433">
        <f t="shared" si="325"/>
        <v>0</v>
      </c>
      <c r="AR323" s="1563"/>
      <c r="AS323" s="433">
        <f t="shared" si="325"/>
        <v>0</v>
      </c>
      <c r="AT323" s="433">
        <f t="shared" si="325"/>
        <v>0</v>
      </c>
      <c r="AU323" s="433">
        <f t="shared" si="325"/>
        <v>0</v>
      </c>
      <c r="AV323" s="433">
        <f t="shared" si="325"/>
        <v>0</v>
      </c>
      <c r="AW323" s="433">
        <f t="shared" si="325"/>
        <v>0</v>
      </c>
      <c r="AX323" s="433">
        <f t="shared" si="325"/>
        <v>0</v>
      </c>
      <c r="AY323" s="433">
        <f t="shared" si="325"/>
        <v>0</v>
      </c>
      <c r="AZ323" s="1563"/>
      <c r="BA323" s="433">
        <f t="shared" si="325"/>
        <v>0</v>
      </c>
      <c r="BB323" s="1563"/>
      <c r="BC323" s="433">
        <f t="shared" si="325"/>
        <v>0</v>
      </c>
    </row>
    <row r="324" spans="1:55" s="339" customFormat="1">
      <c r="A324" s="1757" t="str">
        <f>Cover!C21</f>
        <v>- none -</v>
      </c>
      <c r="B324" s="708"/>
      <c r="C324" s="1725"/>
      <c r="D324" s="354"/>
      <c r="E324" s="1726"/>
      <c r="F324" s="345"/>
      <c r="G324" s="345"/>
      <c r="H324" s="345"/>
      <c r="I324" s="345"/>
      <c r="J324" s="345"/>
      <c r="K324" s="345"/>
      <c r="L324" s="345"/>
      <c r="M324" s="496">
        <f t="shared" ref="M324:M338" si="326">SUM(E324:L324)</f>
        <v>0</v>
      </c>
      <c r="N324" s="515"/>
      <c r="O324" s="515"/>
      <c r="P324" s="515"/>
      <c r="Q324" s="1754">
        <f t="shared" ref="Q324:Q338" si="327">B324+C324+M324+N324+O324+P324+D324</f>
        <v>0</v>
      </c>
      <c r="R324" s="1729"/>
      <c r="S324" s="1575"/>
      <c r="T324" s="350"/>
      <c r="U324" s="350"/>
      <c r="V324" s="350"/>
      <c r="W324" s="346">
        <f t="shared" ref="W324:W338" si="328">SUM(R324:V324)</f>
        <v>0</v>
      </c>
      <c r="X324" s="349"/>
      <c r="Y324" s="350"/>
      <c r="Z324" s="350"/>
      <c r="AA324" s="350"/>
      <c r="AB324" s="350"/>
      <c r="AC324" s="350"/>
      <c r="AD324" s="350"/>
      <c r="AE324" s="350"/>
      <c r="AF324" s="350"/>
      <c r="AG324" s="346">
        <f t="shared" ref="AG324:AG338" si="329">SUM(X324:AF324)</f>
        <v>0</v>
      </c>
      <c r="AH324" s="1563"/>
      <c r="AI324" s="351">
        <f t="shared" ref="AI324:AI338" si="330">Q324+W324+AG324+AH324</f>
        <v>0</v>
      </c>
      <c r="AJ324" s="344"/>
      <c r="AK324" s="345"/>
      <c r="AL324" s="345"/>
      <c r="AM324" s="345"/>
      <c r="AN324" s="345"/>
      <c r="AO324" s="1750"/>
      <c r="AP324" s="348">
        <f t="shared" ref="AP324:AP338" si="331">SUM(AJ324:AO324)</f>
        <v>0</v>
      </c>
      <c r="AQ324" s="347"/>
      <c r="AR324" s="1563"/>
      <c r="AS324" s="347"/>
      <c r="AT324" s="352">
        <f t="shared" ref="AT324:AT338" si="332">AI324+AP324+AQ324+AR324+AS324</f>
        <v>0</v>
      </c>
      <c r="AU324" s="353"/>
      <c r="AV324" s="354"/>
      <c r="AW324" s="1751"/>
      <c r="AX324" s="348">
        <f t="shared" ref="AX324:AX338" si="333">SUM(AU324:AW324)</f>
        <v>0</v>
      </c>
      <c r="AY324" s="347"/>
      <c r="AZ324" s="1563"/>
      <c r="BA324" s="352">
        <f t="shared" ref="BA324:BA338" si="334">AX324+AY324</f>
        <v>0</v>
      </c>
      <c r="BB324" s="1563"/>
      <c r="BC324" s="1732">
        <f t="shared" ref="BC324:BC338" si="335">BA324+AT324+BB324</f>
        <v>0</v>
      </c>
    </row>
    <row r="325" spans="1:55" s="339" customFormat="1">
      <c r="A325" s="1757" t="str">
        <f>Cover!C22</f>
        <v>- none -</v>
      </c>
      <c r="B325" s="708"/>
      <c r="C325" s="354"/>
      <c r="D325" s="354"/>
      <c r="E325" s="1726"/>
      <c r="F325" s="345"/>
      <c r="G325" s="345"/>
      <c r="H325" s="345"/>
      <c r="I325" s="345"/>
      <c r="J325" s="345"/>
      <c r="K325" s="345"/>
      <c r="L325" s="345"/>
      <c r="M325" s="496">
        <f t="shared" si="326"/>
        <v>0</v>
      </c>
      <c r="N325" s="515"/>
      <c r="O325" s="515"/>
      <c r="P325" s="515"/>
      <c r="Q325" s="497">
        <f t="shared" si="327"/>
        <v>0</v>
      </c>
      <c r="R325" s="1729"/>
      <c r="S325" s="1575"/>
      <c r="T325" s="350"/>
      <c r="U325" s="350"/>
      <c r="V325" s="350"/>
      <c r="W325" s="346">
        <f t="shared" si="328"/>
        <v>0</v>
      </c>
      <c r="X325" s="349"/>
      <c r="Y325" s="350"/>
      <c r="Z325" s="350"/>
      <c r="AA325" s="350"/>
      <c r="AB325" s="350"/>
      <c r="AC325" s="350"/>
      <c r="AD325" s="350"/>
      <c r="AE325" s="350"/>
      <c r="AF325" s="350"/>
      <c r="AG325" s="346">
        <f t="shared" si="329"/>
        <v>0</v>
      </c>
      <c r="AH325" s="1563"/>
      <c r="AI325" s="351">
        <f t="shared" si="330"/>
        <v>0</v>
      </c>
      <c r="AJ325" s="344"/>
      <c r="AK325" s="345"/>
      <c r="AL325" s="345"/>
      <c r="AM325" s="345"/>
      <c r="AN325" s="345"/>
      <c r="AO325" s="345"/>
      <c r="AP325" s="348">
        <f t="shared" si="331"/>
        <v>0</v>
      </c>
      <c r="AQ325" s="347"/>
      <c r="AR325" s="1563"/>
      <c r="AS325" s="347"/>
      <c r="AT325" s="352">
        <f t="shared" si="332"/>
        <v>0</v>
      </c>
      <c r="AU325" s="353"/>
      <c r="AV325" s="354"/>
      <c r="AW325" s="353"/>
      <c r="AX325" s="348">
        <f t="shared" si="333"/>
        <v>0</v>
      </c>
      <c r="AY325" s="347"/>
      <c r="AZ325" s="1563"/>
      <c r="BA325" s="352">
        <f t="shared" si="334"/>
        <v>0</v>
      </c>
      <c r="BB325" s="1563"/>
      <c r="BC325" s="1732">
        <f t="shared" si="335"/>
        <v>0</v>
      </c>
    </row>
    <row r="326" spans="1:55" s="339" customFormat="1">
      <c r="A326" s="1757" t="str">
        <f>Cover!C23</f>
        <v>- none -</v>
      </c>
      <c r="B326" s="708"/>
      <c r="C326" s="354"/>
      <c r="D326" s="354"/>
      <c r="E326" s="1726"/>
      <c r="F326" s="345"/>
      <c r="G326" s="345"/>
      <c r="H326" s="345"/>
      <c r="I326" s="345"/>
      <c r="J326" s="345"/>
      <c r="K326" s="345"/>
      <c r="L326" s="345"/>
      <c r="M326" s="496">
        <f t="shared" si="326"/>
        <v>0</v>
      </c>
      <c r="N326" s="515"/>
      <c r="O326" s="515"/>
      <c r="P326" s="515"/>
      <c r="Q326" s="497">
        <f t="shared" si="327"/>
        <v>0</v>
      </c>
      <c r="R326" s="1729"/>
      <c r="S326" s="1575"/>
      <c r="T326" s="350"/>
      <c r="U326" s="350"/>
      <c r="V326" s="350"/>
      <c r="W326" s="346">
        <f t="shared" si="328"/>
        <v>0</v>
      </c>
      <c r="X326" s="349"/>
      <c r="Y326" s="350"/>
      <c r="Z326" s="350"/>
      <c r="AA326" s="350"/>
      <c r="AB326" s="350"/>
      <c r="AC326" s="350"/>
      <c r="AD326" s="350"/>
      <c r="AE326" s="350"/>
      <c r="AF326" s="350"/>
      <c r="AG326" s="346">
        <f t="shared" si="329"/>
        <v>0</v>
      </c>
      <c r="AH326" s="1563"/>
      <c r="AI326" s="351">
        <f t="shared" si="330"/>
        <v>0</v>
      </c>
      <c r="AJ326" s="344"/>
      <c r="AK326" s="345"/>
      <c r="AL326" s="345"/>
      <c r="AM326" s="345"/>
      <c r="AN326" s="345"/>
      <c r="AO326" s="345"/>
      <c r="AP326" s="348">
        <f t="shared" si="331"/>
        <v>0</v>
      </c>
      <c r="AQ326" s="347"/>
      <c r="AR326" s="1563"/>
      <c r="AS326" s="347"/>
      <c r="AT326" s="352">
        <f t="shared" si="332"/>
        <v>0</v>
      </c>
      <c r="AU326" s="353"/>
      <c r="AV326" s="354"/>
      <c r="AW326" s="353"/>
      <c r="AX326" s="348">
        <f t="shared" si="333"/>
        <v>0</v>
      </c>
      <c r="AY326" s="347"/>
      <c r="AZ326" s="1563"/>
      <c r="BA326" s="352">
        <f t="shared" si="334"/>
        <v>0</v>
      </c>
      <c r="BB326" s="1563"/>
      <c r="BC326" s="1732">
        <f t="shared" si="335"/>
        <v>0</v>
      </c>
    </row>
    <row r="327" spans="1:55" s="339" customFormat="1">
      <c r="A327" s="1757" t="str">
        <f>Cover!C24</f>
        <v>- none -</v>
      </c>
      <c r="B327" s="708"/>
      <c r="C327" s="354"/>
      <c r="D327" s="354"/>
      <c r="E327" s="1726"/>
      <c r="F327" s="345"/>
      <c r="G327" s="345"/>
      <c r="H327" s="345"/>
      <c r="I327" s="345"/>
      <c r="J327" s="345"/>
      <c r="K327" s="345"/>
      <c r="L327" s="345"/>
      <c r="M327" s="496">
        <f t="shared" si="326"/>
        <v>0</v>
      </c>
      <c r="N327" s="515"/>
      <c r="O327" s="515"/>
      <c r="P327" s="515"/>
      <c r="Q327" s="497">
        <f t="shared" si="327"/>
        <v>0</v>
      </c>
      <c r="R327" s="1729"/>
      <c r="S327" s="1575"/>
      <c r="T327" s="350"/>
      <c r="U327" s="350"/>
      <c r="V327" s="350"/>
      <c r="W327" s="346">
        <f t="shared" si="328"/>
        <v>0</v>
      </c>
      <c r="X327" s="349"/>
      <c r="Y327" s="350"/>
      <c r="Z327" s="350"/>
      <c r="AA327" s="350"/>
      <c r="AB327" s="350"/>
      <c r="AC327" s="350"/>
      <c r="AD327" s="350"/>
      <c r="AE327" s="350"/>
      <c r="AF327" s="350"/>
      <c r="AG327" s="346">
        <f t="shared" si="329"/>
        <v>0</v>
      </c>
      <c r="AH327" s="1563"/>
      <c r="AI327" s="351">
        <f t="shared" si="330"/>
        <v>0</v>
      </c>
      <c r="AJ327" s="344"/>
      <c r="AK327" s="345"/>
      <c r="AL327" s="345"/>
      <c r="AM327" s="345"/>
      <c r="AN327" s="345"/>
      <c r="AO327" s="345"/>
      <c r="AP327" s="348">
        <f t="shared" si="331"/>
        <v>0</v>
      </c>
      <c r="AQ327" s="347"/>
      <c r="AR327" s="1563"/>
      <c r="AS327" s="347"/>
      <c r="AT327" s="352">
        <f t="shared" si="332"/>
        <v>0</v>
      </c>
      <c r="AU327" s="353"/>
      <c r="AV327" s="354"/>
      <c r="AW327" s="353"/>
      <c r="AX327" s="348">
        <f t="shared" si="333"/>
        <v>0</v>
      </c>
      <c r="AY327" s="347"/>
      <c r="AZ327" s="1563"/>
      <c r="BA327" s="352">
        <f t="shared" si="334"/>
        <v>0</v>
      </c>
      <c r="BB327" s="1563"/>
      <c r="BC327" s="1732">
        <f t="shared" si="335"/>
        <v>0</v>
      </c>
    </row>
    <row r="328" spans="1:55" s="339" customFormat="1">
      <c r="A328" s="1757" t="str">
        <f>Cover!C25</f>
        <v>- none -</v>
      </c>
      <c r="B328" s="708"/>
      <c r="C328" s="354"/>
      <c r="D328" s="354"/>
      <c r="E328" s="1726"/>
      <c r="F328" s="345"/>
      <c r="G328" s="345"/>
      <c r="H328" s="345"/>
      <c r="I328" s="345"/>
      <c r="J328" s="345"/>
      <c r="K328" s="345"/>
      <c r="L328" s="345"/>
      <c r="M328" s="496">
        <f t="shared" si="326"/>
        <v>0</v>
      </c>
      <c r="N328" s="515"/>
      <c r="O328" s="515"/>
      <c r="P328" s="515"/>
      <c r="Q328" s="497">
        <f t="shared" si="327"/>
        <v>0</v>
      </c>
      <c r="R328" s="1729"/>
      <c r="S328" s="1575"/>
      <c r="T328" s="350"/>
      <c r="U328" s="350"/>
      <c r="V328" s="350"/>
      <c r="W328" s="346">
        <f t="shared" si="328"/>
        <v>0</v>
      </c>
      <c r="X328" s="349"/>
      <c r="Y328" s="350"/>
      <c r="Z328" s="350"/>
      <c r="AA328" s="350"/>
      <c r="AB328" s="350"/>
      <c r="AC328" s="350"/>
      <c r="AD328" s="350"/>
      <c r="AE328" s="350"/>
      <c r="AF328" s="350"/>
      <c r="AG328" s="346">
        <f t="shared" si="329"/>
        <v>0</v>
      </c>
      <c r="AH328" s="1563"/>
      <c r="AI328" s="351">
        <f t="shared" si="330"/>
        <v>0</v>
      </c>
      <c r="AJ328" s="344"/>
      <c r="AK328" s="345"/>
      <c r="AL328" s="345"/>
      <c r="AM328" s="345"/>
      <c r="AN328" s="345"/>
      <c r="AO328" s="345"/>
      <c r="AP328" s="348">
        <f t="shared" si="331"/>
        <v>0</v>
      </c>
      <c r="AQ328" s="347"/>
      <c r="AR328" s="1563"/>
      <c r="AS328" s="347"/>
      <c r="AT328" s="352">
        <f t="shared" si="332"/>
        <v>0</v>
      </c>
      <c r="AU328" s="353"/>
      <c r="AV328" s="354"/>
      <c r="AW328" s="353"/>
      <c r="AX328" s="348">
        <f t="shared" si="333"/>
        <v>0</v>
      </c>
      <c r="AY328" s="347"/>
      <c r="AZ328" s="1563"/>
      <c r="BA328" s="352">
        <f t="shared" si="334"/>
        <v>0</v>
      </c>
      <c r="BB328" s="1563"/>
      <c r="BC328" s="1732">
        <f t="shared" si="335"/>
        <v>0</v>
      </c>
    </row>
    <row r="329" spans="1:55" s="339" customFormat="1">
      <c r="A329" s="1757" t="str">
        <f>Cover!C26</f>
        <v>- none -</v>
      </c>
      <c r="B329" s="708"/>
      <c r="C329" s="354"/>
      <c r="D329" s="354"/>
      <c r="E329" s="1726"/>
      <c r="F329" s="345"/>
      <c r="G329" s="345"/>
      <c r="H329" s="345"/>
      <c r="I329" s="345"/>
      <c r="J329" s="345"/>
      <c r="K329" s="345"/>
      <c r="L329" s="345"/>
      <c r="M329" s="496">
        <f t="shared" si="326"/>
        <v>0</v>
      </c>
      <c r="N329" s="515"/>
      <c r="O329" s="515"/>
      <c r="P329" s="515"/>
      <c r="Q329" s="497">
        <f t="shared" si="327"/>
        <v>0</v>
      </c>
      <c r="R329" s="1729"/>
      <c r="S329" s="1575"/>
      <c r="T329" s="350"/>
      <c r="U329" s="350"/>
      <c r="V329" s="350"/>
      <c r="W329" s="346">
        <f t="shared" si="328"/>
        <v>0</v>
      </c>
      <c r="X329" s="349"/>
      <c r="Y329" s="350"/>
      <c r="Z329" s="350"/>
      <c r="AA329" s="350"/>
      <c r="AB329" s="350"/>
      <c r="AC329" s="350"/>
      <c r="AD329" s="350"/>
      <c r="AE329" s="350"/>
      <c r="AF329" s="350"/>
      <c r="AG329" s="346">
        <f t="shared" si="329"/>
        <v>0</v>
      </c>
      <c r="AH329" s="1563"/>
      <c r="AI329" s="351">
        <f t="shared" si="330"/>
        <v>0</v>
      </c>
      <c r="AJ329" s="344"/>
      <c r="AK329" s="345"/>
      <c r="AL329" s="345"/>
      <c r="AM329" s="345"/>
      <c r="AN329" s="345"/>
      <c r="AO329" s="345"/>
      <c r="AP329" s="348">
        <f t="shared" si="331"/>
        <v>0</v>
      </c>
      <c r="AQ329" s="347"/>
      <c r="AR329" s="1563"/>
      <c r="AS329" s="347"/>
      <c r="AT329" s="352">
        <f t="shared" si="332"/>
        <v>0</v>
      </c>
      <c r="AU329" s="353"/>
      <c r="AV329" s="354"/>
      <c r="AW329" s="353"/>
      <c r="AX329" s="348">
        <f t="shared" si="333"/>
        <v>0</v>
      </c>
      <c r="AY329" s="347"/>
      <c r="AZ329" s="1563"/>
      <c r="BA329" s="352">
        <f t="shared" si="334"/>
        <v>0</v>
      </c>
      <c r="BB329" s="1563"/>
      <c r="BC329" s="1732">
        <f t="shared" si="335"/>
        <v>0</v>
      </c>
    </row>
    <row r="330" spans="1:55" s="339" customFormat="1">
      <c r="A330" s="1757" t="str">
        <f>Cover!C27</f>
        <v>- none -</v>
      </c>
      <c r="B330" s="708"/>
      <c r="C330" s="354"/>
      <c r="D330" s="354"/>
      <c r="E330" s="1726"/>
      <c r="F330" s="345"/>
      <c r="G330" s="345"/>
      <c r="H330" s="345"/>
      <c r="I330" s="345"/>
      <c r="J330" s="345"/>
      <c r="K330" s="345"/>
      <c r="L330" s="345"/>
      <c r="M330" s="496">
        <f t="shared" si="326"/>
        <v>0</v>
      </c>
      <c r="N330" s="515"/>
      <c r="O330" s="515"/>
      <c r="P330" s="515"/>
      <c r="Q330" s="497">
        <f t="shared" si="327"/>
        <v>0</v>
      </c>
      <c r="R330" s="1729"/>
      <c r="S330" s="1575"/>
      <c r="T330" s="350"/>
      <c r="U330" s="350"/>
      <c r="V330" s="350"/>
      <c r="W330" s="346">
        <f t="shared" si="328"/>
        <v>0</v>
      </c>
      <c r="X330" s="349"/>
      <c r="Y330" s="350"/>
      <c r="Z330" s="350"/>
      <c r="AA330" s="350"/>
      <c r="AB330" s="350"/>
      <c r="AC330" s="350"/>
      <c r="AD330" s="350"/>
      <c r="AE330" s="350"/>
      <c r="AF330" s="350"/>
      <c r="AG330" s="346">
        <f t="shared" si="329"/>
        <v>0</v>
      </c>
      <c r="AH330" s="1563"/>
      <c r="AI330" s="351">
        <f t="shared" si="330"/>
        <v>0</v>
      </c>
      <c r="AJ330" s="344"/>
      <c r="AK330" s="345"/>
      <c r="AL330" s="345"/>
      <c r="AM330" s="345"/>
      <c r="AN330" s="345"/>
      <c r="AO330" s="345"/>
      <c r="AP330" s="348">
        <f t="shared" si="331"/>
        <v>0</v>
      </c>
      <c r="AQ330" s="347"/>
      <c r="AR330" s="1563"/>
      <c r="AS330" s="347"/>
      <c r="AT330" s="352">
        <f t="shared" si="332"/>
        <v>0</v>
      </c>
      <c r="AU330" s="353"/>
      <c r="AV330" s="354"/>
      <c r="AW330" s="353"/>
      <c r="AX330" s="348">
        <f t="shared" si="333"/>
        <v>0</v>
      </c>
      <c r="AY330" s="347"/>
      <c r="AZ330" s="1563"/>
      <c r="BA330" s="352">
        <f t="shared" si="334"/>
        <v>0</v>
      </c>
      <c r="BB330" s="1563"/>
      <c r="BC330" s="1732">
        <f t="shared" si="335"/>
        <v>0</v>
      </c>
    </row>
    <row r="331" spans="1:55" s="339" customFormat="1">
      <c r="A331" s="1757" t="str">
        <f>Cover!C28</f>
        <v>- none -</v>
      </c>
      <c r="B331" s="708"/>
      <c r="C331" s="353"/>
      <c r="D331" s="708"/>
      <c r="E331" s="1726"/>
      <c r="F331" s="345"/>
      <c r="G331" s="345"/>
      <c r="H331" s="345"/>
      <c r="I331" s="345"/>
      <c r="J331" s="345"/>
      <c r="K331" s="345"/>
      <c r="L331" s="345"/>
      <c r="M331" s="496">
        <f t="shared" si="326"/>
        <v>0</v>
      </c>
      <c r="N331" s="515"/>
      <c r="O331" s="515"/>
      <c r="P331" s="515"/>
      <c r="Q331" s="497">
        <f t="shared" si="327"/>
        <v>0</v>
      </c>
      <c r="R331" s="1729"/>
      <c r="S331" s="1575"/>
      <c r="T331" s="350"/>
      <c r="U331" s="350"/>
      <c r="V331" s="350"/>
      <c r="W331" s="346">
        <f t="shared" si="328"/>
        <v>0</v>
      </c>
      <c r="X331" s="349"/>
      <c r="Y331" s="350"/>
      <c r="Z331" s="350"/>
      <c r="AA331" s="350"/>
      <c r="AB331" s="350"/>
      <c r="AC331" s="350"/>
      <c r="AD331" s="350"/>
      <c r="AE331" s="350"/>
      <c r="AF331" s="350"/>
      <c r="AG331" s="346">
        <f t="shared" si="329"/>
        <v>0</v>
      </c>
      <c r="AH331" s="1563"/>
      <c r="AI331" s="351">
        <f t="shared" si="330"/>
        <v>0</v>
      </c>
      <c r="AJ331" s="344"/>
      <c r="AK331" s="345"/>
      <c r="AL331" s="345"/>
      <c r="AM331" s="345"/>
      <c r="AN331" s="345"/>
      <c r="AO331" s="345"/>
      <c r="AP331" s="348">
        <f t="shared" si="331"/>
        <v>0</v>
      </c>
      <c r="AQ331" s="347"/>
      <c r="AR331" s="1563"/>
      <c r="AS331" s="347"/>
      <c r="AT331" s="352">
        <f t="shared" si="332"/>
        <v>0</v>
      </c>
      <c r="AU331" s="353"/>
      <c r="AV331" s="354"/>
      <c r="AW331" s="353"/>
      <c r="AX331" s="348">
        <f t="shared" si="333"/>
        <v>0</v>
      </c>
      <c r="AY331" s="347"/>
      <c r="AZ331" s="1563"/>
      <c r="BA331" s="352">
        <f t="shared" si="334"/>
        <v>0</v>
      </c>
      <c r="BB331" s="1563"/>
      <c r="BC331" s="1732">
        <f t="shared" si="335"/>
        <v>0</v>
      </c>
    </row>
    <row r="332" spans="1:55" s="339" customFormat="1">
      <c r="A332" s="1757" t="str">
        <f>Cover!C29</f>
        <v>- none -</v>
      </c>
      <c r="B332" s="708"/>
      <c r="C332" s="353"/>
      <c r="D332" s="708"/>
      <c r="E332" s="1726"/>
      <c r="F332" s="345"/>
      <c r="G332" s="345"/>
      <c r="H332" s="345"/>
      <c r="I332" s="345"/>
      <c r="J332" s="345"/>
      <c r="K332" s="345"/>
      <c r="L332" s="345"/>
      <c r="M332" s="496">
        <f t="shared" si="326"/>
        <v>0</v>
      </c>
      <c r="N332" s="515"/>
      <c r="O332" s="515"/>
      <c r="P332" s="515"/>
      <c r="Q332" s="497">
        <f t="shared" si="327"/>
        <v>0</v>
      </c>
      <c r="R332" s="1729"/>
      <c r="S332" s="1575"/>
      <c r="T332" s="350"/>
      <c r="U332" s="350"/>
      <c r="V332" s="350"/>
      <c r="W332" s="346">
        <f t="shared" si="328"/>
        <v>0</v>
      </c>
      <c r="X332" s="349"/>
      <c r="Y332" s="350"/>
      <c r="Z332" s="350"/>
      <c r="AA332" s="350"/>
      <c r="AB332" s="350"/>
      <c r="AC332" s="350"/>
      <c r="AD332" s="350"/>
      <c r="AE332" s="350"/>
      <c r="AF332" s="350"/>
      <c r="AG332" s="346">
        <f t="shared" si="329"/>
        <v>0</v>
      </c>
      <c r="AH332" s="1563"/>
      <c r="AI332" s="351">
        <f t="shared" si="330"/>
        <v>0</v>
      </c>
      <c r="AJ332" s="344"/>
      <c r="AK332" s="345"/>
      <c r="AL332" s="345"/>
      <c r="AM332" s="345"/>
      <c r="AN332" s="345"/>
      <c r="AO332" s="345"/>
      <c r="AP332" s="348">
        <f t="shared" si="331"/>
        <v>0</v>
      </c>
      <c r="AQ332" s="347"/>
      <c r="AR332" s="1563"/>
      <c r="AS332" s="347"/>
      <c r="AT332" s="352">
        <f t="shared" si="332"/>
        <v>0</v>
      </c>
      <c r="AU332" s="353"/>
      <c r="AV332" s="354"/>
      <c r="AW332" s="353"/>
      <c r="AX332" s="348">
        <f t="shared" si="333"/>
        <v>0</v>
      </c>
      <c r="AY332" s="347"/>
      <c r="AZ332" s="1563"/>
      <c r="BA332" s="352">
        <f t="shared" si="334"/>
        <v>0</v>
      </c>
      <c r="BB332" s="1563"/>
      <c r="BC332" s="1732">
        <f t="shared" si="335"/>
        <v>0</v>
      </c>
    </row>
    <row r="333" spans="1:55" s="339" customFormat="1">
      <c r="A333" s="1757" t="str">
        <f>Cover!C30</f>
        <v>- none -</v>
      </c>
      <c r="B333" s="708"/>
      <c r="C333" s="353"/>
      <c r="D333" s="708"/>
      <c r="E333" s="1726"/>
      <c r="F333" s="345"/>
      <c r="G333" s="345"/>
      <c r="H333" s="345"/>
      <c r="I333" s="345"/>
      <c r="J333" s="345"/>
      <c r="K333" s="345"/>
      <c r="L333" s="345"/>
      <c r="M333" s="496">
        <f t="shared" si="326"/>
        <v>0</v>
      </c>
      <c r="N333" s="515"/>
      <c r="O333" s="515"/>
      <c r="P333" s="515"/>
      <c r="Q333" s="497">
        <f t="shared" si="327"/>
        <v>0</v>
      </c>
      <c r="R333" s="1729"/>
      <c r="S333" s="1575"/>
      <c r="T333" s="350"/>
      <c r="U333" s="350"/>
      <c r="V333" s="350"/>
      <c r="W333" s="346">
        <f t="shared" si="328"/>
        <v>0</v>
      </c>
      <c r="X333" s="349"/>
      <c r="Y333" s="350"/>
      <c r="Z333" s="350"/>
      <c r="AA333" s="350"/>
      <c r="AB333" s="1728"/>
      <c r="AC333" s="350"/>
      <c r="AD333" s="350"/>
      <c r="AE333" s="350"/>
      <c r="AF333" s="350"/>
      <c r="AG333" s="346">
        <f t="shared" si="329"/>
        <v>0</v>
      </c>
      <c r="AH333" s="1563"/>
      <c r="AI333" s="351">
        <f t="shared" si="330"/>
        <v>0</v>
      </c>
      <c r="AJ333" s="344"/>
      <c r="AK333" s="345"/>
      <c r="AL333" s="345"/>
      <c r="AM333" s="345"/>
      <c r="AN333" s="345"/>
      <c r="AO333" s="345"/>
      <c r="AP333" s="348">
        <f t="shared" si="331"/>
        <v>0</v>
      </c>
      <c r="AQ333" s="347"/>
      <c r="AR333" s="1563"/>
      <c r="AS333" s="347"/>
      <c r="AT333" s="352">
        <f t="shared" si="332"/>
        <v>0</v>
      </c>
      <c r="AU333" s="353"/>
      <c r="AV333" s="354"/>
      <c r="AW333" s="353"/>
      <c r="AX333" s="348">
        <f t="shared" si="333"/>
        <v>0</v>
      </c>
      <c r="AY333" s="347"/>
      <c r="AZ333" s="1563"/>
      <c r="BA333" s="352">
        <f t="shared" si="334"/>
        <v>0</v>
      </c>
      <c r="BB333" s="1563"/>
      <c r="BC333" s="1732">
        <f t="shared" si="335"/>
        <v>0</v>
      </c>
    </row>
    <row r="334" spans="1:55" s="339" customFormat="1">
      <c r="A334" s="1757" t="str">
        <f>Cover!C31</f>
        <v>- none -</v>
      </c>
      <c r="B334" s="708"/>
      <c r="C334" s="353"/>
      <c r="D334" s="708"/>
      <c r="E334" s="1726"/>
      <c r="F334" s="353"/>
      <c r="G334" s="353"/>
      <c r="H334" s="353"/>
      <c r="I334" s="353"/>
      <c r="J334" s="353"/>
      <c r="K334" s="353"/>
      <c r="L334" s="345"/>
      <c r="M334" s="496">
        <f t="shared" si="326"/>
        <v>0</v>
      </c>
      <c r="N334" s="515"/>
      <c r="O334" s="515"/>
      <c r="P334" s="515"/>
      <c r="Q334" s="497">
        <f t="shared" si="327"/>
        <v>0</v>
      </c>
      <c r="R334" s="1729"/>
      <c r="S334" s="1727"/>
      <c r="T334" s="1728"/>
      <c r="U334" s="1728"/>
      <c r="V334" s="1728"/>
      <c r="W334" s="346">
        <f t="shared" si="328"/>
        <v>0</v>
      </c>
      <c r="X334" s="1729"/>
      <c r="Y334" s="1728"/>
      <c r="Z334" s="1728"/>
      <c r="AA334" s="350"/>
      <c r="AB334" s="1728"/>
      <c r="AC334" s="350"/>
      <c r="AD334" s="1728"/>
      <c r="AE334" s="350"/>
      <c r="AF334" s="1728"/>
      <c r="AG334" s="346">
        <f t="shared" si="329"/>
        <v>0</v>
      </c>
      <c r="AH334" s="1564"/>
      <c r="AI334" s="351">
        <f t="shared" si="330"/>
        <v>0</v>
      </c>
      <c r="AJ334" s="513"/>
      <c r="AK334" s="512"/>
      <c r="AL334" s="512"/>
      <c r="AM334" s="512"/>
      <c r="AN334" s="512"/>
      <c r="AO334" s="345"/>
      <c r="AP334" s="348">
        <f t="shared" si="331"/>
        <v>0</v>
      </c>
      <c r="AQ334" s="515"/>
      <c r="AR334" s="1564"/>
      <c r="AS334" s="515"/>
      <c r="AT334" s="352">
        <f t="shared" si="332"/>
        <v>0</v>
      </c>
      <c r="AU334" s="515"/>
      <c r="AV334" s="354"/>
      <c r="AW334" s="353"/>
      <c r="AX334" s="348">
        <f t="shared" si="333"/>
        <v>0</v>
      </c>
      <c r="AY334" s="515"/>
      <c r="AZ334" s="1564"/>
      <c r="BA334" s="352">
        <f t="shared" si="334"/>
        <v>0</v>
      </c>
      <c r="BB334" s="1564"/>
      <c r="BC334" s="1732">
        <f t="shared" si="335"/>
        <v>0</v>
      </c>
    </row>
    <row r="335" spans="1:55" s="339" customFormat="1">
      <c r="A335" s="1757" t="str">
        <f>Cover!C32</f>
        <v>- none -</v>
      </c>
      <c r="B335" s="708"/>
      <c r="C335" s="353"/>
      <c r="D335" s="708"/>
      <c r="E335" s="1726"/>
      <c r="F335" s="353"/>
      <c r="G335" s="353"/>
      <c r="H335" s="353"/>
      <c r="I335" s="353"/>
      <c r="J335" s="353"/>
      <c r="K335" s="353"/>
      <c r="L335" s="345"/>
      <c r="M335" s="496">
        <f t="shared" si="326"/>
        <v>0</v>
      </c>
      <c r="N335" s="515"/>
      <c r="O335" s="515"/>
      <c r="P335" s="515"/>
      <c r="Q335" s="497">
        <f t="shared" si="327"/>
        <v>0</v>
      </c>
      <c r="R335" s="1729"/>
      <c r="S335" s="1727"/>
      <c r="T335" s="1728"/>
      <c r="U335" s="1728"/>
      <c r="V335" s="1728"/>
      <c r="W335" s="346">
        <f t="shared" si="328"/>
        <v>0</v>
      </c>
      <c r="X335" s="1729"/>
      <c r="Y335" s="1728"/>
      <c r="Z335" s="1728"/>
      <c r="AA335" s="350"/>
      <c r="AB335" s="1728"/>
      <c r="AC335" s="350"/>
      <c r="AD335" s="1728"/>
      <c r="AE335" s="350"/>
      <c r="AF335" s="1728"/>
      <c r="AG335" s="346">
        <f t="shared" si="329"/>
        <v>0</v>
      </c>
      <c r="AH335" s="1564"/>
      <c r="AI335" s="351">
        <f t="shared" si="330"/>
        <v>0</v>
      </c>
      <c r="AJ335" s="513"/>
      <c r="AK335" s="512"/>
      <c r="AL335" s="512"/>
      <c r="AM335" s="512"/>
      <c r="AN335" s="512"/>
      <c r="AO335" s="345"/>
      <c r="AP335" s="348">
        <f t="shared" si="331"/>
        <v>0</v>
      </c>
      <c r="AQ335" s="515"/>
      <c r="AR335" s="1564"/>
      <c r="AS335" s="515"/>
      <c r="AT335" s="352">
        <f t="shared" si="332"/>
        <v>0</v>
      </c>
      <c r="AU335" s="515"/>
      <c r="AV335" s="354"/>
      <c r="AW335" s="353"/>
      <c r="AX335" s="348">
        <f t="shared" si="333"/>
        <v>0</v>
      </c>
      <c r="AY335" s="515"/>
      <c r="AZ335" s="1564"/>
      <c r="BA335" s="352">
        <f t="shared" si="334"/>
        <v>0</v>
      </c>
      <c r="BB335" s="1564"/>
      <c r="BC335" s="1732">
        <f t="shared" si="335"/>
        <v>0</v>
      </c>
    </row>
    <row r="336" spans="1:55" s="339" customFormat="1">
      <c r="A336" s="1757" t="str">
        <f>Cover!C33</f>
        <v>- none -</v>
      </c>
      <c r="B336" s="708"/>
      <c r="C336" s="353"/>
      <c r="D336" s="708"/>
      <c r="E336" s="1726"/>
      <c r="F336" s="353"/>
      <c r="G336" s="353"/>
      <c r="H336" s="353"/>
      <c r="I336" s="353"/>
      <c r="J336" s="353"/>
      <c r="K336" s="353"/>
      <c r="L336" s="345"/>
      <c r="M336" s="496">
        <f t="shared" si="326"/>
        <v>0</v>
      </c>
      <c r="N336" s="515"/>
      <c r="O336" s="515"/>
      <c r="P336" s="515"/>
      <c r="Q336" s="497">
        <f t="shared" si="327"/>
        <v>0</v>
      </c>
      <c r="R336" s="1729"/>
      <c r="S336" s="1727"/>
      <c r="T336" s="1728"/>
      <c r="U336" s="1728"/>
      <c r="V336" s="1728"/>
      <c r="W336" s="346">
        <f t="shared" si="328"/>
        <v>0</v>
      </c>
      <c r="X336" s="1729"/>
      <c r="Y336" s="1728"/>
      <c r="Z336" s="1728"/>
      <c r="AA336" s="350"/>
      <c r="AB336" s="1728"/>
      <c r="AC336" s="350"/>
      <c r="AD336" s="1728"/>
      <c r="AE336" s="350"/>
      <c r="AF336" s="1728"/>
      <c r="AG336" s="346">
        <f t="shared" si="329"/>
        <v>0</v>
      </c>
      <c r="AH336" s="1564"/>
      <c r="AI336" s="351">
        <f t="shared" si="330"/>
        <v>0</v>
      </c>
      <c r="AJ336" s="513"/>
      <c r="AK336" s="512"/>
      <c r="AL336" s="512"/>
      <c r="AM336" s="512"/>
      <c r="AN336" s="512"/>
      <c r="AO336" s="345"/>
      <c r="AP336" s="348">
        <f t="shared" si="331"/>
        <v>0</v>
      </c>
      <c r="AQ336" s="515"/>
      <c r="AR336" s="1564"/>
      <c r="AS336" s="515"/>
      <c r="AT336" s="352">
        <f t="shared" si="332"/>
        <v>0</v>
      </c>
      <c r="AU336" s="515"/>
      <c r="AV336" s="354"/>
      <c r="AW336" s="353"/>
      <c r="AX336" s="348">
        <f t="shared" si="333"/>
        <v>0</v>
      </c>
      <c r="AY336" s="515"/>
      <c r="AZ336" s="1564"/>
      <c r="BA336" s="352">
        <f t="shared" si="334"/>
        <v>0</v>
      </c>
      <c r="BB336" s="1564"/>
      <c r="BC336" s="1732">
        <f t="shared" si="335"/>
        <v>0</v>
      </c>
    </row>
    <row r="337" spans="1:55" s="339" customFormat="1">
      <c r="A337" s="1757" t="str">
        <f>Cover!C34</f>
        <v>- none -</v>
      </c>
      <c r="B337" s="708"/>
      <c r="C337" s="353"/>
      <c r="D337" s="708"/>
      <c r="E337" s="1726"/>
      <c r="F337" s="353"/>
      <c r="G337" s="353"/>
      <c r="H337" s="353"/>
      <c r="I337" s="353"/>
      <c r="J337" s="353"/>
      <c r="K337" s="353"/>
      <c r="L337" s="345"/>
      <c r="M337" s="496">
        <f t="shared" si="326"/>
        <v>0</v>
      </c>
      <c r="N337" s="515"/>
      <c r="O337" s="515"/>
      <c r="P337" s="515"/>
      <c r="Q337" s="497">
        <f t="shared" si="327"/>
        <v>0</v>
      </c>
      <c r="R337" s="1729"/>
      <c r="S337" s="1727"/>
      <c r="T337" s="1728"/>
      <c r="U337" s="1728"/>
      <c r="V337" s="1728"/>
      <c r="W337" s="346">
        <f t="shared" si="328"/>
        <v>0</v>
      </c>
      <c r="X337" s="1729"/>
      <c r="Y337" s="1728"/>
      <c r="Z337" s="1728"/>
      <c r="AA337" s="350"/>
      <c r="AB337" s="1728"/>
      <c r="AC337" s="350"/>
      <c r="AD337" s="1728"/>
      <c r="AE337" s="350"/>
      <c r="AF337" s="1728"/>
      <c r="AG337" s="346">
        <f t="shared" si="329"/>
        <v>0</v>
      </c>
      <c r="AH337" s="1564"/>
      <c r="AI337" s="351">
        <f t="shared" si="330"/>
        <v>0</v>
      </c>
      <c r="AJ337" s="513"/>
      <c r="AK337" s="512"/>
      <c r="AL337" s="512"/>
      <c r="AM337" s="512"/>
      <c r="AN337" s="512"/>
      <c r="AO337" s="345"/>
      <c r="AP337" s="348">
        <f t="shared" si="331"/>
        <v>0</v>
      </c>
      <c r="AQ337" s="515"/>
      <c r="AR337" s="1564"/>
      <c r="AS337" s="515"/>
      <c r="AT337" s="352">
        <f t="shared" si="332"/>
        <v>0</v>
      </c>
      <c r="AU337" s="515"/>
      <c r="AV337" s="354"/>
      <c r="AW337" s="353"/>
      <c r="AX337" s="348">
        <f t="shared" si="333"/>
        <v>0</v>
      </c>
      <c r="AY337" s="515"/>
      <c r="AZ337" s="1564"/>
      <c r="BA337" s="352">
        <f t="shared" si="334"/>
        <v>0</v>
      </c>
      <c r="BB337" s="1564"/>
      <c r="BC337" s="1732">
        <f t="shared" si="335"/>
        <v>0</v>
      </c>
    </row>
    <row r="338" spans="1:55" s="339" customFormat="1">
      <c r="A338" s="1757" t="str">
        <f>Cover!C35</f>
        <v>- none -</v>
      </c>
      <c r="B338" s="1735"/>
      <c r="C338" s="1734"/>
      <c r="D338" s="1735"/>
      <c r="E338" s="1755"/>
      <c r="F338" s="1734"/>
      <c r="G338" s="1734"/>
      <c r="H338" s="1734"/>
      <c r="I338" s="1734"/>
      <c r="J338" s="1734"/>
      <c r="K338" s="1734"/>
      <c r="L338" s="1737"/>
      <c r="M338" s="1743">
        <f t="shared" si="326"/>
        <v>0</v>
      </c>
      <c r="N338" s="1739"/>
      <c r="O338" s="1739"/>
      <c r="P338" s="1739"/>
      <c r="Q338" s="1740">
        <f t="shared" si="327"/>
        <v>0</v>
      </c>
      <c r="R338" s="1744"/>
      <c r="S338" s="1741"/>
      <c r="T338" s="1742"/>
      <c r="U338" s="1742"/>
      <c r="V338" s="1742"/>
      <c r="W338" s="465">
        <f t="shared" si="328"/>
        <v>0</v>
      </c>
      <c r="X338" s="1744"/>
      <c r="Y338" s="1742"/>
      <c r="Z338" s="1742"/>
      <c r="AA338" s="1745"/>
      <c r="AB338" s="1742"/>
      <c r="AC338" s="1745"/>
      <c r="AD338" s="1742"/>
      <c r="AE338" s="1745"/>
      <c r="AF338" s="1742"/>
      <c r="AG338" s="465">
        <f t="shared" si="329"/>
        <v>0</v>
      </c>
      <c r="AH338" s="1746"/>
      <c r="AI338" s="470">
        <f t="shared" si="330"/>
        <v>0</v>
      </c>
      <c r="AJ338" s="1736"/>
      <c r="AK338" s="1747"/>
      <c r="AL338" s="1747"/>
      <c r="AM338" s="1747"/>
      <c r="AN338" s="1747"/>
      <c r="AO338" s="1737"/>
      <c r="AP338" s="467">
        <f t="shared" si="331"/>
        <v>0</v>
      </c>
      <c r="AQ338" s="1739"/>
      <c r="AR338" s="1746"/>
      <c r="AS338" s="1739"/>
      <c r="AT338" s="471">
        <f t="shared" si="332"/>
        <v>0</v>
      </c>
      <c r="AU338" s="1739"/>
      <c r="AV338" s="1733"/>
      <c r="AW338" s="1734"/>
      <c r="AX338" s="467">
        <f t="shared" si="333"/>
        <v>0</v>
      </c>
      <c r="AY338" s="1739"/>
      <c r="AZ338" s="1746"/>
      <c r="BA338" s="471">
        <f t="shared" si="334"/>
        <v>0</v>
      </c>
      <c r="BB338" s="1746"/>
      <c r="BC338" s="1749">
        <f t="shared" si="335"/>
        <v>0</v>
      </c>
    </row>
    <row r="339" spans="1:55" s="339" customFormat="1" ht="14.25">
      <c r="B339" s="477" t="str">
        <f>IF(ABS(B323-SUM(B324:B338))&lt;0.1,"OK","error")</f>
        <v>OK</v>
      </c>
      <c r="C339" s="477" t="str">
        <f t="shared" ref="C339:BC339" si="336">IF(ABS(C323-SUM(C324:C338))&lt;0.1,"OK","error")</f>
        <v>OK</v>
      </c>
      <c r="D339" s="477" t="str">
        <f t="shared" si="336"/>
        <v>OK</v>
      </c>
      <c r="E339" s="477" t="str">
        <f t="shared" si="336"/>
        <v>OK</v>
      </c>
      <c r="F339" s="477" t="str">
        <f t="shared" si="336"/>
        <v>OK</v>
      </c>
      <c r="G339" s="477" t="str">
        <f t="shared" si="336"/>
        <v>OK</v>
      </c>
      <c r="H339" s="477" t="str">
        <f t="shared" si="336"/>
        <v>OK</v>
      </c>
      <c r="I339" s="477" t="str">
        <f t="shared" si="336"/>
        <v>OK</v>
      </c>
      <c r="J339" s="477" t="str">
        <f t="shared" si="336"/>
        <v>OK</v>
      </c>
      <c r="K339" s="477" t="str">
        <f t="shared" si="336"/>
        <v>OK</v>
      </c>
      <c r="L339" s="477" t="str">
        <f t="shared" si="336"/>
        <v>OK</v>
      </c>
      <c r="M339" s="477" t="str">
        <f t="shared" si="336"/>
        <v>OK</v>
      </c>
      <c r="N339" s="477" t="str">
        <f t="shared" si="336"/>
        <v>OK</v>
      </c>
      <c r="O339" s="477" t="str">
        <f t="shared" si="336"/>
        <v>OK</v>
      </c>
      <c r="P339" s="477" t="str">
        <f t="shared" si="336"/>
        <v>OK</v>
      </c>
      <c r="Q339" s="477" t="str">
        <f t="shared" si="336"/>
        <v>OK</v>
      </c>
      <c r="R339" s="477" t="str">
        <f t="shared" si="336"/>
        <v>OK</v>
      </c>
      <c r="S339" s="477" t="str">
        <f t="shared" si="336"/>
        <v>OK</v>
      </c>
      <c r="T339" s="477" t="str">
        <f t="shared" si="336"/>
        <v>OK</v>
      </c>
      <c r="U339" s="477" t="str">
        <f t="shared" si="336"/>
        <v>OK</v>
      </c>
      <c r="V339" s="477" t="str">
        <f t="shared" si="336"/>
        <v>OK</v>
      </c>
      <c r="W339" s="477" t="str">
        <f t="shared" si="336"/>
        <v>OK</v>
      </c>
      <c r="X339" s="477" t="str">
        <f t="shared" si="336"/>
        <v>OK</v>
      </c>
      <c r="Y339" s="477" t="str">
        <f t="shared" si="336"/>
        <v>OK</v>
      </c>
      <c r="Z339" s="477" t="str">
        <f t="shared" si="336"/>
        <v>OK</v>
      </c>
      <c r="AA339" s="477" t="str">
        <f t="shared" si="336"/>
        <v>OK</v>
      </c>
      <c r="AB339" s="477" t="str">
        <f t="shared" si="336"/>
        <v>OK</v>
      </c>
      <c r="AC339" s="477" t="str">
        <f t="shared" si="336"/>
        <v>OK</v>
      </c>
      <c r="AD339" s="477" t="str">
        <f t="shared" si="336"/>
        <v>OK</v>
      </c>
      <c r="AE339" s="477" t="str">
        <f t="shared" si="336"/>
        <v>OK</v>
      </c>
      <c r="AF339" s="477" t="str">
        <f t="shared" si="336"/>
        <v>OK</v>
      </c>
      <c r="AG339" s="477" t="str">
        <f t="shared" si="336"/>
        <v>OK</v>
      </c>
      <c r="AH339" s="477" t="str">
        <f t="shared" si="336"/>
        <v>OK</v>
      </c>
      <c r="AI339" s="477" t="str">
        <f t="shared" si="336"/>
        <v>OK</v>
      </c>
      <c r="AJ339" s="477" t="str">
        <f t="shared" si="336"/>
        <v>OK</v>
      </c>
      <c r="AK339" s="477" t="str">
        <f t="shared" si="336"/>
        <v>OK</v>
      </c>
      <c r="AL339" s="477" t="str">
        <f t="shared" si="336"/>
        <v>OK</v>
      </c>
      <c r="AM339" s="477" t="str">
        <f t="shared" si="336"/>
        <v>OK</v>
      </c>
      <c r="AN339" s="477" t="str">
        <f t="shared" si="336"/>
        <v>OK</v>
      </c>
      <c r="AO339" s="477" t="str">
        <f t="shared" si="336"/>
        <v>OK</v>
      </c>
      <c r="AP339" s="477" t="str">
        <f t="shared" si="336"/>
        <v>OK</v>
      </c>
      <c r="AQ339" s="477" t="str">
        <f t="shared" si="336"/>
        <v>OK</v>
      </c>
      <c r="AR339" s="477" t="str">
        <f t="shared" si="336"/>
        <v>OK</v>
      </c>
      <c r="AS339" s="477" t="str">
        <f t="shared" si="336"/>
        <v>OK</v>
      </c>
      <c r="AT339" s="477" t="str">
        <f t="shared" si="336"/>
        <v>OK</v>
      </c>
      <c r="AU339" s="477" t="str">
        <f t="shared" si="336"/>
        <v>OK</v>
      </c>
      <c r="AV339" s="477" t="str">
        <f t="shared" si="336"/>
        <v>OK</v>
      </c>
      <c r="AW339" s="477" t="str">
        <f t="shared" si="336"/>
        <v>OK</v>
      </c>
      <c r="AX339" s="477" t="str">
        <f t="shared" si="336"/>
        <v>OK</v>
      </c>
      <c r="AY339" s="477" t="str">
        <f t="shared" si="336"/>
        <v>OK</v>
      </c>
      <c r="AZ339" s="477" t="str">
        <f t="shared" si="336"/>
        <v>OK</v>
      </c>
      <c r="BA339" s="477" t="str">
        <f t="shared" si="336"/>
        <v>OK</v>
      </c>
      <c r="BB339" s="477" t="str">
        <f t="shared" si="336"/>
        <v>OK</v>
      </c>
      <c r="BC339" s="477" t="str">
        <f t="shared" si="336"/>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7">+B315</f>
        <v>0</v>
      </c>
      <c r="C342" s="433">
        <f t="shared" si="337"/>
        <v>0</v>
      </c>
      <c r="D342" s="1721">
        <f t="shared" si="337"/>
        <v>0</v>
      </c>
      <c r="E342" s="1753">
        <f t="shared" si="337"/>
        <v>0</v>
      </c>
      <c r="F342" s="433">
        <f t="shared" si="337"/>
        <v>0</v>
      </c>
      <c r="G342" s="433">
        <f t="shared" si="337"/>
        <v>0</v>
      </c>
      <c r="H342" s="433">
        <f t="shared" si="337"/>
        <v>0</v>
      </c>
      <c r="I342" s="433">
        <f>+I315</f>
        <v>0</v>
      </c>
      <c r="J342" s="433">
        <f t="shared" ref="J342:BC342" si="338">+J315</f>
        <v>0</v>
      </c>
      <c r="K342" s="433">
        <f t="shared" si="338"/>
        <v>0</v>
      </c>
      <c r="L342" s="433">
        <f t="shared" si="338"/>
        <v>0</v>
      </c>
      <c r="M342" s="1721">
        <f t="shared" si="338"/>
        <v>0</v>
      </c>
      <c r="N342" s="1752">
        <f t="shared" si="338"/>
        <v>0</v>
      </c>
      <c r="O342" s="1752">
        <f t="shared" si="338"/>
        <v>0</v>
      </c>
      <c r="P342" s="1752">
        <f t="shared" si="338"/>
        <v>0</v>
      </c>
      <c r="Q342" s="1752">
        <f t="shared" si="338"/>
        <v>0</v>
      </c>
      <c r="R342" s="1753">
        <f t="shared" si="338"/>
        <v>0</v>
      </c>
      <c r="S342" s="1614"/>
      <c r="T342" s="433">
        <f t="shared" si="338"/>
        <v>0</v>
      </c>
      <c r="U342" s="433">
        <f t="shared" si="338"/>
        <v>0</v>
      </c>
      <c r="V342" s="433">
        <f t="shared" si="338"/>
        <v>0</v>
      </c>
      <c r="W342" s="433">
        <f t="shared" si="338"/>
        <v>0</v>
      </c>
      <c r="X342" s="433">
        <f t="shared" si="338"/>
        <v>0</v>
      </c>
      <c r="Y342" s="433">
        <f t="shared" si="338"/>
        <v>0</v>
      </c>
      <c r="Z342" s="433">
        <f t="shared" si="338"/>
        <v>0</v>
      </c>
      <c r="AA342" s="433">
        <f t="shared" si="338"/>
        <v>0</v>
      </c>
      <c r="AB342" s="433">
        <f t="shared" si="338"/>
        <v>0</v>
      </c>
      <c r="AC342" s="433">
        <f t="shared" si="338"/>
        <v>0</v>
      </c>
      <c r="AD342" s="433">
        <f t="shared" si="338"/>
        <v>0</v>
      </c>
      <c r="AE342" s="433">
        <f t="shared" si="338"/>
        <v>0</v>
      </c>
      <c r="AF342" s="433">
        <f t="shared" si="338"/>
        <v>0</v>
      </c>
      <c r="AG342" s="1721">
        <f t="shared" si="338"/>
        <v>0</v>
      </c>
      <c r="AH342" s="1770"/>
      <c r="AI342" s="1752">
        <f t="shared" si="338"/>
        <v>0</v>
      </c>
      <c r="AJ342" s="1753">
        <f t="shared" si="338"/>
        <v>0</v>
      </c>
      <c r="AK342" s="433">
        <f t="shared" si="338"/>
        <v>0</v>
      </c>
      <c r="AL342" s="433">
        <f t="shared" si="338"/>
        <v>0</v>
      </c>
      <c r="AM342" s="433">
        <f t="shared" si="338"/>
        <v>0</v>
      </c>
      <c r="AN342" s="433">
        <f t="shared" si="338"/>
        <v>0</v>
      </c>
      <c r="AO342" s="433">
        <f t="shared" si="338"/>
        <v>0</v>
      </c>
      <c r="AP342" s="1721">
        <f t="shared" si="338"/>
        <v>0</v>
      </c>
      <c r="AQ342" s="1752">
        <f t="shared" si="338"/>
        <v>0</v>
      </c>
      <c r="AR342" s="1770"/>
      <c r="AS342" s="1752">
        <f t="shared" si="338"/>
        <v>0</v>
      </c>
      <c r="AT342" s="1752">
        <f t="shared" si="338"/>
        <v>0</v>
      </c>
      <c r="AU342" s="1753">
        <f t="shared" si="338"/>
        <v>0</v>
      </c>
      <c r="AV342" s="433">
        <f t="shared" si="338"/>
        <v>0</v>
      </c>
      <c r="AW342" s="433">
        <f t="shared" si="338"/>
        <v>0</v>
      </c>
      <c r="AX342" s="1721">
        <f t="shared" si="338"/>
        <v>0</v>
      </c>
      <c r="AY342" s="1752">
        <f t="shared" si="338"/>
        <v>0</v>
      </c>
      <c r="AZ342" s="1770"/>
      <c r="BA342" s="1752">
        <f t="shared" si="338"/>
        <v>0</v>
      </c>
      <c r="BB342" s="1770"/>
      <c r="BC342" s="1753">
        <f t="shared" si="338"/>
        <v>0</v>
      </c>
    </row>
    <row r="343" spans="1:55" s="339" customFormat="1">
      <c r="A343" s="1757" t="str">
        <f>Cover!C21</f>
        <v>- none -</v>
      </c>
      <c r="B343" s="708"/>
      <c r="C343" s="1725"/>
      <c r="D343" s="354"/>
      <c r="E343" s="1726"/>
      <c r="F343" s="345"/>
      <c r="G343" s="345"/>
      <c r="H343" s="345"/>
      <c r="I343" s="345"/>
      <c r="J343" s="345"/>
      <c r="K343" s="345"/>
      <c r="L343" s="345"/>
      <c r="M343" s="496">
        <f t="shared" ref="M343:M357" si="339">SUM(E343:L343)</f>
        <v>0</v>
      </c>
      <c r="N343" s="515"/>
      <c r="O343" s="515"/>
      <c r="P343" s="515"/>
      <c r="Q343" s="1754">
        <f t="shared" ref="Q343:Q357" si="340">B343+C343+M343+N343+O343+P343+D343</f>
        <v>0</v>
      </c>
      <c r="R343" s="1729"/>
      <c r="S343" s="1575"/>
      <c r="T343" s="350"/>
      <c r="U343" s="350"/>
      <c r="V343" s="350"/>
      <c r="W343" s="346">
        <f t="shared" ref="W343:W357" si="341">SUM(R343:V343)</f>
        <v>0</v>
      </c>
      <c r="X343" s="349"/>
      <c r="Y343" s="350"/>
      <c r="Z343" s="350"/>
      <c r="AA343" s="350"/>
      <c r="AB343" s="350"/>
      <c r="AC343" s="350"/>
      <c r="AD343" s="350"/>
      <c r="AE343" s="350"/>
      <c r="AF343" s="350"/>
      <c r="AG343" s="496">
        <f t="shared" ref="AG343:AG357" si="342">SUM(X343:AF343)</f>
        <v>0</v>
      </c>
      <c r="AH343" s="1564"/>
      <c r="AI343" s="497">
        <f t="shared" ref="AI343:AI357" si="343">Q343+W343+AG343+AH343</f>
        <v>0</v>
      </c>
      <c r="AJ343" s="1726"/>
      <c r="AK343" s="345"/>
      <c r="AL343" s="345"/>
      <c r="AM343" s="345"/>
      <c r="AN343" s="345"/>
      <c r="AO343" s="1750"/>
      <c r="AP343" s="1724">
        <f t="shared" ref="AP343:AP357" si="344">SUM(AJ343:AO343)</f>
        <v>0</v>
      </c>
      <c r="AQ343" s="515"/>
      <c r="AR343" s="1564"/>
      <c r="AS343" s="515"/>
      <c r="AT343" s="1730">
        <f t="shared" ref="AT343:AT357" si="345">AI343+AP343+AQ343+AR343+AS343</f>
        <v>0</v>
      </c>
      <c r="AU343" s="342"/>
      <c r="AV343" s="354"/>
      <c r="AW343" s="1751"/>
      <c r="AX343" s="1724">
        <f t="shared" ref="AX343:AX357" si="346">SUM(AU343:AW343)</f>
        <v>0</v>
      </c>
      <c r="AY343" s="515"/>
      <c r="AZ343" s="1564"/>
      <c r="BA343" s="1730">
        <f t="shared" ref="BA343:BA357" si="347">AX343+AY343</f>
        <v>0</v>
      </c>
      <c r="BB343" s="1564"/>
      <c r="BC343" s="1732">
        <f t="shared" ref="BC343:BC357" si="348">BA343+AT343+BB343</f>
        <v>0</v>
      </c>
    </row>
    <row r="344" spans="1:55" s="339" customFormat="1">
      <c r="A344" s="1757" t="str">
        <f>Cover!C22</f>
        <v>- none -</v>
      </c>
      <c r="B344" s="708"/>
      <c r="C344" s="354"/>
      <c r="D344" s="354"/>
      <c r="E344" s="1726"/>
      <c r="F344" s="345"/>
      <c r="G344" s="345"/>
      <c r="H344" s="345"/>
      <c r="I344" s="345"/>
      <c r="J344" s="345"/>
      <c r="K344" s="345"/>
      <c r="L344" s="345"/>
      <c r="M344" s="496">
        <f t="shared" si="339"/>
        <v>0</v>
      </c>
      <c r="N344" s="515"/>
      <c r="O344" s="515"/>
      <c r="P344" s="515"/>
      <c r="Q344" s="497">
        <f t="shared" si="340"/>
        <v>0</v>
      </c>
      <c r="R344" s="1729"/>
      <c r="S344" s="1575"/>
      <c r="T344" s="350"/>
      <c r="U344" s="350"/>
      <c r="V344" s="350"/>
      <c r="W344" s="346">
        <f t="shared" si="341"/>
        <v>0</v>
      </c>
      <c r="X344" s="349"/>
      <c r="Y344" s="350"/>
      <c r="Z344" s="350"/>
      <c r="AA344" s="350"/>
      <c r="AB344" s="350"/>
      <c r="AC344" s="350"/>
      <c r="AD344" s="350"/>
      <c r="AE344" s="350"/>
      <c r="AF344" s="350"/>
      <c r="AG344" s="496">
        <f t="shared" si="342"/>
        <v>0</v>
      </c>
      <c r="AH344" s="1564"/>
      <c r="AI344" s="497">
        <f t="shared" si="343"/>
        <v>0</v>
      </c>
      <c r="AJ344" s="1726"/>
      <c r="AK344" s="345"/>
      <c r="AL344" s="345"/>
      <c r="AM344" s="345"/>
      <c r="AN344" s="345"/>
      <c r="AO344" s="345"/>
      <c r="AP344" s="1724">
        <f t="shared" si="344"/>
        <v>0</v>
      </c>
      <c r="AQ344" s="515"/>
      <c r="AR344" s="1564"/>
      <c r="AS344" s="515"/>
      <c r="AT344" s="1730">
        <f t="shared" si="345"/>
        <v>0</v>
      </c>
      <c r="AU344" s="342"/>
      <c r="AV344" s="354"/>
      <c r="AW344" s="353"/>
      <c r="AX344" s="1724">
        <f t="shared" si="346"/>
        <v>0</v>
      </c>
      <c r="AY344" s="515"/>
      <c r="AZ344" s="1564"/>
      <c r="BA344" s="1730">
        <f t="shared" si="347"/>
        <v>0</v>
      </c>
      <c r="BB344" s="1564"/>
      <c r="BC344" s="1732">
        <f t="shared" si="348"/>
        <v>0</v>
      </c>
    </row>
    <row r="345" spans="1:55" s="339" customFormat="1">
      <c r="A345" s="1757" t="str">
        <f>Cover!C23</f>
        <v>- none -</v>
      </c>
      <c r="B345" s="708"/>
      <c r="C345" s="354"/>
      <c r="D345" s="354"/>
      <c r="E345" s="1726"/>
      <c r="F345" s="345"/>
      <c r="G345" s="345"/>
      <c r="H345" s="345"/>
      <c r="I345" s="345"/>
      <c r="J345" s="345"/>
      <c r="K345" s="345"/>
      <c r="L345" s="345"/>
      <c r="M345" s="496">
        <f t="shared" si="339"/>
        <v>0</v>
      </c>
      <c r="N345" s="515"/>
      <c r="O345" s="515"/>
      <c r="P345" s="515"/>
      <c r="Q345" s="497">
        <f t="shared" si="340"/>
        <v>0</v>
      </c>
      <c r="R345" s="1729"/>
      <c r="S345" s="1575"/>
      <c r="T345" s="350"/>
      <c r="U345" s="350"/>
      <c r="V345" s="350"/>
      <c r="W345" s="346">
        <f t="shared" si="341"/>
        <v>0</v>
      </c>
      <c r="X345" s="349"/>
      <c r="Y345" s="350"/>
      <c r="Z345" s="350"/>
      <c r="AA345" s="350"/>
      <c r="AB345" s="350"/>
      <c r="AC345" s="350"/>
      <c r="AD345" s="350"/>
      <c r="AE345" s="350"/>
      <c r="AF345" s="350"/>
      <c r="AG345" s="496">
        <f t="shared" si="342"/>
        <v>0</v>
      </c>
      <c r="AH345" s="1564"/>
      <c r="AI345" s="497">
        <f t="shared" si="343"/>
        <v>0</v>
      </c>
      <c r="AJ345" s="1726"/>
      <c r="AK345" s="345"/>
      <c r="AL345" s="345"/>
      <c r="AM345" s="345"/>
      <c r="AN345" s="345"/>
      <c r="AO345" s="345"/>
      <c r="AP345" s="1724">
        <f t="shared" si="344"/>
        <v>0</v>
      </c>
      <c r="AQ345" s="515"/>
      <c r="AR345" s="1564"/>
      <c r="AS345" s="515"/>
      <c r="AT345" s="1730">
        <f t="shared" si="345"/>
        <v>0</v>
      </c>
      <c r="AU345" s="342"/>
      <c r="AV345" s="354"/>
      <c r="AW345" s="353"/>
      <c r="AX345" s="1724">
        <f t="shared" si="346"/>
        <v>0</v>
      </c>
      <c r="AY345" s="515"/>
      <c r="AZ345" s="1564"/>
      <c r="BA345" s="1730">
        <f t="shared" si="347"/>
        <v>0</v>
      </c>
      <c r="BB345" s="1564"/>
      <c r="BC345" s="1732">
        <f t="shared" si="348"/>
        <v>0</v>
      </c>
    </row>
    <row r="346" spans="1:55" s="339" customFormat="1">
      <c r="A346" s="1757" t="str">
        <f>Cover!C24</f>
        <v>- none -</v>
      </c>
      <c r="B346" s="708"/>
      <c r="C346" s="354"/>
      <c r="D346" s="354"/>
      <c r="E346" s="1726"/>
      <c r="F346" s="345"/>
      <c r="G346" s="345"/>
      <c r="H346" s="345"/>
      <c r="I346" s="345"/>
      <c r="J346" s="345"/>
      <c r="K346" s="345"/>
      <c r="L346" s="345"/>
      <c r="M346" s="496">
        <f t="shared" si="339"/>
        <v>0</v>
      </c>
      <c r="N346" s="515"/>
      <c r="O346" s="515"/>
      <c r="P346" s="515"/>
      <c r="Q346" s="497">
        <f t="shared" si="340"/>
        <v>0</v>
      </c>
      <c r="R346" s="1729"/>
      <c r="S346" s="1575"/>
      <c r="T346" s="350"/>
      <c r="U346" s="350"/>
      <c r="V346" s="350"/>
      <c r="W346" s="346">
        <f t="shared" si="341"/>
        <v>0</v>
      </c>
      <c r="X346" s="349"/>
      <c r="Y346" s="350"/>
      <c r="Z346" s="350"/>
      <c r="AA346" s="350"/>
      <c r="AB346" s="350"/>
      <c r="AC346" s="350"/>
      <c r="AD346" s="350"/>
      <c r="AE346" s="350"/>
      <c r="AF346" s="350"/>
      <c r="AG346" s="496">
        <f t="shared" si="342"/>
        <v>0</v>
      </c>
      <c r="AH346" s="1564"/>
      <c r="AI346" s="497">
        <f t="shared" si="343"/>
        <v>0</v>
      </c>
      <c r="AJ346" s="1726"/>
      <c r="AK346" s="345"/>
      <c r="AL346" s="345"/>
      <c r="AM346" s="345"/>
      <c r="AN346" s="345"/>
      <c r="AO346" s="345"/>
      <c r="AP346" s="1724">
        <f t="shared" si="344"/>
        <v>0</v>
      </c>
      <c r="AQ346" s="515"/>
      <c r="AR346" s="1564"/>
      <c r="AS346" s="515"/>
      <c r="AT346" s="1730">
        <f t="shared" si="345"/>
        <v>0</v>
      </c>
      <c r="AU346" s="342"/>
      <c r="AV346" s="354"/>
      <c r="AW346" s="353"/>
      <c r="AX346" s="1724">
        <f t="shared" si="346"/>
        <v>0</v>
      </c>
      <c r="AY346" s="515"/>
      <c r="AZ346" s="1564"/>
      <c r="BA346" s="1730">
        <f t="shared" si="347"/>
        <v>0</v>
      </c>
      <c r="BB346" s="1564"/>
      <c r="BC346" s="1732">
        <f t="shared" si="348"/>
        <v>0</v>
      </c>
    </row>
    <row r="347" spans="1:55" s="339" customFormat="1">
      <c r="A347" s="1757" t="str">
        <f>Cover!C25</f>
        <v>- none -</v>
      </c>
      <c r="B347" s="708"/>
      <c r="C347" s="354"/>
      <c r="D347" s="354"/>
      <c r="E347" s="1726"/>
      <c r="F347" s="345"/>
      <c r="G347" s="345"/>
      <c r="H347" s="345"/>
      <c r="I347" s="345"/>
      <c r="J347" s="345"/>
      <c r="K347" s="345"/>
      <c r="L347" s="345"/>
      <c r="M347" s="496">
        <f t="shared" si="339"/>
        <v>0</v>
      </c>
      <c r="N347" s="515"/>
      <c r="O347" s="515"/>
      <c r="P347" s="515"/>
      <c r="Q347" s="497">
        <f t="shared" si="340"/>
        <v>0</v>
      </c>
      <c r="R347" s="1729"/>
      <c r="S347" s="1575"/>
      <c r="T347" s="350"/>
      <c r="U347" s="350"/>
      <c r="V347" s="350"/>
      <c r="W347" s="346">
        <f t="shared" si="341"/>
        <v>0</v>
      </c>
      <c r="X347" s="349"/>
      <c r="Y347" s="350"/>
      <c r="Z347" s="350"/>
      <c r="AA347" s="350"/>
      <c r="AB347" s="350"/>
      <c r="AC347" s="350"/>
      <c r="AD347" s="350"/>
      <c r="AE347" s="350"/>
      <c r="AF347" s="350"/>
      <c r="AG347" s="496">
        <f t="shared" si="342"/>
        <v>0</v>
      </c>
      <c r="AH347" s="1564"/>
      <c r="AI347" s="497">
        <f t="shared" si="343"/>
        <v>0</v>
      </c>
      <c r="AJ347" s="1726"/>
      <c r="AK347" s="345"/>
      <c r="AL347" s="345"/>
      <c r="AM347" s="345"/>
      <c r="AN347" s="345"/>
      <c r="AO347" s="345"/>
      <c r="AP347" s="1724">
        <f t="shared" si="344"/>
        <v>0</v>
      </c>
      <c r="AQ347" s="515"/>
      <c r="AR347" s="1564"/>
      <c r="AS347" s="515"/>
      <c r="AT347" s="1730">
        <f t="shared" si="345"/>
        <v>0</v>
      </c>
      <c r="AU347" s="342"/>
      <c r="AV347" s="354"/>
      <c r="AW347" s="353"/>
      <c r="AX347" s="1724">
        <f t="shared" si="346"/>
        <v>0</v>
      </c>
      <c r="AY347" s="515"/>
      <c r="AZ347" s="1564"/>
      <c r="BA347" s="1730">
        <f t="shared" si="347"/>
        <v>0</v>
      </c>
      <c r="BB347" s="1564"/>
      <c r="BC347" s="1732">
        <f t="shared" si="348"/>
        <v>0</v>
      </c>
    </row>
    <row r="348" spans="1:55" s="339" customFormat="1">
      <c r="A348" s="1757" t="str">
        <f>Cover!C26</f>
        <v>- none -</v>
      </c>
      <c r="B348" s="708"/>
      <c r="C348" s="354"/>
      <c r="D348" s="354"/>
      <c r="E348" s="1726"/>
      <c r="F348" s="345"/>
      <c r="G348" s="345"/>
      <c r="H348" s="345"/>
      <c r="I348" s="345"/>
      <c r="J348" s="345"/>
      <c r="K348" s="345"/>
      <c r="L348" s="345"/>
      <c r="M348" s="496">
        <f t="shared" si="339"/>
        <v>0</v>
      </c>
      <c r="N348" s="515"/>
      <c r="O348" s="515"/>
      <c r="P348" s="515"/>
      <c r="Q348" s="497">
        <f t="shared" si="340"/>
        <v>0</v>
      </c>
      <c r="R348" s="1729"/>
      <c r="S348" s="1575"/>
      <c r="T348" s="350"/>
      <c r="U348" s="350"/>
      <c r="V348" s="350"/>
      <c r="W348" s="346">
        <f t="shared" si="341"/>
        <v>0</v>
      </c>
      <c r="X348" s="349"/>
      <c r="Y348" s="350"/>
      <c r="Z348" s="350"/>
      <c r="AA348" s="350"/>
      <c r="AB348" s="350"/>
      <c r="AC348" s="350"/>
      <c r="AD348" s="350"/>
      <c r="AE348" s="350"/>
      <c r="AF348" s="350"/>
      <c r="AG348" s="496">
        <f t="shared" si="342"/>
        <v>0</v>
      </c>
      <c r="AH348" s="1564"/>
      <c r="AI348" s="497">
        <f t="shared" si="343"/>
        <v>0</v>
      </c>
      <c r="AJ348" s="1726"/>
      <c r="AK348" s="345"/>
      <c r="AL348" s="345"/>
      <c r="AM348" s="345"/>
      <c r="AN348" s="345"/>
      <c r="AO348" s="345"/>
      <c r="AP348" s="1724">
        <f t="shared" si="344"/>
        <v>0</v>
      </c>
      <c r="AQ348" s="515"/>
      <c r="AR348" s="1564"/>
      <c r="AS348" s="515"/>
      <c r="AT348" s="1730">
        <f t="shared" si="345"/>
        <v>0</v>
      </c>
      <c r="AU348" s="342"/>
      <c r="AV348" s="354"/>
      <c r="AW348" s="353"/>
      <c r="AX348" s="1724">
        <f t="shared" si="346"/>
        <v>0</v>
      </c>
      <c r="AY348" s="515"/>
      <c r="AZ348" s="1564"/>
      <c r="BA348" s="1730">
        <f t="shared" si="347"/>
        <v>0</v>
      </c>
      <c r="BB348" s="1564"/>
      <c r="BC348" s="1732">
        <f t="shared" si="348"/>
        <v>0</v>
      </c>
    </row>
    <row r="349" spans="1:55" s="339" customFormat="1">
      <c r="A349" s="1757" t="str">
        <f>Cover!C27</f>
        <v>- none -</v>
      </c>
      <c r="B349" s="708"/>
      <c r="C349" s="354"/>
      <c r="D349" s="354"/>
      <c r="E349" s="1726"/>
      <c r="F349" s="345"/>
      <c r="G349" s="345"/>
      <c r="H349" s="345"/>
      <c r="I349" s="345"/>
      <c r="J349" s="345"/>
      <c r="K349" s="345"/>
      <c r="L349" s="345"/>
      <c r="M349" s="496">
        <f t="shared" si="339"/>
        <v>0</v>
      </c>
      <c r="N349" s="515"/>
      <c r="O349" s="515"/>
      <c r="P349" s="515"/>
      <c r="Q349" s="497">
        <f t="shared" si="340"/>
        <v>0</v>
      </c>
      <c r="R349" s="1729"/>
      <c r="S349" s="1575"/>
      <c r="T349" s="350"/>
      <c r="U349" s="350"/>
      <c r="V349" s="350"/>
      <c r="W349" s="346">
        <f t="shared" si="341"/>
        <v>0</v>
      </c>
      <c r="X349" s="349"/>
      <c r="Y349" s="350"/>
      <c r="Z349" s="350"/>
      <c r="AA349" s="350"/>
      <c r="AB349" s="350"/>
      <c r="AC349" s="350"/>
      <c r="AD349" s="350"/>
      <c r="AE349" s="350"/>
      <c r="AF349" s="350"/>
      <c r="AG349" s="496">
        <f t="shared" si="342"/>
        <v>0</v>
      </c>
      <c r="AH349" s="1564"/>
      <c r="AI349" s="497">
        <f t="shared" si="343"/>
        <v>0</v>
      </c>
      <c r="AJ349" s="1726"/>
      <c r="AK349" s="345"/>
      <c r="AL349" s="345"/>
      <c r="AM349" s="345"/>
      <c r="AN349" s="345"/>
      <c r="AO349" s="345"/>
      <c r="AP349" s="1724">
        <f t="shared" si="344"/>
        <v>0</v>
      </c>
      <c r="AQ349" s="515"/>
      <c r="AR349" s="1564"/>
      <c r="AS349" s="515"/>
      <c r="AT349" s="1730">
        <f t="shared" si="345"/>
        <v>0</v>
      </c>
      <c r="AU349" s="342"/>
      <c r="AV349" s="354"/>
      <c r="AW349" s="353"/>
      <c r="AX349" s="1724">
        <f t="shared" si="346"/>
        <v>0</v>
      </c>
      <c r="AY349" s="515"/>
      <c r="AZ349" s="1564"/>
      <c r="BA349" s="1730">
        <f t="shared" si="347"/>
        <v>0</v>
      </c>
      <c r="BB349" s="1564"/>
      <c r="BC349" s="1732">
        <f t="shared" si="348"/>
        <v>0</v>
      </c>
    </row>
    <row r="350" spans="1:55" s="339" customFormat="1">
      <c r="A350" s="1757" t="str">
        <f>Cover!C28</f>
        <v>- none -</v>
      </c>
      <c r="B350" s="708"/>
      <c r="C350" s="353"/>
      <c r="D350" s="708"/>
      <c r="E350" s="1726"/>
      <c r="F350" s="345"/>
      <c r="G350" s="345"/>
      <c r="H350" s="345"/>
      <c r="I350" s="345"/>
      <c r="J350" s="345"/>
      <c r="K350" s="345"/>
      <c r="L350" s="345"/>
      <c r="M350" s="496">
        <f t="shared" si="339"/>
        <v>0</v>
      </c>
      <c r="N350" s="515"/>
      <c r="O350" s="515"/>
      <c r="P350" s="515"/>
      <c r="Q350" s="497">
        <f t="shared" si="340"/>
        <v>0</v>
      </c>
      <c r="R350" s="1729"/>
      <c r="S350" s="1575"/>
      <c r="T350" s="350"/>
      <c r="U350" s="350"/>
      <c r="V350" s="350"/>
      <c r="W350" s="346">
        <f t="shared" si="341"/>
        <v>0</v>
      </c>
      <c r="X350" s="349"/>
      <c r="Y350" s="350"/>
      <c r="Z350" s="350"/>
      <c r="AA350" s="350"/>
      <c r="AB350" s="350"/>
      <c r="AC350" s="350"/>
      <c r="AD350" s="350"/>
      <c r="AE350" s="350"/>
      <c r="AF350" s="350"/>
      <c r="AG350" s="496">
        <f t="shared" si="342"/>
        <v>0</v>
      </c>
      <c r="AH350" s="1564"/>
      <c r="AI350" s="497">
        <f t="shared" si="343"/>
        <v>0</v>
      </c>
      <c r="AJ350" s="1726"/>
      <c r="AK350" s="345"/>
      <c r="AL350" s="345"/>
      <c r="AM350" s="345"/>
      <c r="AN350" s="345"/>
      <c r="AO350" s="345"/>
      <c r="AP350" s="1724">
        <f t="shared" si="344"/>
        <v>0</v>
      </c>
      <c r="AQ350" s="515"/>
      <c r="AR350" s="1564"/>
      <c r="AS350" s="515"/>
      <c r="AT350" s="1730">
        <f t="shared" si="345"/>
        <v>0</v>
      </c>
      <c r="AU350" s="342"/>
      <c r="AV350" s="354"/>
      <c r="AW350" s="353"/>
      <c r="AX350" s="1724">
        <f t="shared" si="346"/>
        <v>0</v>
      </c>
      <c r="AY350" s="515"/>
      <c r="AZ350" s="1564"/>
      <c r="BA350" s="1730">
        <f t="shared" si="347"/>
        <v>0</v>
      </c>
      <c r="BB350" s="1564"/>
      <c r="BC350" s="1732">
        <f t="shared" si="348"/>
        <v>0</v>
      </c>
    </row>
    <row r="351" spans="1:55" s="339" customFormat="1">
      <c r="A351" s="1757" t="str">
        <f>Cover!C29</f>
        <v>- none -</v>
      </c>
      <c r="B351" s="708"/>
      <c r="C351" s="353"/>
      <c r="D351" s="708"/>
      <c r="E351" s="1726"/>
      <c r="F351" s="345"/>
      <c r="G351" s="345"/>
      <c r="H351" s="345"/>
      <c r="I351" s="345"/>
      <c r="J351" s="345"/>
      <c r="K351" s="345"/>
      <c r="L351" s="345"/>
      <c r="M351" s="496">
        <f t="shared" si="339"/>
        <v>0</v>
      </c>
      <c r="N351" s="515"/>
      <c r="O351" s="515"/>
      <c r="P351" s="515"/>
      <c r="Q351" s="497">
        <f t="shared" si="340"/>
        <v>0</v>
      </c>
      <c r="R351" s="1729"/>
      <c r="S351" s="1575"/>
      <c r="T351" s="350"/>
      <c r="U351" s="350"/>
      <c r="V351" s="350"/>
      <c r="W351" s="346">
        <f t="shared" si="341"/>
        <v>0</v>
      </c>
      <c r="X351" s="349"/>
      <c r="Y351" s="350"/>
      <c r="Z351" s="350"/>
      <c r="AA351" s="350"/>
      <c r="AB351" s="350"/>
      <c r="AC351" s="350"/>
      <c r="AD351" s="350"/>
      <c r="AE351" s="350"/>
      <c r="AF351" s="350"/>
      <c r="AG351" s="496">
        <f t="shared" si="342"/>
        <v>0</v>
      </c>
      <c r="AH351" s="1564"/>
      <c r="AI351" s="497">
        <f t="shared" si="343"/>
        <v>0</v>
      </c>
      <c r="AJ351" s="1726"/>
      <c r="AK351" s="345"/>
      <c r="AL351" s="345"/>
      <c r="AM351" s="345"/>
      <c r="AN351" s="345"/>
      <c r="AO351" s="345"/>
      <c r="AP351" s="1724">
        <f t="shared" si="344"/>
        <v>0</v>
      </c>
      <c r="AQ351" s="515"/>
      <c r="AR351" s="1564"/>
      <c r="AS351" s="515"/>
      <c r="AT351" s="1730">
        <f t="shared" si="345"/>
        <v>0</v>
      </c>
      <c r="AU351" s="342"/>
      <c r="AV351" s="354"/>
      <c r="AW351" s="353"/>
      <c r="AX351" s="1724">
        <f t="shared" si="346"/>
        <v>0</v>
      </c>
      <c r="AY351" s="515"/>
      <c r="AZ351" s="1564"/>
      <c r="BA351" s="1730">
        <f t="shared" si="347"/>
        <v>0</v>
      </c>
      <c r="BB351" s="1564"/>
      <c r="BC351" s="1732">
        <f t="shared" si="348"/>
        <v>0</v>
      </c>
    </row>
    <row r="352" spans="1:55" s="339" customFormat="1">
      <c r="A352" s="1757" t="str">
        <f>Cover!C30</f>
        <v>- none -</v>
      </c>
      <c r="B352" s="708"/>
      <c r="C352" s="353"/>
      <c r="D352" s="708"/>
      <c r="E352" s="1726"/>
      <c r="F352" s="345"/>
      <c r="G352" s="345"/>
      <c r="H352" s="345"/>
      <c r="I352" s="345"/>
      <c r="J352" s="345"/>
      <c r="K352" s="345"/>
      <c r="L352" s="345"/>
      <c r="M352" s="496">
        <f t="shared" si="339"/>
        <v>0</v>
      </c>
      <c r="N352" s="515"/>
      <c r="O352" s="515"/>
      <c r="P352" s="515"/>
      <c r="Q352" s="497">
        <f t="shared" si="340"/>
        <v>0</v>
      </c>
      <c r="R352" s="1729"/>
      <c r="S352" s="1575"/>
      <c r="T352" s="350"/>
      <c r="U352" s="350"/>
      <c r="V352" s="350"/>
      <c r="W352" s="346">
        <f t="shared" si="341"/>
        <v>0</v>
      </c>
      <c r="X352" s="349"/>
      <c r="Y352" s="350"/>
      <c r="Z352" s="350"/>
      <c r="AA352" s="350"/>
      <c r="AB352" s="1728"/>
      <c r="AC352" s="350"/>
      <c r="AD352" s="350"/>
      <c r="AE352" s="350"/>
      <c r="AF352" s="350"/>
      <c r="AG352" s="496">
        <f t="shared" si="342"/>
        <v>0</v>
      </c>
      <c r="AH352" s="1564"/>
      <c r="AI352" s="497">
        <f t="shared" si="343"/>
        <v>0</v>
      </c>
      <c r="AJ352" s="1726"/>
      <c r="AK352" s="345"/>
      <c r="AL352" s="345"/>
      <c r="AM352" s="345"/>
      <c r="AN352" s="345"/>
      <c r="AO352" s="345"/>
      <c r="AP352" s="1724">
        <f t="shared" si="344"/>
        <v>0</v>
      </c>
      <c r="AQ352" s="515"/>
      <c r="AR352" s="1564"/>
      <c r="AS352" s="515"/>
      <c r="AT352" s="1730">
        <f t="shared" si="345"/>
        <v>0</v>
      </c>
      <c r="AU352" s="342"/>
      <c r="AV352" s="354"/>
      <c r="AW352" s="353"/>
      <c r="AX352" s="1724">
        <f t="shared" si="346"/>
        <v>0</v>
      </c>
      <c r="AY352" s="515"/>
      <c r="AZ352" s="1564"/>
      <c r="BA352" s="1730">
        <f t="shared" si="347"/>
        <v>0</v>
      </c>
      <c r="BB352" s="1564"/>
      <c r="BC352" s="1732">
        <f t="shared" si="348"/>
        <v>0</v>
      </c>
    </row>
    <row r="353" spans="1:55" s="339" customFormat="1">
      <c r="A353" s="1757" t="str">
        <f>Cover!C31</f>
        <v>- none -</v>
      </c>
      <c r="B353" s="708"/>
      <c r="C353" s="353"/>
      <c r="D353" s="708"/>
      <c r="E353" s="1726"/>
      <c r="F353" s="353"/>
      <c r="G353" s="353"/>
      <c r="H353" s="353"/>
      <c r="I353" s="353"/>
      <c r="J353" s="353"/>
      <c r="K353" s="353"/>
      <c r="L353" s="345"/>
      <c r="M353" s="496">
        <f t="shared" si="339"/>
        <v>0</v>
      </c>
      <c r="N353" s="515"/>
      <c r="O353" s="515"/>
      <c r="P353" s="515"/>
      <c r="Q353" s="497">
        <f t="shared" si="340"/>
        <v>0</v>
      </c>
      <c r="R353" s="1729"/>
      <c r="S353" s="1727"/>
      <c r="T353" s="1728"/>
      <c r="U353" s="1728"/>
      <c r="V353" s="1728"/>
      <c r="W353" s="346">
        <f t="shared" si="341"/>
        <v>0</v>
      </c>
      <c r="X353" s="1729"/>
      <c r="Y353" s="1728"/>
      <c r="Z353" s="1728"/>
      <c r="AA353" s="350"/>
      <c r="AB353" s="1728"/>
      <c r="AC353" s="350"/>
      <c r="AD353" s="1728"/>
      <c r="AE353" s="350"/>
      <c r="AF353" s="1728"/>
      <c r="AG353" s="496">
        <f t="shared" si="342"/>
        <v>0</v>
      </c>
      <c r="AH353" s="1564"/>
      <c r="AI353" s="497">
        <f t="shared" si="343"/>
        <v>0</v>
      </c>
      <c r="AJ353" s="1726"/>
      <c r="AK353" s="512"/>
      <c r="AL353" s="512"/>
      <c r="AM353" s="512"/>
      <c r="AN353" s="512"/>
      <c r="AO353" s="345"/>
      <c r="AP353" s="1724">
        <f t="shared" si="344"/>
        <v>0</v>
      </c>
      <c r="AQ353" s="515"/>
      <c r="AR353" s="1564"/>
      <c r="AS353" s="515"/>
      <c r="AT353" s="1730">
        <f t="shared" si="345"/>
        <v>0</v>
      </c>
      <c r="AU353" s="342"/>
      <c r="AV353" s="354"/>
      <c r="AW353" s="353"/>
      <c r="AX353" s="1724">
        <f t="shared" si="346"/>
        <v>0</v>
      </c>
      <c r="AY353" s="515"/>
      <c r="AZ353" s="1564"/>
      <c r="BA353" s="1730">
        <f t="shared" si="347"/>
        <v>0</v>
      </c>
      <c r="BB353" s="1564"/>
      <c r="BC353" s="1732">
        <f t="shared" si="348"/>
        <v>0</v>
      </c>
    </row>
    <row r="354" spans="1:55" s="339" customFormat="1">
      <c r="A354" s="1757" t="str">
        <f>Cover!C32</f>
        <v>- none -</v>
      </c>
      <c r="B354" s="708"/>
      <c r="C354" s="353"/>
      <c r="D354" s="708"/>
      <c r="E354" s="1726"/>
      <c r="F354" s="353"/>
      <c r="G354" s="353"/>
      <c r="H354" s="353"/>
      <c r="I354" s="353"/>
      <c r="J354" s="353"/>
      <c r="K354" s="353"/>
      <c r="L354" s="345"/>
      <c r="M354" s="496">
        <f t="shared" si="339"/>
        <v>0</v>
      </c>
      <c r="N354" s="515"/>
      <c r="O354" s="515"/>
      <c r="P354" s="515"/>
      <c r="Q354" s="497">
        <f t="shared" si="340"/>
        <v>0</v>
      </c>
      <c r="R354" s="1729"/>
      <c r="S354" s="1727"/>
      <c r="T354" s="1728"/>
      <c r="U354" s="1728"/>
      <c r="V354" s="1728"/>
      <c r="W354" s="346">
        <f t="shared" si="341"/>
        <v>0</v>
      </c>
      <c r="X354" s="1729"/>
      <c r="Y354" s="1728"/>
      <c r="Z354" s="1728"/>
      <c r="AA354" s="350"/>
      <c r="AB354" s="1728"/>
      <c r="AC354" s="350"/>
      <c r="AD354" s="1728"/>
      <c r="AE354" s="350"/>
      <c r="AF354" s="1728"/>
      <c r="AG354" s="496">
        <f t="shared" si="342"/>
        <v>0</v>
      </c>
      <c r="AH354" s="1564"/>
      <c r="AI354" s="497">
        <f t="shared" si="343"/>
        <v>0</v>
      </c>
      <c r="AJ354" s="1726"/>
      <c r="AK354" s="512"/>
      <c r="AL354" s="512"/>
      <c r="AM354" s="512"/>
      <c r="AN354" s="512"/>
      <c r="AO354" s="345"/>
      <c r="AP354" s="1724">
        <f t="shared" si="344"/>
        <v>0</v>
      </c>
      <c r="AQ354" s="515"/>
      <c r="AR354" s="1564"/>
      <c r="AS354" s="515"/>
      <c r="AT354" s="1730">
        <f t="shared" si="345"/>
        <v>0</v>
      </c>
      <c r="AU354" s="342"/>
      <c r="AV354" s="354"/>
      <c r="AW354" s="353"/>
      <c r="AX354" s="1724">
        <f t="shared" si="346"/>
        <v>0</v>
      </c>
      <c r="AY354" s="515"/>
      <c r="AZ354" s="1564"/>
      <c r="BA354" s="1730">
        <f t="shared" si="347"/>
        <v>0</v>
      </c>
      <c r="BB354" s="1564"/>
      <c r="BC354" s="1732">
        <f t="shared" si="348"/>
        <v>0</v>
      </c>
    </row>
    <row r="355" spans="1:55" s="339" customFormat="1">
      <c r="A355" s="1757" t="str">
        <f>Cover!C33</f>
        <v>- none -</v>
      </c>
      <c r="B355" s="708"/>
      <c r="C355" s="353"/>
      <c r="D355" s="708"/>
      <c r="E355" s="1726"/>
      <c r="F355" s="353"/>
      <c r="G355" s="353"/>
      <c r="H355" s="353"/>
      <c r="I355" s="353"/>
      <c r="J355" s="353"/>
      <c r="K355" s="353"/>
      <c r="L355" s="345"/>
      <c r="M355" s="496">
        <f t="shared" si="339"/>
        <v>0</v>
      </c>
      <c r="N355" s="515"/>
      <c r="O355" s="515"/>
      <c r="P355" s="515"/>
      <c r="Q355" s="497">
        <f t="shared" si="340"/>
        <v>0</v>
      </c>
      <c r="R355" s="1729"/>
      <c r="S355" s="1727"/>
      <c r="T355" s="1728"/>
      <c r="U355" s="1728"/>
      <c r="V355" s="1728"/>
      <c r="W355" s="346">
        <f t="shared" si="341"/>
        <v>0</v>
      </c>
      <c r="X355" s="1729"/>
      <c r="Y355" s="1728"/>
      <c r="Z355" s="1728"/>
      <c r="AA355" s="350"/>
      <c r="AB355" s="1728"/>
      <c r="AC355" s="350"/>
      <c r="AD355" s="1728"/>
      <c r="AE355" s="350"/>
      <c r="AF355" s="1728"/>
      <c r="AG355" s="496">
        <f t="shared" si="342"/>
        <v>0</v>
      </c>
      <c r="AH355" s="1564"/>
      <c r="AI355" s="497">
        <f t="shared" si="343"/>
        <v>0</v>
      </c>
      <c r="AJ355" s="1726"/>
      <c r="AK355" s="512"/>
      <c r="AL355" s="512"/>
      <c r="AM355" s="512"/>
      <c r="AN355" s="512"/>
      <c r="AO355" s="345"/>
      <c r="AP355" s="1724">
        <f t="shared" si="344"/>
        <v>0</v>
      </c>
      <c r="AQ355" s="515"/>
      <c r="AR355" s="1564"/>
      <c r="AS355" s="515"/>
      <c r="AT355" s="1730">
        <f t="shared" si="345"/>
        <v>0</v>
      </c>
      <c r="AU355" s="342"/>
      <c r="AV355" s="354"/>
      <c r="AW355" s="353"/>
      <c r="AX355" s="1724">
        <f t="shared" si="346"/>
        <v>0</v>
      </c>
      <c r="AY355" s="515"/>
      <c r="AZ355" s="1564"/>
      <c r="BA355" s="1730">
        <f t="shared" si="347"/>
        <v>0</v>
      </c>
      <c r="BB355" s="1564"/>
      <c r="BC355" s="1732">
        <f t="shared" si="348"/>
        <v>0</v>
      </c>
    </row>
    <row r="356" spans="1:55" s="339" customFormat="1">
      <c r="A356" s="1757" t="str">
        <f>Cover!C34</f>
        <v>- none -</v>
      </c>
      <c r="B356" s="708"/>
      <c r="C356" s="353"/>
      <c r="D356" s="708"/>
      <c r="E356" s="1726"/>
      <c r="F356" s="353"/>
      <c r="G356" s="353"/>
      <c r="H356" s="353"/>
      <c r="I356" s="353"/>
      <c r="J356" s="353"/>
      <c r="K356" s="353"/>
      <c r="L356" s="345"/>
      <c r="M356" s="496">
        <f t="shared" si="339"/>
        <v>0</v>
      </c>
      <c r="N356" s="515"/>
      <c r="O356" s="515"/>
      <c r="P356" s="515"/>
      <c r="Q356" s="497">
        <f t="shared" si="340"/>
        <v>0</v>
      </c>
      <c r="R356" s="1729"/>
      <c r="S356" s="1727"/>
      <c r="T356" s="1728"/>
      <c r="U356" s="1728"/>
      <c r="V356" s="1728"/>
      <c r="W356" s="346">
        <f t="shared" si="341"/>
        <v>0</v>
      </c>
      <c r="X356" s="1729"/>
      <c r="Y356" s="1728"/>
      <c r="Z356" s="1728"/>
      <c r="AA356" s="350"/>
      <c r="AB356" s="1728"/>
      <c r="AC356" s="350"/>
      <c r="AD356" s="1728"/>
      <c r="AE356" s="350"/>
      <c r="AF356" s="1728"/>
      <c r="AG356" s="496">
        <f t="shared" si="342"/>
        <v>0</v>
      </c>
      <c r="AH356" s="1564"/>
      <c r="AI356" s="497">
        <f t="shared" si="343"/>
        <v>0</v>
      </c>
      <c r="AJ356" s="1726"/>
      <c r="AK356" s="512"/>
      <c r="AL356" s="512"/>
      <c r="AM356" s="512"/>
      <c r="AN356" s="512"/>
      <c r="AO356" s="345"/>
      <c r="AP356" s="1724">
        <f t="shared" si="344"/>
        <v>0</v>
      </c>
      <c r="AQ356" s="515"/>
      <c r="AR356" s="1564"/>
      <c r="AS356" s="515"/>
      <c r="AT356" s="1730">
        <f t="shared" si="345"/>
        <v>0</v>
      </c>
      <c r="AU356" s="342"/>
      <c r="AV356" s="354"/>
      <c r="AW356" s="353"/>
      <c r="AX356" s="1724">
        <f t="shared" si="346"/>
        <v>0</v>
      </c>
      <c r="AY356" s="515"/>
      <c r="AZ356" s="1564"/>
      <c r="BA356" s="1730">
        <f t="shared" si="347"/>
        <v>0</v>
      </c>
      <c r="BB356" s="1564"/>
      <c r="BC356" s="1732">
        <f t="shared" si="348"/>
        <v>0</v>
      </c>
    </row>
    <row r="357" spans="1:55" s="339" customFormat="1">
      <c r="A357" s="1757" t="str">
        <f>Cover!C35</f>
        <v>- none -</v>
      </c>
      <c r="B357" s="1735"/>
      <c r="C357" s="1734"/>
      <c r="D357" s="1735"/>
      <c r="E357" s="1755"/>
      <c r="F357" s="1734"/>
      <c r="G357" s="1734"/>
      <c r="H357" s="1734"/>
      <c r="I357" s="1734"/>
      <c r="J357" s="1734"/>
      <c r="K357" s="1734"/>
      <c r="L357" s="1737"/>
      <c r="M357" s="1743">
        <f t="shared" si="339"/>
        <v>0</v>
      </c>
      <c r="N357" s="1739"/>
      <c r="O357" s="1739"/>
      <c r="P357" s="1739"/>
      <c r="Q357" s="1740">
        <f t="shared" si="340"/>
        <v>0</v>
      </c>
      <c r="R357" s="1744"/>
      <c r="S357" s="1741"/>
      <c r="T357" s="1742"/>
      <c r="U357" s="1742"/>
      <c r="V357" s="1742"/>
      <c r="W357" s="465">
        <f t="shared" si="341"/>
        <v>0</v>
      </c>
      <c r="X357" s="1744"/>
      <c r="Y357" s="1742"/>
      <c r="Z357" s="1742"/>
      <c r="AA357" s="1745"/>
      <c r="AB357" s="1742"/>
      <c r="AC357" s="1745"/>
      <c r="AD357" s="1742"/>
      <c r="AE357" s="1745"/>
      <c r="AF357" s="1742"/>
      <c r="AG357" s="1743">
        <f t="shared" si="342"/>
        <v>0</v>
      </c>
      <c r="AH357" s="1746"/>
      <c r="AI357" s="1740">
        <f t="shared" si="343"/>
        <v>0</v>
      </c>
      <c r="AJ357" s="1755"/>
      <c r="AK357" s="1747"/>
      <c r="AL357" s="1747"/>
      <c r="AM357" s="1747"/>
      <c r="AN357" s="1747"/>
      <c r="AO357" s="1737"/>
      <c r="AP357" s="1738">
        <f t="shared" si="344"/>
        <v>0</v>
      </c>
      <c r="AQ357" s="1739"/>
      <c r="AR357" s="1746"/>
      <c r="AS357" s="1739"/>
      <c r="AT357" s="1748">
        <f t="shared" si="345"/>
        <v>0</v>
      </c>
      <c r="AU357" s="1756"/>
      <c r="AV357" s="1733"/>
      <c r="AW357" s="1734"/>
      <c r="AX357" s="1738">
        <f t="shared" si="346"/>
        <v>0</v>
      </c>
      <c r="AY357" s="1739"/>
      <c r="AZ357" s="1746"/>
      <c r="BA357" s="1748">
        <f t="shared" si="347"/>
        <v>0</v>
      </c>
      <c r="BB357" s="1746"/>
      <c r="BC357" s="1749">
        <f t="shared" si="348"/>
        <v>0</v>
      </c>
    </row>
    <row r="358" spans="1:55" s="339" customFormat="1" ht="14.25">
      <c r="B358" s="477" t="str">
        <f>IF(B342-SUM(B343:B357)&lt;0.1,"OK","error")</f>
        <v>OK</v>
      </c>
      <c r="C358" s="477" t="str">
        <f t="shared" ref="C358:BC358" si="349">IF(C342-SUM(C343:C357)&lt;0.1,"OK","error")</f>
        <v>OK</v>
      </c>
      <c r="D358" s="477" t="str">
        <f t="shared" si="349"/>
        <v>OK</v>
      </c>
      <c r="E358" s="477" t="str">
        <f t="shared" si="349"/>
        <v>OK</v>
      </c>
      <c r="F358" s="477" t="str">
        <f t="shared" si="349"/>
        <v>OK</v>
      </c>
      <c r="G358" s="477" t="str">
        <f t="shared" si="349"/>
        <v>OK</v>
      </c>
      <c r="H358" s="477" t="str">
        <f t="shared" si="349"/>
        <v>OK</v>
      </c>
      <c r="I358" s="477" t="str">
        <f t="shared" si="349"/>
        <v>OK</v>
      </c>
      <c r="J358" s="477" t="str">
        <f t="shared" si="349"/>
        <v>OK</v>
      </c>
      <c r="K358" s="477" t="str">
        <f t="shared" si="349"/>
        <v>OK</v>
      </c>
      <c r="L358" s="477" t="str">
        <f t="shared" si="349"/>
        <v>OK</v>
      </c>
      <c r="M358" s="477" t="str">
        <f t="shared" si="349"/>
        <v>OK</v>
      </c>
      <c r="N358" s="477" t="str">
        <f t="shared" si="349"/>
        <v>OK</v>
      </c>
      <c r="O358" s="477" t="str">
        <f t="shared" si="349"/>
        <v>OK</v>
      </c>
      <c r="P358" s="477" t="str">
        <f t="shared" si="349"/>
        <v>OK</v>
      </c>
      <c r="Q358" s="477" t="str">
        <f t="shared" si="349"/>
        <v>OK</v>
      </c>
      <c r="R358" s="477" t="str">
        <f t="shared" si="349"/>
        <v>OK</v>
      </c>
      <c r="S358" s="477" t="str">
        <f t="shared" si="349"/>
        <v>OK</v>
      </c>
      <c r="T358" s="477" t="str">
        <f t="shared" si="349"/>
        <v>OK</v>
      </c>
      <c r="U358" s="477" t="str">
        <f t="shared" si="349"/>
        <v>OK</v>
      </c>
      <c r="V358" s="477" t="str">
        <f t="shared" si="349"/>
        <v>OK</v>
      </c>
      <c r="W358" s="477" t="str">
        <f t="shared" si="349"/>
        <v>OK</v>
      </c>
      <c r="X358" s="477" t="str">
        <f t="shared" si="349"/>
        <v>OK</v>
      </c>
      <c r="Y358" s="477" t="str">
        <f t="shared" si="349"/>
        <v>OK</v>
      </c>
      <c r="Z358" s="477" t="str">
        <f t="shared" si="349"/>
        <v>OK</v>
      </c>
      <c r="AA358" s="477" t="str">
        <f t="shared" si="349"/>
        <v>OK</v>
      </c>
      <c r="AB358" s="477" t="str">
        <f t="shared" si="349"/>
        <v>OK</v>
      </c>
      <c r="AC358" s="477" t="str">
        <f t="shared" si="349"/>
        <v>OK</v>
      </c>
      <c r="AD358" s="477" t="str">
        <f t="shared" si="349"/>
        <v>OK</v>
      </c>
      <c r="AE358" s="477" t="str">
        <f t="shared" si="349"/>
        <v>OK</v>
      </c>
      <c r="AF358" s="477" t="str">
        <f t="shared" si="349"/>
        <v>OK</v>
      </c>
      <c r="AG358" s="477" t="str">
        <f t="shared" si="349"/>
        <v>OK</v>
      </c>
      <c r="AH358" s="477" t="str">
        <f t="shared" si="349"/>
        <v>OK</v>
      </c>
      <c r="AI358" s="477" t="str">
        <f t="shared" si="349"/>
        <v>OK</v>
      </c>
      <c r="AJ358" s="477" t="str">
        <f t="shared" si="349"/>
        <v>OK</v>
      </c>
      <c r="AK358" s="477" t="str">
        <f t="shared" si="349"/>
        <v>OK</v>
      </c>
      <c r="AL358" s="477" t="str">
        <f t="shared" si="349"/>
        <v>OK</v>
      </c>
      <c r="AM358" s="477" t="str">
        <f t="shared" si="349"/>
        <v>OK</v>
      </c>
      <c r="AN358" s="477" t="str">
        <f t="shared" si="349"/>
        <v>OK</v>
      </c>
      <c r="AO358" s="477" t="str">
        <f t="shared" si="349"/>
        <v>OK</v>
      </c>
      <c r="AP358" s="477" t="str">
        <f t="shared" si="349"/>
        <v>OK</v>
      </c>
      <c r="AQ358" s="477" t="str">
        <f t="shared" si="349"/>
        <v>OK</v>
      </c>
      <c r="AR358" s="477" t="str">
        <f t="shared" si="349"/>
        <v>OK</v>
      </c>
      <c r="AS358" s="477" t="str">
        <f t="shared" si="349"/>
        <v>OK</v>
      </c>
      <c r="AT358" s="477" t="str">
        <f t="shared" si="349"/>
        <v>OK</v>
      </c>
      <c r="AU358" s="477" t="str">
        <f t="shared" si="349"/>
        <v>OK</v>
      </c>
      <c r="AV358" s="477" t="str">
        <f t="shared" si="349"/>
        <v>OK</v>
      </c>
      <c r="AW358" s="477" t="str">
        <f t="shared" si="349"/>
        <v>OK</v>
      </c>
      <c r="AX358" s="477" t="str">
        <f t="shared" si="349"/>
        <v>OK</v>
      </c>
      <c r="AY358" s="477" t="str">
        <f t="shared" si="349"/>
        <v>OK</v>
      </c>
      <c r="AZ358" s="477" t="str">
        <f t="shared" si="349"/>
        <v>OK</v>
      </c>
      <c r="BA358" s="477" t="str">
        <f t="shared" si="349"/>
        <v>OK</v>
      </c>
      <c r="BB358" s="477" t="str">
        <f t="shared" si="349"/>
        <v>OK</v>
      </c>
      <c r="BC358" s="477" t="str">
        <f t="shared" si="349"/>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2011'!$BD61="Allowed",1*B343,0)</f>
        <v>0</v>
      </c>
      <c r="C361" s="1717">
        <f>IF('C1 - Costs Matrix 2011'!$BD61="Allowed",1*C343,0)</f>
        <v>0</v>
      </c>
      <c r="D361" s="1717">
        <f>IF('C1 - Costs Matrix 2011'!$BD61="Allowed",1*D343,0)</f>
        <v>0</v>
      </c>
      <c r="E361" s="1762">
        <f>IF('C1 - Costs Matrix 2011'!$BD61="Allowed",1*E343,0)</f>
        <v>0</v>
      </c>
      <c r="F361" s="1717">
        <f>IF('C1 - Costs Matrix 2011'!$BD61="Allowed",1*F343,0)</f>
        <v>0</v>
      </c>
      <c r="G361" s="1717">
        <f>IF('C1 - Costs Matrix 2011'!$BD61="Allowed",1*G343,0)</f>
        <v>0</v>
      </c>
      <c r="H361" s="1717">
        <f>IF('C1 - Costs Matrix 2011'!$BD61="Allowed",1*H343,0)</f>
        <v>0</v>
      </c>
      <c r="I361" s="1717">
        <f>IF('C1 - Costs Matrix 2011'!$BD61="Allowed",1*I343,0)</f>
        <v>0</v>
      </c>
      <c r="J361" s="1720">
        <f>IF('C1 - Costs Matrix 2011'!$BD61="Allowed",1*J343,0)</f>
        <v>0</v>
      </c>
      <c r="K361" s="1719">
        <f>IF('C1 - Costs Matrix 2011'!$BD61="Allowed",1*K343,0)</f>
        <v>0</v>
      </c>
      <c r="L361" s="1719">
        <f>IF('C1 - Costs Matrix 2011'!$BD61="Allowed",1*L343,0)</f>
        <v>0</v>
      </c>
      <c r="M361" s="1718">
        <f t="shared" ref="M361:M375" si="350">SUM(E361:L361)</f>
        <v>0</v>
      </c>
      <c r="N361" s="1762">
        <f>IF('C1 - Costs Matrix 2011'!$BD61="Allowed",1*N343,0)</f>
        <v>0</v>
      </c>
      <c r="O361" s="1762">
        <f>IF('C1 - Costs Matrix 2011'!$BD61="Allowed",1*O343,0)</f>
        <v>0</v>
      </c>
      <c r="P361" s="1762">
        <f>IF('C1 - Costs Matrix 2011'!$BD61="Allowed",1*P343,0)</f>
        <v>0</v>
      </c>
      <c r="Q361" s="1740">
        <f t="shared" ref="Q361:Q375" si="351">B361+C361+M361+N361+O361+P361+D361</f>
        <v>0</v>
      </c>
      <c r="R361" s="1762">
        <f>IF('C1 - Costs Matrix 2011'!$BD61="Allowed",1*R343,0)</f>
        <v>0</v>
      </c>
      <c r="S361" s="1758"/>
      <c r="T361" s="1717">
        <f>IF('C1 - Costs Matrix 2011'!$BD61="Allowed",1*T343,0)</f>
        <v>0</v>
      </c>
      <c r="U361" s="1717">
        <f>IF('C1 - Costs Matrix 2011'!$BD61="Allowed",1*U343,0)</f>
        <v>0</v>
      </c>
      <c r="V361" s="1717">
        <f>IF('C1 - Costs Matrix 2011'!$BD61="Allowed",1*V343,0)</f>
        <v>0</v>
      </c>
      <c r="W361" s="465">
        <f t="shared" ref="W361:W375" si="352">SUM(R361:V361)</f>
        <v>0</v>
      </c>
      <c r="X361" s="1762">
        <f>IF('C1 - Costs Matrix 2011'!$BD61="Allowed",1*X343,0)</f>
        <v>0</v>
      </c>
      <c r="Y361" s="1717">
        <f>IF('C1 - Costs Matrix 2011'!$BD61="Allowed",1*Y343,0)</f>
        <v>0</v>
      </c>
      <c r="Z361" s="1717">
        <f>IF('C1 - Costs Matrix 2011'!$BD61="Allowed",1*Z343,0)</f>
        <v>0</v>
      </c>
      <c r="AA361" s="1717">
        <f>IF('C1 - Costs Matrix 2011'!$BD61="Allowed",1*AA343,0)</f>
        <v>0</v>
      </c>
      <c r="AB361" s="1717">
        <f>IF('C1 - Costs Matrix 2011'!$BD61="Allowed",1*AB343,0)</f>
        <v>0</v>
      </c>
      <c r="AC361" s="1717">
        <f>IF('C1 - Costs Matrix 2011'!$BD61="Allowed",1*AC343,0)</f>
        <v>0</v>
      </c>
      <c r="AD361" s="1717">
        <f>IF('C1 - Costs Matrix 2011'!$BD61="Allowed",1*AD343,0)</f>
        <v>0</v>
      </c>
      <c r="AE361" s="1717">
        <f>IF('C1 - Costs Matrix 2011'!$BD61="Allowed",1*AE343,0)</f>
        <v>0</v>
      </c>
      <c r="AF361" s="1717">
        <f>IF('C1 - Costs Matrix 2011'!$BD61="Allowed",1*AF343,0)</f>
        <v>0</v>
      </c>
      <c r="AG361" s="1717">
        <f t="shared" ref="AG361:AG375" si="353">SUM(X361:AF361)</f>
        <v>0</v>
      </c>
      <c r="AH361" s="1764"/>
      <c r="AI361" s="1767">
        <f t="shared" ref="AI361:AI375" si="354">Q361+W361+AG361+AH361</f>
        <v>0</v>
      </c>
      <c r="AJ361" s="1764"/>
      <c r="AK361" s="1731"/>
      <c r="AL361" s="1731"/>
      <c r="AM361" s="1731"/>
      <c r="AN361" s="1731"/>
      <c r="AO361" s="1731"/>
      <c r="AP361" s="1763">
        <f t="shared" ref="AP361:AP375" si="355">SUM(AJ361:AO361)</f>
        <v>0</v>
      </c>
      <c r="AQ361" s="1764"/>
      <c r="AR361" s="1764"/>
      <c r="AS361" s="1764"/>
      <c r="AT361" s="1769">
        <f t="shared" ref="AT361:AT375" si="356">AI361+AP361+AQ361+AR361+AS361</f>
        <v>0</v>
      </c>
      <c r="AU361" s="1764"/>
      <c r="AV361" s="1731"/>
      <c r="AW361" s="1731"/>
      <c r="AX361" s="1763">
        <f t="shared" ref="AX361:AX375" si="357">SUM(AU361:AW361)</f>
        <v>0</v>
      </c>
      <c r="AY361" s="1764"/>
      <c r="AZ361" s="1759"/>
      <c r="BA361" s="1769">
        <f t="shared" ref="BA361:BA375" si="358">AX361+AY361</f>
        <v>0</v>
      </c>
      <c r="BB361" s="1764"/>
      <c r="BC361" s="1769">
        <f t="shared" ref="BC361:BC375" si="359">BA361+AT361+BB361</f>
        <v>0</v>
      </c>
    </row>
    <row r="362" spans="1:55" s="264" customFormat="1">
      <c r="A362" s="1757" t="str">
        <f>Cover!C22</f>
        <v>- none -</v>
      </c>
      <c r="B362" s="709">
        <f>IF('C1 - Costs Matrix 2011'!$BD62="Allowed",1*B344,0)</f>
        <v>0</v>
      </c>
      <c r="C362" s="369">
        <f>IF('C1 - Costs Matrix 2011'!$BD62="Allowed",1*C344,0)</f>
        <v>0</v>
      </c>
      <c r="D362" s="369">
        <f>IF('C1 - Costs Matrix 2011'!$BD62="Allowed",1*D344,0)</f>
        <v>0</v>
      </c>
      <c r="E362" s="361">
        <f>IF('C1 - Costs Matrix 2011'!$BD62="Allowed",1*E344,0)</f>
        <v>0</v>
      </c>
      <c r="F362" s="369">
        <f>IF('C1 - Costs Matrix 2011'!$BD62="Allowed",1*F344,0)</f>
        <v>0</v>
      </c>
      <c r="G362" s="369">
        <f>IF('C1 - Costs Matrix 2011'!$BD62="Allowed",1*G344,0)</f>
        <v>0</v>
      </c>
      <c r="H362" s="369">
        <f>IF('C1 - Costs Matrix 2011'!$BD62="Allowed",1*H344,0)</f>
        <v>0</v>
      </c>
      <c r="I362" s="369">
        <f>IF('C1 - Costs Matrix 2011'!$BD62="Allowed",1*I344,0)</f>
        <v>0</v>
      </c>
      <c r="J362" s="368">
        <f>IF('C1 - Costs Matrix 2011'!$BD62="Allowed",1*J344,0)</f>
        <v>0</v>
      </c>
      <c r="K362" s="370">
        <f>IF('C1 - Costs Matrix 2011'!$BD62="Allowed",1*K344,0)</f>
        <v>0</v>
      </c>
      <c r="L362" s="370">
        <f>IF('C1 - Costs Matrix 2011'!$BD62="Allowed",1*L344,0)</f>
        <v>0</v>
      </c>
      <c r="M362" s="709">
        <f t="shared" si="350"/>
        <v>0</v>
      </c>
      <c r="N362" s="361">
        <f>IF('C1 - Costs Matrix 2011'!$BD62="Allowed",1*N344,0)</f>
        <v>0</v>
      </c>
      <c r="O362" s="361">
        <f>IF('C1 - Costs Matrix 2011'!$BD62="Allowed",1*O344,0)</f>
        <v>0</v>
      </c>
      <c r="P362" s="361">
        <f>IF('C1 - Costs Matrix 2011'!$BD62="Allowed",1*P344,0)</f>
        <v>0</v>
      </c>
      <c r="Q362" s="361">
        <f t="shared" si="351"/>
        <v>0</v>
      </c>
      <c r="R362" s="361">
        <f>IF('C1 - Costs Matrix 2011'!$BD62="Allowed",1*R344,0)</f>
        <v>0</v>
      </c>
      <c r="S362" s="1574"/>
      <c r="T362" s="369">
        <f>IF('C1 - Costs Matrix 2011'!$BD62="Allowed",1*T344,0)</f>
        <v>0</v>
      </c>
      <c r="U362" s="369">
        <f>IF('C1 - Costs Matrix 2011'!$BD62="Allowed",1*U344,0)</f>
        <v>0</v>
      </c>
      <c r="V362" s="369">
        <f>IF('C1 - Costs Matrix 2011'!$BD62="Allowed",1*V344,0)</f>
        <v>0</v>
      </c>
      <c r="W362" s="369">
        <f t="shared" si="352"/>
        <v>0</v>
      </c>
      <c r="X362" s="361">
        <f>IF('C1 - Costs Matrix 2011'!$BD62="Allowed",1*X344,0)</f>
        <v>0</v>
      </c>
      <c r="Y362" s="369">
        <f>IF('C1 - Costs Matrix 2011'!$BD62="Allowed",1*Y344,0)</f>
        <v>0</v>
      </c>
      <c r="Z362" s="369">
        <f>IF('C1 - Costs Matrix 2011'!$BD62="Allowed",1*Z344,0)</f>
        <v>0</v>
      </c>
      <c r="AA362" s="369">
        <f>IF('C1 - Costs Matrix 2011'!$BD62="Allowed",1*AA344,0)</f>
        <v>0</v>
      </c>
      <c r="AB362" s="369">
        <f>IF('C1 - Costs Matrix 2011'!$BD62="Allowed",1*AB344,0)</f>
        <v>0</v>
      </c>
      <c r="AC362" s="369">
        <f>IF('C1 - Costs Matrix 2011'!$BD62="Allowed",1*AC344,0)</f>
        <v>0</v>
      </c>
      <c r="AD362" s="369">
        <f>IF('C1 - Costs Matrix 2011'!$BD62="Allowed",1*AD344,0)</f>
        <v>0</v>
      </c>
      <c r="AE362" s="369">
        <f>IF('C1 - Costs Matrix 2011'!$BD62="Allowed",1*AE344,0)</f>
        <v>0</v>
      </c>
      <c r="AF362" s="369">
        <f>IF('C1 - Costs Matrix 2011'!$BD62="Allowed",1*AF344,0)</f>
        <v>0</v>
      </c>
      <c r="AG362" s="369">
        <f t="shared" si="353"/>
        <v>0</v>
      </c>
      <c r="AH362" s="1765"/>
      <c r="AI362" s="1768">
        <f t="shared" si="354"/>
        <v>0</v>
      </c>
      <c r="AJ362" s="1765"/>
      <c r="AK362" s="1563"/>
      <c r="AL362" s="1563"/>
      <c r="AM362" s="1563"/>
      <c r="AN362" s="1563"/>
      <c r="AO362" s="1563"/>
      <c r="AP362" s="496">
        <f t="shared" si="355"/>
        <v>0</v>
      </c>
      <c r="AQ362" s="1765"/>
      <c r="AR362" s="1765"/>
      <c r="AS362" s="1765"/>
      <c r="AT362" s="1732">
        <f t="shared" si="356"/>
        <v>0</v>
      </c>
      <c r="AU362" s="1765"/>
      <c r="AV362" s="1563"/>
      <c r="AW362" s="1563"/>
      <c r="AX362" s="496">
        <f t="shared" si="357"/>
        <v>0</v>
      </c>
      <c r="AY362" s="1765"/>
      <c r="AZ362" s="1723"/>
      <c r="BA362" s="1732">
        <f t="shared" si="358"/>
        <v>0</v>
      </c>
      <c r="BB362" s="1765"/>
      <c r="BC362" s="1732">
        <f t="shared" si="359"/>
        <v>0</v>
      </c>
    </row>
    <row r="363" spans="1:55" s="264" customFormat="1">
      <c r="A363" s="1757" t="str">
        <f>Cover!C23</f>
        <v>- none -</v>
      </c>
      <c r="B363" s="709">
        <f>IF('C1 - Costs Matrix 2011'!$BD63="Allowed",1*B345,0)</f>
        <v>0</v>
      </c>
      <c r="C363" s="369">
        <f>IF('C1 - Costs Matrix 2011'!$BD63="Allowed",1*C345,0)</f>
        <v>0</v>
      </c>
      <c r="D363" s="369">
        <f>IF('C1 - Costs Matrix 2011'!$BD63="Allowed",1*D345,0)</f>
        <v>0</v>
      </c>
      <c r="E363" s="361">
        <f>IF('C1 - Costs Matrix 2011'!$BD63="Allowed",1*E345,0)</f>
        <v>0</v>
      </c>
      <c r="F363" s="369">
        <f>IF('C1 - Costs Matrix 2011'!$BD63="Allowed",1*F345,0)</f>
        <v>0</v>
      </c>
      <c r="G363" s="369">
        <f>IF('C1 - Costs Matrix 2011'!$BD63="Allowed",1*G345,0)</f>
        <v>0</v>
      </c>
      <c r="H363" s="369">
        <f>IF('C1 - Costs Matrix 2011'!$BD63="Allowed",1*H345,0)</f>
        <v>0</v>
      </c>
      <c r="I363" s="369">
        <f>IF('C1 - Costs Matrix 2011'!$BD63="Allowed",1*I345,0)</f>
        <v>0</v>
      </c>
      <c r="J363" s="368">
        <f>IF('C1 - Costs Matrix 2011'!$BD63="Allowed",1*J345,0)</f>
        <v>0</v>
      </c>
      <c r="K363" s="370">
        <f>IF('C1 - Costs Matrix 2011'!$BD63="Allowed",1*K345,0)</f>
        <v>0</v>
      </c>
      <c r="L363" s="370">
        <f>IF('C1 - Costs Matrix 2011'!$BD63="Allowed",1*L345,0)</f>
        <v>0</v>
      </c>
      <c r="M363" s="709">
        <f t="shared" si="350"/>
        <v>0</v>
      </c>
      <c r="N363" s="361">
        <f>IF('C1 - Costs Matrix 2011'!$BD63="Allowed",1*N345,0)</f>
        <v>0</v>
      </c>
      <c r="O363" s="361">
        <f>IF('C1 - Costs Matrix 2011'!$BD63="Allowed",1*O345,0)</f>
        <v>0</v>
      </c>
      <c r="P363" s="361">
        <f>IF('C1 - Costs Matrix 2011'!$BD63="Allowed",1*P345,0)</f>
        <v>0</v>
      </c>
      <c r="Q363" s="361">
        <f t="shared" si="351"/>
        <v>0</v>
      </c>
      <c r="R363" s="361">
        <f>IF('C1 - Costs Matrix 2011'!$BD63="Allowed",1*R345,0)</f>
        <v>0</v>
      </c>
      <c r="S363" s="1574"/>
      <c r="T363" s="369">
        <f>IF('C1 - Costs Matrix 2011'!$BD63="Allowed",1*T345,0)</f>
        <v>0</v>
      </c>
      <c r="U363" s="369">
        <f>IF('C1 - Costs Matrix 2011'!$BD63="Allowed",1*U345,0)</f>
        <v>0</v>
      </c>
      <c r="V363" s="369">
        <f>IF('C1 - Costs Matrix 2011'!$BD63="Allowed",1*V345,0)</f>
        <v>0</v>
      </c>
      <c r="W363" s="369">
        <f t="shared" si="352"/>
        <v>0</v>
      </c>
      <c r="X363" s="361">
        <f>IF('C1 - Costs Matrix 2011'!$BD63="Allowed",1*X345,0)</f>
        <v>0</v>
      </c>
      <c r="Y363" s="369">
        <f>IF('C1 - Costs Matrix 2011'!$BD63="Allowed",1*Y345,0)</f>
        <v>0</v>
      </c>
      <c r="Z363" s="369">
        <f>IF('C1 - Costs Matrix 2011'!$BD63="Allowed",1*Z345,0)</f>
        <v>0</v>
      </c>
      <c r="AA363" s="369">
        <f>IF('C1 - Costs Matrix 2011'!$BD63="Allowed",1*AA345,0)</f>
        <v>0</v>
      </c>
      <c r="AB363" s="369">
        <f>IF('C1 - Costs Matrix 2011'!$BD63="Allowed",1*AB345,0)</f>
        <v>0</v>
      </c>
      <c r="AC363" s="369">
        <f>IF('C1 - Costs Matrix 2011'!$BD63="Allowed",1*AC345,0)</f>
        <v>0</v>
      </c>
      <c r="AD363" s="369">
        <f>IF('C1 - Costs Matrix 2011'!$BD63="Allowed",1*AD345,0)</f>
        <v>0</v>
      </c>
      <c r="AE363" s="369">
        <f>IF('C1 - Costs Matrix 2011'!$BD63="Allowed",1*AE345,0)</f>
        <v>0</v>
      </c>
      <c r="AF363" s="369">
        <f>IF('C1 - Costs Matrix 2011'!$BD63="Allowed",1*AF345,0)</f>
        <v>0</v>
      </c>
      <c r="AG363" s="369">
        <f t="shared" si="353"/>
        <v>0</v>
      </c>
      <c r="AH363" s="1765"/>
      <c r="AI363" s="1768">
        <f t="shared" si="354"/>
        <v>0</v>
      </c>
      <c r="AJ363" s="1765"/>
      <c r="AK363" s="1563"/>
      <c r="AL363" s="1563"/>
      <c r="AM363" s="1563"/>
      <c r="AN363" s="1563"/>
      <c r="AO363" s="1563"/>
      <c r="AP363" s="496">
        <f t="shared" si="355"/>
        <v>0</v>
      </c>
      <c r="AQ363" s="1765"/>
      <c r="AR363" s="1765"/>
      <c r="AS363" s="1765"/>
      <c r="AT363" s="1732">
        <f t="shared" si="356"/>
        <v>0</v>
      </c>
      <c r="AU363" s="1765"/>
      <c r="AV363" s="1563"/>
      <c r="AW363" s="1563"/>
      <c r="AX363" s="496">
        <f t="shared" si="357"/>
        <v>0</v>
      </c>
      <c r="AY363" s="1765"/>
      <c r="AZ363" s="1723"/>
      <c r="BA363" s="1732">
        <f t="shared" si="358"/>
        <v>0</v>
      </c>
      <c r="BB363" s="1765"/>
      <c r="BC363" s="1732">
        <f t="shared" si="359"/>
        <v>0</v>
      </c>
    </row>
    <row r="364" spans="1:55" s="264" customFormat="1">
      <c r="A364" s="1757" t="str">
        <f>Cover!C24</f>
        <v>- none -</v>
      </c>
      <c r="B364" s="709">
        <f>IF('C1 - Costs Matrix 2011'!$BD64="Allowed",1*B346,0)</f>
        <v>0</v>
      </c>
      <c r="C364" s="369">
        <f>IF('C1 - Costs Matrix 2011'!$BD64="Allowed",1*C346,0)</f>
        <v>0</v>
      </c>
      <c r="D364" s="369">
        <f>IF('C1 - Costs Matrix 2011'!$BD64="Allowed",1*D346,0)</f>
        <v>0</v>
      </c>
      <c r="E364" s="361">
        <f>IF('C1 - Costs Matrix 2011'!$BD64="Allowed",1*E346,0)</f>
        <v>0</v>
      </c>
      <c r="F364" s="369">
        <f>IF('C1 - Costs Matrix 2011'!$BD64="Allowed",1*F346,0)</f>
        <v>0</v>
      </c>
      <c r="G364" s="369">
        <f>IF('C1 - Costs Matrix 2011'!$BD64="Allowed",1*G346,0)</f>
        <v>0</v>
      </c>
      <c r="H364" s="369">
        <f>IF('C1 - Costs Matrix 2011'!$BD64="Allowed",1*H346,0)</f>
        <v>0</v>
      </c>
      <c r="I364" s="369">
        <f>IF('C1 - Costs Matrix 2011'!$BD64="Allowed",1*I346,0)</f>
        <v>0</v>
      </c>
      <c r="J364" s="368">
        <f>IF('C1 - Costs Matrix 2011'!$BD64="Allowed",1*J346,0)</f>
        <v>0</v>
      </c>
      <c r="K364" s="370">
        <f>IF('C1 - Costs Matrix 2011'!$BD64="Allowed",1*K346,0)</f>
        <v>0</v>
      </c>
      <c r="L364" s="370">
        <f>IF('C1 - Costs Matrix 2011'!$BD64="Allowed",1*L346,0)</f>
        <v>0</v>
      </c>
      <c r="M364" s="709">
        <f t="shared" si="350"/>
        <v>0</v>
      </c>
      <c r="N364" s="361">
        <f>IF('C1 - Costs Matrix 2011'!$BD64="Allowed",1*N346,0)</f>
        <v>0</v>
      </c>
      <c r="O364" s="361">
        <f>IF('C1 - Costs Matrix 2011'!$BD64="Allowed",1*O346,0)</f>
        <v>0</v>
      </c>
      <c r="P364" s="361">
        <f>IF('C1 - Costs Matrix 2011'!$BD64="Allowed",1*P346,0)</f>
        <v>0</v>
      </c>
      <c r="Q364" s="361">
        <f t="shared" si="351"/>
        <v>0</v>
      </c>
      <c r="R364" s="361">
        <f>IF('C1 - Costs Matrix 2011'!$BD64="Allowed",1*R346,0)</f>
        <v>0</v>
      </c>
      <c r="S364" s="1574"/>
      <c r="T364" s="369">
        <f>IF('C1 - Costs Matrix 2011'!$BD64="Allowed",1*T346,0)</f>
        <v>0</v>
      </c>
      <c r="U364" s="369">
        <f>IF('C1 - Costs Matrix 2011'!$BD64="Allowed",1*U346,0)</f>
        <v>0</v>
      </c>
      <c r="V364" s="369">
        <f>IF('C1 - Costs Matrix 2011'!$BD64="Allowed",1*V346,0)</f>
        <v>0</v>
      </c>
      <c r="W364" s="369">
        <f t="shared" si="352"/>
        <v>0</v>
      </c>
      <c r="X364" s="361">
        <f>IF('C1 - Costs Matrix 2011'!$BD64="Allowed",1*X346,0)</f>
        <v>0</v>
      </c>
      <c r="Y364" s="369">
        <f>IF('C1 - Costs Matrix 2011'!$BD64="Allowed",1*Y346,0)</f>
        <v>0</v>
      </c>
      <c r="Z364" s="369">
        <f>IF('C1 - Costs Matrix 2011'!$BD64="Allowed",1*Z346,0)</f>
        <v>0</v>
      </c>
      <c r="AA364" s="369">
        <f>IF('C1 - Costs Matrix 2011'!$BD64="Allowed",1*AA346,0)</f>
        <v>0</v>
      </c>
      <c r="AB364" s="369">
        <f>IF('C1 - Costs Matrix 2011'!$BD64="Allowed",1*AB346,0)</f>
        <v>0</v>
      </c>
      <c r="AC364" s="369">
        <f>IF('C1 - Costs Matrix 2011'!$BD64="Allowed",1*AC346,0)</f>
        <v>0</v>
      </c>
      <c r="AD364" s="369">
        <f>IF('C1 - Costs Matrix 2011'!$BD64="Allowed",1*AD346,0)</f>
        <v>0</v>
      </c>
      <c r="AE364" s="369">
        <f>IF('C1 - Costs Matrix 2011'!$BD64="Allowed",1*AE346,0)</f>
        <v>0</v>
      </c>
      <c r="AF364" s="369">
        <f>IF('C1 - Costs Matrix 2011'!$BD64="Allowed",1*AF346,0)</f>
        <v>0</v>
      </c>
      <c r="AG364" s="369">
        <f t="shared" si="353"/>
        <v>0</v>
      </c>
      <c r="AH364" s="1765"/>
      <c r="AI364" s="1768">
        <f t="shared" si="354"/>
        <v>0</v>
      </c>
      <c r="AJ364" s="1765"/>
      <c r="AK364" s="1563"/>
      <c r="AL364" s="1563"/>
      <c r="AM364" s="1563"/>
      <c r="AN364" s="1563"/>
      <c r="AO364" s="1563"/>
      <c r="AP364" s="496">
        <f t="shared" si="355"/>
        <v>0</v>
      </c>
      <c r="AQ364" s="1765"/>
      <c r="AR364" s="1765"/>
      <c r="AS364" s="1765"/>
      <c r="AT364" s="1732">
        <f t="shared" si="356"/>
        <v>0</v>
      </c>
      <c r="AU364" s="1765"/>
      <c r="AV364" s="1563"/>
      <c r="AW364" s="1563"/>
      <c r="AX364" s="496">
        <f t="shared" si="357"/>
        <v>0</v>
      </c>
      <c r="AY364" s="1765"/>
      <c r="AZ364" s="1723"/>
      <c r="BA364" s="1732">
        <f t="shared" si="358"/>
        <v>0</v>
      </c>
      <c r="BB364" s="1765"/>
      <c r="BC364" s="1732">
        <f t="shared" si="359"/>
        <v>0</v>
      </c>
    </row>
    <row r="365" spans="1:55" s="264" customFormat="1">
      <c r="A365" s="1757" t="str">
        <f>Cover!C25</f>
        <v>- none -</v>
      </c>
      <c r="B365" s="709">
        <f>IF('C1 - Costs Matrix 2011'!$BD65="Allowed",1*B347,0)</f>
        <v>0</v>
      </c>
      <c r="C365" s="369">
        <f>IF('C1 - Costs Matrix 2011'!$BD65="Allowed",1*C347,0)</f>
        <v>0</v>
      </c>
      <c r="D365" s="369">
        <f>IF('C1 - Costs Matrix 2011'!$BD65="Allowed",1*D347,0)</f>
        <v>0</v>
      </c>
      <c r="E365" s="361">
        <f>IF('C1 - Costs Matrix 2011'!$BD65="Allowed",1*E347,0)</f>
        <v>0</v>
      </c>
      <c r="F365" s="369">
        <f>IF('C1 - Costs Matrix 2011'!$BD65="Allowed",1*F347,0)</f>
        <v>0</v>
      </c>
      <c r="G365" s="369">
        <f>IF('C1 - Costs Matrix 2011'!$BD65="Allowed",1*G347,0)</f>
        <v>0</v>
      </c>
      <c r="H365" s="369">
        <f>IF('C1 - Costs Matrix 2011'!$BD65="Allowed",1*H347,0)</f>
        <v>0</v>
      </c>
      <c r="I365" s="369">
        <f>IF('C1 - Costs Matrix 2011'!$BD65="Allowed",1*I347,0)</f>
        <v>0</v>
      </c>
      <c r="J365" s="368">
        <f>IF('C1 - Costs Matrix 2011'!$BD65="Allowed",1*J347,0)</f>
        <v>0</v>
      </c>
      <c r="K365" s="370">
        <f>IF('C1 - Costs Matrix 2011'!$BD65="Allowed",1*K347,0)</f>
        <v>0</v>
      </c>
      <c r="L365" s="370">
        <f>IF('C1 - Costs Matrix 2011'!$BD65="Allowed",1*L347,0)</f>
        <v>0</v>
      </c>
      <c r="M365" s="709">
        <f t="shared" si="350"/>
        <v>0</v>
      </c>
      <c r="N365" s="361">
        <f>IF('C1 - Costs Matrix 2011'!$BD65="Allowed",1*N347,0)</f>
        <v>0</v>
      </c>
      <c r="O365" s="361">
        <f>IF('C1 - Costs Matrix 2011'!$BD65="Allowed",1*O347,0)</f>
        <v>0</v>
      </c>
      <c r="P365" s="361">
        <f>IF('C1 - Costs Matrix 2011'!$BD65="Allowed",1*P347,0)</f>
        <v>0</v>
      </c>
      <c r="Q365" s="361">
        <f t="shared" si="351"/>
        <v>0</v>
      </c>
      <c r="R365" s="361">
        <f>IF('C1 - Costs Matrix 2011'!$BD65="Allowed",1*R347,0)</f>
        <v>0</v>
      </c>
      <c r="S365" s="1574"/>
      <c r="T365" s="369">
        <f>IF('C1 - Costs Matrix 2011'!$BD65="Allowed",1*T347,0)</f>
        <v>0</v>
      </c>
      <c r="U365" s="369">
        <f>IF('C1 - Costs Matrix 2011'!$BD65="Allowed",1*U347,0)</f>
        <v>0</v>
      </c>
      <c r="V365" s="369">
        <f>IF('C1 - Costs Matrix 2011'!$BD65="Allowed",1*V347,0)</f>
        <v>0</v>
      </c>
      <c r="W365" s="369">
        <f t="shared" si="352"/>
        <v>0</v>
      </c>
      <c r="X365" s="361">
        <f>IF('C1 - Costs Matrix 2011'!$BD65="Allowed",1*X347,0)</f>
        <v>0</v>
      </c>
      <c r="Y365" s="369">
        <f>IF('C1 - Costs Matrix 2011'!$BD65="Allowed",1*Y347,0)</f>
        <v>0</v>
      </c>
      <c r="Z365" s="369">
        <f>IF('C1 - Costs Matrix 2011'!$BD65="Allowed",1*Z347,0)</f>
        <v>0</v>
      </c>
      <c r="AA365" s="369">
        <f>IF('C1 - Costs Matrix 2011'!$BD65="Allowed",1*AA347,0)</f>
        <v>0</v>
      </c>
      <c r="AB365" s="369">
        <f>IF('C1 - Costs Matrix 2011'!$BD65="Allowed",1*AB347,0)</f>
        <v>0</v>
      </c>
      <c r="AC365" s="369">
        <f>IF('C1 - Costs Matrix 2011'!$BD65="Allowed",1*AC347,0)</f>
        <v>0</v>
      </c>
      <c r="AD365" s="369">
        <f>IF('C1 - Costs Matrix 2011'!$BD65="Allowed",1*AD347,0)</f>
        <v>0</v>
      </c>
      <c r="AE365" s="369">
        <f>IF('C1 - Costs Matrix 2011'!$BD65="Allowed",1*AE347,0)</f>
        <v>0</v>
      </c>
      <c r="AF365" s="369">
        <f>IF('C1 - Costs Matrix 2011'!$BD65="Allowed",1*AF347,0)</f>
        <v>0</v>
      </c>
      <c r="AG365" s="369">
        <f t="shared" si="353"/>
        <v>0</v>
      </c>
      <c r="AH365" s="1765"/>
      <c r="AI365" s="1768">
        <f t="shared" si="354"/>
        <v>0</v>
      </c>
      <c r="AJ365" s="1765"/>
      <c r="AK365" s="1563"/>
      <c r="AL365" s="1563"/>
      <c r="AM365" s="1563"/>
      <c r="AN365" s="1563"/>
      <c r="AO365" s="1563"/>
      <c r="AP365" s="496">
        <f t="shared" si="355"/>
        <v>0</v>
      </c>
      <c r="AQ365" s="1765"/>
      <c r="AR365" s="1765"/>
      <c r="AS365" s="1765"/>
      <c r="AT365" s="1732">
        <f t="shared" si="356"/>
        <v>0</v>
      </c>
      <c r="AU365" s="1765"/>
      <c r="AV365" s="1563"/>
      <c r="AW365" s="1563"/>
      <c r="AX365" s="496">
        <f t="shared" si="357"/>
        <v>0</v>
      </c>
      <c r="AY365" s="1765"/>
      <c r="AZ365" s="1723"/>
      <c r="BA365" s="1732">
        <f t="shared" si="358"/>
        <v>0</v>
      </c>
      <c r="BB365" s="1765"/>
      <c r="BC365" s="1732">
        <f t="shared" si="359"/>
        <v>0</v>
      </c>
    </row>
    <row r="366" spans="1:55" s="264" customFormat="1">
      <c r="A366" s="1757" t="str">
        <f>Cover!C26</f>
        <v>- none -</v>
      </c>
      <c r="B366" s="709">
        <f>IF('C1 - Costs Matrix 2011'!$BD66="Allowed",1*B348,0)</f>
        <v>0</v>
      </c>
      <c r="C366" s="369">
        <f>IF('C1 - Costs Matrix 2011'!$BD66="Allowed",1*C348,0)</f>
        <v>0</v>
      </c>
      <c r="D366" s="369">
        <f>IF('C1 - Costs Matrix 2011'!$BD66="Allowed",1*D348,0)</f>
        <v>0</v>
      </c>
      <c r="E366" s="361">
        <f>IF('C1 - Costs Matrix 2011'!$BD66="Allowed",1*E348,0)</f>
        <v>0</v>
      </c>
      <c r="F366" s="369">
        <f>IF('C1 - Costs Matrix 2011'!$BD66="Allowed",1*F348,0)</f>
        <v>0</v>
      </c>
      <c r="G366" s="369">
        <f>IF('C1 - Costs Matrix 2011'!$BD66="Allowed",1*G348,0)</f>
        <v>0</v>
      </c>
      <c r="H366" s="369">
        <f>IF('C1 - Costs Matrix 2011'!$BD66="Allowed",1*H348,0)</f>
        <v>0</v>
      </c>
      <c r="I366" s="369">
        <f>IF('C1 - Costs Matrix 2011'!$BD66="Allowed",1*I348,0)</f>
        <v>0</v>
      </c>
      <c r="J366" s="368">
        <f>IF('C1 - Costs Matrix 2011'!$BD66="Allowed",1*J348,0)</f>
        <v>0</v>
      </c>
      <c r="K366" s="370">
        <f>IF('C1 - Costs Matrix 2011'!$BD66="Allowed",1*K348,0)</f>
        <v>0</v>
      </c>
      <c r="L366" s="370">
        <f>IF('C1 - Costs Matrix 2011'!$BD66="Allowed",1*L348,0)</f>
        <v>0</v>
      </c>
      <c r="M366" s="709">
        <f t="shared" si="350"/>
        <v>0</v>
      </c>
      <c r="N366" s="361">
        <f>IF('C1 - Costs Matrix 2011'!$BD66="Allowed",1*N348,0)</f>
        <v>0</v>
      </c>
      <c r="O366" s="361">
        <f>IF('C1 - Costs Matrix 2011'!$BD66="Allowed",1*O348,0)</f>
        <v>0</v>
      </c>
      <c r="P366" s="361">
        <f>IF('C1 - Costs Matrix 2011'!$BD66="Allowed",1*P348,0)</f>
        <v>0</v>
      </c>
      <c r="Q366" s="361">
        <f t="shared" si="351"/>
        <v>0</v>
      </c>
      <c r="R366" s="361">
        <f>IF('C1 - Costs Matrix 2011'!$BD66="Allowed",1*R348,0)</f>
        <v>0</v>
      </c>
      <c r="S366" s="1574"/>
      <c r="T366" s="369">
        <f>IF('C1 - Costs Matrix 2011'!$BD66="Allowed",1*T348,0)</f>
        <v>0</v>
      </c>
      <c r="U366" s="369">
        <f>IF('C1 - Costs Matrix 2011'!$BD66="Allowed",1*U348,0)</f>
        <v>0</v>
      </c>
      <c r="V366" s="369">
        <f>IF('C1 - Costs Matrix 2011'!$BD66="Allowed",1*V348,0)</f>
        <v>0</v>
      </c>
      <c r="W366" s="369">
        <f t="shared" si="352"/>
        <v>0</v>
      </c>
      <c r="X366" s="361">
        <f>IF('C1 - Costs Matrix 2011'!$BD66="Allowed",1*X348,0)</f>
        <v>0</v>
      </c>
      <c r="Y366" s="369">
        <f>IF('C1 - Costs Matrix 2011'!$BD66="Allowed",1*Y348,0)</f>
        <v>0</v>
      </c>
      <c r="Z366" s="369">
        <f>IF('C1 - Costs Matrix 2011'!$BD66="Allowed",1*Z348,0)</f>
        <v>0</v>
      </c>
      <c r="AA366" s="369">
        <f>IF('C1 - Costs Matrix 2011'!$BD66="Allowed",1*AA348,0)</f>
        <v>0</v>
      </c>
      <c r="AB366" s="369">
        <f>IF('C1 - Costs Matrix 2011'!$BD66="Allowed",1*AB348,0)</f>
        <v>0</v>
      </c>
      <c r="AC366" s="369">
        <f>IF('C1 - Costs Matrix 2011'!$BD66="Allowed",1*AC348,0)</f>
        <v>0</v>
      </c>
      <c r="AD366" s="369">
        <f>IF('C1 - Costs Matrix 2011'!$BD66="Allowed",1*AD348,0)</f>
        <v>0</v>
      </c>
      <c r="AE366" s="369">
        <f>IF('C1 - Costs Matrix 2011'!$BD66="Allowed",1*AE348,0)</f>
        <v>0</v>
      </c>
      <c r="AF366" s="369">
        <f>IF('C1 - Costs Matrix 2011'!$BD66="Allowed",1*AF348,0)</f>
        <v>0</v>
      </c>
      <c r="AG366" s="369">
        <f t="shared" si="353"/>
        <v>0</v>
      </c>
      <c r="AH366" s="1765"/>
      <c r="AI366" s="1768">
        <f t="shared" si="354"/>
        <v>0</v>
      </c>
      <c r="AJ366" s="1765"/>
      <c r="AK366" s="1563"/>
      <c r="AL366" s="1563"/>
      <c r="AM366" s="1563"/>
      <c r="AN366" s="1563"/>
      <c r="AO366" s="1563"/>
      <c r="AP366" s="496">
        <f t="shared" si="355"/>
        <v>0</v>
      </c>
      <c r="AQ366" s="1765"/>
      <c r="AR366" s="1765"/>
      <c r="AS366" s="1765"/>
      <c r="AT366" s="1732">
        <f t="shared" si="356"/>
        <v>0</v>
      </c>
      <c r="AU366" s="1765"/>
      <c r="AV366" s="1563"/>
      <c r="AW366" s="1563"/>
      <c r="AX366" s="496">
        <f t="shared" si="357"/>
        <v>0</v>
      </c>
      <c r="AY366" s="1765"/>
      <c r="AZ366" s="1723"/>
      <c r="BA366" s="1732">
        <f t="shared" si="358"/>
        <v>0</v>
      </c>
      <c r="BB366" s="1765"/>
      <c r="BC366" s="1732">
        <f t="shared" si="359"/>
        <v>0</v>
      </c>
    </row>
    <row r="367" spans="1:55" s="264" customFormat="1">
      <c r="A367" s="1757" t="str">
        <f>Cover!C27</f>
        <v>- none -</v>
      </c>
      <c r="B367" s="709">
        <f>IF('C1 - Costs Matrix 2011'!$BD67="Allowed",1*B349,0)</f>
        <v>0</v>
      </c>
      <c r="C367" s="369">
        <f>IF('C1 - Costs Matrix 2011'!$BD67="Allowed",1*C349,0)</f>
        <v>0</v>
      </c>
      <c r="D367" s="369">
        <f>IF('C1 - Costs Matrix 2011'!$BD67="Allowed",1*D349,0)</f>
        <v>0</v>
      </c>
      <c r="E367" s="361">
        <f>IF('C1 - Costs Matrix 2011'!$BD67="Allowed",1*E349,0)</f>
        <v>0</v>
      </c>
      <c r="F367" s="369">
        <f>IF('C1 - Costs Matrix 2011'!$BD67="Allowed",1*F349,0)</f>
        <v>0</v>
      </c>
      <c r="G367" s="369">
        <f>IF('C1 - Costs Matrix 2011'!$BD67="Allowed",1*G349,0)</f>
        <v>0</v>
      </c>
      <c r="H367" s="369">
        <f>IF('C1 - Costs Matrix 2011'!$BD67="Allowed",1*H349,0)</f>
        <v>0</v>
      </c>
      <c r="I367" s="369">
        <f>IF('C1 - Costs Matrix 2011'!$BD67="Allowed",1*I349,0)</f>
        <v>0</v>
      </c>
      <c r="J367" s="368">
        <f>IF('C1 - Costs Matrix 2011'!$BD67="Allowed",1*J349,0)</f>
        <v>0</v>
      </c>
      <c r="K367" s="370">
        <f>IF('C1 - Costs Matrix 2011'!$BD67="Allowed",1*K349,0)</f>
        <v>0</v>
      </c>
      <c r="L367" s="370">
        <f>IF('C1 - Costs Matrix 2011'!$BD67="Allowed",1*L349,0)</f>
        <v>0</v>
      </c>
      <c r="M367" s="709">
        <f t="shared" si="350"/>
        <v>0</v>
      </c>
      <c r="N367" s="361">
        <f>IF('C1 - Costs Matrix 2011'!$BD67="Allowed",1*N349,0)</f>
        <v>0</v>
      </c>
      <c r="O367" s="361">
        <f>IF('C1 - Costs Matrix 2011'!$BD67="Allowed",1*O349,0)</f>
        <v>0</v>
      </c>
      <c r="P367" s="361">
        <f>IF('C1 - Costs Matrix 2011'!$BD67="Allowed",1*P349,0)</f>
        <v>0</v>
      </c>
      <c r="Q367" s="361">
        <f t="shared" si="351"/>
        <v>0</v>
      </c>
      <c r="R367" s="361">
        <f>IF('C1 - Costs Matrix 2011'!$BD67="Allowed",1*R349,0)</f>
        <v>0</v>
      </c>
      <c r="S367" s="1574"/>
      <c r="T367" s="369">
        <f>IF('C1 - Costs Matrix 2011'!$BD67="Allowed",1*T349,0)</f>
        <v>0</v>
      </c>
      <c r="U367" s="369">
        <f>IF('C1 - Costs Matrix 2011'!$BD67="Allowed",1*U349,0)</f>
        <v>0</v>
      </c>
      <c r="V367" s="369">
        <f>IF('C1 - Costs Matrix 2011'!$BD67="Allowed",1*V349,0)</f>
        <v>0</v>
      </c>
      <c r="W367" s="369">
        <f t="shared" si="352"/>
        <v>0</v>
      </c>
      <c r="X367" s="361">
        <f>IF('C1 - Costs Matrix 2011'!$BD67="Allowed",1*X349,0)</f>
        <v>0</v>
      </c>
      <c r="Y367" s="369">
        <f>IF('C1 - Costs Matrix 2011'!$BD67="Allowed",1*Y349,0)</f>
        <v>0</v>
      </c>
      <c r="Z367" s="369">
        <f>IF('C1 - Costs Matrix 2011'!$BD67="Allowed",1*Z349,0)</f>
        <v>0</v>
      </c>
      <c r="AA367" s="369">
        <f>IF('C1 - Costs Matrix 2011'!$BD67="Allowed",1*AA349,0)</f>
        <v>0</v>
      </c>
      <c r="AB367" s="369">
        <f>IF('C1 - Costs Matrix 2011'!$BD67="Allowed",1*AB349,0)</f>
        <v>0</v>
      </c>
      <c r="AC367" s="369">
        <f>IF('C1 - Costs Matrix 2011'!$BD67="Allowed",1*AC349,0)</f>
        <v>0</v>
      </c>
      <c r="AD367" s="369">
        <f>IF('C1 - Costs Matrix 2011'!$BD67="Allowed",1*AD349,0)</f>
        <v>0</v>
      </c>
      <c r="AE367" s="369">
        <f>IF('C1 - Costs Matrix 2011'!$BD67="Allowed",1*AE349,0)</f>
        <v>0</v>
      </c>
      <c r="AF367" s="369">
        <f>IF('C1 - Costs Matrix 2011'!$BD67="Allowed",1*AF349,0)</f>
        <v>0</v>
      </c>
      <c r="AG367" s="369">
        <f t="shared" si="353"/>
        <v>0</v>
      </c>
      <c r="AH367" s="1765"/>
      <c r="AI367" s="1768">
        <f t="shared" si="354"/>
        <v>0</v>
      </c>
      <c r="AJ367" s="1765"/>
      <c r="AK367" s="1563"/>
      <c r="AL367" s="1563"/>
      <c r="AM367" s="1563"/>
      <c r="AN367" s="1563"/>
      <c r="AO367" s="1563"/>
      <c r="AP367" s="496">
        <f t="shared" si="355"/>
        <v>0</v>
      </c>
      <c r="AQ367" s="1765"/>
      <c r="AR367" s="1765"/>
      <c r="AS367" s="1765"/>
      <c r="AT367" s="1732">
        <f t="shared" si="356"/>
        <v>0</v>
      </c>
      <c r="AU367" s="1765"/>
      <c r="AV367" s="1563"/>
      <c r="AW367" s="1563"/>
      <c r="AX367" s="496">
        <f t="shared" si="357"/>
        <v>0</v>
      </c>
      <c r="AY367" s="1765"/>
      <c r="AZ367" s="1723"/>
      <c r="BA367" s="1732">
        <f t="shared" si="358"/>
        <v>0</v>
      </c>
      <c r="BB367" s="1765"/>
      <c r="BC367" s="1732">
        <f t="shared" si="359"/>
        <v>0</v>
      </c>
    </row>
    <row r="368" spans="1:55" s="264" customFormat="1">
      <c r="A368" s="1757" t="str">
        <f>Cover!C28</f>
        <v>- none -</v>
      </c>
      <c r="B368" s="709">
        <f>IF('C1 - Costs Matrix 2011'!$BD68="Allowed",1*B350,0)</f>
        <v>0</v>
      </c>
      <c r="C368" s="369">
        <f>IF('C1 - Costs Matrix 2011'!$BD68="Allowed",1*C350,0)</f>
        <v>0</v>
      </c>
      <c r="D368" s="369">
        <f>IF('C1 - Costs Matrix 2011'!$BD68="Allowed",1*D350,0)</f>
        <v>0</v>
      </c>
      <c r="E368" s="361">
        <f>IF('C1 - Costs Matrix 2011'!$BD68="Allowed",1*E350,0)</f>
        <v>0</v>
      </c>
      <c r="F368" s="369">
        <f>IF('C1 - Costs Matrix 2011'!$BD68="Allowed",1*F350,0)</f>
        <v>0</v>
      </c>
      <c r="G368" s="369">
        <f>IF('C1 - Costs Matrix 2011'!$BD68="Allowed",1*G350,0)</f>
        <v>0</v>
      </c>
      <c r="H368" s="369">
        <f>IF('C1 - Costs Matrix 2011'!$BD68="Allowed",1*H350,0)</f>
        <v>0</v>
      </c>
      <c r="I368" s="369">
        <f>IF('C1 - Costs Matrix 2011'!$BD68="Allowed",1*I350,0)</f>
        <v>0</v>
      </c>
      <c r="J368" s="368">
        <f>IF('C1 - Costs Matrix 2011'!$BD68="Allowed",1*J350,0)</f>
        <v>0</v>
      </c>
      <c r="K368" s="370">
        <f>IF('C1 - Costs Matrix 2011'!$BD68="Allowed",1*K350,0)</f>
        <v>0</v>
      </c>
      <c r="L368" s="370">
        <f>IF('C1 - Costs Matrix 2011'!$BD68="Allowed",1*L350,0)</f>
        <v>0</v>
      </c>
      <c r="M368" s="709">
        <f t="shared" si="350"/>
        <v>0</v>
      </c>
      <c r="N368" s="361">
        <f>IF('C1 - Costs Matrix 2011'!$BD68="Allowed",1*N350,0)</f>
        <v>0</v>
      </c>
      <c r="O368" s="361">
        <f>IF('C1 - Costs Matrix 2011'!$BD68="Allowed",1*O350,0)</f>
        <v>0</v>
      </c>
      <c r="P368" s="361">
        <f>IF('C1 - Costs Matrix 2011'!$BD68="Allowed",1*P350,0)</f>
        <v>0</v>
      </c>
      <c r="Q368" s="361">
        <f t="shared" si="351"/>
        <v>0</v>
      </c>
      <c r="R368" s="361">
        <f>IF('C1 - Costs Matrix 2011'!$BD68="Allowed",1*R350,0)</f>
        <v>0</v>
      </c>
      <c r="S368" s="1574"/>
      <c r="T368" s="369">
        <f>IF('C1 - Costs Matrix 2011'!$BD68="Allowed",1*T350,0)</f>
        <v>0</v>
      </c>
      <c r="U368" s="369">
        <f>IF('C1 - Costs Matrix 2011'!$BD68="Allowed",1*U350,0)</f>
        <v>0</v>
      </c>
      <c r="V368" s="369">
        <f>IF('C1 - Costs Matrix 2011'!$BD68="Allowed",1*V350,0)</f>
        <v>0</v>
      </c>
      <c r="W368" s="369">
        <f t="shared" si="352"/>
        <v>0</v>
      </c>
      <c r="X368" s="361">
        <f>IF('C1 - Costs Matrix 2011'!$BD68="Allowed",1*X350,0)</f>
        <v>0</v>
      </c>
      <c r="Y368" s="369">
        <f>IF('C1 - Costs Matrix 2011'!$BD68="Allowed",1*Y350,0)</f>
        <v>0</v>
      </c>
      <c r="Z368" s="369">
        <f>IF('C1 - Costs Matrix 2011'!$BD68="Allowed",1*Z350,0)</f>
        <v>0</v>
      </c>
      <c r="AA368" s="369">
        <f>IF('C1 - Costs Matrix 2011'!$BD68="Allowed",1*AA350,0)</f>
        <v>0</v>
      </c>
      <c r="AB368" s="369">
        <f>IF('C1 - Costs Matrix 2011'!$BD68="Allowed",1*AB350,0)</f>
        <v>0</v>
      </c>
      <c r="AC368" s="369">
        <f>IF('C1 - Costs Matrix 2011'!$BD68="Allowed",1*AC350,0)</f>
        <v>0</v>
      </c>
      <c r="AD368" s="369">
        <f>IF('C1 - Costs Matrix 2011'!$BD68="Allowed",1*AD350,0)</f>
        <v>0</v>
      </c>
      <c r="AE368" s="369">
        <f>IF('C1 - Costs Matrix 2011'!$BD68="Allowed",1*AE350,0)</f>
        <v>0</v>
      </c>
      <c r="AF368" s="369">
        <f>IF('C1 - Costs Matrix 2011'!$BD68="Allowed",1*AF350,0)</f>
        <v>0</v>
      </c>
      <c r="AG368" s="369">
        <f t="shared" si="353"/>
        <v>0</v>
      </c>
      <c r="AH368" s="1765"/>
      <c r="AI368" s="1768">
        <f t="shared" si="354"/>
        <v>0</v>
      </c>
      <c r="AJ368" s="1765"/>
      <c r="AK368" s="1563"/>
      <c r="AL368" s="1563"/>
      <c r="AM368" s="1563"/>
      <c r="AN368" s="1563"/>
      <c r="AO368" s="1563"/>
      <c r="AP368" s="496">
        <f t="shared" si="355"/>
        <v>0</v>
      </c>
      <c r="AQ368" s="1765"/>
      <c r="AR368" s="1765"/>
      <c r="AS368" s="1765"/>
      <c r="AT368" s="1732">
        <f t="shared" si="356"/>
        <v>0</v>
      </c>
      <c r="AU368" s="1765"/>
      <c r="AV368" s="1563"/>
      <c r="AW368" s="1563"/>
      <c r="AX368" s="496">
        <f t="shared" si="357"/>
        <v>0</v>
      </c>
      <c r="AY368" s="1765"/>
      <c r="AZ368" s="1723"/>
      <c r="BA368" s="1732">
        <f t="shared" si="358"/>
        <v>0</v>
      </c>
      <c r="BB368" s="1765"/>
      <c r="BC368" s="1732">
        <f t="shared" si="359"/>
        <v>0</v>
      </c>
    </row>
    <row r="369" spans="1:57" s="264" customFormat="1">
      <c r="A369" s="1757" t="str">
        <f>Cover!C29</f>
        <v>- none -</v>
      </c>
      <c r="B369" s="709">
        <f>IF('C1 - Costs Matrix 2011'!$BD69="Allowed",1*B351,0)</f>
        <v>0</v>
      </c>
      <c r="C369" s="369">
        <f>IF('C1 - Costs Matrix 2011'!$BD69="Allowed",1*C351,0)</f>
        <v>0</v>
      </c>
      <c r="D369" s="369">
        <f>IF('C1 - Costs Matrix 2011'!$BD69="Allowed",1*D351,0)</f>
        <v>0</v>
      </c>
      <c r="E369" s="361">
        <f>IF('C1 - Costs Matrix 2011'!$BD69="Allowed",1*E351,0)</f>
        <v>0</v>
      </c>
      <c r="F369" s="369">
        <f>IF('C1 - Costs Matrix 2011'!$BD69="Allowed",1*F351,0)</f>
        <v>0</v>
      </c>
      <c r="G369" s="369">
        <f>IF('C1 - Costs Matrix 2011'!$BD69="Allowed",1*G351,0)</f>
        <v>0</v>
      </c>
      <c r="H369" s="369">
        <f>IF('C1 - Costs Matrix 2011'!$BD69="Allowed",1*H351,0)</f>
        <v>0</v>
      </c>
      <c r="I369" s="369">
        <f>IF('C1 - Costs Matrix 2011'!$BD69="Allowed",1*I351,0)</f>
        <v>0</v>
      </c>
      <c r="J369" s="368">
        <f>IF('C1 - Costs Matrix 2011'!$BD69="Allowed",1*J351,0)</f>
        <v>0</v>
      </c>
      <c r="K369" s="370">
        <f>IF('C1 - Costs Matrix 2011'!$BD69="Allowed",1*K351,0)</f>
        <v>0</v>
      </c>
      <c r="L369" s="370">
        <f>IF('C1 - Costs Matrix 2011'!$BD69="Allowed",1*L351,0)</f>
        <v>0</v>
      </c>
      <c r="M369" s="709">
        <f t="shared" si="350"/>
        <v>0</v>
      </c>
      <c r="N369" s="361">
        <f>IF('C1 - Costs Matrix 2011'!$BD69="Allowed",1*N351,0)</f>
        <v>0</v>
      </c>
      <c r="O369" s="361">
        <f>IF('C1 - Costs Matrix 2011'!$BD69="Allowed",1*O351,0)</f>
        <v>0</v>
      </c>
      <c r="P369" s="361">
        <f>IF('C1 - Costs Matrix 2011'!$BD69="Allowed",1*P351,0)</f>
        <v>0</v>
      </c>
      <c r="Q369" s="361">
        <f t="shared" si="351"/>
        <v>0</v>
      </c>
      <c r="R369" s="361">
        <f>IF('C1 - Costs Matrix 2011'!$BD69="Allowed",1*R351,0)</f>
        <v>0</v>
      </c>
      <c r="S369" s="1574"/>
      <c r="T369" s="369">
        <f>IF('C1 - Costs Matrix 2011'!$BD69="Allowed",1*T351,0)</f>
        <v>0</v>
      </c>
      <c r="U369" s="369">
        <f>IF('C1 - Costs Matrix 2011'!$BD69="Allowed",1*U351,0)</f>
        <v>0</v>
      </c>
      <c r="V369" s="369">
        <f>IF('C1 - Costs Matrix 2011'!$BD69="Allowed",1*V351,0)</f>
        <v>0</v>
      </c>
      <c r="W369" s="369">
        <f t="shared" si="352"/>
        <v>0</v>
      </c>
      <c r="X369" s="361">
        <f>IF('C1 - Costs Matrix 2011'!$BD69="Allowed",1*X351,0)</f>
        <v>0</v>
      </c>
      <c r="Y369" s="369">
        <f>IF('C1 - Costs Matrix 2011'!$BD69="Allowed",1*Y351,0)</f>
        <v>0</v>
      </c>
      <c r="Z369" s="369">
        <f>IF('C1 - Costs Matrix 2011'!$BD69="Allowed",1*Z351,0)</f>
        <v>0</v>
      </c>
      <c r="AA369" s="369">
        <f>IF('C1 - Costs Matrix 2011'!$BD69="Allowed",1*AA351,0)</f>
        <v>0</v>
      </c>
      <c r="AB369" s="369">
        <f>IF('C1 - Costs Matrix 2011'!$BD69="Allowed",1*AB351,0)</f>
        <v>0</v>
      </c>
      <c r="AC369" s="369">
        <f>IF('C1 - Costs Matrix 2011'!$BD69="Allowed",1*AC351,0)</f>
        <v>0</v>
      </c>
      <c r="AD369" s="369">
        <f>IF('C1 - Costs Matrix 2011'!$BD69="Allowed",1*AD351,0)</f>
        <v>0</v>
      </c>
      <c r="AE369" s="369">
        <f>IF('C1 - Costs Matrix 2011'!$BD69="Allowed",1*AE351,0)</f>
        <v>0</v>
      </c>
      <c r="AF369" s="369">
        <f>IF('C1 - Costs Matrix 2011'!$BD69="Allowed",1*AF351,0)</f>
        <v>0</v>
      </c>
      <c r="AG369" s="369">
        <f t="shared" si="353"/>
        <v>0</v>
      </c>
      <c r="AH369" s="1765"/>
      <c r="AI369" s="1768">
        <f t="shared" si="354"/>
        <v>0</v>
      </c>
      <c r="AJ369" s="1765"/>
      <c r="AK369" s="1563"/>
      <c r="AL369" s="1563"/>
      <c r="AM369" s="1563"/>
      <c r="AN369" s="1563"/>
      <c r="AO369" s="1563"/>
      <c r="AP369" s="496">
        <f t="shared" si="355"/>
        <v>0</v>
      </c>
      <c r="AQ369" s="1765"/>
      <c r="AR369" s="1765"/>
      <c r="AS369" s="1765"/>
      <c r="AT369" s="1732">
        <f t="shared" si="356"/>
        <v>0</v>
      </c>
      <c r="AU369" s="1765"/>
      <c r="AV369" s="1563"/>
      <c r="AW369" s="1563"/>
      <c r="AX369" s="496">
        <f t="shared" si="357"/>
        <v>0</v>
      </c>
      <c r="AY369" s="1765"/>
      <c r="AZ369" s="1723"/>
      <c r="BA369" s="1732">
        <f t="shared" si="358"/>
        <v>0</v>
      </c>
      <c r="BB369" s="1765"/>
      <c r="BC369" s="1732">
        <f t="shared" si="359"/>
        <v>0</v>
      </c>
    </row>
    <row r="370" spans="1:57" s="264" customFormat="1">
      <c r="A370" s="1757" t="str">
        <f>Cover!C30</f>
        <v>- none -</v>
      </c>
      <c r="B370" s="709">
        <f>IF('C1 - Costs Matrix 2011'!$BD70="Allowed",1*B352,0)</f>
        <v>0</v>
      </c>
      <c r="C370" s="369">
        <f>IF('C1 - Costs Matrix 2011'!$BD70="Allowed",1*C352,0)</f>
        <v>0</v>
      </c>
      <c r="D370" s="369">
        <f>IF('C1 - Costs Matrix 2011'!$BD70="Allowed",1*D352,0)</f>
        <v>0</v>
      </c>
      <c r="E370" s="361">
        <f>IF('C1 - Costs Matrix 2011'!$BD70="Allowed",1*E352,0)</f>
        <v>0</v>
      </c>
      <c r="F370" s="369">
        <f>IF('C1 - Costs Matrix 2011'!$BD70="Allowed",1*F352,0)</f>
        <v>0</v>
      </c>
      <c r="G370" s="369">
        <f>IF('C1 - Costs Matrix 2011'!$BD70="Allowed",1*G352,0)</f>
        <v>0</v>
      </c>
      <c r="H370" s="369">
        <f>IF('C1 - Costs Matrix 2011'!$BD70="Allowed",1*H352,0)</f>
        <v>0</v>
      </c>
      <c r="I370" s="369">
        <f>IF('C1 - Costs Matrix 2011'!$BD70="Allowed",1*I352,0)</f>
        <v>0</v>
      </c>
      <c r="J370" s="368">
        <f>IF('C1 - Costs Matrix 2011'!$BD70="Allowed",1*J352,0)</f>
        <v>0</v>
      </c>
      <c r="K370" s="370">
        <f>IF('C1 - Costs Matrix 2011'!$BD70="Allowed",1*K352,0)</f>
        <v>0</v>
      </c>
      <c r="L370" s="370">
        <f>IF('C1 - Costs Matrix 2011'!$BD70="Allowed",1*L352,0)</f>
        <v>0</v>
      </c>
      <c r="M370" s="709">
        <f t="shared" si="350"/>
        <v>0</v>
      </c>
      <c r="N370" s="361">
        <f>IF('C1 - Costs Matrix 2011'!$BD70="Allowed",1*N352,0)</f>
        <v>0</v>
      </c>
      <c r="O370" s="361">
        <f>IF('C1 - Costs Matrix 2011'!$BD70="Allowed",1*O352,0)</f>
        <v>0</v>
      </c>
      <c r="P370" s="361">
        <f>IF('C1 - Costs Matrix 2011'!$BD70="Allowed",1*P352,0)</f>
        <v>0</v>
      </c>
      <c r="Q370" s="361">
        <f t="shared" si="351"/>
        <v>0</v>
      </c>
      <c r="R370" s="361">
        <f>IF('C1 - Costs Matrix 2011'!$BD70="Allowed",1*R352,0)</f>
        <v>0</v>
      </c>
      <c r="S370" s="1574"/>
      <c r="T370" s="369">
        <f>IF('C1 - Costs Matrix 2011'!$BD70="Allowed",1*T352,0)</f>
        <v>0</v>
      </c>
      <c r="U370" s="369">
        <f>IF('C1 - Costs Matrix 2011'!$BD70="Allowed",1*U352,0)</f>
        <v>0</v>
      </c>
      <c r="V370" s="369">
        <f>IF('C1 - Costs Matrix 2011'!$BD70="Allowed",1*V352,0)</f>
        <v>0</v>
      </c>
      <c r="W370" s="369">
        <f t="shared" si="352"/>
        <v>0</v>
      </c>
      <c r="X370" s="361">
        <f>IF('C1 - Costs Matrix 2011'!$BD70="Allowed",1*X352,0)</f>
        <v>0</v>
      </c>
      <c r="Y370" s="369">
        <f>IF('C1 - Costs Matrix 2011'!$BD70="Allowed",1*Y352,0)</f>
        <v>0</v>
      </c>
      <c r="Z370" s="369">
        <f>IF('C1 - Costs Matrix 2011'!$BD70="Allowed",1*Z352,0)</f>
        <v>0</v>
      </c>
      <c r="AA370" s="369">
        <f>IF('C1 - Costs Matrix 2011'!$BD70="Allowed",1*AA352,0)</f>
        <v>0</v>
      </c>
      <c r="AB370" s="369">
        <f>IF('C1 - Costs Matrix 2011'!$BD70="Allowed",1*AB352,0)</f>
        <v>0</v>
      </c>
      <c r="AC370" s="369">
        <f>IF('C1 - Costs Matrix 2011'!$BD70="Allowed",1*AC352,0)</f>
        <v>0</v>
      </c>
      <c r="AD370" s="369">
        <f>IF('C1 - Costs Matrix 2011'!$BD70="Allowed",1*AD352,0)</f>
        <v>0</v>
      </c>
      <c r="AE370" s="369">
        <f>IF('C1 - Costs Matrix 2011'!$BD70="Allowed",1*AE352,0)</f>
        <v>0</v>
      </c>
      <c r="AF370" s="369">
        <f>IF('C1 - Costs Matrix 2011'!$BD70="Allowed",1*AF352,0)</f>
        <v>0</v>
      </c>
      <c r="AG370" s="369">
        <f t="shared" si="353"/>
        <v>0</v>
      </c>
      <c r="AH370" s="1765"/>
      <c r="AI370" s="1768">
        <f t="shared" si="354"/>
        <v>0</v>
      </c>
      <c r="AJ370" s="1765"/>
      <c r="AK370" s="1563"/>
      <c r="AL370" s="1563"/>
      <c r="AM370" s="1563"/>
      <c r="AN370" s="1563"/>
      <c r="AO370" s="1563"/>
      <c r="AP370" s="496">
        <f t="shared" si="355"/>
        <v>0</v>
      </c>
      <c r="AQ370" s="1765"/>
      <c r="AR370" s="1765"/>
      <c r="AS370" s="1765"/>
      <c r="AT370" s="1732">
        <f t="shared" si="356"/>
        <v>0</v>
      </c>
      <c r="AU370" s="1765"/>
      <c r="AV370" s="1563"/>
      <c r="AW370" s="1563"/>
      <c r="AX370" s="496">
        <f t="shared" si="357"/>
        <v>0</v>
      </c>
      <c r="AY370" s="1765"/>
      <c r="AZ370" s="1723"/>
      <c r="BA370" s="1732">
        <f t="shared" si="358"/>
        <v>0</v>
      </c>
      <c r="BB370" s="1765"/>
      <c r="BC370" s="1732">
        <f t="shared" si="359"/>
        <v>0</v>
      </c>
    </row>
    <row r="371" spans="1:57" s="264" customFormat="1">
      <c r="A371" s="1757" t="str">
        <f>Cover!C31</f>
        <v>- none -</v>
      </c>
      <c r="B371" s="709">
        <f>IF('C1 - Costs Matrix 2011'!$BD71="Allowed",1*B353,0)</f>
        <v>0</v>
      </c>
      <c r="C371" s="369">
        <f>IF('C1 - Costs Matrix 2011'!$BD71="Allowed",1*C353,0)</f>
        <v>0</v>
      </c>
      <c r="D371" s="369">
        <f>IF('C1 - Costs Matrix 2011'!$BD71="Allowed",1*D353,0)</f>
        <v>0</v>
      </c>
      <c r="E371" s="361">
        <f>IF('C1 - Costs Matrix 2011'!$BD71="Allowed",1*E353,0)</f>
        <v>0</v>
      </c>
      <c r="F371" s="369">
        <f>IF('C1 - Costs Matrix 2011'!$BD71="Allowed",1*F353,0)</f>
        <v>0</v>
      </c>
      <c r="G371" s="369">
        <f>IF('C1 - Costs Matrix 2011'!$BD71="Allowed",1*G353,0)</f>
        <v>0</v>
      </c>
      <c r="H371" s="369">
        <f>IF('C1 - Costs Matrix 2011'!$BD71="Allowed",1*H353,0)</f>
        <v>0</v>
      </c>
      <c r="I371" s="369">
        <f>IF('C1 - Costs Matrix 2011'!$BD71="Allowed",1*I353,0)</f>
        <v>0</v>
      </c>
      <c r="J371" s="368">
        <f>IF('C1 - Costs Matrix 2011'!$BD71="Allowed",1*J353,0)</f>
        <v>0</v>
      </c>
      <c r="K371" s="370">
        <f>IF('C1 - Costs Matrix 2011'!$BD71="Allowed",1*K353,0)</f>
        <v>0</v>
      </c>
      <c r="L371" s="370">
        <f>IF('C1 - Costs Matrix 2011'!$BD71="Allowed",1*L353,0)</f>
        <v>0</v>
      </c>
      <c r="M371" s="709">
        <f t="shared" si="350"/>
        <v>0</v>
      </c>
      <c r="N371" s="361">
        <f>IF('C1 - Costs Matrix 2011'!$BD71="Allowed",1*N353,0)</f>
        <v>0</v>
      </c>
      <c r="O371" s="361">
        <f>IF('C1 - Costs Matrix 2011'!$BD71="Allowed",1*O353,0)</f>
        <v>0</v>
      </c>
      <c r="P371" s="361">
        <f>IF('C1 - Costs Matrix 2011'!$BD71="Allowed",1*P353,0)</f>
        <v>0</v>
      </c>
      <c r="Q371" s="361">
        <f t="shared" si="351"/>
        <v>0</v>
      </c>
      <c r="R371" s="361">
        <f>IF('C1 - Costs Matrix 2011'!$BD71="Allowed",1*R353,0)</f>
        <v>0</v>
      </c>
      <c r="S371" s="1574"/>
      <c r="T371" s="369">
        <f>IF('C1 - Costs Matrix 2011'!$BD71="Allowed",1*T353,0)</f>
        <v>0</v>
      </c>
      <c r="U371" s="369">
        <f>IF('C1 - Costs Matrix 2011'!$BD71="Allowed",1*U353,0)</f>
        <v>0</v>
      </c>
      <c r="V371" s="369">
        <f>IF('C1 - Costs Matrix 2011'!$BD71="Allowed",1*V353,0)</f>
        <v>0</v>
      </c>
      <c r="W371" s="369">
        <f t="shared" si="352"/>
        <v>0</v>
      </c>
      <c r="X371" s="361">
        <f>IF('C1 - Costs Matrix 2011'!$BD71="Allowed",1*X353,0)</f>
        <v>0</v>
      </c>
      <c r="Y371" s="369">
        <f>IF('C1 - Costs Matrix 2011'!$BD71="Allowed",1*Y353,0)</f>
        <v>0</v>
      </c>
      <c r="Z371" s="369">
        <f>IF('C1 - Costs Matrix 2011'!$BD71="Allowed",1*Z353,0)</f>
        <v>0</v>
      </c>
      <c r="AA371" s="369">
        <f>IF('C1 - Costs Matrix 2011'!$BD71="Allowed",1*AA353,0)</f>
        <v>0</v>
      </c>
      <c r="AB371" s="369">
        <f>IF('C1 - Costs Matrix 2011'!$BD71="Allowed",1*AB353,0)</f>
        <v>0</v>
      </c>
      <c r="AC371" s="369">
        <f>IF('C1 - Costs Matrix 2011'!$BD71="Allowed",1*AC353,0)</f>
        <v>0</v>
      </c>
      <c r="AD371" s="369">
        <f>IF('C1 - Costs Matrix 2011'!$BD71="Allowed",1*AD353,0)</f>
        <v>0</v>
      </c>
      <c r="AE371" s="369">
        <f>IF('C1 - Costs Matrix 2011'!$BD71="Allowed",1*AE353,0)</f>
        <v>0</v>
      </c>
      <c r="AF371" s="369">
        <f>IF('C1 - Costs Matrix 2011'!$BD71="Allowed",1*AF353,0)</f>
        <v>0</v>
      </c>
      <c r="AG371" s="369">
        <f t="shared" si="353"/>
        <v>0</v>
      </c>
      <c r="AH371" s="1765"/>
      <c r="AI371" s="1768">
        <f t="shared" si="354"/>
        <v>0</v>
      </c>
      <c r="AJ371" s="1765"/>
      <c r="AK371" s="1563"/>
      <c r="AL371" s="1563"/>
      <c r="AM371" s="1563"/>
      <c r="AN371" s="1563"/>
      <c r="AO371" s="1563"/>
      <c r="AP371" s="496">
        <f t="shared" si="355"/>
        <v>0</v>
      </c>
      <c r="AQ371" s="1765"/>
      <c r="AR371" s="1765"/>
      <c r="AS371" s="1765"/>
      <c r="AT371" s="1732">
        <f t="shared" si="356"/>
        <v>0</v>
      </c>
      <c r="AU371" s="1765"/>
      <c r="AV371" s="1563"/>
      <c r="AW371" s="1563"/>
      <c r="AX371" s="496">
        <f t="shared" si="357"/>
        <v>0</v>
      </c>
      <c r="AY371" s="1765"/>
      <c r="AZ371" s="1723"/>
      <c r="BA371" s="1732">
        <f t="shared" si="358"/>
        <v>0</v>
      </c>
      <c r="BB371" s="1765"/>
      <c r="BC371" s="1732">
        <f t="shared" si="359"/>
        <v>0</v>
      </c>
    </row>
    <row r="372" spans="1:57" s="264" customFormat="1">
      <c r="A372" s="1757" t="str">
        <f>Cover!C32</f>
        <v>- none -</v>
      </c>
      <c r="B372" s="709">
        <f>IF('C1 - Costs Matrix 2011'!$BD72="Allowed",1*B354,0)</f>
        <v>0</v>
      </c>
      <c r="C372" s="369">
        <f>IF('C1 - Costs Matrix 2011'!$BD72="Allowed",1*C354,0)</f>
        <v>0</v>
      </c>
      <c r="D372" s="369">
        <f>IF('C1 - Costs Matrix 2011'!$BD72="Allowed",1*D354,0)</f>
        <v>0</v>
      </c>
      <c r="E372" s="361">
        <f>IF('C1 - Costs Matrix 2011'!$BD72="Allowed",1*E354,0)</f>
        <v>0</v>
      </c>
      <c r="F372" s="369">
        <f>IF('C1 - Costs Matrix 2011'!$BD72="Allowed",1*F354,0)</f>
        <v>0</v>
      </c>
      <c r="G372" s="369">
        <f>IF('C1 - Costs Matrix 2011'!$BD72="Allowed",1*G354,0)</f>
        <v>0</v>
      </c>
      <c r="H372" s="369">
        <f>IF('C1 - Costs Matrix 2011'!$BD72="Allowed",1*H354,0)</f>
        <v>0</v>
      </c>
      <c r="I372" s="369">
        <f>IF('C1 - Costs Matrix 2011'!$BD72="Allowed",1*I354,0)</f>
        <v>0</v>
      </c>
      <c r="J372" s="368">
        <f>IF('C1 - Costs Matrix 2011'!$BD72="Allowed",1*J354,0)</f>
        <v>0</v>
      </c>
      <c r="K372" s="370">
        <f>IF('C1 - Costs Matrix 2011'!$BD72="Allowed",1*K354,0)</f>
        <v>0</v>
      </c>
      <c r="L372" s="370">
        <f>IF('C1 - Costs Matrix 2011'!$BD72="Allowed",1*L354,0)</f>
        <v>0</v>
      </c>
      <c r="M372" s="709">
        <f t="shared" si="350"/>
        <v>0</v>
      </c>
      <c r="N372" s="361">
        <f>IF('C1 - Costs Matrix 2011'!$BD72="Allowed",1*N354,0)</f>
        <v>0</v>
      </c>
      <c r="O372" s="361">
        <f>IF('C1 - Costs Matrix 2011'!$BD72="Allowed",1*O354,0)</f>
        <v>0</v>
      </c>
      <c r="P372" s="361">
        <f>IF('C1 - Costs Matrix 2011'!$BD72="Allowed",1*P354,0)</f>
        <v>0</v>
      </c>
      <c r="Q372" s="361">
        <f t="shared" si="351"/>
        <v>0</v>
      </c>
      <c r="R372" s="361">
        <f>IF('C1 - Costs Matrix 2011'!$BD72="Allowed",1*R354,0)</f>
        <v>0</v>
      </c>
      <c r="S372" s="1574"/>
      <c r="T372" s="369">
        <f>IF('C1 - Costs Matrix 2011'!$BD72="Allowed",1*T354,0)</f>
        <v>0</v>
      </c>
      <c r="U372" s="369">
        <f>IF('C1 - Costs Matrix 2011'!$BD72="Allowed",1*U354,0)</f>
        <v>0</v>
      </c>
      <c r="V372" s="369">
        <f>IF('C1 - Costs Matrix 2011'!$BD72="Allowed",1*V354,0)</f>
        <v>0</v>
      </c>
      <c r="W372" s="369">
        <f t="shared" si="352"/>
        <v>0</v>
      </c>
      <c r="X372" s="361">
        <f>IF('C1 - Costs Matrix 2011'!$BD72="Allowed",1*X354,0)</f>
        <v>0</v>
      </c>
      <c r="Y372" s="369">
        <f>IF('C1 - Costs Matrix 2011'!$BD72="Allowed",1*Y354,0)</f>
        <v>0</v>
      </c>
      <c r="Z372" s="369">
        <f>IF('C1 - Costs Matrix 2011'!$BD72="Allowed",1*Z354,0)</f>
        <v>0</v>
      </c>
      <c r="AA372" s="369">
        <f>IF('C1 - Costs Matrix 2011'!$BD72="Allowed",1*AA354,0)</f>
        <v>0</v>
      </c>
      <c r="AB372" s="369">
        <f>IF('C1 - Costs Matrix 2011'!$BD72="Allowed",1*AB354,0)</f>
        <v>0</v>
      </c>
      <c r="AC372" s="369">
        <f>IF('C1 - Costs Matrix 2011'!$BD72="Allowed",1*AC354,0)</f>
        <v>0</v>
      </c>
      <c r="AD372" s="369">
        <f>IF('C1 - Costs Matrix 2011'!$BD72="Allowed",1*AD354,0)</f>
        <v>0</v>
      </c>
      <c r="AE372" s="369">
        <f>IF('C1 - Costs Matrix 2011'!$BD72="Allowed",1*AE354,0)</f>
        <v>0</v>
      </c>
      <c r="AF372" s="369">
        <f>IF('C1 - Costs Matrix 2011'!$BD72="Allowed",1*AF354,0)</f>
        <v>0</v>
      </c>
      <c r="AG372" s="369">
        <f t="shared" si="353"/>
        <v>0</v>
      </c>
      <c r="AH372" s="1765"/>
      <c r="AI372" s="1768">
        <f t="shared" si="354"/>
        <v>0</v>
      </c>
      <c r="AJ372" s="1765"/>
      <c r="AK372" s="1563"/>
      <c r="AL372" s="1563"/>
      <c r="AM372" s="1563"/>
      <c r="AN372" s="1563"/>
      <c r="AO372" s="1563"/>
      <c r="AP372" s="496">
        <f t="shared" si="355"/>
        <v>0</v>
      </c>
      <c r="AQ372" s="1765"/>
      <c r="AR372" s="1765"/>
      <c r="AS372" s="1765"/>
      <c r="AT372" s="1732">
        <f t="shared" si="356"/>
        <v>0</v>
      </c>
      <c r="AU372" s="1765"/>
      <c r="AV372" s="1563"/>
      <c r="AW372" s="1563"/>
      <c r="AX372" s="496">
        <f t="shared" si="357"/>
        <v>0</v>
      </c>
      <c r="AY372" s="1765"/>
      <c r="AZ372" s="1723"/>
      <c r="BA372" s="1732">
        <f t="shared" si="358"/>
        <v>0</v>
      </c>
      <c r="BB372" s="1765"/>
      <c r="BC372" s="1732">
        <f t="shared" si="359"/>
        <v>0</v>
      </c>
    </row>
    <row r="373" spans="1:57" s="264" customFormat="1">
      <c r="A373" s="1757" t="str">
        <f>Cover!C33</f>
        <v>- none -</v>
      </c>
      <c r="B373" s="709">
        <f>IF('C1 - Costs Matrix 2011'!$BD73="Allowed",1*B355,0)</f>
        <v>0</v>
      </c>
      <c r="C373" s="369">
        <f>IF('C1 - Costs Matrix 2011'!$BD73="Allowed",1*C355,0)</f>
        <v>0</v>
      </c>
      <c r="D373" s="369">
        <f>IF('C1 - Costs Matrix 2011'!$BD73="Allowed",1*D355,0)</f>
        <v>0</v>
      </c>
      <c r="E373" s="361">
        <f>IF('C1 - Costs Matrix 2011'!$BD73="Allowed",1*E355,0)</f>
        <v>0</v>
      </c>
      <c r="F373" s="369">
        <f>IF('C1 - Costs Matrix 2011'!$BD73="Allowed",1*F355,0)</f>
        <v>0</v>
      </c>
      <c r="G373" s="369">
        <f>IF('C1 - Costs Matrix 2011'!$BD73="Allowed",1*G355,0)</f>
        <v>0</v>
      </c>
      <c r="H373" s="369">
        <f>IF('C1 - Costs Matrix 2011'!$BD73="Allowed",1*H355,0)</f>
        <v>0</v>
      </c>
      <c r="I373" s="369">
        <f>IF('C1 - Costs Matrix 2011'!$BD73="Allowed",1*I355,0)</f>
        <v>0</v>
      </c>
      <c r="J373" s="368">
        <f>IF('C1 - Costs Matrix 2011'!$BD73="Allowed",1*J355,0)</f>
        <v>0</v>
      </c>
      <c r="K373" s="370">
        <f>IF('C1 - Costs Matrix 2011'!$BD73="Allowed",1*K355,0)</f>
        <v>0</v>
      </c>
      <c r="L373" s="370">
        <f>IF('C1 - Costs Matrix 2011'!$BD73="Allowed",1*L355,0)</f>
        <v>0</v>
      </c>
      <c r="M373" s="709">
        <f t="shared" si="350"/>
        <v>0</v>
      </c>
      <c r="N373" s="361">
        <f>IF('C1 - Costs Matrix 2011'!$BD73="Allowed",1*N355,0)</f>
        <v>0</v>
      </c>
      <c r="O373" s="361">
        <f>IF('C1 - Costs Matrix 2011'!$BD73="Allowed",1*O355,0)</f>
        <v>0</v>
      </c>
      <c r="P373" s="361">
        <f>IF('C1 - Costs Matrix 2011'!$BD73="Allowed",1*P355,0)</f>
        <v>0</v>
      </c>
      <c r="Q373" s="361">
        <f t="shared" si="351"/>
        <v>0</v>
      </c>
      <c r="R373" s="361">
        <f>IF('C1 - Costs Matrix 2011'!$BD73="Allowed",1*R355,0)</f>
        <v>0</v>
      </c>
      <c r="S373" s="1574"/>
      <c r="T373" s="369">
        <f>IF('C1 - Costs Matrix 2011'!$BD73="Allowed",1*T355,0)</f>
        <v>0</v>
      </c>
      <c r="U373" s="369">
        <f>IF('C1 - Costs Matrix 2011'!$BD73="Allowed",1*U355,0)</f>
        <v>0</v>
      </c>
      <c r="V373" s="369">
        <f>IF('C1 - Costs Matrix 2011'!$BD73="Allowed",1*V355,0)</f>
        <v>0</v>
      </c>
      <c r="W373" s="369">
        <f t="shared" si="352"/>
        <v>0</v>
      </c>
      <c r="X373" s="361">
        <f>IF('C1 - Costs Matrix 2011'!$BD73="Allowed",1*X355,0)</f>
        <v>0</v>
      </c>
      <c r="Y373" s="369">
        <f>IF('C1 - Costs Matrix 2011'!$BD73="Allowed",1*Y355,0)</f>
        <v>0</v>
      </c>
      <c r="Z373" s="369">
        <f>IF('C1 - Costs Matrix 2011'!$BD73="Allowed",1*Z355,0)</f>
        <v>0</v>
      </c>
      <c r="AA373" s="369">
        <f>IF('C1 - Costs Matrix 2011'!$BD73="Allowed",1*AA355,0)</f>
        <v>0</v>
      </c>
      <c r="AB373" s="369">
        <f>IF('C1 - Costs Matrix 2011'!$BD73="Allowed",1*AB355,0)</f>
        <v>0</v>
      </c>
      <c r="AC373" s="369">
        <f>IF('C1 - Costs Matrix 2011'!$BD73="Allowed",1*AC355,0)</f>
        <v>0</v>
      </c>
      <c r="AD373" s="369">
        <f>IF('C1 - Costs Matrix 2011'!$BD73="Allowed",1*AD355,0)</f>
        <v>0</v>
      </c>
      <c r="AE373" s="369">
        <f>IF('C1 - Costs Matrix 2011'!$BD73="Allowed",1*AE355,0)</f>
        <v>0</v>
      </c>
      <c r="AF373" s="369">
        <f>IF('C1 - Costs Matrix 2011'!$BD73="Allowed",1*AF355,0)</f>
        <v>0</v>
      </c>
      <c r="AG373" s="369">
        <f t="shared" si="353"/>
        <v>0</v>
      </c>
      <c r="AH373" s="1765"/>
      <c r="AI373" s="1768">
        <f t="shared" si="354"/>
        <v>0</v>
      </c>
      <c r="AJ373" s="1765"/>
      <c r="AK373" s="1563"/>
      <c r="AL373" s="1563"/>
      <c r="AM373" s="1563"/>
      <c r="AN373" s="1563"/>
      <c r="AO373" s="1563"/>
      <c r="AP373" s="496">
        <f t="shared" si="355"/>
        <v>0</v>
      </c>
      <c r="AQ373" s="1765"/>
      <c r="AR373" s="1765"/>
      <c r="AS373" s="1765"/>
      <c r="AT373" s="1732">
        <f t="shared" si="356"/>
        <v>0</v>
      </c>
      <c r="AU373" s="1765"/>
      <c r="AV373" s="1563"/>
      <c r="AW373" s="1563"/>
      <c r="AX373" s="496">
        <f t="shared" si="357"/>
        <v>0</v>
      </c>
      <c r="AY373" s="1765"/>
      <c r="AZ373" s="1723"/>
      <c r="BA373" s="1732">
        <f t="shared" si="358"/>
        <v>0</v>
      </c>
      <c r="BB373" s="1765"/>
      <c r="BC373" s="1732">
        <f t="shared" si="359"/>
        <v>0</v>
      </c>
    </row>
    <row r="374" spans="1:57" s="264" customFormat="1">
      <c r="A374" s="1757" t="str">
        <f>Cover!C34</f>
        <v>- none -</v>
      </c>
      <c r="B374" s="709">
        <f>IF('C1 - Costs Matrix 2011'!$BD74="Allowed",1*B356,0)</f>
        <v>0</v>
      </c>
      <c r="C374" s="369">
        <f>IF('C1 - Costs Matrix 2011'!$BD74="Allowed",1*C356,0)</f>
        <v>0</v>
      </c>
      <c r="D374" s="369">
        <f>IF('C1 - Costs Matrix 2011'!$BD74="Allowed",1*D356,0)</f>
        <v>0</v>
      </c>
      <c r="E374" s="361">
        <f>IF('C1 - Costs Matrix 2011'!$BD74="Allowed",1*E356,0)</f>
        <v>0</v>
      </c>
      <c r="F374" s="369">
        <f>IF('C1 - Costs Matrix 2011'!$BD74="Allowed",1*F356,0)</f>
        <v>0</v>
      </c>
      <c r="G374" s="369">
        <f>IF('C1 - Costs Matrix 2011'!$BD74="Allowed",1*G356,0)</f>
        <v>0</v>
      </c>
      <c r="H374" s="369">
        <f>IF('C1 - Costs Matrix 2011'!$BD74="Allowed",1*H356,0)</f>
        <v>0</v>
      </c>
      <c r="I374" s="369">
        <f>IF('C1 - Costs Matrix 2011'!$BD74="Allowed",1*I356,0)</f>
        <v>0</v>
      </c>
      <c r="J374" s="368">
        <f>IF('C1 - Costs Matrix 2011'!$BD74="Allowed",1*J356,0)</f>
        <v>0</v>
      </c>
      <c r="K374" s="370">
        <f>IF('C1 - Costs Matrix 2011'!$BD74="Allowed",1*K356,0)</f>
        <v>0</v>
      </c>
      <c r="L374" s="370">
        <f>IF('C1 - Costs Matrix 2011'!$BD74="Allowed",1*L356,0)</f>
        <v>0</v>
      </c>
      <c r="M374" s="709">
        <f t="shared" si="350"/>
        <v>0</v>
      </c>
      <c r="N374" s="361">
        <f>IF('C1 - Costs Matrix 2011'!$BD74="Allowed",1*N356,0)</f>
        <v>0</v>
      </c>
      <c r="O374" s="361">
        <f>IF('C1 - Costs Matrix 2011'!$BD74="Allowed",1*O356,0)</f>
        <v>0</v>
      </c>
      <c r="P374" s="361">
        <f>IF('C1 - Costs Matrix 2011'!$BD74="Allowed",1*P356,0)</f>
        <v>0</v>
      </c>
      <c r="Q374" s="361">
        <f t="shared" si="351"/>
        <v>0</v>
      </c>
      <c r="R374" s="361">
        <f>IF('C1 - Costs Matrix 2011'!$BD74="Allowed",1*R356,0)</f>
        <v>0</v>
      </c>
      <c r="S374" s="1574"/>
      <c r="T374" s="369">
        <f>IF('C1 - Costs Matrix 2011'!$BD74="Allowed",1*T356,0)</f>
        <v>0</v>
      </c>
      <c r="U374" s="369">
        <f>IF('C1 - Costs Matrix 2011'!$BD74="Allowed",1*U356,0)</f>
        <v>0</v>
      </c>
      <c r="V374" s="369">
        <f>IF('C1 - Costs Matrix 2011'!$BD74="Allowed",1*V356,0)</f>
        <v>0</v>
      </c>
      <c r="W374" s="369">
        <f t="shared" si="352"/>
        <v>0</v>
      </c>
      <c r="X374" s="361">
        <f>IF('C1 - Costs Matrix 2011'!$BD74="Allowed",1*X356,0)</f>
        <v>0</v>
      </c>
      <c r="Y374" s="369">
        <f>IF('C1 - Costs Matrix 2011'!$BD74="Allowed",1*Y356,0)</f>
        <v>0</v>
      </c>
      <c r="Z374" s="369">
        <f>IF('C1 - Costs Matrix 2011'!$BD74="Allowed",1*Z356,0)</f>
        <v>0</v>
      </c>
      <c r="AA374" s="369">
        <f>IF('C1 - Costs Matrix 2011'!$BD74="Allowed",1*AA356,0)</f>
        <v>0</v>
      </c>
      <c r="AB374" s="369">
        <f>IF('C1 - Costs Matrix 2011'!$BD74="Allowed",1*AB356,0)</f>
        <v>0</v>
      </c>
      <c r="AC374" s="369">
        <f>IF('C1 - Costs Matrix 2011'!$BD74="Allowed",1*AC356,0)</f>
        <v>0</v>
      </c>
      <c r="AD374" s="369">
        <f>IF('C1 - Costs Matrix 2011'!$BD74="Allowed",1*AD356,0)</f>
        <v>0</v>
      </c>
      <c r="AE374" s="369">
        <f>IF('C1 - Costs Matrix 2011'!$BD74="Allowed",1*AE356,0)</f>
        <v>0</v>
      </c>
      <c r="AF374" s="369">
        <f>IF('C1 - Costs Matrix 2011'!$BD74="Allowed",1*AF356,0)</f>
        <v>0</v>
      </c>
      <c r="AG374" s="369">
        <f t="shared" si="353"/>
        <v>0</v>
      </c>
      <c r="AH374" s="1765"/>
      <c r="AI374" s="1768">
        <f t="shared" si="354"/>
        <v>0</v>
      </c>
      <c r="AJ374" s="1765"/>
      <c r="AK374" s="1563"/>
      <c r="AL374" s="1563"/>
      <c r="AM374" s="1563"/>
      <c r="AN374" s="1563"/>
      <c r="AO374" s="1563"/>
      <c r="AP374" s="496">
        <f t="shared" si="355"/>
        <v>0</v>
      </c>
      <c r="AQ374" s="1765"/>
      <c r="AR374" s="1765"/>
      <c r="AS374" s="1765"/>
      <c r="AT374" s="1732">
        <f t="shared" si="356"/>
        <v>0</v>
      </c>
      <c r="AU374" s="1765"/>
      <c r="AV374" s="1563"/>
      <c r="AW374" s="1563"/>
      <c r="AX374" s="496">
        <f t="shared" si="357"/>
        <v>0</v>
      </c>
      <c r="AY374" s="1765"/>
      <c r="AZ374" s="1723"/>
      <c r="BA374" s="1732">
        <f t="shared" si="358"/>
        <v>0</v>
      </c>
      <c r="BB374" s="1765"/>
      <c r="BC374" s="1732">
        <f t="shared" si="359"/>
        <v>0</v>
      </c>
    </row>
    <row r="375" spans="1:57" s="264" customFormat="1">
      <c r="A375" s="1757" t="str">
        <f>Cover!C35</f>
        <v>- none -</v>
      </c>
      <c r="B375" s="709">
        <f>IF('C1 - Costs Matrix 2011'!$BD75="Allowed",1*B357,0)</f>
        <v>0</v>
      </c>
      <c r="C375" s="369">
        <f>IF('C1 - Costs Matrix 2011'!$BD75="Allowed",1*C357,0)</f>
        <v>0</v>
      </c>
      <c r="D375" s="369">
        <f>IF('C1 - Costs Matrix 2011'!$BD75="Allowed",1*D357,0)</f>
        <v>0</v>
      </c>
      <c r="E375" s="361">
        <f>IF('C1 - Costs Matrix 2011'!$BD75="Allowed",1*E357,0)</f>
        <v>0</v>
      </c>
      <c r="F375" s="369">
        <f>IF('C1 - Costs Matrix 2011'!$BD75="Allowed",1*F357,0)</f>
        <v>0</v>
      </c>
      <c r="G375" s="369">
        <f>IF('C1 - Costs Matrix 2011'!$BD75="Allowed",1*G357,0)</f>
        <v>0</v>
      </c>
      <c r="H375" s="369">
        <f>IF('C1 - Costs Matrix 2011'!$BD75="Allowed",1*H357,0)</f>
        <v>0</v>
      </c>
      <c r="I375" s="369">
        <f>IF('C1 - Costs Matrix 2011'!$BD75="Allowed",1*I357,0)</f>
        <v>0</v>
      </c>
      <c r="J375" s="368">
        <f>IF('C1 - Costs Matrix 2011'!$BD75="Allowed",1*J357,0)</f>
        <v>0</v>
      </c>
      <c r="K375" s="370">
        <f>IF('C1 - Costs Matrix 2011'!$BD75="Allowed",1*K357,0)</f>
        <v>0</v>
      </c>
      <c r="L375" s="370">
        <f>IF('C1 - Costs Matrix 2011'!$BD75="Allowed",1*L357,0)</f>
        <v>0</v>
      </c>
      <c r="M375" s="709">
        <f t="shared" si="350"/>
        <v>0</v>
      </c>
      <c r="N375" s="361">
        <f>IF('C1 - Costs Matrix 2011'!$BD75="Allowed",1*N357,0)</f>
        <v>0</v>
      </c>
      <c r="O375" s="361">
        <f>IF('C1 - Costs Matrix 2011'!$BD75="Allowed",1*O357,0)</f>
        <v>0</v>
      </c>
      <c r="P375" s="361">
        <f>IF('C1 - Costs Matrix 2011'!$BD75="Allowed",1*P357,0)</f>
        <v>0</v>
      </c>
      <c r="Q375" s="361">
        <f t="shared" si="351"/>
        <v>0</v>
      </c>
      <c r="R375" s="361">
        <f>IF('C1 - Costs Matrix 2011'!$BD75="Allowed",1*R357,0)</f>
        <v>0</v>
      </c>
      <c r="S375" s="1574"/>
      <c r="T375" s="369">
        <f>IF('C1 - Costs Matrix 2011'!$BD75="Allowed",1*T357,0)</f>
        <v>0</v>
      </c>
      <c r="U375" s="369">
        <f>IF('C1 - Costs Matrix 2011'!$BD75="Allowed",1*U357,0)</f>
        <v>0</v>
      </c>
      <c r="V375" s="369">
        <f>IF('C1 - Costs Matrix 2011'!$BD75="Allowed",1*V357,0)</f>
        <v>0</v>
      </c>
      <c r="W375" s="369">
        <f t="shared" si="352"/>
        <v>0</v>
      </c>
      <c r="X375" s="361">
        <f>IF('C1 - Costs Matrix 2011'!$BD75="Allowed",1*X357,0)</f>
        <v>0</v>
      </c>
      <c r="Y375" s="369">
        <f>IF('C1 - Costs Matrix 2011'!$BD75="Allowed",1*Y357,0)</f>
        <v>0</v>
      </c>
      <c r="Z375" s="369">
        <f>IF('C1 - Costs Matrix 2011'!$BD75="Allowed",1*Z357,0)</f>
        <v>0</v>
      </c>
      <c r="AA375" s="369">
        <f>IF('C1 - Costs Matrix 2011'!$BD75="Allowed",1*AA357,0)</f>
        <v>0</v>
      </c>
      <c r="AB375" s="369">
        <f>IF('C1 - Costs Matrix 2011'!$BD75="Allowed",1*AB357,0)</f>
        <v>0</v>
      </c>
      <c r="AC375" s="369">
        <f>IF('C1 - Costs Matrix 2011'!$BD75="Allowed",1*AC357,0)</f>
        <v>0</v>
      </c>
      <c r="AD375" s="369">
        <f>IF('C1 - Costs Matrix 2011'!$BD75="Allowed",1*AD357,0)</f>
        <v>0</v>
      </c>
      <c r="AE375" s="369">
        <f>IF('C1 - Costs Matrix 2011'!$BD75="Allowed",1*AE357,0)</f>
        <v>0</v>
      </c>
      <c r="AF375" s="369">
        <f>IF('C1 - Costs Matrix 2011'!$BD75="Allowed",1*AF357,0)</f>
        <v>0</v>
      </c>
      <c r="AG375" s="369">
        <f t="shared" si="353"/>
        <v>0</v>
      </c>
      <c r="AH375" s="1765"/>
      <c r="AI375" s="1768">
        <f t="shared" si="354"/>
        <v>0</v>
      </c>
      <c r="AJ375" s="1765"/>
      <c r="AK375" s="1563"/>
      <c r="AL375" s="1563"/>
      <c r="AM375" s="1563"/>
      <c r="AN375" s="1563"/>
      <c r="AO375" s="1563"/>
      <c r="AP375" s="496">
        <f t="shared" si="355"/>
        <v>0</v>
      </c>
      <c r="AQ375" s="1765"/>
      <c r="AR375" s="1765"/>
      <c r="AS375" s="1765"/>
      <c r="AT375" s="1732">
        <f t="shared" si="356"/>
        <v>0</v>
      </c>
      <c r="AU375" s="1765"/>
      <c r="AV375" s="1563"/>
      <c r="AW375" s="1563"/>
      <c r="AX375" s="496">
        <f t="shared" si="357"/>
        <v>0</v>
      </c>
      <c r="AY375" s="1765"/>
      <c r="AZ375" s="1723"/>
      <c r="BA375" s="1732">
        <f t="shared" si="358"/>
        <v>0</v>
      </c>
      <c r="BB375" s="1765"/>
      <c r="BC375" s="1732">
        <f t="shared" si="359"/>
        <v>0</v>
      </c>
    </row>
    <row r="376" spans="1:57" s="264" customFormat="1">
      <c r="A376" s="1760" t="s">
        <v>431</v>
      </c>
      <c r="B376" s="1722">
        <f>SUM(B361:B375)</f>
        <v>0</v>
      </c>
      <c r="C376" s="1721">
        <f>SUM(C361:C375)</f>
        <v>0</v>
      </c>
      <c r="D376" s="1721">
        <f>SUM(D361:D375)</f>
        <v>0</v>
      </c>
      <c r="E376" s="1753">
        <f t="shared" ref="E376:R376" si="360">SUM(E361:E375)</f>
        <v>0</v>
      </c>
      <c r="F376" s="1721">
        <f t="shared" si="360"/>
        <v>0</v>
      </c>
      <c r="G376" s="1721">
        <f t="shared" si="360"/>
        <v>0</v>
      </c>
      <c r="H376" s="1721">
        <f t="shared" si="360"/>
        <v>0</v>
      </c>
      <c r="I376" s="1721">
        <f>SUM(I361:I375)</f>
        <v>0</v>
      </c>
      <c r="J376" s="433">
        <f t="shared" si="360"/>
        <v>0</v>
      </c>
      <c r="K376" s="432">
        <f>SUM(K361:K375)</f>
        <v>0</v>
      </c>
      <c r="L376" s="432">
        <f t="shared" si="360"/>
        <v>0</v>
      </c>
      <c r="M376" s="1722">
        <f t="shared" si="360"/>
        <v>0</v>
      </c>
      <c r="N376" s="1753">
        <f t="shared" si="360"/>
        <v>0</v>
      </c>
      <c r="O376" s="1753">
        <f t="shared" si="360"/>
        <v>0</v>
      </c>
      <c r="P376" s="1753">
        <f t="shared" si="360"/>
        <v>0</v>
      </c>
      <c r="Q376" s="1753">
        <f t="shared" si="360"/>
        <v>0</v>
      </c>
      <c r="R376" s="1753">
        <f t="shared" si="360"/>
        <v>0</v>
      </c>
      <c r="S376" s="1716"/>
      <c r="T376" s="1721">
        <f t="shared" ref="T376:AG376" si="361">SUM(T361:T375)</f>
        <v>0</v>
      </c>
      <c r="U376" s="1721">
        <f t="shared" si="361"/>
        <v>0</v>
      </c>
      <c r="V376" s="1721">
        <f>SUM(V361:V375)</f>
        <v>0</v>
      </c>
      <c r="W376" s="1721">
        <f t="shared" si="361"/>
        <v>0</v>
      </c>
      <c r="X376" s="1753">
        <f t="shared" si="361"/>
        <v>0</v>
      </c>
      <c r="Y376" s="1721">
        <f t="shared" si="361"/>
        <v>0</v>
      </c>
      <c r="Z376" s="1721">
        <f t="shared" si="361"/>
        <v>0</v>
      </c>
      <c r="AA376" s="1721">
        <f t="shared" si="361"/>
        <v>0</v>
      </c>
      <c r="AB376" s="1721">
        <f>SUM(AB361:AB375)</f>
        <v>0</v>
      </c>
      <c r="AC376" s="1721">
        <f t="shared" si="361"/>
        <v>0</v>
      </c>
      <c r="AD376" s="1721">
        <f t="shared" si="361"/>
        <v>0</v>
      </c>
      <c r="AE376" s="1721">
        <f t="shared" si="361"/>
        <v>0</v>
      </c>
      <c r="AF376" s="1721">
        <f t="shared" si="361"/>
        <v>0</v>
      </c>
      <c r="AG376" s="1721">
        <f t="shared" si="361"/>
        <v>0</v>
      </c>
      <c r="AH376" s="1766"/>
      <c r="AI376" s="1753">
        <f>SUM(AI361:AI375)</f>
        <v>0</v>
      </c>
      <c r="AJ376" s="1753">
        <f t="shared" ref="AJ376:AQ376" si="362">SUM(AJ361:AJ375)</f>
        <v>0</v>
      </c>
      <c r="AK376" s="433">
        <f t="shared" si="362"/>
        <v>0</v>
      </c>
      <c r="AL376" s="433">
        <f t="shared" si="362"/>
        <v>0</v>
      </c>
      <c r="AM376" s="433">
        <f t="shared" si="362"/>
        <v>0</v>
      </c>
      <c r="AN376" s="433">
        <f t="shared" si="362"/>
        <v>0</v>
      </c>
      <c r="AO376" s="433">
        <f t="shared" si="362"/>
        <v>0</v>
      </c>
      <c r="AP376" s="1721">
        <f t="shared" si="362"/>
        <v>0</v>
      </c>
      <c r="AQ376" s="1753">
        <f t="shared" si="362"/>
        <v>0</v>
      </c>
      <c r="AR376" s="1766"/>
      <c r="AS376" s="1753">
        <f t="shared" ref="AS376:AY376" si="363">SUM(AS361:AS375)</f>
        <v>0</v>
      </c>
      <c r="AT376" s="1753">
        <f t="shared" si="363"/>
        <v>0</v>
      </c>
      <c r="AU376" s="1753">
        <f t="shared" si="363"/>
        <v>0</v>
      </c>
      <c r="AV376" s="433">
        <f t="shared" si="363"/>
        <v>0</v>
      </c>
      <c r="AW376" s="433">
        <f>SUM(AW361:AW375)</f>
        <v>0</v>
      </c>
      <c r="AX376" s="1721">
        <f t="shared" si="363"/>
        <v>0</v>
      </c>
      <c r="AY376" s="1753">
        <f t="shared" si="363"/>
        <v>0</v>
      </c>
      <c r="AZ376" s="1761"/>
      <c r="BA376" s="1753">
        <f>SUM(BA361:BA375)</f>
        <v>0</v>
      </c>
      <c r="BB376" s="1766"/>
      <c r="BC376" s="1753">
        <f>SUM(BC361:BC375)</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U4:AZ4"/>
    <mergeCell ref="B5:D5"/>
    <mergeCell ref="E5:M5"/>
    <mergeCell ref="R5:W5"/>
    <mergeCell ref="X5:AG5"/>
    <mergeCell ref="A382:A383"/>
    <mergeCell ref="B4:P4"/>
    <mergeCell ref="R4:W4"/>
    <mergeCell ref="X4:AG4"/>
    <mergeCell ref="AJ4:AS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46.xml><?xml version="1.0" encoding="utf-8"?>
<worksheet xmlns="http://schemas.openxmlformats.org/spreadsheetml/2006/main" xmlns:r="http://schemas.openxmlformats.org/officeDocument/2006/relationships">
  <sheetPr>
    <tabColor rgb="FFDDDDDD"/>
  </sheetPr>
  <dimension ref="A1:BE383"/>
  <sheetViews>
    <sheetView zoomScale="70" zoomScaleNormal="70" zoomScaleSheetLayoutView="70" workbookViewId="0"/>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f>Cover!D15</f>
        <v>2012</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81"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51"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si="28"/>
        <v>0</v>
      </c>
      <c r="N45" s="365">
        <f t="shared" ref="N45:P51" si="38">N13+N21+N29+N37</f>
        <v>0</v>
      </c>
      <c r="O45" s="365">
        <f t="shared" si="38"/>
        <v>0</v>
      </c>
      <c r="P45" s="365">
        <f t="shared" si="38"/>
        <v>0</v>
      </c>
      <c r="Q45" s="348">
        <f t="shared" si="9"/>
        <v>0</v>
      </c>
      <c r="R45" s="366">
        <f t="shared" ref="R45:V51" si="39">R13+R21+R29+R37</f>
        <v>0</v>
      </c>
      <c r="S45" s="1575"/>
      <c r="T45" s="367">
        <f t="shared" si="39"/>
        <v>0</v>
      </c>
      <c r="U45" s="367">
        <f t="shared" si="39"/>
        <v>0</v>
      </c>
      <c r="V45" s="367">
        <f t="shared" si="39"/>
        <v>0</v>
      </c>
      <c r="W45" s="346">
        <f t="shared" ref="W45:W51" si="40">SUM(R45:V45)</f>
        <v>0</v>
      </c>
      <c r="X45" s="366">
        <f t="shared" ref="X45:AF51" si="41">X13+X21+X29+X37</f>
        <v>0</v>
      </c>
      <c r="Y45" s="367">
        <f t="shared" si="41"/>
        <v>0</v>
      </c>
      <c r="Z45" s="367">
        <f t="shared" si="41"/>
        <v>0</v>
      </c>
      <c r="AA45" s="367">
        <f t="shared" si="41"/>
        <v>0</v>
      </c>
      <c r="AB45" s="367">
        <f t="shared" si="41"/>
        <v>0</v>
      </c>
      <c r="AC45" s="367">
        <f t="shared" si="41"/>
        <v>0</v>
      </c>
      <c r="AD45" s="367">
        <f t="shared" si="41"/>
        <v>0</v>
      </c>
      <c r="AE45" s="367">
        <f t="shared" si="41"/>
        <v>0</v>
      </c>
      <c r="AF45" s="367">
        <f t="shared" si="41"/>
        <v>0</v>
      </c>
      <c r="AG45" s="346">
        <f t="shared" ref="AG45:AG51" si="42">SUM(X45:AF45)</f>
        <v>0</v>
      </c>
      <c r="AH45" s="1563"/>
      <c r="AI45" s="351">
        <f t="shared" ref="AI45:AI51" si="43">Q45+W45+AG45+AH45</f>
        <v>0</v>
      </c>
      <c r="AJ45" s="363">
        <f t="shared" ref="AJ45:AO51" si="44">AJ13+AJ21+AJ29+AJ37</f>
        <v>0</v>
      </c>
      <c r="AK45" s="364">
        <f t="shared" si="44"/>
        <v>0</v>
      </c>
      <c r="AL45" s="364">
        <f t="shared" si="44"/>
        <v>0</v>
      </c>
      <c r="AM45" s="364">
        <f t="shared" si="44"/>
        <v>0</v>
      </c>
      <c r="AN45" s="364">
        <f t="shared" si="44"/>
        <v>0</v>
      </c>
      <c r="AO45" s="364">
        <f t="shared" si="44"/>
        <v>0</v>
      </c>
      <c r="AP45" s="346">
        <f t="shared" ref="AP45:AP51" si="45">SUM(AJ45:AO45)</f>
        <v>0</v>
      </c>
      <c r="AQ45" s="365">
        <f>AQ13+AQ21+AQ29+AQ37</f>
        <v>0</v>
      </c>
      <c r="AR45" s="1563"/>
      <c r="AS45" s="365">
        <f>AS13+AS21+AS29+AS37</f>
        <v>0</v>
      </c>
      <c r="AT45" s="352">
        <f t="shared" ref="AT45:AT51" si="46">AI45+AP45+AQ45+AR45+AS45</f>
        <v>0</v>
      </c>
      <c r="AU45" s="368">
        <f t="shared" ref="AU45:AW51" si="47">AU13+AU21+AU29+AU37</f>
        <v>0</v>
      </c>
      <c r="AV45" s="369">
        <f t="shared" si="47"/>
        <v>0</v>
      </c>
      <c r="AW45" s="369">
        <f t="shared" si="47"/>
        <v>0</v>
      </c>
      <c r="AX45" s="346">
        <f t="shared" ref="AX45:AX51" si="48">SUM(AU45:AW45)</f>
        <v>0</v>
      </c>
      <c r="AY45" s="365">
        <f>AY13+AY21+AY29+AY37</f>
        <v>0</v>
      </c>
      <c r="AZ45" s="1563"/>
      <c r="BA45" s="352">
        <f t="shared" ref="BA45:BA51" si="49">AX45+AY45</f>
        <v>0</v>
      </c>
      <c r="BB45" s="1563"/>
      <c r="BC45" s="352">
        <f t="shared" ref="BC45:BC51" si="50">BA45+AT45+BB45</f>
        <v>0</v>
      </c>
    </row>
    <row r="46" spans="1:55" s="339" customFormat="1">
      <c r="A46" s="356" t="s">
        <v>389</v>
      </c>
      <c r="B46" s="361">
        <f>B14+B22+B30+B38</f>
        <v>0</v>
      </c>
      <c r="C46" s="361">
        <f t="shared" ref="B46:L51" si="51">C14+C22+C30+C38</f>
        <v>0</v>
      </c>
      <c r="D46" s="362">
        <f t="shared" si="51"/>
        <v>0</v>
      </c>
      <c r="E46" s="363">
        <f t="shared" si="51"/>
        <v>0</v>
      </c>
      <c r="F46" s="364">
        <f t="shared" si="51"/>
        <v>0</v>
      </c>
      <c r="G46" s="364">
        <f t="shared" si="51"/>
        <v>0</v>
      </c>
      <c r="H46" s="364">
        <f t="shared" si="51"/>
        <v>0</v>
      </c>
      <c r="I46" s="364">
        <f t="shared" si="51"/>
        <v>0</v>
      </c>
      <c r="J46" s="364">
        <f t="shared" si="51"/>
        <v>0</v>
      </c>
      <c r="K46" s="364">
        <f t="shared" si="51"/>
        <v>0</v>
      </c>
      <c r="L46" s="364">
        <f t="shared" si="51"/>
        <v>0</v>
      </c>
      <c r="M46" s="346">
        <f t="shared" si="28"/>
        <v>0</v>
      </c>
      <c r="N46" s="365">
        <f t="shared" si="38"/>
        <v>0</v>
      </c>
      <c r="O46" s="365">
        <f t="shared" si="38"/>
        <v>0</v>
      </c>
      <c r="P46" s="365">
        <f t="shared" si="38"/>
        <v>0</v>
      </c>
      <c r="Q46" s="348">
        <f t="shared" si="9"/>
        <v>0</v>
      </c>
      <c r="R46" s="366">
        <f t="shared" si="39"/>
        <v>0</v>
      </c>
      <c r="S46" s="1575"/>
      <c r="T46" s="367">
        <f t="shared" si="39"/>
        <v>0</v>
      </c>
      <c r="U46" s="367">
        <f t="shared" si="39"/>
        <v>0</v>
      </c>
      <c r="V46" s="367">
        <f t="shared" si="39"/>
        <v>0</v>
      </c>
      <c r="W46" s="346">
        <f t="shared" si="40"/>
        <v>0</v>
      </c>
      <c r="X46" s="366">
        <f t="shared" si="41"/>
        <v>0</v>
      </c>
      <c r="Y46" s="367">
        <f t="shared" si="41"/>
        <v>0</v>
      </c>
      <c r="Z46" s="367">
        <f t="shared" si="41"/>
        <v>0</v>
      </c>
      <c r="AA46" s="367">
        <f t="shared" si="41"/>
        <v>0</v>
      </c>
      <c r="AB46" s="367">
        <f t="shared" si="41"/>
        <v>0</v>
      </c>
      <c r="AC46" s="367">
        <f t="shared" si="41"/>
        <v>0</v>
      </c>
      <c r="AD46" s="367">
        <f t="shared" si="41"/>
        <v>0</v>
      </c>
      <c r="AE46" s="367">
        <f t="shared" si="41"/>
        <v>0</v>
      </c>
      <c r="AF46" s="367">
        <f t="shared" si="41"/>
        <v>0</v>
      </c>
      <c r="AG46" s="346">
        <f t="shared" si="42"/>
        <v>0</v>
      </c>
      <c r="AH46" s="1563"/>
      <c r="AI46" s="351">
        <f t="shared" si="43"/>
        <v>0</v>
      </c>
      <c r="AJ46" s="363">
        <f t="shared" si="44"/>
        <v>0</v>
      </c>
      <c r="AK46" s="364">
        <f t="shared" si="44"/>
        <v>0</v>
      </c>
      <c r="AL46" s="364">
        <f t="shared" si="44"/>
        <v>0</v>
      </c>
      <c r="AM46" s="364">
        <f t="shared" si="44"/>
        <v>0</v>
      </c>
      <c r="AN46" s="364">
        <f t="shared" si="44"/>
        <v>0</v>
      </c>
      <c r="AO46" s="364">
        <f t="shared" si="44"/>
        <v>0</v>
      </c>
      <c r="AP46" s="346">
        <f t="shared" si="45"/>
        <v>0</v>
      </c>
      <c r="AQ46" s="365">
        <f t="shared" ref="AQ46:AQ51" si="52">AQ14+AQ22+AQ30+AQ38</f>
        <v>0</v>
      </c>
      <c r="AR46" s="1563"/>
      <c r="AS46" s="365">
        <f t="shared" ref="AS46:AS51" si="53">AS14+AS22+AS30+AS38</f>
        <v>0</v>
      </c>
      <c r="AT46" s="352">
        <f t="shared" si="46"/>
        <v>0</v>
      </c>
      <c r="AU46" s="368">
        <f t="shared" si="47"/>
        <v>0</v>
      </c>
      <c r="AV46" s="369">
        <f t="shared" si="47"/>
        <v>0</v>
      </c>
      <c r="AW46" s="369">
        <f t="shared" si="47"/>
        <v>0</v>
      </c>
      <c r="AX46" s="346">
        <f t="shared" si="48"/>
        <v>0</v>
      </c>
      <c r="AY46" s="365">
        <f t="shared" ref="AY46:AY51" si="54">AY14+AY22+AY30+AY38</f>
        <v>0</v>
      </c>
      <c r="AZ46" s="1563"/>
      <c r="BA46" s="352">
        <f t="shared" si="49"/>
        <v>0</v>
      </c>
      <c r="BB46" s="1563"/>
      <c r="BC46" s="352">
        <f t="shared" si="50"/>
        <v>0</v>
      </c>
    </row>
    <row r="47" spans="1:55" s="339" customFormat="1">
      <c r="A47" s="341" t="s">
        <v>390</v>
      </c>
      <c r="B47" s="361">
        <f t="shared" si="51"/>
        <v>0</v>
      </c>
      <c r="C47" s="361">
        <f t="shared" si="51"/>
        <v>0</v>
      </c>
      <c r="D47" s="362">
        <f t="shared" si="51"/>
        <v>0</v>
      </c>
      <c r="E47" s="363">
        <f t="shared" si="51"/>
        <v>0</v>
      </c>
      <c r="F47" s="364">
        <f>F15+F23+F31+F39</f>
        <v>0</v>
      </c>
      <c r="G47" s="364">
        <f t="shared" si="51"/>
        <v>0</v>
      </c>
      <c r="H47" s="364">
        <f t="shared" si="51"/>
        <v>0</v>
      </c>
      <c r="I47" s="364">
        <f t="shared" si="51"/>
        <v>0</v>
      </c>
      <c r="J47" s="364">
        <f t="shared" si="51"/>
        <v>0</v>
      </c>
      <c r="K47" s="364">
        <f t="shared" si="51"/>
        <v>0</v>
      </c>
      <c r="L47" s="364">
        <f t="shared" si="51"/>
        <v>0</v>
      </c>
      <c r="M47" s="346">
        <f t="shared" si="28"/>
        <v>0</v>
      </c>
      <c r="N47" s="365">
        <f t="shared" si="38"/>
        <v>0</v>
      </c>
      <c r="O47" s="365">
        <f t="shared" si="38"/>
        <v>0</v>
      </c>
      <c r="P47" s="365">
        <f t="shared" si="38"/>
        <v>0</v>
      </c>
      <c r="Q47" s="348">
        <f t="shared" si="9"/>
        <v>0</v>
      </c>
      <c r="R47" s="366">
        <f t="shared" si="39"/>
        <v>0</v>
      </c>
      <c r="S47" s="1575"/>
      <c r="T47" s="367">
        <f t="shared" si="39"/>
        <v>0</v>
      </c>
      <c r="U47" s="367">
        <f t="shared" si="39"/>
        <v>0</v>
      </c>
      <c r="V47" s="367">
        <f t="shared" si="39"/>
        <v>0</v>
      </c>
      <c r="W47" s="346">
        <f t="shared" si="40"/>
        <v>0</v>
      </c>
      <c r="X47" s="366">
        <f t="shared" si="41"/>
        <v>0</v>
      </c>
      <c r="Y47" s="367">
        <f t="shared" si="41"/>
        <v>0</v>
      </c>
      <c r="Z47" s="367">
        <f t="shared" si="41"/>
        <v>0</v>
      </c>
      <c r="AA47" s="367">
        <f t="shared" si="41"/>
        <v>0</v>
      </c>
      <c r="AB47" s="367">
        <f t="shared" si="41"/>
        <v>0</v>
      </c>
      <c r="AC47" s="367">
        <f t="shared" si="41"/>
        <v>0</v>
      </c>
      <c r="AD47" s="367">
        <f t="shared" si="41"/>
        <v>0</v>
      </c>
      <c r="AE47" s="367">
        <f t="shared" si="41"/>
        <v>0</v>
      </c>
      <c r="AF47" s="367">
        <f t="shared" si="41"/>
        <v>0</v>
      </c>
      <c r="AG47" s="346">
        <f t="shared" si="42"/>
        <v>0</v>
      </c>
      <c r="AH47" s="1563"/>
      <c r="AI47" s="351">
        <f t="shared" si="43"/>
        <v>0</v>
      </c>
      <c r="AJ47" s="363">
        <f t="shared" si="44"/>
        <v>0</v>
      </c>
      <c r="AK47" s="364">
        <f t="shared" si="44"/>
        <v>0</v>
      </c>
      <c r="AL47" s="364">
        <f t="shared" si="44"/>
        <v>0</v>
      </c>
      <c r="AM47" s="364">
        <f t="shared" si="44"/>
        <v>0</v>
      </c>
      <c r="AN47" s="364">
        <f t="shared" si="44"/>
        <v>0</v>
      </c>
      <c r="AO47" s="364">
        <f t="shared" si="44"/>
        <v>0</v>
      </c>
      <c r="AP47" s="346">
        <f t="shared" si="45"/>
        <v>0</v>
      </c>
      <c r="AQ47" s="365">
        <f t="shared" si="52"/>
        <v>0</v>
      </c>
      <c r="AR47" s="1563"/>
      <c r="AS47" s="365">
        <f t="shared" si="53"/>
        <v>0</v>
      </c>
      <c r="AT47" s="352">
        <f t="shared" si="46"/>
        <v>0</v>
      </c>
      <c r="AU47" s="368">
        <f t="shared" si="47"/>
        <v>0</v>
      </c>
      <c r="AV47" s="369">
        <f t="shared" si="47"/>
        <v>0</v>
      </c>
      <c r="AW47" s="369">
        <f t="shared" si="47"/>
        <v>0</v>
      </c>
      <c r="AX47" s="346">
        <f t="shared" si="48"/>
        <v>0</v>
      </c>
      <c r="AY47" s="365">
        <f t="shared" si="54"/>
        <v>0</v>
      </c>
      <c r="AZ47" s="1563"/>
      <c r="BA47" s="352">
        <f t="shared" si="49"/>
        <v>0</v>
      </c>
      <c r="BB47" s="1563"/>
      <c r="BC47" s="352">
        <f t="shared" si="50"/>
        <v>0</v>
      </c>
    </row>
    <row r="48" spans="1:55" s="339" customFormat="1" ht="14.25">
      <c r="A48" s="357"/>
      <c r="B48" s="361">
        <f t="shared" si="51"/>
        <v>0</v>
      </c>
      <c r="C48" s="361">
        <f t="shared" si="51"/>
        <v>0</v>
      </c>
      <c r="D48" s="362">
        <f t="shared" si="51"/>
        <v>0</v>
      </c>
      <c r="E48" s="363">
        <f t="shared" si="51"/>
        <v>0</v>
      </c>
      <c r="F48" s="364">
        <f t="shared" si="51"/>
        <v>0</v>
      </c>
      <c r="G48" s="364">
        <f t="shared" si="51"/>
        <v>0</v>
      </c>
      <c r="H48" s="364">
        <f t="shared" si="51"/>
        <v>0</v>
      </c>
      <c r="I48" s="364">
        <f t="shared" si="51"/>
        <v>0</v>
      </c>
      <c r="J48" s="364">
        <f t="shared" si="51"/>
        <v>0</v>
      </c>
      <c r="K48" s="364">
        <f t="shared" si="51"/>
        <v>0</v>
      </c>
      <c r="L48" s="364">
        <f>L16+L24+L32+L40</f>
        <v>0</v>
      </c>
      <c r="M48" s="346">
        <f t="shared" si="28"/>
        <v>0</v>
      </c>
      <c r="N48" s="365">
        <f t="shared" si="38"/>
        <v>0</v>
      </c>
      <c r="O48" s="365">
        <f t="shared" si="38"/>
        <v>0</v>
      </c>
      <c r="P48" s="365">
        <f t="shared" si="38"/>
        <v>0</v>
      </c>
      <c r="Q48" s="348">
        <f t="shared" si="9"/>
        <v>0</v>
      </c>
      <c r="R48" s="366">
        <f t="shared" si="39"/>
        <v>0</v>
      </c>
      <c r="S48" s="1575"/>
      <c r="T48" s="367">
        <f t="shared" si="39"/>
        <v>0</v>
      </c>
      <c r="U48" s="367">
        <f t="shared" si="39"/>
        <v>0</v>
      </c>
      <c r="V48" s="367">
        <f t="shared" si="39"/>
        <v>0</v>
      </c>
      <c r="W48" s="346">
        <f t="shared" si="40"/>
        <v>0</v>
      </c>
      <c r="X48" s="366">
        <f t="shared" si="41"/>
        <v>0</v>
      </c>
      <c r="Y48" s="367">
        <f t="shared" si="41"/>
        <v>0</v>
      </c>
      <c r="Z48" s="367">
        <f t="shared" si="41"/>
        <v>0</v>
      </c>
      <c r="AA48" s="367">
        <f t="shared" si="41"/>
        <v>0</v>
      </c>
      <c r="AB48" s="367">
        <f t="shared" si="41"/>
        <v>0</v>
      </c>
      <c r="AC48" s="367">
        <f t="shared" si="41"/>
        <v>0</v>
      </c>
      <c r="AD48" s="367">
        <f t="shared" si="41"/>
        <v>0</v>
      </c>
      <c r="AE48" s="367">
        <f t="shared" si="41"/>
        <v>0</v>
      </c>
      <c r="AF48" s="367">
        <f t="shared" si="41"/>
        <v>0</v>
      </c>
      <c r="AG48" s="346">
        <f t="shared" si="42"/>
        <v>0</v>
      </c>
      <c r="AH48" s="1563"/>
      <c r="AI48" s="351">
        <f t="shared" si="43"/>
        <v>0</v>
      </c>
      <c r="AJ48" s="363">
        <f t="shared" si="44"/>
        <v>0</v>
      </c>
      <c r="AK48" s="364">
        <f t="shared" si="44"/>
        <v>0</v>
      </c>
      <c r="AL48" s="364">
        <f t="shared" si="44"/>
        <v>0</v>
      </c>
      <c r="AM48" s="364">
        <f t="shared" si="44"/>
        <v>0</v>
      </c>
      <c r="AN48" s="364">
        <f t="shared" si="44"/>
        <v>0</v>
      </c>
      <c r="AO48" s="364">
        <f t="shared" si="44"/>
        <v>0</v>
      </c>
      <c r="AP48" s="346">
        <f t="shared" si="45"/>
        <v>0</v>
      </c>
      <c r="AQ48" s="365">
        <f t="shared" si="52"/>
        <v>0</v>
      </c>
      <c r="AR48" s="1563"/>
      <c r="AS48" s="365">
        <f t="shared" si="53"/>
        <v>0</v>
      </c>
      <c r="AT48" s="352">
        <f t="shared" si="46"/>
        <v>0</v>
      </c>
      <c r="AU48" s="368">
        <f t="shared" si="47"/>
        <v>0</v>
      </c>
      <c r="AV48" s="369">
        <f t="shared" si="47"/>
        <v>0</v>
      </c>
      <c r="AW48" s="369">
        <f t="shared" si="47"/>
        <v>0</v>
      </c>
      <c r="AX48" s="346">
        <f t="shared" si="48"/>
        <v>0</v>
      </c>
      <c r="AY48" s="365">
        <f t="shared" si="54"/>
        <v>0</v>
      </c>
      <c r="AZ48" s="1563"/>
      <c r="BA48" s="352">
        <f t="shared" si="49"/>
        <v>0</v>
      </c>
      <c r="BB48" s="1563"/>
      <c r="BC48" s="352">
        <f t="shared" si="50"/>
        <v>0</v>
      </c>
    </row>
    <row r="49" spans="1:55" s="339" customFormat="1" ht="14.25">
      <c r="A49" s="357"/>
      <c r="B49" s="361">
        <f t="shared" si="51"/>
        <v>0</v>
      </c>
      <c r="C49" s="361">
        <f t="shared" si="51"/>
        <v>0</v>
      </c>
      <c r="D49" s="362">
        <f t="shared" si="51"/>
        <v>0</v>
      </c>
      <c r="E49" s="363">
        <f t="shared" si="51"/>
        <v>0</v>
      </c>
      <c r="F49" s="364">
        <f t="shared" si="51"/>
        <v>0</v>
      </c>
      <c r="G49" s="364">
        <f t="shared" si="51"/>
        <v>0</v>
      </c>
      <c r="H49" s="364">
        <f t="shared" si="51"/>
        <v>0</v>
      </c>
      <c r="I49" s="364">
        <f t="shared" si="51"/>
        <v>0</v>
      </c>
      <c r="J49" s="364">
        <f t="shared" si="51"/>
        <v>0</v>
      </c>
      <c r="K49" s="364">
        <f t="shared" si="51"/>
        <v>0</v>
      </c>
      <c r="L49" s="364">
        <f t="shared" si="51"/>
        <v>0</v>
      </c>
      <c r="M49" s="346">
        <f t="shared" si="28"/>
        <v>0</v>
      </c>
      <c r="N49" s="365">
        <f t="shared" si="38"/>
        <v>0</v>
      </c>
      <c r="O49" s="365">
        <f t="shared" si="38"/>
        <v>0</v>
      </c>
      <c r="P49" s="365">
        <f t="shared" si="38"/>
        <v>0</v>
      </c>
      <c r="Q49" s="348">
        <f t="shared" si="9"/>
        <v>0</v>
      </c>
      <c r="R49" s="366">
        <f t="shared" si="39"/>
        <v>0</v>
      </c>
      <c r="S49" s="1575"/>
      <c r="T49" s="367">
        <f t="shared" si="39"/>
        <v>0</v>
      </c>
      <c r="U49" s="367">
        <f t="shared" si="39"/>
        <v>0</v>
      </c>
      <c r="V49" s="367">
        <f t="shared" si="39"/>
        <v>0</v>
      </c>
      <c r="W49" s="346">
        <f t="shared" si="40"/>
        <v>0</v>
      </c>
      <c r="X49" s="366">
        <f t="shared" si="41"/>
        <v>0</v>
      </c>
      <c r="Y49" s="367">
        <f t="shared" si="41"/>
        <v>0</v>
      </c>
      <c r="Z49" s="367">
        <f t="shared" si="41"/>
        <v>0</v>
      </c>
      <c r="AA49" s="367">
        <f t="shared" si="41"/>
        <v>0</v>
      </c>
      <c r="AB49" s="367">
        <f t="shared" si="41"/>
        <v>0</v>
      </c>
      <c r="AC49" s="367">
        <f t="shared" si="41"/>
        <v>0</v>
      </c>
      <c r="AD49" s="367">
        <f t="shared" si="41"/>
        <v>0</v>
      </c>
      <c r="AE49" s="367">
        <f t="shared" si="41"/>
        <v>0</v>
      </c>
      <c r="AF49" s="367">
        <f t="shared" si="41"/>
        <v>0</v>
      </c>
      <c r="AG49" s="346">
        <f t="shared" si="42"/>
        <v>0</v>
      </c>
      <c r="AH49" s="1563"/>
      <c r="AI49" s="351">
        <f t="shared" si="43"/>
        <v>0</v>
      </c>
      <c r="AJ49" s="363">
        <f t="shared" si="44"/>
        <v>0</v>
      </c>
      <c r="AK49" s="364">
        <f t="shared" si="44"/>
        <v>0</v>
      </c>
      <c r="AL49" s="364">
        <f t="shared" si="44"/>
        <v>0</v>
      </c>
      <c r="AM49" s="364">
        <f t="shared" si="44"/>
        <v>0</v>
      </c>
      <c r="AN49" s="364">
        <f t="shared" si="44"/>
        <v>0</v>
      </c>
      <c r="AO49" s="364">
        <f t="shared" si="44"/>
        <v>0</v>
      </c>
      <c r="AP49" s="346">
        <f t="shared" si="45"/>
        <v>0</v>
      </c>
      <c r="AQ49" s="365">
        <f t="shared" si="52"/>
        <v>0</v>
      </c>
      <c r="AR49" s="1563"/>
      <c r="AS49" s="365">
        <f t="shared" si="53"/>
        <v>0</v>
      </c>
      <c r="AT49" s="352">
        <f t="shared" si="46"/>
        <v>0</v>
      </c>
      <c r="AU49" s="368">
        <f t="shared" si="47"/>
        <v>0</v>
      </c>
      <c r="AV49" s="369">
        <f t="shared" si="47"/>
        <v>0</v>
      </c>
      <c r="AW49" s="369">
        <f t="shared" si="47"/>
        <v>0</v>
      </c>
      <c r="AX49" s="346">
        <f t="shared" si="48"/>
        <v>0</v>
      </c>
      <c r="AY49" s="365">
        <f t="shared" si="54"/>
        <v>0</v>
      </c>
      <c r="AZ49" s="1563"/>
      <c r="BA49" s="352">
        <f t="shared" si="49"/>
        <v>0</v>
      </c>
      <c r="BB49" s="1563"/>
      <c r="BC49" s="352">
        <f t="shared" si="50"/>
        <v>0</v>
      </c>
    </row>
    <row r="50" spans="1:55" s="339" customFormat="1" ht="14.25">
      <c r="A50" s="357"/>
      <c r="B50" s="361">
        <f t="shared" si="51"/>
        <v>0</v>
      </c>
      <c r="C50" s="361">
        <f t="shared" si="51"/>
        <v>0</v>
      </c>
      <c r="D50" s="362">
        <f t="shared" si="51"/>
        <v>0</v>
      </c>
      <c r="E50" s="363">
        <f t="shared" si="51"/>
        <v>0</v>
      </c>
      <c r="F50" s="364">
        <f t="shared" si="51"/>
        <v>0</v>
      </c>
      <c r="G50" s="364">
        <f t="shared" si="51"/>
        <v>0</v>
      </c>
      <c r="H50" s="364">
        <f t="shared" si="51"/>
        <v>0</v>
      </c>
      <c r="I50" s="364">
        <f t="shared" si="51"/>
        <v>0</v>
      </c>
      <c r="J50" s="364">
        <f t="shared" si="51"/>
        <v>0</v>
      </c>
      <c r="K50" s="364">
        <f t="shared" si="51"/>
        <v>0</v>
      </c>
      <c r="L50" s="364">
        <f t="shared" si="51"/>
        <v>0</v>
      </c>
      <c r="M50" s="346">
        <f t="shared" si="28"/>
        <v>0</v>
      </c>
      <c r="N50" s="365">
        <f t="shared" si="38"/>
        <v>0</v>
      </c>
      <c r="O50" s="365">
        <f t="shared" si="38"/>
        <v>0</v>
      </c>
      <c r="P50" s="365">
        <f t="shared" si="38"/>
        <v>0</v>
      </c>
      <c r="Q50" s="348">
        <f t="shared" si="9"/>
        <v>0</v>
      </c>
      <c r="R50" s="366">
        <f t="shared" si="39"/>
        <v>0</v>
      </c>
      <c r="S50" s="1575"/>
      <c r="T50" s="367">
        <f t="shared" si="39"/>
        <v>0</v>
      </c>
      <c r="U50" s="367">
        <f t="shared" si="39"/>
        <v>0</v>
      </c>
      <c r="V50" s="367">
        <f t="shared" si="39"/>
        <v>0</v>
      </c>
      <c r="W50" s="346">
        <f t="shared" si="40"/>
        <v>0</v>
      </c>
      <c r="X50" s="366">
        <f t="shared" si="41"/>
        <v>0</v>
      </c>
      <c r="Y50" s="367">
        <f t="shared" si="41"/>
        <v>0</v>
      </c>
      <c r="Z50" s="367">
        <f t="shared" si="41"/>
        <v>0</v>
      </c>
      <c r="AA50" s="367">
        <f t="shared" si="41"/>
        <v>0</v>
      </c>
      <c r="AB50" s="367">
        <f t="shared" si="41"/>
        <v>0</v>
      </c>
      <c r="AC50" s="367">
        <f t="shared" si="41"/>
        <v>0</v>
      </c>
      <c r="AD50" s="367">
        <f t="shared" si="41"/>
        <v>0</v>
      </c>
      <c r="AE50" s="367">
        <f t="shared" si="41"/>
        <v>0</v>
      </c>
      <c r="AF50" s="367">
        <f t="shared" si="41"/>
        <v>0</v>
      </c>
      <c r="AG50" s="346">
        <f t="shared" si="42"/>
        <v>0</v>
      </c>
      <c r="AH50" s="1563"/>
      <c r="AI50" s="351">
        <f t="shared" si="43"/>
        <v>0</v>
      </c>
      <c r="AJ50" s="363">
        <f t="shared" si="44"/>
        <v>0</v>
      </c>
      <c r="AK50" s="364">
        <f t="shared" si="44"/>
        <v>0</v>
      </c>
      <c r="AL50" s="364">
        <f t="shared" si="44"/>
        <v>0</v>
      </c>
      <c r="AM50" s="364">
        <f t="shared" si="44"/>
        <v>0</v>
      </c>
      <c r="AN50" s="364">
        <f t="shared" si="44"/>
        <v>0</v>
      </c>
      <c r="AO50" s="364">
        <f t="shared" si="44"/>
        <v>0</v>
      </c>
      <c r="AP50" s="346">
        <f t="shared" si="45"/>
        <v>0</v>
      </c>
      <c r="AQ50" s="365">
        <f t="shared" si="52"/>
        <v>0</v>
      </c>
      <c r="AR50" s="1563"/>
      <c r="AS50" s="365">
        <f t="shared" si="53"/>
        <v>0</v>
      </c>
      <c r="AT50" s="352">
        <f t="shared" si="46"/>
        <v>0</v>
      </c>
      <c r="AU50" s="368">
        <f t="shared" si="47"/>
        <v>0</v>
      </c>
      <c r="AV50" s="369">
        <f t="shared" si="47"/>
        <v>0</v>
      </c>
      <c r="AW50" s="369">
        <f t="shared" si="47"/>
        <v>0</v>
      </c>
      <c r="AX50" s="346">
        <f t="shared" si="48"/>
        <v>0</v>
      </c>
      <c r="AY50" s="365">
        <f t="shared" si="54"/>
        <v>0</v>
      </c>
      <c r="AZ50" s="1563"/>
      <c r="BA50" s="352">
        <f t="shared" si="49"/>
        <v>0</v>
      </c>
      <c r="BB50" s="1563"/>
      <c r="BC50" s="352">
        <f t="shared" si="50"/>
        <v>0</v>
      </c>
    </row>
    <row r="51" spans="1:55" s="339" customFormat="1" ht="14.25">
      <c r="A51" s="357"/>
      <c r="B51" s="361">
        <f t="shared" si="51"/>
        <v>0</v>
      </c>
      <c r="C51" s="361">
        <f t="shared" si="51"/>
        <v>0</v>
      </c>
      <c r="D51" s="362">
        <f t="shared" si="51"/>
        <v>0</v>
      </c>
      <c r="E51" s="363">
        <f t="shared" si="51"/>
        <v>0</v>
      </c>
      <c r="F51" s="364">
        <f t="shared" si="51"/>
        <v>0</v>
      </c>
      <c r="G51" s="364">
        <f t="shared" si="51"/>
        <v>0</v>
      </c>
      <c r="H51" s="364">
        <f t="shared" si="51"/>
        <v>0</v>
      </c>
      <c r="I51" s="364">
        <f t="shared" si="51"/>
        <v>0</v>
      </c>
      <c r="J51" s="364">
        <f t="shared" si="51"/>
        <v>0</v>
      </c>
      <c r="K51" s="364">
        <f t="shared" si="51"/>
        <v>0</v>
      </c>
      <c r="L51" s="364">
        <f t="shared" si="51"/>
        <v>0</v>
      </c>
      <c r="M51" s="346">
        <f t="shared" si="28"/>
        <v>0</v>
      </c>
      <c r="N51" s="365">
        <f t="shared" si="38"/>
        <v>0</v>
      </c>
      <c r="O51" s="365">
        <f t="shared" si="38"/>
        <v>0</v>
      </c>
      <c r="P51" s="365">
        <f t="shared" si="38"/>
        <v>0</v>
      </c>
      <c r="Q51" s="348">
        <f t="shared" si="9"/>
        <v>0</v>
      </c>
      <c r="R51" s="366">
        <f t="shared" si="39"/>
        <v>0</v>
      </c>
      <c r="S51" s="1575"/>
      <c r="T51" s="367">
        <f t="shared" si="39"/>
        <v>0</v>
      </c>
      <c r="U51" s="367">
        <f t="shared" si="39"/>
        <v>0</v>
      </c>
      <c r="V51" s="367">
        <f t="shared" si="39"/>
        <v>0</v>
      </c>
      <c r="W51" s="346">
        <f t="shared" si="40"/>
        <v>0</v>
      </c>
      <c r="X51" s="366">
        <f t="shared" si="41"/>
        <v>0</v>
      </c>
      <c r="Y51" s="367">
        <f t="shared" si="41"/>
        <v>0</v>
      </c>
      <c r="Z51" s="367">
        <f t="shared" si="41"/>
        <v>0</v>
      </c>
      <c r="AA51" s="367">
        <f t="shared" si="41"/>
        <v>0</v>
      </c>
      <c r="AB51" s="367">
        <f t="shared" si="41"/>
        <v>0</v>
      </c>
      <c r="AC51" s="367">
        <f t="shared" si="41"/>
        <v>0</v>
      </c>
      <c r="AD51" s="367">
        <f t="shared" si="41"/>
        <v>0</v>
      </c>
      <c r="AE51" s="367">
        <f t="shared" si="41"/>
        <v>0</v>
      </c>
      <c r="AF51" s="367">
        <f t="shared" si="41"/>
        <v>0</v>
      </c>
      <c r="AG51" s="346">
        <f t="shared" si="42"/>
        <v>0</v>
      </c>
      <c r="AH51" s="1563"/>
      <c r="AI51" s="351">
        <f t="shared" si="43"/>
        <v>0</v>
      </c>
      <c r="AJ51" s="363">
        <f t="shared" si="44"/>
        <v>0</v>
      </c>
      <c r="AK51" s="364">
        <f t="shared" si="44"/>
        <v>0</v>
      </c>
      <c r="AL51" s="364">
        <f t="shared" si="44"/>
        <v>0</v>
      </c>
      <c r="AM51" s="364">
        <f t="shared" si="44"/>
        <v>0</v>
      </c>
      <c r="AN51" s="364">
        <f t="shared" si="44"/>
        <v>0</v>
      </c>
      <c r="AO51" s="364">
        <f t="shared" si="44"/>
        <v>0</v>
      </c>
      <c r="AP51" s="346">
        <f t="shared" si="45"/>
        <v>0</v>
      </c>
      <c r="AQ51" s="365">
        <f t="shared" si="52"/>
        <v>0</v>
      </c>
      <c r="AR51" s="1563"/>
      <c r="AS51" s="365">
        <f t="shared" si="53"/>
        <v>0</v>
      </c>
      <c r="AT51" s="352">
        <f t="shared" si="46"/>
        <v>0</v>
      </c>
      <c r="AU51" s="368">
        <f t="shared" si="47"/>
        <v>0</v>
      </c>
      <c r="AV51" s="369">
        <f t="shared" si="47"/>
        <v>0</v>
      </c>
      <c r="AW51" s="369">
        <f t="shared" si="47"/>
        <v>0</v>
      </c>
      <c r="AX51" s="346">
        <f t="shared" si="48"/>
        <v>0</v>
      </c>
      <c r="AY51" s="365">
        <f t="shared" si="54"/>
        <v>0</v>
      </c>
      <c r="AZ51" s="1563"/>
      <c r="BA51" s="352">
        <f t="shared" si="49"/>
        <v>0</v>
      </c>
      <c r="BB51" s="1563"/>
      <c r="BC51" s="352">
        <f t="shared" si="50"/>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5">SUM(D37:D43)</f>
        <v>0</v>
      </c>
      <c r="E53" s="363">
        <f t="shared" si="55"/>
        <v>0</v>
      </c>
      <c r="F53" s="364">
        <f t="shared" si="55"/>
        <v>0</v>
      </c>
      <c r="G53" s="364">
        <f t="shared" si="55"/>
        <v>0</v>
      </c>
      <c r="H53" s="364">
        <f t="shared" si="55"/>
        <v>0</v>
      </c>
      <c r="I53" s="364">
        <f t="shared" si="55"/>
        <v>0</v>
      </c>
      <c r="J53" s="364">
        <f t="shared" si="55"/>
        <v>0</v>
      </c>
      <c r="K53" s="364">
        <f t="shared" si="55"/>
        <v>0</v>
      </c>
      <c r="L53" s="364">
        <f t="shared" si="55"/>
        <v>0</v>
      </c>
      <c r="M53" s="346">
        <f t="shared" si="55"/>
        <v>0</v>
      </c>
      <c r="N53" s="365">
        <f t="shared" si="55"/>
        <v>0</v>
      </c>
      <c r="O53" s="365">
        <f t="shared" si="55"/>
        <v>0</v>
      </c>
      <c r="P53" s="365">
        <f t="shared" si="55"/>
        <v>0</v>
      </c>
      <c r="Q53" s="348">
        <f t="shared" si="55"/>
        <v>0</v>
      </c>
      <c r="R53" s="366">
        <f t="shared" si="55"/>
        <v>0</v>
      </c>
      <c r="S53" s="1575"/>
      <c r="T53" s="367">
        <f t="shared" si="55"/>
        <v>0</v>
      </c>
      <c r="U53" s="367">
        <f t="shared" si="55"/>
        <v>0</v>
      </c>
      <c r="V53" s="367">
        <f t="shared" si="55"/>
        <v>0</v>
      </c>
      <c r="W53" s="346">
        <f t="shared" si="55"/>
        <v>0</v>
      </c>
      <c r="X53" s="366">
        <f t="shared" si="55"/>
        <v>0</v>
      </c>
      <c r="Y53" s="367">
        <f t="shared" si="55"/>
        <v>0</v>
      </c>
      <c r="Z53" s="367">
        <f t="shared" si="55"/>
        <v>0</v>
      </c>
      <c r="AA53" s="367">
        <f t="shared" si="55"/>
        <v>0</v>
      </c>
      <c r="AB53" s="367">
        <f t="shared" si="55"/>
        <v>0</v>
      </c>
      <c r="AC53" s="367">
        <f t="shared" si="55"/>
        <v>0</v>
      </c>
      <c r="AD53" s="367">
        <f t="shared" si="55"/>
        <v>0</v>
      </c>
      <c r="AE53" s="367">
        <f t="shared" si="55"/>
        <v>0</v>
      </c>
      <c r="AF53" s="367">
        <f t="shared" si="55"/>
        <v>0</v>
      </c>
      <c r="AG53" s="346">
        <f t="shared" si="55"/>
        <v>0</v>
      </c>
      <c r="AH53" s="1563"/>
      <c r="AI53" s="351">
        <f t="shared" si="55"/>
        <v>0</v>
      </c>
      <c r="AJ53" s="363">
        <f t="shared" si="55"/>
        <v>0</v>
      </c>
      <c r="AK53" s="364">
        <f t="shared" si="55"/>
        <v>0</v>
      </c>
      <c r="AL53" s="364">
        <f t="shared" si="55"/>
        <v>0</v>
      </c>
      <c r="AM53" s="364">
        <f t="shared" si="55"/>
        <v>0</v>
      </c>
      <c r="AN53" s="364">
        <f t="shared" si="55"/>
        <v>0</v>
      </c>
      <c r="AO53" s="364">
        <f t="shared" si="55"/>
        <v>0</v>
      </c>
      <c r="AP53" s="346">
        <f t="shared" si="55"/>
        <v>0</v>
      </c>
      <c r="AQ53" s="365">
        <f t="shared" si="55"/>
        <v>0</v>
      </c>
      <c r="AR53" s="1563"/>
      <c r="AS53" s="365">
        <f t="shared" si="55"/>
        <v>0</v>
      </c>
      <c r="AT53" s="352">
        <f t="shared" si="55"/>
        <v>0</v>
      </c>
      <c r="AU53" s="368">
        <f t="shared" si="55"/>
        <v>0</v>
      </c>
      <c r="AV53" s="369">
        <f t="shared" si="55"/>
        <v>0</v>
      </c>
      <c r="AW53" s="369">
        <f t="shared" si="55"/>
        <v>0</v>
      </c>
      <c r="AX53" s="346">
        <f t="shared" si="55"/>
        <v>0</v>
      </c>
      <c r="AY53" s="365">
        <f t="shared" si="55"/>
        <v>0</v>
      </c>
      <c r="AZ53" s="1563"/>
      <c r="BA53" s="352">
        <f t="shared" si="55"/>
        <v>0</v>
      </c>
      <c r="BB53" s="1563"/>
      <c r="BC53" s="352">
        <f t="shared" si="55"/>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6">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6"/>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7">SUM(E37:E43)</f>
        <v>0</v>
      </c>
      <c r="F56" s="364">
        <f t="shared" si="57"/>
        <v>0</v>
      </c>
      <c r="G56" s="364">
        <f t="shared" si="57"/>
        <v>0</v>
      </c>
      <c r="H56" s="364">
        <f t="shared" si="57"/>
        <v>0</v>
      </c>
      <c r="I56" s="364">
        <f t="shared" si="57"/>
        <v>0</v>
      </c>
      <c r="J56" s="364">
        <f t="shared" si="57"/>
        <v>0</v>
      </c>
      <c r="K56" s="364">
        <f t="shared" si="57"/>
        <v>0</v>
      </c>
      <c r="L56" s="364">
        <f t="shared" si="57"/>
        <v>0</v>
      </c>
      <c r="M56" s="346">
        <f t="shared" si="57"/>
        <v>0</v>
      </c>
      <c r="N56" s="365">
        <f t="shared" si="57"/>
        <v>0</v>
      </c>
      <c r="O56" s="365">
        <f t="shared" si="57"/>
        <v>0</v>
      </c>
      <c r="P56" s="365">
        <f t="shared" si="57"/>
        <v>0</v>
      </c>
      <c r="Q56" s="348">
        <f t="shared" si="57"/>
        <v>0</v>
      </c>
      <c r="R56" s="366">
        <f t="shared" si="57"/>
        <v>0</v>
      </c>
      <c r="S56" s="1575"/>
      <c r="T56" s="367">
        <f t="shared" si="57"/>
        <v>0</v>
      </c>
      <c r="U56" s="367">
        <f t="shared" si="57"/>
        <v>0</v>
      </c>
      <c r="V56" s="367">
        <f t="shared" si="57"/>
        <v>0</v>
      </c>
      <c r="W56" s="346">
        <f>SUM(W37:W43)</f>
        <v>0</v>
      </c>
      <c r="X56" s="366">
        <f t="shared" si="57"/>
        <v>0</v>
      </c>
      <c r="Y56" s="367">
        <f t="shared" si="57"/>
        <v>0</v>
      </c>
      <c r="Z56" s="367">
        <f t="shared" si="57"/>
        <v>0</v>
      </c>
      <c r="AA56" s="367">
        <f t="shared" si="57"/>
        <v>0</v>
      </c>
      <c r="AB56" s="367">
        <f t="shared" si="57"/>
        <v>0</v>
      </c>
      <c r="AC56" s="367">
        <f t="shared" si="57"/>
        <v>0</v>
      </c>
      <c r="AD56" s="367">
        <f t="shared" si="57"/>
        <v>0</v>
      </c>
      <c r="AE56" s="367">
        <f t="shared" si="57"/>
        <v>0</v>
      </c>
      <c r="AF56" s="367">
        <f t="shared" si="57"/>
        <v>0</v>
      </c>
      <c r="AG56" s="346">
        <f t="shared" si="57"/>
        <v>0</v>
      </c>
      <c r="AH56" s="1563"/>
      <c r="AI56" s="351">
        <f t="shared" si="57"/>
        <v>0</v>
      </c>
      <c r="AJ56" s="363">
        <f t="shared" si="57"/>
        <v>0</v>
      </c>
      <c r="AK56" s="364">
        <f t="shared" si="57"/>
        <v>0</v>
      </c>
      <c r="AL56" s="364">
        <f t="shared" si="57"/>
        <v>0</v>
      </c>
      <c r="AM56" s="364">
        <f t="shared" si="57"/>
        <v>0</v>
      </c>
      <c r="AN56" s="364">
        <f t="shared" si="57"/>
        <v>0</v>
      </c>
      <c r="AO56" s="364">
        <f t="shared" si="57"/>
        <v>0</v>
      </c>
      <c r="AP56" s="346">
        <f t="shared" si="57"/>
        <v>0</v>
      </c>
      <c r="AQ56" s="365">
        <f t="shared" si="57"/>
        <v>0</v>
      </c>
      <c r="AR56" s="1563"/>
      <c r="AS56" s="365">
        <f t="shared" si="57"/>
        <v>0</v>
      </c>
      <c r="AT56" s="352">
        <f t="shared" si="57"/>
        <v>0</v>
      </c>
      <c r="AU56" s="368">
        <f t="shared" si="57"/>
        <v>0</v>
      </c>
      <c r="AV56" s="369">
        <f t="shared" si="57"/>
        <v>0</v>
      </c>
      <c r="AW56" s="369">
        <f t="shared" si="57"/>
        <v>0</v>
      </c>
      <c r="AX56" s="346">
        <f t="shared" si="57"/>
        <v>0</v>
      </c>
      <c r="AY56" s="365">
        <f t="shared" si="57"/>
        <v>0</v>
      </c>
      <c r="AZ56" s="1563"/>
      <c r="BA56" s="352">
        <f t="shared" si="57"/>
        <v>0</v>
      </c>
      <c r="BB56" s="1563"/>
      <c r="BC56" s="352">
        <f t="shared" si="57"/>
        <v>0</v>
      </c>
    </row>
    <row r="57" spans="1:55" s="339" customFormat="1">
      <c r="A57" s="372" t="s">
        <v>399</v>
      </c>
      <c r="B57" s="342"/>
      <c r="C57" s="708"/>
      <c r="D57" s="343"/>
      <c r="E57" s="344"/>
      <c r="F57" s="345"/>
      <c r="G57" s="345"/>
      <c r="H57" s="345"/>
      <c r="I57" s="345"/>
      <c r="J57" s="345"/>
      <c r="K57" s="345"/>
      <c r="L57" s="345"/>
      <c r="M57" s="346">
        <f t="shared" ref="M57:M66" si="58">SUM(E57:L57)</f>
        <v>0</v>
      </c>
      <c r="N57" s="347"/>
      <c r="O57" s="347"/>
      <c r="P57" s="347"/>
      <c r="Q57" s="348">
        <f t="shared" ref="Q57:Q66" si="59">B57+C57+M57+N57+O57+P57+D57</f>
        <v>0</v>
      </c>
      <c r="R57" s="349"/>
      <c r="S57" s="1575"/>
      <c r="T57" s="350"/>
      <c r="U57" s="350"/>
      <c r="V57" s="350"/>
      <c r="W57" s="346">
        <f>SUM(R57:V57)</f>
        <v>0</v>
      </c>
      <c r="X57" s="349"/>
      <c r="Y57" s="350"/>
      <c r="Z57" s="350"/>
      <c r="AA57" s="350"/>
      <c r="AB57" s="350"/>
      <c r="AC57" s="350"/>
      <c r="AD57" s="350"/>
      <c r="AE57" s="350"/>
      <c r="AF57" s="350"/>
      <c r="AG57" s="346">
        <f t="shared" ref="AG57:AG66" si="60">SUM(X57:AF57)</f>
        <v>0</v>
      </c>
      <c r="AH57" s="1563"/>
      <c r="AI57" s="351">
        <f t="shared" ref="AI57:AI66" si="61">Q57+W57+AG57+AH57</f>
        <v>0</v>
      </c>
      <c r="AJ57" s="344"/>
      <c r="AK57" s="345"/>
      <c r="AL57" s="345"/>
      <c r="AM57" s="345"/>
      <c r="AN57" s="345"/>
      <c r="AO57" s="345"/>
      <c r="AP57" s="346">
        <f t="shared" ref="AP57:AP66" si="62">SUM(AJ57:AO57)</f>
        <v>0</v>
      </c>
      <c r="AQ57" s="347"/>
      <c r="AR57" s="1563"/>
      <c r="AS57" s="347"/>
      <c r="AT57" s="352">
        <f t="shared" ref="AT57:AT66" si="63">AI57+AP57+AQ57+AR57+AS57</f>
        <v>0</v>
      </c>
      <c r="AU57" s="353"/>
      <c r="AV57" s="354"/>
      <c r="AW57" s="354"/>
      <c r="AX57" s="346">
        <f t="shared" ref="AX57:AX66" si="64">SUM(AU57:AW57)</f>
        <v>0</v>
      </c>
      <c r="AY57" s="347"/>
      <c r="AZ57" s="1563"/>
      <c r="BA57" s="352">
        <f t="shared" ref="BA57:BA66" si="65">AX57+AY57</f>
        <v>0</v>
      </c>
      <c r="BB57" s="1563"/>
      <c r="BC57" s="352">
        <f t="shared" ref="BC57:BC66" si="66">BA57+AT57+BB57</f>
        <v>0</v>
      </c>
    </row>
    <row r="58" spans="1:55" s="339" customFormat="1">
      <c r="A58" s="372" t="s">
        <v>400</v>
      </c>
      <c r="B58" s="342"/>
      <c r="C58" s="708"/>
      <c r="D58" s="343"/>
      <c r="E58" s="344"/>
      <c r="F58" s="345"/>
      <c r="G58" s="345"/>
      <c r="H58" s="345"/>
      <c r="I58" s="345"/>
      <c r="J58" s="345"/>
      <c r="K58" s="345"/>
      <c r="L58" s="345"/>
      <c r="M58" s="346">
        <f t="shared" si="58"/>
        <v>0</v>
      </c>
      <c r="N58" s="347"/>
      <c r="O58" s="347"/>
      <c r="P58" s="347"/>
      <c r="Q58" s="348">
        <f t="shared" si="59"/>
        <v>0</v>
      </c>
      <c r="R58" s="349"/>
      <c r="S58" s="1575"/>
      <c r="T58" s="350"/>
      <c r="U58" s="350"/>
      <c r="V58" s="350"/>
      <c r="W58" s="346">
        <f t="shared" ref="W58:W66" si="67">SUM(R58:V58)</f>
        <v>0</v>
      </c>
      <c r="X58" s="349"/>
      <c r="Y58" s="350"/>
      <c r="Z58" s="350"/>
      <c r="AA58" s="350"/>
      <c r="AB58" s="350"/>
      <c r="AC58" s="350"/>
      <c r="AD58" s="350"/>
      <c r="AE58" s="350"/>
      <c r="AF58" s="350"/>
      <c r="AG58" s="346">
        <f t="shared" si="60"/>
        <v>0</v>
      </c>
      <c r="AH58" s="1563"/>
      <c r="AI58" s="351">
        <f t="shared" si="61"/>
        <v>0</v>
      </c>
      <c r="AJ58" s="344"/>
      <c r="AK58" s="345"/>
      <c r="AL58" s="345"/>
      <c r="AM58" s="345"/>
      <c r="AN58" s="345"/>
      <c r="AO58" s="345"/>
      <c r="AP58" s="346">
        <f t="shared" si="62"/>
        <v>0</v>
      </c>
      <c r="AQ58" s="347"/>
      <c r="AR58" s="1563"/>
      <c r="AS58" s="347"/>
      <c r="AT58" s="352">
        <f t="shared" si="63"/>
        <v>0</v>
      </c>
      <c r="AU58" s="353"/>
      <c r="AV58" s="354"/>
      <c r="AW58" s="354"/>
      <c r="AX58" s="346">
        <f t="shared" si="64"/>
        <v>0</v>
      </c>
      <c r="AY58" s="347"/>
      <c r="AZ58" s="1563"/>
      <c r="BA58" s="352">
        <f t="shared" si="65"/>
        <v>0</v>
      </c>
      <c r="BB58" s="1563"/>
      <c r="BC58" s="352">
        <f t="shared" si="66"/>
        <v>0</v>
      </c>
    </row>
    <row r="59" spans="1:55" s="339" customFormat="1">
      <c r="A59" s="373" t="s">
        <v>401</v>
      </c>
      <c r="B59" s="342"/>
      <c r="C59" s="708"/>
      <c r="D59" s="343"/>
      <c r="E59" s="344"/>
      <c r="F59" s="345"/>
      <c r="G59" s="345"/>
      <c r="H59" s="345"/>
      <c r="I59" s="345"/>
      <c r="J59" s="345"/>
      <c r="K59" s="345"/>
      <c r="L59" s="345"/>
      <c r="M59" s="346">
        <f t="shared" si="58"/>
        <v>0</v>
      </c>
      <c r="N59" s="347"/>
      <c r="O59" s="347"/>
      <c r="P59" s="347"/>
      <c r="Q59" s="348">
        <f t="shared" si="59"/>
        <v>0</v>
      </c>
      <c r="R59" s="349"/>
      <c r="S59" s="1575"/>
      <c r="T59" s="350"/>
      <c r="U59" s="350"/>
      <c r="V59" s="350"/>
      <c r="W59" s="346">
        <f t="shared" si="67"/>
        <v>0</v>
      </c>
      <c r="X59" s="349"/>
      <c r="Y59" s="350"/>
      <c r="Z59" s="350"/>
      <c r="AA59" s="350"/>
      <c r="AB59" s="350"/>
      <c r="AC59" s="350"/>
      <c r="AD59" s="350"/>
      <c r="AE59" s="350"/>
      <c r="AF59" s="350"/>
      <c r="AG59" s="346">
        <f t="shared" si="60"/>
        <v>0</v>
      </c>
      <c r="AH59" s="1563"/>
      <c r="AI59" s="351">
        <f t="shared" si="61"/>
        <v>0</v>
      </c>
      <c r="AJ59" s="344"/>
      <c r="AK59" s="345"/>
      <c r="AL59" s="345"/>
      <c r="AM59" s="345"/>
      <c r="AN59" s="345"/>
      <c r="AO59" s="345"/>
      <c r="AP59" s="346">
        <f t="shared" si="62"/>
        <v>0</v>
      </c>
      <c r="AQ59" s="347"/>
      <c r="AR59" s="1563"/>
      <c r="AS59" s="347"/>
      <c r="AT59" s="352">
        <f t="shared" si="63"/>
        <v>0</v>
      </c>
      <c r="AU59" s="353"/>
      <c r="AV59" s="354"/>
      <c r="AW59" s="354"/>
      <c r="AX59" s="346">
        <f t="shared" si="64"/>
        <v>0</v>
      </c>
      <c r="AY59" s="347"/>
      <c r="AZ59" s="1563"/>
      <c r="BA59" s="352">
        <f t="shared" si="65"/>
        <v>0</v>
      </c>
      <c r="BB59" s="1563"/>
      <c r="BC59" s="352">
        <f t="shared" si="66"/>
        <v>0</v>
      </c>
    </row>
    <row r="60" spans="1:55" s="339" customFormat="1">
      <c r="A60" s="373" t="s">
        <v>61</v>
      </c>
      <c r="B60" s="342"/>
      <c r="C60" s="708"/>
      <c r="D60" s="343"/>
      <c r="E60" s="344"/>
      <c r="F60" s="345"/>
      <c r="G60" s="345"/>
      <c r="H60" s="345"/>
      <c r="I60" s="345"/>
      <c r="J60" s="345"/>
      <c r="K60" s="345"/>
      <c r="L60" s="345"/>
      <c r="M60" s="346">
        <f t="shared" si="58"/>
        <v>0</v>
      </c>
      <c r="N60" s="347"/>
      <c r="O60" s="347"/>
      <c r="P60" s="347"/>
      <c r="Q60" s="348">
        <f t="shared" si="59"/>
        <v>0</v>
      </c>
      <c r="R60" s="349"/>
      <c r="S60" s="1575"/>
      <c r="T60" s="350"/>
      <c r="U60" s="350"/>
      <c r="V60" s="350"/>
      <c r="W60" s="346">
        <f t="shared" si="67"/>
        <v>0</v>
      </c>
      <c r="X60" s="349"/>
      <c r="Y60" s="350"/>
      <c r="Z60" s="350"/>
      <c r="AA60" s="350"/>
      <c r="AB60" s="350"/>
      <c r="AC60" s="350"/>
      <c r="AD60" s="350"/>
      <c r="AE60" s="350"/>
      <c r="AF60" s="350"/>
      <c r="AG60" s="346">
        <f t="shared" si="60"/>
        <v>0</v>
      </c>
      <c r="AH60" s="1563"/>
      <c r="AI60" s="351">
        <f t="shared" si="61"/>
        <v>0</v>
      </c>
      <c r="AJ60" s="344"/>
      <c r="AK60" s="345"/>
      <c r="AL60" s="345"/>
      <c r="AM60" s="345"/>
      <c r="AN60" s="345"/>
      <c r="AO60" s="345"/>
      <c r="AP60" s="346">
        <f t="shared" si="62"/>
        <v>0</v>
      </c>
      <c r="AQ60" s="347"/>
      <c r="AR60" s="1563"/>
      <c r="AS60" s="347"/>
      <c r="AT60" s="352">
        <f t="shared" si="63"/>
        <v>0</v>
      </c>
      <c r="AU60" s="353"/>
      <c r="AV60" s="354"/>
      <c r="AW60" s="354"/>
      <c r="AX60" s="346">
        <f t="shared" si="64"/>
        <v>0</v>
      </c>
      <c r="AY60" s="347"/>
      <c r="AZ60" s="1563"/>
      <c r="BA60" s="352">
        <f t="shared" si="65"/>
        <v>0</v>
      </c>
      <c r="BB60" s="1563"/>
      <c r="BC60" s="352">
        <f t="shared" si="66"/>
        <v>0</v>
      </c>
    </row>
    <row r="61" spans="1:55" s="339" customFormat="1">
      <c r="A61" s="373" t="s">
        <v>402</v>
      </c>
      <c r="B61" s="342"/>
      <c r="C61" s="708"/>
      <c r="D61" s="343"/>
      <c r="E61" s="344"/>
      <c r="F61" s="345"/>
      <c r="G61" s="345"/>
      <c r="H61" s="345"/>
      <c r="I61" s="345"/>
      <c r="J61" s="345"/>
      <c r="K61" s="345"/>
      <c r="L61" s="345"/>
      <c r="M61" s="346">
        <f t="shared" si="58"/>
        <v>0</v>
      </c>
      <c r="N61" s="347"/>
      <c r="O61" s="347"/>
      <c r="P61" s="347"/>
      <c r="Q61" s="348">
        <f t="shared" si="59"/>
        <v>0</v>
      </c>
      <c r="R61" s="349"/>
      <c r="S61" s="1575"/>
      <c r="T61" s="350"/>
      <c r="U61" s="350"/>
      <c r="V61" s="350"/>
      <c r="W61" s="346">
        <f t="shared" si="67"/>
        <v>0</v>
      </c>
      <c r="X61" s="349"/>
      <c r="Y61" s="350"/>
      <c r="Z61" s="350"/>
      <c r="AA61" s="350"/>
      <c r="AB61" s="350"/>
      <c r="AC61" s="350"/>
      <c r="AD61" s="350"/>
      <c r="AE61" s="350"/>
      <c r="AF61" s="350"/>
      <c r="AG61" s="346">
        <f t="shared" si="60"/>
        <v>0</v>
      </c>
      <c r="AH61" s="1563"/>
      <c r="AI61" s="351">
        <f t="shared" si="61"/>
        <v>0</v>
      </c>
      <c r="AJ61" s="344"/>
      <c r="AK61" s="345"/>
      <c r="AL61" s="345"/>
      <c r="AM61" s="345"/>
      <c r="AN61" s="345"/>
      <c r="AO61" s="345"/>
      <c r="AP61" s="346">
        <f t="shared" si="62"/>
        <v>0</v>
      </c>
      <c r="AQ61" s="347"/>
      <c r="AR61" s="1563"/>
      <c r="AS61" s="347"/>
      <c r="AT61" s="352">
        <f t="shared" si="63"/>
        <v>0</v>
      </c>
      <c r="AU61" s="353"/>
      <c r="AV61" s="354"/>
      <c r="AW61" s="354"/>
      <c r="AX61" s="346">
        <f t="shared" si="64"/>
        <v>0</v>
      </c>
      <c r="AY61" s="347"/>
      <c r="AZ61" s="1563"/>
      <c r="BA61" s="352">
        <f t="shared" si="65"/>
        <v>0</v>
      </c>
      <c r="BB61" s="1563"/>
      <c r="BC61" s="352">
        <f t="shared" si="66"/>
        <v>0</v>
      </c>
    </row>
    <row r="62" spans="1:55" s="339" customFormat="1">
      <c r="A62" s="373" t="s">
        <v>403</v>
      </c>
      <c r="B62" s="342"/>
      <c r="C62" s="708"/>
      <c r="D62" s="343"/>
      <c r="E62" s="344"/>
      <c r="F62" s="345"/>
      <c r="G62" s="345"/>
      <c r="H62" s="345"/>
      <c r="I62" s="345"/>
      <c r="J62" s="345"/>
      <c r="K62" s="345"/>
      <c r="L62" s="345"/>
      <c r="M62" s="346">
        <f t="shared" si="58"/>
        <v>0</v>
      </c>
      <c r="N62" s="347"/>
      <c r="O62" s="347"/>
      <c r="P62" s="347"/>
      <c r="Q62" s="348">
        <f t="shared" si="59"/>
        <v>0</v>
      </c>
      <c r="R62" s="349"/>
      <c r="S62" s="1575"/>
      <c r="T62" s="350"/>
      <c r="U62" s="350"/>
      <c r="V62" s="350"/>
      <c r="W62" s="346">
        <f t="shared" si="67"/>
        <v>0</v>
      </c>
      <c r="X62" s="349"/>
      <c r="Y62" s="350"/>
      <c r="Z62" s="350"/>
      <c r="AA62" s="350"/>
      <c r="AB62" s="350"/>
      <c r="AC62" s="350"/>
      <c r="AD62" s="350"/>
      <c r="AE62" s="350"/>
      <c r="AF62" s="350"/>
      <c r="AG62" s="346">
        <f t="shared" si="60"/>
        <v>0</v>
      </c>
      <c r="AH62" s="1563"/>
      <c r="AI62" s="351">
        <f t="shared" si="61"/>
        <v>0</v>
      </c>
      <c r="AJ62" s="344"/>
      <c r="AK62" s="345"/>
      <c r="AL62" s="345"/>
      <c r="AM62" s="345"/>
      <c r="AN62" s="345"/>
      <c r="AO62" s="345"/>
      <c r="AP62" s="346">
        <f t="shared" si="62"/>
        <v>0</v>
      </c>
      <c r="AQ62" s="347"/>
      <c r="AR62" s="1563"/>
      <c r="AS62" s="347"/>
      <c r="AT62" s="352">
        <f t="shared" si="63"/>
        <v>0</v>
      </c>
      <c r="AU62" s="353"/>
      <c r="AV62" s="354"/>
      <c r="AW62" s="354"/>
      <c r="AX62" s="346">
        <f t="shared" si="64"/>
        <v>0</v>
      </c>
      <c r="AY62" s="347"/>
      <c r="AZ62" s="1563"/>
      <c r="BA62" s="352">
        <f t="shared" si="65"/>
        <v>0</v>
      </c>
      <c r="BB62" s="1563"/>
      <c r="BC62" s="352">
        <f t="shared" si="66"/>
        <v>0</v>
      </c>
    </row>
    <row r="63" spans="1:55" s="339" customFormat="1">
      <c r="A63" s="373" t="s">
        <v>404</v>
      </c>
      <c r="B63" s="342"/>
      <c r="C63" s="708"/>
      <c r="D63" s="343"/>
      <c r="E63" s="344"/>
      <c r="F63" s="345"/>
      <c r="G63" s="345"/>
      <c r="H63" s="345"/>
      <c r="I63" s="345"/>
      <c r="J63" s="345"/>
      <c r="K63" s="345"/>
      <c r="L63" s="345"/>
      <c r="M63" s="346">
        <f t="shared" si="58"/>
        <v>0</v>
      </c>
      <c r="N63" s="347"/>
      <c r="O63" s="347"/>
      <c r="P63" s="347"/>
      <c r="Q63" s="348">
        <f t="shared" si="59"/>
        <v>0</v>
      </c>
      <c r="R63" s="349"/>
      <c r="S63" s="1575"/>
      <c r="T63" s="350"/>
      <c r="U63" s="350"/>
      <c r="V63" s="350"/>
      <c r="W63" s="346">
        <f t="shared" si="67"/>
        <v>0</v>
      </c>
      <c r="X63" s="349"/>
      <c r="Y63" s="350"/>
      <c r="Z63" s="350"/>
      <c r="AA63" s="350"/>
      <c r="AB63" s="350"/>
      <c r="AC63" s="350"/>
      <c r="AD63" s="350"/>
      <c r="AE63" s="350"/>
      <c r="AF63" s="350"/>
      <c r="AG63" s="346">
        <f t="shared" si="60"/>
        <v>0</v>
      </c>
      <c r="AH63" s="1563"/>
      <c r="AI63" s="351">
        <f t="shared" si="61"/>
        <v>0</v>
      </c>
      <c r="AJ63" s="344"/>
      <c r="AK63" s="345"/>
      <c r="AL63" s="345"/>
      <c r="AM63" s="345"/>
      <c r="AN63" s="345"/>
      <c r="AO63" s="345"/>
      <c r="AP63" s="346">
        <f t="shared" si="62"/>
        <v>0</v>
      </c>
      <c r="AQ63" s="347"/>
      <c r="AR63" s="1563"/>
      <c r="AS63" s="347"/>
      <c r="AT63" s="352">
        <f t="shared" si="63"/>
        <v>0</v>
      </c>
      <c r="AU63" s="353"/>
      <c r="AV63" s="354"/>
      <c r="AW63" s="354"/>
      <c r="AX63" s="346">
        <f t="shared" si="64"/>
        <v>0</v>
      </c>
      <c r="AY63" s="347"/>
      <c r="AZ63" s="1563"/>
      <c r="BA63" s="352">
        <f t="shared" si="65"/>
        <v>0</v>
      </c>
      <c r="BB63" s="1563"/>
      <c r="BC63" s="352">
        <f t="shared" si="66"/>
        <v>0</v>
      </c>
    </row>
    <row r="64" spans="1:55" s="339" customFormat="1">
      <c r="A64" s="373" t="s">
        <v>65</v>
      </c>
      <c r="B64" s="342"/>
      <c r="C64" s="708"/>
      <c r="D64" s="343"/>
      <c r="E64" s="344"/>
      <c r="F64" s="345"/>
      <c r="G64" s="345"/>
      <c r="H64" s="345"/>
      <c r="I64" s="345"/>
      <c r="J64" s="345"/>
      <c r="K64" s="345"/>
      <c r="L64" s="345"/>
      <c r="M64" s="346">
        <f t="shared" si="58"/>
        <v>0</v>
      </c>
      <c r="N64" s="347"/>
      <c r="O64" s="347"/>
      <c r="P64" s="347"/>
      <c r="Q64" s="348">
        <f t="shared" si="59"/>
        <v>0</v>
      </c>
      <c r="R64" s="349"/>
      <c r="S64" s="1575"/>
      <c r="T64" s="350"/>
      <c r="U64" s="350"/>
      <c r="V64" s="350"/>
      <c r="W64" s="346">
        <f t="shared" si="67"/>
        <v>0</v>
      </c>
      <c r="X64" s="349"/>
      <c r="Y64" s="350"/>
      <c r="Z64" s="350"/>
      <c r="AA64" s="350"/>
      <c r="AB64" s="350"/>
      <c r="AC64" s="350"/>
      <c r="AD64" s="350"/>
      <c r="AE64" s="350"/>
      <c r="AF64" s="350"/>
      <c r="AG64" s="346">
        <f t="shared" si="60"/>
        <v>0</v>
      </c>
      <c r="AH64" s="1563"/>
      <c r="AI64" s="351">
        <f t="shared" si="61"/>
        <v>0</v>
      </c>
      <c r="AJ64" s="344"/>
      <c r="AK64" s="345"/>
      <c r="AL64" s="345"/>
      <c r="AM64" s="345"/>
      <c r="AN64" s="345"/>
      <c r="AO64" s="345"/>
      <c r="AP64" s="346">
        <f t="shared" si="62"/>
        <v>0</v>
      </c>
      <c r="AQ64" s="347"/>
      <c r="AR64" s="1563"/>
      <c r="AS64" s="347"/>
      <c r="AT64" s="352">
        <f t="shared" si="63"/>
        <v>0</v>
      </c>
      <c r="AU64" s="353"/>
      <c r="AV64" s="354"/>
      <c r="AW64" s="354"/>
      <c r="AX64" s="346">
        <f t="shared" si="64"/>
        <v>0</v>
      </c>
      <c r="AY64" s="347"/>
      <c r="AZ64" s="1563"/>
      <c r="BA64" s="352">
        <f t="shared" si="65"/>
        <v>0</v>
      </c>
      <c r="BB64" s="1563"/>
      <c r="BC64" s="352">
        <f t="shared" si="66"/>
        <v>0</v>
      </c>
    </row>
    <row r="65" spans="1:55" s="339" customFormat="1">
      <c r="A65" s="373" t="s">
        <v>405</v>
      </c>
      <c r="B65" s="342"/>
      <c r="C65" s="708"/>
      <c r="D65" s="343"/>
      <c r="E65" s="344"/>
      <c r="F65" s="345"/>
      <c r="G65" s="345"/>
      <c r="H65" s="345"/>
      <c r="I65" s="345"/>
      <c r="J65" s="345"/>
      <c r="K65" s="345"/>
      <c r="L65" s="345"/>
      <c r="M65" s="346">
        <f t="shared" si="58"/>
        <v>0</v>
      </c>
      <c r="N65" s="347"/>
      <c r="O65" s="347"/>
      <c r="P65" s="347"/>
      <c r="Q65" s="348">
        <f t="shared" si="59"/>
        <v>0</v>
      </c>
      <c r="R65" s="349"/>
      <c r="S65" s="1575"/>
      <c r="T65" s="350"/>
      <c r="U65" s="350"/>
      <c r="V65" s="350"/>
      <c r="W65" s="346">
        <f t="shared" si="67"/>
        <v>0</v>
      </c>
      <c r="X65" s="349"/>
      <c r="Y65" s="350"/>
      <c r="Z65" s="350"/>
      <c r="AA65" s="350"/>
      <c r="AB65" s="350"/>
      <c r="AC65" s="350"/>
      <c r="AD65" s="350"/>
      <c r="AE65" s="350"/>
      <c r="AF65" s="350"/>
      <c r="AG65" s="346">
        <f t="shared" si="60"/>
        <v>0</v>
      </c>
      <c r="AH65" s="1563"/>
      <c r="AI65" s="351">
        <f t="shared" si="61"/>
        <v>0</v>
      </c>
      <c r="AJ65" s="344"/>
      <c r="AK65" s="345"/>
      <c r="AL65" s="345"/>
      <c r="AM65" s="345"/>
      <c r="AN65" s="345"/>
      <c r="AO65" s="345"/>
      <c r="AP65" s="346">
        <f t="shared" si="62"/>
        <v>0</v>
      </c>
      <c r="AQ65" s="347"/>
      <c r="AR65" s="1563"/>
      <c r="AS65" s="347"/>
      <c r="AT65" s="352">
        <f t="shared" si="63"/>
        <v>0</v>
      </c>
      <c r="AU65" s="353"/>
      <c r="AV65" s="354"/>
      <c r="AW65" s="354"/>
      <c r="AX65" s="346">
        <f t="shared" si="64"/>
        <v>0</v>
      </c>
      <c r="AY65" s="347"/>
      <c r="AZ65" s="1563"/>
      <c r="BA65" s="352">
        <f t="shared" si="65"/>
        <v>0</v>
      </c>
      <c r="BB65" s="1563"/>
      <c r="BC65" s="352">
        <f t="shared" si="66"/>
        <v>0</v>
      </c>
    </row>
    <row r="66" spans="1:55" s="339" customFormat="1" ht="13.5" thickBot="1">
      <c r="A66" s="374" t="s">
        <v>406</v>
      </c>
      <c r="B66" s="342"/>
      <c r="C66" s="708"/>
      <c r="D66" s="343"/>
      <c r="E66" s="344"/>
      <c r="F66" s="345"/>
      <c r="G66" s="345"/>
      <c r="H66" s="345"/>
      <c r="I66" s="345"/>
      <c r="J66" s="345"/>
      <c r="K66" s="345"/>
      <c r="L66" s="345"/>
      <c r="M66" s="346">
        <f t="shared" si="58"/>
        <v>0</v>
      </c>
      <c r="N66" s="347"/>
      <c r="O66" s="347"/>
      <c r="P66" s="347"/>
      <c r="Q66" s="348">
        <f t="shared" si="59"/>
        <v>0</v>
      </c>
      <c r="R66" s="349"/>
      <c r="S66" s="1575"/>
      <c r="T66" s="350"/>
      <c r="U66" s="350"/>
      <c r="V66" s="350"/>
      <c r="W66" s="346">
        <f t="shared" si="67"/>
        <v>0</v>
      </c>
      <c r="X66" s="349"/>
      <c r="Y66" s="350"/>
      <c r="Z66" s="350"/>
      <c r="AA66" s="350"/>
      <c r="AB66" s="350"/>
      <c r="AC66" s="350"/>
      <c r="AD66" s="350"/>
      <c r="AE66" s="350"/>
      <c r="AF66" s="350"/>
      <c r="AG66" s="346">
        <f t="shared" si="60"/>
        <v>0</v>
      </c>
      <c r="AH66" s="1563"/>
      <c r="AI66" s="351">
        <f t="shared" si="61"/>
        <v>0</v>
      </c>
      <c r="AJ66" s="344"/>
      <c r="AK66" s="345"/>
      <c r="AL66" s="345"/>
      <c r="AM66" s="345"/>
      <c r="AN66" s="345"/>
      <c r="AO66" s="345"/>
      <c r="AP66" s="346">
        <f t="shared" si="62"/>
        <v>0</v>
      </c>
      <c r="AQ66" s="347"/>
      <c r="AR66" s="1563"/>
      <c r="AS66" s="347"/>
      <c r="AT66" s="352">
        <f t="shared" si="63"/>
        <v>0</v>
      </c>
      <c r="AU66" s="353"/>
      <c r="AV66" s="354"/>
      <c r="AW66" s="354"/>
      <c r="AX66" s="346">
        <f t="shared" si="64"/>
        <v>0</v>
      </c>
      <c r="AY66" s="347"/>
      <c r="AZ66" s="1563"/>
      <c r="BA66" s="352">
        <f t="shared" si="65"/>
        <v>0</v>
      </c>
      <c r="BB66" s="1563"/>
      <c r="BC66" s="352">
        <f t="shared" si="66"/>
        <v>0</v>
      </c>
    </row>
    <row r="67" spans="1:55" s="360" customFormat="1" ht="15.75">
      <c r="B67" s="375" t="str">
        <f t="shared" ref="B67:AG67" si="68">IF(ABS(B53-SUM(B54:B55))&lt;0.1,"OK","error")</f>
        <v>OK</v>
      </c>
      <c r="C67" s="375" t="str">
        <f t="shared" si="68"/>
        <v>OK</v>
      </c>
      <c r="D67" s="375" t="str">
        <f t="shared" si="68"/>
        <v>OK</v>
      </c>
      <c r="E67" s="375" t="str">
        <f t="shared" si="68"/>
        <v>OK</v>
      </c>
      <c r="F67" s="375" t="str">
        <f t="shared" si="68"/>
        <v>OK</v>
      </c>
      <c r="G67" s="375" t="str">
        <f t="shared" si="68"/>
        <v>OK</v>
      </c>
      <c r="H67" s="375" t="str">
        <f t="shared" si="68"/>
        <v>OK</v>
      </c>
      <c r="I67" s="375" t="str">
        <f t="shared" si="68"/>
        <v>OK</v>
      </c>
      <c r="J67" s="375" t="str">
        <f t="shared" si="68"/>
        <v>OK</v>
      </c>
      <c r="K67" s="375" t="str">
        <f t="shared" si="68"/>
        <v>OK</v>
      </c>
      <c r="L67" s="375" t="str">
        <f t="shared" si="68"/>
        <v>OK</v>
      </c>
      <c r="M67" s="375" t="str">
        <f t="shared" si="68"/>
        <v>OK</v>
      </c>
      <c r="N67" s="375" t="str">
        <f t="shared" si="68"/>
        <v>OK</v>
      </c>
      <c r="O67" s="375" t="str">
        <f t="shared" si="68"/>
        <v>OK</v>
      </c>
      <c r="P67" s="375" t="str">
        <f t="shared" si="68"/>
        <v>OK</v>
      </c>
      <c r="Q67" s="375" t="str">
        <f t="shared" si="68"/>
        <v>OK</v>
      </c>
      <c r="R67" s="375" t="str">
        <f t="shared" si="68"/>
        <v>OK</v>
      </c>
      <c r="S67" s="1610"/>
      <c r="T67" s="375" t="str">
        <f t="shared" si="68"/>
        <v>OK</v>
      </c>
      <c r="U67" s="375" t="str">
        <f t="shared" si="68"/>
        <v>OK</v>
      </c>
      <c r="V67" s="375" t="str">
        <f t="shared" si="68"/>
        <v>OK</v>
      </c>
      <c r="W67" s="375" t="str">
        <f t="shared" si="68"/>
        <v>OK</v>
      </c>
      <c r="X67" s="375" t="str">
        <f t="shared" si="68"/>
        <v>OK</v>
      </c>
      <c r="Y67" s="375" t="str">
        <f t="shared" si="68"/>
        <v>OK</v>
      </c>
      <c r="Z67" s="375" t="str">
        <f t="shared" si="68"/>
        <v>OK</v>
      </c>
      <c r="AA67" s="375" t="str">
        <f t="shared" si="68"/>
        <v>OK</v>
      </c>
      <c r="AB67" s="375" t="str">
        <f t="shared" si="68"/>
        <v>OK</v>
      </c>
      <c r="AC67" s="375" t="str">
        <f t="shared" si="68"/>
        <v>OK</v>
      </c>
      <c r="AD67" s="375" t="str">
        <f t="shared" si="68"/>
        <v>OK</v>
      </c>
      <c r="AE67" s="375" t="str">
        <f t="shared" si="68"/>
        <v>OK</v>
      </c>
      <c r="AF67" s="375" t="str">
        <f t="shared" si="68"/>
        <v>OK</v>
      </c>
      <c r="AG67" s="375" t="str">
        <f t="shared" si="68"/>
        <v>OK</v>
      </c>
      <c r="AH67" s="375" t="str">
        <f t="shared" ref="AH67:BC67" si="69">IF(ABS(AH53-SUM(AH54:AH55))&lt;0.1,"OK","error")</f>
        <v>OK</v>
      </c>
      <c r="AI67" s="375" t="str">
        <f t="shared" si="69"/>
        <v>OK</v>
      </c>
      <c r="AJ67" s="375" t="str">
        <f t="shared" si="69"/>
        <v>OK</v>
      </c>
      <c r="AK67" s="375" t="str">
        <f t="shared" si="69"/>
        <v>OK</v>
      </c>
      <c r="AL67" s="375" t="str">
        <f t="shared" si="69"/>
        <v>OK</v>
      </c>
      <c r="AM67" s="375" t="str">
        <f t="shared" si="69"/>
        <v>OK</v>
      </c>
      <c r="AN67" s="375" t="str">
        <f t="shared" si="69"/>
        <v>OK</v>
      </c>
      <c r="AO67" s="375" t="str">
        <f t="shared" si="69"/>
        <v>OK</v>
      </c>
      <c r="AP67" s="375" t="str">
        <f t="shared" si="69"/>
        <v>OK</v>
      </c>
      <c r="AQ67" s="375" t="str">
        <f t="shared" si="69"/>
        <v>OK</v>
      </c>
      <c r="AR67" s="375" t="str">
        <f t="shared" si="69"/>
        <v>OK</v>
      </c>
      <c r="AS67" s="375" t="str">
        <f t="shared" si="69"/>
        <v>OK</v>
      </c>
      <c r="AT67" s="375" t="str">
        <f t="shared" si="69"/>
        <v>OK</v>
      </c>
      <c r="AU67" s="375" t="str">
        <f t="shared" si="69"/>
        <v>OK</v>
      </c>
      <c r="AV67" s="375" t="str">
        <f t="shared" si="69"/>
        <v>OK</v>
      </c>
      <c r="AW67" s="375" t="str">
        <f t="shared" si="69"/>
        <v>OK</v>
      </c>
      <c r="AX67" s="375" t="str">
        <f t="shared" si="69"/>
        <v>OK</v>
      </c>
      <c r="AY67" s="375" t="str">
        <f t="shared" si="69"/>
        <v>OK</v>
      </c>
      <c r="AZ67" s="375" t="str">
        <f t="shared" si="69"/>
        <v>OK</v>
      </c>
      <c r="BA67" s="375" t="str">
        <f t="shared" si="69"/>
        <v>OK</v>
      </c>
      <c r="BB67" s="375" t="str">
        <f t="shared" si="69"/>
        <v>OK</v>
      </c>
      <c r="BC67" s="375" t="str">
        <f t="shared" si="69"/>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0">SUM(E71:L71)</f>
        <v>0</v>
      </c>
      <c r="N71" s="347"/>
      <c r="O71" s="347"/>
      <c r="P71" s="347"/>
      <c r="Q71" s="348">
        <f t="shared" ref="Q71:Q77" si="71">B71+C71+M71+N71+O71+P71+D71</f>
        <v>0</v>
      </c>
      <c r="R71" s="349"/>
      <c r="S71" s="1575"/>
      <c r="T71" s="350"/>
      <c r="U71" s="350"/>
      <c r="V71" s="350"/>
      <c r="W71" s="346">
        <f t="shared" ref="W71:W77" si="72">SUM(R71:V71)</f>
        <v>0</v>
      </c>
      <c r="X71" s="349"/>
      <c r="Y71" s="350"/>
      <c r="Z71" s="350"/>
      <c r="AA71" s="350"/>
      <c r="AB71" s="350"/>
      <c r="AC71" s="350"/>
      <c r="AD71" s="350"/>
      <c r="AE71" s="350"/>
      <c r="AF71" s="350"/>
      <c r="AG71" s="346">
        <f t="shared" ref="AG71:AG77" si="73">SUM(X71:AF71)</f>
        <v>0</v>
      </c>
      <c r="AH71" s="1563"/>
      <c r="AI71" s="351">
        <f t="shared" ref="AI71:AI77" si="74">Q71+W71+AG71+AH71</f>
        <v>0</v>
      </c>
      <c r="AJ71" s="344"/>
      <c r="AK71" s="345"/>
      <c r="AL71" s="345"/>
      <c r="AM71" s="345"/>
      <c r="AN71" s="345"/>
      <c r="AO71" s="345"/>
      <c r="AP71" s="346">
        <f t="shared" ref="AP71:AP77" si="75">SUM(AJ71:AO71)</f>
        <v>0</v>
      </c>
      <c r="AQ71" s="347"/>
      <c r="AR71" s="1563"/>
      <c r="AS71" s="347"/>
      <c r="AT71" s="352">
        <f t="shared" ref="AT71:AT77" si="76">AI71+AP71+AQ71+AR71+AS71</f>
        <v>0</v>
      </c>
      <c r="AU71" s="353"/>
      <c r="AV71" s="354"/>
      <c r="AW71" s="354"/>
      <c r="AX71" s="346">
        <f t="shared" ref="AX71:AX77" si="77">SUM(AU71:AW71)</f>
        <v>0</v>
      </c>
      <c r="AY71" s="347"/>
      <c r="AZ71" s="1563"/>
      <c r="BA71" s="352">
        <f t="shared" ref="BA71:BA77" si="78">AX71+AY71</f>
        <v>0</v>
      </c>
      <c r="BB71" s="1563"/>
      <c r="BC71" s="352">
        <f t="shared" ref="BC71:BC77" si="79">BA71+AT71+BB71</f>
        <v>0</v>
      </c>
    </row>
    <row r="72" spans="1:55" s="339" customFormat="1">
      <c r="A72" s="341" t="s">
        <v>410</v>
      </c>
      <c r="B72" s="342"/>
      <c r="C72" s="708"/>
      <c r="D72" s="343"/>
      <c r="E72" s="344"/>
      <c r="F72" s="345"/>
      <c r="G72" s="345"/>
      <c r="H72" s="345"/>
      <c r="I72" s="345"/>
      <c r="J72" s="345"/>
      <c r="K72" s="345"/>
      <c r="L72" s="345"/>
      <c r="M72" s="346">
        <f t="shared" si="70"/>
        <v>0</v>
      </c>
      <c r="N72" s="347"/>
      <c r="O72" s="347"/>
      <c r="P72" s="347"/>
      <c r="Q72" s="348">
        <f t="shared" si="71"/>
        <v>0</v>
      </c>
      <c r="R72" s="349"/>
      <c r="S72" s="1575"/>
      <c r="T72" s="350"/>
      <c r="U72" s="350"/>
      <c r="V72" s="350"/>
      <c r="W72" s="346">
        <f t="shared" si="72"/>
        <v>0</v>
      </c>
      <c r="X72" s="349"/>
      <c r="Y72" s="350"/>
      <c r="Z72" s="350"/>
      <c r="AA72" s="350"/>
      <c r="AB72" s="350"/>
      <c r="AC72" s="350"/>
      <c r="AD72" s="350"/>
      <c r="AE72" s="350"/>
      <c r="AF72" s="350"/>
      <c r="AG72" s="346">
        <f t="shared" si="73"/>
        <v>0</v>
      </c>
      <c r="AH72" s="1563"/>
      <c r="AI72" s="351">
        <f t="shared" si="74"/>
        <v>0</v>
      </c>
      <c r="AJ72" s="344"/>
      <c r="AK72" s="345"/>
      <c r="AL72" s="345"/>
      <c r="AM72" s="345"/>
      <c r="AN72" s="345"/>
      <c r="AO72" s="345"/>
      <c r="AP72" s="346">
        <f t="shared" si="75"/>
        <v>0</v>
      </c>
      <c r="AQ72" s="347"/>
      <c r="AR72" s="1563"/>
      <c r="AS72" s="347"/>
      <c r="AT72" s="352">
        <f t="shared" si="76"/>
        <v>0</v>
      </c>
      <c r="AU72" s="353"/>
      <c r="AV72" s="354"/>
      <c r="AW72" s="354"/>
      <c r="AX72" s="346">
        <f t="shared" si="77"/>
        <v>0</v>
      </c>
      <c r="AY72" s="347"/>
      <c r="AZ72" s="1563"/>
      <c r="BA72" s="352">
        <f t="shared" si="78"/>
        <v>0</v>
      </c>
      <c r="BB72" s="1563"/>
      <c r="BC72" s="352">
        <f t="shared" si="79"/>
        <v>0</v>
      </c>
    </row>
    <row r="73" spans="1:55" s="339" customFormat="1">
      <c r="A73" s="341" t="s">
        <v>411</v>
      </c>
      <c r="B73" s="342"/>
      <c r="C73" s="708"/>
      <c r="D73" s="343"/>
      <c r="E73" s="344"/>
      <c r="F73" s="345"/>
      <c r="G73" s="345"/>
      <c r="H73" s="345"/>
      <c r="I73" s="345"/>
      <c r="J73" s="345"/>
      <c r="K73" s="345"/>
      <c r="L73" s="345"/>
      <c r="M73" s="346">
        <f t="shared" si="70"/>
        <v>0</v>
      </c>
      <c r="N73" s="347"/>
      <c r="O73" s="347"/>
      <c r="P73" s="347"/>
      <c r="Q73" s="348">
        <f t="shared" si="71"/>
        <v>0</v>
      </c>
      <c r="R73" s="349"/>
      <c r="S73" s="1575"/>
      <c r="T73" s="350"/>
      <c r="U73" s="350"/>
      <c r="V73" s="350"/>
      <c r="W73" s="346">
        <f t="shared" si="72"/>
        <v>0</v>
      </c>
      <c r="X73" s="349"/>
      <c r="Y73" s="350"/>
      <c r="Z73" s="350"/>
      <c r="AA73" s="350"/>
      <c r="AB73" s="350"/>
      <c r="AC73" s="350"/>
      <c r="AD73" s="350"/>
      <c r="AE73" s="350"/>
      <c r="AF73" s="350"/>
      <c r="AG73" s="346">
        <f t="shared" si="73"/>
        <v>0</v>
      </c>
      <c r="AH73" s="1563"/>
      <c r="AI73" s="351">
        <f t="shared" si="74"/>
        <v>0</v>
      </c>
      <c r="AJ73" s="344"/>
      <c r="AK73" s="345"/>
      <c r="AL73" s="345"/>
      <c r="AM73" s="345"/>
      <c r="AN73" s="345"/>
      <c r="AO73" s="345"/>
      <c r="AP73" s="346">
        <f t="shared" si="75"/>
        <v>0</v>
      </c>
      <c r="AQ73" s="347"/>
      <c r="AR73" s="1563"/>
      <c r="AS73" s="347"/>
      <c r="AT73" s="352">
        <f t="shared" si="76"/>
        <v>0</v>
      </c>
      <c r="AU73" s="353"/>
      <c r="AV73" s="354"/>
      <c r="AW73" s="354"/>
      <c r="AX73" s="346">
        <f t="shared" si="77"/>
        <v>0</v>
      </c>
      <c r="AY73" s="347"/>
      <c r="AZ73" s="1563"/>
      <c r="BA73" s="352">
        <f t="shared" si="78"/>
        <v>0</v>
      </c>
      <c r="BB73" s="1563"/>
      <c r="BC73" s="352">
        <f t="shared" si="79"/>
        <v>0</v>
      </c>
    </row>
    <row r="74" spans="1:55" s="339" customFormat="1" ht="14.25">
      <c r="A74" s="357"/>
      <c r="B74" s="342"/>
      <c r="C74" s="708"/>
      <c r="D74" s="343"/>
      <c r="E74" s="344"/>
      <c r="F74" s="345"/>
      <c r="G74" s="345"/>
      <c r="H74" s="345"/>
      <c r="I74" s="345"/>
      <c r="J74" s="345"/>
      <c r="K74" s="345"/>
      <c r="L74" s="345"/>
      <c r="M74" s="346">
        <f t="shared" si="70"/>
        <v>0</v>
      </c>
      <c r="N74" s="347"/>
      <c r="O74" s="347"/>
      <c r="P74" s="347"/>
      <c r="Q74" s="348">
        <f t="shared" si="71"/>
        <v>0</v>
      </c>
      <c r="R74" s="349"/>
      <c r="S74" s="1575"/>
      <c r="T74" s="350"/>
      <c r="U74" s="350"/>
      <c r="V74" s="350"/>
      <c r="W74" s="346">
        <f t="shared" si="72"/>
        <v>0</v>
      </c>
      <c r="X74" s="349"/>
      <c r="Y74" s="350"/>
      <c r="Z74" s="350"/>
      <c r="AA74" s="350"/>
      <c r="AB74" s="350"/>
      <c r="AC74" s="350"/>
      <c r="AD74" s="350"/>
      <c r="AE74" s="350"/>
      <c r="AF74" s="350"/>
      <c r="AG74" s="346">
        <f t="shared" si="73"/>
        <v>0</v>
      </c>
      <c r="AH74" s="1563"/>
      <c r="AI74" s="351">
        <f t="shared" si="74"/>
        <v>0</v>
      </c>
      <c r="AJ74" s="344"/>
      <c r="AK74" s="345"/>
      <c r="AL74" s="345"/>
      <c r="AM74" s="345"/>
      <c r="AN74" s="345"/>
      <c r="AO74" s="345"/>
      <c r="AP74" s="346">
        <f t="shared" si="75"/>
        <v>0</v>
      </c>
      <c r="AQ74" s="347"/>
      <c r="AR74" s="1563"/>
      <c r="AS74" s="347"/>
      <c r="AT74" s="352">
        <f t="shared" si="76"/>
        <v>0</v>
      </c>
      <c r="AU74" s="353"/>
      <c r="AV74" s="354"/>
      <c r="AW74" s="354"/>
      <c r="AX74" s="346">
        <f t="shared" si="77"/>
        <v>0</v>
      </c>
      <c r="AY74" s="347"/>
      <c r="AZ74" s="1563"/>
      <c r="BA74" s="352">
        <f t="shared" si="78"/>
        <v>0</v>
      </c>
      <c r="BB74" s="1563"/>
      <c r="BC74" s="352">
        <f t="shared" si="79"/>
        <v>0</v>
      </c>
    </row>
    <row r="75" spans="1:55" s="339" customFormat="1" ht="14.25">
      <c r="A75" s="357"/>
      <c r="B75" s="342"/>
      <c r="C75" s="708"/>
      <c r="D75" s="343"/>
      <c r="E75" s="344"/>
      <c r="F75" s="345"/>
      <c r="G75" s="345"/>
      <c r="H75" s="345"/>
      <c r="I75" s="345"/>
      <c r="J75" s="345"/>
      <c r="K75" s="345"/>
      <c r="L75" s="345"/>
      <c r="M75" s="346">
        <f t="shared" si="70"/>
        <v>0</v>
      </c>
      <c r="N75" s="347"/>
      <c r="O75" s="347"/>
      <c r="P75" s="347"/>
      <c r="Q75" s="348">
        <f t="shared" si="71"/>
        <v>0</v>
      </c>
      <c r="R75" s="349"/>
      <c r="S75" s="1575"/>
      <c r="T75" s="350"/>
      <c r="U75" s="350"/>
      <c r="V75" s="350"/>
      <c r="W75" s="346">
        <f t="shared" si="72"/>
        <v>0</v>
      </c>
      <c r="X75" s="349"/>
      <c r="Y75" s="350"/>
      <c r="Z75" s="350"/>
      <c r="AA75" s="350"/>
      <c r="AB75" s="350"/>
      <c r="AC75" s="350"/>
      <c r="AD75" s="350"/>
      <c r="AE75" s="350"/>
      <c r="AF75" s="350"/>
      <c r="AG75" s="346">
        <f t="shared" si="73"/>
        <v>0</v>
      </c>
      <c r="AH75" s="1563"/>
      <c r="AI75" s="351">
        <f t="shared" si="74"/>
        <v>0</v>
      </c>
      <c r="AJ75" s="344"/>
      <c r="AK75" s="345"/>
      <c r="AL75" s="345"/>
      <c r="AM75" s="345"/>
      <c r="AN75" s="345"/>
      <c r="AO75" s="345"/>
      <c r="AP75" s="346">
        <f t="shared" si="75"/>
        <v>0</v>
      </c>
      <c r="AQ75" s="347"/>
      <c r="AR75" s="1563"/>
      <c r="AS75" s="347"/>
      <c r="AT75" s="352">
        <f t="shared" si="76"/>
        <v>0</v>
      </c>
      <c r="AU75" s="353"/>
      <c r="AV75" s="354"/>
      <c r="AW75" s="354"/>
      <c r="AX75" s="346">
        <f t="shared" si="77"/>
        <v>0</v>
      </c>
      <c r="AY75" s="347"/>
      <c r="AZ75" s="1563"/>
      <c r="BA75" s="352">
        <f t="shared" si="78"/>
        <v>0</v>
      </c>
      <c r="BB75" s="1563"/>
      <c r="BC75" s="352">
        <f t="shared" si="79"/>
        <v>0</v>
      </c>
    </row>
    <row r="76" spans="1:55" s="339" customFormat="1" ht="14.25">
      <c r="A76" s="357"/>
      <c r="B76" s="342"/>
      <c r="C76" s="708"/>
      <c r="D76" s="343"/>
      <c r="E76" s="344"/>
      <c r="F76" s="345"/>
      <c r="G76" s="345"/>
      <c r="H76" s="345"/>
      <c r="I76" s="345"/>
      <c r="J76" s="345"/>
      <c r="K76" s="345"/>
      <c r="L76" s="345"/>
      <c r="M76" s="346">
        <f t="shared" si="70"/>
        <v>0</v>
      </c>
      <c r="N76" s="347"/>
      <c r="O76" s="347"/>
      <c r="P76" s="347"/>
      <c r="Q76" s="348">
        <f t="shared" si="71"/>
        <v>0</v>
      </c>
      <c r="R76" s="349"/>
      <c r="S76" s="1575"/>
      <c r="T76" s="350"/>
      <c r="U76" s="350"/>
      <c r="V76" s="350"/>
      <c r="W76" s="346">
        <f t="shared" si="72"/>
        <v>0</v>
      </c>
      <c r="X76" s="349"/>
      <c r="Y76" s="350"/>
      <c r="Z76" s="350"/>
      <c r="AA76" s="350"/>
      <c r="AB76" s="350"/>
      <c r="AC76" s="350"/>
      <c r="AD76" s="350"/>
      <c r="AE76" s="350"/>
      <c r="AF76" s="350"/>
      <c r="AG76" s="346">
        <f t="shared" si="73"/>
        <v>0</v>
      </c>
      <c r="AH76" s="1563"/>
      <c r="AI76" s="351">
        <f t="shared" si="74"/>
        <v>0</v>
      </c>
      <c r="AJ76" s="344"/>
      <c r="AK76" s="345"/>
      <c r="AL76" s="345"/>
      <c r="AM76" s="345"/>
      <c r="AN76" s="345"/>
      <c r="AO76" s="345"/>
      <c r="AP76" s="346">
        <f t="shared" si="75"/>
        <v>0</v>
      </c>
      <c r="AQ76" s="347"/>
      <c r="AR76" s="1563"/>
      <c r="AS76" s="347"/>
      <c r="AT76" s="352">
        <f t="shared" si="76"/>
        <v>0</v>
      </c>
      <c r="AU76" s="353"/>
      <c r="AV76" s="354"/>
      <c r="AW76" s="354"/>
      <c r="AX76" s="346">
        <f t="shared" si="77"/>
        <v>0</v>
      </c>
      <c r="AY76" s="347"/>
      <c r="AZ76" s="1563"/>
      <c r="BA76" s="352">
        <f t="shared" si="78"/>
        <v>0</v>
      </c>
      <c r="BB76" s="1563"/>
      <c r="BC76" s="352">
        <f t="shared" si="79"/>
        <v>0</v>
      </c>
    </row>
    <row r="77" spans="1:55" s="339" customFormat="1">
      <c r="A77" s="341" t="s">
        <v>412</v>
      </c>
      <c r="B77" s="342"/>
      <c r="C77" s="708"/>
      <c r="D77" s="343"/>
      <c r="E77" s="344"/>
      <c r="F77" s="345"/>
      <c r="G77" s="345"/>
      <c r="H77" s="345"/>
      <c r="I77" s="345"/>
      <c r="J77" s="345"/>
      <c r="K77" s="345"/>
      <c r="L77" s="345"/>
      <c r="M77" s="346">
        <f t="shared" si="70"/>
        <v>0</v>
      </c>
      <c r="N77" s="347"/>
      <c r="O77" s="347"/>
      <c r="P77" s="347"/>
      <c r="Q77" s="348">
        <f t="shared" si="71"/>
        <v>0</v>
      </c>
      <c r="R77" s="349"/>
      <c r="S77" s="1575"/>
      <c r="T77" s="350"/>
      <c r="U77" s="350"/>
      <c r="V77" s="350"/>
      <c r="W77" s="346">
        <f t="shared" si="72"/>
        <v>0</v>
      </c>
      <c r="X77" s="349"/>
      <c r="Y77" s="350"/>
      <c r="Z77" s="350"/>
      <c r="AA77" s="350"/>
      <c r="AB77" s="350"/>
      <c r="AC77" s="350"/>
      <c r="AD77" s="350"/>
      <c r="AE77" s="350"/>
      <c r="AF77" s="350"/>
      <c r="AG77" s="346">
        <f t="shared" si="73"/>
        <v>0</v>
      </c>
      <c r="AH77" s="1563"/>
      <c r="AI77" s="351">
        <f t="shared" si="74"/>
        <v>0</v>
      </c>
      <c r="AJ77" s="344"/>
      <c r="AK77" s="345"/>
      <c r="AL77" s="345"/>
      <c r="AM77" s="345"/>
      <c r="AN77" s="345"/>
      <c r="AO77" s="345"/>
      <c r="AP77" s="346">
        <f t="shared" si="75"/>
        <v>0</v>
      </c>
      <c r="AQ77" s="347"/>
      <c r="AR77" s="1563"/>
      <c r="AS77" s="347"/>
      <c r="AT77" s="352">
        <f t="shared" si="76"/>
        <v>0</v>
      </c>
      <c r="AU77" s="353"/>
      <c r="AV77" s="354"/>
      <c r="AW77" s="354"/>
      <c r="AX77" s="346">
        <f t="shared" si="77"/>
        <v>0</v>
      </c>
      <c r="AY77" s="347"/>
      <c r="AZ77" s="1563"/>
      <c r="BA77" s="352">
        <f t="shared" si="78"/>
        <v>0</v>
      </c>
      <c r="BB77" s="1563"/>
      <c r="BC77" s="352">
        <f t="shared" si="79"/>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0">SUM(E79:L79)</f>
        <v>0</v>
      </c>
      <c r="N79" s="347"/>
      <c r="O79" s="347"/>
      <c r="P79" s="347"/>
      <c r="Q79" s="348">
        <f t="shared" ref="Q79:Q85" si="81">B79+C79+M79+N79+O79+P79+D79</f>
        <v>0</v>
      </c>
      <c r="R79" s="349"/>
      <c r="S79" s="1575"/>
      <c r="T79" s="350"/>
      <c r="U79" s="350"/>
      <c r="V79" s="350"/>
      <c r="W79" s="346">
        <f t="shared" ref="W79:W85" si="82">SUM(R79:V79)</f>
        <v>0</v>
      </c>
      <c r="X79" s="349"/>
      <c r="Y79" s="350"/>
      <c r="Z79" s="350"/>
      <c r="AA79" s="350"/>
      <c r="AB79" s="350"/>
      <c r="AC79" s="350"/>
      <c r="AD79" s="350"/>
      <c r="AE79" s="350"/>
      <c r="AF79" s="350"/>
      <c r="AG79" s="346">
        <f t="shared" ref="AG79:AG85" si="83">SUM(X79:AF79)</f>
        <v>0</v>
      </c>
      <c r="AH79" s="1563"/>
      <c r="AI79" s="351">
        <f t="shared" ref="AI79:AI85" si="84">Q79+W79+AG79+AH79</f>
        <v>0</v>
      </c>
      <c r="AJ79" s="344"/>
      <c r="AK79" s="345"/>
      <c r="AL79" s="345"/>
      <c r="AM79" s="345"/>
      <c r="AN79" s="345"/>
      <c r="AO79" s="345"/>
      <c r="AP79" s="346">
        <f t="shared" ref="AP79:AP85" si="85">SUM(AJ79:AO79)</f>
        <v>0</v>
      </c>
      <c r="AQ79" s="347"/>
      <c r="AR79" s="1563"/>
      <c r="AS79" s="347"/>
      <c r="AT79" s="352">
        <f t="shared" ref="AT79:AT85" si="86">AI79+AP79+AQ79+AR79+AS79</f>
        <v>0</v>
      </c>
      <c r="AU79" s="353"/>
      <c r="AV79" s="354"/>
      <c r="AW79" s="354"/>
      <c r="AX79" s="346">
        <f t="shared" ref="AX79:AX85" si="87">SUM(AU79:AW79)</f>
        <v>0</v>
      </c>
      <c r="AY79" s="347"/>
      <c r="AZ79" s="1563"/>
      <c r="BA79" s="352">
        <f t="shared" ref="BA79:BA85" si="88">AX79+AY79</f>
        <v>0</v>
      </c>
      <c r="BB79" s="1563"/>
      <c r="BC79" s="352">
        <f t="shared" ref="BC79:BC85" si="89">BA79+AT79+BB79</f>
        <v>0</v>
      </c>
    </row>
    <row r="80" spans="1:55" s="339" customFormat="1">
      <c r="A80" s="341" t="s">
        <v>410</v>
      </c>
      <c r="B80" s="342"/>
      <c r="C80" s="708"/>
      <c r="D80" s="343"/>
      <c r="E80" s="344"/>
      <c r="F80" s="345"/>
      <c r="G80" s="345"/>
      <c r="H80" s="345"/>
      <c r="I80" s="345"/>
      <c r="J80" s="345"/>
      <c r="K80" s="345"/>
      <c r="L80" s="345"/>
      <c r="M80" s="346">
        <f t="shared" si="80"/>
        <v>0</v>
      </c>
      <c r="N80" s="347"/>
      <c r="O80" s="347"/>
      <c r="P80" s="347"/>
      <c r="Q80" s="348">
        <f t="shared" si="81"/>
        <v>0</v>
      </c>
      <c r="R80" s="349"/>
      <c r="S80" s="1575"/>
      <c r="T80" s="350"/>
      <c r="U80" s="350"/>
      <c r="V80" s="350"/>
      <c r="W80" s="346">
        <f t="shared" si="82"/>
        <v>0</v>
      </c>
      <c r="X80" s="349"/>
      <c r="Y80" s="350"/>
      <c r="Z80" s="350"/>
      <c r="AA80" s="350"/>
      <c r="AB80" s="350"/>
      <c r="AC80" s="350"/>
      <c r="AD80" s="350"/>
      <c r="AE80" s="350"/>
      <c r="AF80" s="350"/>
      <c r="AG80" s="346">
        <f t="shared" si="83"/>
        <v>0</v>
      </c>
      <c r="AH80" s="1563"/>
      <c r="AI80" s="351">
        <f t="shared" si="84"/>
        <v>0</v>
      </c>
      <c r="AJ80" s="344"/>
      <c r="AK80" s="345"/>
      <c r="AL80" s="345"/>
      <c r="AM80" s="345"/>
      <c r="AN80" s="345"/>
      <c r="AO80" s="345"/>
      <c r="AP80" s="346">
        <f t="shared" si="85"/>
        <v>0</v>
      </c>
      <c r="AQ80" s="347"/>
      <c r="AR80" s="1563"/>
      <c r="AS80" s="347"/>
      <c r="AT80" s="352">
        <f t="shared" si="86"/>
        <v>0</v>
      </c>
      <c r="AU80" s="353"/>
      <c r="AV80" s="354"/>
      <c r="AW80" s="354"/>
      <c r="AX80" s="346">
        <f t="shared" si="87"/>
        <v>0</v>
      </c>
      <c r="AY80" s="347"/>
      <c r="AZ80" s="1563"/>
      <c r="BA80" s="352">
        <f t="shared" si="88"/>
        <v>0</v>
      </c>
      <c r="BB80" s="1563"/>
      <c r="BC80" s="352">
        <f t="shared" si="89"/>
        <v>0</v>
      </c>
    </row>
    <row r="81" spans="1:55" s="339" customFormat="1">
      <c r="A81" s="341" t="s">
        <v>411</v>
      </c>
      <c r="B81" s="342"/>
      <c r="C81" s="708"/>
      <c r="D81" s="343"/>
      <c r="E81" s="344"/>
      <c r="F81" s="345"/>
      <c r="G81" s="345"/>
      <c r="H81" s="345"/>
      <c r="I81" s="345"/>
      <c r="J81" s="345"/>
      <c r="K81" s="345"/>
      <c r="L81" s="345"/>
      <c r="M81" s="346">
        <f t="shared" si="80"/>
        <v>0</v>
      </c>
      <c r="N81" s="347"/>
      <c r="O81" s="347"/>
      <c r="P81" s="347"/>
      <c r="Q81" s="348">
        <f t="shared" si="81"/>
        <v>0</v>
      </c>
      <c r="R81" s="349"/>
      <c r="S81" s="1575"/>
      <c r="T81" s="350"/>
      <c r="U81" s="350"/>
      <c r="V81" s="350"/>
      <c r="W81" s="346">
        <f t="shared" si="82"/>
        <v>0</v>
      </c>
      <c r="X81" s="349"/>
      <c r="Y81" s="350"/>
      <c r="Z81" s="350"/>
      <c r="AA81" s="350"/>
      <c r="AB81" s="350"/>
      <c r="AC81" s="350"/>
      <c r="AD81" s="350"/>
      <c r="AE81" s="350"/>
      <c r="AF81" s="350"/>
      <c r="AG81" s="346">
        <f t="shared" si="83"/>
        <v>0</v>
      </c>
      <c r="AH81" s="1563"/>
      <c r="AI81" s="351">
        <f t="shared" si="84"/>
        <v>0</v>
      </c>
      <c r="AJ81" s="344"/>
      <c r="AK81" s="345"/>
      <c r="AL81" s="345"/>
      <c r="AM81" s="345"/>
      <c r="AN81" s="345"/>
      <c r="AO81" s="345"/>
      <c r="AP81" s="346">
        <f t="shared" si="85"/>
        <v>0</v>
      </c>
      <c r="AQ81" s="347"/>
      <c r="AR81" s="1563"/>
      <c r="AS81" s="347"/>
      <c r="AT81" s="352">
        <f t="shared" si="86"/>
        <v>0</v>
      </c>
      <c r="AU81" s="353"/>
      <c r="AV81" s="354"/>
      <c r="AW81" s="354"/>
      <c r="AX81" s="346">
        <f t="shared" si="87"/>
        <v>0</v>
      </c>
      <c r="AY81" s="347"/>
      <c r="AZ81" s="1563"/>
      <c r="BA81" s="352">
        <f t="shared" si="88"/>
        <v>0</v>
      </c>
      <c r="BB81" s="1563"/>
      <c r="BC81" s="352">
        <f t="shared" si="89"/>
        <v>0</v>
      </c>
    </row>
    <row r="82" spans="1:55" s="339" customFormat="1" ht="14.25">
      <c r="A82" s="357"/>
      <c r="B82" s="342"/>
      <c r="C82" s="708"/>
      <c r="D82" s="343"/>
      <c r="E82" s="344"/>
      <c r="F82" s="345"/>
      <c r="G82" s="345"/>
      <c r="H82" s="345"/>
      <c r="I82" s="345"/>
      <c r="J82" s="345"/>
      <c r="K82" s="345"/>
      <c r="L82" s="345"/>
      <c r="M82" s="346">
        <f t="shared" si="80"/>
        <v>0</v>
      </c>
      <c r="N82" s="347"/>
      <c r="O82" s="347"/>
      <c r="P82" s="347"/>
      <c r="Q82" s="348">
        <f t="shared" si="81"/>
        <v>0</v>
      </c>
      <c r="R82" s="349"/>
      <c r="S82" s="1575"/>
      <c r="T82" s="350"/>
      <c r="U82" s="350"/>
      <c r="V82" s="350"/>
      <c r="W82" s="346">
        <f t="shared" si="82"/>
        <v>0</v>
      </c>
      <c r="X82" s="349"/>
      <c r="Y82" s="350"/>
      <c r="Z82" s="350"/>
      <c r="AA82" s="350"/>
      <c r="AB82" s="350"/>
      <c r="AC82" s="350"/>
      <c r="AD82" s="350"/>
      <c r="AE82" s="350"/>
      <c r="AF82" s="350"/>
      <c r="AG82" s="346">
        <f t="shared" si="83"/>
        <v>0</v>
      </c>
      <c r="AH82" s="1563"/>
      <c r="AI82" s="351">
        <f t="shared" si="84"/>
        <v>0</v>
      </c>
      <c r="AJ82" s="344"/>
      <c r="AK82" s="345"/>
      <c r="AL82" s="345"/>
      <c r="AM82" s="345"/>
      <c r="AN82" s="345"/>
      <c r="AO82" s="345"/>
      <c r="AP82" s="346">
        <f t="shared" si="85"/>
        <v>0</v>
      </c>
      <c r="AQ82" s="347"/>
      <c r="AR82" s="1563"/>
      <c r="AS82" s="347"/>
      <c r="AT82" s="352">
        <f t="shared" si="86"/>
        <v>0</v>
      </c>
      <c r="AU82" s="353"/>
      <c r="AV82" s="354"/>
      <c r="AW82" s="354"/>
      <c r="AX82" s="346">
        <f t="shared" si="87"/>
        <v>0</v>
      </c>
      <c r="AY82" s="347"/>
      <c r="AZ82" s="1563"/>
      <c r="BA82" s="352">
        <f t="shared" si="88"/>
        <v>0</v>
      </c>
      <c r="BB82" s="1563"/>
      <c r="BC82" s="352">
        <f t="shared" si="89"/>
        <v>0</v>
      </c>
    </row>
    <row r="83" spans="1:55" s="339" customFormat="1" ht="14.25">
      <c r="A83" s="357"/>
      <c r="B83" s="342"/>
      <c r="C83" s="708"/>
      <c r="D83" s="343"/>
      <c r="E83" s="344"/>
      <c r="F83" s="345"/>
      <c r="G83" s="345"/>
      <c r="H83" s="345"/>
      <c r="I83" s="345"/>
      <c r="J83" s="345"/>
      <c r="K83" s="345"/>
      <c r="L83" s="345"/>
      <c r="M83" s="346">
        <f t="shared" si="80"/>
        <v>0</v>
      </c>
      <c r="N83" s="347"/>
      <c r="O83" s="347"/>
      <c r="P83" s="347"/>
      <c r="Q83" s="348">
        <f t="shared" si="81"/>
        <v>0</v>
      </c>
      <c r="R83" s="349"/>
      <c r="S83" s="1575"/>
      <c r="T83" s="350"/>
      <c r="U83" s="350"/>
      <c r="V83" s="350"/>
      <c r="W83" s="346">
        <f t="shared" si="82"/>
        <v>0</v>
      </c>
      <c r="X83" s="349"/>
      <c r="Y83" s="350"/>
      <c r="Z83" s="350"/>
      <c r="AA83" s="350"/>
      <c r="AB83" s="350"/>
      <c r="AC83" s="350"/>
      <c r="AD83" s="350"/>
      <c r="AE83" s="350"/>
      <c r="AF83" s="350"/>
      <c r="AG83" s="346">
        <f t="shared" si="83"/>
        <v>0</v>
      </c>
      <c r="AH83" s="1563"/>
      <c r="AI83" s="351">
        <f t="shared" si="84"/>
        <v>0</v>
      </c>
      <c r="AJ83" s="344"/>
      <c r="AK83" s="345"/>
      <c r="AL83" s="345"/>
      <c r="AM83" s="345"/>
      <c r="AN83" s="345"/>
      <c r="AO83" s="345"/>
      <c r="AP83" s="346">
        <f t="shared" si="85"/>
        <v>0</v>
      </c>
      <c r="AQ83" s="347"/>
      <c r="AR83" s="1563"/>
      <c r="AS83" s="347"/>
      <c r="AT83" s="352">
        <f t="shared" si="86"/>
        <v>0</v>
      </c>
      <c r="AU83" s="353"/>
      <c r="AV83" s="354"/>
      <c r="AW83" s="354"/>
      <c r="AX83" s="346">
        <f t="shared" si="87"/>
        <v>0</v>
      </c>
      <c r="AY83" s="347"/>
      <c r="AZ83" s="1563"/>
      <c r="BA83" s="352">
        <f t="shared" si="88"/>
        <v>0</v>
      </c>
      <c r="BB83" s="1563"/>
      <c r="BC83" s="352">
        <f t="shared" si="89"/>
        <v>0</v>
      </c>
    </row>
    <row r="84" spans="1:55" s="339" customFormat="1" ht="14.25">
      <c r="A84" s="357"/>
      <c r="B84" s="342"/>
      <c r="C84" s="708"/>
      <c r="D84" s="343"/>
      <c r="E84" s="344"/>
      <c r="F84" s="345"/>
      <c r="G84" s="345"/>
      <c r="H84" s="345"/>
      <c r="I84" s="345"/>
      <c r="J84" s="345"/>
      <c r="K84" s="345"/>
      <c r="L84" s="345"/>
      <c r="M84" s="346">
        <f t="shared" si="80"/>
        <v>0</v>
      </c>
      <c r="N84" s="347"/>
      <c r="O84" s="347"/>
      <c r="P84" s="347"/>
      <c r="Q84" s="348">
        <f t="shared" si="81"/>
        <v>0</v>
      </c>
      <c r="R84" s="349"/>
      <c r="S84" s="1575"/>
      <c r="T84" s="350"/>
      <c r="U84" s="350"/>
      <c r="V84" s="350"/>
      <c r="W84" s="346">
        <f t="shared" si="82"/>
        <v>0</v>
      </c>
      <c r="X84" s="349"/>
      <c r="Y84" s="350"/>
      <c r="Z84" s="350"/>
      <c r="AA84" s="350"/>
      <c r="AB84" s="350"/>
      <c r="AC84" s="350"/>
      <c r="AD84" s="350"/>
      <c r="AE84" s="350"/>
      <c r="AF84" s="350"/>
      <c r="AG84" s="346">
        <f t="shared" si="83"/>
        <v>0</v>
      </c>
      <c r="AH84" s="1563"/>
      <c r="AI84" s="351">
        <f t="shared" si="84"/>
        <v>0</v>
      </c>
      <c r="AJ84" s="344"/>
      <c r="AK84" s="345"/>
      <c r="AL84" s="345"/>
      <c r="AM84" s="345"/>
      <c r="AN84" s="345"/>
      <c r="AO84" s="345"/>
      <c r="AP84" s="346">
        <f t="shared" si="85"/>
        <v>0</v>
      </c>
      <c r="AQ84" s="347"/>
      <c r="AR84" s="1563"/>
      <c r="AS84" s="347"/>
      <c r="AT84" s="352">
        <f t="shared" si="86"/>
        <v>0</v>
      </c>
      <c r="AU84" s="353"/>
      <c r="AV84" s="354"/>
      <c r="AW84" s="354"/>
      <c r="AX84" s="346">
        <f t="shared" si="87"/>
        <v>0</v>
      </c>
      <c r="AY84" s="347"/>
      <c r="AZ84" s="1563"/>
      <c r="BA84" s="352">
        <f t="shared" si="88"/>
        <v>0</v>
      </c>
      <c r="BB84" s="1563"/>
      <c r="BC84" s="352">
        <f t="shared" si="89"/>
        <v>0</v>
      </c>
    </row>
    <row r="85" spans="1:55" s="339" customFormat="1">
      <c r="A85" s="341" t="s">
        <v>412</v>
      </c>
      <c r="B85" s="342"/>
      <c r="C85" s="708"/>
      <c r="D85" s="343"/>
      <c r="E85" s="344"/>
      <c r="F85" s="345"/>
      <c r="G85" s="345"/>
      <c r="H85" s="345"/>
      <c r="I85" s="345"/>
      <c r="J85" s="345"/>
      <c r="K85" s="345"/>
      <c r="L85" s="345"/>
      <c r="M85" s="346">
        <f t="shared" si="80"/>
        <v>0</v>
      </c>
      <c r="N85" s="347"/>
      <c r="O85" s="347"/>
      <c r="P85" s="347"/>
      <c r="Q85" s="348">
        <f t="shared" si="81"/>
        <v>0</v>
      </c>
      <c r="R85" s="349"/>
      <c r="S85" s="1575"/>
      <c r="T85" s="350"/>
      <c r="U85" s="350"/>
      <c r="V85" s="350"/>
      <c r="W85" s="346">
        <f t="shared" si="82"/>
        <v>0</v>
      </c>
      <c r="X85" s="349"/>
      <c r="Y85" s="350"/>
      <c r="Z85" s="350"/>
      <c r="AA85" s="350"/>
      <c r="AB85" s="350"/>
      <c r="AC85" s="350"/>
      <c r="AD85" s="350"/>
      <c r="AE85" s="350"/>
      <c r="AF85" s="350"/>
      <c r="AG85" s="346">
        <f t="shared" si="83"/>
        <v>0</v>
      </c>
      <c r="AH85" s="1563"/>
      <c r="AI85" s="351">
        <f t="shared" si="84"/>
        <v>0</v>
      </c>
      <c r="AJ85" s="344"/>
      <c r="AK85" s="345"/>
      <c r="AL85" s="345"/>
      <c r="AM85" s="345"/>
      <c r="AN85" s="345"/>
      <c r="AO85" s="345"/>
      <c r="AP85" s="346">
        <f t="shared" si="85"/>
        <v>0</v>
      </c>
      <c r="AQ85" s="347"/>
      <c r="AR85" s="1563"/>
      <c r="AS85" s="347"/>
      <c r="AT85" s="352">
        <f t="shared" si="86"/>
        <v>0</v>
      </c>
      <c r="AU85" s="353"/>
      <c r="AV85" s="354"/>
      <c r="AW85" s="354"/>
      <c r="AX85" s="346">
        <f t="shared" si="87"/>
        <v>0</v>
      </c>
      <c r="AY85" s="347"/>
      <c r="AZ85" s="1563"/>
      <c r="BA85" s="352">
        <f t="shared" si="88"/>
        <v>0</v>
      </c>
      <c r="BB85" s="1563"/>
      <c r="BC85" s="352">
        <f t="shared" si="89"/>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0">SUM(E87:L87)</f>
        <v>0</v>
      </c>
      <c r="N87" s="347"/>
      <c r="O87" s="347"/>
      <c r="P87" s="347"/>
      <c r="Q87" s="348">
        <f t="shared" ref="Q87:Q93" si="91">B87+C87+M87+N87+O87+P87+D87</f>
        <v>0</v>
      </c>
      <c r="R87" s="349"/>
      <c r="S87" s="1575"/>
      <c r="T87" s="350"/>
      <c r="U87" s="350"/>
      <c r="V87" s="350"/>
      <c r="W87" s="346">
        <f t="shared" ref="W87:W93" si="92">SUM(R87:V87)</f>
        <v>0</v>
      </c>
      <c r="X87" s="349"/>
      <c r="Y87" s="350"/>
      <c r="Z87" s="350"/>
      <c r="AA87" s="350"/>
      <c r="AB87" s="350"/>
      <c r="AC87" s="350"/>
      <c r="AD87" s="350"/>
      <c r="AE87" s="350"/>
      <c r="AF87" s="350"/>
      <c r="AG87" s="346">
        <f t="shared" ref="AG87:AG93" si="93">SUM(X87:AF87)</f>
        <v>0</v>
      </c>
      <c r="AH87" s="1563"/>
      <c r="AI87" s="351">
        <f t="shared" ref="AI87:AI93" si="94">Q87+W87+AG87+AH87</f>
        <v>0</v>
      </c>
      <c r="AJ87" s="344"/>
      <c r="AK87" s="345"/>
      <c r="AL87" s="345"/>
      <c r="AM87" s="345"/>
      <c r="AN87" s="345"/>
      <c r="AO87" s="345"/>
      <c r="AP87" s="346">
        <f t="shared" ref="AP87:AP93" si="95">SUM(AJ87:AO87)</f>
        <v>0</v>
      </c>
      <c r="AQ87" s="347"/>
      <c r="AR87" s="1563"/>
      <c r="AS87" s="347"/>
      <c r="AT87" s="352">
        <f t="shared" ref="AT87:AT93" si="96">AI87+AP87+AQ87+AR87+AS87</f>
        <v>0</v>
      </c>
      <c r="AU87" s="353"/>
      <c r="AV87" s="354"/>
      <c r="AW87" s="354"/>
      <c r="AX87" s="346">
        <f t="shared" ref="AX87:AX93" si="97">SUM(AU87:AW87)</f>
        <v>0</v>
      </c>
      <c r="AY87" s="347"/>
      <c r="AZ87" s="1563"/>
      <c r="BA87" s="352">
        <f t="shared" ref="BA87:BA93" si="98">AX87+AY87</f>
        <v>0</v>
      </c>
      <c r="BB87" s="1563"/>
      <c r="BC87" s="352">
        <f t="shared" ref="BC87:BC93" si="99">BA87+AT87+BB87</f>
        <v>0</v>
      </c>
    </row>
    <row r="88" spans="1:55" s="339" customFormat="1">
      <c r="A88" s="341" t="s">
        <v>410</v>
      </c>
      <c r="B88" s="342"/>
      <c r="C88" s="708"/>
      <c r="D88" s="343"/>
      <c r="E88" s="344"/>
      <c r="F88" s="345"/>
      <c r="G88" s="345"/>
      <c r="H88" s="345"/>
      <c r="I88" s="345"/>
      <c r="J88" s="345"/>
      <c r="K88" s="345"/>
      <c r="L88" s="345"/>
      <c r="M88" s="346">
        <f t="shared" si="90"/>
        <v>0</v>
      </c>
      <c r="N88" s="347"/>
      <c r="O88" s="347"/>
      <c r="P88" s="347"/>
      <c r="Q88" s="348">
        <f t="shared" si="91"/>
        <v>0</v>
      </c>
      <c r="R88" s="349"/>
      <c r="S88" s="1575"/>
      <c r="T88" s="350"/>
      <c r="U88" s="350"/>
      <c r="V88" s="350"/>
      <c r="W88" s="346">
        <f t="shared" si="92"/>
        <v>0</v>
      </c>
      <c r="X88" s="349"/>
      <c r="Y88" s="350"/>
      <c r="Z88" s="350"/>
      <c r="AA88" s="350"/>
      <c r="AB88" s="350"/>
      <c r="AC88" s="350"/>
      <c r="AD88" s="350"/>
      <c r="AE88" s="350"/>
      <c r="AF88" s="350"/>
      <c r="AG88" s="346">
        <f t="shared" si="93"/>
        <v>0</v>
      </c>
      <c r="AH88" s="1563"/>
      <c r="AI88" s="351">
        <f t="shared" si="94"/>
        <v>0</v>
      </c>
      <c r="AJ88" s="344"/>
      <c r="AK88" s="345"/>
      <c r="AL88" s="345"/>
      <c r="AM88" s="345"/>
      <c r="AN88" s="345"/>
      <c r="AO88" s="345"/>
      <c r="AP88" s="346">
        <f t="shared" si="95"/>
        <v>0</v>
      </c>
      <c r="AQ88" s="347"/>
      <c r="AR88" s="1563"/>
      <c r="AS88" s="347"/>
      <c r="AT88" s="352">
        <f t="shared" si="96"/>
        <v>0</v>
      </c>
      <c r="AU88" s="353"/>
      <c r="AV88" s="354"/>
      <c r="AW88" s="354"/>
      <c r="AX88" s="346">
        <f t="shared" si="97"/>
        <v>0</v>
      </c>
      <c r="AY88" s="347"/>
      <c r="AZ88" s="1563"/>
      <c r="BA88" s="352">
        <f t="shared" si="98"/>
        <v>0</v>
      </c>
      <c r="BB88" s="1563"/>
      <c r="BC88" s="352">
        <f t="shared" si="99"/>
        <v>0</v>
      </c>
    </row>
    <row r="89" spans="1:55" s="339" customFormat="1">
      <c r="A89" s="341" t="s">
        <v>411</v>
      </c>
      <c r="B89" s="342"/>
      <c r="C89" s="708"/>
      <c r="D89" s="343"/>
      <c r="E89" s="344"/>
      <c r="F89" s="345"/>
      <c r="G89" s="345"/>
      <c r="H89" s="345"/>
      <c r="I89" s="345"/>
      <c r="J89" s="345"/>
      <c r="K89" s="345"/>
      <c r="L89" s="345"/>
      <c r="M89" s="346">
        <f t="shared" si="90"/>
        <v>0</v>
      </c>
      <c r="N89" s="347"/>
      <c r="O89" s="347"/>
      <c r="P89" s="347"/>
      <c r="Q89" s="348">
        <f t="shared" si="91"/>
        <v>0</v>
      </c>
      <c r="R89" s="349"/>
      <c r="S89" s="1575"/>
      <c r="T89" s="350"/>
      <c r="U89" s="350"/>
      <c r="V89" s="350"/>
      <c r="W89" s="346">
        <f t="shared" si="92"/>
        <v>0</v>
      </c>
      <c r="X89" s="349"/>
      <c r="Y89" s="350"/>
      <c r="Z89" s="350"/>
      <c r="AA89" s="350"/>
      <c r="AB89" s="350"/>
      <c r="AC89" s="350"/>
      <c r="AD89" s="350"/>
      <c r="AE89" s="350"/>
      <c r="AF89" s="350"/>
      <c r="AG89" s="346">
        <f t="shared" si="93"/>
        <v>0</v>
      </c>
      <c r="AH89" s="1563"/>
      <c r="AI89" s="351">
        <f t="shared" si="94"/>
        <v>0</v>
      </c>
      <c r="AJ89" s="344"/>
      <c r="AK89" s="345"/>
      <c r="AL89" s="345"/>
      <c r="AM89" s="345"/>
      <c r="AN89" s="345"/>
      <c r="AO89" s="345"/>
      <c r="AP89" s="346">
        <f t="shared" si="95"/>
        <v>0</v>
      </c>
      <c r="AQ89" s="347"/>
      <c r="AR89" s="1563"/>
      <c r="AS89" s="347"/>
      <c r="AT89" s="352">
        <f t="shared" si="96"/>
        <v>0</v>
      </c>
      <c r="AU89" s="353"/>
      <c r="AV89" s="354"/>
      <c r="AW89" s="354"/>
      <c r="AX89" s="346">
        <f t="shared" si="97"/>
        <v>0</v>
      </c>
      <c r="AY89" s="347"/>
      <c r="AZ89" s="1563"/>
      <c r="BA89" s="352">
        <f t="shared" si="98"/>
        <v>0</v>
      </c>
      <c r="BB89" s="1563"/>
      <c r="BC89" s="352">
        <f t="shared" si="99"/>
        <v>0</v>
      </c>
    </row>
    <row r="90" spans="1:55" s="339" customFormat="1" ht="14.25">
      <c r="A90" s="357"/>
      <c r="B90" s="342"/>
      <c r="C90" s="708"/>
      <c r="D90" s="343"/>
      <c r="E90" s="344"/>
      <c r="F90" s="345"/>
      <c r="G90" s="345"/>
      <c r="H90" s="345"/>
      <c r="I90" s="345"/>
      <c r="J90" s="345"/>
      <c r="K90" s="345"/>
      <c r="L90" s="345"/>
      <c r="M90" s="346">
        <f t="shared" si="90"/>
        <v>0</v>
      </c>
      <c r="N90" s="347"/>
      <c r="O90" s="347"/>
      <c r="P90" s="347"/>
      <c r="Q90" s="348">
        <f t="shared" si="91"/>
        <v>0</v>
      </c>
      <c r="R90" s="349"/>
      <c r="S90" s="1575"/>
      <c r="T90" s="350"/>
      <c r="U90" s="350"/>
      <c r="V90" s="350"/>
      <c r="W90" s="346">
        <f t="shared" si="92"/>
        <v>0</v>
      </c>
      <c r="X90" s="349"/>
      <c r="Y90" s="350"/>
      <c r="Z90" s="350"/>
      <c r="AA90" s="350"/>
      <c r="AB90" s="350"/>
      <c r="AC90" s="350"/>
      <c r="AD90" s="350"/>
      <c r="AE90" s="350"/>
      <c r="AF90" s="350"/>
      <c r="AG90" s="346">
        <f t="shared" si="93"/>
        <v>0</v>
      </c>
      <c r="AH90" s="1563"/>
      <c r="AI90" s="351">
        <f t="shared" si="94"/>
        <v>0</v>
      </c>
      <c r="AJ90" s="344"/>
      <c r="AK90" s="345"/>
      <c r="AL90" s="345"/>
      <c r="AM90" s="345"/>
      <c r="AN90" s="345"/>
      <c r="AO90" s="345"/>
      <c r="AP90" s="346">
        <f t="shared" si="95"/>
        <v>0</v>
      </c>
      <c r="AQ90" s="347"/>
      <c r="AR90" s="1563"/>
      <c r="AS90" s="347"/>
      <c r="AT90" s="352">
        <f t="shared" si="96"/>
        <v>0</v>
      </c>
      <c r="AU90" s="353"/>
      <c r="AV90" s="354"/>
      <c r="AW90" s="354"/>
      <c r="AX90" s="346">
        <f t="shared" si="97"/>
        <v>0</v>
      </c>
      <c r="AY90" s="347"/>
      <c r="AZ90" s="1563"/>
      <c r="BA90" s="352">
        <f t="shared" si="98"/>
        <v>0</v>
      </c>
      <c r="BB90" s="1563"/>
      <c r="BC90" s="352">
        <f t="shared" si="99"/>
        <v>0</v>
      </c>
    </row>
    <row r="91" spans="1:55" s="339" customFormat="1" ht="14.25">
      <c r="A91" s="357"/>
      <c r="B91" s="342"/>
      <c r="C91" s="708"/>
      <c r="D91" s="343"/>
      <c r="E91" s="344"/>
      <c r="F91" s="345"/>
      <c r="G91" s="345"/>
      <c r="H91" s="345"/>
      <c r="I91" s="345"/>
      <c r="J91" s="345"/>
      <c r="K91" s="345"/>
      <c r="L91" s="345"/>
      <c r="M91" s="346">
        <f t="shared" si="90"/>
        <v>0</v>
      </c>
      <c r="N91" s="347"/>
      <c r="O91" s="347"/>
      <c r="P91" s="347"/>
      <c r="Q91" s="348">
        <f t="shared" si="91"/>
        <v>0</v>
      </c>
      <c r="R91" s="349"/>
      <c r="S91" s="1575"/>
      <c r="T91" s="350"/>
      <c r="U91" s="350"/>
      <c r="V91" s="350"/>
      <c r="W91" s="346">
        <f t="shared" si="92"/>
        <v>0</v>
      </c>
      <c r="X91" s="349"/>
      <c r="Y91" s="350"/>
      <c r="Z91" s="350"/>
      <c r="AA91" s="350"/>
      <c r="AB91" s="350"/>
      <c r="AC91" s="350"/>
      <c r="AD91" s="350"/>
      <c r="AE91" s="350"/>
      <c r="AF91" s="350"/>
      <c r="AG91" s="346">
        <f t="shared" si="93"/>
        <v>0</v>
      </c>
      <c r="AH91" s="1563"/>
      <c r="AI91" s="351">
        <f t="shared" si="94"/>
        <v>0</v>
      </c>
      <c r="AJ91" s="344"/>
      <c r="AK91" s="345"/>
      <c r="AL91" s="345"/>
      <c r="AM91" s="345"/>
      <c r="AN91" s="345"/>
      <c r="AO91" s="345"/>
      <c r="AP91" s="346">
        <f t="shared" si="95"/>
        <v>0</v>
      </c>
      <c r="AQ91" s="347"/>
      <c r="AR91" s="1563"/>
      <c r="AS91" s="347"/>
      <c r="AT91" s="352">
        <f t="shared" si="96"/>
        <v>0</v>
      </c>
      <c r="AU91" s="353"/>
      <c r="AV91" s="354"/>
      <c r="AW91" s="354"/>
      <c r="AX91" s="346">
        <f t="shared" si="97"/>
        <v>0</v>
      </c>
      <c r="AY91" s="347"/>
      <c r="AZ91" s="1563"/>
      <c r="BA91" s="352">
        <f t="shared" si="98"/>
        <v>0</v>
      </c>
      <c r="BB91" s="1563"/>
      <c r="BC91" s="352">
        <f t="shared" si="99"/>
        <v>0</v>
      </c>
    </row>
    <row r="92" spans="1:55" s="339" customFormat="1" ht="14.25">
      <c r="A92" s="357"/>
      <c r="B92" s="342"/>
      <c r="C92" s="708"/>
      <c r="D92" s="343"/>
      <c r="E92" s="344"/>
      <c r="F92" s="345"/>
      <c r="G92" s="345"/>
      <c r="H92" s="345"/>
      <c r="I92" s="345"/>
      <c r="J92" s="345"/>
      <c r="K92" s="345"/>
      <c r="L92" s="345"/>
      <c r="M92" s="346">
        <f t="shared" si="90"/>
        <v>0</v>
      </c>
      <c r="N92" s="347"/>
      <c r="O92" s="347"/>
      <c r="P92" s="347"/>
      <c r="Q92" s="348">
        <f t="shared" si="91"/>
        <v>0</v>
      </c>
      <c r="R92" s="349"/>
      <c r="S92" s="1575"/>
      <c r="T92" s="350"/>
      <c r="U92" s="350"/>
      <c r="V92" s="350"/>
      <c r="W92" s="346">
        <f t="shared" si="92"/>
        <v>0</v>
      </c>
      <c r="X92" s="349"/>
      <c r="Y92" s="350"/>
      <c r="Z92" s="350"/>
      <c r="AA92" s="350"/>
      <c r="AB92" s="350"/>
      <c r="AC92" s="350"/>
      <c r="AD92" s="350"/>
      <c r="AE92" s="350"/>
      <c r="AF92" s="350"/>
      <c r="AG92" s="346">
        <f t="shared" si="93"/>
        <v>0</v>
      </c>
      <c r="AH92" s="1563"/>
      <c r="AI92" s="351">
        <f t="shared" si="94"/>
        <v>0</v>
      </c>
      <c r="AJ92" s="344"/>
      <c r="AK92" s="345"/>
      <c r="AL92" s="345"/>
      <c r="AM92" s="345"/>
      <c r="AN92" s="345"/>
      <c r="AO92" s="345"/>
      <c r="AP92" s="346">
        <f t="shared" si="95"/>
        <v>0</v>
      </c>
      <c r="AQ92" s="347"/>
      <c r="AR92" s="1563"/>
      <c r="AS92" s="347"/>
      <c r="AT92" s="352">
        <f t="shared" si="96"/>
        <v>0</v>
      </c>
      <c r="AU92" s="353"/>
      <c r="AV92" s="354"/>
      <c r="AW92" s="354"/>
      <c r="AX92" s="346">
        <f t="shared" si="97"/>
        <v>0</v>
      </c>
      <c r="AY92" s="347"/>
      <c r="AZ92" s="1563"/>
      <c r="BA92" s="352">
        <f t="shared" si="98"/>
        <v>0</v>
      </c>
      <c r="BB92" s="1563"/>
      <c r="BC92" s="352">
        <f t="shared" si="99"/>
        <v>0</v>
      </c>
    </row>
    <row r="93" spans="1:55" s="339" customFormat="1">
      <c r="A93" s="341" t="s">
        <v>412</v>
      </c>
      <c r="B93" s="342"/>
      <c r="C93" s="708"/>
      <c r="D93" s="343"/>
      <c r="E93" s="344"/>
      <c r="F93" s="345"/>
      <c r="G93" s="345"/>
      <c r="H93" s="345"/>
      <c r="I93" s="345"/>
      <c r="J93" s="345"/>
      <c r="K93" s="345"/>
      <c r="L93" s="345"/>
      <c r="M93" s="346">
        <f t="shared" si="90"/>
        <v>0</v>
      </c>
      <c r="N93" s="347"/>
      <c r="O93" s="347"/>
      <c r="P93" s="347"/>
      <c r="Q93" s="348">
        <f t="shared" si="91"/>
        <v>0</v>
      </c>
      <c r="R93" s="349"/>
      <c r="S93" s="1575"/>
      <c r="T93" s="350"/>
      <c r="U93" s="350"/>
      <c r="V93" s="350"/>
      <c r="W93" s="346">
        <f t="shared" si="92"/>
        <v>0</v>
      </c>
      <c r="X93" s="349"/>
      <c r="Y93" s="350"/>
      <c r="Z93" s="350"/>
      <c r="AA93" s="350"/>
      <c r="AB93" s="350"/>
      <c r="AC93" s="350"/>
      <c r="AD93" s="350"/>
      <c r="AE93" s="350"/>
      <c r="AF93" s="350"/>
      <c r="AG93" s="346">
        <f t="shared" si="93"/>
        <v>0</v>
      </c>
      <c r="AH93" s="1563"/>
      <c r="AI93" s="351">
        <f t="shared" si="94"/>
        <v>0</v>
      </c>
      <c r="AJ93" s="344"/>
      <c r="AK93" s="345"/>
      <c r="AL93" s="345"/>
      <c r="AM93" s="345"/>
      <c r="AN93" s="345"/>
      <c r="AO93" s="345"/>
      <c r="AP93" s="346">
        <f t="shared" si="95"/>
        <v>0</v>
      </c>
      <c r="AQ93" s="347"/>
      <c r="AR93" s="1563"/>
      <c r="AS93" s="347"/>
      <c r="AT93" s="352">
        <f t="shared" si="96"/>
        <v>0</v>
      </c>
      <c r="AU93" s="353"/>
      <c r="AV93" s="354"/>
      <c r="AW93" s="354"/>
      <c r="AX93" s="346">
        <f t="shared" si="97"/>
        <v>0</v>
      </c>
      <c r="AY93" s="347"/>
      <c r="AZ93" s="1563"/>
      <c r="BA93" s="352">
        <f t="shared" si="98"/>
        <v>0</v>
      </c>
      <c r="BB93" s="1563"/>
      <c r="BC93" s="352">
        <f t="shared" si="99"/>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0">SUM(E95:L95)</f>
        <v>0</v>
      </c>
      <c r="N95" s="347"/>
      <c r="O95" s="347"/>
      <c r="P95" s="347"/>
      <c r="Q95" s="348">
        <f t="shared" ref="Q95:Q109" si="101">B95+C95+M95+N95+O95+P95+D95</f>
        <v>0</v>
      </c>
      <c r="R95" s="349"/>
      <c r="S95" s="1575"/>
      <c r="T95" s="350"/>
      <c r="U95" s="350"/>
      <c r="V95" s="350"/>
      <c r="W95" s="346">
        <f t="shared" ref="W95:W109" si="102">SUM(R95:V95)</f>
        <v>0</v>
      </c>
      <c r="X95" s="349"/>
      <c r="Y95" s="350"/>
      <c r="Z95" s="350"/>
      <c r="AA95" s="350"/>
      <c r="AB95" s="350"/>
      <c r="AC95" s="350"/>
      <c r="AD95" s="350"/>
      <c r="AE95" s="350"/>
      <c r="AF95" s="350"/>
      <c r="AG95" s="346">
        <f t="shared" ref="AG95:AG109" si="103">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0"/>
        <v>0</v>
      </c>
      <c r="N96" s="347"/>
      <c r="O96" s="347"/>
      <c r="P96" s="347"/>
      <c r="Q96" s="348">
        <f t="shared" si="101"/>
        <v>0</v>
      </c>
      <c r="R96" s="349"/>
      <c r="S96" s="1575"/>
      <c r="T96" s="350"/>
      <c r="U96" s="350"/>
      <c r="V96" s="350"/>
      <c r="W96" s="346">
        <f t="shared" si="102"/>
        <v>0</v>
      </c>
      <c r="X96" s="349"/>
      <c r="Y96" s="350"/>
      <c r="Z96" s="350"/>
      <c r="AA96" s="350"/>
      <c r="AB96" s="350"/>
      <c r="AC96" s="350"/>
      <c r="AD96" s="350"/>
      <c r="AE96" s="350"/>
      <c r="AF96" s="350"/>
      <c r="AG96" s="346">
        <f t="shared" si="103"/>
        <v>0</v>
      </c>
      <c r="AH96" s="1563"/>
      <c r="AI96" s="351">
        <f t="shared" si="104"/>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 t="shared" si="109"/>
        <v>0</v>
      </c>
    </row>
    <row r="97" spans="1:55" s="339" customFormat="1">
      <c r="A97" s="341" t="s">
        <v>411</v>
      </c>
      <c r="B97" s="342"/>
      <c r="C97" s="708"/>
      <c r="D97" s="343"/>
      <c r="E97" s="344"/>
      <c r="F97" s="345"/>
      <c r="G97" s="345"/>
      <c r="H97" s="345"/>
      <c r="I97" s="345"/>
      <c r="J97" s="345"/>
      <c r="K97" s="345"/>
      <c r="L97" s="345"/>
      <c r="M97" s="346">
        <f t="shared" si="100"/>
        <v>0</v>
      </c>
      <c r="N97" s="347"/>
      <c r="O97" s="347"/>
      <c r="P97" s="347"/>
      <c r="Q97" s="348">
        <f t="shared" si="101"/>
        <v>0</v>
      </c>
      <c r="R97" s="349"/>
      <c r="S97" s="1575"/>
      <c r="T97" s="350"/>
      <c r="U97" s="350"/>
      <c r="V97" s="350"/>
      <c r="W97" s="346">
        <f t="shared" si="102"/>
        <v>0</v>
      </c>
      <c r="X97" s="349"/>
      <c r="Y97" s="350"/>
      <c r="Z97" s="350"/>
      <c r="AA97" s="350"/>
      <c r="AB97" s="350"/>
      <c r="AC97" s="350"/>
      <c r="AD97" s="350"/>
      <c r="AE97" s="350"/>
      <c r="AF97" s="350"/>
      <c r="AG97" s="346">
        <f t="shared" si="103"/>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 t="shared" si="108"/>
        <v>0</v>
      </c>
      <c r="BB97" s="1563"/>
      <c r="BC97" s="352">
        <f t="shared" si="109"/>
        <v>0</v>
      </c>
    </row>
    <row r="98" spans="1:55" s="339" customFormat="1" ht="14.25">
      <c r="A98" s="357"/>
      <c r="B98" s="342"/>
      <c r="C98" s="708"/>
      <c r="D98" s="343"/>
      <c r="E98" s="344"/>
      <c r="F98" s="345"/>
      <c r="G98" s="345"/>
      <c r="H98" s="345"/>
      <c r="I98" s="345"/>
      <c r="J98" s="345"/>
      <c r="K98" s="345"/>
      <c r="L98" s="345"/>
      <c r="M98" s="346">
        <f t="shared" si="100"/>
        <v>0</v>
      </c>
      <c r="N98" s="347"/>
      <c r="O98" s="347"/>
      <c r="P98" s="347"/>
      <c r="Q98" s="348">
        <f t="shared" si="101"/>
        <v>0</v>
      </c>
      <c r="R98" s="349"/>
      <c r="S98" s="1575"/>
      <c r="T98" s="350"/>
      <c r="U98" s="350"/>
      <c r="V98" s="350"/>
      <c r="W98" s="346">
        <f t="shared" si="102"/>
        <v>0</v>
      </c>
      <c r="X98" s="349"/>
      <c r="Y98" s="350"/>
      <c r="Z98" s="350"/>
      <c r="AA98" s="350"/>
      <c r="AB98" s="350"/>
      <c r="AC98" s="350"/>
      <c r="AD98" s="350"/>
      <c r="AE98" s="350"/>
      <c r="AF98" s="350"/>
      <c r="AG98" s="346">
        <f t="shared" si="103"/>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 t="shared" si="100"/>
        <v>0</v>
      </c>
      <c r="N99" s="347"/>
      <c r="O99" s="347"/>
      <c r="P99" s="347"/>
      <c r="Q99" s="348">
        <f t="shared" si="101"/>
        <v>0</v>
      </c>
      <c r="R99" s="349"/>
      <c r="S99" s="1575"/>
      <c r="T99" s="350"/>
      <c r="U99" s="350"/>
      <c r="V99" s="350"/>
      <c r="W99" s="346">
        <f t="shared" si="102"/>
        <v>0</v>
      </c>
      <c r="X99" s="349"/>
      <c r="Y99" s="350"/>
      <c r="Z99" s="350"/>
      <c r="AA99" s="350"/>
      <c r="AB99" s="350"/>
      <c r="AC99" s="350"/>
      <c r="AD99" s="350"/>
      <c r="AE99" s="350"/>
      <c r="AF99" s="350"/>
      <c r="AG99" s="346">
        <f t="shared" si="103"/>
        <v>0</v>
      </c>
      <c r="AH99" s="1563"/>
      <c r="AI99" s="351">
        <f t="shared" si="104"/>
        <v>0</v>
      </c>
      <c r="AJ99" s="344"/>
      <c r="AK99" s="345"/>
      <c r="AL99" s="345"/>
      <c r="AM99" s="345"/>
      <c r="AN99" s="345"/>
      <c r="AO99" s="345"/>
      <c r="AP99" s="346">
        <f t="shared" si="105"/>
        <v>0</v>
      </c>
      <c r="AQ99" s="347"/>
      <c r="AR99" s="1563"/>
      <c r="AS99" s="347"/>
      <c r="AT99" s="352">
        <f t="shared" si="106"/>
        <v>0</v>
      </c>
      <c r="AU99" s="353"/>
      <c r="AV99" s="354"/>
      <c r="AW99" s="354"/>
      <c r="AX99" s="346">
        <f t="shared" si="107"/>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0"/>
        <v>0</v>
      </c>
      <c r="N100" s="347"/>
      <c r="O100" s="347"/>
      <c r="P100" s="347"/>
      <c r="Q100" s="348">
        <f t="shared" si="101"/>
        <v>0</v>
      </c>
      <c r="R100" s="349"/>
      <c r="S100" s="1575"/>
      <c r="T100" s="350"/>
      <c r="U100" s="350"/>
      <c r="V100" s="350"/>
      <c r="W100" s="346">
        <f t="shared" si="102"/>
        <v>0</v>
      </c>
      <c r="X100" s="349"/>
      <c r="Y100" s="350"/>
      <c r="Z100" s="350"/>
      <c r="AA100" s="350"/>
      <c r="AB100" s="350"/>
      <c r="AC100" s="350"/>
      <c r="AD100" s="350"/>
      <c r="AE100" s="350"/>
      <c r="AF100" s="350"/>
      <c r="AG100" s="346">
        <f t="shared" si="103"/>
        <v>0</v>
      </c>
      <c r="AH100" s="1563"/>
      <c r="AI100" s="351">
        <f t="shared" si="104"/>
        <v>0</v>
      </c>
      <c r="AJ100" s="344"/>
      <c r="AK100" s="345"/>
      <c r="AL100" s="345"/>
      <c r="AM100" s="345"/>
      <c r="AN100" s="345"/>
      <c r="AO100" s="345"/>
      <c r="AP100" s="346">
        <f t="shared" si="105"/>
        <v>0</v>
      </c>
      <c r="AQ100" s="347"/>
      <c r="AR100" s="1563"/>
      <c r="AS100" s="347"/>
      <c r="AT100" s="352">
        <f t="shared" si="106"/>
        <v>0</v>
      </c>
      <c r="AU100" s="353"/>
      <c r="AV100" s="354"/>
      <c r="AW100" s="354"/>
      <c r="AX100" s="346">
        <f t="shared" si="107"/>
        <v>0</v>
      </c>
      <c r="AY100" s="347"/>
      <c r="AZ100" s="1563"/>
      <c r="BA100" s="352">
        <f t="shared" si="108"/>
        <v>0</v>
      </c>
      <c r="BB100" s="1563"/>
      <c r="BC100" s="352">
        <f t="shared" si="109"/>
        <v>0</v>
      </c>
    </row>
    <row r="101" spans="1:55" s="339" customFormat="1">
      <c r="A101" s="341" t="s">
        <v>412</v>
      </c>
      <c r="B101" s="342"/>
      <c r="C101" s="708"/>
      <c r="D101" s="343"/>
      <c r="E101" s="344"/>
      <c r="F101" s="345"/>
      <c r="G101" s="345"/>
      <c r="H101" s="345"/>
      <c r="I101" s="345"/>
      <c r="J101" s="345"/>
      <c r="K101" s="345"/>
      <c r="L101" s="345"/>
      <c r="M101" s="346">
        <f t="shared" si="100"/>
        <v>0</v>
      </c>
      <c r="N101" s="347"/>
      <c r="O101" s="347"/>
      <c r="P101" s="347"/>
      <c r="Q101" s="348">
        <f t="shared" si="101"/>
        <v>0</v>
      </c>
      <c r="R101" s="349"/>
      <c r="S101" s="1575"/>
      <c r="T101" s="350"/>
      <c r="U101" s="350"/>
      <c r="V101" s="350"/>
      <c r="W101" s="346">
        <f t="shared" si="102"/>
        <v>0</v>
      </c>
      <c r="X101" s="349"/>
      <c r="Y101" s="350"/>
      <c r="Z101" s="350"/>
      <c r="AA101" s="350"/>
      <c r="AB101" s="350"/>
      <c r="AC101" s="350"/>
      <c r="AD101" s="350"/>
      <c r="AE101" s="350"/>
      <c r="AF101" s="350"/>
      <c r="AG101" s="346">
        <f t="shared" si="103"/>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E103" si="110">SUM(B71,B79,B87,B95)</f>
        <v>0</v>
      </c>
      <c r="C103" s="361">
        <f t="shared" si="110"/>
        <v>0</v>
      </c>
      <c r="D103" s="362">
        <f t="shared" si="110"/>
        <v>0</v>
      </c>
      <c r="E103" s="363">
        <f t="shared" si="110"/>
        <v>0</v>
      </c>
      <c r="F103" s="364">
        <f t="shared" ref="F103:P109" si="111">SUM(F71,F79,F87,F95)</f>
        <v>0</v>
      </c>
      <c r="G103" s="364">
        <f t="shared" ref="G103:L103" si="112">SUM(G71,G79,G87,G95)</f>
        <v>0</v>
      </c>
      <c r="H103" s="364">
        <f t="shared" si="112"/>
        <v>0</v>
      </c>
      <c r="I103" s="364">
        <f t="shared" si="112"/>
        <v>0</v>
      </c>
      <c r="J103" s="364">
        <f t="shared" si="112"/>
        <v>0</v>
      </c>
      <c r="K103" s="364">
        <f t="shared" si="112"/>
        <v>0</v>
      </c>
      <c r="L103" s="364">
        <f t="shared" si="112"/>
        <v>0</v>
      </c>
      <c r="M103" s="346">
        <f t="shared" si="100"/>
        <v>0</v>
      </c>
      <c r="N103" s="365">
        <f t="shared" ref="N103:P103" si="113">SUM(N71,N79,N87,N95)</f>
        <v>0</v>
      </c>
      <c r="O103" s="365">
        <f t="shared" si="113"/>
        <v>0</v>
      </c>
      <c r="P103" s="365">
        <f t="shared" si="113"/>
        <v>0</v>
      </c>
      <c r="Q103" s="348">
        <f t="shared" si="101"/>
        <v>0</v>
      </c>
      <c r="R103" s="366">
        <f t="shared" ref="R103:AE109" si="114">SUM(R71,R79,R87,R95)</f>
        <v>0</v>
      </c>
      <c r="S103" s="1575"/>
      <c r="T103" s="367">
        <f t="shared" ref="T103:V103" si="115">SUM(T71,T79,T87,T95)</f>
        <v>0</v>
      </c>
      <c r="U103" s="367">
        <f t="shared" si="115"/>
        <v>0</v>
      </c>
      <c r="V103" s="367">
        <f t="shared" si="115"/>
        <v>0</v>
      </c>
      <c r="W103" s="346">
        <f t="shared" si="102"/>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AF104" si="116">SUM(AF71,AF79,AF87,AF95)</f>
        <v>0</v>
      </c>
      <c r="AG103" s="346">
        <f t="shared" si="103"/>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 t="shared" ref="AY103" si="121">SUM(AY71,AY79,AY87,AY95)</f>
        <v>0</v>
      </c>
      <c r="AZ103" s="1563"/>
      <c r="BA103" s="352">
        <f t="shared" si="108"/>
        <v>0</v>
      </c>
      <c r="BB103" s="1563"/>
      <c r="BC103" s="352">
        <f t="shared" si="109"/>
        <v>0</v>
      </c>
    </row>
    <row r="104" spans="1:55" s="339" customFormat="1">
      <c r="A104" s="341" t="s">
        <v>410</v>
      </c>
      <c r="B104" s="361">
        <f t="shared" ref="B104:E104" si="122">SUM(B72,B80,B88,B96)</f>
        <v>0</v>
      </c>
      <c r="C104" s="361">
        <f t="shared" si="122"/>
        <v>0</v>
      </c>
      <c r="D104" s="362">
        <f t="shared" si="122"/>
        <v>0</v>
      </c>
      <c r="E104" s="363">
        <f t="shared" si="122"/>
        <v>0</v>
      </c>
      <c r="F104" s="364">
        <f>SUM(F72,F80,F88,F96)</f>
        <v>0</v>
      </c>
      <c r="G104" s="364">
        <f t="shared" ref="G104:L104" si="123">SUM(G72,G80,G88,G96)</f>
        <v>0</v>
      </c>
      <c r="H104" s="364">
        <f t="shared" si="123"/>
        <v>0</v>
      </c>
      <c r="I104" s="364">
        <f t="shared" si="123"/>
        <v>0</v>
      </c>
      <c r="J104" s="364">
        <f t="shared" si="123"/>
        <v>0</v>
      </c>
      <c r="K104" s="364">
        <f t="shared" si="123"/>
        <v>0</v>
      </c>
      <c r="L104" s="364">
        <f t="shared" si="123"/>
        <v>0</v>
      </c>
      <c r="M104" s="346">
        <f t="shared" si="100"/>
        <v>0</v>
      </c>
      <c r="N104" s="365">
        <f t="shared" si="111"/>
        <v>0</v>
      </c>
      <c r="O104" s="365">
        <f t="shared" si="111"/>
        <v>0</v>
      </c>
      <c r="P104" s="365">
        <f t="shared" si="111"/>
        <v>0</v>
      </c>
      <c r="Q104" s="348">
        <f t="shared" si="101"/>
        <v>0</v>
      </c>
      <c r="R104" s="366">
        <f>SUM(R72,R80,R88,R96)</f>
        <v>0</v>
      </c>
      <c r="S104" s="1575"/>
      <c r="T104" s="367">
        <f t="shared" ref="T104:V104" si="124">SUM(T72,T80,T88,T96)</f>
        <v>0</v>
      </c>
      <c r="U104" s="367">
        <f t="shared" si="124"/>
        <v>0</v>
      </c>
      <c r="V104" s="367">
        <f t="shared" si="124"/>
        <v>0</v>
      </c>
      <c r="W104" s="346">
        <f t="shared" si="102"/>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si="116"/>
        <v>0</v>
      </c>
      <c r="AG104" s="346">
        <f t="shared" si="103"/>
        <v>0</v>
      </c>
      <c r="AH104" s="1563"/>
      <c r="AI104" s="351">
        <f t="shared" si="104"/>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SUM(AS72,AS80,AS88,AS96)</f>
        <v>0</v>
      </c>
      <c r="AT104" s="352">
        <f t="shared" si="106"/>
        <v>0</v>
      </c>
      <c r="AU104" s="368">
        <f t="shared" ref="AU104:AW104" si="125">SUM(AU72,AU80,AU88,AU96)</f>
        <v>0</v>
      </c>
      <c r="AV104" s="369">
        <f t="shared" si="125"/>
        <v>0</v>
      </c>
      <c r="AW104" s="369">
        <f t="shared" si="125"/>
        <v>0</v>
      </c>
      <c r="AX104" s="346">
        <f t="shared" si="107"/>
        <v>0</v>
      </c>
      <c r="AY104" s="365">
        <f>SUM(AY72,AY80,AY88,AY96)</f>
        <v>0</v>
      </c>
      <c r="AZ104" s="1563"/>
      <c r="BA104" s="352">
        <f t="shared" si="108"/>
        <v>0</v>
      </c>
      <c r="BB104" s="1563"/>
      <c r="BC104" s="352">
        <f t="shared" si="109"/>
        <v>0</v>
      </c>
    </row>
    <row r="105" spans="1:55" s="339" customFormat="1">
      <c r="A105" s="341" t="s">
        <v>411</v>
      </c>
      <c r="B105" s="361">
        <f t="shared" ref="B105:E105" si="126">SUM(B73,B81,B89,B97)</f>
        <v>0</v>
      </c>
      <c r="C105" s="361">
        <f t="shared" si="126"/>
        <v>0</v>
      </c>
      <c r="D105" s="362">
        <f t="shared" si="126"/>
        <v>0</v>
      </c>
      <c r="E105" s="363">
        <f t="shared" si="126"/>
        <v>0</v>
      </c>
      <c r="F105" s="364">
        <f t="shared" si="111"/>
        <v>0</v>
      </c>
      <c r="G105" s="364">
        <f t="shared" ref="G105:L105" si="127">SUM(G73,G81,G89,G97)</f>
        <v>0</v>
      </c>
      <c r="H105" s="364">
        <f t="shared" si="127"/>
        <v>0</v>
      </c>
      <c r="I105" s="364">
        <f t="shared" si="127"/>
        <v>0</v>
      </c>
      <c r="J105" s="364">
        <f t="shared" si="127"/>
        <v>0</v>
      </c>
      <c r="K105" s="364">
        <f t="shared" si="127"/>
        <v>0</v>
      </c>
      <c r="L105" s="364">
        <f t="shared" si="127"/>
        <v>0</v>
      </c>
      <c r="M105" s="346">
        <f t="shared" si="100"/>
        <v>0</v>
      </c>
      <c r="N105" s="365">
        <f t="shared" ref="N105:P105" si="128">SUM(N73,N81,N89,N97)</f>
        <v>0</v>
      </c>
      <c r="O105" s="365">
        <f t="shared" si="128"/>
        <v>0</v>
      </c>
      <c r="P105" s="365">
        <f t="shared" si="128"/>
        <v>0</v>
      </c>
      <c r="Q105" s="348">
        <f t="shared" si="101"/>
        <v>0</v>
      </c>
      <c r="R105" s="366">
        <f t="shared" ref="R105" si="129">SUM(R73,R81,R89,R97)</f>
        <v>0</v>
      </c>
      <c r="S105" s="1575"/>
      <c r="T105" s="367">
        <f t="shared" ref="T105:V105" si="130">SUM(T73,T81,T89,T97)</f>
        <v>0</v>
      </c>
      <c r="U105" s="367">
        <f t="shared" si="130"/>
        <v>0</v>
      </c>
      <c r="V105" s="367">
        <f t="shared" si="130"/>
        <v>0</v>
      </c>
      <c r="W105" s="346">
        <f t="shared" si="102"/>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1">SUM(AF73,AF81,AF89,AF97)</f>
        <v>0</v>
      </c>
      <c r="AG105" s="346">
        <f t="shared" si="103"/>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2">SUM(AQ73,AQ81,AQ89,AQ97)</f>
        <v>0</v>
      </c>
      <c r="AR105" s="1563"/>
      <c r="AS105" s="365">
        <f t="shared" ref="AS105" si="133">SUM(AS73,AS81,AS89,AS97)</f>
        <v>0</v>
      </c>
      <c r="AT105" s="352">
        <f t="shared" si="106"/>
        <v>0</v>
      </c>
      <c r="AU105" s="368">
        <f t="shared" ref="AU105:AW105" si="134">SUM(AU73,AU81,AU89,AU97)</f>
        <v>0</v>
      </c>
      <c r="AV105" s="369">
        <f t="shared" si="134"/>
        <v>0</v>
      </c>
      <c r="AW105" s="369">
        <f t="shared" si="134"/>
        <v>0</v>
      </c>
      <c r="AX105" s="346">
        <f t="shared" si="107"/>
        <v>0</v>
      </c>
      <c r="AY105" s="365">
        <f t="shared" ref="AY105" si="135">SUM(AY73,AY81,AY89,AY97)</f>
        <v>0</v>
      </c>
      <c r="AZ105" s="1563"/>
      <c r="BA105" s="352">
        <f t="shared" si="108"/>
        <v>0</v>
      </c>
      <c r="BB105" s="1563"/>
      <c r="BC105" s="352">
        <f t="shared" si="109"/>
        <v>0</v>
      </c>
    </row>
    <row r="106" spans="1:55" s="339" customFormat="1" ht="14.25">
      <c r="A106" s="357"/>
      <c r="B106" s="361">
        <f t="shared" ref="B106:E106" si="136">SUM(B74,B82,B90,B98)</f>
        <v>0</v>
      </c>
      <c r="C106" s="361">
        <f t="shared" si="136"/>
        <v>0</v>
      </c>
      <c r="D106" s="362">
        <f t="shared" si="136"/>
        <v>0</v>
      </c>
      <c r="E106" s="363">
        <f t="shared" si="136"/>
        <v>0</v>
      </c>
      <c r="F106" s="364">
        <f t="shared" si="111"/>
        <v>0</v>
      </c>
      <c r="G106" s="364">
        <f t="shared" ref="G106:L106" si="137">SUM(G74,G82,G90,G98)</f>
        <v>0</v>
      </c>
      <c r="H106" s="364">
        <f t="shared" si="137"/>
        <v>0</v>
      </c>
      <c r="I106" s="364">
        <f t="shared" si="137"/>
        <v>0</v>
      </c>
      <c r="J106" s="364">
        <f t="shared" si="137"/>
        <v>0</v>
      </c>
      <c r="K106" s="364">
        <f t="shared" si="137"/>
        <v>0</v>
      </c>
      <c r="L106" s="364">
        <f t="shared" si="137"/>
        <v>0</v>
      </c>
      <c r="M106" s="346">
        <f t="shared" si="100"/>
        <v>0</v>
      </c>
      <c r="N106" s="365">
        <f t="shared" ref="N106:P106" si="138">SUM(N74,N82,N90,N98)</f>
        <v>0</v>
      </c>
      <c r="O106" s="365">
        <f t="shared" si="138"/>
        <v>0</v>
      </c>
      <c r="P106" s="365">
        <f t="shared" si="138"/>
        <v>0</v>
      </c>
      <c r="Q106" s="348">
        <f t="shared" si="101"/>
        <v>0</v>
      </c>
      <c r="R106" s="366">
        <f t="shared" si="114"/>
        <v>0</v>
      </c>
      <c r="S106" s="1575"/>
      <c r="T106" s="367">
        <f t="shared" ref="T106:V106" si="139">SUM(T74,T82,T90,T98)</f>
        <v>0</v>
      </c>
      <c r="U106" s="367">
        <f t="shared" si="139"/>
        <v>0</v>
      </c>
      <c r="V106" s="367">
        <f t="shared" si="139"/>
        <v>0</v>
      </c>
      <c r="W106" s="346">
        <f t="shared" si="102"/>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AF107" si="140">SUM(AF74,AF82,AF90,AF98)</f>
        <v>0</v>
      </c>
      <c r="AG106" s="346">
        <f>SUM(X106:AF106)</f>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41">SUM(AQ74,AQ82,AQ90,AQ98)</f>
        <v>0</v>
      </c>
      <c r="AR106" s="1563"/>
      <c r="AS106" s="365">
        <f t="shared" ref="AS106" si="142">SUM(AS74,AS82,AS90,AS98)</f>
        <v>0</v>
      </c>
      <c r="AT106" s="352">
        <f t="shared" si="106"/>
        <v>0</v>
      </c>
      <c r="AU106" s="368">
        <f t="shared" ref="AU106:AW106" si="143">SUM(AU74,AU82,AU90,AU98)</f>
        <v>0</v>
      </c>
      <c r="AV106" s="369">
        <f>SUM(AV74,AV82,AV90,AV98)</f>
        <v>0</v>
      </c>
      <c r="AW106" s="369">
        <f t="shared" si="143"/>
        <v>0</v>
      </c>
      <c r="AX106" s="346">
        <f t="shared" si="107"/>
        <v>0</v>
      </c>
      <c r="AY106" s="365">
        <f t="shared" ref="AY106" si="144">SUM(AY74,AY82,AY90,AY98)</f>
        <v>0</v>
      </c>
      <c r="AZ106" s="1563"/>
      <c r="BA106" s="352">
        <f t="shared" si="108"/>
        <v>0</v>
      </c>
      <c r="BB106" s="1563"/>
      <c r="BC106" s="352">
        <f t="shared" si="109"/>
        <v>0</v>
      </c>
    </row>
    <row r="107" spans="1:55" s="339" customFormat="1" ht="14.25">
      <c r="A107" s="357"/>
      <c r="B107" s="361">
        <f t="shared" ref="B107:E107" si="145">SUM(B75,B83,B91,B99)</f>
        <v>0</v>
      </c>
      <c r="C107" s="361">
        <f t="shared" si="145"/>
        <v>0</v>
      </c>
      <c r="D107" s="362">
        <f t="shared" si="145"/>
        <v>0</v>
      </c>
      <c r="E107" s="363">
        <f t="shared" si="145"/>
        <v>0</v>
      </c>
      <c r="F107" s="364">
        <f>SUM(F75,F83,F91,F99)</f>
        <v>0</v>
      </c>
      <c r="G107" s="364">
        <f t="shared" ref="G107:L107" si="146">SUM(G75,G83,G91,G99)</f>
        <v>0</v>
      </c>
      <c r="H107" s="364">
        <f t="shared" si="146"/>
        <v>0</v>
      </c>
      <c r="I107" s="364">
        <f t="shared" si="146"/>
        <v>0</v>
      </c>
      <c r="J107" s="364">
        <f t="shared" si="146"/>
        <v>0</v>
      </c>
      <c r="K107" s="364">
        <f t="shared" si="146"/>
        <v>0</v>
      </c>
      <c r="L107" s="364">
        <f t="shared" si="146"/>
        <v>0</v>
      </c>
      <c r="M107" s="346">
        <f t="shared" si="100"/>
        <v>0</v>
      </c>
      <c r="N107" s="365">
        <f t="shared" si="111"/>
        <v>0</v>
      </c>
      <c r="O107" s="365">
        <f t="shared" si="111"/>
        <v>0</v>
      </c>
      <c r="P107" s="365">
        <f t="shared" si="111"/>
        <v>0</v>
      </c>
      <c r="Q107" s="348">
        <f t="shared" si="101"/>
        <v>0</v>
      </c>
      <c r="R107" s="366">
        <f>SUM(R75,R83,R91,R99)</f>
        <v>0</v>
      </c>
      <c r="S107" s="1575"/>
      <c r="T107" s="367">
        <f t="shared" ref="T107:V107" si="147">SUM(T75,T83,T91,T99)</f>
        <v>0</v>
      </c>
      <c r="U107" s="367">
        <f t="shared" si="147"/>
        <v>0</v>
      </c>
      <c r="V107" s="367">
        <f t="shared" si="147"/>
        <v>0</v>
      </c>
      <c r="W107" s="346">
        <f>SUM(R107:V107)</f>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si="140"/>
        <v>0</v>
      </c>
      <c r="AG107" s="346">
        <f t="shared" si="103"/>
        <v>0</v>
      </c>
      <c r="AH107" s="1563"/>
      <c r="AI107" s="351">
        <f t="shared" si="104"/>
        <v>0</v>
      </c>
      <c r="AJ107" s="363">
        <f t="shared" si="117"/>
        <v>0</v>
      </c>
      <c r="AK107" s="364">
        <f t="shared" si="117"/>
        <v>0</v>
      </c>
      <c r="AL107" s="364">
        <f t="shared" si="117"/>
        <v>0</v>
      </c>
      <c r="AM107" s="364">
        <f t="shared" si="117"/>
        <v>0</v>
      </c>
      <c r="AN107" s="364">
        <f t="shared" si="117"/>
        <v>0</v>
      </c>
      <c r="AO107" s="364">
        <f t="shared" si="117"/>
        <v>0</v>
      </c>
      <c r="AP107" s="346">
        <f t="shared" si="105"/>
        <v>0</v>
      </c>
      <c r="AQ107" s="365">
        <f>SUM(AQ75,AQ83,AQ91,AQ99)</f>
        <v>0</v>
      </c>
      <c r="AR107" s="1563"/>
      <c r="AS107" s="365">
        <f>SUM(AS75,AS83,AS91,AS99)</f>
        <v>0</v>
      </c>
      <c r="AT107" s="352">
        <f t="shared" si="106"/>
        <v>0</v>
      </c>
      <c r="AU107" s="368">
        <f t="shared" ref="AU107:AW107" si="148">SUM(AU75,AU83,AU91,AU99)</f>
        <v>0</v>
      </c>
      <c r="AV107" s="369">
        <f t="shared" si="148"/>
        <v>0</v>
      </c>
      <c r="AW107" s="369">
        <f t="shared" si="148"/>
        <v>0</v>
      </c>
      <c r="AX107" s="346">
        <f t="shared" si="107"/>
        <v>0</v>
      </c>
      <c r="AY107" s="365">
        <f>SUM(AY75,AY83,AY91,AY99)</f>
        <v>0</v>
      </c>
      <c r="AZ107" s="1563"/>
      <c r="BA107" s="352">
        <f t="shared" si="108"/>
        <v>0</v>
      </c>
      <c r="BB107" s="1563"/>
      <c r="BC107" s="352">
        <f t="shared" si="109"/>
        <v>0</v>
      </c>
    </row>
    <row r="108" spans="1:55" s="339" customFormat="1" ht="14.25">
      <c r="A108" s="357"/>
      <c r="B108" s="361">
        <f t="shared" ref="B108:E108" si="149">SUM(B76,B84,B92,B100)</f>
        <v>0</v>
      </c>
      <c r="C108" s="361">
        <f t="shared" si="149"/>
        <v>0</v>
      </c>
      <c r="D108" s="362">
        <f t="shared" si="149"/>
        <v>0</v>
      </c>
      <c r="E108" s="363">
        <f t="shared" si="149"/>
        <v>0</v>
      </c>
      <c r="F108" s="364">
        <f t="shared" si="111"/>
        <v>0</v>
      </c>
      <c r="G108" s="364">
        <f t="shared" ref="G108:L108" si="150">SUM(G76,G84,G92,G100)</f>
        <v>0</v>
      </c>
      <c r="H108" s="364">
        <f t="shared" si="150"/>
        <v>0</v>
      </c>
      <c r="I108" s="364">
        <f t="shared" si="150"/>
        <v>0</v>
      </c>
      <c r="J108" s="364">
        <f>SUM(J76,J84,J92,J100)</f>
        <v>0</v>
      </c>
      <c r="K108" s="364">
        <f t="shared" si="150"/>
        <v>0</v>
      </c>
      <c r="L108" s="364">
        <f t="shared" si="150"/>
        <v>0</v>
      </c>
      <c r="M108" s="346">
        <f t="shared" si="100"/>
        <v>0</v>
      </c>
      <c r="N108" s="365">
        <f t="shared" ref="N108:P108" si="151">SUM(N76,N84,N92,N100)</f>
        <v>0</v>
      </c>
      <c r="O108" s="365">
        <f t="shared" si="151"/>
        <v>0</v>
      </c>
      <c r="P108" s="365">
        <f t="shared" si="151"/>
        <v>0</v>
      </c>
      <c r="Q108" s="348">
        <f t="shared" si="101"/>
        <v>0</v>
      </c>
      <c r="R108" s="366">
        <f t="shared" si="114"/>
        <v>0</v>
      </c>
      <c r="S108" s="1575"/>
      <c r="T108" s="367">
        <f t="shared" ref="T108:V108" si="152">SUM(T76,T84,T92,T100)</f>
        <v>0</v>
      </c>
      <c r="U108" s="367">
        <f t="shared" si="152"/>
        <v>0</v>
      </c>
      <c r="V108" s="367">
        <f t="shared" si="152"/>
        <v>0</v>
      </c>
      <c r="W108" s="346">
        <f t="shared" si="102"/>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ref="AF108" si="153">SUM(AF76,AF84,AF92,AF100)</f>
        <v>0</v>
      </c>
      <c r="AG108" s="346">
        <f t="shared" si="103"/>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 t="shared" si="105"/>
        <v>0</v>
      </c>
      <c r="AQ108" s="365">
        <f t="shared" ref="AQ108" si="154">SUM(AQ76,AQ84,AQ92,AQ100)</f>
        <v>0</v>
      </c>
      <c r="AR108" s="1563"/>
      <c r="AS108" s="365">
        <f t="shared" ref="AS108" si="155">SUM(AS76,AS84,AS92,AS100)</f>
        <v>0</v>
      </c>
      <c r="AT108" s="352">
        <f t="shared" si="106"/>
        <v>0</v>
      </c>
      <c r="AU108" s="368">
        <f t="shared" ref="AU108:AW108" si="156">SUM(AU76,AU84,AU92,AU100)</f>
        <v>0</v>
      </c>
      <c r="AV108" s="369">
        <f t="shared" si="156"/>
        <v>0</v>
      </c>
      <c r="AW108" s="369">
        <f t="shared" si="156"/>
        <v>0</v>
      </c>
      <c r="AX108" s="346">
        <f t="shared" si="107"/>
        <v>0</v>
      </c>
      <c r="AY108" s="365">
        <f t="shared" ref="AY108" si="157">SUM(AY76,AY84,AY92,AY100)</f>
        <v>0</v>
      </c>
      <c r="AZ108" s="1563"/>
      <c r="BA108" s="352">
        <f t="shared" si="108"/>
        <v>0</v>
      </c>
      <c r="BB108" s="1563"/>
      <c r="BC108" s="352">
        <f t="shared" si="109"/>
        <v>0</v>
      </c>
    </row>
    <row r="109" spans="1:55" s="339" customFormat="1">
      <c r="A109" s="341" t="s">
        <v>412</v>
      </c>
      <c r="B109" s="361">
        <f t="shared" ref="B109:E109" si="158">SUM(B77,B85,B93,B101)</f>
        <v>0</v>
      </c>
      <c r="C109" s="361">
        <f t="shared" si="158"/>
        <v>0</v>
      </c>
      <c r="D109" s="362">
        <f t="shared" si="158"/>
        <v>0</v>
      </c>
      <c r="E109" s="363">
        <f t="shared" si="158"/>
        <v>0</v>
      </c>
      <c r="F109" s="364">
        <f t="shared" si="111"/>
        <v>0</v>
      </c>
      <c r="G109" s="364">
        <f t="shared" ref="G109:L109" si="159">SUM(G77,G85,G93,G101)</f>
        <v>0</v>
      </c>
      <c r="H109" s="364">
        <f t="shared" si="159"/>
        <v>0</v>
      </c>
      <c r="I109" s="364">
        <f t="shared" si="159"/>
        <v>0</v>
      </c>
      <c r="J109" s="364">
        <f t="shared" si="159"/>
        <v>0</v>
      </c>
      <c r="K109" s="364">
        <f t="shared" si="159"/>
        <v>0</v>
      </c>
      <c r="L109" s="364">
        <f t="shared" si="159"/>
        <v>0</v>
      </c>
      <c r="M109" s="346">
        <f t="shared" si="100"/>
        <v>0</v>
      </c>
      <c r="N109" s="365">
        <f t="shared" ref="N109:P109" si="160">SUM(N77,N85,N93,N101)</f>
        <v>0</v>
      </c>
      <c r="O109" s="365">
        <f t="shared" si="160"/>
        <v>0</v>
      </c>
      <c r="P109" s="365">
        <f t="shared" si="160"/>
        <v>0</v>
      </c>
      <c r="Q109" s="348">
        <f t="shared" si="101"/>
        <v>0</v>
      </c>
      <c r="R109" s="366">
        <f t="shared" si="114"/>
        <v>0</v>
      </c>
      <c r="S109" s="1575"/>
      <c r="T109" s="367">
        <f t="shared" ref="T109:V109" si="161">SUM(T77,T85,T93,T101)</f>
        <v>0</v>
      </c>
      <c r="U109" s="367">
        <f t="shared" si="161"/>
        <v>0</v>
      </c>
      <c r="V109" s="367">
        <f t="shared" si="161"/>
        <v>0</v>
      </c>
      <c r="W109" s="346">
        <f t="shared" si="102"/>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62">SUM(AF77,AF85,AF93,AF101)</f>
        <v>0</v>
      </c>
      <c r="AG109" s="346">
        <f t="shared" si="103"/>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63">SUM(AQ77,AQ85,AQ93,AQ101)</f>
        <v>0</v>
      </c>
      <c r="AR109" s="1563"/>
      <c r="AS109" s="365">
        <f t="shared" ref="AS109" si="164">SUM(AS77,AS85,AS93,AS101)</f>
        <v>0</v>
      </c>
      <c r="AT109" s="352">
        <f t="shared" si="106"/>
        <v>0</v>
      </c>
      <c r="AU109" s="368">
        <f t="shared" ref="AU109:AW109" si="165">SUM(AU77,AU85,AU93,AU101)</f>
        <v>0</v>
      </c>
      <c r="AV109" s="369">
        <f t="shared" si="165"/>
        <v>0</v>
      </c>
      <c r="AW109" s="369">
        <f t="shared" si="165"/>
        <v>0</v>
      </c>
      <c r="AX109" s="346">
        <f t="shared" si="107"/>
        <v>0</v>
      </c>
      <c r="AY109" s="365">
        <f t="shared" ref="AY109" si="166">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BC111" si="167">SUM(B95:B101)</f>
        <v>0</v>
      </c>
      <c r="C111" s="361">
        <f t="shared" si="167"/>
        <v>0</v>
      </c>
      <c r="D111" s="362">
        <f t="shared" si="167"/>
        <v>0</v>
      </c>
      <c r="E111" s="363">
        <f t="shared" si="167"/>
        <v>0</v>
      </c>
      <c r="F111" s="364">
        <f t="shared" si="167"/>
        <v>0</v>
      </c>
      <c r="G111" s="364">
        <f t="shared" si="167"/>
        <v>0</v>
      </c>
      <c r="H111" s="364">
        <f t="shared" si="167"/>
        <v>0</v>
      </c>
      <c r="I111" s="364">
        <f t="shared" si="167"/>
        <v>0</v>
      </c>
      <c r="J111" s="364">
        <f t="shared" si="167"/>
        <v>0</v>
      </c>
      <c r="K111" s="364">
        <f t="shared" si="167"/>
        <v>0</v>
      </c>
      <c r="L111" s="364">
        <f>SUM(L95:L101)</f>
        <v>0</v>
      </c>
      <c r="M111" s="346">
        <f t="shared" si="167"/>
        <v>0</v>
      </c>
      <c r="N111" s="365">
        <f t="shared" si="167"/>
        <v>0</v>
      </c>
      <c r="O111" s="365">
        <f t="shared" si="167"/>
        <v>0</v>
      </c>
      <c r="P111" s="365">
        <f t="shared" si="167"/>
        <v>0</v>
      </c>
      <c r="Q111" s="348">
        <f t="shared" si="167"/>
        <v>0</v>
      </c>
      <c r="R111" s="366">
        <f t="shared" si="167"/>
        <v>0</v>
      </c>
      <c r="S111" s="1575"/>
      <c r="T111" s="367">
        <f t="shared" si="167"/>
        <v>0</v>
      </c>
      <c r="U111" s="367">
        <f t="shared" si="167"/>
        <v>0</v>
      </c>
      <c r="V111" s="367">
        <f t="shared" si="167"/>
        <v>0</v>
      </c>
      <c r="W111" s="346">
        <f t="shared" si="167"/>
        <v>0</v>
      </c>
      <c r="X111" s="366">
        <f t="shared" si="167"/>
        <v>0</v>
      </c>
      <c r="Y111" s="367">
        <f t="shared" si="167"/>
        <v>0</v>
      </c>
      <c r="Z111" s="367">
        <f t="shared" si="167"/>
        <v>0</v>
      </c>
      <c r="AA111" s="367">
        <f t="shared" si="167"/>
        <v>0</v>
      </c>
      <c r="AB111" s="367">
        <f t="shared" si="167"/>
        <v>0</v>
      </c>
      <c r="AC111" s="367">
        <f t="shared" si="167"/>
        <v>0</v>
      </c>
      <c r="AD111" s="367">
        <f t="shared" si="167"/>
        <v>0</v>
      </c>
      <c r="AE111" s="367">
        <f t="shared" si="167"/>
        <v>0</v>
      </c>
      <c r="AF111" s="367">
        <f t="shared" si="167"/>
        <v>0</v>
      </c>
      <c r="AG111" s="346">
        <f t="shared" si="167"/>
        <v>0</v>
      </c>
      <c r="AH111" s="1563"/>
      <c r="AI111" s="351">
        <f t="shared" si="167"/>
        <v>0</v>
      </c>
      <c r="AJ111" s="363">
        <f t="shared" si="167"/>
        <v>0</v>
      </c>
      <c r="AK111" s="364">
        <f t="shared" si="167"/>
        <v>0</v>
      </c>
      <c r="AL111" s="364">
        <f t="shared" si="167"/>
        <v>0</v>
      </c>
      <c r="AM111" s="364">
        <f t="shared" si="167"/>
        <v>0</v>
      </c>
      <c r="AN111" s="364">
        <f t="shared" si="167"/>
        <v>0</v>
      </c>
      <c r="AO111" s="364">
        <f t="shared" si="167"/>
        <v>0</v>
      </c>
      <c r="AP111" s="346">
        <f t="shared" si="167"/>
        <v>0</v>
      </c>
      <c r="AQ111" s="365">
        <f t="shared" si="167"/>
        <v>0</v>
      </c>
      <c r="AR111" s="1563"/>
      <c r="AS111" s="365">
        <f t="shared" si="167"/>
        <v>0</v>
      </c>
      <c r="AT111" s="352">
        <f t="shared" si="167"/>
        <v>0</v>
      </c>
      <c r="AU111" s="368">
        <f t="shared" si="167"/>
        <v>0</v>
      </c>
      <c r="AV111" s="369">
        <f t="shared" si="167"/>
        <v>0</v>
      </c>
      <c r="AW111" s="369">
        <f t="shared" si="167"/>
        <v>0</v>
      </c>
      <c r="AX111" s="346">
        <f t="shared" si="167"/>
        <v>0</v>
      </c>
      <c r="AY111" s="365">
        <f t="shared" si="167"/>
        <v>0</v>
      </c>
      <c r="AZ111" s="1563"/>
      <c r="BA111" s="352">
        <f t="shared" si="167"/>
        <v>0</v>
      </c>
      <c r="BB111" s="1563"/>
      <c r="BC111" s="352">
        <f t="shared" si="167"/>
        <v>0</v>
      </c>
    </row>
    <row r="112" spans="1:55" s="339" customFormat="1">
      <c r="A112" s="356" t="s">
        <v>396</v>
      </c>
      <c r="B112" s="342"/>
      <c r="C112" s="708"/>
      <c r="D112" s="343"/>
      <c r="E112" s="344"/>
      <c r="F112" s="345"/>
      <c r="G112" s="345"/>
      <c r="H112" s="345"/>
      <c r="I112" s="345"/>
      <c r="J112" s="345"/>
      <c r="K112" s="345"/>
      <c r="L112" s="345"/>
      <c r="M112" s="346">
        <f t="shared" ref="M112:M124" si="168">SUM(E112:L112)</f>
        <v>0</v>
      </c>
      <c r="N112" s="347"/>
      <c r="O112" s="347"/>
      <c r="P112" s="347"/>
      <c r="Q112" s="348">
        <f t="shared" ref="Q112:Q113" si="169">B112+C112+M112+N112+O112+P112+D112</f>
        <v>0</v>
      </c>
      <c r="R112" s="349"/>
      <c r="S112" s="1575"/>
      <c r="T112" s="350"/>
      <c r="U112" s="350"/>
      <c r="V112" s="350"/>
      <c r="W112" s="346">
        <f t="shared" ref="W112:W124" si="170">SUM(R112:V112)</f>
        <v>0</v>
      </c>
      <c r="X112" s="349"/>
      <c r="Y112" s="350"/>
      <c r="Z112" s="350"/>
      <c r="AA112" s="350"/>
      <c r="AB112" s="350"/>
      <c r="AC112" s="350"/>
      <c r="AD112" s="350"/>
      <c r="AE112" s="350"/>
      <c r="AF112" s="350"/>
      <c r="AG112" s="346">
        <f t="shared" ref="AG112:AG124" si="171">SUM(X112:AF112)</f>
        <v>0</v>
      </c>
      <c r="AH112" s="1563"/>
      <c r="AI112" s="351">
        <f t="shared" ref="AI112:AI124" si="172">Q112+W112+AG112+AH112</f>
        <v>0</v>
      </c>
      <c r="AJ112" s="344"/>
      <c r="AK112" s="345"/>
      <c r="AL112" s="345"/>
      <c r="AM112" s="345"/>
      <c r="AN112" s="345"/>
      <c r="AO112" s="345"/>
      <c r="AP112" s="346">
        <f t="shared" ref="AP112:AP124" si="173">SUM(AJ112:AO112)</f>
        <v>0</v>
      </c>
      <c r="AQ112" s="347"/>
      <c r="AR112" s="1563"/>
      <c r="AS112" s="347"/>
      <c r="AT112" s="352">
        <f t="shared" ref="AT112:AT124" si="174">AI112+AP112+AQ112+AR112+AS112</f>
        <v>0</v>
      </c>
      <c r="AU112" s="353"/>
      <c r="AV112" s="354"/>
      <c r="AW112" s="354"/>
      <c r="AX112" s="346">
        <f t="shared" ref="AX112:AX124" si="175">SUM(AU112:AW112)</f>
        <v>0</v>
      </c>
      <c r="AY112" s="347"/>
      <c r="AZ112" s="1563"/>
      <c r="BA112" s="352">
        <f t="shared" ref="BA112:BA124" si="176">AX112+AY112</f>
        <v>0</v>
      </c>
      <c r="BB112" s="1563"/>
      <c r="BC112" s="352">
        <f t="shared" ref="BC112:BC124" si="177">BA112+AT112+BB112</f>
        <v>0</v>
      </c>
    </row>
    <row r="113" spans="1:55" s="339" customFormat="1">
      <c r="A113" s="356" t="s">
        <v>397</v>
      </c>
      <c r="B113" s="342"/>
      <c r="C113" s="708"/>
      <c r="D113" s="343"/>
      <c r="E113" s="344"/>
      <c r="F113" s="345"/>
      <c r="G113" s="345"/>
      <c r="H113" s="345"/>
      <c r="I113" s="345"/>
      <c r="J113" s="345"/>
      <c r="K113" s="345"/>
      <c r="L113" s="345"/>
      <c r="M113" s="346">
        <f t="shared" si="168"/>
        <v>0</v>
      </c>
      <c r="N113" s="347"/>
      <c r="O113" s="347"/>
      <c r="P113" s="347"/>
      <c r="Q113" s="348">
        <f t="shared" si="169"/>
        <v>0</v>
      </c>
      <c r="R113" s="349"/>
      <c r="S113" s="1575"/>
      <c r="T113" s="350"/>
      <c r="U113" s="350"/>
      <c r="V113" s="350"/>
      <c r="W113" s="346">
        <f t="shared" si="170"/>
        <v>0</v>
      </c>
      <c r="X113" s="349"/>
      <c r="Y113" s="350"/>
      <c r="Z113" s="350"/>
      <c r="AA113" s="350"/>
      <c r="AB113" s="350"/>
      <c r="AC113" s="350"/>
      <c r="AD113" s="350"/>
      <c r="AE113" s="350"/>
      <c r="AF113" s="350"/>
      <c r="AG113" s="346">
        <f t="shared" si="171"/>
        <v>0</v>
      </c>
      <c r="AH113" s="1563"/>
      <c r="AI113" s="351">
        <f t="shared" si="172"/>
        <v>0</v>
      </c>
      <c r="AJ113" s="344"/>
      <c r="AK113" s="345"/>
      <c r="AL113" s="345"/>
      <c r="AM113" s="345"/>
      <c r="AN113" s="345"/>
      <c r="AO113" s="345"/>
      <c r="AP113" s="346">
        <f t="shared" si="173"/>
        <v>0</v>
      </c>
      <c r="AQ113" s="347"/>
      <c r="AR113" s="1563"/>
      <c r="AS113" s="347"/>
      <c r="AT113" s="352">
        <f t="shared" si="174"/>
        <v>0</v>
      </c>
      <c r="AU113" s="353"/>
      <c r="AV113" s="354"/>
      <c r="AW113" s="354"/>
      <c r="AX113" s="346">
        <f t="shared" si="175"/>
        <v>0</v>
      </c>
      <c r="AY113" s="347"/>
      <c r="AZ113" s="1563"/>
      <c r="BA113" s="352">
        <f t="shared" si="176"/>
        <v>0</v>
      </c>
      <c r="BB113" s="1563"/>
      <c r="BC113" s="352">
        <f t="shared" si="177"/>
        <v>0</v>
      </c>
    </row>
    <row r="114" spans="1:55" s="339" customFormat="1" ht="14.25">
      <c r="A114" s="371" t="s">
        <v>398</v>
      </c>
      <c r="B114" s="361">
        <f>SUM(B95:B101)</f>
        <v>0</v>
      </c>
      <c r="C114" s="361">
        <f>SUM(C95:C101)</f>
        <v>0</v>
      </c>
      <c r="D114" s="362">
        <f t="shared" ref="D114:BC114" si="178">SUM(D95:D101)</f>
        <v>0</v>
      </c>
      <c r="E114" s="363">
        <f t="shared" si="178"/>
        <v>0</v>
      </c>
      <c r="F114" s="364">
        <f t="shared" si="178"/>
        <v>0</v>
      </c>
      <c r="G114" s="364">
        <f t="shared" si="178"/>
        <v>0</v>
      </c>
      <c r="H114" s="364">
        <f t="shared" si="178"/>
        <v>0</v>
      </c>
      <c r="I114" s="364">
        <f t="shared" si="178"/>
        <v>0</v>
      </c>
      <c r="J114" s="364">
        <f t="shared" si="178"/>
        <v>0</v>
      </c>
      <c r="K114" s="364">
        <f t="shared" si="178"/>
        <v>0</v>
      </c>
      <c r="L114" s="364">
        <f>SUM(L95:L101)</f>
        <v>0</v>
      </c>
      <c r="M114" s="346">
        <f t="shared" si="178"/>
        <v>0</v>
      </c>
      <c r="N114" s="365">
        <f t="shared" si="178"/>
        <v>0</v>
      </c>
      <c r="O114" s="365">
        <f t="shared" si="178"/>
        <v>0</v>
      </c>
      <c r="P114" s="365">
        <f t="shared" si="178"/>
        <v>0</v>
      </c>
      <c r="Q114" s="348">
        <f t="shared" si="178"/>
        <v>0</v>
      </c>
      <c r="R114" s="366">
        <f t="shared" si="178"/>
        <v>0</v>
      </c>
      <c r="S114" s="1575"/>
      <c r="T114" s="367">
        <f t="shared" si="178"/>
        <v>0</v>
      </c>
      <c r="U114" s="367">
        <f t="shared" si="178"/>
        <v>0</v>
      </c>
      <c r="V114" s="367">
        <f t="shared" si="178"/>
        <v>0</v>
      </c>
      <c r="W114" s="346">
        <f t="shared" si="178"/>
        <v>0</v>
      </c>
      <c r="X114" s="366">
        <f t="shared" si="178"/>
        <v>0</v>
      </c>
      <c r="Y114" s="367">
        <f t="shared" si="178"/>
        <v>0</v>
      </c>
      <c r="Z114" s="367">
        <f t="shared" si="178"/>
        <v>0</v>
      </c>
      <c r="AA114" s="367">
        <f t="shared" si="178"/>
        <v>0</v>
      </c>
      <c r="AB114" s="367">
        <f t="shared" si="178"/>
        <v>0</v>
      </c>
      <c r="AC114" s="367">
        <f t="shared" si="178"/>
        <v>0</v>
      </c>
      <c r="AD114" s="367">
        <f t="shared" si="178"/>
        <v>0</v>
      </c>
      <c r="AE114" s="367">
        <f t="shared" si="178"/>
        <v>0</v>
      </c>
      <c r="AF114" s="367">
        <f t="shared" si="178"/>
        <v>0</v>
      </c>
      <c r="AG114" s="346">
        <f t="shared" si="178"/>
        <v>0</v>
      </c>
      <c r="AH114" s="1563"/>
      <c r="AI114" s="351">
        <f t="shared" si="178"/>
        <v>0</v>
      </c>
      <c r="AJ114" s="363">
        <f t="shared" si="178"/>
        <v>0</v>
      </c>
      <c r="AK114" s="364">
        <f t="shared" si="178"/>
        <v>0</v>
      </c>
      <c r="AL114" s="364">
        <f t="shared" si="178"/>
        <v>0</v>
      </c>
      <c r="AM114" s="364">
        <f t="shared" si="178"/>
        <v>0</v>
      </c>
      <c r="AN114" s="364">
        <f t="shared" si="178"/>
        <v>0</v>
      </c>
      <c r="AO114" s="364">
        <f t="shared" si="178"/>
        <v>0</v>
      </c>
      <c r="AP114" s="346">
        <f t="shared" si="178"/>
        <v>0</v>
      </c>
      <c r="AQ114" s="365">
        <f t="shared" si="178"/>
        <v>0</v>
      </c>
      <c r="AR114" s="1563"/>
      <c r="AS114" s="365">
        <f t="shared" si="178"/>
        <v>0</v>
      </c>
      <c r="AT114" s="352">
        <f t="shared" si="178"/>
        <v>0</v>
      </c>
      <c r="AU114" s="368">
        <f t="shared" si="178"/>
        <v>0</v>
      </c>
      <c r="AV114" s="369">
        <f t="shared" si="178"/>
        <v>0</v>
      </c>
      <c r="AW114" s="369">
        <f t="shared" si="178"/>
        <v>0</v>
      </c>
      <c r="AX114" s="346">
        <f t="shared" si="178"/>
        <v>0</v>
      </c>
      <c r="AY114" s="365">
        <f t="shared" si="178"/>
        <v>0</v>
      </c>
      <c r="AZ114" s="1563"/>
      <c r="BA114" s="352">
        <f t="shared" si="178"/>
        <v>0</v>
      </c>
      <c r="BB114" s="1563"/>
      <c r="BC114" s="352">
        <f t="shared" si="178"/>
        <v>0</v>
      </c>
    </row>
    <row r="115" spans="1:55" s="339" customFormat="1">
      <c r="A115" s="372" t="s">
        <v>399</v>
      </c>
      <c r="B115" s="342"/>
      <c r="C115" s="708"/>
      <c r="D115" s="343"/>
      <c r="E115" s="344"/>
      <c r="F115" s="345"/>
      <c r="G115" s="345"/>
      <c r="H115" s="345"/>
      <c r="I115" s="345"/>
      <c r="J115" s="345"/>
      <c r="K115" s="345"/>
      <c r="L115" s="345"/>
      <c r="M115" s="346">
        <f t="shared" si="168"/>
        <v>0</v>
      </c>
      <c r="N115" s="347"/>
      <c r="O115" s="347"/>
      <c r="P115" s="347"/>
      <c r="Q115" s="348">
        <f t="shared" ref="Q115:Q124" si="179">B115+C115+M115+N115+O115+P115+D115</f>
        <v>0</v>
      </c>
      <c r="R115" s="349"/>
      <c r="S115" s="1575"/>
      <c r="T115" s="350"/>
      <c r="U115" s="350"/>
      <c r="V115" s="350"/>
      <c r="W115" s="346">
        <f t="shared" si="170"/>
        <v>0</v>
      </c>
      <c r="X115" s="349"/>
      <c r="Y115" s="350"/>
      <c r="Z115" s="350"/>
      <c r="AA115" s="350"/>
      <c r="AB115" s="350"/>
      <c r="AC115" s="350"/>
      <c r="AD115" s="350"/>
      <c r="AE115" s="350"/>
      <c r="AF115" s="350"/>
      <c r="AG115" s="346">
        <f t="shared" si="171"/>
        <v>0</v>
      </c>
      <c r="AH115" s="1563"/>
      <c r="AI115" s="351">
        <f t="shared" si="172"/>
        <v>0</v>
      </c>
      <c r="AJ115" s="344"/>
      <c r="AK115" s="345"/>
      <c r="AL115" s="345"/>
      <c r="AM115" s="345"/>
      <c r="AN115" s="345"/>
      <c r="AO115" s="345"/>
      <c r="AP115" s="346">
        <f t="shared" si="173"/>
        <v>0</v>
      </c>
      <c r="AQ115" s="347"/>
      <c r="AR115" s="1563"/>
      <c r="AS115" s="347"/>
      <c r="AT115" s="352">
        <f t="shared" si="174"/>
        <v>0</v>
      </c>
      <c r="AU115" s="353"/>
      <c r="AV115" s="354"/>
      <c r="AW115" s="354"/>
      <c r="AX115" s="346">
        <f t="shared" si="175"/>
        <v>0</v>
      </c>
      <c r="AY115" s="347"/>
      <c r="AZ115" s="1563"/>
      <c r="BA115" s="352">
        <f t="shared" si="176"/>
        <v>0</v>
      </c>
      <c r="BB115" s="1563"/>
      <c r="BC115" s="352">
        <f t="shared" si="177"/>
        <v>0</v>
      </c>
    </row>
    <row r="116" spans="1:55" s="339" customFormat="1">
      <c r="A116" s="372" t="s">
        <v>400</v>
      </c>
      <c r="B116" s="342"/>
      <c r="C116" s="708"/>
      <c r="D116" s="343"/>
      <c r="E116" s="344"/>
      <c r="F116" s="345"/>
      <c r="G116" s="345"/>
      <c r="H116" s="345"/>
      <c r="I116" s="345"/>
      <c r="J116" s="345"/>
      <c r="K116" s="345"/>
      <c r="L116" s="345"/>
      <c r="M116" s="346">
        <f t="shared" si="168"/>
        <v>0</v>
      </c>
      <c r="N116" s="347"/>
      <c r="O116" s="347"/>
      <c r="P116" s="347"/>
      <c r="Q116" s="348">
        <f t="shared" si="179"/>
        <v>0</v>
      </c>
      <c r="R116" s="349"/>
      <c r="S116" s="1575"/>
      <c r="T116" s="350"/>
      <c r="U116" s="350"/>
      <c r="V116" s="350"/>
      <c r="W116" s="346">
        <f t="shared" si="170"/>
        <v>0</v>
      </c>
      <c r="X116" s="349"/>
      <c r="Y116" s="350"/>
      <c r="Z116" s="350"/>
      <c r="AA116" s="350"/>
      <c r="AB116" s="350"/>
      <c r="AC116" s="350"/>
      <c r="AD116" s="350"/>
      <c r="AE116" s="350"/>
      <c r="AF116" s="350"/>
      <c r="AG116" s="346">
        <f t="shared" si="171"/>
        <v>0</v>
      </c>
      <c r="AH116" s="1563"/>
      <c r="AI116" s="351">
        <f t="shared" si="172"/>
        <v>0</v>
      </c>
      <c r="AJ116" s="344"/>
      <c r="AK116" s="345"/>
      <c r="AL116" s="345"/>
      <c r="AM116" s="345"/>
      <c r="AN116" s="345"/>
      <c r="AO116" s="345"/>
      <c r="AP116" s="346">
        <f t="shared" si="173"/>
        <v>0</v>
      </c>
      <c r="AQ116" s="347"/>
      <c r="AR116" s="1563"/>
      <c r="AS116" s="347"/>
      <c r="AT116" s="352">
        <f t="shared" si="174"/>
        <v>0</v>
      </c>
      <c r="AU116" s="353"/>
      <c r="AV116" s="354"/>
      <c r="AW116" s="354"/>
      <c r="AX116" s="346">
        <f t="shared" si="175"/>
        <v>0</v>
      </c>
      <c r="AY116" s="347"/>
      <c r="AZ116" s="1563"/>
      <c r="BA116" s="352">
        <f t="shared" si="176"/>
        <v>0</v>
      </c>
      <c r="BB116" s="1563"/>
      <c r="BC116" s="352">
        <f t="shared" si="177"/>
        <v>0</v>
      </c>
    </row>
    <row r="117" spans="1:55" s="339" customFormat="1">
      <c r="A117" s="373" t="s">
        <v>401</v>
      </c>
      <c r="B117" s="342"/>
      <c r="C117" s="708"/>
      <c r="D117" s="343"/>
      <c r="E117" s="344"/>
      <c r="F117" s="345"/>
      <c r="G117" s="345"/>
      <c r="H117" s="345"/>
      <c r="I117" s="345"/>
      <c r="J117" s="345"/>
      <c r="K117" s="345"/>
      <c r="L117" s="345"/>
      <c r="M117" s="346">
        <f t="shared" si="168"/>
        <v>0</v>
      </c>
      <c r="N117" s="347"/>
      <c r="O117" s="347"/>
      <c r="P117" s="347"/>
      <c r="Q117" s="348">
        <f t="shared" si="179"/>
        <v>0</v>
      </c>
      <c r="R117" s="349"/>
      <c r="S117" s="1575"/>
      <c r="T117" s="350"/>
      <c r="U117" s="350"/>
      <c r="V117" s="350"/>
      <c r="W117" s="346">
        <f t="shared" si="170"/>
        <v>0</v>
      </c>
      <c r="X117" s="349"/>
      <c r="Y117" s="350"/>
      <c r="Z117" s="350"/>
      <c r="AA117" s="350"/>
      <c r="AB117" s="350"/>
      <c r="AC117" s="350"/>
      <c r="AD117" s="350"/>
      <c r="AE117" s="350"/>
      <c r="AF117" s="350"/>
      <c r="AG117" s="346">
        <f t="shared" si="171"/>
        <v>0</v>
      </c>
      <c r="AH117" s="1563"/>
      <c r="AI117" s="351">
        <f t="shared" si="172"/>
        <v>0</v>
      </c>
      <c r="AJ117" s="344"/>
      <c r="AK117" s="345"/>
      <c r="AL117" s="345"/>
      <c r="AM117" s="345"/>
      <c r="AN117" s="345"/>
      <c r="AO117" s="345"/>
      <c r="AP117" s="346">
        <f t="shared" si="173"/>
        <v>0</v>
      </c>
      <c r="AQ117" s="347"/>
      <c r="AR117" s="1563"/>
      <c r="AS117" s="347"/>
      <c r="AT117" s="352">
        <f t="shared" si="174"/>
        <v>0</v>
      </c>
      <c r="AU117" s="353"/>
      <c r="AV117" s="354"/>
      <c r="AW117" s="354"/>
      <c r="AX117" s="346">
        <f t="shared" si="175"/>
        <v>0</v>
      </c>
      <c r="AY117" s="347"/>
      <c r="AZ117" s="1563"/>
      <c r="BA117" s="352">
        <f t="shared" si="176"/>
        <v>0</v>
      </c>
      <c r="BB117" s="1563"/>
      <c r="BC117" s="352">
        <f t="shared" si="177"/>
        <v>0</v>
      </c>
    </row>
    <row r="118" spans="1:55" s="339" customFormat="1">
      <c r="A118" s="373" t="s">
        <v>61</v>
      </c>
      <c r="B118" s="342"/>
      <c r="C118" s="708"/>
      <c r="D118" s="343"/>
      <c r="E118" s="344"/>
      <c r="F118" s="345"/>
      <c r="G118" s="345"/>
      <c r="H118" s="345"/>
      <c r="I118" s="345"/>
      <c r="J118" s="345"/>
      <c r="K118" s="345"/>
      <c r="L118" s="345"/>
      <c r="M118" s="346">
        <f t="shared" si="168"/>
        <v>0</v>
      </c>
      <c r="N118" s="347"/>
      <c r="O118" s="347"/>
      <c r="P118" s="347"/>
      <c r="Q118" s="348">
        <f t="shared" si="179"/>
        <v>0</v>
      </c>
      <c r="R118" s="349"/>
      <c r="S118" s="1575"/>
      <c r="T118" s="350"/>
      <c r="U118" s="350"/>
      <c r="V118" s="350"/>
      <c r="W118" s="346">
        <f t="shared" si="170"/>
        <v>0</v>
      </c>
      <c r="X118" s="349"/>
      <c r="Y118" s="350"/>
      <c r="Z118" s="350"/>
      <c r="AA118" s="350"/>
      <c r="AB118" s="350"/>
      <c r="AC118" s="350"/>
      <c r="AD118" s="350"/>
      <c r="AE118" s="350"/>
      <c r="AF118" s="350"/>
      <c r="AG118" s="346">
        <f t="shared" si="171"/>
        <v>0</v>
      </c>
      <c r="AH118" s="1563"/>
      <c r="AI118" s="351">
        <f t="shared" si="172"/>
        <v>0</v>
      </c>
      <c r="AJ118" s="344"/>
      <c r="AK118" s="345"/>
      <c r="AL118" s="345"/>
      <c r="AM118" s="345"/>
      <c r="AN118" s="345"/>
      <c r="AO118" s="345"/>
      <c r="AP118" s="346">
        <f t="shared" si="173"/>
        <v>0</v>
      </c>
      <c r="AQ118" s="347"/>
      <c r="AR118" s="1563"/>
      <c r="AS118" s="347"/>
      <c r="AT118" s="352">
        <f t="shared" si="174"/>
        <v>0</v>
      </c>
      <c r="AU118" s="353"/>
      <c r="AV118" s="354"/>
      <c r="AW118" s="354"/>
      <c r="AX118" s="346">
        <f t="shared" si="175"/>
        <v>0</v>
      </c>
      <c r="AY118" s="347"/>
      <c r="AZ118" s="1563"/>
      <c r="BA118" s="352">
        <f t="shared" si="176"/>
        <v>0</v>
      </c>
      <c r="BB118" s="1563"/>
      <c r="BC118" s="352">
        <f t="shared" si="177"/>
        <v>0</v>
      </c>
    </row>
    <row r="119" spans="1:55" s="339" customFormat="1">
      <c r="A119" s="373" t="s">
        <v>402</v>
      </c>
      <c r="B119" s="342"/>
      <c r="C119" s="708"/>
      <c r="D119" s="343"/>
      <c r="E119" s="344"/>
      <c r="F119" s="345"/>
      <c r="G119" s="345"/>
      <c r="H119" s="345"/>
      <c r="I119" s="345"/>
      <c r="J119" s="345"/>
      <c r="K119" s="345"/>
      <c r="L119" s="345"/>
      <c r="M119" s="346">
        <f t="shared" si="168"/>
        <v>0</v>
      </c>
      <c r="N119" s="347"/>
      <c r="O119" s="347"/>
      <c r="P119" s="347"/>
      <c r="Q119" s="348">
        <f t="shared" si="179"/>
        <v>0</v>
      </c>
      <c r="R119" s="349"/>
      <c r="S119" s="1575"/>
      <c r="T119" s="350"/>
      <c r="U119" s="350"/>
      <c r="V119" s="350"/>
      <c r="W119" s="346">
        <f t="shared" si="170"/>
        <v>0</v>
      </c>
      <c r="X119" s="349"/>
      <c r="Y119" s="350"/>
      <c r="Z119" s="350"/>
      <c r="AA119" s="350"/>
      <c r="AB119" s="350"/>
      <c r="AC119" s="350"/>
      <c r="AD119" s="350"/>
      <c r="AE119" s="350"/>
      <c r="AF119" s="350"/>
      <c r="AG119" s="346">
        <f t="shared" si="171"/>
        <v>0</v>
      </c>
      <c r="AH119" s="1563"/>
      <c r="AI119" s="351">
        <f t="shared" si="172"/>
        <v>0</v>
      </c>
      <c r="AJ119" s="344"/>
      <c r="AK119" s="345"/>
      <c r="AL119" s="345"/>
      <c r="AM119" s="345"/>
      <c r="AN119" s="345"/>
      <c r="AO119" s="345"/>
      <c r="AP119" s="346">
        <f t="shared" si="173"/>
        <v>0</v>
      </c>
      <c r="AQ119" s="347"/>
      <c r="AR119" s="1563"/>
      <c r="AS119" s="347"/>
      <c r="AT119" s="352">
        <f t="shared" si="174"/>
        <v>0</v>
      </c>
      <c r="AU119" s="353"/>
      <c r="AV119" s="354"/>
      <c r="AW119" s="354"/>
      <c r="AX119" s="346">
        <f t="shared" si="175"/>
        <v>0</v>
      </c>
      <c r="AY119" s="347"/>
      <c r="AZ119" s="1563"/>
      <c r="BA119" s="352">
        <f t="shared" si="176"/>
        <v>0</v>
      </c>
      <c r="BB119" s="1563"/>
      <c r="BC119" s="352">
        <f t="shared" si="177"/>
        <v>0</v>
      </c>
    </row>
    <row r="120" spans="1:55" s="339" customFormat="1">
      <c r="A120" s="373" t="s">
        <v>403</v>
      </c>
      <c r="B120" s="342"/>
      <c r="C120" s="708"/>
      <c r="D120" s="343"/>
      <c r="E120" s="344"/>
      <c r="F120" s="345"/>
      <c r="G120" s="345"/>
      <c r="H120" s="345"/>
      <c r="I120" s="345"/>
      <c r="J120" s="345"/>
      <c r="K120" s="345"/>
      <c r="L120" s="345"/>
      <c r="M120" s="346">
        <f t="shared" si="168"/>
        <v>0</v>
      </c>
      <c r="N120" s="347"/>
      <c r="O120" s="347"/>
      <c r="P120" s="347"/>
      <c r="Q120" s="348">
        <f t="shared" si="179"/>
        <v>0</v>
      </c>
      <c r="R120" s="349"/>
      <c r="S120" s="1575"/>
      <c r="T120" s="350"/>
      <c r="U120" s="350"/>
      <c r="V120" s="350"/>
      <c r="W120" s="346">
        <f t="shared" si="170"/>
        <v>0</v>
      </c>
      <c r="X120" s="349"/>
      <c r="Y120" s="350"/>
      <c r="Z120" s="350"/>
      <c r="AA120" s="350"/>
      <c r="AB120" s="350"/>
      <c r="AC120" s="350"/>
      <c r="AD120" s="350"/>
      <c r="AE120" s="350"/>
      <c r="AF120" s="350"/>
      <c r="AG120" s="346">
        <f t="shared" si="171"/>
        <v>0</v>
      </c>
      <c r="AH120" s="1563"/>
      <c r="AI120" s="351">
        <f t="shared" si="172"/>
        <v>0</v>
      </c>
      <c r="AJ120" s="344"/>
      <c r="AK120" s="345"/>
      <c r="AL120" s="345"/>
      <c r="AM120" s="345"/>
      <c r="AN120" s="345"/>
      <c r="AO120" s="345"/>
      <c r="AP120" s="346">
        <f t="shared" si="173"/>
        <v>0</v>
      </c>
      <c r="AQ120" s="347"/>
      <c r="AR120" s="1563"/>
      <c r="AS120" s="347"/>
      <c r="AT120" s="352">
        <f t="shared" si="174"/>
        <v>0</v>
      </c>
      <c r="AU120" s="353"/>
      <c r="AV120" s="354"/>
      <c r="AW120" s="354"/>
      <c r="AX120" s="346">
        <f t="shared" si="175"/>
        <v>0</v>
      </c>
      <c r="AY120" s="347"/>
      <c r="AZ120" s="1563"/>
      <c r="BA120" s="352">
        <f t="shared" si="176"/>
        <v>0</v>
      </c>
      <c r="BB120" s="1563"/>
      <c r="BC120" s="352">
        <f t="shared" si="177"/>
        <v>0</v>
      </c>
    </row>
    <row r="121" spans="1:55" s="339" customFormat="1">
      <c r="A121" s="373" t="s">
        <v>404</v>
      </c>
      <c r="B121" s="342"/>
      <c r="C121" s="708"/>
      <c r="D121" s="343"/>
      <c r="E121" s="344"/>
      <c r="F121" s="345"/>
      <c r="G121" s="345"/>
      <c r="H121" s="345"/>
      <c r="I121" s="345"/>
      <c r="J121" s="345"/>
      <c r="K121" s="345"/>
      <c r="L121" s="345"/>
      <c r="M121" s="346">
        <f t="shared" si="168"/>
        <v>0</v>
      </c>
      <c r="N121" s="347"/>
      <c r="O121" s="347"/>
      <c r="P121" s="347"/>
      <c r="Q121" s="348">
        <f t="shared" si="179"/>
        <v>0</v>
      </c>
      <c r="R121" s="349"/>
      <c r="S121" s="1575"/>
      <c r="T121" s="350"/>
      <c r="U121" s="350"/>
      <c r="V121" s="350"/>
      <c r="W121" s="346">
        <f t="shared" si="170"/>
        <v>0</v>
      </c>
      <c r="X121" s="349"/>
      <c r="Y121" s="350"/>
      <c r="Z121" s="350"/>
      <c r="AA121" s="350"/>
      <c r="AB121" s="350"/>
      <c r="AC121" s="350"/>
      <c r="AD121" s="350"/>
      <c r="AE121" s="350"/>
      <c r="AF121" s="350"/>
      <c r="AG121" s="346">
        <f t="shared" si="171"/>
        <v>0</v>
      </c>
      <c r="AH121" s="1563"/>
      <c r="AI121" s="351">
        <f t="shared" si="172"/>
        <v>0</v>
      </c>
      <c r="AJ121" s="344"/>
      <c r="AK121" s="345"/>
      <c r="AL121" s="345"/>
      <c r="AM121" s="345"/>
      <c r="AN121" s="345"/>
      <c r="AO121" s="345"/>
      <c r="AP121" s="346">
        <f t="shared" si="173"/>
        <v>0</v>
      </c>
      <c r="AQ121" s="347"/>
      <c r="AR121" s="1563"/>
      <c r="AS121" s="347"/>
      <c r="AT121" s="352">
        <f t="shared" si="174"/>
        <v>0</v>
      </c>
      <c r="AU121" s="353"/>
      <c r="AV121" s="354"/>
      <c r="AW121" s="354"/>
      <c r="AX121" s="346">
        <f t="shared" si="175"/>
        <v>0</v>
      </c>
      <c r="AY121" s="347"/>
      <c r="AZ121" s="1563"/>
      <c r="BA121" s="352">
        <f t="shared" si="176"/>
        <v>0</v>
      </c>
      <c r="BB121" s="1563"/>
      <c r="BC121" s="352">
        <f t="shared" si="177"/>
        <v>0</v>
      </c>
    </row>
    <row r="122" spans="1:55" s="339" customFormat="1">
      <c r="A122" s="373" t="s">
        <v>65</v>
      </c>
      <c r="B122" s="342"/>
      <c r="C122" s="708"/>
      <c r="D122" s="343"/>
      <c r="E122" s="344"/>
      <c r="F122" s="345"/>
      <c r="G122" s="345"/>
      <c r="H122" s="345"/>
      <c r="I122" s="345"/>
      <c r="J122" s="345"/>
      <c r="K122" s="345"/>
      <c r="L122" s="345"/>
      <c r="M122" s="346">
        <f t="shared" si="168"/>
        <v>0</v>
      </c>
      <c r="N122" s="347"/>
      <c r="O122" s="347"/>
      <c r="P122" s="347"/>
      <c r="Q122" s="348">
        <f t="shared" si="179"/>
        <v>0</v>
      </c>
      <c r="R122" s="349"/>
      <c r="S122" s="1575"/>
      <c r="T122" s="350"/>
      <c r="U122" s="350"/>
      <c r="V122" s="350"/>
      <c r="W122" s="346">
        <f t="shared" si="170"/>
        <v>0</v>
      </c>
      <c r="X122" s="349"/>
      <c r="Y122" s="350"/>
      <c r="Z122" s="350"/>
      <c r="AA122" s="350"/>
      <c r="AB122" s="350"/>
      <c r="AC122" s="350"/>
      <c r="AD122" s="350"/>
      <c r="AE122" s="350"/>
      <c r="AF122" s="350"/>
      <c r="AG122" s="346">
        <f t="shared" si="171"/>
        <v>0</v>
      </c>
      <c r="AH122" s="1563"/>
      <c r="AI122" s="351">
        <f t="shared" si="172"/>
        <v>0</v>
      </c>
      <c r="AJ122" s="344"/>
      <c r="AK122" s="345"/>
      <c r="AL122" s="345"/>
      <c r="AM122" s="345"/>
      <c r="AN122" s="345"/>
      <c r="AO122" s="345"/>
      <c r="AP122" s="346">
        <f t="shared" si="173"/>
        <v>0</v>
      </c>
      <c r="AQ122" s="347"/>
      <c r="AR122" s="1563"/>
      <c r="AS122" s="347"/>
      <c r="AT122" s="352">
        <f t="shared" si="174"/>
        <v>0</v>
      </c>
      <c r="AU122" s="353"/>
      <c r="AV122" s="354"/>
      <c r="AW122" s="354"/>
      <c r="AX122" s="346">
        <f t="shared" si="175"/>
        <v>0</v>
      </c>
      <c r="AY122" s="347"/>
      <c r="AZ122" s="1563"/>
      <c r="BA122" s="352">
        <f t="shared" si="176"/>
        <v>0</v>
      </c>
      <c r="BB122" s="1563"/>
      <c r="BC122" s="352">
        <f t="shared" si="177"/>
        <v>0</v>
      </c>
    </row>
    <row r="123" spans="1:55" s="339" customFormat="1">
      <c r="A123" s="373" t="s">
        <v>405</v>
      </c>
      <c r="B123" s="342"/>
      <c r="C123" s="708"/>
      <c r="D123" s="343"/>
      <c r="E123" s="344"/>
      <c r="F123" s="345"/>
      <c r="G123" s="345"/>
      <c r="H123" s="345"/>
      <c r="I123" s="345"/>
      <c r="J123" s="345"/>
      <c r="K123" s="345"/>
      <c r="L123" s="345"/>
      <c r="M123" s="346">
        <f t="shared" si="168"/>
        <v>0</v>
      </c>
      <c r="N123" s="347"/>
      <c r="O123" s="347"/>
      <c r="P123" s="347"/>
      <c r="Q123" s="348">
        <f t="shared" si="179"/>
        <v>0</v>
      </c>
      <c r="R123" s="349"/>
      <c r="S123" s="1575"/>
      <c r="T123" s="350"/>
      <c r="U123" s="350"/>
      <c r="V123" s="350"/>
      <c r="W123" s="346">
        <f t="shared" si="170"/>
        <v>0</v>
      </c>
      <c r="X123" s="349"/>
      <c r="Y123" s="350"/>
      <c r="Z123" s="350"/>
      <c r="AA123" s="350"/>
      <c r="AB123" s="350"/>
      <c r="AC123" s="350"/>
      <c r="AD123" s="350"/>
      <c r="AE123" s="350"/>
      <c r="AF123" s="350"/>
      <c r="AG123" s="346">
        <f t="shared" si="171"/>
        <v>0</v>
      </c>
      <c r="AH123" s="1563"/>
      <c r="AI123" s="351">
        <f t="shared" si="172"/>
        <v>0</v>
      </c>
      <c r="AJ123" s="344"/>
      <c r="AK123" s="345"/>
      <c r="AL123" s="345"/>
      <c r="AM123" s="345"/>
      <c r="AN123" s="345"/>
      <c r="AO123" s="345"/>
      <c r="AP123" s="346">
        <f t="shared" si="173"/>
        <v>0</v>
      </c>
      <c r="AQ123" s="347"/>
      <c r="AR123" s="1563"/>
      <c r="AS123" s="347"/>
      <c r="AT123" s="352">
        <f t="shared" si="174"/>
        <v>0</v>
      </c>
      <c r="AU123" s="353"/>
      <c r="AV123" s="354"/>
      <c r="AW123" s="354"/>
      <c r="AX123" s="346">
        <f t="shared" si="175"/>
        <v>0</v>
      </c>
      <c r="AY123" s="347"/>
      <c r="AZ123" s="1563"/>
      <c r="BA123" s="352">
        <f t="shared" si="176"/>
        <v>0</v>
      </c>
      <c r="BB123" s="1563"/>
      <c r="BC123" s="352">
        <f t="shared" si="177"/>
        <v>0</v>
      </c>
    </row>
    <row r="124" spans="1:55" s="339" customFormat="1" ht="13.5" thickBot="1">
      <c r="A124" s="374" t="s">
        <v>406</v>
      </c>
      <c r="B124" s="342"/>
      <c r="C124" s="708"/>
      <c r="D124" s="343"/>
      <c r="E124" s="344"/>
      <c r="F124" s="345"/>
      <c r="G124" s="345"/>
      <c r="H124" s="345"/>
      <c r="I124" s="345"/>
      <c r="J124" s="345"/>
      <c r="K124" s="345"/>
      <c r="L124" s="345"/>
      <c r="M124" s="346">
        <f t="shared" si="168"/>
        <v>0</v>
      </c>
      <c r="N124" s="347"/>
      <c r="O124" s="347"/>
      <c r="P124" s="347"/>
      <c r="Q124" s="348">
        <f t="shared" si="179"/>
        <v>0</v>
      </c>
      <c r="R124" s="349"/>
      <c r="S124" s="1575"/>
      <c r="T124" s="350"/>
      <c r="U124" s="350"/>
      <c r="V124" s="350"/>
      <c r="W124" s="346">
        <f t="shared" si="170"/>
        <v>0</v>
      </c>
      <c r="X124" s="349"/>
      <c r="Y124" s="350"/>
      <c r="Z124" s="350"/>
      <c r="AA124" s="350"/>
      <c r="AB124" s="350"/>
      <c r="AC124" s="350"/>
      <c r="AD124" s="350"/>
      <c r="AE124" s="350"/>
      <c r="AF124" s="350"/>
      <c r="AG124" s="346">
        <f t="shared" si="171"/>
        <v>0</v>
      </c>
      <c r="AH124" s="1563"/>
      <c r="AI124" s="351">
        <f t="shared" si="172"/>
        <v>0</v>
      </c>
      <c r="AJ124" s="344"/>
      <c r="AK124" s="345"/>
      <c r="AL124" s="345"/>
      <c r="AM124" s="345"/>
      <c r="AN124" s="345"/>
      <c r="AO124" s="345"/>
      <c r="AP124" s="346">
        <f t="shared" si="173"/>
        <v>0</v>
      </c>
      <c r="AQ124" s="347"/>
      <c r="AR124" s="1563"/>
      <c r="AS124" s="347"/>
      <c r="AT124" s="352">
        <f t="shared" si="174"/>
        <v>0</v>
      </c>
      <c r="AU124" s="353"/>
      <c r="AV124" s="354"/>
      <c r="AW124" s="354"/>
      <c r="AX124" s="346">
        <f t="shared" si="175"/>
        <v>0</v>
      </c>
      <c r="AY124" s="347"/>
      <c r="AZ124" s="1563"/>
      <c r="BA124" s="352">
        <f t="shared" si="176"/>
        <v>0</v>
      </c>
      <c r="BB124" s="1563"/>
      <c r="BC124" s="352">
        <f t="shared" si="177"/>
        <v>0</v>
      </c>
    </row>
    <row r="125" spans="1:55" s="419" customFormat="1" ht="15.75">
      <c r="B125" s="375" t="str">
        <f t="shared" ref="B125:AG125" si="180">IF(ABS(B111-SUM(B112:B113))&lt;0.1,"OK","error")</f>
        <v>OK</v>
      </c>
      <c r="C125" s="375" t="str">
        <f t="shared" si="180"/>
        <v>OK</v>
      </c>
      <c r="D125" s="375" t="str">
        <f t="shared" si="180"/>
        <v>OK</v>
      </c>
      <c r="E125" s="375" t="str">
        <f t="shared" si="180"/>
        <v>OK</v>
      </c>
      <c r="F125" s="375" t="str">
        <f t="shared" si="180"/>
        <v>OK</v>
      </c>
      <c r="G125" s="375" t="str">
        <f t="shared" si="180"/>
        <v>OK</v>
      </c>
      <c r="H125" s="375" t="str">
        <f t="shared" si="180"/>
        <v>OK</v>
      </c>
      <c r="I125" s="375" t="str">
        <f t="shared" si="180"/>
        <v>OK</v>
      </c>
      <c r="J125" s="375" t="str">
        <f t="shared" si="180"/>
        <v>OK</v>
      </c>
      <c r="K125" s="375" t="str">
        <f t="shared" si="180"/>
        <v>OK</v>
      </c>
      <c r="L125" s="375" t="str">
        <f t="shared" si="180"/>
        <v>OK</v>
      </c>
      <c r="M125" s="375" t="str">
        <f t="shared" si="180"/>
        <v>OK</v>
      </c>
      <c r="N125" s="375" t="str">
        <f t="shared" si="180"/>
        <v>OK</v>
      </c>
      <c r="O125" s="375" t="str">
        <f t="shared" si="180"/>
        <v>OK</v>
      </c>
      <c r="P125" s="375" t="str">
        <f t="shared" si="180"/>
        <v>OK</v>
      </c>
      <c r="Q125" s="375" t="str">
        <f t="shared" si="180"/>
        <v>OK</v>
      </c>
      <c r="R125" s="375" t="str">
        <f t="shared" si="180"/>
        <v>OK</v>
      </c>
      <c r="S125" s="1610" t="str">
        <f t="shared" si="180"/>
        <v>OK</v>
      </c>
      <c r="T125" s="375" t="str">
        <f t="shared" si="180"/>
        <v>OK</v>
      </c>
      <c r="U125" s="375" t="str">
        <f t="shared" si="180"/>
        <v>OK</v>
      </c>
      <c r="V125" s="375" t="str">
        <f t="shared" si="180"/>
        <v>OK</v>
      </c>
      <c r="W125" s="375" t="str">
        <f t="shared" si="180"/>
        <v>OK</v>
      </c>
      <c r="X125" s="375" t="str">
        <f t="shared" si="180"/>
        <v>OK</v>
      </c>
      <c r="Y125" s="375" t="str">
        <f t="shared" si="180"/>
        <v>OK</v>
      </c>
      <c r="Z125" s="375" t="str">
        <f t="shared" si="180"/>
        <v>OK</v>
      </c>
      <c r="AA125" s="375" t="str">
        <f t="shared" si="180"/>
        <v>OK</v>
      </c>
      <c r="AB125" s="375" t="str">
        <f t="shared" si="180"/>
        <v>OK</v>
      </c>
      <c r="AC125" s="375" t="str">
        <f t="shared" si="180"/>
        <v>OK</v>
      </c>
      <c r="AD125" s="375" t="str">
        <f t="shared" si="180"/>
        <v>OK</v>
      </c>
      <c r="AE125" s="375" t="str">
        <f t="shared" si="180"/>
        <v>OK</v>
      </c>
      <c r="AF125" s="375" t="str">
        <f t="shared" si="180"/>
        <v>OK</v>
      </c>
      <c r="AG125" s="375" t="str">
        <f t="shared" si="180"/>
        <v>OK</v>
      </c>
      <c r="AH125" s="375" t="str">
        <f t="shared" ref="AH125:BC125" si="181">IF(ABS(AH111-SUM(AH112:AH113))&lt;0.1,"OK","error")</f>
        <v>OK</v>
      </c>
      <c r="AI125" s="375" t="str">
        <f t="shared" si="181"/>
        <v>OK</v>
      </c>
      <c r="AJ125" s="375" t="str">
        <f t="shared" si="181"/>
        <v>OK</v>
      </c>
      <c r="AK125" s="375" t="str">
        <f t="shared" si="181"/>
        <v>OK</v>
      </c>
      <c r="AL125" s="375" t="str">
        <f t="shared" si="181"/>
        <v>OK</v>
      </c>
      <c r="AM125" s="375" t="str">
        <f t="shared" si="181"/>
        <v>OK</v>
      </c>
      <c r="AN125" s="375" t="str">
        <f t="shared" si="181"/>
        <v>OK</v>
      </c>
      <c r="AO125" s="375" t="str">
        <f t="shared" si="181"/>
        <v>OK</v>
      </c>
      <c r="AP125" s="375" t="str">
        <f t="shared" si="181"/>
        <v>OK</v>
      </c>
      <c r="AQ125" s="375" t="str">
        <f t="shared" si="181"/>
        <v>OK</v>
      </c>
      <c r="AR125" s="375" t="str">
        <f t="shared" si="181"/>
        <v>OK</v>
      </c>
      <c r="AS125" s="375" t="str">
        <f t="shared" si="181"/>
        <v>OK</v>
      </c>
      <c r="AT125" s="375" t="str">
        <f t="shared" si="181"/>
        <v>OK</v>
      </c>
      <c r="AU125" s="375" t="str">
        <f t="shared" si="181"/>
        <v>OK</v>
      </c>
      <c r="AV125" s="375" t="str">
        <f t="shared" si="181"/>
        <v>OK</v>
      </c>
      <c r="AW125" s="375" t="str">
        <f t="shared" si="181"/>
        <v>OK</v>
      </c>
      <c r="AX125" s="375" t="str">
        <f t="shared" si="181"/>
        <v>OK</v>
      </c>
      <c r="AY125" s="375" t="str">
        <f t="shared" si="181"/>
        <v>OK</v>
      </c>
      <c r="AZ125" s="375" t="str">
        <f t="shared" si="181"/>
        <v>OK</v>
      </c>
      <c r="BA125" s="375" t="str">
        <f t="shared" si="181"/>
        <v>OK</v>
      </c>
      <c r="BB125" s="375" t="str">
        <f t="shared" si="181"/>
        <v>OK</v>
      </c>
      <c r="BC125" s="375" t="str">
        <f t="shared" si="181"/>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82">D130+D131</f>
        <v>0</v>
      </c>
      <c r="E129" s="363">
        <f t="shared" si="182"/>
        <v>0</v>
      </c>
      <c r="F129" s="364">
        <f t="shared" si="182"/>
        <v>0</v>
      </c>
      <c r="G129" s="364">
        <f t="shared" si="182"/>
        <v>0</v>
      </c>
      <c r="H129" s="364">
        <f t="shared" si="182"/>
        <v>0</v>
      </c>
      <c r="I129" s="364">
        <f t="shared" si="182"/>
        <v>0</v>
      </c>
      <c r="J129" s="364">
        <f t="shared" si="182"/>
        <v>0</v>
      </c>
      <c r="K129" s="364">
        <f t="shared" si="182"/>
        <v>0</v>
      </c>
      <c r="L129" s="364">
        <f t="shared" si="182"/>
        <v>0</v>
      </c>
      <c r="M129" s="346">
        <f t="shared" si="182"/>
        <v>0</v>
      </c>
      <c r="N129" s="365">
        <f t="shared" si="182"/>
        <v>0</v>
      </c>
      <c r="O129" s="365">
        <f t="shared" si="182"/>
        <v>0</v>
      </c>
      <c r="P129" s="365">
        <f t="shared" si="182"/>
        <v>0</v>
      </c>
      <c r="Q129" s="348">
        <f t="shared" si="182"/>
        <v>0</v>
      </c>
      <c r="R129" s="366">
        <f t="shared" si="182"/>
        <v>0</v>
      </c>
      <c r="S129" s="1575">
        <f t="shared" si="182"/>
        <v>0</v>
      </c>
      <c r="T129" s="367">
        <f t="shared" si="182"/>
        <v>0</v>
      </c>
      <c r="U129" s="367">
        <f t="shared" si="182"/>
        <v>0</v>
      </c>
      <c r="V129" s="367">
        <f t="shared" si="182"/>
        <v>0</v>
      </c>
      <c r="W129" s="346">
        <f t="shared" si="182"/>
        <v>0</v>
      </c>
      <c r="X129" s="366">
        <f t="shared" si="182"/>
        <v>0</v>
      </c>
      <c r="Y129" s="367">
        <f t="shared" si="182"/>
        <v>0</v>
      </c>
      <c r="Z129" s="367">
        <f t="shared" si="182"/>
        <v>0</v>
      </c>
      <c r="AA129" s="367">
        <f t="shared" si="182"/>
        <v>0</v>
      </c>
      <c r="AB129" s="367">
        <f t="shared" si="182"/>
        <v>0</v>
      </c>
      <c r="AC129" s="367">
        <f t="shared" si="182"/>
        <v>0</v>
      </c>
      <c r="AD129" s="367">
        <f t="shared" si="182"/>
        <v>0</v>
      </c>
      <c r="AE129" s="367">
        <f t="shared" si="182"/>
        <v>0</v>
      </c>
      <c r="AF129" s="367">
        <f t="shared" si="182"/>
        <v>0</v>
      </c>
      <c r="AG129" s="346">
        <f t="shared" si="182"/>
        <v>0</v>
      </c>
      <c r="AH129" s="1563"/>
      <c r="AI129" s="351">
        <f t="shared" si="182"/>
        <v>0</v>
      </c>
      <c r="AJ129" s="363">
        <f t="shared" si="182"/>
        <v>0</v>
      </c>
      <c r="AK129" s="364">
        <f t="shared" si="182"/>
        <v>0</v>
      </c>
      <c r="AL129" s="364">
        <f t="shared" si="182"/>
        <v>0</v>
      </c>
      <c r="AM129" s="364">
        <f t="shared" si="182"/>
        <v>0</v>
      </c>
      <c r="AN129" s="364">
        <f t="shared" si="182"/>
        <v>0</v>
      </c>
      <c r="AO129" s="364">
        <f t="shared" si="182"/>
        <v>0</v>
      </c>
      <c r="AP129" s="346">
        <f t="shared" si="182"/>
        <v>0</v>
      </c>
      <c r="AQ129" s="365">
        <f t="shared" si="182"/>
        <v>0</v>
      </c>
      <c r="AR129" s="1563"/>
      <c r="AS129" s="365">
        <f t="shared" si="182"/>
        <v>0</v>
      </c>
      <c r="AT129" s="352">
        <f t="shared" si="182"/>
        <v>0</v>
      </c>
      <c r="AU129" s="368">
        <f t="shared" si="182"/>
        <v>0</v>
      </c>
      <c r="AV129" s="369">
        <f t="shared" si="182"/>
        <v>0</v>
      </c>
      <c r="AW129" s="369">
        <f t="shared" si="182"/>
        <v>0</v>
      </c>
      <c r="AX129" s="346">
        <f t="shared" si="182"/>
        <v>0</v>
      </c>
      <c r="AY129" s="365">
        <f t="shared" si="182"/>
        <v>0</v>
      </c>
      <c r="AZ129" s="1563"/>
      <c r="BA129" s="352">
        <f t="shared" si="182"/>
        <v>0</v>
      </c>
      <c r="BB129" s="1563"/>
      <c r="BC129" s="352">
        <f t="shared" si="182"/>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83">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83"/>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84">SUM(D133:D142)</f>
        <v>0</v>
      </c>
      <c r="E132" s="363">
        <f t="shared" si="184"/>
        <v>0</v>
      </c>
      <c r="F132" s="364">
        <f t="shared" si="184"/>
        <v>0</v>
      </c>
      <c r="G132" s="364">
        <f t="shared" si="184"/>
        <v>0</v>
      </c>
      <c r="H132" s="364">
        <f t="shared" si="184"/>
        <v>0</v>
      </c>
      <c r="I132" s="364">
        <f t="shared" si="184"/>
        <v>0</v>
      </c>
      <c r="J132" s="364">
        <f t="shared" si="184"/>
        <v>0</v>
      </c>
      <c r="K132" s="364">
        <f t="shared" si="184"/>
        <v>0</v>
      </c>
      <c r="L132" s="364">
        <f t="shared" si="184"/>
        <v>0</v>
      </c>
      <c r="M132" s="346">
        <f t="shared" si="184"/>
        <v>0</v>
      </c>
      <c r="N132" s="365">
        <f t="shared" si="184"/>
        <v>0</v>
      </c>
      <c r="O132" s="365">
        <f t="shared" si="184"/>
        <v>0</v>
      </c>
      <c r="P132" s="365">
        <f t="shared" si="184"/>
        <v>0</v>
      </c>
      <c r="Q132" s="348">
        <f t="shared" si="184"/>
        <v>0</v>
      </c>
      <c r="R132" s="366">
        <f t="shared" si="184"/>
        <v>0</v>
      </c>
      <c r="S132" s="1575">
        <f t="shared" si="184"/>
        <v>0</v>
      </c>
      <c r="T132" s="367">
        <f t="shared" si="184"/>
        <v>0</v>
      </c>
      <c r="U132" s="367">
        <f t="shared" si="184"/>
        <v>0</v>
      </c>
      <c r="V132" s="367">
        <f t="shared" si="184"/>
        <v>0</v>
      </c>
      <c r="W132" s="346">
        <f t="shared" si="184"/>
        <v>0</v>
      </c>
      <c r="X132" s="366">
        <f t="shared" si="184"/>
        <v>0</v>
      </c>
      <c r="Y132" s="367">
        <f t="shared" si="184"/>
        <v>0</v>
      </c>
      <c r="Z132" s="367">
        <f t="shared" si="184"/>
        <v>0</v>
      </c>
      <c r="AA132" s="367">
        <f t="shared" si="184"/>
        <v>0</v>
      </c>
      <c r="AB132" s="367">
        <f t="shared" si="184"/>
        <v>0</v>
      </c>
      <c r="AC132" s="367">
        <f t="shared" si="184"/>
        <v>0</v>
      </c>
      <c r="AD132" s="367">
        <f t="shared" si="184"/>
        <v>0</v>
      </c>
      <c r="AE132" s="367">
        <f t="shared" si="184"/>
        <v>0</v>
      </c>
      <c r="AF132" s="367">
        <f t="shared" si="184"/>
        <v>0</v>
      </c>
      <c r="AG132" s="346">
        <f t="shared" si="184"/>
        <v>0</v>
      </c>
      <c r="AH132" s="1563"/>
      <c r="AI132" s="351">
        <f t="shared" si="184"/>
        <v>0</v>
      </c>
      <c r="AJ132" s="363">
        <f t="shared" si="184"/>
        <v>0</v>
      </c>
      <c r="AK132" s="364">
        <f t="shared" si="184"/>
        <v>0</v>
      </c>
      <c r="AL132" s="364">
        <f t="shared" si="184"/>
        <v>0</v>
      </c>
      <c r="AM132" s="364">
        <f t="shared" si="184"/>
        <v>0</v>
      </c>
      <c r="AN132" s="364">
        <f t="shared" si="184"/>
        <v>0</v>
      </c>
      <c r="AO132" s="364">
        <f t="shared" si="184"/>
        <v>0</v>
      </c>
      <c r="AP132" s="346">
        <f t="shared" si="184"/>
        <v>0</v>
      </c>
      <c r="AQ132" s="365">
        <f t="shared" si="184"/>
        <v>0</v>
      </c>
      <c r="AR132" s="1563"/>
      <c r="AS132" s="365">
        <f t="shared" si="184"/>
        <v>0</v>
      </c>
      <c r="AT132" s="352">
        <f t="shared" si="184"/>
        <v>0</v>
      </c>
      <c r="AU132" s="368">
        <f t="shared" si="184"/>
        <v>0</v>
      </c>
      <c r="AV132" s="369">
        <f t="shared" si="184"/>
        <v>0</v>
      </c>
      <c r="AW132" s="369">
        <f t="shared" si="184"/>
        <v>0</v>
      </c>
      <c r="AX132" s="346">
        <f t="shared" si="184"/>
        <v>0</v>
      </c>
      <c r="AY132" s="365">
        <f t="shared" si="184"/>
        <v>0</v>
      </c>
      <c r="AZ132" s="1563"/>
      <c r="BA132" s="352">
        <f t="shared" si="184"/>
        <v>0</v>
      </c>
      <c r="BB132" s="1563"/>
      <c r="BC132" s="352">
        <f t="shared" si="184"/>
        <v>0</v>
      </c>
    </row>
    <row r="133" spans="1:55" s="339" customFormat="1">
      <c r="A133" s="372" t="s">
        <v>399</v>
      </c>
      <c r="B133" s="342"/>
      <c r="C133" s="708"/>
      <c r="D133" s="343"/>
      <c r="E133" s="344"/>
      <c r="F133" s="345"/>
      <c r="G133" s="345"/>
      <c r="H133" s="345"/>
      <c r="I133" s="345"/>
      <c r="J133" s="345"/>
      <c r="K133" s="345"/>
      <c r="L133" s="345"/>
      <c r="M133" s="346">
        <f t="shared" ref="M133:M142" si="185">SUM(E133:L133)</f>
        <v>0</v>
      </c>
      <c r="N133" s="347"/>
      <c r="O133" s="347"/>
      <c r="P133" s="347"/>
      <c r="Q133" s="348">
        <f t="shared" ref="Q133:Q134" si="186">B133+C133+M133+N133+O133+P133+D133</f>
        <v>0</v>
      </c>
      <c r="R133" s="349"/>
      <c r="S133" s="1575"/>
      <c r="T133" s="350"/>
      <c r="U133" s="350"/>
      <c r="V133" s="350"/>
      <c r="W133" s="346">
        <f t="shared" ref="W133:W142" si="187">SUM(R133:V133)</f>
        <v>0</v>
      </c>
      <c r="X133" s="349"/>
      <c r="Y133" s="350"/>
      <c r="Z133" s="350"/>
      <c r="AA133" s="350"/>
      <c r="AB133" s="350"/>
      <c r="AC133" s="350"/>
      <c r="AD133" s="350"/>
      <c r="AE133" s="350"/>
      <c r="AF133" s="350"/>
      <c r="AG133" s="346">
        <f t="shared" ref="AG133:AG142" si="188">SUM(X133:AF133)</f>
        <v>0</v>
      </c>
      <c r="AH133" s="1563"/>
      <c r="AI133" s="351">
        <f t="shared" ref="AI133:AI142" si="189">Q133+W133+AG133+AH133</f>
        <v>0</v>
      </c>
      <c r="AJ133" s="344"/>
      <c r="AK133" s="345"/>
      <c r="AL133" s="345"/>
      <c r="AM133" s="345"/>
      <c r="AN133" s="345"/>
      <c r="AO133" s="345"/>
      <c r="AP133" s="346">
        <f t="shared" ref="AP133:AP157" si="190">SUM(AJ133:AO133)</f>
        <v>0</v>
      </c>
      <c r="AQ133" s="347"/>
      <c r="AR133" s="1563"/>
      <c r="AS133" s="347"/>
      <c r="AT133" s="352">
        <f t="shared" ref="AT133:AT157" si="191">AI133+AP133+AQ133+AR133+AS133</f>
        <v>0</v>
      </c>
      <c r="AU133" s="353"/>
      <c r="AV133" s="354"/>
      <c r="AW133" s="354"/>
      <c r="AX133" s="346">
        <f t="shared" ref="AX133:AX142" si="192">SUM(AU133:AW133)</f>
        <v>0</v>
      </c>
      <c r="AY133" s="347"/>
      <c r="AZ133" s="1563"/>
      <c r="BA133" s="352">
        <f t="shared" ref="BA133:BA142" si="193">AX133+AY133</f>
        <v>0</v>
      </c>
      <c r="BB133" s="1563"/>
      <c r="BC133" s="352">
        <f t="shared" ref="BC133:BC142" si="194">BA133+AT133+BB133</f>
        <v>0</v>
      </c>
    </row>
    <row r="134" spans="1:55" s="339" customFormat="1">
      <c r="A134" s="372" t="s">
        <v>400</v>
      </c>
      <c r="B134" s="342"/>
      <c r="C134" s="708"/>
      <c r="D134" s="343"/>
      <c r="E134" s="344"/>
      <c r="F134" s="345"/>
      <c r="G134" s="345"/>
      <c r="H134" s="345"/>
      <c r="I134" s="345"/>
      <c r="J134" s="345"/>
      <c r="K134" s="345"/>
      <c r="L134" s="345"/>
      <c r="M134" s="346">
        <f t="shared" si="185"/>
        <v>0</v>
      </c>
      <c r="N134" s="347"/>
      <c r="O134" s="347"/>
      <c r="P134" s="347"/>
      <c r="Q134" s="348">
        <f t="shared" si="186"/>
        <v>0</v>
      </c>
      <c r="R134" s="349"/>
      <c r="S134" s="1575"/>
      <c r="T134" s="350"/>
      <c r="U134" s="350"/>
      <c r="V134" s="350"/>
      <c r="W134" s="346">
        <f t="shared" si="187"/>
        <v>0</v>
      </c>
      <c r="X134" s="349"/>
      <c r="Y134" s="350"/>
      <c r="Z134" s="350"/>
      <c r="AA134" s="350"/>
      <c r="AB134" s="350"/>
      <c r="AC134" s="350"/>
      <c r="AD134" s="350"/>
      <c r="AE134" s="350"/>
      <c r="AF134" s="350"/>
      <c r="AG134" s="346">
        <f t="shared" si="188"/>
        <v>0</v>
      </c>
      <c r="AH134" s="1563"/>
      <c r="AI134" s="351">
        <f t="shared" si="189"/>
        <v>0</v>
      </c>
      <c r="AJ134" s="344"/>
      <c r="AK134" s="345"/>
      <c r="AL134" s="345"/>
      <c r="AM134" s="345"/>
      <c r="AN134" s="345"/>
      <c r="AO134" s="345"/>
      <c r="AP134" s="346">
        <f t="shared" si="190"/>
        <v>0</v>
      </c>
      <c r="AQ134" s="347"/>
      <c r="AR134" s="1563"/>
      <c r="AS134" s="347"/>
      <c r="AT134" s="352">
        <f t="shared" si="191"/>
        <v>0</v>
      </c>
      <c r="AU134" s="353"/>
      <c r="AV134" s="354"/>
      <c r="AW134" s="354"/>
      <c r="AX134" s="346">
        <f t="shared" si="192"/>
        <v>0</v>
      </c>
      <c r="AY134" s="347"/>
      <c r="AZ134" s="1563"/>
      <c r="BA134" s="352">
        <f t="shared" si="193"/>
        <v>0</v>
      </c>
      <c r="BB134" s="1563"/>
      <c r="BC134" s="352">
        <f t="shared" si="194"/>
        <v>0</v>
      </c>
    </row>
    <row r="135" spans="1:55" s="339" customFormat="1">
      <c r="A135" s="373" t="s">
        <v>401</v>
      </c>
      <c r="B135" s="1611"/>
      <c r="C135" s="1611"/>
      <c r="D135" s="1611"/>
      <c r="E135" s="1611"/>
      <c r="F135" s="1611"/>
      <c r="G135" s="1611"/>
      <c r="H135" s="1611"/>
      <c r="I135" s="1611"/>
      <c r="J135" s="1611"/>
      <c r="K135" s="1611"/>
      <c r="L135" s="1611"/>
      <c r="M135" s="346">
        <f t="shared" si="185"/>
        <v>0</v>
      </c>
      <c r="N135" s="1611"/>
      <c r="O135" s="1611"/>
      <c r="P135" s="1611"/>
      <c r="Q135" s="348">
        <f t="shared" ref="Q135:Q140" si="195">B135+M135+N135+O135+P135+D135</f>
        <v>0</v>
      </c>
      <c r="R135" s="1611"/>
      <c r="S135" s="1611"/>
      <c r="T135" s="1611"/>
      <c r="U135" s="1611"/>
      <c r="V135" s="1611"/>
      <c r="W135" s="346">
        <f t="shared" si="187"/>
        <v>0</v>
      </c>
      <c r="X135" s="1611"/>
      <c r="Y135" s="1611"/>
      <c r="Z135" s="1611"/>
      <c r="AA135" s="1611"/>
      <c r="AB135" s="1611"/>
      <c r="AC135" s="1611"/>
      <c r="AD135" s="1611"/>
      <c r="AE135" s="1611"/>
      <c r="AF135" s="1611"/>
      <c r="AG135" s="346">
        <f t="shared" si="188"/>
        <v>0</v>
      </c>
      <c r="AH135" s="1611"/>
      <c r="AI135" s="351">
        <f t="shared" si="189"/>
        <v>0</v>
      </c>
      <c r="AJ135" s="1615"/>
      <c r="AK135" s="1616"/>
      <c r="AL135" s="1615"/>
      <c r="AM135" s="1611"/>
      <c r="AN135" s="1611"/>
      <c r="AO135" s="1611"/>
      <c r="AP135" s="346">
        <f t="shared" si="190"/>
        <v>0</v>
      </c>
      <c r="AQ135" s="1611"/>
      <c r="AR135" s="1611"/>
      <c r="AS135" s="1611"/>
      <c r="AT135" s="352">
        <f t="shared" si="191"/>
        <v>0</v>
      </c>
      <c r="AU135" s="1611"/>
      <c r="AV135" s="1611"/>
      <c r="AW135" s="1611"/>
      <c r="AX135" s="346">
        <f t="shared" si="192"/>
        <v>0</v>
      </c>
      <c r="AY135" s="1611"/>
      <c r="AZ135" s="1611"/>
      <c r="BA135" s="352">
        <f t="shared" si="193"/>
        <v>0</v>
      </c>
      <c r="BB135" s="1611"/>
      <c r="BC135" s="352">
        <f t="shared" si="194"/>
        <v>0</v>
      </c>
    </row>
    <row r="136" spans="1:55" s="339" customFormat="1">
      <c r="A136" s="373" t="s">
        <v>61</v>
      </c>
      <c r="B136" s="1611"/>
      <c r="C136" s="1611"/>
      <c r="D136" s="1611"/>
      <c r="E136" s="1611"/>
      <c r="F136" s="1611"/>
      <c r="G136" s="1611"/>
      <c r="H136" s="1611"/>
      <c r="I136" s="1611"/>
      <c r="J136" s="1611"/>
      <c r="K136" s="1611"/>
      <c r="L136" s="1611"/>
      <c r="M136" s="346">
        <f t="shared" si="185"/>
        <v>0</v>
      </c>
      <c r="N136" s="1611"/>
      <c r="O136" s="1611"/>
      <c r="P136" s="1611"/>
      <c r="Q136" s="348">
        <f t="shared" si="195"/>
        <v>0</v>
      </c>
      <c r="R136" s="1611"/>
      <c r="S136" s="1611"/>
      <c r="T136" s="1611"/>
      <c r="U136" s="1611"/>
      <c r="V136" s="1611"/>
      <c r="W136" s="346">
        <f t="shared" si="187"/>
        <v>0</v>
      </c>
      <c r="X136" s="1611"/>
      <c r="Y136" s="1611"/>
      <c r="Z136" s="1611"/>
      <c r="AA136" s="1611"/>
      <c r="AB136" s="1611"/>
      <c r="AC136" s="1611"/>
      <c r="AD136" s="1611"/>
      <c r="AE136" s="1611"/>
      <c r="AF136" s="1611"/>
      <c r="AG136" s="346">
        <f t="shared" si="188"/>
        <v>0</v>
      </c>
      <c r="AH136" s="1611"/>
      <c r="AI136" s="351">
        <f t="shared" si="189"/>
        <v>0</v>
      </c>
      <c r="AJ136" s="1615"/>
      <c r="AK136" s="1616"/>
      <c r="AL136" s="1615"/>
      <c r="AM136" s="1611"/>
      <c r="AN136" s="1611"/>
      <c r="AO136" s="1611"/>
      <c r="AP136" s="346">
        <f t="shared" si="190"/>
        <v>0</v>
      </c>
      <c r="AQ136" s="1611"/>
      <c r="AR136" s="1611"/>
      <c r="AS136" s="1611"/>
      <c r="AT136" s="352">
        <f t="shared" si="191"/>
        <v>0</v>
      </c>
      <c r="AU136" s="1611"/>
      <c r="AV136" s="1611"/>
      <c r="AW136" s="1611"/>
      <c r="AX136" s="346">
        <f t="shared" si="192"/>
        <v>0</v>
      </c>
      <c r="AY136" s="1611"/>
      <c r="AZ136" s="1611"/>
      <c r="BA136" s="352">
        <f t="shared" si="193"/>
        <v>0</v>
      </c>
      <c r="BB136" s="1611"/>
      <c r="BC136" s="352">
        <f t="shared" si="194"/>
        <v>0</v>
      </c>
    </row>
    <row r="137" spans="1:55" s="339" customFormat="1">
      <c r="A137" s="373" t="s">
        <v>402</v>
      </c>
      <c r="B137" s="1611"/>
      <c r="C137" s="1611"/>
      <c r="D137" s="1611"/>
      <c r="E137" s="1611"/>
      <c r="F137" s="1611"/>
      <c r="G137" s="1611"/>
      <c r="H137" s="1611"/>
      <c r="I137" s="1611"/>
      <c r="J137" s="1611"/>
      <c r="K137" s="1611"/>
      <c r="L137" s="1611"/>
      <c r="M137" s="346">
        <f t="shared" si="185"/>
        <v>0</v>
      </c>
      <c r="N137" s="1611"/>
      <c r="O137" s="1611"/>
      <c r="P137" s="1611"/>
      <c r="Q137" s="348">
        <f t="shared" si="195"/>
        <v>0</v>
      </c>
      <c r="R137" s="1611"/>
      <c r="S137" s="1611"/>
      <c r="T137" s="1611"/>
      <c r="U137" s="1611"/>
      <c r="V137" s="1611"/>
      <c r="W137" s="346">
        <f t="shared" si="187"/>
        <v>0</v>
      </c>
      <c r="X137" s="1611"/>
      <c r="Y137" s="1611"/>
      <c r="Z137" s="1611"/>
      <c r="AA137" s="1611"/>
      <c r="AB137" s="1611"/>
      <c r="AC137" s="1611"/>
      <c r="AD137" s="1611"/>
      <c r="AE137" s="1611"/>
      <c r="AF137" s="1611"/>
      <c r="AG137" s="346">
        <f t="shared" si="188"/>
        <v>0</v>
      </c>
      <c r="AH137" s="1611"/>
      <c r="AI137" s="351">
        <f t="shared" si="189"/>
        <v>0</v>
      </c>
      <c r="AJ137" s="1615"/>
      <c r="AK137" s="1616"/>
      <c r="AL137" s="1615"/>
      <c r="AM137" s="1611"/>
      <c r="AN137" s="1611"/>
      <c r="AO137" s="1611"/>
      <c r="AP137" s="346">
        <f t="shared" si="190"/>
        <v>0</v>
      </c>
      <c r="AQ137" s="1611"/>
      <c r="AR137" s="1611"/>
      <c r="AS137" s="1611"/>
      <c r="AT137" s="352">
        <f t="shared" si="191"/>
        <v>0</v>
      </c>
      <c r="AU137" s="1611"/>
      <c r="AV137" s="1611"/>
      <c r="AW137" s="1611"/>
      <c r="AX137" s="346">
        <f t="shared" si="192"/>
        <v>0</v>
      </c>
      <c r="AY137" s="1611"/>
      <c r="AZ137" s="1611"/>
      <c r="BA137" s="352">
        <f t="shared" si="193"/>
        <v>0</v>
      </c>
      <c r="BB137" s="1611"/>
      <c r="BC137" s="352">
        <f t="shared" si="194"/>
        <v>0</v>
      </c>
    </row>
    <row r="138" spans="1:55" s="339" customFormat="1">
      <c r="A138" s="373" t="s">
        <v>403</v>
      </c>
      <c r="B138" s="1611"/>
      <c r="C138" s="1611"/>
      <c r="D138" s="1611"/>
      <c r="E138" s="1611"/>
      <c r="F138" s="1611"/>
      <c r="G138" s="1611"/>
      <c r="H138" s="1611"/>
      <c r="I138" s="1611"/>
      <c r="J138" s="1611"/>
      <c r="K138" s="1611"/>
      <c r="L138" s="1611"/>
      <c r="M138" s="346">
        <f t="shared" si="185"/>
        <v>0</v>
      </c>
      <c r="N138" s="1611"/>
      <c r="O138" s="1611"/>
      <c r="P138" s="1611"/>
      <c r="Q138" s="348">
        <f t="shared" si="195"/>
        <v>0</v>
      </c>
      <c r="R138" s="1611"/>
      <c r="S138" s="1611"/>
      <c r="T138" s="1611"/>
      <c r="U138" s="1611"/>
      <c r="V138" s="1611"/>
      <c r="W138" s="346">
        <f t="shared" si="187"/>
        <v>0</v>
      </c>
      <c r="X138" s="1611"/>
      <c r="Y138" s="1611"/>
      <c r="Z138" s="1611"/>
      <c r="AA138" s="1611"/>
      <c r="AB138" s="1611"/>
      <c r="AC138" s="1611"/>
      <c r="AD138" s="1611"/>
      <c r="AE138" s="1611"/>
      <c r="AF138" s="1611"/>
      <c r="AG138" s="346">
        <f t="shared" si="188"/>
        <v>0</v>
      </c>
      <c r="AH138" s="1611"/>
      <c r="AI138" s="351">
        <f t="shared" si="189"/>
        <v>0</v>
      </c>
      <c r="AJ138" s="1615"/>
      <c r="AK138" s="1616"/>
      <c r="AL138" s="1615"/>
      <c r="AM138" s="1611"/>
      <c r="AN138" s="1611"/>
      <c r="AO138" s="1611"/>
      <c r="AP138" s="346">
        <f t="shared" si="190"/>
        <v>0</v>
      </c>
      <c r="AQ138" s="1611"/>
      <c r="AR138" s="1611"/>
      <c r="AS138" s="1611"/>
      <c r="AT138" s="352">
        <f t="shared" si="191"/>
        <v>0</v>
      </c>
      <c r="AU138" s="1611"/>
      <c r="AV138" s="1611"/>
      <c r="AW138" s="1611"/>
      <c r="AX138" s="346">
        <f t="shared" si="192"/>
        <v>0</v>
      </c>
      <c r="AY138" s="1611"/>
      <c r="AZ138" s="1611"/>
      <c r="BA138" s="352">
        <f t="shared" si="193"/>
        <v>0</v>
      </c>
      <c r="BB138" s="1611"/>
      <c r="BC138" s="352">
        <f t="shared" si="194"/>
        <v>0</v>
      </c>
    </row>
    <row r="139" spans="1:55" s="339" customFormat="1">
      <c r="A139" s="373" t="s">
        <v>404</v>
      </c>
      <c r="B139" s="1611"/>
      <c r="C139" s="1611"/>
      <c r="D139" s="1611"/>
      <c r="E139" s="1611"/>
      <c r="F139" s="1611"/>
      <c r="G139" s="1611"/>
      <c r="H139" s="1611"/>
      <c r="I139" s="1611"/>
      <c r="J139" s="1611"/>
      <c r="K139" s="1611"/>
      <c r="L139" s="1611"/>
      <c r="M139" s="346">
        <f t="shared" si="185"/>
        <v>0</v>
      </c>
      <c r="N139" s="1611"/>
      <c r="O139" s="1611"/>
      <c r="P139" s="1611"/>
      <c r="Q139" s="348">
        <f t="shared" si="195"/>
        <v>0</v>
      </c>
      <c r="R139" s="1611"/>
      <c r="S139" s="1611"/>
      <c r="T139" s="1611"/>
      <c r="U139" s="1611"/>
      <c r="V139" s="1611"/>
      <c r="W139" s="346">
        <f t="shared" si="187"/>
        <v>0</v>
      </c>
      <c r="X139" s="1611"/>
      <c r="Y139" s="1611"/>
      <c r="Z139" s="1611"/>
      <c r="AA139" s="1611"/>
      <c r="AB139" s="1611"/>
      <c r="AC139" s="1611"/>
      <c r="AD139" s="1611"/>
      <c r="AE139" s="1611"/>
      <c r="AF139" s="1611"/>
      <c r="AG139" s="346">
        <f t="shared" si="188"/>
        <v>0</v>
      </c>
      <c r="AH139" s="1611"/>
      <c r="AI139" s="351">
        <f t="shared" si="189"/>
        <v>0</v>
      </c>
      <c r="AJ139" s="1615"/>
      <c r="AK139" s="1616"/>
      <c r="AL139" s="1615"/>
      <c r="AM139" s="1611"/>
      <c r="AN139" s="1611"/>
      <c r="AO139" s="1611"/>
      <c r="AP139" s="346">
        <f t="shared" si="190"/>
        <v>0</v>
      </c>
      <c r="AQ139" s="1611"/>
      <c r="AR139" s="1611"/>
      <c r="AS139" s="1611"/>
      <c r="AT139" s="352">
        <f t="shared" si="191"/>
        <v>0</v>
      </c>
      <c r="AU139" s="1611"/>
      <c r="AV139" s="1611"/>
      <c r="AW139" s="1611"/>
      <c r="AX139" s="346">
        <f t="shared" si="192"/>
        <v>0</v>
      </c>
      <c r="AY139" s="1611"/>
      <c r="AZ139" s="1611"/>
      <c r="BA139" s="352">
        <f t="shared" si="193"/>
        <v>0</v>
      </c>
      <c r="BB139" s="1611"/>
      <c r="BC139" s="352">
        <f t="shared" si="194"/>
        <v>0</v>
      </c>
    </row>
    <row r="140" spans="1:55" s="339" customFormat="1">
      <c r="A140" s="373" t="s">
        <v>65</v>
      </c>
      <c r="B140" s="1611"/>
      <c r="C140" s="1611"/>
      <c r="D140" s="1611"/>
      <c r="E140" s="1611"/>
      <c r="F140" s="1611"/>
      <c r="G140" s="1611"/>
      <c r="H140" s="1611"/>
      <c r="I140" s="1611"/>
      <c r="J140" s="1611"/>
      <c r="K140" s="1611"/>
      <c r="L140" s="1611"/>
      <c r="M140" s="346">
        <f t="shared" si="185"/>
        <v>0</v>
      </c>
      <c r="N140" s="1611"/>
      <c r="O140" s="1611"/>
      <c r="P140" s="1611"/>
      <c r="Q140" s="348">
        <f t="shared" si="195"/>
        <v>0</v>
      </c>
      <c r="R140" s="1611"/>
      <c r="S140" s="1611"/>
      <c r="T140" s="1611"/>
      <c r="U140" s="1611"/>
      <c r="V140" s="1611"/>
      <c r="W140" s="346">
        <f t="shared" si="187"/>
        <v>0</v>
      </c>
      <c r="X140" s="1611"/>
      <c r="Y140" s="1611"/>
      <c r="Z140" s="1611"/>
      <c r="AA140" s="1611"/>
      <c r="AB140" s="1611"/>
      <c r="AC140" s="1611"/>
      <c r="AD140" s="1611"/>
      <c r="AE140" s="1611"/>
      <c r="AF140" s="1611"/>
      <c r="AG140" s="346">
        <f t="shared" si="188"/>
        <v>0</v>
      </c>
      <c r="AH140" s="1611"/>
      <c r="AI140" s="351">
        <f t="shared" si="189"/>
        <v>0</v>
      </c>
      <c r="AJ140" s="1615"/>
      <c r="AK140" s="1616"/>
      <c r="AL140" s="1615"/>
      <c r="AM140" s="1611"/>
      <c r="AN140" s="1611"/>
      <c r="AO140" s="1611"/>
      <c r="AP140" s="346">
        <f t="shared" si="190"/>
        <v>0</v>
      </c>
      <c r="AQ140" s="1611"/>
      <c r="AR140" s="1611"/>
      <c r="AS140" s="1611"/>
      <c r="AT140" s="352">
        <f t="shared" si="191"/>
        <v>0</v>
      </c>
      <c r="AU140" s="1611"/>
      <c r="AV140" s="1611"/>
      <c r="AW140" s="1611"/>
      <c r="AX140" s="346">
        <f t="shared" si="192"/>
        <v>0</v>
      </c>
      <c r="AY140" s="1611"/>
      <c r="AZ140" s="1611"/>
      <c r="BA140" s="352">
        <f t="shared" si="193"/>
        <v>0</v>
      </c>
      <c r="BB140" s="1611"/>
      <c r="BC140" s="352">
        <f t="shared" si="194"/>
        <v>0</v>
      </c>
    </row>
    <row r="141" spans="1:55" s="339" customFormat="1">
      <c r="A141" s="373" t="s">
        <v>405</v>
      </c>
      <c r="B141" s="342"/>
      <c r="C141" s="708"/>
      <c r="D141" s="343"/>
      <c r="E141" s="344"/>
      <c r="F141" s="345"/>
      <c r="G141" s="345"/>
      <c r="H141" s="345"/>
      <c r="I141" s="345"/>
      <c r="J141" s="345"/>
      <c r="K141" s="345"/>
      <c r="L141" s="345"/>
      <c r="M141" s="346">
        <f t="shared" si="185"/>
        <v>0</v>
      </c>
      <c r="N141" s="347"/>
      <c r="O141" s="347"/>
      <c r="P141" s="347"/>
      <c r="Q141" s="348">
        <f t="shared" ref="Q141:Q142" si="196">B141+C141+M141+N141+O141+P141+D141</f>
        <v>0</v>
      </c>
      <c r="R141" s="349"/>
      <c r="S141" s="1575"/>
      <c r="T141" s="350"/>
      <c r="U141" s="350"/>
      <c r="V141" s="350"/>
      <c r="W141" s="346">
        <f t="shared" si="187"/>
        <v>0</v>
      </c>
      <c r="X141" s="349"/>
      <c r="Y141" s="350"/>
      <c r="Z141" s="350"/>
      <c r="AA141" s="350"/>
      <c r="AB141" s="350"/>
      <c r="AC141" s="350"/>
      <c r="AD141" s="350"/>
      <c r="AE141" s="350"/>
      <c r="AF141" s="350"/>
      <c r="AG141" s="346">
        <f t="shared" si="188"/>
        <v>0</v>
      </c>
      <c r="AH141" s="1563"/>
      <c r="AI141" s="351">
        <f t="shared" si="189"/>
        <v>0</v>
      </c>
      <c r="AJ141" s="344"/>
      <c r="AK141" s="345"/>
      <c r="AL141" s="345"/>
      <c r="AM141" s="345"/>
      <c r="AN141" s="345"/>
      <c r="AO141" s="345"/>
      <c r="AP141" s="346">
        <f t="shared" si="190"/>
        <v>0</v>
      </c>
      <c r="AQ141" s="347"/>
      <c r="AR141" s="1563"/>
      <c r="AS141" s="347"/>
      <c r="AT141" s="352">
        <f t="shared" si="191"/>
        <v>0</v>
      </c>
      <c r="AU141" s="353"/>
      <c r="AV141" s="354"/>
      <c r="AW141" s="354"/>
      <c r="AX141" s="346">
        <f t="shared" si="192"/>
        <v>0</v>
      </c>
      <c r="AY141" s="347"/>
      <c r="AZ141" s="1563"/>
      <c r="BA141" s="352">
        <f t="shared" si="193"/>
        <v>0</v>
      </c>
      <c r="BB141" s="1563"/>
      <c r="BC141" s="352">
        <f t="shared" si="194"/>
        <v>0</v>
      </c>
    </row>
    <row r="142" spans="1:55" s="339" customFormat="1">
      <c r="A142" s="372" t="s">
        <v>406</v>
      </c>
      <c r="B142" s="342"/>
      <c r="C142" s="708"/>
      <c r="D142" s="343"/>
      <c r="E142" s="344"/>
      <c r="F142" s="345"/>
      <c r="G142" s="345"/>
      <c r="H142" s="345"/>
      <c r="I142" s="345"/>
      <c r="J142" s="345"/>
      <c r="K142" s="345"/>
      <c r="L142" s="345"/>
      <c r="M142" s="346">
        <f t="shared" si="185"/>
        <v>0</v>
      </c>
      <c r="N142" s="347"/>
      <c r="O142" s="347"/>
      <c r="P142" s="347"/>
      <c r="Q142" s="348">
        <f t="shared" si="196"/>
        <v>0</v>
      </c>
      <c r="R142" s="349"/>
      <c r="S142" s="1575"/>
      <c r="T142" s="350"/>
      <c r="U142" s="350"/>
      <c r="V142" s="350"/>
      <c r="W142" s="346">
        <f t="shared" si="187"/>
        <v>0</v>
      </c>
      <c r="X142" s="349"/>
      <c r="Y142" s="350"/>
      <c r="Z142" s="350"/>
      <c r="AA142" s="350"/>
      <c r="AB142" s="350"/>
      <c r="AC142" s="350"/>
      <c r="AD142" s="350"/>
      <c r="AE142" s="350"/>
      <c r="AF142" s="350"/>
      <c r="AG142" s="346">
        <f t="shared" si="188"/>
        <v>0</v>
      </c>
      <c r="AH142" s="1563"/>
      <c r="AI142" s="351">
        <f t="shared" si="189"/>
        <v>0</v>
      </c>
      <c r="AJ142" s="344"/>
      <c r="AK142" s="345"/>
      <c r="AL142" s="345"/>
      <c r="AM142" s="345"/>
      <c r="AN142" s="345"/>
      <c r="AO142" s="345"/>
      <c r="AP142" s="346">
        <f t="shared" si="190"/>
        <v>0</v>
      </c>
      <c r="AQ142" s="347"/>
      <c r="AR142" s="1563"/>
      <c r="AS142" s="347"/>
      <c r="AT142" s="352">
        <f t="shared" si="191"/>
        <v>0</v>
      </c>
      <c r="AU142" s="353"/>
      <c r="AV142" s="354"/>
      <c r="AW142" s="354"/>
      <c r="AX142" s="346">
        <f t="shared" si="192"/>
        <v>0</v>
      </c>
      <c r="AY142" s="347"/>
      <c r="AZ142" s="1563"/>
      <c r="BA142" s="352">
        <f t="shared" si="193"/>
        <v>0</v>
      </c>
      <c r="BB142" s="1563"/>
      <c r="BC142" s="352">
        <f t="shared" si="194"/>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90"/>
        <v>0</v>
      </c>
      <c r="AQ144" s="1611"/>
      <c r="AR144" s="1611"/>
      <c r="AS144" s="1611">
        <f>AS145+AS146</f>
        <v>0</v>
      </c>
      <c r="AT144" s="352">
        <f t="shared" si="191"/>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90"/>
        <v>0</v>
      </c>
      <c r="AQ145" s="1611"/>
      <c r="AR145" s="1611"/>
      <c r="AS145" s="1611"/>
      <c r="AT145" s="352">
        <f t="shared" si="191"/>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90"/>
        <v>0</v>
      </c>
      <c r="AQ146" s="1611"/>
      <c r="AR146" s="1611"/>
      <c r="AS146" s="1611"/>
      <c r="AT146" s="352">
        <f t="shared" si="191"/>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90"/>
        <v>0</v>
      </c>
      <c r="AQ147" s="1611"/>
      <c r="AR147" s="1611"/>
      <c r="AS147" s="1611">
        <f>SUM(AS148:AS157)</f>
        <v>0</v>
      </c>
      <c r="AT147" s="352">
        <f t="shared" si="191"/>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90"/>
        <v>0</v>
      </c>
      <c r="AQ148" s="1611"/>
      <c r="AR148" s="1611"/>
      <c r="AS148" s="1611"/>
      <c r="AT148" s="352">
        <f t="shared" si="191"/>
        <v>0</v>
      </c>
      <c r="AU148" s="353"/>
      <c r="AV148" s="354"/>
      <c r="AW148" s="354"/>
      <c r="AX148" s="346">
        <f t="shared" ref="AX148:AX157" si="197">SUM(AU148:AW148)</f>
        <v>0</v>
      </c>
      <c r="AY148" s="347"/>
      <c r="AZ148" s="1611"/>
      <c r="BA148" s="352">
        <f t="shared" ref="BA148:BA157" si="198">AX148+AY148</f>
        <v>0</v>
      </c>
      <c r="BB148" s="1611"/>
      <c r="BC148" s="352">
        <f t="shared" ref="BC148:BC157" si="199">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90"/>
        <v>0</v>
      </c>
      <c r="AQ149" s="1611"/>
      <c r="AR149" s="1611"/>
      <c r="AS149" s="1611"/>
      <c r="AT149" s="352">
        <f t="shared" si="191"/>
        <v>0</v>
      </c>
      <c r="AU149" s="353"/>
      <c r="AV149" s="354"/>
      <c r="AW149" s="354"/>
      <c r="AX149" s="346">
        <f t="shared" si="197"/>
        <v>0</v>
      </c>
      <c r="AY149" s="347"/>
      <c r="AZ149" s="1611"/>
      <c r="BA149" s="352">
        <f t="shared" si="198"/>
        <v>0</v>
      </c>
      <c r="BB149" s="1611"/>
      <c r="BC149" s="352">
        <f t="shared" si="199"/>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90"/>
        <v>0</v>
      </c>
      <c r="AQ150" s="1611"/>
      <c r="AR150" s="1611"/>
      <c r="AS150" s="1611"/>
      <c r="AT150" s="352">
        <f t="shared" si="191"/>
        <v>0</v>
      </c>
      <c r="AU150" s="353"/>
      <c r="AV150" s="354"/>
      <c r="AW150" s="354"/>
      <c r="AX150" s="346">
        <f t="shared" si="197"/>
        <v>0</v>
      </c>
      <c r="AY150" s="347"/>
      <c r="AZ150" s="1611"/>
      <c r="BA150" s="352">
        <f t="shared" si="198"/>
        <v>0</v>
      </c>
      <c r="BB150" s="1611"/>
      <c r="BC150" s="352">
        <f t="shared" si="199"/>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90"/>
        <v>0</v>
      </c>
      <c r="AQ151" s="1611"/>
      <c r="AR151" s="1611"/>
      <c r="AS151" s="1611"/>
      <c r="AT151" s="352">
        <f t="shared" si="191"/>
        <v>0</v>
      </c>
      <c r="AU151" s="353"/>
      <c r="AV151" s="354"/>
      <c r="AW151" s="354"/>
      <c r="AX151" s="346">
        <f t="shared" si="197"/>
        <v>0</v>
      </c>
      <c r="AY151" s="347"/>
      <c r="AZ151" s="1611"/>
      <c r="BA151" s="352">
        <f t="shared" si="198"/>
        <v>0</v>
      </c>
      <c r="BB151" s="1611"/>
      <c r="BC151" s="352">
        <f t="shared" si="199"/>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90"/>
        <v>0</v>
      </c>
      <c r="AQ152" s="1611"/>
      <c r="AR152" s="1611"/>
      <c r="AS152" s="1611"/>
      <c r="AT152" s="352">
        <f t="shared" si="191"/>
        <v>0</v>
      </c>
      <c r="AU152" s="353"/>
      <c r="AV152" s="354"/>
      <c r="AW152" s="354"/>
      <c r="AX152" s="346">
        <f t="shared" si="197"/>
        <v>0</v>
      </c>
      <c r="AY152" s="347"/>
      <c r="AZ152" s="1611"/>
      <c r="BA152" s="352">
        <f t="shared" si="198"/>
        <v>0</v>
      </c>
      <c r="BB152" s="1611"/>
      <c r="BC152" s="352">
        <f t="shared" si="199"/>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90"/>
        <v>0</v>
      </c>
      <c r="AQ153" s="1611"/>
      <c r="AR153" s="1611"/>
      <c r="AS153" s="1611"/>
      <c r="AT153" s="352">
        <f t="shared" si="191"/>
        <v>0</v>
      </c>
      <c r="AU153" s="353"/>
      <c r="AV153" s="354"/>
      <c r="AW153" s="354"/>
      <c r="AX153" s="346">
        <f t="shared" si="197"/>
        <v>0</v>
      </c>
      <c r="AY153" s="347"/>
      <c r="AZ153" s="1611"/>
      <c r="BA153" s="352">
        <f t="shared" si="198"/>
        <v>0</v>
      </c>
      <c r="BB153" s="1611"/>
      <c r="BC153" s="352">
        <f t="shared" si="199"/>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90"/>
        <v>0</v>
      </c>
      <c r="AQ154" s="1611"/>
      <c r="AR154" s="1611"/>
      <c r="AS154" s="1611"/>
      <c r="AT154" s="352">
        <f t="shared" si="191"/>
        <v>0</v>
      </c>
      <c r="AU154" s="353"/>
      <c r="AV154" s="354"/>
      <c r="AW154" s="354"/>
      <c r="AX154" s="346">
        <f t="shared" si="197"/>
        <v>0</v>
      </c>
      <c r="AY154" s="347"/>
      <c r="AZ154" s="1611"/>
      <c r="BA154" s="352">
        <f t="shared" si="198"/>
        <v>0</v>
      </c>
      <c r="BB154" s="1611"/>
      <c r="BC154" s="352">
        <f t="shared" si="199"/>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90"/>
        <v>0</v>
      </c>
      <c r="AQ155" s="1611"/>
      <c r="AR155" s="1611"/>
      <c r="AS155" s="1611"/>
      <c r="AT155" s="352">
        <f t="shared" si="191"/>
        <v>0</v>
      </c>
      <c r="AU155" s="353"/>
      <c r="AV155" s="354"/>
      <c r="AW155" s="354"/>
      <c r="AX155" s="346">
        <f t="shared" si="197"/>
        <v>0</v>
      </c>
      <c r="AY155" s="347"/>
      <c r="AZ155" s="1611"/>
      <c r="BA155" s="352">
        <f t="shared" si="198"/>
        <v>0</v>
      </c>
      <c r="BB155" s="1611"/>
      <c r="BC155" s="352">
        <f t="shared" si="199"/>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90"/>
        <v>0</v>
      </c>
      <c r="AQ156" s="1611"/>
      <c r="AR156" s="1611"/>
      <c r="AS156" s="1611"/>
      <c r="AT156" s="352">
        <f t="shared" si="191"/>
        <v>0</v>
      </c>
      <c r="AU156" s="353"/>
      <c r="AV156" s="354"/>
      <c r="AW156" s="354"/>
      <c r="AX156" s="346">
        <f t="shared" si="197"/>
        <v>0</v>
      </c>
      <c r="AY156" s="347"/>
      <c r="AZ156" s="1611"/>
      <c r="BA156" s="352">
        <f t="shared" si="198"/>
        <v>0</v>
      </c>
      <c r="BB156" s="1611"/>
      <c r="BC156" s="352">
        <f t="shared" si="199"/>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90"/>
        <v>0</v>
      </c>
      <c r="AQ157" s="1611"/>
      <c r="AR157" s="1611"/>
      <c r="AS157" s="1611"/>
      <c r="AT157" s="352">
        <f t="shared" si="191"/>
        <v>0</v>
      </c>
      <c r="AU157" s="353"/>
      <c r="AV157" s="354"/>
      <c r="AW157" s="354"/>
      <c r="AX157" s="346">
        <f t="shared" si="197"/>
        <v>0</v>
      </c>
      <c r="AY157" s="347"/>
      <c r="AZ157" s="1611"/>
      <c r="BA157" s="352">
        <f t="shared" si="198"/>
        <v>0</v>
      </c>
      <c r="BB157" s="1611"/>
      <c r="BC157" s="352">
        <f t="shared" si="199"/>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200">D160+D161</f>
        <v>0</v>
      </c>
      <c r="E159" s="363">
        <f t="shared" si="200"/>
        <v>0</v>
      </c>
      <c r="F159" s="364">
        <f t="shared" si="200"/>
        <v>0</v>
      </c>
      <c r="G159" s="364">
        <f t="shared" si="200"/>
        <v>0</v>
      </c>
      <c r="H159" s="364">
        <f t="shared" si="200"/>
        <v>0</v>
      </c>
      <c r="I159" s="364">
        <f t="shared" si="200"/>
        <v>0</v>
      </c>
      <c r="J159" s="364">
        <f t="shared" si="200"/>
        <v>0</v>
      </c>
      <c r="K159" s="364">
        <f t="shared" si="200"/>
        <v>0</v>
      </c>
      <c r="L159" s="364">
        <f t="shared" si="200"/>
        <v>0</v>
      </c>
      <c r="M159" s="346">
        <f t="shared" si="200"/>
        <v>0</v>
      </c>
      <c r="N159" s="365">
        <f t="shared" si="200"/>
        <v>0</v>
      </c>
      <c r="O159" s="365">
        <f t="shared" si="200"/>
        <v>0</v>
      </c>
      <c r="P159" s="365">
        <f t="shared" si="200"/>
        <v>0</v>
      </c>
      <c r="Q159" s="348">
        <f t="shared" si="200"/>
        <v>0</v>
      </c>
      <c r="R159" s="366">
        <f t="shared" si="200"/>
        <v>0</v>
      </c>
      <c r="S159" s="1575"/>
      <c r="T159" s="367">
        <f t="shared" si="200"/>
        <v>0</v>
      </c>
      <c r="U159" s="367">
        <f t="shared" si="200"/>
        <v>0</v>
      </c>
      <c r="V159" s="367">
        <f t="shared" si="200"/>
        <v>0</v>
      </c>
      <c r="W159" s="346">
        <f t="shared" si="200"/>
        <v>0</v>
      </c>
      <c r="X159" s="366">
        <f t="shared" si="200"/>
        <v>0</v>
      </c>
      <c r="Y159" s="367">
        <f t="shared" si="200"/>
        <v>0</v>
      </c>
      <c r="Z159" s="367">
        <f t="shared" si="200"/>
        <v>0</v>
      </c>
      <c r="AA159" s="367">
        <f t="shared" si="200"/>
        <v>0</v>
      </c>
      <c r="AB159" s="367">
        <f t="shared" si="200"/>
        <v>0</v>
      </c>
      <c r="AC159" s="367">
        <f t="shared" si="200"/>
        <v>0</v>
      </c>
      <c r="AD159" s="367">
        <f t="shared" si="200"/>
        <v>0</v>
      </c>
      <c r="AE159" s="367">
        <f t="shared" si="200"/>
        <v>0</v>
      </c>
      <c r="AF159" s="367">
        <f t="shared" si="200"/>
        <v>0</v>
      </c>
      <c r="AG159" s="346">
        <f t="shared" si="200"/>
        <v>0</v>
      </c>
      <c r="AH159" s="1611"/>
      <c r="AI159" s="351">
        <f t="shared" ref="AI159:AQ159" si="201">AI160+AI161</f>
        <v>0</v>
      </c>
      <c r="AJ159" s="363">
        <f t="shared" si="201"/>
        <v>0</v>
      </c>
      <c r="AK159" s="364">
        <f t="shared" si="201"/>
        <v>0</v>
      </c>
      <c r="AL159" s="364">
        <f t="shared" si="201"/>
        <v>0</v>
      </c>
      <c r="AM159" s="364">
        <f t="shared" si="201"/>
        <v>0</v>
      </c>
      <c r="AN159" s="364">
        <f t="shared" si="201"/>
        <v>0</v>
      </c>
      <c r="AO159" s="364">
        <f t="shared" si="201"/>
        <v>0</v>
      </c>
      <c r="AP159" s="346">
        <f t="shared" si="201"/>
        <v>0</v>
      </c>
      <c r="AQ159" s="365">
        <f t="shared" si="201"/>
        <v>0</v>
      </c>
      <c r="AR159" s="1611"/>
      <c r="AS159" s="365">
        <f t="shared" ref="AS159:BC159" si="202">AS160+AS161</f>
        <v>0</v>
      </c>
      <c r="AT159" s="352">
        <f t="shared" si="202"/>
        <v>0</v>
      </c>
      <c r="AU159" s="368">
        <f t="shared" si="202"/>
        <v>0</v>
      </c>
      <c r="AV159" s="369">
        <f t="shared" si="202"/>
        <v>0</v>
      </c>
      <c r="AW159" s="369">
        <f t="shared" si="202"/>
        <v>0</v>
      </c>
      <c r="AX159" s="346">
        <f t="shared" si="202"/>
        <v>0</v>
      </c>
      <c r="AY159" s="365">
        <f t="shared" si="202"/>
        <v>0</v>
      </c>
      <c r="AZ159" s="1611"/>
      <c r="BA159" s="352">
        <f t="shared" si="202"/>
        <v>0</v>
      </c>
      <c r="BB159" s="1611"/>
      <c r="BC159" s="352">
        <f t="shared" si="202"/>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203">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203"/>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204">SUM(D163:D172)</f>
        <v>0</v>
      </c>
      <c r="E162" s="363">
        <f t="shared" si="204"/>
        <v>0</v>
      </c>
      <c r="F162" s="364">
        <f t="shared" si="204"/>
        <v>0</v>
      </c>
      <c r="G162" s="364">
        <f t="shared" si="204"/>
        <v>0</v>
      </c>
      <c r="H162" s="364">
        <f t="shared" si="204"/>
        <v>0</v>
      </c>
      <c r="I162" s="364">
        <f t="shared" si="204"/>
        <v>0</v>
      </c>
      <c r="J162" s="364">
        <f t="shared" si="204"/>
        <v>0</v>
      </c>
      <c r="K162" s="364">
        <f t="shared" si="204"/>
        <v>0</v>
      </c>
      <c r="L162" s="364">
        <f t="shared" si="204"/>
        <v>0</v>
      </c>
      <c r="M162" s="346">
        <f t="shared" si="204"/>
        <v>0</v>
      </c>
      <c r="N162" s="365">
        <f t="shared" si="204"/>
        <v>0</v>
      </c>
      <c r="O162" s="365">
        <f t="shared" si="204"/>
        <v>0</v>
      </c>
      <c r="P162" s="365">
        <f t="shared" si="204"/>
        <v>0</v>
      </c>
      <c r="Q162" s="348">
        <f t="shared" si="204"/>
        <v>0</v>
      </c>
      <c r="R162" s="366">
        <f t="shared" si="204"/>
        <v>0</v>
      </c>
      <c r="S162" s="1575"/>
      <c r="T162" s="367">
        <f t="shared" si="204"/>
        <v>0</v>
      </c>
      <c r="U162" s="367">
        <f t="shared" si="204"/>
        <v>0</v>
      </c>
      <c r="V162" s="367">
        <f t="shared" si="204"/>
        <v>0</v>
      </c>
      <c r="W162" s="346">
        <f t="shared" si="204"/>
        <v>0</v>
      </c>
      <c r="X162" s="366">
        <f t="shared" si="204"/>
        <v>0</v>
      </c>
      <c r="Y162" s="367">
        <f t="shared" si="204"/>
        <v>0</v>
      </c>
      <c r="Z162" s="367">
        <f t="shared" si="204"/>
        <v>0</v>
      </c>
      <c r="AA162" s="367">
        <f t="shared" si="204"/>
        <v>0</v>
      </c>
      <c r="AB162" s="367">
        <f t="shared" si="204"/>
        <v>0</v>
      </c>
      <c r="AC162" s="367">
        <f t="shared" si="204"/>
        <v>0</v>
      </c>
      <c r="AD162" s="367">
        <f t="shared" si="204"/>
        <v>0</v>
      </c>
      <c r="AE162" s="367">
        <f t="shared" si="204"/>
        <v>0</v>
      </c>
      <c r="AF162" s="367">
        <f t="shared" si="204"/>
        <v>0</v>
      </c>
      <c r="AG162" s="346">
        <f t="shared" si="204"/>
        <v>0</v>
      </c>
      <c r="AH162" s="1611"/>
      <c r="AI162" s="351">
        <f t="shared" ref="AI162:AQ162" si="205">SUM(AI163:AI172)</f>
        <v>0</v>
      </c>
      <c r="AJ162" s="363">
        <f t="shared" si="205"/>
        <v>0</v>
      </c>
      <c r="AK162" s="364">
        <f t="shared" si="205"/>
        <v>0</v>
      </c>
      <c r="AL162" s="364">
        <f t="shared" si="205"/>
        <v>0</v>
      </c>
      <c r="AM162" s="364">
        <f t="shared" si="205"/>
        <v>0</v>
      </c>
      <c r="AN162" s="364">
        <f t="shared" si="205"/>
        <v>0</v>
      </c>
      <c r="AO162" s="364">
        <f t="shared" si="205"/>
        <v>0</v>
      </c>
      <c r="AP162" s="346">
        <f t="shared" si="205"/>
        <v>0</v>
      </c>
      <c r="AQ162" s="365">
        <f t="shared" si="205"/>
        <v>0</v>
      </c>
      <c r="AR162" s="1611"/>
      <c r="AS162" s="365">
        <f t="shared" ref="AS162:BC162" si="206">SUM(AS163:AS172)</f>
        <v>0</v>
      </c>
      <c r="AT162" s="352">
        <f t="shared" si="206"/>
        <v>0</v>
      </c>
      <c r="AU162" s="368">
        <f t="shared" si="206"/>
        <v>0</v>
      </c>
      <c r="AV162" s="369">
        <f t="shared" si="206"/>
        <v>0</v>
      </c>
      <c r="AW162" s="369">
        <f t="shared" si="206"/>
        <v>0</v>
      </c>
      <c r="AX162" s="346">
        <f t="shared" si="206"/>
        <v>0</v>
      </c>
      <c r="AY162" s="365">
        <f t="shared" si="206"/>
        <v>0</v>
      </c>
      <c r="AZ162" s="1611"/>
      <c r="BA162" s="352">
        <f t="shared" si="206"/>
        <v>0</v>
      </c>
      <c r="BB162" s="1611"/>
      <c r="BC162" s="352">
        <f t="shared" si="206"/>
        <v>0</v>
      </c>
    </row>
    <row r="163" spans="1:55" s="339" customFormat="1">
      <c r="A163" s="372" t="s">
        <v>399</v>
      </c>
      <c r="B163" s="342"/>
      <c r="C163" s="708"/>
      <c r="D163" s="343"/>
      <c r="E163" s="344"/>
      <c r="F163" s="345"/>
      <c r="G163" s="345"/>
      <c r="H163" s="345"/>
      <c r="I163" s="345"/>
      <c r="J163" s="345"/>
      <c r="K163" s="345"/>
      <c r="L163" s="345"/>
      <c r="M163" s="346">
        <f t="shared" ref="M163:M172" si="207">SUM(E163:L163)</f>
        <v>0</v>
      </c>
      <c r="N163" s="347"/>
      <c r="O163" s="347"/>
      <c r="P163" s="347"/>
      <c r="Q163" s="348">
        <f t="shared" ref="Q163:Q172" si="208">B163+C163+M163+N163+O163+P163+D163</f>
        <v>0</v>
      </c>
      <c r="R163" s="349"/>
      <c r="S163" s="1575"/>
      <c r="T163" s="350"/>
      <c r="U163" s="350"/>
      <c r="V163" s="350"/>
      <c r="W163" s="346">
        <f t="shared" ref="W163:W172" si="209">SUM(R163:V163)</f>
        <v>0</v>
      </c>
      <c r="X163" s="349"/>
      <c r="Y163" s="350"/>
      <c r="Z163" s="350"/>
      <c r="AA163" s="350"/>
      <c r="AB163" s="350"/>
      <c r="AC163" s="350"/>
      <c r="AD163" s="350"/>
      <c r="AE163" s="350"/>
      <c r="AF163" s="350"/>
      <c r="AG163" s="346">
        <f t="shared" ref="AG163:AG172" si="210">SUM(X163:AF163)</f>
        <v>0</v>
      </c>
      <c r="AH163" s="1611"/>
      <c r="AI163" s="351">
        <f t="shared" ref="AI163:AI172" si="211">Q163+W163+AG163+AH163</f>
        <v>0</v>
      </c>
      <c r="AJ163" s="344"/>
      <c r="AK163" s="345"/>
      <c r="AL163" s="345"/>
      <c r="AM163" s="345"/>
      <c r="AN163" s="345"/>
      <c r="AO163" s="345"/>
      <c r="AP163" s="346">
        <f t="shared" ref="AP163:AP172" si="212">SUM(AJ163:AO163)</f>
        <v>0</v>
      </c>
      <c r="AQ163" s="347"/>
      <c r="AR163" s="1611"/>
      <c r="AS163" s="347"/>
      <c r="AT163" s="352">
        <f t="shared" ref="AT163:AT172" si="213">AI163+AP163+AQ163+AR163+AS163</f>
        <v>0</v>
      </c>
      <c r="AU163" s="353"/>
      <c r="AV163" s="354"/>
      <c r="AW163" s="354"/>
      <c r="AX163" s="346">
        <f t="shared" ref="AX163:AX172" si="214">SUM(AU163:AW163)</f>
        <v>0</v>
      </c>
      <c r="AY163" s="347"/>
      <c r="AZ163" s="1611"/>
      <c r="BA163" s="352">
        <f t="shared" ref="BA163:BA172" si="215">AX163+AY163</f>
        <v>0</v>
      </c>
      <c r="BB163" s="1611"/>
      <c r="BC163" s="352">
        <f t="shared" ref="BC163:BC172" si="216">BA163+AT163+BB163</f>
        <v>0</v>
      </c>
    </row>
    <row r="164" spans="1:55" s="339" customFormat="1">
      <c r="A164" s="372" t="s">
        <v>400</v>
      </c>
      <c r="B164" s="342"/>
      <c r="C164" s="708"/>
      <c r="D164" s="343"/>
      <c r="E164" s="344"/>
      <c r="F164" s="345"/>
      <c r="G164" s="345"/>
      <c r="H164" s="345"/>
      <c r="I164" s="345"/>
      <c r="J164" s="345"/>
      <c r="K164" s="345"/>
      <c r="L164" s="345"/>
      <c r="M164" s="346">
        <f t="shared" si="207"/>
        <v>0</v>
      </c>
      <c r="N164" s="347"/>
      <c r="O164" s="347"/>
      <c r="P164" s="347"/>
      <c r="Q164" s="348">
        <f t="shared" si="208"/>
        <v>0</v>
      </c>
      <c r="R164" s="349"/>
      <c r="S164" s="1575"/>
      <c r="T164" s="350"/>
      <c r="U164" s="350"/>
      <c r="V164" s="350"/>
      <c r="W164" s="346">
        <f t="shared" si="209"/>
        <v>0</v>
      </c>
      <c r="X164" s="349"/>
      <c r="Y164" s="350"/>
      <c r="Z164" s="350"/>
      <c r="AA164" s="350"/>
      <c r="AB164" s="350"/>
      <c r="AC164" s="350"/>
      <c r="AD164" s="350"/>
      <c r="AE164" s="350"/>
      <c r="AF164" s="350"/>
      <c r="AG164" s="346">
        <f t="shared" si="210"/>
        <v>0</v>
      </c>
      <c r="AH164" s="1611"/>
      <c r="AI164" s="351">
        <f t="shared" si="211"/>
        <v>0</v>
      </c>
      <c r="AJ164" s="344"/>
      <c r="AK164" s="345"/>
      <c r="AL164" s="345"/>
      <c r="AM164" s="345"/>
      <c r="AN164" s="345"/>
      <c r="AO164" s="345"/>
      <c r="AP164" s="346">
        <f t="shared" si="212"/>
        <v>0</v>
      </c>
      <c r="AQ164" s="347"/>
      <c r="AR164" s="1611"/>
      <c r="AS164" s="347"/>
      <c r="AT164" s="352">
        <f t="shared" si="213"/>
        <v>0</v>
      </c>
      <c r="AU164" s="353"/>
      <c r="AV164" s="354"/>
      <c r="AW164" s="354"/>
      <c r="AX164" s="346">
        <f t="shared" si="214"/>
        <v>0</v>
      </c>
      <c r="AY164" s="347"/>
      <c r="AZ164" s="1611"/>
      <c r="BA164" s="352">
        <f t="shared" si="215"/>
        <v>0</v>
      </c>
      <c r="BB164" s="1611"/>
      <c r="BC164" s="352">
        <f t="shared" si="216"/>
        <v>0</v>
      </c>
    </row>
    <row r="165" spans="1:55" s="339" customFormat="1">
      <c r="A165" s="373" t="s">
        <v>401</v>
      </c>
      <c r="B165" s="342"/>
      <c r="C165" s="708"/>
      <c r="D165" s="343"/>
      <c r="E165" s="344"/>
      <c r="F165" s="345"/>
      <c r="G165" s="345"/>
      <c r="H165" s="345"/>
      <c r="I165" s="345"/>
      <c r="J165" s="345"/>
      <c r="K165" s="345"/>
      <c r="L165" s="345"/>
      <c r="M165" s="346">
        <f t="shared" si="207"/>
        <v>0</v>
      </c>
      <c r="N165" s="347"/>
      <c r="O165" s="347"/>
      <c r="P165" s="347"/>
      <c r="Q165" s="348">
        <f t="shared" si="208"/>
        <v>0</v>
      </c>
      <c r="R165" s="349"/>
      <c r="S165" s="1575"/>
      <c r="T165" s="350"/>
      <c r="U165" s="350"/>
      <c r="V165" s="350"/>
      <c r="W165" s="346">
        <f t="shared" si="209"/>
        <v>0</v>
      </c>
      <c r="X165" s="349"/>
      <c r="Y165" s="350"/>
      <c r="Z165" s="350"/>
      <c r="AA165" s="350"/>
      <c r="AB165" s="350"/>
      <c r="AC165" s="350"/>
      <c r="AD165" s="350"/>
      <c r="AE165" s="350"/>
      <c r="AF165" s="350"/>
      <c r="AG165" s="346">
        <f t="shared" si="210"/>
        <v>0</v>
      </c>
      <c r="AH165" s="1611"/>
      <c r="AI165" s="351">
        <f t="shared" si="211"/>
        <v>0</v>
      </c>
      <c r="AJ165" s="344"/>
      <c r="AK165" s="345"/>
      <c r="AL165" s="345"/>
      <c r="AM165" s="345"/>
      <c r="AN165" s="345"/>
      <c r="AO165" s="345"/>
      <c r="AP165" s="346">
        <f t="shared" si="212"/>
        <v>0</v>
      </c>
      <c r="AQ165" s="347"/>
      <c r="AR165" s="1611"/>
      <c r="AS165" s="347"/>
      <c r="AT165" s="352">
        <f t="shared" si="213"/>
        <v>0</v>
      </c>
      <c r="AU165" s="353"/>
      <c r="AV165" s="354"/>
      <c r="AW165" s="354"/>
      <c r="AX165" s="346">
        <f t="shared" si="214"/>
        <v>0</v>
      </c>
      <c r="AY165" s="347"/>
      <c r="AZ165" s="1611"/>
      <c r="BA165" s="352">
        <f t="shared" si="215"/>
        <v>0</v>
      </c>
      <c r="BB165" s="1611"/>
      <c r="BC165" s="352">
        <f t="shared" si="216"/>
        <v>0</v>
      </c>
    </row>
    <row r="166" spans="1:55" s="339" customFormat="1">
      <c r="A166" s="373" t="s">
        <v>61</v>
      </c>
      <c r="B166" s="342"/>
      <c r="C166" s="708"/>
      <c r="D166" s="343"/>
      <c r="E166" s="344"/>
      <c r="F166" s="345"/>
      <c r="G166" s="345"/>
      <c r="H166" s="345"/>
      <c r="I166" s="345"/>
      <c r="J166" s="345"/>
      <c r="K166" s="345"/>
      <c r="L166" s="345"/>
      <c r="M166" s="346">
        <f t="shared" si="207"/>
        <v>0</v>
      </c>
      <c r="N166" s="347"/>
      <c r="O166" s="347"/>
      <c r="P166" s="347"/>
      <c r="Q166" s="348">
        <f t="shared" si="208"/>
        <v>0</v>
      </c>
      <c r="R166" s="349"/>
      <c r="S166" s="1575"/>
      <c r="T166" s="350"/>
      <c r="U166" s="350"/>
      <c r="V166" s="350"/>
      <c r="W166" s="346">
        <f t="shared" si="209"/>
        <v>0</v>
      </c>
      <c r="X166" s="349"/>
      <c r="Y166" s="350"/>
      <c r="Z166" s="350"/>
      <c r="AA166" s="350"/>
      <c r="AB166" s="350"/>
      <c r="AC166" s="350"/>
      <c r="AD166" s="350"/>
      <c r="AE166" s="350"/>
      <c r="AF166" s="350"/>
      <c r="AG166" s="346">
        <f t="shared" si="210"/>
        <v>0</v>
      </c>
      <c r="AH166" s="1611"/>
      <c r="AI166" s="351">
        <f t="shared" si="211"/>
        <v>0</v>
      </c>
      <c r="AJ166" s="344"/>
      <c r="AK166" s="345"/>
      <c r="AL166" s="345"/>
      <c r="AM166" s="345"/>
      <c r="AN166" s="345"/>
      <c r="AO166" s="345"/>
      <c r="AP166" s="346">
        <f t="shared" si="212"/>
        <v>0</v>
      </c>
      <c r="AQ166" s="347"/>
      <c r="AR166" s="1611"/>
      <c r="AS166" s="347"/>
      <c r="AT166" s="352">
        <f t="shared" si="213"/>
        <v>0</v>
      </c>
      <c r="AU166" s="353"/>
      <c r="AV166" s="354"/>
      <c r="AW166" s="354"/>
      <c r="AX166" s="346">
        <f t="shared" si="214"/>
        <v>0</v>
      </c>
      <c r="AY166" s="347"/>
      <c r="AZ166" s="1611"/>
      <c r="BA166" s="352">
        <f t="shared" si="215"/>
        <v>0</v>
      </c>
      <c r="BB166" s="1611"/>
      <c r="BC166" s="352">
        <f t="shared" si="216"/>
        <v>0</v>
      </c>
    </row>
    <row r="167" spans="1:55" s="339" customFormat="1">
      <c r="A167" s="373" t="s">
        <v>402</v>
      </c>
      <c r="B167" s="342"/>
      <c r="C167" s="708"/>
      <c r="D167" s="343"/>
      <c r="E167" s="344"/>
      <c r="F167" s="345"/>
      <c r="G167" s="345"/>
      <c r="H167" s="345"/>
      <c r="I167" s="345"/>
      <c r="J167" s="345"/>
      <c r="K167" s="345"/>
      <c r="L167" s="345"/>
      <c r="M167" s="346">
        <f t="shared" si="207"/>
        <v>0</v>
      </c>
      <c r="N167" s="347"/>
      <c r="O167" s="347"/>
      <c r="P167" s="347"/>
      <c r="Q167" s="348">
        <f t="shared" si="208"/>
        <v>0</v>
      </c>
      <c r="R167" s="349"/>
      <c r="S167" s="1575"/>
      <c r="T167" s="350"/>
      <c r="U167" s="350"/>
      <c r="V167" s="350"/>
      <c r="W167" s="346">
        <f t="shared" si="209"/>
        <v>0</v>
      </c>
      <c r="X167" s="349"/>
      <c r="Y167" s="350"/>
      <c r="Z167" s="350"/>
      <c r="AA167" s="350"/>
      <c r="AB167" s="350"/>
      <c r="AC167" s="350"/>
      <c r="AD167" s="350"/>
      <c r="AE167" s="350"/>
      <c r="AF167" s="350"/>
      <c r="AG167" s="346">
        <f t="shared" si="210"/>
        <v>0</v>
      </c>
      <c r="AH167" s="1611"/>
      <c r="AI167" s="351">
        <f t="shared" si="211"/>
        <v>0</v>
      </c>
      <c r="AJ167" s="344"/>
      <c r="AK167" s="345"/>
      <c r="AL167" s="345"/>
      <c r="AM167" s="345"/>
      <c r="AN167" s="345"/>
      <c r="AO167" s="345"/>
      <c r="AP167" s="346">
        <f t="shared" si="212"/>
        <v>0</v>
      </c>
      <c r="AQ167" s="347"/>
      <c r="AR167" s="1611"/>
      <c r="AS167" s="347"/>
      <c r="AT167" s="352">
        <f t="shared" si="213"/>
        <v>0</v>
      </c>
      <c r="AU167" s="353"/>
      <c r="AV167" s="354"/>
      <c r="AW167" s="354"/>
      <c r="AX167" s="346">
        <f t="shared" si="214"/>
        <v>0</v>
      </c>
      <c r="AY167" s="347"/>
      <c r="AZ167" s="1611"/>
      <c r="BA167" s="352">
        <f t="shared" si="215"/>
        <v>0</v>
      </c>
      <c r="BB167" s="1611"/>
      <c r="BC167" s="352">
        <f t="shared" si="216"/>
        <v>0</v>
      </c>
    </row>
    <row r="168" spans="1:55" s="339" customFormat="1">
      <c r="A168" s="373" t="s">
        <v>403</v>
      </c>
      <c r="B168" s="342"/>
      <c r="C168" s="708"/>
      <c r="D168" s="343"/>
      <c r="E168" s="344"/>
      <c r="F168" s="345"/>
      <c r="G168" s="345"/>
      <c r="H168" s="345"/>
      <c r="I168" s="345"/>
      <c r="J168" s="345"/>
      <c r="K168" s="345"/>
      <c r="L168" s="345"/>
      <c r="M168" s="346">
        <f t="shared" si="207"/>
        <v>0</v>
      </c>
      <c r="N168" s="347"/>
      <c r="O168" s="347"/>
      <c r="P168" s="347"/>
      <c r="Q168" s="348">
        <f t="shared" si="208"/>
        <v>0</v>
      </c>
      <c r="R168" s="349"/>
      <c r="S168" s="1575"/>
      <c r="T168" s="350"/>
      <c r="U168" s="350"/>
      <c r="V168" s="350"/>
      <c r="W168" s="346">
        <f t="shared" si="209"/>
        <v>0</v>
      </c>
      <c r="X168" s="349"/>
      <c r="Y168" s="350"/>
      <c r="Z168" s="350"/>
      <c r="AA168" s="350"/>
      <c r="AB168" s="350"/>
      <c r="AC168" s="350"/>
      <c r="AD168" s="350"/>
      <c r="AE168" s="350"/>
      <c r="AF168" s="350"/>
      <c r="AG168" s="346">
        <f t="shared" si="210"/>
        <v>0</v>
      </c>
      <c r="AH168" s="1611"/>
      <c r="AI168" s="351">
        <f t="shared" si="211"/>
        <v>0</v>
      </c>
      <c r="AJ168" s="344"/>
      <c r="AK168" s="345"/>
      <c r="AL168" s="345"/>
      <c r="AM168" s="345"/>
      <c r="AN168" s="345"/>
      <c r="AO168" s="345"/>
      <c r="AP168" s="346">
        <f t="shared" si="212"/>
        <v>0</v>
      </c>
      <c r="AQ168" s="347"/>
      <c r="AR168" s="1611"/>
      <c r="AS168" s="347"/>
      <c r="AT168" s="352">
        <f t="shared" si="213"/>
        <v>0</v>
      </c>
      <c r="AU168" s="353"/>
      <c r="AV168" s="354"/>
      <c r="AW168" s="354"/>
      <c r="AX168" s="346">
        <f t="shared" si="214"/>
        <v>0</v>
      </c>
      <c r="AY168" s="347"/>
      <c r="AZ168" s="1611"/>
      <c r="BA168" s="352">
        <f t="shared" si="215"/>
        <v>0</v>
      </c>
      <c r="BB168" s="1611"/>
      <c r="BC168" s="352">
        <f t="shared" si="216"/>
        <v>0</v>
      </c>
    </row>
    <row r="169" spans="1:55" s="339" customFormat="1">
      <c r="A169" s="373" t="s">
        <v>404</v>
      </c>
      <c r="B169" s="342"/>
      <c r="C169" s="708"/>
      <c r="D169" s="343"/>
      <c r="E169" s="344"/>
      <c r="F169" s="345"/>
      <c r="G169" s="345"/>
      <c r="H169" s="345"/>
      <c r="I169" s="345"/>
      <c r="J169" s="345"/>
      <c r="K169" s="345"/>
      <c r="L169" s="345"/>
      <c r="M169" s="346">
        <f t="shared" si="207"/>
        <v>0</v>
      </c>
      <c r="N169" s="347"/>
      <c r="O169" s="347"/>
      <c r="P169" s="347"/>
      <c r="Q169" s="348">
        <f t="shared" si="208"/>
        <v>0</v>
      </c>
      <c r="R169" s="349"/>
      <c r="S169" s="1575"/>
      <c r="T169" s="350"/>
      <c r="U169" s="350"/>
      <c r="V169" s="350"/>
      <c r="W169" s="346">
        <f t="shared" si="209"/>
        <v>0</v>
      </c>
      <c r="X169" s="349"/>
      <c r="Y169" s="350"/>
      <c r="Z169" s="350"/>
      <c r="AA169" s="350"/>
      <c r="AB169" s="350"/>
      <c r="AC169" s="350"/>
      <c r="AD169" s="350"/>
      <c r="AE169" s="350"/>
      <c r="AF169" s="350"/>
      <c r="AG169" s="346">
        <f t="shared" si="210"/>
        <v>0</v>
      </c>
      <c r="AH169" s="1611"/>
      <c r="AI169" s="351">
        <f t="shared" si="211"/>
        <v>0</v>
      </c>
      <c r="AJ169" s="344"/>
      <c r="AK169" s="345"/>
      <c r="AL169" s="345"/>
      <c r="AM169" s="345"/>
      <c r="AN169" s="345"/>
      <c r="AO169" s="345"/>
      <c r="AP169" s="346">
        <f t="shared" si="212"/>
        <v>0</v>
      </c>
      <c r="AQ169" s="347"/>
      <c r="AR169" s="1611"/>
      <c r="AS169" s="347"/>
      <c r="AT169" s="352">
        <f t="shared" si="213"/>
        <v>0</v>
      </c>
      <c r="AU169" s="353"/>
      <c r="AV169" s="354"/>
      <c r="AW169" s="354"/>
      <c r="AX169" s="346">
        <f t="shared" si="214"/>
        <v>0</v>
      </c>
      <c r="AY169" s="347"/>
      <c r="AZ169" s="1611"/>
      <c r="BA169" s="352">
        <f t="shared" si="215"/>
        <v>0</v>
      </c>
      <c r="BB169" s="1611"/>
      <c r="BC169" s="352">
        <f t="shared" si="216"/>
        <v>0</v>
      </c>
    </row>
    <row r="170" spans="1:55" s="339" customFormat="1">
      <c r="A170" s="373" t="s">
        <v>65</v>
      </c>
      <c r="B170" s="342"/>
      <c r="C170" s="708"/>
      <c r="D170" s="343"/>
      <c r="E170" s="344"/>
      <c r="F170" s="345"/>
      <c r="G170" s="345"/>
      <c r="H170" s="345"/>
      <c r="I170" s="345"/>
      <c r="J170" s="345"/>
      <c r="K170" s="345"/>
      <c r="L170" s="345"/>
      <c r="M170" s="346">
        <f t="shared" si="207"/>
        <v>0</v>
      </c>
      <c r="N170" s="347"/>
      <c r="O170" s="347"/>
      <c r="P170" s="347"/>
      <c r="Q170" s="348">
        <f t="shared" si="208"/>
        <v>0</v>
      </c>
      <c r="R170" s="349"/>
      <c r="S170" s="1575"/>
      <c r="T170" s="350"/>
      <c r="U170" s="350"/>
      <c r="V170" s="350"/>
      <c r="W170" s="346">
        <f t="shared" si="209"/>
        <v>0</v>
      </c>
      <c r="X170" s="349"/>
      <c r="Y170" s="350"/>
      <c r="Z170" s="350"/>
      <c r="AA170" s="350"/>
      <c r="AB170" s="350"/>
      <c r="AC170" s="350"/>
      <c r="AD170" s="350"/>
      <c r="AE170" s="350"/>
      <c r="AF170" s="350"/>
      <c r="AG170" s="346">
        <f t="shared" si="210"/>
        <v>0</v>
      </c>
      <c r="AH170" s="1611"/>
      <c r="AI170" s="351">
        <f t="shared" si="211"/>
        <v>0</v>
      </c>
      <c r="AJ170" s="344"/>
      <c r="AK170" s="345"/>
      <c r="AL170" s="345"/>
      <c r="AM170" s="345"/>
      <c r="AN170" s="345"/>
      <c r="AO170" s="345"/>
      <c r="AP170" s="346">
        <f t="shared" si="212"/>
        <v>0</v>
      </c>
      <c r="AQ170" s="347"/>
      <c r="AR170" s="1611"/>
      <c r="AS170" s="347"/>
      <c r="AT170" s="352">
        <f t="shared" si="213"/>
        <v>0</v>
      </c>
      <c r="AU170" s="353"/>
      <c r="AV170" s="354"/>
      <c r="AW170" s="354"/>
      <c r="AX170" s="346">
        <f t="shared" si="214"/>
        <v>0</v>
      </c>
      <c r="AY170" s="347"/>
      <c r="AZ170" s="1611"/>
      <c r="BA170" s="352">
        <f t="shared" si="215"/>
        <v>0</v>
      </c>
      <c r="BB170" s="1611"/>
      <c r="BC170" s="352">
        <f t="shared" si="216"/>
        <v>0</v>
      </c>
    </row>
    <row r="171" spans="1:55" s="339" customFormat="1">
      <c r="A171" s="373" t="s">
        <v>405</v>
      </c>
      <c r="B171" s="342"/>
      <c r="C171" s="708"/>
      <c r="D171" s="343"/>
      <c r="E171" s="344"/>
      <c r="F171" s="345"/>
      <c r="G171" s="345"/>
      <c r="H171" s="345"/>
      <c r="I171" s="345"/>
      <c r="J171" s="345"/>
      <c r="K171" s="345"/>
      <c r="L171" s="345"/>
      <c r="M171" s="346">
        <f t="shared" si="207"/>
        <v>0</v>
      </c>
      <c r="N171" s="347"/>
      <c r="O171" s="347"/>
      <c r="P171" s="347"/>
      <c r="Q171" s="348">
        <f t="shared" si="208"/>
        <v>0</v>
      </c>
      <c r="R171" s="349"/>
      <c r="S171" s="1575"/>
      <c r="T171" s="350"/>
      <c r="U171" s="350"/>
      <c r="V171" s="350"/>
      <c r="W171" s="346">
        <f t="shared" si="209"/>
        <v>0</v>
      </c>
      <c r="X171" s="349"/>
      <c r="Y171" s="350"/>
      <c r="Z171" s="350"/>
      <c r="AA171" s="350"/>
      <c r="AB171" s="350"/>
      <c r="AC171" s="350"/>
      <c r="AD171" s="350"/>
      <c r="AE171" s="350"/>
      <c r="AF171" s="350"/>
      <c r="AG171" s="346">
        <f t="shared" si="210"/>
        <v>0</v>
      </c>
      <c r="AH171" s="1611"/>
      <c r="AI171" s="351">
        <f t="shared" si="211"/>
        <v>0</v>
      </c>
      <c r="AJ171" s="344"/>
      <c r="AK171" s="345"/>
      <c r="AL171" s="345"/>
      <c r="AM171" s="345"/>
      <c r="AN171" s="345"/>
      <c r="AO171" s="345"/>
      <c r="AP171" s="346">
        <f t="shared" si="212"/>
        <v>0</v>
      </c>
      <c r="AQ171" s="347"/>
      <c r="AR171" s="1611"/>
      <c r="AS171" s="347"/>
      <c r="AT171" s="352">
        <f t="shared" si="213"/>
        <v>0</v>
      </c>
      <c r="AU171" s="353"/>
      <c r="AV171" s="354"/>
      <c r="AW171" s="354"/>
      <c r="AX171" s="346">
        <f t="shared" si="214"/>
        <v>0</v>
      </c>
      <c r="AY171" s="347"/>
      <c r="AZ171" s="1611"/>
      <c r="BA171" s="352">
        <f t="shared" si="215"/>
        <v>0</v>
      </c>
      <c r="BB171" s="1611"/>
      <c r="BC171" s="352">
        <f t="shared" si="216"/>
        <v>0</v>
      </c>
    </row>
    <row r="172" spans="1:55" s="339" customFormat="1" ht="13.5" thickBot="1">
      <c r="A172" s="374" t="s">
        <v>406</v>
      </c>
      <c r="B172" s="342"/>
      <c r="C172" s="708"/>
      <c r="D172" s="343"/>
      <c r="E172" s="344"/>
      <c r="F172" s="345"/>
      <c r="G172" s="345"/>
      <c r="H172" s="345"/>
      <c r="I172" s="345"/>
      <c r="J172" s="345"/>
      <c r="K172" s="345"/>
      <c r="L172" s="345"/>
      <c r="M172" s="346">
        <f t="shared" si="207"/>
        <v>0</v>
      </c>
      <c r="N172" s="347"/>
      <c r="O172" s="347"/>
      <c r="P172" s="347"/>
      <c r="Q172" s="348">
        <f t="shared" si="208"/>
        <v>0</v>
      </c>
      <c r="R172" s="349"/>
      <c r="S172" s="1575"/>
      <c r="T172" s="350"/>
      <c r="U172" s="350"/>
      <c r="V172" s="350"/>
      <c r="W172" s="346">
        <f t="shared" si="209"/>
        <v>0</v>
      </c>
      <c r="X172" s="349"/>
      <c r="Y172" s="350"/>
      <c r="Z172" s="350"/>
      <c r="AA172" s="350"/>
      <c r="AB172" s="350"/>
      <c r="AC172" s="350"/>
      <c r="AD172" s="350"/>
      <c r="AE172" s="350"/>
      <c r="AF172" s="350"/>
      <c r="AG172" s="346">
        <f t="shared" si="210"/>
        <v>0</v>
      </c>
      <c r="AH172" s="1611"/>
      <c r="AI172" s="351">
        <f t="shared" si="211"/>
        <v>0</v>
      </c>
      <c r="AJ172" s="344"/>
      <c r="AK172" s="345"/>
      <c r="AL172" s="345"/>
      <c r="AM172" s="345"/>
      <c r="AN172" s="345"/>
      <c r="AO172" s="345"/>
      <c r="AP172" s="346">
        <f t="shared" si="212"/>
        <v>0</v>
      </c>
      <c r="AQ172" s="347"/>
      <c r="AR172" s="1611"/>
      <c r="AS172" s="347"/>
      <c r="AT172" s="352">
        <f t="shared" si="213"/>
        <v>0</v>
      </c>
      <c r="AU172" s="353"/>
      <c r="AV172" s="354"/>
      <c r="AW172" s="354"/>
      <c r="AX172" s="346">
        <f t="shared" si="214"/>
        <v>0</v>
      </c>
      <c r="AY172" s="347"/>
      <c r="AZ172" s="1611"/>
      <c r="BA172" s="352">
        <f t="shared" si="215"/>
        <v>0</v>
      </c>
      <c r="BB172" s="1611"/>
      <c r="BC172" s="352">
        <f t="shared" si="216"/>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17">SUM(D130:D131,D145:D146,D160:D161)</f>
        <v>0</v>
      </c>
      <c r="E175" s="432">
        <f t="shared" si="217"/>
        <v>0</v>
      </c>
      <c r="F175" s="433">
        <f t="shared" si="217"/>
        <v>0</v>
      </c>
      <c r="G175" s="433">
        <f t="shared" si="217"/>
        <v>0</v>
      </c>
      <c r="H175" s="433">
        <f t="shared" si="217"/>
        <v>0</v>
      </c>
      <c r="I175" s="433">
        <f t="shared" si="217"/>
        <v>0</v>
      </c>
      <c r="J175" s="433">
        <f t="shared" si="217"/>
        <v>0</v>
      </c>
      <c r="K175" s="433">
        <f t="shared" si="217"/>
        <v>0</v>
      </c>
      <c r="L175" s="433">
        <f t="shared" si="217"/>
        <v>0</v>
      </c>
      <c r="M175" s="434">
        <f t="shared" si="217"/>
        <v>0</v>
      </c>
      <c r="N175" s="435">
        <f t="shared" si="217"/>
        <v>0</v>
      </c>
      <c r="O175" s="435">
        <f t="shared" si="217"/>
        <v>0</v>
      </c>
      <c r="P175" s="435">
        <f t="shared" si="217"/>
        <v>0</v>
      </c>
      <c r="Q175" s="436">
        <f t="shared" si="217"/>
        <v>0</v>
      </c>
      <c r="R175" s="437">
        <f t="shared" si="217"/>
        <v>0</v>
      </c>
      <c r="S175" s="1612"/>
      <c r="T175" s="438">
        <f t="shared" si="217"/>
        <v>0</v>
      </c>
      <c r="U175" s="438">
        <f t="shared" si="217"/>
        <v>0</v>
      </c>
      <c r="V175" s="438">
        <f t="shared" si="217"/>
        <v>0</v>
      </c>
      <c r="W175" s="434">
        <f t="shared" si="217"/>
        <v>0</v>
      </c>
      <c r="X175" s="437">
        <f t="shared" si="217"/>
        <v>0</v>
      </c>
      <c r="Y175" s="438">
        <f t="shared" si="217"/>
        <v>0</v>
      </c>
      <c r="Z175" s="438">
        <f t="shared" si="217"/>
        <v>0</v>
      </c>
      <c r="AA175" s="438">
        <f t="shared" si="217"/>
        <v>0</v>
      </c>
      <c r="AB175" s="438">
        <f t="shared" si="217"/>
        <v>0</v>
      </c>
      <c r="AC175" s="438">
        <f t="shared" si="217"/>
        <v>0</v>
      </c>
      <c r="AD175" s="438">
        <f t="shared" si="217"/>
        <v>0</v>
      </c>
      <c r="AE175" s="438">
        <f t="shared" si="217"/>
        <v>0</v>
      </c>
      <c r="AF175" s="438">
        <f t="shared" si="217"/>
        <v>0</v>
      </c>
      <c r="AG175" s="434">
        <f t="shared" si="217"/>
        <v>0</v>
      </c>
      <c r="AH175" s="1611">
        <f t="shared" si="217"/>
        <v>0</v>
      </c>
      <c r="AI175" s="439">
        <f t="shared" si="217"/>
        <v>0</v>
      </c>
      <c r="AJ175" s="432">
        <f t="shared" si="217"/>
        <v>0</v>
      </c>
      <c r="AK175" s="433">
        <f t="shared" si="217"/>
        <v>0</v>
      </c>
      <c r="AL175" s="433">
        <f t="shared" si="217"/>
        <v>0</v>
      </c>
      <c r="AM175" s="433">
        <f t="shared" si="217"/>
        <v>0</v>
      </c>
      <c r="AN175" s="433">
        <f t="shared" si="217"/>
        <v>0</v>
      </c>
      <c r="AO175" s="433">
        <f t="shared" si="217"/>
        <v>0</v>
      </c>
      <c r="AP175" s="434">
        <f t="shared" si="217"/>
        <v>0</v>
      </c>
      <c r="AQ175" s="435">
        <f t="shared" si="217"/>
        <v>0</v>
      </c>
      <c r="AR175" s="1611">
        <f t="shared" si="217"/>
        <v>0</v>
      </c>
      <c r="AS175" s="435">
        <f t="shared" si="217"/>
        <v>0</v>
      </c>
      <c r="AT175" s="440">
        <f t="shared" si="217"/>
        <v>0</v>
      </c>
      <c r="AU175" s="441">
        <f t="shared" si="217"/>
        <v>0</v>
      </c>
      <c r="AV175" s="442">
        <f t="shared" si="217"/>
        <v>0</v>
      </c>
      <c r="AW175" s="442">
        <f t="shared" si="217"/>
        <v>0</v>
      </c>
      <c r="AX175" s="434">
        <f t="shared" si="217"/>
        <v>0</v>
      </c>
      <c r="AY175" s="435">
        <f t="shared" si="217"/>
        <v>0</v>
      </c>
      <c r="AZ175" s="1611"/>
      <c r="BA175" s="440">
        <f t="shared" si="217"/>
        <v>0</v>
      </c>
      <c r="BB175" s="1611"/>
      <c r="BC175" s="440">
        <f t="shared" si="217"/>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8">SUM(D178:D179)</f>
        <v>0</v>
      </c>
      <c r="E177" s="432">
        <f t="shared" si="218"/>
        <v>0</v>
      </c>
      <c r="F177" s="433">
        <f t="shared" si="218"/>
        <v>0</v>
      </c>
      <c r="G177" s="433">
        <f t="shared" si="218"/>
        <v>0</v>
      </c>
      <c r="H177" s="433">
        <f t="shared" si="218"/>
        <v>0</v>
      </c>
      <c r="I177" s="433">
        <f t="shared" si="218"/>
        <v>0</v>
      </c>
      <c r="J177" s="433">
        <f t="shared" si="218"/>
        <v>0</v>
      </c>
      <c r="K177" s="433">
        <f t="shared" si="218"/>
        <v>0</v>
      </c>
      <c r="L177" s="433">
        <f t="shared" si="218"/>
        <v>0</v>
      </c>
      <c r="M177" s="434">
        <f t="shared" si="218"/>
        <v>0</v>
      </c>
      <c r="N177" s="435">
        <f t="shared" si="218"/>
        <v>0</v>
      </c>
      <c r="O177" s="435">
        <f t="shared" si="218"/>
        <v>0</v>
      </c>
      <c r="P177" s="435">
        <f t="shared" si="218"/>
        <v>0</v>
      </c>
      <c r="Q177" s="436">
        <f t="shared" si="218"/>
        <v>0</v>
      </c>
      <c r="R177" s="437">
        <f t="shared" si="218"/>
        <v>0</v>
      </c>
      <c r="S177" s="1612"/>
      <c r="T177" s="438">
        <f t="shared" si="218"/>
        <v>0</v>
      </c>
      <c r="U177" s="438">
        <f t="shared" si="218"/>
        <v>0</v>
      </c>
      <c r="V177" s="438">
        <f t="shared" si="218"/>
        <v>0</v>
      </c>
      <c r="W177" s="434">
        <f t="shared" si="218"/>
        <v>0</v>
      </c>
      <c r="X177" s="437">
        <f t="shared" si="218"/>
        <v>0</v>
      </c>
      <c r="Y177" s="438">
        <f t="shared" si="218"/>
        <v>0</v>
      </c>
      <c r="Z177" s="438">
        <f t="shared" si="218"/>
        <v>0</v>
      </c>
      <c r="AA177" s="438">
        <f t="shared" si="218"/>
        <v>0</v>
      </c>
      <c r="AB177" s="438">
        <f t="shared" si="218"/>
        <v>0</v>
      </c>
      <c r="AC177" s="438">
        <f t="shared" si="218"/>
        <v>0</v>
      </c>
      <c r="AD177" s="438">
        <f t="shared" si="218"/>
        <v>0</v>
      </c>
      <c r="AE177" s="438">
        <f t="shared" si="218"/>
        <v>0</v>
      </c>
      <c r="AF177" s="438">
        <f t="shared" si="218"/>
        <v>0</v>
      </c>
      <c r="AG177" s="434">
        <f t="shared" si="218"/>
        <v>0</v>
      </c>
      <c r="AH177" s="1563"/>
      <c r="AI177" s="439">
        <f t="shared" si="218"/>
        <v>0</v>
      </c>
      <c r="AJ177" s="432">
        <f t="shared" si="218"/>
        <v>0</v>
      </c>
      <c r="AK177" s="433">
        <f t="shared" si="218"/>
        <v>0</v>
      </c>
      <c r="AL177" s="433">
        <f t="shared" si="218"/>
        <v>0</v>
      </c>
      <c r="AM177" s="433">
        <f t="shared" si="218"/>
        <v>0</v>
      </c>
      <c r="AN177" s="433">
        <f t="shared" si="218"/>
        <v>0</v>
      </c>
      <c r="AO177" s="433">
        <f t="shared" si="218"/>
        <v>0</v>
      </c>
      <c r="AP177" s="434">
        <f>SUM(AP178:AP179)</f>
        <v>0</v>
      </c>
      <c r="AQ177" s="435">
        <f t="shared" si="218"/>
        <v>0</v>
      </c>
      <c r="AR177" s="1563"/>
      <c r="AS177" s="435">
        <f t="shared" si="218"/>
        <v>0</v>
      </c>
      <c r="AT177" s="440">
        <f t="shared" si="218"/>
        <v>0</v>
      </c>
      <c r="AU177" s="441">
        <f t="shared" si="218"/>
        <v>0</v>
      </c>
      <c r="AV177" s="442">
        <f t="shared" si="218"/>
        <v>0</v>
      </c>
      <c r="AW177" s="442">
        <f t="shared" si="218"/>
        <v>0</v>
      </c>
      <c r="AX177" s="434">
        <f t="shared" si="218"/>
        <v>0</v>
      </c>
      <c r="AY177" s="435">
        <f t="shared" si="218"/>
        <v>0</v>
      </c>
      <c r="AZ177" s="1563"/>
      <c r="BA177" s="440">
        <f t="shared" si="218"/>
        <v>0</v>
      </c>
      <c r="BB177" s="1563"/>
      <c r="BC177" s="440">
        <f t="shared" si="218"/>
        <v>0</v>
      </c>
    </row>
    <row r="178" spans="1:55" s="121" customFormat="1">
      <c r="A178" s="356" t="s">
        <v>396</v>
      </c>
      <c r="B178" s="361">
        <f>B130+B145+B160</f>
        <v>0</v>
      </c>
      <c r="C178" s="361">
        <f>C130+C145+C160</f>
        <v>0</v>
      </c>
      <c r="D178" s="362">
        <f t="shared" ref="D178:BC179" si="219">D130+D145+D160</f>
        <v>0</v>
      </c>
      <c r="E178" s="363">
        <f t="shared" si="219"/>
        <v>0</v>
      </c>
      <c r="F178" s="364">
        <f t="shared" si="219"/>
        <v>0</v>
      </c>
      <c r="G178" s="364">
        <f t="shared" si="219"/>
        <v>0</v>
      </c>
      <c r="H178" s="364">
        <f t="shared" si="219"/>
        <v>0</v>
      </c>
      <c r="I178" s="364">
        <f t="shared" si="219"/>
        <v>0</v>
      </c>
      <c r="J178" s="364">
        <f t="shared" si="219"/>
        <v>0</v>
      </c>
      <c r="K178" s="364">
        <f t="shared" si="219"/>
        <v>0</v>
      </c>
      <c r="L178" s="364">
        <f t="shared" si="219"/>
        <v>0</v>
      </c>
      <c r="M178" s="346">
        <f t="shared" si="219"/>
        <v>0</v>
      </c>
      <c r="N178" s="365">
        <f t="shared" si="219"/>
        <v>0</v>
      </c>
      <c r="O178" s="365">
        <f t="shared" si="219"/>
        <v>0</v>
      </c>
      <c r="P178" s="365">
        <f t="shared" si="219"/>
        <v>0</v>
      </c>
      <c r="Q178" s="348">
        <f t="shared" si="219"/>
        <v>0</v>
      </c>
      <c r="R178" s="366">
        <f t="shared" si="219"/>
        <v>0</v>
      </c>
      <c r="S178" s="1575"/>
      <c r="T178" s="367">
        <f t="shared" si="219"/>
        <v>0</v>
      </c>
      <c r="U178" s="367">
        <f t="shared" si="219"/>
        <v>0</v>
      </c>
      <c r="V178" s="367">
        <f t="shared" si="219"/>
        <v>0</v>
      </c>
      <c r="W178" s="346">
        <f t="shared" si="219"/>
        <v>0</v>
      </c>
      <c r="X178" s="366">
        <f t="shared" si="219"/>
        <v>0</v>
      </c>
      <c r="Y178" s="367">
        <f t="shared" si="219"/>
        <v>0</v>
      </c>
      <c r="Z178" s="367">
        <f t="shared" si="219"/>
        <v>0</v>
      </c>
      <c r="AA178" s="367">
        <f t="shared" si="219"/>
        <v>0</v>
      </c>
      <c r="AB178" s="367">
        <f t="shared" si="219"/>
        <v>0</v>
      </c>
      <c r="AC178" s="367">
        <f t="shared" si="219"/>
        <v>0</v>
      </c>
      <c r="AD178" s="367">
        <f t="shared" si="219"/>
        <v>0</v>
      </c>
      <c r="AE178" s="367">
        <f t="shared" si="219"/>
        <v>0</v>
      </c>
      <c r="AF178" s="367">
        <f t="shared" si="219"/>
        <v>0</v>
      </c>
      <c r="AG178" s="346">
        <f t="shared" si="219"/>
        <v>0</v>
      </c>
      <c r="AH178" s="1563">
        <f t="shared" si="219"/>
        <v>0</v>
      </c>
      <c r="AI178" s="351">
        <f t="shared" si="219"/>
        <v>0</v>
      </c>
      <c r="AJ178" s="363">
        <f t="shared" si="219"/>
        <v>0</v>
      </c>
      <c r="AK178" s="364">
        <f t="shared" si="219"/>
        <v>0</v>
      </c>
      <c r="AL178" s="364">
        <f t="shared" si="219"/>
        <v>0</v>
      </c>
      <c r="AM178" s="364">
        <f t="shared" si="219"/>
        <v>0</v>
      </c>
      <c r="AN178" s="364">
        <f t="shared" si="219"/>
        <v>0</v>
      </c>
      <c r="AO178" s="364">
        <f t="shared" si="219"/>
        <v>0</v>
      </c>
      <c r="AP178" s="346">
        <f>AP130+AP145+AP160</f>
        <v>0</v>
      </c>
      <c r="AQ178" s="365">
        <f t="shared" si="219"/>
        <v>0</v>
      </c>
      <c r="AR178" s="1563">
        <f t="shared" si="219"/>
        <v>0</v>
      </c>
      <c r="AS178" s="365">
        <f t="shared" si="219"/>
        <v>0</v>
      </c>
      <c r="AT178" s="352">
        <f t="shared" si="219"/>
        <v>0</v>
      </c>
      <c r="AU178" s="368">
        <f t="shared" si="219"/>
        <v>0</v>
      </c>
      <c r="AV178" s="369">
        <f t="shared" si="219"/>
        <v>0</v>
      </c>
      <c r="AW178" s="369">
        <f t="shared" si="219"/>
        <v>0</v>
      </c>
      <c r="AX178" s="346">
        <f t="shared" si="219"/>
        <v>0</v>
      </c>
      <c r="AY178" s="365">
        <f t="shared" si="219"/>
        <v>0</v>
      </c>
      <c r="AZ178" s="1563"/>
      <c r="BA178" s="352">
        <f t="shared" si="219"/>
        <v>0</v>
      </c>
      <c r="BB178" s="1563"/>
      <c r="BC178" s="352">
        <f t="shared" si="219"/>
        <v>0</v>
      </c>
    </row>
    <row r="179" spans="1:55" s="121" customFormat="1">
      <c r="A179" s="356" t="s">
        <v>397</v>
      </c>
      <c r="B179" s="361">
        <f>B131+B146+B161</f>
        <v>0</v>
      </c>
      <c r="C179" s="361">
        <f>C131+C146+C161</f>
        <v>0</v>
      </c>
      <c r="D179" s="362">
        <f t="shared" si="219"/>
        <v>0</v>
      </c>
      <c r="E179" s="363">
        <f t="shared" si="219"/>
        <v>0</v>
      </c>
      <c r="F179" s="364">
        <f t="shared" si="219"/>
        <v>0</v>
      </c>
      <c r="G179" s="364">
        <f t="shared" si="219"/>
        <v>0</v>
      </c>
      <c r="H179" s="364">
        <f t="shared" si="219"/>
        <v>0</v>
      </c>
      <c r="I179" s="364">
        <f t="shared" si="219"/>
        <v>0</v>
      </c>
      <c r="J179" s="364">
        <f t="shared" si="219"/>
        <v>0</v>
      </c>
      <c r="K179" s="364">
        <f t="shared" si="219"/>
        <v>0</v>
      </c>
      <c r="L179" s="364">
        <f t="shared" si="219"/>
        <v>0</v>
      </c>
      <c r="M179" s="346">
        <f t="shared" si="219"/>
        <v>0</v>
      </c>
      <c r="N179" s="365">
        <f t="shared" si="219"/>
        <v>0</v>
      </c>
      <c r="O179" s="365">
        <f t="shared" si="219"/>
        <v>0</v>
      </c>
      <c r="P179" s="365">
        <f t="shared" si="219"/>
        <v>0</v>
      </c>
      <c r="Q179" s="348">
        <f t="shared" si="219"/>
        <v>0</v>
      </c>
      <c r="R179" s="366">
        <f t="shared" si="219"/>
        <v>0</v>
      </c>
      <c r="S179" s="1575"/>
      <c r="T179" s="367">
        <f t="shared" si="219"/>
        <v>0</v>
      </c>
      <c r="U179" s="367">
        <f t="shared" si="219"/>
        <v>0</v>
      </c>
      <c r="V179" s="367">
        <f t="shared" si="219"/>
        <v>0</v>
      </c>
      <c r="W179" s="346">
        <f t="shared" si="219"/>
        <v>0</v>
      </c>
      <c r="X179" s="366">
        <f t="shared" si="219"/>
        <v>0</v>
      </c>
      <c r="Y179" s="367">
        <f t="shared" si="219"/>
        <v>0</v>
      </c>
      <c r="Z179" s="367">
        <f t="shared" si="219"/>
        <v>0</v>
      </c>
      <c r="AA179" s="367">
        <f t="shared" si="219"/>
        <v>0</v>
      </c>
      <c r="AB179" s="367">
        <f t="shared" si="219"/>
        <v>0</v>
      </c>
      <c r="AC179" s="367">
        <f t="shared" si="219"/>
        <v>0</v>
      </c>
      <c r="AD179" s="367">
        <f t="shared" si="219"/>
        <v>0</v>
      </c>
      <c r="AE179" s="367">
        <f t="shared" si="219"/>
        <v>0</v>
      </c>
      <c r="AF179" s="367">
        <f t="shared" si="219"/>
        <v>0</v>
      </c>
      <c r="AG179" s="346">
        <f t="shared" si="219"/>
        <v>0</v>
      </c>
      <c r="AH179" s="1563">
        <f t="shared" si="219"/>
        <v>0</v>
      </c>
      <c r="AI179" s="351">
        <f t="shared" si="219"/>
        <v>0</v>
      </c>
      <c r="AJ179" s="363">
        <f t="shared" si="219"/>
        <v>0</v>
      </c>
      <c r="AK179" s="364">
        <f t="shared" si="219"/>
        <v>0</v>
      </c>
      <c r="AL179" s="364">
        <f t="shared" si="219"/>
        <v>0</v>
      </c>
      <c r="AM179" s="364">
        <f t="shared" si="219"/>
        <v>0</v>
      </c>
      <c r="AN179" s="364">
        <f t="shared" si="219"/>
        <v>0</v>
      </c>
      <c r="AO179" s="364">
        <f t="shared" si="219"/>
        <v>0</v>
      </c>
      <c r="AP179" s="346">
        <f t="shared" si="219"/>
        <v>0</v>
      </c>
      <c r="AQ179" s="365">
        <f t="shared" si="219"/>
        <v>0</v>
      </c>
      <c r="AR179" s="1563">
        <f t="shared" si="219"/>
        <v>0</v>
      </c>
      <c r="AS179" s="365">
        <f t="shared" si="219"/>
        <v>0</v>
      </c>
      <c r="AT179" s="352">
        <f t="shared" si="219"/>
        <v>0</v>
      </c>
      <c r="AU179" s="368">
        <f t="shared" si="219"/>
        <v>0</v>
      </c>
      <c r="AV179" s="369">
        <f t="shared" si="219"/>
        <v>0</v>
      </c>
      <c r="AW179" s="369">
        <f t="shared" si="219"/>
        <v>0</v>
      </c>
      <c r="AX179" s="346">
        <f t="shared" si="219"/>
        <v>0</v>
      </c>
      <c r="AY179" s="365">
        <f t="shared" si="219"/>
        <v>0</v>
      </c>
      <c r="AZ179" s="1563"/>
      <c r="BA179" s="352">
        <f t="shared" si="219"/>
        <v>0</v>
      </c>
      <c r="BB179" s="1563"/>
      <c r="BC179" s="352">
        <f t="shared" si="219"/>
        <v>0</v>
      </c>
    </row>
    <row r="180" spans="1:55" s="339" customFormat="1" ht="15">
      <c r="A180" s="358" t="s">
        <v>398</v>
      </c>
      <c r="B180" s="430">
        <f t="shared" ref="B180:BC180" si="220">SUM(B181:B190)</f>
        <v>0</v>
      </c>
      <c r="C180" s="430">
        <f>SUM(C181:C190)</f>
        <v>0</v>
      </c>
      <c r="D180" s="431">
        <f t="shared" si="220"/>
        <v>0</v>
      </c>
      <c r="E180" s="432">
        <f t="shared" si="220"/>
        <v>0</v>
      </c>
      <c r="F180" s="433">
        <f t="shared" si="220"/>
        <v>0</v>
      </c>
      <c r="G180" s="433">
        <f t="shared" si="220"/>
        <v>0</v>
      </c>
      <c r="H180" s="433">
        <f t="shared" si="220"/>
        <v>0</v>
      </c>
      <c r="I180" s="433">
        <f t="shared" si="220"/>
        <v>0</v>
      </c>
      <c r="J180" s="433">
        <f t="shared" si="220"/>
        <v>0</v>
      </c>
      <c r="K180" s="433">
        <f t="shared" si="220"/>
        <v>0</v>
      </c>
      <c r="L180" s="433">
        <f t="shared" si="220"/>
        <v>0</v>
      </c>
      <c r="M180" s="434">
        <f t="shared" si="220"/>
        <v>0</v>
      </c>
      <c r="N180" s="435">
        <f t="shared" si="220"/>
        <v>0</v>
      </c>
      <c r="O180" s="435">
        <f t="shared" si="220"/>
        <v>0</v>
      </c>
      <c r="P180" s="435">
        <f t="shared" si="220"/>
        <v>0</v>
      </c>
      <c r="Q180" s="436">
        <f t="shared" si="220"/>
        <v>0</v>
      </c>
      <c r="R180" s="437">
        <f t="shared" si="220"/>
        <v>0</v>
      </c>
      <c r="S180" s="1612"/>
      <c r="T180" s="438">
        <f t="shared" si="220"/>
        <v>0</v>
      </c>
      <c r="U180" s="438">
        <f t="shared" si="220"/>
        <v>0</v>
      </c>
      <c r="V180" s="438">
        <f t="shared" si="220"/>
        <v>0</v>
      </c>
      <c r="W180" s="434">
        <f t="shared" si="220"/>
        <v>0</v>
      </c>
      <c r="X180" s="437">
        <f t="shared" si="220"/>
        <v>0</v>
      </c>
      <c r="Y180" s="438">
        <f t="shared" si="220"/>
        <v>0</v>
      </c>
      <c r="Z180" s="438">
        <f t="shared" si="220"/>
        <v>0</v>
      </c>
      <c r="AA180" s="438">
        <f t="shared" si="220"/>
        <v>0</v>
      </c>
      <c r="AB180" s="438">
        <f t="shared" si="220"/>
        <v>0</v>
      </c>
      <c r="AC180" s="438">
        <f t="shared" si="220"/>
        <v>0</v>
      </c>
      <c r="AD180" s="438">
        <f t="shared" si="220"/>
        <v>0</v>
      </c>
      <c r="AE180" s="438">
        <f t="shared" si="220"/>
        <v>0</v>
      </c>
      <c r="AF180" s="438">
        <f t="shared" si="220"/>
        <v>0</v>
      </c>
      <c r="AG180" s="434">
        <f t="shared" si="220"/>
        <v>0</v>
      </c>
      <c r="AH180" s="1563"/>
      <c r="AI180" s="439">
        <f t="shared" si="220"/>
        <v>0</v>
      </c>
      <c r="AJ180" s="432">
        <f t="shared" si="220"/>
        <v>0</v>
      </c>
      <c r="AK180" s="433">
        <f t="shared" si="220"/>
        <v>0</v>
      </c>
      <c r="AL180" s="433">
        <f t="shared" si="220"/>
        <v>0</v>
      </c>
      <c r="AM180" s="433">
        <f t="shared" si="220"/>
        <v>0</v>
      </c>
      <c r="AN180" s="433">
        <f t="shared" si="220"/>
        <v>0</v>
      </c>
      <c r="AO180" s="433">
        <f t="shared" si="220"/>
        <v>0</v>
      </c>
      <c r="AP180" s="434">
        <f t="shared" si="220"/>
        <v>0</v>
      </c>
      <c r="AQ180" s="435">
        <f t="shared" si="220"/>
        <v>0</v>
      </c>
      <c r="AR180" s="1563"/>
      <c r="AS180" s="435">
        <f t="shared" si="220"/>
        <v>0</v>
      </c>
      <c r="AT180" s="440">
        <f t="shared" si="220"/>
        <v>0</v>
      </c>
      <c r="AU180" s="441">
        <f t="shared" si="220"/>
        <v>0</v>
      </c>
      <c r="AV180" s="442">
        <f t="shared" si="220"/>
        <v>0</v>
      </c>
      <c r="AW180" s="442">
        <f t="shared" si="220"/>
        <v>0</v>
      </c>
      <c r="AX180" s="434">
        <f t="shared" si="220"/>
        <v>0</v>
      </c>
      <c r="AY180" s="435">
        <f t="shared" si="220"/>
        <v>0</v>
      </c>
      <c r="AZ180" s="1563"/>
      <c r="BA180" s="440">
        <f t="shared" si="220"/>
        <v>0</v>
      </c>
      <c r="BB180" s="1563"/>
      <c r="BC180" s="440">
        <f t="shared" si="220"/>
        <v>0</v>
      </c>
    </row>
    <row r="181" spans="1:55" s="121" customFormat="1">
      <c r="A181" s="372" t="s">
        <v>399</v>
      </c>
      <c r="B181" s="361">
        <f t="shared" ref="B181:BC186" si="221">B133+B148+B163</f>
        <v>0</v>
      </c>
      <c r="C181" s="361">
        <f t="shared" si="221"/>
        <v>0</v>
      </c>
      <c r="D181" s="362">
        <f t="shared" si="221"/>
        <v>0</v>
      </c>
      <c r="E181" s="363">
        <f t="shared" si="221"/>
        <v>0</v>
      </c>
      <c r="F181" s="364">
        <f t="shared" si="221"/>
        <v>0</v>
      </c>
      <c r="G181" s="364">
        <f t="shared" si="221"/>
        <v>0</v>
      </c>
      <c r="H181" s="364">
        <f t="shared" si="221"/>
        <v>0</v>
      </c>
      <c r="I181" s="364">
        <f t="shared" si="221"/>
        <v>0</v>
      </c>
      <c r="J181" s="364">
        <f t="shared" si="221"/>
        <v>0</v>
      </c>
      <c r="K181" s="364">
        <f t="shared" si="221"/>
        <v>0</v>
      </c>
      <c r="L181" s="364">
        <f t="shared" si="221"/>
        <v>0</v>
      </c>
      <c r="M181" s="346">
        <f t="shared" si="221"/>
        <v>0</v>
      </c>
      <c r="N181" s="365">
        <f t="shared" si="221"/>
        <v>0</v>
      </c>
      <c r="O181" s="365">
        <f t="shared" si="221"/>
        <v>0</v>
      </c>
      <c r="P181" s="365">
        <f t="shared" si="221"/>
        <v>0</v>
      </c>
      <c r="Q181" s="348">
        <f t="shared" si="221"/>
        <v>0</v>
      </c>
      <c r="R181" s="366">
        <f t="shared" si="221"/>
        <v>0</v>
      </c>
      <c r="S181" s="1575"/>
      <c r="T181" s="367">
        <f t="shared" si="221"/>
        <v>0</v>
      </c>
      <c r="U181" s="367">
        <f t="shared" si="221"/>
        <v>0</v>
      </c>
      <c r="V181" s="367">
        <f t="shared" si="221"/>
        <v>0</v>
      </c>
      <c r="W181" s="346">
        <f t="shared" si="221"/>
        <v>0</v>
      </c>
      <c r="X181" s="366">
        <f t="shared" si="221"/>
        <v>0</v>
      </c>
      <c r="Y181" s="367">
        <f t="shared" si="221"/>
        <v>0</v>
      </c>
      <c r="Z181" s="367">
        <f t="shared" si="221"/>
        <v>0</v>
      </c>
      <c r="AA181" s="367">
        <f t="shared" si="221"/>
        <v>0</v>
      </c>
      <c r="AB181" s="367">
        <f t="shared" si="221"/>
        <v>0</v>
      </c>
      <c r="AC181" s="367">
        <f t="shared" si="221"/>
        <v>0</v>
      </c>
      <c r="AD181" s="367">
        <f t="shared" si="221"/>
        <v>0</v>
      </c>
      <c r="AE181" s="367">
        <f t="shared" si="221"/>
        <v>0</v>
      </c>
      <c r="AF181" s="367">
        <f t="shared" si="221"/>
        <v>0</v>
      </c>
      <c r="AG181" s="346">
        <f t="shared" si="221"/>
        <v>0</v>
      </c>
      <c r="AH181" s="1563">
        <f t="shared" si="221"/>
        <v>0</v>
      </c>
      <c r="AI181" s="351">
        <f t="shared" si="221"/>
        <v>0</v>
      </c>
      <c r="AJ181" s="363">
        <f t="shared" si="221"/>
        <v>0</v>
      </c>
      <c r="AK181" s="364">
        <f t="shared" si="221"/>
        <v>0</v>
      </c>
      <c r="AL181" s="364">
        <f t="shared" si="221"/>
        <v>0</v>
      </c>
      <c r="AM181" s="364">
        <f t="shared" si="221"/>
        <v>0</v>
      </c>
      <c r="AN181" s="364">
        <f t="shared" si="221"/>
        <v>0</v>
      </c>
      <c r="AO181" s="364">
        <f t="shared" si="221"/>
        <v>0</v>
      </c>
      <c r="AP181" s="346">
        <f>AP133+AP148+AP163</f>
        <v>0</v>
      </c>
      <c r="AQ181" s="365">
        <f t="shared" si="221"/>
        <v>0</v>
      </c>
      <c r="AR181" s="1563">
        <f t="shared" si="221"/>
        <v>0</v>
      </c>
      <c r="AS181" s="365">
        <f t="shared" si="221"/>
        <v>0</v>
      </c>
      <c r="AT181" s="352">
        <f t="shared" si="221"/>
        <v>0</v>
      </c>
      <c r="AU181" s="368">
        <f t="shared" si="221"/>
        <v>0</v>
      </c>
      <c r="AV181" s="369">
        <f t="shared" si="221"/>
        <v>0</v>
      </c>
      <c r="AW181" s="369">
        <f t="shared" si="221"/>
        <v>0</v>
      </c>
      <c r="AX181" s="346">
        <f t="shared" si="221"/>
        <v>0</v>
      </c>
      <c r="AY181" s="365">
        <f t="shared" si="221"/>
        <v>0</v>
      </c>
      <c r="AZ181" s="1563"/>
      <c r="BA181" s="352">
        <f t="shared" si="221"/>
        <v>0</v>
      </c>
      <c r="BB181" s="1563"/>
      <c r="BC181" s="352">
        <f t="shared" si="221"/>
        <v>0</v>
      </c>
    </row>
    <row r="182" spans="1:55" s="121" customFormat="1">
      <c r="A182" s="372" t="s">
        <v>400</v>
      </c>
      <c r="B182" s="361">
        <f t="shared" si="221"/>
        <v>0</v>
      </c>
      <c r="C182" s="361">
        <f t="shared" si="221"/>
        <v>0</v>
      </c>
      <c r="D182" s="362">
        <f t="shared" si="221"/>
        <v>0</v>
      </c>
      <c r="E182" s="363">
        <f t="shared" si="221"/>
        <v>0</v>
      </c>
      <c r="F182" s="364">
        <f t="shared" si="221"/>
        <v>0</v>
      </c>
      <c r="G182" s="364">
        <f t="shared" si="221"/>
        <v>0</v>
      </c>
      <c r="H182" s="364">
        <f t="shared" si="221"/>
        <v>0</v>
      </c>
      <c r="I182" s="364">
        <f t="shared" si="221"/>
        <v>0</v>
      </c>
      <c r="J182" s="364">
        <f t="shared" si="221"/>
        <v>0</v>
      </c>
      <c r="K182" s="364">
        <f t="shared" si="221"/>
        <v>0</v>
      </c>
      <c r="L182" s="364">
        <f t="shared" si="221"/>
        <v>0</v>
      </c>
      <c r="M182" s="346">
        <f t="shared" si="221"/>
        <v>0</v>
      </c>
      <c r="N182" s="365">
        <f t="shared" si="221"/>
        <v>0</v>
      </c>
      <c r="O182" s="365">
        <f t="shared" si="221"/>
        <v>0</v>
      </c>
      <c r="P182" s="365">
        <f t="shared" si="221"/>
        <v>0</v>
      </c>
      <c r="Q182" s="348">
        <f t="shared" si="221"/>
        <v>0</v>
      </c>
      <c r="R182" s="366">
        <f t="shared" si="221"/>
        <v>0</v>
      </c>
      <c r="S182" s="1575"/>
      <c r="T182" s="367">
        <f t="shared" si="221"/>
        <v>0</v>
      </c>
      <c r="U182" s="367">
        <f t="shared" si="221"/>
        <v>0</v>
      </c>
      <c r="V182" s="367">
        <f t="shared" si="221"/>
        <v>0</v>
      </c>
      <c r="W182" s="346">
        <f t="shared" si="221"/>
        <v>0</v>
      </c>
      <c r="X182" s="366">
        <f t="shared" si="221"/>
        <v>0</v>
      </c>
      <c r="Y182" s="367">
        <f t="shared" si="221"/>
        <v>0</v>
      </c>
      <c r="Z182" s="367">
        <f t="shared" si="221"/>
        <v>0</v>
      </c>
      <c r="AA182" s="367">
        <f t="shared" si="221"/>
        <v>0</v>
      </c>
      <c r="AB182" s="367">
        <f t="shared" si="221"/>
        <v>0</v>
      </c>
      <c r="AC182" s="367">
        <f t="shared" si="221"/>
        <v>0</v>
      </c>
      <c r="AD182" s="367">
        <f t="shared" si="221"/>
        <v>0</v>
      </c>
      <c r="AE182" s="367">
        <f t="shared" si="221"/>
        <v>0</v>
      </c>
      <c r="AF182" s="367">
        <f t="shared" si="221"/>
        <v>0</v>
      </c>
      <c r="AG182" s="346">
        <f t="shared" si="221"/>
        <v>0</v>
      </c>
      <c r="AH182" s="1563">
        <f t="shared" si="221"/>
        <v>0</v>
      </c>
      <c r="AI182" s="351">
        <f t="shared" si="221"/>
        <v>0</v>
      </c>
      <c r="AJ182" s="363">
        <f t="shared" si="221"/>
        <v>0</v>
      </c>
      <c r="AK182" s="364">
        <f t="shared" si="221"/>
        <v>0</v>
      </c>
      <c r="AL182" s="364">
        <f t="shared" si="221"/>
        <v>0</v>
      </c>
      <c r="AM182" s="364">
        <f t="shared" si="221"/>
        <v>0</v>
      </c>
      <c r="AN182" s="364">
        <f t="shared" si="221"/>
        <v>0</v>
      </c>
      <c r="AO182" s="364">
        <f t="shared" si="221"/>
        <v>0</v>
      </c>
      <c r="AP182" s="346">
        <f t="shared" si="221"/>
        <v>0</v>
      </c>
      <c r="AQ182" s="365">
        <f t="shared" si="221"/>
        <v>0</v>
      </c>
      <c r="AR182" s="1563">
        <f t="shared" si="221"/>
        <v>0</v>
      </c>
      <c r="AS182" s="365">
        <f t="shared" si="221"/>
        <v>0</v>
      </c>
      <c r="AT182" s="352">
        <f t="shared" si="221"/>
        <v>0</v>
      </c>
      <c r="AU182" s="368">
        <f t="shared" si="221"/>
        <v>0</v>
      </c>
      <c r="AV182" s="369">
        <f t="shared" si="221"/>
        <v>0</v>
      </c>
      <c r="AW182" s="369">
        <f t="shared" si="221"/>
        <v>0</v>
      </c>
      <c r="AX182" s="346">
        <f t="shared" si="221"/>
        <v>0</v>
      </c>
      <c r="AY182" s="365">
        <f t="shared" si="221"/>
        <v>0</v>
      </c>
      <c r="AZ182" s="1563"/>
      <c r="BA182" s="352">
        <f t="shared" si="221"/>
        <v>0</v>
      </c>
      <c r="BB182" s="1563"/>
      <c r="BC182" s="352">
        <f t="shared" si="221"/>
        <v>0</v>
      </c>
    </row>
    <row r="183" spans="1:55" s="121" customFormat="1">
      <c r="A183" s="373" t="s">
        <v>401</v>
      </c>
      <c r="B183" s="361">
        <f t="shared" si="221"/>
        <v>0</v>
      </c>
      <c r="C183" s="361">
        <f t="shared" si="221"/>
        <v>0</v>
      </c>
      <c r="D183" s="362">
        <f t="shared" si="221"/>
        <v>0</v>
      </c>
      <c r="E183" s="363">
        <f t="shared" si="221"/>
        <v>0</v>
      </c>
      <c r="F183" s="364">
        <f t="shared" si="221"/>
        <v>0</v>
      </c>
      <c r="G183" s="364">
        <f t="shared" si="221"/>
        <v>0</v>
      </c>
      <c r="H183" s="364">
        <f t="shared" si="221"/>
        <v>0</v>
      </c>
      <c r="I183" s="364">
        <f t="shared" si="221"/>
        <v>0</v>
      </c>
      <c r="J183" s="364">
        <f t="shared" si="221"/>
        <v>0</v>
      </c>
      <c r="K183" s="364">
        <f t="shared" si="221"/>
        <v>0</v>
      </c>
      <c r="L183" s="364">
        <f t="shared" si="221"/>
        <v>0</v>
      </c>
      <c r="M183" s="346">
        <f t="shared" si="221"/>
        <v>0</v>
      </c>
      <c r="N183" s="365">
        <f t="shared" si="221"/>
        <v>0</v>
      </c>
      <c r="O183" s="365">
        <f t="shared" si="221"/>
        <v>0</v>
      </c>
      <c r="P183" s="365">
        <f t="shared" si="221"/>
        <v>0</v>
      </c>
      <c r="Q183" s="348">
        <f t="shared" si="221"/>
        <v>0</v>
      </c>
      <c r="R183" s="366">
        <f t="shared" si="221"/>
        <v>0</v>
      </c>
      <c r="S183" s="1575"/>
      <c r="T183" s="367">
        <f t="shared" si="221"/>
        <v>0</v>
      </c>
      <c r="U183" s="367">
        <f t="shared" si="221"/>
        <v>0</v>
      </c>
      <c r="V183" s="367">
        <f t="shared" si="221"/>
        <v>0</v>
      </c>
      <c r="W183" s="346">
        <f t="shared" si="221"/>
        <v>0</v>
      </c>
      <c r="X183" s="366">
        <f t="shared" si="221"/>
        <v>0</v>
      </c>
      <c r="Y183" s="367">
        <f t="shared" si="221"/>
        <v>0</v>
      </c>
      <c r="Z183" s="367">
        <f t="shared" si="221"/>
        <v>0</v>
      </c>
      <c r="AA183" s="367">
        <f t="shared" si="221"/>
        <v>0</v>
      </c>
      <c r="AB183" s="367">
        <f t="shared" si="221"/>
        <v>0</v>
      </c>
      <c r="AC183" s="367">
        <f t="shared" si="221"/>
        <v>0</v>
      </c>
      <c r="AD183" s="367">
        <f t="shared" si="221"/>
        <v>0</v>
      </c>
      <c r="AE183" s="367">
        <f t="shared" si="221"/>
        <v>0</v>
      </c>
      <c r="AF183" s="367">
        <f t="shared" si="221"/>
        <v>0</v>
      </c>
      <c r="AG183" s="346">
        <f t="shared" si="221"/>
        <v>0</v>
      </c>
      <c r="AH183" s="1563">
        <f t="shared" si="221"/>
        <v>0</v>
      </c>
      <c r="AI183" s="351">
        <f t="shared" si="221"/>
        <v>0</v>
      </c>
      <c r="AJ183" s="363">
        <f t="shared" si="221"/>
        <v>0</v>
      </c>
      <c r="AK183" s="364">
        <f t="shared" si="221"/>
        <v>0</v>
      </c>
      <c r="AL183" s="364">
        <f t="shared" si="221"/>
        <v>0</v>
      </c>
      <c r="AM183" s="364">
        <f t="shared" si="221"/>
        <v>0</v>
      </c>
      <c r="AN183" s="364">
        <f t="shared" si="221"/>
        <v>0</v>
      </c>
      <c r="AO183" s="364">
        <f t="shared" si="221"/>
        <v>0</v>
      </c>
      <c r="AP183" s="346">
        <f t="shared" si="221"/>
        <v>0</v>
      </c>
      <c r="AQ183" s="365">
        <f t="shared" si="221"/>
        <v>0</v>
      </c>
      <c r="AR183" s="1563">
        <f t="shared" si="221"/>
        <v>0</v>
      </c>
      <c r="AS183" s="365">
        <f t="shared" si="221"/>
        <v>0</v>
      </c>
      <c r="AT183" s="352">
        <f t="shared" si="221"/>
        <v>0</v>
      </c>
      <c r="AU183" s="368">
        <f t="shared" si="221"/>
        <v>0</v>
      </c>
      <c r="AV183" s="369">
        <f t="shared" si="221"/>
        <v>0</v>
      </c>
      <c r="AW183" s="369">
        <f t="shared" si="221"/>
        <v>0</v>
      </c>
      <c r="AX183" s="346">
        <f t="shared" si="221"/>
        <v>0</v>
      </c>
      <c r="AY183" s="365">
        <f t="shared" si="221"/>
        <v>0</v>
      </c>
      <c r="AZ183" s="1563"/>
      <c r="BA183" s="352">
        <f t="shared" si="221"/>
        <v>0</v>
      </c>
      <c r="BB183" s="1563"/>
      <c r="BC183" s="352">
        <f t="shared" si="221"/>
        <v>0</v>
      </c>
    </row>
    <row r="184" spans="1:55" s="121" customFormat="1">
      <c r="A184" s="373" t="s">
        <v>61</v>
      </c>
      <c r="B184" s="361">
        <f t="shared" si="221"/>
        <v>0</v>
      </c>
      <c r="C184" s="361">
        <f t="shared" si="221"/>
        <v>0</v>
      </c>
      <c r="D184" s="362">
        <f t="shared" si="221"/>
        <v>0</v>
      </c>
      <c r="E184" s="363">
        <f t="shared" si="221"/>
        <v>0</v>
      </c>
      <c r="F184" s="364">
        <f t="shared" si="221"/>
        <v>0</v>
      </c>
      <c r="G184" s="364">
        <f t="shared" si="221"/>
        <v>0</v>
      </c>
      <c r="H184" s="364">
        <f t="shared" si="221"/>
        <v>0</v>
      </c>
      <c r="I184" s="364">
        <f t="shared" si="221"/>
        <v>0</v>
      </c>
      <c r="J184" s="364">
        <f t="shared" si="221"/>
        <v>0</v>
      </c>
      <c r="K184" s="364">
        <f t="shared" si="221"/>
        <v>0</v>
      </c>
      <c r="L184" s="364">
        <f t="shared" si="221"/>
        <v>0</v>
      </c>
      <c r="M184" s="346">
        <f t="shared" si="221"/>
        <v>0</v>
      </c>
      <c r="N184" s="365">
        <f t="shared" si="221"/>
        <v>0</v>
      </c>
      <c r="O184" s="365">
        <f t="shared" si="221"/>
        <v>0</v>
      </c>
      <c r="P184" s="365">
        <f t="shared" si="221"/>
        <v>0</v>
      </c>
      <c r="Q184" s="348">
        <f t="shared" si="221"/>
        <v>0</v>
      </c>
      <c r="R184" s="366">
        <f t="shared" si="221"/>
        <v>0</v>
      </c>
      <c r="S184" s="1575"/>
      <c r="T184" s="367">
        <f t="shared" si="221"/>
        <v>0</v>
      </c>
      <c r="U184" s="367">
        <f t="shared" si="221"/>
        <v>0</v>
      </c>
      <c r="V184" s="367">
        <f t="shared" si="221"/>
        <v>0</v>
      </c>
      <c r="W184" s="346">
        <f t="shared" si="221"/>
        <v>0</v>
      </c>
      <c r="X184" s="366">
        <f t="shared" si="221"/>
        <v>0</v>
      </c>
      <c r="Y184" s="367">
        <f t="shared" si="221"/>
        <v>0</v>
      </c>
      <c r="Z184" s="367">
        <f t="shared" si="221"/>
        <v>0</v>
      </c>
      <c r="AA184" s="367">
        <f t="shared" si="221"/>
        <v>0</v>
      </c>
      <c r="AB184" s="367">
        <f t="shared" si="221"/>
        <v>0</v>
      </c>
      <c r="AC184" s="367">
        <f t="shared" si="221"/>
        <v>0</v>
      </c>
      <c r="AD184" s="367">
        <f t="shared" si="221"/>
        <v>0</v>
      </c>
      <c r="AE184" s="367">
        <f t="shared" si="221"/>
        <v>0</v>
      </c>
      <c r="AF184" s="367">
        <f t="shared" si="221"/>
        <v>0</v>
      </c>
      <c r="AG184" s="346">
        <f t="shared" si="221"/>
        <v>0</v>
      </c>
      <c r="AH184" s="1563">
        <f t="shared" si="221"/>
        <v>0</v>
      </c>
      <c r="AI184" s="351">
        <f t="shared" si="221"/>
        <v>0</v>
      </c>
      <c r="AJ184" s="363">
        <f t="shared" si="221"/>
        <v>0</v>
      </c>
      <c r="AK184" s="364">
        <f t="shared" si="221"/>
        <v>0</v>
      </c>
      <c r="AL184" s="364">
        <f t="shared" si="221"/>
        <v>0</v>
      </c>
      <c r="AM184" s="364">
        <f t="shared" si="221"/>
        <v>0</v>
      </c>
      <c r="AN184" s="364">
        <f t="shared" si="221"/>
        <v>0</v>
      </c>
      <c r="AO184" s="364">
        <f t="shared" si="221"/>
        <v>0</v>
      </c>
      <c r="AP184" s="346">
        <f t="shared" si="221"/>
        <v>0</v>
      </c>
      <c r="AQ184" s="365">
        <f t="shared" si="221"/>
        <v>0</v>
      </c>
      <c r="AR184" s="1563">
        <f t="shared" si="221"/>
        <v>0</v>
      </c>
      <c r="AS184" s="365">
        <f t="shared" si="221"/>
        <v>0</v>
      </c>
      <c r="AT184" s="352">
        <f t="shared" si="221"/>
        <v>0</v>
      </c>
      <c r="AU184" s="368">
        <f t="shared" si="221"/>
        <v>0</v>
      </c>
      <c r="AV184" s="369">
        <f t="shared" si="221"/>
        <v>0</v>
      </c>
      <c r="AW184" s="369">
        <f t="shared" si="221"/>
        <v>0</v>
      </c>
      <c r="AX184" s="346">
        <f t="shared" si="221"/>
        <v>0</v>
      </c>
      <c r="AY184" s="365">
        <f t="shared" si="221"/>
        <v>0</v>
      </c>
      <c r="AZ184" s="1563"/>
      <c r="BA184" s="352">
        <f t="shared" si="221"/>
        <v>0</v>
      </c>
      <c r="BB184" s="1563"/>
      <c r="BC184" s="352">
        <f t="shared" si="221"/>
        <v>0</v>
      </c>
    </row>
    <row r="185" spans="1:55" s="121" customFormat="1">
      <c r="A185" s="373" t="s">
        <v>402</v>
      </c>
      <c r="B185" s="361">
        <f t="shared" si="221"/>
        <v>0</v>
      </c>
      <c r="C185" s="361">
        <f t="shared" si="221"/>
        <v>0</v>
      </c>
      <c r="D185" s="362">
        <f t="shared" si="221"/>
        <v>0</v>
      </c>
      <c r="E185" s="363">
        <f t="shared" si="221"/>
        <v>0</v>
      </c>
      <c r="F185" s="364">
        <f t="shared" si="221"/>
        <v>0</v>
      </c>
      <c r="G185" s="364">
        <f t="shared" si="221"/>
        <v>0</v>
      </c>
      <c r="H185" s="364">
        <f t="shared" si="221"/>
        <v>0</v>
      </c>
      <c r="I185" s="364">
        <f t="shared" si="221"/>
        <v>0</v>
      </c>
      <c r="J185" s="364">
        <f t="shared" si="221"/>
        <v>0</v>
      </c>
      <c r="K185" s="364">
        <f t="shared" si="221"/>
        <v>0</v>
      </c>
      <c r="L185" s="364">
        <f t="shared" si="221"/>
        <v>0</v>
      </c>
      <c r="M185" s="346">
        <f t="shared" si="221"/>
        <v>0</v>
      </c>
      <c r="N185" s="365">
        <f t="shared" si="221"/>
        <v>0</v>
      </c>
      <c r="O185" s="365">
        <f t="shared" si="221"/>
        <v>0</v>
      </c>
      <c r="P185" s="365">
        <f t="shared" si="221"/>
        <v>0</v>
      </c>
      <c r="Q185" s="348">
        <f t="shared" si="221"/>
        <v>0</v>
      </c>
      <c r="R185" s="366">
        <f t="shared" si="221"/>
        <v>0</v>
      </c>
      <c r="S185" s="1575"/>
      <c r="T185" s="367">
        <f t="shared" si="221"/>
        <v>0</v>
      </c>
      <c r="U185" s="367">
        <f t="shared" si="221"/>
        <v>0</v>
      </c>
      <c r="V185" s="367">
        <f t="shared" si="221"/>
        <v>0</v>
      </c>
      <c r="W185" s="346">
        <f t="shared" si="221"/>
        <v>0</v>
      </c>
      <c r="X185" s="366">
        <f t="shared" si="221"/>
        <v>0</v>
      </c>
      <c r="Y185" s="367">
        <f t="shared" si="221"/>
        <v>0</v>
      </c>
      <c r="Z185" s="367">
        <f t="shared" si="221"/>
        <v>0</v>
      </c>
      <c r="AA185" s="367">
        <f t="shared" si="221"/>
        <v>0</v>
      </c>
      <c r="AB185" s="367">
        <f t="shared" si="221"/>
        <v>0</v>
      </c>
      <c r="AC185" s="367">
        <f t="shared" si="221"/>
        <v>0</v>
      </c>
      <c r="AD185" s="367">
        <f t="shared" si="221"/>
        <v>0</v>
      </c>
      <c r="AE185" s="367">
        <f t="shared" si="221"/>
        <v>0</v>
      </c>
      <c r="AF185" s="367">
        <f t="shared" si="221"/>
        <v>0</v>
      </c>
      <c r="AG185" s="346">
        <f t="shared" si="221"/>
        <v>0</v>
      </c>
      <c r="AH185" s="1563">
        <f t="shared" si="221"/>
        <v>0</v>
      </c>
      <c r="AI185" s="351">
        <f t="shared" si="221"/>
        <v>0</v>
      </c>
      <c r="AJ185" s="363">
        <f t="shared" si="221"/>
        <v>0</v>
      </c>
      <c r="AK185" s="364">
        <f t="shared" si="221"/>
        <v>0</v>
      </c>
      <c r="AL185" s="364">
        <f t="shared" si="221"/>
        <v>0</v>
      </c>
      <c r="AM185" s="364">
        <f t="shared" si="221"/>
        <v>0</v>
      </c>
      <c r="AN185" s="364">
        <f t="shared" si="221"/>
        <v>0</v>
      </c>
      <c r="AO185" s="364">
        <f t="shared" si="221"/>
        <v>0</v>
      </c>
      <c r="AP185" s="346">
        <f t="shared" si="221"/>
        <v>0</v>
      </c>
      <c r="AQ185" s="365">
        <f t="shared" si="221"/>
        <v>0</v>
      </c>
      <c r="AR185" s="1563">
        <f t="shared" si="221"/>
        <v>0</v>
      </c>
      <c r="AS185" s="365">
        <f t="shared" si="221"/>
        <v>0</v>
      </c>
      <c r="AT185" s="352">
        <f t="shared" si="221"/>
        <v>0</v>
      </c>
      <c r="AU185" s="368">
        <f t="shared" si="221"/>
        <v>0</v>
      </c>
      <c r="AV185" s="369">
        <f t="shared" si="221"/>
        <v>0</v>
      </c>
      <c r="AW185" s="369">
        <f t="shared" si="221"/>
        <v>0</v>
      </c>
      <c r="AX185" s="346">
        <f t="shared" si="221"/>
        <v>0</v>
      </c>
      <c r="AY185" s="365">
        <f t="shared" si="221"/>
        <v>0</v>
      </c>
      <c r="AZ185" s="1563"/>
      <c r="BA185" s="352">
        <f t="shared" si="221"/>
        <v>0</v>
      </c>
      <c r="BB185" s="1563"/>
      <c r="BC185" s="352">
        <f t="shared" si="221"/>
        <v>0</v>
      </c>
    </row>
    <row r="186" spans="1:55" s="121" customFormat="1">
      <c r="A186" s="373" t="s">
        <v>403</v>
      </c>
      <c r="B186" s="361">
        <f t="shared" si="221"/>
        <v>0</v>
      </c>
      <c r="C186" s="361">
        <f t="shared" ref="B186:BC190" si="222">C138+C153+C168</f>
        <v>0</v>
      </c>
      <c r="D186" s="362">
        <f t="shared" si="222"/>
        <v>0</v>
      </c>
      <c r="E186" s="363">
        <f t="shared" si="222"/>
        <v>0</v>
      </c>
      <c r="F186" s="364">
        <f t="shared" si="222"/>
        <v>0</v>
      </c>
      <c r="G186" s="364">
        <f t="shared" si="222"/>
        <v>0</v>
      </c>
      <c r="H186" s="364">
        <f t="shared" si="222"/>
        <v>0</v>
      </c>
      <c r="I186" s="364">
        <f t="shared" si="222"/>
        <v>0</v>
      </c>
      <c r="J186" s="364">
        <f t="shared" si="222"/>
        <v>0</v>
      </c>
      <c r="K186" s="364">
        <f t="shared" si="222"/>
        <v>0</v>
      </c>
      <c r="L186" s="364">
        <f t="shared" si="222"/>
        <v>0</v>
      </c>
      <c r="M186" s="346">
        <f t="shared" si="222"/>
        <v>0</v>
      </c>
      <c r="N186" s="365">
        <f t="shared" si="222"/>
        <v>0</v>
      </c>
      <c r="O186" s="365">
        <f t="shared" si="222"/>
        <v>0</v>
      </c>
      <c r="P186" s="365">
        <f t="shared" si="222"/>
        <v>0</v>
      </c>
      <c r="Q186" s="348">
        <f t="shared" si="222"/>
        <v>0</v>
      </c>
      <c r="R186" s="366">
        <f t="shared" si="222"/>
        <v>0</v>
      </c>
      <c r="S186" s="1575"/>
      <c r="T186" s="367">
        <f t="shared" si="222"/>
        <v>0</v>
      </c>
      <c r="U186" s="367">
        <f t="shared" si="222"/>
        <v>0</v>
      </c>
      <c r="V186" s="367">
        <f t="shared" si="222"/>
        <v>0</v>
      </c>
      <c r="W186" s="346">
        <f t="shared" si="222"/>
        <v>0</v>
      </c>
      <c r="X186" s="366">
        <f t="shared" si="222"/>
        <v>0</v>
      </c>
      <c r="Y186" s="367">
        <f t="shared" si="222"/>
        <v>0</v>
      </c>
      <c r="Z186" s="367">
        <f t="shared" si="222"/>
        <v>0</v>
      </c>
      <c r="AA186" s="367">
        <f t="shared" si="222"/>
        <v>0</v>
      </c>
      <c r="AB186" s="367">
        <f t="shared" si="222"/>
        <v>0</v>
      </c>
      <c r="AC186" s="367">
        <f t="shared" si="222"/>
        <v>0</v>
      </c>
      <c r="AD186" s="367">
        <f t="shared" si="222"/>
        <v>0</v>
      </c>
      <c r="AE186" s="367">
        <f t="shared" si="222"/>
        <v>0</v>
      </c>
      <c r="AF186" s="367">
        <f t="shared" si="222"/>
        <v>0</v>
      </c>
      <c r="AG186" s="346">
        <f t="shared" si="222"/>
        <v>0</v>
      </c>
      <c r="AH186" s="1563">
        <f t="shared" si="222"/>
        <v>0</v>
      </c>
      <c r="AI186" s="351">
        <f t="shared" si="222"/>
        <v>0</v>
      </c>
      <c r="AJ186" s="363">
        <f t="shared" si="222"/>
        <v>0</v>
      </c>
      <c r="AK186" s="364">
        <f t="shared" si="222"/>
        <v>0</v>
      </c>
      <c r="AL186" s="364">
        <f t="shared" si="222"/>
        <v>0</v>
      </c>
      <c r="AM186" s="364">
        <f t="shared" si="222"/>
        <v>0</v>
      </c>
      <c r="AN186" s="364">
        <f t="shared" si="222"/>
        <v>0</v>
      </c>
      <c r="AO186" s="364">
        <f t="shared" si="222"/>
        <v>0</v>
      </c>
      <c r="AP186" s="346">
        <f t="shared" si="222"/>
        <v>0</v>
      </c>
      <c r="AQ186" s="365">
        <f t="shared" si="222"/>
        <v>0</v>
      </c>
      <c r="AR186" s="1563">
        <f t="shared" si="222"/>
        <v>0</v>
      </c>
      <c r="AS186" s="365">
        <f t="shared" si="222"/>
        <v>0</v>
      </c>
      <c r="AT186" s="352">
        <f t="shared" si="222"/>
        <v>0</v>
      </c>
      <c r="AU186" s="368">
        <f t="shared" si="222"/>
        <v>0</v>
      </c>
      <c r="AV186" s="369">
        <f t="shared" si="222"/>
        <v>0</v>
      </c>
      <c r="AW186" s="369">
        <f t="shared" si="222"/>
        <v>0</v>
      </c>
      <c r="AX186" s="346">
        <f t="shared" si="222"/>
        <v>0</v>
      </c>
      <c r="AY186" s="365">
        <f t="shared" si="222"/>
        <v>0</v>
      </c>
      <c r="AZ186" s="1563"/>
      <c r="BA186" s="352">
        <f t="shared" si="222"/>
        <v>0</v>
      </c>
      <c r="BB186" s="1563"/>
      <c r="BC186" s="352">
        <f t="shared" si="222"/>
        <v>0</v>
      </c>
    </row>
    <row r="187" spans="1:55" s="121" customFormat="1">
      <c r="A187" s="373" t="s">
        <v>404</v>
      </c>
      <c r="B187" s="361">
        <f t="shared" si="222"/>
        <v>0</v>
      </c>
      <c r="C187" s="361">
        <f t="shared" si="222"/>
        <v>0</v>
      </c>
      <c r="D187" s="362">
        <f t="shared" si="222"/>
        <v>0</v>
      </c>
      <c r="E187" s="363">
        <f t="shared" si="222"/>
        <v>0</v>
      </c>
      <c r="F187" s="364">
        <f t="shared" si="222"/>
        <v>0</v>
      </c>
      <c r="G187" s="364">
        <f t="shared" si="222"/>
        <v>0</v>
      </c>
      <c r="H187" s="364">
        <f t="shared" si="222"/>
        <v>0</v>
      </c>
      <c r="I187" s="364">
        <f t="shared" si="222"/>
        <v>0</v>
      </c>
      <c r="J187" s="364">
        <f t="shared" si="222"/>
        <v>0</v>
      </c>
      <c r="K187" s="364">
        <f t="shared" si="222"/>
        <v>0</v>
      </c>
      <c r="L187" s="364">
        <f t="shared" si="222"/>
        <v>0</v>
      </c>
      <c r="M187" s="346">
        <f t="shared" si="222"/>
        <v>0</v>
      </c>
      <c r="N187" s="365">
        <f t="shared" si="222"/>
        <v>0</v>
      </c>
      <c r="O187" s="365">
        <f t="shared" si="222"/>
        <v>0</v>
      </c>
      <c r="P187" s="365">
        <f t="shared" si="222"/>
        <v>0</v>
      </c>
      <c r="Q187" s="348">
        <f t="shared" si="222"/>
        <v>0</v>
      </c>
      <c r="R187" s="366">
        <f t="shared" si="222"/>
        <v>0</v>
      </c>
      <c r="S187" s="1575"/>
      <c r="T187" s="367">
        <f t="shared" si="222"/>
        <v>0</v>
      </c>
      <c r="U187" s="367">
        <f t="shared" si="222"/>
        <v>0</v>
      </c>
      <c r="V187" s="367">
        <f t="shared" si="222"/>
        <v>0</v>
      </c>
      <c r="W187" s="346">
        <f t="shared" si="222"/>
        <v>0</v>
      </c>
      <c r="X187" s="366">
        <f t="shared" si="222"/>
        <v>0</v>
      </c>
      <c r="Y187" s="367">
        <f t="shared" si="222"/>
        <v>0</v>
      </c>
      <c r="Z187" s="367">
        <f t="shared" si="222"/>
        <v>0</v>
      </c>
      <c r="AA187" s="367">
        <f t="shared" si="222"/>
        <v>0</v>
      </c>
      <c r="AB187" s="367">
        <f t="shared" si="222"/>
        <v>0</v>
      </c>
      <c r="AC187" s="367">
        <f t="shared" si="222"/>
        <v>0</v>
      </c>
      <c r="AD187" s="367">
        <f t="shared" si="222"/>
        <v>0</v>
      </c>
      <c r="AE187" s="367">
        <f t="shared" si="222"/>
        <v>0</v>
      </c>
      <c r="AF187" s="367">
        <f t="shared" si="222"/>
        <v>0</v>
      </c>
      <c r="AG187" s="346">
        <f t="shared" si="222"/>
        <v>0</v>
      </c>
      <c r="AH187" s="1563">
        <f t="shared" si="222"/>
        <v>0</v>
      </c>
      <c r="AI187" s="351">
        <f t="shared" si="222"/>
        <v>0</v>
      </c>
      <c r="AJ187" s="363">
        <f t="shared" si="222"/>
        <v>0</v>
      </c>
      <c r="AK187" s="364">
        <f t="shared" si="222"/>
        <v>0</v>
      </c>
      <c r="AL187" s="364">
        <f t="shared" si="222"/>
        <v>0</v>
      </c>
      <c r="AM187" s="364">
        <f t="shared" si="222"/>
        <v>0</v>
      </c>
      <c r="AN187" s="364">
        <f t="shared" si="222"/>
        <v>0</v>
      </c>
      <c r="AO187" s="364">
        <f t="shared" si="222"/>
        <v>0</v>
      </c>
      <c r="AP187" s="346">
        <f t="shared" si="222"/>
        <v>0</v>
      </c>
      <c r="AQ187" s="365">
        <f t="shared" si="222"/>
        <v>0</v>
      </c>
      <c r="AR187" s="1563">
        <f t="shared" si="222"/>
        <v>0</v>
      </c>
      <c r="AS187" s="365">
        <f t="shared" si="222"/>
        <v>0</v>
      </c>
      <c r="AT187" s="352">
        <f t="shared" si="222"/>
        <v>0</v>
      </c>
      <c r="AU187" s="368">
        <f t="shared" si="222"/>
        <v>0</v>
      </c>
      <c r="AV187" s="369">
        <f t="shared" si="222"/>
        <v>0</v>
      </c>
      <c r="AW187" s="369">
        <f t="shared" si="222"/>
        <v>0</v>
      </c>
      <c r="AX187" s="346">
        <f t="shared" si="222"/>
        <v>0</v>
      </c>
      <c r="AY187" s="365">
        <f t="shared" si="222"/>
        <v>0</v>
      </c>
      <c r="AZ187" s="1563"/>
      <c r="BA187" s="352">
        <f t="shared" si="222"/>
        <v>0</v>
      </c>
      <c r="BB187" s="1563"/>
      <c r="BC187" s="352">
        <f t="shared" si="222"/>
        <v>0</v>
      </c>
    </row>
    <row r="188" spans="1:55" s="121" customFormat="1">
      <c r="A188" s="373" t="s">
        <v>65</v>
      </c>
      <c r="B188" s="361">
        <f t="shared" si="222"/>
        <v>0</v>
      </c>
      <c r="C188" s="361">
        <f t="shared" si="222"/>
        <v>0</v>
      </c>
      <c r="D188" s="362">
        <f t="shared" si="222"/>
        <v>0</v>
      </c>
      <c r="E188" s="363">
        <f t="shared" si="222"/>
        <v>0</v>
      </c>
      <c r="F188" s="364">
        <f t="shared" si="222"/>
        <v>0</v>
      </c>
      <c r="G188" s="364">
        <f t="shared" si="222"/>
        <v>0</v>
      </c>
      <c r="H188" s="364">
        <f t="shared" si="222"/>
        <v>0</v>
      </c>
      <c r="I188" s="364">
        <f t="shared" si="222"/>
        <v>0</v>
      </c>
      <c r="J188" s="364">
        <f t="shared" si="222"/>
        <v>0</v>
      </c>
      <c r="K188" s="364">
        <f t="shared" si="222"/>
        <v>0</v>
      </c>
      <c r="L188" s="364">
        <f t="shared" si="222"/>
        <v>0</v>
      </c>
      <c r="M188" s="346">
        <f t="shared" si="222"/>
        <v>0</v>
      </c>
      <c r="N188" s="365">
        <f t="shared" si="222"/>
        <v>0</v>
      </c>
      <c r="O188" s="365">
        <f t="shared" si="222"/>
        <v>0</v>
      </c>
      <c r="P188" s="365">
        <f t="shared" si="222"/>
        <v>0</v>
      </c>
      <c r="Q188" s="348">
        <f t="shared" si="222"/>
        <v>0</v>
      </c>
      <c r="R188" s="366">
        <f t="shared" si="222"/>
        <v>0</v>
      </c>
      <c r="S188" s="1575"/>
      <c r="T188" s="367">
        <f t="shared" si="222"/>
        <v>0</v>
      </c>
      <c r="U188" s="367">
        <f t="shared" si="222"/>
        <v>0</v>
      </c>
      <c r="V188" s="367">
        <f t="shared" si="222"/>
        <v>0</v>
      </c>
      <c r="W188" s="346">
        <f t="shared" si="222"/>
        <v>0</v>
      </c>
      <c r="X188" s="366">
        <f t="shared" si="222"/>
        <v>0</v>
      </c>
      <c r="Y188" s="367">
        <f t="shared" si="222"/>
        <v>0</v>
      </c>
      <c r="Z188" s="367">
        <f t="shared" si="222"/>
        <v>0</v>
      </c>
      <c r="AA188" s="367">
        <f t="shared" si="222"/>
        <v>0</v>
      </c>
      <c r="AB188" s="367">
        <f t="shared" si="222"/>
        <v>0</v>
      </c>
      <c r="AC188" s="367">
        <f t="shared" si="222"/>
        <v>0</v>
      </c>
      <c r="AD188" s="367">
        <f t="shared" si="222"/>
        <v>0</v>
      </c>
      <c r="AE188" s="367">
        <f t="shared" si="222"/>
        <v>0</v>
      </c>
      <c r="AF188" s="367">
        <f t="shared" si="222"/>
        <v>0</v>
      </c>
      <c r="AG188" s="346">
        <f t="shared" si="222"/>
        <v>0</v>
      </c>
      <c r="AH188" s="1563">
        <f t="shared" si="222"/>
        <v>0</v>
      </c>
      <c r="AI188" s="351">
        <f t="shared" si="222"/>
        <v>0</v>
      </c>
      <c r="AJ188" s="363">
        <f t="shared" si="222"/>
        <v>0</v>
      </c>
      <c r="AK188" s="364">
        <f t="shared" si="222"/>
        <v>0</v>
      </c>
      <c r="AL188" s="364">
        <f t="shared" si="222"/>
        <v>0</v>
      </c>
      <c r="AM188" s="364">
        <f t="shared" si="222"/>
        <v>0</v>
      </c>
      <c r="AN188" s="364">
        <f t="shared" si="222"/>
        <v>0</v>
      </c>
      <c r="AO188" s="364">
        <f t="shared" si="222"/>
        <v>0</v>
      </c>
      <c r="AP188" s="346">
        <f t="shared" si="222"/>
        <v>0</v>
      </c>
      <c r="AQ188" s="365">
        <f t="shared" si="222"/>
        <v>0</v>
      </c>
      <c r="AR188" s="1563">
        <f t="shared" si="222"/>
        <v>0</v>
      </c>
      <c r="AS188" s="365">
        <f t="shared" si="222"/>
        <v>0</v>
      </c>
      <c r="AT188" s="352">
        <f t="shared" si="222"/>
        <v>0</v>
      </c>
      <c r="AU188" s="368">
        <f t="shared" si="222"/>
        <v>0</v>
      </c>
      <c r="AV188" s="369">
        <f t="shared" si="222"/>
        <v>0</v>
      </c>
      <c r="AW188" s="369">
        <f t="shared" si="222"/>
        <v>0</v>
      </c>
      <c r="AX188" s="346">
        <f t="shared" si="222"/>
        <v>0</v>
      </c>
      <c r="AY188" s="365">
        <f t="shared" si="222"/>
        <v>0</v>
      </c>
      <c r="AZ188" s="1563"/>
      <c r="BA188" s="352">
        <f t="shared" si="222"/>
        <v>0</v>
      </c>
      <c r="BB188" s="1563"/>
      <c r="BC188" s="352">
        <f t="shared" si="222"/>
        <v>0</v>
      </c>
    </row>
    <row r="189" spans="1:55" s="121" customFormat="1">
      <c r="A189" s="373" t="s">
        <v>405</v>
      </c>
      <c r="B189" s="361">
        <f t="shared" si="222"/>
        <v>0</v>
      </c>
      <c r="C189" s="361">
        <f t="shared" si="222"/>
        <v>0</v>
      </c>
      <c r="D189" s="362">
        <f t="shared" si="222"/>
        <v>0</v>
      </c>
      <c r="E189" s="363">
        <f t="shared" si="222"/>
        <v>0</v>
      </c>
      <c r="F189" s="364">
        <f t="shared" si="222"/>
        <v>0</v>
      </c>
      <c r="G189" s="364">
        <f t="shared" si="222"/>
        <v>0</v>
      </c>
      <c r="H189" s="364">
        <f t="shared" si="222"/>
        <v>0</v>
      </c>
      <c r="I189" s="364">
        <f t="shared" si="222"/>
        <v>0</v>
      </c>
      <c r="J189" s="364">
        <f t="shared" si="222"/>
        <v>0</v>
      </c>
      <c r="K189" s="364">
        <f t="shared" si="222"/>
        <v>0</v>
      </c>
      <c r="L189" s="364">
        <f t="shared" si="222"/>
        <v>0</v>
      </c>
      <c r="M189" s="346">
        <f t="shared" si="222"/>
        <v>0</v>
      </c>
      <c r="N189" s="365">
        <f t="shared" si="222"/>
        <v>0</v>
      </c>
      <c r="O189" s="365">
        <f t="shared" si="222"/>
        <v>0</v>
      </c>
      <c r="P189" s="365">
        <f t="shared" si="222"/>
        <v>0</v>
      </c>
      <c r="Q189" s="348">
        <f t="shared" si="222"/>
        <v>0</v>
      </c>
      <c r="R189" s="366">
        <f t="shared" si="222"/>
        <v>0</v>
      </c>
      <c r="S189" s="1575"/>
      <c r="T189" s="367">
        <f t="shared" si="222"/>
        <v>0</v>
      </c>
      <c r="U189" s="367">
        <f t="shared" si="222"/>
        <v>0</v>
      </c>
      <c r="V189" s="367">
        <f t="shared" si="222"/>
        <v>0</v>
      </c>
      <c r="W189" s="346">
        <f t="shared" si="222"/>
        <v>0</v>
      </c>
      <c r="X189" s="366">
        <f t="shared" si="222"/>
        <v>0</v>
      </c>
      <c r="Y189" s="367">
        <f t="shared" si="222"/>
        <v>0</v>
      </c>
      <c r="Z189" s="367">
        <f t="shared" si="222"/>
        <v>0</v>
      </c>
      <c r="AA189" s="367">
        <f t="shared" si="222"/>
        <v>0</v>
      </c>
      <c r="AB189" s="367">
        <f t="shared" si="222"/>
        <v>0</v>
      </c>
      <c r="AC189" s="367">
        <f t="shared" si="222"/>
        <v>0</v>
      </c>
      <c r="AD189" s="367">
        <f t="shared" si="222"/>
        <v>0</v>
      </c>
      <c r="AE189" s="367">
        <f t="shared" si="222"/>
        <v>0</v>
      </c>
      <c r="AF189" s="367">
        <f t="shared" si="222"/>
        <v>0</v>
      </c>
      <c r="AG189" s="346">
        <f t="shared" si="222"/>
        <v>0</v>
      </c>
      <c r="AH189" s="1563">
        <f t="shared" si="222"/>
        <v>0</v>
      </c>
      <c r="AI189" s="351">
        <f t="shared" si="222"/>
        <v>0</v>
      </c>
      <c r="AJ189" s="363">
        <f t="shared" si="222"/>
        <v>0</v>
      </c>
      <c r="AK189" s="364">
        <f t="shared" si="222"/>
        <v>0</v>
      </c>
      <c r="AL189" s="364">
        <f t="shared" si="222"/>
        <v>0</v>
      </c>
      <c r="AM189" s="364">
        <f t="shared" si="222"/>
        <v>0</v>
      </c>
      <c r="AN189" s="364">
        <f t="shared" si="222"/>
        <v>0</v>
      </c>
      <c r="AO189" s="364">
        <f t="shared" si="222"/>
        <v>0</v>
      </c>
      <c r="AP189" s="346">
        <f t="shared" si="222"/>
        <v>0</v>
      </c>
      <c r="AQ189" s="365">
        <f t="shared" si="222"/>
        <v>0</v>
      </c>
      <c r="AR189" s="1563">
        <f t="shared" si="222"/>
        <v>0</v>
      </c>
      <c r="AS189" s="365">
        <f t="shared" si="222"/>
        <v>0</v>
      </c>
      <c r="AT189" s="352">
        <f t="shared" si="222"/>
        <v>0</v>
      </c>
      <c r="AU189" s="368">
        <f t="shared" si="222"/>
        <v>0</v>
      </c>
      <c r="AV189" s="369">
        <f t="shared" si="222"/>
        <v>0</v>
      </c>
      <c r="AW189" s="369">
        <f t="shared" si="222"/>
        <v>0</v>
      </c>
      <c r="AX189" s="346">
        <f t="shared" si="222"/>
        <v>0</v>
      </c>
      <c r="AY189" s="365">
        <f t="shared" si="222"/>
        <v>0</v>
      </c>
      <c r="AZ189" s="1563"/>
      <c r="BA189" s="352">
        <f t="shared" si="222"/>
        <v>0</v>
      </c>
      <c r="BB189" s="1563"/>
      <c r="BC189" s="352">
        <f t="shared" si="222"/>
        <v>0</v>
      </c>
    </row>
    <row r="190" spans="1:55" s="121" customFormat="1" ht="13.5" thickBot="1">
      <c r="A190" s="374" t="s">
        <v>406</v>
      </c>
      <c r="B190" s="361">
        <f t="shared" si="222"/>
        <v>0</v>
      </c>
      <c r="C190" s="361">
        <f t="shared" si="222"/>
        <v>0</v>
      </c>
      <c r="D190" s="362">
        <f t="shared" si="222"/>
        <v>0</v>
      </c>
      <c r="E190" s="363">
        <f t="shared" si="222"/>
        <v>0</v>
      </c>
      <c r="F190" s="364">
        <f t="shared" si="222"/>
        <v>0</v>
      </c>
      <c r="G190" s="364">
        <f t="shared" si="222"/>
        <v>0</v>
      </c>
      <c r="H190" s="364">
        <f t="shared" si="222"/>
        <v>0</v>
      </c>
      <c r="I190" s="364">
        <f t="shared" si="222"/>
        <v>0</v>
      </c>
      <c r="J190" s="364">
        <f t="shared" si="222"/>
        <v>0</v>
      </c>
      <c r="K190" s="364">
        <f t="shared" si="222"/>
        <v>0</v>
      </c>
      <c r="L190" s="364">
        <f t="shared" si="222"/>
        <v>0</v>
      </c>
      <c r="M190" s="346">
        <f t="shared" si="222"/>
        <v>0</v>
      </c>
      <c r="N190" s="365">
        <f t="shared" si="222"/>
        <v>0</v>
      </c>
      <c r="O190" s="365">
        <f t="shared" si="222"/>
        <v>0</v>
      </c>
      <c r="P190" s="365">
        <f t="shared" si="222"/>
        <v>0</v>
      </c>
      <c r="Q190" s="348">
        <f t="shared" si="222"/>
        <v>0</v>
      </c>
      <c r="R190" s="366">
        <f t="shared" si="222"/>
        <v>0</v>
      </c>
      <c r="S190" s="1575"/>
      <c r="T190" s="367">
        <f t="shared" si="222"/>
        <v>0</v>
      </c>
      <c r="U190" s="367">
        <f t="shared" si="222"/>
        <v>0</v>
      </c>
      <c r="V190" s="367">
        <f t="shared" si="222"/>
        <v>0</v>
      </c>
      <c r="W190" s="346">
        <f t="shared" si="222"/>
        <v>0</v>
      </c>
      <c r="X190" s="366">
        <f t="shared" si="222"/>
        <v>0</v>
      </c>
      <c r="Y190" s="367">
        <f t="shared" si="222"/>
        <v>0</v>
      </c>
      <c r="Z190" s="367">
        <f t="shared" si="222"/>
        <v>0</v>
      </c>
      <c r="AA190" s="367">
        <f t="shared" si="222"/>
        <v>0</v>
      </c>
      <c r="AB190" s="367">
        <f t="shared" si="222"/>
        <v>0</v>
      </c>
      <c r="AC190" s="367">
        <f t="shared" si="222"/>
        <v>0</v>
      </c>
      <c r="AD190" s="367">
        <f t="shared" si="222"/>
        <v>0</v>
      </c>
      <c r="AE190" s="367">
        <f t="shared" si="222"/>
        <v>0</v>
      </c>
      <c r="AF190" s="367">
        <f t="shared" si="222"/>
        <v>0</v>
      </c>
      <c r="AG190" s="346">
        <f t="shared" si="222"/>
        <v>0</v>
      </c>
      <c r="AH190" s="1563">
        <f t="shared" si="222"/>
        <v>0</v>
      </c>
      <c r="AI190" s="351">
        <f t="shared" si="222"/>
        <v>0</v>
      </c>
      <c r="AJ190" s="363">
        <f t="shared" si="222"/>
        <v>0</v>
      </c>
      <c r="AK190" s="364">
        <f t="shared" si="222"/>
        <v>0</v>
      </c>
      <c r="AL190" s="364">
        <f t="shared" si="222"/>
        <v>0</v>
      </c>
      <c r="AM190" s="364">
        <f t="shared" si="222"/>
        <v>0</v>
      </c>
      <c r="AN190" s="364">
        <f t="shared" si="222"/>
        <v>0</v>
      </c>
      <c r="AO190" s="364">
        <f t="shared" si="222"/>
        <v>0</v>
      </c>
      <c r="AP190" s="346">
        <f t="shared" si="222"/>
        <v>0</v>
      </c>
      <c r="AQ190" s="365">
        <f t="shared" si="222"/>
        <v>0</v>
      </c>
      <c r="AR190" s="1563">
        <f t="shared" si="222"/>
        <v>0</v>
      </c>
      <c r="AS190" s="365">
        <f t="shared" si="222"/>
        <v>0</v>
      </c>
      <c r="AT190" s="352">
        <f t="shared" si="222"/>
        <v>0</v>
      </c>
      <c r="AU190" s="368">
        <f t="shared" si="222"/>
        <v>0</v>
      </c>
      <c r="AV190" s="369">
        <f t="shared" si="222"/>
        <v>0</v>
      </c>
      <c r="AW190" s="369">
        <f t="shared" si="222"/>
        <v>0</v>
      </c>
      <c r="AX190" s="346">
        <f t="shared" si="222"/>
        <v>0</v>
      </c>
      <c r="AY190" s="365">
        <f t="shared" si="222"/>
        <v>0</v>
      </c>
      <c r="AZ190" s="1563"/>
      <c r="BA190" s="352">
        <f t="shared" si="222"/>
        <v>0</v>
      </c>
      <c r="BB190" s="1563"/>
      <c r="BC190" s="352">
        <f t="shared" si="222"/>
        <v>0</v>
      </c>
    </row>
    <row r="191" spans="1:55" s="449" customFormat="1" ht="15.75">
      <c r="B191" s="375" t="str">
        <f t="shared" ref="B191:BC191" si="223">IF(ABS(B175-B179)&lt;0.1,"OK","Error")</f>
        <v>OK</v>
      </c>
      <c r="C191" s="375" t="str">
        <f t="shared" si="223"/>
        <v>OK</v>
      </c>
      <c r="D191" s="375" t="str">
        <f t="shared" si="223"/>
        <v>OK</v>
      </c>
      <c r="E191" s="375" t="str">
        <f t="shared" si="223"/>
        <v>OK</v>
      </c>
      <c r="F191" s="375" t="str">
        <f t="shared" si="223"/>
        <v>OK</v>
      </c>
      <c r="G191" s="375" t="str">
        <f t="shared" si="223"/>
        <v>OK</v>
      </c>
      <c r="H191" s="375" t="str">
        <f t="shared" si="223"/>
        <v>OK</v>
      </c>
      <c r="I191" s="375" t="str">
        <f t="shared" si="223"/>
        <v>OK</v>
      </c>
      <c r="J191" s="375" t="str">
        <f t="shared" si="223"/>
        <v>OK</v>
      </c>
      <c r="K191" s="375" t="str">
        <f t="shared" si="223"/>
        <v>OK</v>
      </c>
      <c r="L191" s="375" t="str">
        <f t="shared" si="223"/>
        <v>OK</v>
      </c>
      <c r="M191" s="375" t="str">
        <f t="shared" si="223"/>
        <v>OK</v>
      </c>
      <c r="N191" s="375" t="str">
        <f t="shared" si="223"/>
        <v>OK</v>
      </c>
      <c r="O191" s="375" t="str">
        <f t="shared" si="223"/>
        <v>OK</v>
      </c>
      <c r="P191" s="375" t="str">
        <f t="shared" si="223"/>
        <v>OK</v>
      </c>
      <c r="Q191" s="375" t="str">
        <f t="shared" si="223"/>
        <v>OK</v>
      </c>
      <c r="R191" s="375" t="str">
        <f t="shared" si="223"/>
        <v>OK</v>
      </c>
      <c r="S191" s="375" t="str">
        <f t="shared" si="223"/>
        <v>OK</v>
      </c>
      <c r="T191" s="375" t="str">
        <f t="shared" si="223"/>
        <v>OK</v>
      </c>
      <c r="U191" s="375" t="str">
        <f t="shared" si="223"/>
        <v>OK</v>
      </c>
      <c r="V191" s="375" t="str">
        <f t="shared" si="223"/>
        <v>OK</v>
      </c>
      <c r="W191" s="375" t="str">
        <f t="shared" si="223"/>
        <v>OK</v>
      </c>
      <c r="X191" s="375" t="str">
        <f t="shared" si="223"/>
        <v>OK</v>
      </c>
      <c r="Y191" s="375" t="str">
        <f t="shared" si="223"/>
        <v>OK</v>
      </c>
      <c r="Z191" s="375" t="str">
        <f t="shared" si="223"/>
        <v>OK</v>
      </c>
      <c r="AA191" s="375" t="str">
        <f t="shared" si="223"/>
        <v>OK</v>
      </c>
      <c r="AB191" s="375" t="str">
        <f t="shared" si="223"/>
        <v>OK</v>
      </c>
      <c r="AC191" s="375" t="str">
        <f t="shared" si="223"/>
        <v>OK</v>
      </c>
      <c r="AD191" s="375" t="str">
        <f t="shared" si="223"/>
        <v>OK</v>
      </c>
      <c r="AE191" s="375" t="str">
        <f t="shared" si="223"/>
        <v>OK</v>
      </c>
      <c r="AF191" s="375" t="str">
        <f t="shared" si="223"/>
        <v>OK</v>
      </c>
      <c r="AG191" s="375" t="str">
        <f t="shared" si="223"/>
        <v>OK</v>
      </c>
      <c r="AH191" s="375" t="str">
        <f t="shared" si="223"/>
        <v>OK</v>
      </c>
      <c r="AI191" s="375" t="str">
        <f t="shared" si="223"/>
        <v>OK</v>
      </c>
      <c r="AJ191" s="375" t="str">
        <f t="shared" si="223"/>
        <v>OK</v>
      </c>
      <c r="AK191" s="375" t="str">
        <f t="shared" si="223"/>
        <v>OK</v>
      </c>
      <c r="AL191" s="375" t="str">
        <f t="shared" si="223"/>
        <v>OK</v>
      </c>
      <c r="AM191" s="375" t="str">
        <f t="shared" si="223"/>
        <v>OK</v>
      </c>
      <c r="AN191" s="375" t="str">
        <f t="shared" si="223"/>
        <v>OK</v>
      </c>
      <c r="AO191" s="375" t="str">
        <f t="shared" si="223"/>
        <v>OK</v>
      </c>
      <c r="AP191" s="375" t="str">
        <f t="shared" si="223"/>
        <v>OK</v>
      </c>
      <c r="AQ191" s="375" t="str">
        <f t="shared" si="223"/>
        <v>OK</v>
      </c>
      <c r="AR191" s="375" t="str">
        <f t="shared" si="223"/>
        <v>OK</v>
      </c>
      <c r="AS191" s="375" t="str">
        <f t="shared" si="223"/>
        <v>OK</v>
      </c>
      <c r="AT191" s="375" t="str">
        <f t="shared" si="223"/>
        <v>OK</v>
      </c>
      <c r="AU191" s="375" t="str">
        <f t="shared" si="223"/>
        <v>OK</v>
      </c>
      <c r="AV191" s="375" t="str">
        <f t="shared" si="223"/>
        <v>OK</v>
      </c>
      <c r="AW191" s="375" t="str">
        <f t="shared" si="223"/>
        <v>OK</v>
      </c>
      <c r="AX191" s="375" t="str">
        <f t="shared" si="223"/>
        <v>OK</v>
      </c>
      <c r="AY191" s="375" t="str">
        <f t="shared" si="223"/>
        <v>OK</v>
      </c>
      <c r="AZ191" s="375" t="str">
        <f t="shared" si="223"/>
        <v>OK</v>
      </c>
      <c r="BA191" s="375" t="str">
        <f t="shared" si="223"/>
        <v>OK</v>
      </c>
      <c r="BB191" s="375" t="str">
        <f t="shared" si="223"/>
        <v>OK</v>
      </c>
      <c r="BC191" s="375" t="str">
        <f t="shared" si="223"/>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4">D196+D197</f>
        <v>0</v>
      </c>
      <c r="E195" s="363">
        <f t="shared" si="224"/>
        <v>0</v>
      </c>
      <c r="F195" s="364">
        <f t="shared" si="224"/>
        <v>0</v>
      </c>
      <c r="G195" s="364">
        <f t="shared" si="224"/>
        <v>0</v>
      </c>
      <c r="H195" s="364">
        <f t="shared" si="224"/>
        <v>0</v>
      </c>
      <c r="I195" s="364">
        <f t="shared" si="224"/>
        <v>0</v>
      </c>
      <c r="J195" s="364">
        <f t="shared" si="224"/>
        <v>0</v>
      </c>
      <c r="K195" s="364">
        <f t="shared" si="224"/>
        <v>0</v>
      </c>
      <c r="L195" s="364">
        <f t="shared" si="224"/>
        <v>0</v>
      </c>
      <c r="M195" s="346">
        <f t="shared" si="224"/>
        <v>0</v>
      </c>
      <c r="N195" s="365">
        <f t="shared" si="224"/>
        <v>0</v>
      </c>
      <c r="O195" s="365">
        <f t="shared" si="224"/>
        <v>0</v>
      </c>
      <c r="P195" s="365">
        <f t="shared" si="224"/>
        <v>0</v>
      </c>
      <c r="Q195" s="348">
        <f t="shared" si="224"/>
        <v>0</v>
      </c>
      <c r="R195" s="366">
        <f t="shared" si="224"/>
        <v>0</v>
      </c>
      <c r="S195" s="1575"/>
      <c r="T195" s="367">
        <f t="shared" si="224"/>
        <v>0</v>
      </c>
      <c r="U195" s="367">
        <f t="shared" si="224"/>
        <v>0</v>
      </c>
      <c r="V195" s="367">
        <f t="shared" si="224"/>
        <v>0</v>
      </c>
      <c r="W195" s="346">
        <f t="shared" si="224"/>
        <v>0</v>
      </c>
      <c r="X195" s="366">
        <f t="shared" si="224"/>
        <v>0</v>
      </c>
      <c r="Y195" s="367">
        <f t="shared" si="224"/>
        <v>0</v>
      </c>
      <c r="Z195" s="367">
        <f t="shared" si="224"/>
        <v>0</v>
      </c>
      <c r="AA195" s="367">
        <f t="shared" si="224"/>
        <v>0</v>
      </c>
      <c r="AB195" s="367">
        <f t="shared" si="224"/>
        <v>0</v>
      </c>
      <c r="AC195" s="367">
        <f t="shared" si="224"/>
        <v>0</v>
      </c>
      <c r="AD195" s="367">
        <f t="shared" si="224"/>
        <v>0</v>
      </c>
      <c r="AE195" s="367">
        <f t="shared" si="224"/>
        <v>0</v>
      </c>
      <c r="AF195" s="367">
        <f t="shared" si="224"/>
        <v>0</v>
      </c>
      <c r="AG195" s="346">
        <f t="shared" si="224"/>
        <v>0</v>
      </c>
      <c r="AH195" s="1611"/>
      <c r="AI195" s="351">
        <f t="shared" si="224"/>
        <v>0</v>
      </c>
      <c r="AJ195" s="363">
        <f t="shared" si="224"/>
        <v>0</v>
      </c>
      <c r="AK195" s="364">
        <f t="shared" si="224"/>
        <v>0</v>
      </c>
      <c r="AL195" s="364">
        <f t="shared" si="224"/>
        <v>0</v>
      </c>
      <c r="AM195" s="364">
        <f t="shared" si="224"/>
        <v>0</v>
      </c>
      <c r="AN195" s="364">
        <f t="shared" si="224"/>
        <v>0</v>
      </c>
      <c r="AO195" s="364">
        <f t="shared" si="224"/>
        <v>0</v>
      </c>
      <c r="AP195" s="346">
        <f t="shared" si="224"/>
        <v>0</v>
      </c>
      <c r="AQ195" s="365">
        <f t="shared" si="224"/>
        <v>0</v>
      </c>
      <c r="AR195" s="1611"/>
      <c r="AS195" s="365">
        <f t="shared" si="224"/>
        <v>0</v>
      </c>
      <c r="AT195" s="352">
        <f t="shared" si="224"/>
        <v>0</v>
      </c>
      <c r="AU195" s="368">
        <f t="shared" si="224"/>
        <v>0</v>
      </c>
      <c r="AV195" s="369">
        <f t="shared" si="224"/>
        <v>0</v>
      </c>
      <c r="AW195" s="369">
        <f t="shared" si="224"/>
        <v>0</v>
      </c>
      <c r="AX195" s="346">
        <f t="shared" si="224"/>
        <v>0</v>
      </c>
      <c r="AY195" s="365">
        <f t="shared" si="224"/>
        <v>0</v>
      </c>
      <c r="AZ195" s="1611"/>
      <c r="BA195" s="352">
        <f t="shared" si="224"/>
        <v>0</v>
      </c>
      <c r="BB195" s="1611"/>
      <c r="BC195" s="352">
        <f t="shared" si="224"/>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5">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5"/>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6">SUM(B199:B208)</f>
        <v>0</v>
      </c>
      <c r="C198" s="361">
        <f t="shared" si="226"/>
        <v>0</v>
      </c>
      <c r="D198" s="362">
        <f t="shared" si="226"/>
        <v>0</v>
      </c>
      <c r="E198" s="363">
        <f t="shared" si="226"/>
        <v>0</v>
      </c>
      <c r="F198" s="364">
        <f t="shared" si="226"/>
        <v>0</v>
      </c>
      <c r="G198" s="364">
        <f t="shared" si="226"/>
        <v>0</v>
      </c>
      <c r="H198" s="364">
        <f t="shared" si="226"/>
        <v>0</v>
      </c>
      <c r="I198" s="364">
        <f>SUM(I199:I208)</f>
        <v>0</v>
      </c>
      <c r="J198" s="364">
        <f t="shared" ref="J198:BC198" si="227">SUM(J199:J208)</f>
        <v>0</v>
      </c>
      <c r="K198" s="364">
        <f t="shared" si="227"/>
        <v>0</v>
      </c>
      <c r="L198" s="364">
        <f t="shared" si="227"/>
        <v>0</v>
      </c>
      <c r="M198" s="346">
        <f t="shared" si="227"/>
        <v>0</v>
      </c>
      <c r="N198" s="365">
        <f t="shared" si="227"/>
        <v>0</v>
      </c>
      <c r="O198" s="365">
        <f t="shared" si="227"/>
        <v>0</v>
      </c>
      <c r="P198" s="365">
        <f t="shared" si="227"/>
        <v>0</v>
      </c>
      <c r="Q198" s="348">
        <f t="shared" si="227"/>
        <v>0</v>
      </c>
      <c r="R198" s="366">
        <f t="shared" si="227"/>
        <v>0</v>
      </c>
      <c r="S198" s="1575"/>
      <c r="T198" s="367">
        <f t="shared" si="227"/>
        <v>0</v>
      </c>
      <c r="U198" s="367">
        <f t="shared" si="227"/>
        <v>0</v>
      </c>
      <c r="V198" s="367">
        <f t="shared" si="227"/>
        <v>0</v>
      </c>
      <c r="W198" s="346">
        <f t="shared" si="227"/>
        <v>0</v>
      </c>
      <c r="X198" s="366">
        <f t="shared" si="227"/>
        <v>0</v>
      </c>
      <c r="Y198" s="367">
        <f t="shared" si="227"/>
        <v>0</v>
      </c>
      <c r="Z198" s="367">
        <f t="shared" si="227"/>
        <v>0</v>
      </c>
      <c r="AA198" s="367">
        <f t="shared" si="227"/>
        <v>0</v>
      </c>
      <c r="AB198" s="367">
        <f t="shared" si="227"/>
        <v>0</v>
      </c>
      <c r="AC198" s="367">
        <f t="shared" si="227"/>
        <v>0</v>
      </c>
      <c r="AD198" s="367">
        <f t="shared" si="227"/>
        <v>0</v>
      </c>
      <c r="AE198" s="367">
        <f t="shared" si="227"/>
        <v>0</v>
      </c>
      <c r="AF198" s="367">
        <f t="shared" si="227"/>
        <v>0</v>
      </c>
      <c r="AG198" s="346">
        <f t="shared" si="227"/>
        <v>0</v>
      </c>
      <c r="AH198" s="1611"/>
      <c r="AI198" s="351">
        <f t="shared" si="227"/>
        <v>0</v>
      </c>
      <c r="AJ198" s="363">
        <f t="shared" si="227"/>
        <v>0</v>
      </c>
      <c r="AK198" s="364">
        <f t="shared" si="227"/>
        <v>0</v>
      </c>
      <c r="AL198" s="364">
        <f t="shared" si="227"/>
        <v>0</v>
      </c>
      <c r="AM198" s="364">
        <f t="shared" si="227"/>
        <v>0</v>
      </c>
      <c r="AN198" s="364">
        <f t="shared" si="227"/>
        <v>0</v>
      </c>
      <c r="AO198" s="364">
        <f t="shared" si="227"/>
        <v>0</v>
      </c>
      <c r="AP198" s="346">
        <f t="shared" si="227"/>
        <v>0</v>
      </c>
      <c r="AQ198" s="365">
        <f t="shared" si="227"/>
        <v>0</v>
      </c>
      <c r="AR198" s="1611"/>
      <c r="AS198" s="365">
        <f t="shared" si="227"/>
        <v>0</v>
      </c>
      <c r="AT198" s="352">
        <f t="shared" si="227"/>
        <v>0</v>
      </c>
      <c r="AU198" s="368">
        <f t="shared" si="227"/>
        <v>0</v>
      </c>
      <c r="AV198" s="369">
        <f t="shared" si="227"/>
        <v>0</v>
      </c>
      <c r="AW198" s="369">
        <f t="shared" si="227"/>
        <v>0</v>
      </c>
      <c r="AX198" s="346">
        <f t="shared" si="227"/>
        <v>0</v>
      </c>
      <c r="AY198" s="365">
        <f t="shared" si="227"/>
        <v>0</v>
      </c>
      <c r="AZ198" s="1611"/>
      <c r="BA198" s="352">
        <f t="shared" si="227"/>
        <v>0</v>
      </c>
      <c r="BB198" s="1611"/>
      <c r="BC198" s="352">
        <f t="shared" si="227"/>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8">B199+C199+M199+N199+O199+P199+D199</f>
        <v>0</v>
      </c>
      <c r="R199" s="349"/>
      <c r="S199" s="1575"/>
      <c r="T199" s="350"/>
      <c r="U199" s="350"/>
      <c r="V199" s="350"/>
      <c r="W199" s="346">
        <f t="shared" ref="W199:W208" si="229">SUM(R199:V199)</f>
        <v>0</v>
      </c>
      <c r="X199" s="349"/>
      <c r="Y199" s="350"/>
      <c r="Z199" s="350"/>
      <c r="AA199" s="350"/>
      <c r="AB199" s="350"/>
      <c r="AC199" s="350"/>
      <c r="AD199" s="350"/>
      <c r="AE199" s="350"/>
      <c r="AF199" s="350"/>
      <c r="AG199" s="346">
        <f t="shared" ref="AG199:AG208" si="230">SUM(X199:AF199)</f>
        <v>0</v>
      </c>
      <c r="AH199" s="1611"/>
      <c r="AI199" s="351">
        <f t="shared" ref="AI199:AI208" si="231">Q199+W199+AG199+AH199</f>
        <v>0</v>
      </c>
      <c r="AJ199" s="344"/>
      <c r="AK199" s="345"/>
      <c r="AL199" s="345"/>
      <c r="AM199" s="345"/>
      <c r="AN199" s="345"/>
      <c r="AO199" s="345"/>
      <c r="AP199" s="346">
        <f t="shared" ref="AP199:AP208" si="232">SUM(AJ199:AO199)</f>
        <v>0</v>
      </c>
      <c r="AQ199" s="347"/>
      <c r="AR199" s="1611"/>
      <c r="AS199" s="347"/>
      <c r="AT199" s="352">
        <f t="shared" ref="AT199:AT208" si="233">AI199+AP199+AQ199+AR199+AS199</f>
        <v>0</v>
      </c>
      <c r="AU199" s="353"/>
      <c r="AV199" s="354"/>
      <c r="AW199" s="354"/>
      <c r="AX199" s="346">
        <f t="shared" ref="AX199:AX208" si="234">SUM(AU199:AW199)</f>
        <v>0</v>
      </c>
      <c r="AY199" s="347"/>
      <c r="AZ199" s="1611"/>
      <c r="BA199" s="352">
        <f t="shared" ref="BA199:BA208" si="235">AX199+AY199</f>
        <v>0</v>
      </c>
      <c r="BB199" s="1611"/>
      <c r="BC199" s="352">
        <f t="shared" ref="BC199:BC208" si="236">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8"/>
        <v>0</v>
      </c>
      <c r="R200" s="349"/>
      <c r="S200" s="1575"/>
      <c r="T200" s="350"/>
      <c r="U200" s="350"/>
      <c r="V200" s="350"/>
      <c r="W200" s="346">
        <f t="shared" si="229"/>
        <v>0</v>
      </c>
      <c r="X200" s="349"/>
      <c r="Y200" s="350"/>
      <c r="Z200" s="350"/>
      <c r="AA200" s="350"/>
      <c r="AB200" s="350"/>
      <c r="AC200" s="350"/>
      <c r="AD200" s="350"/>
      <c r="AE200" s="350"/>
      <c r="AF200" s="350"/>
      <c r="AG200" s="346">
        <f t="shared" si="230"/>
        <v>0</v>
      </c>
      <c r="AH200" s="1611"/>
      <c r="AI200" s="351">
        <f t="shared" si="231"/>
        <v>0</v>
      </c>
      <c r="AJ200" s="344"/>
      <c r="AK200" s="345"/>
      <c r="AL200" s="345"/>
      <c r="AM200" s="345"/>
      <c r="AN200" s="345"/>
      <c r="AO200" s="345"/>
      <c r="AP200" s="346">
        <f t="shared" si="232"/>
        <v>0</v>
      </c>
      <c r="AQ200" s="347"/>
      <c r="AR200" s="1611"/>
      <c r="AS200" s="347"/>
      <c r="AT200" s="352">
        <f t="shared" si="233"/>
        <v>0</v>
      </c>
      <c r="AU200" s="353"/>
      <c r="AV200" s="354"/>
      <c r="AW200" s="354"/>
      <c r="AX200" s="346">
        <f t="shared" si="234"/>
        <v>0</v>
      </c>
      <c r="AY200" s="347"/>
      <c r="AZ200" s="1611"/>
      <c r="BA200" s="352">
        <f t="shared" si="235"/>
        <v>0</v>
      </c>
      <c r="BB200" s="1611"/>
      <c r="BC200" s="352">
        <f t="shared" si="236"/>
        <v>0</v>
      </c>
    </row>
    <row r="201" spans="1:55" s="339" customFormat="1">
      <c r="A201" s="373" t="s">
        <v>401</v>
      </c>
      <c r="B201" s="1611"/>
      <c r="C201" s="1611"/>
      <c r="D201" s="1611"/>
      <c r="E201" s="1611"/>
      <c r="F201" s="1611"/>
      <c r="G201" s="1611"/>
      <c r="H201" s="1611"/>
      <c r="I201" s="1611"/>
      <c r="J201" s="1611"/>
      <c r="K201" s="1611"/>
      <c r="L201" s="1611"/>
      <c r="M201" s="346">
        <f t="shared" ref="M201:M208" si="237">SUM(E201:L201)</f>
        <v>0</v>
      </c>
      <c r="N201" s="1611"/>
      <c r="O201" s="1611"/>
      <c r="P201" s="1611"/>
      <c r="Q201" s="348">
        <f t="shared" ref="Q201:Q206" si="238">B201+M201+N201+O201+P201+D201</f>
        <v>0</v>
      </c>
      <c r="R201" s="1611"/>
      <c r="S201" s="1611"/>
      <c r="T201" s="1611"/>
      <c r="U201" s="1611"/>
      <c r="V201" s="1611"/>
      <c r="W201" s="346">
        <f t="shared" si="229"/>
        <v>0</v>
      </c>
      <c r="X201" s="1611"/>
      <c r="Y201" s="1611"/>
      <c r="Z201" s="1611"/>
      <c r="AA201" s="1611"/>
      <c r="AB201" s="1611"/>
      <c r="AC201" s="1611"/>
      <c r="AD201" s="1611"/>
      <c r="AE201" s="1611"/>
      <c r="AF201" s="1611"/>
      <c r="AG201" s="346">
        <f t="shared" si="230"/>
        <v>0</v>
      </c>
      <c r="AH201" s="1611"/>
      <c r="AI201" s="351">
        <f t="shared" si="231"/>
        <v>0</v>
      </c>
      <c r="AJ201" s="1611"/>
      <c r="AK201" s="1611"/>
      <c r="AL201" s="1611"/>
      <c r="AM201" s="1611"/>
      <c r="AN201" s="1611"/>
      <c r="AO201" s="1611"/>
      <c r="AP201" s="346">
        <f t="shared" si="232"/>
        <v>0</v>
      </c>
      <c r="AQ201" s="1611"/>
      <c r="AR201" s="1611"/>
      <c r="AS201" s="1611"/>
      <c r="AT201" s="352">
        <f t="shared" si="233"/>
        <v>0</v>
      </c>
      <c r="AU201" s="1611"/>
      <c r="AV201" s="1611"/>
      <c r="AW201" s="1611"/>
      <c r="AX201" s="346">
        <f t="shared" si="234"/>
        <v>0</v>
      </c>
      <c r="AY201" s="1611"/>
      <c r="AZ201" s="1611"/>
      <c r="BA201" s="352">
        <f t="shared" si="235"/>
        <v>0</v>
      </c>
      <c r="BB201" s="1611"/>
      <c r="BC201" s="352">
        <f t="shared" si="236"/>
        <v>0</v>
      </c>
    </row>
    <row r="202" spans="1:55" s="339" customFormat="1">
      <c r="A202" s="373" t="s">
        <v>61</v>
      </c>
      <c r="B202" s="1611"/>
      <c r="C202" s="1611"/>
      <c r="D202" s="1611"/>
      <c r="E202" s="1611"/>
      <c r="F202" s="1611"/>
      <c r="G202" s="1611"/>
      <c r="H202" s="1611"/>
      <c r="I202" s="1611"/>
      <c r="J202" s="1611"/>
      <c r="K202" s="1611"/>
      <c r="L202" s="1611"/>
      <c r="M202" s="346">
        <f t="shared" si="237"/>
        <v>0</v>
      </c>
      <c r="N202" s="1611"/>
      <c r="O202" s="1611"/>
      <c r="P202" s="1611"/>
      <c r="Q202" s="348">
        <f t="shared" si="238"/>
        <v>0</v>
      </c>
      <c r="R202" s="1611"/>
      <c r="S202" s="1611"/>
      <c r="T202" s="1611"/>
      <c r="U202" s="1611"/>
      <c r="V202" s="1611"/>
      <c r="W202" s="346">
        <f t="shared" si="229"/>
        <v>0</v>
      </c>
      <c r="X202" s="1611"/>
      <c r="Y202" s="1611"/>
      <c r="Z202" s="1611"/>
      <c r="AA202" s="1611"/>
      <c r="AB202" s="1611"/>
      <c r="AC202" s="1611"/>
      <c r="AD202" s="1611"/>
      <c r="AE202" s="1611"/>
      <c r="AF202" s="1611"/>
      <c r="AG202" s="346">
        <f t="shared" si="230"/>
        <v>0</v>
      </c>
      <c r="AH202" s="1611"/>
      <c r="AI202" s="351">
        <f t="shared" si="231"/>
        <v>0</v>
      </c>
      <c r="AJ202" s="1611"/>
      <c r="AK202" s="1611"/>
      <c r="AL202" s="1611"/>
      <c r="AM202" s="1611"/>
      <c r="AN202" s="1611"/>
      <c r="AO202" s="1611"/>
      <c r="AP202" s="346">
        <f t="shared" si="232"/>
        <v>0</v>
      </c>
      <c r="AQ202" s="1611"/>
      <c r="AR202" s="1611"/>
      <c r="AS202" s="1611"/>
      <c r="AT202" s="352">
        <f t="shared" si="233"/>
        <v>0</v>
      </c>
      <c r="AU202" s="1611"/>
      <c r="AV202" s="1611"/>
      <c r="AW202" s="1611"/>
      <c r="AX202" s="346">
        <f t="shared" si="234"/>
        <v>0</v>
      </c>
      <c r="AY202" s="1611"/>
      <c r="AZ202" s="1611"/>
      <c r="BA202" s="352">
        <f t="shared" si="235"/>
        <v>0</v>
      </c>
      <c r="BB202" s="1611"/>
      <c r="BC202" s="352">
        <f t="shared" si="236"/>
        <v>0</v>
      </c>
    </row>
    <row r="203" spans="1:55" s="339" customFormat="1">
      <c r="A203" s="373" t="s">
        <v>402</v>
      </c>
      <c r="B203" s="1611"/>
      <c r="C203" s="1611"/>
      <c r="D203" s="1611"/>
      <c r="E203" s="1611"/>
      <c r="F203" s="1611"/>
      <c r="G203" s="1611"/>
      <c r="H203" s="1611"/>
      <c r="I203" s="1611"/>
      <c r="J203" s="1611"/>
      <c r="K203" s="1611"/>
      <c r="L203" s="1611"/>
      <c r="M203" s="346">
        <f t="shared" si="237"/>
        <v>0</v>
      </c>
      <c r="N203" s="1611"/>
      <c r="O203" s="1611"/>
      <c r="P203" s="1611"/>
      <c r="Q203" s="348">
        <f t="shared" si="238"/>
        <v>0</v>
      </c>
      <c r="R203" s="1611"/>
      <c r="S203" s="1611"/>
      <c r="T203" s="1611"/>
      <c r="U203" s="1611"/>
      <c r="V203" s="1611"/>
      <c r="W203" s="346">
        <f t="shared" si="229"/>
        <v>0</v>
      </c>
      <c r="X203" s="1611"/>
      <c r="Y203" s="1611"/>
      <c r="Z203" s="1611"/>
      <c r="AA203" s="1611"/>
      <c r="AB203" s="1611"/>
      <c r="AC203" s="1611"/>
      <c r="AD203" s="1611"/>
      <c r="AE203" s="1611"/>
      <c r="AF203" s="1611"/>
      <c r="AG203" s="346">
        <f t="shared" si="230"/>
        <v>0</v>
      </c>
      <c r="AH203" s="1611"/>
      <c r="AI203" s="351">
        <f t="shared" si="231"/>
        <v>0</v>
      </c>
      <c r="AJ203" s="1611"/>
      <c r="AK203" s="1611"/>
      <c r="AL203" s="1611"/>
      <c r="AM203" s="1611"/>
      <c r="AN203" s="1611"/>
      <c r="AO203" s="1611"/>
      <c r="AP203" s="346">
        <f t="shared" si="232"/>
        <v>0</v>
      </c>
      <c r="AQ203" s="1611"/>
      <c r="AR203" s="1611"/>
      <c r="AS203" s="1611"/>
      <c r="AT203" s="352">
        <f t="shared" si="233"/>
        <v>0</v>
      </c>
      <c r="AU203" s="1611"/>
      <c r="AV203" s="1611"/>
      <c r="AW203" s="1611"/>
      <c r="AX203" s="346">
        <f t="shared" si="234"/>
        <v>0</v>
      </c>
      <c r="AY203" s="1611"/>
      <c r="AZ203" s="1611"/>
      <c r="BA203" s="352">
        <f t="shared" si="235"/>
        <v>0</v>
      </c>
      <c r="BB203" s="1611"/>
      <c r="BC203" s="352">
        <f t="shared" si="236"/>
        <v>0</v>
      </c>
    </row>
    <row r="204" spans="1:55" s="339" customFormat="1">
      <c r="A204" s="373" t="s">
        <v>403</v>
      </c>
      <c r="B204" s="1611"/>
      <c r="C204" s="1611"/>
      <c r="D204" s="1611"/>
      <c r="E204" s="1611"/>
      <c r="F204" s="1611"/>
      <c r="G204" s="1611"/>
      <c r="H204" s="1611"/>
      <c r="I204" s="1611"/>
      <c r="J204" s="1611"/>
      <c r="K204" s="1611"/>
      <c r="L204" s="1611"/>
      <c r="M204" s="346">
        <f t="shared" si="237"/>
        <v>0</v>
      </c>
      <c r="N204" s="1611"/>
      <c r="O204" s="1611"/>
      <c r="P204" s="1611"/>
      <c r="Q204" s="348">
        <f t="shared" si="238"/>
        <v>0</v>
      </c>
      <c r="R204" s="1611"/>
      <c r="S204" s="1611"/>
      <c r="T204" s="1611"/>
      <c r="U204" s="1611"/>
      <c r="V204" s="1611"/>
      <c r="W204" s="346">
        <f t="shared" si="229"/>
        <v>0</v>
      </c>
      <c r="X204" s="1611"/>
      <c r="Y204" s="1611"/>
      <c r="Z204" s="1611"/>
      <c r="AA204" s="1611"/>
      <c r="AB204" s="1611"/>
      <c r="AC204" s="1611"/>
      <c r="AD204" s="1611"/>
      <c r="AE204" s="1611"/>
      <c r="AF204" s="1611"/>
      <c r="AG204" s="346">
        <f t="shared" si="230"/>
        <v>0</v>
      </c>
      <c r="AH204" s="1611"/>
      <c r="AI204" s="351">
        <f t="shared" si="231"/>
        <v>0</v>
      </c>
      <c r="AJ204" s="1611"/>
      <c r="AK204" s="1611"/>
      <c r="AL204" s="1611"/>
      <c r="AM204" s="1611"/>
      <c r="AN204" s="1611"/>
      <c r="AO204" s="1611"/>
      <c r="AP204" s="346">
        <f t="shared" si="232"/>
        <v>0</v>
      </c>
      <c r="AQ204" s="1611"/>
      <c r="AR204" s="1611"/>
      <c r="AS204" s="1611"/>
      <c r="AT204" s="352">
        <f t="shared" si="233"/>
        <v>0</v>
      </c>
      <c r="AU204" s="1611"/>
      <c r="AV204" s="1611"/>
      <c r="AW204" s="1611"/>
      <c r="AX204" s="346">
        <f t="shared" si="234"/>
        <v>0</v>
      </c>
      <c r="AY204" s="1611"/>
      <c r="AZ204" s="1611"/>
      <c r="BA204" s="352">
        <f t="shared" si="235"/>
        <v>0</v>
      </c>
      <c r="BB204" s="1611"/>
      <c r="BC204" s="352">
        <f t="shared" si="236"/>
        <v>0</v>
      </c>
    </row>
    <row r="205" spans="1:55" s="339" customFormat="1">
      <c r="A205" s="373" t="s">
        <v>404</v>
      </c>
      <c r="B205" s="1611"/>
      <c r="C205" s="1611"/>
      <c r="D205" s="1611"/>
      <c r="E205" s="1611"/>
      <c r="F205" s="1611"/>
      <c r="G205" s="1611"/>
      <c r="H205" s="1611"/>
      <c r="I205" s="1611"/>
      <c r="J205" s="1611"/>
      <c r="K205" s="1611"/>
      <c r="L205" s="1611"/>
      <c r="M205" s="346">
        <f t="shared" si="237"/>
        <v>0</v>
      </c>
      <c r="N205" s="1611"/>
      <c r="O205" s="1611"/>
      <c r="P205" s="1611"/>
      <c r="Q205" s="348">
        <f t="shared" si="238"/>
        <v>0</v>
      </c>
      <c r="R205" s="1611"/>
      <c r="S205" s="1611"/>
      <c r="T205" s="1611"/>
      <c r="U205" s="1611"/>
      <c r="V205" s="1611"/>
      <c r="W205" s="346">
        <f t="shared" si="229"/>
        <v>0</v>
      </c>
      <c r="X205" s="1611"/>
      <c r="Y205" s="1611"/>
      <c r="Z205" s="1611"/>
      <c r="AA205" s="1611"/>
      <c r="AB205" s="1611"/>
      <c r="AC205" s="1611"/>
      <c r="AD205" s="1611"/>
      <c r="AE205" s="1611"/>
      <c r="AF205" s="1611"/>
      <c r="AG205" s="346">
        <f t="shared" si="230"/>
        <v>0</v>
      </c>
      <c r="AH205" s="1611"/>
      <c r="AI205" s="351">
        <f t="shared" si="231"/>
        <v>0</v>
      </c>
      <c r="AJ205" s="1611"/>
      <c r="AK205" s="1611"/>
      <c r="AL205" s="1611"/>
      <c r="AM205" s="1611"/>
      <c r="AN205" s="1611"/>
      <c r="AO205" s="1611"/>
      <c r="AP205" s="346">
        <f t="shared" si="232"/>
        <v>0</v>
      </c>
      <c r="AQ205" s="1611"/>
      <c r="AR205" s="1611"/>
      <c r="AS205" s="1611"/>
      <c r="AT205" s="352">
        <f t="shared" si="233"/>
        <v>0</v>
      </c>
      <c r="AU205" s="1611"/>
      <c r="AV205" s="1611"/>
      <c r="AW205" s="1611"/>
      <c r="AX205" s="346">
        <f t="shared" si="234"/>
        <v>0</v>
      </c>
      <c r="AY205" s="1611"/>
      <c r="AZ205" s="1611"/>
      <c r="BA205" s="352">
        <f t="shared" si="235"/>
        <v>0</v>
      </c>
      <c r="BB205" s="1611"/>
      <c r="BC205" s="352">
        <f t="shared" si="236"/>
        <v>0</v>
      </c>
    </row>
    <row r="206" spans="1:55" s="339" customFormat="1">
      <c r="A206" s="373" t="s">
        <v>65</v>
      </c>
      <c r="B206" s="1611"/>
      <c r="C206" s="1611"/>
      <c r="D206" s="1611"/>
      <c r="E206" s="1611"/>
      <c r="F206" s="1611"/>
      <c r="G206" s="1611"/>
      <c r="H206" s="1611"/>
      <c r="I206" s="1611"/>
      <c r="J206" s="1611"/>
      <c r="K206" s="1611"/>
      <c r="L206" s="1611"/>
      <c r="M206" s="346">
        <f t="shared" si="237"/>
        <v>0</v>
      </c>
      <c r="N206" s="1611"/>
      <c r="O206" s="1611"/>
      <c r="P206" s="1611"/>
      <c r="Q206" s="348">
        <f t="shared" si="238"/>
        <v>0</v>
      </c>
      <c r="R206" s="1611"/>
      <c r="S206" s="1611"/>
      <c r="T206" s="1611"/>
      <c r="U206" s="1611"/>
      <c r="V206" s="1611"/>
      <c r="W206" s="346">
        <f t="shared" si="229"/>
        <v>0</v>
      </c>
      <c r="X206" s="1611"/>
      <c r="Y206" s="1611"/>
      <c r="Z206" s="1611"/>
      <c r="AA206" s="1611"/>
      <c r="AB206" s="1611"/>
      <c r="AC206" s="1611"/>
      <c r="AD206" s="1611"/>
      <c r="AE206" s="1611"/>
      <c r="AF206" s="1611"/>
      <c r="AG206" s="346">
        <f t="shared" si="230"/>
        <v>0</v>
      </c>
      <c r="AH206" s="1611"/>
      <c r="AI206" s="351">
        <f t="shared" si="231"/>
        <v>0</v>
      </c>
      <c r="AJ206" s="1611"/>
      <c r="AK206" s="1611"/>
      <c r="AL206" s="1611"/>
      <c r="AM206" s="1611"/>
      <c r="AN206" s="1611"/>
      <c r="AO206" s="1611"/>
      <c r="AP206" s="346">
        <f t="shared" si="232"/>
        <v>0</v>
      </c>
      <c r="AQ206" s="1611"/>
      <c r="AR206" s="1611"/>
      <c r="AS206" s="1611"/>
      <c r="AT206" s="352">
        <f t="shared" si="233"/>
        <v>0</v>
      </c>
      <c r="AU206" s="1611"/>
      <c r="AV206" s="1611"/>
      <c r="AW206" s="1611"/>
      <c r="AX206" s="346">
        <f t="shared" si="234"/>
        <v>0</v>
      </c>
      <c r="AY206" s="1611"/>
      <c r="AZ206" s="1611"/>
      <c r="BA206" s="352">
        <f t="shared" si="235"/>
        <v>0</v>
      </c>
      <c r="BB206" s="1611"/>
      <c r="BC206" s="352">
        <f t="shared" si="236"/>
        <v>0</v>
      </c>
    </row>
    <row r="207" spans="1:55" s="339" customFormat="1">
      <c r="A207" s="373" t="s">
        <v>405</v>
      </c>
      <c r="B207" s="342"/>
      <c r="C207" s="708"/>
      <c r="D207" s="343"/>
      <c r="E207" s="344"/>
      <c r="F207" s="345"/>
      <c r="G207" s="345"/>
      <c r="H207" s="345"/>
      <c r="I207" s="345"/>
      <c r="J207" s="345"/>
      <c r="K207" s="345"/>
      <c r="L207" s="345"/>
      <c r="M207" s="346">
        <f t="shared" si="237"/>
        <v>0</v>
      </c>
      <c r="N207" s="347"/>
      <c r="O207" s="347"/>
      <c r="P207" s="347"/>
      <c r="Q207" s="348">
        <f t="shared" ref="Q207:Q208" si="239">B207+C207+M207+N207+O207+P207+D207</f>
        <v>0</v>
      </c>
      <c r="R207" s="349"/>
      <c r="S207" s="1575"/>
      <c r="T207" s="350"/>
      <c r="U207" s="350"/>
      <c r="V207" s="350"/>
      <c r="W207" s="346">
        <f t="shared" si="229"/>
        <v>0</v>
      </c>
      <c r="X207" s="349"/>
      <c r="Y207" s="350"/>
      <c r="Z207" s="350"/>
      <c r="AA207" s="350"/>
      <c r="AB207" s="350"/>
      <c r="AC207" s="350"/>
      <c r="AD207" s="350"/>
      <c r="AE207" s="350"/>
      <c r="AF207" s="350"/>
      <c r="AG207" s="346">
        <f t="shared" si="230"/>
        <v>0</v>
      </c>
      <c r="AH207" s="1611"/>
      <c r="AI207" s="351">
        <f t="shared" si="231"/>
        <v>0</v>
      </c>
      <c r="AJ207" s="344"/>
      <c r="AK207" s="345"/>
      <c r="AL207" s="345"/>
      <c r="AM207" s="345"/>
      <c r="AN207" s="345"/>
      <c r="AO207" s="345"/>
      <c r="AP207" s="346">
        <f t="shared" si="232"/>
        <v>0</v>
      </c>
      <c r="AQ207" s="347"/>
      <c r="AR207" s="1611"/>
      <c r="AS207" s="347"/>
      <c r="AT207" s="352">
        <f t="shared" si="233"/>
        <v>0</v>
      </c>
      <c r="AU207" s="353"/>
      <c r="AV207" s="354"/>
      <c r="AW207" s="354"/>
      <c r="AX207" s="346">
        <f t="shared" si="234"/>
        <v>0</v>
      </c>
      <c r="AY207" s="347"/>
      <c r="AZ207" s="1611"/>
      <c r="BA207" s="352">
        <f t="shared" si="235"/>
        <v>0</v>
      </c>
      <c r="BB207" s="1611"/>
      <c r="BC207" s="352">
        <f t="shared" si="236"/>
        <v>0</v>
      </c>
    </row>
    <row r="208" spans="1:55" s="339" customFormat="1" ht="13.5" thickBot="1">
      <c r="A208" s="374" t="s">
        <v>406</v>
      </c>
      <c r="B208" s="342"/>
      <c r="C208" s="708"/>
      <c r="D208" s="343"/>
      <c r="E208" s="344"/>
      <c r="F208" s="345"/>
      <c r="G208" s="345"/>
      <c r="H208" s="345"/>
      <c r="I208" s="345"/>
      <c r="J208" s="345"/>
      <c r="K208" s="345"/>
      <c r="L208" s="345"/>
      <c r="M208" s="346">
        <f t="shared" si="237"/>
        <v>0</v>
      </c>
      <c r="N208" s="347"/>
      <c r="O208" s="347"/>
      <c r="P208" s="347"/>
      <c r="Q208" s="348">
        <f t="shared" si="239"/>
        <v>0</v>
      </c>
      <c r="R208" s="349"/>
      <c r="S208" s="1575"/>
      <c r="T208" s="350"/>
      <c r="U208" s="350"/>
      <c r="V208" s="350"/>
      <c r="W208" s="346">
        <f t="shared" si="229"/>
        <v>0</v>
      </c>
      <c r="X208" s="349"/>
      <c r="Y208" s="350"/>
      <c r="Z208" s="350"/>
      <c r="AA208" s="350"/>
      <c r="AB208" s="350"/>
      <c r="AC208" s="350"/>
      <c r="AD208" s="350"/>
      <c r="AE208" s="350"/>
      <c r="AF208" s="350"/>
      <c r="AG208" s="346">
        <f t="shared" si="230"/>
        <v>0</v>
      </c>
      <c r="AH208" s="1611"/>
      <c r="AI208" s="351">
        <f t="shared" si="231"/>
        <v>0</v>
      </c>
      <c r="AJ208" s="344"/>
      <c r="AK208" s="345"/>
      <c r="AL208" s="345"/>
      <c r="AM208" s="345"/>
      <c r="AN208" s="345"/>
      <c r="AO208" s="345"/>
      <c r="AP208" s="346">
        <f t="shared" si="232"/>
        <v>0</v>
      </c>
      <c r="AQ208" s="347"/>
      <c r="AR208" s="1611"/>
      <c r="AS208" s="347"/>
      <c r="AT208" s="352">
        <f t="shared" si="233"/>
        <v>0</v>
      </c>
      <c r="AU208" s="353"/>
      <c r="AV208" s="354"/>
      <c r="AW208" s="354"/>
      <c r="AX208" s="346">
        <f t="shared" si="234"/>
        <v>0</v>
      </c>
      <c r="AY208" s="347"/>
      <c r="AZ208" s="1611"/>
      <c r="BA208" s="352">
        <f t="shared" si="235"/>
        <v>0</v>
      </c>
      <c r="BB208" s="1611"/>
      <c r="BC208" s="352">
        <f t="shared" si="236"/>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40">D211+D212</f>
        <v>0</v>
      </c>
      <c r="E210" s="363">
        <f t="shared" si="240"/>
        <v>0</v>
      </c>
      <c r="F210" s="364">
        <f t="shared" si="240"/>
        <v>0</v>
      </c>
      <c r="G210" s="364">
        <f t="shared" si="240"/>
        <v>0</v>
      </c>
      <c r="H210" s="364">
        <f t="shared" si="240"/>
        <v>0</v>
      </c>
      <c r="I210" s="364">
        <f t="shared" si="240"/>
        <v>0</v>
      </c>
      <c r="J210" s="364">
        <f t="shared" si="240"/>
        <v>0</v>
      </c>
      <c r="K210" s="364">
        <f t="shared" si="240"/>
        <v>0</v>
      </c>
      <c r="L210" s="364">
        <f t="shared" si="240"/>
        <v>0</v>
      </c>
      <c r="M210" s="346">
        <f t="shared" si="240"/>
        <v>0</v>
      </c>
      <c r="N210" s="365">
        <f t="shared" si="240"/>
        <v>0</v>
      </c>
      <c r="O210" s="365">
        <f t="shared" si="240"/>
        <v>0</v>
      </c>
      <c r="P210" s="365">
        <f t="shared" si="240"/>
        <v>0</v>
      </c>
      <c r="Q210" s="348">
        <f t="shared" si="240"/>
        <v>0</v>
      </c>
      <c r="R210" s="366">
        <f t="shared" si="240"/>
        <v>0</v>
      </c>
      <c r="S210" s="1575"/>
      <c r="T210" s="367">
        <f t="shared" si="240"/>
        <v>0</v>
      </c>
      <c r="U210" s="367">
        <f t="shared" si="240"/>
        <v>0</v>
      </c>
      <c r="V210" s="367">
        <f t="shared" si="240"/>
        <v>0</v>
      </c>
      <c r="W210" s="346">
        <f t="shared" si="240"/>
        <v>0</v>
      </c>
      <c r="X210" s="366">
        <f t="shared" si="240"/>
        <v>0</v>
      </c>
      <c r="Y210" s="367">
        <f t="shared" si="240"/>
        <v>0</v>
      </c>
      <c r="Z210" s="367">
        <f t="shared" si="240"/>
        <v>0</v>
      </c>
      <c r="AA210" s="367">
        <f t="shared" si="240"/>
        <v>0</v>
      </c>
      <c r="AB210" s="367">
        <f t="shared" si="240"/>
        <v>0</v>
      </c>
      <c r="AC210" s="367">
        <f t="shared" si="240"/>
        <v>0</v>
      </c>
      <c r="AD210" s="367">
        <f t="shared" si="240"/>
        <v>0</v>
      </c>
      <c r="AE210" s="367">
        <f t="shared" si="240"/>
        <v>0</v>
      </c>
      <c r="AF210" s="367">
        <f t="shared" si="240"/>
        <v>0</v>
      </c>
      <c r="AG210" s="346">
        <f t="shared" si="240"/>
        <v>0</v>
      </c>
      <c r="AH210" s="1611"/>
      <c r="AI210" s="351">
        <f t="shared" si="240"/>
        <v>0</v>
      </c>
      <c r="AJ210" s="363">
        <f t="shared" si="240"/>
        <v>0</v>
      </c>
      <c r="AK210" s="364">
        <f t="shared" si="240"/>
        <v>0</v>
      </c>
      <c r="AL210" s="364">
        <f t="shared" si="240"/>
        <v>0</v>
      </c>
      <c r="AM210" s="364">
        <f t="shared" si="240"/>
        <v>0</v>
      </c>
      <c r="AN210" s="364">
        <f t="shared" si="240"/>
        <v>0</v>
      </c>
      <c r="AO210" s="364">
        <f t="shared" si="240"/>
        <v>0</v>
      </c>
      <c r="AP210" s="346">
        <f>AP211+AP212</f>
        <v>0</v>
      </c>
      <c r="AQ210" s="365">
        <f t="shared" si="240"/>
        <v>0</v>
      </c>
      <c r="AR210" s="1611"/>
      <c r="AS210" s="365">
        <f t="shared" si="240"/>
        <v>0</v>
      </c>
      <c r="AT210" s="352">
        <f t="shared" si="240"/>
        <v>0</v>
      </c>
      <c r="AU210" s="368">
        <f t="shared" si="240"/>
        <v>0</v>
      </c>
      <c r="AV210" s="369">
        <f t="shared" si="240"/>
        <v>0</v>
      </c>
      <c r="AW210" s="369">
        <f t="shared" si="240"/>
        <v>0</v>
      </c>
      <c r="AX210" s="346">
        <f t="shared" si="240"/>
        <v>0</v>
      </c>
      <c r="AY210" s="365">
        <f t="shared" si="240"/>
        <v>0</v>
      </c>
      <c r="AZ210" s="1611"/>
      <c r="BA210" s="352">
        <f t="shared" si="240"/>
        <v>0</v>
      </c>
      <c r="BB210" s="1611"/>
      <c r="BC210" s="352">
        <f t="shared" si="240"/>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41">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41"/>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42">SUM(B214:B223)</f>
        <v>0</v>
      </c>
      <c r="C213" s="361">
        <f t="shared" si="242"/>
        <v>0</v>
      </c>
      <c r="D213" s="362">
        <f t="shared" si="242"/>
        <v>0</v>
      </c>
      <c r="E213" s="363">
        <f t="shared" si="242"/>
        <v>0</v>
      </c>
      <c r="F213" s="364">
        <f t="shared" si="242"/>
        <v>0</v>
      </c>
      <c r="G213" s="364">
        <f t="shared" si="242"/>
        <v>0</v>
      </c>
      <c r="H213" s="364">
        <f t="shared" si="242"/>
        <v>0</v>
      </c>
      <c r="I213" s="364">
        <f>SUM(I214:I223)</f>
        <v>0</v>
      </c>
      <c r="J213" s="364">
        <f t="shared" ref="J213:BC213" si="243">SUM(J214:J223)</f>
        <v>0</v>
      </c>
      <c r="K213" s="364">
        <f t="shared" si="243"/>
        <v>0</v>
      </c>
      <c r="L213" s="364">
        <f t="shared" si="243"/>
        <v>0</v>
      </c>
      <c r="M213" s="346">
        <f t="shared" si="243"/>
        <v>0</v>
      </c>
      <c r="N213" s="365">
        <f t="shared" si="243"/>
        <v>0</v>
      </c>
      <c r="O213" s="365">
        <f t="shared" si="243"/>
        <v>0</v>
      </c>
      <c r="P213" s="365">
        <f t="shared" si="243"/>
        <v>0</v>
      </c>
      <c r="Q213" s="348">
        <f t="shared" si="243"/>
        <v>0</v>
      </c>
      <c r="R213" s="366">
        <f t="shared" si="243"/>
        <v>0</v>
      </c>
      <c r="S213" s="1575"/>
      <c r="T213" s="367">
        <f t="shared" si="243"/>
        <v>0</v>
      </c>
      <c r="U213" s="367">
        <f t="shared" si="243"/>
        <v>0</v>
      </c>
      <c r="V213" s="367">
        <f t="shared" si="243"/>
        <v>0</v>
      </c>
      <c r="W213" s="346">
        <f t="shared" si="243"/>
        <v>0</v>
      </c>
      <c r="X213" s="366">
        <f t="shared" si="243"/>
        <v>0</v>
      </c>
      <c r="Y213" s="367">
        <f t="shared" si="243"/>
        <v>0</v>
      </c>
      <c r="Z213" s="367">
        <f t="shared" si="243"/>
        <v>0</v>
      </c>
      <c r="AA213" s="367">
        <f t="shared" si="243"/>
        <v>0</v>
      </c>
      <c r="AB213" s="367">
        <f t="shared" si="243"/>
        <v>0</v>
      </c>
      <c r="AC213" s="367">
        <f t="shared" si="243"/>
        <v>0</v>
      </c>
      <c r="AD213" s="367">
        <f t="shared" si="243"/>
        <v>0</v>
      </c>
      <c r="AE213" s="367">
        <f t="shared" si="243"/>
        <v>0</v>
      </c>
      <c r="AF213" s="367">
        <f t="shared" si="243"/>
        <v>0</v>
      </c>
      <c r="AG213" s="346">
        <f t="shared" si="243"/>
        <v>0</v>
      </c>
      <c r="AH213" s="1611"/>
      <c r="AI213" s="351">
        <f t="shared" si="243"/>
        <v>0</v>
      </c>
      <c r="AJ213" s="363">
        <f t="shared" si="243"/>
        <v>0</v>
      </c>
      <c r="AK213" s="364">
        <f t="shared" si="243"/>
        <v>0</v>
      </c>
      <c r="AL213" s="364">
        <f t="shared" si="243"/>
        <v>0</v>
      </c>
      <c r="AM213" s="364">
        <f t="shared" si="243"/>
        <v>0</v>
      </c>
      <c r="AN213" s="364">
        <f t="shared" si="243"/>
        <v>0</v>
      </c>
      <c r="AO213" s="364">
        <f t="shared" si="243"/>
        <v>0</v>
      </c>
      <c r="AP213" s="346">
        <f>SUM(AP214:AP223)</f>
        <v>0</v>
      </c>
      <c r="AQ213" s="365">
        <f t="shared" si="243"/>
        <v>0</v>
      </c>
      <c r="AR213" s="1611"/>
      <c r="AS213" s="365">
        <f t="shared" si="243"/>
        <v>0</v>
      </c>
      <c r="AT213" s="352">
        <f t="shared" si="243"/>
        <v>0</v>
      </c>
      <c r="AU213" s="368">
        <f t="shared" si="243"/>
        <v>0</v>
      </c>
      <c r="AV213" s="369">
        <f t="shared" si="243"/>
        <v>0</v>
      </c>
      <c r="AW213" s="369">
        <f t="shared" si="243"/>
        <v>0</v>
      </c>
      <c r="AX213" s="346">
        <f t="shared" si="243"/>
        <v>0</v>
      </c>
      <c r="AY213" s="365">
        <f t="shared" si="243"/>
        <v>0</v>
      </c>
      <c r="AZ213" s="1611"/>
      <c r="BA213" s="352">
        <f t="shared" si="243"/>
        <v>0</v>
      </c>
      <c r="BB213" s="1611"/>
      <c r="BC213" s="352">
        <f t="shared" si="243"/>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Q223" si="244">B214+C214+M214+N214+O214+P214+D214</f>
        <v>0</v>
      </c>
      <c r="R214" s="349"/>
      <c r="S214" s="1575"/>
      <c r="T214" s="350"/>
      <c r="U214" s="350"/>
      <c r="V214" s="350"/>
      <c r="W214" s="346">
        <f t="shared" ref="W214:W223" si="245">SUM(R214:V214)</f>
        <v>0</v>
      </c>
      <c r="X214" s="349"/>
      <c r="Y214" s="350"/>
      <c r="Z214" s="350"/>
      <c r="AA214" s="350"/>
      <c r="AB214" s="350"/>
      <c r="AC214" s="350"/>
      <c r="AD214" s="350"/>
      <c r="AE214" s="350"/>
      <c r="AF214" s="350"/>
      <c r="AG214" s="346">
        <f t="shared" ref="AG214:AG223" si="246">SUM(X214:AF214)</f>
        <v>0</v>
      </c>
      <c r="AH214" s="1611"/>
      <c r="AI214" s="351">
        <f t="shared" ref="AI214:AI223" si="247">Q214+W214+AG214+AH214</f>
        <v>0</v>
      </c>
      <c r="AJ214" s="344"/>
      <c r="AK214" s="345"/>
      <c r="AL214" s="345"/>
      <c r="AM214" s="345"/>
      <c r="AN214" s="345"/>
      <c r="AO214" s="345"/>
      <c r="AP214" s="346">
        <f t="shared" ref="AP214:AP223" si="248">SUM(AJ214:AO214)</f>
        <v>0</v>
      </c>
      <c r="AQ214" s="347"/>
      <c r="AR214" s="1611"/>
      <c r="AS214" s="347"/>
      <c r="AT214" s="352">
        <f t="shared" ref="AT214:AT223" si="249">AI214+AP214+AQ214+AR214+AS214</f>
        <v>0</v>
      </c>
      <c r="AU214" s="353"/>
      <c r="AV214" s="354"/>
      <c r="AW214" s="354"/>
      <c r="AX214" s="346">
        <f t="shared" ref="AX214:AX223" si="250">SUM(AU214:AW214)</f>
        <v>0</v>
      </c>
      <c r="AY214" s="347"/>
      <c r="AZ214" s="1611"/>
      <c r="BA214" s="352">
        <f t="shared" ref="BA214:BA223" si="251">AX214+AY214</f>
        <v>0</v>
      </c>
      <c r="BB214" s="1611"/>
      <c r="BC214" s="352">
        <f t="shared" ref="BC214:BC223" si="252">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si="244"/>
        <v>0</v>
      </c>
      <c r="R215" s="349"/>
      <c r="S215" s="1575"/>
      <c r="T215" s="350"/>
      <c r="U215" s="350"/>
      <c r="V215" s="350"/>
      <c r="W215" s="346">
        <f t="shared" si="245"/>
        <v>0</v>
      </c>
      <c r="X215" s="349"/>
      <c r="Y215" s="350"/>
      <c r="Z215" s="350"/>
      <c r="AA215" s="350"/>
      <c r="AB215" s="350"/>
      <c r="AC215" s="350"/>
      <c r="AD215" s="350"/>
      <c r="AE215" s="350"/>
      <c r="AF215" s="350"/>
      <c r="AG215" s="346">
        <f t="shared" si="246"/>
        <v>0</v>
      </c>
      <c r="AH215" s="1611"/>
      <c r="AI215" s="351">
        <f t="shared" si="247"/>
        <v>0</v>
      </c>
      <c r="AJ215" s="344"/>
      <c r="AK215" s="345"/>
      <c r="AL215" s="345"/>
      <c r="AM215" s="345"/>
      <c r="AN215" s="345"/>
      <c r="AO215" s="345"/>
      <c r="AP215" s="346">
        <f t="shared" si="248"/>
        <v>0</v>
      </c>
      <c r="AQ215" s="347"/>
      <c r="AR215" s="1611"/>
      <c r="AS215" s="347"/>
      <c r="AT215" s="352">
        <f t="shared" si="249"/>
        <v>0</v>
      </c>
      <c r="AU215" s="353"/>
      <c r="AV215" s="354"/>
      <c r="AW215" s="354"/>
      <c r="AX215" s="346">
        <f t="shared" si="250"/>
        <v>0</v>
      </c>
      <c r="AY215" s="347"/>
      <c r="AZ215" s="1611"/>
      <c r="BA215" s="352">
        <f t="shared" si="251"/>
        <v>0</v>
      </c>
      <c r="BB215" s="1611"/>
      <c r="BC215" s="352">
        <f t="shared" si="252"/>
        <v>0</v>
      </c>
    </row>
    <row r="216" spans="1:55" s="339" customFormat="1">
      <c r="A216" s="373" t="s">
        <v>401</v>
      </c>
      <c r="B216" s="342"/>
      <c r="C216" s="708"/>
      <c r="D216" s="343"/>
      <c r="E216" s="344"/>
      <c r="F216" s="345"/>
      <c r="G216" s="345"/>
      <c r="H216" s="345"/>
      <c r="I216" s="345"/>
      <c r="J216" s="345"/>
      <c r="K216" s="345"/>
      <c r="L216" s="345"/>
      <c r="M216" s="346">
        <f t="shared" ref="M216:M223" si="253">SUM(E216:L216)</f>
        <v>0</v>
      </c>
      <c r="N216" s="347"/>
      <c r="O216" s="347"/>
      <c r="P216" s="347"/>
      <c r="Q216" s="348">
        <f t="shared" si="244"/>
        <v>0</v>
      </c>
      <c r="R216" s="349"/>
      <c r="S216" s="1575"/>
      <c r="T216" s="350"/>
      <c r="U216" s="350"/>
      <c r="V216" s="350"/>
      <c r="W216" s="346">
        <f t="shared" si="245"/>
        <v>0</v>
      </c>
      <c r="X216" s="349"/>
      <c r="Y216" s="350"/>
      <c r="Z216" s="350"/>
      <c r="AA216" s="350"/>
      <c r="AB216" s="350"/>
      <c r="AC216" s="350"/>
      <c r="AD216" s="350"/>
      <c r="AE216" s="350"/>
      <c r="AF216" s="350"/>
      <c r="AG216" s="346">
        <f t="shared" si="246"/>
        <v>0</v>
      </c>
      <c r="AH216" s="1611"/>
      <c r="AI216" s="351">
        <f t="shared" si="247"/>
        <v>0</v>
      </c>
      <c r="AJ216" s="344"/>
      <c r="AK216" s="345"/>
      <c r="AL216" s="345"/>
      <c r="AM216" s="345"/>
      <c r="AN216" s="345"/>
      <c r="AO216" s="345"/>
      <c r="AP216" s="346">
        <f t="shared" si="248"/>
        <v>0</v>
      </c>
      <c r="AQ216" s="347"/>
      <c r="AR216" s="1611"/>
      <c r="AS216" s="347"/>
      <c r="AT216" s="352">
        <f t="shared" si="249"/>
        <v>0</v>
      </c>
      <c r="AU216" s="353"/>
      <c r="AV216" s="354"/>
      <c r="AW216" s="354"/>
      <c r="AX216" s="346">
        <f t="shared" si="250"/>
        <v>0</v>
      </c>
      <c r="AY216" s="347"/>
      <c r="AZ216" s="1611"/>
      <c r="BA216" s="352">
        <f t="shared" si="251"/>
        <v>0</v>
      </c>
      <c r="BB216" s="1611"/>
      <c r="BC216" s="352">
        <f t="shared" si="252"/>
        <v>0</v>
      </c>
    </row>
    <row r="217" spans="1:55" s="339" customFormat="1">
      <c r="A217" s="373" t="s">
        <v>61</v>
      </c>
      <c r="B217" s="342"/>
      <c r="C217" s="708"/>
      <c r="D217" s="343"/>
      <c r="E217" s="344"/>
      <c r="F217" s="345"/>
      <c r="G217" s="345"/>
      <c r="H217" s="345"/>
      <c r="I217" s="345"/>
      <c r="J217" s="345"/>
      <c r="K217" s="345"/>
      <c r="L217" s="345"/>
      <c r="M217" s="346">
        <f t="shared" si="253"/>
        <v>0</v>
      </c>
      <c r="N217" s="347"/>
      <c r="O217" s="347"/>
      <c r="P217" s="347"/>
      <c r="Q217" s="348">
        <f t="shared" si="244"/>
        <v>0</v>
      </c>
      <c r="R217" s="349"/>
      <c r="S217" s="1575"/>
      <c r="T217" s="350"/>
      <c r="U217" s="350"/>
      <c r="V217" s="350"/>
      <c r="W217" s="346">
        <f t="shared" si="245"/>
        <v>0</v>
      </c>
      <c r="X217" s="349"/>
      <c r="Y217" s="350"/>
      <c r="Z217" s="350"/>
      <c r="AA217" s="350"/>
      <c r="AB217" s="350"/>
      <c r="AC217" s="350"/>
      <c r="AD217" s="350"/>
      <c r="AE217" s="350"/>
      <c r="AF217" s="350"/>
      <c r="AG217" s="346">
        <f t="shared" si="246"/>
        <v>0</v>
      </c>
      <c r="AH217" s="1611"/>
      <c r="AI217" s="351">
        <f t="shared" si="247"/>
        <v>0</v>
      </c>
      <c r="AJ217" s="344"/>
      <c r="AK217" s="345"/>
      <c r="AL217" s="345"/>
      <c r="AM217" s="345"/>
      <c r="AN217" s="345"/>
      <c r="AO217" s="345"/>
      <c r="AP217" s="346">
        <f t="shared" si="248"/>
        <v>0</v>
      </c>
      <c r="AQ217" s="347"/>
      <c r="AR217" s="1611"/>
      <c r="AS217" s="347"/>
      <c r="AT217" s="352">
        <f t="shared" si="249"/>
        <v>0</v>
      </c>
      <c r="AU217" s="353"/>
      <c r="AV217" s="354"/>
      <c r="AW217" s="354"/>
      <c r="AX217" s="346">
        <f t="shared" si="250"/>
        <v>0</v>
      </c>
      <c r="AY217" s="347"/>
      <c r="AZ217" s="1611"/>
      <c r="BA217" s="352">
        <f t="shared" si="251"/>
        <v>0</v>
      </c>
      <c r="BB217" s="1611"/>
      <c r="BC217" s="352">
        <f t="shared" si="252"/>
        <v>0</v>
      </c>
    </row>
    <row r="218" spans="1:55" s="339" customFormat="1">
      <c r="A218" s="373" t="s">
        <v>402</v>
      </c>
      <c r="B218" s="342"/>
      <c r="C218" s="708"/>
      <c r="D218" s="343"/>
      <c r="E218" s="344"/>
      <c r="F218" s="345"/>
      <c r="G218" s="345"/>
      <c r="H218" s="345"/>
      <c r="I218" s="345"/>
      <c r="J218" s="345"/>
      <c r="K218" s="345"/>
      <c r="L218" s="345"/>
      <c r="M218" s="346">
        <f t="shared" si="253"/>
        <v>0</v>
      </c>
      <c r="N218" s="347"/>
      <c r="O218" s="347"/>
      <c r="P218" s="347"/>
      <c r="Q218" s="348">
        <f t="shared" si="244"/>
        <v>0</v>
      </c>
      <c r="R218" s="349"/>
      <c r="S218" s="1575"/>
      <c r="T218" s="350"/>
      <c r="U218" s="350"/>
      <c r="V218" s="350"/>
      <c r="W218" s="346">
        <f t="shared" si="245"/>
        <v>0</v>
      </c>
      <c r="X218" s="349"/>
      <c r="Y218" s="350"/>
      <c r="Z218" s="350"/>
      <c r="AA218" s="350"/>
      <c r="AB218" s="350"/>
      <c r="AC218" s="350"/>
      <c r="AD218" s="350"/>
      <c r="AE218" s="350"/>
      <c r="AF218" s="350"/>
      <c r="AG218" s="346">
        <f t="shared" si="246"/>
        <v>0</v>
      </c>
      <c r="AH218" s="1611"/>
      <c r="AI218" s="351">
        <f t="shared" si="247"/>
        <v>0</v>
      </c>
      <c r="AJ218" s="344"/>
      <c r="AK218" s="345"/>
      <c r="AL218" s="345"/>
      <c r="AM218" s="345"/>
      <c r="AN218" s="345"/>
      <c r="AO218" s="345"/>
      <c r="AP218" s="346">
        <f t="shared" si="248"/>
        <v>0</v>
      </c>
      <c r="AQ218" s="347"/>
      <c r="AR218" s="1611"/>
      <c r="AS218" s="347"/>
      <c r="AT218" s="352">
        <f t="shared" si="249"/>
        <v>0</v>
      </c>
      <c r="AU218" s="353"/>
      <c r="AV218" s="354"/>
      <c r="AW218" s="354"/>
      <c r="AX218" s="346">
        <f t="shared" si="250"/>
        <v>0</v>
      </c>
      <c r="AY218" s="347"/>
      <c r="AZ218" s="1611"/>
      <c r="BA218" s="352">
        <f t="shared" si="251"/>
        <v>0</v>
      </c>
      <c r="BB218" s="1611"/>
      <c r="BC218" s="352">
        <f t="shared" si="252"/>
        <v>0</v>
      </c>
    </row>
    <row r="219" spans="1:55" s="339" customFormat="1">
      <c r="A219" s="373" t="s">
        <v>403</v>
      </c>
      <c r="B219" s="342"/>
      <c r="C219" s="708"/>
      <c r="D219" s="343"/>
      <c r="E219" s="344"/>
      <c r="F219" s="345"/>
      <c r="G219" s="345"/>
      <c r="H219" s="345"/>
      <c r="I219" s="345"/>
      <c r="J219" s="345"/>
      <c r="K219" s="345"/>
      <c r="L219" s="345"/>
      <c r="M219" s="346">
        <f t="shared" si="253"/>
        <v>0</v>
      </c>
      <c r="N219" s="347"/>
      <c r="O219" s="347"/>
      <c r="P219" s="347"/>
      <c r="Q219" s="348">
        <f t="shared" si="244"/>
        <v>0</v>
      </c>
      <c r="R219" s="349"/>
      <c r="S219" s="1575"/>
      <c r="T219" s="350"/>
      <c r="U219" s="350"/>
      <c r="V219" s="350"/>
      <c r="W219" s="346">
        <f t="shared" si="245"/>
        <v>0</v>
      </c>
      <c r="X219" s="349"/>
      <c r="Y219" s="350"/>
      <c r="Z219" s="350"/>
      <c r="AA219" s="350"/>
      <c r="AB219" s="350"/>
      <c r="AC219" s="350"/>
      <c r="AD219" s="350"/>
      <c r="AE219" s="350"/>
      <c r="AF219" s="350"/>
      <c r="AG219" s="346">
        <f t="shared" si="246"/>
        <v>0</v>
      </c>
      <c r="AH219" s="1611"/>
      <c r="AI219" s="351">
        <f t="shared" si="247"/>
        <v>0</v>
      </c>
      <c r="AJ219" s="344"/>
      <c r="AK219" s="345"/>
      <c r="AL219" s="345"/>
      <c r="AM219" s="345"/>
      <c r="AN219" s="345"/>
      <c r="AO219" s="345"/>
      <c r="AP219" s="346">
        <f t="shared" si="248"/>
        <v>0</v>
      </c>
      <c r="AQ219" s="347"/>
      <c r="AR219" s="1611"/>
      <c r="AS219" s="347"/>
      <c r="AT219" s="352">
        <f t="shared" si="249"/>
        <v>0</v>
      </c>
      <c r="AU219" s="353"/>
      <c r="AV219" s="354"/>
      <c r="AW219" s="354"/>
      <c r="AX219" s="346">
        <f t="shared" si="250"/>
        <v>0</v>
      </c>
      <c r="AY219" s="347"/>
      <c r="AZ219" s="1611"/>
      <c r="BA219" s="352">
        <f t="shared" si="251"/>
        <v>0</v>
      </c>
      <c r="BB219" s="1611"/>
      <c r="BC219" s="352">
        <f t="shared" si="252"/>
        <v>0</v>
      </c>
    </row>
    <row r="220" spans="1:55" s="339" customFormat="1">
      <c r="A220" s="373" t="s">
        <v>404</v>
      </c>
      <c r="B220" s="342"/>
      <c r="C220" s="708"/>
      <c r="D220" s="343"/>
      <c r="E220" s="344"/>
      <c r="F220" s="345"/>
      <c r="G220" s="345"/>
      <c r="H220" s="345"/>
      <c r="I220" s="345"/>
      <c r="J220" s="345"/>
      <c r="K220" s="345"/>
      <c r="L220" s="345"/>
      <c r="M220" s="346">
        <f t="shared" si="253"/>
        <v>0</v>
      </c>
      <c r="N220" s="347"/>
      <c r="O220" s="347"/>
      <c r="P220" s="347"/>
      <c r="Q220" s="348">
        <f t="shared" si="244"/>
        <v>0</v>
      </c>
      <c r="R220" s="349"/>
      <c r="S220" s="1575"/>
      <c r="T220" s="350"/>
      <c r="U220" s="350"/>
      <c r="V220" s="350"/>
      <c r="W220" s="346">
        <f t="shared" si="245"/>
        <v>0</v>
      </c>
      <c r="X220" s="349"/>
      <c r="Y220" s="350"/>
      <c r="Z220" s="350"/>
      <c r="AA220" s="350"/>
      <c r="AB220" s="350"/>
      <c r="AC220" s="350"/>
      <c r="AD220" s="350"/>
      <c r="AE220" s="350"/>
      <c r="AF220" s="350"/>
      <c r="AG220" s="346">
        <f t="shared" si="246"/>
        <v>0</v>
      </c>
      <c r="AH220" s="1611"/>
      <c r="AI220" s="351">
        <f t="shared" si="247"/>
        <v>0</v>
      </c>
      <c r="AJ220" s="344"/>
      <c r="AK220" s="345"/>
      <c r="AL220" s="345"/>
      <c r="AM220" s="345"/>
      <c r="AN220" s="345"/>
      <c r="AO220" s="345"/>
      <c r="AP220" s="346">
        <f t="shared" si="248"/>
        <v>0</v>
      </c>
      <c r="AQ220" s="347"/>
      <c r="AR220" s="1611"/>
      <c r="AS220" s="347"/>
      <c r="AT220" s="352">
        <f t="shared" si="249"/>
        <v>0</v>
      </c>
      <c r="AU220" s="353"/>
      <c r="AV220" s="354"/>
      <c r="AW220" s="354"/>
      <c r="AX220" s="346">
        <f t="shared" si="250"/>
        <v>0</v>
      </c>
      <c r="AY220" s="347"/>
      <c r="AZ220" s="1611"/>
      <c r="BA220" s="352">
        <f t="shared" si="251"/>
        <v>0</v>
      </c>
      <c r="BB220" s="1611"/>
      <c r="BC220" s="352">
        <f t="shared" si="252"/>
        <v>0</v>
      </c>
    </row>
    <row r="221" spans="1:55" s="339" customFormat="1">
      <c r="A221" s="373" t="s">
        <v>65</v>
      </c>
      <c r="B221" s="342"/>
      <c r="C221" s="708"/>
      <c r="D221" s="343"/>
      <c r="E221" s="344"/>
      <c r="F221" s="345"/>
      <c r="G221" s="345"/>
      <c r="H221" s="345"/>
      <c r="I221" s="345"/>
      <c r="J221" s="345"/>
      <c r="K221" s="345"/>
      <c r="L221" s="345"/>
      <c r="M221" s="346">
        <f t="shared" si="253"/>
        <v>0</v>
      </c>
      <c r="N221" s="347"/>
      <c r="O221" s="347"/>
      <c r="P221" s="347"/>
      <c r="Q221" s="348">
        <f t="shared" si="244"/>
        <v>0</v>
      </c>
      <c r="R221" s="349"/>
      <c r="S221" s="1575"/>
      <c r="T221" s="350"/>
      <c r="U221" s="350"/>
      <c r="V221" s="350"/>
      <c r="W221" s="346">
        <f t="shared" si="245"/>
        <v>0</v>
      </c>
      <c r="X221" s="349"/>
      <c r="Y221" s="350"/>
      <c r="Z221" s="350"/>
      <c r="AA221" s="350"/>
      <c r="AB221" s="350"/>
      <c r="AC221" s="350"/>
      <c r="AD221" s="350"/>
      <c r="AE221" s="350"/>
      <c r="AF221" s="350"/>
      <c r="AG221" s="346">
        <f t="shared" si="246"/>
        <v>0</v>
      </c>
      <c r="AH221" s="1611"/>
      <c r="AI221" s="351">
        <f t="shared" si="247"/>
        <v>0</v>
      </c>
      <c r="AJ221" s="344"/>
      <c r="AK221" s="345"/>
      <c r="AL221" s="345"/>
      <c r="AM221" s="345"/>
      <c r="AN221" s="345"/>
      <c r="AO221" s="345"/>
      <c r="AP221" s="346">
        <f t="shared" si="248"/>
        <v>0</v>
      </c>
      <c r="AQ221" s="347"/>
      <c r="AR221" s="1611"/>
      <c r="AS221" s="347"/>
      <c r="AT221" s="352">
        <f t="shared" si="249"/>
        <v>0</v>
      </c>
      <c r="AU221" s="353"/>
      <c r="AV221" s="354"/>
      <c r="AW221" s="354"/>
      <c r="AX221" s="346">
        <f t="shared" si="250"/>
        <v>0</v>
      </c>
      <c r="AY221" s="347"/>
      <c r="AZ221" s="1611"/>
      <c r="BA221" s="352">
        <f t="shared" si="251"/>
        <v>0</v>
      </c>
      <c r="BB221" s="1611"/>
      <c r="BC221" s="352">
        <f t="shared" si="252"/>
        <v>0</v>
      </c>
    </row>
    <row r="222" spans="1:55" s="339" customFormat="1">
      <c r="A222" s="373" t="s">
        <v>405</v>
      </c>
      <c r="B222" s="342"/>
      <c r="C222" s="708"/>
      <c r="D222" s="343"/>
      <c r="E222" s="344"/>
      <c r="F222" s="345"/>
      <c r="G222" s="345"/>
      <c r="H222" s="345"/>
      <c r="I222" s="345"/>
      <c r="J222" s="345"/>
      <c r="K222" s="345"/>
      <c r="L222" s="345"/>
      <c r="M222" s="346">
        <f t="shared" si="253"/>
        <v>0</v>
      </c>
      <c r="N222" s="347"/>
      <c r="O222" s="347"/>
      <c r="P222" s="347"/>
      <c r="Q222" s="348">
        <f t="shared" si="244"/>
        <v>0</v>
      </c>
      <c r="R222" s="349"/>
      <c r="S222" s="1575"/>
      <c r="T222" s="350"/>
      <c r="U222" s="350"/>
      <c r="V222" s="350"/>
      <c r="W222" s="346">
        <f t="shared" si="245"/>
        <v>0</v>
      </c>
      <c r="X222" s="349"/>
      <c r="Y222" s="350"/>
      <c r="Z222" s="350"/>
      <c r="AA222" s="350"/>
      <c r="AB222" s="350"/>
      <c r="AC222" s="350"/>
      <c r="AD222" s="350"/>
      <c r="AE222" s="350"/>
      <c r="AF222" s="350"/>
      <c r="AG222" s="346">
        <f t="shared" si="246"/>
        <v>0</v>
      </c>
      <c r="AH222" s="1611"/>
      <c r="AI222" s="351">
        <f t="shared" si="247"/>
        <v>0</v>
      </c>
      <c r="AJ222" s="344"/>
      <c r="AK222" s="345"/>
      <c r="AL222" s="345"/>
      <c r="AM222" s="345"/>
      <c r="AN222" s="345"/>
      <c r="AO222" s="345"/>
      <c r="AP222" s="346">
        <f t="shared" si="248"/>
        <v>0</v>
      </c>
      <c r="AQ222" s="347"/>
      <c r="AR222" s="1611"/>
      <c r="AS222" s="347"/>
      <c r="AT222" s="352">
        <f t="shared" si="249"/>
        <v>0</v>
      </c>
      <c r="AU222" s="353"/>
      <c r="AV222" s="354"/>
      <c r="AW222" s="354"/>
      <c r="AX222" s="346">
        <f t="shared" si="250"/>
        <v>0</v>
      </c>
      <c r="AY222" s="347"/>
      <c r="AZ222" s="1611"/>
      <c r="BA222" s="352">
        <f t="shared" si="251"/>
        <v>0</v>
      </c>
      <c r="BB222" s="1611"/>
      <c r="BC222" s="352">
        <f t="shared" si="252"/>
        <v>0</v>
      </c>
    </row>
    <row r="223" spans="1:55" s="339" customFormat="1" ht="13.5" thickBot="1">
      <c r="A223" s="374" t="s">
        <v>406</v>
      </c>
      <c r="B223" s="342"/>
      <c r="C223" s="708"/>
      <c r="D223" s="343"/>
      <c r="E223" s="344"/>
      <c r="F223" s="345"/>
      <c r="G223" s="345"/>
      <c r="H223" s="345"/>
      <c r="I223" s="345"/>
      <c r="J223" s="345"/>
      <c r="K223" s="345"/>
      <c r="L223" s="345"/>
      <c r="M223" s="346">
        <f t="shared" si="253"/>
        <v>0</v>
      </c>
      <c r="N223" s="347"/>
      <c r="O223" s="347"/>
      <c r="P223" s="347"/>
      <c r="Q223" s="348">
        <f t="shared" si="244"/>
        <v>0</v>
      </c>
      <c r="R223" s="349"/>
      <c r="S223" s="1575"/>
      <c r="T223" s="350"/>
      <c r="U223" s="350"/>
      <c r="V223" s="350"/>
      <c r="W223" s="346">
        <f t="shared" si="245"/>
        <v>0</v>
      </c>
      <c r="X223" s="349"/>
      <c r="Y223" s="350"/>
      <c r="Z223" s="350"/>
      <c r="AA223" s="350"/>
      <c r="AB223" s="350"/>
      <c r="AC223" s="350"/>
      <c r="AD223" s="350"/>
      <c r="AE223" s="350"/>
      <c r="AF223" s="350"/>
      <c r="AG223" s="346">
        <f t="shared" si="246"/>
        <v>0</v>
      </c>
      <c r="AH223" s="1611"/>
      <c r="AI223" s="351">
        <f t="shared" si="247"/>
        <v>0</v>
      </c>
      <c r="AJ223" s="344"/>
      <c r="AK223" s="345"/>
      <c r="AL223" s="345"/>
      <c r="AM223" s="345"/>
      <c r="AN223" s="345"/>
      <c r="AO223" s="345"/>
      <c r="AP223" s="346">
        <f t="shared" si="248"/>
        <v>0</v>
      </c>
      <c r="AQ223" s="347"/>
      <c r="AR223" s="1611"/>
      <c r="AS223" s="347"/>
      <c r="AT223" s="352">
        <f t="shared" si="249"/>
        <v>0</v>
      </c>
      <c r="AU223" s="353"/>
      <c r="AV223" s="354"/>
      <c r="AW223" s="354"/>
      <c r="AX223" s="346">
        <f t="shared" si="250"/>
        <v>0</v>
      </c>
      <c r="AY223" s="347"/>
      <c r="AZ223" s="1611"/>
      <c r="BA223" s="352">
        <f t="shared" si="251"/>
        <v>0</v>
      </c>
      <c r="BB223" s="1611"/>
      <c r="BC223" s="352">
        <f t="shared" si="252"/>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4">D226+D227</f>
        <v>0</v>
      </c>
      <c r="E225" s="363">
        <f t="shared" si="254"/>
        <v>0</v>
      </c>
      <c r="F225" s="364">
        <f t="shared" si="254"/>
        <v>0</v>
      </c>
      <c r="G225" s="364">
        <f t="shared" si="254"/>
        <v>0</v>
      </c>
      <c r="H225" s="364">
        <f t="shared" si="254"/>
        <v>0</v>
      </c>
      <c r="I225" s="364">
        <f t="shared" si="254"/>
        <v>0</v>
      </c>
      <c r="J225" s="364">
        <f t="shared" si="254"/>
        <v>0</v>
      </c>
      <c r="K225" s="364">
        <f t="shared" si="254"/>
        <v>0</v>
      </c>
      <c r="L225" s="364">
        <f t="shared" si="254"/>
        <v>0</v>
      </c>
      <c r="M225" s="346">
        <f t="shared" si="254"/>
        <v>0</v>
      </c>
      <c r="N225" s="365">
        <f t="shared" si="254"/>
        <v>0</v>
      </c>
      <c r="O225" s="365">
        <f t="shared" si="254"/>
        <v>0</v>
      </c>
      <c r="P225" s="365">
        <f t="shared" si="254"/>
        <v>0</v>
      </c>
      <c r="Q225" s="348">
        <f t="shared" si="254"/>
        <v>0</v>
      </c>
      <c r="R225" s="366">
        <f t="shared" si="254"/>
        <v>0</v>
      </c>
      <c r="S225" s="1575"/>
      <c r="T225" s="367">
        <f t="shared" si="254"/>
        <v>0</v>
      </c>
      <c r="U225" s="367">
        <f t="shared" si="254"/>
        <v>0</v>
      </c>
      <c r="V225" s="367">
        <f t="shared" si="254"/>
        <v>0</v>
      </c>
      <c r="W225" s="346">
        <f t="shared" si="254"/>
        <v>0</v>
      </c>
      <c r="X225" s="366">
        <f t="shared" si="254"/>
        <v>0</v>
      </c>
      <c r="Y225" s="367">
        <f t="shared" si="254"/>
        <v>0</v>
      </c>
      <c r="Z225" s="367">
        <f t="shared" si="254"/>
        <v>0</v>
      </c>
      <c r="AA225" s="367">
        <f t="shared" si="254"/>
        <v>0</v>
      </c>
      <c r="AB225" s="367">
        <f t="shared" si="254"/>
        <v>0</v>
      </c>
      <c r="AC225" s="367">
        <f t="shared" si="254"/>
        <v>0</v>
      </c>
      <c r="AD225" s="367">
        <f t="shared" si="254"/>
        <v>0</v>
      </c>
      <c r="AE225" s="367">
        <f t="shared" si="254"/>
        <v>0</v>
      </c>
      <c r="AF225" s="367">
        <f t="shared" si="254"/>
        <v>0</v>
      </c>
      <c r="AG225" s="346">
        <f t="shared" si="254"/>
        <v>0</v>
      </c>
      <c r="AH225" s="1611"/>
      <c r="AI225" s="351">
        <f t="shared" si="254"/>
        <v>0</v>
      </c>
      <c r="AJ225" s="363">
        <f t="shared" si="254"/>
        <v>0</v>
      </c>
      <c r="AK225" s="364">
        <f t="shared" si="254"/>
        <v>0</v>
      </c>
      <c r="AL225" s="364">
        <f t="shared" si="254"/>
        <v>0</v>
      </c>
      <c r="AM225" s="364">
        <f t="shared" si="254"/>
        <v>0</v>
      </c>
      <c r="AN225" s="364">
        <f t="shared" si="254"/>
        <v>0</v>
      </c>
      <c r="AO225" s="364">
        <f t="shared" si="254"/>
        <v>0</v>
      </c>
      <c r="AP225" s="346">
        <f t="shared" si="254"/>
        <v>0</v>
      </c>
      <c r="AQ225" s="365">
        <f t="shared" si="254"/>
        <v>0</v>
      </c>
      <c r="AR225" s="1611"/>
      <c r="AS225" s="365">
        <f t="shared" si="254"/>
        <v>0</v>
      </c>
      <c r="AT225" s="352">
        <f t="shared" si="254"/>
        <v>0</v>
      </c>
      <c r="AU225" s="368">
        <f t="shared" si="254"/>
        <v>0</v>
      </c>
      <c r="AV225" s="369">
        <f t="shared" si="254"/>
        <v>0</v>
      </c>
      <c r="AW225" s="369">
        <f t="shared" si="254"/>
        <v>0</v>
      </c>
      <c r="AX225" s="346">
        <f t="shared" si="254"/>
        <v>0</v>
      </c>
      <c r="AY225" s="365">
        <f t="shared" si="254"/>
        <v>0</v>
      </c>
      <c r="AZ225" s="1611"/>
      <c r="BA225" s="352">
        <f t="shared" si="254"/>
        <v>0</v>
      </c>
      <c r="BB225" s="1611"/>
      <c r="BC225" s="352">
        <f t="shared" si="254"/>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5">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5"/>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6">SUM(D229:D238)</f>
        <v>0</v>
      </c>
      <c r="E228" s="363">
        <f t="shared" si="256"/>
        <v>0</v>
      </c>
      <c r="F228" s="364">
        <f t="shared" si="256"/>
        <v>0</v>
      </c>
      <c r="G228" s="364">
        <f t="shared" si="256"/>
        <v>0</v>
      </c>
      <c r="H228" s="364">
        <f t="shared" si="256"/>
        <v>0</v>
      </c>
      <c r="I228" s="364">
        <f t="shared" si="256"/>
        <v>0</v>
      </c>
      <c r="J228" s="364">
        <f t="shared" si="256"/>
        <v>0</v>
      </c>
      <c r="K228" s="364">
        <f t="shared" si="256"/>
        <v>0</v>
      </c>
      <c r="L228" s="364">
        <f t="shared" si="256"/>
        <v>0</v>
      </c>
      <c r="M228" s="346">
        <f t="shared" si="256"/>
        <v>0</v>
      </c>
      <c r="N228" s="365">
        <f t="shared" si="256"/>
        <v>0</v>
      </c>
      <c r="O228" s="365">
        <f t="shared" si="256"/>
        <v>0</v>
      </c>
      <c r="P228" s="365">
        <f t="shared" si="256"/>
        <v>0</v>
      </c>
      <c r="Q228" s="348">
        <f t="shared" si="256"/>
        <v>0</v>
      </c>
      <c r="R228" s="366">
        <f t="shared" si="256"/>
        <v>0</v>
      </c>
      <c r="S228" s="1575"/>
      <c r="T228" s="367">
        <f t="shared" si="256"/>
        <v>0</v>
      </c>
      <c r="U228" s="367">
        <f t="shared" si="256"/>
        <v>0</v>
      </c>
      <c r="V228" s="367">
        <f t="shared" si="256"/>
        <v>0</v>
      </c>
      <c r="W228" s="346">
        <f t="shared" si="256"/>
        <v>0</v>
      </c>
      <c r="X228" s="366">
        <f t="shared" si="256"/>
        <v>0</v>
      </c>
      <c r="Y228" s="367">
        <f t="shared" si="256"/>
        <v>0</v>
      </c>
      <c r="Z228" s="367">
        <f t="shared" si="256"/>
        <v>0</v>
      </c>
      <c r="AA228" s="367">
        <f t="shared" si="256"/>
        <v>0</v>
      </c>
      <c r="AB228" s="367">
        <f t="shared" si="256"/>
        <v>0</v>
      </c>
      <c r="AC228" s="367">
        <f t="shared" si="256"/>
        <v>0</v>
      </c>
      <c r="AD228" s="367">
        <f t="shared" si="256"/>
        <v>0</v>
      </c>
      <c r="AE228" s="367">
        <f t="shared" si="256"/>
        <v>0</v>
      </c>
      <c r="AF228" s="367">
        <f t="shared" si="256"/>
        <v>0</v>
      </c>
      <c r="AG228" s="346">
        <f t="shared" si="256"/>
        <v>0</v>
      </c>
      <c r="AH228" s="1611"/>
      <c r="AI228" s="351">
        <f t="shared" si="256"/>
        <v>0</v>
      </c>
      <c r="AJ228" s="363">
        <f t="shared" si="256"/>
        <v>0</v>
      </c>
      <c r="AK228" s="364">
        <f t="shared" si="256"/>
        <v>0</v>
      </c>
      <c r="AL228" s="364">
        <f t="shared" si="256"/>
        <v>0</v>
      </c>
      <c r="AM228" s="364">
        <f t="shared" si="256"/>
        <v>0</v>
      </c>
      <c r="AN228" s="364">
        <f t="shared" si="256"/>
        <v>0</v>
      </c>
      <c r="AO228" s="364">
        <f t="shared" si="256"/>
        <v>0</v>
      </c>
      <c r="AP228" s="346">
        <f t="shared" si="256"/>
        <v>0</v>
      </c>
      <c r="AQ228" s="365">
        <f t="shared" si="256"/>
        <v>0</v>
      </c>
      <c r="AR228" s="1611"/>
      <c r="AS228" s="365">
        <f t="shared" si="256"/>
        <v>0</v>
      </c>
      <c r="AT228" s="352">
        <f t="shared" si="256"/>
        <v>0</v>
      </c>
      <c r="AU228" s="368">
        <f t="shared" si="256"/>
        <v>0</v>
      </c>
      <c r="AV228" s="369">
        <f t="shared" si="256"/>
        <v>0</v>
      </c>
      <c r="AW228" s="369">
        <f t="shared" si="256"/>
        <v>0</v>
      </c>
      <c r="AX228" s="346">
        <f t="shared" si="256"/>
        <v>0</v>
      </c>
      <c r="AY228" s="365">
        <f t="shared" si="256"/>
        <v>0</v>
      </c>
      <c r="AZ228" s="1611"/>
      <c r="BA228" s="352">
        <f t="shared" si="256"/>
        <v>0</v>
      </c>
      <c r="BB228" s="1611"/>
      <c r="BC228" s="352">
        <f t="shared" si="256"/>
        <v>0</v>
      </c>
    </row>
    <row r="229" spans="1:55" s="339" customFormat="1">
      <c r="A229" s="372" t="s">
        <v>399</v>
      </c>
      <c r="B229" s="342"/>
      <c r="C229" s="708"/>
      <c r="D229" s="343"/>
      <c r="E229" s="344"/>
      <c r="F229" s="345"/>
      <c r="G229" s="345"/>
      <c r="H229" s="345"/>
      <c r="I229" s="345"/>
      <c r="J229" s="345"/>
      <c r="K229" s="345"/>
      <c r="L229" s="345"/>
      <c r="M229" s="346">
        <f t="shared" ref="M229:M238" si="257">SUM(E229:L229)</f>
        <v>0</v>
      </c>
      <c r="N229" s="347"/>
      <c r="O229" s="347"/>
      <c r="P229" s="347"/>
      <c r="Q229" s="348">
        <f t="shared" ref="Q229:Q238" si="258">B229+C229+M229+N229+O229+P229+D229</f>
        <v>0</v>
      </c>
      <c r="R229" s="349"/>
      <c r="S229" s="1575"/>
      <c r="T229" s="350"/>
      <c r="U229" s="350"/>
      <c r="V229" s="350"/>
      <c r="W229" s="346">
        <f t="shared" ref="W229:W238" si="259">SUM(R229:V229)</f>
        <v>0</v>
      </c>
      <c r="X229" s="349"/>
      <c r="Y229" s="350"/>
      <c r="Z229" s="350"/>
      <c r="AA229" s="350"/>
      <c r="AB229" s="350"/>
      <c r="AC229" s="350"/>
      <c r="AD229" s="350"/>
      <c r="AE229" s="350"/>
      <c r="AF229" s="350"/>
      <c r="AG229" s="346">
        <f t="shared" ref="AG229:AG238" si="260">SUM(X229:AF229)</f>
        <v>0</v>
      </c>
      <c r="AH229" s="1611"/>
      <c r="AI229" s="351">
        <f t="shared" ref="AI229:AI238" si="261">Q229+W229+AG229+AH229</f>
        <v>0</v>
      </c>
      <c r="AJ229" s="344"/>
      <c r="AK229" s="345"/>
      <c r="AL229" s="345"/>
      <c r="AM229" s="345"/>
      <c r="AN229" s="345"/>
      <c r="AO229" s="345"/>
      <c r="AP229" s="346">
        <f t="shared" ref="AP229:AP238" si="262">SUM(AJ229:AO229)</f>
        <v>0</v>
      </c>
      <c r="AQ229" s="347"/>
      <c r="AR229" s="1611"/>
      <c r="AS229" s="347"/>
      <c r="AT229" s="352">
        <f t="shared" ref="AT229:AT238" si="263">AI229+AP229+AQ229+AR229+AS229</f>
        <v>0</v>
      </c>
      <c r="AU229" s="353"/>
      <c r="AV229" s="354"/>
      <c r="AW229" s="354"/>
      <c r="AX229" s="346">
        <f t="shared" ref="AX229:AX238" si="264">SUM(AU229:AW229)</f>
        <v>0</v>
      </c>
      <c r="AY229" s="347"/>
      <c r="AZ229" s="1611"/>
      <c r="BA229" s="352">
        <f t="shared" ref="BA229:BA238" si="265">AX229+AY229</f>
        <v>0</v>
      </c>
      <c r="BB229" s="1611"/>
      <c r="BC229" s="352">
        <f t="shared" ref="BC229:BC238" si="266">BA229+AT229+BB229</f>
        <v>0</v>
      </c>
    </row>
    <row r="230" spans="1:55" s="339" customFormat="1">
      <c r="A230" s="372" t="s">
        <v>400</v>
      </c>
      <c r="B230" s="342"/>
      <c r="C230" s="708"/>
      <c r="D230" s="343"/>
      <c r="E230" s="344"/>
      <c r="F230" s="345"/>
      <c r="G230" s="345"/>
      <c r="H230" s="345"/>
      <c r="I230" s="345"/>
      <c r="J230" s="345"/>
      <c r="K230" s="345"/>
      <c r="L230" s="345"/>
      <c r="M230" s="346">
        <f t="shared" si="257"/>
        <v>0</v>
      </c>
      <c r="N230" s="347"/>
      <c r="O230" s="347"/>
      <c r="P230" s="347"/>
      <c r="Q230" s="348">
        <f t="shared" si="258"/>
        <v>0</v>
      </c>
      <c r="R230" s="349"/>
      <c r="S230" s="1575"/>
      <c r="T230" s="350"/>
      <c r="U230" s="350"/>
      <c r="V230" s="350"/>
      <c r="W230" s="346">
        <f t="shared" si="259"/>
        <v>0</v>
      </c>
      <c r="X230" s="349"/>
      <c r="Y230" s="350"/>
      <c r="Z230" s="350"/>
      <c r="AA230" s="350"/>
      <c r="AB230" s="350"/>
      <c r="AC230" s="350"/>
      <c r="AD230" s="350"/>
      <c r="AE230" s="350"/>
      <c r="AF230" s="350"/>
      <c r="AG230" s="346">
        <f t="shared" si="260"/>
        <v>0</v>
      </c>
      <c r="AH230" s="1611"/>
      <c r="AI230" s="351">
        <f t="shared" si="261"/>
        <v>0</v>
      </c>
      <c r="AJ230" s="344"/>
      <c r="AK230" s="345"/>
      <c r="AL230" s="345"/>
      <c r="AM230" s="345"/>
      <c r="AN230" s="345"/>
      <c r="AO230" s="345"/>
      <c r="AP230" s="346">
        <f t="shared" si="262"/>
        <v>0</v>
      </c>
      <c r="AQ230" s="347"/>
      <c r="AR230" s="1611"/>
      <c r="AS230" s="347"/>
      <c r="AT230" s="352">
        <f t="shared" si="263"/>
        <v>0</v>
      </c>
      <c r="AU230" s="353"/>
      <c r="AV230" s="354"/>
      <c r="AW230" s="354"/>
      <c r="AX230" s="346">
        <f t="shared" si="264"/>
        <v>0</v>
      </c>
      <c r="AY230" s="347"/>
      <c r="AZ230" s="1611"/>
      <c r="BA230" s="352">
        <f t="shared" si="265"/>
        <v>0</v>
      </c>
      <c r="BB230" s="1611"/>
      <c r="BC230" s="352">
        <f t="shared" si="266"/>
        <v>0</v>
      </c>
    </row>
    <row r="231" spans="1:55" s="339" customFormat="1">
      <c r="A231" s="373" t="s">
        <v>401</v>
      </c>
      <c r="B231" s="342"/>
      <c r="C231" s="708"/>
      <c r="D231" s="343"/>
      <c r="E231" s="344"/>
      <c r="F231" s="345"/>
      <c r="G231" s="345"/>
      <c r="H231" s="345"/>
      <c r="I231" s="345"/>
      <c r="J231" s="345"/>
      <c r="K231" s="345"/>
      <c r="L231" s="345"/>
      <c r="M231" s="346">
        <f t="shared" si="257"/>
        <v>0</v>
      </c>
      <c r="N231" s="347"/>
      <c r="O231" s="347"/>
      <c r="P231" s="347"/>
      <c r="Q231" s="348">
        <f t="shared" si="258"/>
        <v>0</v>
      </c>
      <c r="R231" s="349"/>
      <c r="S231" s="1575"/>
      <c r="T231" s="350"/>
      <c r="U231" s="350"/>
      <c r="V231" s="350"/>
      <c r="W231" s="346">
        <f t="shared" si="259"/>
        <v>0</v>
      </c>
      <c r="X231" s="349"/>
      <c r="Y231" s="350"/>
      <c r="Z231" s="350"/>
      <c r="AA231" s="350"/>
      <c r="AB231" s="350"/>
      <c r="AC231" s="350"/>
      <c r="AD231" s="350"/>
      <c r="AE231" s="350"/>
      <c r="AF231" s="350"/>
      <c r="AG231" s="346">
        <f t="shared" si="260"/>
        <v>0</v>
      </c>
      <c r="AH231" s="1611"/>
      <c r="AI231" s="351">
        <f t="shared" si="261"/>
        <v>0</v>
      </c>
      <c r="AJ231" s="344"/>
      <c r="AK231" s="345"/>
      <c r="AL231" s="345"/>
      <c r="AM231" s="345"/>
      <c r="AN231" s="345"/>
      <c r="AO231" s="345"/>
      <c r="AP231" s="346">
        <f t="shared" si="262"/>
        <v>0</v>
      </c>
      <c r="AQ231" s="347"/>
      <c r="AR231" s="1611"/>
      <c r="AS231" s="347"/>
      <c r="AT231" s="352">
        <f t="shared" si="263"/>
        <v>0</v>
      </c>
      <c r="AU231" s="353"/>
      <c r="AV231" s="354"/>
      <c r="AW231" s="354"/>
      <c r="AX231" s="346">
        <f t="shared" si="264"/>
        <v>0</v>
      </c>
      <c r="AY231" s="347"/>
      <c r="AZ231" s="1611"/>
      <c r="BA231" s="352">
        <f t="shared" si="265"/>
        <v>0</v>
      </c>
      <c r="BB231" s="1611"/>
      <c r="BC231" s="352">
        <f t="shared" si="266"/>
        <v>0</v>
      </c>
    </row>
    <row r="232" spans="1:55" s="339" customFormat="1">
      <c r="A232" s="373" t="s">
        <v>61</v>
      </c>
      <c r="B232" s="342"/>
      <c r="C232" s="708"/>
      <c r="D232" s="343"/>
      <c r="E232" s="344"/>
      <c r="F232" s="345"/>
      <c r="G232" s="345"/>
      <c r="H232" s="345"/>
      <c r="I232" s="345"/>
      <c r="J232" s="345"/>
      <c r="K232" s="345"/>
      <c r="L232" s="345"/>
      <c r="M232" s="346">
        <f t="shared" si="257"/>
        <v>0</v>
      </c>
      <c r="N232" s="347"/>
      <c r="O232" s="347"/>
      <c r="P232" s="347"/>
      <c r="Q232" s="348">
        <f t="shared" si="258"/>
        <v>0</v>
      </c>
      <c r="R232" s="349"/>
      <c r="S232" s="1575"/>
      <c r="T232" s="350"/>
      <c r="U232" s="350"/>
      <c r="V232" s="350"/>
      <c r="W232" s="346">
        <f t="shared" si="259"/>
        <v>0</v>
      </c>
      <c r="X232" s="349"/>
      <c r="Y232" s="350"/>
      <c r="Z232" s="350"/>
      <c r="AA232" s="350"/>
      <c r="AB232" s="350"/>
      <c r="AC232" s="350"/>
      <c r="AD232" s="350"/>
      <c r="AE232" s="350"/>
      <c r="AF232" s="350"/>
      <c r="AG232" s="346">
        <f t="shared" si="260"/>
        <v>0</v>
      </c>
      <c r="AH232" s="1611"/>
      <c r="AI232" s="351">
        <f t="shared" si="261"/>
        <v>0</v>
      </c>
      <c r="AJ232" s="344"/>
      <c r="AK232" s="345"/>
      <c r="AL232" s="345"/>
      <c r="AM232" s="345"/>
      <c r="AN232" s="345"/>
      <c r="AO232" s="345"/>
      <c r="AP232" s="346">
        <f t="shared" si="262"/>
        <v>0</v>
      </c>
      <c r="AQ232" s="347"/>
      <c r="AR232" s="1611"/>
      <c r="AS232" s="347"/>
      <c r="AT232" s="352">
        <f t="shared" si="263"/>
        <v>0</v>
      </c>
      <c r="AU232" s="353"/>
      <c r="AV232" s="354"/>
      <c r="AW232" s="354"/>
      <c r="AX232" s="346">
        <f t="shared" si="264"/>
        <v>0</v>
      </c>
      <c r="AY232" s="347"/>
      <c r="AZ232" s="1611"/>
      <c r="BA232" s="352">
        <f t="shared" si="265"/>
        <v>0</v>
      </c>
      <c r="BB232" s="1611"/>
      <c r="BC232" s="352">
        <f t="shared" si="266"/>
        <v>0</v>
      </c>
    </row>
    <row r="233" spans="1:55" s="339" customFormat="1">
      <c r="A233" s="373" t="s">
        <v>402</v>
      </c>
      <c r="B233" s="342"/>
      <c r="C233" s="708"/>
      <c r="D233" s="343"/>
      <c r="E233" s="344"/>
      <c r="F233" s="345"/>
      <c r="G233" s="345"/>
      <c r="H233" s="345"/>
      <c r="I233" s="345"/>
      <c r="J233" s="345"/>
      <c r="K233" s="345"/>
      <c r="L233" s="345"/>
      <c r="M233" s="346">
        <f t="shared" si="257"/>
        <v>0</v>
      </c>
      <c r="N233" s="347"/>
      <c r="O233" s="347"/>
      <c r="P233" s="347"/>
      <c r="Q233" s="348">
        <f t="shared" si="258"/>
        <v>0</v>
      </c>
      <c r="R233" s="349"/>
      <c r="S233" s="1575"/>
      <c r="T233" s="350"/>
      <c r="U233" s="350"/>
      <c r="V233" s="350"/>
      <c r="W233" s="346">
        <f t="shared" si="259"/>
        <v>0</v>
      </c>
      <c r="X233" s="349"/>
      <c r="Y233" s="350"/>
      <c r="Z233" s="350"/>
      <c r="AA233" s="350"/>
      <c r="AB233" s="350"/>
      <c r="AC233" s="350"/>
      <c r="AD233" s="350"/>
      <c r="AE233" s="350"/>
      <c r="AF233" s="350"/>
      <c r="AG233" s="346">
        <f t="shared" si="260"/>
        <v>0</v>
      </c>
      <c r="AH233" s="1611"/>
      <c r="AI233" s="351">
        <f t="shared" si="261"/>
        <v>0</v>
      </c>
      <c r="AJ233" s="344"/>
      <c r="AK233" s="345"/>
      <c r="AL233" s="345"/>
      <c r="AM233" s="345"/>
      <c r="AN233" s="345"/>
      <c r="AO233" s="345"/>
      <c r="AP233" s="346">
        <f t="shared" si="262"/>
        <v>0</v>
      </c>
      <c r="AQ233" s="347"/>
      <c r="AR233" s="1611"/>
      <c r="AS233" s="347"/>
      <c r="AT233" s="352">
        <f t="shared" si="263"/>
        <v>0</v>
      </c>
      <c r="AU233" s="353"/>
      <c r="AV233" s="354"/>
      <c r="AW233" s="354"/>
      <c r="AX233" s="346">
        <f t="shared" si="264"/>
        <v>0</v>
      </c>
      <c r="AY233" s="347"/>
      <c r="AZ233" s="1611"/>
      <c r="BA233" s="352">
        <f t="shared" si="265"/>
        <v>0</v>
      </c>
      <c r="BB233" s="1611"/>
      <c r="BC233" s="352">
        <f t="shared" si="266"/>
        <v>0</v>
      </c>
    </row>
    <row r="234" spans="1:55" s="339" customFormat="1">
      <c r="A234" s="373" t="s">
        <v>403</v>
      </c>
      <c r="B234" s="342"/>
      <c r="C234" s="708"/>
      <c r="D234" s="343"/>
      <c r="E234" s="344"/>
      <c r="F234" s="345"/>
      <c r="G234" s="345"/>
      <c r="H234" s="345"/>
      <c r="I234" s="345"/>
      <c r="J234" s="345"/>
      <c r="K234" s="345"/>
      <c r="L234" s="345"/>
      <c r="M234" s="346">
        <f t="shared" si="257"/>
        <v>0</v>
      </c>
      <c r="N234" s="347"/>
      <c r="O234" s="347"/>
      <c r="P234" s="347"/>
      <c r="Q234" s="348">
        <f t="shared" si="258"/>
        <v>0</v>
      </c>
      <c r="R234" s="349"/>
      <c r="S234" s="1575"/>
      <c r="T234" s="350"/>
      <c r="U234" s="350"/>
      <c r="V234" s="350"/>
      <c r="W234" s="346">
        <f t="shared" si="259"/>
        <v>0</v>
      </c>
      <c r="X234" s="349"/>
      <c r="Y234" s="350"/>
      <c r="Z234" s="350"/>
      <c r="AA234" s="350"/>
      <c r="AB234" s="350"/>
      <c r="AC234" s="350"/>
      <c r="AD234" s="350"/>
      <c r="AE234" s="350"/>
      <c r="AF234" s="350"/>
      <c r="AG234" s="346">
        <f t="shared" si="260"/>
        <v>0</v>
      </c>
      <c r="AH234" s="1611"/>
      <c r="AI234" s="351">
        <f t="shared" si="261"/>
        <v>0</v>
      </c>
      <c r="AJ234" s="344"/>
      <c r="AK234" s="345"/>
      <c r="AL234" s="345"/>
      <c r="AM234" s="345"/>
      <c r="AN234" s="345"/>
      <c r="AO234" s="345"/>
      <c r="AP234" s="346">
        <f t="shared" si="262"/>
        <v>0</v>
      </c>
      <c r="AQ234" s="347"/>
      <c r="AR234" s="1611"/>
      <c r="AS234" s="347"/>
      <c r="AT234" s="352">
        <f t="shared" si="263"/>
        <v>0</v>
      </c>
      <c r="AU234" s="353"/>
      <c r="AV234" s="354"/>
      <c r="AW234" s="354"/>
      <c r="AX234" s="346">
        <f t="shared" si="264"/>
        <v>0</v>
      </c>
      <c r="AY234" s="347"/>
      <c r="AZ234" s="1611"/>
      <c r="BA234" s="352">
        <f t="shared" si="265"/>
        <v>0</v>
      </c>
      <c r="BB234" s="1611"/>
      <c r="BC234" s="352">
        <f t="shared" si="266"/>
        <v>0</v>
      </c>
    </row>
    <row r="235" spans="1:55" s="339" customFormat="1">
      <c r="A235" s="373" t="s">
        <v>404</v>
      </c>
      <c r="B235" s="342"/>
      <c r="C235" s="708"/>
      <c r="D235" s="343"/>
      <c r="E235" s="344"/>
      <c r="F235" s="345"/>
      <c r="G235" s="345"/>
      <c r="H235" s="345"/>
      <c r="I235" s="345"/>
      <c r="J235" s="345"/>
      <c r="K235" s="345"/>
      <c r="L235" s="345"/>
      <c r="M235" s="346">
        <f t="shared" si="257"/>
        <v>0</v>
      </c>
      <c r="N235" s="347"/>
      <c r="O235" s="347"/>
      <c r="P235" s="347"/>
      <c r="Q235" s="348">
        <f t="shared" si="258"/>
        <v>0</v>
      </c>
      <c r="R235" s="349"/>
      <c r="S235" s="1575"/>
      <c r="T235" s="350"/>
      <c r="U235" s="350"/>
      <c r="V235" s="350"/>
      <c r="W235" s="346">
        <f t="shared" si="259"/>
        <v>0</v>
      </c>
      <c r="X235" s="349"/>
      <c r="Y235" s="350"/>
      <c r="Z235" s="350"/>
      <c r="AA235" s="350"/>
      <c r="AB235" s="350"/>
      <c r="AC235" s="350"/>
      <c r="AD235" s="350"/>
      <c r="AE235" s="350"/>
      <c r="AF235" s="350"/>
      <c r="AG235" s="346">
        <f t="shared" si="260"/>
        <v>0</v>
      </c>
      <c r="AH235" s="1611"/>
      <c r="AI235" s="351">
        <f t="shared" si="261"/>
        <v>0</v>
      </c>
      <c r="AJ235" s="344"/>
      <c r="AK235" s="345"/>
      <c r="AL235" s="345"/>
      <c r="AM235" s="345"/>
      <c r="AN235" s="345"/>
      <c r="AO235" s="345"/>
      <c r="AP235" s="346">
        <f t="shared" si="262"/>
        <v>0</v>
      </c>
      <c r="AQ235" s="347"/>
      <c r="AR235" s="1611"/>
      <c r="AS235" s="347"/>
      <c r="AT235" s="352">
        <f t="shared" si="263"/>
        <v>0</v>
      </c>
      <c r="AU235" s="353"/>
      <c r="AV235" s="354"/>
      <c r="AW235" s="354"/>
      <c r="AX235" s="346">
        <f t="shared" si="264"/>
        <v>0</v>
      </c>
      <c r="AY235" s="347"/>
      <c r="AZ235" s="1611"/>
      <c r="BA235" s="352">
        <f t="shared" si="265"/>
        <v>0</v>
      </c>
      <c r="BB235" s="1611"/>
      <c r="BC235" s="352">
        <f t="shared" si="266"/>
        <v>0</v>
      </c>
    </row>
    <row r="236" spans="1:55" s="339" customFormat="1">
      <c r="A236" s="373" t="s">
        <v>65</v>
      </c>
      <c r="B236" s="342"/>
      <c r="C236" s="708"/>
      <c r="D236" s="343"/>
      <c r="E236" s="344"/>
      <c r="F236" s="345"/>
      <c r="G236" s="345"/>
      <c r="H236" s="345"/>
      <c r="I236" s="345"/>
      <c r="J236" s="345"/>
      <c r="K236" s="345"/>
      <c r="L236" s="345"/>
      <c r="M236" s="346">
        <f t="shared" si="257"/>
        <v>0</v>
      </c>
      <c r="N236" s="347"/>
      <c r="O236" s="347"/>
      <c r="P236" s="347"/>
      <c r="Q236" s="348">
        <f t="shared" si="258"/>
        <v>0</v>
      </c>
      <c r="R236" s="349"/>
      <c r="S236" s="1575"/>
      <c r="T236" s="350"/>
      <c r="U236" s="350"/>
      <c r="V236" s="350"/>
      <c r="W236" s="346">
        <f t="shared" si="259"/>
        <v>0</v>
      </c>
      <c r="X236" s="349"/>
      <c r="Y236" s="350"/>
      <c r="Z236" s="350"/>
      <c r="AA236" s="350"/>
      <c r="AB236" s="350"/>
      <c r="AC236" s="350"/>
      <c r="AD236" s="350"/>
      <c r="AE236" s="350"/>
      <c r="AF236" s="350"/>
      <c r="AG236" s="346">
        <f t="shared" si="260"/>
        <v>0</v>
      </c>
      <c r="AH236" s="1611"/>
      <c r="AI236" s="351">
        <f t="shared" si="261"/>
        <v>0</v>
      </c>
      <c r="AJ236" s="344"/>
      <c r="AK236" s="345"/>
      <c r="AL236" s="345"/>
      <c r="AM236" s="345"/>
      <c r="AN236" s="345"/>
      <c r="AO236" s="345"/>
      <c r="AP236" s="346">
        <f t="shared" si="262"/>
        <v>0</v>
      </c>
      <c r="AQ236" s="347"/>
      <c r="AR236" s="1611"/>
      <c r="AS236" s="347"/>
      <c r="AT236" s="352">
        <f t="shared" si="263"/>
        <v>0</v>
      </c>
      <c r="AU236" s="353"/>
      <c r="AV236" s="354"/>
      <c r="AW236" s="354"/>
      <c r="AX236" s="346">
        <f t="shared" si="264"/>
        <v>0</v>
      </c>
      <c r="AY236" s="347"/>
      <c r="AZ236" s="1611"/>
      <c r="BA236" s="352">
        <f t="shared" si="265"/>
        <v>0</v>
      </c>
      <c r="BB236" s="1611"/>
      <c r="BC236" s="352">
        <f t="shared" si="266"/>
        <v>0</v>
      </c>
    </row>
    <row r="237" spans="1:55" s="339" customFormat="1">
      <c r="A237" s="373" t="s">
        <v>405</v>
      </c>
      <c r="B237" s="342"/>
      <c r="C237" s="708"/>
      <c r="D237" s="343"/>
      <c r="E237" s="344"/>
      <c r="F237" s="345"/>
      <c r="G237" s="345"/>
      <c r="H237" s="345"/>
      <c r="I237" s="345"/>
      <c r="J237" s="345"/>
      <c r="K237" s="345"/>
      <c r="L237" s="345"/>
      <c r="M237" s="346">
        <f t="shared" si="257"/>
        <v>0</v>
      </c>
      <c r="N237" s="347"/>
      <c r="O237" s="347"/>
      <c r="P237" s="347"/>
      <c r="Q237" s="348">
        <f t="shared" si="258"/>
        <v>0</v>
      </c>
      <c r="R237" s="349"/>
      <c r="S237" s="1575"/>
      <c r="T237" s="350"/>
      <c r="U237" s="350"/>
      <c r="V237" s="350"/>
      <c r="W237" s="346">
        <f t="shared" si="259"/>
        <v>0</v>
      </c>
      <c r="X237" s="349"/>
      <c r="Y237" s="350"/>
      <c r="Z237" s="350"/>
      <c r="AA237" s="350"/>
      <c r="AB237" s="350"/>
      <c r="AC237" s="350"/>
      <c r="AD237" s="350"/>
      <c r="AE237" s="350"/>
      <c r="AF237" s="350"/>
      <c r="AG237" s="346">
        <f t="shared" si="260"/>
        <v>0</v>
      </c>
      <c r="AH237" s="1611"/>
      <c r="AI237" s="351">
        <f t="shared" si="261"/>
        <v>0</v>
      </c>
      <c r="AJ237" s="344"/>
      <c r="AK237" s="345"/>
      <c r="AL237" s="345"/>
      <c r="AM237" s="345"/>
      <c r="AN237" s="345"/>
      <c r="AO237" s="345"/>
      <c r="AP237" s="346">
        <f t="shared" si="262"/>
        <v>0</v>
      </c>
      <c r="AQ237" s="347"/>
      <c r="AR237" s="1611"/>
      <c r="AS237" s="347"/>
      <c r="AT237" s="352">
        <f t="shared" si="263"/>
        <v>0</v>
      </c>
      <c r="AU237" s="353"/>
      <c r="AV237" s="354"/>
      <c r="AW237" s="354"/>
      <c r="AX237" s="346">
        <f t="shared" si="264"/>
        <v>0</v>
      </c>
      <c r="AY237" s="347"/>
      <c r="AZ237" s="1611"/>
      <c r="BA237" s="352">
        <f t="shared" si="265"/>
        <v>0</v>
      </c>
      <c r="BB237" s="1611"/>
      <c r="BC237" s="352">
        <f t="shared" si="266"/>
        <v>0</v>
      </c>
    </row>
    <row r="238" spans="1:55" s="339" customFormat="1" ht="13.5" thickBot="1">
      <c r="A238" s="374" t="s">
        <v>406</v>
      </c>
      <c r="B238" s="342"/>
      <c r="C238" s="708"/>
      <c r="D238" s="343"/>
      <c r="E238" s="344"/>
      <c r="F238" s="345"/>
      <c r="G238" s="345"/>
      <c r="H238" s="345"/>
      <c r="I238" s="345"/>
      <c r="J238" s="345"/>
      <c r="K238" s="345"/>
      <c r="L238" s="345"/>
      <c r="M238" s="346">
        <f t="shared" si="257"/>
        <v>0</v>
      </c>
      <c r="N238" s="347"/>
      <c r="O238" s="347"/>
      <c r="P238" s="347"/>
      <c r="Q238" s="348">
        <f t="shared" si="258"/>
        <v>0</v>
      </c>
      <c r="R238" s="349"/>
      <c r="S238" s="1575"/>
      <c r="T238" s="350"/>
      <c r="U238" s="350"/>
      <c r="V238" s="350"/>
      <c r="W238" s="346">
        <f t="shared" si="259"/>
        <v>0</v>
      </c>
      <c r="X238" s="349"/>
      <c r="Y238" s="350"/>
      <c r="Z238" s="350"/>
      <c r="AA238" s="350"/>
      <c r="AB238" s="350"/>
      <c r="AC238" s="350"/>
      <c r="AD238" s="350"/>
      <c r="AE238" s="350"/>
      <c r="AF238" s="350"/>
      <c r="AG238" s="346">
        <f t="shared" si="260"/>
        <v>0</v>
      </c>
      <c r="AH238" s="1611"/>
      <c r="AI238" s="351">
        <f t="shared" si="261"/>
        <v>0</v>
      </c>
      <c r="AJ238" s="344"/>
      <c r="AK238" s="345"/>
      <c r="AL238" s="345"/>
      <c r="AM238" s="345"/>
      <c r="AN238" s="345"/>
      <c r="AO238" s="345"/>
      <c r="AP238" s="346">
        <f t="shared" si="262"/>
        <v>0</v>
      </c>
      <c r="AQ238" s="347"/>
      <c r="AR238" s="1611"/>
      <c r="AS238" s="347"/>
      <c r="AT238" s="352">
        <f t="shared" si="263"/>
        <v>0</v>
      </c>
      <c r="AU238" s="353"/>
      <c r="AV238" s="354"/>
      <c r="AW238" s="354"/>
      <c r="AX238" s="346">
        <f t="shared" si="264"/>
        <v>0</v>
      </c>
      <c r="AY238" s="347"/>
      <c r="AZ238" s="1611"/>
      <c r="BA238" s="352">
        <f t="shared" si="265"/>
        <v>0</v>
      </c>
      <c r="BB238" s="1611"/>
      <c r="BC238" s="352">
        <f t="shared" si="266"/>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7">D241+D242</f>
        <v>0</v>
      </c>
      <c r="E240" s="363">
        <f t="shared" si="267"/>
        <v>0</v>
      </c>
      <c r="F240" s="364">
        <f t="shared" si="267"/>
        <v>0</v>
      </c>
      <c r="G240" s="364">
        <f t="shared" si="267"/>
        <v>0</v>
      </c>
      <c r="H240" s="364">
        <f t="shared" si="267"/>
        <v>0</v>
      </c>
      <c r="I240" s="364">
        <f t="shared" si="267"/>
        <v>0</v>
      </c>
      <c r="J240" s="364">
        <f t="shared" si="267"/>
        <v>0</v>
      </c>
      <c r="K240" s="364">
        <f t="shared" si="267"/>
        <v>0</v>
      </c>
      <c r="L240" s="364">
        <f t="shared" si="267"/>
        <v>0</v>
      </c>
      <c r="M240" s="346">
        <f t="shared" si="267"/>
        <v>0</v>
      </c>
      <c r="N240" s="365">
        <f t="shared" si="267"/>
        <v>0</v>
      </c>
      <c r="O240" s="365">
        <f t="shared" si="267"/>
        <v>0</v>
      </c>
      <c r="P240" s="365">
        <f t="shared" si="267"/>
        <v>0</v>
      </c>
      <c r="Q240" s="348">
        <f t="shared" si="267"/>
        <v>0</v>
      </c>
      <c r="R240" s="366">
        <f t="shared" si="267"/>
        <v>0</v>
      </c>
      <c r="S240" s="1575"/>
      <c r="T240" s="367">
        <f t="shared" si="267"/>
        <v>0</v>
      </c>
      <c r="U240" s="367">
        <f t="shared" si="267"/>
        <v>0</v>
      </c>
      <c r="V240" s="367">
        <f t="shared" si="267"/>
        <v>0</v>
      </c>
      <c r="W240" s="346">
        <f t="shared" si="267"/>
        <v>0</v>
      </c>
      <c r="X240" s="366">
        <f t="shared" si="267"/>
        <v>0</v>
      </c>
      <c r="Y240" s="367">
        <f t="shared" si="267"/>
        <v>0</v>
      </c>
      <c r="Z240" s="367">
        <f t="shared" si="267"/>
        <v>0</v>
      </c>
      <c r="AA240" s="367">
        <f t="shared" si="267"/>
        <v>0</v>
      </c>
      <c r="AB240" s="367">
        <f t="shared" si="267"/>
        <v>0</v>
      </c>
      <c r="AC240" s="367">
        <f t="shared" si="267"/>
        <v>0</v>
      </c>
      <c r="AD240" s="367">
        <f t="shared" si="267"/>
        <v>0</v>
      </c>
      <c r="AE240" s="367">
        <f t="shared" si="267"/>
        <v>0</v>
      </c>
      <c r="AF240" s="367">
        <f t="shared" si="267"/>
        <v>0</v>
      </c>
      <c r="AG240" s="346">
        <f t="shared" si="267"/>
        <v>0</v>
      </c>
      <c r="AH240" s="1611"/>
      <c r="AI240" s="351">
        <f t="shared" si="267"/>
        <v>0</v>
      </c>
      <c r="AJ240" s="363">
        <f t="shared" si="267"/>
        <v>0</v>
      </c>
      <c r="AK240" s="364">
        <f t="shared" si="267"/>
        <v>0</v>
      </c>
      <c r="AL240" s="364">
        <f t="shared" si="267"/>
        <v>0</v>
      </c>
      <c r="AM240" s="364">
        <f t="shared" si="267"/>
        <v>0</v>
      </c>
      <c r="AN240" s="364">
        <f t="shared" si="267"/>
        <v>0</v>
      </c>
      <c r="AO240" s="364">
        <f t="shared" si="267"/>
        <v>0</v>
      </c>
      <c r="AP240" s="346">
        <f t="shared" si="267"/>
        <v>0</v>
      </c>
      <c r="AQ240" s="365">
        <f t="shared" si="267"/>
        <v>0</v>
      </c>
      <c r="AR240" s="1611"/>
      <c r="AS240" s="365">
        <f t="shared" si="267"/>
        <v>0</v>
      </c>
      <c r="AT240" s="352">
        <f t="shared" si="267"/>
        <v>0</v>
      </c>
      <c r="AU240" s="368">
        <f t="shared" si="267"/>
        <v>0</v>
      </c>
      <c r="AV240" s="369">
        <f t="shared" si="267"/>
        <v>0</v>
      </c>
      <c r="AW240" s="369">
        <f t="shared" si="267"/>
        <v>0</v>
      </c>
      <c r="AX240" s="346">
        <f t="shared" si="267"/>
        <v>0</v>
      </c>
      <c r="AY240" s="365">
        <f t="shared" si="267"/>
        <v>0</v>
      </c>
      <c r="AZ240" s="1611"/>
      <c r="BA240" s="352">
        <f t="shared" si="267"/>
        <v>0</v>
      </c>
      <c r="BB240" s="1611"/>
      <c r="BC240" s="352">
        <f t="shared" si="267"/>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8">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8"/>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9">SUM(D244:D253)</f>
        <v>0</v>
      </c>
      <c r="E243" s="363">
        <f t="shared" si="269"/>
        <v>0</v>
      </c>
      <c r="F243" s="364">
        <f t="shared" si="269"/>
        <v>0</v>
      </c>
      <c r="G243" s="364">
        <f t="shared" si="269"/>
        <v>0</v>
      </c>
      <c r="H243" s="364">
        <f t="shared" si="269"/>
        <v>0</v>
      </c>
      <c r="I243" s="364">
        <f t="shared" si="269"/>
        <v>0</v>
      </c>
      <c r="J243" s="364">
        <f t="shared" si="269"/>
        <v>0</v>
      </c>
      <c r="K243" s="364">
        <f t="shared" si="269"/>
        <v>0</v>
      </c>
      <c r="L243" s="364">
        <f t="shared" si="269"/>
        <v>0</v>
      </c>
      <c r="M243" s="346">
        <f t="shared" si="269"/>
        <v>0</v>
      </c>
      <c r="N243" s="365">
        <f t="shared" si="269"/>
        <v>0</v>
      </c>
      <c r="O243" s="365">
        <f t="shared" si="269"/>
        <v>0</v>
      </c>
      <c r="P243" s="365">
        <f t="shared" si="269"/>
        <v>0</v>
      </c>
      <c r="Q243" s="348">
        <f t="shared" si="269"/>
        <v>0</v>
      </c>
      <c r="R243" s="366">
        <f t="shared" si="269"/>
        <v>0</v>
      </c>
      <c r="S243" s="1575"/>
      <c r="T243" s="367">
        <f t="shared" si="269"/>
        <v>0</v>
      </c>
      <c r="U243" s="367">
        <f t="shared" si="269"/>
        <v>0</v>
      </c>
      <c r="V243" s="367">
        <f t="shared" si="269"/>
        <v>0</v>
      </c>
      <c r="W243" s="346">
        <f t="shared" si="269"/>
        <v>0</v>
      </c>
      <c r="X243" s="366">
        <f t="shared" si="269"/>
        <v>0</v>
      </c>
      <c r="Y243" s="367">
        <f t="shared" si="269"/>
        <v>0</v>
      </c>
      <c r="Z243" s="367">
        <f t="shared" si="269"/>
        <v>0</v>
      </c>
      <c r="AA243" s="367">
        <f t="shared" si="269"/>
        <v>0</v>
      </c>
      <c r="AB243" s="367">
        <f t="shared" si="269"/>
        <v>0</v>
      </c>
      <c r="AC243" s="367">
        <f t="shared" si="269"/>
        <v>0</v>
      </c>
      <c r="AD243" s="367">
        <f t="shared" si="269"/>
        <v>0</v>
      </c>
      <c r="AE243" s="367">
        <f t="shared" si="269"/>
        <v>0</v>
      </c>
      <c r="AF243" s="367">
        <f t="shared" si="269"/>
        <v>0</v>
      </c>
      <c r="AG243" s="346">
        <f t="shared" si="269"/>
        <v>0</v>
      </c>
      <c r="AH243" s="1611"/>
      <c r="AI243" s="351">
        <f t="shared" si="269"/>
        <v>0</v>
      </c>
      <c r="AJ243" s="363">
        <f t="shared" si="269"/>
        <v>0</v>
      </c>
      <c r="AK243" s="364">
        <f t="shared" si="269"/>
        <v>0</v>
      </c>
      <c r="AL243" s="364">
        <f t="shared" si="269"/>
        <v>0</v>
      </c>
      <c r="AM243" s="364">
        <f t="shared" si="269"/>
        <v>0</v>
      </c>
      <c r="AN243" s="364">
        <f t="shared" si="269"/>
        <v>0</v>
      </c>
      <c r="AO243" s="364">
        <f t="shared" si="269"/>
        <v>0</v>
      </c>
      <c r="AP243" s="346">
        <f t="shared" si="269"/>
        <v>0</v>
      </c>
      <c r="AQ243" s="365">
        <f t="shared" si="269"/>
        <v>0</v>
      </c>
      <c r="AR243" s="1611"/>
      <c r="AS243" s="365">
        <f t="shared" si="269"/>
        <v>0</v>
      </c>
      <c r="AT243" s="352">
        <f t="shared" si="269"/>
        <v>0</v>
      </c>
      <c r="AU243" s="368">
        <f t="shared" si="269"/>
        <v>0</v>
      </c>
      <c r="AV243" s="369">
        <f t="shared" si="269"/>
        <v>0</v>
      </c>
      <c r="AW243" s="369">
        <f t="shared" si="269"/>
        <v>0</v>
      </c>
      <c r="AX243" s="346">
        <f t="shared" si="269"/>
        <v>0</v>
      </c>
      <c r="AY243" s="365">
        <f t="shared" si="269"/>
        <v>0</v>
      </c>
      <c r="AZ243" s="1611"/>
      <c r="BA243" s="352">
        <f t="shared" si="269"/>
        <v>0</v>
      </c>
      <c r="BB243" s="1611"/>
      <c r="BC243" s="352">
        <f t="shared" si="269"/>
        <v>0</v>
      </c>
    </row>
    <row r="244" spans="1:55" s="339" customFormat="1">
      <c r="A244" s="372" t="s">
        <v>399</v>
      </c>
      <c r="B244" s="342"/>
      <c r="C244" s="708"/>
      <c r="D244" s="343"/>
      <c r="E244" s="344"/>
      <c r="F244" s="345"/>
      <c r="G244" s="345"/>
      <c r="H244" s="345"/>
      <c r="I244" s="345"/>
      <c r="J244" s="345"/>
      <c r="K244" s="345"/>
      <c r="L244" s="345"/>
      <c r="M244" s="346">
        <f t="shared" ref="M244:M253" si="270">SUM(E244:L244)</f>
        <v>0</v>
      </c>
      <c r="N244" s="347"/>
      <c r="O244" s="347"/>
      <c r="P244" s="347"/>
      <c r="Q244" s="348">
        <f t="shared" ref="Q244:Q253" si="271">B244+C244+M244+N244+O244+P244+D244</f>
        <v>0</v>
      </c>
      <c r="R244" s="349"/>
      <c r="S244" s="1575"/>
      <c r="T244" s="350"/>
      <c r="U244" s="350"/>
      <c r="V244" s="350"/>
      <c r="W244" s="346">
        <f t="shared" ref="W244:W253" si="272">SUM(R244:V244)</f>
        <v>0</v>
      </c>
      <c r="X244" s="349"/>
      <c r="Y244" s="350"/>
      <c r="Z244" s="350"/>
      <c r="AA244" s="350"/>
      <c r="AB244" s="350"/>
      <c r="AC244" s="350"/>
      <c r="AD244" s="350"/>
      <c r="AE244" s="350"/>
      <c r="AF244" s="350"/>
      <c r="AG244" s="346">
        <f t="shared" ref="AG244:AG253" si="273">SUM(X244:AF244)</f>
        <v>0</v>
      </c>
      <c r="AH244" s="1611"/>
      <c r="AI244" s="351">
        <f t="shared" ref="AI244:AI253" si="274">Q244+W244+AG244+AH244</f>
        <v>0</v>
      </c>
      <c r="AJ244" s="344"/>
      <c r="AK244" s="345"/>
      <c r="AL244" s="345"/>
      <c r="AM244" s="345"/>
      <c r="AN244" s="345"/>
      <c r="AO244" s="345"/>
      <c r="AP244" s="346">
        <f t="shared" ref="AP244:AP253" si="275">SUM(AJ244:AO244)</f>
        <v>0</v>
      </c>
      <c r="AQ244" s="347"/>
      <c r="AR244" s="1611"/>
      <c r="AS244" s="347"/>
      <c r="AT244" s="352">
        <f t="shared" ref="AT244:AT253" si="276">AI244+AP244+AQ244+AR244+AS244</f>
        <v>0</v>
      </c>
      <c r="AU244" s="353"/>
      <c r="AV244" s="354"/>
      <c r="AW244" s="354"/>
      <c r="AX244" s="346">
        <f t="shared" ref="AX244:AX253" si="277">SUM(AU244:AW244)</f>
        <v>0</v>
      </c>
      <c r="AY244" s="347"/>
      <c r="AZ244" s="1611"/>
      <c r="BA244" s="352">
        <f t="shared" ref="BA244:BA253" si="278">AX244+AY244</f>
        <v>0</v>
      </c>
      <c r="BB244" s="1611"/>
      <c r="BC244" s="352">
        <f t="shared" ref="BC244:BC253" si="279">BA244+AT244+BB244</f>
        <v>0</v>
      </c>
    </row>
    <row r="245" spans="1:55" s="339" customFormat="1">
      <c r="A245" s="372" t="s">
        <v>400</v>
      </c>
      <c r="B245" s="342"/>
      <c r="C245" s="708"/>
      <c r="D245" s="343"/>
      <c r="E245" s="344"/>
      <c r="F245" s="345"/>
      <c r="G245" s="345"/>
      <c r="H245" s="345"/>
      <c r="I245" s="345"/>
      <c r="J245" s="345"/>
      <c r="K245" s="345"/>
      <c r="L245" s="345"/>
      <c r="M245" s="346">
        <f t="shared" si="270"/>
        <v>0</v>
      </c>
      <c r="N245" s="347"/>
      <c r="O245" s="347"/>
      <c r="P245" s="347"/>
      <c r="Q245" s="348">
        <f t="shared" si="271"/>
        <v>0</v>
      </c>
      <c r="R245" s="349"/>
      <c r="S245" s="1575"/>
      <c r="T245" s="350"/>
      <c r="U245" s="350"/>
      <c r="V245" s="350"/>
      <c r="W245" s="346">
        <f t="shared" si="272"/>
        <v>0</v>
      </c>
      <c r="X245" s="349"/>
      <c r="Y245" s="350"/>
      <c r="Z245" s="350"/>
      <c r="AA245" s="350"/>
      <c r="AB245" s="350"/>
      <c r="AC245" s="350"/>
      <c r="AD245" s="350"/>
      <c r="AE245" s="350"/>
      <c r="AF245" s="350"/>
      <c r="AG245" s="346">
        <f t="shared" si="273"/>
        <v>0</v>
      </c>
      <c r="AH245" s="1611"/>
      <c r="AI245" s="351">
        <f t="shared" si="274"/>
        <v>0</v>
      </c>
      <c r="AJ245" s="344"/>
      <c r="AK245" s="345"/>
      <c r="AL245" s="345"/>
      <c r="AM245" s="345"/>
      <c r="AN245" s="345"/>
      <c r="AO245" s="345"/>
      <c r="AP245" s="346">
        <f t="shared" si="275"/>
        <v>0</v>
      </c>
      <c r="AQ245" s="347"/>
      <c r="AR245" s="1611"/>
      <c r="AS245" s="347"/>
      <c r="AT245" s="352">
        <f t="shared" si="276"/>
        <v>0</v>
      </c>
      <c r="AU245" s="353"/>
      <c r="AV245" s="354"/>
      <c r="AW245" s="354"/>
      <c r="AX245" s="346">
        <f t="shared" si="277"/>
        <v>0</v>
      </c>
      <c r="AY245" s="347"/>
      <c r="AZ245" s="1611"/>
      <c r="BA245" s="352">
        <f t="shared" si="278"/>
        <v>0</v>
      </c>
      <c r="BB245" s="1611"/>
      <c r="BC245" s="352">
        <f t="shared" si="279"/>
        <v>0</v>
      </c>
    </row>
    <row r="246" spans="1:55" s="339" customFormat="1">
      <c r="A246" s="373" t="s">
        <v>401</v>
      </c>
      <c r="B246" s="342"/>
      <c r="C246" s="708"/>
      <c r="D246" s="343"/>
      <c r="E246" s="344"/>
      <c r="F246" s="345"/>
      <c r="G246" s="345"/>
      <c r="H246" s="345"/>
      <c r="I246" s="345"/>
      <c r="J246" s="345"/>
      <c r="K246" s="345"/>
      <c r="L246" s="345"/>
      <c r="M246" s="346">
        <f t="shared" si="270"/>
        <v>0</v>
      </c>
      <c r="N246" s="347"/>
      <c r="O246" s="347"/>
      <c r="P246" s="347"/>
      <c r="Q246" s="348">
        <f t="shared" si="271"/>
        <v>0</v>
      </c>
      <c r="R246" s="349"/>
      <c r="S246" s="1575"/>
      <c r="T246" s="350"/>
      <c r="U246" s="350"/>
      <c r="V246" s="350"/>
      <c r="W246" s="346">
        <f t="shared" si="272"/>
        <v>0</v>
      </c>
      <c r="X246" s="349"/>
      <c r="Y246" s="350"/>
      <c r="Z246" s="350"/>
      <c r="AA246" s="350"/>
      <c r="AB246" s="350"/>
      <c r="AC246" s="350"/>
      <c r="AD246" s="350"/>
      <c r="AE246" s="350"/>
      <c r="AF246" s="350"/>
      <c r="AG246" s="346">
        <f t="shared" si="273"/>
        <v>0</v>
      </c>
      <c r="AH246" s="1611"/>
      <c r="AI246" s="351">
        <f t="shared" si="274"/>
        <v>0</v>
      </c>
      <c r="AJ246" s="344"/>
      <c r="AK246" s="345"/>
      <c r="AL246" s="345"/>
      <c r="AM246" s="345"/>
      <c r="AN246" s="345"/>
      <c r="AO246" s="345"/>
      <c r="AP246" s="346">
        <f t="shared" si="275"/>
        <v>0</v>
      </c>
      <c r="AQ246" s="347"/>
      <c r="AR246" s="1611"/>
      <c r="AS246" s="347"/>
      <c r="AT246" s="352">
        <f t="shared" si="276"/>
        <v>0</v>
      </c>
      <c r="AU246" s="353"/>
      <c r="AV246" s="354"/>
      <c r="AW246" s="354"/>
      <c r="AX246" s="346">
        <f t="shared" si="277"/>
        <v>0</v>
      </c>
      <c r="AY246" s="347"/>
      <c r="AZ246" s="1611"/>
      <c r="BA246" s="352">
        <f t="shared" si="278"/>
        <v>0</v>
      </c>
      <c r="BB246" s="1611"/>
      <c r="BC246" s="352">
        <f t="shared" si="279"/>
        <v>0</v>
      </c>
    </row>
    <row r="247" spans="1:55" s="339" customFormat="1">
      <c r="A247" s="373" t="s">
        <v>61</v>
      </c>
      <c r="B247" s="342"/>
      <c r="C247" s="708"/>
      <c r="D247" s="343"/>
      <c r="E247" s="344"/>
      <c r="F247" s="345"/>
      <c r="G247" s="345"/>
      <c r="H247" s="345"/>
      <c r="I247" s="345"/>
      <c r="J247" s="345"/>
      <c r="K247" s="345"/>
      <c r="L247" s="345"/>
      <c r="M247" s="346">
        <f t="shared" si="270"/>
        <v>0</v>
      </c>
      <c r="N247" s="347"/>
      <c r="O247" s="347"/>
      <c r="P247" s="347"/>
      <c r="Q247" s="348">
        <f t="shared" si="271"/>
        <v>0</v>
      </c>
      <c r="R247" s="349"/>
      <c r="S247" s="1575"/>
      <c r="T247" s="350"/>
      <c r="U247" s="350"/>
      <c r="V247" s="350"/>
      <c r="W247" s="346">
        <f t="shared" si="272"/>
        <v>0</v>
      </c>
      <c r="X247" s="349"/>
      <c r="Y247" s="350"/>
      <c r="Z247" s="350"/>
      <c r="AA247" s="350"/>
      <c r="AB247" s="350"/>
      <c r="AC247" s="350"/>
      <c r="AD247" s="350"/>
      <c r="AE247" s="350"/>
      <c r="AF247" s="350"/>
      <c r="AG247" s="346">
        <f t="shared" si="273"/>
        <v>0</v>
      </c>
      <c r="AH247" s="1611"/>
      <c r="AI247" s="351">
        <f t="shared" si="274"/>
        <v>0</v>
      </c>
      <c r="AJ247" s="344"/>
      <c r="AK247" s="345"/>
      <c r="AL247" s="345"/>
      <c r="AM247" s="345"/>
      <c r="AN247" s="345"/>
      <c r="AO247" s="345"/>
      <c r="AP247" s="346">
        <f t="shared" si="275"/>
        <v>0</v>
      </c>
      <c r="AQ247" s="347"/>
      <c r="AR247" s="1611"/>
      <c r="AS247" s="347"/>
      <c r="AT247" s="352">
        <f t="shared" si="276"/>
        <v>0</v>
      </c>
      <c r="AU247" s="353"/>
      <c r="AV247" s="354"/>
      <c r="AW247" s="354"/>
      <c r="AX247" s="346">
        <f t="shared" si="277"/>
        <v>0</v>
      </c>
      <c r="AY247" s="347"/>
      <c r="AZ247" s="1611"/>
      <c r="BA247" s="352">
        <f t="shared" si="278"/>
        <v>0</v>
      </c>
      <c r="BB247" s="1611"/>
      <c r="BC247" s="352">
        <f t="shared" si="279"/>
        <v>0</v>
      </c>
    </row>
    <row r="248" spans="1:55" s="339" customFormat="1">
      <c r="A248" s="373" t="s">
        <v>402</v>
      </c>
      <c r="B248" s="342"/>
      <c r="C248" s="708"/>
      <c r="D248" s="343"/>
      <c r="E248" s="344"/>
      <c r="F248" s="345"/>
      <c r="G248" s="345"/>
      <c r="H248" s="345"/>
      <c r="I248" s="345"/>
      <c r="J248" s="345"/>
      <c r="K248" s="345"/>
      <c r="L248" s="345"/>
      <c r="M248" s="346">
        <f t="shared" si="270"/>
        <v>0</v>
      </c>
      <c r="N248" s="347"/>
      <c r="O248" s="347"/>
      <c r="P248" s="347"/>
      <c r="Q248" s="348">
        <f t="shared" si="271"/>
        <v>0</v>
      </c>
      <c r="R248" s="349"/>
      <c r="S248" s="1575"/>
      <c r="T248" s="350"/>
      <c r="U248" s="350"/>
      <c r="V248" s="350"/>
      <c r="W248" s="346">
        <f t="shared" si="272"/>
        <v>0</v>
      </c>
      <c r="X248" s="349"/>
      <c r="Y248" s="350"/>
      <c r="Z248" s="350"/>
      <c r="AA248" s="350"/>
      <c r="AB248" s="350"/>
      <c r="AC248" s="350"/>
      <c r="AD248" s="350"/>
      <c r="AE248" s="350"/>
      <c r="AF248" s="350"/>
      <c r="AG248" s="346">
        <f t="shared" si="273"/>
        <v>0</v>
      </c>
      <c r="AH248" s="1611"/>
      <c r="AI248" s="351">
        <f t="shared" si="274"/>
        <v>0</v>
      </c>
      <c r="AJ248" s="344"/>
      <c r="AK248" s="345"/>
      <c r="AL248" s="345"/>
      <c r="AM248" s="345"/>
      <c r="AN248" s="345"/>
      <c r="AO248" s="345"/>
      <c r="AP248" s="346">
        <f t="shared" si="275"/>
        <v>0</v>
      </c>
      <c r="AQ248" s="347"/>
      <c r="AR248" s="1611"/>
      <c r="AS248" s="347"/>
      <c r="AT248" s="352">
        <f t="shared" si="276"/>
        <v>0</v>
      </c>
      <c r="AU248" s="353"/>
      <c r="AV248" s="354"/>
      <c r="AW248" s="354"/>
      <c r="AX248" s="346">
        <f t="shared" si="277"/>
        <v>0</v>
      </c>
      <c r="AY248" s="347"/>
      <c r="AZ248" s="1611"/>
      <c r="BA248" s="352">
        <f t="shared" si="278"/>
        <v>0</v>
      </c>
      <c r="BB248" s="1611"/>
      <c r="BC248" s="352">
        <f t="shared" si="279"/>
        <v>0</v>
      </c>
    </row>
    <row r="249" spans="1:55" s="339" customFormat="1">
      <c r="A249" s="373" t="s">
        <v>403</v>
      </c>
      <c r="B249" s="342"/>
      <c r="C249" s="708"/>
      <c r="D249" s="343"/>
      <c r="E249" s="344"/>
      <c r="F249" s="345"/>
      <c r="G249" s="345"/>
      <c r="H249" s="345"/>
      <c r="I249" s="345"/>
      <c r="J249" s="345"/>
      <c r="K249" s="345"/>
      <c r="L249" s="345"/>
      <c r="M249" s="346">
        <f t="shared" si="270"/>
        <v>0</v>
      </c>
      <c r="N249" s="347"/>
      <c r="O249" s="347"/>
      <c r="P249" s="347"/>
      <c r="Q249" s="348">
        <f t="shared" si="271"/>
        <v>0</v>
      </c>
      <c r="R249" s="349"/>
      <c r="S249" s="1575"/>
      <c r="T249" s="350"/>
      <c r="U249" s="350"/>
      <c r="V249" s="350"/>
      <c r="W249" s="346">
        <f t="shared" si="272"/>
        <v>0</v>
      </c>
      <c r="X249" s="349"/>
      <c r="Y249" s="350"/>
      <c r="Z249" s="350"/>
      <c r="AA249" s="350"/>
      <c r="AB249" s="350"/>
      <c r="AC249" s="350"/>
      <c r="AD249" s="350"/>
      <c r="AE249" s="350"/>
      <c r="AF249" s="350"/>
      <c r="AG249" s="346">
        <f t="shared" si="273"/>
        <v>0</v>
      </c>
      <c r="AH249" s="1563"/>
      <c r="AI249" s="351">
        <f t="shared" si="274"/>
        <v>0</v>
      </c>
      <c r="AJ249" s="344"/>
      <c r="AK249" s="345"/>
      <c r="AL249" s="345"/>
      <c r="AM249" s="345"/>
      <c r="AN249" s="345"/>
      <c r="AO249" s="345"/>
      <c r="AP249" s="346">
        <f t="shared" si="275"/>
        <v>0</v>
      </c>
      <c r="AQ249" s="347"/>
      <c r="AR249" s="1563"/>
      <c r="AS249" s="347"/>
      <c r="AT249" s="352">
        <f t="shared" si="276"/>
        <v>0</v>
      </c>
      <c r="AU249" s="353"/>
      <c r="AV249" s="354"/>
      <c r="AW249" s="354"/>
      <c r="AX249" s="346">
        <f t="shared" si="277"/>
        <v>0</v>
      </c>
      <c r="AY249" s="347"/>
      <c r="AZ249" s="1563"/>
      <c r="BA249" s="352">
        <f t="shared" si="278"/>
        <v>0</v>
      </c>
      <c r="BB249" s="1563"/>
      <c r="BC249" s="352">
        <f t="shared" si="279"/>
        <v>0</v>
      </c>
    </row>
    <row r="250" spans="1:55" s="339" customFormat="1">
      <c r="A250" s="373" t="s">
        <v>404</v>
      </c>
      <c r="B250" s="342"/>
      <c r="C250" s="708"/>
      <c r="D250" s="343"/>
      <c r="E250" s="344"/>
      <c r="F250" s="345"/>
      <c r="G250" s="345"/>
      <c r="H250" s="345"/>
      <c r="I250" s="345"/>
      <c r="J250" s="345"/>
      <c r="K250" s="345"/>
      <c r="L250" s="345"/>
      <c r="M250" s="346">
        <f t="shared" si="270"/>
        <v>0</v>
      </c>
      <c r="N250" s="347"/>
      <c r="O250" s="347"/>
      <c r="P250" s="347"/>
      <c r="Q250" s="348">
        <f t="shared" si="271"/>
        <v>0</v>
      </c>
      <c r="R250" s="349"/>
      <c r="S250" s="1575"/>
      <c r="T250" s="350"/>
      <c r="U250" s="350"/>
      <c r="V250" s="350"/>
      <c r="W250" s="346">
        <f t="shared" si="272"/>
        <v>0</v>
      </c>
      <c r="X250" s="349"/>
      <c r="Y250" s="350"/>
      <c r="Z250" s="350"/>
      <c r="AA250" s="350"/>
      <c r="AB250" s="350"/>
      <c r="AC250" s="350"/>
      <c r="AD250" s="350"/>
      <c r="AE250" s="350"/>
      <c r="AF250" s="350"/>
      <c r="AG250" s="346">
        <f t="shared" si="273"/>
        <v>0</v>
      </c>
      <c r="AH250" s="1563"/>
      <c r="AI250" s="351">
        <f t="shared" si="274"/>
        <v>0</v>
      </c>
      <c r="AJ250" s="344"/>
      <c r="AK250" s="345"/>
      <c r="AL250" s="345"/>
      <c r="AM250" s="345"/>
      <c r="AN250" s="345"/>
      <c r="AO250" s="345"/>
      <c r="AP250" s="346">
        <f t="shared" si="275"/>
        <v>0</v>
      </c>
      <c r="AQ250" s="347"/>
      <c r="AR250" s="1563"/>
      <c r="AS250" s="347"/>
      <c r="AT250" s="352">
        <f t="shared" si="276"/>
        <v>0</v>
      </c>
      <c r="AU250" s="353"/>
      <c r="AV250" s="354"/>
      <c r="AW250" s="354"/>
      <c r="AX250" s="346">
        <f t="shared" si="277"/>
        <v>0</v>
      </c>
      <c r="AY250" s="347"/>
      <c r="AZ250" s="1563"/>
      <c r="BA250" s="352">
        <f t="shared" si="278"/>
        <v>0</v>
      </c>
      <c r="BB250" s="1563"/>
      <c r="BC250" s="352">
        <f t="shared" si="279"/>
        <v>0</v>
      </c>
    </row>
    <row r="251" spans="1:55" s="339" customFormat="1">
      <c r="A251" s="373" t="s">
        <v>65</v>
      </c>
      <c r="B251" s="342"/>
      <c r="C251" s="708"/>
      <c r="D251" s="343"/>
      <c r="E251" s="344"/>
      <c r="F251" s="345"/>
      <c r="G251" s="345"/>
      <c r="H251" s="345"/>
      <c r="I251" s="345"/>
      <c r="J251" s="345"/>
      <c r="K251" s="345"/>
      <c r="L251" s="345"/>
      <c r="M251" s="346">
        <f t="shared" si="270"/>
        <v>0</v>
      </c>
      <c r="N251" s="347"/>
      <c r="O251" s="347"/>
      <c r="P251" s="347"/>
      <c r="Q251" s="348">
        <f t="shared" si="271"/>
        <v>0</v>
      </c>
      <c r="R251" s="349"/>
      <c r="S251" s="1575"/>
      <c r="T251" s="350"/>
      <c r="U251" s="350"/>
      <c r="V251" s="350"/>
      <c r="W251" s="346">
        <f t="shared" si="272"/>
        <v>0</v>
      </c>
      <c r="X251" s="349"/>
      <c r="Y251" s="350"/>
      <c r="Z251" s="350"/>
      <c r="AA251" s="350"/>
      <c r="AB251" s="350"/>
      <c r="AC251" s="350"/>
      <c r="AD251" s="350"/>
      <c r="AE251" s="350"/>
      <c r="AF251" s="350"/>
      <c r="AG251" s="346">
        <f t="shared" si="273"/>
        <v>0</v>
      </c>
      <c r="AH251" s="1563"/>
      <c r="AI251" s="351">
        <f t="shared" si="274"/>
        <v>0</v>
      </c>
      <c r="AJ251" s="344"/>
      <c r="AK251" s="345"/>
      <c r="AL251" s="345"/>
      <c r="AM251" s="345"/>
      <c r="AN251" s="345"/>
      <c r="AO251" s="345"/>
      <c r="AP251" s="346">
        <f t="shared" si="275"/>
        <v>0</v>
      </c>
      <c r="AQ251" s="347"/>
      <c r="AR251" s="1563"/>
      <c r="AS251" s="347"/>
      <c r="AT251" s="352">
        <f t="shared" si="276"/>
        <v>0</v>
      </c>
      <c r="AU251" s="353"/>
      <c r="AV251" s="354"/>
      <c r="AW251" s="354"/>
      <c r="AX251" s="346">
        <f t="shared" si="277"/>
        <v>0</v>
      </c>
      <c r="AY251" s="347"/>
      <c r="AZ251" s="1563"/>
      <c r="BA251" s="352">
        <f t="shared" si="278"/>
        <v>0</v>
      </c>
      <c r="BB251" s="1563"/>
      <c r="BC251" s="352">
        <f t="shared" si="279"/>
        <v>0</v>
      </c>
    </row>
    <row r="252" spans="1:55" s="339" customFormat="1">
      <c r="A252" s="373" t="s">
        <v>405</v>
      </c>
      <c r="B252" s="342"/>
      <c r="C252" s="708"/>
      <c r="D252" s="343"/>
      <c r="E252" s="344"/>
      <c r="F252" s="345"/>
      <c r="G252" s="345"/>
      <c r="H252" s="345"/>
      <c r="I252" s="345"/>
      <c r="J252" s="345"/>
      <c r="K252" s="345"/>
      <c r="L252" s="345"/>
      <c r="M252" s="346">
        <f t="shared" si="270"/>
        <v>0</v>
      </c>
      <c r="N252" s="347"/>
      <c r="O252" s="347"/>
      <c r="P252" s="347"/>
      <c r="Q252" s="348">
        <f t="shared" si="271"/>
        <v>0</v>
      </c>
      <c r="R252" s="349"/>
      <c r="S252" s="1575"/>
      <c r="T252" s="350"/>
      <c r="U252" s="350"/>
      <c r="V252" s="350"/>
      <c r="W252" s="346">
        <f t="shared" si="272"/>
        <v>0</v>
      </c>
      <c r="X252" s="349"/>
      <c r="Y252" s="350"/>
      <c r="Z252" s="350"/>
      <c r="AA252" s="350"/>
      <c r="AB252" s="350"/>
      <c r="AC252" s="350"/>
      <c r="AD252" s="350"/>
      <c r="AE252" s="350"/>
      <c r="AF252" s="350"/>
      <c r="AG252" s="346">
        <f t="shared" si="273"/>
        <v>0</v>
      </c>
      <c r="AH252" s="1563"/>
      <c r="AI252" s="351">
        <f t="shared" si="274"/>
        <v>0</v>
      </c>
      <c r="AJ252" s="344"/>
      <c r="AK252" s="345"/>
      <c r="AL252" s="345"/>
      <c r="AM252" s="345"/>
      <c r="AN252" s="345"/>
      <c r="AO252" s="345"/>
      <c r="AP252" s="346">
        <f t="shared" si="275"/>
        <v>0</v>
      </c>
      <c r="AQ252" s="347"/>
      <c r="AR252" s="1563"/>
      <c r="AS252" s="347"/>
      <c r="AT252" s="352">
        <f t="shared" si="276"/>
        <v>0</v>
      </c>
      <c r="AU252" s="353"/>
      <c r="AV252" s="354"/>
      <c r="AW252" s="354"/>
      <c r="AX252" s="346">
        <f t="shared" si="277"/>
        <v>0</v>
      </c>
      <c r="AY252" s="347"/>
      <c r="AZ252" s="1563"/>
      <c r="BA252" s="352">
        <f t="shared" si="278"/>
        <v>0</v>
      </c>
      <c r="BB252" s="1563"/>
      <c r="BC252" s="352">
        <f t="shared" si="279"/>
        <v>0</v>
      </c>
    </row>
    <row r="253" spans="1:55" s="339" customFormat="1" ht="13.5" thickBot="1">
      <c r="A253" s="374" t="s">
        <v>406</v>
      </c>
      <c r="B253" s="342"/>
      <c r="C253" s="708"/>
      <c r="D253" s="343"/>
      <c r="E253" s="344"/>
      <c r="F253" s="345"/>
      <c r="G253" s="345"/>
      <c r="H253" s="345"/>
      <c r="I253" s="345"/>
      <c r="J253" s="345"/>
      <c r="K253" s="345"/>
      <c r="L253" s="345"/>
      <c r="M253" s="346">
        <f t="shared" si="270"/>
        <v>0</v>
      </c>
      <c r="N253" s="347"/>
      <c r="O253" s="347"/>
      <c r="P253" s="347"/>
      <c r="Q253" s="348">
        <f t="shared" si="271"/>
        <v>0</v>
      </c>
      <c r="R253" s="349"/>
      <c r="S253" s="1575"/>
      <c r="T253" s="350"/>
      <c r="U253" s="350"/>
      <c r="V253" s="350"/>
      <c r="W253" s="346">
        <f t="shared" si="272"/>
        <v>0</v>
      </c>
      <c r="X253" s="349"/>
      <c r="Y253" s="350"/>
      <c r="Z253" s="350"/>
      <c r="AA253" s="350"/>
      <c r="AB253" s="350"/>
      <c r="AC253" s="350"/>
      <c r="AD253" s="350"/>
      <c r="AE253" s="350"/>
      <c r="AF253" s="350"/>
      <c r="AG253" s="346">
        <f t="shared" si="273"/>
        <v>0</v>
      </c>
      <c r="AH253" s="1563"/>
      <c r="AI253" s="351">
        <f t="shared" si="274"/>
        <v>0</v>
      </c>
      <c r="AJ253" s="344"/>
      <c r="AK253" s="345"/>
      <c r="AL253" s="345"/>
      <c r="AM253" s="345"/>
      <c r="AN253" s="345"/>
      <c r="AO253" s="345"/>
      <c r="AP253" s="346">
        <f t="shared" si="275"/>
        <v>0</v>
      </c>
      <c r="AQ253" s="347"/>
      <c r="AR253" s="1563"/>
      <c r="AS253" s="347"/>
      <c r="AT253" s="352">
        <f t="shared" si="276"/>
        <v>0</v>
      </c>
      <c r="AU253" s="353"/>
      <c r="AV253" s="354"/>
      <c r="AW253" s="354"/>
      <c r="AX253" s="346">
        <f t="shared" si="277"/>
        <v>0</v>
      </c>
      <c r="AY253" s="347"/>
      <c r="AZ253" s="1563"/>
      <c r="BA253" s="352">
        <f t="shared" si="278"/>
        <v>0</v>
      </c>
      <c r="BB253" s="1563"/>
      <c r="BC253" s="352">
        <f t="shared" si="279"/>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80">D256+D257</f>
        <v>0</v>
      </c>
      <c r="E255" s="363">
        <f t="shared" si="280"/>
        <v>0</v>
      </c>
      <c r="F255" s="364">
        <f t="shared" si="280"/>
        <v>0</v>
      </c>
      <c r="G255" s="364">
        <f t="shared" si="280"/>
        <v>0</v>
      </c>
      <c r="H255" s="364">
        <f t="shared" si="280"/>
        <v>0</v>
      </c>
      <c r="I255" s="364">
        <f t="shared" si="280"/>
        <v>0</v>
      </c>
      <c r="J255" s="364">
        <f t="shared" si="280"/>
        <v>0</v>
      </c>
      <c r="K255" s="364">
        <f t="shared" si="280"/>
        <v>0</v>
      </c>
      <c r="L255" s="364">
        <f t="shared" si="280"/>
        <v>0</v>
      </c>
      <c r="M255" s="346">
        <f t="shared" si="280"/>
        <v>0</v>
      </c>
      <c r="N255" s="365">
        <f t="shared" si="280"/>
        <v>0</v>
      </c>
      <c r="O255" s="365">
        <f t="shared" si="280"/>
        <v>0</v>
      </c>
      <c r="P255" s="365">
        <f t="shared" si="280"/>
        <v>0</v>
      </c>
      <c r="Q255" s="348">
        <f t="shared" si="280"/>
        <v>0</v>
      </c>
      <c r="R255" s="366">
        <f t="shared" si="280"/>
        <v>0</v>
      </c>
      <c r="S255" s="1575"/>
      <c r="T255" s="367">
        <f t="shared" si="280"/>
        <v>0</v>
      </c>
      <c r="U255" s="367">
        <f t="shared" si="280"/>
        <v>0</v>
      </c>
      <c r="V255" s="367">
        <f t="shared" si="280"/>
        <v>0</v>
      </c>
      <c r="W255" s="346">
        <f t="shared" si="280"/>
        <v>0</v>
      </c>
      <c r="X255" s="366">
        <f t="shared" si="280"/>
        <v>0</v>
      </c>
      <c r="Y255" s="367">
        <f t="shared" si="280"/>
        <v>0</v>
      </c>
      <c r="Z255" s="367">
        <f t="shared" si="280"/>
        <v>0</v>
      </c>
      <c r="AA255" s="367">
        <f t="shared" si="280"/>
        <v>0</v>
      </c>
      <c r="AB255" s="367">
        <f t="shared" si="280"/>
        <v>0</v>
      </c>
      <c r="AC255" s="367">
        <f t="shared" si="280"/>
        <v>0</v>
      </c>
      <c r="AD255" s="367">
        <f t="shared" si="280"/>
        <v>0</v>
      </c>
      <c r="AE255" s="367">
        <f t="shared" si="280"/>
        <v>0</v>
      </c>
      <c r="AF255" s="367">
        <f t="shared" si="280"/>
        <v>0</v>
      </c>
      <c r="AG255" s="346">
        <f t="shared" si="280"/>
        <v>0</v>
      </c>
      <c r="AH255" s="1563"/>
      <c r="AI255" s="351">
        <f t="shared" si="280"/>
        <v>0</v>
      </c>
      <c r="AJ255" s="363">
        <f t="shared" si="280"/>
        <v>0</v>
      </c>
      <c r="AK255" s="364">
        <f t="shared" si="280"/>
        <v>0</v>
      </c>
      <c r="AL255" s="364">
        <f t="shared" si="280"/>
        <v>0</v>
      </c>
      <c r="AM255" s="364">
        <f t="shared" si="280"/>
        <v>0</v>
      </c>
      <c r="AN255" s="364">
        <f t="shared" si="280"/>
        <v>0</v>
      </c>
      <c r="AO255" s="364">
        <f t="shared" si="280"/>
        <v>0</v>
      </c>
      <c r="AP255" s="346">
        <f t="shared" si="280"/>
        <v>0</v>
      </c>
      <c r="AQ255" s="365">
        <f t="shared" si="280"/>
        <v>0</v>
      </c>
      <c r="AR255" s="1563"/>
      <c r="AS255" s="365">
        <f t="shared" si="280"/>
        <v>0</v>
      </c>
      <c r="AT255" s="352">
        <f t="shared" si="280"/>
        <v>0</v>
      </c>
      <c r="AU255" s="368">
        <f t="shared" si="280"/>
        <v>0</v>
      </c>
      <c r="AV255" s="369">
        <f t="shared" si="280"/>
        <v>0</v>
      </c>
      <c r="AW255" s="369">
        <f t="shared" si="280"/>
        <v>0</v>
      </c>
      <c r="AX255" s="346">
        <f t="shared" si="280"/>
        <v>0</v>
      </c>
      <c r="AY255" s="365">
        <f t="shared" si="280"/>
        <v>0</v>
      </c>
      <c r="AZ255" s="1563"/>
      <c r="BA255" s="352">
        <f t="shared" si="280"/>
        <v>0</v>
      </c>
      <c r="BB255" s="1563"/>
      <c r="BC255" s="352">
        <f t="shared" si="280"/>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81">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81"/>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82">SUM(D259:D268)</f>
        <v>0</v>
      </c>
      <c r="E258" s="363">
        <f t="shared" si="282"/>
        <v>0</v>
      </c>
      <c r="F258" s="364">
        <f t="shared" si="282"/>
        <v>0</v>
      </c>
      <c r="G258" s="364">
        <f t="shared" si="282"/>
        <v>0</v>
      </c>
      <c r="H258" s="364">
        <f t="shared" si="282"/>
        <v>0</v>
      </c>
      <c r="I258" s="364">
        <f t="shared" si="282"/>
        <v>0</v>
      </c>
      <c r="J258" s="364">
        <f t="shared" si="282"/>
        <v>0</v>
      </c>
      <c r="K258" s="364">
        <f t="shared" si="282"/>
        <v>0</v>
      </c>
      <c r="L258" s="364">
        <f t="shared" si="282"/>
        <v>0</v>
      </c>
      <c r="M258" s="346">
        <f t="shared" si="282"/>
        <v>0</v>
      </c>
      <c r="N258" s="365">
        <f t="shared" si="282"/>
        <v>0</v>
      </c>
      <c r="O258" s="365">
        <f t="shared" si="282"/>
        <v>0</v>
      </c>
      <c r="P258" s="365">
        <f t="shared" si="282"/>
        <v>0</v>
      </c>
      <c r="Q258" s="348">
        <f t="shared" si="282"/>
        <v>0</v>
      </c>
      <c r="R258" s="366">
        <f t="shared" si="282"/>
        <v>0</v>
      </c>
      <c r="S258" s="1575"/>
      <c r="T258" s="367">
        <f t="shared" si="282"/>
        <v>0</v>
      </c>
      <c r="U258" s="367">
        <f t="shared" si="282"/>
        <v>0</v>
      </c>
      <c r="V258" s="367">
        <f t="shared" si="282"/>
        <v>0</v>
      </c>
      <c r="W258" s="346">
        <f t="shared" si="282"/>
        <v>0</v>
      </c>
      <c r="X258" s="366">
        <f t="shared" si="282"/>
        <v>0</v>
      </c>
      <c r="Y258" s="367">
        <f t="shared" si="282"/>
        <v>0</v>
      </c>
      <c r="Z258" s="367">
        <f t="shared" si="282"/>
        <v>0</v>
      </c>
      <c r="AA258" s="367">
        <f t="shared" si="282"/>
        <v>0</v>
      </c>
      <c r="AB258" s="367">
        <f t="shared" si="282"/>
        <v>0</v>
      </c>
      <c r="AC258" s="367">
        <f t="shared" si="282"/>
        <v>0</v>
      </c>
      <c r="AD258" s="367">
        <f t="shared" si="282"/>
        <v>0</v>
      </c>
      <c r="AE258" s="367">
        <f t="shared" si="282"/>
        <v>0</v>
      </c>
      <c r="AF258" s="367">
        <f t="shared" si="282"/>
        <v>0</v>
      </c>
      <c r="AG258" s="346">
        <f t="shared" si="282"/>
        <v>0</v>
      </c>
      <c r="AH258" s="1563"/>
      <c r="AI258" s="351">
        <f t="shared" si="282"/>
        <v>0</v>
      </c>
      <c r="AJ258" s="363">
        <f t="shared" si="282"/>
        <v>0</v>
      </c>
      <c r="AK258" s="364">
        <f t="shared" si="282"/>
        <v>0</v>
      </c>
      <c r="AL258" s="364">
        <f t="shared" si="282"/>
        <v>0</v>
      </c>
      <c r="AM258" s="364">
        <f t="shared" si="282"/>
        <v>0</v>
      </c>
      <c r="AN258" s="364">
        <f t="shared" si="282"/>
        <v>0</v>
      </c>
      <c r="AO258" s="364">
        <f t="shared" si="282"/>
        <v>0</v>
      </c>
      <c r="AP258" s="346">
        <f t="shared" si="282"/>
        <v>0</v>
      </c>
      <c r="AQ258" s="365">
        <f t="shared" si="282"/>
        <v>0</v>
      </c>
      <c r="AR258" s="1563"/>
      <c r="AS258" s="365">
        <f t="shared" si="282"/>
        <v>0</v>
      </c>
      <c r="AT258" s="352">
        <f t="shared" si="282"/>
        <v>0</v>
      </c>
      <c r="AU258" s="368">
        <f t="shared" si="282"/>
        <v>0</v>
      </c>
      <c r="AV258" s="369">
        <f t="shared" si="282"/>
        <v>0</v>
      </c>
      <c r="AW258" s="369">
        <f t="shared" si="282"/>
        <v>0</v>
      </c>
      <c r="AX258" s="346">
        <f t="shared" si="282"/>
        <v>0</v>
      </c>
      <c r="AY258" s="365">
        <f t="shared" si="282"/>
        <v>0</v>
      </c>
      <c r="AZ258" s="1563"/>
      <c r="BA258" s="352">
        <f t="shared" si="282"/>
        <v>0</v>
      </c>
      <c r="BB258" s="1563"/>
      <c r="BC258" s="352">
        <f t="shared" si="282"/>
        <v>0</v>
      </c>
    </row>
    <row r="259" spans="1:55" s="339" customFormat="1">
      <c r="A259" s="372" t="s">
        <v>399</v>
      </c>
      <c r="B259" s="342"/>
      <c r="C259" s="708"/>
      <c r="D259" s="343"/>
      <c r="E259" s="344"/>
      <c r="F259" s="345"/>
      <c r="G259" s="345"/>
      <c r="H259" s="345"/>
      <c r="I259" s="345"/>
      <c r="J259" s="345"/>
      <c r="K259" s="345"/>
      <c r="L259" s="345"/>
      <c r="M259" s="346">
        <f t="shared" ref="M259:M268" si="283">SUM(E259:L259)</f>
        <v>0</v>
      </c>
      <c r="N259" s="347"/>
      <c r="O259" s="347"/>
      <c r="P259" s="347"/>
      <c r="Q259" s="348">
        <f t="shared" ref="Q259:Q268" si="284">B259+C259+M259+N259+O259+P259+D259</f>
        <v>0</v>
      </c>
      <c r="R259" s="349"/>
      <c r="S259" s="1575"/>
      <c r="T259" s="350"/>
      <c r="U259" s="350"/>
      <c r="V259" s="350"/>
      <c r="W259" s="346">
        <f t="shared" ref="W259:W268" si="285">SUM(R259:V259)</f>
        <v>0</v>
      </c>
      <c r="X259" s="349"/>
      <c r="Y259" s="350"/>
      <c r="Z259" s="350"/>
      <c r="AA259" s="350"/>
      <c r="AB259" s="350"/>
      <c r="AC259" s="350"/>
      <c r="AD259" s="350"/>
      <c r="AE259" s="350"/>
      <c r="AF259" s="350"/>
      <c r="AG259" s="346">
        <f t="shared" ref="AG259:AG268" si="286">SUM(X259:AF259)</f>
        <v>0</v>
      </c>
      <c r="AH259" s="1563"/>
      <c r="AI259" s="351">
        <f t="shared" ref="AI259:AI268" si="287">Q259+W259+AG259+AH259</f>
        <v>0</v>
      </c>
      <c r="AJ259" s="344"/>
      <c r="AK259" s="345"/>
      <c r="AL259" s="345"/>
      <c r="AM259" s="345"/>
      <c r="AN259" s="345"/>
      <c r="AO259" s="345"/>
      <c r="AP259" s="346">
        <f t="shared" ref="AP259:AP268" si="288">SUM(AJ259:AO259)</f>
        <v>0</v>
      </c>
      <c r="AQ259" s="347"/>
      <c r="AR259" s="1563"/>
      <c r="AS259" s="347"/>
      <c r="AT259" s="352">
        <f t="shared" ref="AT259:AT268" si="289">AI259+AP259+AQ259+AR259+AS259</f>
        <v>0</v>
      </c>
      <c r="AU259" s="353"/>
      <c r="AV259" s="354"/>
      <c r="AW259" s="354"/>
      <c r="AX259" s="346">
        <f t="shared" ref="AX259:AX268" si="290">SUM(AU259:AW259)</f>
        <v>0</v>
      </c>
      <c r="AY259" s="347"/>
      <c r="AZ259" s="1563"/>
      <c r="BA259" s="352">
        <f t="shared" ref="BA259:BA268" si="291">AX259+AY259</f>
        <v>0</v>
      </c>
      <c r="BB259" s="1563"/>
      <c r="BC259" s="352">
        <f t="shared" ref="BC259:BC268" si="292">BA259+AT259+BB259</f>
        <v>0</v>
      </c>
    </row>
    <row r="260" spans="1:55" s="339" customFormat="1">
      <c r="A260" s="372" t="s">
        <v>400</v>
      </c>
      <c r="B260" s="342"/>
      <c r="C260" s="708"/>
      <c r="D260" s="343"/>
      <c r="E260" s="344"/>
      <c r="F260" s="345"/>
      <c r="G260" s="345"/>
      <c r="H260" s="345"/>
      <c r="I260" s="345"/>
      <c r="J260" s="345"/>
      <c r="K260" s="345"/>
      <c r="L260" s="345"/>
      <c r="M260" s="346">
        <f t="shared" si="283"/>
        <v>0</v>
      </c>
      <c r="N260" s="347"/>
      <c r="O260" s="347"/>
      <c r="P260" s="347"/>
      <c r="Q260" s="348">
        <f t="shared" si="284"/>
        <v>0</v>
      </c>
      <c r="R260" s="349"/>
      <c r="S260" s="1575"/>
      <c r="T260" s="350"/>
      <c r="U260" s="350"/>
      <c r="V260" s="350"/>
      <c r="W260" s="346">
        <f t="shared" si="285"/>
        <v>0</v>
      </c>
      <c r="X260" s="349"/>
      <c r="Y260" s="350"/>
      <c r="Z260" s="350"/>
      <c r="AA260" s="350"/>
      <c r="AB260" s="350"/>
      <c r="AC260" s="350"/>
      <c r="AD260" s="350"/>
      <c r="AE260" s="350"/>
      <c r="AF260" s="350"/>
      <c r="AG260" s="346">
        <f t="shared" si="286"/>
        <v>0</v>
      </c>
      <c r="AH260" s="1563"/>
      <c r="AI260" s="351">
        <f t="shared" si="287"/>
        <v>0</v>
      </c>
      <c r="AJ260" s="344"/>
      <c r="AK260" s="345"/>
      <c r="AL260" s="345"/>
      <c r="AM260" s="345"/>
      <c r="AN260" s="345"/>
      <c r="AO260" s="345"/>
      <c r="AP260" s="346">
        <f t="shared" si="288"/>
        <v>0</v>
      </c>
      <c r="AQ260" s="347"/>
      <c r="AR260" s="1563"/>
      <c r="AS260" s="347"/>
      <c r="AT260" s="352">
        <f t="shared" si="289"/>
        <v>0</v>
      </c>
      <c r="AU260" s="353"/>
      <c r="AV260" s="354"/>
      <c r="AW260" s="354"/>
      <c r="AX260" s="346">
        <f t="shared" si="290"/>
        <v>0</v>
      </c>
      <c r="AY260" s="347"/>
      <c r="AZ260" s="1563"/>
      <c r="BA260" s="352">
        <f t="shared" si="291"/>
        <v>0</v>
      </c>
      <c r="BB260" s="1563"/>
      <c r="BC260" s="352">
        <f t="shared" si="292"/>
        <v>0</v>
      </c>
    </row>
    <row r="261" spans="1:55" s="339" customFormat="1">
      <c r="A261" s="373" t="s">
        <v>401</v>
      </c>
      <c r="B261" s="342"/>
      <c r="C261" s="708"/>
      <c r="D261" s="343"/>
      <c r="E261" s="344"/>
      <c r="F261" s="345"/>
      <c r="G261" s="345"/>
      <c r="H261" s="345"/>
      <c r="I261" s="345"/>
      <c r="J261" s="345"/>
      <c r="K261" s="345"/>
      <c r="L261" s="345"/>
      <c r="M261" s="346">
        <f t="shared" si="283"/>
        <v>0</v>
      </c>
      <c r="N261" s="347"/>
      <c r="O261" s="347"/>
      <c r="P261" s="347"/>
      <c r="Q261" s="348">
        <f t="shared" si="284"/>
        <v>0</v>
      </c>
      <c r="R261" s="349"/>
      <c r="S261" s="1575"/>
      <c r="T261" s="350"/>
      <c r="U261" s="350"/>
      <c r="V261" s="350"/>
      <c r="W261" s="346">
        <f t="shared" si="285"/>
        <v>0</v>
      </c>
      <c r="X261" s="349"/>
      <c r="Y261" s="350"/>
      <c r="Z261" s="350"/>
      <c r="AA261" s="350"/>
      <c r="AB261" s="350"/>
      <c r="AC261" s="350"/>
      <c r="AD261" s="350"/>
      <c r="AE261" s="350"/>
      <c r="AF261" s="350"/>
      <c r="AG261" s="346">
        <f t="shared" si="286"/>
        <v>0</v>
      </c>
      <c r="AH261" s="1563"/>
      <c r="AI261" s="351">
        <f t="shared" si="287"/>
        <v>0</v>
      </c>
      <c r="AJ261" s="344"/>
      <c r="AK261" s="345"/>
      <c r="AL261" s="345"/>
      <c r="AM261" s="345"/>
      <c r="AN261" s="345"/>
      <c r="AO261" s="345"/>
      <c r="AP261" s="346">
        <f t="shared" si="288"/>
        <v>0</v>
      </c>
      <c r="AQ261" s="347"/>
      <c r="AR261" s="1563"/>
      <c r="AS261" s="347"/>
      <c r="AT261" s="352">
        <f t="shared" si="289"/>
        <v>0</v>
      </c>
      <c r="AU261" s="353"/>
      <c r="AV261" s="354"/>
      <c r="AW261" s="354"/>
      <c r="AX261" s="346">
        <f t="shared" si="290"/>
        <v>0</v>
      </c>
      <c r="AY261" s="347"/>
      <c r="AZ261" s="1563"/>
      <c r="BA261" s="352">
        <f t="shared" si="291"/>
        <v>0</v>
      </c>
      <c r="BB261" s="1563"/>
      <c r="BC261" s="352">
        <f t="shared" si="292"/>
        <v>0</v>
      </c>
    </row>
    <row r="262" spans="1:55" s="339" customFormat="1">
      <c r="A262" s="373" t="s">
        <v>61</v>
      </c>
      <c r="B262" s="342"/>
      <c r="C262" s="708"/>
      <c r="D262" s="343"/>
      <c r="E262" s="344"/>
      <c r="F262" s="345"/>
      <c r="G262" s="345"/>
      <c r="H262" s="345"/>
      <c r="I262" s="345"/>
      <c r="J262" s="345"/>
      <c r="K262" s="345"/>
      <c r="L262" s="345"/>
      <c r="M262" s="346">
        <f t="shared" si="283"/>
        <v>0</v>
      </c>
      <c r="N262" s="347"/>
      <c r="O262" s="347"/>
      <c r="P262" s="347"/>
      <c r="Q262" s="348">
        <f t="shared" si="284"/>
        <v>0</v>
      </c>
      <c r="R262" s="349"/>
      <c r="S262" s="1575"/>
      <c r="T262" s="350"/>
      <c r="U262" s="350"/>
      <c r="V262" s="350"/>
      <c r="W262" s="346">
        <f t="shared" si="285"/>
        <v>0</v>
      </c>
      <c r="X262" s="349"/>
      <c r="Y262" s="350"/>
      <c r="Z262" s="350"/>
      <c r="AA262" s="350"/>
      <c r="AB262" s="350"/>
      <c r="AC262" s="350"/>
      <c r="AD262" s="350"/>
      <c r="AE262" s="350"/>
      <c r="AF262" s="350"/>
      <c r="AG262" s="346">
        <f t="shared" si="286"/>
        <v>0</v>
      </c>
      <c r="AH262" s="1563"/>
      <c r="AI262" s="351">
        <f t="shared" si="287"/>
        <v>0</v>
      </c>
      <c r="AJ262" s="344"/>
      <c r="AK262" s="345"/>
      <c r="AL262" s="345"/>
      <c r="AM262" s="345"/>
      <c r="AN262" s="345"/>
      <c r="AO262" s="345"/>
      <c r="AP262" s="346">
        <f t="shared" si="288"/>
        <v>0</v>
      </c>
      <c r="AQ262" s="347"/>
      <c r="AR262" s="1563"/>
      <c r="AS262" s="347"/>
      <c r="AT262" s="352">
        <f t="shared" si="289"/>
        <v>0</v>
      </c>
      <c r="AU262" s="353"/>
      <c r="AV262" s="354"/>
      <c r="AW262" s="354"/>
      <c r="AX262" s="346">
        <f t="shared" si="290"/>
        <v>0</v>
      </c>
      <c r="AY262" s="347"/>
      <c r="AZ262" s="1563"/>
      <c r="BA262" s="352">
        <f t="shared" si="291"/>
        <v>0</v>
      </c>
      <c r="BB262" s="1563"/>
      <c r="BC262" s="352">
        <f t="shared" si="292"/>
        <v>0</v>
      </c>
    </row>
    <row r="263" spans="1:55" s="339" customFormat="1">
      <c r="A263" s="373" t="s">
        <v>402</v>
      </c>
      <c r="B263" s="342"/>
      <c r="C263" s="708"/>
      <c r="D263" s="343"/>
      <c r="E263" s="344"/>
      <c r="F263" s="345"/>
      <c r="G263" s="345"/>
      <c r="H263" s="345"/>
      <c r="I263" s="345"/>
      <c r="J263" s="345"/>
      <c r="K263" s="345"/>
      <c r="L263" s="345"/>
      <c r="M263" s="346">
        <f t="shared" si="283"/>
        <v>0</v>
      </c>
      <c r="N263" s="347"/>
      <c r="O263" s="347"/>
      <c r="P263" s="347"/>
      <c r="Q263" s="348">
        <f t="shared" si="284"/>
        <v>0</v>
      </c>
      <c r="R263" s="349"/>
      <c r="S263" s="1575"/>
      <c r="T263" s="350"/>
      <c r="U263" s="350"/>
      <c r="V263" s="350"/>
      <c r="W263" s="346">
        <f t="shared" si="285"/>
        <v>0</v>
      </c>
      <c r="X263" s="349"/>
      <c r="Y263" s="350"/>
      <c r="Z263" s="350"/>
      <c r="AA263" s="350"/>
      <c r="AB263" s="350"/>
      <c r="AC263" s="350"/>
      <c r="AD263" s="350"/>
      <c r="AE263" s="350"/>
      <c r="AF263" s="350"/>
      <c r="AG263" s="346">
        <f t="shared" si="286"/>
        <v>0</v>
      </c>
      <c r="AH263" s="1563"/>
      <c r="AI263" s="351">
        <f t="shared" si="287"/>
        <v>0</v>
      </c>
      <c r="AJ263" s="344"/>
      <c r="AK263" s="345"/>
      <c r="AL263" s="345"/>
      <c r="AM263" s="345"/>
      <c r="AN263" s="345"/>
      <c r="AO263" s="345"/>
      <c r="AP263" s="346">
        <f t="shared" si="288"/>
        <v>0</v>
      </c>
      <c r="AQ263" s="347"/>
      <c r="AR263" s="1563"/>
      <c r="AS263" s="347"/>
      <c r="AT263" s="352">
        <f t="shared" si="289"/>
        <v>0</v>
      </c>
      <c r="AU263" s="353"/>
      <c r="AV263" s="354"/>
      <c r="AW263" s="354"/>
      <c r="AX263" s="346">
        <f t="shared" si="290"/>
        <v>0</v>
      </c>
      <c r="AY263" s="347"/>
      <c r="AZ263" s="1563"/>
      <c r="BA263" s="352">
        <f t="shared" si="291"/>
        <v>0</v>
      </c>
      <c r="BB263" s="1563"/>
      <c r="BC263" s="352">
        <f t="shared" si="292"/>
        <v>0</v>
      </c>
    </row>
    <row r="264" spans="1:55" s="339" customFormat="1">
      <c r="A264" s="373" t="s">
        <v>403</v>
      </c>
      <c r="B264" s="342"/>
      <c r="C264" s="708"/>
      <c r="D264" s="343"/>
      <c r="E264" s="344"/>
      <c r="F264" s="345"/>
      <c r="G264" s="345"/>
      <c r="H264" s="345"/>
      <c r="I264" s="345"/>
      <c r="J264" s="345"/>
      <c r="K264" s="345"/>
      <c r="L264" s="345"/>
      <c r="M264" s="346">
        <f t="shared" si="283"/>
        <v>0</v>
      </c>
      <c r="N264" s="347"/>
      <c r="O264" s="347"/>
      <c r="P264" s="347"/>
      <c r="Q264" s="348">
        <f t="shared" si="284"/>
        <v>0</v>
      </c>
      <c r="R264" s="349"/>
      <c r="S264" s="1575"/>
      <c r="T264" s="350"/>
      <c r="U264" s="350"/>
      <c r="V264" s="350"/>
      <c r="W264" s="346">
        <f t="shared" si="285"/>
        <v>0</v>
      </c>
      <c r="X264" s="349"/>
      <c r="Y264" s="350"/>
      <c r="Z264" s="350"/>
      <c r="AA264" s="350"/>
      <c r="AB264" s="350"/>
      <c r="AC264" s="350"/>
      <c r="AD264" s="350"/>
      <c r="AE264" s="350"/>
      <c r="AF264" s="350"/>
      <c r="AG264" s="346">
        <f t="shared" si="286"/>
        <v>0</v>
      </c>
      <c r="AH264" s="1563"/>
      <c r="AI264" s="351">
        <f t="shared" si="287"/>
        <v>0</v>
      </c>
      <c r="AJ264" s="344"/>
      <c r="AK264" s="345"/>
      <c r="AL264" s="345"/>
      <c r="AM264" s="345"/>
      <c r="AN264" s="345"/>
      <c r="AO264" s="345"/>
      <c r="AP264" s="346">
        <f t="shared" si="288"/>
        <v>0</v>
      </c>
      <c r="AQ264" s="347"/>
      <c r="AR264" s="1563"/>
      <c r="AS264" s="347"/>
      <c r="AT264" s="352">
        <f t="shared" si="289"/>
        <v>0</v>
      </c>
      <c r="AU264" s="353"/>
      <c r="AV264" s="354"/>
      <c r="AW264" s="354"/>
      <c r="AX264" s="346">
        <f t="shared" si="290"/>
        <v>0</v>
      </c>
      <c r="AY264" s="347"/>
      <c r="AZ264" s="1563"/>
      <c r="BA264" s="352">
        <f t="shared" si="291"/>
        <v>0</v>
      </c>
      <c r="BB264" s="1563"/>
      <c r="BC264" s="352">
        <f t="shared" si="292"/>
        <v>0</v>
      </c>
    </row>
    <row r="265" spans="1:55" s="339" customFormat="1">
      <c r="A265" s="373" t="s">
        <v>404</v>
      </c>
      <c r="B265" s="342"/>
      <c r="C265" s="708"/>
      <c r="D265" s="343"/>
      <c r="E265" s="344"/>
      <c r="F265" s="345"/>
      <c r="G265" s="345"/>
      <c r="H265" s="345"/>
      <c r="I265" s="345"/>
      <c r="J265" s="345"/>
      <c r="K265" s="345"/>
      <c r="L265" s="345"/>
      <c r="M265" s="346">
        <f t="shared" si="283"/>
        <v>0</v>
      </c>
      <c r="N265" s="347"/>
      <c r="O265" s="347"/>
      <c r="P265" s="347"/>
      <c r="Q265" s="348">
        <f t="shared" si="284"/>
        <v>0</v>
      </c>
      <c r="R265" s="349"/>
      <c r="S265" s="1575"/>
      <c r="T265" s="350"/>
      <c r="U265" s="350"/>
      <c r="V265" s="350"/>
      <c r="W265" s="346">
        <f t="shared" si="285"/>
        <v>0</v>
      </c>
      <c r="X265" s="349"/>
      <c r="Y265" s="350"/>
      <c r="Z265" s="350"/>
      <c r="AA265" s="350"/>
      <c r="AB265" s="350"/>
      <c r="AC265" s="350"/>
      <c r="AD265" s="350"/>
      <c r="AE265" s="350"/>
      <c r="AF265" s="350"/>
      <c r="AG265" s="346">
        <f t="shared" si="286"/>
        <v>0</v>
      </c>
      <c r="AH265" s="1563"/>
      <c r="AI265" s="351">
        <f t="shared" si="287"/>
        <v>0</v>
      </c>
      <c r="AJ265" s="344"/>
      <c r="AK265" s="345"/>
      <c r="AL265" s="345"/>
      <c r="AM265" s="345"/>
      <c r="AN265" s="345"/>
      <c r="AO265" s="345"/>
      <c r="AP265" s="346">
        <f t="shared" si="288"/>
        <v>0</v>
      </c>
      <c r="AQ265" s="347"/>
      <c r="AR265" s="1563"/>
      <c r="AS265" s="347"/>
      <c r="AT265" s="352">
        <f t="shared" si="289"/>
        <v>0</v>
      </c>
      <c r="AU265" s="353"/>
      <c r="AV265" s="354"/>
      <c r="AW265" s="354"/>
      <c r="AX265" s="346">
        <f t="shared" si="290"/>
        <v>0</v>
      </c>
      <c r="AY265" s="347"/>
      <c r="AZ265" s="1563"/>
      <c r="BA265" s="352">
        <f t="shared" si="291"/>
        <v>0</v>
      </c>
      <c r="BB265" s="1563"/>
      <c r="BC265" s="352">
        <f t="shared" si="292"/>
        <v>0</v>
      </c>
    </row>
    <row r="266" spans="1:55" s="339" customFormat="1">
      <c r="A266" s="373" t="s">
        <v>65</v>
      </c>
      <c r="B266" s="342"/>
      <c r="C266" s="708"/>
      <c r="D266" s="343"/>
      <c r="E266" s="344"/>
      <c r="F266" s="345"/>
      <c r="G266" s="345"/>
      <c r="H266" s="345"/>
      <c r="I266" s="345"/>
      <c r="J266" s="345"/>
      <c r="K266" s="345"/>
      <c r="L266" s="345"/>
      <c r="M266" s="346">
        <f t="shared" si="283"/>
        <v>0</v>
      </c>
      <c r="N266" s="347"/>
      <c r="O266" s="347"/>
      <c r="P266" s="347"/>
      <c r="Q266" s="348">
        <f t="shared" si="284"/>
        <v>0</v>
      </c>
      <c r="R266" s="349"/>
      <c r="S266" s="1575"/>
      <c r="T266" s="350"/>
      <c r="U266" s="350"/>
      <c r="V266" s="350"/>
      <c r="W266" s="346">
        <f t="shared" si="285"/>
        <v>0</v>
      </c>
      <c r="X266" s="349"/>
      <c r="Y266" s="350"/>
      <c r="Z266" s="350"/>
      <c r="AA266" s="350"/>
      <c r="AB266" s="350"/>
      <c r="AC266" s="350"/>
      <c r="AD266" s="350"/>
      <c r="AE266" s="350"/>
      <c r="AF266" s="350"/>
      <c r="AG266" s="346">
        <f t="shared" si="286"/>
        <v>0</v>
      </c>
      <c r="AH266" s="1563"/>
      <c r="AI266" s="351">
        <f t="shared" si="287"/>
        <v>0</v>
      </c>
      <c r="AJ266" s="344"/>
      <c r="AK266" s="345"/>
      <c r="AL266" s="345"/>
      <c r="AM266" s="345"/>
      <c r="AN266" s="345"/>
      <c r="AO266" s="345"/>
      <c r="AP266" s="346">
        <f t="shared" si="288"/>
        <v>0</v>
      </c>
      <c r="AQ266" s="347"/>
      <c r="AR266" s="1563"/>
      <c r="AS266" s="347"/>
      <c r="AT266" s="352">
        <f t="shared" si="289"/>
        <v>0</v>
      </c>
      <c r="AU266" s="353"/>
      <c r="AV266" s="354"/>
      <c r="AW266" s="354"/>
      <c r="AX266" s="346">
        <f t="shared" si="290"/>
        <v>0</v>
      </c>
      <c r="AY266" s="347"/>
      <c r="AZ266" s="1563"/>
      <c r="BA266" s="352">
        <f t="shared" si="291"/>
        <v>0</v>
      </c>
      <c r="BB266" s="1563"/>
      <c r="BC266" s="352">
        <f t="shared" si="292"/>
        <v>0</v>
      </c>
    </row>
    <row r="267" spans="1:55" s="339" customFormat="1">
      <c r="A267" s="373" t="s">
        <v>405</v>
      </c>
      <c r="B267" s="342"/>
      <c r="C267" s="708"/>
      <c r="D267" s="343"/>
      <c r="E267" s="344"/>
      <c r="F267" s="345"/>
      <c r="G267" s="345"/>
      <c r="H267" s="345"/>
      <c r="I267" s="345"/>
      <c r="J267" s="345"/>
      <c r="K267" s="345"/>
      <c r="L267" s="345"/>
      <c r="M267" s="346">
        <f t="shared" si="283"/>
        <v>0</v>
      </c>
      <c r="N267" s="347"/>
      <c r="O267" s="347"/>
      <c r="P267" s="347"/>
      <c r="Q267" s="348">
        <f t="shared" si="284"/>
        <v>0</v>
      </c>
      <c r="R267" s="349"/>
      <c r="S267" s="1575"/>
      <c r="T267" s="350"/>
      <c r="U267" s="350"/>
      <c r="V267" s="350"/>
      <c r="W267" s="346">
        <f t="shared" si="285"/>
        <v>0</v>
      </c>
      <c r="X267" s="349"/>
      <c r="Y267" s="350"/>
      <c r="Z267" s="350"/>
      <c r="AA267" s="350"/>
      <c r="AB267" s="350"/>
      <c r="AC267" s="350"/>
      <c r="AD267" s="350"/>
      <c r="AE267" s="350"/>
      <c r="AF267" s="350"/>
      <c r="AG267" s="346">
        <f t="shared" si="286"/>
        <v>0</v>
      </c>
      <c r="AH267" s="1563"/>
      <c r="AI267" s="351">
        <f t="shared" si="287"/>
        <v>0</v>
      </c>
      <c r="AJ267" s="344"/>
      <c r="AK267" s="345"/>
      <c r="AL267" s="345"/>
      <c r="AM267" s="345"/>
      <c r="AN267" s="345"/>
      <c r="AO267" s="345"/>
      <c r="AP267" s="346">
        <f t="shared" si="288"/>
        <v>0</v>
      </c>
      <c r="AQ267" s="347"/>
      <c r="AR267" s="1563"/>
      <c r="AS267" s="347"/>
      <c r="AT267" s="352">
        <f t="shared" si="289"/>
        <v>0</v>
      </c>
      <c r="AU267" s="353"/>
      <c r="AV267" s="354"/>
      <c r="AW267" s="354"/>
      <c r="AX267" s="346">
        <f t="shared" si="290"/>
        <v>0</v>
      </c>
      <c r="AY267" s="347"/>
      <c r="AZ267" s="1563"/>
      <c r="BA267" s="352">
        <f t="shared" si="291"/>
        <v>0</v>
      </c>
      <c r="BB267" s="1563"/>
      <c r="BC267" s="352">
        <f t="shared" si="292"/>
        <v>0</v>
      </c>
    </row>
    <row r="268" spans="1:55" s="339" customFormat="1" ht="13.5" thickBot="1">
      <c r="A268" s="374" t="s">
        <v>406</v>
      </c>
      <c r="B268" s="342"/>
      <c r="C268" s="708"/>
      <c r="D268" s="343"/>
      <c r="E268" s="344"/>
      <c r="F268" s="345"/>
      <c r="G268" s="345"/>
      <c r="H268" s="345"/>
      <c r="I268" s="345"/>
      <c r="J268" s="345"/>
      <c r="K268" s="345"/>
      <c r="L268" s="345"/>
      <c r="M268" s="346">
        <f t="shared" si="283"/>
        <v>0</v>
      </c>
      <c r="N268" s="347"/>
      <c r="O268" s="347"/>
      <c r="P268" s="347"/>
      <c r="Q268" s="348">
        <f t="shared" si="284"/>
        <v>0</v>
      </c>
      <c r="R268" s="349"/>
      <c r="S268" s="1575"/>
      <c r="T268" s="350"/>
      <c r="U268" s="350"/>
      <c r="V268" s="350"/>
      <c r="W268" s="346">
        <f t="shared" si="285"/>
        <v>0</v>
      </c>
      <c r="X268" s="349"/>
      <c r="Y268" s="350"/>
      <c r="Z268" s="350"/>
      <c r="AA268" s="350"/>
      <c r="AB268" s="350"/>
      <c r="AC268" s="350"/>
      <c r="AD268" s="350"/>
      <c r="AE268" s="350"/>
      <c r="AF268" s="350"/>
      <c r="AG268" s="346">
        <f t="shared" si="286"/>
        <v>0</v>
      </c>
      <c r="AH268" s="1563"/>
      <c r="AI268" s="351">
        <f t="shared" si="287"/>
        <v>0</v>
      </c>
      <c r="AJ268" s="344"/>
      <c r="AK268" s="345"/>
      <c r="AL268" s="345"/>
      <c r="AM268" s="345"/>
      <c r="AN268" s="345"/>
      <c r="AO268" s="345"/>
      <c r="AP268" s="346">
        <f t="shared" si="288"/>
        <v>0</v>
      </c>
      <c r="AQ268" s="347"/>
      <c r="AR268" s="1563"/>
      <c r="AS268" s="347"/>
      <c r="AT268" s="352">
        <f t="shared" si="289"/>
        <v>0</v>
      </c>
      <c r="AU268" s="353"/>
      <c r="AV268" s="354"/>
      <c r="AW268" s="354"/>
      <c r="AX268" s="346">
        <f t="shared" si="290"/>
        <v>0</v>
      </c>
      <c r="AY268" s="347"/>
      <c r="AZ268" s="1563"/>
      <c r="BA268" s="352">
        <f t="shared" si="291"/>
        <v>0</v>
      </c>
      <c r="BB268" s="1563"/>
      <c r="BC268" s="352">
        <f t="shared" si="292"/>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3">D271+D272</f>
        <v>0</v>
      </c>
      <c r="E270" s="363">
        <f t="shared" si="293"/>
        <v>0</v>
      </c>
      <c r="F270" s="364">
        <f t="shared" si="293"/>
        <v>0</v>
      </c>
      <c r="G270" s="364">
        <f t="shared" si="293"/>
        <v>0</v>
      </c>
      <c r="H270" s="364">
        <f t="shared" si="293"/>
        <v>0</v>
      </c>
      <c r="I270" s="364">
        <f t="shared" si="293"/>
        <v>0</v>
      </c>
      <c r="J270" s="364">
        <f t="shared" si="293"/>
        <v>0</v>
      </c>
      <c r="K270" s="364">
        <f t="shared" si="293"/>
        <v>0</v>
      </c>
      <c r="L270" s="364">
        <f t="shared" si="293"/>
        <v>0</v>
      </c>
      <c r="M270" s="346">
        <f t="shared" si="293"/>
        <v>0</v>
      </c>
      <c r="N270" s="365">
        <f t="shared" si="293"/>
        <v>0</v>
      </c>
      <c r="O270" s="365">
        <f t="shared" si="293"/>
        <v>0</v>
      </c>
      <c r="P270" s="365">
        <f t="shared" si="293"/>
        <v>0</v>
      </c>
      <c r="Q270" s="348">
        <f t="shared" si="293"/>
        <v>0</v>
      </c>
      <c r="R270" s="366">
        <f t="shared" si="293"/>
        <v>0</v>
      </c>
      <c r="S270" s="1575"/>
      <c r="T270" s="367">
        <f t="shared" si="293"/>
        <v>0</v>
      </c>
      <c r="U270" s="367">
        <f t="shared" si="293"/>
        <v>0</v>
      </c>
      <c r="V270" s="367">
        <f t="shared" si="293"/>
        <v>0</v>
      </c>
      <c r="W270" s="346">
        <f t="shared" si="293"/>
        <v>0</v>
      </c>
      <c r="X270" s="366">
        <f t="shared" si="293"/>
        <v>0</v>
      </c>
      <c r="Y270" s="367">
        <f t="shared" si="293"/>
        <v>0</v>
      </c>
      <c r="Z270" s="367">
        <f t="shared" si="293"/>
        <v>0</v>
      </c>
      <c r="AA270" s="367">
        <f t="shared" si="293"/>
        <v>0</v>
      </c>
      <c r="AB270" s="367">
        <f t="shared" si="293"/>
        <v>0</v>
      </c>
      <c r="AC270" s="367">
        <f t="shared" si="293"/>
        <v>0</v>
      </c>
      <c r="AD270" s="367">
        <f t="shared" si="293"/>
        <v>0</v>
      </c>
      <c r="AE270" s="367">
        <f t="shared" si="293"/>
        <v>0</v>
      </c>
      <c r="AF270" s="367">
        <f t="shared" si="293"/>
        <v>0</v>
      </c>
      <c r="AG270" s="346">
        <f t="shared" si="293"/>
        <v>0</v>
      </c>
      <c r="AH270" s="1563"/>
      <c r="AI270" s="351">
        <f t="shared" si="293"/>
        <v>0</v>
      </c>
      <c r="AJ270" s="363">
        <f t="shared" si="293"/>
        <v>0</v>
      </c>
      <c r="AK270" s="364">
        <f t="shared" si="293"/>
        <v>0</v>
      </c>
      <c r="AL270" s="364">
        <f t="shared" si="293"/>
        <v>0</v>
      </c>
      <c r="AM270" s="364">
        <f t="shared" si="293"/>
        <v>0</v>
      </c>
      <c r="AN270" s="364">
        <f t="shared" si="293"/>
        <v>0</v>
      </c>
      <c r="AO270" s="364">
        <f t="shared" si="293"/>
        <v>0</v>
      </c>
      <c r="AP270" s="346">
        <f t="shared" si="293"/>
        <v>0</v>
      </c>
      <c r="AQ270" s="365">
        <f t="shared" si="293"/>
        <v>0</v>
      </c>
      <c r="AR270" s="1563"/>
      <c r="AS270" s="365">
        <f t="shared" si="293"/>
        <v>0</v>
      </c>
      <c r="AT270" s="352">
        <f t="shared" si="293"/>
        <v>0</v>
      </c>
      <c r="AU270" s="368">
        <f t="shared" si="293"/>
        <v>0</v>
      </c>
      <c r="AV270" s="369">
        <f t="shared" si="293"/>
        <v>0</v>
      </c>
      <c r="AW270" s="369">
        <f t="shared" si="293"/>
        <v>0</v>
      </c>
      <c r="AX270" s="346">
        <f t="shared" si="293"/>
        <v>0</v>
      </c>
      <c r="AY270" s="365">
        <f t="shared" si="293"/>
        <v>0</v>
      </c>
      <c r="AZ270" s="1563"/>
      <c r="BA270" s="352">
        <f t="shared" si="293"/>
        <v>0</v>
      </c>
      <c r="BB270" s="1563"/>
      <c r="BC270" s="352">
        <f t="shared" si="293"/>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4">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4"/>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5">SUM(D274:D283)</f>
        <v>0</v>
      </c>
      <c r="E273" s="363">
        <f t="shared" si="295"/>
        <v>0</v>
      </c>
      <c r="F273" s="364">
        <f t="shared" si="295"/>
        <v>0</v>
      </c>
      <c r="G273" s="364">
        <f t="shared" si="295"/>
        <v>0</v>
      </c>
      <c r="H273" s="364">
        <f t="shared" si="295"/>
        <v>0</v>
      </c>
      <c r="I273" s="364">
        <f t="shared" si="295"/>
        <v>0</v>
      </c>
      <c r="J273" s="364">
        <f t="shared" si="295"/>
        <v>0</v>
      </c>
      <c r="K273" s="364">
        <f t="shared" si="295"/>
        <v>0</v>
      </c>
      <c r="L273" s="364">
        <f t="shared" si="295"/>
        <v>0</v>
      </c>
      <c r="M273" s="346">
        <f t="shared" si="295"/>
        <v>0</v>
      </c>
      <c r="N273" s="365">
        <f t="shared" si="295"/>
        <v>0</v>
      </c>
      <c r="O273" s="365">
        <f t="shared" si="295"/>
        <v>0</v>
      </c>
      <c r="P273" s="365">
        <f t="shared" si="295"/>
        <v>0</v>
      </c>
      <c r="Q273" s="348">
        <f t="shared" si="295"/>
        <v>0</v>
      </c>
      <c r="R273" s="366">
        <f t="shared" si="295"/>
        <v>0</v>
      </c>
      <c r="S273" s="1575"/>
      <c r="T273" s="367">
        <f t="shared" si="295"/>
        <v>0</v>
      </c>
      <c r="U273" s="367">
        <f t="shared" si="295"/>
        <v>0</v>
      </c>
      <c r="V273" s="367">
        <f t="shared" si="295"/>
        <v>0</v>
      </c>
      <c r="W273" s="346">
        <f t="shared" si="295"/>
        <v>0</v>
      </c>
      <c r="X273" s="366">
        <f t="shared" si="295"/>
        <v>0</v>
      </c>
      <c r="Y273" s="367">
        <f t="shared" si="295"/>
        <v>0</v>
      </c>
      <c r="Z273" s="367">
        <f t="shared" si="295"/>
        <v>0</v>
      </c>
      <c r="AA273" s="367">
        <f t="shared" si="295"/>
        <v>0</v>
      </c>
      <c r="AB273" s="367">
        <f t="shared" si="295"/>
        <v>0</v>
      </c>
      <c r="AC273" s="367">
        <f t="shared" si="295"/>
        <v>0</v>
      </c>
      <c r="AD273" s="367">
        <f t="shared" si="295"/>
        <v>0</v>
      </c>
      <c r="AE273" s="367">
        <f t="shared" si="295"/>
        <v>0</v>
      </c>
      <c r="AF273" s="367">
        <f t="shared" si="295"/>
        <v>0</v>
      </c>
      <c r="AG273" s="346">
        <f t="shared" si="295"/>
        <v>0</v>
      </c>
      <c r="AH273" s="1563"/>
      <c r="AI273" s="351">
        <f t="shared" si="295"/>
        <v>0</v>
      </c>
      <c r="AJ273" s="363">
        <f t="shared" si="295"/>
        <v>0</v>
      </c>
      <c r="AK273" s="364">
        <f t="shared" si="295"/>
        <v>0</v>
      </c>
      <c r="AL273" s="364">
        <f t="shared" si="295"/>
        <v>0</v>
      </c>
      <c r="AM273" s="364">
        <f t="shared" si="295"/>
        <v>0</v>
      </c>
      <c r="AN273" s="364">
        <f t="shared" si="295"/>
        <v>0</v>
      </c>
      <c r="AO273" s="364">
        <f t="shared" si="295"/>
        <v>0</v>
      </c>
      <c r="AP273" s="346">
        <f t="shared" si="295"/>
        <v>0</v>
      </c>
      <c r="AQ273" s="365">
        <f t="shared" si="295"/>
        <v>0</v>
      </c>
      <c r="AR273" s="1563"/>
      <c r="AS273" s="365">
        <f t="shared" si="295"/>
        <v>0</v>
      </c>
      <c r="AT273" s="352">
        <f t="shared" si="295"/>
        <v>0</v>
      </c>
      <c r="AU273" s="368">
        <f t="shared" si="295"/>
        <v>0</v>
      </c>
      <c r="AV273" s="369">
        <f t="shared" si="295"/>
        <v>0</v>
      </c>
      <c r="AW273" s="369">
        <f t="shared" si="295"/>
        <v>0</v>
      </c>
      <c r="AX273" s="346">
        <f t="shared" si="295"/>
        <v>0</v>
      </c>
      <c r="AY273" s="365">
        <f t="shared" si="295"/>
        <v>0</v>
      </c>
      <c r="AZ273" s="1563"/>
      <c r="BA273" s="352">
        <f t="shared" si="295"/>
        <v>0</v>
      </c>
      <c r="BB273" s="1563"/>
      <c r="BC273" s="352">
        <f t="shared" si="295"/>
        <v>0</v>
      </c>
    </row>
    <row r="274" spans="1:55" s="339" customFormat="1">
      <c r="A274" s="372" t="s">
        <v>399</v>
      </c>
      <c r="B274" s="342"/>
      <c r="C274" s="708"/>
      <c r="D274" s="343"/>
      <c r="E274" s="344"/>
      <c r="F274" s="345"/>
      <c r="G274" s="345"/>
      <c r="H274" s="345"/>
      <c r="I274" s="345"/>
      <c r="J274" s="345"/>
      <c r="K274" s="345"/>
      <c r="L274" s="345"/>
      <c r="M274" s="346">
        <f t="shared" ref="M274:M283" si="296">SUM(E274:L274)</f>
        <v>0</v>
      </c>
      <c r="N274" s="347"/>
      <c r="O274" s="347"/>
      <c r="P274" s="347"/>
      <c r="Q274" s="348">
        <f t="shared" ref="Q274:Q283" si="297">B274+C274+M274+N274+O274+P274+D274</f>
        <v>0</v>
      </c>
      <c r="R274" s="349"/>
      <c r="S274" s="1575"/>
      <c r="T274" s="350"/>
      <c r="U274" s="350"/>
      <c r="V274" s="350"/>
      <c r="W274" s="346">
        <f t="shared" ref="W274:W283" si="298">SUM(R274:V274)</f>
        <v>0</v>
      </c>
      <c r="X274" s="349"/>
      <c r="Y274" s="350"/>
      <c r="Z274" s="350"/>
      <c r="AA274" s="350"/>
      <c r="AB274" s="350"/>
      <c r="AC274" s="350"/>
      <c r="AD274" s="350"/>
      <c r="AE274" s="350"/>
      <c r="AF274" s="350"/>
      <c r="AG274" s="346">
        <f t="shared" ref="AG274:AG283" si="299">SUM(X274:AF274)</f>
        <v>0</v>
      </c>
      <c r="AH274" s="1563"/>
      <c r="AI274" s="351">
        <f t="shared" ref="AI274:AI283" si="300">Q274+W274+AG274+AH274</f>
        <v>0</v>
      </c>
      <c r="AJ274" s="344"/>
      <c r="AK274" s="345"/>
      <c r="AL274" s="345"/>
      <c r="AM274" s="345"/>
      <c r="AN274" s="345"/>
      <c r="AO274" s="345"/>
      <c r="AP274" s="346">
        <f t="shared" ref="AP274:AP283" si="301">SUM(AJ274:AO274)</f>
        <v>0</v>
      </c>
      <c r="AQ274" s="347"/>
      <c r="AR274" s="1563"/>
      <c r="AS274" s="347"/>
      <c r="AT274" s="352">
        <f t="shared" ref="AT274:AT283" si="302">AI274+AP274+AQ274+AR274+AS274</f>
        <v>0</v>
      </c>
      <c r="AU274" s="353"/>
      <c r="AV274" s="354"/>
      <c r="AW274" s="354"/>
      <c r="AX274" s="346">
        <f t="shared" ref="AX274:AX283" si="303">SUM(AU274:AW274)</f>
        <v>0</v>
      </c>
      <c r="AY274" s="347"/>
      <c r="AZ274" s="1563"/>
      <c r="BA274" s="352">
        <f t="shared" ref="BA274:BA283" si="304">AX274+AY274</f>
        <v>0</v>
      </c>
      <c r="BB274" s="1563"/>
      <c r="BC274" s="352">
        <f t="shared" ref="BC274:BC283" si="305">BA274+AT274+BB274</f>
        <v>0</v>
      </c>
    </row>
    <row r="275" spans="1:55" s="339" customFormat="1">
      <c r="A275" s="372" t="s">
        <v>400</v>
      </c>
      <c r="B275" s="342"/>
      <c r="C275" s="708"/>
      <c r="D275" s="343"/>
      <c r="E275" s="344"/>
      <c r="F275" s="345"/>
      <c r="G275" s="345"/>
      <c r="H275" s="345"/>
      <c r="I275" s="345"/>
      <c r="J275" s="345"/>
      <c r="K275" s="345"/>
      <c r="L275" s="345"/>
      <c r="M275" s="346">
        <f t="shared" si="296"/>
        <v>0</v>
      </c>
      <c r="N275" s="347"/>
      <c r="O275" s="347"/>
      <c r="P275" s="347"/>
      <c r="Q275" s="348">
        <f t="shared" si="297"/>
        <v>0</v>
      </c>
      <c r="R275" s="349"/>
      <c r="S275" s="1575"/>
      <c r="T275" s="350"/>
      <c r="U275" s="350"/>
      <c r="V275" s="350"/>
      <c r="W275" s="346">
        <f t="shared" si="298"/>
        <v>0</v>
      </c>
      <c r="X275" s="349"/>
      <c r="Y275" s="350"/>
      <c r="Z275" s="350"/>
      <c r="AA275" s="350"/>
      <c r="AB275" s="350"/>
      <c r="AC275" s="350"/>
      <c r="AD275" s="350"/>
      <c r="AE275" s="350"/>
      <c r="AF275" s="350"/>
      <c r="AG275" s="346">
        <f t="shared" si="299"/>
        <v>0</v>
      </c>
      <c r="AH275" s="1563"/>
      <c r="AI275" s="351">
        <f t="shared" si="300"/>
        <v>0</v>
      </c>
      <c r="AJ275" s="344"/>
      <c r="AK275" s="345"/>
      <c r="AL275" s="345"/>
      <c r="AM275" s="345"/>
      <c r="AN275" s="345"/>
      <c r="AO275" s="345"/>
      <c r="AP275" s="346">
        <f t="shared" si="301"/>
        <v>0</v>
      </c>
      <c r="AQ275" s="347"/>
      <c r="AR275" s="1563"/>
      <c r="AS275" s="347"/>
      <c r="AT275" s="352">
        <f t="shared" si="302"/>
        <v>0</v>
      </c>
      <c r="AU275" s="353"/>
      <c r="AV275" s="354"/>
      <c r="AW275" s="354"/>
      <c r="AX275" s="346">
        <f t="shared" si="303"/>
        <v>0</v>
      </c>
      <c r="AY275" s="347"/>
      <c r="AZ275" s="1563"/>
      <c r="BA275" s="352">
        <f t="shared" si="304"/>
        <v>0</v>
      </c>
      <c r="BB275" s="1563"/>
      <c r="BC275" s="352">
        <f t="shared" si="305"/>
        <v>0</v>
      </c>
    </row>
    <row r="276" spans="1:55" s="339" customFormat="1">
      <c r="A276" s="373" t="s">
        <v>401</v>
      </c>
      <c r="B276" s="342"/>
      <c r="C276" s="708"/>
      <c r="D276" s="343"/>
      <c r="E276" s="344"/>
      <c r="F276" s="345"/>
      <c r="G276" s="345"/>
      <c r="H276" s="345"/>
      <c r="I276" s="345"/>
      <c r="J276" s="345"/>
      <c r="K276" s="345"/>
      <c r="L276" s="345"/>
      <c r="M276" s="346">
        <f t="shared" si="296"/>
        <v>0</v>
      </c>
      <c r="N276" s="347"/>
      <c r="O276" s="347"/>
      <c r="P276" s="347"/>
      <c r="Q276" s="348">
        <f t="shared" si="297"/>
        <v>0</v>
      </c>
      <c r="R276" s="349"/>
      <c r="S276" s="1575"/>
      <c r="T276" s="350"/>
      <c r="U276" s="350"/>
      <c r="V276" s="350"/>
      <c r="W276" s="346">
        <f t="shared" si="298"/>
        <v>0</v>
      </c>
      <c r="X276" s="349"/>
      <c r="Y276" s="350"/>
      <c r="Z276" s="350"/>
      <c r="AA276" s="350"/>
      <c r="AB276" s="350"/>
      <c r="AC276" s="350"/>
      <c r="AD276" s="350"/>
      <c r="AE276" s="350"/>
      <c r="AF276" s="350"/>
      <c r="AG276" s="346">
        <f t="shared" si="299"/>
        <v>0</v>
      </c>
      <c r="AH276" s="1563"/>
      <c r="AI276" s="351">
        <f t="shared" si="300"/>
        <v>0</v>
      </c>
      <c r="AJ276" s="344"/>
      <c r="AK276" s="345"/>
      <c r="AL276" s="345"/>
      <c r="AM276" s="345"/>
      <c r="AN276" s="345"/>
      <c r="AO276" s="345"/>
      <c r="AP276" s="346">
        <f t="shared" si="301"/>
        <v>0</v>
      </c>
      <c r="AQ276" s="347"/>
      <c r="AR276" s="1563"/>
      <c r="AS276" s="347"/>
      <c r="AT276" s="352">
        <f t="shared" si="302"/>
        <v>0</v>
      </c>
      <c r="AU276" s="353"/>
      <c r="AV276" s="354"/>
      <c r="AW276" s="354"/>
      <c r="AX276" s="346">
        <f t="shared" si="303"/>
        <v>0</v>
      </c>
      <c r="AY276" s="347"/>
      <c r="AZ276" s="1563"/>
      <c r="BA276" s="352">
        <f t="shared" si="304"/>
        <v>0</v>
      </c>
      <c r="BB276" s="1563"/>
      <c r="BC276" s="352">
        <f t="shared" si="305"/>
        <v>0</v>
      </c>
    </row>
    <row r="277" spans="1:55" s="339" customFormat="1">
      <c r="A277" s="373" t="s">
        <v>61</v>
      </c>
      <c r="B277" s="342"/>
      <c r="C277" s="708"/>
      <c r="D277" s="343"/>
      <c r="E277" s="344"/>
      <c r="F277" s="345"/>
      <c r="G277" s="345"/>
      <c r="H277" s="345"/>
      <c r="I277" s="345"/>
      <c r="J277" s="345"/>
      <c r="K277" s="345"/>
      <c r="L277" s="345"/>
      <c r="M277" s="346">
        <f t="shared" si="296"/>
        <v>0</v>
      </c>
      <c r="N277" s="347"/>
      <c r="O277" s="347"/>
      <c r="P277" s="347"/>
      <c r="Q277" s="348">
        <f t="shared" si="297"/>
        <v>0</v>
      </c>
      <c r="R277" s="349"/>
      <c r="S277" s="1575"/>
      <c r="T277" s="350"/>
      <c r="U277" s="350"/>
      <c r="V277" s="350"/>
      <c r="W277" s="346">
        <f t="shared" si="298"/>
        <v>0</v>
      </c>
      <c r="X277" s="349"/>
      <c r="Y277" s="350"/>
      <c r="Z277" s="350"/>
      <c r="AA277" s="350"/>
      <c r="AB277" s="350"/>
      <c r="AC277" s="350"/>
      <c r="AD277" s="350"/>
      <c r="AE277" s="350"/>
      <c r="AF277" s="350"/>
      <c r="AG277" s="346">
        <f t="shared" si="299"/>
        <v>0</v>
      </c>
      <c r="AH277" s="1563"/>
      <c r="AI277" s="351">
        <f t="shared" si="300"/>
        <v>0</v>
      </c>
      <c r="AJ277" s="344"/>
      <c r="AK277" s="345"/>
      <c r="AL277" s="345"/>
      <c r="AM277" s="345"/>
      <c r="AN277" s="345"/>
      <c r="AO277" s="345"/>
      <c r="AP277" s="346">
        <f t="shared" si="301"/>
        <v>0</v>
      </c>
      <c r="AQ277" s="347"/>
      <c r="AR277" s="1563"/>
      <c r="AS277" s="347"/>
      <c r="AT277" s="352">
        <f>AI277+AP277+AQ277+AR277+AS277</f>
        <v>0</v>
      </c>
      <c r="AU277" s="353"/>
      <c r="AV277" s="354"/>
      <c r="AW277" s="354"/>
      <c r="AX277" s="346">
        <f t="shared" si="303"/>
        <v>0</v>
      </c>
      <c r="AY277" s="347"/>
      <c r="AZ277" s="1563"/>
      <c r="BA277" s="352">
        <f t="shared" si="304"/>
        <v>0</v>
      </c>
      <c r="BB277" s="1563"/>
      <c r="BC277" s="352">
        <f t="shared" si="305"/>
        <v>0</v>
      </c>
    </row>
    <row r="278" spans="1:55" s="339" customFormat="1">
      <c r="A278" s="373" t="s">
        <v>402</v>
      </c>
      <c r="B278" s="342"/>
      <c r="C278" s="708"/>
      <c r="D278" s="343"/>
      <c r="E278" s="344"/>
      <c r="F278" s="345"/>
      <c r="G278" s="345"/>
      <c r="H278" s="345"/>
      <c r="I278" s="345"/>
      <c r="J278" s="345"/>
      <c r="K278" s="345"/>
      <c r="L278" s="345"/>
      <c r="M278" s="346">
        <f t="shared" si="296"/>
        <v>0</v>
      </c>
      <c r="N278" s="347"/>
      <c r="O278" s="347"/>
      <c r="P278" s="347"/>
      <c r="Q278" s="348">
        <f t="shared" si="297"/>
        <v>0</v>
      </c>
      <c r="R278" s="349"/>
      <c r="S278" s="1575"/>
      <c r="T278" s="350"/>
      <c r="U278" s="350"/>
      <c r="V278" s="350"/>
      <c r="W278" s="346">
        <f t="shared" si="298"/>
        <v>0</v>
      </c>
      <c r="X278" s="349"/>
      <c r="Y278" s="350"/>
      <c r="Z278" s="350"/>
      <c r="AA278" s="350"/>
      <c r="AB278" s="350"/>
      <c r="AC278" s="350"/>
      <c r="AD278" s="350"/>
      <c r="AE278" s="350"/>
      <c r="AF278" s="350"/>
      <c r="AG278" s="346">
        <f t="shared" si="299"/>
        <v>0</v>
      </c>
      <c r="AH278" s="1563"/>
      <c r="AI278" s="351">
        <f t="shared" si="300"/>
        <v>0</v>
      </c>
      <c r="AJ278" s="344"/>
      <c r="AK278" s="345"/>
      <c r="AL278" s="345"/>
      <c r="AM278" s="345"/>
      <c r="AN278" s="345"/>
      <c r="AO278" s="345"/>
      <c r="AP278" s="346">
        <f t="shared" si="301"/>
        <v>0</v>
      </c>
      <c r="AQ278" s="347"/>
      <c r="AR278" s="1563"/>
      <c r="AS278" s="347"/>
      <c r="AT278" s="352">
        <f t="shared" si="302"/>
        <v>0</v>
      </c>
      <c r="AU278" s="353"/>
      <c r="AV278" s="354"/>
      <c r="AW278" s="354"/>
      <c r="AX278" s="346">
        <f t="shared" si="303"/>
        <v>0</v>
      </c>
      <c r="AY278" s="347"/>
      <c r="AZ278" s="1563"/>
      <c r="BA278" s="352">
        <f t="shared" si="304"/>
        <v>0</v>
      </c>
      <c r="BB278" s="1563"/>
      <c r="BC278" s="352">
        <f t="shared" si="305"/>
        <v>0</v>
      </c>
    </row>
    <row r="279" spans="1:55" s="339" customFormat="1">
      <c r="A279" s="373" t="s">
        <v>403</v>
      </c>
      <c r="B279" s="342"/>
      <c r="C279" s="708"/>
      <c r="D279" s="343"/>
      <c r="E279" s="344"/>
      <c r="F279" s="345"/>
      <c r="G279" s="345"/>
      <c r="H279" s="345"/>
      <c r="I279" s="345"/>
      <c r="J279" s="345"/>
      <c r="K279" s="345"/>
      <c r="L279" s="345"/>
      <c r="M279" s="346">
        <f t="shared" si="296"/>
        <v>0</v>
      </c>
      <c r="N279" s="347"/>
      <c r="O279" s="347"/>
      <c r="P279" s="347"/>
      <c r="Q279" s="348">
        <f t="shared" si="297"/>
        <v>0</v>
      </c>
      <c r="R279" s="349"/>
      <c r="S279" s="1575"/>
      <c r="T279" s="350"/>
      <c r="U279" s="350"/>
      <c r="V279" s="350"/>
      <c r="W279" s="346">
        <f t="shared" si="298"/>
        <v>0</v>
      </c>
      <c r="X279" s="349"/>
      <c r="Y279" s="350"/>
      <c r="Z279" s="350"/>
      <c r="AA279" s="350"/>
      <c r="AB279" s="350"/>
      <c r="AC279" s="350"/>
      <c r="AD279" s="350"/>
      <c r="AE279" s="350"/>
      <c r="AF279" s="350"/>
      <c r="AG279" s="346">
        <f t="shared" si="299"/>
        <v>0</v>
      </c>
      <c r="AH279" s="1563"/>
      <c r="AI279" s="351">
        <f t="shared" si="300"/>
        <v>0</v>
      </c>
      <c r="AJ279" s="344"/>
      <c r="AK279" s="345"/>
      <c r="AL279" s="345"/>
      <c r="AM279" s="345"/>
      <c r="AN279" s="345"/>
      <c r="AO279" s="345"/>
      <c r="AP279" s="346">
        <f t="shared" si="301"/>
        <v>0</v>
      </c>
      <c r="AQ279" s="347"/>
      <c r="AR279" s="1563"/>
      <c r="AS279" s="347"/>
      <c r="AT279" s="352">
        <f t="shared" si="302"/>
        <v>0</v>
      </c>
      <c r="AU279" s="353"/>
      <c r="AV279" s="354"/>
      <c r="AW279" s="354"/>
      <c r="AX279" s="346">
        <f t="shared" si="303"/>
        <v>0</v>
      </c>
      <c r="AY279" s="347"/>
      <c r="AZ279" s="1563"/>
      <c r="BA279" s="352">
        <f t="shared" si="304"/>
        <v>0</v>
      </c>
      <c r="BB279" s="1563"/>
      <c r="BC279" s="352">
        <f t="shared" si="305"/>
        <v>0</v>
      </c>
    </row>
    <row r="280" spans="1:55" s="339" customFormat="1">
      <c r="A280" s="373" t="s">
        <v>404</v>
      </c>
      <c r="B280" s="342"/>
      <c r="C280" s="708"/>
      <c r="D280" s="343"/>
      <c r="E280" s="344"/>
      <c r="F280" s="345"/>
      <c r="G280" s="345"/>
      <c r="H280" s="345"/>
      <c r="I280" s="345"/>
      <c r="J280" s="345"/>
      <c r="K280" s="345"/>
      <c r="L280" s="345"/>
      <c r="M280" s="346">
        <f t="shared" si="296"/>
        <v>0</v>
      </c>
      <c r="N280" s="347"/>
      <c r="O280" s="347"/>
      <c r="P280" s="347"/>
      <c r="Q280" s="348">
        <f t="shared" si="297"/>
        <v>0</v>
      </c>
      <c r="R280" s="349"/>
      <c r="S280" s="1575"/>
      <c r="T280" s="350"/>
      <c r="U280" s="350"/>
      <c r="V280" s="350"/>
      <c r="W280" s="346">
        <f t="shared" si="298"/>
        <v>0</v>
      </c>
      <c r="X280" s="349"/>
      <c r="Y280" s="350"/>
      <c r="Z280" s="350"/>
      <c r="AA280" s="350"/>
      <c r="AB280" s="350"/>
      <c r="AC280" s="350"/>
      <c r="AD280" s="350"/>
      <c r="AE280" s="350"/>
      <c r="AF280" s="350"/>
      <c r="AG280" s="346">
        <f t="shared" si="299"/>
        <v>0</v>
      </c>
      <c r="AH280" s="1563"/>
      <c r="AI280" s="351">
        <f t="shared" si="300"/>
        <v>0</v>
      </c>
      <c r="AJ280" s="344"/>
      <c r="AK280" s="345"/>
      <c r="AL280" s="345"/>
      <c r="AM280" s="345"/>
      <c r="AN280" s="345"/>
      <c r="AO280" s="345"/>
      <c r="AP280" s="346">
        <f t="shared" si="301"/>
        <v>0</v>
      </c>
      <c r="AQ280" s="347"/>
      <c r="AR280" s="1563"/>
      <c r="AS280" s="347"/>
      <c r="AT280" s="352">
        <f t="shared" si="302"/>
        <v>0</v>
      </c>
      <c r="AU280" s="353"/>
      <c r="AV280" s="354"/>
      <c r="AW280" s="354"/>
      <c r="AX280" s="346">
        <f t="shared" si="303"/>
        <v>0</v>
      </c>
      <c r="AY280" s="347"/>
      <c r="AZ280" s="1563"/>
      <c r="BA280" s="352">
        <f t="shared" si="304"/>
        <v>0</v>
      </c>
      <c r="BB280" s="1563"/>
      <c r="BC280" s="352">
        <f t="shared" si="305"/>
        <v>0</v>
      </c>
    </row>
    <row r="281" spans="1:55" s="339" customFormat="1">
      <c r="A281" s="373" t="s">
        <v>65</v>
      </c>
      <c r="B281" s="342"/>
      <c r="C281" s="708"/>
      <c r="D281" s="343"/>
      <c r="E281" s="344"/>
      <c r="F281" s="345"/>
      <c r="G281" s="345"/>
      <c r="H281" s="345"/>
      <c r="I281" s="345"/>
      <c r="J281" s="345"/>
      <c r="K281" s="345"/>
      <c r="L281" s="345"/>
      <c r="M281" s="346">
        <f t="shared" si="296"/>
        <v>0</v>
      </c>
      <c r="N281" s="347"/>
      <c r="O281" s="347"/>
      <c r="P281" s="347"/>
      <c r="Q281" s="348">
        <f t="shared" si="297"/>
        <v>0</v>
      </c>
      <c r="R281" s="349"/>
      <c r="S281" s="1575"/>
      <c r="T281" s="350"/>
      <c r="U281" s="350"/>
      <c r="V281" s="350"/>
      <c r="W281" s="346">
        <f t="shared" si="298"/>
        <v>0</v>
      </c>
      <c r="X281" s="349"/>
      <c r="Y281" s="350"/>
      <c r="Z281" s="350"/>
      <c r="AA281" s="350"/>
      <c r="AB281" s="350"/>
      <c r="AC281" s="350"/>
      <c r="AD281" s="350"/>
      <c r="AE281" s="350"/>
      <c r="AF281" s="350"/>
      <c r="AG281" s="346">
        <f t="shared" si="299"/>
        <v>0</v>
      </c>
      <c r="AH281" s="1563"/>
      <c r="AI281" s="351">
        <f t="shared" si="300"/>
        <v>0</v>
      </c>
      <c r="AJ281" s="344"/>
      <c r="AK281" s="345"/>
      <c r="AL281" s="345"/>
      <c r="AM281" s="345"/>
      <c r="AN281" s="345"/>
      <c r="AO281" s="345"/>
      <c r="AP281" s="346">
        <f t="shared" si="301"/>
        <v>0</v>
      </c>
      <c r="AQ281" s="347"/>
      <c r="AR281" s="1563"/>
      <c r="AS281" s="347"/>
      <c r="AT281" s="352">
        <f t="shared" si="302"/>
        <v>0</v>
      </c>
      <c r="AU281" s="353"/>
      <c r="AV281" s="354"/>
      <c r="AW281" s="354"/>
      <c r="AX281" s="346">
        <f t="shared" si="303"/>
        <v>0</v>
      </c>
      <c r="AY281" s="347"/>
      <c r="AZ281" s="1563"/>
      <c r="BA281" s="352">
        <f t="shared" si="304"/>
        <v>0</v>
      </c>
      <c r="BB281" s="1563"/>
      <c r="BC281" s="352">
        <f t="shared" si="305"/>
        <v>0</v>
      </c>
    </row>
    <row r="282" spans="1:55" s="339" customFormat="1">
      <c r="A282" s="373" t="s">
        <v>405</v>
      </c>
      <c r="B282" s="342"/>
      <c r="C282" s="708"/>
      <c r="D282" s="343"/>
      <c r="E282" s="344"/>
      <c r="F282" s="345"/>
      <c r="G282" s="345"/>
      <c r="H282" s="345"/>
      <c r="I282" s="345"/>
      <c r="J282" s="345"/>
      <c r="K282" s="345"/>
      <c r="L282" s="345"/>
      <c r="M282" s="346">
        <f t="shared" si="296"/>
        <v>0</v>
      </c>
      <c r="N282" s="347"/>
      <c r="O282" s="347"/>
      <c r="P282" s="347"/>
      <c r="Q282" s="348">
        <f t="shared" si="297"/>
        <v>0</v>
      </c>
      <c r="R282" s="349"/>
      <c r="S282" s="1575"/>
      <c r="T282" s="350"/>
      <c r="U282" s="350"/>
      <c r="V282" s="350"/>
      <c r="W282" s="346">
        <f t="shared" si="298"/>
        <v>0</v>
      </c>
      <c r="X282" s="349"/>
      <c r="Y282" s="350"/>
      <c r="Z282" s="350"/>
      <c r="AA282" s="350"/>
      <c r="AB282" s="350"/>
      <c r="AC282" s="350"/>
      <c r="AD282" s="350"/>
      <c r="AE282" s="350"/>
      <c r="AF282" s="350"/>
      <c r="AG282" s="346">
        <f t="shared" si="299"/>
        <v>0</v>
      </c>
      <c r="AH282" s="1563"/>
      <c r="AI282" s="351">
        <f t="shared" si="300"/>
        <v>0</v>
      </c>
      <c r="AJ282" s="344"/>
      <c r="AK282" s="345"/>
      <c r="AL282" s="345"/>
      <c r="AM282" s="345"/>
      <c r="AN282" s="345"/>
      <c r="AO282" s="345"/>
      <c r="AP282" s="346">
        <f t="shared" si="301"/>
        <v>0</v>
      </c>
      <c r="AQ282" s="347"/>
      <c r="AR282" s="1563"/>
      <c r="AS282" s="347"/>
      <c r="AT282" s="352">
        <f t="shared" si="302"/>
        <v>0</v>
      </c>
      <c r="AU282" s="353"/>
      <c r="AV282" s="354"/>
      <c r="AW282" s="354"/>
      <c r="AX282" s="346">
        <f t="shared" si="303"/>
        <v>0</v>
      </c>
      <c r="AY282" s="347"/>
      <c r="AZ282" s="1563"/>
      <c r="BA282" s="352">
        <f t="shared" si="304"/>
        <v>0</v>
      </c>
      <c r="BB282" s="1563"/>
      <c r="BC282" s="352">
        <f t="shared" si="305"/>
        <v>0</v>
      </c>
    </row>
    <row r="283" spans="1:55" s="339" customFormat="1" ht="13.5" thickBot="1">
      <c r="A283" s="374" t="s">
        <v>406</v>
      </c>
      <c r="B283" s="342"/>
      <c r="C283" s="708"/>
      <c r="D283" s="343"/>
      <c r="E283" s="344"/>
      <c r="F283" s="345"/>
      <c r="G283" s="345"/>
      <c r="H283" s="345"/>
      <c r="I283" s="345"/>
      <c r="J283" s="345"/>
      <c r="K283" s="345"/>
      <c r="L283" s="345"/>
      <c r="M283" s="346">
        <f t="shared" si="296"/>
        <v>0</v>
      </c>
      <c r="N283" s="347"/>
      <c r="O283" s="347"/>
      <c r="P283" s="347"/>
      <c r="Q283" s="348">
        <f t="shared" si="297"/>
        <v>0</v>
      </c>
      <c r="R283" s="349"/>
      <c r="S283" s="1575"/>
      <c r="T283" s="350"/>
      <c r="U283" s="350"/>
      <c r="V283" s="350"/>
      <c r="W283" s="346">
        <f t="shared" si="298"/>
        <v>0</v>
      </c>
      <c r="X283" s="349"/>
      <c r="Y283" s="350"/>
      <c r="Z283" s="350"/>
      <c r="AA283" s="350"/>
      <c r="AB283" s="350"/>
      <c r="AC283" s="350"/>
      <c r="AD283" s="350"/>
      <c r="AE283" s="350"/>
      <c r="AF283" s="350"/>
      <c r="AG283" s="346">
        <f t="shared" si="299"/>
        <v>0</v>
      </c>
      <c r="AH283" s="1563"/>
      <c r="AI283" s="351">
        <f t="shared" si="300"/>
        <v>0</v>
      </c>
      <c r="AJ283" s="344"/>
      <c r="AK283" s="345"/>
      <c r="AL283" s="345"/>
      <c r="AM283" s="345"/>
      <c r="AN283" s="345"/>
      <c r="AO283" s="345"/>
      <c r="AP283" s="346">
        <f t="shared" si="301"/>
        <v>0</v>
      </c>
      <c r="AQ283" s="347"/>
      <c r="AR283" s="1563"/>
      <c r="AS283" s="347"/>
      <c r="AT283" s="352">
        <f t="shared" si="302"/>
        <v>0</v>
      </c>
      <c r="AU283" s="353"/>
      <c r="AV283" s="354"/>
      <c r="AW283" s="354"/>
      <c r="AX283" s="346">
        <f t="shared" si="303"/>
        <v>0</v>
      </c>
      <c r="AY283" s="347"/>
      <c r="AZ283" s="1563"/>
      <c r="BA283" s="352">
        <f t="shared" si="304"/>
        <v>0</v>
      </c>
      <c r="BB283" s="1563"/>
      <c r="BC283" s="352">
        <f t="shared" si="305"/>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6">SUM(D196:D197,D211:D212,D226:D227,D241:D242,D256:D257,D271:D272)</f>
        <v>0</v>
      </c>
      <c r="E285" s="363">
        <f t="shared" si="306"/>
        <v>0</v>
      </c>
      <c r="F285" s="364">
        <f t="shared" si="306"/>
        <v>0</v>
      </c>
      <c r="G285" s="364">
        <f t="shared" si="306"/>
        <v>0</v>
      </c>
      <c r="H285" s="364">
        <f t="shared" si="306"/>
        <v>0</v>
      </c>
      <c r="I285" s="364">
        <f t="shared" si="306"/>
        <v>0</v>
      </c>
      <c r="J285" s="364">
        <f t="shared" si="306"/>
        <v>0</v>
      </c>
      <c r="K285" s="364">
        <f t="shared" si="306"/>
        <v>0</v>
      </c>
      <c r="L285" s="364">
        <f t="shared" si="306"/>
        <v>0</v>
      </c>
      <c r="M285" s="346">
        <f t="shared" si="306"/>
        <v>0</v>
      </c>
      <c r="N285" s="365">
        <f t="shared" si="306"/>
        <v>0</v>
      </c>
      <c r="O285" s="365">
        <f t="shared" si="306"/>
        <v>0</v>
      </c>
      <c r="P285" s="365">
        <f t="shared" si="306"/>
        <v>0</v>
      </c>
      <c r="Q285" s="348">
        <f t="shared" si="306"/>
        <v>0</v>
      </c>
      <c r="R285" s="366">
        <f t="shared" si="306"/>
        <v>0</v>
      </c>
      <c r="S285" s="1575"/>
      <c r="T285" s="367">
        <f t="shared" si="306"/>
        <v>0</v>
      </c>
      <c r="U285" s="367">
        <f t="shared" si="306"/>
        <v>0</v>
      </c>
      <c r="V285" s="367">
        <f t="shared" si="306"/>
        <v>0</v>
      </c>
      <c r="W285" s="346">
        <f t="shared" si="306"/>
        <v>0</v>
      </c>
      <c r="X285" s="366">
        <f t="shared" si="306"/>
        <v>0</v>
      </c>
      <c r="Y285" s="367">
        <f t="shared" si="306"/>
        <v>0</v>
      </c>
      <c r="Z285" s="367">
        <f t="shared" si="306"/>
        <v>0</v>
      </c>
      <c r="AA285" s="367">
        <f t="shared" si="306"/>
        <v>0</v>
      </c>
      <c r="AB285" s="367">
        <f t="shared" si="306"/>
        <v>0</v>
      </c>
      <c r="AC285" s="367">
        <f t="shared" si="306"/>
        <v>0</v>
      </c>
      <c r="AD285" s="367">
        <f t="shared" si="306"/>
        <v>0</v>
      </c>
      <c r="AE285" s="367">
        <f t="shared" si="306"/>
        <v>0</v>
      </c>
      <c r="AF285" s="367">
        <f t="shared" si="306"/>
        <v>0</v>
      </c>
      <c r="AG285" s="346">
        <f t="shared" si="306"/>
        <v>0</v>
      </c>
      <c r="AH285" s="1563"/>
      <c r="AI285" s="351">
        <f t="shared" si="306"/>
        <v>0</v>
      </c>
      <c r="AJ285" s="363">
        <f t="shared" si="306"/>
        <v>0</v>
      </c>
      <c r="AK285" s="364">
        <f t="shared" si="306"/>
        <v>0</v>
      </c>
      <c r="AL285" s="364">
        <f t="shared" si="306"/>
        <v>0</v>
      </c>
      <c r="AM285" s="364">
        <f t="shared" si="306"/>
        <v>0</v>
      </c>
      <c r="AN285" s="364">
        <f t="shared" si="306"/>
        <v>0</v>
      </c>
      <c r="AO285" s="364">
        <f t="shared" si="306"/>
        <v>0</v>
      </c>
      <c r="AP285" s="346">
        <f t="shared" si="306"/>
        <v>0</v>
      </c>
      <c r="AQ285" s="365">
        <f t="shared" si="306"/>
        <v>0</v>
      </c>
      <c r="AR285" s="1563"/>
      <c r="AS285" s="365">
        <f t="shared" si="306"/>
        <v>0</v>
      </c>
      <c r="AT285" s="352">
        <f t="shared" si="306"/>
        <v>0</v>
      </c>
      <c r="AU285" s="368">
        <f t="shared" si="306"/>
        <v>0</v>
      </c>
      <c r="AV285" s="369">
        <f t="shared" si="306"/>
        <v>0</v>
      </c>
      <c r="AW285" s="369">
        <f t="shared" si="306"/>
        <v>0</v>
      </c>
      <c r="AX285" s="346">
        <f t="shared" si="306"/>
        <v>0</v>
      </c>
      <c r="AY285" s="365">
        <f t="shared" si="306"/>
        <v>0</v>
      </c>
      <c r="AZ285" s="1563"/>
      <c r="BA285" s="352">
        <f t="shared" si="306"/>
        <v>0</v>
      </c>
      <c r="BB285" s="1563"/>
      <c r="BC285" s="352">
        <f t="shared" si="306"/>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7">SUM(D288:D289)</f>
        <v>0</v>
      </c>
      <c r="E287" s="432">
        <f t="shared" si="307"/>
        <v>0</v>
      </c>
      <c r="F287" s="433">
        <f t="shared" si="307"/>
        <v>0</v>
      </c>
      <c r="G287" s="433">
        <f t="shared" si="307"/>
        <v>0</v>
      </c>
      <c r="H287" s="433">
        <f t="shared" si="307"/>
        <v>0</v>
      </c>
      <c r="I287" s="433">
        <f t="shared" si="307"/>
        <v>0</v>
      </c>
      <c r="J287" s="433">
        <f t="shared" si="307"/>
        <v>0</v>
      </c>
      <c r="K287" s="433">
        <f t="shared" si="307"/>
        <v>0</v>
      </c>
      <c r="L287" s="433">
        <f t="shared" si="307"/>
        <v>0</v>
      </c>
      <c r="M287" s="434">
        <f t="shared" si="307"/>
        <v>0</v>
      </c>
      <c r="N287" s="435">
        <f t="shared" si="307"/>
        <v>0</v>
      </c>
      <c r="O287" s="435">
        <f t="shared" si="307"/>
        <v>0</v>
      </c>
      <c r="P287" s="435">
        <f t="shared" si="307"/>
        <v>0</v>
      </c>
      <c r="Q287" s="436">
        <f t="shared" si="307"/>
        <v>0</v>
      </c>
      <c r="R287" s="437">
        <f t="shared" si="307"/>
        <v>0</v>
      </c>
      <c r="S287" s="1612"/>
      <c r="T287" s="438">
        <f t="shared" si="307"/>
        <v>0</v>
      </c>
      <c r="U287" s="438">
        <f t="shared" si="307"/>
        <v>0</v>
      </c>
      <c r="V287" s="438">
        <f t="shared" si="307"/>
        <v>0</v>
      </c>
      <c r="W287" s="434">
        <f t="shared" si="307"/>
        <v>0</v>
      </c>
      <c r="X287" s="437">
        <f t="shared" si="307"/>
        <v>0</v>
      </c>
      <c r="Y287" s="438">
        <f t="shared" si="307"/>
        <v>0</v>
      </c>
      <c r="Z287" s="438">
        <f t="shared" si="307"/>
        <v>0</v>
      </c>
      <c r="AA287" s="438">
        <f t="shared" si="307"/>
        <v>0</v>
      </c>
      <c r="AB287" s="438">
        <f t="shared" si="307"/>
        <v>0</v>
      </c>
      <c r="AC287" s="438">
        <f t="shared" si="307"/>
        <v>0</v>
      </c>
      <c r="AD287" s="438">
        <f t="shared" si="307"/>
        <v>0</v>
      </c>
      <c r="AE287" s="438">
        <f t="shared" si="307"/>
        <v>0</v>
      </c>
      <c r="AF287" s="438">
        <f t="shared" si="307"/>
        <v>0</v>
      </c>
      <c r="AG287" s="434">
        <f t="shared" si="307"/>
        <v>0</v>
      </c>
      <c r="AH287" s="1563"/>
      <c r="AI287" s="439">
        <f t="shared" si="307"/>
        <v>0</v>
      </c>
      <c r="AJ287" s="432">
        <f t="shared" si="307"/>
        <v>0</v>
      </c>
      <c r="AK287" s="433">
        <f t="shared" si="307"/>
        <v>0</v>
      </c>
      <c r="AL287" s="433">
        <f t="shared" si="307"/>
        <v>0</v>
      </c>
      <c r="AM287" s="433">
        <f t="shared" si="307"/>
        <v>0</v>
      </c>
      <c r="AN287" s="433">
        <f t="shared" si="307"/>
        <v>0</v>
      </c>
      <c r="AO287" s="433">
        <f t="shared" si="307"/>
        <v>0</v>
      </c>
      <c r="AP287" s="434">
        <f>SUM(AP288:AP289)</f>
        <v>0</v>
      </c>
      <c r="AQ287" s="435">
        <f t="shared" si="307"/>
        <v>0</v>
      </c>
      <c r="AR287" s="1563"/>
      <c r="AS287" s="435">
        <f t="shared" si="307"/>
        <v>0</v>
      </c>
      <c r="AT287" s="440">
        <f t="shared" si="307"/>
        <v>0</v>
      </c>
      <c r="AU287" s="441">
        <f t="shared" si="307"/>
        <v>0</v>
      </c>
      <c r="AV287" s="442">
        <f t="shared" si="307"/>
        <v>0</v>
      </c>
      <c r="AW287" s="442">
        <f>SUM(AW288:AW289)</f>
        <v>0</v>
      </c>
      <c r="AX287" s="434">
        <f t="shared" si="307"/>
        <v>0</v>
      </c>
      <c r="AY287" s="435">
        <f t="shared" si="307"/>
        <v>0</v>
      </c>
      <c r="AZ287" s="1563"/>
      <c r="BA287" s="440">
        <f t="shared" si="307"/>
        <v>0</v>
      </c>
      <c r="BB287" s="1563"/>
      <c r="BC287" s="440">
        <f t="shared" si="307"/>
        <v>0</v>
      </c>
    </row>
    <row r="288" spans="1:55" s="121" customFormat="1">
      <c r="A288" s="356" t="s">
        <v>396</v>
      </c>
      <c r="B288" s="361">
        <f>B211+B226+B241+B256+B271</f>
        <v>0</v>
      </c>
      <c r="C288" s="361">
        <f>C211+C226+C241+C256+C271</f>
        <v>0</v>
      </c>
      <c r="D288" s="362">
        <f t="shared" ref="D288:BC289" si="308">D211+D226+D241+D256+D271</f>
        <v>0</v>
      </c>
      <c r="E288" s="363">
        <f t="shared" si="308"/>
        <v>0</v>
      </c>
      <c r="F288" s="364">
        <f t="shared" si="308"/>
        <v>0</v>
      </c>
      <c r="G288" s="364">
        <f t="shared" si="308"/>
        <v>0</v>
      </c>
      <c r="H288" s="364">
        <f t="shared" si="308"/>
        <v>0</v>
      </c>
      <c r="I288" s="364">
        <f t="shared" si="308"/>
        <v>0</v>
      </c>
      <c r="J288" s="364">
        <f t="shared" si="308"/>
        <v>0</v>
      </c>
      <c r="K288" s="364">
        <f t="shared" si="308"/>
        <v>0</v>
      </c>
      <c r="L288" s="364">
        <f t="shared" si="308"/>
        <v>0</v>
      </c>
      <c r="M288" s="346">
        <f t="shared" si="308"/>
        <v>0</v>
      </c>
      <c r="N288" s="365">
        <f t="shared" si="308"/>
        <v>0</v>
      </c>
      <c r="O288" s="365">
        <f t="shared" si="308"/>
        <v>0</v>
      </c>
      <c r="P288" s="365">
        <f t="shared" si="308"/>
        <v>0</v>
      </c>
      <c r="Q288" s="348">
        <f t="shared" si="308"/>
        <v>0</v>
      </c>
      <c r="R288" s="366">
        <f t="shared" si="308"/>
        <v>0</v>
      </c>
      <c r="S288" s="1575"/>
      <c r="T288" s="367">
        <f t="shared" si="308"/>
        <v>0</v>
      </c>
      <c r="U288" s="367">
        <f t="shared" si="308"/>
        <v>0</v>
      </c>
      <c r="V288" s="367">
        <f t="shared" si="308"/>
        <v>0</v>
      </c>
      <c r="W288" s="346">
        <f t="shared" si="308"/>
        <v>0</v>
      </c>
      <c r="X288" s="366">
        <f t="shared" si="308"/>
        <v>0</v>
      </c>
      <c r="Y288" s="367">
        <f t="shared" si="308"/>
        <v>0</v>
      </c>
      <c r="Z288" s="367">
        <f t="shared" si="308"/>
        <v>0</v>
      </c>
      <c r="AA288" s="367">
        <f t="shared" si="308"/>
        <v>0</v>
      </c>
      <c r="AB288" s="367">
        <f t="shared" si="308"/>
        <v>0</v>
      </c>
      <c r="AC288" s="367">
        <f t="shared" si="308"/>
        <v>0</v>
      </c>
      <c r="AD288" s="367">
        <f t="shared" si="308"/>
        <v>0</v>
      </c>
      <c r="AE288" s="367">
        <f t="shared" si="308"/>
        <v>0</v>
      </c>
      <c r="AF288" s="367">
        <f t="shared" si="308"/>
        <v>0</v>
      </c>
      <c r="AG288" s="346">
        <f t="shared" si="308"/>
        <v>0</v>
      </c>
      <c r="AH288" s="1563"/>
      <c r="AI288" s="351">
        <f t="shared" si="308"/>
        <v>0</v>
      </c>
      <c r="AJ288" s="363">
        <f t="shared" si="308"/>
        <v>0</v>
      </c>
      <c r="AK288" s="364">
        <f t="shared" si="308"/>
        <v>0</v>
      </c>
      <c r="AL288" s="364">
        <f t="shared" si="308"/>
        <v>0</v>
      </c>
      <c r="AM288" s="364">
        <f t="shared" si="308"/>
        <v>0</v>
      </c>
      <c r="AN288" s="364">
        <f t="shared" si="308"/>
        <v>0</v>
      </c>
      <c r="AO288" s="364">
        <f t="shared" si="308"/>
        <v>0</v>
      </c>
      <c r="AP288" s="346">
        <f>AP211+AP226+AP241+AP256+AP271</f>
        <v>0</v>
      </c>
      <c r="AQ288" s="365">
        <f t="shared" si="308"/>
        <v>0</v>
      </c>
      <c r="AR288" s="1563"/>
      <c r="AS288" s="365">
        <f t="shared" si="308"/>
        <v>0</v>
      </c>
      <c r="AT288" s="352">
        <f t="shared" si="308"/>
        <v>0</v>
      </c>
      <c r="AU288" s="368">
        <f t="shared" si="308"/>
        <v>0</v>
      </c>
      <c r="AV288" s="369">
        <f t="shared" si="308"/>
        <v>0</v>
      </c>
      <c r="AW288" s="369">
        <f>AW211+AW226+AW241+AW256+AW271</f>
        <v>0</v>
      </c>
      <c r="AX288" s="346">
        <f t="shared" si="308"/>
        <v>0</v>
      </c>
      <c r="AY288" s="365">
        <f t="shared" si="308"/>
        <v>0</v>
      </c>
      <c r="AZ288" s="1563"/>
      <c r="BA288" s="352">
        <f t="shared" si="308"/>
        <v>0</v>
      </c>
      <c r="BB288" s="1563"/>
      <c r="BC288" s="352">
        <f t="shared" si="308"/>
        <v>0</v>
      </c>
    </row>
    <row r="289" spans="1:56" s="121" customFormat="1">
      <c r="A289" s="356" t="s">
        <v>397</v>
      </c>
      <c r="B289" s="361">
        <f>B212+B227+B242+B257+B272</f>
        <v>0</v>
      </c>
      <c r="C289" s="361">
        <f>C212+C227+C242+C257+C272</f>
        <v>0</v>
      </c>
      <c r="D289" s="362">
        <f t="shared" si="308"/>
        <v>0</v>
      </c>
      <c r="E289" s="363">
        <f t="shared" si="308"/>
        <v>0</v>
      </c>
      <c r="F289" s="364">
        <f t="shared" si="308"/>
        <v>0</v>
      </c>
      <c r="G289" s="364">
        <f t="shared" si="308"/>
        <v>0</v>
      </c>
      <c r="H289" s="364">
        <f t="shared" si="308"/>
        <v>0</v>
      </c>
      <c r="I289" s="364">
        <f t="shared" si="308"/>
        <v>0</v>
      </c>
      <c r="J289" s="364">
        <f t="shared" si="308"/>
        <v>0</v>
      </c>
      <c r="K289" s="364">
        <f t="shared" si="308"/>
        <v>0</v>
      </c>
      <c r="L289" s="364">
        <f t="shared" si="308"/>
        <v>0</v>
      </c>
      <c r="M289" s="346">
        <f t="shared" si="308"/>
        <v>0</v>
      </c>
      <c r="N289" s="365">
        <f t="shared" si="308"/>
        <v>0</v>
      </c>
      <c r="O289" s="365">
        <f t="shared" si="308"/>
        <v>0</v>
      </c>
      <c r="P289" s="365">
        <f t="shared" si="308"/>
        <v>0</v>
      </c>
      <c r="Q289" s="348">
        <f t="shared" si="308"/>
        <v>0</v>
      </c>
      <c r="R289" s="366">
        <f t="shared" si="308"/>
        <v>0</v>
      </c>
      <c r="S289" s="1575"/>
      <c r="T289" s="367">
        <f t="shared" si="308"/>
        <v>0</v>
      </c>
      <c r="U289" s="367">
        <f t="shared" si="308"/>
        <v>0</v>
      </c>
      <c r="V289" s="367">
        <f t="shared" si="308"/>
        <v>0</v>
      </c>
      <c r="W289" s="346">
        <f t="shared" si="308"/>
        <v>0</v>
      </c>
      <c r="X289" s="366">
        <f t="shared" si="308"/>
        <v>0</v>
      </c>
      <c r="Y289" s="367">
        <f t="shared" si="308"/>
        <v>0</v>
      </c>
      <c r="Z289" s="367">
        <f t="shared" si="308"/>
        <v>0</v>
      </c>
      <c r="AA289" s="367">
        <f t="shared" si="308"/>
        <v>0</v>
      </c>
      <c r="AB289" s="367">
        <f t="shared" si="308"/>
        <v>0</v>
      </c>
      <c r="AC289" s="367">
        <f t="shared" si="308"/>
        <v>0</v>
      </c>
      <c r="AD289" s="367">
        <f t="shared" si="308"/>
        <v>0</v>
      </c>
      <c r="AE289" s="367">
        <f t="shared" si="308"/>
        <v>0</v>
      </c>
      <c r="AF289" s="367">
        <f t="shared" si="308"/>
        <v>0</v>
      </c>
      <c r="AG289" s="346">
        <f t="shared" si="308"/>
        <v>0</v>
      </c>
      <c r="AH289" s="1563"/>
      <c r="AI289" s="351">
        <f t="shared" si="308"/>
        <v>0</v>
      </c>
      <c r="AJ289" s="363">
        <f t="shared" si="308"/>
        <v>0</v>
      </c>
      <c r="AK289" s="364">
        <f t="shared" si="308"/>
        <v>0</v>
      </c>
      <c r="AL289" s="364">
        <f t="shared" si="308"/>
        <v>0</v>
      </c>
      <c r="AM289" s="364">
        <f t="shared" si="308"/>
        <v>0</v>
      </c>
      <c r="AN289" s="364">
        <f t="shared" si="308"/>
        <v>0</v>
      </c>
      <c r="AO289" s="364">
        <f t="shared" si="308"/>
        <v>0</v>
      </c>
      <c r="AP289" s="346">
        <f t="shared" si="308"/>
        <v>0</v>
      </c>
      <c r="AQ289" s="365">
        <f t="shared" si="308"/>
        <v>0</v>
      </c>
      <c r="AR289" s="1563"/>
      <c r="AS289" s="365">
        <f t="shared" si="308"/>
        <v>0</v>
      </c>
      <c r="AT289" s="352">
        <f t="shared" si="308"/>
        <v>0</v>
      </c>
      <c r="AU289" s="368">
        <f t="shared" si="308"/>
        <v>0</v>
      </c>
      <c r="AV289" s="369">
        <f t="shared" si="308"/>
        <v>0</v>
      </c>
      <c r="AW289" s="369">
        <f t="shared" si="308"/>
        <v>0</v>
      </c>
      <c r="AX289" s="346">
        <f t="shared" si="308"/>
        <v>0</v>
      </c>
      <c r="AY289" s="365">
        <f t="shared" si="308"/>
        <v>0</v>
      </c>
      <c r="AZ289" s="1563"/>
      <c r="BA289" s="352">
        <f t="shared" si="308"/>
        <v>0</v>
      </c>
      <c r="BB289" s="1563"/>
      <c r="BC289" s="352">
        <f t="shared" si="308"/>
        <v>0</v>
      </c>
    </row>
    <row r="290" spans="1:56" s="339" customFormat="1" ht="15">
      <c r="A290" s="358" t="s">
        <v>398</v>
      </c>
      <c r="B290" s="430">
        <f t="shared" ref="B290:BC290" si="309">SUM(B291:B300)</f>
        <v>0</v>
      </c>
      <c r="C290" s="430">
        <f>SUM(C291:C300)</f>
        <v>0</v>
      </c>
      <c r="D290" s="431">
        <f t="shared" si="309"/>
        <v>0</v>
      </c>
      <c r="E290" s="432">
        <f t="shared" si="309"/>
        <v>0</v>
      </c>
      <c r="F290" s="433">
        <f t="shared" si="309"/>
        <v>0</v>
      </c>
      <c r="G290" s="433">
        <f t="shared" si="309"/>
        <v>0</v>
      </c>
      <c r="H290" s="433">
        <f t="shared" si="309"/>
        <v>0</v>
      </c>
      <c r="I290" s="433">
        <f t="shared" si="309"/>
        <v>0</v>
      </c>
      <c r="J290" s="433">
        <f t="shared" si="309"/>
        <v>0</v>
      </c>
      <c r="K290" s="433">
        <f t="shared" si="309"/>
        <v>0</v>
      </c>
      <c r="L290" s="433">
        <f t="shared" si="309"/>
        <v>0</v>
      </c>
      <c r="M290" s="434">
        <f t="shared" si="309"/>
        <v>0</v>
      </c>
      <c r="N290" s="435">
        <f t="shared" si="309"/>
        <v>0</v>
      </c>
      <c r="O290" s="435">
        <f t="shared" si="309"/>
        <v>0</v>
      </c>
      <c r="P290" s="435">
        <f t="shared" si="309"/>
        <v>0</v>
      </c>
      <c r="Q290" s="436">
        <f t="shared" si="309"/>
        <v>0</v>
      </c>
      <c r="R290" s="437">
        <f t="shared" si="309"/>
        <v>0</v>
      </c>
      <c r="S290" s="1612"/>
      <c r="T290" s="438">
        <f t="shared" si="309"/>
        <v>0</v>
      </c>
      <c r="U290" s="438">
        <f t="shared" si="309"/>
        <v>0</v>
      </c>
      <c r="V290" s="438">
        <f t="shared" si="309"/>
        <v>0</v>
      </c>
      <c r="W290" s="434">
        <f t="shared" si="309"/>
        <v>0</v>
      </c>
      <c r="X290" s="437">
        <f t="shared" si="309"/>
        <v>0</v>
      </c>
      <c r="Y290" s="438">
        <f t="shared" si="309"/>
        <v>0</v>
      </c>
      <c r="Z290" s="438">
        <f t="shared" si="309"/>
        <v>0</v>
      </c>
      <c r="AA290" s="438">
        <f t="shared" si="309"/>
        <v>0</v>
      </c>
      <c r="AB290" s="438">
        <f t="shared" si="309"/>
        <v>0</v>
      </c>
      <c r="AC290" s="438">
        <f t="shared" si="309"/>
        <v>0</v>
      </c>
      <c r="AD290" s="438">
        <f t="shared" si="309"/>
        <v>0</v>
      </c>
      <c r="AE290" s="438">
        <f t="shared" si="309"/>
        <v>0</v>
      </c>
      <c r="AF290" s="438">
        <f t="shared" si="309"/>
        <v>0</v>
      </c>
      <c r="AG290" s="434">
        <f t="shared" si="309"/>
        <v>0</v>
      </c>
      <c r="AH290" s="1563"/>
      <c r="AI290" s="439">
        <f t="shared" si="309"/>
        <v>0</v>
      </c>
      <c r="AJ290" s="432">
        <f t="shared" si="309"/>
        <v>0</v>
      </c>
      <c r="AK290" s="433">
        <f t="shared" si="309"/>
        <v>0</v>
      </c>
      <c r="AL290" s="433">
        <f t="shared" si="309"/>
        <v>0</v>
      </c>
      <c r="AM290" s="433">
        <f t="shared" si="309"/>
        <v>0</v>
      </c>
      <c r="AN290" s="433">
        <f t="shared" si="309"/>
        <v>0</v>
      </c>
      <c r="AO290" s="433">
        <f t="shared" si="309"/>
        <v>0</v>
      </c>
      <c r="AP290" s="434">
        <f t="shared" si="309"/>
        <v>0</v>
      </c>
      <c r="AQ290" s="435">
        <f t="shared" si="309"/>
        <v>0</v>
      </c>
      <c r="AR290" s="1563"/>
      <c r="AS290" s="435">
        <f t="shared" si="309"/>
        <v>0</v>
      </c>
      <c r="AT290" s="440">
        <f t="shared" si="309"/>
        <v>0</v>
      </c>
      <c r="AU290" s="441">
        <f t="shared" si="309"/>
        <v>0</v>
      </c>
      <c r="AV290" s="442">
        <f t="shared" si="309"/>
        <v>0</v>
      </c>
      <c r="AW290" s="442">
        <f t="shared" si="309"/>
        <v>0</v>
      </c>
      <c r="AX290" s="434">
        <f t="shared" si="309"/>
        <v>0</v>
      </c>
      <c r="AY290" s="435">
        <f t="shared" si="309"/>
        <v>0</v>
      </c>
      <c r="AZ290" s="1563"/>
      <c r="BA290" s="440">
        <f t="shared" si="309"/>
        <v>0</v>
      </c>
      <c r="BB290" s="1563"/>
      <c r="BC290" s="440">
        <f t="shared" si="309"/>
        <v>0</v>
      </c>
    </row>
    <row r="291" spans="1:56" s="121" customFormat="1">
      <c r="A291" s="372" t="s">
        <v>399</v>
      </c>
      <c r="B291" s="361">
        <f>B214+B229+B244+B259+B274</f>
        <v>0</v>
      </c>
      <c r="C291" s="361">
        <f>C214+C229+C244+C259+C274</f>
        <v>0</v>
      </c>
      <c r="D291" s="362">
        <f t="shared" ref="D291:BC296" si="310">D214+D229+D244+D259+D274</f>
        <v>0</v>
      </c>
      <c r="E291" s="363">
        <f t="shared" si="310"/>
        <v>0</v>
      </c>
      <c r="F291" s="364">
        <f t="shared" si="310"/>
        <v>0</v>
      </c>
      <c r="G291" s="364">
        <f t="shared" si="310"/>
        <v>0</v>
      </c>
      <c r="H291" s="364">
        <f t="shared" si="310"/>
        <v>0</v>
      </c>
      <c r="I291" s="364">
        <f t="shared" si="310"/>
        <v>0</v>
      </c>
      <c r="J291" s="364">
        <f t="shared" si="310"/>
        <v>0</v>
      </c>
      <c r="K291" s="364">
        <f t="shared" si="310"/>
        <v>0</v>
      </c>
      <c r="L291" s="364">
        <f t="shared" si="310"/>
        <v>0</v>
      </c>
      <c r="M291" s="346">
        <f t="shared" si="310"/>
        <v>0</v>
      </c>
      <c r="N291" s="365">
        <f t="shared" si="310"/>
        <v>0</v>
      </c>
      <c r="O291" s="365">
        <f t="shared" si="310"/>
        <v>0</v>
      </c>
      <c r="P291" s="365">
        <f t="shared" si="310"/>
        <v>0</v>
      </c>
      <c r="Q291" s="348">
        <f t="shared" si="310"/>
        <v>0</v>
      </c>
      <c r="R291" s="366">
        <f t="shared" si="310"/>
        <v>0</v>
      </c>
      <c r="S291" s="1575"/>
      <c r="T291" s="367">
        <f t="shared" si="310"/>
        <v>0</v>
      </c>
      <c r="U291" s="367">
        <f t="shared" si="310"/>
        <v>0</v>
      </c>
      <c r="V291" s="367">
        <f t="shared" si="310"/>
        <v>0</v>
      </c>
      <c r="W291" s="346">
        <f t="shared" si="310"/>
        <v>0</v>
      </c>
      <c r="X291" s="366">
        <f t="shared" si="310"/>
        <v>0</v>
      </c>
      <c r="Y291" s="367">
        <f t="shared" si="310"/>
        <v>0</v>
      </c>
      <c r="Z291" s="367">
        <f t="shared" si="310"/>
        <v>0</v>
      </c>
      <c r="AA291" s="367">
        <f t="shared" si="310"/>
        <v>0</v>
      </c>
      <c r="AB291" s="367">
        <f t="shared" si="310"/>
        <v>0</v>
      </c>
      <c r="AC291" s="367">
        <f t="shared" si="310"/>
        <v>0</v>
      </c>
      <c r="AD291" s="367">
        <f t="shared" si="310"/>
        <v>0</v>
      </c>
      <c r="AE291" s="367">
        <f t="shared" si="310"/>
        <v>0</v>
      </c>
      <c r="AF291" s="367">
        <f t="shared" si="310"/>
        <v>0</v>
      </c>
      <c r="AG291" s="346">
        <f t="shared" si="310"/>
        <v>0</v>
      </c>
      <c r="AH291" s="1563"/>
      <c r="AI291" s="351">
        <f>AI214+AI229+AI244+AI259+AI274</f>
        <v>0</v>
      </c>
      <c r="AJ291" s="363">
        <f t="shared" si="310"/>
        <v>0</v>
      </c>
      <c r="AK291" s="364">
        <f t="shared" si="310"/>
        <v>0</v>
      </c>
      <c r="AL291" s="364">
        <f t="shared" si="310"/>
        <v>0</v>
      </c>
      <c r="AM291" s="364">
        <f t="shared" si="310"/>
        <v>0</v>
      </c>
      <c r="AN291" s="364">
        <f t="shared" si="310"/>
        <v>0</v>
      </c>
      <c r="AO291" s="364">
        <f t="shared" si="310"/>
        <v>0</v>
      </c>
      <c r="AP291" s="346">
        <f t="shared" si="310"/>
        <v>0</v>
      </c>
      <c r="AQ291" s="365">
        <f t="shared" si="310"/>
        <v>0</v>
      </c>
      <c r="AR291" s="1563"/>
      <c r="AS291" s="365">
        <f t="shared" si="310"/>
        <v>0</v>
      </c>
      <c r="AT291" s="352">
        <f t="shared" si="310"/>
        <v>0</v>
      </c>
      <c r="AU291" s="368">
        <f t="shared" si="310"/>
        <v>0</v>
      </c>
      <c r="AV291" s="369">
        <f t="shared" si="310"/>
        <v>0</v>
      </c>
      <c r="AW291" s="369">
        <f t="shared" si="310"/>
        <v>0</v>
      </c>
      <c r="AX291" s="346">
        <f t="shared" si="310"/>
        <v>0</v>
      </c>
      <c r="AY291" s="365">
        <f t="shared" si="310"/>
        <v>0</v>
      </c>
      <c r="AZ291" s="1563"/>
      <c r="BA291" s="352">
        <f t="shared" si="310"/>
        <v>0</v>
      </c>
      <c r="BB291" s="1563"/>
      <c r="BC291" s="352">
        <f t="shared" si="310"/>
        <v>0</v>
      </c>
    </row>
    <row r="292" spans="1:56" s="121" customFormat="1">
      <c r="A292" s="372" t="s">
        <v>400</v>
      </c>
      <c r="B292" s="361">
        <f t="shared" ref="B292:R300" si="311">B215+B230+B245+B260+B275</f>
        <v>0</v>
      </c>
      <c r="C292" s="361">
        <f t="shared" si="311"/>
        <v>0</v>
      </c>
      <c r="D292" s="362">
        <f t="shared" si="311"/>
        <v>0</v>
      </c>
      <c r="E292" s="363">
        <f t="shared" si="311"/>
        <v>0</v>
      </c>
      <c r="F292" s="364">
        <f t="shared" si="311"/>
        <v>0</v>
      </c>
      <c r="G292" s="364">
        <f t="shared" si="311"/>
        <v>0</v>
      </c>
      <c r="H292" s="364">
        <f t="shared" si="311"/>
        <v>0</v>
      </c>
      <c r="I292" s="364">
        <f t="shared" si="311"/>
        <v>0</v>
      </c>
      <c r="J292" s="364">
        <f t="shared" si="311"/>
        <v>0</v>
      </c>
      <c r="K292" s="364">
        <f t="shared" si="311"/>
        <v>0</v>
      </c>
      <c r="L292" s="364">
        <f t="shared" si="311"/>
        <v>0</v>
      </c>
      <c r="M292" s="346">
        <f t="shared" si="311"/>
        <v>0</v>
      </c>
      <c r="N292" s="365">
        <f t="shared" si="311"/>
        <v>0</v>
      </c>
      <c r="O292" s="365">
        <f t="shared" si="311"/>
        <v>0</v>
      </c>
      <c r="P292" s="365">
        <f t="shared" si="311"/>
        <v>0</v>
      </c>
      <c r="Q292" s="348">
        <f t="shared" si="311"/>
        <v>0</v>
      </c>
      <c r="R292" s="366">
        <f t="shared" si="311"/>
        <v>0</v>
      </c>
      <c r="S292" s="1575"/>
      <c r="T292" s="367">
        <f t="shared" si="310"/>
        <v>0</v>
      </c>
      <c r="U292" s="367">
        <f t="shared" si="310"/>
        <v>0</v>
      </c>
      <c r="V292" s="367">
        <f t="shared" si="310"/>
        <v>0</v>
      </c>
      <c r="W292" s="346">
        <f t="shared" si="310"/>
        <v>0</v>
      </c>
      <c r="X292" s="366">
        <f t="shared" si="310"/>
        <v>0</v>
      </c>
      <c r="Y292" s="367">
        <f t="shared" si="310"/>
        <v>0</v>
      </c>
      <c r="Z292" s="367">
        <f t="shared" si="310"/>
        <v>0</v>
      </c>
      <c r="AA292" s="367">
        <f t="shared" si="310"/>
        <v>0</v>
      </c>
      <c r="AB292" s="367">
        <f t="shared" si="310"/>
        <v>0</v>
      </c>
      <c r="AC292" s="367">
        <f t="shared" si="310"/>
        <v>0</v>
      </c>
      <c r="AD292" s="367">
        <f t="shared" si="310"/>
        <v>0</v>
      </c>
      <c r="AE292" s="367">
        <f t="shared" si="310"/>
        <v>0</v>
      </c>
      <c r="AF292" s="367">
        <f t="shared" si="310"/>
        <v>0</v>
      </c>
      <c r="AG292" s="346">
        <f t="shared" si="310"/>
        <v>0</v>
      </c>
      <c r="AH292" s="1563"/>
      <c r="AI292" s="351">
        <f t="shared" si="310"/>
        <v>0</v>
      </c>
      <c r="AJ292" s="363">
        <f t="shared" si="310"/>
        <v>0</v>
      </c>
      <c r="AK292" s="364">
        <f t="shared" si="310"/>
        <v>0</v>
      </c>
      <c r="AL292" s="364">
        <f t="shared" si="310"/>
        <v>0</v>
      </c>
      <c r="AM292" s="364">
        <f t="shared" si="310"/>
        <v>0</v>
      </c>
      <c r="AN292" s="364">
        <f t="shared" si="310"/>
        <v>0</v>
      </c>
      <c r="AO292" s="364">
        <f t="shared" si="310"/>
        <v>0</v>
      </c>
      <c r="AP292" s="346">
        <f t="shared" si="310"/>
        <v>0</v>
      </c>
      <c r="AQ292" s="365">
        <f t="shared" si="310"/>
        <v>0</v>
      </c>
      <c r="AR292" s="1563"/>
      <c r="AS292" s="365">
        <f t="shared" si="310"/>
        <v>0</v>
      </c>
      <c r="AT292" s="352">
        <f t="shared" si="310"/>
        <v>0</v>
      </c>
      <c r="AU292" s="368">
        <f t="shared" si="310"/>
        <v>0</v>
      </c>
      <c r="AV292" s="369">
        <f t="shared" si="310"/>
        <v>0</v>
      </c>
      <c r="AW292" s="369">
        <f t="shared" si="310"/>
        <v>0</v>
      </c>
      <c r="AX292" s="346">
        <f t="shared" si="310"/>
        <v>0</v>
      </c>
      <c r="AY292" s="365">
        <f t="shared" si="310"/>
        <v>0</v>
      </c>
      <c r="AZ292" s="1563"/>
      <c r="BA292" s="352">
        <f t="shared" si="310"/>
        <v>0</v>
      </c>
      <c r="BB292" s="1563"/>
      <c r="BC292" s="352">
        <f t="shared" si="310"/>
        <v>0</v>
      </c>
    </row>
    <row r="293" spans="1:56" s="121" customFormat="1">
      <c r="A293" s="373" t="s">
        <v>401</v>
      </c>
      <c r="B293" s="361">
        <f t="shared" si="311"/>
        <v>0</v>
      </c>
      <c r="C293" s="361">
        <f t="shared" si="311"/>
        <v>0</v>
      </c>
      <c r="D293" s="362">
        <f t="shared" si="310"/>
        <v>0</v>
      </c>
      <c r="E293" s="363">
        <f t="shared" si="310"/>
        <v>0</v>
      </c>
      <c r="F293" s="364">
        <f t="shared" si="310"/>
        <v>0</v>
      </c>
      <c r="G293" s="364">
        <f t="shared" si="310"/>
        <v>0</v>
      </c>
      <c r="H293" s="364">
        <f t="shared" si="310"/>
        <v>0</v>
      </c>
      <c r="I293" s="364">
        <f t="shared" si="310"/>
        <v>0</v>
      </c>
      <c r="J293" s="364">
        <f t="shared" si="310"/>
        <v>0</v>
      </c>
      <c r="K293" s="364">
        <f t="shared" si="310"/>
        <v>0</v>
      </c>
      <c r="L293" s="364">
        <f t="shared" si="310"/>
        <v>0</v>
      </c>
      <c r="M293" s="346">
        <f t="shared" si="310"/>
        <v>0</v>
      </c>
      <c r="N293" s="365">
        <f t="shared" si="310"/>
        <v>0</v>
      </c>
      <c r="O293" s="365">
        <f t="shared" si="310"/>
        <v>0</v>
      </c>
      <c r="P293" s="365">
        <f t="shared" si="310"/>
        <v>0</v>
      </c>
      <c r="Q293" s="348">
        <f t="shared" si="310"/>
        <v>0</v>
      </c>
      <c r="R293" s="366">
        <f t="shared" si="310"/>
        <v>0</v>
      </c>
      <c r="S293" s="1575"/>
      <c r="T293" s="367">
        <f t="shared" si="310"/>
        <v>0</v>
      </c>
      <c r="U293" s="367">
        <f t="shared" si="310"/>
        <v>0</v>
      </c>
      <c r="V293" s="367">
        <f t="shared" si="310"/>
        <v>0</v>
      </c>
      <c r="W293" s="346">
        <f t="shared" si="310"/>
        <v>0</v>
      </c>
      <c r="X293" s="366">
        <f t="shared" si="310"/>
        <v>0</v>
      </c>
      <c r="Y293" s="367">
        <f t="shared" si="310"/>
        <v>0</v>
      </c>
      <c r="Z293" s="367">
        <f t="shared" si="310"/>
        <v>0</v>
      </c>
      <c r="AA293" s="367">
        <f t="shared" si="310"/>
        <v>0</v>
      </c>
      <c r="AB293" s="367">
        <f t="shared" si="310"/>
        <v>0</v>
      </c>
      <c r="AC293" s="367">
        <f t="shared" si="310"/>
        <v>0</v>
      </c>
      <c r="AD293" s="367">
        <f t="shared" si="310"/>
        <v>0</v>
      </c>
      <c r="AE293" s="367">
        <f t="shared" si="310"/>
        <v>0</v>
      </c>
      <c r="AF293" s="367">
        <f t="shared" si="310"/>
        <v>0</v>
      </c>
      <c r="AG293" s="346">
        <f t="shared" si="310"/>
        <v>0</v>
      </c>
      <c r="AH293" s="1563"/>
      <c r="AI293" s="351">
        <f t="shared" si="310"/>
        <v>0</v>
      </c>
      <c r="AJ293" s="363">
        <f t="shared" si="310"/>
        <v>0</v>
      </c>
      <c r="AK293" s="364">
        <f t="shared" si="310"/>
        <v>0</v>
      </c>
      <c r="AL293" s="364">
        <f t="shared" si="310"/>
        <v>0</v>
      </c>
      <c r="AM293" s="364">
        <f t="shared" si="310"/>
        <v>0</v>
      </c>
      <c r="AN293" s="364">
        <f t="shared" si="310"/>
        <v>0</v>
      </c>
      <c r="AO293" s="364">
        <f t="shared" si="310"/>
        <v>0</v>
      </c>
      <c r="AP293" s="346">
        <f t="shared" si="310"/>
        <v>0</v>
      </c>
      <c r="AQ293" s="365">
        <f t="shared" si="310"/>
        <v>0</v>
      </c>
      <c r="AR293" s="1563"/>
      <c r="AS293" s="365">
        <f t="shared" si="310"/>
        <v>0</v>
      </c>
      <c r="AT293" s="352">
        <f t="shared" si="310"/>
        <v>0</v>
      </c>
      <c r="AU293" s="368">
        <f t="shared" si="310"/>
        <v>0</v>
      </c>
      <c r="AV293" s="369">
        <f t="shared" si="310"/>
        <v>0</v>
      </c>
      <c r="AW293" s="369">
        <f t="shared" si="310"/>
        <v>0</v>
      </c>
      <c r="AX293" s="346">
        <f t="shared" si="310"/>
        <v>0</v>
      </c>
      <c r="AY293" s="365">
        <f t="shared" si="310"/>
        <v>0</v>
      </c>
      <c r="AZ293" s="1563"/>
      <c r="BA293" s="352">
        <f t="shared" si="310"/>
        <v>0</v>
      </c>
      <c r="BB293" s="1563"/>
      <c r="BC293" s="352">
        <f t="shared" si="310"/>
        <v>0</v>
      </c>
    </row>
    <row r="294" spans="1:56" s="121" customFormat="1">
      <c r="A294" s="373" t="s">
        <v>61</v>
      </c>
      <c r="B294" s="361">
        <f t="shared" si="311"/>
        <v>0</v>
      </c>
      <c r="C294" s="361">
        <f t="shared" si="311"/>
        <v>0</v>
      </c>
      <c r="D294" s="362">
        <f t="shared" si="310"/>
        <v>0</v>
      </c>
      <c r="E294" s="363">
        <f t="shared" si="310"/>
        <v>0</v>
      </c>
      <c r="F294" s="364">
        <f t="shared" si="310"/>
        <v>0</v>
      </c>
      <c r="G294" s="364">
        <f t="shared" si="310"/>
        <v>0</v>
      </c>
      <c r="H294" s="364">
        <f t="shared" si="310"/>
        <v>0</v>
      </c>
      <c r="I294" s="364">
        <f t="shared" si="310"/>
        <v>0</v>
      </c>
      <c r="J294" s="364">
        <f t="shared" si="310"/>
        <v>0</v>
      </c>
      <c r="K294" s="364">
        <f t="shared" si="310"/>
        <v>0</v>
      </c>
      <c r="L294" s="364">
        <f t="shared" si="310"/>
        <v>0</v>
      </c>
      <c r="M294" s="346">
        <f t="shared" si="310"/>
        <v>0</v>
      </c>
      <c r="N294" s="365">
        <f t="shared" si="310"/>
        <v>0</v>
      </c>
      <c r="O294" s="365">
        <f t="shared" si="310"/>
        <v>0</v>
      </c>
      <c r="P294" s="365">
        <f t="shared" si="310"/>
        <v>0</v>
      </c>
      <c r="Q294" s="348">
        <f t="shared" si="310"/>
        <v>0</v>
      </c>
      <c r="R294" s="366">
        <f t="shared" si="310"/>
        <v>0</v>
      </c>
      <c r="S294" s="1575"/>
      <c r="T294" s="367">
        <f t="shared" si="310"/>
        <v>0</v>
      </c>
      <c r="U294" s="367">
        <f t="shared" si="310"/>
        <v>0</v>
      </c>
      <c r="V294" s="367">
        <f t="shared" si="310"/>
        <v>0</v>
      </c>
      <c r="W294" s="346">
        <f t="shared" si="310"/>
        <v>0</v>
      </c>
      <c r="X294" s="366">
        <f t="shared" si="310"/>
        <v>0</v>
      </c>
      <c r="Y294" s="367">
        <f t="shared" si="310"/>
        <v>0</v>
      </c>
      <c r="Z294" s="367">
        <f t="shared" si="310"/>
        <v>0</v>
      </c>
      <c r="AA294" s="367">
        <f t="shared" si="310"/>
        <v>0</v>
      </c>
      <c r="AB294" s="367">
        <f t="shared" si="310"/>
        <v>0</v>
      </c>
      <c r="AC294" s="367">
        <f t="shared" si="310"/>
        <v>0</v>
      </c>
      <c r="AD294" s="367">
        <f t="shared" si="310"/>
        <v>0</v>
      </c>
      <c r="AE294" s="367">
        <f t="shared" si="310"/>
        <v>0</v>
      </c>
      <c r="AF294" s="367">
        <f t="shared" si="310"/>
        <v>0</v>
      </c>
      <c r="AG294" s="346">
        <f t="shared" si="310"/>
        <v>0</v>
      </c>
      <c r="AH294" s="1563"/>
      <c r="AI294" s="351">
        <f t="shared" si="310"/>
        <v>0</v>
      </c>
      <c r="AJ294" s="363">
        <f t="shared" si="310"/>
        <v>0</v>
      </c>
      <c r="AK294" s="364">
        <f t="shared" si="310"/>
        <v>0</v>
      </c>
      <c r="AL294" s="364">
        <f t="shared" si="310"/>
        <v>0</v>
      </c>
      <c r="AM294" s="364">
        <f t="shared" si="310"/>
        <v>0</v>
      </c>
      <c r="AN294" s="364">
        <f t="shared" si="310"/>
        <v>0</v>
      </c>
      <c r="AO294" s="364">
        <f t="shared" si="310"/>
        <v>0</v>
      </c>
      <c r="AP294" s="346">
        <f t="shared" si="310"/>
        <v>0</v>
      </c>
      <c r="AQ294" s="365">
        <f t="shared" si="310"/>
        <v>0</v>
      </c>
      <c r="AR294" s="1563"/>
      <c r="AS294" s="365">
        <f t="shared" si="310"/>
        <v>0</v>
      </c>
      <c r="AT294" s="352">
        <f t="shared" si="310"/>
        <v>0</v>
      </c>
      <c r="AU294" s="368">
        <f t="shared" si="310"/>
        <v>0</v>
      </c>
      <c r="AV294" s="369">
        <f t="shared" si="310"/>
        <v>0</v>
      </c>
      <c r="AW294" s="369">
        <f t="shared" si="310"/>
        <v>0</v>
      </c>
      <c r="AX294" s="346">
        <f t="shared" si="310"/>
        <v>0</v>
      </c>
      <c r="AY294" s="365">
        <f t="shared" si="310"/>
        <v>0</v>
      </c>
      <c r="AZ294" s="1563"/>
      <c r="BA294" s="352">
        <f t="shared" si="310"/>
        <v>0</v>
      </c>
      <c r="BB294" s="1563"/>
      <c r="BC294" s="352">
        <f t="shared" si="310"/>
        <v>0</v>
      </c>
    </row>
    <row r="295" spans="1:56" s="121" customFormat="1">
      <c r="A295" s="373" t="s">
        <v>402</v>
      </c>
      <c r="B295" s="361">
        <f t="shared" si="311"/>
        <v>0</v>
      </c>
      <c r="C295" s="361">
        <f t="shared" si="311"/>
        <v>0</v>
      </c>
      <c r="D295" s="362">
        <f t="shared" si="310"/>
        <v>0</v>
      </c>
      <c r="E295" s="363">
        <f t="shared" si="310"/>
        <v>0</v>
      </c>
      <c r="F295" s="364">
        <f t="shared" si="310"/>
        <v>0</v>
      </c>
      <c r="G295" s="364">
        <f t="shared" si="310"/>
        <v>0</v>
      </c>
      <c r="H295" s="364">
        <f t="shared" si="310"/>
        <v>0</v>
      </c>
      <c r="I295" s="364">
        <f t="shared" si="310"/>
        <v>0</v>
      </c>
      <c r="J295" s="364">
        <f t="shared" si="310"/>
        <v>0</v>
      </c>
      <c r="K295" s="364">
        <f t="shared" si="310"/>
        <v>0</v>
      </c>
      <c r="L295" s="364">
        <f t="shared" si="310"/>
        <v>0</v>
      </c>
      <c r="M295" s="346">
        <f t="shared" si="310"/>
        <v>0</v>
      </c>
      <c r="N295" s="365">
        <f t="shared" si="310"/>
        <v>0</v>
      </c>
      <c r="O295" s="365">
        <f t="shared" si="310"/>
        <v>0</v>
      </c>
      <c r="P295" s="365">
        <f t="shared" si="310"/>
        <v>0</v>
      </c>
      <c r="Q295" s="348">
        <f t="shared" si="310"/>
        <v>0</v>
      </c>
      <c r="R295" s="366">
        <f t="shared" si="310"/>
        <v>0</v>
      </c>
      <c r="S295" s="1575"/>
      <c r="T295" s="367">
        <f t="shared" si="310"/>
        <v>0</v>
      </c>
      <c r="U295" s="367">
        <f t="shared" si="310"/>
        <v>0</v>
      </c>
      <c r="V295" s="367">
        <f t="shared" si="310"/>
        <v>0</v>
      </c>
      <c r="W295" s="346">
        <f t="shared" si="310"/>
        <v>0</v>
      </c>
      <c r="X295" s="366">
        <f t="shared" si="310"/>
        <v>0</v>
      </c>
      <c r="Y295" s="367">
        <f t="shared" si="310"/>
        <v>0</v>
      </c>
      <c r="Z295" s="367">
        <f t="shared" si="310"/>
        <v>0</v>
      </c>
      <c r="AA295" s="367">
        <f t="shared" si="310"/>
        <v>0</v>
      </c>
      <c r="AB295" s="367">
        <f t="shared" si="310"/>
        <v>0</v>
      </c>
      <c r="AC295" s="367">
        <f t="shared" si="310"/>
        <v>0</v>
      </c>
      <c r="AD295" s="367">
        <f t="shared" si="310"/>
        <v>0</v>
      </c>
      <c r="AE295" s="367">
        <f t="shared" si="310"/>
        <v>0</v>
      </c>
      <c r="AF295" s="367">
        <f t="shared" si="310"/>
        <v>0</v>
      </c>
      <c r="AG295" s="346">
        <f t="shared" si="310"/>
        <v>0</v>
      </c>
      <c r="AH295" s="1563"/>
      <c r="AI295" s="351">
        <f t="shared" si="310"/>
        <v>0</v>
      </c>
      <c r="AJ295" s="363">
        <f t="shared" si="310"/>
        <v>0</v>
      </c>
      <c r="AK295" s="364">
        <f t="shared" si="310"/>
        <v>0</v>
      </c>
      <c r="AL295" s="364">
        <f t="shared" si="310"/>
        <v>0</v>
      </c>
      <c r="AM295" s="364">
        <f t="shared" si="310"/>
        <v>0</v>
      </c>
      <c r="AN295" s="364">
        <f t="shared" si="310"/>
        <v>0</v>
      </c>
      <c r="AO295" s="364">
        <f t="shared" si="310"/>
        <v>0</v>
      </c>
      <c r="AP295" s="346">
        <f t="shared" si="310"/>
        <v>0</v>
      </c>
      <c r="AQ295" s="365">
        <f t="shared" si="310"/>
        <v>0</v>
      </c>
      <c r="AR295" s="1563"/>
      <c r="AS295" s="365">
        <f t="shared" si="310"/>
        <v>0</v>
      </c>
      <c r="AT295" s="352">
        <f t="shared" si="310"/>
        <v>0</v>
      </c>
      <c r="AU295" s="368">
        <f t="shared" si="310"/>
        <v>0</v>
      </c>
      <c r="AV295" s="369">
        <f t="shared" si="310"/>
        <v>0</v>
      </c>
      <c r="AW295" s="369">
        <f t="shared" si="310"/>
        <v>0</v>
      </c>
      <c r="AX295" s="346">
        <f t="shared" si="310"/>
        <v>0</v>
      </c>
      <c r="AY295" s="365">
        <f t="shared" si="310"/>
        <v>0</v>
      </c>
      <c r="AZ295" s="1563"/>
      <c r="BA295" s="352">
        <f t="shared" si="310"/>
        <v>0</v>
      </c>
      <c r="BB295" s="1563"/>
      <c r="BC295" s="352">
        <f t="shared" si="310"/>
        <v>0</v>
      </c>
    </row>
    <row r="296" spans="1:56" s="121" customFormat="1">
      <c r="A296" s="373" t="s">
        <v>403</v>
      </c>
      <c r="B296" s="361">
        <f t="shared" si="311"/>
        <v>0</v>
      </c>
      <c r="C296" s="361">
        <f t="shared" si="311"/>
        <v>0</v>
      </c>
      <c r="D296" s="362">
        <f t="shared" si="310"/>
        <v>0</v>
      </c>
      <c r="E296" s="363">
        <f t="shared" si="310"/>
        <v>0</v>
      </c>
      <c r="F296" s="364">
        <f t="shared" si="310"/>
        <v>0</v>
      </c>
      <c r="G296" s="364">
        <f t="shared" si="310"/>
        <v>0</v>
      </c>
      <c r="H296" s="364">
        <f t="shared" si="310"/>
        <v>0</v>
      </c>
      <c r="I296" s="364">
        <f t="shared" si="310"/>
        <v>0</v>
      </c>
      <c r="J296" s="364">
        <f t="shared" si="310"/>
        <v>0</v>
      </c>
      <c r="K296" s="364">
        <f t="shared" si="310"/>
        <v>0</v>
      </c>
      <c r="L296" s="364">
        <f t="shared" si="310"/>
        <v>0</v>
      </c>
      <c r="M296" s="346">
        <f t="shared" si="310"/>
        <v>0</v>
      </c>
      <c r="N296" s="365">
        <f t="shared" si="310"/>
        <v>0</v>
      </c>
      <c r="O296" s="365">
        <f t="shared" si="310"/>
        <v>0</v>
      </c>
      <c r="P296" s="365">
        <f t="shared" si="310"/>
        <v>0</v>
      </c>
      <c r="Q296" s="348">
        <f t="shared" si="310"/>
        <v>0</v>
      </c>
      <c r="R296" s="366">
        <f t="shared" si="310"/>
        <v>0</v>
      </c>
      <c r="S296" s="1575"/>
      <c r="T296" s="367">
        <f t="shared" si="310"/>
        <v>0</v>
      </c>
      <c r="U296" s="367">
        <f t="shared" si="310"/>
        <v>0</v>
      </c>
      <c r="V296" s="367">
        <f t="shared" si="310"/>
        <v>0</v>
      </c>
      <c r="W296" s="346">
        <f t="shared" si="310"/>
        <v>0</v>
      </c>
      <c r="X296" s="366">
        <f t="shared" si="310"/>
        <v>0</v>
      </c>
      <c r="Y296" s="367">
        <f t="shared" si="310"/>
        <v>0</v>
      </c>
      <c r="Z296" s="367">
        <f t="shared" si="310"/>
        <v>0</v>
      </c>
      <c r="AA296" s="367">
        <f t="shared" si="310"/>
        <v>0</v>
      </c>
      <c r="AB296" s="367">
        <f t="shared" si="310"/>
        <v>0</v>
      </c>
      <c r="AC296" s="367">
        <f t="shared" si="310"/>
        <v>0</v>
      </c>
      <c r="AD296" s="367">
        <f t="shared" si="310"/>
        <v>0</v>
      </c>
      <c r="AE296" s="367">
        <f t="shared" si="310"/>
        <v>0</v>
      </c>
      <c r="AF296" s="367">
        <f t="shared" si="310"/>
        <v>0</v>
      </c>
      <c r="AG296" s="346">
        <f t="shared" si="310"/>
        <v>0</v>
      </c>
      <c r="AH296" s="1563"/>
      <c r="AI296" s="351">
        <f t="shared" si="310"/>
        <v>0</v>
      </c>
      <c r="AJ296" s="363">
        <f t="shared" si="310"/>
        <v>0</v>
      </c>
      <c r="AK296" s="364">
        <f t="shared" si="310"/>
        <v>0</v>
      </c>
      <c r="AL296" s="364">
        <f t="shared" si="310"/>
        <v>0</v>
      </c>
      <c r="AM296" s="364">
        <f t="shared" si="310"/>
        <v>0</v>
      </c>
      <c r="AN296" s="364">
        <f t="shared" si="310"/>
        <v>0</v>
      </c>
      <c r="AO296" s="364">
        <f t="shared" si="310"/>
        <v>0</v>
      </c>
      <c r="AP296" s="346">
        <f t="shared" ref="AP296:BC296" si="312">AP219+AP234+AP249+AP264+AP279</f>
        <v>0</v>
      </c>
      <c r="AQ296" s="365">
        <f t="shared" si="312"/>
        <v>0</v>
      </c>
      <c r="AR296" s="1563"/>
      <c r="AS296" s="365">
        <f t="shared" si="312"/>
        <v>0</v>
      </c>
      <c r="AT296" s="352">
        <f t="shared" si="312"/>
        <v>0</v>
      </c>
      <c r="AU296" s="368">
        <f t="shared" si="312"/>
        <v>0</v>
      </c>
      <c r="AV296" s="369">
        <f t="shared" si="312"/>
        <v>0</v>
      </c>
      <c r="AW296" s="369">
        <f t="shared" si="312"/>
        <v>0</v>
      </c>
      <c r="AX296" s="346">
        <f t="shared" si="312"/>
        <v>0</v>
      </c>
      <c r="AY296" s="365">
        <f t="shared" si="312"/>
        <v>0</v>
      </c>
      <c r="AZ296" s="1563"/>
      <c r="BA296" s="352">
        <f t="shared" si="312"/>
        <v>0</v>
      </c>
      <c r="BB296" s="1563"/>
      <c r="BC296" s="352">
        <f t="shared" si="312"/>
        <v>0</v>
      </c>
    </row>
    <row r="297" spans="1:56" s="121" customFormat="1">
      <c r="A297" s="373" t="s">
        <v>404</v>
      </c>
      <c r="B297" s="361">
        <f t="shared" si="311"/>
        <v>0</v>
      </c>
      <c r="C297" s="361">
        <f t="shared" si="311"/>
        <v>0</v>
      </c>
      <c r="D297" s="362">
        <f t="shared" si="311"/>
        <v>0</v>
      </c>
      <c r="E297" s="363">
        <f t="shared" si="311"/>
        <v>0</v>
      </c>
      <c r="F297" s="364">
        <f t="shared" si="311"/>
        <v>0</v>
      </c>
      <c r="G297" s="364">
        <f t="shared" si="311"/>
        <v>0</v>
      </c>
      <c r="H297" s="364">
        <f t="shared" si="311"/>
        <v>0</v>
      </c>
      <c r="I297" s="364">
        <f t="shared" si="311"/>
        <v>0</v>
      </c>
      <c r="J297" s="364">
        <f t="shared" si="311"/>
        <v>0</v>
      </c>
      <c r="K297" s="364">
        <f t="shared" si="311"/>
        <v>0</v>
      </c>
      <c r="L297" s="364">
        <f t="shared" si="311"/>
        <v>0</v>
      </c>
      <c r="M297" s="346">
        <f t="shared" si="311"/>
        <v>0</v>
      </c>
      <c r="N297" s="365">
        <f t="shared" si="311"/>
        <v>0</v>
      </c>
      <c r="O297" s="365">
        <f t="shared" si="311"/>
        <v>0</v>
      </c>
      <c r="P297" s="365">
        <f t="shared" si="311"/>
        <v>0</v>
      </c>
      <c r="Q297" s="348">
        <f t="shared" si="311"/>
        <v>0</v>
      </c>
      <c r="R297" s="366">
        <f t="shared" si="311"/>
        <v>0</v>
      </c>
      <c r="S297" s="1575"/>
      <c r="T297" s="367">
        <f t="shared" ref="T297:BC300" si="313">T220+T235+T250+T265+T280</f>
        <v>0</v>
      </c>
      <c r="U297" s="367">
        <f t="shared" si="313"/>
        <v>0</v>
      </c>
      <c r="V297" s="367">
        <f t="shared" si="313"/>
        <v>0</v>
      </c>
      <c r="W297" s="346">
        <f t="shared" si="313"/>
        <v>0</v>
      </c>
      <c r="X297" s="366">
        <f t="shared" si="313"/>
        <v>0</v>
      </c>
      <c r="Y297" s="367">
        <f t="shared" si="313"/>
        <v>0</v>
      </c>
      <c r="Z297" s="367">
        <f t="shared" si="313"/>
        <v>0</v>
      </c>
      <c r="AA297" s="367">
        <f t="shared" si="313"/>
        <v>0</v>
      </c>
      <c r="AB297" s="367">
        <f t="shared" si="313"/>
        <v>0</v>
      </c>
      <c r="AC297" s="367">
        <f t="shared" si="313"/>
        <v>0</v>
      </c>
      <c r="AD297" s="367">
        <f t="shared" si="313"/>
        <v>0</v>
      </c>
      <c r="AE297" s="367">
        <f t="shared" si="313"/>
        <v>0</v>
      </c>
      <c r="AF297" s="367">
        <f t="shared" si="313"/>
        <v>0</v>
      </c>
      <c r="AG297" s="346">
        <f t="shared" si="313"/>
        <v>0</v>
      </c>
      <c r="AH297" s="1563"/>
      <c r="AI297" s="351">
        <f t="shared" si="313"/>
        <v>0</v>
      </c>
      <c r="AJ297" s="363">
        <f t="shared" si="313"/>
        <v>0</v>
      </c>
      <c r="AK297" s="364">
        <f t="shared" si="313"/>
        <v>0</v>
      </c>
      <c r="AL297" s="364">
        <f t="shared" si="313"/>
        <v>0</v>
      </c>
      <c r="AM297" s="364">
        <f t="shared" si="313"/>
        <v>0</v>
      </c>
      <c r="AN297" s="364">
        <f t="shared" si="313"/>
        <v>0</v>
      </c>
      <c r="AO297" s="364">
        <f t="shared" si="313"/>
        <v>0</v>
      </c>
      <c r="AP297" s="346">
        <f t="shared" si="313"/>
        <v>0</v>
      </c>
      <c r="AQ297" s="365">
        <f t="shared" si="313"/>
        <v>0</v>
      </c>
      <c r="AR297" s="1563"/>
      <c r="AS297" s="365">
        <f t="shared" si="313"/>
        <v>0</v>
      </c>
      <c r="AT297" s="352">
        <f t="shared" si="313"/>
        <v>0</v>
      </c>
      <c r="AU297" s="368">
        <f t="shared" si="313"/>
        <v>0</v>
      </c>
      <c r="AV297" s="369">
        <f t="shared" si="313"/>
        <v>0</v>
      </c>
      <c r="AW297" s="369">
        <f t="shared" si="313"/>
        <v>0</v>
      </c>
      <c r="AX297" s="346">
        <f t="shared" si="313"/>
        <v>0</v>
      </c>
      <c r="AY297" s="365">
        <f t="shared" si="313"/>
        <v>0</v>
      </c>
      <c r="AZ297" s="1563"/>
      <c r="BA297" s="352">
        <f t="shared" si="313"/>
        <v>0</v>
      </c>
      <c r="BB297" s="1563"/>
      <c r="BC297" s="352">
        <f t="shared" si="313"/>
        <v>0</v>
      </c>
    </row>
    <row r="298" spans="1:56" s="121" customFormat="1">
      <c r="A298" s="373" t="s">
        <v>65</v>
      </c>
      <c r="B298" s="361">
        <f t="shared" si="311"/>
        <v>0</v>
      </c>
      <c r="C298" s="361">
        <f t="shared" si="311"/>
        <v>0</v>
      </c>
      <c r="D298" s="362">
        <f t="shared" si="311"/>
        <v>0</v>
      </c>
      <c r="E298" s="363">
        <f t="shared" si="311"/>
        <v>0</v>
      </c>
      <c r="F298" s="364">
        <f t="shared" si="311"/>
        <v>0</v>
      </c>
      <c r="G298" s="364">
        <f t="shared" si="311"/>
        <v>0</v>
      </c>
      <c r="H298" s="364">
        <f t="shared" si="311"/>
        <v>0</v>
      </c>
      <c r="I298" s="364">
        <f t="shared" si="311"/>
        <v>0</v>
      </c>
      <c r="J298" s="364">
        <f t="shared" si="311"/>
        <v>0</v>
      </c>
      <c r="K298" s="364">
        <f t="shared" si="311"/>
        <v>0</v>
      </c>
      <c r="L298" s="364">
        <f t="shared" si="311"/>
        <v>0</v>
      </c>
      <c r="M298" s="346">
        <f t="shared" si="311"/>
        <v>0</v>
      </c>
      <c r="N298" s="365">
        <f t="shared" si="311"/>
        <v>0</v>
      </c>
      <c r="O298" s="365">
        <f t="shared" si="311"/>
        <v>0</v>
      </c>
      <c r="P298" s="365">
        <f t="shared" si="311"/>
        <v>0</v>
      </c>
      <c r="Q298" s="348">
        <f t="shared" si="311"/>
        <v>0</v>
      </c>
      <c r="R298" s="366">
        <f t="shared" si="311"/>
        <v>0</v>
      </c>
      <c r="S298" s="1575"/>
      <c r="T298" s="367">
        <f t="shared" si="313"/>
        <v>0</v>
      </c>
      <c r="U298" s="367">
        <f t="shared" si="313"/>
        <v>0</v>
      </c>
      <c r="V298" s="367">
        <f t="shared" si="313"/>
        <v>0</v>
      </c>
      <c r="W298" s="346">
        <f t="shared" si="313"/>
        <v>0</v>
      </c>
      <c r="X298" s="366">
        <f t="shared" si="313"/>
        <v>0</v>
      </c>
      <c r="Y298" s="367">
        <f t="shared" si="313"/>
        <v>0</v>
      </c>
      <c r="Z298" s="367">
        <f t="shared" si="313"/>
        <v>0</v>
      </c>
      <c r="AA298" s="367">
        <f t="shared" si="313"/>
        <v>0</v>
      </c>
      <c r="AB298" s="367">
        <f t="shared" si="313"/>
        <v>0</v>
      </c>
      <c r="AC298" s="367">
        <f t="shared" si="313"/>
        <v>0</v>
      </c>
      <c r="AD298" s="367">
        <f t="shared" si="313"/>
        <v>0</v>
      </c>
      <c r="AE298" s="367">
        <f t="shared" si="313"/>
        <v>0</v>
      </c>
      <c r="AF298" s="367">
        <f t="shared" si="313"/>
        <v>0</v>
      </c>
      <c r="AG298" s="346">
        <f t="shared" si="313"/>
        <v>0</v>
      </c>
      <c r="AH298" s="1563"/>
      <c r="AI298" s="351">
        <f t="shared" si="313"/>
        <v>0</v>
      </c>
      <c r="AJ298" s="363">
        <f t="shared" si="313"/>
        <v>0</v>
      </c>
      <c r="AK298" s="364">
        <f t="shared" si="313"/>
        <v>0</v>
      </c>
      <c r="AL298" s="364">
        <f t="shared" si="313"/>
        <v>0</v>
      </c>
      <c r="AM298" s="364">
        <f t="shared" si="313"/>
        <v>0</v>
      </c>
      <c r="AN298" s="364">
        <f t="shared" si="313"/>
        <v>0</v>
      </c>
      <c r="AO298" s="364">
        <f t="shared" si="313"/>
        <v>0</v>
      </c>
      <c r="AP298" s="346">
        <f t="shared" si="313"/>
        <v>0</v>
      </c>
      <c r="AQ298" s="365">
        <f t="shared" si="313"/>
        <v>0</v>
      </c>
      <c r="AR298" s="1563"/>
      <c r="AS298" s="365">
        <f t="shared" si="313"/>
        <v>0</v>
      </c>
      <c r="AT298" s="352">
        <f>AT221+AT236+AT251+AT266+AT281</f>
        <v>0</v>
      </c>
      <c r="AU298" s="368">
        <f t="shared" si="313"/>
        <v>0</v>
      </c>
      <c r="AV298" s="369">
        <f t="shared" si="313"/>
        <v>0</v>
      </c>
      <c r="AW298" s="369">
        <f t="shared" si="313"/>
        <v>0</v>
      </c>
      <c r="AX298" s="346">
        <f t="shared" si="313"/>
        <v>0</v>
      </c>
      <c r="AY298" s="365">
        <f t="shared" si="313"/>
        <v>0</v>
      </c>
      <c r="AZ298" s="1563"/>
      <c r="BA298" s="352">
        <f t="shared" si="313"/>
        <v>0</v>
      </c>
      <c r="BB298" s="1563"/>
      <c r="BC298" s="352">
        <f t="shared" si="313"/>
        <v>0</v>
      </c>
    </row>
    <row r="299" spans="1:56" s="121" customFormat="1">
      <c r="A299" s="373" t="s">
        <v>405</v>
      </c>
      <c r="B299" s="361">
        <f t="shared" si="311"/>
        <v>0</v>
      </c>
      <c r="C299" s="361">
        <f t="shared" si="311"/>
        <v>0</v>
      </c>
      <c r="D299" s="362">
        <f t="shared" si="311"/>
        <v>0</v>
      </c>
      <c r="E299" s="363">
        <f t="shared" si="311"/>
        <v>0</v>
      </c>
      <c r="F299" s="364">
        <f t="shared" si="311"/>
        <v>0</v>
      </c>
      <c r="G299" s="364">
        <f t="shared" si="311"/>
        <v>0</v>
      </c>
      <c r="H299" s="364">
        <f t="shared" si="311"/>
        <v>0</v>
      </c>
      <c r="I299" s="364">
        <f t="shared" si="311"/>
        <v>0</v>
      </c>
      <c r="J299" s="364">
        <f t="shared" si="311"/>
        <v>0</v>
      </c>
      <c r="K299" s="364">
        <f t="shared" si="311"/>
        <v>0</v>
      </c>
      <c r="L299" s="364">
        <f t="shared" si="311"/>
        <v>0</v>
      </c>
      <c r="M299" s="346">
        <f t="shared" si="311"/>
        <v>0</v>
      </c>
      <c r="N299" s="365">
        <f t="shared" si="311"/>
        <v>0</v>
      </c>
      <c r="O299" s="365">
        <f t="shared" si="311"/>
        <v>0</v>
      </c>
      <c r="P299" s="365">
        <f t="shared" si="311"/>
        <v>0</v>
      </c>
      <c r="Q299" s="348">
        <f t="shared" si="311"/>
        <v>0</v>
      </c>
      <c r="R299" s="366">
        <f t="shared" si="311"/>
        <v>0</v>
      </c>
      <c r="S299" s="1575"/>
      <c r="T299" s="367">
        <f t="shared" si="313"/>
        <v>0</v>
      </c>
      <c r="U299" s="367">
        <f t="shared" si="313"/>
        <v>0</v>
      </c>
      <c r="V299" s="367">
        <f t="shared" si="313"/>
        <v>0</v>
      </c>
      <c r="W299" s="346">
        <f t="shared" si="313"/>
        <v>0</v>
      </c>
      <c r="X299" s="366">
        <f t="shared" si="313"/>
        <v>0</v>
      </c>
      <c r="Y299" s="367">
        <f t="shared" si="313"/>
        <v>0</v>
      </c>
      <c r="Z299" s="367">
        <f t="shared" si="313"/>
        <v>0</v>
      </c>
      <c r="AA299" s="367">
        <f t="shared" si="313"/>
        <v>0</v>
      </c>
      <c r="AB299" s="367">
        <f t="shared" si="313"/>
        <v>0</v>
      </c>
      <c r="AC299" s="367">
        <f t="shared" si="313"/>
        <v>0</v>
      </c>
      <c r="AD299" s="367">
        <f t="shared" si="313"/>
        <v>0</v>
      </c>
      <c r="AE299" s="367">
        <f t="shared" si="313"/>
        <v>0</v>
      </c>
      <c r="AF299" s="367">
        <f t="shared" si="313"/>
        <v>0</v>
      </c>
      <c r="AG299" s="346">
        <f t="shared" si="313"/>
        <v>0</v>
      </c>
      <c r="AH299" s="1563"/>
      <c r="AI299" s="351">
        <f t="shared" si="313"/>
        <v>0</v>
      </c>
      <c r="AJ299" s="363">
        <f t="shared" si="313"/>
        <v>0</v>
      </c>
      <c r="AK299" s="364">
        <f t="shared" si="313"/>
        <v>0</v>
      </c>
      <c r="AL299" s="364">
        <f t="shared" si="313"/>
        <v>0</v>
      </c>
      <c r="AM299" s="364">
        <f t="shared" si="313"/>
        <v>0</v>
      </c>
      <c r="AN299" s="364">
        <f t="shared" si="313"/>
        <v>0</v>
      </c>
      <c r="AO299" s="364">
        <f t="shared" si="313"/>
        <v>0</v>
      </c>
      <c r="AP299" s="346">
        <f t="shared" si="313"/>
        <v>0</v>
      </c>
      <c r="AQ299" s="365">
        <f t="shared" si="313"/>
        <v>0</v>
      </c>
      <c r="AR299" s="1563"/>
      <c r="AS299" s="365">
        <f t="shared" si="313"/>
        <v>0</v>
      </c>
      <c r="AT299" s="352">
        <f t="shared" si="313"/>
        <v>0</v>
      </c>
      <c r="AU299" s="368">
        <f t="shared" si="313"/>
        <v>0</v>
      </c>
      <c r="AV299" s="369">
        <f t="shared" si="313"/>
        <v>0</v>
      </c>
      <c r="AW299" s="369">
        <f t="shared" si="313"/>
        <v>0</v>
      </c>
      <c r="AX299" s="346">
        <f t="shared" si="313"/>
        <v>0</v>
      </c>
      <c r="AY299" s="365">
        <f t="shared" si="313"/>
        <v>0</v>
      </c>
      <c r="AZ299" s="1563"/>
      <c r="BA299" s="352">
        <f t="shared" si="313"/>
        <v>0</v>
      </c>
      <c r="BB299" s="1563"/>
      <c r="BC299" s="352">
        <f t="shared" si="313"/>
        <v>0</v>
      </c>
    </row>
    <row r="300" spans="1:56" s="121" customFormat="1" ht="13.5" thickBot="1">
      <c r="A300" s="374" t="s">
        <v>406</v>
      </c>
      <c r="B300" s="361">
        <f t="shared" si="311"/>
        <v>0</v>
      </c>
      <c r="C300" s="361">
        <f t="shared" si="311"/>
        <v>0</v>
      </c>
      <c r="D300" s="362">
        <f t="shared" si="311"/>
        <v>0</v>
      </c>
      <c r="E300" s="363">
        <f t="shared" si="311"/>
        <v>0</v>
      </c>
      <c r="F300" s="364">
        <f t="shared" si="311"/>
        <v>0</v>
      </c>
      <c r="G300" s="364">
        <f t="shared" si="311"/>
        <v>0</v>
      </c>
      <c r="H300" s="364">
        <f t="shared" si="311"/>
        <v>0</v>
      </c>
      <c r="I300" s="364">
        <f t="shared" si="311"/>
        <v>0</v>
      </c>
      <c r="J300" s="364">
        <f t="shared" si="311"/>
        <v>0</v>
      </c>
      <c r="K300" s="364">
        <f t="shared" si="311"/>
        <v>0</v>
      </c>
      <c r="L300" s="364">
        <f t="shared" si="311"/>
        <v>0</v>
      </c>
      <c r="M300" s="346">
        <f t="shared" si="311"/>
        <v>0</v>
      </c>
      <c r="N300" s="365">
        <f t="shared" si="311"/>
        <v>0</v>
      </c>
      <c r="O300" s="365">
        <f t="shared" si="311"/>
        <v>0</v>
      </c>
      <c r="P300" s="365">
        <f t="shared" si="311"/>
        <v>0</v>
      </c>
      <c r="Q300" s="348">
        <f t="shared" si="311"/>
        <v>0</v>
      </c>
      <c r="R300" s="366">
        <f t="shared" si="311"/>
        <v>0</v>
      </c>
      <c r="S300" s="1575"/>
      <c r="T300" s="367">
        <f t="shared" si="313"/>
        <v>0</v>
      </c>
      <c r="U300" s="367">
        <f t="shared" si="313"/>
        <v>0</v>
      </c>
      <c r="V300" s="367">
        <f t="shared" si="313"/>
        <v>0</v>
      </c>
      <c r="W300" s="346">
        <f t="shared" si="313"/>
        <v>0</v>
      </c>
      <c r="X300" s="366">
        <f t="shared" si="313"/>
        <v>0</v>
      </c>
      <c r="Y300" s="367">
        <f t="shared" si="313"/>
        <v>0</v>
      </c>
      <c r="Z300" s="367">
        <f t="shared" si="313"/>
        <v>0</v>
      </c>
      <c r="AA300" s="367">
        <f t="shared" si="313"/>
        <v>0</v>
      </c>
      <c r="AB300" s="367">
        <f t="shared" si="313"/>
        <v>0</v>
      </c>
      <c r="AC300" s="367">
        <f t="shared" si="313"/>
        <v>0</v>
      </c>
      <c r="AD300" s="367">
        <f t="shared" si="313"/>
        <v>0</v>
      </c>
      <c r="AE300" s="367">
        <f t="shared" si="313"/>
        <v>0</v>
      </c>
      <c r="AF300" s="367">
        <f t="shared" si="313"/>
        <v>0</v>
      </c>
      <c r="AG300" s="346">
        <f t="shared" si="313"/>
        <v>0</v>
      </c>
      <c r="AH300" s="1563"/>
      <c r="AI300" s="351">
        <f t="shared" si="313"/>
        <v>0</v>
      </c>
      <c r="AJ300" s="363">
        <f t="shared" si="313"/>
        <v>0</v>
      </c>
      <c r="AK300" s="364">
        <f t="shared" si="313"/>
        <v>0</v>
      </c>
      <c r="AL300" s="364">
        <f t="shared" si="313"/>
        <v>0</v>
      </c>
      <c r="AM300" s="364">
        <f t="shared" si="313"/>
        <v>0</v>
      </c>
      <c r="AN300" s="364">
        <f t="shared" si="313"/>
        <v>0</v>
      </c>
      <c r="AO300" s="364">
        <f t="shared" si="313"/>
        <v>0</v>
      </c>
      <c r="AP300" s="346">
        <f t="shared" si="313"/>
        <v>0</v>
      </c>
      <c r="AQ300" s="365">
        <f t="shared" si="313"/>
        <v>0</v>
      </c>
      <c r="AR300" s="1563"/>
      <c r="AS300" s="365">
        <f t="shared" si="313"/>
        <v>0</v>
      </c>
      <c r="AT300" s="352">
        <f t="shared" si="313"/>
        <v>0</v>
      </c>
      <c r="AU300" s="368">
        <f t="shared" si="313"/>
        <v>0</v>
      </c>
      <c r="AV300" s="369">
        <f t="shared" si="313"/>
        <v>0</v>
      </c>
      <c r="AW300" s="369">
        <f t="shared" si="313"/>
        <v>0</v>
      </c>
      <c r="AX300" s="346">
        <f t="shared" si="313"/>
        <v>0</v>
      </c>
      <c r="AY300" s="365">
        <f t="shared" si="313"/>
        <v>0</v>
      </c>
      <c r="AZ300" s="1563"/>
      <c r="BA300" s="352">
        <f t="shared" si="313"/>
        <v>0</v>
      </c>
      <c r="BB300" s="1563"/>
      <c r="BC300" s="352">
        <f t="shared" si="313"/>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BC302" si="314">IF(ABS(B287-B290)&lt;0.1,"OK","Error")</f>
        <v>OK</v>
      </c>
      <c r="C302" s="375" t="str">
        <f t="shared" si="314"/>
        <v>OK</v>
      </c>
      <c r="D302" s="375" t="str">
        <f t="shared" si="314"/>
        <v>OK</v>
      </c>
      <c r="E302" s="375" t="str">
        <f t="shared" si="314"/>
        <v>OK</v>
      </c>
      <c r="F302" s="375" t="str">
        <f t="shared" si="314"/>
        <v>OK</v>
      </c>
      <c r="G302" s="375" t="str">
        <f t="shared" si="314"/>
        <v>OK</v>
      </c>
      <c r="H302" s="375" t="str">
        <f t="shared" si="314"/>
        <v>OK</v>
      </c>
      <c r="I302" s="375" t="str">
        <f t="shared" si="314"/>
        <v>OK</v>
      </c>
      <c r="J302" s="375" t="str">
        <f t="shared" si="314"/>
        <v>OK</v>
      </c>
      <c r="K302" s="375" t="str">
        <f t="shared" si="314"/>
        <v>OK</v>
      </c>
      <c r="L302" s="375" t="str">
        <f t="shared" si="314"/>
        <v>OK</v>
      </c>
      <c r="M302" s="375" t="str">
        <f t="shared" si="314"/>
        <v>OK</v>
      </c>
      <c r="N302" s="375" t="str">
        <f t="shared" si="314"/>
        <v>OK</v>
      </c>
      <c r="O302" s="375" t="str">
        <f t="shared" si="314"/>
        <v>OK</v>
      </c>
      <c r="P302" s="375" t="str">
        <f t="shared" si="314"/>
        <v>OK</v>
      </c>
      <c r="Q302" s="375" t="str">
        <f t="shared" si="314"/>
        <v>OK</v>
      </c>
      <c r="R302" s="375" t="str">
        <f t="shared" si="314"/>
        <v>OK</v>
      </c>
      <c r="S302" s="375" t="str">
        <f t="shared" si="314"/>
        <v>OK</v>
      </c>
      <c r="T302" s="375" t="str">
        <f t="shared" si="314"/>
        <v>OK</v>
      </c>
      <c r="U302" s="375" t="str">
        <f t="shared" si="314"/>
        <v>OK</v>
      </c>
      <c r="V302" s="375" t="str">
        <f t="shared" si="314"/>
        <v>OK</v>
      </c>
      <c r="W302" s="375" t="str">
        <f t="shared" si="314"/>
        <v>OK</v>
      </c>
      <c r="X302" s="375" t="str">
        <f t="shared" si="314"/>
        <v>OK</v>
      </c>
      <c r="Y302" s="375" t="str">
        <f t="shared" si="314"/>
        <v>OK</v>
      </c>
      <c r="Z302" s="375" t="str">
        <f t="shared" si="314"/>
        <v>OK</v>
      </c>
      <c r="AA302" s="375" t="str">
        <f t="shared" si="314"/>
        <v>OK</v>
      </c>
      <c r="AB302" s="375" t="str">
        <f t="shared" si="314"/>
        <v>OK</v>
      </c>
      <c r="AC302" s="375" t="str">
        <f t="shared" si="314"/>
        <v>OK</v>
      </c>
      <c r="AD302" s="375" t="str">
        <f t="shared" si="314"/>
        <v>OK</v>
      </c>
      <c r="AE302" s="375" t="str">
        <f t="shared" si="314"/>
        <v>OK</v>
      </c>
      <c r="AF302" s="375" t="str">
        <f t="shared" si="314"/>
        <v>OK</v>
      </c>
      <c r="AG302" s="375" t="str">
        <f t="shared" si="314"/>
        <v>OK</v>
      </c>
      <c r="AH302" s="375" t="str">
        <f t="shared" si="314"/>
        <v>OK</v>
      </c>
      <c r="AI302" s="375" t="str">
        <f t="shared" si="314"/>
        <v>OK</v>
      </c>
      <c r="AJ302" s="375" t="str">
        <f t="shared" si="314"/>
        <v>OK</v>
      </c>
      <c r="AK302" s="375" t="str">
        <f t="shared" si="314"/>
        <v>OK</v>
      </c>
      <c r="AL302" s="375" t="str">
        <f t="shared" si="314"/>
        <v>OK</v>
      </c>
      <c r="AM302" s="375" t="str">
        <f t="shared" si="314"/>
        <v>OK</v>
      </c>
      <c r="AN302" s="375" t="str">
        <f t="shared" si="314"/>
        <v>OK</v>
      </c>
      <c r="AO302" s="375" t="str">
        <f t="shared" si="314"/>
        <v>OK</v>
      </c>
      <c r="AP302" s="375" t="str">
        <f t="shared" si="314"/>
        <v>OK</v>
      </c>
      <c r="AQ302" s="375" t="str">
        <f t="shared" si="314"/>
        <v>OK</v>
      </c>
      <c r="AR302" s="375" t="str">
        <f t="shared" si="314"/>
        <v>OK</v>
      </c>
      <c r="AS302" s="375" t="str">
        <f t="shared" si="314"/>
        <v>OK</v>
      </c>
      <c r="AT302" s="375" t="str">
        <f t="shared" si="314"/>
        <v>OK</v>
      </c>
      <c r="AU302" s="375" t="str">
        <f t="shared" si="314"/>
        <v>OK</v>
      </c>
      <c r="AV302" s="375" t="str">
        <f t="shared" si="314"/>
        <v>OK</v>
      </c>
      <c r="AW302" s="375" t="str">
        <f t="shared" si="314"/>
        <v>OK</v>
      </c>
      <c r="AX302" s="375" t="str">
        <f t="shared" si="314"/>
        <v>OK</v>
      </c>
      <c r="AY302" s="375" t="str">
        <f t="shared" si="314"/>
        <v>OK</v>
      </c>
      <c r="AZ302" s="375" t="str">
        <f t="shared" si="314"/>
        <v>OK</v>
      </c>
      <c r="BA302" s="375" t="str">
        <f t="shared" si="314"/>
        <v>OK</v>
      </c>
      <c r="BB302" s="375" t="str">
        <f t="shared" si="314"/>
        <v>OK</v>
      </c>
      <c r="BC302" s="375" t="str">
        <f t="shared" si="314"/>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5">SUM(B307:B316)</f>
        <v>0</v>
      </c>
      <c r="C306" s="461">
        <f t="shared" si="315"/>
        <v>0</v>
      </c>
      <c r="D306" s="462">
        <f t="shared" si="315"/>
        <v>0</v>
      </c>
      <c r="E306" s="463">
        <f t="shared" si="315"/>
        <v>0</v>
      </c>
      <c r="F306" s="464">
        <f t="shared" si="315"/>
        <v>0</v>
      </c>
      <c r="G306" s="464">
        <f t="shared" si="315"/>
        <v>0</v>
      </c>
      <c r="H306" s="464">
        <f t="shared" si="315"/>
        <v>0</v>
      </c>
      <c r="I306" s="464">
        <f t="shared" si="315"/>
        <v>0</v>
      </c>
      <c r="J306" s="464">
        <f t="shared" ref="J306:BA306" si="316">SUM(J307:J316)</f>
        <v>0</v>
      </c>
      <c r="K306" s="464">
        <f t="shared" si="316"/>
        <v>0</v>
      </c>
      <c r="L306" s="464">
        <f t="shared" si="316"/>
        <v>0</v>
      </c>
      <c r="M306" s="465">
        <f t="shared" si="316"/>
        <v>0</v>
      </c>
      <c r="N306" s="466">
        <f t="shared" si="316"/>
        <v>0</v>
      </c>
      <c r="O306" s="466">
        <f t="shared" si="316"/>
        <v>0</v>
      </c>
      <c r="P306" s="466">
        <f t="shared" si="316"/>
        <v>0</v>
      </c>
      <c r="Q306" s="467">
        <f t="shared" si="316"/>
        <v>0</v>
      </c>
      <c r="R306" s="468">
        <f t="shared" si="316"/>
        <v>0</v>
      </c>
      <c r="S306" s="1613"/>
      <c r="T306" s="469">
        <f t="shared" si="316"/>
        <v>0</v>
      </c>
      <c r="U306" s="469">
        <f t="shared" si="316"/>
        <v>0</v>
      </c>
      <c r="V306" s="469">
        <f t="shared" si="316"/>
        <v>0</v>
      </c>
      <c r="W306" s="465">
        <f t="shared" si="316"/>
        <v>0</v>
      </c>
      <c r="X306" s="468">
        <f t="shared" si="316"/>
        <v>0</v>
      </c>
      <c r="Y306" s="469">
        <f t="shared" si="316"/>
        <v>0</v>
      </c>
      <c r="Z306" s="469">
        <f t="shared" si="316"/>
        <v>0</v>
      </c>
      <c r="AA306" s="469">
        <f t="shared" si="316"/>
        <v>0</v>
      </c>
      <c r="AB306" s="469">
        <f t="shared" si="316"/>
        <v>0</v>
      </c>
      <c r="AC306" s="469">
        <f t="shared" si="316"/>
        <v>0</v>
      </c>
      <c r="AD306" s="469">
        <f t="shared" si="316"/>
        <v>0</v>
      </c>
      <c r="AE306" s="469">
        <f t="shared" si="316"/>
        <v>0</v>
      </c>
      <c r="AF306" s="469">
        <f t="shared" si="316"/>
        <v>0</v>
      </c>
      <c r="AG306" s="465">
        <f t="shared" si="316"/>
        <v>0</v>
      </c>
      <c r="AH306" s="1563"/>
      <c r="AI306" s="470">
        <f>SUM(AI307:AI316)</f>
        <v>0</v>
      </c>
      <c r="AJ306" s="463">
        <f>SUM(AJ307:AJ316)</f>
        <v>0</v>
      </c>
      <c r="AK306" s="464">
        <f t="shared" si="316"/>
        <v>0</v>
      </c>
      <c r="AL306" s="464">
        <f t="shared" si="316"/>
        <v>0</v>
      </c>
      <c r="AM306" s="464">
        <f t="shared" si="316"/>
        <v>0</v>
      </c>
      <c r="AN306" s="464">
        <f t="shared" si="316"/>
        <v>0</v>
      </c>
      <c r="AO306" s="464">
        <f t="shared" si="316"/>
        <v>0</v>
      </c>
      <c r="AP306" s="465">
        <f t="shared" si="316"/>
        <v>0</v>
      </c>
      <c r="AQ306" s="466">
        <f t="shared" si="316"/>
        <v>0</v>
      </c>
      <c r="AR306" s="1563"/>
      <c r="AS306" s="466">
        <f t="shared" si="316"/>
        <v>0</v>
      </c>
      <c r="AT306" s="471">
        <f t="shared" si="316"/>
        <v>0</v>
      </c>
      <c r="AU306" s="472">
        <f t="shared" si="316"/>
        <v>0</v>
      </c>
      <c r="AV306" s="473">
        <f t="shared" si="316"/>
        <v>0</v>
      </c>
      <c r="AW306" s="473">
        <f>SUM(AW307:AW316)</f>
        <v>0</v>
      </c>
      <c r="AX306" s="465">
        <f t="shared" si="316"/>
        <v>0</v>
      </c>
      <c r="AY306" s="466">
        <f t="shared" si="316"/>
        <v>0</v>
      </c>
      <c r="AZ306" s="1563"/>
      <c r="BA306" s="471">
        <f t="shared" si="316"/>
        <v>0</v>
      </c>
      <c r="BB306" s="1563"/>
      <c r="BC306" s="471">
        <f>SUM(BC307:BC316)</f>
        <v>0</v>
      </c>
    </row>
    <row r="307" spans="1:56" s="121" customFormat="1">
      <c r="A307" s="372" t="s">
        <v>399</v>
      </c>
      <c r="B307" s="361">
        <f t="shared" ref="B307:AG315" si="317">+B291+B181+B115+B57</f>
        <v>0</v>
      </c>
      <c r="C307" s="361">
        <f t="shared" si="317"/>
        <v>0</v>
      </c>
      <c r="D307" s="362">
        <f t="shared" si="317"/>
        <v>0</v>
      </c>
      <c r="E307" s="363">
        <f t="shared" si="317"/>
        <v>0</v>
      </c>
      <c r="F307" s="364">
        <f t="shared" si="317"/>
        <v>0</v>
      </c>
      <c r="G307" s="364">
        <f t="shared" si="317"/>
        <v>0</v>
      </c>
      <c r="H307" s="364">
        <f t="shared" si="317"/>
        <v>0</v>
      </c>
      <c r="I307" s="364">
        <f t="shared" si="317"/>
        <v>0</v>
      </c>
      <c r="J307" s="364">
        <f t="shared" si="317"/>
        <v>0</v>
      </c>
      <c r="K307" s="364">
        <f t="shared" si="317"/>
        <v>0</v>
      </c>
      <c r="L307" s="364">
        <f t="shared" si="317"/>
        <v>0</v>
      </c>
      <c r="M307" s="346">
        <f t="shared" si="317"/>
        <v>0</v>
      </c>
      <c r="N307" s="365">
        <f t="shared" si="317"/>
        <v>0</v>
      </c>
      <c r="O307" s="365">
        <f t="shared" si="317"/>
        <v>0</v>
      </c>
      <c r="P307" s="365">
        <f t="shared" si="317"/>
        <v>0</v>
      </c>
      <c r="Q307" s="348">
        <f t="shared" si="317"/>
        <v>0</v>
      </c>
      <c r="R307" s="366">
        <f t="shared" si="317"/>
        <v>0</v>
      </c>
      <c r="S307" s="1575"/>
      <c r="T307" s="367">
        <f t="shared" si="317"/>
        <v>0</v>
      </c>
      <c r="U307" s="367">
        <f t="shared" si="317"/>
        <v>0</v>
      </c>
      <c r="V307" s="367">
        <f t="shared" si="317"/>
        <v>0</v>
      </c>
      <c r="W307" s="346">
        <f t="shared" si="317"/>
        <v>0</v>
      </c>
      <c r="X307" s="366">
        <f t="shared" si="317"/>
        <v>0</v>
      </c>
      <c r="Y307" s="367">
        <f t="shared" si="317"/>
        <v>0</v>
      </c>
      <c r="Z307" s="367">
        <f t="shared" si="317"/>
        <v>0</v>
      </c>
      <c r="AA307" s="367">
        <f t="shared" si="317"/>
        <v>0</v>
      </c>
      <c r="AB307" s="367">
        <f t="shared" si="317"/>
        <v>0</v>
      </c>
      <c r="AC307" s="367">
        <f t="shared" si="317"/>
        <v>0</v>
      </c>
      <c r="AD307" s="367">
        <f t="shared" si="317"/>
        <v>0</v>
      </c>
      <c r="AE307" s="367">
        <f t="shared" si="317"/>
        <v>0</v>
      </c>
      <c r="AF307" s="367">
        <f t="shared" si="317"/>
        <v>0</v>
      </c>
      <c r="AG307" s="346">
        <f t="shared" si="317"/>
        <v>0</v>
      </c>
      <c r="AH307" s="1563"/>
      <c r="AI307" s="351">
        <f t="shared" ref="AI307:AQ316" si="318">+AI291+AI181+AI115+AI57</f>
        <v>0</v>
      </c>
      <c r="AJ307" s="363">
        <f t="shared" si="318"/>
        <v>0</v>
      </c>
      <c r="AK307" s="364">
        <f t="shared" si="318"/>
        <v>0</v>
      </c>
      <c r="AL307" s="364">
        <f t="shared" si="318"/>
        <v>0</v>
      </c>
      <c r="AM307" s="364">
        <f t="shared" si="318"/>
        <v>0</v>
      </c>
      <c r="AN307" s="364">
        <f t="shared" si="318"/>
        <v>0</v>
      </c>
      <c r="AO307" s="364">
        <f t="shared" si="318"/>
        <v>0</v>
      </c>
      <c r="AP307" s="346">
        <f t="shared" si="318"/>
        <v>0</v>
      </c>
      <c r="AQ307" s="365">
        <f t="shared" si="318"/>
        <v>0</v>
      </c>
      <c r="AR307" s="1563"/>
      <c r="AS307" s="365">
        <f t="shared" ref="AS307:BC316" si="319">+AS291+AS181+AS115+AS57</f>
        <v>0</v>
      </c>
      <c r="AT307" s="352">
        <f t="shared" si="319"/>
        <v>0</v>
      </c>
      <c r="AU307" s="368">
        <f t="shared" si="319"/>
        <v>0</v>
      </c>
      <c r="AV307" s="369">
        <f t="shared" si="319"/>
        <v>0</v>
      </c>
      <c r="AW307" s="369">
        <f>+AW291+AW181+AW115+AW57</f>
        <v>0</v>
      </c>
      <c r="AX307" s="346">
        <f t="shared" si="319"/>
        <v>0</v>
      </c>
      <c r="AY307" s="365">
        <f t="shared" si="319"/>
        <v>0</v>
      </c>
      <c r="AZ307" s="1563"/>
      <c r="BA307" s="352">
        <f t="shared" si="319"/>
        <v>0</v>
      </c>
      <c r="BB307" s="1563"/>
      <c r="BC307" s="352">
        <f t="shared" si="319"/>
        <v>0</v>
      </c>
    </row>
    <row r="308" spans="1:56" s="121" customFormat="1">
      <c r="A308" s="372" t="s">
        <v>400</v>
      </c>
      <c r="B308" s="361">
        <f t="shared" si="317"/>
        <v>0</v>
      </c>
      <c r="C308" s="361">
        <f t="shared" si="317"/>
        <v>0</v>
      </c>
      <c r="D308" s="362">
        <f t="shared" si="317"/>
        <v>0</v>
      </c>
      <c r="E308" s="363">
        <f t="shared" si="317"/>
        <v>0</v>
      </c>
      <c r="F308" s="364">
        <f t="shared" si="317"/>
        <v>0</v>
      </c>
      <c r="G308" s="364">
        <f t="shared" si="317"/>
        <v>0</v>
      </c>
      <c r="H308" s="364">
        <f t="shared" si="317"/>
        <v>0</v>
      </c>
      <c r="I308" s="364">
        <f t="shared" si="317"/>
        <v>0</v>
      </c>
      <c r="J308" s="364">
        <f t="shared" si="317"/>
        <v>0</v>
      </c>
      <c r="K308" s="364">
        <f t="shared" si="317"/>
        <v>0</v>
      </c>
      <c r="L308" s="364">
        <f t="shared" si="317"/>
        <v>0</v>
      </c>
      <c r="M308" s="346">
        <f t="shared" si="317"/>
        <v>0</v>
      </c>
      <c r="N308" s="365">
        <f t="shared" si="317"/>
        <v>0</v>
      </c>
      <c r="O308" s="365">
        <f t="shared" si="317"/>
        <v>0</v>
      </c>
      <c r="P308" s="365">
        <f t="shared" si="317"/>
        <v>0</v>
      </c>
      <c r="Q308" s="348">
        <f t="shared" si="317"/>
        <v>0</v>
      </c>
      <c r="R308" s="366">
        <f t="shared" si="317"/>
        <v>0</v>
      </c>
      <c r="S308" s="1575"/>
      <c r="T308" s="367">
        <f t="shared" si="317"/>
        <v>0</v>
      </c>
      <c r="U308" s="367">
        <f t="shared" si="317"/>
        <v>0</v>
      </c>
      <c r="V308" s="367">
        <f t="shared" si="317"/>
        <v>0</v>
      </c>
      <c r="W308" s="346">
        <f t="shared" si="317"/>
        <v>0</v>
      </c>
      <c r="X308" s="366">
        <f t="shared" si="317"/>
        <v>0</v>
      </c>
      <c r="Y308" s="367">
        <f t="shared" si="317"/>
        <v>0</v>
      </c>
      <c r="Z308" s="367">
        <f t="shared" si="317"/>
        <v>0</v>
      </c>
      <c r="AA308" s="367">
        <f t="shared" si="317"/>
        <v>0</v>
      </c>
      <c r="AB308" s="367">
        <f t="shared" si="317"/>
        <v>0</v>
      </c>
      <c r="AC308" s="367">
        <f t="shared" si="317"/>
        <v>0</v>
      </c>
      <c r="AD308" s="367">
        <f t="shared" si="317"/>
        <v>0</v>
      </c>
      <c r="AE308" s="367">
        <f t="shared" si="317"/>
        <v>0</v>
      </c>
      <c r="AF308" s="367">
        <f t="shared" si="317"/>
        <v>0</v>
      </c>
      <c r="AG308" s="346">
        <f t="shared" si="317"/>
        <v>0</v>
      </c>
      <c r="AH308" s="1563"/>
      <c r="AI308" s="351">
        <f t="shared" si="318"/>
        <v>0</v>
      </c>
      <c r="AJ308" s="363">
        <f t="shared" si="318"/>
        <v>0</v>
      </c>
      <c r="AK308" s="364">
        <f t="shared" si="318"/>
        <v>0</v>
      </c>
      <c r="AL308" s="364">
        <f t="shared" si="318"/>
        <v>0</v>
      </c>
      <c r="AM308" s="364">
        <f t="shared" si="318"/>
        <v>0</v>
      </c>
      <c r="AN308" s="364">
        <f t="shared" si="318"/>
        <v>0</v>
      </c>
      <c r="AO308" s="364">
        <f t="shared" si="318"/>
        <v>0</v>
      </c>
      <c r="AP308" s="346">
        <f t="shared" si="318"/>
        <v>0</v>
      </c>
      <c r="AQ308" s="365">
        <f t="shared" si="318"/>
        <v>0</v>
      </c>
      <c r="AR308" s="1563"/>
      <c r="AS308" s="365">
        <f t="shared" si="319"/>
        <v>0</v>
      </c>
      <c r="AT308" s="352">
        <f t="shared" si="319"/>
        <v>0</v>
      </c>
      <c r="AU308" s="368">
        <f t="shared" si="319"/>
        <v>0</v>
      </c>
      <c r="AV308" s="369">
        <f t="shared" si="319"/>
        <v>0</v>
      </c>
      <c r="AW308" s="369">
        <f t="shared" si="319"/>
        <v>0</v>
      </c>
      <c r="AX308" s="346">
        <f t="shared" si="319"/>
        <v>0</v>
      </c>
      <c r="AY308" s="365">
        <f t="shared" si="319"/>
        <v>0</v>
      </c>
      <c r="AZ308" s="1563"/>
      <c r="BA308" s="352">
        <f t="shared" si="319"/>
        <v>0</v>
      </c>
      <c r="BB308" s="1563"/>
      <c r="BC308" s="352">
        <f t="shared" si="319"/>
        <v>0</v>
      </c>
    </row>
    <row r="309" spans="1:56" s="121" customFormat="1">
      <c r="A309" s="373" t="s">
        <v>401</v>
      </c>
      <c r="B309" s="361">
        <f t="shared" si="317"/>
        <v>0</v>
      </c>
      <c r="C309" s="361">
        <f t="shared" si="317"/>
        <v>0</v>
      </c>
      <c r="D309" s="362">
        <f t="shared" si="317"/>
        <v>0</v>
      </c>
      <c r="E309" s="363">
        <f t="shared" si="317"/>
        <v>0</v>
      </c>
      <c r="F309" s="364">
        <f t="shared" si="317"/>
        <v>0</v>
      </c>
      <c r="G309" s="364">
        <f t="shared" si="317"/>
        <v>0</v>
      </c>
      <c r="H309" s="364">
        <f t="shared" si="317"/>
        <v>0</v>
      </c>
      <c r="I309" s="364">
        <f t="shared" si="317"/>
        <v>0</v>
      </c>
      <c r="J309" s="364">
        <f t="shared" si="317"/>
        <v>0</v>
      </c>
      <c r="K309" s="364">
        <f t="shared" si="317"/>
        <v>0</v>
      </c>
      <c r="L309" s="364">
        <f t="shared" si="317"/>
        <v>0</v>
      </c>
      <c r="M309" s="346">
        <f t="shared" si="317"/>
        <v>0</v>
      </c>
      <c r="N309" s="365">
        <f t="shared" si="317"/>
        <v>0</v>
      </c>
      <c r="O309" s="365">
        <f t="shared" si="317"/>
        <v>0</v>
      </c>
      <c r="P309" s="365">
        <f t="shared" si="317"/>
        <v>0</v>
      </c>
      <c r="Q309" s="348">
        <f t="shared" si="317"/>
        <v>0</v>
      </c>
      <c r="R309" s="366">
        <f t="shared" si="317"/>
        <v>0</v>
      </c>
      <c r="S309" s="1575"/>
      <c r="T309" s="367">
        <f t="shared" si="317"/>
        <v>0</v>
      </c>
      <c r="U309" s="367">
        <f t="shared" si="317"/>
        <v>0</v>
      </c>
      <c r="V309" s="367">
        <f t="shared" si="317"/>
        <v>0</v>
      </c>
      <c r="W309" s="346">
        <f t="shared" si="317"/>
        <v>0</v>
      </c>
      <c r="X309" s="366">
        <f t="shared" si="317"/>
        <v>0</v>
      </c>
      <c r="Y309" s="367">
        <f t="shared" si="317"/>
        <v>0</v>
      </c>
      <c r="Z309" s="367">
        <f t="shared" si="317"/>
        <v>0</v>
      </c>
      <c r="AA309" s="367">
        <f t="shared" si="317"/>
        <v>0</v>
      </c>
      <c r="AB309" s="367">
        <f t="shared" si="317"/>
        <v>0</v>
      </c>
      <c r="AC309" s="367">
        <f t="shared" si="317"/>
        <v>0</v>
      </c>
      <c r="AD309" s="367">
        <f t="shared" si="317"/>
        <v>0</v>
      </c>
      <c r="AE309" s="367">
        <f t="shared" si="317"/>
        <v>0</v>
      </c>
      <c r="AF309" s="367">
        <f t="shared" si="317"/>
        <v>0</v>
      </c>
      <c r="AG309" s="346">
        <f t="shared" si="317"/>
        <v>0</v>
      </c>
      <c r="AH309" s="1563"/>
      <c r="AI309" s="351">
        <f t="shared" si="318"/>
        <v>0</v>
      </c>
      <c r="AJ309" s="363">
        <f t="shared" si="318"/>
        <v>0</v>
      </c>
      <c r="AK309" s="364">
        <f t="shared" si="318"/>
        <v>0</v>
      </c>
      <c r="AL309" s="364">
        <f t="shared" si="318"/>
        <v>0</v>
      </c>
      <c r="AM309" s="364">
        <f t="shared" si="318"/>
        <v>0</v>
      </c>
      <c r="AN309" s="364">
        <f t="shared" si="318"/>
        <v>0</v>
      </c>
      <c r="AO309" s="364">
        <f t="shared" si="318"/>
        <v>0</v>
      </c>
      <c r="AP309" s="346">
        <f t="shared" si="318"/>
        <v>0</v>
      </c>
      <c r="AQ309" s="365">
        <f t="shared" si="318"/>
        <v>0</v>
      </c>
      <c r="AR309" s="1563"/>
      <c r="AS309" s="365">
        <f t="shared" si="319"/>
        <v>0</v>
      </c>
      <c r="AT309" s="352">
        <f t="shared" si="319"/>
        <v>0</v>
      </c>
      <c r="AU309" s="368">
        <f t="shared" si="319"/>
        <v>0</v>
      </c>
      <c r="AV309" s="369">
        <f t="shared" si="319"/>
        <v>0</v>
      </c>
      <c r="AW309" s="369">
        <f t="shared" si="319"/>
        <v>0</v>
      </c>
      <c r="AX309" s="346">
        <f t="shared" si="319"/>
        <v>0</v>
      </c>
      <c r="AY309" s="365">
        <f t="shared" si="319"/>
        <v>0</v>
      </c>
      <c r="AZ309" s="1563"/>
      <c r="BA309" s="352">
        <f t="shared" si="319"/>
        <v>0</v>
      </c>
      <c r="BB309" s="1563"/>
      <c r="BC309" s="352">
        <f t="shared" si="319"/>
        <v>0</v>
      </c>
    </row>
    <row r="310" spans="1:56" s="121" customFormat="1">
      <c r="A310" s="373" t="s">
        <v>61</v>
      </c>
      <c r="B310" s="361">
        <f t="shared" si="317"/>
        <v>0</v>
      </c>
      <c r="C310" s="361">
        <f t="shared" si="317"/>
        <v>0</v>
      </c>
      <c r="D310" s="362">
        <f t="shared" si="317"/>
        <v>0</v>
      </c>
      <c r="E310" s="363">
        <f t="shared" si="317"/>
        <v>0</v>
      </c>
      <c r="F310" s="364">
        <f t="shared" si="317"/>
        <v>0</v>
      </c>
      <c r="G310" s="364">
        <f t="shared" si="317"/>
        <v>0</v>
      </c>
      <c r="H310" s="364">
        <f t="shared" si="317"/>
        <v>0</v>
      </c>
      <c r="I310" s="364">
        <f t="shared" si="317"/>
        <v>0</v>
      </c>
      <c r="J310" s="364">
        <f t="shared" si="317"/>
        <v>0</v>
      </c>
      <c r="K310" s="364">
        <f t="shared" si="317"/>
        <v>0</v>
      </c>
      <c r="L310" s="364">
        <f t="shared" si="317"/>
        <v>0</v>
      </c>
      <c r="M310" s="346">
        <f t="shared" si="317"/>
        <v>0</v>
      </c>
      <c r="N310" s="365">
        <f t="shared" si="317"/>
        <v>0</v>
      </c>
      <c r="O310" s="365">
        <f t="shared" si="317"/>
        <v>0</v>
      </c>
      <c r="P310" s="365">
        <f t="shared" si="317"/>
        <v>0</v>
      </c>
      <c r="Q310" s="348">
        <f t="shared" si="317"/>
        <v>0</v>
      </c>
      <c r="R310" s="366">
        <f t="shared" si="317"/>
        <v>0</v>
      </c>
      <c r="S310" s="1575"/>
      <c r="T310" s="367">
        <f t="shared" si="317"/>
        <v>0</v>
      </c>
      <c r="U310" s="367">
        <f t="shared" si="317"/>
        <v>0</v>
      </c>
      <c r="V310" s="367">
        <f t="shared" si="317"/>
        <v>0</v>
      </c>
      <c r="W310" s="346">
        <f t="shared" si="317"/>
        <v>0</v>
      </c>
      <c r="X310" s="366">
        <f t="shared" si="317"/>
        <v>0</v>
      </c>
      <c r="Y310" s="367">
        <f t="shared" si="317"/>
        <v>0</v>
      </c>
      <c r="Z310" s="367">
        <f t="shared" si="317"/>
        <v>0</v>
      </c>
      <c r="AA310" s="367">
        <f t="shared" si="317"/>
        <v>0</v>
      </c>
      <c r="AB310" s="367">
        <f t="shared" si="317"/>
        <v>0</v>
      </c>
      <c r="AC310" s="367">
        <f t="shared" si="317"/>
        <v>0</v>
      </c>
      <c r="AD310" s="367">
        <f t="shared" si="317"/>
        <v>0</v>
      </c>
      <c r="AE310" s="367">
        <f t="shared" si="317"/>
        <v>0</v>
      </c>
      <c r="AF310" s="367">
        <f t="shared" si="317"/>
        <v>0</v>
      </c>
      <c r="AG310" s="346">
        <f t="shared" si="317"/>
        <v>0</v>
      </c>
      <c r="AH310" s="1563"/>
      <c r="AI310" s="351">
        <f t="shared" si="318"/>
        <v>0</v>
      </c>
      <c r="AJ310" s="363">
        <f t="shared" si="318"/>
        <v>0</v>
      </c>
      <c r="AK310" s="364">
        <f t="shared" si="318"/>
        <v>0</v>
      </c>
      <c r="AL310" s="364">
        <f t="shared" si="318"/>
        <v>0</v>
      </c>
      <c r="AM310" s="364">
        <f t="shared" si="318"/>
        <v>0</v>
      </c>
      <c r="AN310" s="364">
        <f t="shared" si="318"/>
        <v>0</v>
      </c>
      <c r="AO310" s="364">
        <f t="shared" si="318"/>
        <v>0</v>
      </c>
      <c r="AP310" s="346">
        <f t="shared" si="318"/>
        <v>0</v>
      </c>
      <c r="AQ310" s="365">
        <f t="shared" si="318"/>
        <v>0</v>
      </c>
      <c r="AR310" s="1563"/>
      <c r="AS310" s="365">
        <f t="shared" si="319"/>
        <v>0</v>
      </c>
      <c r="AT310" s="352">
        <f t="shared" si="319"/>
        <v>0</v>
      </c>
      <c r="AU310" s="368">
        <f t="shared" si="319"/>
        <v>0</v>
      </c>
      <c r="AV310" s="369">
        <f t="shared" si="319"/>
        <v>0</v>
      </c>
      <c r="AW310" s="369">
        <f t="shared" si="319"/>
        <v>0</v>
      </c>
      <c r="AX310" s="346">
        <f t="shared" si="319"/>
        <v>0</v>
      </c>
      <c r="AY310" s="365">
        <f t="shared" si="319"/>
        <v>0</v>
      </c>
      <c r="AZ310" s="1563"/>
      <c r="BA310" s="352">
        <f t="shared" si="319"/>
        <v>0</v>
      </c>
      <c r="BB310" s="1563"/>
      <c r="BC310" s="352">
        <f t="shared" si="319"/>
        <v>0</v>
      </c>
    </row>
    <row r="311" spans="1:56" s="121" customFormat="1">
      <c r="A311" s="373" t="s">
        <v>402</v>
      </c>
      <c r="B311" s="361">
        <f t="shared" si="317"/>
        <v>0</v>
      </c>
      <c r="C311" s="361">
        <f t="shared" si="317"/>
        <v>0</v>
      </c>
      <c r="D311" s="362">
        <f t="shared" si="317"/>
        <v>0</v>
      </c>
      <c r="E311" s="363">
        <f t="shared" si="317"/>
        <v>0</v>
      </c>
      <c r="F311" s="364">
        <f t="shared" si="317"/>
        <v>0</v>
      </c>
      <c r="G311" s="364">
        <f t="shared" si="317"/>
        <v>0</v>
      </c>
      <c r="H311" s="364">
        <f t="shared" si="317"/>
        <v>0</v>
      </c>
      <c r="I311" s="364">
        <f t="shared" si="317"/>
        <v>0</v>
      </c>
      <c r="J311" s="364">
        <f t="shared" si="317"/>
        <v>0</v>
      </c>
      <c r="K311" s="364">
        <f t="shared" si="317"/>
        <v>0</v>
      </c>
      <c r="L311" s="364">
        <f t="shared" si="317"/>
        <v>0</v>
      </c>
      <c r="M311" s="346">
        <f t="shared" si="317"/>
        <v>0</v>
      </c>
      <c r="N311" s="365">
        <f t="shared" si="317"/>
        <v>0</v>
      </c>
      <c r="O311" s="365">
        <f t="shared" si="317"/>
        <v>0</v>
      </c>
      <c r="P311" s="365">
        <f t="shared" si="317"/>
        <v>0</v>
      </c>
      <c r="Q311" s="348">
        <f t="shared" si="317"/>
        <v>0</v>
      </c>
      <c r="R311" s="366">
        <f t="shared" si="317"/>
        <v>0</v>
      </c>
      <c r="S311" s="1575"/>
      <c r="T311" s="367">
        <f t="shared" si="317"/>
        <v>0</v>
      </c>
      <c r="U311" s="367">
        <f t="shared" si="317"/>
        <v>0</v>
      </c>
      <c r="V311" s="367">
        <f t="shared" si="317"/>
        <v>0</v>
      </c>
      <c r="W311" s="346">
        <f t="shared" si="317"/>
        <v>0</v>
      </c>
      <c r="X311" s="366">
        <f t="shared" si="317"/>
        <v>0</v>
      </c>
      <c r="Y311" s="367">
        <f t="shared" si="317"/>
        <v>0</v>
      </c>
      <c r="Z311" s="367">
        <f t="shared" si="317"/>
        <v>0</v>
      </c>
      <c r="AA311" s="367">
        <f t="shared" si="317"/>
        <v>0</v>
      </c>
      <c r="AB311" s="367">
        <f t="shared" si="317"/>
        <v>0</v>
      </c>
      <c r="AC311" s="367">
        <f t="shared" si="317"/>
        <v>0</v>
      </c>
      <c r="AD311" s="367">
        <f t="shared" si="317"/>
        <v>0</v>
      </c>
      <c r="AE311" s="367">
        <f t="shared" si="317"/>
        <v>0</v>
      </c>
      <c r="AF311" s="367">
        <f t="shared" si="317"/>
        <v>0</v>
      </c>
      <c r="AG311" s="346">
        <f t="shared" si="317"/>
        <v>0</v>
      </c>
      <c r="AH311" s="1563"/>
      <c r="AI311" s="351">
        <f t="shared" si="318"/>
        <v>0</v>
      </c>
      <c r="AJ311" s="363">
        <f t="shared" si="318"/>
        <v>0</v>
      </c>
      <c r="AK311" s="364">
        <f t="shared" si="318"/>
        <v>0</v>
      </c>
      <c r="AL311" s="364">
        <f t="shared" si="318"/>
        <v>0</v>
      </c>
      <c r="AM311" s="364">
        <f t="shared" si="318"/>
        <v>0</v>
      </c>
      <c r="AN311" s="364">
        <f t="shared" si="318"/>
        <v>0</v>
      </c>
      <c r="AO311" s="364">
        <f t="shared" si="318"/>
        <v>0</v>
      </c>
      <c r="AP311" s="346">
        <f t="shared" si="318"/>
        <v>0</v>
      </c>
      <c r="AQ311" s="365">
        <f t="shared" si="318"/>
        <v>0</v>
      </c>
      <c r="AR311" s="1563"/>
      <c r="AS311" s="365">
        <f t="shared" si="319"/>
        <v>0</v>
      </c>
      <c r="AT311" s="352">
        <f t="shared" si="319"/>
        <v>0</v>
      </c>
      <c r="AU311" s="368">
        <f t="shared" si="319"/>
        <v>0</v>
      </c>
      <c r="AV311" s="369">
        <f t="shared" si="319"/>
        <v>0</v>
      </c>
      <c r="AW311" s="369">
        <f t="shared" si="319"/>
        <v>0</v>
      </c>
      <c r="AX311" s="346">
        <f t="shared" si="319"/>
        <v>0</v>
      </c>
      <c r="AY311" s="365">
        <f t="shared" si="319"/>
        <v>0</v>
      </c>
      <c r="AZ311" s="1563"/>
      <c r="BA311" s="352">
        <f t="shared" si="319"/>
        <v>0</v>
      </c>
      <c r="BB311" s="1563"/>
      <c r="BC311" s="352">
        <f t="shared" si="319"/>
        <v>0</v>
      </c>
    </row>
    <row r="312" spans="1:56" s="121" customFormat="1">
      <c r="A312" s="373" t="s">
        <v>403</v>
      </c>
      <c r="B312" s="361">
        <f t="shared" si="317"/>
        <v>0</v>
      </c>
      <c r="C312" s="361">
        <f t="shared" si="317"/>
        <v>0</v>
      </c>
      <c r="D312" s="362">
        <f t="shared" si="317"/>
        <v>0</v>
      </c>
      <c r="E312" s="363">
        <f t="shared" si="317"/>
        <v>0</v>
      </c>
      <c r="F312" s="364">
        <f t="shared" si="317"/>
        <v>0</v>
      </c>
      <c r="G312" s="364">
        <f t="shared" si="317"/>
        <v>0</v>
      </c>
      <c r="H312" s="364">
        <f t="shared" si="317"/>
        <v>0</v>
      </c>
      <c r="I312" s="364">
        <f t="shared" si="317"/>
        <v>0</v>
      </c>
      <c r="J312" s="364">
        <f t="shared" si="317"/>
        <v>0</v>
      </c>
      <c r="K312" s="364">
        <f t="shared" si="317"/>
        <v>0</v>
      </c>
      <c r="L312" s="364">
        <f t="shared" si="317"/>
        <v>0</v>
      </c>
      <c r="M312" s="346">
        <f t="shared" si="317"/>
        <v>0</v>
      </c>
      <c r="N312" s="365">
        <f t="shared" si="317"/>
        <v>0</v>
      </c>
      <c r="O312" s="365">
        <f t="shared" si="317"/>
        <v>0</v>
      </c>
      <c r="P312" s="365">
        <f t="shared" si="317"/>
        <v>0</v>
      </c>
      <c r="Q312" s="348">
        <f t="shared" si="317"/>
        <v>0</v>
      </c>
      <c r="R312" s="366">
        <f t="shared" si="317"/>
        <v>0</v>
      </c>
      <c r="S312" s="1575"/>
      <c r="T312" s="367">
        <f t="shared" si="317"/>
        <v>0</v>
      </c>
      <c r="U312" s="367">
        <f t="shared" si="317"/>
        <v>0</v>
      </c>
      <c r="V312" s="367">
        <f t="shared" si="317"/>
        <v>0</v>
      </c>
      <c r="W312" s="346">
        <f t="shared" si="317"/>
        <v>0</v>
      </c>
      <c r="X312" s="366">
        <f t="shared" si="317"/>
        <v>0</v>
      </c>
      <c r="Y312" s="367">
        <f t="shared" si="317"/>
        <v>0</v>
      </c>
      <c r="Z312" s="367">
        <f t="shared" si="317"/>
        <v>0</v>
      </c>
      <c r="AA312" s="367">
        <f t="shared" si="317"/>
        <v>0</v>
      </c>
      <c r="AB312" s="367">
        <f t="shared" si="317"/>
        <v>0</v>
      </c>
      <c r="AC312" s="367">
        <f t="shared" si="317"/>
        <v>0</v>
      </c>
      <c r="AD312" s="367">
        <f t="shared" si="317"/>
        <v>0</v>
      </c>
      <c r="AE312" s="367">
        <f t="shared" si="317"/>
        <v>0</v>
      </c>
      <c r="AF312" s="367">
        <f t="shared" si="317"/>
        <v>0</v>
      </c>
      <c r="AG312" s="346">
        <f t="shared" si="317"/>
        <v>0</v>
      </c>
      <c r="AH312" s="1563"/>
      <c r="AI312" s="351">
        <f t="shared" si="318"/>
        <v>0</v>
      </c>
      <c r="AJ312" s="363">
        <f t="shared" si="318"/>
        <v>0</v>
      </c>
      <c r="AK312" s="364">
        <f t="shared" si="318"/>
        <v>0</v>
      </c>
      <c r="AL312" s="364">
        <f t="shared" si="318"/>
        <v>0</v>
      </c>
      <c r="AM312" s="364">
        <f t="shared" si="318"/>
        <v>0</v>
      </c>
      <c r="AN312" s="364">
        <f t="shared" si="318"/>
        <v>0</v>
      </c>
      <c r="AO312" s="364">
        <f t="shared" si="318"/>
        <v>0</v>
      </c>
      <c r="AP312" s="346">
        <f t="shared" si="318"/>
        <v>0</v>
      </c>
      <c r="AQ312" s="365">
        <f t="shared" si="318"/>
        <v>0</v>
      </c>
      <c r="AR312" s="1563"/>
      <c r="AS312" s="365">
        <f t="shared" si="319"/>
        <v>0</v>
      </c>
      <c r="AT312" s="352">
        <f t="shared" si="319"/>
        <v>0</v>
      </c>
      <c r="AU312" s="368">
        <f t="shared" si="319"/>
        <v>0</v>
      </c>
      <c r="AV312" s="369">
        <f t="shared" si="319"/>
        <v>0</v>
      </c>
      <c r="AW312" s="369">
        <f t="shared" si="319"/>
        <v>0</v>
      </c>
      <c r="AX312" s="346">
        <f t="shared" si="319"/>
        <v>0</v>
      </c>
      <c r="AY312" s="365">
        <f t="shared" si="319"/>
        <v>0</v>
      </c>
      <c r="AZ312" s="1563"/>
      <c r="BA312" s="352">
        <f t="shared" si="319"/>
        <v>0</v>
      </c>
      <c r="BB312" s="1563"/>
      <c r="BC312" s="352">
        <f t="shared" si="319"/>
        <v>0</v>
      </c>
    </row>
    <row r="313" spans="1:56" s="121" customFormat="1">
      <c r="A313" s="373" t="s">
        <v>404</v>
      </c>
      <c r="B313" s="361">
        <f t="shared" si="317"/>
        <v>0</v>
      </c>
      <c r="C313" s="361">
        <f t="shared" si="317"/>
        <v>0</v>
      </c>
      <c r="D313" s="362">
        <f t="shared" si="317"/>
        <v>0</v>
      </c>
      <c r="E313" s="363">
        <f t="shared" si="317"/>
        <v>0</v>
      </c>
      <c r="F313" s="364">
        <f t="shared" si="317"/>
        <v>0</v>
      </c>
      <c r="G313" s="364">
        <f t="shared" si="317"/>
        <v>0</v>
      </c>
      <c r="H313" s="364">
        <f t="shared" si="317"/>
        <v>0</v>
      </c>
      <c r="I313" s="364">
        <f t="shared" si="317"/>
        <v>0</v>
      </c>
      <c r="J313" s="364">
        <f t="shared" si="317"/>
        <v>0</v>
      </c>
      <c r="K313" s="364">
        <f t="shared" si="317"/>
        <v>0</v>
      </c>
      <c r="L313" s="364">
        <f t="shared" si="317"/>
        <v>0</v>
      </c>
      <c r="M313" s="346">
        <f t="shared" si="317"/>
        <v>0</v>
      </c>
      <c r="N313" s="365">
        <f t="shared" si="317"/>
        <v>0</v>
      </c>
      <c r="O313" s="365">
        <f t="shared" si="317"/>
        <v>0</v>
      </c>
      <c r="P313" s="365">
        <f t="shared" si="317"/>
        <v>0</v>
      </c>
      <c r="Q313" s="348">
        <f t="shared" si="317"/>
        <v>0</v>
      </c>
      <c r="R313" s="366">
        <f t="shared" si="317"/>
        <v>0</v>
      </c>
      <c r="S313" s="1575"/>
      <c r="T313" s="367">
        <f t="shared" si="317"/>
        <v>0</v>
      </c>
      <c r="U313" s="367">
        <f t="shared" si="317"/>
        <v>0</v>
      </c>
      <c r="V313" s="367">
        <f t="shared" si="317"/>
        <v>0</v>
      </c>
      <c r="W313" s="346">
        <f t="shared" si="317"/>
        <v>0</v>
      </c>
      <c r="X313" s="366">
        <f t="shared" si="317"/>
        <v>0</v>
      </c>
      <c r="Y313" s="367">
        <f t="shared" si="317"/>
        <v>0</v>
      </c>
      <c r="Z313" s="367">
        <f t="shared" si="317"/>
        <v>0</v>
      </c>
      <c r="AA313" s="367">
        <f t="shared" si="317"/>
        <v>0</v>
      </c>
      <c r="AB313" s="367">
        <f t="shared" si="317"/>
        <v>0</v>
      </c>
      <c r="AC313" s="367">
        <f t="shared" si="317"/>
        <v>0</v>
      </c>
      <c r="AD313" s="367">
        <f t="shared" si="317"/>
        <v>0</v>
      </c>
      <c r="AE313" s="367">
        <f t="shared" si="317"/>
        <v>0</v>
      </c>
      <c r="AF313" s="367">
        <f t="shared" si="317"/>
        <v>0</v>
      </c>
      <c r="AG313" s="346">
        <f t="shared" si="317"/>
        <v>0</v>
      </c>
      <c r="AH313" s="1563"/>
      <c r="AI313" s="351">
        <f t="shared" si="318"/>
        <v>0</v>
      </c>
      <c r="AJ313" s="363">
        <f t="shared" si="318"/>
        <v>0</v>
      </c>
      <c r="AK313" s="364">
        <f t="shared" si="318"/>
        <v>0</v>
      </c>
      <c r="AL313" s="364">
        <f t="shared" si="318"/>
        <v>0</v>
      </c>
      <c r="AM313" s="364">
        <f t="shared" si="318"/>
        <v>0</v>
      </c>
      <c r="AN313" s="364">
        <f t="shared" si="318"/>
        <v>0</v>
      </c>
      <c r="AO313" s="364">
        <f t="shared" si="318"/>
        <v>0</v>
      </c>
      <c r="AP313" s="346">
        <f t="shared" si="318"/>
        <v>0</v>
      </c>
      <c r="AQ313" s="365">
        <f t="shared" si="318"/>
        <v>0</v>
      </c>
      <c r="AR313" s="1563"/>
      <c r="AS313" s="365">
        <f t="shared" si="319"/>
        <v>0</v>
      </c>
      <c r="AT313" s="352">
        <f t="shared" si="319"/>
        <v>0</v>
      </c>
      <c r="AU313" s="368">
        <f t="shared" si="319"/>
        <v>0</v>
      </c>
      <c r="AV313" s="369">
        <f t="shared" si="319"/>
        <v>0</v>
      </c>
      <c r="AW313" s="369">
        <f t="shared" si="319"/>
        <v>0</v>
      </c>
      <c r="AX313" s="346">
        <f t="shared" si="319"/>
        <v>0</v>
      </c>
      <c r="AY313" s="365">
        <f t="shared" si="319"/>
        <v>0</v>
      </c>
      <c r="AZ313" s="1563"/>
      <c r="BA313" s="352">
        <f t="shared" si="319"/>
        <v>0</v>
      </c>
      <c r="BB313" s="1563"/>
      <c r="BC313" s="352">
        <f t="shared" si="319"/>
        <v>0</v>
      </c>
    </row>
    <row r="314" spans="1:56" s="121" customFormat="1">
      <c r="A314" s="373" t="s">
        <v>65</v>
      </c>
      <c r="B314" s="361">
        <f t="shared" si="317"/>
        <v>0</v>
      </c>
      <c r="C314" s="361">
        <f t="shared" si="317"/>
        <v>0</v>
      </c>
      <c r="D314" s="362">
        <f t="shared" si="317"/>
        <v>0</v>
      </c>
      <c r="E314" s="363">
        <f t="shared" si="317"/>
        <v>0</v>
      </c>
      <c r="F314" s="364">
        <f t="shared" si="317"/>
        <v>0</v>
      </c>
      <c r="G314" s="364">
        <f t="shared" si="317"/>
        <v>0</v>
      </c>
      <c r="H314" s="364">
        <f t="shared" si="317"/>
        <v>0</v>
      </c>
      <c r="I314" s="364">
        <f t="shared" si="317"/>
        <v>0</v>
      </c>
      <c r="J314" s="364">
        <f t="shared" si="317"/>
        <v>0</v>
      </c>
      <c r="K314" s="364">
        <f t="shared" si="317"/>
        <v>0</v>
      </c>
      <c r="L314" s="364">
        <f t="shared" si="317"/>
        <v>0</v>
      </c>
      <c r="M314" s="346">
        <f t="shared" si="317"/>
        <v>0</v>
      </c>
      <c r="N314" s="365">
        <f t="shared" si="317"/>
        <v>0</v>
      </c>
      <c r="O314" s="365">
        <f t="shared" si="317"/>
        <v>0</v>
      </c>
      <c r="P314" s="365">
        <f t="shared" si="317"/>
        <v>0</v>
      </c>
      <c r="Q314" s="348">
        <f t="shared" si="317"/>
        <v>0</v>
      </c>
      <c r="R314" s="366">
        <f t="shared" si="317"/>
        <v>0</v>
      </c>
      <c r="S314" s="1575"/>
      <c r="T314" s="367">
        <f t="shared" si="317"/>
        <v>0</v>
      </c>
      <c r="U314" s="367">
        <f t="shared" si="317"/>
        <v>0</v>
      </c>
      <c r="V314" s="367">
        <f t="shared" si="317"/>
        <v>0</v>
      </c>
      <c r="W314" s="346">
        <f t="shared" si="317"/>
        <v>0</v>
      </c>
      <c r="X314" s="366">
        <f t="shared" si="317"/>
        <v>0</v>
      </c>
      <c r="Y314" s="367">
        <f t="shared" si="317"/>
        <v>0</v>
      </c>
      <c r="Z314" s="367">
        <f t="shared" si="317"/>
        <v>0</v>
      </c>
      <c r="AA314" s="367">
        <f t="shared" si="317"/>
        <v>0</v>
      </c>
      <c r="AB314" s="367">
        <f t="shared" si="317"/>
        <v>0</v>
      </c>
      <c r="AC314" s="367">
        <f t="shared" si="317"/>
        <v>0</v>
      </c>
      <c r="AD314" s="367">
        <f t="shared" si="317"/>
        <v>0</v>
      </c>
      <c r="AE314" s="367">
        <f t="shared" si="317"/>
        <v>0</v>
      </c>
      <c r="AF314" s="367">
        <f t="shared" si="317"/>
        <v>0</v>
      </c>
      <c r="AG314" s="346">
        <f t="shared" si="317"/>
        <v>0</v>
      </c>
      <c r="AH314" s="1563"/>
      <c r="AI314" s="351">
        <f t="shared" si="318"/>
        <v>0</v>
      </c>
      <c r="AJ314" s="363">
        <f t="shared" si="318"/>
        <v>0</v>
      </c>
      <c r="AK314" s="364">
        <f t="shared" si="318"/>
        <v>0</v>
      </c>
      <c r="AL314" s="364">
        <f t="shared" si="318"/>
        <v>0</v>
      </c>
      <c r="AM314" s="364">
        <f t="shared" si="318"/>
        <v>0</v>
      </c>
      <c r="AN314" s="364">
        <f t="shared" si="318"/>
        <v>0</v>
      </c>
      <c r="AO314" s="364">
        <f t="shared" si="318"/>
        <v>0</v>
      </c>
      <c r="AP314" s="346">
        <f t="shared" si="318"/>
        <v>0</v>
      </c>
      <c r="AQ314" s="365">
        <f t="shared" si="318"/>
        <v>0</v>
      </c>
      <c r="AR314" s="1563"/>
      <c r="AS314" s="365">
        <f t="shared" si="319"/>
        <v>0</v>
      </c>
      <c r="AT314" s="352">
        <f t="shared" si="319"/>
        <v>0</v>
      </c>
      <c r="AU314" s="368">
        <f t="shared" si="319"/>
        <v>0</v>
      </c>
      <c r="AV314" s="369">
        <f t="shared" si="319"/>
        <v>0</v>
      </c>
      <c r="AW314" s="369">
        <f t="shared" si="319"/>
        <v>0</v>
      </c>
      <c r="AX314" s="346">
        <f t="shared" si="319"/>
        <v>0</v>
      </c>
      <c r="AY314" s="365">
        <f t="shared" si="319"/>
        <v>0</v>
      </c>
      <c r="AZ314" s="1563"/>
      <c r="BA314" s="352">
        <f t="shared" si="319"/>
        <v>0</v>
      </c>
      <c r="BB314" s="1563"/>
      <c r="BC314" s="352">
        <f t="shared" si="319"/>
        <v>0</v>
      </c>
    </row>
    <row r="315" spans="1:56" s="121" customFormat="1">
      <c r="A315" s="373" t="s">
        <v>405</v>
      </c>
      <c r="B315" s="361">
        <f t="shared" si="317"/>
        <v>0</v>
      </c>
      <c r="C315" s="361">
        <f t="shared" si="317"/>
        <v>0</v>
      </c>
      <c r="D315" s="362">
        <f t="shared" si="317"/>
        <v>0</v>
      </c>
      <c r="E315" s="363">
        <f t="shared" si="317"/>
        <v>0</v>
      </c>
      <c r="F315" s="364">
        <f t="shared" si="317"/>
        <v>0</v>
      </c>
      <c r="G315" s="364">
        <f t="shared" si="317"/>
        <v>0</v>
      </c>
      <c r="H315" s="364">
        <f t="shared" si="317"/>
        <v>0</v>
      </c>
      <c r="I315" s="364">
        <f t="shared" ref="I315:AG315" si="320">+I299+I189+I123+I65</f>
        <v>0</v>
      </c>
      <c r="J315" s="364">
        <f t="shared" si="320"/>
        <v>0</v>
      </c>
      <c r="K315" s="364">
        <f t="shared" si="320"/>
        <v>0</v>
      </c>
      <c r="L315" s="364">
        <f t="shared" si="320"/>
        <v>0</v>
      </c>
      <c r="M315" s="346">
        <f t="shared" si="320"/>
        <v>0</v>
      </c>
      <c r="N315" s="365">
        <f t="shared" si="320"/>
        <v>0</v>
      </c>
      <c r="O315" s="365">
        <f t="shared" si="320"/>
        <v>0</v>
      </c>
      <c r="P315" s="365">
        <f t="shared" si="320"/>
        <v>0</v>
      </c>
      <c r="Q315" s="348">
        <f t="shared" si="320"/>
        <v>0</v>
      </c>
      <c r="R315" s="366">
        <f t="shared" si="320"/>
        <v>0</v>
      </c>
      <c r="S315" s="1575"/>
      <c r="T315" s="367">
        <f t="shared" si="320"/>
        <v>0</v>
      </c>
      <c r="U315" s="367">
        <f t="shared" si="320"/>
        <v>0</v>
      </c>
      <c r="V315" s="367">
        <f t="shared" si="320"/>
        <v>0</v>
      </c>
      <c r="W315" s="346">
        <f t="shared" si="320"/>
        <v>0</v>
      </c>
      <c r="X315" s="366">
        <f t="shared" si="320"/>
        <v>0</v>
      </c>
      <c r="Y315" s="367">
        <f t="shared" si="320"/>
        <v>0</v>
      </c>
      <c r="Z315" s="367">
        <f t="shared" si="320"/>
        <v>0</v>
      </c>
      <c r="AA315" s="367">
        <f t="shared" si="320"/>
        <v>0</v>
      </c>
      <c r="AB315" s="367">
        <f t="shared" si="320"/>
        <v>0</v>
      </c>
      <c r="AC315" s="367">
        <f t="shared" si="320"/>
        <v>0</v>
      </c>
      <c r="AD315" s="367">
        <f t="shared" si="320"/>
        <v>0</v>
      </c>
      <c r="AE315" s="367">
        <f t="shared" si="320"/>
        <v>0</v>
      </c>
      <c r="AF315" s="367">
        <f t="shared" si="320"/>
        <v>0</v>
      </c>
      <c r="AG315" s="346">
        <f t="shared" si="320"/>
        <v>0</v>
      </c>
      <c r="AH315" s="1563"/>
      <c r="AI315" s="351">
        <f t="shared" si="318"/>
        <v>0</v>
      </c>
      <c r="AJ315" s="363">
        <f t="shared" si="318"/>
        <v>0</v>
      </c>
      <c r="AK315" s="364">
        <f t="shared" si="318"/>
        <v>0</v>
      </c>
      <c r="AL315" s="364">
        <f t="shared" si="318"/>
        <v>0</v>
      </c>
      <c r="AM315" s="364">
        <f t="shared" si="318"/>
        <v>0</v>
      </c>
      <c r="AN315" s="364">
        <f t="shared" si="318"/>
        <v>0</v>
      </c>
      <c r="AO315" s="364">
        <f t="shared" si="318"/>
        <v>0</v>
      </c>
      <c r="AP315" s="346">
        <f t="shared" si="318"/>
        <v>0</v>
      </c>
      <c r="AQ315" s="365">
        <f t="shared" si="318"/>
        <v>0</v>
      </c>
      <c r="AR315" s="1563"/>
      <c r="AS315" s="365">
        <f t="shared" si="319"/>
        <v>0</v>
      </c>
      <c r="AT315" s="352">
        <f t="shared" si="319"/>
        <v>0</v>
      </c>
      <c r="AU315" s="368">
        <f t="shared" si="319"/>
        <v>0</v>
      </c>
      <c r="AV315" s="369">
        <f t="shared" si="319"/>
        <v>0</v>
      </c>
      <c r="AW315" s="369">
        <f t="shared" si="319"/>
        <v>0</v>
      </c>
      <c r="AX315" s="346">
        <f t="shared" si="319"/>
        <v>0</v>
      </c>
      <c r="AY315" s="365">
        <f t="shared" si="319"/>
        <v>0</v>
      </c>
      <c r="AZ315" s="1563"/>
      <c r="BA315" s="352">
        <f t="shared" si="319"/>
        <v>0</v>
      </c>
      <c r="BB315" s="1563"/>
      <c r="BC315" s="352">
        <f t="shared" si="319"/>
        <v>0</v>
      </c>
    </row>
    <row r="316" spans="1:56" s="121" customFormat="1" ht="13.5" thickBot="1">
      <c r="A316" s="374" t="s">
        <v>406</v>
      </c>
      <c r="B316" s="361">
        <f t="shared" ref="B316:AG316" si="321">+B300+B190+B124+B66</f>
        <v>0</v>
      </c>
      <c r="C316" s="361">
        <f>+C300+C190+C124+C66</f>
        <v>0</v>
      </c>
      <c r="D316" s="362">
        <f t="shared" si="321"/>
        <v>0</v>
      </c>
      <c r="E316" s="363">
        <f t="shared" si="321"/>
        <v>0</v>
      </c>
      <c r="F316" s="364">
        <f t="shared" si="321"/>
        <v>0</v>
      </c>
      <c r="G316" s="364">
        <f t="shared" si="321"/>
        <v>0</v>
      </c>
      <c r="H316" s="364">
        <f t="shared" si="321"/>
        <v>0</v>
      </c>
      <c r="I316" s="364">
        <f t="shared" si="321"/>
        <v>0</v>
      </c>
      <c r="J316" s="364">
        <f t="shared" si="321"/>
        <v>0</v>
      </c>
      <c r="K316" s="364">
        <f t="shared" si="321"/>
        <v>0</v>
      </c>
      <c r="L316" s="364">
        <f t="shared" si="321"/>
        <v>0</v>
      </c>
      <c r="M316" s="346">
        <f t="shared" si="321"/>
        <v>0</v>
      </c>
      <c r="N316" s="365">
        <f t="shared" si="321"/>
        <v>0</v>
      </c>
      <c r="O316" s="365">
        <f t="shared" si="321"/>
        <v>0</v>
      </c>
      <c r="P316" s="365">
        <f t="shared" si="321"/>
        <v>0</v>
      </c>
      <c r="Q316" s="348">
        <f t="shared" si="321"/>
        <v>0</v>
      </c>
      <c r="R316" s="366">
        <f t="shared" si="321"/>
        <v>0</v>
      </c>
      <c r="S316" s="1575"/>
      <c r="T316" s="367">
        <f t="shared" si="321"/>
        <v>0</v>
      </c>
      <c r="U316" s="367">
        <f t="shared" si="321"/>
        <v>0</v>
      </c>
      <c r="V316" s="367">
        <f t="shared" si="321"/>
        <v>0</v>
      </c>
      <c r="W316" s="346">
        <f t="shared" si="321"/>
        <v>0</v>
      </c>
      <c r="X316" s="366">
        <f t="shared" si="321"/>
        <v>0</v>
      </c>
      <c r="Y316" s="367">
        <f t="shared" si="321"/>
        <v>0</v>
      </c>
      <c r="Z316" s="367">
        <f t="shared" si="321"/>
        <v>0</v>
      </c>
      <c r="AA316" s="367">
        <f t="shared" si="321"/>
        <v>0</v>
      </c>
      <c r="AB316" s="367">
        <f t="shared" si="321"/>
        <v>0</v>
      </c>
      <c r="AC316" s="367">
        <f t="shared" si="321"/>
        <v>0</v>
      </c>
      <c r="AD316" s="367">
        <f t="shared" si="321"/>
        <v>0</v>
      </c>
      <c r="AE316" s="367">
        <f t="shared" si="321"/>
        <v>0</v>
      </c>
      <c r="AF316" s="367">
        <f t="shared" si="321"/>
        <v>0</v>
      </c>
      <c r="AG316" s="346">
        <f t="shared" si="321"/>
        <v>0</v>
      </c>
      <c r="AH316" s="1563"/>
      <c r="AI316" s="351">
        <f t="shared" si="318"/>
        <v>0</v>
      </c>
      <c r="AJ316" s="363">
        <f t="shared" si="318"/>
        <v>0</v>
      </c>
      <c r="AK316" s="364">
        <f t="shared" si="318"/>
        <v>0</v>
      </c>
      <c r="AL316" s="364">
        <f t="shared" si="318"/>
        <v>0</v>
      </c>
      <c r="AM316" s="364">
        <f t="shared" si="318"/>
        <v>0</v>
      </c>
      <c r="AN316" s="364">
        <f t="shared" si="318"/>
        <v>0</v>
      </c>
      <c r="AO316" s="364">
        <f t="shared" si="318"/>
        <v>0</v>
      </c>
      <c r="AP316" s="346">
        <f t="shared" si="318"/>
        <v>0</v>
      </c>
      <c r="AQ316" s="365">
        <f t="shared" si="318"/>
        <v>0</v>
      </c>
      <c r="AR316" s="1563"/>
      <c r="AS316" s="365">
        <f t="shared" si="319"/>
        <v>0</v>
      </c>
      <c r="AT316" s="352">
        <f t="shared" si="319"/>
        <v>0</v>
      </c>
      <c r="AU316" s="368">
        <f t="shared" si="319"/>
        <v>0</v>
      </c>
      <c r="AV316" s="369">
        <f t="shared" si="319"/>
        <v>0</v>
      </c>
      <c r="AW316" s="369">
        <f t="shared" si="319"/>
        <v>0</v>
      </c>
      <c r="AX316" s="346">
        <f t="shared" si="319"/>
        <v>0</v>
      </c>
      <c r="AY316" s="365">
        <f t="shared" si="319"/>
        <v>0</v>
      </c>
      <c r="AZ316" s="1563"/>
      <c r="BA316" s="352">
        <f t="shared" si="319"/>
        <v>0</v>
      </c>
      <c r="BB316" s="1563"/>
      <c r="BC316" s="352">
        <f t="shared" si="319"/>
        <v>0</v>
      </c>
    </row>
    <row r="317" spans="1:56" s="360" customFormat="1" ht="14.25" customHeight="1" thickBo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thickBot="1">
      <c r="A318" s="594" t="s">
        <v>511</v>
      </c>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IF(ABS((AH306-'C1 - Costs Matrix 2012'!AH125)&lt;0.1),"OK","ERROR")</f>
        <v>OK</v>
      </c>
      <c r="AI318" s="595"/>
      <c r="AJ318" s="596"/>
      <c r="AK318" s="595"/>
      <c r="AL318" s="596"/>
      <c r="AM318" s="595"/>
      <c r="AN318" s="595"/>
      <c r="AO318" s="595"/>
      <c r="AP318" s="595"/>
      <c r="AQ318" s="595"/>
      <c r="AR318" s="597" t="str">
        <f>IF(ABS((AR306-'C1 - Costs Matrix 2012'!AR125)&lt;0.1),"OK","ERROR")</f>
        <v>OK</v>
      </c>
      <c r="AS318" s="595"/>
      <c r="AT318" s="595"/>
      <c r="AU318" s="595"/>
      <c r="AV318" s="595"/>
      <c r="AW318" s="595"/>
      <c r="AX318" s="595"/>
      <c r="AY318" s="595"/>
      <c r="AZ318" s="597" t="str">
        <f>IF(ABS((AZ306-'C1 - Costs Matrix 2012'!AZ125)&lt;0.1),"OK","ERROR")</f>
        <v>OK</v>
      </c>
      <c r="BA318" s="595"/>
      <c r="BB318" s="595"/>
      <c r="BC318" s="597" t="str">
        <f>IF(ABS((BC306-'C1 - Costs Matrix 2012'!AZ125-'C1 - Costs Matrix 2012'!AR125-'C1 - Costs Matrix 2012'!AH125)&lt;0.1),"OK","ERROR")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2">SUM(B322:B323)</f>
        <v>0</v>
      </c>
      <c r="C321" s="433">
        <f t="shared" si="322"/>
        <v>0</v>
      </c>
      <c r="D321" s="1721">
        <f t="shared" si="322"/>
        <v>0</v>
      </c>
      <c r="E321" s="1753">
        <f t="shared" si="322"/>
        <v>0</v>
      </c>
      <c r="F321" s="433">
        <f t="shared" si="322"/>
        <v>0</v>
      </c>
      <c r="G321" s="433">
        <f t="shared" si="322"/>
        <v>0</v>
      </c>
      <c r="H321" s="433">
        <f t="shared" si="322"/>
        <v>0</v>
      </c>
      <c r="I321" s="433">
        <f>SUM(I322:I323)</f>
        <v>0</v>
      </c>
      <c r="J321" s="433">
        <f t="shared" ref="J321:BC321" si="323">SUM(J322:J323)</f>
        <v>0</v>
      </c>
      <c r="K321" s="433">
        <f t="shared" si="323"/>
        <v>0</v>
      </c>
      <c r="L321" s="433">
        <f t="shared" si="323"/>
        <v>0</v>
      </c>
      <c r="M321" s="1721">
        <f>SUM(E321:L321)</f>
        <v>0</v>
      </c>
      <c r="N321" s="1752">
        <f t="shared" si="323"/>
        <v>0</v>
      </c>
      <c r="O321" s="1752">
        <f t="shared" si="323"/>
        <v>0</v>
      </c>
      <c r="P321" s="1752">
        <f t="shared" si="323"/>
        <v>0</v>
      </c>
      <c r="Q321" s="1752">
        <f t="shared" si="323"/>
        <v>0</v>
      </c>
      <c r="R321" s="1753">
        <f t="shared" si="323"/>
        <v>0</v>
      </c>
      <c r="S321" s="1614"/>
      <c r="T321" s="433">
        <f t="shared" si="323"/>
        <v>0</v>
      </c>
      <c r="U321" s="433">
        <f t="shared" si="323"/>
        <v>0</v>
      </c>
      <c r="V321" s="433">
        <f t="shared" si="323"/>
        <v>0</v>
      </c>
      <c r="W321" s="433">
        <f t="shared" si="323"/>
        <v>0</v>
      </c>
      <c r="X321" s="433">
        <f t="shared" si="323"/>
        <v>0</v>
      </c>
      <c r="Y321" s="433">
        <f t="shared" si="323"/>
        <v>0</v>
      </c>
      <c r="Z321" s="433">
        <f t="shared" si="323"/>
        <v>0</v>
      </c>
      <c r="AA321" s="433">
        <f t="shared" si="323"/>
        <v>0</v>
      </c>
      <c r="AB321" s="433">
        <f t="shared" si="323"/>
        <v>0</v>
      </c>
      <c r="AC321" s="433">
        <f t="shared" si="323"/>
        <v>0</v>
      </c>
      <c r="AD321" s="433">
        <f t="shared" si="323"/>
        <v>0</v>
      </c>
      <c r="AE321" s="433">
        <f t="shared" si="323"/>
        <v>0</v>
      </c>
      <c r="AF321" s="433">
        <f t="shared" si="323"/>
        <v>0</v>
      </c>
      <c r="AG321" s="433">
        <f t="shared" si="323"/>
        <v>0</v>
      </c>
      <c r="AH321" s="1731"/>
      <c r="AI321" s="433">
        <f t="shared" si="323"/>
        <v>0</v>
      </c>
      <c r="AJ321" s="433">
        <f t="shared" si="323"/>
        <v>0</v>
      </c>
      <c r="AK321" s="433">
        <f t="shared" si="323"/>
        <v>0</v>
      </c>
      <c r="AL321" s="433">
        <f t="shared" si="323"/>
        <v>0</v>
      </c>
      <c r="AM321" s="433">
        <f t="shared" si="323"/>
        <v>0</v>
      </c>
      <c r="AN321" s="433">
        <f t="shared" si="323"/>
        <v>0</v>
      </c>
      <c r="AO321" s="433">
        <f t="shared" si="323"/>
        <v>0</v>
      </c>
      <c r="AP321" s="433">
        <f t="shared" si="323"/>
        <v>0</v>
      </c>
      <c r="AQ321" s="433">
        <f t="shared" si="323"/>
        <v>0</v>
      </c>
      <c r="AR321" s="1731"/>
      <c r="AS321" s="433">
        <f t="shared" si="323"/>
        <v>0</v>
      </c>
      <c r="AT321" s="433">
        <f t="shared" si="323"/>
        <v>0</v>
      </c>
      <c r="AU321" s="433">
        <f t="shared" si="323"/>
        <v>0</v>
      </c>
      <c r="AV321" s="433">
        <f t="shared" si="323"/>
        <v>0</v>
      </c>
      <c r="AW321" s="433">
        <f t="shared" si="323"/>
        <v>0</v>
      </c>
      <c r="AX321" s="433">
        <f t="shared" si="323"/>
        <v>0</v>
      </c>
      <c r="AY321" s="433">
        <f t="shared" si="323"/>
        <v>0</v>
      </c>
      <c r="AZ321" s="1731"/>
      <c r="BA321" s="433">
        <f t="shared" si="323"/>
        <v>0</v>
      </c>
      <c r="BB321" s="1731"/>
      <c r="BC321" s="433">
        <f t="shared" si="323"/>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4">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5">+D289+D113+D55+D179</f>
        <v>0</v>
      </c>
      <c r="E323" s="1753">
        <f t="shared" si="325"/>
        <v>0</v>
      </c>
      <c r="F323" s="433">
        <f t="shared" si="325"/>
        <v>0</v>
      </c>
      <c r="G323" s="433">
        <f t="shared" si="325"/>
        <v>0</v>
      </c>
      <c r="H323" s="433">
        <f t="shared" si="325"/>
        <v>0</v>
      </c>
      <c r="I323" s="433">
        <f t="shared" si="325"/>
        <v>0</v>
      </c>
      <c r="J323" s="433">
        <f t="shared" si="325"/>
        <v>0</v>
      </c>
      <c r="K323" s="433">
        <f t="shared" si="325"/>
        <v>0</v>
      </c>
      <c r="L323" s="433">
        <f t="shared" si="325"/>
        <v>0</v>
      </c>
      <c r="M323" s="1721">
        <f t="shared" si="325"/>
        <v>0</v>
      </c>
      <c r="N323" s="1752">
        <f t="shared" si="325"/>
        <v>0</v>
      </c>
      <c r="O323" s="1752">
        <f t="shared" si="325"/>
        <v>0</v>
      </c>
      <c r="P323" s="1752">
        <f t="shared" si="325"/>
        <v>0</v>
      </c>
      <c r="Q323" s="1752">
        <f t="shared" si="325"/>
        <v>0</v>
      </c>
      <c r="R323" s="1753">
        <f t="shared" si="325"/>
        <v>0</v>
      </c>
      <c r="S323" s="1614"/>
      <c r="T323" s="433">
        <f t="shared" si="325"/>
        <v>0</v>
      </c>
      <c r="U323" s="433">
        <f t="shared" si="325"/>
        <v>0</v>
      </c>
      <c r="V323" s="433">
        <f t="shared" si="325"/>
        <v>0</v>
      </c>
      <c r="W323" s="433">
        <f t="shared" si="325"/>
        <v>0</v>
      </c>
      <c r="X323" s="433">
        <f t="shared" si="325"/>
        <v>0</v>
      </c>
      <c r="Y323" s="433">
        <f t="shared" si="325"/>
        <v>0</v>
      </c>
      <c r="Z323" s="433">
        <f t="shared" si="325"/>
        <v>0</v>
      </c>
      <c r="AA323" s="433">
        <f t="shared" si="325"/>
        <v>0</v>
      </c>
      <c r="AB323" s="433">
        <f t="shared" si="325"/>
        <v>0</v>
      </c>
      <c r="AC323" s="433">
        <f t="shared" si="325"/>
        <v>0</v>
      </c>
      <c r="AD323" s="433">
        <f t="shared" si="325"/>
        <v>0</v>
      </c>
      <c r="AE323" s="433">
        <f t="shared" si="325"/>
        <v>0</v>
      </c>
      <c r="AF323" s="433">
        <f t="shared" si="325"/>
        <v>0</v>
      </c>
      <c r="AG323" s="433">
        <f t="shared" si="325"/>
        <v>0</v>
      </c>
      <c r="AH323" s="1563"/>
      <c r="AI323" s="433">
        <f t="shared" si="325"/>
        <v>0</v>
      </c>
      <c r="AJ323" s="433">
        <f t="shared" si="325"/>
        <v>0</v>
      </c>
      <c r="AK323" s="433">
        <f t="shared" si="325"/>
        <v>0</v>
      </c>
      <c r="AL323" s="433">
        <f t="shared" si="325"/>
        <v>0</v>
      </c>
      <c r="AM323" s="433">
        <f t="shared" si="325"/>
        <v>0</v>
      </c>
      <c r="AN323" s="433">
        <f t="shared" si="325"/>
        <v>0</v>
      </c>
      <c r="AO323" s="433">
        <f t="shared" si="325"/>
        <v>0</v>
      </c>
      <c r="AP323" s="433">
        <f t="shared" si="325"/>
        <v>0</v>
      </c>
      <c r="AQ323" s="433">
        <f t="shared" si="325"/>
        <v>0</v>
      </c>
      <c r="AR323" s="1563"/>
      <c r="AS323" s="433">
        <f t="shared" si="325"/>
        <v>0</v>
      </c>
      <c r="AT323" s="433">
        <f t="shared" si="325"/>
        <v>0</v>
      </c>
      <c r="AU323" s="433">
        <f t="shared" si="325"/>
        <v>0</v>
      </c>
      <c r="AV323" s="433">
        <f t="shared" si="325"/>
        <v>0</v>
      </c>
      <c r="AW323" s="433">
        <f t="shared" si="325"/>
        <v>0</v>
      </c>
      <c r="AX323" s="433">
        <f t="shared" si="325"/>
        <v>0</v>
      </c>
      <c r="AY323" s="433">
        <f t="shared" si="325"/>
        <v>0</v>
      </c>
      <c r="AZ323" s="1563"/>
      <c r="BA323" s="433">
        <f t="shared" si="325"/>
        <v>0</v>
      </c>
      <c r="BB323" s="1563"/>
      <c r="BC323" s="433">
        <f t="shared" si="325"/>
        <v>0</v>
      </c>
    </row>
    <row r="324" spans="1:55" s="339" customFormat="1">
      <c r="A324" s="1757" t="str">
        <f>Cover!C21</f>
        <v>- none -</v>
      </c>
      <c r="B324" s="708"/>
      <c r="C324" s="1725"/>
      <c r="D324" s="354"/>
      <c r="E324" s="1726"/>
      <c r="F324" s="345"/>
      <c r="G324" s="345"/>
      <c r="H324" s="345"/>
      <c r="I324" s="345"/>
      <c r="J324" s="345"/>
      <c r="K324" s="345"/>
      <c r="L324" s="345"/>
      <c r="M324" s="496">
        <f t="shared" ref="M324:M338" si="326">SUM(E324:L324)</f>
        <v>0</v>
      </c>
      <c r="N324" s="515"/>
      <c r="O324" s="515"/>
      <c r="P324" s="515"/>
      <c r="Q324" s="1754">
        <f t="shared" ref="Q324:Q338" si="327">B324+C324+M324+N324+O324+P324+D324</f>
        <v>0</v>
      </c>
      <c r="R324" s="1729"/>
      <c r="S324" s="1575"/>
      <c r="T324" s="350"/>
      <c r="U324" s="350"/>
      <c r="V324" s="350"/>
      <c r="W324" s="346">
        <f t="shared" ref="W324:W338" si="328">SUM(R324:V324)</f>
        <v>0</v>
      </c>
      <c r="X324" s="349"/>
      <c r="Y324" s="350"/>
      <c r="Z324" s="350"/>
      <c r="AA324" s="350"/>
      <c r="AB324" s="350"/>
      <c r="AC324" s="350"/>
      <c r="AD324" s="350"/>
      <c r="AE324" s="350"/>
      <c r="AF324" s="350"/>
      <c r="AG324" s="346">
        <f t="shared" ref="AG324:AG338" si="329">SUM(X324:AF324)</f>
        <v>0</v>
      </c>
      <c r="AH324" s="1563"/>
      <c r="AI324" s="351">
        <f t="shared" ref="AI324:AI338" si="330">Q324+W324+AG324+AH324</f>
        <v>0</v>
      </c>
      <c r="AJ324" s="344"/>
      <c r="AK324" s="345"/>
      <c r="AL324" s="345"/>
      <c r="AM324" s="345"/>
      <c r="AN324" s="345"/>
      <c r="AO324" s="1750"/>
      <c r="AP324" s="348">
        <f t="shared" ref="AP324:AP338" si="331">SUM(AJ324:AO324)</f>
        <v>0</v>
      </c>
      <c r="AQ324" s="347"/>
      <c r="AR324" s="1563"/>
      <c r="AS324" s="347"/>
      <c r="AT324" s="352">
        <f t="shared" ref="AT324:AT338" si="332">AI324+AP324+AQ324+AR324+AS324</f>
        <v>0</v>
      </c>
      <c r="AU324" s="353"/>
      <c r="AV324" s="354"/>
      <c r="AW324" s="1751"/>
      <c r="AX324" s="348">
        <f t="shared" ref="AX324:AX338" si="333">SUM(AU324:AW324)</f>
        <v>0</v>
      </c>
      <c r="AY324" s="347"/>
      <c r="AZ324" s="1563"/>
      <c r="BA324" s="352">
        <f t="shared" ref="BA324:BA338" si="334">AX324+AY324</f>
        <v>0</v>
      </c>
      <c r="BB324" s="1563"/>
      <c r="BC324" s="1732">
        <f t="shared" ref="BC324:BC338" si="335">BA324+AT324+BB324</f>
        <v>0</v>
      </c>
    </row>
    <row r="325" spans="1:55" s="339" customFormat="1">
      <c r="A325" s="1757" t="str">
        <f>Cover!C22</f>
        <v>- none -</v>
      </c>
      <c r="B325" s="708"/>
      <c r="C325" s="354"/>
      <c r="D325" s="354"/>
      <c r="E325" s="1726"/>
      <c r="F325" s="345"/>
      <c r="G325" s="345"/>
      <c r="H325" s="345"/>
      <c r="I325" s="345"/>
      <c r="J325" s="345"/>
      <c r="K325" s="345"/>
      <c r="L325" s="345"/>
      <c r="M325" s="496">
        <f t="shared" si="326"/>
        <v>0</v>
      </c>
      <c r="N325" s="515"/>
      <c r="O325" s="515"/>
      <c r="P325" s="515"/>
      <c r="Q325" s="497">
        <f t="shared" si="327"/>
        <v>0</v>
      </c>
      <c r="R325" s="1729"/>
      <c r="S325" s="1575"/>
      <c r="T325" s="350"/>
      <c r="U325" s="350"/>
      <c r="V325" s="350"/>
      <c r="W325" s="346">
        <f t="shared" si="328"/>
        <v>0</v>
      </c>
      <c r="X325" s="349"/>
      <c r="Y325" s="350"/>
      <c r="Z325" s="350"/>
      <c r="AA325" s="350"/>
      <c r="AB325" s="350"/>
      <c r="AC325" s="350"/>
      <c r="AD325" s="350"/>
      <c r="AE325" s="350"/>
      <c r="AF325" s="350"/>
      <c r="AG325" s="346">
        <f t="shared" si="329"/>
        <v>0</v>
      </c>
      <c r="AH325" s="1563"/>
      <c r="AI325" s="351">
        <f t="shared" si="330"/>
        <v>0</v>
      </c>
      <c r="AJ325" s="344"/>
      <c r="AK325" s="345"/>
      <c r="AL325" s="345"/>
      <c r="AM325" s="345"/>
      <c r="AN325" s="345"/>
      <c r="AO325" s="345"/>
      <c r="AP325" s="348">
        <f t="shared" si="331"/>
        <v>0</v>
      </c>
      <c r="AQ325" s="347"/>
      <c r="AR325" s="1563"/>
      <c r="AS325" s="347"/>
      <c r="AT325" s="352">
        <f t="shared" si="332"/>
        <v>0</v>
      </c>
      <c r="AU325" s="353"/>
      <c r="AV325" s="354"/>
      <c r="AW325" s="353"/>
      <c r="AX325" s="348">
        <f t="shared" si="333"/>
        <v>0</v>
      </c>
      <c r="AY325" s="347"/>
      <c r="AZ325" s="1563"/>
      <c r="BA325" s="352">
        <f t="shared" si="334"/>
        <v>0</v>
      </c>
      <c r="BB325" s="1563"/>
      <c r="BC325" s="1732">
        <f t="shared" si="335"/>
        <v>0</v>
      </c>
    </row>
    <row r="326" spans="1:55" s="339" customFormat="1">
      <c r="A326" s="1757" t="str">
        <f>Cover!C23</f>
        <v>- none -</v>
      </c>
      <c r="B326" s="708"/>
      <c r="C326" s="354"/>
      <c r="D326" s="354"/>
      <c r="E326" s="1726"/>
      <c r="F326" s="345"/>
      <c r="G326" s="345"/>
      <c r="H326" s="345"/>
      <c r="I326" s="345"/>
      <c r="J326" s="345"/>
      <c r="K326" s="345"/>
      <c r="L326" s="345"/>
      <c r="M326" s="496">
        <f t="shared" si="326"/>
        <v>0</v>
      </c>
      <c r="N326" s="515"/>
      <c r="O326" s="515"/>
      <c r="P326" s="515"/>
      <c r="Q326" s="497">
        <f t="shared" si="327"/>
        <v>0</v>
      </c>
      <c r="R326" s="1729"/>
      <c r="S326" s="1575"/>
      <c r="T326" s="350"/>
      <c r="U326" s="350"/>
      <c r="V326" s="350"/>
      <c r="W326" s="346">
        <f t="shared" si="328"/>
        <v>0</v>
      </c>
      <c r="X326" s="349"/>
      <c r="Y326" s="350"/>
      <c r="Z326" s="350"/>
      <c r="AA326" s="350"/>
      <c r="AB326" s="350"/>
      <c r="AC326" s="350"/>
      <c r="AD326" s="350"/>
      <c r="AE326" s="350"/>
      <c r="AF326" s="350"/>
      <c r="AG326" s="346">
        <f t="shared" si="329"/>
        <v>0</v>
      </c>
      <c r="AH326" s="1563"/>
      <c r="AI326" s="351">
        <f t="shared" si="330"/>
        <v>0</v>
      </c>
      <c r="AJ326" s="344"/>
      <c r="AK326" s="345"/>
      <c r="AL326" s="345"/>
      <c r="AM326" s="345"/>
      <c r="AN326" s="345"/>
      <c r="AO326" s="345"/>
      <c r="AP326" s="348">
        <f t="shared" si="331"/>
        <v>0</v>
      </c>
      <c r="AQ326" s="347"/>
      <c r="AR326" s="1563"/>
      <c r="AS326" s="347"/>
      <c r="AT326" s="352">
        <f t="shared" si="332"/>
        <v>0</v>
      </c>
      <c r="AU326" s="353"/>
      <c r="AV326" s="354"/>
      <c r="AW326" s="353"/>
      <c r="AX326" s="348">
        <f t="shared" si="333"/>
        <v>0</v>
      </c>
      <c r="AY326" s="347"/>
      <c r="AZ326" s="1563"/>
      <c r="BA326" s="352">
        <f t="shared" si="334"/>
        <v>0</v>
      </c>
      <c r="BB326" s="1563"/>
      <c r="BC326" s="1732">
        <f t="shared" si="335"/>
        <v>0</v>
      </c>
    </row>
    <row r="327" spans="1:55" s="339" customFormat="1">
      <c r="A327" s="1757" t="str">
        <f>Cover!C24</f>
        <v>- none -</v>
      </c>
      <c r="B327" s="708"/>
      <c r="C327" s="354"/>
      <c r="D327" s="354"/>
      <c r="E327" s="1726"/>
      <c r="F327" s="345"/>
      <c r="G327" s="345"/>
      <c r="H327" s="345"/>
      <c r="I327" s="345"/>
      <c r="J327" s="345"/>
      <c r="K327" s="345"/>
      <c r="L327" s="345"/>
      <c r="M327" s="496">
        <f t="shared" si="326"/>
        <v>0</v>
      </c>
      <c r="N327" s="515"/>
      <c r="O327" s="515"/>
      <c r="P327" s="515"/>
      <c r="Q327" s="497">
        <f t="shared" si="327"/>
        <v>0</v>
      </c>
      <c r="R327" s="1729"/>
      <c r="S327" s="1575"/>
      <c r="T327" s="350"/>
      <c r="U327" s="350"/>
      <c r="V327" s="350"/>
      <c r="W327" s="346">
        <f t="shared" si="328"/>
        <v>0</v>
      </c>
      <c r="X327" s="349"/>
      <c r="Y327" s="350"/>
      <c r="Z327" s="350"/>
      <c r="AA327" s="350"/>
      <c r="AB327" s="350"/>
      <c r="AC327" s="350"/>
      <c r="AD327" s="350"/>
      <c r="AE327" s="350"/>
      <c r="AF327" s="350"/>
      <c r="AG327" s="346">
        <f t="shared" si="329"/>
        <v>0</v>
      </c>
      <c r="AH327" s="1563"/>
      <c r="AI327" s="351">
        <f t="shared" si="330"/>
        <v>0</v>
      </c>
      <c r="AJ327" s="344"/>
      <c r="AK327" s="345"/>
      <c r="AL327" s="345"/>
      <c r="AM327" s="345"/>
      <c r="AN327" s="345"/>
      <c r="AO327" s="345"/>
      <c r="AP327" s="348">
        <f t="shared" si="331"/>
        <v>0</v>
      </c>
      <c r="AQ327" s="347"/>
      <c r="AR327" s="1563"/>
      <c r="AS327" s="347"/>
      <c r="AT327" s="352">
        <f t="shared" si="332"/>
        <v>0</v>
      </c>
      <c r="AU327" s="353"/>
      <c r="AV327" s="354"/>
      <c r="AW327" s="353"/>
      <c r="AX327" s="348">
        <f t="shared" si="333"/>
        <v>0</v>
      </c>
      <c r="AY327" s="347"/>
      <c r="AZ327" s="1563"/>
      <c r="BA327" s="352">
        <f t="shared" si="334"/>
        <v>0</v>
      </c>
      <c r="BB327" s="1563"/>
      <c r="BC327" s="1732">
        <f t="shared" si="335"/>
        <v>0</v>
      </c>
    </row>
    <row r="328" spans="1:55" s="339" customFormat="1">
      <c r="A328" s="1757" t="str">
        <f>Cover!C25</f>
        <v>- none -</v>
      </c>
      <c r="B328" s="708"/>
      <c r="C328" s="354"/>
      <c r="D328" s="354"/>
      <c r="E328" s="1726"/>
      <c r="F328" s="345"/>
      <c r="G328" s="345"/>
      <c r="H328" s="345"/>
      <c r="I328" s="345"/>
      <c r="J328" s="345"/>
      <c r="K328" s="345"/>
      <c r="L328" s="345"/>
      <c r="M328" s="496">
        <f t="shared" si="326"/>
        <v>0</v>
      </c>
      <c r="N328" s="515"/>
      <c r="O328" s="515"/>
      <c r="P328" s="515"/>
      <c r="Q328" s="497">
        <f t="shared" si="327"/>
        <v>0</v>
      </c>
      <c r="R328" s="1729"/>
      <c r="S328" s="1575"/>
      <c r="T328" s="350"/>
      <c r="U328" s="350"/>
      <c r="V328" s="350"/>
      <c r="W328" s="346">
        <f t="shared" si="328"/>
        <v>0</v>
      </c>
      <c r="X328" s="349"/>
      <c r="Y328" s="350"/>
      <c r="Z328" s="350"/>
      <c r="AA328" s="350"/>
      <c r="AB328" s="350"/>
      <c r="AC328" s="350"/>
      <c r="AD328" s="350"/>
      <c r="AE328" s="350"/>
      <c r="AF328" s="350"/>
      <c r="AG328" s="346">
        <f t="shared" si="329"/>
        <v>0</v>
      </c>
      <c r="AH328" s="1563"/>
      <c r="AI328" s="351">
        <f t="shared" si="330"/>
        <v>0</v>
      </c>
      <c r="AJ328" s="344"/>
      <c r="AK328" s="345"/>
      <c r="AL328" s="345"/>
      <c r="AM328" s="345"/>
      <c r="AN328" s="345"/>
      <c r="AO328" s="345"/>
      <c r="AP328" s="348">
        <f t="shared" si="331"/>
        <v>0</v>
      </c>
      <c r="AQ328" s="347"/>
      <c r="AR328" s="1563"/>
      <c r="AS328" s="347"/>
      <c r="AT328" s="352">
        <f t="shared" si="332"/>
        <v>0</v>
      </c>
      <c r="AU328" s="353"/>
      <c r="AV328" s="354"/>
      <c r="AW328" s="353"/>
      <c r="AX328" s="348">
        <f t="shared" si="333"/>
        <v>0</v>
      </c>
      <c r="AY328" s="347"/>
      <c r="AZ328" s="1563"/>
      <c r="BA328" s="352">
        <f t="shared" si="334"/>
        <v>0</v>
      </c>
      <c r="BB328" s="1563"/>
      <c r="BC328" s="1732">
        <f t="shared" si="335"/>
        <v>0</v>
      </c>
    </row>
    <row r="329" spans="1:55" s="339" customFormat="1">
      <c r="A329" s="1757" t="str">
        <f>Cover!C26</f>
        <v>- none -</v>
      </c>
      <c r="B329" s="708"/>
      <c r="C329" s="354"/>
      <c r="D329" s="354"/>
      <c r="E329" s="1726"/>
      <c r="F329" s="345"/>
      <c r="G329" s="345"/>
      <c r="H329" s="345"/>
      <c r="I329" s="345"/>
      <c r="J329" s="345"/>
      <c r="K329" s="345"/>
      <c r="L329" s="345"/>
      <c r="M329" s="496">
        <f t="shared" si="326"/>
        <v>0</v>
      </c>
      <c r="N329" s="515"/>
      <c r="O329" s="515"/>
      <c r="P329" s="515"/>
      <c r="Q329" s="497">
        <f t="shared" si="327"/>
        <v>0</v>
      </c>
      <c r="R329" s="1729"/>
      <c r="S329" s="1575"/>
      <c r="T329" s="350"/>
      <c r="U329" s="350"/>
      <c r="V329" s="350"/>
      <c r="W329" s="346">
        <f t="shared" si="328"/>
        <v>0</v>
      </c>
      <c r="X329" s="349"/>
      <c r="Y329" s="350"/>
      <c r="Z329" s="350"/>
      <c r="AA329" s="350"/>
      <c r="AB329" s="350"/>
      <c r="AC329" s="350"/>
      <c r="AD329" s="350"/>
      <c r="AE329" s="350"/>
      <c r="AF329" s="350"/>
      <c r="AG329" s="346">
        <f t="shared" si="329"/>
        <v>0</v>
      </c>
      <c r="AH329" s="1563"/>
      <c r="AI329" s="351">
        <f t="shared" si="330"/>
        <v>0</v>
      </c>
      <c r="AJ329" s="344"/>
      <c r="AK329" s="345"/>
      <c r="AL329" s="345"/>
      <c r="AM329" s="345"/>
      <c r="AN329" s="345"/>
      <c r="AO329" s="345"/>
      <c r="AP329" s="348">
        <f t="shared" si="331"/>
        <v>0</v>
      </c>
      <c r="AQ329" s="347"/>
      <c r="AR329" s="1563"/>
      <c r="AS329" s="347"/>
      <c r="AT329" s="352">
        <f t="shared" si="332"/>
        <v>0</v>
      </c>
      <c r="AU329" s="353"/>
      <c r="AV329" s="354"/>
      <c r="AW329" s="353"/>
      <c r="AX329" s="348">
        <f t="shared" si="333"/>
        <v>0</v>
      </c>
      <c r="AY329" s="347"/>
      <c r="AZ329" s="1563"/>
      <c r="BA329" s="352">
        <f t="shared" si="334"/>
        <v>0</v>
      </c>
      <c r="BB329" s="1563"/>
      <c r="BC329" s="1732">
        <f t="shared" si="335"/>
        <v>0</v>
      </c>
    </row>
    <row r="330" spans="1:55" s="339" customFormat="1">
      <c r="A330" s="1757" t="str">
        <f>Cover!C27</f>
        <v>- none -</v>
      </c>
      <c r="B330" s="708"/>
      <c r="C330" s="354"/>
      <c r="D330" s="354"/>
      <c r="E330" s="1726"/>
      <c r="F330" s="345"/>
      <c r="G330" s="345"/>
      <c r="H330" s="345"/>
      <c r="I330" s="345"/>
      <c r="J330" s="345"/>
      <c r="K330" s="345"/>
      <c r="L330" s="345"/>
      <c r="M330" s="496">
        <f t="shared" si="326"/>
        <v>0</v>
      </c>
      <c r="N330" s="515"/>
      <c r="O330" s="515"/>
      <c r="P330" s="515"/>
      <c r="Q330" s="497">
        <f t="shared" si="327"/>
        <v>0</v>
      </c>
      <c r="R330" s="1729"/>
      <c r="S330" s="1575"/>
      <c r="T330" s="350"/>
      <c r="U330" s="350"/>
      <c r="V330" s="350"/>
      <c r="W330" s="346">
        <f t="shared" si="328"/>
        <v>0</v>
      </c>
      <c r="X330" s="349"/>
      <c r="Y330" s="350"/>
      <c r="Z330" s="350"/>
      <c r="AA330" s="350"/>
      <c r="AB330" s="350"/>
      <c r="AC330" s="350"/>
      <c r="AD330" s="350"/>
      <c r="AE330" s="350"/>
      <c r="AF330" s="350"/>
      <c r="AG330" s="346">
        <f t="shared" si="329"/>
        <v>0</v>
      </c>
      <c r="AH330" s="1563"/>
      <c r="AI330" s="351">
        <f t="shared" si="330"/>
        <v>0</v>
      </c>
      <c r="AJ330" s="344"/>
      <c r="AK330" s="345"/>
      <c r="AL330" s="345"/>
      <c r="AM330" s="345"/>
      <c r="AN330" s="345"/>
      <c r="AO330" s="345"/>
      <c r="AP330" s="348">
        <f t="shared" si="331"/>
        <v>0</v>
      </c>
      <c r="AQ330" s="347"/>
      <c r="AR330" s="1563"/>
      <c r="AS330" s="347"/>
      <c r="AT330" s="352">
        <f t="shared" si="332"/>
        <v>0</v>
      </c>
      <c r="AU330" s="353"/>
      <c r="AV330" s="354"/>
      <c r="AW330" s="353"/>
      <c r="AX330" s="348">
        <f t="shared" si="333"/>
        <v>0</v>
      </c>
      <c r="AY330" s="347"/>
      <c r="AZ330" s="1563"/>
      <c r="BA330" s="352">
        <f t="shared" si="334"/>
        <v>0</v>
      </c>
      <c r="BB330" s="1563"/>
      <c r="BC330" s="1732">
        <f t="shared" si="335"/>
        <v>0</v>
      </c>
    </row>
    <row r="331" spans="1:55" s="339" customFormat="1">
      <c r="A331" s="1757" t="str">
        <f>Cover!C28</f>
        <v>- none -</v>
      </c>
      <c r="B331" s="708"/>
      <c r="C331" s="353"/>
      <c r="D331" s="708"/>
      <c r="E331" s="1726"/>
      <c r="F331" s="345"/>
      <c r="G331" s="345"/>
      <c r="H331" s="345"/>
      <c r="I331" s="345"/>
      <c r="J331" s="345"/>
      <c r="K331" s="345"/>
      <c r="L331" s="345"/>
      <c r="M331" s="496">
        <f t="shared" si="326"/>
        <v>0</v>
      </c>
      <c r="N331" s="515"/>
      <c r="O331" s="515"/>
      <c r="P331" s="515"/>
      <c r="Q331" s="497">
        <f t="shared" si="327"/>
        <v>0</v>
      </c>
      <c r="R331" s="1729"/>
      <c r="S331" s="1575"/>
      <c r="T331" s="350"/>
      <c r="U331" s="350"/>
      <c r="V331" s="350"/>
      <c r="W331" s="346">
        <f t="shared" si="328"/>
        <v>0</v>
      </c>
      <c r="X331" s="349"/>
      <c r="Y331" s="350"/>
      <c r="Z331" s="350"/>
      <c r="AA331" s="350"/>
      <c r="AB331" s="350"/>
      <c r="AC331" s="350"/>
      <c r="AD331" s="350"/>
      <c r="AE331" s="350"/>
      <c r="AF331" s="350"/>
      <c r="AG331" s="346">
        <f t="shared" si="329"/>
        <v>0</v>
      </c>
      <c r="AH331" s="1563"/>
      <c r="AI331" s="351">
        <f t="shared" si="330"/>
        <v>0</v>
      </c>
      <c r="AJ331" s="344"/>
      <c r="AK331" s="345"/>
      <c r="AL331" s="345"/>
      <c r="AM331" s="345"/>
      <c r="AN331" s="345"/>
      <c r="AO331" s="345"/>
      <c r="AP331" s="348">
        <f t="shared" si="331"/>
        <v>0</v>
      </c>
      <c r="AQ331" s="347"/>
      <c r="AR331" s="1563"/>
      <c r="AS331" s="347"/>
      <c r="AT331" s="352">
        <f t="shared" si="332"/>
        <v>0</v>
      </c>
      <c r="AU331" s="353"/>
      <c r="AV331" s="354"/>
      <c r="AW331" s="353"/>
      <c r="AX331" s="348">
        <f t="shared" si="333"/>
        <v>0</v>
      </c>
      <c r="AY331" s="347"/>
      <c r="AZ331" s="1563"/>
      <c r="BA331" s="352">
        <f t="shared" si="334"/>
        <v>0</v>
      </c>
      <c r="BB331" s="1563"/>
      <c r="BC331" s="1732">
        <f t="shared" si="335"/>
        <v>0</v>
      </c>
    </row>
    <row r="332" spans="1:55" s="339" customFormat="1">
      <c r="A332" s="1757" t="str">
        <f>Cover!C29</f>
        <v>- none -</v>
      </c>
      <c r="B332" s="708"/>
      <c r="C332" s="353"/>
      <c r="D332" s="708"/>
      <c r="E332" s="1726"/>
      <c r="F332" s="345"/>
      <c r="G332" s="345"/>
      <c r="H332" s="345"/>
      <c r="I332" s="345"/>
      <c r="J332" s="345"/>
      <c r="K332" s="345"/>
      <c r="L332" s="345"/>
      <c r="M332" s="496">
        <f t="shared" si="326"/>
        <v>0</v>
      </c>
      <c r="N332" s="515"/>
      <c r="O332" s="515"/>
      <c r="P332" s="515"/>
      <c r="Q332" s="497">
        <f t="shared" si="327"/>
        <v>0</v>
      </c>
      <c r="R332" s="1729"/>
      <c r="S332" s="1575"/>
      <c r="T332" s="350"/>
      <c r="U332" s="350"/>
      <c r="V332" s="350"/>
      <c r="W332" s="346">
        <f t="shared" si="328"/>
        <v>0</v>
      </c>
      <c r="X332" s="349"/>
      <c r="Y332" s="350"/>
      <c r="Z332" s="350"/>
      <c r="AA332" s="350"/>
      <c r="AB332" s="350"/>
      <c r="AC332" s="350"/>
      <c r="AD332" s="350"/>
      <c r="AE332" s="350"/>
      <c r="AF332" s="350"/>
      <c r="AG332" s="346">
        <f t="shared" si="329"/>
        <v>0</v>
      </c>
      <c r="AH332" s="1563"/>
      <c r="AI332" s="351">
        <f t="shared" si="330"/>
        <v>0</v>
      </c>
      <c r="AJ332" s="344"/>
      <c r="AK332" s="345"/>
      <c r="AL332" s="345"/>
      <c r="AM332" s="345"/>
      <c r="AN332" s="345"/>
      <c r="AO332" s="345"/>
      <c r="AP332" s="348">
        <f t="shared" si="331"/>
        <v>0</v>
      </c>
      <c r="AQ332" s="347"/>
      <c r="AR332" s="1563"/>
      <c r="AS332" s="347"/>
      <c r="AT332" s="352">
        <f t="shared" si="332"/>
        <v>0</v>
      </c>
      <c r="AU332" s="353"/>
      <c r="AV332" s="354"/>
      <c r="AW332" s="353"/>
      <c r="AX332" s="348">
        <f t="shared" si="333"/>
        <v>0</v>
      </c>
      <c r="AY332" s="347"/>
      <c r="AZ332" s="1563"/>
      <c r="BA332" s="352">
        <f t="shared" si="334"/>
        <v>0</v>
      </c>
      <c r="BB332" s="1563"/>
      <c r="BC332" s="1732">
        <f t="shared" si="335"/>
        <v>0</v>
      </c>
    </row>
    <row r="333" spans="1:55" s="339" customFormat="1">
      <c r="A333" s="1757" t="str">
        <f>Cover!C30</f>
        <v>- none -</v>
      </c>
      <c r="B333" s="708"/>
      <c r="C333" s="353"/>
      <c r="D333" s="708"/>
      <c r="E333" s="1726"/>
      <c r="F333" s="345"/>
      <c r="G333" s="345"/>
      <c r="H333" s="345"/>
      <c r="I333" s="345"/>
      <c r="J333" s="345"/>
      <c r="K333" s="345"/>
      <c r="L333" s="345"/>
      <c r="M333" s="496">
        <f t="shared" si="326"/>
        <v>0</v>
      </c>
      <c r="N333" s="515"/>
      <c r="O333" s="515"/>
      <c r="P333" s="515"/>
      <c r="Q333" s="497">
        <f t="shared" si="327"/>
        <v>0</v>
      </c>
      <c r="R333" s="1729"/>
      <c r="S333" s="1575"/>
      <c r="T333" s="350"/>
      <c r="U333" s="350"/>
      <c r="V333" s="350"/>
      <c r="W333" s="346">
        <f t="shared" si="328"/>
        <v>0</v>
      </c>
      <c r="X333" s="349"/>
      <c r="Y333" s="350"/>
      <c r="Z333" s="350"/>
      <c r="AA333" s="350"/>
      <c r="AB333" s="1728"/>
      <c r="AC333" s="350"/>
      <c r="AD333" s="350"/>
      <c r="AE333" s="350"/>
      <c r="AF333" s="350"/>
      <c r="AG333" s="346">
        <f t="shared" si="329"/>
        <v>0</v>
      </c>
      <c r="AH333" s="1563"/>
      <c r="AI333" s="351">
        <f t="shared" si="330"/>
        <v>0</v>
      </c>
      <c r="AJ333" s="344"/>
      <c r="AK333" s="345"/>
      <c r="AL333" s="345"/>
      <c r="AM333" s="345"/>
      <c r="AN333" s="345"/>
      <c r="AO333" s="345"/>
      <c r="AP333" s="348">
        <f t="shared" si="331"/>
        <v>0</v>
      </c>
      <c r="AQ333" s="347"/>
      <c r="AR333" s="1563"/>
      <c r="AS333" s="347"/>
      <c r="AT333" s="352">
        <f t="shared" si="332"/>
        <v>0</v>
      </c>
      <c r="AU333" s="353"/>
      <c r="AV333" s="354"/>
      <c r="AW333" s="353"/>
      <c r="AX333" s="348">
        <f t="shared" si="333"/>
        <v>0</v>
      </c>
      <c r="AY333" s="347"/>
      <c r="AZ333" s="1563"/>
      <c r="BA333" s="352">
        <f t="shared" si="334"/>
        <v>0</v>
      </c>
      <c r="BB333" s="1563"/>
      <c r="BC333" s="1732">
        <f t="shared" si="335"/>
        <v>0</v>
      </c>
    </row>
    <row r="334" spans="1:55" s="339" customFormat="1">
      <c r="A334" s="1757" t="str">
        <f>Cover!C31</f>
        <v>- none -</v>
      </c>
      <c r="B334" s="708"/>
      <c r="C334" s="353"/>
      <c r="D334" s="708"/>
      <c r="E334" s="1726"/>
      <c r="F334" s="353"/>
      <c r="G334" s="353"/>
      <c r="H334" s="353"/>
      <c r="I334" s="353"/>
      <c r="J334" s="353"/>
      <c r="K334" s="353"/>
      <c r="L334" s="345"/>
      <c r="M334" s="496">
        <f t="shared" si="326"/>
        <v>0</v>
      </c>
      <c r="N334" s="515"/>
      <c r="O334" s="515"/>
      <c r="P334" s="515"/>
      <c r="Q334" s="497">
        <f t="shared" si="327"/>
        <v>0</v>
      </c>
      <c r="R334" s="1729"/>
      <c r="S334" s="1727"/>
      <c r="T334" s="1728"/>
      <c r="U334" s="1728"/>
      <c r="V334" s="1728"/>
      <c r="W334" s="346">
        <f t="shared" si="328"/>
        <v>0</v>
      </c>
      <c r="X334" s="1729"/>
      <c r="Y334" s="1728"/>
      <c r="Z334" s="1728"/>
      <c r="AA334" s="350"/>
      <c r="AB334" s="1728"/>
      <c r="AC334" s="350"/>
      <c r="AD334" s="1728"/>
      <c r="AE334" s="350"/>
      <c r="AF334" s="1728"/>
      <c r="AG334" s="346">
        <f t="shared" si="329"/>
        <v>0</v>
      </c>
      <c r="AH334" s="1564"/>
      <c r="AI334" s="351">
        <f t="shared" si="330"/>
        <v>0</v>
      </c>
      <c r="AJ334" s="513"/>
      <c r="AK334" s="512"/>
      <c r="AL334" s="512"/>
      <c r="AM334" s="512"/>
      <c r="AN334" s="512"/>
      <c r="AO334" s="345"/>
      <c r="AP334" s="348">
        <f t="shared" si="331"/>
        <v>0</v>
      </c>
      <c r="AQ334" s="515"/>
      <c r="AR334" s="1564"/>
      <c r="AS334" s="515"/>
      <c r="AT334" s="352">
        <f t="shared" si="332"/>
        <v>0</v>
      </c>
      <c r="AU334" s="515"/>
      <c r="AV334" s="354"/>
      <c r="AW334" s="353"/>
      <c r="AX334" s="348">
        <f t="shared" si="333"/>
        <v>0</v>
      </c>
      <c r="AY334" s="515"/>
      <c r="AZ334" s="1564"/>
      <c r="BA334" s="352">
        <f t="shared" si="334"/>
        <v>0</v>
      </c>
      <c r="BB334" s="1564"/>
      <c r="BC334" s="1732">
        <f t="shared" si="335"/>
        <v>0</v>
      </c>
    </row>
    <row r="335" spans="1:55" s="339" customFormat="1">
      <c r="A335" s="1757" t="str">
        <f>Cover!C32</f>
        <v>- none -</v>
      </c>
      <c r="B335" s="708"/>
      <c r="C335" s="353"/>
      <c r="D335" s="708"/>
      <c r="E335" s="1726"/>
      <c r="F335" s="353"/>
      <c r="G335" s="353"/>
      <c r="H335" s="353"/>
      <c r="I335" s="353"/>
      <c r="J335" s="353"/>
      <c r="K335" s="353"/>
      <c r="L335" s="345"/>
      <c r="M335" s="496">
        <f t="shared" si="326"/>
        <v>0</v>
      </c>
      <c r="N335" s="515"/>
      <c r="O335" s="515"/>
      <c r="P335" s="515"/>
      <c r="Q335" s="497">
        <f t="shared" si="327"/>
        <v>0</v>
      </c>
      <c r="R335" s="1729"/>
      <c r="S335" s="1727"/>
      <c r="T335" s="1728"/>
      <c r="U335" s="1728"/>
      <c r="V335" s="1728"/>
      <c r="W335" s="346">
        <f t="shared" si="328"/>
        <v>0</v>
      </c>
      <c r="X335" s="1729"/>
      <c r="Y335" s="1728"/>
      <c r="Z335" s="1728"/>
      <c r="AA335" s="350"/>
      <c r="AB335" s="1728"/>
      <c r="AC335" s="350"/>
      <c r="AD335" s="1728"/>
      <c r="AE335" s="350"/>
      <c r="AF335" s="1728"/>
      <c r="AG335" s="346">
        <f t="shared" si="329"/>
        <v>0</v>
      </c>
      <c r="AH335" s="1564"/>
      <c r="AI335" s="351">
        <f t="shared" si="330"/>
        <v>0</v>
      </c>
      <c r="AJ335" s="513"/>
      <c r="AK335" s="512"/>
      <c r="AL335" s="512"/>
      <c r="AM335" s="512"/>
      <c r="AN335" s="512"/>
      <c r="AO335" s="345"/>
      <c r="AP335" s="348">
        <f t="shared" si="331"/>
        <v>0</v>
      </c>
      <c r="AQ335" s="515"/>
      <c r="AR335" s="1564"/>
      <c r="AS335" s="515"/>
      <c r="AT335" s="352">
        <f t="shared" si="332"/>
        <v>0</v>
      </c>
      <c r="AU335" s="515"/>
      <c r="AV335" s="354"/>
      <c r="AW335" s="353"/>
      <c r="AX335" s="348">
        <f t="shared" si="333"/>
        <v>0</v>
      </c>
      <c r="AY335" s="515"/>
      <c r="AZ335" s="1564"/>
      <c r="BA335" s="352">
        <f t="shared" si="334"/>
        <v>0</v>
      </c>
      <c r="BB335" s="1564"/>
      <c r="BC335" s="1732">
        <f t="shared" si="335"/>
        <v>0</v>
      </c>
    </row>
    <row r="336" spans="1:55" s="339" customFormat="1">
      <c r="A336" s="1757" t="str">
        <f>Cover!C33</f>
        <v>- none -</v>
      </c>
      <c r="B336" s="708"/>
      <c r="C336" s="353"/>
      <c r="D336" s="708"/>
      <c r="E336" s="1726"/>
      <c r="F336" s="353"/>
      <c r="G336" s="353"/>
      <c r="H336" s="353"/>
      <c r="I336" s="353"/>
      <c r="J336" s="353"/>
      <c r="K336" s="353"/>
      <c r="L336" s="345"/>
      <c r="M336" s="496">
        <f t="shared" si="326"/>
        <v>0</v>
      </c>
      <c r="N336" s="515"/>
      <c r="O336" s="515"/>
      <c r="P336" s="515"/>
      <c r="Q336" s="497">
        <f t="shared" si="327"/>
        <v>0</v>
      </c>
      <c r="R336" s="1729"/>
      <c r="S336" s="1727"/>
      <c r="T336" s="1728"/>
      <c r="U336" s="1728"/>
      <c r="V336" s="1728"/>
      <c r="W336" s="346">
        <f t="shared" si="328"/>
        <v>0</v>
      </c>
      <c r="X336" s="1729"/>
      <c r="Y336" s="1728"/>
      <c r="Z336" s="1728"/>
      <c r="AA336" s="350"/>
      <c r="AB336" s="1728"/>
      <c r="AC336" s="350"/>
      <c r="AD336" s="1728"/>
      <c r="AE336" s="350"/>
      <c r="AF336" s="1728"/>
      <c r="AG336" s="346">
        <f t="shared" si="329"/>
        <v>0</v>
      </c>
      <c r="AH336" s="1564"/>
      <c r="AI336" s="351">
        <f t="shared" si="330"/>
        <v>0</v>
      </c>
      <c r="AJ336" s="513"/>
      <c r="AK336" s="512"/>
      <c r="AL336" s="512"/>
      <c r="AM336" s="512"/>
      <c r="AN336" s="512"/>
      <c r="AO336" s="345"/>
      <c r="AP336" s="348">
        <f t="shared" si="331"/>
        <v>0</v>
      </c>
      <c r="AQ336" s="515"/>
      <c r="AR336" s="1564"/>
      <c r="AS336" s="515"/>
      <c r="AT336" s="352">
        <f t="shared" si="332"/>
        <v>0</v>
      </c>
      <c r="AU336" s="515"/>
      <c r="AV336" s="354"/>
      <c r="AW336" s="353"/>
      <c r="AX336" s="348">
        <f t="shared" si="333"/>
        <v>0</v>
      </c>
      <c r="AY336" s="515"/>
      <c r="AZ336" s="1564"/>
      <c r="BA336" s="352">
        <f t="shared" si="334"/>
        <v>0</v>
      </c>
      <c r="BB336" s="1564"/>
      <c r="BC336" s="1732">
        <f t="shared" si="335"/>
        <v>0</v>
      </c>
    </row>
    <row r="337" spans="1:55" s="339" customFormat="1">
      <c r="A337" s="1757" t="str">
        <f>Cover!C34</f>
        <v>- none -</v>
      </c>
      <c r="B337" s="708"/>
      <c r="C337" s="353"/>
      <c r="D337" s="708"/>
      <c r="E337" s="1726"/>
      <c r="F337" s="353"/>
      <c r="G337" s="353"/>
      <c r="H337" s="353"/>
      <c r="I337" s="353"/>
      <c r="J337" s="353"/>
      <c r="K337" s="353"/>
      <c r="L337" s="345"/>
      <c r="M337" s="496">
        <f t="shared" si="326"/>
        <v>0</v>
      </c>
      <c r="N337" s="515"/>
      <c r="O337" s="515"/>
      <c r="P337" s="515"/>
      <c r="Q337" s="497">
        <f t="shared" si="327"/>
        <v>0</v>
      </c>
      <c r="R337" s="1729"/>
      <c r="S337" s="1727"/>
      <c r="T337" s="1728"/>
      <c r="U337" s="1728"/>
      <c r="V337" s="1728"/>
      <c r="W337" s="346">
        <f t="shared" si="328"/>
        <v>0</v>
      </c>
      <c r="X337" s="1729"/>
      <c r="Y337" s="1728"/>
      <c r="Z337" s="1728"/>
      <c r="AA337" s="350"/>
      <c r="AB337" s="1728"/>
      <c r="AC337" s="350"/>
      <c r="AD337" s="1728"/>
      <c r="AE337" s="350"/>
      <c r="AF337" s="1728"/>
      <c r="AG337" s="346">
        <f t="shared" si="329"/>
        <v>0</v>
      </c>
      <c r="AH337" s="1564"/>
      <c r="AI337" s="351">
        <f t="shared" si="330"/>
        <v>0</v>
      </c>
      <c r="AJ337" s="513"/>
      <c r="AK337" s="512"/>
      <c r="AL337" s="512"/>
      <c r="AM337" s="512"/>
      <c r="AN337" s="512"/>
      <c r="AO337" s="345"/>
      <c r="AP337" s="348">
        <f t="shared" si="331"/>
        <v>0</v>
      </c>
      <c r="AQ337" s="515"/>
      <c r="AR337" s="1564"/>
      <c r="AS337" s="515"/>
      <c r="AT337" s="352">
        <f t="shared" si="332"/>
        <v>0</v>
      </c>
      <c r="AU337" s="515"/>
      <c r="AV337" s="354"/>
      <c r="AW337" s="353"/>
      <c r="AX337" s="348">
        <f t="shared" si="333"/>
        <v>0</v>
      </c>
      <c r="AY337" s="515"/>
      <c r="AZ337" s="1564"/>
      <c r="BA337" s="352">
        <f t="shared" si="334"/>
        <v>0</v>
      </c>
      <c r="BB337" s="1564"/>
      <c r="BC337" s="1732">
        <f t="shared" si="335"/>
        <v>0</v>
      </c>
    </row>
    <row r="338" spans="1:55" s="339" customFormat="1">
      <c r="A338" s="1757" t="str">
        <f>Cover!C35</f>
        <v>- none -</v>
      </c>
      <c r="B338" s="1735"/>
      <c r="C338" s="1734"/>
      <c r="D338" s="1735"/>
      <c r="E338" s="1755"/>
      <c r="F338" s="1734"/>
      <c r="G338" s="1734"/>
      <c r="H338" s="1734"/>
      <c r="I338" s="1734"/>
      <c r="J338" s="1734"/>
      <c r="K338" s="1734"/>
      <c r="L338" s="1737"/>
      <c r="M338" s="1743">
        <f t="shared" si="326"/>
        <v>0</v>
      </c>
      <c r="N338" s="1739"/>
      <c r="O338" s="1739"/>
      <c r="P338" s="1739"/>
      <c r="Q338" s="1740">
        <f t="shared" si="327"/>
        <v>0</v>
      </c>
      <c r="R338" s="1744"/>
      <c r="S338" s="1741"/>
      <c r="T338" s="1742"/>
      <c r="U338" s="1742"/>
      <c r="V338" s="1742"/>
      <c r="W338" s="465">
        <f t="shared" si="328"/>
        <v>0</v>
      </c>
      <c r="X338" s="1744"/>
      <c r="Y338" s="1742"/>
      <c r="Z338" s="1742"/>
      <c r="AA338" s="1745"/>
      <c r="AB338" s="1742"/>
      <c r="AC338" s="1745"/>
      <c r="AD338" s="1742"/>
      <c r="AE338" s="1745"/>
      <c r="AF338" s="1742"/>
      <c r="AG338" s="465">
        <f t="shared" si="329"/>
        <v>0</v>
      </c>
      <c r="AH338" s="1746"/>
      <c r="AI338" s="470">
        <f t="shared" si="330"/>
        <v>0</v>
      </c>
      <c r="AJ338" s="1736"/>
      <c r="AK338" s="1747"/>
      <c r="AL338" s="1747"/>
      <c r="AM338" s="1747"/>
      <c r="AN338" s="1747"/>
      <c r="AO338" s="1737"/>
      <c r="AP338" s="467">
        <f t="shared" si="331"/>
        <v>0</v>
      </c>
      <c r="AQ338" s="1739"/>
      <c r="AR338" s="1746"/>
      <c r="AS338" s="1739"/>
      <c r="AT338" s="471">
        <f t="shared" si="332"/>
        <v>0</v>
      </c>
      <c r="AU338" s="1739"/>
      <c r="AV338" s="1733"/>
      <c r="AW338" s="1734"/>
      <c r="AX338" s="467">
        <f t="shared" si="333"/>
        <v>0</v>
      </c>
      <c r="AY338" s="1739"/>
      <c r="AZ338" s="1746"/>
      <c r="BA338" s="471">
        <f t="shared" si="334"/>
        <v>0</v>
      </c>
      <c r="BB338" s="1746"/>
      <c r="BC338" s="1749">
        <f t="shared" si="335"/>
        <v>0</v>
      </c>
    </row>
    <row r="339" spans="1:55" s="339" customFormat="1" ht="14.25">
      <c r="B339" s="477" t="str">
        <f>IF(ABS(B323-SUM(B324:B338))&lt;0.1,"OK","error")</f>
        <v>OK</v>
      </c>
      <c r="C339" s="477" t="str">
        <f t="shared" ref="C339:BC339" si="336">IF(ABS(C323-SUM(C324:C338))&lt;0.1,"OK","error")</f>
        <v>OK</v>
      </c>
      <c r="D339" s="477" t="str">
        <f t="shared" si="336"/>
        <v>OK</v>
      </c>
      <c r="E339" s="477" t="str">
        <f t="shared" si="336"/>
        <v>OK</v>
      </c>
      <c r="F339" s="477" t="str">
        <f t="shared" si="336"/>
        <v>OK</v>
      </c>
      <c r="G339" s="477" t="str">
        <f t="shared" si="336"/>
        <v>OK</v>
      </c>
      <c r="H339" s="477" t="str">
        <f t="shared" si="336"/>
        <v>OK</v>
      </c>
      <c r="I339" s="477" t="str">
        <f t="shared" si="336"/>
        <v>OK</v>
      </c>
      <c r="J339" s="477" t="str">
        <f t="shared" si="336"/>
        <v>OK</v>
      </c>
      <c r="K339" s="477" t="str">
        <f t="shared" si="336"/>
        <v>OK</v>
      </c>
      <c r="L339" s="477" t="str">
        <f t="shared" si="336"/>
        <v>OK</v>
      </c>
      <c r="M339" s="477" t="str">
        <f t="shared" si="336"/>
        <v>OK</v>
      </c>
      <c r="N339" s="477" t="str">
        <f t="shared" si="336"/>
        <v>OK</v>
      </c>
      <c r="O339" s="477" t="str">
        <f t="shared" si="336"/>
        <v>OK</v>
      </c>
      <c r="P339" s="477" t="str">
        <f t="shared" si="336"/>
        <v>OK</v>
      </c>
      <c r="Q339" s="477" t="str">
        <f t="shared" si="336"/>
        <v>OK</v>
      </c>
      <c r="R339" s="477" t="str">
        <f t="shared" si="336"/>
        <v>OK</v>
      </c>
      <c r="S339" s="477" t="str">
        <f t="shared" si="336"/>
        <v>OK</v>
      </c>
      <c r="T339" s="477" t="str">
        <f t="shared" si="336"/>
        <v>OK</v>
      </c>
      <c r="U339" s="477" t="str">
        <f t="shared" si="336"/>
        <v>OK</v>
      </c>
      <c r="V339" s="477" t="str">
        <f t="shared" si="336"/>
        <v>OK</v>
      </c>
      <c r="W339" s="477" t="str">
        <f t="shared" si="336"/>
        <v>OK</v>
      </c>
      <c r="X339" s="477" t="str">
        <f t="shared" si="336"/>
        <v>OK</v>
      </c>
      <c r="Y339" s="477" t="str">
        <f t="shared" si="336"/>
        <v>OK</v>
      </c>
      <c r="Z339" s="477" t="str">
        <f t="shared" si="336"/>
        <v>OK</v>
      </c>
      <c r="AA339" s="477" t="str">
        <f t="shared" si="336"/>
        <v>OK</v>
      </c>
      <c r="AB339" s="477" t="str">
        <f t="shared" si="336"/>
        <v>OK</v>
      </c>
      <c r="AC339" s="477" t="str">
        <f t="shared" si="336"/>
        <v>OK</v>
      </c>
      <c r="AD339" s="477" t="str">
        <f t="shared" si="336"/>
        <v>OK</v>
      </c>
      <c r="AE339" s="477" t="str">
        <f t="shared" si="336"/>
        <v>OK</v>
      </c>
      <c r="AF339" s="477" t="str">
        <f t="shared" si="336"/>
        <v>OK</v>
      </c>
      <c r="AG339" s="477" t="str">
        <f t="shared" si="336"/>
        <v>OK</v>
      </c>
      <c r="AH339" s="477" t="str">
        <f t="shared" si="336"/>
        <v>OK</v>
      </c>
      <c r="AI339" s="477" t="str">
        <f t="shared" si="336"/>
        <v>OK</v>
      </c>
      <c r="AJ339" s="477" t="str">
        <f t="shared" si="336"/>
        <v>OK</v>
      </c>
      <c r="AK339" s="477" t="str">
        <f t="shared" si="336"/>
        <v>OK</v>
      </c>
      <c r="AL339" s="477" t="str">
        <f t="shared" si="336"/>
        <v>OK</v>
      </c>
      <c r="AM339" s="477" t="str">
        <f t="shared" si="336"/>
        <v>OK</v>
      </c>
      <c r="AN339" s="477" t="str">
        <f t="shared" si="336"/>
        <v>OK</v>
      </c>
      <c r="AO339" s="477" t="str">
        <f t="shared" si="336"/>
        <v>OK</v>
      </c>
      <c r="AP339" s="477" t="str">
        <f t="shared" si="336"/>
        <v>OK</v>
      </c>
      <c r="AQ339" s="477" t="str">
        <f t="shared" si="336"/>
        <v>OK</v>
      </c>
      <c r="AR339" s="477" t="str">
        <f t="shared" si="336"/>
        <v>OK</v>
      </c>
      <c r="AS339" s="477" t="str">
        <f t="shared" si="336"/>
        <v>OK</v>
      </c>
      <c r="AT339" s="477" t="str">
        <f t="shared" si="336"/>
        <v>OK</v>
      </c>
      <c r="AU339" s="477" t="str">
        <f t="shared" si="336"/>
        <v>OK</v>
      </c>
      <c r="AV339" s="477" t="str">
        <f t="shared" si="336"/>
        <v>OK</v>
      </c>
      <c r="AW339" s="477" t="str">
        <f t="shared" si="336"/>
        <v>OK</v>
      </c>
      <c r="AX339" s="477" t="str">
        <f t="shared" si="336"/>
        <v>OK</v>
      </c>
      <c r="AY339" s="477" t="str">
        <f t="shared" si="336"/>
        <v>OK</v>
      </c>
      <c r="AZ339" s="477" t="str">
        <f t="shared" si="336"/>
        <v>OK</v>
      </c>
      <c r="BA339" s="477" t="str">
        <f t="shared" si="336"/>
        <v>OK</v>
      </c>
      <c r="BB339" s="477" t="str">
        <f t="shared" si="336"/>
        <v>OK</v>
      </c>
      <c r="BC339" s="477" t="str">
        <f t="shared" si="336"/>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7">+B315</f>
        <v>0</v>
      </c>
      <c r="C342" s="433">
        <f t="shared" si="337"/>
        <v>0</v>
      </c>
      <c r="D342" s="1721">
        <f t="shared" si="337"/>
        <v>0</v>
      </c>
      <c r="E342" s="1753">
        <f t="shared" si="337"/>
        <v>0</v>
      </c>
      <c r="F342" s="433">
        <f t="shared" si="337"/>
        <v>0</v>
      </c>
      <c r="G342" s="433">
        <f t="shared" si="337"/>
        <v>0</v>
      </c>
      <c r="H342" s="433">
        <f t="shared" si="337"/>
        <v>0</v>
      </c>
      <c r="I342" s="433">
        <f>+I315</f>
        <v>0</v>
      </c>
      <c r="J342" s="433">
        <f t="shared" ref="J342:BC342" si="338">+J315</f>
        <v>0</v>
      </c>
      <c r="K342" s="433">
        <f t="shared" si="338"/>
        <v>0</v>
      </c>
      <c r="L342" s="433">
        <f t="shared" si="338"/>
        <v>0</v>
      </c>
      <c r="M342" s="1721">
        <f t="shared" si="338"/>
        <v>0</v>
      </c>
      <c r="N342" s="1752">
        <f t="shared" si="338"/>
        <v>0</v>
      </c>
      <c r="O342" s="1752">
        <f t="shared" si="338"/>
        <v>0</v>
      </c>
      <c r="P342" s="1752">
        <f t="shared" si="338"/>
        <v>0</v>
      </c>
      <c r="Q342" s="1752">
        <f t="shared" si="338"/>
        <v>0</v>
      </c>
      <c r="R342" s="1753">
        <f t="shared" si="338"/>
        <v>0</v>
      </c>
      <c r="S342" s="1614"/>
      <c r="T342" s="433">
        <f t="shared" si="338"/>
        <v>0</v>
      </c>
      <c r="U342" s="433">
        <f t="shared" si="338"/>
        <v>0</v>
      </c>
      <c r="V342" s="433">
        <f t="shared" si="338"/>
        <v>0</v>
      </c>
      <c r="W342" s="433">
        <f t="shared" si="338"/>
        <v>0</v>
      </c>
      <c r="X342" s="433">
        <f t="shared" si="338"/>
        <v>0</v>
      </c>
      <c r="Y342" s="433">
        <f t="shared" si="338"/>
        <v>0</v>
      </c>
      <c r="Z342" s="433">
        <f t="shared" si="338"/>
        <v>0</v>
      </c>
      <c r="AA342" s="433">
        <f t="shared" si="338"/>
        <v>0</v>
      </c>
      <c r="AB342" s="433">
        <f t="shared" si="338"/>
        <v>0</v>
      </c>
      <c r="AC342" s="433">
        <f t="shared" si="338"/>
        <v>0</v>
      </c>
      <c r="AD342" s="433">
        <f t="shared" si="338"/>
        <v>0</v>
      </c>
      <c r="AE342" s="433">
        <f t="shared" si="338"/>
        <v>0</v>
      </c>
      <c r="AF342" s="433">
        <f t="shared" si="338"/>
        <v>0</v>
      </c>
      <c r="AG342" s="1721">
        <f t="shared" si="338"/>
        <v>0</v>
      </c>
      <c r="AH342" s="1770"/>
      <c r="AI342" s="1752">
        <f t="shared" si="338"/>
        <v>0</v>
      </c>
      <c r="AJ342" s="1753">
        <f t="shared" si="338"/>
        <v>0</v>
      </c>
      <c r="AK342" s="433">
        <f t="shared" si="338"/>
        <v>0</v>
      </c>
      <c r="AL342" s="433">
        <f t="shared" si="338"/>
        <v>0</v>
      </c>
      <c r="AM342" s="433">
        <f t="shared" si="338"/>
        <v>0</v>
      </c>
      <c r="AN342" s="433">
        <f t="shared" si="338"/>
        <v>0</v>
      </c>
      <c r="AO342" s="433">
        <f t="shared" si="338"/>
        <v>0</v>
      </c>
      <c r="AP342" s="1721">
        <f t="shared" si="338"/>
        <v>0</v>
      </c>
      <c r="AQ342" s="1752">
        <f t="shared" si="338"/>
        <v>0</v>
      </c>
      <c r="AR342" s="1770"/>
      <c r="AS342" s="1752">
        <f t="shared" si="338"/>
        <v>0</v>
      </c>
      <c r="AT342" s="1752">
        <f t="shared" si="338"/>
        <v>0</v>
      </c>
      <c r="AU342" s="1753">
        <f t="shared" si="338"/>
        <v>0</v>
      </c>
      <c r="AV342" s="433">
        <f t="shared" si="338"/>
        <v>0</v>
      </c>
      <c r="AW342" s="433">
        <f t="shared" si="338"/>
        <v>0</v>
      </c>
      <c r="AX342" s="1721">
        <f t="shared" si="338"/>
        <v>0</v>
      </c>
      <c r="AY342" s="1752">
        <f t="shared" si="338"/>
        <v>0</v>
      </c>
      <c r="AZ342" s="1770"/>
      <c r="BA342" s="1752">
        <f t="shared" si="338"/>
        <v>0</v>
      </c>
      <c r="BB342" s="1770"/>
      <c r="BC342" s="1753">
        <f t="shared" si="338"/>
        <v>0</v>
      </c>
    </row>
    <row r="343" spans="1:55" s="339" customFormat="1">
      <c r="A343" s="1757" t="str">
        <f>Cover!C21</f>
        <v>- none -</v>
      </c>
      <c r="B343" s="708"/>
      <c r="C343" s="1725"/>
      <c r="D343" s="354"/>
      <c r="E343" s="1726"/>
      <c r="F343" s="345"/>
      <c r="G343" s="345"/>
      <c r="H343" s="345"/>
      <c r="I343" s="345"/>
      <c r="J343" s="345"/>
      <c r="K343" s="345"/>
      <c r="L343" s="345"/>
      <c r="M343" s="496">
        <f t="shared" ref="M343:M357" si="339">SUM(E343:L343)</f>
        <v>0</v>
      </c>
      <c r="N343" s="515"/>
      <c r="O343" s="515"/>
      <c r="P343" s="515"/>
      <c r="Q343" s="1754">
        <f t="shared" ref="Q343:Q357" si="340">B343+C343+M343+N343+O343+P343+D343</f>
        <v>0</v>
      </c>
      <c r="R343" s="1729"/>
      <c r="S343" s="1575"/>
      <c r="T343" s="350"/>
      <c r="U343" s="350"/>
      <c r="V343" s="350"/>
      <c r="W343" s="346">
        <f t="shared" ref="W343:W357" si="341">SUM(R343:V343)</f>
        <v>0</v>
      </c>
      <c r="X343" s="349"/>
      <c r="Y343" s="350"/>
      <c r="Z343" s="350"/>
      <c r="AA343" s="350"/>
      <c r="AB343" s="350"/>
      <c r="AC343" s="350"/>
      <c r="AD343" s="350"/>
      <c r="AE343" s="350"/>
      <c r="AF343" s="350"/>
      <c r="AG343" s="496">
        <f t="shared" ref="AG343:AG357" si="342">SUM(X343:AF343)</f>
        <v>0</v>
      </c>
      <c r="AH343" s="1564"/>
      <c r="AI343" s="497">
        <f t="shared" ref="AI343:AI357" si="343">Q343+W343+AG343+AH343</f>
        <v>0</v>
      </c>
      <c r="AJ343" s="1726"/>
      <c r="AK343" s="345"/>
      <c r="AL343" s="345"/>
      <c r="AM343" s="345"/>
      <c r="AN343" s="345"/>
      <c r="AO343" s="1750"/>
      <c r="AP343" s="1724">
        <f t="shared" ref="AP343:AP357" si="344">SUM(AJ343:AO343)</f>
        <v>0</v>
      </c>
      <c r="AQ343" s="515"/>
      <c r="AR343" s="1564"/>
      <c r="AS343" s="515"/>
      <c r="AT343" s="1730">
        <f t="shared" ref="AT343:AT357" si="345">AI343+AP343+AQ343+AR343+AS343</f>
        <v>0</v>
      </c>
      <c r="AU343" s="342"/>
      <c r="AV343" s="354"/>
      <c r="AW343" s="1751"/>
      <c r="AX343" s="1724">
        <f t="shared" ref="AX343:AX357" si="346">SUM(AU343:AW343)</f>
        <v>0</v>
      </c>
      <c r="AY343" s="515"/>
      <c r="AZ343" s="1564"/>
      <c r="BA343" s="1730">
        <f t="shared" ref="BA343:BA357" si="347">AX343+AY343</f>
        <v>0</v>
      </c>
      <c r="BB343" s="1564"/>
      <c r="BC343" s="1732">
        <f t="shared" ref="BC343:BC357" si="348">BA343+AT343+BB343</f>
        <v>0</v>
      </c>
    </row>
    <row r="344" spans="1:55" s="339" customFormat="1">
      <c r="A344" s="1757" t="str">
        <f>Cover!C22</f>
        <v>- none -</v>
      </c>
      <c r="B344" s="708"/>
      <c r="C344" s="354"/>
      <c r="D344" s="354"/>
      <c r="E344" s="1726"/>
      <c r="F344" s="345"/>
      <c r="G344" s="345"/>
      <c r="H344" s="345"/>
      <c r="I344" s="345"/>
      <c r="J344" s="345"/>
      <c r="K344" s="345"/>
      <c r="L344" s="345"/>
      <c r="M344" s="496">
        <f t="shared" si="339"/>
        <v>0</v>
      </c>
      <c r="N344" s="515"/>
      <c r="O344" s="515"/>
      <c r="P344" s="515"/>
      <c r="Q344" s="497">
        <f t="shared" si="340"/>
        <v>0</v>
      </c>
      <c r="R344" s="1729"/>
      <c r="S344" s="1575"/>
      <c r="T344" s="350"/>
      <c r="U344" s="350"/>
      <c r="V344" s="350"/>
      <c r="W344" s="346">
        <f t="shared" si="341"/>
        <v>0</v>
      </c>
      <c r="X344" s="349"/>
      <c r="Y344" s="350"/>
      <c r="Z344" s="350"/>
      <c r="AA344" s="350"/>
      <c r="AB344" s="350"/>
      <c r="AC344" s="350"/>
      <c r="AD344" s="350"/>
      <c r="AE344" s="350"/>
      <c r="AF344" s="350"/>
      <c r="AG344" s="496">
        <f t="shared" si="342"/>
        <v>0</v>
      </c>
      <c r="AH344" s="1564"/>
      <c r="AI344" s="497">
        <f t="shared" si="343"/>
        <v>0</v>
      </c>
      <c r="AJ344" s="1726"/>
      <c r="AK344" s="345"/>
      <c r="AL344" s="345"/>
      <c r="AM344" s="345"/>
      <c r="AN344" s="345"/>
      <c r="AO344" s="345"/>
      <c r="AP344" s="1724">
        <f t="shared" si="344"/>
        <v>0</v>
      </c>
      <c r="AQ344" s="515"/>
      <c r="AR344" s="1564"/>
      <c r="AS344" s="515"/>
      <c r="AT344" s="1730">
        <f t="shared" si="345"/>
        <v>0</v>
      </c>
      <c r="AU344" s="342"/>
      <c r="AV344" s="354"/>
      <c r="AW344" s="353"/>
      <c r="AX344" s="1724">
        <f t="shared" si="346"/>
        <v>0</v>
      </c>
      <c r="AY344" s="515"/>
      <c r="AZ344" s="1564"/>
      <c r="BA344" s="1730">
        <f t="shared" si="347"/>
        <v>0</v>
      </c>
      <c r="BB344" s="1564"/>
      <c r="BC344" s="1732">
        <f t="shared" si="348"/>
        <v>0</v>
      </c>
    </row>
    <row r="345" spans="1:55" s="339" customFormat="1">
      <c r="A345" s="1757" t="str">
        <f>Cover!C23</f>
        <v>- none -</v>
      </c>
      <c r="B345" s="708"/>
      <c r="C345" s="354"/>
      <c r="D345" s="354"/>
      <c r="E345" s="1726"/>
      <c r="F345" s="345"/>
      <c r="G345" s="345"/>
      <c r="H345" s="345"/>
      <c r="I345" s="345"/>
      <c r="J345" s="345"/>
      <c r="K345" s="345"/>
      <c r="L345" s="345"/>
      <c r="M345" s="496">
        <f t="shared" si="339"/>
        <v>0</v>
      </c>
      <c r="N345" s="515"/>
      <c r="O345" s="515"/>
      <c r="P345" s="515"/>
      <c r="Q345" s="497">
        <f t="shared" si="340"/>
        <v>0</v>
      </c>
      <c r="R345" s="1729"/>
      <c r="S345" s="1575"/>
      <c r="T345" s="350"/>
      <c r="U345" s="350"/>
      <c r="V345" s="350"/>
      <c r="W345" s="346">
        <f t="shared" si="341"/>
        <v>0</v>
      </c>
      <c r="X345" s="349"/>
      <c r="Y345" s="350"/>
      <c r="Z345" s="350"/>
      <c r="AA345" s="350"/>
      <c r="AB345" s="350"/>
      <c r="AC345" s="350"/>
      <c r="AD345" s="350"/>
      <c r="AE345" s="350"/>
      <c r="AF345" s="350"/>
      <c r="AG345" s="496">
        <f t="shared" si="342"/>
        <v>0</v>
      </c>
      <c r="AH345" s="1564"/>
      <c r="AI345" s="497">
        <f t="shared" si="343"/>
        <v>0</v>
      </c>
      <c r="AJ345" s="1726"/>
      <c r="AK345" s="345"/>
      <c r="AL345" s="345"/>
      <c r="AM345" s="345"/>
      <c r="AN345" s="345"/>
      <c r="AO345" s="345"/>
      <c r="AP345" s="1724">
        <f t="shared" si="344"/>
        <v>0</v>
      </c>
      <c r="AQ345" s="515"/>
      <c r="AR345" s="1564"/>
      <c r="AS345" s="515"/>
      <c r="AT345" s="1730">
        <f t="shared" si="345"/>
        <v>0</v>
      </c>
      <c r="AU345" s="342"/>
      <c r="AV345" s="354"/>
      <c r="AW345" s="353"/>
      <c r="AX345" s="1724">
        <f t="shared" si="346"/>
        <v>0</v>
      </c>
      <c r="AY345" s="515"/>
      <c r="AZ345" s="1564"/>
      <c r="BA345" s="1730">
        <f t="shared" si="347"/>
        <v>0</v>
      </c>
      <c r="BB345" s="1564"/>
      <c r="BC345" s="1732">
        <f t="shared" si="348"/>
        <v>0</v>
      </c>
    </row>
    <row r="346" spans="1:55" s="339" customFormat="1">
      <c r="A346" s="1757" t="str">
        <f>Cover!C24</f>
        <v>- none -</v>
      </c>
      <c r="B346" s="708"/>
      <c r="C346" s="354"/>
      <c r="D346" s="354"/>
      <c r="E346" s="1726"/>
      <c r="F346" s="345"/>
      <c r="G346" s="345"/>
      <c r="H346" s="345"/>
      <c r="I346" s="345"/>
      <c r="J346" s="345"/>
      <c r="K346" s="345"/>
      <c r="L346" s="345"/>
      <c r="M346" s="496">
        <f t="shared" si="339"/>
        <v>0</v>
      </c>
      <c r="N346" s="515"/>
      <c r="O346" s="515"/>
      <c r="P346" s="515"/>
      <c r="Q346" s="497">
        <f t="shared" si="340"/>
        <v>0</v>
      </c>
      <c r="R346" s="1729"/>
      <c r="S346" s="1575"/>
      <c r="T346" s="350"/>
      <c r="U346" s="350"/>
      <c r="V346" s="350"/>
      <c r="W346" s="346">
        <f t="shared" si="341"/>
        <v>0</v>
      </c>
      <c r="X346" s="349"/>
      <c r="Y346" s="350"/>
      <c r="Z346" s="350"/>
      <c r="AA346" s="350"/>
      <c r="AB346" s="350"/>
      <c r="AC346" s="350"/>
      <c r="AD346" s="350"/>
      <c r="AE346" s="350"/>
      <c r="AF346" s="350"/>
      <c r="AG346" s="496">
        <f t="shared" si="342"/>
        <v>0</v>
      </c>
      <c r="AH346" s="1564"/>
      <c r="AI346" s="497">
        <f t="shared" si="343"/>
        <v>0</v>
      </c>
      <c r="AJ346" s="1726"/>
      <c r="AK346" s="345"/>
      <c r="AL346" s="345"/>
      <c r="AM346" s="345"/>
      <c r="AN346" s="345"/>
      <c r="AO346" s="345"/>
      <c r="AP346" s="1724">
        <f t="shared" si="344"/>
        <v>0</v>
      </c>
      <c r="AQ346" s="515"/>
      <c r="AR346" s="1564"/>
      <c r="AS346" s="515"/>
      <c r="AT346" s="1730">
        <f t="shared" si="345"/>
        <v>0</v>
      </c>
      <c r="AU346" s="342"/>
      <c r="AV346" s="354"/>
      <c r="AW346" s="353"/>
      <c r="AX346" s="1724">
        <f t="shared" si="346"/>
        <v>0</v>
      </c>
      <c r="AY346" s="515"/>
      <c r="AZ346" s="1564"/>
      <c r="BA346" s="1730">
        <f t="shared" si="347"/>
        <v>0</v>
      </c>
      <c r="BB346" s="1564"/>
      <c r="BC346" s="1732">
        <f t="shared" si="348"/>
        <v>0</v>
      </c>
    </row>
    <row r="347" spans="1:55" s="339" customFormat="1">
      <c r="A347" s="1757" t="str">
        <f>Cover!C25</f>
        <v>- none -</v>
      </c>
      <c r="B347" s="708"/>
      <c r="C347" s="354"/>
      <c r="D347" s="354"/>
      <c r="E347" s="1726"/>
      <c r="F347" s="345"/>
      <c r="G347" s="345"/>
      <c r="H347" s="345"/>
      <c r="I347" s="345"/>
      <c r="J347" s="345"/>
      <c r="K347" s="345"/>
      <c r="L347" s="345"/>
      <c r="M347" s="496">
        <f t="shared" si="339"/>
        <v>0</v>
      </c>
      <c r="N347" s="515"/>
      <c r="O347" s="515"/>
      <c r="P347" s="515"/>
      <c r="Q347" s="497">
        <f t="shared" si="340"/>
        <v>0</v>
      </c>
      <c r="R347" s="1729"/>
      <c r="S347" s="1575"/>
      <c r="T347" s="350"/>
      <c r="U347" s="350"/>
      <c r="V347" s="350"/>
      <c r="W347" s="346">
        <f t="shared" si="341"/>
        <v>0</v>
      </c>
      <c r="X347" s="349"/>
      <c r="Y347" s="350"/>
      <c r="Z347" s="350"/>
      <c r="AA347" s="350"/>
      <c r="AB347" s="350"/>
      <c r="AC347" s="350"/>
      <c r="AD347" s="350"/>
      <c r="AE347" s="350"/>
      <c r="AF347" s="350"/>
      <c r="AG347" s="496">
        <f t="shared" si="342"/>
        <v>0</v>
      </c>
      <c r="AH347" s="1564"/>
      <c r="AI347" s="497">
        <f t="shared" si="343"/>
        <v>0</v>
      </c>
      <c r="AJ347" s="1726"/>
      <c r="AK347" s="345"/>
      <c r="AL347" s="345"/>
      <c r="AM347" s="345"/>
      <c r="AN347" s="345"/>
      <c r="AO347" s="345"/>
      <c r="AP347" s="1724">
        <f t="shared" si="344"/>
        <v>0</v>
      </c>
      <c r="AQ347" s="515"/>
      <c r="AR347" s="1564"/>
      <c r="AS347" s="515"/>
      <c r="AT347" s="1730">
        <f t="shared" si="345"/>
        <v>0</v>
      </c>
      <c r="AU347" s="342"/>
      <c r="AV347" s="354"/>
      <c r="AW347" s="353"/>
      <c r="AX347" s="1724">
        <f t="shared" si="346"/>
        <v>0</v>
      </c>
      <c r="AY347" s="515"/>
      <c r="AZ347" s="1564"/>
      <c r="BA347" s="1730">
        <f t="shared" si="347"/>
        <v>0</v>
      </c>
      <c r="BB347" s="1564"/>
      <c r="BC347" s="1732">
        <f t="shared" si="348"/>
        <v>0</v>
      </c>
    </row>
    <row r="348" spans="1:55" s="339" customFormat="1">
      <c r="A348" s="1757" t="str">
        <f>Cover!C26</f>
        <v>- none -</v>
      </c>
      <c r="B348" s="708"/>
      <c r="C348" s="354"/>
      <c r="D348" s="354"/>
      <c r="E348" s="1726"/>
      <c r="F348" s="345"/>
      <c r="G348" s="345"/>
      <c r="H348" s="345"/>
      <c r="I348" s="345"/>
      <c r="J348" s="345"/>
      <c r="K348" s="345"/>
      <c r="L348" s="345"/>
      <c r="M348" s="496">
        <f t="shared" si="339"/>
        <v>0</v>
      </c>
      <c r="N348" s="515"/>
      <c r="O348" s="515"/>
      <c r="P348" s="515"/>
      <c r="Q348" s="497">
        <f t="shared" si="340"/>
        <v>0</v>
      </c>
      <c r="R348" s="1729"/>
      <c r="S348" s="1575"/>
      <c r="T348" s="350"/>
      <c r="U348" s="350"/>
      <c r="V348" s="350"/>
      <c r="W348" s="346">
        <f t="shared" si="341"/>
        <v>0</v>
      </c>
      <c r="X348" s="349"/>
      <c r="Y348" s="350"/>
      <c r="Z348" s="350"/>
      <c r="AA348" s="350"/>
      <c r="AB348" s="350"/>
      <c r="AC348" s="350"/>
      <c r="AD348" s="350"/>
      <c r="AE348" s="350"/>
      <c r="AF348" s="350"/>
      <c r="AG348" s="496">
        <f t="shared" si="342"/>
        <v>0</v>
      </c>
      <c r="AH348" s="1564"/>
      <c r="AI348" s="497">
        <f t="shared" si="343"/>
        <v>0</v>
      </c>
      <c r="AJ348" s="1726"/>
      <c r="AK348" s="345"/>
      <c r="AL348" s="345"/>
      <c r="AM348" s="345"/>
      <c r="AN348" s="345"/>
      <c r="AO348" s="345"/>
      <c r="AP348" s="1724">
        <f t="shared" si="344"/>
        <v>0</v>
      </c>
      <c r="AQ348" s="515"/>
      <c r="AR348" s="1564"/>
      <c r="AS348" s="515"/>
      <c r="AT348" s="1730">
        <f t="shared" si="345"/>
        <v>0</v>
      </c>
      <c r="AU348" s="342"/>
      <c r="AV348" s="354"/>
      <c r="AW348" s="353"/>
      <c r="AX348" s="1724">
        <f t="shared" si="346"/>
        <v>0</v>
      </c>
      <c r="AY348" s="515"/>
      <c r="AZ348" s="1564"/>
      <c r="BA348" s="1730">
        <f t="shared" si="347"/>
        <v>0</v>
      </c>
      <c r="BB348" s="1564"/>
      <c r="BC348" s="1732">
        <f t="shared" si="348"/>
        <v>0</v>
      </c>
    </row>
    <row r="349" spans="1:55" s="339" customFormat="1">
      <c r="A349" s="1757" t="str">
        <f>Cover!C27</f>
        <v>- none -</v>
      </c>
      <c r="B349" s="708"/>
      <c r="C349" s="354"/>
      <c r="D349" s="354"/>
      <c r="E349" s="1726"/>
      <c r="F349" s="345"/>
      <c r="G349" s="345"/>
      <c r="H349" s="345"/>
      <c r="I349" s="345"/>
      <c r="J349" s="345"/>
      <c r="K349" s="345"/>
      <c r="L349" s="345"/>
      <c r="M349" s="496">
        <f t="shared" si="339"/>
        <v>0</v>
      </c>
      <c r="N349" s="515"/>
      <c r="O349" s="515"/>
      <c r="P349" s="515"/>
      <c r="Q349" s="497">
        <f t="shared" si="340"/>
        <v>0</v>
      </c>
      <c r="R349" s="1729"/>
      <c r="S349" s="1575"/>
      <c r="T349" s="350"/>
      <c r="U349" s="350"/>
      <c r="V349" s="350"/>
      <c r="W349" s="346">
        <f t="shared" si="341"/>
        <v>0</v>
      </c>
      <c r="X349" s="349"/>
      <c r="Y349" s="350"/>
      <c r="Z349" s="350"/>
      <c r="AA349" s="350"/>
      <c r="AB349" s="350"/>
      <c r="AC349" s="350"/>
      <c r="AD349" s="350"/>
      <c r="AE349" s="350"/>
      <c r="AF349" s="350"/>
      <c r="AG349" s="496">
        <f t="shared" si="342"/>
        <v>0</v>
      </c>
      <c r="AH349" s="1564"/>
      <c r="AI349" s="497">
        <f t="shared" si="343"/>
        <v>0</v>
      </c>
      <c r="AJ349" s="1726"/>
      <c r="AK349" s="345"/>
      <c r="AL349" s="345"/>
      <c r="AM349" s="345"/>
      <c r="AN349" s="345"/>
      <c r="AO349" s="345"/>
      <c r="AP349" s="1724">
        <f t="shared" si="344"/>
        <v>0</v>
      </c>
      <c r="AQ349" s="515"/>
      <c r="AR349" s="1564"/>
      <c r="AS349" s="515"/>
      <c r="AT349" s="1730">
        <f t="shared" si="345"/>
        <v>0</v>
      </c>
      <c r="AU349" s="342"/>
      <c r="AV349" s="354"/>
      <c r="AW349" s="353"/>
      <c r="AX349" s="1724">
        <f t="shared" si="346"/>
        <v>0</v>
      </c>
      <c r="AY349" s="515"/>
      <c r="AZ349" s="1564"/>
      <c r="BA349" s="1730">
        <f t="shared" si="347"/>
        <v>0</v>
      </c>
      <c r="BB349" s="1564"/>
      <c r="BC349" s="1732">
        <f t="shared" si="348"/>
        <v>0</v>
      </c>
    </row>
    <row r="350" spans="1:55" s="339" customFormat="1">
      <c r="A350" s="1757" t="str">
        <f>Cover!C28</f>
        <v>- none -</v>
      </c>
      <c r="B350" s="708"/>
      <c r="C350" s="353"/>
      <c r="D350" s="708"/>
      <c r="E350" s="1726"/>
      <c r="F350" s="345"/>
      <c r="G350" s="345"/>
      <c r="H350" s="345"/>
      <c r="I350" s="345"/>
      <c r="J350" s="345"/>
      <c r="K350" s="345"/>
      <c r="L350" s="345"/>
      <c r="M350" s="496">
        <f t="shared" si="339"/>
        <v>0</v>
      </c>
      <c r="N350" s="515"/>
      <c r="O350" s="515"/>
      <c r="P350" s="515"/>
      <c r="Q350" s="497">
        <f t="shared" si="340"/>
        <v>0</v>
      </c>
      <c r="R350" s="1729"/>
      <c r="S350" s="1575"/>
      <c r="T350" s="350"/>
      <c r="U350" s="350"/>
      <c r="V350" s="350"/>
      <c r="W350" s="346">
        <f t="shared" si="341"/>
        <v>0</v>
      </c>
      <c r="X350" s="349"/>
      <c r="Y350" s="350"/>
      <c r="Z350" s="350"/>
      <c r="AA350" s="350"/>
      <c r="AB350" s="350"/>
      <c r="AC350" s="350"/>
      <c r="AD350" s="350"/>
      <c r="AE350" s="350"/>
      <c r="AF350" s="350"/>
      <c r="AG350" s="496">
        <f t="shared" si="342"/>
        <v>0</v>
      </c>
      <c r="AH350" s="1564"/>
      <c r="AI350" s="497">
        <f t="shared" si="343"/>
        <v>0</v>
      </c>
      <c r="AJ350" s="1726"/>
      <c r="AK350" s="345"/>
      <c r="AL350" s="345"/>
      <c r="AM350" s="345"/>
      <c r="AN350" s="345"/>
      <c r="AO350" s="345"/>
      <c r="AP350" s="1724">
        <f t="shared" si="344"/>
        <v>0</v>
      </c>
      <c r="AQ350" s="515"/>
      <c r="AR350" s="1564"/>
      <c r="AS350" s="515"/>
      <c r="AT350" s="1730">
        <f t="shared" si="345"/>
        <v>0</v>
      </c>
      <c r="AU350" s="342"/>
      <c r="AV350" s="354"/>
      <c r="AW350" s="353"/>
      <c r="AX350" s="1724">
        <f t="shared" si="346"/>
        <v>0</v>
      </c>
      <c r="AY350" s="515"/>
      <c r="AZ350" s="1564"/>
      <c r="BA350" s="1730">
        <f t="shared" si="347"/>
        <v>0</v>
      </c>
      <c r="BB350" s="1564"/>
      <c r="BC350" s="1732">
        <f t="shared" si="348"/>
        <v>0</v>
      </c>
    </row>
    <row r="351" spans="1:55" s="339" customFormat="1">
      <c r="A351" s="1757" t="str">
        <f>Cover!C29</f>
        <v>- none -</v>
      </c>
      <c r="B351" s="708"/>
      <c r="C351" s="353"/>
      <c r="D351" s="708"/>
      <c r="E351" s="1726"/>
      <c r="F351" s="345"/>
      <c r="G351" s="345"/>
      <c r="H351" s="345"/>
      <c r="I351" s="345"/>
      <c r="J351" s="345"/>
      <c r="K351" s="345"/>
      <c r="L351" s="345"/>
      <c r="M351" s="496">
        <f t="shared" si="339"/>
        <v>0</v>
      </c>
      <c r="N351" s="515"/>
      <c r="O351" s="515"/>
      <c r="P351" s="515"/>
      <c r="Q351" s="497">
        <f t="shared" si="340"/>
        <v>0</v>
      </c>
      <c r="R351" s="1729"/>
      <c r="S351" s="1575"/>
      <c r="T351" s="350"/>
      <c r="U351" s="350"/>
      <c r="V351" s="350"/>
      <c r="W351" s="346">
        <f t="shared" si="341"/>
        <v>0</v>
      </c>
      <c r="X351" s="349"/>
      <c r="Y351" s="350"/>
      <c r="Z351" s="350"/>
      <c r="AA351" s="350"/>
      <c r="AB351" s="350"/>
      <c r="AC351" s="350"/>
      <c r="AD351" s="350"/>
      <c r="AE351" s="350"/>
      <c r="AF351" s="350"/>
      <c r="AG351" s="496">
        <f t="shared" si="342"/>
        <v>0</v>
      </c>
      <c r="AH351" s="1564"/>
      <c r="AI351" s="497">
        <f t="shared" si="343"/>
        <v>0</v>
      </c>
      <c r="AJ351" s="1726"/>
      <c r="AK351" s="345"/>
      <c r="AL351" s="345"/>
      <c r="AM351" s="345"/>
      <c r="AN351" s="345"/>
      <c r="AO351" s="345"/>
      <c r="AP351" s="1724">
        <f t="shared" si="344"/>
        <v>0</v>
      </c>
      <c r="AQ351" s="515"/>
      <c r="AR351" s="1564"/>
      <c r="AS351" s="515"/>
      <c r="AT351" s="1730">
        <f t="shared" si="345"/>
        <v>0</v>
      </c>
      <c r="AU351" s="342"/>
      <c r="AV351" s="354"/>
      <c r="AW351" s="353"/>
      <c r="AX351" s="1724">
        <f t="shared" si="346"/>
        <v>0</v>
      </c>
      <c r="AY351" s="515"/>
      <c r="AZ351" s="1564"/>
      <c r="BA351" s="1730">
        <f t="shared" si="347"/>
        <v>0</v>
      </c>
      <c r="BB351" s="1564"/>
      <c r="BC351" s="1732">
        <f t="shared" si="348"/>
        <v>0</v>
      </c>
    </row>
    <row r="352" spans="1:55" s="339" customFormat="1">
      <c r="A352" s="1757" t="str">
        <f>Cover!C30</f>
        <v>- none -</v>
      </c>
      <c r="B352" s="708"/>
      <c r="C352" s="353"/>
      <c r="D352" s="708"/>
      <c r="E352" s="1726"/>
      <c r="F352" s="345"/>
      <c r="G352" s="345"/>
      <c r="H352" s="345"/>
      <c r="I352" s="345"/>
      <c r="J352" s="345"/>
      <c r="K352" s="345"/>
      <c r="L352" s="345"/>
      <c r="M352" s="496">
        <f t="shared" si="339"/>
        <v>0</v>
      </c>
      <c r="N352" s="515"/>
      <c r="O352" s="515"/>
      <c r="P352" s="515"/>
      <c r="Q352" s="497">
        <f t="shared" si="340"/>
        <v>0</v>
      </c>
      <c r="R352" s="1729"/>
      <c r="S352" s="1575"/>
      <c r="T352" s="350"/>
      <c r="U352" s="350"/>
      <c r="V352" s="350"/>
      <c r="W352" s="346">
        <f t="shared" si="341"/>
        <v>0</v>
      </c>
      <c r="X352" s="349"/>
      <c r="Y352" s="350"/>
      <c r="Z352" s="350"/>
      <c r="AA352" s="350"/>
      <c r="AB352" s="1728"/>
      <c r="AC352" s="350"/>
      <c r="AD352" s="350"/>
      <c r="AE352" s="350"/>
      <c r="AF352" s="350"/>
      <c r="AG352" s="496">
        <f t="shared" si="342"/>
        <v>0</v>
      </c>
      <c r="AH352" s="1564"/>
      <c r="AI352" s="497">
        <f t="shared" si="343"/>
        <v>0</v>
      </c>
      <c r="AJ352" s="1726"/>
      <c r="AK352" s="345"/>
      <c r="AL352" s="345"/>
      <c r="AM352" s="345"/>
      <c r="AN352" s="345"/>
      <c r="AO352" s="345"/>
      <c r="AP352" s="1724">
        <f t="shared" si="344"/>
        <v>0</v>
      </c>
      <c r="AQ352" s="515"/>
      <c r="AR352" s="1564"/>
      <c r="AS352" s="515"/>
      <c r="AT352" s="1730">
        <f t="shared" si="345"/>
        <v>0</v>
      </c>
      <c r="AU352" s="342"/>
      <c r="AV352" s="354"/>
      <c r="AW352" s="353"/>
      <c r="AX352" s="1724">
        <f t="shared" si="346"/>
        <v>0</v>
      </c>
      <c r="AY352" s="515"/>
      <c r="AZ352" s="1564"/>
      <c r="BA352" s="1730">
        <f t="shared" si="347"/>
        <v>0</v>
      </c>
      <c r="BB352" s="1564"/>
      <c r="BC352" s="1732">
        <f t="shared" si="348"/>
        <v>0</v>
      </c>
    </row>
    <row r="353" spans="1:55" s="339" customFormat="1">
      <c r="A353" s="1757" t="str">
        <f>Cover!C31</f>
        <v>- none -</v>
      </c>
      <c r="B353" s="708"/>
      <c r="C353" s="353"/>
      <c r="D353" s="708"/>
      <c r="E353" s="1726"/>
      <c r="F353" s="353"/>
      <c r="G353" s="353"/>
      <c r="H353" s="353"/>
      <c r="I353" s="353"/>
      <c r="J353" s="353"/>
      <c r="K353" s="353"/>
      <c r="L353" s="345"/>
      <c r="M353" s="496">
        <f t="shared" si="339"/>
        <v>0</v>
      </c>
      <c r="N353" s="515"/>
      <c r="O353" s="515"/>
      <c r="P353" s="515"/>
      <c r="Q353" s="497">
        <f t="shared" si="340"/>
        <v>0</v>
      </c>
      <c r="R353" s="1729"/>
      <c r="S353" s="1727"/>
      <c r="T353" s="1728"/>
      <c r="U353" s="1728"/>
      <c r="V353" s="1728"/>
      <c r="W353" s="346">
        <f t="shared" si="341"/>
        <v>0</v>
      </c>
      <c r="X353" s="1729"/>
      <c r="Y353" s="1728"/>
      <c r="Z353" s="1728"/>
      <c r="AA353" s="350"/>
      <c r="AB353" s="1728"/>
      <c r="AC353" s="350"/>
      <c r="AD353" s="1728"/>
      <c r="AE353" s="350"/>
      <c r="AF353" s="1728"/>
      <c r="AG353" s="496">
        <f t="shared" si="342"/>
        <v>0</v>
      </c>
      <c r="AH353" s="1564"/>
      <c r="AI353" s="497">
        <f t="shared" si="343"/>
        <v>0</v>
      </c>
      <c r="AJ353" s="1726"/>
      <c r="AK353" s="512"/>
      <c r="AL353" s="512"/>
      <c r="AM353" s="512"/>
      <c r="AN353" s="512"/>
      <c r="AO353" s="345"/>
      <c r="AP353" s="1724">
        <f t="shared" si="344"/>
        <v>0</v>
      </c>
      <c r="AQ353" s="515"/>
      <c r="AR353" s="1564"/>
      <c r="AS353" s="515"/>
      <c r="AT353" s="1730">
        <f t="shared" si="345"/>
        <v>0</v>
      </c>
      <c r="AU353" s="342"/>
      <c r="AV353" s="354"/>
      <c r="AW353" s="353"/>
      <c r="AX353" s="1724">
        <f t="shared" si="346"/>
        <v>0</v>
      </c>
      <c r="AY353" s="515"/>
      <c r="AZ353" s="1564"/>
      <c r="BA353" s="1730">
        <f t="shared" si="347"/>
        <v>0</v>
      </c>
      <c r="BB353" s="1564"/>
      <c r="BC353" s="1732">
        <f t="shared" si="348"/>
        <v>0</v>
      </c>
    </row>
    <row r="354" spans="1:55" s="339" customFormat="1">
      <c r="A354" s="1757" t="str">
        <f>Cover!C32</f>
        <v>- none -</v>
      </c>
      <c r="B354" s="708"/>
      <c r="C354" s="353"/>
      <c r="D354" s="708"/>
      <c r="E354" s="1726"/>
      <c r="F354" s="353"/>
      <c r="G354" s="353"/>
      <c r="H354" s="353"/>
      <c r="I354" s="353"/>
      <c r="J354" s="353"/>
      <c r="K354" s="353"/>
      <c r="L354" s="345"/>
      <c r="M354" s="496">
        <f t="shared" si="339"/>
        <v>0</v>
      </c>
      <c r="N354" s="515"/>
      <c r="O354" s="515"/>
      <c r="P354" s="515"/>
      <c r="Q354" s="497">
        <f t="shared" si="340"/>
        <v>0</v>
      </c>
      <c r="R354" s="1729"/>
      <c r="S354" s="1727"/>
      <c r="T354" s="1728"/>
      <c r="U354" s="1728"/>
      <c r="V354" s="1728"/>
      <c r="W354" s="346">
        <f t="shared" si="341"/>
        <v>0</v>
      </c>
      <c r="X354" s="1729"/>
      <c r="Y354" s="1728"/>
      <c r="Z354" s="1728"/>
      <c r="AA354" s="350"/>
      <c r="AB354" s="1728"/>
      <c r="AC354" s="350"/>
      <c r="AD354" s="1728"/>
      <c r="AE354" s="350"/>
      <c r="AF354" s="1728"/>
      <c r="AG354" s="496">
        <f t="shared" si="342"/>
        <v>0</v>
      </c>
      <c r="AH354" s="1564"/>
      <c r="AI354" s="497">
        <f t="shared" si="343"/>
        <v>0</v>
      </c>
      <c r="AJ354" s="1726"/>
      <c r="AK354" s="512"/>
      <c r="AL354" s="512"/>
      <c r="AM354" s="512"/>
      <c r="AN354" s="512"/>
      <c r="AO354" s="345"/>
      <c r="AP354" s="1724">
        <f t="shared" si="344"/>
        <v>0</v>
      </c>
      <c r="AQ354" s="515"/>
      <c r="AR354" s="1564"/>
      <c r="AS354" s="515"/>
      <c r="AT354" s="1730">
        <f t="shared" si="345"/>
        <v>0</v>
      </c>
      <c r="AU354" s="342"/>
      <c r="AV354" s="354"/>
      <c r="AW354" s="353"/>
      <c r="AX354" s="1724">
        <f t="shared" si="346"/>
        <v>0</v>
      </c>
      <c r="AY354" s="515"/>
      <c r="AZ354" s="1564"/>
      <c r="BA354" s="1730">
        <f t="shared" si="347"/>
        <v>0</v>
      </c>
      <c r="BB354" s="1564"/>
      <c r="BC354" s="1732">
        <f t="shared" si="348"/>
        <v>0</v>
      </c>
    </row>
    <row r="355" spans="1:55" s="339" customFormat="1">
      <c r="A355" s="1757" t="str">
        <f>Cover!C33</f>
        <v>- none -</v>
      </c>
      <c r="B355" s="708"/>
      <c r="C355" s="353"/>
      <c r="D355" s="708"/>
      <c r="E355" s="1726"/>
      <c r="F355" s="353"/>
      <c r="G355" s="353"/>
      <c r="H355" s="353"/>
      <c r="I355" s="353"/>
      <c r="J355" s="353"/>
      <c r="K355" s="353"/>
      <c r="L355" s="345"/>
      <c r="M355" s="496">
        <f t="shared" si="339"/>
        <v>0</v>
      </c>
      <c r="N355" s="515"/>
      <c r="O355" s="515"/>
      <c r="P355" s="515"/>
      <c r="Q355" s="497">
        <f t="shared" si="340"/>
        <v>0</v>
      </c>
      <c r="R355" s="1729"/>
      <c r="S355" s="1727"/>
      <c r="T355" s="1728"/>
      <c r="U355" s="1728"/>
      <c r="V355" s="1728"/>
      <c r="W355" s="346">
        <f t="shared" si="341"/>
        <v>0</v>
      </c>
      <c r="X355" s="1729"/>
      <c r="Y355" s="1728"/>
      <c r="Z355" s="1728"/>
      <c r="AA355" s="350"/>
      <c r="AB355" s="1728"/>
      <c r="AC355" s="350"/>
      <c r="AD355" s="1728"/>
      <c r="AE355" s="350"/>
      <c r="AF355" s="1728"/>
      <c r="AG355" s="496">
        <f t="shared" si="342"/>
        <v>0</v>
      </c>
      <c r="AH355" s="1564"/>
      <c r="AI355" s="497">
        <f t="shared" si="343"/>
        <v>0</v>
      </c>
      <c r="AJ355" s="1726"/>
      <c r="AK355" s="512"/>
      <c r="AL355" s="512"/>
      <c r="AM355" s="512"/>
      <c r="AN355" s="512"/>
      <c r="AO355" s="345"/>
      <c r="AP355" s="1724">
        <f t="shared" si="344"/>
        <v>0</v>
      </c>
      <c r="AQ355" s="515"/>
      <c r="AR355" s="1564"/>
      <c r="AS355" s="515"/>
      <c r="AT355" s="1730">
        <f t="shared" si="345"/>
        <v>0</v>
      </c>
      <c r="AU355" s="342"/>
      <c r="AV355" s="354"/>
      <c r="AW355" s="353"/>
      <c r="AX355" s="1724">
        <f t="shared" si="346"/>
        <v>0</v>
      </c>
      <c r="AY355" s="515"/>
      <c r="AZ355" s="1564"/>
      <c r="BA355" s="1730">
        <f t="shared" si="347"/>
        <v>0</v>
      </c>
      <c r="BB355" s="1564"/>
      <c r="BC355" s="1732">
        <f t="shared" si="348"/>
        <v>0</v>
      </c>
    </row>
    <row r="356" spans="1:55" s="339" customFormat="1">
      <c r="A356" s="1757" t="str">
        <f>Cover!C34</f>
        <v>- none -</v>
      </c>
      <c r="B356" s="708"/>
      <c r="C356" s="353"/>
      <c r="D356" s="708"/>
      <c r="E356" s="1726"/>
      <c r="F356" s="353"/>
      <c r="G356" s="353"/>
      <c r="H356" s="353"/>
      <c r="I356" s="353"/>
      <c r="J356" s="353"/>
      <c r="K356" s="353"/>
      <c r="L356" s="345"/>
      <c r="M356" s="496">
        <f t="shared" si="339"/>
        <v>0</v>
      </c>
      <c r="N356" s="515"/>
      <c r="O356" s="515"/>
      <c r="P356" s="515"/>
      <c r="Q356" s="497">
        <f t="shared" si="340"/>
        <v>0</v>
      </c>
      <c r="R356" s="1729"/>
      <c r="S356" s="1727"/>
      <c r="T356" s="1728"/>
      <c r="U356" s="1728"/>
      <c r="V356" s="1728"/>
      <c r="W356" s="346">
        <f t="shared" si="341"/>
        <v>0</v>
      </c>
      <c r="X356" s="1729"/>
      <c r="Y356" s="1728"/>
      <c r="Z356" s="1728"/>
      <c r="AA356" s="350"/>
      <c r="AB356" s="1728"/>
      <c r="AC356" s="350"/>
      <c r="AD356" s="1728"/>
      <c r="AE356" s="350"/>
      <c r="AF356" s="1728"/>
      <c r="AG356" s="496">
        <f t="shared" si="342"/>
        <v>0</v>
      </c>
      <c r="AH356" s="1564"/>
      <c r="AI356" s="497">
        <f t="shared" si="343"/>
        <v>0</v>
      </c>
      <c r="AJ356" s="1726"/>
      <c r="AK356" s="512"/>
      <c r="AL356" s="512"/>
      <c r="AM356" s="512"/>
      <c r="AN356" s="512"/>
      <c r="AO356" s="345"/>
      <c r="AP356" s="1724">
        <f t="shared" si="344"/>
        <v>0</v>
      </c>
      <c r="AQ356" s="515"/>
      <c r="AR356" s="1564"/>
      <c r="AS356" s="515"/>
      <c r="AT356" s="1730">
        <f t="shared" si="345"/>
        <v>0</v>
      </c>
      <c r="AU356" s="342"/>
      <c r="AV356" s="354"/>
      <c r="AW356" s="353"/>
      <c r="AX356" s="1724">
        <f t="shared" si="346"/>
        <v>0</v>
      </c>
      <c r="AY356" s="515"/>
      <c r="AZ356" s="1564"/>
      <c r="BA356" s="1730">
        <f t="shared" si="347"/>
        <v>0</v>
      </c>
      <c r="BB356" s="1564"/>
      <c r="BC356" s="1732">
        <f t="shared" si="348"/>
        <v>0</v>
      </c>
    </row>
    <row r="357" spans="1:55" s="339" customFormat="1">
      <c r="A357" s="1757" t="str">
        <f>Cover!C35</f>
        <v>- none -</v>
      </c>
      <c r="B357" s="1735"/>
      <c r="C357" s="1734"/>
      <c r="D357" s="1735"/>
      <c r="E357" s="1755"/>
      <c r="F357" s="1734"/>
      <c r="G357" s="1734"/>
      <c r="H357" s="1734"/>
      <c r="I357" s="1734"/>
      <c r="J357" s="1734"/>
      <c r="K357" s="1734"/>
      <c r="L357" s="1737"/>
      <c r="M357" s="1743">
        <f t="shared" si="339"/>
        <v>0</v>
      </c>
      <c r="N357" s="1739"/>
      <c r="O357" s="1739"/>
      <c r="P357" s="1739"/>
      <c r="Q357" s="1740">
        <f t="shared" si="340"/>
        <v>0</v>
      </c>
      <c r="R357" s="1744"/>
      <c r="S357" s="1741"/>
      <c r="T357" s="1742"/>
      <c r="U357" s="1742"/>
      <c r="V357" s="1742"/>
      <c r="W357" s="465">
        <f t="shared" si="341"/>
        <v>0</v>
      </c>
      <c r="X357" s="1744"/>
      <c r="Y357" s="1742"/>
      <c r="Z357" s="1742"/>
      <c r="AA357" s="1745"/>
      <c r="AB357" s="1742"/>
      <c r="AC357" s="1745"/>
      <c r="AD357" s="1742"/>
      <c r="AE357" s="1745"/>
      <c r="AF357" s="1742"/>
      <c r="AG357" s="1743">
        <f t="shared" si="342"/>
        <v>0</v>
      </c>
      <c r="AH357" s="1746"/>
      <c r="AI357" s="1740">
        <f t="shared" si="343"/>
        <v>0</v>
      </c>
      <c r="AJ357" s="1755"/>
      <c r="AK357" s="1747"/>
      <c r="AL357" s="1747"/>
      <c r="AM357" s="1747"/>
      <c r="AN357" s="1747"/>
      <c r="AO357" s="1737"/>
      <c r="AP357" s="1738">
        <f t="shared" si="344"/>
        <v>0</v>
      </c>
      <c r="AQ357" s="1739"/>
      <c r="AR357" s="1746"/>
      <c r="AS357" s="1739"/>
      <c r="AT357" s="1748">
        <f t="shared" si="345"/>
        <v>0</v>
      </c>
      <c r="AU357" s="1756"/>
      <c r="AV357" s="1733"/>
      <c r="AW357" s="1734"/>
      <c r="AX357" s="1738">
        <f t="shared" si="346"/>
        <v>0</v>
      </c>
      <c r="AY357" s="1739"/>
      <c r="AZ357" s="1746"/>
      <c r="BA357" s="1748">
        <f t="shared" si="347"/>
        <v>0</v>
      </c>
      <c r="BB357" s="1746"/>
      <c r="BC357" s="1749">
        <f t="shared" si="348"/>
        <v>0</v>
      </c>
    </row>
    <row r="358" spans="1:55" s="339" customFormat="1" ht="14.25">
      <c r="B358" s="477" t="str">
        <f>IF(B342-SUM(B343:B357)&lt;0.1,"OK","error")</f>
        <v>OK</v>
      </c>
      <c r="C358" s="477" t="str">
        <f t="shared" ref="C358:BC358" si="349">IF(C342-SUM(C343:C357)&lt;0.1,"OK","error")</f>
        <v>OK</v>
      </c>
      <c r="D358" s="477" t="str">
        <f t="shared" si="349"/>
        <v>OK</v>
      </c>
      <c r="E358" s="477" t="str">
        <f t="shared" si="349"/>
        <v>OK</v>
      </c>
      <c r="F358" s="477" t="str">
        <f t="shared" si="349"/>
        <v>OK</v>
      </c>
      <c r="G358" s="477" t="str">
        <f t="shared" si="349"/>
        <v>OK</v>
      </c>
      <c r="H358" s="477" t="str">
        <f t="shared" si="349"/>
        <v>OK</v>
      </c>
      <c r="I358" s="477" t="str">
        <f t="shared" si="349"/>
        <v>OK</v>
      </c>
      <c r="J358" s="477" t="str">
        <f t="shared" si="349"/>
        <v>OK</v>
      </c>
      <c r="K358" s="477" t="str">
        <f t="shared" si="349"/>
        <v>OK</v>
      </c>
      <c r="L358" s="477" t="str">
        <f t="shared" si="349"/>
        <v>OK</v>
      </c>
      <c r="M358" s="477" t="str">
        <f t="shared" si="349"/>
        <v>OK</v>
      </c>
      <c r="N358" s="477" t="str">
        <f t="shared" si="349"/>
        <v>OK</v>
      </c>
      <c r="O358" s="477" t="str">
        <f t="shared" si="349"/>
        <v>OK</v>
      </c>
      <c r="P358" s="477" t="str">
        <f t="shared" si="349"/>
        <v>OK</v>
      </c>
      <c r="Q358" s="477" t="str">
        <f t="shared" si="349"/>
        <v>OK</v>
      </c>
      <c r="R358" s="477" t="str">
        <f t="shared" si="349"/>
        <v>OK</v>
      </c>
      <c r="S358" s="477" t="str">
        <f t="shared" si="349"/>
        <v>OK</v>
      </c>
      <c r="T358" s="477" t="str">
        <f t="shared" si="349"/>
        <v>OK</v>
      </c>
      <c r="U358" s="477" t="str">
        <f t="shared" si="349"/>
        <v>OK</v>
      </c>
      <c r="V358" s="477" t="str">
        <f t="shared" si="349"/>
        <v>OK</v>
      </c>
      <c r="W358" s="477" t="str">
        <f t="shared" si="349"/>
        <v>OK</v>
      </c>
      <c r="X358" s="477" t="str">
        <f t="shared" si="349"/>
        <v>OK</v>
      </c>
      <c r="Y358" s="477" t="str">
        <f t="shared" si="349"/>
        <v>OK</v>
      </c>
      <c r="Z358" s="477" t="str">
        <f t="shared" si="349"/>
        <v>OK</v>
      </c>
      <c r="AA358" s="477" t="str">
        <f t="shared" si="349"/>
        <v>OK</v>
      </c>
      <c r="AB358" s="477" t="str">
        <f t="shared" si="349"/>
        <v>OK</v>
      </c>
      <c r="AC358" s="477" t="str">
        <f t="shared" si="349"/>
        <v>OK</v>
      </c>
      <c r="AD358" s="477" t="str">
        <f t="shared" si="349"/>
        <v>OK</v>
      </c>
      <c r="AE358" s="477" t="str">
        <f t="shared" si="349"/>
        <v>OK</v>
      </c>
      <c r="AF358" s="477" t="str">
        <f t="shared" si="349"/>
        <v>OK</v>
      </c>
      <c r="AG358" s="477" t="str">
        <f t="shared" si="349"/>
        <v>OK</v>
      </c>
      <c r="AH358" s="477" t="str">
        <f t="shared" si="349"/>
        <v>OK</v>
      </c>
      <c r="AI358" s="477" t="str">
        <f t="shared" si="349"/>
        <v>OK</v>
      </c>
      <c r="AJ358" s="477" t="str">
        <f t="shared" si="349"/>
        <v>OK</v>
      </c>
      <c r="AK358" s="477" t="str">
        <f t="shared" si="349"/>
        <v>OK</v>
      </c>
      <c r="AL358" s="477" t="str">
        <f t="shared" si="349"/>
        <v>OK</v>
      </c>
      <c r="AM358" s="477" t="str">
        <f t="shared" si="349"/>
        <v>OK</v>
      </c>
      <c r="AN358" s="477" t="str">
        <f t="shared" si="349"/>
        <v>OK</v>
      </c>
      <c r="AO358" s="477" t="str">
        <f t="shared" si="349"/>
        <v>OK</v>
      </c>
      <c r="AP358" s="477" t="str">
        <f t="shared" si="349"/>
        <v>OK</v>
      </c>
      <c r="AQ358" s="477" t="str">
        <f t="shared" si="349"/>
        <v>OK</v>
      </c>
      <c r="AR358" s="477" t="str">
        <f t="shared" si="349"/>
        <v>OK</v>
      </c>
      <c r="AS358" s="477" t="str">
        <f t="shared" si="349"/>
        <v>OK</v>
      </c>
      <c r="AT358" s="477" t="str">
        <f t="shared" si="349"/>
        <v>OK</v>
      </c>
      <c r="AU358" s="477" t="str">
        <f t="shared" si="349"/>
        <v>OK</v>
      </c>
      <c r="AV358" s="477" t="str">
        <f t="shared" si="349"/>
        <v>OK</v>
      </c>
      <c r="AW358" s="477" t="str">
        <f t="shared" si="349"/>
        <v>OK</v>
      </c>
      <c r="AX358" s="477" t="str">
        <f t="shared" si="349"/>
        <v>OK</v>
      </c>
      <c r="AY358" s="477" t="str">
        <f t="shared" si="349"/>
        <v>OK</v>
      </c>
      <c r="AZ358" s="477" t="str">
        <f t="shared" si="349"/>
        <v>OK</v>
      </c>
      <c r="BA358" s="477" t="str">
        <f t="shared" si="349"/>
        <v>OK</v>
      </c>
      <c r="BB358" s="477" t="str">
        <f t="shared" si="349"/>
        <v>OK</v>
      </c>
      <c r="BC358" s="477" t="str">
        <f t="shared" si="349"/>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2012'!$BD61="Allowed",1*B343,0)</f>
        <v>0</v>
      </c>
      <c r="C361" s="1717">
        <f>IF('C1 - Costs Matrix 2012'!$BD61="Allowed",1*C343,0)</f>
        <v>0</v>
      </c>
      <c r="D361" s="1717">
        <f>IF('C1 - Costs Matrix 2012'!$BD61="Allowed",1*D343,0)</f>
        <v>0</v>
      </c>
      <c r="E361" s="1762">
        <f>IF('C1 - Costs Matrix 2012'!$BD61="Allowed",1*E343,0)</f>
        <v>0</v>
      </c>
      <c r="F361" s="1717">
        <f>IF('C1 - Costs Matrix 2012'!$BD61="Allowed",1*F343,0)</f>
        <v>0</v>
      </c>
      <c r="G361" s="1717">
        <f>IF('C1 - Costs Matrix 2012'!$BD61="Allowed",1*G343,0)</f>
        <v>0</v>
      </c>
      <c r="H361" s="1717">
        <f>IF('C1 - Costs Matrix 2012'!$BD61="Allowed",1*H343,0)</f>
        <v>0</v>
      </c>
      <c r="I361" s="1717">
        <f>IF('C1 - Costs Matrix 2012'!$BD61="Allowed",1*I343,0)</f>
        <v>0</v>
      </c>
      <c r="J361" s="1720">
        <f>IF('C1 - Costs Matrix 2012'!$BD61="Allowed",1*J343,0)</f>
        <v>0</v>
      </c>
      <c r="K361" s="1719">
        <f>IF('C1 - Costs Matrix 2012'!$BD61="Allowed",1*K343,0)</f>
        <v>0</v>
      </c>
      <c r="L361" s="1719">
        <f>IF('C1 - Costs Matrix 2012'!$BD61="Allowed",1*L343,0)</f>
        <v>0</v>
      </c>
      <c r="M361" s="1718">
        <f t="shared" ref="M361:M375" si="350">SUM(E361:L361)</f>
        <v>0</v>
      </c>
      <c r="N361" s="1762">
        <f>IF('C1 - Costs Matrix 2012'!$BD61="Allowed",1*N343,0)</f>
        <v>0</v>
      </c>
      <c r="O361" s="1762">
        <f>IF('C1 - Costs Matrix 2012'!$BD61="Allowed",1*O343,0)</f>
        <v>0</v>
      </c>
      <c r="P361" s="1762">
        <f>IF('C1 - Costs Matrix 2012'!$BD61="Allowed",1*P343,0)</f>
        <v>0</v>
      </c>
      <c r="Q361" s="1740">
        <f t="shared" ref="Q361:Q375" si="351">B361+C361+M361+N361+O361+P361+D361</f>
        <v>0</v>
      </c>
      <c r="R361" s="1762">
        <f>IF('C1 - Costs Matrix 2012'!$BD61="Allowed",1*R343,0)</f>
        <v>0</v>
      </c>
      <c r="S361" s="1758"/>
      <c r="T361" s="1717">
        <f>IF('C1 - Costs Matrix 2012'!$BD61="Allowed",1*T343,0)</f>
        <v>0</v>
      </c>
      <c r="U361" s="1717">
        <f>IF('C1 - Costs Matrix 2012'!$BD61="Allowed",1*U343,0)</f>
        <v>0</v>
      </c>
      <c r="V361" s="1717">
        <f>IF('C1 - Costs Matrix 2012'!$BD61="Allowed",1*V343,0)</f>
        <v>0</v>
      </c>
      <c r="W361" s="465">
        <f t="shared" ref="W361:W375" si="352">SUM(R361:V361)</f>
        <v>0</v>
      </c>
      <c r="X361" s="1762">
        <f>IF('C1 - Costs Matrix 2012'!$BD61="Allowed",1*X343,0)</f>
        <v>0</v>
      </c>
      <c r="Y361" s="1717">
        <f>IF('C1 - Costs Matrix 2012'!$BD61="Allowed",1*Y343,0)</f>
        <v>0</v>
      </c>
      <c r="Z361" s="1717">
        <f>IF('C1 - Costs Matrix 2012'!$BD61="Allowed",1*Z343,0)</f>
        <v>0</v>
      </c>
      <c r="AA361" s="1717">
        <f>IF('C1 - Costs Matrix 2012'!$BD61="Allowed",1*AA343,0)</f>
        <v>0</v>
      </c>
      <c r="AB361" s="1717">
        <f>IF('C1 - Costs Matrix 2012'!$BD61="Allowed",1*AB343,0)</f>
        <v>0</v>
      </c>
      <c r="AC361" s="1717">
        <f>IF('C1 - Costs Matrix 2012'!$BD61="Allowed",1*AC343,0)</f>
        <v>0</v>
      </c>
      <c r="AD361" s="1717">
        <f>IF('C1 - Costs Matrix 2012'!$BD61="Allowed",1*AD343,0)</f>
        <v>0</v>
      </c>
      <c r="AE361" s="1717">
        <f>IF('C1 - Costs Matrix 2012'!$BD61="Allowed",1*AE343,0)</f>
        <v>0</v>
      </c>
      <c r="AF361" s="1717">
        <f>IF('C1 - Costs Matrix 2012'!$BD61="Allowed",1*AF343,0)</f>
        <v>0</v>
      </c>
      <c r="AG361" s="1717">
        <f t="shared" ref="AG361:AG375" si="353">SUM(X361:AF361)</f>
        <v>0</v>
      </c>
      <c r="AH361" s="1764"/>
      <c r="AI361" s="1767">
        <f t="shared" ref="AI361:AI375" si="354">Q361+W361+AG361+AH361</f>
        <v>0</v>
      </c>
      <c r="AJ361" s="1764"/>
      <c r="AK361" s="1731"/>
      <c r="AL361" s="1731"/>
      <c r="AM361" s="1731"/>
      <c r="AN361" s="1731"/>
      <c r="AO361" s="1731"/>
      <c r="AP361" s="1763">
        <f t="shared" ref="AP361:AP375" si="355">SUM(AJ361:AO361)</f>
        <v>0</v>
      </c>
      <c r="AQ361" s="1764"/>
      <c r="AR361" s="1764"/>
      <c r="AS361" s="1764"/>
      <c r="AT361" s="1769">
        <f t="shared" ref="AT361:AT375" si="356">AI361+AP361+AQ361+AR361+AS361</f>
        <v>0</v>
      </c>
      <c r="AU361" s="1764"/>
      <c r="AV361" s="1731"/>
      <c r="AW361" s="1731"/>
      <c r="AX361" s="1763">
        <f t="shared" ref="AX361:AX375" si="357">SUM(AU361:AW361)</f>
        <v>0</v>
      </c>
      <c r="AY361" s="1764"/>
      <c r="AZ361" s="1759"/>
      <c r="BA361" s="1769">
        <f t="shared" ref="BA361:BA375" si="358">AX361+AY361</f>
        <v>0</v>
      </c>
      <c r="BB361" s="1764"/>
      <c r="BC361" s="1769">
        <f t="shared" ref="BC361:BC375" si="359">BA361+AT361+BB361</f>
        <v>0</v>
      </c>
    </row>
    <row r="362" spans="1:55" s="264" customFormat="1">
      <c r="A362" s="1757" t="str">
        <f>Cover!C22</f>
        <v>- none -</v>
      </c>
      <c r="B362" s="709">
        <f>IF('C1 - Costs Matrix 2012'!$BD62="Allowed",1*B344,0)</f>
        <v>0</v>
      </c>
      <c r="C362" s="369">
        <f>IF('C1 - Costs Matrix 2012'!$BD62="Allowed",1*C344,0)</f>
        <v>0</v>
      </c>
      <c r="D362" s="369">
        <f>IF('C1 - Costs Matrix 2012'!$BD62="Allowed",1*D344,0)</f>
        <v>0</v>
      </c>
      <c r="E362" s="361">
        <f>IF('C1 - Costs Matrix 2012'!$BD62="Allowed",1*E344,0)</f>
        <v>0</v>
      </c>
      <c r="F362" s="369">
        <f>IF('C1 - Costs Matrix 2012'!$BD62="Allowed",1*F344,0)</f>
        <v>0</v>
      </c>
      <c r="G362" s="369">
        <f>IF('C1 - Costs Matrix 2012'!$BD62="Allowed",1*G344,0)</f>
        <v>0</v>
      </c>
      <c r="H362" s="369">
        <f>IF('C1 - Costs Matrix 2012'!$BD62="Allowed",1*H344,0)</f>
        <v>0</v>
      </c>
      <c r="I362" s="369">
        <f>IF('C1 - Costs Matrix 2012'!$BD62="Allowed",1*I344,0)</f>
        <v>0</v>
      </c>
      <c r="J362" s="368">
        <f>IF('C1 - Costs Matrix 2012'!$BD62="Allowed",1*J344,0)</f>
        <v>0</v>
      </c>
      <c r="K362" s="370">
        <f>IF('C1 - Costs Matrix 2012'!$BD62="Allowed",1*K344,0)</f>
        <v>0</v>
      </c>
      <c r="L362" s="370">
        <f>IF('C1 - Costs Matrix 2012'!$BD62="Allowed",1*L344,0)</f>
        <v>0</v>
      </c>
      <c r="M362" s="709">
        <f t="shared" si="350"/>
        <v>0</v>
      </c>
      <c r="N362" s="361">
        <f>IF('C1 - Costs Matrix 2012'!$BD62="Allowed",1*N344,0)</f>
        <v>0</v>
      </c>
      <c r="O362" s="361">
        <f>IF('C1 - Costs Matrix 2012'!$BD62="Allowed",1*O344,0)</f>
        <v>0</v>
      </c>
      <c r="P362" s="361">
        <f>IF('C1 - Costs Matrix 2012'!$BD62="Allowed",1*P344,0)</f>
        <v>0</v>
      </c>
      <c r="Q362" s="361">
        <f t="shared" si="351"/>
        <v>0</v>
      </c>
      <c r="R362" s="361">
        <f>IF('C1 - Costs Matrix 2012'!$BD62="Allowed",1*R344,0)</f>
        <v>0</v>
      </c>
      <c r="S362" s="1574"/>
      <c r="T362" s="369">
        <f>IF('C1 - Costs Matrix 2012'!$BD62="Allowed",1*T344,0)</f>
        <v>0</v>
      </c>
      <c r="U362" s="369">
        <f>IF('C1 - Costs Matrix 2012'!$BD62="Allowed",1*U344,0)</f>
        <v>0</v>
      </c>
      <c r="V362" s="369">
        <f>IF('C1 - Costs Matrix 2012'!$BD62="Allowed",1*V344,0)</f>
        <v>0</v>
      </c>
      <c r="W362" s="369">
        <f t="shared" si="352"/>
        <v>0</v>
      </c>
      <c r="X362" s="361">
        <f>IF('C1 - Costs Matrix 2012'!$BD62="Allowed",1*X344,0)</f>
        <v>0</v>
      </c>
      <c r="Y362" s="369">
        <f>IF('C1 - Costs Matrix 2012'!$BD62="Allowed",1*Y344,0)</f>
        <v>0</v>
      </c>
      <c r="Z362" s="369">
        <f>IF('C1 - Costs Matrix 2012'!$BD62="Allowed",1*Z344,0)</f>
        <v>0</v>
      </c>
      <c r="AA362" s="369">
        <f>IF('C1 - Costs Matrix 2012'!$BD62="Allowed",1*AA344,0)</f>
        <v>0</v>
      </c>
      <c r="AB362" s="369">
        <f>IF('C1 - Costs Matrix 2012'!$BD62="Allowed",1*AB344,0)</f>
        <v>0</v>
      </c>
      <c r="AC362" s="369">
        <f>IF('C1 - Costs Matrix 2012'!$BD62="Allowed",1*AC344,0)</f>
        <v>0</v>
      </c>
      <c r="AD362" s="369">
        <f>IF('C1 - Costs Matrix 2012'!$BD62="Allowed",1*AD344,0)</f>
        <v>0</v>
      </c>
      <c r="AE362" s="369">
        <f>IF('C1 - Costs Matrix 2012'!$BD62="Allowed",1*AE344,0)</f>
        <v>0</v>
      </c>
      <c r="AF362" s="369">
        <f>IF('C1 - Costs Matrix 2012'!$BD62="Allowed",1*AF344,0)</f>
        <v>0</v>
      </c>
      <c r="AG362" s="369">
        <f t="shared" si="353"/>
        <v>0</v>
      </c>
      <c r="AH362" s="1765"/>
      <c r="AI362" s="1768">
        <f t="shared" si="354"/>
        <v>0</v>
      </c>
      <c r="AJ362" s="1765"/>
      <c r="AK362" s="1563"/>
      <c r="AL362" s="1563"/>
      <c r="AM362" s="1563"/>
      <c r="AN362" s="1563"/>
      <c r="AO362" s="1563"/>
      <c r="AP362" s="496">
        <f t="shared" si="355"/>
        <v>0</v>
      </c>
      <c r="AQ362" s="1765"/>
      <c r="AR362" s="1765"/>
      <c r="AS362" s="1765"/>
      <c r="AT362" s="1732">
        <f t="shared" si="356"/>
        <v>0</v>
      </c>
      <c r="AU362" s="1765"/>
      <c r="AV362" s="1563"/>
      <c r="AW362" s="1563"/>
      <c r="AX362" s="496">
        <f t="shared" si="357"/>
        <v>0</v>
      </c>
      <c r="AY362" s="1765"/>
      <c r="AZ362" s="1723"/>
      <c r="BA362" s="1732">
        <f t="shared" si="358"/>
        <v>0</v>
      </c>
      <c r="BB362" s="1765"/>
      <c r="BC362" s="1732">
        <f t="shared" si="359"/>
        <v>0</v>
      </c>
    </row>
    <row r="363" spans="1:55" s="264" customFormat="1">
      <c r="A363" s="1757" t="str">
        <f>Cover!C23</f>
        <v>- none -</v>
      </c>
      <c r="B363" s="709">
        <f>IF('C1 - Costs Matrix 2012'!$BD63="Allowed",1*B345,0)</f>
        <v>0</v>
      </c>
      <c r="C363" s="369">
        <f>IF('C1 - Costs Matrix 2012'!$BD63="Allowed",1*C345,0)</f>
        <v>0</v>
      </c>
      <c r="D363" s="369">
        <f>IF('C1 - Costs Matrix 2012'!$BD63="Allowed",1*D345,0)</f>
        <v>0</v>
      </c>
      <c r="E363" s="361">
        <f>IF('C1 - Costs Matrix 2012'!$BD63="Allowed",1*E345,0)</f>
        <v>0</v>
      </c>
      <c r="F363" s="369">
        <f>IF('C1 - Costs Matrix 2012'!$BD63="Allowed",1*F345,0)</f>
        <v>0</v>
      </c>
      <c r="G363" s="369">
        <f>IF('C1 - Costs Matrix 2012'!$BD63="Allowed",1*G345,0)</f>
        <v>0</v>
      </c>
      <c r="H363" s="369">
        <f>IF('C1 - Costs Matrix 2012'!$BD63="Allowed",1*H345,0)</f>
        <v>0</v>
      </c>
      <c r="I363" s="369">
        <f>IF('C1 - Costs Matrix 2012'!$BD63="Allowed",1*I345,0)</f>
        <v>0</v>
      </c>
      <c r="J363" s="368">
        <f>IF('C1 - Costs Matrix 2012'!$BD63="Allowed",1*J345,0)</f>
        <v>0</v>
      </c>
      <c r="K363" s="370">
        <f>IF('C1 - Costs Matrix 2012'!$BD63="Allowed",1*K345,0)</f>
        <v>0</v>
      </c>
      <c r="L363" s="370">
        <f>IF('C1 - Costs Matrix 2012'!$BD63="Allowed",1*L345,0)</f>
        <v>0</v>
      </c>
      <c r="M363" s="709">
        <f t="shared" si="350"/>
        <v>0</v>
      </c>
      <c r="N363" s="361">
        <f>IF('C1 - Costs Matrix 2012'!$BD63="Allowed",1*N345,0)</f>
        <v>0</v>
      </c>
      <c r="O363" s="361">
        <f>IF('C1 - Costs Matrix 2012'!$BD63="Allowed",1*O345,0)</f>
        <v>0</v>
      </c>
      <c r="P363" s="361">
        <f>IF('C1 - Costs Matrix 2012'!$BD63="Allowed",1*P345,0)</f>
        <v>0</v>
      </c>
      <c r="Q363" s="361">
        <f t="shared" si="351"/>
        <v>0</v>
      </c>
      <c r="R363" s="361">
        <f>IF('C1 - Costs Matrix 2012'!$BD63="Allowed",1*R345,0)</f>
        <v>0</v>
      </c>
      <c r="S363" s="1574"/>
      <c r="T363" s="369">
        <f>IF('C1 - Costs Matrix 2012'!$BD63="Allowed",1*T345,0)</f>
        <v>0</v>
      </c>
      <c r="U363" s="369">
        <f>IF('C1 - Costs Matrix 2012'!$BD63="Allowed",1*U345,0)</f>
        <v>0</v>
      </c>
      <c r="V363" s="369">
        <f>IF('C1 - Costs Matrix 2012'!$BD63="Allowed",1*V345,0)</f>
        <v>0</v>
      </c>
      <c r="W363" s="369">
        <f t="shared" si="352"/>
        <v>0</v>
      </c>
      <c r="X363" s="361">
        <f>IF('C1 - Costs Matrix 2012'!$BD63="Allowed",1*X345,0)</f>
        <v>0</v>
      </c>
      <c r="Y363" s="369">
        <f>IF('C1 - Costs Matrix 2012'!$BD63="Allowed",1*Y345,0)</f>
        <v>0</v>
      </c>
      <c r="Z363" s="369">
        <f>IF('C1 - Costs Matrix 2012'!$BD63="Allowed",1*Z345,0)</f>
        <v>0</v>
      </c>
      <c r="AA363" s="369">
        <f>IF('C1 - Costs Matrix 2012'!$BD63="Allowed",1*AA345,0)</f>
        <v>0</v>
      </c>
      <c r="AB363" s="369">
        <f>IF('C1 - Costs Matrix 2012'!$BD63="Allowed",1*AB345,0)</f>
        <v>0</v>
      </c>
      <c r="AC363" s="369">
        <f>IF('C1 - Costs Matrix 2012'!$BD63="Allowed",1*AC345,0)</f>
        <v>0</v>
      </c>
      <c r="AD363" s="369">
        <f>IF('C1 - Costs Matrix 2012'!$BD63="Allowed",1*AD345,0)</f>
        <v>0</v>
      </c>
      <c r="AE363" s="369">
        <f>IF('C1 - Costs Matrix 2012'!$BD63="Allowed",1*AE345,0)</f>
        <v>0</v>
      </c>
      <c r="AF363" s="369">
        <f>IF('C1 - Costs Matrix 2012'!$BD63="Allowed",1*AF345,0)</f>
        <v>0</v>
      </c>
      <c r="AG363" s="369">
        <f t="shared" si="353"/>
        <v>0</v>
      </c>
      <c r="AH363" s="1765"/>
      <c r="AI363" s="1768">
        <f t="shared" si="354"/>
        <v>0</v>
      </c>
      <c r="AJ363" s="1765"/>
      <c r="AK363" s="1563"/>
      <c r="AL363" s="1563"/>
      <c r="AM363" s="1563"/>
      <c r="AN363" s="1563"/>
      <c r="AO363" s="1563"/>
      <c r="AP363" s="496">
        <f t="shared" si="355"/>
        <v>0</v>
      </c>
      <c r="AQ363" s="1765"/>
      <c r="AR363" s="1765"/>
      <c r="AS363" s="1765"/>
      <c r="AT363" s="1732">
        <f t="shared" si="356"/>
        <v>0</v>
      </c>
      <c r="AU363" s="1765"/>
      <c r="AV363" s="1563"/>
      <c r="AW363" s="1563"/>
      <c r="AX363" s="496">
        <f t="shared" si="357"/>
        <v>0</v>
      </c>
      <c r="AY363" s="1765"/>
      <c r="AZ363" s="1723"/>
      <c r="BA363" s="1732">
        <f t="shared" si="358"/>
        <v>0</v>
      </c>
      <c r="BB363" s="1765"/>
      <c r="BC363" s="1732">
        <f t="shared" si="359"/>
        <v>0</v>
      </c>
    </row>
    <row r="364" spans="1:55" s="264" customFormat="1">
      <c r="A364" s="1757" t="str">
        <f>Cover!C24</f>
        <v>- none -</v>
      </c>
      <c r="B364" s="709">
        <f>IF('C1 - Costs Matrix 2012'!$BD64="Allowed",1*B346,0)</f>
        <v>0</v>
      </c>
      <c r="C364" s="369">
        <f>IF('C1 - Costs Matrix 2012'!$BD64="Allowed",1*C346,0)</f>
        <v>0</v>
      </c>
      <c r="D364" s="369">
        <f>IF('C1 - Costs Matrix 2012'!$BD64="Allowed",1*D346,0)</f>
        <v>0</v>
      </c>
      <c r="E364" s="361">
        <f>IF('C1 - Costs Matrix 2012'!$BD64="Allowed",1*E346,0)</f>
        <v>0</v>
      </c>
      <c r="F364" s="369">
        <f>IF('C1 - Costs Matrix 2012'!$BD64="Allowed",1*F346,0)</f>
        <v>0</v>
      </c>
      <c r="G364" s="369">
        <f>IF('C1 - Costs Matrix 2012'!$BD64="Allowed",1*G346,0)</f>
        <v>0</v>
      </c>
      <c r="H364" s="369">
        <f>IF('C1 - Costs Matrix 2012'!$BD64="Allowed",1*H346,0)</f>
        <v>0</v>
      </c>
      <c r="I364" s="369">
        <f>IF('C1 - Costs Matrix 2012'!$BD64="Allowed",1*I346,0)</f>
        <v>0</v>
      </c>
      <c r="J364" s="368">
        <f>IF('C1 - Costs Matrix 2012'!$BD64="Allowed",1*J346,0)</f>
        <v>0</v>
      </c>
      <c r="K364" s="370">
        <f>IF('C1 - Costs Matrix 2012'!$BD64="Allowed",1*K346,0)</f>
        <v>0</v>
      </c>
      <c r="L364" s="370">
        <f>IF('C1 - Costs Matrix 2012'!$BD64="Allowed",1*L346,0)</f>
        <v>0</v>
      </c>
      <c r="M364" s="709">
        <f t="shared" si="350"/>
        <v>0</v>
      </c>
      <c r="N364" s="361">
        <f>IF('C1 - Costs Matrix 2012'!$BD64="Allowed",1*N346,0)</f>
        <v>0</v>
      </c>
      <c r="O364" s="361">
        <f>IF('C1 - Costs Matrix 2012'!$BD64="Allowed",1*O346,0)</f>
        <v>0</v>
      </c>
      <c r="P364" s="361">
        <f>IF('C1 - Costs Matrix 2012'!$BD64="Allowed",1*P346,0)</f>
        <v>0</v>
      </c>
      <c r="Q364" s="361">
        <f t="shared" si="351"/>
        <v>0</v>
      </c>
      <c r="R364" s="361">
        <f>IF('C1 - Costs Matrix 2012'!$BD64="Allowed",1*R346,0)</f>
        <v>0</v>
      </c>
      <c r="S364" s="1574"/>
      <c r="T364" s="369">
        <f>IF('C1 - Costs Matrix 2012'!$BD64="Allowed",1*T346,0)</f>
        <v>0</v>
      </c>
      <c r="U364" s="369">
        <f>IF('C1 - Costs Matrix 2012'!$BD64="Allowed",1*U346,0)</f>
        <v>0</v>
      </c>
      <c r="V364" s="369">
        <f>IF('C1 - Costs Matrix 2012'!$BD64="Allowed",1*V346,0)</f>
        <v>0</v>
      </c>
      <c r="W364" s="369">
        <f t="shared" si="352"/>
        <v>0</v>
      </c>
      <c r="X364" s="361">
        <f>IF('C1 - Costs Matrix 2012'!$BD64="Allowed",1*X346,0)</f>
        <v>0</v>
      </c>
      <c r="Y364" s="369">
        <f>IF('C1 - Costs Matrix 2012'!$BD64="Allowed",1*Y346,0)</f>
        <v>0</v>
      </c>
      <c r="Z364" s="369">
        <f>IF('C1 - Costs Matrix 2012'!$BD64="Allowed",1*Z346,0)</f>
        <v>0</v>
      </c>
      <c r="AA364" s="369">
        <f>IF('C1 - Costs Matrix 2012'!$BD64="Allowed",1*AA346,0)</f>
        <v>0</v>
      </c>
      <c r="AB364" s="369">
        <f>IF('C1 - Costs Matrix 2012'!$BD64="Allowed",1*AB346,0)</f>
        <v>0</v>
      </c>
      <c r="AC364" s="369">
        <f>IF('C1 - Costs Matrix 2012'!$BD64="Allowed",1*AC346,0)</f>
        <v>0</v>
      </c>
      <c r="AD364" s="369">
        <f>IF('C1 - Costs Matrix 2012'!$BD64="Allowed",1*AD346,0)</f>
        <v>0</v>
      </c>
      <c r="AE364" s="369">
        <f>IF('C1 - Costs Matrix 2012'!$BD64="Allowed",1*AE346,0)</f>
        <v>0</v>
      </c>
      <c r="AF364" s="369">
        <f>IF('C1 - Costs Matrix 2012'!$BD64="Allowed",1*AF346,0)</f>
        <v>0</v>
      </c>
      <c r="AG364" s="369">
        <f>SUM(X364:AF364)</f>
        <v>0</v>
      </c>
      <c r="AH364" s="1765"/>
      <c r="AI364" s="1768">
        <f t="shared" si="354"/>
        <v>0</v>
      </c>
      <c r="AJ364" s="1765"/>
      <c r="AK364" s="1563"/>
      <c r="AL364" s="1563"/>
      <c r="AM364" s="1563"/>
      <c r="AN364" s="1563"/>
      <c r="AO364" s="1563"/>
      <c r="AP364" s="496">
        <f t="shared" si="355"/>
        <v>0</v>
      </c>
      <c r="AQ364" s="1765"/>
      <c r="AR364" s="1765"/>
      <c r="AS364" s="1765"/>
      <c r="AT364" s="1732">
        <f t="shared" si="356"/>
        <v>0</v>
      </c>
      <c r="AU364" s="1765"/>
      <c r="AV364" s="1563"/>
      <c r="AW364" s="1563"/>
      <c r="AX364" s="496">
        <f t="shared" si="357"/>
        <v>0</v>
      </c>
      <c r="AY364" s="1765"/>
      <c r="AZ364" s="1723"/>
      <c r="BA364" s="1732">
        <f t="shared" si="358"/>
        <v>0</v>
      </c>
      <c r="BB364" s="1765"/>
      <c r="BC364" s="1732">
        <f t="shared" si="359"/>
        <v>0</v>
      </c>
    </row>
    <row r="365" spans="1:55" s="264" customFormat="1">
      <c r="A365" s="1757" t="str">
        <f>Cover!C25</f>
        <v>- none -</v>
      </c>
      <c r="B365" s="709">
        <f>IF('C1 - Costs Matrix 2012'!$BD65="Allowed",1*B347,0)</f>
        <v>0</v>
      </c>
      <c r="C365" s="369">
        <f>IF('C1 - Costs Matrix 2012'!$BD65="Allowed",1*C347,0)</f>
        <v>0</v>
      </c>
      <c r="D365" s="369">
        <f>IF('C1 - Costs Matrix 2012'!$BD65="Allowed",1*D347,0)</f>
        <v>0</v>
      </c>
      <c r="E365" s="361">
        <f>IF('C1 - Costs Matrix 2012'!$BD65="Allowed",1*E347,0)</f>
        <v>0</v>
      </c>
      <c r="F365" s="369">
        <f>IF('C1 - Costs Matrix 2012'!$BD65="Allowed",1*F347,0)</f>
        <v>0</v>
      </c>
      <c r="G365" s="369">
        <f>IF('C1 - Costs Matrix 2012'!$BD65="Allowed",1*G347,0)</f>
        <v>0</v>
      </c>
      <c r="H365" s="369">
        <f>IF('C1 - Costs Matrix 2012'!$BD65="Allowed",1*H347,0)</f>
        <v>0</v>
      </c>
      <c r="I365" s="369">
        <f>IF('C1 - Costs Matrix 2012'!$BD65="Allowed",1*I347,0)</f>
        <v>0</v>
      </c>
      <c r="J365" s="368">
        <f>IF('C1 - Costs Matrix 2012'!$BD65="Allowed",1*J347,0)</f>
        <v>0</v>
      </c>
      <c r="K365" s="370">
        <f>IF('C1 - Costs Matrix 2012'!$BD65="Allowed",1*K347,0)</f>
        <v>0</v>
      </c>
      <c r="L365" s="370">
        <f>IF('C1 - Costs Matrix 2012'!$BD65="Allowed",1*L347,0)</f>
        <v>0</v>
      </c>
      <c r="M365" s="709">
        <f t="shared" si="350"/>
        <v>0</v>
      </c>
      <c r="N365" s="361">
        <f>IF('C1 - Costs Matrix 2012'!$BD65="Allowed",1*N347,0)</f>
        <v>0</v>
      </c>
      <c r="O365" s="361">
        <f>IF('C1 - Costs Matrix 2012'!$BD65="Allowed",1*O347,0)</f>
        <v>0</v>
      </c>
      <c r="P365" s="361">
        <f>IF('C1 - Costs Matrix 2012'!$BD65="Allowed",1*P347,0)</f>
        <v>0</v>
      </c>
      <c r="Q365" s="361">
        <f t="shared" si="351"/>
        <v>0</v>
      </c>
      <c r="R365" s="361">
        <f>IF('C1 - Costs Matrix 2012'!$BD65="Allowed",1*R347,0)</f>
        <v>0</v>
      </c>
      <c r="S365" s="1574"/>
      <c r="T365" s="369">
        <f>IF('C1 - Costs Matrix 2012'!$BD65="Allowed",1*T347,0)</f>
        <v>0</v>
      </c>
      <c r="U365" s="369">
        <f>IF('C1 - Costs Matrix 2012'!$BD65="Allowed",1*U347,0)</f>
        <v>0</v>
      </c>
      <c r="V365" s="369">
        <f>IF('C1 - Costs Matrix 2012'!$BD65="Allowed",1*V347,0)</f>
        <v>0</v>
      </c>
      <c r="W365" s="369">
        <f t="shared" si="352"/>
        <v>0</v>
      </c>
      <c r="X365" s="361">
        <f>IF('C1 - Costs Matrix 2012'!$BD65="Allowed",1*X347,0)</f>
        <v>0</v>
      </c>
      <c r="Y365" s="369">
        <f>IF('C1 - Costs Matrix 2012'!$BD65="Allowed",1*Y347,0)</f>
        <v>0</v>
      </c>
      <c r="Z365" s="369">
        <f>IF('C1 - Costs Matrix 2012'!$BD65="Allowed",1*Z347,0)</f>
        <v>0</v>
      </c>
      <c r="AA365" s="369">
        <f>IF('C1 - Costs Matrix 2012'!$BD65="Allowed",1*AA347,0)</f>
        <v>0</v>
      </c>
      <c r="AB365" s="369">
        <f>IF('C1 - Costs Matrix 2012'!$BD65="Allowed",1*AB347,0)</f>
        <v>0</v>
      </c>
      <c r="AC365" s="369">
        <f>IF('C1 - Costs Matrix 2012'!$BD65="Allowed",1*AC347,0)</f>
        <v>0</v>
      </c>
      <c r="AD365" s="369">
        <f>IF('C1 - Costs Matrix 2012'!$BD65="Allowed",1*AD347,0)</f>
        <v>0</v>
      </c>
      <c r="AE365" s="369">
        <f>IF('C1 - Costs Matrix 2012'!$BD65="Allowed",1*AE347,0)</f>
        <v>0</v>
      </c>
      <c r="AF365" s="369">
        <f>IF('C1 - Costs Matrix 2012'!$BD65="Allowed",1*AF347,0)</f>
        <v>0</v>
      </c>
      <c r="AG365" s="369">
        <f t="shared" si="353"/>
        <v>0</v>
      </c>
      <c r="AH365" s="1765"/>
      <c r="AI365" s="1768">
        <f>Q365+W365+AG365+AH365</f>
        <v>0</v>
      </c>
      <c r="AJ365" s="1765"/>
      <c r="AK365" s="1563"/>
      <c r="AL365" s="1563"/>
      <c r="AM365" s="1563"/>
      <c r="AN365" s="1563"/>
      <c r="AO365" s="1563"/>
      <c r="AP365" s="496">
        <f t="shared" si="355"/>
        <v>0</v>
      </c>
      <c r="AQ365" s="1765"/>
      <c r="AR365" s="1765"/>
      <c r="AS365" s="1765"/>
      <c r="AT365" s="1732">
        <f t="shared" si="356"/>
        <v>0</v>
      </c>
      <c r="AU365" s="1765"/>
      <c r="AV365" s="1563"/>
      <c r="AW365" s="1563"/>
      <c r="AX365" s="496">
        <f t="shared" si="357"/>
        <v>0</v>
      </c>
      <c r="AY365" s="1765"/>
      <c r="AZ365" s="1723"/>
      <c r="BA365" s="1732">
        <f t="shared" si="358"/>
        <v>0</v>
      </c>
      <c r="BB365" s="1765"/>
      <c r="BC365" s="1732">
        <f t="shared" si="359"/>
        <v>0</v>
      </c>
    </row>
    <row r="366" spans="1:55" s="264" customFormat="1">
      <c r="A366" s="1757" t="str">
        <f>Cover!C26</f>
        <v>- none -</v>
      </c>
      <c r="B366" s="709">
        <f>IF('C1 - Costs Matrix 2012'!$BD66="Allowed",1*B348,0)</f>
        <v>0</v>
      </c>
      <c r="C366" s="369">
        <f>IF('C1 - Costs Matrix 2012'!$BD66="Allowed",1*C348,0)</f>
        <v>0</v>
      </c>
      <c r="D366" s="369">
        <f>IF('C1 - Costs Matrix 2012'!$BD66="Allowed",1*D348,0)</f>
        <v>0</v>
      </c>
      <c r="E366" s="361">
        <f>IF('C1 - Costs Matrix 2012'!$BD66="Allowed",1*E348,0)</f>
        <v>0</v>
      </c>
      <c r="F366" s="369">
        <f>IF('C1 - Costs Matrix 2012'!$BD66="Allowed",1*F348,0)</f>
        <v>0</v>
      </c>
      <c r="G366" s="369">
        <f>IF('C1 - Costs Matrix 2012'!$BD66="Allowed",1*G348,0)</f>
        <v>0</v>
      </c>
      <c r="H366" s="369">
        <f>IF('C1 - Costs Matrix 2012'!$BD66="Allowed",1*H348,0)</f>
        <v>0</v>
      </c>
      <c r="I366" s="369">
        <f>IF('C1 - Costs Matrix 2012'!$BD66="Allowed",1*I348,0)</f>
        <v>0</v>
      </c>
      <c r="J366" s="368">
        <f>IF('C1 - Costs Matrix 2012'!$BD66="Allowed",1*J348,0)</f>
        <v>0</v>
      </c>
      <c r="K366" s="370">
        <f>IF('C1 - Costs Matrix 2012'!$BD66="Allowed",1*K348,0)</f>
        <v>0</v>
      </c>
      <c r="L366" s="370">
        <f>IF('C1 - Costs Matrix 2012'!$BD66="Allowed",1*L348,0)</f>
        <v>0</v>
      </c>
      <c r="M366" s="709">
        <f t="shared" si="350"/>
        <v>0</v>
      </c>
      <c r="N366" s="361">
        <f>IF('C1 - Costs Matrix 2012'!$BD66="Allowed",1*N348,0)</f>
        <v>0</v>
      </c>
      <c r="O366" s="361">
        <f>IF('C1 - Costs Matrix 2012'!$BD66="Allowed",1*O348,0)</f>
        <v>0</v>
      </c>
      <c r="P366" s="361">
        <f>IF('C1 - Costs Matrix 2012'!$BD66="Allowed",1*P348,0)</f>
        <v>0</v>
      </c>
      <c r="Q366" s="361">
        <f t="shared" si="351"/>
        <v>0</v>
      </c>
      <c r="R366" s="361">
        <f>IF('C1 - Costs Matrix 2012'!$BD66="Allowed",1*R348,0)</f>
        <v>0</v>
      </c>
      <c r="S366" s="1574"/>
      <c r="T366" s="369">
        <f>IF('C1 - Costs Matrix 2012'!$BD66="Allowed",1*T348,0)</f>
        <v>0</v>
      </c>
      <c r="U366" s="369">
        <f>IF('C1 - Costs Matrix 2012'!$BD66="Allowed",1*U348,0)</f>
        <v>0</v>
      </c>
      <c r="V366" s="369">
        <f>IF('C1 - Costs Matrix 2012'!$BD66="Allowed",1*V348,0)</f>
        <v>0</v>
      </c>
      <c r="W366" s="369">
        <f t="shared" si="352"/>
        <v>0</v>
      </c>
      <c r="X366" s="361">
        <f>IF('C1 - Costs Matrix 2012'!$BD66="Allowed",1*X348,0)</f>
        <v>0</v>
      </c>
      <c r="Y366" s="369">
        <f>IF('C1 - Costs Matrix 2012'!$BD66="Allowed",1*Y348,0)</f>
        <v>0</v>
      </c>
      <c r="Z366" s="369">
        <f>IF('C1 - Costs Matrix 2012'!$BD66="Allowed",1*Z348,0)</f>
        <v>0</v>
      </c>
      <c r="AA366" s="369">
        <f>IF('C1 - Costs Matrix 2012'!$BD66="Allowed",1*AA348,0)</f>
        <v>0</v>
      </c>
      <c r="AB366" s="369">
        <f>IF('C1 - Costs Matrix 2012'!$BD66="Allowed",1*AB348,0)</f>
        <v>0</v>
      </c>
      <c r="AC366" s="369">
        <f>IF('C1 - Costs Matrix 2012'!$BD66="Allowed",1*AC348,0)</f>
        <v>0</v>
      </c>
      <c r="AD366" s="369">
        <f>IF('C1 - Costs Matrix 2012'!$BD66="Allowed",1*AD348,0)</f>
        <v>0</v>
      </c>
      <c r="AE366" s="369">
        <f>IF('C1 - Costs Matrix 2012'!$BD66="Allowed",1*AE348,0)</f>
        <v>0</v>
      </c>
      <c r="AF366" s="369">
        <f>IF('C1 - Costs Matrix 2012'!$BD66="Allowed",1*AF348,0)</f>
        <v>0</v>
      </c>
      <c r="AG366" s="369">
        <f t="shared" si="353"/>
        <v>0</v>
      </c>
      <c r="AH366" s="1765"/>
      <c r="AI366" s="1768">
        <f t="shared" si="354"/>
        <v>0</v>
      </c>
      <c r="AJ366" s="1765"/>
      <c r="AK366" s="1563"/>
      <c r="AL366" s="1563"/>
      <c r="AM366" s="1563"/>
      <c r="AN366" s="1563"/>
      <c r="AO366" s="1563"/>
      <c r="AP366" s="496">
        <f t="shared" si="355"/>
        <v>0</v>
      </c>
      <c r="AQ366" s="1765"/>
      <c r="AR366" s="1765"/>
      <c r="AS366" s="1765"/>
      <c r="AT366" s="1732">
        <f t="shared" si="356"/>
        <v>0</v>
      </c>
      <c r="AU366" s="1765"/>
      <c r="AV366" s="1563"/>
      <c r="AW366" s="1563"/>
      <c r="AX366" s="496">
        <f t="shared" si="357"/>
        <v>0</v>
      </c>
      <c r="AY366" s="1765"/>
      <c r="AZ366" s="1723"/>
      <c r="BA366" s="1732">
        <f t="shared" si="358"/>
        <v>0</v>
      </c>
      <c r="BB366" s="1765"/>
      <c r="BC366" s="1732">
        <f t="shared" si="359"/>
        <v>0</v>
      </c>
    </row>
    <row r="367" spans="1:55" s="264" customFormat="1">
      <c r="A367" s="1757" t="str">
        <f>Cover!C27</f>
        <v>- none -</v>
      </c>
      <c r="B367" s="709">
        <f>IF('C1 - Costs Matrix 2012'!$BD67="Allowed",1*B349,0)</f>
        <v>0</v>
      </c>
      <c r="C367" s="369">
        <f>IF('C1 - Costs Matrix 2012'!$BD67="Allowed",1*C349,0)</f>
        <v>0</v>
      </c>
      <c r="D367" s="369">
        <f>IF('C1 - Costs Matrix 2012'!$BD67="Allowed",1*D349,0)</f>
        <v>0</v>
      </c>
      <c r="E367" s="361">
        <f>IF('C1 - Costs Matrix 2012'!$BD67="Allowed",1*E349,0)</f>
        <v>0</v>
      </c>
      <c r="F367" s="369">
        <f>IF('C1 - Costs Matrix 2012'!$BD67="Allowed",1*F349,0)</f>
        <v>0</v>
      </c>
      <c r="G367" s="369">
        <f>IF('C1 - Costs Matrix 2012'!$BD67="Allowed",1*G349,0)</f>
        <v>0</v>
      </c>
      <c r="H367" s="369">
        <f>IF('C1 - Costs Matrix 2012'!$BD67="Allowed",1*H349,0)</f>
        <v>0</v>
      </c>
      <c r="I367" s="369">
        <f>IF('C1 - Costs Matrix 2012'!$BD67="Allowed",1*I349,0)</f>
        <v>0</v>
      </c>
      <c r="J367" s="368">
        <f>IF('C1 - Costs Matrix 2012'!$BD67="Allowed",1*J349,0)</f>
        <v>0</v>
      </c>
      <c r="K367" s="370">
        <f>IF('C1 - Costs Matrix 2012'!$BD67="Allowed",1*K349,0)</f>
        <v>0</v>
      </c>
      <c r="L367" s="370">
        <f>IF('C1 - Costs Matrix 2012'!$BD67="Allowed",1*L349,0)</f>
        <v>0</v>
      </c>
      <c r="M367" s="709">
        <f t="shared" si="350"/>
        <v>0</v>
      </c>
      <c r="N367" s="361">
        <f>IF('C1 - Costs Matrix 2012'!$BD67="Allowed",1*N349,0)</f>
        <v>0</v>
      </c>
      <c r="O367" s="361">
        <f>IF('C1 - Costs Matrix 2012'!$BD67="Allowed",1*O349,0)</f>
        <v>0</v>
      </c>
      <c r="P367" s="361">
        <f>IF('C1 - Costs Matrix 2012'!$BD67="Allowed",1*P349,0)</f>
        <v>0</v>
      </c>
      <c r="Q367" s="361">
        <f t="shared" si="351"/>
        <v>0</v>
      </c>
      <c r="R367" s="361">
        <f>IF('C1 - Costs Matrix 2012'!$BD67="Allowed",1*R349,0)</f>
        <v>0</v>
      </c>
      <c r="S367" s="1574"/>
      <c r="T367" s="369">
        <f>IF('C1 - Costs Matrix 2012'!$BD67="Allowed",1*T349,0)</f>
        <v>0</v>
      </c>
      <c r="U367" s="369">
        <f>IF('C1 - Costs Matrix 2012'!$BD67="Allowed",1*U349,0)</f>
        <v>0</v>
      </c>
      <c r="V367" s="369">
        <f>IF('C1 - Costs Matrix 2012'!$BD67="Allowed",1*V349,0)</f>
        <v>0</v>
      </c>
      <c r="W367" s="369">
        <f t="shared" si="352"/>
        <v>0</v>
      </c>
      <c r="X367" s="361">
        <f>IF('C1 - Costs Matrix 2012'!$BD67="Allowed",1*X349,0)</f>
        <v>0</v>
      </c>
      <c r="Y367" s="369">
        <f>IF('C1 - Costs Matrix 2012'!$BD67="Allowed",1*Y349,0)</f>
        <v>0</v>
      </c>
      <c r="Z367" s="369">
        <f>IF('C1 - Costs Matrix 2012'!$BD67="Allowed",1*Z349,0)</f>
        <v>0</v>
      </c>
      <c r="AA367" s="369">
        <f>IF('C1 - Costs Matrix 2012'!$BD67="Allowed",1*AA349,0)</f>
        <v>0</v>
      </c>
      <c r="AB367" s="369">
        <f>IF('C1 - Costs Matrix 2012'!$BD67="Allowed",1*AB349,0)</f>
        <v>0</v>
      </c>
      <c r="AC367" s="369">
        <f>IF('C1 - Costs Matrix 2012'!$BD67="Allowed",1*AC349,0)</f>
        <v>0</v>
      </c>
      <c r="AD367" s="369">
        <f>IF('C1 - Costs Matrix 2012'!$BD67="Allowed",1*AD349,0)</f>
        <v>0</v>
      </c>
      <c r="AE367" s="369">
        <f>IF('C1 - Costs Matrix 2012'!$BD67="Allowed",1*AE349,0)</f>
        <v>0</v>
      </c>
      <c r="AF367" s="369">
        <f>IF('C1 - Costs Matrix 2012'!$BD67="Allowed",1*AF349,0)</f>
        <v>0</v>
      </c>
      <c r="AG367" s="369">
        <f>SUM(X367:AF367)</f>
        <v>0</v>
      </c>
      <c r="AH367" s="1765"/>
      <c r="AI367" s="1768">
        <f t="shared" si="354"/>
        <v>0</v>
      </c>
      <c r="AJ367" s="1765"/>
      <c r="AK367" s="1563"/>
      <c r="AL367" s="1563"/>
      <c r="AM367" s="1563"/>
      <c r="AN367" s="1563"/>
      <c r="AO367" s="1563"/>
      <c r="AP367" s="496">
        <f t="shared" si="355"/>
        <v>0</v>
      </c>
      <c r="AQ367" s="1765"/>
      <c r="AR367" s="1765"/>
      <c r="AS367" s="1765"/>
      <c r="AT367" s="1732">
        <f t="shared" si="356"/>
        <v>0</v>
      </c>
      <c r="AU367" s="1765"/>
      <c r="AV367" s="1563"/>
      <c r="AW367" s="1563"/>
      <c r="AX367" s="496">
        <f t="shared" si="357"/>
        <v>0</v>
      </c>
      <c r="AY367" s="1765"/>
      <c r="AZ367" s="1723"/>
      <c r="BA367" s="1732">
        <f t="shared" si="358"/>
        <v>0</v>
      </c>
      <c r="BB367" s="1765"/>
      <c r="BC367" s="1732">
        <f t="shared" si="359"/>
        <v>0</v>
      </c>
    </row>
    <row r="368" spans="1:55" s="264" customFormat="1">
      <c r="A368" s="1757" t="str">
        <f>Cover!C28</f>
        <v>- none -</v>
      </c>
      <c r="B368" s="709">
        <f>IF('C1 - Costs Matrix 2012'!$BD68="Allowed",1*B350,0)</f>
        <v>0</v>
      </c>
      <c r="C368" s="369">
        <f>IF('C1 - Costs Matrix 2012'!$BD68="Allowed",1*C350,0)</f>
        <v>0</v>
      </c>
      <c r="D368" s="369">
        <f>IF('C1 - Costs Matrix 2012'!$BD68="Allowed",1*D350,0)</f>
        <v>0</v>
      </c>
      <c r="E368" s="361">
        <f>IF('C1 - Costs Matrix 2012'!$BD68="Allowed",1*E350,0)</f>
        <v>0</v>
      </c>
      <c r="F368" s="369">
        <f>IF('C1 - Costs Matrix 2012'!$BD68="Allowed",1*F350,0)</f>
        <v>0</v>
      </c>
      <c r="G368" s="369">
        <f>IF('C1 - Costs Matrix 2012'!$BD68="Allowed",1*G350,0)</f>
        <v>0</v>
      </c>
      <c r="H368" s="369">
        <f>IF('C1 - Costs Matrix 2012'!$BD68="Allowed",1*H350,0)</f>
        <v>0</v>
      </c>
      <c r="I368" s="369">
        <f>IF('C1 - Costs Matrix 2012'!$BD68="Allowed",1*I350,0)</f>
        <v>0</v>
      </c>
      <c r="J368" s="368">
        <f>IF('C1 - Costs Matrix 2012'!$BD68="Allowed",1*J350,0)</f>
        <v>0</v>
      </c>
      <c r="K368" s="370">
        <f>IF('C1 - Costs Matrix 2012'!$BD68="Allowed",1*K350,0)</f>
        <v>0</v>
      </c>
      <c r="L368" s="370">
        <f>IF('C1 - Costs Matrix 2012'!$BD68="Allowed",1*L350,0)</f>
        <v>0</v>
      </c>
      <c r="M368" s="709">
        <f t="shared" si="350"/>
        <v>0</v>
      </c>
      <c r="N368" s="361">
        <f>IF('C1 - Costs Matrix 2012'!$BD68="Allowed",1*N350,0)</f>
        <v>0</v>
      </c>
      <c r="O368" s="361">
        <f>IF('C1 - Costs Matrix 2012'!$BD68="Allowed",1*O350,0)</f>
        <v>0</v>
      </c>
      <c r="P368" s="361">
        <f>IF('C1 - Costs Matrix 2012'!$BD68="Allowed",1*P350,0)</f>
        <v>0</v>
      </c>
      <c r="Q368" s="361">
        <f t="shared" si="351"/>
        <v>0</v>
      </c>
      <c r="R368" s="361">
        <f>IF('C1 - Costs Matrix 2012'!$BD68="Allowed",1*R350,0)</f>
        <v>0</v>
      </c>
      <c r="S368" s="1574"/>
      <c r="T368" s="369">
        <f>IF('C1 - Costs Matrix 2012'!$BD68="Allowed",1*T350,0)</f>
        <v>0</v>
      </c>
      <c r="U368" s="369">
        <f>IF('C1 - Costs Matrix 2012'!$BD68="Allowed",1*U350,0)</f>
        <v>0</v>
      </c>
      <c r="V368" s="369">
        <f>IF('C1 - Costs Matrix 2012'!$BD68="Allowed",1*V350,0)</f>
        <v>0</v>
      </c>
      <c r="W368" s="369">
        <f t="shared" si="352"/>
        <v>0</v>
      </c>
      <c r="X368" s="361">
        <f>IF('C1 - Costs Matrix 2012'!$BD68="Allowed",1*X350,0)</f>
        <v>0</v>
      </c>
      <c r="Y368" s="369">
        <f>IF('C1 - Costs Matrix 2012'!$BD68="Allowed",1*Y350,0)</f>
        <v>0</v>
      </c>
      <c r="Z368" s="369">
        <f>IF('C1 - Costs Matrix 2012'!$BD68="Allowed",1*Z350,0)</f>
        <v>0</v>
      </c>
      <c r="AA368" s="369">
        <f>IF('C1 - Costs Matrix 2012'!$BD68="Allowed",1*AA350,0)</f>
        <v>0</v>
      </c>
      <c r="AB368" s="369">
        <f>IF('C1 - Costs Matrix 2012'!$BD68="Allowed",1*AB350,0)</f>
        <v>0</v>
      </c>
      <c r="AC368" s="369">
        <f>IF('C1 - Costs Matrix 2012'!$BD68="Allowed",1*AC350,0)</f>
        <v>0</v>
      </c>
      <c r="AD368" s="369">
        <f>IF('C1 - Costs Matrix 2012'!$BD68="Allowed",1*AD350,0)</f>
        <v>0</v>
      </c>
      <c r="AE368" s="369">
        <f>IF('C1 - Costs Matrix 2012'!$BD68="Allowed",1*AE350,0)</f>
        <v>0</v>
      </c>
      <c r="AF368" s="369">
        <f>IF('C1 - Costs Matrix 2012'!$BD68="Allowed",1*AF350,0)</f>
        <v>0</v>
      </c>
      <c r="AG368" s="369">
        <f t="shared" si="353"/>
        <v>0</v>
      </c>
      <c r="AH368" s="1765"/>
      <c r="AI368" s="1768">
        <f t="shared" si="354"/>
        <v>0</v>
      </c>
      <c r="AJ368" s="1765"/>
      <c r="AK368" s="1563"/>
      <c r="AL368" s="1563"/>
      <c r="AM368" s="1563"/>
      <c r="AN368" s="1563"/>
      <c r="AO368" s="1563"/>
      <c r="AP368" s="496">
        <f t="shared" si="355"/>
        <v>0</v>
      </c>
      <c r="AQ368" s="1765"/>
      <c r="AR368" s="1765"/>
      <c r="AS368" s="1765"/>
      <c r="AT368" s="1732">
        <f t="shared" si="356"/>
        <v>0</v>
      </c>
      <c r="AU368" s="1765"/>
      <c r="AV368" s="1563"/>
      <c r="AW368" s="1563"/>
      <c r="AX368" s="496">
        <f t="shared" si="357"/>
        <v>0</v>
      </c>
      <c r="AY368" s="1765"/>
      <c r="AZ368" s="1723"/>
      <c r="BA368" s="1732">
        <f t="shared" si="358"/>
        <v>0</v>
      </c>
      <c r="BB368" s="1765"/>
      <c r="BC368" s="1732">
        <f t="shared" si="359"/>
        <v>0</v>
      </c>
    </row>
    <row r="369" spans="1:57" s="264" customFormat="1">
      <c r="A369" s="1757" t="str">
        <f>Cover!C29</f>
        <v>- none -</v>
      </c>
      <c r="B369" s="709">
        <f>IF('C1 - Costs Matrix 2012'!$BD69="Allowed",1*B351,0)</f>
        <v>0</v>
      </c>
      <c r="C369" s="369">
        <f>IF('C1 - Costs Matrix 2012'!$BD69="Allowed",1*C351,0)</f>
        <v>0</v>
      </c>
      <c r="D369" s="369">
        <f>IF('C1 - Costs Matrix 2012'!$BD69="Allowed",1*D351,0)</f>
        <v>0</v>
      </c>
      <c r="E369" s="361">
        <f>IF('C1 - Costs Matrix 2012'!$BD69="Allowed",1*E351,0)</f>
        <v>0</v>
      </c>
      <c r="F369" s="369">
        <f>IF('C1 - Costs Matrix 2012'!$BD69="Allowed",1*F351,0)</f>
        <v>0</v>
      </c>
      <c r="G369" s="369">
        <f>IF('C1 - Costs Matrix 2012'!$BD69="Allowed",1*G351,0)</f>
        <v>0</v>
      </c>
      <c r="H369" s="369">
        <f>IF('C1 - Costs Matrix 2012'!$BD69="Allowed",1*H351,0)</f>
        <v>0</v>
      </c>
      <c r="I369" s="369">
        <f>IF('C1 - Costs Matrix 2012'!$BD69="Allowed",1*I351,0)</f>
        <v>0</v>
      </c>
      <c r="J369" s="368">
        <f>IF('C1 - Costs Matrix 2012'!$BD69="Allowed",1*J351,0)</f>
        <v>0</v>
      </c>
      <c r="K369" s="370">
        <f>IF('C1 - Costs Matrix 2012'!$BD69="Allowed",1*K351,0)</f>
        <v>0</v>
      </c>
      <c r="L369" s="370">
        <f>IF('C1 - Costs Matrix 2012'!$BD69="Allowed",1*L351,0)</f>
        <v>0</v>
      </c>
      <c r="M369" s="709">
        <f t="shared" si="350"/>
        <v>0</v>
      </c>
      <c r="N369" s="361">
        <f>IF('C1 - Costs Matrix 2012'!$BD69="Allowed",1*N351,0)</f>
        <v>0</v>
      </c>
      <c r="O369" s="361">
        <f>IF('C1 - Costs Matrix 2012'!$BD69="Allowed",1*O351,0)</f>
        <v>0</v>
      </c>
      <c r="P369" s="361">
        <f>IF('C1 - Costs Matrix 2012'!$BD69="Allowed",1*P351,0)</f>
        <v>0</v>
      </c>
      <c r="Q369" s="361">
        <f t="shared" si="351"/>
        <v>0</v>
      </c>
      <c r="R369" s="361">
        <f>IF('C1 - Costs Matrix 2012'!$BD69="Allowed",1*R351,0)</f>
        <v>0</v>
      </c>
      <c r="S369" s="1574"/>
      <c r="T369" s="369">
        <f>IF('C1 - Costs Matrix 2012'!$BD69="Allowed",1*T351,0)</f>
        <v>0</v>
      </c>
      <c r="U369" s="369">
        <f>IF('C1 - Costs Matrix 2012'!$BD69="Allowed",1*U351,0)</f>
        <v>0</v>
      </c>
      <c r="V369" s="369">
        <f>IF('C1 - Costs Matrix 2012'!$BD69="Allowed",1*V351,0)</f>
        <v>0</v>
      </c>
      <c r="W369" s="369">
        <f t="shared" si="352"/>
        <v>0</v>
      </c>
      <c r="X369" s="361">
        <f>IF('C1 - Costs Matrix 2012'!$BD69="Allowed",1*X351,0)</f>
        <v>0</v>
      </c>
      <c r="Y369" s="369">
        <f>IF('C1 - Costs Matrix 2012'!$BD69="Allowed",1*Y351,0)</f>
        <v>0</v>
      </c>
      <c r="Z369" s="369">
        <f>IF('C1 - Costs Matrix 2012'!$BD69="Allowed",1*Z351,0)</f>
        <v>0</v>
      </c>
      <c r="AA369" s="369">
        <f>IF('C1 - Costs Matrix 2012'!$BD69="Allowed",1*AA351,0)</f>
        <v>0</v>
      </c>
      <c r="AB369" s="369">
        <f>IF('C1 - Costs Matrix 2012'!$BD69="Allowed",1*AB351,0)</f>
        <v>0</v>
      </c>
      <c r="AC369" s="369">
        <f>IF('C1 - Costs Matrix 2012'!$BD69="Allowed",1*AC351,0)</f>
        <v>0</v>
      </c>
      <c r="AD369" s="369">
        <f>IF('C1 - Costs Matrix 2012'!$BD69="Allowed",1*AD351,0)</f>
        <v>0</v>
      </c>
      <c r="AE369" s="369">
        <f>IF('C1 - Costs Matrix 2012'!$BD69="Allowed",1*AE351,0)</f>
        <v>0</v>
      </c>
      <c r="AF369" s="369">
        <f>IF('C1 - Costs Matrix 2012'!$BD69="Allowed",1*AF351,0)</f>
        <v>0</v>
      </c>
      <c r="AG369" s="369">
        <f t="shared" si="353"/>
        <v>0</v>
      </c>
      <c r="AH369" s="1765"/>
      <c r="AI369" s="1768">
        <f t="shared" si="354"/>
        <v>0</v>
      </c>
      <c r="AJ369" s="1765"/>
      <c r="AK369" s="1563"/>
      <c r="AL369" s="1563"/>
      <c r="AM369" s="1563"/>
      <c r="AN369" s="1563"/>
      <c r="AO369" s="1563"/>
      <c r="AP369" s="496">
        <f t="shared" si="355"/>
        <v>0</v>
      </c>
      <c r="AQ369" s="1765"/>
      <c r="AR369" s="1765"/>
      <c r="AS369" s="1765"/>
      <c r="AT369" s="1732">
        <f t="shared" si="356"/>
        <v>0</v>
      </c>
      <c r="AU369" s="1765"/>
      <c r="AV369" s="1563"/>
      <c r="AW369" s="1563"/>
      <c r="AX369" s="496">
        <f t="shared" si="357"/>
        <v>0</v>
      </c>
      <c r="AY369" s="1765"/>
      <c r="AZ369" s="1723"/>
      <c r="BA369" s="1732">
        <f t="shared" si="358"/>
        <v>0</v>
      </c>
      <c r="BB369" s="1765"/>
      <c r="BC369" s="1732">
        <f t="shared" si="359"/>
        <v>0</v>
      </c>
    </row>
    <row r="370" spans="1:57" s="264" customFormat="1">
      <c r="A370" s="1757" t="str">
        <f>Cover!C30</f>
        <v>- none -</v>
      </c>
      <c r="B370" s="709">
        <f>IF('C1 - Costs Matrix 2012'!$BD70="Allowed",1*B352,0)</f>
        <v>0</v>
      </c>
      <c r="C370" s="369">
        <f>IF('C1 - Costs Matrix 2012'!$BD70="Allowed",1*C352,0)</f>
        <v>0</v>
      </c>
      <c r="D370" s="369">
        <f>IF('C1 - Costs Matrix 2012'!$BD70="Allowed",1*D352,0)</f>
        <v>0</v>
      </c>
      <c r="E370" s="361">
        <f>IF('C1 - Costs Matrix 2012'!$BD70="Allowed",1*E352,0)</f>
        <v>0</v>
      </c>
      <c r="F370" s="369">
        <f>IF('C1 - Costs Matrix 2012'!$BD70="Allowed",1*F352,0)</f>
        <v>0</v>
      </c>
      <c r="G370" s="369">
        <f>IF('C1 - Costs Matrix 2012'!$BD70="Allowed",1*G352,0)</f>
        <v>0</v>
      </c>
      <c r="H370" s="369">
        <f>IF('C1 - Costs Matrix 2012'!$BD70="Allowed",1*H352,0)</f>
        <v>0</v>
      </c>
      <c r="I370" s="369">
        <f>IF('C1 - Costs Matrix 2012'!$BD70="Allowed",1*I352,0)</f>
        <v>0</v>
      </c>
      <c r="J370" s="368">
        <f>IF('C1 - Costs Matrix 2012'!$BD70="Allowed",1*J352,0)</f>
        <v>0</v>
      </c>
      <c r="K370" s="370">
        <f>IF('C1 - Costs Matrix 2012'!$BD70="Allowed",1*K352,0)</f>
        <v>0</v>
      </c>
      <c r="L370" s="370">
        <f>IF('C1 - Costs Matrix 2012'!$BD70="Allowed",1*L352,0)</f>
        <v>0</v>
      </c>
      <c r="M370" s="709">
        <f t="shared" si="350"/>
        <v>0</v>
      </c>
      <c r="N370" s="361">
        <f>IF('C1 - Costs Matrix 2012'!$BD70="Allowed",1*N352,0)</f>
        <v>0</v>
      </c>
      <c r="O370" s="361">
        <f>IF('C1 - Costs Matrix 2012'!$BD70="Allowed",1*O352,0)</f>
        <v>0</v>
      </c>
      <c r="P370" s="361">
        <f>IF('C1 - Costs Matrix 2012'!$BD70="Allowed",1*P352,0)</f>
        <v>0</v>
      </c>
      <c r="Q370" s="361">
        <f t="shared" si="351"/>
        <v>0</v>
      </c>
      <c r="R370" s="361">
        <f>IF('C1 - Costs Matrix 2012'!$BD70="Allowed",1*R352,0)</f>
        <v>0</v>
      </c>
      <c r="S370" s="1574"/>
      <c r="T370" s="369">
        <f>IF('C1 - Costs Matrix 2012'!$BD70="Allowed",1*T352,0)</f>
        <v>0</v>
      </c>
      <c r="U370" s="369">
        <f>IF('C1 - Costs Matrix 2012'!$BD70="Allowed",1*U352,0)</f>
        <v>0</v>
      </c>
      <c r="V370" s="369">
        <f>IF('C1 - Costs Matrix 2012'!$BD70="Allowed",1*V352,0)</f>
        <v>0</v>
      </c>
      <c r="W370" s="369">
        <f t="shared" si="352"/>
        <v>0</v>
      </c>
      <c r="X370" s="361">
        <f>IF('C1 - Costs Matrix 2012'!$BD70="Allowed",1*X352,0)</f>
        <v>0</v>
      </c>
      <c r="Y370" s="369">
        <f>IF('C1 - Costs Matrix 2012'!$BD70="Allowed",1*Y352,0)</f>
        <v>0</v>
      </c>
      <c r="Z370" s="369">
        <f>IF('C1 - Costs Matrix 2012'!$BD70="Allowed",1*Z352,0)</f>
        <v>0</v>
      </c>
      <c r="AA370" s="369">
        <f>IF('C1 - Costs Matrix 2012'!$BD70="Allowed",1*AA352,0)</f>
        <v>0</v>
      </c>
      <c r="AB370" s="369">
        <f>IF('C1 - Costs Matrix 2012'!$BD70="Allowed",1*AB352,0)</f>
        <v>0</v>
      </c>
      <c r="AC370" s="369">
        <f>IF('C1 - Costs Matrix 2012'!$BD70="Allowed",1*AC352,0)</f>
        <v>0</v>
      </c>
      <c r="AD370" s="369">
        <f>IF('C1 - Costs Matrix 2012'!$BD70="Allowed",1*AD352,0)</f>
        <v>0</v>
      </c>
      <c r="AE370" s="369">
        <f>IF('C1 - Costs Matrix 2012'!$BD70="Allowed",1*AE352,0)</f>
        <v>0</v>
      </c>
      <c r="AF370" s="369">
        <f>IF('C1 - Costs Matrix 2012'!$BD70="Allowed",1*AF352,0)</f>
        <v>0</v>
      </c>
      <c r="AG370" s="369">
        <f t="shared" si="353"/>
        <v>0</v>
      </c>
      <c r="AH370" s="1765"/>
      <c r="AI370" s="1768">
        <f t="shared" si="354"/>
        <v>0</v>
      </c>
      <c r="AJ370" s="1765"/>
      <c r="AK370" s="1563"/>
      <c r="AL370" s="1563"/>
      <c r="AM370" s="1563"/>
      <c r="AN370" s="1563"/>
      <c r="AO370" s="1563"/>
      <c r="AP370" s="496">
        <f t="shared" si="355"/>
        <v>0</v>
      </c>
      <c r="AQ370" s="1765"/>
      <c r="AR370" s="1765"/>
      <c r="AS370" s="1765"/>
      <c r="AT370" s="1732">
        <f t="shared" si="356"/>
        <v>0</v>
      </c>
      <c r="AU370" s="1765"/>
      <c r="AV370" s="1563"/>
      <c r="AW370" s="1563"/>
      <c r="AX370" s="496">
        <f t="shared" si="357"/>
        <v>0</v>
      </c>
      <c r="AY370" s="1765"/>
      <c r="AZ370" s="1723"/>
      <c r="BA370" s="1732">
        <f t="shared" si="358"/>
        <v>0</v>
      </c>
      <c r="BB370" s="1765"/>
      <c r="BC370" s="1732">
        <f t="shared" si="359"/>
        <v>0</v>
      </c>
    </row>
    <row r="371" spans="1:57" s="264" customFormat="1">
      <c r="A371" s="1757" t="str">
        <f>Cover!C31</f>
        <v>- none -</v>
      </c>
      <c r="B371" s="709">
        <f>IF('C1 - Costs Matrix 2012'!$BD71="Allowed",1*B353,0)</f>
        <v>0</v>
      </c>
      <c r="C371" s="369">
        <f>IF('C1 - Costs Matrix 2012'!$BD71="Allowed",1*C353,0)</f>
        <v>0</v>
      </c>
      <c r="D371" s="369">
        <f>IF('C1 - Costs Matrix 2012'!$BD71="Allowed",1*D353,0)</f>
        <v>0</v>
      </c>
      <c r="E371" s="361">
        <f>IF('C1 - Costs Matrix 2012'!$BD71="Allowed",1*E353,0)</f>
        <v>0</v>
      </c>
      <c r="F371" s="369">
        <f>IF('C1 - Costs Matrix 2012'!$BD71="Allowed",1*F353,0)</f>
        <v>0</v>
      </c>
      <c r="G371" s="369">
        <f>IF('C1 - Costs Matrix 2012'!$BD71="Allowed",1*G353,0)</f>
        <v>0</v>
      </c>
      <c r="H371" s="369">
        <f>IF('C1 - Costs Matrix 2012'!$BD71="Allowed",1*H353,0)</f>
        <v>0</v>
      </c>
      <c r="I371" s="369">
        <f>IF('C1 - Costs Matrix 2012'!$BD71="Allowed",1*I353,0)</f>
        <v>0</v>
      </c>
      <c r="J371" s="368">
        <f>IF('C1 - Costs Matrix 2012'!$BD71="Allowed",1*J353,0)</f>
        <v>0</v>
      </c>
      <c r="K371" s="370">
        <f>IF('C1 - Costs Matrix 2012'!$BD71="Allowed",1*K353,0)</f>
        <v>0</v>
      </c>
      <c r="L371" s="370">
        <f>IF('C1 - Costs Matrix 2012'!$BD71="Allowed",1*L353,0)</f>
        <v>0</v>
      </c>
      <c r="M371" s="709">
        <f t="shared" si="350"/>
        <v>0</v>
      </c>
      <c r="N371" s="361">
        <f>IF('C1 - Costs Matrix 2012'!$BD71="Allowed",1*N353,0)</f>
        <v>0</v>
      </c>
      <c r="O371" s="361">
        <f>IF('C1 - Costs Matrix 2012'!$BD71="Allowed",1*O353,0)</f>
        <v>0</v>
      </c>
      <c r="P371" s="361">
        <f>IF('C1 - Costs Matrix 2012'!$BD71="Allowed",1*P353,0)</f>
        <v>0</v>
      </c>
      <c r="Q371" s="361">
        <f t="shared" si="351"/>
        <v>0</v>
      </c>
      <c r="R371" s="361">
        <f>IF('C1 - Costs Matrix 2012'!$BD71="Allowed",1*R353,0)</f>
        <v>0</v>
      </c>
      <c r="S371" s="1574"/>
      <c r="T371" s="369">
        <f>IF('C1 - Costs Matrix 2012'!$BD71="Allowed",1*T353,0)</f>
        <v>0</v>
      </c>
      <c r="U371" s="369">
        <f>IF('C1 - Costs Matrix 2012'!$BD71="Allowed",1*U353,0)</f>
        <v>0</v>
      </c>
      <c r="V371" s="369">
        <f>IF('C1 - Costs Matrix 2012'!$BD71="Allowed",1*V353,0)</f>
        <v>0</v>
      </c>
      <c r="W371" s="369">
        <f t="shared" si="352"/>
        <v>0</v>
      </c>
      <c r="X371" s="361">
        <f>IF('C1 - Costs Matrix 2012'!$BD71="Allowed",1*X353,0)</f>
        <v>0</v>
      </c>
      <c r="Y371" s="369">
        <f>IF('C1 - Costs Matrix 2012'!$BD71="Allowed",1*Y353,0)</f>
        <v>0</v>
      </c>
      <c r="Z371" s="369">
        <f>IF('C1 - Costs Matrix 2012'!$BD71="Allowed",1*Z353,0)</f>
        <v>0</v>
      </c>
      <c r="AA371" s="369">
        <f>IF('C1 - Costs Matrix 2012'!$BD71="Allowed",1*AA353,0)</f>
        <v>0</v>
      </c>
      <c r="AB371" s="369">
        <f>IF('C1 - Costs Matrix 2012'!$BD71="Allowed",1*AB353,0)</f>
        <v>0</v>
      </c>
      <c r="AC371" s="369">
        <f>IF('C1 - Costs Matrix 2012'!$BD71="Allowed",1*AC353,0)</f>
        <v>0</v>
      </c>
      <c r="AD371" s="369">
        <f>IF('C1 - Costs Matrix 2012'!$BD71="Allowed",1*AD353,0)</f>
        <v>0</v>
      </c>
      <c r="AE371" s="369">
        <f>IF('C1 - Costs Matrix 2012'!$BD71="Allowed",1*AE353,0)</f>
        <v>0</v>
      </c>
      <c r="AF371" s="369">
        <f>IF('C1 - Costs Matrix 2012'!$BD71="Allowed",1*AF353,0)</f>
        <v>0</v>
      </c>
      <c r="AG371" s="369">
        <f t="shared" si="353"/>
        <v>0</v>
      </c>
      <c r="AH371" s="1765"/>
      <c r="AI371" s="1768">
        <f t="shared" si="354"/>
        <v>0</v>
      </c>
      <c r="AJ371" s="1765"/>
      <c r="AK371" s="1563"/>
      <c r="AL371" s="1563"/>
      <c r="AM371" s="1563"/>
      <c r="AN371" s="1563"/>
      <c r="AO371" s="1563"/>
      <c r="AP371" s="496">
        <f t="shared" si="355"/>
        <v>0</v>
      </c>
      <c r="AQ371" s="1765"/>
      <c r="AR371" s="1765"/>
      <c r="AS371" s="1765"/>
      <c r="AT371" s="1732">
        <f t="shared" si="356"/>
        <v>0</v>
      </c>
      <c r="AU371" s="1765"/>
      <c r="AV371" s="1563"/>
      <c r="AW371" s="1563"/>
      <c r="AX371" s="496">
        <f t="shared" si="357"/>
        <v>0</v>
      </c>
      <c r="AY371" s="1765"/>
      <c r="AZ371" s="1723"/>
      <c r="BA371" s="1732">
        <f t="shared" si="358"/>
        <v>0</v>
      </c>
      <c r="BB371" s="1765"/>
      <c r="BC371" s="1732">
        <f t="shared" si="359"/>
        <v>0</v>
      </c>
    </row>
    <row r="372" spans="1:57" s="264" customFormat="1">
      <c r="A372" s="1757" t="str">
        <f>Cover!C32</f>
        <v>- none -</v>
      </c>
      <c r="B372" s="709">
        <f>IF('C1 - Costs Matrix 2012'!$BD72="Allowed",1*B354,0)</f>
        <v>0</v>
      </c>
      <c r="C372" s="369">
        <f>IF('C1 - Costs Matrix 2012'!$BD72="Allowed",1*C354,0)</f>
        <v>0</v>
      </c>
      <c r="D372" s="369">
        <f>IF('C1 - Costs Matrix 2012'!$BD72="Allowed",1*D354,0)</f>
        <v>0</v>
      </c>
      <c r="E372" s="361">
        <f>IF('C1 - Costs Matrix 2012'!$BD72="Allowed",1*E354,0)</f>
        <v>0</v>
      </c>
      <c r="F372" s="369">
        <f>IF('C1 - Costs Matrix 2012'!$BD72="Allowed",1*F354,0)</f>
        <v>0</v>
      </c>
      <c r="G372" s="369">
        <f>IF('C1 - Costs Matrix 2012'!$BD72="Allowed",1*G354,0)</f>
        <v>0</v>
      </c>
      <c r="H372" s="369">
        <f>IF('C1 - Costs Matrix 2012'!$BD72="Allowed",1*H354,0)</f>
        <v>0</v>
      </c>
      <c r="I372" s="369">
        <f>IF('C1 - Costs Matrix 2012'!$BD72="Allowed",1*I354,0)</f>
        <v>0</v>
      </c>
      <c r="J372" s="368">
        <f>IF('C1 - Costs Matrix 2012'!$BD72="Allowed",1*J354,0)</f>
        <v>0</v>
      </c>
      <c r="K372" s="370">
        <f>IF('C1 - Costs Matrix 2012'!$BD72="Allowed",1*K354,0)</f>
        <v>0</v>
      </c>
      <c r="L372" s="370">
        <f>IF('C1 - Costs Matrix 2012'!$BD72="Allowed",1*L354,0)</f>
        <v>0</v>
      </c>
      <c r="M372" s="709">
        <f t="shared" si="350"/>
        <v>0</v>
      </c>
      <c r="N372" s="361">
        <f>IF('C1 - Costs Matrix 2012'!$BD72="Allowed",1*N354,0)</f>
        <v>0</v>
      </c>
      <c r="O372" s="361">
        <f>IF('C1 - Costs Matrix 2012'!$BD72="Allowed",1*O354,0)</f>
        <v>0</v>
      </c>
      <c r="P372" s="361">
        <f>IF('C1 - Costs Matrix 2012'!$BD72="Allowed",1*P354,0)</f>
        <v>0</v>
      </c>
      <c r="Q372" s="361">
        <f t="shared" si="351"/>
        <v>0</v>
      </c>
      <c r="R372" s="361">
        <f>IF('C1 - Costs Matrix 2012'!$BD72="Allowed",1*R354,0)</f>
        <v>0</v>
      </c>
      <c r="S372" s="1574"/>
      <c r="T372" s="369">
        <f>IF('C1 - Costs Matrix 2012'!$BD72="Allowed",1*T354,0)</f>
        <v>0</v>
      </c>
      <c r="U372" s="369">
        <f>IF('C1 - Costs Matrix 2012'!$BD72="Allowed",1*U354,0)</f>
        <v>0</v>
      </c>
      <c r="V372" s="369">
        <f>IF('C1 - Costs Matrix 2012'!$BD72="Allowed",1*V354,0)</f>
        <v>0</v>
      </c>
      <c r="W372" s="369">
        <f t="shared" si="352"/>
        <v>0</v>
      </c>
      <c r="X372" s="361">
        <f>IF('C1 - Costs Matrix 2012'!$BD72="Allowed",1*X354,0)</f>
        <v>0</v>
      </c>
      <c r="Y372" s="369">
        <f>IF('C1 - Costs Matrix 2012'!$BD72="Allowed",1*Y354,0)</f>
        <v>0</v>
      </c>
      <c r="Z372" s="369">
        <f>IF('C1 - Costs Matrix 2012'!$BD72="Allowed",1*Z354,0)</f>
        <v>0</v>
      </c>
      <c r="AA372" s="369">
        <f>IF('C1 - Costs Matrix 2012'!$BD72="Allowed",1*AA354,0)</f>
        <v>0</v>
      </c>
      <c r="AB372" s="369">
        <f>IF('C1 - Costs Matrix 2012'!$BD72="Allowed",1*AB354,0)</f>
        <v>0</v>
      </c>
      <c r="AC372" s="369">
        <f>IF('C1 - Costs Matrix 2012'!$BD72="Allowed",1*AC354,0)</f>
        <v>0</v>
      </c>
      <c r="AD372" s="369">
        <f>IF('C1 - Costs Matrix 2012'!$BD72="Allowed",1*AD354,0)</f>
        <v>0</v>
      </c>
      <c r="AE372" s="369">
        <f>IF('C1 - Costs Matrix 2012'!$BD72="Allowed",1*AE354,0)</f>
        <v>0</v>
      </c>
      <c r="AF372" s="369">
        <f>IF('C1 - Costs Matrix 2012'!$BD72="Allowed",1*AF354,0)</f>
        <v>0</v>
      </c>
      <c r="AG372" s="369">
        <f t="shared" si="353"/>
        <v>0</v>
      </c>
      <c r="AH372" s="1765"/>
      <c r="AI372" s="1768">
        <f t="shared" si="354"/>
        <v>0</v>
      </c>
      <c r="AJ372" s="1765"/>
      <c r="AK372" s="1563"/>
      <c r="AL372" s="1563"/>
      <c r="AM372" s="1563"/>
      <c r="AN372" s="1563"/>
      <c r="AO372" s="1563"/>
      <c r="AP372" s="496">
        <f t="shared" si="355"/>
        <v>0</v>
      </c>
      <c r="AQ372" s="1765"/>
      <c r="AR372" s="1765"/>
      <c r="AS372" s="1765"/>
      <c r="AT372" s="1732">
        <f t="shared" si="356"/>
        <v>0</v>
      </c>
      <c r="AU372" s="1765"/>
      <c r="AV372" s="1563"/>
      <c r="AW372" s="1563"/>
      <c r="AX372" s="496">
        <f t="shared" si="357"/>
        <v>0</v>
      </c>
      <c r="AY372" s="1765"/>
      <c r="AZ372" s="1723"/>
      <c r="BA372" s="1732">
        <f t="shared" si="358"/>
        <v>0</v>
      </c>
      <c r="BB372" s="1765"/>
      <c r="BC372" s="1732">
        <f t="shared" si="359"/>
        <v>0</v>
      </c>
    </row>
    <row r="373" spans="1:57" s="264" customFormat="1">
      <c r="A373" s="1757" t="str">
        <f>Cover!C33</f>
        <v>- none -</v>
      </c>
      <c r="B373" s="709">
        <f>IF('C1 - Costs Matrix 2012'!$BD73="Allowed",1*B355,0)</f>
        <v>0</v>
      </c>
      <c r="C373" s="369">
        <f>IF('C1 - Costs Matrix 2012'!$BD73="Allowed",1*C355,0)</f>
        <v>0</v>
      </c>
      <c r="D373" s="369">
        <f>IF('C1 - Costs Matrix 2012'!$BD73="Allowed",1*D355,0)</f>
        <v>0</v>
      </c>
      <c r="E373" s="361">
        <f>IF('C1 - Costs Matrix 2012'!$BD73="Allowed",1*E355,0)</f>
        <v>0</v>
      </c>
      <c r="F373" s="369">
        <f>IF('C1 - Costs Matrix 2012'!$BD73="Allowed",1*F355,0)</f>
        <v>0</v>
      </c>
      <c r="G373" s="369">
        <f>IF('C1 - Costs Matrix 2012'!$BD73="Allowed",1*G355,0)</f>
        <v>0</v>
      </c>
      <c r="H373" s="369">
        <f>IF('C1 - Costs Matrix 2012'!$BD73="Allowed",1*H355,0)</f>
        <v>0</v>
      </c>
      <c r="I373" s="369">
        <f>IF('C1 - Costs Matrix 2012'!$BD73="Allowed",1*I355,0)</f>
        <v>0</v>
      </c>
      <c r="J373" s="368">
        <f>IF('C1 - Costs Matrix 2012'!$BD73="Allowed",1*J355,0)</f>
        <v>0</v>
      </c>
      <c r="K373" s="370">
        <f>IF('C1 - Costs Matrix 2012'!$BD73="Allowed",1*K355,0)</f>
        <v>0</v>
      </c>
      <c r="L373" s="370">
        <f>IF('C1 - Costs Matrix 2012'!$BD73="Allowed",1*L355,0)</f>
        <v>0</v>
      </c>
      <c r="M373" s="709">
        <f t="shared" si="350"/>
        <v>0</v>
      </c>
      <c r="N373" s="361">
        <f>IF('C1 - Costs Matrix 2012'!$BD73="Allowed",1*N355,0)</f>
        <v>0</v>
      </c>
      <c r="O373" s="361">
        <f>IF('C1 - Costs Matrix 2012'!$BD73="Allowed",1*O355,0)</f>
        <v>0</v>
      </c>
      <c r="P373" s="361">
        <f>IF('C1 - Costs Matrix 2012'!$BD73="Allowed",1*P355,0)</f>
        <v>0</v>
      </c>
      <c r="Q373" s="361">
        <f t="shared" si="351"/>
        <v>0</v>
      </c>
      <c r="R373" s="361">
        <f>IF('C1 - Costs Matrix 2012'!$BD73="Allowed",1*R355,0)</f>
        <v>0</v>
      </c>
      <c r="S373" s="1574"/>
      <c r="T373" s="369">
        <f>IF('C1 - Costs Matrix 2012'!$BD73="Allowed",1*T355,0)</f>
        <v>0</v>
      </c>
      <c r="U373" s="369">
        <f>IF('C1 - Costs Matrix 2012'!$BD73="Allowed",1*U355,0)</f>
        <v>0</v>
      </c>
      <c r="V373" s="369">
        <f>IF('C1 - Costs Matrix 2012'!$BD73="Allowed",1*V355,0)</f>
        <v>0</v>
      </c>
      <c r="W373" s="369">
        <f t="shared" si="352"/>
        <v>0</v>
      </c>
      <c r="X373" s="361">
        <f>IF('C1 - Costs Matrix 2012'!$BD73="Allowed",1*X355,0)</f>
        <v>0</v>
      </c>
      <c r="Y373" s="369">
        <f>IF('C1 - Costs Matrix 2012'!$BD73="Allowed",1*Y355,0)</f>
        <v>0</v>
      </c>
      <c r="Z373" s="369">
        <f>IF('C1 - Costs Matrix 2012'!$BD73="Allowed",1*Z355,0)</f>
        <v>0</v>
      </c>
      <c r="AA373" s="369">
        <f>IF('C1 - Costs Matrix 2012'!$BD73="Allowed",1*AA355,0)</f>
        <v>0</v>
      </c>
      <c r="AB373" s="369">
        <f>IF('C1 - Costs Matrix 2012'!$BD73="Allowed",1*AB355,0)</f>
        <v>0</v>
      </c>
      <c r="AC373" s="369">
        <f>IF('C1 - Costs Matrix 2012'!$BD73="Allowed",1*AC355,0)</f>
        <v>0</v>
      </c>
      <c r="AD373" s="369">
        <f>IF('C1 - Costs Matrix 2012'!$BD73="Allowed",1*AD355,0)</f>
        <v>0</v>
      </c>
      <c r="AE373" s="369">
        <f>IF('C1 - Costs Matrix 2012'!$BD73="Allowed",1*AE355,0)</f>
        <v>0</v>
      </c>
      <c r="AF373" s="369">
        <f>IF('C1 - Costs Matrix 2012'!$BD73="Allowed",1*AF355,0)</f>
        <v>0</v>
      </c>
      <c r="AG373" s="369">
        <f t="shared" si="353"/>
        <v>0</v>
      </c>
      <c r="AH373" s="1765"/>
      <c r="AI373" s="1768">
        <f t="shared" si="354"/>
        <v>0</v>
      </c>
      <c r="AJ373" s="1765"/>
      <c r="AK373" s="1563"/>
      <c r="AL373" s="1563"/>
      <c r="AM373" s="1563"/>
      <c r="AN373" s="1563"/>
      <c r="AO373" s="1563"/>
      <c r="AP373" s="496">
        <f t="shared" si="355"/>
        <v>0</v>
      </c>
      <c r="AQ373" s="1765"/>
      <c r="AR373" s="1765"/>
      <c r="AS373" s="1765"/>
      <c r="AT373" s="1732">
        <f t="shared" si="356"/>
        <v>0</v>
      </c>
      <c r="AU373" s="1765"/>
      <c r="AV373" s="1563"/>
      <c r="AW373" s="1563"/>
      <c r="AX373" s="496">
        <f t="shared" si="357"/>
        <v>0</v>
      </c>
      <c r="AY373" s="1765"/>
      <c r="AZ373" s="1723"/>
      <c r="BA373" s="1732">
        <f t="shared" si="358"/>
        <v>0</v>
      </c>
      <c r="BB373" s="1765"/>
      <c r="BC373" s="1732">
        <f t="shared" si="359"/>
        <v>0</v>
      </c>
    </row>
    <row r="374" spans="1:57" s="264" customFormat="1">
      <c r="A374" s="1757" t="str">
        <f>Cover!C34</f>
        <v>- none -</v>
      </c>
      <c r="B374" s="709">
        <f>IF('C1 - Costs Matrix 2012'!$BD74="Allowed",1*B356,0)</f>
        <v>0</v>
      </c>
      <c r="C374" s="369">
        <f>IF('C1 - Costs Matrix 2012'!$BD74="Allowed",1*C356,0)</f>
        <v>0</v>
      </c>
      <c r="D374" s="369">
        <f>IF('C1 - Costs Matrix 2012'!$BD74="Allowed",1*D356,0)</f>
        <v>0</v>
      </c>
      <c r="E374" s="361">
        <f>IF('C1 - Costs Matrix 2012'!$BD74="Allowed",1*E356,0)</f>
        <v>0</v>
      </c>
      <c r="F374" s="369">
        <f>IF('C1 - Costs Matrix 2012'!$BD74="Allowed",1*F356,0)</f>
        <v>0</v>
      </c>
      <c r="G374" s="369">
        <f>IF('C1 - Costs Matrix 2012'!$BD74="Allowed",1*G356,0)</f>
        <v>0</v>
      </c>
      <c r="H374" s="369">
        <f>IF('C1 - Costs Matrix 2012'!$BD74="Allowed",1*H356,0)</f>
        <v>0</v>
      </c>
      <c r="I374" s="369">
        <f>IF('C1 - Costs Matrix 2012'!$BD74="Allowed",1*I356,0)</f>
        <v>0</v>
      </c>
      <c r="J374" s="368">
        <f>IF('C1 - Costs Matrix 2012'!$BD74="Allowed",1*J356,0)</f>
        <v>0</v>
      </c>
      <c r="K374" s="370">
        <f>IF('C1 - Costs Matrix 2012'!$BD74="Allowed",1*K356,0)</f>
        <v>0</v>
      </c>
      <c r="L374" s="370">
        <f>IF('C1 - Costs Matrix 2012'!$BD74="Allowed",1*L356,0)</f>
        <v>0</v>
      </c>
      <c r="M374" s="709">
        <f t="shared" si="350"/>
        <v>0</v>
      </c>
      <c r="N374" s="361">
        <f>IF('C1 - Costs Matrix 2012'!$BD74="Allowed",1*N356,0)</f>
        <v>0</v>
      </c>
      <c r="O374" s="361">
        <f>IF('C1 - Costs Matrix 2012'!$BD74="Allowed",1*O356,0)</f>
        <v>0</v>
      </c>
      <c r="P374" s="361">
        <f>IF('C1 - Costs Matrix 2012'!$BD74="Allowed",1*P356,0)</f>
        <v>0</v>
      </c>
      <c r="Q374" s="361">
        <f t="shared" si="351"/>
        <v>0</v>
      </c>
      <c r="R374" s="361">
        <f>IF('C1 - Costs Matrix 2012'!$BD74="Allowed",1*R356,0)</f>
        <v>0</v>
      </c>
      <c r="S374" s="1574"/>
      <c r="T374" s="369">
        <f>IF('C1 - Costs Matrix 2012'!$BD74="Allowed",1*T356,0)</f>
        <v>0</v>
      </c>
      <c r="U374" s="369">
        <f>IF('C1 - Costs Matrix 2012'!$BD74="Allowed",1*U356,0)</f>
        <v>0</v>
      </c>
      <c r="V374" s="369">
        <f>IF('C1 - Costs Matrix 2012'!$BD74="Allowed",1*V356,0)</f>
        <v>0</v>
      </c>
      <c r="W374" s="369">
        <f t="shared" si="352"/>
        <v>0</v>
      </c>
      <c r="X374" s="361">
        <f>IF('C1 - Costs Matrix 2012'!$BD74="Allowed",1*X356,0)</f>
        <v>0</v>
      </c>
      <c r="Y374" s="369">
        <f>IF('C1 - Costs Matrix 2012'!$BD74="Allowed",1*Y356,0)</f>
        <v>0</v>
      </c>
      <c r="Z374" s="369">
        <f>IF('C1 - Costs Matrix 2012'!$BD74="Allowed",1*Z356,0)</f>
        <v>0</v>
      </c>
      <c r="AA374" s="369">
        <f>IF('C1 - Costs Matrix 2012'!$BD74="Allowed",1*AA356,0)</f>
        <v>0</v>
      </c>
      <c r="AB374" s="369">
        <f>IF('C1 - Costs Matrix 2012'!$BD74="Allowed",1*AB356,0)</f>
        <v>0</v>
      </c>
      <c r="AC374" s="369">
        <f>IF('C1 - Costs Matrix 2012'!$BD74="Allowed",1*AC356,0)</f>
        <v>0</v>
      </c>
      <c r="AD374" s="369">
        <f>IF('C1 - Costs Matrix 2012'!$BD74="Allowed",1*AD356,0)</f>
        <v>0</v>
      </c>
      <c r="AE374" s="369">
        <f>IF('C1 - Costs Matrix 2012'!$BD74="Allowed",1*AE356,0)</f>
        <v>0</v>
      </c>
      <c r="AF374" s="369">
        <f>IF('C1 - Costs Matrix 2012'!$BD74="Allowed",1*AF356,0)</f>
        <v>0</v>
      </c>
      <c r="AG374" s="369">
        <f t="shared" si="353"/>
        <v>0</v>
      </c>
      <c r="AH374" s="1765"/>
      <c r="AI374" s="1768">
        <f t="shared" si="354"/>
        <v>0</v>
      </c>
      <c r="AJ374" s="1765"/>
      <c r="AK374" s="1563"/>
      <c r="AL374" s="1563"/>
      <c r="AM374" s="1563"/>
      <c r="AN374" s="1563"/>
      <c r="AO374" s="1563"/>
      <c r="AP374" s="496">
        <f t="shared" si="355"/>
        <v>0</v>
      </c>
      <c r="AQ374" s="1765"/>
      <c r="AR374" s="1765"/>
      <c r="AS374" s="1765"/>
      <c r="AT374" s="1732">
        <f t="shared" si="356"/>
        <v>0</v>
      </c>
      <c r="AU374" s="1765"/>
      <c r="AV374" s="1563"/>
      <c r="AW374" s="1563"/>
      <c r="AX374" s="496">
        <f t="shared" si="357"/>
        <v>0</v>
      </c>
      <c r="AY374" s="1765"/>
      <c r="AZ374" s="1723"/>
      <c r="BA374" s="1732">
        <f t="shared" si="358"/>
        <v>0</v>
      </c>
      <c r="BB374" s="1765"/>
      <c r="BC374" s="1732">
        <f t="shared" si="359"/>
        <v>0</v>
      </c>
    </row>
    <row r="375" spans="1:57" s="264" customFormat="1">
      <c r="A375" s="1757" t="str">
        <f>Cover!C35</f>
        <v>- none -</v>
      </c>
      <c r="B375" s="709">
        <f>IF('C1 - Costs Matrix 2012'!$BD75="Allowed",1*B357,0)</f>
        <v>0</v>
      </c>
      <c r="C375" s="369">
        <f>IF('C1 - Costs Matrix 2012'!$BD75="Allowed",1*C357,0)</f>
        <v>0</v>
      </c>
      <c r="D375" s="369">
        <f>IF('C1 - Costs Matrix 2012'!$BD75="Allowed",1*D357,0)</f>
        <v>0</v>
      </c>
      <c r="E375" s="361">
        <f>IF('C1 - Costs Matrix 2012'!$BD75="Allowed",1*E357,0)</f>
        <v>0</v>
      </c>
      <c r="F375" s="369">
        <f>IF('C1 - Costs Matrix 2012'!$BD75="Allowed",1*F357,0)</f>
        <v>0</v>
      </c>
      <c r="G375" s="369">
        <f>IF('C1 - Costs Matrix 2012'!$BD75="Allowed",1*G357,0)</f>
        <v>0</v>
      </c>
      <c r="H375" s="369">
        <f>IF('C1 - Costs Matrix 2012'!$BD75="Allowed",1*H357,0)</f>
        <v>0</v>
      </c>
      <c r="I375" s="369">
        <f>IF('C1 - Costs Matrix 2012'!$BD75="Allowed",1*I357,0)</f>
        <v>0</v>
      </c>
      <c r="J375" s="368">
        <f>IF('C1 - Costs Matrix 2012'!$BD75="Allowed",1*J357,0)</f>
        <v>0</v>
      </c>
      <c r="K375" s="370">
        <f>IF('C1 - Costs Matrix 2012'!$BD75="Allowed",1*K357,0)</f>
        <v>0</v>
      </c>
      <c r="L375" s="370">
        <f>IF('C1 - Costs Matrix 2012'!$BD75="Allowed",1*L357,0)</f>
        <v>0</v>
      </c>
      <c r="M375" s="709">
        <f t="shared" si="350"/>
        <v>0</v>
      </c>
      <c r="N375" s="361">
        <f>IF('C1 - Costs Matrix 2012'!$BD75="Allowed",1*N357,0)</f>
        <v>0</v>
      </c>
      <c r="O375" s="361">
        <f>IF('C1 - Costs Matrix 2012'!$BD75="Allowed",1*O357,0)</f>
        <v>0</v>
      </c>
      <c r="P375" s="361">
        <f>IF('C1 - Costs Matrix 2012'!$BD75="Allowed",1*P357,0)</f>
        <v>0</v>
      </c>
      <c r="Q375" s="361">
        <f t="shared" si="351"/>
        <v>0</v>
      </c>
      <c r="R375" s="361">
        <f>IF('C1 - Costs Matrix 2012'!$BD75="Allowed",1*R357,0)</f>
        <v>0</v>
      </c>
      <c r="S375" s="1574"/>
      <c r="T375" s="369">
        <f>IF('C1 - Costs Matrix 2012'!$BD75="Allowed",1*T357,0)</f>
        <v>0</v>
      </c>
      <c r="U375" s="369">
        <f>IF('C1 - Costs Matrix 2012'!$BD75="Allowed",1*U357,0)</f>
        <v>0</v>
      </c>
      <c r="V375" s="369">
        <f>IF('C1 - Costs Matrix 2012'!$BD75="Allowed",1*V357,0)</f>
        <v>0</v>
      </c>
      <c r="W375" s="369">
        <f t="shared" si="352"/>
        <v>0</v>
      </c>
      <c r="X375" s="361">
        <f>IF('C1 - Costs Matrix 2012'!$BD75="Allowed",1*X357,0)</f>
        <v>0</v>
      </c>
      <c r="Y375" s="369">
        <f>IF('C1 - Costs Matrix 2012'!$BD75="Allowed",1*Y357,0)</f>
        <v>0</v>
      </c>
      <c r="Z375" s="369">
        <f>IF('C1 - Costs Matrix 2012'!$BD75="Allowed",1*Z357,0)</f>
        <v>0</v>
      </c>
      <c r="AA375" s="369">
        <f>IF('C1 - Costs Matrix 2012'!$BD75="Allowed",1*AA357,0)</f>
        <v>0</v>
      </c>
      <c r="AB375" s="369">
        <f>IF('C1 - Costs Matrix 2012'!$BD75="Allowed",1*AB357,0)</f>
        <v>0</v>
      </c>
      <c r="AC375" s="369">
        <f>IF('C1 - Costs Matrix 2012'!$BD75="Allowed",1*AC357,0)</f>
        <v>0</v>
      </c>
      <c r="AD375" s="369">
        <f>IF('C1 - Costs Matrix 2012'!$BD75="Allowed",1*AD357,0)</f>
        <v>0</v>
      </c>
      <c r="AE375" s="369">
        <f>IF('C1 - Costs Matrix 2012'!$BD75="Allowed",1*AE357,0)</f>
        <v>0</v>
      </c>
      <c r="AF375" s="369">
        <f>IF('C1 - Costs Matrix 2012'!$BD75="Allowed",1*AF357,0)</f>
        <v>0</v>
      </c>
      <c r="AG375" s="369">
        <f t="shared" si="353"/>
        <v>0</v>
      </c>
      <c r="AH375" s="1765"/>
      <c r="AI375" s="1768">
        <f t="shared" si="354"/>
        <v>0</v>
      </c>
      <c r="AJ375" s="1765"/>
      <c r="AK375" s="1563"/>
      <c r="AL375" s="1563"/>
      <c r="AM375" s="1563"/>
      <c r="AN375" s="1563"/>
      <c r="AO375" s="1563"/>
      <c r="AP375" s="496">
        <f t="shared" si="355"/>
        <v>0</v>
      </c>
      <c r="AQ375" s="1765"/>
      <c r="AR375" s="1765"/>
      <c r="AS375" s="1765"/>
      <c r="AT375" s="1732">
        <f t="shared" si="356"/>
        <v>0</v>
      </c>
      <c r="AU375" s="1765"/>
      <c r="AV375" s="1563"/>
      <c r="AW375" s="1563"/>
      <c r="AX375" s="496">
        <f t="shared" si="357"/>
        <v>0</v>
      </c>
      <c r="AY375" s="1765"/>
      <c r="AZ375" s="1723"/>
      <c r="BA375" s="1732">
        <f t="shared" si="358"/>
        <v>0</v>
      </c>
      <c r="BB375" s="1765"/>
      <c r="BC375" s="1732">
        <f t="shared" si="359"/>
        <v>0</v>
      </c>
    </row>
    <row r="376" spans="1:57" s="264" customFormat="1">
      <c r="A376" s="1760" t="s">
        <v>431</v>
      </c>
      <c r="B376" s="1722">
        <f>SUM(B361:B375)</f>
        <v>0</v>
      </c>
      <c r="C376" s="1721">
        <f>SUM(C361:C375)</f>
        <v>0</v>
      </c>
      <c r="D376" s="1721">
        <f>SUM(D361:D375)</f>
        <v>0</v>
      </c>
      <c r="E376" s="1753">
        <f t="shared" ref="E376:R376" si="360">SUM(E361:E375)</f>
        <v>0</v>
      </c>
      <c r="F376" s="1721">
        <f t="shared" si="360"/>
        <v>0</v>
      </c>
      <c r="G376" s="1721">
        <f t="shared" si="360"/>
        <v>0</v>
      </c>
      <c r="H376" s="1721">
        <f t="shared" si="360"/>
        <v>0</v>
      </c>
      <c r="I376" s="1721">
        <f>SUM(I361:I375)</f>
        <v>0</v>
      </c>
      <c r="J376" s="433">
        <f t="shared" si="360"/>
        <v>0</v>
      </c>
      <c r="K376" s="432">
        <f>SUM(K361:K375)</f>
        <v>0</v>
      </c>
      <c r="L376" s="432">
        <f t="shared" si="360"/>
        <v>0</v>
      </c>
      <c r="M376" s="1722">
        <f t="shared" si="360"/>
        <v>0</v>
      </c>
      <c r="N376" s="1753">
        <f t="shared" si="360"/>
        <v>0</v>
      </c>
      <c r="O376" s="1753">
        <f t="shared" si="360"/>
        <v>0</v>
      </c>
      <c r="P376" s="1753">
        <f t="shared" si="360"/>
        <v>0</v>
      </c>
      <c r="Q376" s="1753">
        <f t="shared" si="360"/>
        <v>0</v>
      </c>
      <c r="R376" s="1753">
        <f t="shared" si="360"/>
        <v>0</v>
      </c>
      <c r="S376" s="1716"/>
      <c r="T376" s="1721">
        <f t="shared" ref="T376:AG376" si="361">SUM(T361:T375)</f>
        <v>0</v>
      </c>
      <c r="U376" s="1721">
        <f t="shared" si="361"/>
        <v>0</v>
      </c>
      <c r="V376" s="1721">
        <f>SUM(V361:V375)</f>
        <v>0</v>
      </c>
      <c r="W376" s="1721">
        <f t="shared" si="361"/>
        <v>0</v>
      </c>
      <c r="X376" s="1753">
        <f t="shared" si="361"/>
        <v>0</v>
      </c>
      <c r="Y376" s="1721">
        <f t="shared" si="361"/>
        <v>0</v>
      </c>
      <c r="Z376" s="1721">
        <f t="shared" si="361"/>
        <v>0</v>
      </c>
      <c r="AA376" s="1721">
        <f t="shared" si="361"/>
        <v>0</v>
      </c>
      <c r="AB376" s="1721">
        <f>SUM(AB361:AB375)</f>
        <v>0</v>
      </c>
      <c r="AC376" s="1721">
        <f t="shared" si="361"/>
        <v>0</v>
      </c>
      <c r="AD376" s="1721">
        <f t="shared" si="361"/>
        <v>0</v>
      </c>
      <c r="AE376" s="1721">
        <f t="shared" si="361"/>
        <v>0</v>
      </c>
      <c r="AF376" s="1721">
        <f t="shared" si="361"/>
        <v>0</v>
      </c>
      <c r="AG376" s="1721">
        <f t="shared" si="361"/>
        <v>0</v>
      </c>
      <c r="AH376" s="1766"/>
      <c r="AI376" s="1753">
        <f>SUM(AI361:AI375)</f>
        <v>0</v>
      </c>
      <c r="AJ376" s="1753">
        <f t="shared" ref="AJ376:AQ376" si="362">SUM(AJ361:AJ375)</f>
        <v>0</v>
      </c>
      <c r="AK376" s="433">
        <f t="shared" si="362"/>
        <v>0</v>
      </c>
      <c r="AL376" s="433">
        <f t="shared" si="362"/>
        <v>0</v>
      </c>
      <c r="AM376" s="433">
        <f t="shared" si="362"/>
        <v>0</v>
      </c>
      <c r="AN376" s="433">
        <f t="shared" si="362"/>
        <v>0</v>
      </c>
      <c r="AO376" s="433">
        <f t="shared" si="362"/>
        <v>0</v>
      </c>
      <c r="AP376" s="1721">
        <f t="shared" si="362"/>
        <v>0</v>
      </c>
      <c r="AQ376" s="1753">
        <f t="shared" si="362"/>
        <v>0</v>
      </c>
      <c r="AR376" s="1766"/>
      <c r="AS376" s="1753">
        <f t="shared" ref="AS376:AY376" si="363">SUM(AS361:AS375)</f>
        <v>0</v>
      </c>
      <c r="AT376" s="1753">
        <f t="shared" si="363"/>
        <v>0</v>
      </c>
      <c r="AU376" s="1753">
        <f t="shared" si="363"/>
        <v>0</v>
      </c>
      <c r="AV376" s="433">
        <f t="shared" si="363"/>
        <v>0</v>
      </c>
      <c r="AW376" s="433">
        <f>SUM(AW361:AW375)</f>
        <v>0</v>
      </c>
      <c r="AX376" s="1721">
        <f t="shared" si="363"/>
        <v>0</v>
      </c>
      <c r="AY376" s="1753">
        <f t="shared" si="363"/>
        <v>0</v>
      </c>
      <c r="AZ376" s="1761"/>
      <c r="BA376" s="1753">
        <f>SUM(BA361:BA375)</f>
        <v>0</v>
      </c>
      <c r="BB376" s="1766"/>
      <c r="BC376" s="1753">
        <f>SUM(BC361:BC375)</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U4:AZ4"/>
    <mergeCell ref="B5:D5"/>
    <mergeCell ref="E5:M5"/>
    <mergeCell ref="R5:W5"/>
    <mergeCell ref="X5:AG5"/>
    <mergeCell ref="A382:A383"/>
    <mergeCell ref="B4:P4"/>
    <mergeCell ref="R4:W4"/>
    <mergeCell ref="X4:AG4"/>
    <mergeCell ref="AJ4:AS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47.xml><?xml version="1.0" encoding="utf-8"?>
<worksheet xmlns="http://schemas.openxmlformats.org/spreadsheetml/2006/main" xmlns:r="http://schemas.openxmlformats.org/officeDocument/2006/relationships">
  <sheetPr>
    <tabColor rgb="FFDDDDDD"/>
  </sheetPr>
  <dimension ref="A1:BE383"/>
  <sheetViews>
    <sheetView zoomScale="55" zoomScaleNormal="55" zoomScaleSheetLayoutView="70" workbookViewId="0"/>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v>2013</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81"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51"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si="28"/>
        <v>0</v>
      </c>
      <c r="N45" s="365">
        <f t="shared" ref="N45:P51" si="38">N13+N21+N29+N37</f>
        <v>0</v>
      </c>
      <c r="O45" s="365">
        <f t="shared" si="38"/>
        <v>0</v>
      </c>
      <c r="P45" s="365">
        <f t="shared" si="38"/>
        <v>0</v>
      </c>
      <c r="Q45" s="348">
        <f t="shared" si="9"/>
        <v>0</v>
      </c>
      <c r="R45" s="366">
        <f t="shared" ref="R45:V51" si="39">R13+R21+R29+R37</f>
        <v>0</v>
      </c>
      <c r="S45" s="1575"/>
      <c r="T45" s="367">
        <f t="shared" si="39"/>
        <v>0</v>
      </c>
      <c r="U45" s="367">
        <f t="shared" si="39"/>
        <v>0</v>
      </c>
      <c r="V45" s="367">
        <f t="shared" si="39"/>
        <v>0</v>
      </c>
      <c r="W45" s="346">
        <f t="shared" ref="W45:W51" si="40">SUM(R45:V45)</f>
        <v>0</v>
      </c>
      <c r="X45" s="366">
        <f t="shared" ref="X45:AF51" si="41">X13+X21+X29+X37</f>
        <v>0</v>
      </c>
      <c r="Y45" s="367">
        <f t="shared" si="41"/>
        <v>0</v>
      </c>
      <c r="Z45" s="367">
        <f t="shared" si="41"/>
        <v>0</v>
      </c>
      <c r="AA45" s="367">
        <f t="shared" si="41"/>
        <v>0</v>
      </c>
      <c r="AB45" s="367">
        <f t="shared" si="41"/>
        <v>0</v>
      </c>
      <c r="AC45" s="367">
        <f t="shared" si="41"/>
        <v>0</v>
      </c>
      <c r="AD45" s="367">
        <f t="shared" si="41"/>
        <v>0</v>
      </c>
      <c r="AE45" s="367">
        <f t="shared" si="41"/>
        <v>0</v>
      </c>
      <c r="AF45" s="367">
        <f t="shared" si="41"/>
        <v>0</v>
      </c>
      <c r="AG45" s="346">
        <f t="shared" ref="AG45:AG51" si="42">SUM(X45:AF45)</f>
        <v>0</v>
      </c>
      <c r="AH45" s="1563"/>
      <c r="AI45" s="351">
        <f t="shared" ref="AI45:AI51" si="43">Q45+W45+AG45+AH45</f>
        <v>0</v>
      </c>
      <c r="AJ45" s="363">
        <f t="shared" ref="AJ45:AO51" si="44">AJ13+AJ21+AJ29+AJ37</f>
        <v>0</v>
      </c>
      <c r="AK45" s="364">
        <f t="shared" si="44"/>
        <v>0</v>
      </c>
      <c r="AL45" s="364">
        <f t="shared" si="44"/>
        <v>0</v>
      </c>
      <c r="AM45" s="364">
        <f t="shared" si="44"/>
        <v>0</v>
      </c>
      <c r="AN45" s="364">
        <f t="shared" si="44"/>
        <v>0</v>
      </c>
      <c r="AO45" s="364">
        <f t="shared" si="44"/>
        <v>0</v>
      </c>
      <c r="AP45" s="346">
        <f t="shared" ref="AP45:AP51" si="45">SUM(AJ45:AO45)</f>
        <v>0</v>
      </c>
      <c r="AQ45" s="365">
        <f>AQ13+AQ21+AQ29+AQ37</f>
        <v>0</v>
      </c>
      <c r="AR45" s="1563"/>
      <c r="AS45" s="365">
        <f>AS13+AS21+AS29+AS37</f>
        <v>0</v>
      </c>
      <c r="AT45" s="352">
        <f t="shared" ref="AT45:AT51" si="46">AI45+AP45+AQ45+AR45+AS45</f>
        <v>0</v>
      </c>
      <c r="AU45" s="368">
        <f t="shared" ref="AU45:AW51" si="47">AU13+AU21+AU29+AU37</f>
        <v>0</v>
      </c>
      <c r="AV45" s="369">
        <f t="shared" si="47"/>
        <v>0</v>
      </c>
      <c r="AW45" s="369">
        <f t="shared" si="47"/>
        <v>0</v>
      </c>
      <c r="AX45" s="346">
        <f t="shared" ref="AX45:AX51" si="48">SUM(AU45:AW45)</f>
        <v>0</v>
      </c>
      <c r="AY45" s="365">
        <f>AY13+AY21+AY29+AY37</f>
        <v>0</v>
      </c>
      <c r="AZ45" s="1563"/>
      <c r="BA45" s="352">
        <f t="shared" ref="BA45:BA51" si="49">AX45+AY45</f>
        <v>0</v>
      </c>
      <c r="BB45" s="1563"/>
      <c r="BC45" s="352">
        <f t="shared" ref="BC45:BC51" si="50">BA45+AT45+BB45</f>
        <v>0</v>
      </c>
    </row>
    <row r="46" spans="1:55" s="339" customFormat="1">
      <c r="A46" s="356" t="s">
        <v>389</v>
      </c>
      <c r="B46" s="361">
        <f>B14+B22+B30+B38</f>
        <v>0</v>
      </c>
      <c r="C46" s="361">
        <f t="shared" ref="B46:L51" si="51">C14+C22+C30+C38</f>
        <v>0</v>
      </c>
      <c r="D46" s="362">
        <f t="shared" si="51"/>
        <v>0</v>
      </c>
      <c r="E46" s="363">
        <f t="shared" si="51"/>
        <v>0</v>
      </c>
      <c r="F46" s="364">
        <f t="shared" si="51"/>
        <v>0</v>
      </c>
      <c r="G46" s="364">
        <f t="shared" si="51"/>
        <v>0</v>
      </c>
      <c r="H46" s="364">
        <f t="shared" si="51"/>
        <v>0</v>
      </c>
      <c r="I46" s="364">
        <f t="shared" si="51"/>
        <v>0</v>
      </c>
      <c r="J46" s="364">
        <f t="shared" si="51"/>
        <v>0</v>
      </c>
      <c r="K46" s="364">
        <f t="shared" si="51"/>
        <v>0</v>
      </c>
      <c r="L46" s="364">
        <f t="shared" si="51"/>
        <v>0</v>
      </c>
      <c r="M46" s="346">
        <f t="shared" si="28"/>
        <v>0</v>
      </c>
      <c r="N46" s="365">
        <f t="shared" si="38"/>
        <v>0</v>
      </c>
      <c r="O46" s="365">
        <f t="shared" si="38"/>
        <v>0</v>
      </c>
      <c r="P46" s="365">
        <f t="shared" si="38"/>
        <v>0</v>
      </c>
      <c r="Q46" s="348">
        <f t="shared" si="9"/>
        <v>0</v>
      </c>
      <c r="R46" s="366">
        <f t="shared" si="39"/>
        <v>0</v>
      </c>
      <c r="S46" s="1575"/>
      <c r="T46" s="367">
        <f t="shared" si="39"/>
        <v>0</v>
      </c>
      <c r="U46" s="367">
        <f t="shared" si="39"/>
        <v>0</v>
      </c>
      <c r="V46" s="367">
        <f t="shared" si="39"/>
        <v>0</v>
      </c>
      <c r="W46" s="346">
        <f t="shared" si="40"/>
        <v>0</v>
      </c>
      <c r="X46" s="366">
        <f t="shared" si="41"/>
        <v>0</v>
      </c>
      <c r="Y46" s="367">
        <f t="shared" si="41"/>
        <v>0</v>
      </c>
      <c r="Z46" s="367">
        <f t="shared" si="41"/>
        <v>0</v>
      </c>
      <c r="AA46" s="367">
        <f t="shared" si="41"/>
        <v>0</v>
      </c>
      <c r="AB46" s="367">
        <f t="shared" si="41"/>
        <v>0</v>
      </c>
      <c r="AC46" s="367">
        <f t="shared" si="41"/>
        <v>0</v>
      </c>
      <c r="AD46" s="367">
        <f t="shared" si="41"/>
        <v>0</v>
      </c>
      <c r="AE46" s="367">
        <f t="shared" si="41"/>
        <v>0</v>
      </c>
      <c r="AF46" s="367">
        <f t="shared" si="41"/>
        <v>0</v>
      </c>
      <c r="AG46" s="346">
        <f t="shared" si="42"/>
        <v>0</v>
      </c>
      <c r="AH46" s="1563"/>
      <c r="AI46" s="351">
        <f t="shared" si="43"/>
        <v>0</v>
      </c>
      <c r="AJ46" s="363">
        <f t="shared" si="44"/>
        <v>0</v>
      </c>
      <c r="AK46" s="364">
        <f t="shared" si="44"/>
        <v>0</v>
      </c>
      <c r="AL46" s="364">
        <f t="shared" si="44"/>
        <v>0</v>
      </c>
      <c r="AM46" s="364">
        <f t="shared" si="44"/>
        <v>0</v>
      </c>
      <c r="AN46" s="364">
        <f t="shared" si="44"/>
        <v>0</v>
      </c>
      <c r="AO46" s="364">
        <f t="shared" si="44"/>
        <v>0</v>
      </c>
      <c r="AP46" s="346">
        <f t="shared" si="45"/>
        <v>0</v>
      </c>
      <c r="AQ46" s="365">
        <f t="shared" ref="AQ46:AQ51" si="52">AQ14+AQ22+AQ30+AQ38</f>
        <v>0</v>
      </c>
      <c r="AR46" s="1563"/>
      <c r="AS46" s="365">
        <f t="shared" ref="AS46:AS51" si="53">AS14+AS22+AS30+AS38</f>
        <v>0</v>
      </c>
      <c r="AT46" s="352">
        <f t="shared" si="46"/>
        <v>0</v>
      </c>
      <c r="AU46" s="368">
        <f t="shared" si="47"/>
        <v>0</v>
      </c>
      <c r="AV46" s="369">
        <f t="shared" si="47"/>
        <v>0</v>
      </c>
      <c r="AW46" s="369">
        <f t="shared" si="47"/>
        <v>0</v>
      </c>
      <c r="AX46" s="346">
        <f t="shared" si="48"/>
        <v>0</v>
      </c>
      <c r="AY46" s="365">
        <f t="shared" ref="AY46:AY51" si="54">AY14+AY22+AY30+AY38</f>
        <v>0</v>
      </c>
      <c r="AZ46" s="1563"/>
      <c r="BA46" s="352">
        <f t="shared" si="49"/>
        <v>0</v>
      </c>
      <c r="BB46" s="1563"/>
      <c r="BC46" s="352">
        <f t="shared" si="50"/>
        <v>0</v>
      </c>
    </row>
    <row r="47" spans="1:55" s="339" customFormat="1">
      <c r="A47" s="341" t="s">
        <v>390</v>
      </c>
      <c r="B47" s="361">
        <f t="shared" si="51"/>
        <v>0</v>
      </c>
      <c r="C47" s="361">
        <f t="shared" si="51"/>
        <v>0</v>
      </c>
      <c r="D47" s="362">
        <f t="shared" si="51"/>
        <v>0</v>
      </c>
      <c r="E47" s="363">
        <f t="shared" si="51"/>
        <v>0</v>
      </c>
      <c r="F47" s="364">
        <f>F15+F23+F31+F39</f>
        <v>0</v>
      </c>
      <c r="G47" s="364">
        <f t="shared" si="51"/>
        <v>0</v>
      </c>
      <c r="H47" s="364">
        <f t="shared" si="51"/>
        <v>0</v>
      </c>
      <c r="I47" s="364">
        <f t="shared" si="51"/>
        <v>0</v>
      </c>
      <c r="J47" s="364">
        <f t="shared" si="51"/>
        <v>0</v>
      </c>
      <c r="K47" s="364">
        <f t="shared" si="51"/>
        <v>0</v>
      </c>
      <c r="L47" s="364">
        <f t="shared" si="51"/>
        <v>0</v>
      </c>
      <c r="M47" s="346">
        <f t="shared" si="28"/>
        <v>0</v>
      </c>
      <c r="N47" s="365">
        <f t="shared" si="38"/>
        <v>0</v>
      </c>
      <c r="O47" s="365">
        <f t="shared" si="38"/>
        <v>0</v>
      </c>
      <c r="P47" s="365">
        <f t="shared" si="38"/>
        <v>0</v>
      </c>
      <c r="Q47" s="348">
        <f t="shared" si="9"/>
        <v>0</v>
      </c>
      <c r="R47" s="366">
        <f t="shared" si="39"/>
        <v>0</v>
      </c>
      <c r="S47" s="1575"/>
      <c r="T47" s="367">
        <f t="shared" si="39"/>
        <v>0</v>
      </c>
      <c r="U47" s="367">
        <f t="shared" si="39"/>
        <v>0</v>
      </c>
      <c r="V47" s="367">
        <f t="shared" si="39"/>
        <v>0</v>
      </c>
      <c r="W47" s="346">
        <f t="shared" si="40"/>
        <v>0</v>
      </c>
      <c r="X47" s="366">
        <f t="shared" si="41"/>
        <v>0</v>
      </c>
      <c r="Y47" s="367">
        <f t="shared" si="41"/>
        <v>0</v>
      </c>
      <c r="Z47" s="367">
        <f t="shared" si="41"/>
        <v>0</v>
      </c>
      <c r="AA47" s="367">
        <f t="shared" si="41"/>
        <v>0</v>
      </c>
      <c r="AB47" s="367">
        <f t="shared" si="41"/>
        <v>0</v>
      </c>
      <c r="AC47" s="367">
        <f t="shared" si="41"/>
        <v>0</v>
      </c>
      <c r="AD47" s="367">
        <f t="shared" si="41"/>
        <v>0</v>
      </c>
      <c r="AE47" s="367">
        <f t="shared" si="41"/>
        <v>0</v>
      </c>
      <c r="AF47" s="367">
        <f t="shared" si="41"/>
        <v>0</v>
      </c>
      <c r="AG47" s="346">
        <f t="shared" si="42"/>
        <v>0</v>
      </c>
      <c r="AH47" s="1563"/>
      <c r="AI47" s="351">
        <f t="shared" si="43"/>
        <v>0</v>
      </c>
      <c r="AJ47" s="363">
        <f t="shared" si="44"/>
        <v>0</v>
      </c>
      <c r="AK47" s="364">
        <f t="shared" si="44"/>
        <v>0</v>
      </c>
      <c r="AL47" s="364">
        <f t="shared" si="44"/>
        <v>0</v>
      </c>
      <c r="AM47" s="364">
        <f t="shared" si="44"/>
        <v>0</v>
      </c>
      <c r="AN47" s="364">
        <f t="shared" si="44"/>
        <v>0</v>
      </c>
      <c r="AO47" s="364">
        <f t="shared" si="44"/>
        <v>0</v>
      </c>
      <c r="AP47" s="346">
        <f t="shared" si="45"/>
        <v>0</v>
      </c>
      <c r="AQ47" s="365">
        <f t="shared" si="52"/>
        <v>0</v>
      </c>
      <c r="AR47" s="1563"/>
      <c r="AS47" s="365">
        <f t="shared" si="53"/>
        <v>0</v>
      </c>
      <c r="AT47" s="352">
        <f t="shared" si="46"/>
        <v>0</v>
      </c>
      <c r="AU47" s="368">
        <f t="shared" si="47"/>
        <v>0</v>
      </c>
      <c r="AV47" s="369">
        <f t="shared" si="47"/>
        <v>0</v>
      </c>
      <c r="AW47" s="369">
        <f t="shared" si="47"/>
        <v>0</v>
      </c>
      <c r="AX47" s="346">
        <f t="shared" si="48"/>
        <v>0</v>
      </c>
      <c r="AY47" s="365">
        <f t="shared" si="54"/>
        <v>0</v>
      </c>
      <c r="AZ47" s="1563"/>
      <c r="BA47" s="352">
        <f t="shared" si="49"/>
        <v>0</v>
      </c>
      <c r="BB47" s="1563"/>
      <c r="BC47" s="352">
        <f t="shared" si="50"/>
        <v>0</v>
      </c>
    </row>
    <row r="48" spans="1:55" s="339" customFormat="1" ht="14.25">
      <c r="A48" s="357"/>
      <c r="B48" s="361">
        <f t="shared" si="51"/>
        <v>0</v>
      </c>
      <c r="C48" s="361">
        <f t="shared" si="51"/>
        <v>0</v>
      </c>
      <c r="D48" s="362">
        <f t="shared" si="51"/>
        <v>0</v>
      </c>
      <c r="E48" s="363">
        <f t="shared" si="51"/>
        <v>0</v>
      </c>
      <c r="F48" s="364">
        <f t="shared" si="51"/>
        <v>0</v>
      </c>
      <c r="G48" s="364">
        <f t="shared" si="51"/>
        <v>0</v>
      </c>
      <c r="H48" s="364">
        <f t="shared" si="51"/>
        <v>0</v>
      </c>
      <c r="I48" s="364">
        <f t="shared" si="51"/>
        <v>0</v>
      </c>
      <c r="J48" s="364">
        <f t="shared" si="51"/>
        <v>0</v>
      </c>
      <c r="K48" s="364">
        <f t="shared" si="51"/>
        <v>0</v>
      </c>
      <c r="L48" s="364">
        <f>L16+L24+L32+L40</f>
        <v>0</v>
      </c>
      <c r="M48" s="346">
        <f t="shared" si="28"/>
        <v>0</v>
      </c>
      <c r="N48" s="365">
        <f t="shared" si="38"/>
        <v>0</v>
      </c>
      <c r="O48" s="365">
        <f t="shared" si="38"/>
        <v>0</v>
      </c>
      <c r="P48" s="365">
        <f t="shared" si="38"/>
        <v>0</v>
      </c>
      <c r="Q48" s="348">
        <f t="shared" si="9"/>
        <v>0</v>
      </c>
      <c r="R48" s="366">
        <f t="shared" si="39"/>
        <v>0</v>
      </c>
      <c r="S48" s="1575"/>
      <c r="T48" s="367">
        <f t="shared" si="39"/>
        <v>0</v>
      </c>
      <c r="U48" s="367">
        <f t="shared" si="39"/>
        <v>0</v>
      </c>
      <c r="V48" s="367">
        <f t="shared" si="39"/>
        <v>0</v>
      </c>
      <c r="W48" s="346">
        <f t="shared" si="40"/>
        <v>0</v>
      </c>
      <c r="X48" s="366">
        <f t="shared" si="41"/>
        <v>0</v>
      </c>
      <c r="Y48" s="367">
        <f t="shared" si="41"/>
        <v>0</v>
      </c>
      <c r="Z48" s="367">
        <f t="shared" si="41"/>
        <v>0</v>
      </c>
      <c r="AA48" s="367">
        <f t="shared" si="41"/>
        <v>0</v>
      </c>
      <c r="AB48" s="367">
        <f t="shared" si="41"/>
        <v>0</v>
      </c>
      <c r="AC48" s="367">
        <f t="shared" si="41"/>
        <v>0</v>
      </c>
      <c r="AD48" s="367">
        <f t="shared" si="41"/>
        <v>0</v>
      </c>
      <c r="AE48" s="367">
        <f t="shared" si="41"/>
        <v>0</v>
      </c>
      <c r="AF48" s="367">
        <f t="shared" si="41"/>
        <v>0</v>
      </c>
      <c r="AG48" s="346">
        <f t="shared" si="42"/>
        <v>0</v>
      </c>
      <c r="AH48" s="1563"/>
      <c r="AI48" s="351">
        <f t="shared" si="43"/>
        <v>0</v>
      </c>
      <c r="AJ48" s="363">
        <f t="shared" si="44"/>
        <v>0</v>
      </c>
      <c r="AK48" s="364">
        <f t="shared" si="44"/>
        <v>0</v>
      </c>
      <c r="AL48" s="364">
        <f t="shared" si="44"/>
        <v>0</v>
      </c>
      <c r="AM48" s="364">
        <f t="shared" si="44"/>
        <v>0</v>
      </c>
      <c r="AN48" s="364">
        <f t="shared" si="44"/>
        <v>0</v>
      </c>
      <c r="AO48" s="364">
        <f t="shared" si="44"/>
        <v>0</v>
      </c>
      <c r="AP48" s="346">
        <f t="shared" si="45"/>
        <v>0</v>
      </c>
      <c r="AQ48" s="365">
        <f t="shared" si="52"/>
        <v>0</v>
      </c>
      <c r="AR48" s="1563"/>
      <c r="AS48" s="365">
        <f t="shared" si="53"/>
        <v>0</v>
      </c>
      <c r="AT48" s="352">
        <f t="shared" si="46"/>
        <v>0</v>
      </c>
      <c r="AU48" s="368">
        <f t="shared" si="47"/>
        <v>0</v>
      </c>
      <c r="AV48" s="369">
        <f t="shared" si="47"/>
        <v>0</v>
      </c>
      <c r="AW48" s="369">
        <f t="shared" si="47"/>
        <v>0</v>
      </c>
      <c r="AX48" s="346">
        <f t="shared" si="48"/>
        <v>0</v>
      </c>
      <c r="AY48" s="365">
        <f t="shared" si="54"/>
        <v>0</v>
      </c>
      <c r="AZ48" s="1563"/>
      <c r="BA48" s="352">
        <f t="shared" si="49"/>
        <v>0</v>
      </c>
      <c r="BB48" s="1563"/>
      <c r="BC48" s="352">
        <f t="shared" si="50"/>
        <v>0</v>
      </c>
    </row>
    <row r="49" spans="1:55" s="339" customFormat="1" ht="14.25">
      <c r="A49" s="357"/>
      <c r="B49" s="361">
        <f t="shared" si="51"/>
        <v>0</v>
      </c>
      <c r="C49" s="361">
        <f t="shared" si="51"/>
        <v>0</v>
      </c>
      <c r="D49" s="362">
        <f t="shared" si="51"/>
        <v>0</v>
      </c>
      <c r="E49" s="363">
        <f t="shared" si="51"/>
        <v>0</v>
      </c>
      <c r="F49" s="364">
        <f t="shared" si="51"/>
        <v>0</v>
      </c>
      <c r="G49" s="364">
        <f t="shared" si="51"/>
        <v>0</v>
      </c>
      <c r="H49" s="364">
        <f t="shared" si="51"/>
        <v>0</v>
      </c>
      <c r="I49" s="364">
        <f t="shared" si="51"/>
        <v>0</v>
      </c>
      <c r="J49" s="364">
        <f t="shared" si="51"/>
        <v>0</v>
      </c>
      <c r="K49" s="364">
        <f t="shared" si="51"/>
        <v>0</v>
      </c>
      <c r="L49" s="364">
        <f t="shared" si="51"/>
        <v>0</v>
      </c>
      <c r="M49" s="346">
        <f t="shared" si="28"/>
        <v>0</v>
      </c>
      <c r="N49" s="365">
        <f t="shared" si="38"/>
        <v>0</v>
      </c>
      <c r="O49" s="365">
        <f t="shared" si="38"/>
        <v>0</v>
      </c>
      <c r="P49" s="365">
        <f t="shared" si="38"/>
        <v>0</v>
      </c>
      <c r="Q49" s="348">
        <f t="shared" si="9"/>
        <v>0</v>
      </c>
      <c r="R49" s="366">
        <f t="shared" si="39"/>
        <v>0</v>
      </c>
      <c r="S49" s="1575"/>
      <c r="T49" s="367">
        <f t="shared" si="39"/>
        <v>0</v>
      </c>
      <c r="U49" s="367">
        <f t="shared" si="39"/>
        <v>0</v>
      </c>
      <c r="V49" s="367">
        <f t="shared" si="39"/>
        <v>0</v>
      </c>
      <c r="W49" s="346">
        <f t="shared" si="40"/>
        <v>0</v>
      </c>
      <c r="X49" s="366">
        <f t="shared" si="41"/>
        <v>0</v>
      </c>
      <c r="Y49" s="367">
        <f t="shared" si="41"/>
        <v>0</v>
      </c>
      <c r="Z49" s="367">
        <f t="shared" si="41"/>
        <v>0</v>
      </c>
      <c r="AA49" s="367">
        <f t="shared" si="41"/>
        <v>0</v>
      </c>
      <c r="AB49" s="367">
        <f t="shared" si="41"/>
        <v>0</v>
      </c>
      <c r="AC49" s="367">
        <f t="shared" si="41"/>
        <v>0</v>
      </c>
      <c r="AD49" s="367">
        <f t="shared" si="41"/>
        <v>0</v>
      </c>
      <c r="AE49" s="367">
        <f t="shared" si="41"/>
        <v>0</v>
      </c>
      <c r="AF49" s="367">
        <f t="shared" si="41"/>
        <v>0</v>
      </c>
      <c r="AG49" s="346">
        <f t="shared" si="42"/>
        <v>0</v>
      </c>
      <c r="AH49" s="1563"/>
      <c r="AI49" s="351">
        <f t="shared" si="43"/>
        <v>0</v>
      </c>
      <c r="AJ49" s="363">
        <f t="shared" si="44"/>
        <v>0</v>
      </c>
      <c r="AK49" s="364">
        <f t="shared" si="44"/>
        <v>0</v>
      </c>
      <c r="AL49" s="364">
        <f t="shared" si="44"/>
        <v>0</v>
      </c>
      <c r="AM49" s="364">
        <f t="shared" si="44"/>
        <v>0</v>
      </c>
      <c r="AN49" s="364">
        <f t="shared" si="44"/>
        <v>0</v>
      </c>
      <c r="AO49" s="364">
        <f t="shared" si="44"/>
        <v>0</v>
      </c>
      <c r="AP49" s="346">
        <f t="shared" si="45"/>
        <v>0</v>
      </c>
      <c r="AQ49" s="365">
        <f t="shared" si="52"/>
        <v>0</v>
      </c>
      <c r="AR49" s="1563"/>
      <c r="AS49" s="365">
        <f t="shared" si="53"/>
        <v>0</v>
      </c>
      <c r="AT49" s="352">
        <f t="shared" si="46"/>
        <v>0</v>
      </c>
      <c r="AU49" s="368">
        <f t="shared" si="47"/>
        <v>0</v>
      </c>
      <c r="AV49" s="369">
        <f t="shared" si="47"/>
        <v>0</v>
      </c>
      <c r="AW49" s="369">
        <f t="shared" si="47"/>
        <v>0</v>
      </c>
      <c r="AX49" s="346">
        <f t="shared" si="48"/>
        <v>0</v>
      </c>
      <c r="AY49" s="365">
        <f t="shared" si="54"/>
        <v>0</v>
      </c>
      <c r="AZ49" s="1563"/>
      <c r="BA49" s="352">
        <f t="shared" si="49"/>
        <v>0</v>
      </c>
      <c r="BB49" s="1563"/>
      <c r="BC49" s="352">
        <f t="shared" si="50"/>
        <v>0</v>
      </c>
    </row>
    <row r="50" spans="1:55" s="339" customFormat="1" ht="14.25">
      <c r="A50" s="357"/>
      <c r="B50" s="361">
        <f t="shared" si="51"/>
        <v>0</v>
      </c>
      <c r="C50" s="361">
        <f t="shared" si="51"/>
        <v>0</v>
      </c>
      <c r="D50" s="362">
        <f t="shared" si="51"/>
        <v>0</v>
      </c>
      <c r="E50" s="363">
        <f t="shared" si="51"/>
        <v>0</v>
      </c>
      <c r="F50" s="364">
        <f t="shared" si="51"/>
        <v>0</v>
      </c>
      <c r="G50" s="364">
        <f t="shared" si="51"/>
        <v>0</v>
      </c>
      <c r="H50" s="364">
        <f t="shared" si="51"/>
        <v>0</v>
      </c>
      <c r="I50" s="364">
        <f t="shared" si="51"/>
        <v>0</v>
      </c>
      <c r="J50" s="364">
        <f t="shared" si="51"/>
        <v>0</v>
      </c>
      <c r="K50" s="364">
        <f t="shared" si="51"/>
        <v>0</v>
      </c>
      <c r="L50" s="364">
        <f t="shared" si="51"/>
        <v>0</v>
      </c>
      <c r="M50" s="346">
        <f t="shared" si="28"/>
        <v>0</v>
      </c>
      <c r="N50" s="365">
        <f t="shared" si="38"/>
        <v>0</v>
      </c>
      <c r="O50" s="365">
        <f t="shared" si="38"/>
        <v>0</v>
      </c>
      <c r="P50" s="365">
        <f t="shared" si="38"/>
        <v>0</v>
      </c>
      <c r="Q50" s="348">
        <f t="shared" si="9"/>
        <v>0</v>
      </c>
      <c r="R50" s="366">
        <f t="shared" si="39"/>
        <v>0</v>
      </c>
      <c r="S50" s="1575"/>
      <c r="T50" s="367">
        <f t="shared" si="39"/>
        <v>0</v>
      </c>
      <c r="U50" s="367">
        <f t="shared" si="39"/>
        <v>0</v>
      </c>
      <c r="V50" s="367">
        <f t="shared" si="39"/>
        <v>0</v>
      </c>
      <c r="W50" s="346">
        <f t="shared" si="40"/>
        <v>0</v>
      </c>
      <c r="X50" s="366">
        <f t="shared" si="41"/>
        <v>0</v>
      </c>
      <c r="Y50" s="367">
        <f t="shared" si="41"/>
        <v>0</v>
      </c>
      <c r="Z50" s="367">
        <f t="shared" si="41"/>
        <v>0</v>
      </c>
      <c r="AA50" s="367">
        <f t="shared" si="41"/>
        <v>0</v>
      </c>
      <c r="AB50" s="367">
        <f t="shared" si="41"/>
        <v>0</v>
      </c>
      <c r="AC50" s="367">
        <f t="shared" si="41"/>
        <v>0</v>
      </c>
      <c r="AD50" s="367">
        <f t="shared" si="41"/>
        <v>0</v>
      </c>
      <c r="AE50" s="367">
        <f t="shared" si="41"/>
        <v>0</v>
      </c>
      <c r="AF50" s="367">
        <f t="shared" si="41"/>
        <v>0</v>
      </c>
      <c r="AG50" s="346">
        <f t="shared" si="42"/>
        <v>0</v>
      </c>
      <c r="AH50" s="1563"/>
      <c r="AI50" s="351">
        <f t="shared" si="43"/>
        <v>0</v>
      </c>
      <c r="AJ50" s="363">
        <f t="shared" si="44"/>
        <v>0</v>
      </c>
      <c r="AK50" s="364">
        <f t="shared" si="44"/>
        <v>0</v>
      </c>
      <c r="AL50" s="364">
        <f t="shared" si="44"/>
        <v>0</v>
      </c>
      <c r="AM50" s="364">
        <f t="shared" si="44"/>
        <v>0</v>
      </c>
      <c r="AN50" s="364">
        <f t="shared" si="44"/>
        <v>0</v>
      </c>
      <c r="AO50" s="364">
        <f t="shared" si="44"/>
        <v>0</v>
      </c>
      <c r="AP50" s="346">
        <f t="shared" si="45"/>
        <v>0</v>
      </c>
      <c r="AQ50" s="365">
        <f t="shared" si="52"/>
        <v>0</v>
      </c>
      <c r="AR50" s="1563"/>
      <c r="AS50" s="365">
        <f t="shared" si="53"/>
        <v>0</v>
      </c>
      <c r="AT50" s="352">
        <f t="shared" si="46"/>
        <v>0</v>
      </c>
      <c r="AU50" s="368">
        <f t="shared" si="47"/>
        <v>0</v>
      </c>
      <c r="AV50" s="369">
        <f t="shared" si="47"/>
        <v>0</v>
      </c>
      <c r="AW50" s="369">
        <f t="shared" si="47"/>
        <v>0</v>
      </c>
      <c r="AX50" s="346">
        <f t="shared" si="48"/>
        <v>0</v>
      </c>
      <c r="AY50" s="365">
        <f t="shared" si="54"/>
        <v>0</v>
      </c>
      <c r="AZ50" s="1563"/>
      <c r="BA50" s="352">
        <f t="shared" si="49"/>
        <v>0</v>
      </c>
      <c r="BB50" s="1563"/>
      <c r="BC50" s="352">
        <f t="shared" si="50"/>
        <v>0</v>
      </c>
    </row>
    <row r="51" spans="1:55" s="339" customFormat="1" ht="14.25">
      <c r="A51" s="357"/>
      <c r="B51" s="361">
        <f t="shared" si="51"/>
        <v>0</v>
      </c>
      <c r="C51" s="361">
        <f t="shared" si="51"/>
        <v>0</v>
      </c>
      <c r="D51" s="362">
        <f t="shared" si="51"/>
        <v>0</v>
      </c>
      <c r="E51" s="363">
        <f t="shared" si="51"/>
        <v>0</v>
      </c>
      <c r="F51" s="364">
        <f t="shared" si="51"/>
        <v>0</v>
      </c>
      <c r="G51" s="364">
        <f t="shared" si="51"/>
        <v>0</v>
      </c>
      <c r="H51" s="364">
        <f t="shared" si="51"/>
        <v>0</v>
      </c>
      <c r="I51" s="364">
        <f t="shared" si="51"/>
        <v>0</v>
      </c>
      <c r="J51" s="364">
        <f t="shared" si="51"/>
        <v>0</v>
      </c>
      <c r="K51" s="364">
        <f t="shared" si="51"/>
        <v>0</v>
      </c>
      <c r="L51" s="364">
        <f t="shared" si="51"/>
        <v>0</v>
      </c>
      <c r="M51" s="346">
        <f t="shared" si="28"/>
        <v>0</v>
      </c>
      <c r="N51" s="365">
        <f t="shared" si="38"/>
        <v>0</v>
      </c>
      <c r="O51" s="365">
        <f t="shared" si="38"/>
        <v>0</v>
      </c>
      <c r="P51" s="365">
        <f t="shared" si="38"/>
        <v>0</v>
      </c>
      <c r="Q51" s="348">
        <f t="shared" si="9"/>
        <v>0</v>
      </c>
      <c r="R51" s="366">
        <f t="shared" si="39"/>
        <v>0</v>
      </c>
      <c r="S51" s="1575"/>
      <c r="T51" s="367">
        <f t="shared" si="39"/>
        <v>0</v>
      </c>
      <c r="U51" s="367">
        <f t="shared" si="39"/>
        <v>0</v>
      </c>
      <c r="V51" s="367">
        <f t="shared" si="39"/>
        <v>0</v>
      </c>
      <c r="W51" s="346">
        <f t="shared" si="40"/>
        <v>0</v>
      </c>
      <c r="X51" s="366">
        <f t="shared" si="41"/>
        <v>0</v>
      </c>
      <c r="Y51" s="367">
        <f t="shared" si="41"/>
        <v>0</v>
      </c>
      <c r="Z51" s="367">
        <f t="shared" si="41"/>
        <v>0</v>
      </c>
      <c r="AA51" s="367">
        <f t="shared" si="41"/>
        <v>0</v>
      </c>
      <c r="AB51" s="367">
        <f t="shared" si="41"/>
        <v>0</v>
      </c>
      <c r="AC51" s="367">
        <f t="shared" si="41"/>
        <v>0</v>
      </c>
      <c r="AD51" s="367">
        <f t="shared" si="41"/>
        <v>0</v>
      </c>
      <c r="AE51" s="367">
        <f t="shared" si="41"/>
        <v>0</v>
      </c>
      <c r="AF51" s="367">
        <f t="shared" si="41"/>
        <v>0</v>
      </c>
      <c r="AG51" s="346">
        <f t="shared" si="42"/>
        <v>0</v>
      </c>
      <c r="AH51" s="1563"/>
      <c r="AI51" s="351">
        <f t="shared" si="43"/>
        <v>0</v>
      </c>
      <c r="AJ51" s="363">
        <f t="shared" si="44"/>
        <v>0</v>
      </c>
      <c r="AK51" s="364">
        <f t="shared" si="44"/>
        <v>0</v>
      </c>
      <c r="AL51" s="364">
        <f t="shared" si="44"/>
        <v>0</v>
      </c>
      <c r="AM51" s="364">
        <f t="shared" si="44"/>
        <v>0</v>
      </c>
      <c r="AN51" s="364">
        <f t="shared" si="44"/>
        <v>0</v>
      </c>
      <c r="AO51" s="364">
        <f t="shared" si="44"/>
        <v>0</v>
      </c>
      <c r="AP51" s="346">
        <f t="shared" si="45"/>
        <v>0</v>
      </c>
      <c r="AQ51" s="365">
        <f t="shared" si="52"/>
        <v>0</v>
      </c>
      <c r="AR51" s="1563"/>
      <c r="AS51" s="365">
        <f t="shared" si="53"/>
        <v>0</v>
      </c>
      <c r="AT51" s="352">
        <f t="shared" si="46"/>
        <v>0</v>
      </c>
      <c r="AU51" s="368">
        <f t="shared" si="47"/>
        <v>0</v>
      </c>
      <c r="AV51" s="369">
        <f t="shared" si="47"/>
        <v>0</v>
      </c>
      <c r="AW51" s="369">
        <f t="shared" si="47"/>
        <v>0</v>
      </c>
      <c r="AX51" s="346">
        <f t="shared" si="48"/>
        <v>0</v>
      </c>
      <c r="AY51" s="365">
        <f t="shared" si="54"/>
        <v>0</v>
      </c>
      <c r="AZ51" s="1563"/>
      <c r="BA51" s="352">
        <f t="shared" si="49"/>
        <v>0</v>
      </c>
      <c r="BB51" s="1563"/>
      <c r="BC51" s="352">
        <f t="shared" si="50"/>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5">SUM(D37:D43)</f>
        <v>0</v>
      </c>
      <c r="E53" s="363">
        <f t="shared" si="55"/>
        <v>0</v>
      </c>
      <c r="F53" s="364">
        <f t="shared" si="55"/>
        <v>0</v>
      </c>
      <c r="G53" s="364">
        <f t="shared" si="55"/>
        <v>0</v>
      </c>
      <c r="H53" s="364">
        <f t="shared" si="55"/>
        <v>0</v>
      </c>
      <c r="I53" s="364">
        <f t="shared" si="55"/>
        <v>0</v>
      </c>
      <c r="J53" s="364">
        <f t="shared" si="55"/>
        <v>0</v>
      </c>
      <c r="K53" s="364">
        <f t="shared" si="55"/>
        <v>0</v>
      </c>
      <c r="L53" s="364">
        <f t="shared" si="55"/>
        <v>0</v>
      </c>
      <c r="M53" s="346">
        <f t="shared" si="55"/>
        <v>0</v>
      </c>
      <c r="N53" s="365">
        <f t="shared" si="55"/>
        <v>0</v>
      </c>
      <c r="O53" s="365">
        <f t="shared" si="55"/>
        <v>0</v>
      </c>
      <c r="P53" s="365">
        <f t="shared" si="55"/>
        <v>0</v>
      </c>
      <c r="Q53" s="348">
        <f t="shared" si="55"/>
        <v>0</v>
      </c>
      <c r="R53" s="366">
        <f t="shared" si="55"/>
        <v>0</v>
      </c>
      <c r="S53" s="1575"/>
      <c r="T53" s="367">
        <f t="shared" si="55"/>
        <v>0</v>
      </c>
      <c r="U53" s="367">
        <f t="shared" si="55"/>
        <v>0</v>
      </c>
      <c r="V53" s="367">
        <f t="shared" si="55"/>
        <v>0</v>
      </c>
      <c r="W53" s="346">
        <f t="shared" si="55"/>
        <v>0</v>
      </c>
      <c r="X53" s="366">
        <f t="shared" si="55"/>
        <v>0</v>
      </c>
      <c r="Y53" s="367">
        <f t="shared" si="55"/>
        <v>0</v>
      </c>
      <c r="Z53" s="367">
        <f t="shared" si="55"/>
        <v>0</v>
      </c>
      <c r="AA53" s="367">
        <f t="shared" si="55"/>
        <v>0</v>
      </c>
      <c r="AB53" s="367">
        <f t="shared" si="55"/>
        <v>0</v>
      </c>
      <c r="AC53" s="367">
        <f t="shared" si="55"/>
        <v>0</v>
      </c>
      <c r="AD53" s="367">
        <f t="shared" si="55"/>
        <v>0</v>
      </c>
      <c r="AE53" s="367">
        <f t="shared" si="55"/>
        <v>0</v>
      </c>
      <c r="AF53" s="367">
        <f t="shared" si="55"/>
        <v>0</v>
      </c>
      <c r="AG53" s="346">
        <f t="shared" si="55"/>
        <v>0</v>
      </c>
      <c r="AH53" s="1563"/>
      <c r="AI53" s="351">
        <f t="shared" si="55"/>
        <v>0</v>
      </c>
      <c r="AJ53" s="363">
        <f t="shared" si="55"/>
        <v>0</v>
      </c>
      <c r="AK53" s="364">
        <f t="shared" si="55"/>
        <v>0</v>
      </c>
      <c r="AL53" s="364">
        <f t="shared" si="55"/>
        <v>0</v>
      </c>
      <c r="AM53" s="364">
        <f t="shared" si="55"/>
        <v>0</v>
      </c>
      <c r="AN53" s="364">
        <f t="shared" si="55"/>
        <v>0</v>
      </c>
      <c r="AO53" s="364">
        <f t="shared" si="55"/>
        <v>0</v>
      </c>
      <c r="AP53" s="346">
        <f t="shared" si="55"/>
        <v>0</v>
      </c>
      <c r="AQ53" s="365">
        <f t="shared" si="55"/>
        <v>0</v>
      </c>
      <c r="AR53" s="1563"/>
      <c r="AS53" s="365">
        <f t="shared" si="55"/>
        <v>0</v>
      </c>
      <c r="AT53" s="352">
        <f t="shared" si="55"/>
        <v>0</v>
      </c>
      <c r="AU53" s="368">
        <f t="shared" si="55"/>
        <v>0</v>
      </c>
      <c r="AV53" s="369">
        <f t="shared" si="55"/>
        <v>0</v>
      </c>
      <c r="AW53" s="369">
        <f t="shared" si="55"/>
        <v>0</v>
      </c>
      <c r="AX53" s="346">
        <f t="shared" si="55"/>
        <v>0</v>
      </c>
      <c r="AY53" s="365">
        <f t="shared" si="55"/>
        <v>0</v>
      </c>
      <c r="AZ53" s="1563"/>
      <c r="BA53" s="352">
        <f t="shared" si="55"/>
        <v>0</v>
      </c>
      <c r="BB53" s="1563"/>
      <c r="BC53" s="352">
        <f t="shared" si="55"/>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6">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6"/>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7">SUM(E37:E43)</f>
        <v>0</v>
      </c>
      <c r="F56" s="364">
        <f t="shared" si="57"/>
        <v>0</v>
      </c>
      <c r="G56" s="364">
        <f t="shared" si="57"/>
        <v>0</v>
      </c>
      <c r="H56" s="364">
        <f t="shared" si="57"/>
        <v>0</v>
      </c>
      <c r="I56" s="364">
        <f t="shared" si="57"/>
        <v>0</v>
      </c>
      <c r="J56" s="364">
        <f t="shared" si="57"/>
        <v>0</v>
      </c>
      <c r="K56" s="364">
        <f t="shared" si="57"/>
        <v>0</v>
      </c>
      <c r="L56" s="364">
        <f t="shared" si="57"/>
        <v>0</v>
      </c>
      <c r="M56" s="346">
        <f t="shared" si="57"/>
        <v>0</v>
      </c>
      <c r="N56" s="365">
        <f t="shared" si="57"/>
        <v>0</v>
      </c>
      <c r="O56" s="365">
        <f t="shared" si="57"/>
        <v>0</v>
      </c>
      <c r="P56" s="365">
        <f t="shared" si="57"/>
        <v>0</v>
      </c>
      <c r="Q56" s="348">
        <f t="shared" si="57"/>
        <v>0</v>
      </c>
      <c r="R56" s="366">
        <f t="shared" si="57"/>
        <v>0</v>
      </c>
      <c r="S56" s="1575"/>
      <c r="T56" s="367">
        <f t="shared" si="57"/>
        <v>0</v>
      </c>
      <c r="U56" s="367">
        <f t="shared" si="57"/>
        <v>0</v>
      </c>
      <c r="V56" s="367">
        <f t="shared" si="57"/>
        <v>0</v>
      </c>
      <c r="W56" s="346">
        <f>SUM(W37:W43)</f>
        <v>0</v>
      </c>
      <c r="X56" s="366">
        <f t="shared" si="57"/>
        <v>0</v>
      </c>
      <c r="Y56" s="367">
        <f t="shared" si="57"/>
        <v>0</v>
      </c>
      <c r="Z56" s="367">
        <f t="shared" si="57"/>
        <v>0</v>
      </c>
      <c r="AA56" s="367">
        <f t="shared" si="57"/>
        <v>0</v>
      </c>
      <c r="AB56" s="367">
        <f t="shared" si="57"/>
        <v>0</v>
      </c>
      <c r="AC56" s="367">
        <f t="shared" si="57"/>
        <v>0</v>
      </c>
      <c r="AD56" s="367">
        <f t="shared" si="57"/>
        <v>0</v>
      </c>
      <c r="AE56" s="367">
        <f t="shared" si="57"/>
        <v>0</v>
      </c>
      <c r="AF56" s="367">
        <f t="shared" si="57"/>
        <v>0</v>
      </c>
      <c r="AG56" s="346">
        <f t="shared" si="57"/>
        <v>0</v>
      </c>
      <c r="AH56" s="1563"/>
      <c r="AI56" s="351">
        <f t="shared" si="57"/>
        <v>0</v>
      </c>
      <c r="AJ56" s="363">
        <f t="shared" si="57"/>
        <v>0</v>
      </c>
      <c r="AK56" s="364">
        <f t="shared" si="57"/>
        <v>0</v>
      </c>
      <c r="AL56" s="364">
        <f t="shared" si="57"/>
        <v>0</v>
      </c>
      <c r="AM56" s="364">
        <f t="shared" si="57"/>
        <v>0</v>
      </c>
      <c r="AN56" s="364">
        <f t="shared" si="57"/>
        <v>0</v>
      </c>
      <c r="AO56" s="364">
        <f t="shared" si="57"/>
        <v>0</v>
      </c>
      <c r="AP56" s="346">
        <f t="shared" si="57"/>
        <v>0</v>
      </c>
      <c r="AQ56" s="365">
        <f t="shared" si="57"/>
        <v>0</v>
      </c>
      <c r="AR56" s="1563"/>
      <c r="AS56" s="365">
        <f t="shared" si="57"/>
        <v>0</v>
      </c>
      <c r="AT56" s="352">
        <f t="shared" si="57"/>
        <v>0</v>
      </c>
      <c r="AU56" s="368">
        <f t="shared" si="57"/>
        <v>0</v>
      </c>
      <c r="AV56" s="369">
        <f t="shared" si="57"/>
        <v>0</v>
      </c>
      <c r="AW56" s="369">
        <f t="shared" si="57"/>
        <v>0</v>
      </c>
      <c r="AX56" s="346">
        <f t="shared" si="57"/>
        <v>0</v>
      </c>
      <c r="AY56" s="365">
        <f t="shared" si="57"/>
        <v>0</v>
      </c>
      <c r="AZ56" s="1563"/>
      <c r="BA56" s="352">
        <f t="shared" si="57"/>
        <v>0</v>
      </c>
      <c r="BB56" s="1563"/>
      <c r="BC56" s="352">
        <f t="shared" si="57"/>
        <v>0</v>
      </c>
    </row>
    <row r="57" spans="1:55" s="339" customFormat="1">
      <c r="A57" s="372" t="s">
        <v>399</v>
      </c>
      <c r="B57" s="342"/>
      <c r="C57" s="708"/>
      <c r="D57" s="343"/>
      <c r="E57" s="344"/>
      <c r="F57" s="345"/>
      <c r="G57" s="345"/>
      <c r="H57" s="345"/>
      <c r="I57" s="345"/>
      <c r="J57" s="345"/>
      <c r="K57" s="345"/>
      <c r="L57" s="345"/>
      <c r="M57" s="346">
        <f t="shared" ref="M57:M66" si="58">SUM(E57:L57)</f>
        <v>0</v>
      </c>
      <c r="N57" s="347"/>
      <c r="O57" s="347"/>
      <c r="P57" s="347"/>
      <c r="Q57" s="348">
        <f t="shared" ref="Q57:Q66" si="59">B57+C57+M57+N57+O57+P57+D57</f>
        <v>0</v>
      </c>
      <c r="R57" s="349"/>
      <c r="S57" s="1575"/>
      <c r="T57" s="350"/>
      <c r="U57" s="350"/>
      <c r="V57" s="350"/>
      <c r="W57" s="346">
        <f>SUM(R57:V57)</f>
        <v>0</v>
      </c>
      <c r="X57" s="349"/>
      <c r="Y57" s="350"/>
      <c r="Z57" s="350"/>
      <c r="AA57" s="350"/>
      <c r="AB57" s="350"/>
      <c r="AC57" s="350"/>
      <c r="AD57" s="350"/>
      <c r="AE57" s="350"/>
      <c r="AF57" s="350"/>
      <c r="AG57" s="346">
        <f t="shared" ref="AG57:AG66" si="60">SUM(X57:AF57)</f>
        <v>0</v>
      </c>
      <c r="AH57" s="1563"/>
      <c r="AI57" s="351">
        <f t="shared" ref="AI57:AI66" si="61">Q57+W57+AG57+AH57</f>
        <v>0</v>
      </c>
      <c r="AJ57" s="344"/>
      <c r="AK57" s="345"/>
      <c r="AL57" s="345"/>
      <c r="AM57" s="345"/>
      <c r="AN57" s="345"/>
      <c r="AO57" s="345"/>
      <c r="AP57" s="346">
        <f t="shared" ref="AP57:AP66" si="62">SUM(AJ57:AO57)</f>
        <v>0</v>
      </c>
      <c r="AQ57" s="347"/>
      <c r="AR57" s="1563"/>
      <c r="AS57" s="347"/>
      <c r="AT57" s="352">
        <f t="shared" ref="AT57:AT66" si="63">AI57+AP57+AQ57+AR57+AS57</f>
        <v>0</v>
      </c>
      <c r="AU57" s="353"/>
      <c r="AV57" s="354"/>
      <c r="AW57" s="354"/>
      <c r="AX57" s="346">
        <f t="shared" ref="AX57:AX66" si="64">SUM(AU57:AW57)</f>
        <v>0</v>
      </c>
      <c r="AY57" s="347"/>
      <c r="AZ57" s="1563"/>
      <c r="BA57" s="352">
        <f t="shared" ref="BA57:BA66" si="65">AX57+AY57</f>
        <v>0</v>
      </c>
      <c r="BB57" s="1563"/>
      <c r="BC57" s="352">
        <f t="shared" ref="BC57:BC66" si="66">BA57+AT57+BB57</f>
        <v>0</v>
      </c>
    </row>
    <row r="58" spans="1:55" s="339" customFormat="1">
      <c r="A58" s="372" t="s">
        <v>400</v>
      </c>
      <c r="B58" s="342"/>
      <c r="C58" s="708"/>
      <c r="D58" s="343"/>
      <c r="E58" s="344"/>
      <c r="F58" s="345"/>
      <c r="G58" s="345"/>
      <c r="H58" s="345"/>
      <c r="I58" s="345"/>
      <c r="J58" s="345"/>
      <c r="K58" s="345"/>
      <c r="L58" s="345"/>
      <c r="M58" s="346">
        <f t="shared" si="58"/>
        <v>0</v>
      </c>
      <c r="N58" s="347"/>
      <c r="O58" s="347"/>
      <c r="P58" s="347"/>
      <c r="Q58" s="348">
        <f t="shared" si="59"/>
        <v>0</v>
      </c>
      <c r="R58" s="349"/>
      <c r="S58" s="1575"/>
      <c r="T58" s="350"/>
      <c r="U58" s="350"/>
      <c r="V58" s="350"/>
      <c r="W58" s="346">
        <f t="shared" ref="W58:W66" si="67">SUM(R58:V58)</f>
        <v>0</v>
      </c>
      <c r="X58" s="349"/>
      <c r="Y58" s="350"/>
      <c r="Z58" s="350"/>
      <c r="AA58" s="350"/>
      <c r="AB58" s="350"/>
      <c r="AC58" s="350"/>
      <c r="AD58" s="350"/>
      <c r="AE58" s="350"/>
      <c r="AF58" s="350"/>
      <c r="AG58" s="346">
        <f t="shared" si="60"/>
        <v>0</v>
      </c>
      <c r="AH58" s="1563"/>
      <c r="AI58" s="351">
        <f t="shared" si="61"/>
        <v>0</v>
      </c>
      <c r="AJ58" s="344"/>
      <c r="AK58" s="345"/>
      <c r="AL58" s="345"/>
      <c r="AM58" s="345"/>
      <c r="AN58" s="345"/>
      <c r="AO58" s="345"/>
      <c r="AP58" s="346">
        <f t="shared" si="62"/>
        <v>0</v>
      </c>
      <c r="AQ58" s="347"/>
      <c r="AR58" s="1563"/>
      <c r="AS58" s="347"/>
      <c r="AT58" s="352">
        <f t="shared" si="63"/>
        <v>0</v>
      </c>
      <c r="AU58" s="353"/>
      <c r="AV58" s="354"/>
      <c r="AW58" s="354"/>
      <c r="AX58" s="346">
        <f t="shared" si="64"/>
        <v>0</v>
      </c>
      <c r="AY58" s="347"/>
      <c r="AZ58" s="1563"/>
      <c r="BA58" s="352">
        <f t="shared" si="65"/>
        <v>0</v>
      </c>
      <c r="BB58" s="1563"/>
      <c r="BC58" s="352">
        <f t="shared" si="66"/>
        <v>0</v>
      </c>
    </row>
    <row r="59" spans="1:55" s="339" customFormat="1">
      <c r="A59" s="373" t="s">
        <v>401</v>
      </c>
      <c r="B59" s="342"/>
      <c r="C59" s="708"/>
      <c r="D59" s="343"/>
      <c r="E59" s="344"/>
      <c r="F59" s="345"/>
      <c r="G59" s="345"/>
      <c r="H59" s="345"/>
      <c r="I59" s="345"/>
      <c r="J59" s="345"/>
      <c r="K59" s="345"/>
      <c r="L59" s="345"/>
      <c r="M59" s="346">
        <f t="shared" si="58"/>
        <v>0</v>
      </c>
      <c r="N59" s="347"/>
      <c r="O59" s="347"/>
      <c r="P59" s="347"/>
      <c r="Q59" s="348">
        <f t="shared" si="59"/>
        <v>0</v>
      </c>
      <c r="R59" s="349"/>
      <c r="S59" s="1575"/>
      <c r="T59" s="350"/>
      <c r="U59" s="350"/>
      <c r="V59" s="350"/>
      <c r="W59" s="346">
        <f t="shared" si="67"/>
        <v>0</v>
      </c>
      <c r="X59" s="349"/>
      <c r="Y59" s="350"/>
      <c r="Z59" s="350"/>
      <c r="AA59" s="350"/>
      <c r="AB59" s="350"/>
      <c r="AC59" s="350"/>
      <c r="AD59" s="350"/>
      <c r="AE59" s="350"/>
      <c r="AF59" s="350"/>
      <c r="AG59" s="346">
        <f t="shared" si="60"/>
        <v>0</v>
      </c>
      <c r="AH59" s="1563"/>
      <c r="AI59" s="351">
        <f t="shared" si="61"/>
        <v>0</v>
      </c>
      <c r="AJ59" s="344"/>
      <c r="AK59" s="345"/>
      <c r="AL59" s="345"/>
      <c r="AM59" s="345"/>
      <c r="AN59" s="345"/>
      <c r="AO59" s="345"/>
      <c r="AP59" s="346">
        <f t="shared" si="62"/>
        <v>0</v>
      </c>
      <c r="AQ59" s="347"/>
      <c r="AR59" s="1563"/>
      <c r="AS59" s="347"/>
      <c r="AT59" s="352">
        <f t="shared" si="63"/>
        <v>0</v>
      </c>
      <c r="AU59" s="353"/>
      <c r="AV59" s="354"/>
      <c r="AW59" s="354"/>
      <c r="AX59" s="346">
        <f t="shared" si="64"/>
        <v>0</v>
      </c>
      <c r="AY59" s="347"/>
      <c r="AZ59" s="1563"/>
      <c r="BA59" s="352">
        <f t="shared" si="65"/>
        <v>0</v>
      </c>
      <c r="BB59" s="1563"/>
      <c r="BC59" s="352">
        <f t="shared" si="66"/>
        <v>0</v>
      </c>
    </row>
    <row r="60" spans="1:55" s="339" customFormat="1">
      <c r="A60" s="373" t="s">
        <v>61</v>
      </c>
      <c r="B60" s="342"/>
      <c r="C60" s="708"/>
      <c r="D60" s="343"/>
      <c r="E60" s="344"/>
      <c r="F60" s="345"/>
      <c r="G60" s="345"/>
      <c r="H60" s="345"/>
      <c r="I60" s="345"/>
      <c r="J60" s="345"/>
      <c r="K60" s="345"/>
      <c r="L60" s="345"/>
      <c r="M60" s="346">
        <f t="shared" si="58"/>
        <v>0</v>
      </c>
      <c r="N60" s="347"/>
      <c r="O60" s="347"/>
      <c r="P60" s="347"/>
      <c r="Q60" s="348">
        <f t="shared" si="59"/>
        <v>0</v>
      </c>
      <c r="R60" s="349"/>
      <c r="S60" s="1575"/>
      <c r="T60" s="350"/>
      <c r="U60" s="350"/>
      <c r="V60" s="350"/>
      <c r="W60" s="346">
        <f t="shared" si="67"/>
        <v>0</v>
      </c>
      <c r="X60" s="349"/>
      <c r="Y60" s="350"/>
      <c r="Z60" s="350"/>
      <c r="AA60" s="350"/>
      <c r="AB60" s="350"/>
      <c r="AC60" s="350"/>
      <c r="AD60" s="350"/>
      <c r="AE60" s="350"/>
      <c r="AF60" s="350"/>
      <c r="AG60" s="346">
        <f t="shared" si="60"/>
        <v>0</v>
      </c>
      <c r="AH60" s="1563"/>
      <c r="AI60" s="351">
        <f t="shared" si="61"/>
        <v>0</v>
      </c>
      <c r="AJ60" s="344"/>
      <c r="AK60" s="345"/>
      <c r="AL60" s="345"/>
      <c r="AM60" s="345"/>
      <c r="AN60" s="345"/>
      <c r="AO60" s="345"/>
      <c r="AP60" s="346">
        <f t="shared" si="62"/>
        <v>0</v>
      </c>
      <c r="AQ60" s="347"/>
      <c r="AR60" s="1563"/>
      <c r="AS60" s="347"/>
      <c r="AT60" s="352">
        <f t="shared" si="63"/>
        <v>0</v>
      </c>
      <c r="AU60" s="353"/>
      <c r="AV60" s="354"/>
      <c r="AW60" s="354"/>
      <c r="AX60" s="346">
        <f t="shared" si="64"/>
        <v>0</v>
      </c>
      <c r="AY60" s="347"/>
      <c r="AZ60" s="1563"/>
      <c r="BA60" s="352">
        <f t="shared" si="65"/>
        <v>0</v>
      </c>
      <c r="BB60" s="1563"/>
      <c r="BC60" s="352">
        <f t="shared" si="66"/>
        <v>0</v>
      </c>
    </row>
    <row r="61" spans="1:55" s="339" customFormat="1">
      <c r="A61" s="373" t="s">
        <v>402</v>
      </c>
      <c r="B61" s="342"/>
      <c r="C61" s="708"/>
      <c r="D61" s="343"/>
      <c r="E61" s="344"/>
      <c r="F61" s="345"/>
      <c r="G61" s="345"/>
      <c r="H61" s="345"/>
      <c r="I61" s="345"/>
      <c r="J61" s="345"/>
      <c r="K61" s="345"/>
      <c r="L61" s="345"/>
      <c r="M61" s="346">
        <f t="shared" si="58"/>
        <v>0</v>
      </c>
      <c r="N61" s="347"/>
      <c r="O61" s="347"/>
      <c r="P61" s="347"/>
      <c r="Q61" s="348">
        <f t="shared" si="59"/>
        <v>0</v>
      </c>
      <c r="R61" s="349"/>
      <c r="S61" s="1575"/>
      <c r="T61" s="350"/>
      <c r="U61" s="350"/>
      <c r="V61" s="350"/>
      <c r="W61" s="346">
        <f t="shared" si="67"/>
        <v>0</v>
      </c>
      <c r="X61" s="349"/>
      <c r="Y61" s="350"/>
      <c r="Z61" s="350"/>
      <c r="AA61" s="350"/>
      <c r="AB61" s="350"/>
      <c r="AC61" s="350"/>
      <c r="AD61" s="350"/>
      <c r="AE61" s="350"/>
      <c r="AF61" s="350"/>
      <c r="AG61" s="346">
        <f t="shared" si="60"/>
        <v>0</v>
      </c>
      <c r="AH61" s="1563"/>
      <c r="AI61" s="351">
        <f t="shared" si="61"/>
        <v>0</v>
      </c>
      <c r="AJ61" s="344"/>
      <c r="AK61" s="345"/>
      <c r="AL61" s="345"/>
      <c r="AM61" s="345"/>
      <c r="AN61" s="345"/>
      <c r="AO61" s="345"/>
      <c r="AP61" s="346">
        <f t="shared" si="62"/>
        <v>0</v>
      </c>
      <c r="AQ61" s="347"/>
      <c r="AR61" s="1563"/>
      <c r="AS61" s="347"/>
      <c r="AT61" s="352">
        <f t="shared" si="63"/>
        <v>0</v>
      </c>
      <c r="AU61" s="353"/>
      <c r="AV61" s="354"/>
      <c r="AW61" s="354"/>
      <c r="AX61" s="346">
        <f t="shared" si="64"/>
        <v>0</v>
      </c>
      <c r="AY61" s="347"/>
      <c r="AZ61" s="1563"/>
      <c r="BA61" s="352">
        <f t="shared" si="65"/>
        <v>0</v>
      </c>
      <c r="BB61" s="1563"/>
      <c r="BC61" s="352">
        <f t="shared" si="66"/>
        <v>0</v>
      </c>
    </row>
    <row r="62" spans="1:55" s="339" customFormat="1">
      <c r="A62" s="373" t="s">
        <v>403</v>
      </c>
      <c r="B62" s="342"/>
      <c r="C62" s="708"/>
      <c r="D62" s="343"/>
      <c r="E62" s="344"/>
      <c r="F62" s="345"/>
      <c r="G62" s="345"/>
      <c r="H62" s="345"/>
      <c r="I62" s="345"/>
      <c r="J62" s="345"/>
      <c r="K62" s="345"/>
      <c r="L62" s="345"/>
      <c r="M62" s="346">
        <f t="shared" si="58"/>
        <v>0</v>
      </c>
      <c r="N62" s="347"/>
      <c r="O62" s="347"/>
      <c r="P62" s="347"/>
      <c r="Q62" s="348">
        <f t="shared" si="59"/>
        <v>0</v>
      </c>
      <c r="R62" s="349"/>
      <c r="S62" s="1575"/>
      <c r="T62" s="350"/>
      <c r="U62" s="350"/>
      <c r="V62" s="350"/>
      <c r="W62" s="346">
        <f t="shared" si="67"/>
        <v>0</v>
      </c>
      <c r="X62" s="349"/>
      <c r="Y62" s="350"/>
      <c r="Z62" s="350"/>
      <c r="AA62" s="350"/>
      <c r="AB62" s="350"/>
      <c r="AC62" s="350"/>
      <c r="AD62" s="350"/>
      <c r="AE62" s="350"/>
      <c r="AF62" s="350"/>
      <c r="AG62" s="346">
        <f t="shared" si="60"/>
        <v>0</v>
      </c>
      <c r="AH62" s="1563"/>
      <c r="AI62" s="351">
        <f t="shared" si="61"/>
        <v>0</v>
      </c>
      <c r="AJ62" s="344"/>
      <c r="AK62" s="345"/>
      <c r="AL62" s="345"/>
      <c r="AM62" s="345"/>
      <c r="AN62" s="345"/>
      <c r="AO62" s="345"/>
      <c r="AP62" s="346">
        <f t="shared" si="62"/>
        <v>0</v>
      </c>
      <c r="AQ62" s="347"/>
      <c r="AR62" s="1563"/>
      <c r="AS62" s="347"/>
      <c r="AT62" s="352">
        <f t="shared" si="63"/>
        <v>0</v>
      </c>
      <c r="AU62" s="353"/>
      <c r="AV62" s="354"/>
      <c r="AW62" s="354"/>
      <c r="AX62" s="346">
        <f t="shared" si="64"/>
        <v>0</v>
      </c>
      <c r="AY62" s="347"/>
      <c r="AZ62" s="1563"/>
      <c r="BA62" s="352">
        <f t="shared" si="65"/>
        <v>0</v>
      </c>
      <c r="BB62" s="1563"/>
      <c r="BC62" s="352">
        <f t="shared" si="66"/>
        <v>0</v>
      </c>
    </row>
    <row r="63" spans="1:55" s="339" customFormat="1">
      <c r="A63" s="373" t="s">
        <v>404</v>
      </c>
      <c r="B63" s="342"/>
      <c r="C63" s="708"/>
      <c r="D63" s="343"/>
      <c r="E63" s="344"/>
      <c r="F63" s="345"/>
      <c r="G63" s="345"/>
      <c r="H63" s="345"/>
      <c r="I63" s="345"/>
      <c r="J63" s="345"/>
      <c r="K63" s="345"/>
      <c r="L63" s="345"/>
      <c r="M63" s="346">
        <f t="shared" si="58"/>
        <v>0</v>
      </c>
      <c r="N63" s="347"/>
      <c r="O63" s="347"/>
      <c r="P63" s="347"/>
      <c r="Q63" s="348">
        <f t="shared" si="59"/>
        <v>0</v>
      </c>
      <c r="R63" s="349"/>
      <c r="S63" s="1575"/>
      <c r="T63" s="350"/>
      <c r="U63" s="350"/>
      <c r="V63" s="350"/>
      <c r="W63" s="346">
        <f t="shared" si="67"/>
        <v>0</v>
      </c>
      <c r="X63" s="349"/>
      <c r="Y63" s="350"/>
      <c r="Z63" s="350"/>
      <c r="AA63" s="350"/>
      <c r="AB63" s="350"/>
      <c r="AC63" s="350"/>
      <c r="AD63" s="350"/>
      <c r="AE63" s="350"/>
      <c r="AF63" s="350"/>
      <c r="AG63" s="346">
        <f t="shared" si="60"/>
        <v>0</v>
      </c>
      <c r="AH63" s="1563"/>
      <c r="AI63" s="351">
        <f t="shared" si="61"/>
        <v>0</v>
      </c>
      <c r="AJ63" s="344"/>
      <c r="AK63" s="345"/>
      <c r="AL63" s="345"/>
      <c r="AM63" s="345"/>
      <c r="AN63" s="345"/>
      <c r="AO63" s="345"/>
      <c r="AP63" s="346">
        <f t="shared" si="62"/>
        <v>0</v>
      </c>
      <c r="AQ63" s="347"/>
      <c r="AR63" s="1563"/>
      <c r="AS63" s="347"/>
      <c r="AT63" s="352">
        <f t="shared" si="63"/>
        <v>0</v>
      </c>
      <c r="AU63" s="353"/>
      <c r="AV63" s="354"/>
      <c r="AW63" s="354"/>
      <c r="AX63" s="346">
        <f t="shared" si="64"/>
        <v>0</v>
      </c>
      <c r="AY63" s="347"/>
      <c r="AZ63" s="1563"/>
      <c r="BA63" s="352">
        <f t="shared" si="65"/>
        <v>0</v>
      </c>
      <c r="BB63" s="1563"/>
      <c r="BC63" s="352">
        <f t="shared" si="66"/>
        <v>0</v>
      </c>
    </row>
    <row r="64" spans="1:55" s="339" customFormat="1">
      <c r="A64" s="373" t="s">
        <v>65</v>
      </c>
      <c r="B64" s="342"/>
      <c r="C64" s="708"/>
      <c r="D64" s="343"/>
      <c r="E64" s="344"/>
      <c r="F64" s="345"/>
      <c r="G64" s="345"/>
      <c r="H64" s="345"/>
      <c r="I64" s="345"/>
      <c r="J64" s="345"/>
      <c r="K64" s="345"/>
      <c r="L64" s="345"/>
      <c r="M64" s="346">
        <f t="shared" si="58"/>
        <v>0</v>
      </c>
      <c r="N64" s="347"/>
      <c r="O64" s="347"/>
      <c r="P64" s="347"/>
      <c r="Q64" s="348">
        <f t="shared" si="59"/>
        <v>0</v>
      </c>
      <c r="R64" s="349"/>
      <c r="S64" s="1575"/>
      <c r="T64" s="350"/>
      <c r="U64" s="350"/>
      <c r="V64" s="350"/>
      <c r="W64" s="346">
        <f t="shared" si="67"/>
        <v>0</v>
      </c>
      <c r="X64" s="349"/>
      <c r="Y64" s="350"/>
      <c r="Z64" s="350"/>
      <c r="AA64" s="350"/>
      <c r="AB64" s="350"/>
      <c r="AC64" s="350"/>
      <c r="AD64" s="350"/>
      <c r="AE64" s="350"/>
      <c r="AF64" s="350"/>
      <c r="AG64" s="346">
        <f t="shared" si="60"/>
        <v>0</v>
      </c>
      <c r="AH64" s="1563"/>
      <c r="AI64" s="351">
        <f t="shared" si="61"/>
        <v>0</v>
      </c>
      <c r="AJ64" s="344"/>
      <c r="AK64" s="345"/>
      <c r="AL64" s="345"/>
      <c r="AM64" s="345"/>
      <c r="AN64" s="345"/>
      <c r="AO64" s="345"/>
      <c r="AP64" s="346">
        <f t="shared" si="62"/>
        <v>0</v>
      </c>
      <c r="AQ64" s="347"/>
      <c r="AR64" s="1563"/>
      <c r="AS64" s="347"/>
      <c r="AT64" s="352">
        <f t="shared" si="63"/>
        <v>0</v>
      </c>
      <c r="AU64" s="353"/>
      <c r="AV64" s="354"/>
      <c r="AW64" s="354"/>
      <c r="AX64" s="346">
        <f t="shared" si="64"/>
        <v>0</v>
      </c>
      <c r="AY64" s="347"/>
      <c r="AZ64" s="1563"/>
      <c r="BA64" s="352">
        <f t="shared" si="65"/>
        <v>0</v>
      </c>
      <c r="BB64" s="1563"/>
      <c r="BC64" s="352">
        <f t="shared" si="66"/>
        <v>0</v>
      </c>
    </row>
    <row r="65" spans="1:55" s="339" customFormat="1">
      <c r="A65" s="373" t="s">
        <v>405</v>
      </c>
      <c r="B65" s="342"/>
      <c r="C65" s="708"/>
      <c r="D65" s="343"/>
      <c r="E65" s="344"/>
      <c r="F65" s="345"/>
      <c r="G65" s="345"/>
      <c r="H65" s="345"/>
      <c r="I65" s="345"/>
      <c r="J65" s="345"/>
      <c r="K65" s="345"/>
      <c r="L65" s="345"/>
      <c r="M65" s="346">
        <f t="shared" si="58"/>
        <v>0</v>
      </c>
      <c r="N65" s="347"/>
      <c r="O65" s="347"/>
      <c r="P65" s="347"/>
      <c r="Q65" s="348">
        <f t="shared" si="59"/>
        <v>0</v>
      </c>
      <c r="R65" s="349"/>
      <c r="S65" s="1575"/>
      <c r="T65" s="350"/>
      <c r="U65" s="350"/>
      <c r="V65" s="350"/>
      <c r="W65" s="346">
        <f t="shared" si="67"/>
        <v>0</v>
      </c>
      <c r="X65" s="349"/>
      <c r="Y65" s="350"/>
      <c r="Z65" s="350"/>
      <c r="AA65" s="350"/>
      <c r="AB65" s="350"/>
      <c r="AC65" s="350"/>
      <c r="AD65" s="350"/>
      <c r="AE65" s="350"/>
      <c r="AF65" s="350"/>
      <c r="AG65" s="346">
        <f t="shared" si="60"/>
        <v>0</v>
      </c>
      <c r="AH65" s="1563"/>
      <c r="AI65" s="351">
        <f t="shared" si="61"/>
        <v>0</v>
      </c>
      <c r="AJ65" s="344"/>
      <c r="AK65" s="345"/>
      <c r="AL65" s="345"/>
      <c r="AM65" s="345"/>
      <c r="AN65" s="345"/>
      <c r="AO65" s="345"/>
      <c r="AP65" s="346">
        <f t="shared" si="62"/>
        <v>0</v>
      </c>
      <c r="AQ65" s="347"/>
      <c r="AR65" s="1563"/>
      <c r="AS65" s="347"/>
      <c r="AT65" s="352">
        <f t="shared" si="63"/>
        <v>0</v>
      </c>
      <c r="AU65" s="353"/>
      <c r="AV65" s="354"/>
      <c r="AW65" s="354"/>
      <c r="AX65" s="346">
        <f t="shared" si="64"/>
        <v>0</v>
      </c>
      <c r="AY65" s="347"/>
      <c r="AZ65" s="1563"/>
      <c r="BA65" s="352">
        <f t="shared" si="65"/>
        <v>0</v>
      </c>
      <c r="BB65" s="1563"/>
      <c r="BC65" s="352">
        <f t="shared" si="66"/>
        <v>0</v>
      </c>
    </row>
    <row r="66" spans="1:55" s="339" customFormat="1" ht="13.5" thickBot="1">
      <c r="A66" s="374" t="s">
        <v>406</v>
      </c>
      <c r="B66" s="342"/>
      <c r="C66" s="708"/>
      <c r="D66" s="343"/>
      <c r="E66" s="344"/>
      <c r="F66" s="345"/>
      <c r="G66" s="345"/>
      <c r="H66" s="345"/>
      <c r="I66" s="345"/>
      <c r="J66" s="345"/>
      <c r="K66" s="345"/>
      <c r="L66" s="345"/>
      <c r="M66" s="346">
        <f t="shared" si="58"/>
        <v>0</v>
      </c>
      <c r="N66" s="347"/>
      <c r="O66" s="347"/>
      <c r="P66" s="347"/>
      <c r="Q66" s="348">
        <f t="shared" si="59"/>
        <v>0</v>
      </c>
      <c r="R66" s="349"/>
      <c r="S66" s="1575"/>
      <c r="T66" s="350"/>
      <c r="U66" s="350"/>
      <c r="V66" s="350"/>
      <c r="W66" s="346">
        <f t="shared" si="67"/>
        <v>0</v>
      </c>
      <c r="X66" s="349"/>
      <c r="Y66" s="350"/>
      <c r="Z66" s="350"/>
      <c r="AA66" s="350"/>
      <c r="AB66" s="350"/>
      <c r="AC66" s="350"/>
      <c r="AD66" s="350"/>
      <c r="AE66" s="350"/>
      <c r="AF66" s="350"/>
      <c r="AG66" s="346">
        <f t="shared" si="60"/>
        <v>0</v>
      </c>
      <c r="AH66" s="1563"/>
      <c r="AI66" s="351">
        <f t="shared" si="61"/>
        <v>0</v>
      </c>
      <c r="AJ66" s="344"/>
      <c r="AK66" s="345"/>
      <c r="AL66" s="345"/>
      <c r="AM66" s="345"/>
      <c r="AN66" s="345"/>
      <c r="AO66" s="345"/>
      <c r="AP66" s="346">
        <f t="shared" si="62"/>
        <v>0</v>
      </c>
      <c r="AQ66" s="347"/>
      <c r="AR66" s="1563"/>
      <c r="AS66" s="347"/>
      <c r="AT66" s="352">
        <f t="shared" si="63"/>
        <v>0</v>
      </c>
      <c r="AU66" s="353"/>
      <c r="AV66" s="354"/>
      <c r="AW66" s="354"/>
      <c r="AX66" s="346">
        <f t="shared" si="64"/>
        <v>0</v>
      </c>
      <c r="AY66" s="347"/>
      <c r="AZ66" s="1563"/>
      <c r="BA66" s="352">
        <f t="shared" si="65"/>
        <v>0</v>
      </c>
      <c r="BB66" s="1563"/>
      <c r="BC66" s="352">
        <f t="shared" si="66"/>
        <v>0</v>
      </c>
    </row>
    <row r="67" spans="1:55" s="360" customFormat="1" ht="15.75">
      <c r="B67" s="375" t="str">
        <f t="shared" ref="B67:AG67" si="68">IF(ABS(B53-SUM(B54:B55))&lt;0.1,"OK","error")</f>
        <v>OK</v>
      </c>
      <c r="C67" s="375" t="str">
        <f t="shared" si="68"/>
        <v>OK</v>
      </c>
      <c r="D67" s="375" t="str">
        <f t="shared" si="68"/>
        <v>OK</v>
      </c>
      <c r="E67" s="375" t="str">
        <f t="shared" si="68"/>
        <v>OK</v>
      </c>
      <c r="F67" s="375" t="str">
        <f t="shared" si="68"/>
        <v>OK</v>
      </c>
      <c r="G67" s="375" t="str">
        <f t="shared" si="68"/>
        <v>OK</v>
      </c>
      <c r="H67" s="375" t="str">
        <f t="shared" si="68"/>
        <v>OK</v>
      </c>
      <c r="I67" s="375" t="str">
        <f t="shared" si="68"/>
        <v>OK</v>
      </c>
      <c r="J67" s="375" t="str">
        <f t="shared" si="68"/>
        <v>OK</v>
      </c>
      <c r="K67" s="375" t="str">
        <f t="shared" si="68"/>
        <v>OK</v>
      </c>
      <c r="L67" s="375" t="str">
        <f t="shared" si="68"/>
        <v>OK</v>
      </c>
      <c r="M67" s="375" t="str">
        <f t="shared" si="68"/>
        <v>OK</v>
      </c>
      <c r="N67" s="375" t="str">
        <f t="shared" si="68"/>
        <v>OK</v>
      </c>
      <c r="O67" s="375" t="str">
        <f t="shared" si="68"/>
        <v>OK</v>
      </c>
      <c r="P67" s="375" t="str">
        <f t="shared" si="68"/>
        <v>OK</v>
      </c>
      <c r="Q67" s="375" t="str">
        <f t="shared" si="68"/>
        <v>OK</v>
      </c>
      <c r="R67" s="375" t="str">
        <f t="shared" si="68"/>
        <v>OK</v>
      </c>
      <c r="S67" s="1610"/>
      <c r="T67" s="375" t="str">
        <f t="shared" si="68"/>
        <v>OK</v>
      </c>
      <c r="U67" s="375" t="str">
        <f t="shared" si="68"/>
        <v>OK</v>
      </c>
      <c r="V67" s="375" t="str">
        <f t="shared" si="68"/>
        <v>OK</v>
      </c>
      <c r="W67" s="375" t="str">
        <f t="shared" si="68"/>
        <v>OK</v>
      </c>
      <c r="X67" s="375" t="str">
        <f t="shared" si="68"/>
        <v>OK</v>
      </c>
      <c r="Y67" s="375" t="str">
        <f t="shared" si="68"/>
        <v>OK</v>
      </c>
      <c r="Z67" s="375" t="str">
        <f t="shared" si="68"/>
        <v>OK</v>
      </c>
      <c r="AA67" s="375" t="str">
        <f t="shared" si="68"/>
        <v>OK</v>
      </c>
      <c r="AB67" s="375" t="str">
        <f t="shared" si="68"/>
        <v>OK</v>
      </c>
      <c r="AC67" s="375" t="str">
        <f t="shared" si="68"/>
        <v>OK</v>
      </c>
      <c r="AD67" s="375" t="str">
        <f t="shared" si="68"/>
        <v>OK</v>
      </c>
      <c r="AE67" s="375" t="str">
        <f t="shared" si="68"/>
        <v>OK</v>
      </c>
      <c r="AF67" s="375" t="str">
        <f t="shared" si="68"/>
        <v>OK</v>
      </c>
      <c r="AG67" s="375" t="str">
        <f t="shared" si="68"/>
        <v>OK</v>
      </c>
      <c r="AH67" s="375" t="str">
        <f t="shared" ref="AH67:BC67" si="69">IF(ABS(AH53-SUM(AH54:AH55))&lt;0.1,"OK","error")</f>
        <v>OK</v>
      </c>
      <c r="AI67" s="375" t="str">
        <f t="shared" si="69"/>
        <v>OK</v>
      </c>
      <c r="AJ67" s="375" t="str">
        <f t="shared" si="69"/>
        <v>OK</v>
      </c>
      <c r="AK67" s="375" t="str">
        <f t="shared" si="69"/>
        <v>OK</v>
      </c>
      <c r="AL67" s="375" t="str">
        <f t="shared" si="69"/>
        <v>OK</v>
      </c>
      <c r="AM67" s="375" t="str">
        <f t="shared" si="69"/>
        <v>OK</v>
      </c>
      <c r="AN67" s="375" t="str">
        <f t="shared" si="69"/>
        <v>OK</v>
      </c>
      <c r="AO67" s="375" t="str">
        <f t="shared" si="69"/>
        <v>OK</v>
      </c>
      <c r="AP67" s="375" t="str">
        <f t="shared" si="69"/>
        <v>OK</v>
      </c>
      <c r="AQ67" s="375" t="str">
        <f t="shared" si="69"/>
        <v>OK</v>
      </c>
      <c r="AR67" s="375" t="str">
        <f t="shared" si="69"/>
        <v>OK</v>
      </c>
      <c r="AS67" s="375" t="str">
        <f t="shared" si="69"/>
        <v>OK</v>
      </c>
      <c r="AT67" s="375" t="str">
        <f t="shared" si="69"/>
        <v>OK</v>
      </c>
      <c r="AU67" s="375" t="str">
        <f t="shared" si="69"/>
        <v>OK</v>
      </c>
      <c r="AV67" s="375" t="str">
        <f t="shared" si="69"/>
        <v>OK</v>
      </c>
      <c r="AW67" s="375" t="str">
        <f t="shared" si="69"/>
        <v>OK</v>
      </c>
      <c r="AX67" s="375" t="str">
        <f t="shared" si="69"/>
        <v>OK</v>
      </c>
      <c r="AY67" s="375" t="str">
        <f t="shared" si="69"/>
        <v>OK</v>
      </c>
      <c r="AZ67" s="375" t="str">
        <f t="shared" si="69"/>
        <v>OK</v>
      </c>
      <c r="BA67" s="375" t="str">
        <f t="shared" si="69"/>
        <v>OK</v>
      </c>
      <c r="BB67" s="375" t="str">
        <f t="shared" si="69"/>
        <v>OK</v>
      </c>
      <c r="BC67" s="375" t="str">
        <f t="shared" si="69"/>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0">SUM(E71:L71)</f>
        <v>0</v>
      </c>
      <c r="N71" s="347"/>
      <c r="O71" s="347"/>
      <c r="P71" s="347"/>
      <c r="Q71" s="348">
        <f t="shared" ref="Q71:Q77" si="71">B71+C71+M71+N71+O71+P71+D71</f>
        <v>0</v>
      </c>
      <c r="R71" s="349"/>
      <c r="S71" s="1575"/>
      <c r="T71" s="350"/>
      <c r="U71" s="350"/>
      <c r="V71" s="350"/>
      <c r="W71" s="346">
        <f t="shared" ref="W71:W77" si="72">SUM(R71:V71)</f>
        <v>0</v>
      </c>
      <c r="X71" s="349"/>
      <c r="Y71" s="350"/>
      <c r="Z71" s="350"/>
      <c r="AA71" s="350"/>
      <c r="AB71" s="350"/>
      <c r="AC71" s="350"/>
      <c r="AD71" s="350"/>
      <c r="AE71" s="350"/>
      <c r="AF71" s="350"/>
      <c r="AG71" s="346">
        <f t="shared" ref="AG71:AG77" si="73">SUM(X71:AF71)</f>
        <v>0</v>
      </c>
      <c r="AH71" s="1563"/>
      <c r="AI71" s="351">
        <f t="shared" ref="AI71:AI77" si="74">Q71+W71+AG71+AH71</f>
        <v>0</v>
      </c>
      <c r="AJ71" s="344"/>
      <c r="AK71" s="345"/>
      <c r="AL71" s="345"/>
      <c r="AM71" s="345"/>
      <c r="AN71" s="345"/>
      <c r="AO71" s="345"/>
      <c r="AP71" s="346">
        <f t="shared" ref="AP71:AP77" si="75">SUM(AJ71:AO71)</f>
        <v>0</v>
      </c>
      <c r="AQ71" s="347"/>
      <c r="AR71" s="1563"/>
      <c r="AS71" s="347"/>
      <c r="AT71" s="352">
        <f t="shared" ref="AT71:AT77" si="76">AI71+AP71+AQ71+AR71+AS71</f>
        <v>0</v>
      </c>
      <c r="AU71" s="353"/>
      <c r="AV71" s="354"/>
      <c r="AW71" s="354"/>
      <c r="AX71" s="346">
        <f t="shared" ref="AX71:AX77" si="77">SUM(AU71:AW71)</f>
        <v>0</v>
      </c>
      <c r="AY71" s="347"/>
      <c r="AZ71" s="1563"/>
      <c r="BA71" s="352">
        <f t="shared" ref="BA71:BA77" si="78">AX71+AY71</f>
        <v>0</v>
      </c>
      <c r="BB71" s="1563"/>
      <c r="BC71" s="352">
        <f t="shared" ref="BC71:BC77" si="79">BA71+AT71+BB71</f>
        <v>0</v>
      </c>
    </row>
    <row r="72" spans="1:55" s="339" customFormat="1">
      <c r="A72" s="341" t="s">
        <v>410</v>
      </c>
      <c r="B72" s="342"/>
      <c r="C72" s="708"/>
      <c r="D72" s="343"/>
      <c r="E72" s="344"/>
      <c r="F72" s="345"/>
      <c r="G72" s="345"/>
      <c r="H72" s="345"/>
      <c r="I72" s="345"/>
      <c r="J72" s="345"/>
      <c r="K72" s="345"/>
      <c r="L72" s="345"/>
      <c r="M72" s="346">
        <f t="shared" si="70"/>
        <v>0</v>
      </c>
      <c r="N72" s="347"/>
      <c r="O72" s="347"/>
      <c r="P72" s="347"/>
      <c r="Q72" s="348">
        <f t="shared" si="71"/>
        <v>0</v>
      </c>
      <c r="R72" s="349"/>
      <c r="S72" s="1575"/>
      <c r="T72" s="350"/>
      <c r="U72" s="350"/>
      <c r="V72" s="350"/>
      <c r="W72" s="346">
        <f t="shared" si="72"/>
        <v>0</v>
      </c>
      <c r="X72" s="349"/>
      <c r="Y72" s="350"/>
      <c r="Z72" s="350"/>
      <c r="AA72" s="350"/>
      <c r="AB72" s="350"/>
      <c r="AC72" s="350"/>
      <c r="AD72" s="350"/>
      <c r="AE72" s="350"/>
      <c r="AF72" s="350"/>
      <c r="AG72" s="346">
        <f t="shared" si="73"/>
        <v>0</v>
      </c>
      <c r="AH72" s="1563"/>
      <c r="AI72" s="351">
        <f t="shared" si="74"/>
        <v>0</v>
      </c>
      <c r="AJ72" s="344"/>
      <c r="AK72" s="345"/>
      <c r="AL72" s="345"/>
      <c r="AM72" s="345"/>
      <c r="AN72" s="345"/>
      <c r="AO72" s="345"/>
      <c r="AP72" s="346">
        <f t="shared" si="75"/>
        <v>0</v>
      </c>
      <c r="AQ72" s="347"/>
      <c r="AR72" s="1563"/>
      <c r="AS72" s="347"/>
      <c r="AT72" s="352">
        <f t="shared" si="76"/>
        <v>0</v>
      </c>
      <c r="AU72" s="353"/>
      <c r="AV72" s="354"/>
      <c r="AW72" s="354"/>
      <c r="AX72" s="346">
        <f t="shared" si="77"/>
        <v>0</v>
      </c>
      <c r="AY72" s="347"/>
      <c r="AZ72" s="1563"/>
      <c r="BA72" s="352">
        <f t="shared" si="78"/>
        <v>0</v>
      </c>
      <c r="BB72" s="1563"/>
      <c r="BC72" s="352">
        <f t="shared" si="79"/>
        <v>0</v>
      </c>
    </row>
    <row r="73" spans="1:55" s="339" customFormat="1">
      <c r="A73" s="341" t="s">
        <v>411</v>
      </c>
      <c r="B73" s="342"/>
      <c r="C73" s="708"/>
      <c r="D73" s="343"/>
      <c r="E73" s="344"/>
      <c r="F73" s="345"/>
      <c r="G73" s="345"/>
      <c r="H73" s="345"/>
      <c r="I73" s="345"/>
      <c r="J73" s="345"/>
      <c r="K73" s="345"/>
      <c r="L73" s="345"/>
      <c r="M73" s="346">
        <f t="shared" si="70"/>
        <v>0</v>
      </c>
      <c r="N73" s="347"/>
      <c r="O73" s="347"/>
      <c r="P73" s="347"/>
      <c r="Q73" s="348">
        <f t="shared" si="71"/>
        <v>0</v>
      </c>
      <c r="R73" s="349"/>
      <c r="S73" s="1575"/>
      <c r="T73" s="350"/>
      <c r="U73" s="350"/>
      <c r="V73" s="350"/>
      <c r="W73" s="346">
        <f t="shared" si="72"/>
        <v>0</v>
      </c>
      <c r="X73" s="349"/>
      <c r="Y73" s="350"/>
      <c r="Z73" s="350"/>
      <c r="AA73" s="350"/>
      <c r="AB73" s="350"/>
      <c r="AC73" s="350"/>
      <c r="AD73" s="350"/>
      <c r="AE73" s="350"/>
      <c r="AF73" s="350"/>
      <c r="AG73" s="346">
        <f t="shared" si="73"/>
        <v>0</v>
      </c>
      <c r="AH73" s="1563"/>
      <c r="AI73" s="351">
        <f t="shared" si="74"/>
        <v>0</v>
      </c>
      <c r="AJ73" s="344"/>
      <c r="AK73" s="345"/>
      <c r="AL73" s="345"/>
      <c r="AM73" s="345"/>
      <c r="AN73" s="345"/>
      <c r="AO73" s="345"/>
      <c r="AP73" s="346">
        <f t="shared" si="75"/>
        <v>0</v>
      </c>
      <c r="AQ73" s="347"/>
      <c r="AR73" s="1563"/>
      <c r="AS73" s="347"/>
      <c r="AT73" s="352">
        <f t="shared" si="76"/>
        <v>0</v>
      </c>
      <c r="AU73" s="353"/>
      <c r="AV73" s="354"/>
      <c r="AW73" s="354"/>
      <c r="AX73" s="346">
        <f t="shared" si="77"/>
        <v>0</v>
      </c>
      <c r="AY73" s="347"/>
      <c r="AZ73" s="1563"/>
      <c r="BA73" s="352">
        <f t="shared" si="78"/>
        <v>0</v>
      </c>
      <c r="BB73" s="1563"/>
      <c r="BC73" s="352">
        <f t="shared" si="79"/>
        <v>0</v>
      </c>
    </row>
    <row r="74" spans="1:55" s="339" customFormat="1" ht="14.25">
      <c r="A74" s="357"/>
      <c r="B74" s="342"/>
      <c r="C74" s="708"/>
      <c r="D74" s="343"/>
      <c r="E74" s="344"/>
      <c r="F74" s="345"/>
      <c r="G74" s="345"/>
      <c r="H74" s="345"/>
      <c r="I74" s="345"/>
      <c r="J74" s="345"/>
      <c r="K74" s="345"/>
      <c r="L74" s="345"/>
      <c r="M74" s="346">
        <f t="shared" si="70"/>
        <v>0</v>
      </c>
      <c r="N74" s="347"/>
      <c r="O74" s="347"/>
      <c r="P74" s="347"/>
      <c r="Q74" s="348">
        <f t="shared" si="71"/>
        <v>0</v>
      </c>
      <c r="R74" s="349"/>
      <c r="S74" s="1575"/>
      <c r="T74" s="350"/>
      <c r="U74" s="350"/>
      <c r="V74" s="350"/>
      <c r="W74" s="346">
        <f t="shared" si="72"/>
        <v>0</v>
      </c>
      <c r="X74" s="349"/>
      <c r="Y74" s="350"/>
      <c r="Z74" s="350"/>
      <c r="AA74" s="350"/>
      <c r="AB74" s="350"/>
      <c r="AC74" s="350"/>
      <c r="AD74" s="350"/>
      <c r="AE74" s="350"/>
      <c r="AF74" s="350"/>
      <c r="AG74" s="346">
        <f t="shared" si="73"/>
        <v>0</v>
      </c>
      <c r="AH74" s="1563"/>
      <c r="AI74" s="351">
        <f t="shared" si="74"/>
        <v>0</v>
      </c>
      <c r="AJ74" s="344"/>
      <c r="AK74" s="345"/>
      <c r="AL74" s="345"/>
      <c r="AM74" s="345"/>
      <c r="AN74" s="345"/>
      <c r="AO74" s="345"/>
      <c r="AP74" s="346">
        <f t="shared" si="75"/>
        <v>0</v>
      </c>
      <c r="AQ74" s="347"/>
      <c r="AR74" s="1563"/>
      <c r="AS74" s="347"/>
      <c r="AT74" s="352">
        <f t="shared" si="76"/>
        <v>0</v>
      </c>
      <c r="AU74" s="353"/>
      <c r="AV74" s="354"/>
      <c r="AW74" s="354"/>
      <c r="AX74" s="346">
        <f t="shared" si="77"/>
        <v>0</v>
      </c>
      <c r="AY74" s="347"/>
      <c r="AZ74" s="1563"/>
      <c r="BA74" s="352">
        <f t="shared" si="78"/>
        <v>0</v>
      </c>
      <c r="BB74" s="1563"/>
      <c r="BC74" s="352">
        <f t="shared" si="79"/>
        <v>0</v>
      </c>
    </row>
    <row r="75" spans="1:55" s="339" customFormat="1" ht="14.25">
      <c r="A75" s="357"/>
      <c r="B75" s="342"/>
      <c r="C75" s="708"/>
      <c r="D75" s="343"/>
      <c r="E75" s="344"/>
      <c r="F75" s="345"/>
      <c r="G75" s="345"/>
      <c r="H75" s="345"/>
      <c r="I75" s="345"/>
      <c r="J75" s="345"/>
      <c r="K75" s="345"/>
      <c r="L75" s="345"/>
      <c r="M75" s="346">
        <f t="shared" si="70"/>
        <v>0</v>
      </c>
      <c r="N75" s="347"/>
      <c r="O75" s="347"/>
      <c r="P75" s="347"/>
      <c r="Q75" s="348">
        <f t="shared" si="71"/>
        <v>0</v>
      </c>
      <c r="R75" s="349"/>
      <c r="S75" s="1575"/>
      <c r="T75" s="350"/>
      <c r="U75" s="350"/>
      <c r="V75" s="350"/>
      <c r="W75" s="346">
        <f t="shared" si="72"/>
        <v>0</v>
      </c>
      <c r="X75" s="349"/>
      <c r="Y75" s="350"/>
      <c r="Z75" s="350"/>
      <c r="AA75" s="350"/>
      <c r="AB75" s="350"/>
      <c r="AC75" s="350"/>
      <c r="AD75" s="350"/>
      <c r="AE75" s="350"/>
      <c r="AF75" s="350"/>
      <c r="AG75" s="346">
        <f t="shared" si="73"/>
        <v>0</v>
      </c>
      <c r="AH75" s="1563"/>
      <c r="AI75" s="351">
        <f t="shared" si="74"/>
        <v>0</v>
      </c>
      <c r="AJ75" s="344"/>
      <c r="AK75" s="345"/>
      <c r="AL75" s="345"/>
      <c r="AM75" s="345"/>
      <c r="AN75" s="345"/>
      <c r="AO75" s="345"/>
      <c r="AP75" s="346">
        <f t="shared" si="75"/>
        <v>0</v>
      </c>
      <c r="AQ75" s="347"/>
      <c r="AR75" s="1563"/>
      <c r="AS75" s="347"/>
      <c r="AT75" s="352">
        <f t="shared" si="76"/>
        <v>0</v>
      </c>
      <c r="AU75" s="353"/>
      <c r="AV75" s="354"/>
      <c r="AW75" s="354"/>
      <c r="AX75" s="346">
        <f t="shared" si="77"/>
        <v>0</v>
      </c>
      <c r="AY75" s="347"/>
      <c r="AZ75" s="1563"/>
      <c r="BA75" s="352">
        <f t="shared" si="78"/>
        <v>0</v>
      </c>
      <c r="BB75" s="1563"/>
      <c r="BC75" s="352">
        <f t="shared" si="79"/>
        <v>0</v>
      </c>
    </row>
    <row r="76" spans="1:55" s="339" customFormat="1" ht="14.25">
      <c r="A76" s="357"/>
      <c r="B76" s="342"/>
      <c r="C76" s="708"/>
      <c r="D76" s="343"/>
      <c r="E76" s="344"/>
      <c r="F76" s="345"/>
      <c r="G76" s="345"/>
      <c r="H76" s="345"/>
      <c r="I76" s="345"/>
      <c r="J76" s="345"/>
      <c r="K76" s="345"/>
      <c r="L76" s="345"/>
      <c r="M76" s="346">
        <f t="shared" si="70"/>
        <v>0</v>
      </c>
      <c r="N76" s="347"/>
      <c r="O76" s="347"/>
      <c r="P76" s="347"/>
      <c r="Q76" s="348">
        <f t="shared" si="71"/>
        <v>0</v>
      </c>
      <c r="R76" s="349"/>
      <c r="S76" s="1575"/>
      <c r="T76" s="350"/>
      <c r="U76" s="350"/>
      <c r="V76" s="350"/>
      <c r="W76" s="346">
        <f t="shared" si="72"/>
        <v>0</v>
      </c>
      <c r="X76" s="349"/>
      <c r="Y76" s="350"/>
      <c r="Z76" s="350"/>
      <c r="AA76" s="350"/>
      <c r="AB76" s="350"/>
      <c r="AC76" s="350"/>
      <c r="AD76" s="350"/>
      <c r="AE76" s="350"/>
      <c r="AF76" s="350"/>
      <c r="AG76" s="346">
        <f t="shared" si="73"/>
        <v>0</v>
      </c>
      <c r="AH76" s="1563"/>
      <c r="AI76" s="351">
        <f t="shared" si="74"/>
        <v>0</v>
      </c>
      <c r="AJ76" s="344"/>
      <c r="AK76" s="345"/>
      <c r="AL76" s="345"/>
      <c r="AM76" s="345"/>
      <c r="AN76" s="345"/>
      <c r="AO76" s="345"/>
      <c r="AP76" s="346">
        <f t="shared" si="75"/>
        <v>0</v>
      </c>
      <c r="AQ76" s="347"/>
      <c r="AR76" s="1563"/>
      <c r="AS76" s="347"/>
      <c r="AT76" s="352">
        <f t="shared" si="76"/>
        <v>0</v>
      </c>
      <c r="AU76" s="353"/>
      <c r="AV76" s="354"/>
      <c r="AW76" s="354"/>
      <c r="AX76" s="346">
        <f t="shared" si="77"/>
        <v>0</v>
      </c>
      <c r="AY76" s="347"/>
      <c r="AZ76" s="1563"/>
      <c r="BA76" s="352">
        <f t="shared" si="78"/>
        <v>0</v>
      </c>
      <c r="BB76" s="1563"/>
      <c r="BC76" s="352">
        <f t="shared" si="79"/>
        <v>0</v>
      </c>
    </row>
    <row r="77" spans="1:55" s="339" customFormat="1">
      <c r="A77" s="341" t="s">
        <v>412</v>
      </c>
      <c r="B77" s="342"/>
      <c r="C77" s="708"/>
      <c r="D77" s="343"/>
      <c r="E77" s="344"/>
      <c r="F77" s="345"/>
      <c r="G77" s="345"/>
      <c r="H77" s="345"/>
      <c r="I77" s="345"/>
      <c r="J77" s="345"/>
      <c r="K77" s="345"/>
      <c r="L77" s="345"/>
      <c r="M77" s="346">
        <f t="shared" si="70"/>
        <v>0</v>
      </c>
      <c r="N77" s="347"/>
      <c r="O77" s="347"/>
      <c r="P77" s="347"/>
      <c r="Q77" s="348">
        <f t="shared" si="71"/>
        <v>0</v>
      </c>
      <c r="R77" s="349"/>
      <c r="S77" s="1575"/>
      <c r="T77" s="350"/>
      <c r="U77" s="350"/>
      <c r="V77" s="350"/>
      <c r="W77" s="346">
        <f t="shared" si="72"/>
        <v>0</v>
      </c>
      <c r="X77" s="349"/>
      <c r="Y77" s="350"/>
      <c r="Z77" s="350"/>
      <c r="AA77" s="350"/>
      <c r="AB77" s="350"/>
      <c r="AC77" s="350"/>
      <c r="AD77" s="350"/>
      <c r="AE77" s="350"/>
      <c r="AF77" s="350"/>
      <c r="AG77" s="346">
        <f t="shared" si="73"/>
        <v>0</v>
      </c>
      <c r="AH77" s="1563"/>
      <c r="AI77" s="351">
        <f t="shared" si="74"/>
        <v>0</v>
      </c>
      <c r="AJ77" s="344"/>
      <c r="AK77" s="345"/>
      <c r="AL77" s="345"/>
      <c r="AM77" s="345"/>
      <c r="AN77" s="345"/>
      <c r="AO77" s="345"/>
      <c r="AP77" s="346">
        <f t="shared" si="75"/>
        <v>0</v>
      </c>
      <c r="AQ77" s="347"/>
      <c r="AR77" s="1563"/>
      <c r="AS77" s="347"/>
      <c r="AT77" s="352">
        <f t="shared" si="76"/>
        <v>0</v>
      </c>
      <c r="AU77" s="353"/>
      <c r="AV77" s="354"/>
      <c r="AW77" s="354"/>
      <c r="AX77" s="346">
        <f t="shared" si="77"/>
        <v>0</v>
      </c>
      <c r="AY77" s="347"/>
      <c r="AZ77" s="1563"/>
      <c r="BA77" s="352">
        <f t="shared" si="78"/>
        <v>0</v>
      </c>
      <c r="BB77" s="1563"/>
      <c r="BC77" s="352">
        <f t="shared" si="79"/>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0">SUM(E79:L79)</f>
        <v>0</v>
      </c>
      <c r="N79" s="347"/>
      <c r="O79" s="347"/>
      <c r="P79" s="347"/>
      <c r="Q79" s="348">
        <f t="shared" ref="Q79:Q85" si="81">B79+C79+M79+N79+O79+P79+D79</f>
        <v>0</v>
      </c>
      <c r="R79" s="349"/>
      <c r="S79" s="1575"/>
      <c r="T79" s="350"/>
      <c r="U79" s="350"/>
      <c r="V79" s="350"/>
      <c r="W79" s="346">
        <f t="shared" ref="W79:W85" si="82">SUM(R79:V79)</f>
        <v>0</v>
      </c>
      <c r="X79" s="349"/>
      <c r="Y79" s="350"/>
      <c r="Z79" s="350"/>
      <c r="AA79" s="350"/>
      <c r="AB79" s="350"/>
      <c r="AC79" s="350"/>
      <c r="AD79" s="350"/>
      <c r="AE79" s="350"/>
      <c r="AF79" s="350"/>
      <c r="AG79" s="346">
        <f t="shared" ref="AG79:AG85" si="83">SUM(X79:AF79)</f>
        <v>0</v>
      </c>
      <c r="AH79" s="1563"/>
      <c r="AI79" s="351">
        <f t="shared" ref="AI79:AI85" si="84">Q79+W79+AG79+AH79</f>
        <v>0</v>
      </c>
      <c r="AJ79" s="344"/>
      <c r="AK79" s="345"/>
      <c r="AL79" s="345"/>
      <c r="AM79" s="345"/>
      <c r="AN79" s="345"/>
      <c r="AO79" s="345"/>
      <c r="AP79" s="346">
        <f t="shared" ref="AP79:AP85" si="85">SUM(AJ79:AO79)</f>
        <v>0</v>
      </c>
      <c r="AQ79" s="347"/>
      <c r="AR79" s="1563"/>
      <c r="AS79" s="347"/>
      <c r="AT79" s="352">
        <f t="shared" ref="AT79:AT85" si="86">AI79+AP79+AQ79+AR79+AS79</f>
        <v>0</v>
      </c>
      <c r="AU79" s="353"/>
      <c r="AV79" s="354"/>
      <c r="AW79" s="354"/>
      <c r="AX79" s="346">
        <f t="shared" ref="AX79:AX85" si="87">SUM(AU79:AW79)</f>
        <v>0</v>
      </c>
      <c r="AY79" s="347"/>
      <c r="AZ79" s="1563"/>
      <c r="BA79" s="352">
        <f t="shared" ref="BA79:BA85" si="88">AX79+AY79</f>
        <v>0</v>
      </c>
      <c r="BB79" s="1563"/>
      <c r="BC79" s="352">
        <f t="shared" ref="BC79:BC85" si="89">BA79+AT79+BB79</f>
        <v>0</v>
      </c>
    </row>
    <row r="80" spans="1:55" s="339" customFormat="1">
      <c r="A80" s="341" t="s">
        <v>410</v>
      </c>
      <c r="B80" s="342"/>
      <c r="C80" s="708"/>
      <c r="D80" s="343"/>
      <c r="E80" s="344"/>
      <c r="F80" s="345"/>
      <c r="G80" s="345"/>
      <c r="H80" s="345"/>
      <c r="I80" s="345"/>
      <c r="J80" s="345"/>
      <c r="K80" s="345"/>
      <c r="L80" s="345"/>
      <c r="M80" s="346">
        <f t="shared" si="80"/>
        <v>0</v>
      </c>
      <c r="N80" s="347"/>
      <c r="O80" s="347"/>
      <c r="P80" s="347"/>
      <c r="Q80" s="348">
        <f t="shared" si="81"/>
        <v>0</v>
      </c>
      <c r="R80" s="349"/>
      <c r="S80" s="1575"/>
      <c r="T80" s="350"/>
      <c r="U80" s="350"/>
      <c r="V80" s="350"/>
      <c r="W80" s="346">
        <f t="shared" si="82"/>
        <v>0</v>
      </c>
      <c r="X80" s="349"/>
      <c r="Y80" s="350"/>
      <c r="Z80" s="350"/>
      <c r="AA80" s="350"/>
      <c r="AB80" s="350"/>
      <c r="AC80" s="350"/>
      <c r="AD80" s="350"/>
      <c r="AE80" s="350"/>
      <c r="AF80" s="350"/>
      <c r="AG80" s="346">
        <f t="shared" si="83"/>
        <v>0</v>
      </c>
      <c r="AH80" s="1563"/>
      <c r="AI80" s="351">
        <f t="shared" si="84"/>
        <v>0</v>
      </c>
      <c r="AJ80" s="344"/>
      <c r="AK80" s="345"/>
      <c r="AL80" s="345"/>
      <c r="AM80" s="345"/>
      <c r="AN80" s="345"/>
      <c r="AO80" s="345"/>
      <c r="AP80" s="346">
        <f t="shared" si="85"/>
        <v>0</v>
      </c>
      <c r="AQ80" s="347"/>
      <c r="AR80" s="1563"/>
      <c r="AS80" s="347"/>
      <c r="AT80" s="352">
        <f t="shared" si="86"/>
        <v>0</v>
      </c>
      <c r="AU80" s="353"/>
      <c r="AV80" s="354"/>
      <c r="AW80" s="354"/>
      <c r="AX80" s="346">
        <f t="shared" si="87"/>
        <v>0</v>
      </c>
      <c r="AY80" s="347"/>
      <c r="AZ80" s="1563"/>
      <c r="BA80" s="352">
        <f t="shared" si="88"/>
        <v>0</v>
      </c>
      <c r="BB80" s="1563"/>
      <c r="BC80" s="352">
        <f t="shared" si="89"/>
        <v>0</v>
      </c>
    </row>
    <row r="81" spans="1:55" s="339" customFormat="1">
      <c r="A81" s="341" t="s">
        <v>411</v>
      </c>
      <c r="B81" s="342"/>
      <c r="C81" s="708"/>
      <c r="D81" s="343"/>
      <c r="E81" s="344"/>
      <c r="F81" s="345"/>
      <c r="G81" s="345"/>
      <c r="H81" s="345"/>
      <c r="I81" s="345"/>
      <c r="J81" s="345"/>
      <c r="K81" s="345"/>
      <c r="L81" s="345"/>
      <c r="M81" s="346">
        <f t="shared" si="80"/>
        <v>0</v>
      </c>
      <c r="N81" s="347"/>
      <c r="O81" s="347"/>
      <c r="P81" s="347"/>
      <c r="Q81" s="348">
        <f t="shared" si="81"/>
        <v>0</v>
      </c>
      <c r="R81" s="349"/>
      <c r="S81" s="1575"/>
      <c r="T81" s="350"/>
      <c r="U81" s="350"/>
      <c r="V81" s="350"/>
      <c r="W81" s="346">
        <f t="shared" si="82"/>
        <v>0</v>
      </c>
      <c r="X81" s="349"/>
      <c r="Y81" s="350"/>
      <c r="Z81" s="350"/>
      <c r="AA81" s="350"/>
      <c r="AB81" s="350"/>
      <c r="AC81" s="350"/>
      <c r="AD81" s="350"/>
      <c r="AE81" s="350"/>
      <c r="AF81" s="350"/>
      <c r="AG81" s="346">
        <f t="shared" si="83"/>
        <v>0</v>
      </c>
      <c r="AH81" s="1563"/>
      <c r="AI81" s="351">
        <f t="shared" si="84"/>
        <v>0</v>
      </c>
      <c r="AJ81" s="344"/>
      <c r="AK81" s="345"/>
      <c r="AL81" s="345"/>
      <c r="AM81" s="345"/>
      <c r="AN81" s="345"/>
      <c r="AO81" s="345"/>
      <c r="AP81" s="346">
        <f t="shared" si="85"/>
        <v>0</v>
      </c>
      <c r="AQ81" s="347"/>
      <c r="AR81" s="1563"/>
      <c r="AS81" s="347"/>
      <c r="AT81" s="352">
        <f t="shared" si="86"/>
        <v>0</v>
      </c>
      <c r="AU81" s="353"/>
      <c r="AV81" s="354"/>
      <c r="AW81" s="354"/>
      <c r="AX81" s="346">
        <f t="shared" si="87"/>
        <v>0</v>
      </c>
      <c r="AY81" s="347"/>
      <c r="AZ81" s="1563"/>
      <c r="BA81" s="352">
        <f t="shared" si="88"/>
        <v>0</v>
      </c>
      <c r="BB81" s="1563"/>
      <c r="BC81" s="352">
        <f t="shared" si="89"/>
        <v>0</v>
      </c>
    </row>
    <row r="82" spans="1:55" s="339" customFormat="1" ht="14.25">
      <c r="A82" s="357"/>
      <c r="B82" s="342"/>
      <c r="C82" s="708"/>
      <c r="D82" s="343"/>
      <c r="E82" s="344"/>
      <c r="F82" s="345"/>
      <c r="G82" s="345"/>
      <c r="H82" s="345"/>
      <c r="I82" s="345"/>
      <c r="J82" s="345"/>
      <c r="K82" s="345"/>
      <c r="L82" s="345"/>
      <c r="M82" s="346">
        <f t="shared" si="80"/>
        <v>0</v>
      </c>
      <c r="N82" s="347"/>
      <c r="O82" s="347"/>
      <c r="P82" s="347"/>
      <c r="Q82" s="348">
        <f t="shared" si="81"/>
        <v>0</v>
      </c>
      <c r="R82" s="349"/>
      <c r="S82" s="1575"/>
      <c r="T82" s="350"/>
      <c r="U82" s="350"/>
      <c r="V82" s="350"/>
      <c r="W82" s="346">
        <f t="shared" si="82"/>
        <v>0</v>
      </c>
      <c r="X82" s="349"/>
      <c r="Y82" s="350"/>
      <c r="Z82" s="350"/>
      <c r="AA82" s="350"/>
      <c r="AB82" s="350"/>
      <c r="AC82" s="350"/>
      <c r="AD82" s="350"/>
      <c r="AE82" s="350"/>
      <c r="AF82" s="350"/>
      <c r="AG82" s="346">
        <f t="shared" si="83"/>
        <v>0</v>
      </c>
      <c r="AH82" s="1563"/>
      <c r="AI82" s="351">
        <f t="shared" si="84"/>
        <v>0</v>
      </c>
      <c r="AJ82" s="344"/>
      <c r="AK82" s="345"/>
      <c r="AL82" s="345"/>
      <c r="AM82" s="345"/>
      <c r="AN82" s="345"/>
      <c r="AO82" s="345"/>
      <c r="AP82" s="346">
        <f t="shared" si="85"/>
        <v>0</v>
      </c>
      <c r="AQ82" s="347"/>
      <c r="AR82" s="1563"/>
      <c r="AS82" s="347"/>
      <c r="AT82" s="352">
        <f t="shared" si="86"/>
        <v>0</v>
      </c>
      <c r="AU82" s="353"/>
      <c r="AV82" s="354"/>
      <c r="AW82" s="354"/>
      <c r="AX82" s="346">
        <f t="shared" si="87"/>
        <v>0</v>
      </c>
      <c r="AY82" s="347"/>
      <c r="AZ82" s="1563"/>
      <c r="BA82" s="352">
        <f t="shared" si="88"/>
        <v>0</v>
      </c>
      <c r="BB82" s="1563"/>
      <c r="BC82" s="352">
        <f t="shared" si="89"/>
        <v>0</v>
      </c>
    </row>
    <row r="83" spans="1:55" s="339" customFormat="1" ht="14.25">
      <c r="A83" s="357"/>
      <c r="B83" s="342"/>
      <c r="C83" s="708"/>
      <c r="D83" s="343"/>
      <c r="E83" s="344"/>
      <c r="F83" s="345"/>
      <c r="G83" s="345"/>
      <c r="H83" s="345"/>
      <c r="I83" s="345"/>
      <c r="J83" s="345"/>
      <c r="K83" s="345"/>
      <c r="L83" s="345"/>
      <c r="M83" s="346">
        <f t="shared" si="80"/>
        <v>0</v>
      </c>
      <c r="N83" s="347"/>
      <c r="O83" s="347"/>
      <c r="P83" s="347"/>
      <c r="Q83" s="348">
        <f t="shared" si="81"/>
        <v>0</v>
      </c>
      <c r="R83" s="349"/>
      <c r="S83" s="1575"/>
      <c r="T83" s="350"/>
      <c r="U83" s="350"/>
      <c r="V83" s="350"/>
      <c r="W83" s="346">
        <f t="shared" si="82"/>
        <v>0</v>
      </c>
      <c r="X83" s="349"/>
      <c r="Y83" s="350"/>
      <c r="Z83" s="350"/>
      <c r="AA83" s="350"/>
      <c r="AB83" s="350"/>
      <c r="AC83" s="350"/>
      <c r="AD83" s="350"/>
      <c r="AE83" s="350"/>
      <c r="AF83" s="350"/>
      <c r="AG83" s="346">
        <f t="shared" si="83"/>
        <v>0</v>
      </c>
      <c r="AH83" s="1563"/>
      <c r="AI83" s="351">
        <f t="shared" si="84"/>
        <v>0</v>
      </c>
      <c r="AJ83" s="344"/>
      <c r="AK83" s="345"/>
      <c r="AL83" s="345"/>
      <c r="AM83" s="345"/>
      <c r="AN83" s="345"/>
      <c r="AO83" s="345"/>
      <c r="AP83" s="346">
        <f t="shared" si="85"/>
        <v>0</v>
      </c>
      <c r="AQ83" s="347"/>
      <c r="AR83" s="1563"/>
      <c r="AS83" s="347"/>
      <c r="AT83" s="352">
        <f t="shared" si="86"/>
        <v>0</v>
      </c>
      <c r="AU83" s="353"/>
      <c r="AV83" s="354"/>
      <c r="AW83" s="354"/>
      <c r="AX83" s="346">
        <f t="shared" si="87"/>
        <v>0</v>
      </c>
      <c r="AY83" s="347"/>
      <c r="AZ83" s="1563"/>
      <c r="BA83" s="352">
        <f t="shared" si="88"/>
        <v>0</v>
      </c>
      <c r="BB83" s="1563"/>
      <c r="BC83" s="352">
        <f t="shared" si="89"/>
        <v>0</v>
      </c>
    </row>
    <row r="84" spans="1:55" s="339" customFormat="1" ht="14.25">
      <c r="A84" s="357"/>
      <c r="B84" s="342"/>
      <c r="C84" s="708"/>
      <c r="D84" s="343"/>
      <c r="E84" s="344"/>
      <c r="F84" s="345"/>
      <c r="G84" s="345"/>
      <c r="H84" s="345"/>
      <c r="I84" s="345"/>
      <c r="J84" s="345"/>
      <c r="K84" s="345"/>
      <c r="L84" s="345"/>
      <c r="M84" s="346">
        <f t="shared" si="80"/>
        <v>0</v>
      </c>
      <c r="N84" s="347"/>
      <c r="O84" s="347"/>
      <c r="P84" s="347"/>
      <c r="Q84" s="348">
        <f t="shared" si="81"/>
        <v>0</v>
      </c>
      <c r="R84" s="349"/>
      <c r="S84" s="1575"/>
      <c r="T84" s="350"/>
      <c r="U84" s="350"/>
      <c r="V84" s="350"/>
      <c r="W84" s="346">
        <f t="shared" si="82"/>
        <v>0</v>
      </c>
      <c r="X84" s="349"/>
      <c r="Y84" s="350"/>
      <c r="Z84" s="350"/>
      <c r="AA84" s="350"/>
      <c r="AB84" s="350"/>
      <c r="AC84" s="350"/>
      <c r="AD84" s="350"/>
      <c r="AE84" s="350"/>
      <c r="AF84" s="350"/>
      <c r="AG84" s="346">
        <f t="shared" si="83"/>
        <v>0</v>
      </c>
      <c r="AH84" s="1563"/>
      <c r="AI84" s="351">
        <f t="shared" si="84"/>
        <v>0</v>
      </c>
      <c r="AJ84" s="344"/>
      <c r="AK84" s="345"/>
      <c r="AL84" s="345"/>
      <c r="AM84" s="345"/>
      <c r="AN84" s="345"/>
      <c r="AO84" s="345"/>
      <c r="AP84" s="346">
        <f t="shared" si="85"/>
        <v>0</v>
      </c>
      <c r="AQ84" s="347"/>
      <c r="AR84" s="1563"/>
      <c r="AS84" s="347"/>
      <c r="AT84" s="352">
        <f t="shared" si="86"/>
        <v>0</v>
      </c>
      <c r="AU84" s="353"/>
      <c r="AV84" s="354"/>
      <c r="AW84" s="354"/>
      <c r="AX84" s="346">
        <f t="shared" si="87"/>
        <v>0</v>
      </c>
      <c r="AY84" s="347"/>
      <c r="AZ84" s="1563"/>
      <c r="BA84" s="352">
        <f t="shared" si="88"/>
        <v>0</v>
      </c>
      <c r="BB84" s="1563"/>
      <c r="BC84" s="352">
        <f t="shared" si="89"/>
        <v>0</v>
      </c>
    </row>
    <row r="85" spans="1:55" s="339" customFormat="1">
      <c r="A85" s="341" t="s">
        <v>412</v>
      </c>
      <c r="B85" s="342"/>
      <c r="C85" s="708"/>
      <c r="D85" s="343"/>
      <c r="E85" s="344"/>
      <c r="F85" s="345"/>
      <c r="G85" s="345"/>
      <c r="H85" s="345"/>
      <c r="I85" s="345"/>
      <c r="J85" s="345"/>
      <c r="K85" s="345"/>
      <c r="L85" s="345"/>
      <c r="M85" s="346">
        <f t="shared" si="80"/>
        <v>0</v>
      </c>
      <c r="N85" s="347"/>
      <c r="O85" s="347"/>
      <c r="P85" s="347"/>
      <c r="Q85" s="348">
        <f t="shared" si="81"/>
        <v>0</v>
      </c>
      <c r="R85" s="349"/>
      <c r="S85" s="1575"/>
      <c r="T85" s="350"/>
      <c r="U85" s="350"/>
      <c r="V85" s="350"/>
      <c r="W85" s="346">
        <f t="shared" si="82"/>
        <v>0</v>
      </c>
      <c r="X85" s="349"/>
      <c r="Y85" s="350"/>
      <c r="Z85" s="350"/>
      <c r="AA85" s="350"/>
      <c r="AB85" s="350"/>
      <c r="AC85" s="350"/>
      <c r="AD85" s="350"/>
      <c r="AE85" s="350"/>
      <c r="AF85" s="350"/>
      <c r="AG85" s="346">
        <f t="shared" si="83"/>
        <v>0</v>
      </c>
      <c r="AH85" s="1563"/>
      <c r="AI85" s="351">
        <f t="shared" si="84"/>
        <v>0</v>
      </c>
      <c r="AJ85" s="344"/>
      <c r="AK85" s="345"/>
      <c r="AL85" s="345"/>
      <c r="AM85" s="345"/>
      <c r="AN85" s="345"/>
      <c r="AO85" s="345"/>
      <c r="AP85" s="346">
        <f t="shared" si="85"/>
        <v>0</v>
      </c>
      <c r="AQ85" s="347"/>
      <c r="AR85" s="1563"/>
      <c r="AS85" s="347"/>
      <c r="AT85" s="352">
        <f t="shared" si="86"/>
        <v>0</v>
      </c>
      <c r="AU85" s="353"/>
      <c r="AV85" s="354"/>
      <c r="AW85" s="354"/>
      <c r="AX85" s="346">
        <f t="shared" si="87"/>
        <v>0</v>
      </c>
      <c r="AY85" s="347"/>
      <c r="AZ85" s="1563"/>
      <c r="BA85" s="352">
        <f t="shared" si="88"/>
        <v>0</v>
      </c>
      <c r="BB85" s="1563"/>
      <c r="BC85" s="352">
        <f t="shared" si="89"/>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0">SUM(E87:L87)</f>
        <v>0</v>
      </c>
      <c r="N87" s="347"/>
      <c r="O87" s="347"/>
      <c r="P87" s="347"/>
      <c r="Q87" s="348">
        <f t="shared" ref="Q87:Q93" si="91">B87+C87+M87+N87+O87+P87+D87</f>
        <v>0</v>
      </c>
      <c r="R87" s="349"/>
      <c r="S87" s="1575"/>
      <c r="T87" s="350"/>
      <c r="U87" s="350"/>
      <c r="V87" s="350"/>
      <c r="W87" s="346">
        <f t="shared" ref="W87:W93" si="92">SUM(R87:V87)</f>
        <v>0</v>
      </c>
      <c r="X87" s="349"/>
      <c r="Y87" s="350"/>
      <c r="Z87" s="350"/>
      <c r="AA87" s="350"/>
      <c r="AB87" s="350"/>
      <c r="AC87" s="350"/>
      <c r="AD87" s="350"/>
      <c r="AE87" s="350"/>
      <c r="AF87" s="350"/>
      <c r="AG87" s="346">
        <f t="shared" ref="AG87:AG93" si="93">SUM(X87:AF87)</f>
        <v>0</v>
      </c>
      <c r="AH87" s="1563"/>
      <c r="AI87" s="351">
        <f t="shared" ref="AI87:AI93" si="94">Q87+W87+AG87+AH87</f>
        <v>0</v>
      </c>
      <c r="AJ87" s="344"/>
      <c r="AK87" s="345"/>
      <c r="AL87" s="345"/>
      <c r="AM87" s="345"/>
      <c r="AN87" s="345"/>
      <c r="AO87" s="345"/>
      <c r="AP87" s="346">
        <f t="shared" ref="AP87:AP93" si="95">SUM(AJ87:AO87)</f>
        <v>0</v>
      </c>
      <c r="AQ87" s="347"/>
      <c r="AR87" s="1563"/>
      <c r="AS87" s="347"/>
      <c r="AT87" s="352">
        <f t="shared" ref="AT87:AT93" si="96">AI87+AP87+AQ87+AR87+AS87</f>
        <v>0</v>
      </c>
      <c r="AU87" s="353"/>
      <c r="AV87" s="354"/>
      <c r="AW87" s="354"/>
      <c r="AX87" s="346">
        <f t="shared" ref="AX87:AX93" si="97">SUM(AU87:AW87)</f>
        <v>0</v>
      </c>
      <c r="AY87" s="347"/>
      <c r="AZ87" s="1563"/>
      <c r="BA87" s="352">
        <f t="shared" ref="BA87:BA93" si="98">AX87+AY87</f>
        <v>0</v>
      </c>
      <c r="BB87" s="1563"/>
      <c r="BC87" s="352">
        <f t="shared" ref="BC87:BC93" si="99">BA87+AT87+BB87</f>
        <v>0</v>
      </c>
    </row>
    <row r="88" spans="1:55" s="339" customFormat="1">
      <c r="A88" s="341" t="s">
        <v>410</v>
      </c>
      <c r="B88" s="342"/>
      <c r="C88" s="708"/>
      <c r="D88" s="343"/>
      <c r="E88" s="344"/>
      <c r="F88" s="345"/>
      <c r="G88" s="345"/>
      <c r="H88" s="345"/>
      <c r="I88" s="345"/>
      <c r="J88" s="345"/>
      <c r="K88" s="345"/>
      <c r="L88" s="345"/>
      <c r="M88" s="346">
        <f t="shared" si="90"/>
        <v>0</v>
      </c>
      <c r="N88" s="347"/>
      <c r="O88" s="347"/>
      <c r="P88" s="347"/>
      <c r="Q88" s="348">
        <f t="shared" si="91"/>
        <v>0</v>
      </c>
      <c r="R88" s="349"/>
      <c r="S88" s="1575"/>
      <c r="T88" s="350"/>
      <c r="U88" s="350"/>
      <c r="V88" s="350"/>
      <c r="W88" s="346">
        <f t="shared" si="92"/>
        <v>0</v>
      </c>
      <c r="X88" s="349"/>
      <c r="Y88" s="350"/>
      <c r="Z88" s="350"/>
      <c r="AA88" s="350"/>
      <c r="AB88" s="350"/>
      <c r="AC88" s="350"/>
      <c r="AD88" s="350"/>
      <c r="AE88" s="350"/>
      <c r="AF88" s="350"/>
      <c r="AG88" s="346">
        <f t="shared" si="93"/>
        <v>0</v>
      </c>
      <c r="AH88" s="1563"/>
      <c r="AI88" s="351">
        <f t="shared" si="94"/>
        <v>0</v>
      </c>
      <c r="AJ88" s="344"/>
      <c r="AK88" s="345"/>
      <c r="AL88" s="345"/>
      <c r="AM88" s="345"/>
      <c r="AN88" s="345"/>
      <c r="AO88" s="345"/>
      <c r="AP88" s="346">
        <f t="shared" si="95"/>
        <v>0</v>
      </c>
      <c r="AQ88" s="347"/>
      <c r="AR88" s="1563"/>
      <c r="AS88" s="347"/>
      <c r="AT88" s="352">
        <f t="shared" si="96"/>
        <v>0</v>
      </c>
      <c r="AU88" s="353"/>
      <c r="AV88" s="354"/>
      <c r="AW88" s="354"/>
      <c r="AX88" s="346">
        <f t="shared" si="97"/>
        <v>0</v>
      </c>
      <c r="AY88" s="347"/>
      <c r="AZ88" s="1563"/>
      <c r="BA88" s="352">
        <f t="shared" si="98"/>
        <v>0</v>
      </c>
      <c r="BB88" s="1563"/>
      <c r="BC88" s="352">
        <f t="shared" si="99"/>
        <v>0</v>
      </c>
    </row>
    <row r="89" spans="1:55" s="339" customFormat="1">
      <c r="A89" s="341" t="s">
        <v>411</v>
      </c>
      <c r="B89" s="342"/>
      <c r="C89" s="708"/>
      <c r="D89" s="343"/>
      <c r="E89" s="344"/>
      <c r="F89" s="345"/>
      <c r="G89" s="345"/>
      <c r="H89" s="345"/>
      <c r="I89" s="345"/>
      <c r="J89" s="345"/>
      <c r="K89" s="345"/>
      <c r="L89" s="345"/>
      <c r="M89" s="346">
        <f t="shared" si="90"/>
        <v>0</v>
      </c>
      <c r="N89" s="347"/>
      <c r="O89" s="347"/>
      <c r="P89" s="347"/>
      <c r="Q89" s="348">
        <f t="shared" si="91"/>
        <v>0</v>
      </c>
      <c r="R89" s="349"/>
      <c r="S89" s="1575"/>
      <c r="T89" s="350"/>
      <c r="U89" s="350"/>
      <c r="V89" s="350"/>
      <c r="W89" s="346">
        <f t="shared" si="92"/>
        <v>0</v>
      </c>
      <c r="X89" s="349"/>
      <c r="Y89" s="350"/>
      <c r="Z89" s="350"/>
      <c r="AA89" s="350"/>
      <c r="AB89" s="350"/>
      <c r="AC89" s="350"/>
      <c r="AD89" s="350"/>
      <c r="AE89" s="350"/>
      <c r="AF89" s="350"/>
      <c r="AG89" s="346">
        <f t="shared" si="93"/>
        <v>0</v>
      </c>
      <c r="AH89" s="1563"/>
      <c r="AI89" s="351">
        <f t="shared" si="94"/>
        <v>0</v>
      </c>
      <c r="AJ89" s="344"/>
      <c r="AK89" s="345"/>
      <c r="AL89" s="345"/>
      <c r="AM89" s="345"/>
      <c r="AN89" s="345"/>
      <c r="AO89" s="345"/>
      <c r="AP89" s="346">
        <f t="shared" si="95"/>
        <v>0</v>
      </c>
      <c r="AQ89" s="347"/>
      <c r="AR89" s="1563"/>
      <c r="AS89" s="347"/>
      <c r="AT89" s="352">
        <f t="shared" si="96"/>
        <v>0</v>
      </c>
      <c r="AU89" s="353"/>
      <c r="AV89" s="354"/>
      <c r="AW89" s="354"/>
      <c r="AX89" s="346">
        <f t="shared" si="97"/>
        <v>0</v>
      </c>
      <c r="AY89" s="347"/>
      <c r="AZ89" s="1563"/>
      <c r="BA89" s="352">
        <f t="shared" si="98"/>
        <v>0</v>
      </c>
      <c r="BB89" s="1563"/>
      <c r="BC89" s="352">
        <f t="shared" si="99"/>
        <v>0</v>
      </c>
    </row>
    <row r="90" spans="1:55" s="339" customFormat="1" ht="14.25">
      <c r="A90" s="357"/>
      <c r="B90" s="342"/>
      <c r="C90" s="708"/>
      <c r="D90" s="343"/>
      <c r="E90" s="344"/>
      <c r="F90" s="345"/>
      <c r="G90" s="345"/>
      <c r="H90" s="345"/>
      <c r="I90" s="345"/>
      <c r="J90" s="345"/>
      <c r="K90" s="345"/>
      <c r="L90" s="345"/>
      <c r="M90" s="346">
        <f t="shared" si="90"/>
        <v>0</v>
      </c>
      <c r="N90" s="347"/>
      <c r="O90" s="347"/>
      <c r="P90" s="347"/>
      <c r="Q90" s="348">
        <f t="shared" si="91"/>
        <v>0</v>
      </c>
      <c r="R90" s="349"/>
      <c r="S90" s="1575"/>
      <c r="T90" s="350"/>
      <c r="U90" s="350"/>
      <c r="V90" s="350"/>
      <c r="W90" s="346">
        <f t="shared" si="92"/>
        <v>0</v>
      </c>
      <c r="X90" s="349"/>
      <c r="Y90" s="350"/>
      <c r="Z90" s="350"/>
      <c r="AA90" s="350"/>
      <c r="AB90" s="350"/>
      <c r="AC90" s="350"/>
      <c r="AD90" s="350"/>
      <c r="AE90" s="350"/>
      <c r="AF90" s="350"/>
      <c r="AG90" s="346">
        <f t="shared" si="93"/>
        <v>0</v>
      </c>
      <c r="AH90" s="1563"/>
      <c r="AI90" s="351">
        <f t="shared" si="94"/>
        <v>0</v>
      </c>
      <c r="AJ90" s="344"/>
      <c r="AK90" s="345"/>
      <c r="AL90" s="345"/>
      <c r="AM90" s="345"/>
      <c r="AN90" s="345"/>
      <c r="AO90" s="345"/>
      <c r="AP90" s="346">
        <f t="shared" si="95"/>
        <v>0</v>
      </c>
      <c r="AQ90" s="347"/>
      <c r="AR90" s="1563"/>
      <c r="AS90" s="347"/>
      <c r="AT90" s="352">
        <f t="shared" si="96"/>
        <v>0</v>
      </c>
      <c r="AU90" s="353"/>
      <c r="AV90" s="354"/>
      <c r="AW90" s="354"/>
      <c r="AX90" s="346">
        <f t="shared" si="97"/>
        <v>0</v>
      </c>
      <c r="AY90" s="347"/>
      <c r="AZ90" s="1563"/>
      <c r="BA90" s="352">
        <f t="shared" si="98"/>
        <v>0</v>
      </c>
      <c r="BB90" s="1563"/>
      <c r="BC90" s="352">
        <f t="shared" si="99"/>
        <v>0</v>
      </c>
    </row>
    <row r="91" spans="1:55" s="339" customFormat="1" ht="14.25">
      <c r="A91" s="357"/>
      <c r="B91" s="342"/>
      <c r="C91" s="708"/>
      <c r="D91" s="343"/>
      <c r="E91" s="344"/>
      <c r="F91" s="345"/>
      <c r="G91" s="345"/>
      <c r="H91" s="345"/>
      <c r="I91" s="345"/>
      <c r="J91" s="345"/>
      <c r="K91" s="345"/>
      <c r="L91" s="345"/>
      <c r="M91" s="346">
        <f t="shared" si="90"/>
        <v>0</v>
      </c>
      <c r="N91" s="347"/>
      <c r="O91" s="347"/>
      <c r="P91" s="347"/>
      <c r="Q91" s="348">
        <f t="shared" si="91"/>
        <v>0</v>
      </c>
      <c r="R91" s="349"/>
      <c r="S91" s="1575"/>
      <c r="T91" s="350"/>
      <c r="U91" s="350"/>
      <c r="V91" s="350"/>
      <c r="W91" s="346">
        <f t="shared" si="92"/>
        <v>0</v>
      </c>
      <c r="X91" s="349"/>
      <c r="Y91" s="350"/>
      <c r="Z91" s="350"/>
      <c r="AA91" s="350"/>
      <c r="AB91" s="350"/>
      <c r="AC91" s="350"/>
      <c r="AD91" s="350"/>
      <c r="AE91" s="350"/>
      <c r="AF91" s="350"/>
      <c r="AG91" s="346">
        <f t="shared" si="93"/>
        <v>0</v>
      </c>
      <c r="AH91" s="1563"/>
      <c r="AI91" s="351">
        <f t="shared" si="94"/>
        <v>0</v>
      </c>
      <c r="AJ91" s="344"/>
      <c r="AK91" s="345"/>
      <c r="AL91" s="345"/>
      <c r="AM91" s="345"/>
      <c r="AN91" s="345"/>
      <c r="AO91" s="345"/>
      <c r="AP91" s="346">
        <f t="shared" si="95"/>
        <v>0</v>
      </c>
      <c r="AQ91" s="347"/>
      <c r="AR91" s="1563"/>
      <c r="AS91" s="347"/>
      <c r="AT91" s="352">
        <f t="shared" si="96"/>
        <v>0</v>
      </c>
      <c r="AU91" s="353"/>
      <c r="AV91" s="354"/>
      <c r="AW91" s="354"/>
      <c r="AX91" s="346">
        <f t="shared" si="97"/>
        <v>0</v>
      </c>
      <c r="AY91" s="347"/>
      <c r="AZ91" s="1563"/>
      <c r="BA91" s="352">
        <f t="shared" si="98"/>
        <v>0</v>
      </c>
      <c r="BB91" s="1563"/>
      <c r="BC91" s="352">
        <f t="shared" si="99"/>
        <v>0</v>
      </c>
    </row>
    <row r="92" spans="1:55" s="339" customFormat="1" ht="14.25">
      <c r="A92" s="357"/>
      <c r="B92" s="342"/>
      <c r="C92" s="708"/>
      <c r="D92" s="343"/>
      <c r="E92" s="344"/>
      <c r="F92" s="345"/>
      <c r="G92" s="345"/>
      <c r="H92" s="345"/>
      <c r="I92" s="345"/>
      <c r="J92" s="345"/>
      <c r="K92" s="345"/>
      <c r="L92" s="345"/>
      <c r="M92" s="346">
        <f t="shared" si="90"/>
        <v>0</v>
      </c>
      <c r="N92" s="347"/>
      <c r="O92" s="347"/>
      <c r="P92" s="347"/>
      <c r="Q92" s="348">
        <f t="shared" si="91"/>
        <v>0</v>
      </c>
      <c r="R92" s="349"/>
      <c r="S92" s="1575"/>
      <c r="T92" s="350"/>
      <c r="U92" s="350"/>
      <c r="V92" s="350"/>
      <c r="W92" s="346">
        <f t="shared" si="92"/>
        <v>0</v>
      </c>
      <c r="X92" s="349"/>
      <c r="Y92" s="350"/>
      <c r="Z92" s="350"/>
      <c r="AA92" s="350"/>
      <c r="AB92" s="350"/>
      <c r="AC92" s="350"/>
      <c r="AD92" s="350"/>
      <c r="AE92" s="350"/>
      <c r="AF92" s="350"/>
      <c r="AG92" s="346">
        <f t="shared" si="93"/>
        <v>0</v>
      </c>
      <c r="AH92" s="1563"/>
      <c r="AI92" s="351">
        <f t="shared" si="94"/>
        <v>0</v>
      </c>
      <c r="AJ92" s="344"/>
      <c r="AK92" s="345"/>
      <c r="AL92" s="345"/>
      <c r="AM92" s="345"/>
      <c r="AN92" s="345"/>
      <c r="AO92" s="345"/>
      <c r="AP92" s="346">
        <f t="shared" si="95"/>
        <v>0</v>
      </c>
      <c r="AQ92" s="347"/>
      <c r="AR92" s="1563"/>
      <c r="AS92" s="347"/>
      <c r="AT92" s="352">
        <f t="shared" si="96"/>
        <v>0</v>
      </c>
      <c r="AU92" s="353"/>
      <c r="AV92" s="354"/>
      <c r="AW92" s="354"/>
      <c r="AX92" s="346">
        <f t="shared" si="97"/>
        <v>0</v>
      </c>
      <c r="AY92" s="347"/>
      <c r="AZ92" s="1563"/>
      <c r="BA92" s="352">
        <f t="shared" si="98"/>
        <v>0</v>
      </c>
      <c r="BB92" s="1563"/>
      <c r="BC92" s="352">
        <f t="shared" si="99"/>
        <v>0</v>
      </c>
    </row>
    <row r="93" spans="1:55" s="339" customFormat="1">
      <c r="A93" s="341" t="s">
        <v>412</v>
      </c>
      <c r="B93" s="342"/>
      <c r="C93" s="708"/>
      <c r="D93" s="343"/>
      <c r="E93" s="344"/>
      <c r="F93" s="345"/>
      <c r="G93" s="345"/>
      <c r="H93" s="345"/>
      <c r="I93" s="345"/>
      <c r="J93" s="345"/>
      <c r="K93" s="345"/>
      <c r="L93" s="345"/>
      <c r="M93" s="346">
        <f t="shared" si="90"/>
        <v>0</v>
      </c>
      <c r="N93" s="347"/>
      <c r="O93" s="347"/>
      <c r="P93" s="347"/>
      <c r="Q93" s="348">
        <f t="shared" si="91"/>
        <v>0</v>
      </c>
      <c r="R93" s="349"/>
      <c r="S93" s="1575"/>
      <c r="T93" s="350"/>
      <c r="U93" s="350"/>
      <c r="V93" s="350"/>
      <c r="W93" s="346">
        <f t="shared" si="92"/>
        <v>0</v>
      </c>
      <c r="X93" s="349"/>
      <c r="Y93" s="350"/>
      <c r="Z93" s="350"/>
      <c r="AA93" s="350"/>
      <c r="AB93" s="350"/>
      <c r="AC93" s="350"/>
      <c r="AD93" s="350"/>
      <c r="AE93" s="350"/>
      <c r="AF93" s="350"/>
      <c r="AG93" s="346">
        <f t="shared" si="93"/>
        <v>0</v>
      </c>
      <c r="AH93" s="1563"/>
      <c r="AI93" s="351">
        <f t="shared" si="94"/>
        <v>0</v>
      </c>
      <c r="AJ93" s="344"/>
      <c r="AK93" s="345"/>
      <c r="AL93" s="345"/>
      <c r="AM93" s="345"/>
      <c r="AN93" s="345"/>
      <c r="AO93" s="345"/>
      <c r="AP93" s="346">
        <f t="shared" si="95"/>
        <v>0</v>
      </c>
      <c r="AQ93" s="347"/>
      <c r="AR93" s="1563"/>
      <c r="AS93" s="347"/>
      <c r="AT93" s="352">
        <f t="shared" si="96"/>
        <v>0</v>
      </c>
      <c r="AU93" s="353"/>
      <c r="AV93" s="354"/>
      <c r="AW93" s="354"/>
      <c r="AX93" s="346">
        <f t="shared" si="97"/>
        <v>0</v>
      </c>
      <c r="AY93" s="347"/>
      <c r="AZ93" s="1563"/>
      <c r="BA93" s="352">
        <f t="shared" si="98"/>
        <v>0</v>
      </c>
      <c r="BB93" s="1563"/>
      <c r="BC93" s="352">
        <f t="shared" si="99"/>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0">SUM(E95:L95)</f>
        <v>0</v>
      </c>
      <c r="N95" s="347"/>
      <c r="O95" s="347"/>
      <c r="P95" s="347"/>
      <c r="Q95" s="348">
        <f t="shared" ref="Q95:Q109" si="101">B95+C95+M95+N95+O95+P95+D95</f>
        <v>0</v>
      </c>
      <c r="R95" s="349"/>
      <c r="S95" s="1575"/>
      <c r="T95" s="350"/>
      <c r="U95" s="350"/>
      <c r="V95" s="350"/>
      <c r="W95" s="346">
        <f t="shared" ref="W95:W109" si="102">SUM(R95:V95)</f>
        <v>0</v>
      </c>
      <c r="X95" s="349"/>
      <c r="Y95" s="350"/>
      <c r="Z95" s="350"/>
      <c r="AA95" s="350"/>
      <c r="AB95" s="350"/>
      <c r="AC95" s="350"/>
      <c r="AD95" s="350"/>
      <c r="AE95" s="350"/>
      <c r="AF95" s="350"/>
      <c r="AG95" s="346">
        <f t="shared" ref="AG95:AG109" si="103">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0"/>
        <v>0</v>
      </c>
      <c r="N96" s="347"/>
      <c r="O96" s="347"/>
      <c r="P96" s="347"/>
      <c r="Q96" s="348">
        <f t="shared" si="101"/>
        <v>0</v>
      </c>
      <c r="R96" s="349"/>
      <c r="S96" s="1575"/>
      <c r="T96" s="350"/>
      <c r="U96" s="350"/>
      <c r="V96" s="350"/>
      <c r="W96" s="346">
        <f t="shared" si="102"/>
        <v>0</v>
      </c>
      <c r="X96" s="349"/>
      <c r="Y96" s="350"/>
      <c r="Z96" s="350"/>
      <c r="AA96" s="350"/>
      <c r="AB96" s="350"/>
      <c r="AC96" s="350"/>
      <c r="AD96" s="350"/>
      <c r="AE96" s="350"/>
      <c r="AF96" s="350"/>
      <c r="AG96" s="346">
        <f t="shared" si="103"/>
        <v>0</v>
      </c>
      <c r="AH96" s="1563"/>
      <c r="AI96" s="351">
        <f t="shared" si="104"/>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 t="shared" si="109"/>
        <v>0</v>
      </c>
    </row>
    <row r="97" spans="1:55" s="339" customFormat="1">
      <c r="A97" s="341" t="s">
        <v>411</v>
      </c>
      <c r="B97" s="342"/>
      <c r="C97" s="708"/>
      <c r="D97" s="343"/>
      <c r="E97" s="344"/>
      <c r="F97" s="345"/>
      <c r="G97" s="345"/>
      <c r="H97" s="345"/>
      <c r="I97" s="345"/>
      <c r="J97" s="345"/>
      <c r="K97" s="345"/>
      <c r="L97" s="345"/>
      <c r="M97" s="346">
        <f t="shared" si="100"/>
        <v>0</v>
      </c>
      <c r="N97" s="347"/>
      <c r="O97" s="347"/>
      <c r="P97" s="347"/>
      <c r="Q97" s="348">
        <f t="shared" si="101"/>
        <v>0</v>
      </c>
      <c r="R97" s="349"/>
      <c r="S97" s="1575"/>
      <c r="T97" s="350"/>
      <c r="U97" s="350"/>
      <c r="V97" s="350"/>
      <c r="W97" s="346">
        <f t="shared" si="102"/>
        <v>0</v>
      </c>
      <c r="X97" s="349"/>
      <c r="Y97" s="350"/>
      <c r="Z97" s="350"/>
      <c r="AA97" s="350"/>
      <c r="AB97" s="350"/>
      <c r="AC97" s="350"/>
      <c r="AD97" s="350"/>
      <c r="AE97" s="350"/>
      <c r="AF97" s="350"/>
      <c r="AG97" s="346">
        <f t="shared" si="103"/>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 t="shared" si="108"/>
        <v>0</v>
      </c>
      <c r="BB97" s="1563"/>
      <c r="BC97" s="352">
        <f t="shared" si="109"/>
        <v>0</v>
      </c>
    </row>
    <row r="98" spans="1:55" s="339" customFormat="1" ht="14.25">
      <c r="A98" s="357"/>
      <c r="B98" s="342"/>
      <c r="C98" s="708"/>
      <c r="D98" s="343"/>
      <c r="E98" s="344"/>
      <c r="F98" s="345"/>
      <c r="G98" s="345"/>
      <c r="H98" s="345"/>
      <c r="I98" s="345"/>
      <c r="J98" s="345"/>
      <c r="K98" s="345"/>
      <c r="L98" s="345"/>
      <c r="M98" s="346">
        <f t="shared" si="100"/>
        <v>0</v>
      </c>
      <c r="N98" s="347"/>
      <c r="O98" s="347"/>
      <c r="P98" s="347"/>
      <c r="Q98" s="348">
        <f t="shared" si="101"/>
        <v>0</v>
      </c>
      <c r="R98" s="349"/>
      <c r="S98" s="1575"/>
      <c r="T98" s="350"/>
      <c r="U98" s="350"/>
      <c r="V98" s="350"/>
      <c r="W98" s="346">
        <f t="shared" si="102"/>
        <v>0</v>
      </c>
      <c r="X98" s="349"/>
      <c r="Y98" s="350"/>
      <c r="Z98" s="350"/>
      <c r="AA98" s="350"/>
      <c r="AB98" s="350"/>
      <c r="AC98" s="350"/>
      <c r="AD98" s="350"/>
      <c r="AE98" s="350"/>
      <c r="AF98" s="350"/>
      <c r="AG98" s="346">
        <f t="shared" si="103"/>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 t="shared" si="100"/>
        <v>0</v>
      </c>
      <c r="N99" s="347"/>
      <c r="O99" s="347"/>
      <c r="P99" s="347"/>
      <c r="Q99" s="348">
        <f t="shared" si="101"/>
        <v>0</v>
      </c>
      <c r="R99" s="349"/>
      <c r="S99" s="1575"/>
      <c r="T99" s="350"/>
      <c r="U99" s="350"/>
      <c r="V99" s="350"/>
      <c r="W99" s="346">
        <f t="shared" si="102"/>
        <v>0</v>
      </c>
      <c r="X99" s="349"/>
      <c r="Y99" s="350"/>
      <c r="Z99" s="350"/>
      <c r="AA99" s="350"/>
      <c r="AB99" s="350"/>
      <c r="AC99" s="350"/>
      <c r="AD99" s="350"/>
      <c r="AE99" s="350"/>
      <c r="AF99" s="350"/>
      <c r="AG99" s="346">
        <f t="shared" si="103"/>
        <v>0</v>
      </c>
      <c r="AH99" s="1563"/>
      <c r="AI99" s="351">
        <f t="shared" si="104"/>
        <v>0</v>
      </c>
      <c r="AJ99" s="344"/>
      <c r="AK99" s="345"/>
      <c r="AL99" s="345"/>
      <c r="AM99" s="345"/>
      <c r="AN99" s="345"/>
      <c r="AO99" s="345"/>
      <c r="AP99" s="346">
        <f t="shared" si="105"/>
        <v>0</v>
      </c>
      <c r="AQ99" s="347"/>
      <c r="AR99" s="1563"/>
      <c r="AS99" s="347"/>
      <c r="AT99" s="352">
        <f t="shared" si="106"/>
        <v>0</v>
      </c>
      <c r="AU99" s="353"/>
      <c r="AV99" s="354"/>
      <c r="AW99" s="354"/>
      <c r="AX99" s="346">
        <f t="shared" si="107"/>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0"/>
        <v>0</v>
      </c>
      <c r="N100" s="347"/>
      <c r="O100" s="347"/>
      <c r="P100" s="347"/>
      <c r="Q100" s="348">
        <f t="shared" si="101"/>
        <v>0</v>
      </c>
      <c r="R100" s="349"/>
      <c r="S100" s="1575"/>
      <c r="T100" s="350"/>
      <c r="U100" s="350"/>
      <c r="V100" s="350"/>
      <c r="W100" s="346">
        <f t="shared" si="102"/>
        <v>0</v>
      </c>
      <c r="X100" s="349"/>
      <c r="Y100" s="350"/>
      <c r="Z100" s="350"/>
      <c r="AA100" s="350"/>
      <c r="AB100" s="350"/>
      <c r="AC100" s="350"/>
      <c r="AD100" s="350"/>
      <c r="AE100" s="350"/>
      <c r="AF100" s="350"/>
      <c r="AG100" s="346">
        <f t="shared" si="103"/>
        <v>0</v>
      </c>
      <c r="AH100" s="1563"/>
      <c r="AI100" s="351">
        <f t="shared" si="104"/>
        <v>0</v>
      </c>
      <c r="AJ100" s="344"/>
      <c r="AK100" s="345"/>
      <c r="AL100" s="345"/>
      <c r="AM100" s="345"/>
      <c r="AN100" s="345"/>
      <c r="AO100" s="345"/>
      <c r="AP100" s="346">
        <f t="shared" si="105"/>
        <v>0</v>
      </c>
      <c r="AQ100" s="347"/>
      <c r="AR100" s="1563"/>
      <c r="AS100" s="347"/>
      <c r="AT100" s="352">
        <f t="shared" si="106"/>
        <v>0</v>
      </c>
      <c r="AU100" s="353"/>
      <c r="AV100" s="354"/>
      <c r="AW100" s="354"/>
      <c r="AX100" s="346">
        <f t="shared" si="107"/>
        <v>0</v>
      </c>
      <c r="AY100" s="347"/>
      <c r="AZ100" s="1563"/>
      <c r="BA100" s="352">
        <f t="shared" si="108"/>
        <v>0</v>
      </c>
      <c r="BB100" s="1563"/>
      <c r="BC100" s="352">
        <f t="shared" si="109"/>
        <v>0</v>
      </c>
    </row>
    <row r="101" spans="1:55" s="339" customFormat="1">
      <c r="A101" s="341" t="s">
        <v>412</v>
      </c>
      <c r="B101" s="342"/>
      <c r="C101" s="708"/>
      <c r="D101" s="343"/>
      <c r="E101" s="344"/>
      <c r="F101" s="345"/>
      <c r="G101" s="345"/>
      <c r="H101" s="345"/>
      <c r="I101" s="345"/>
      <c r="J101" s="345"/>
      <c r="K101" s="345"/>
      <c r="L101" s="345"/>
      <c r="M101" s="346">
        <f t="shared" si="100"/>
        <v>0</v>
      </c>
      <c r="N101" s="347"/>
      <c r="O101" s="347"/>
      <c r="P101" s="347"/>
      <c r="Q101" s="348">
        <f t="shared" si="101"/>
        <v>0</v>
      </c>
      <c r="R101" s="349"/>
      <c r="S101" s="1575"/>
      <c r="T101" s="350"/>
      <c r="U101" s="350"/>
      <c r="V101" s="350"/>
      <c r="W101" s="346">
        <f t="shared" si="102"/>
        <v>0</v>
      </c>
      <c r="X101" s="349"/>
      <c r="Y101" s="350"/>
      <c r="Z101" s="350"/>
      <c r="AA101" s="350"/>
      <c r="AB101" s="350"/>
      <c r="AC101" s="350"/>
      <c r="AD101" s="350"/>
      <c r="AE101" s="350"/>
      <c r="AF101" s="350"/>
      <c r="AG101" s="346">
        <f t="shared" si="103"/>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E103" si="110">SUM(B71,B79,B87,B95)</f>
        <v>0</v>
      </c>
      <c r="C103" s="361">
        <f t="shared" si="110"/>
        <v>0</v>
      </c>
      <c r="D103" s="362">
        <f t="shared" si="110"/>
        <v>0</v>
      </c>
      <c r="E103" s="363">
        <f t="shared" si="110"/>
        <v>0</v>
      </c>
      <c r="F103" s="364">
        <f t="shared" ref="F103:P109" si="111">SUM(F71,F79,F87,F95)</f>
        <v>0</v>
      </c>
      <c r="G103" s="364">
        <f t="shared" ref="G103:L103" si="112">SUM(G71,G79,G87,G95)</f>
        <v>0</v>
      </c>
      <c r="H103" s="364">
        <f t="shared" si="112"/>
        <v>0</v>
      </c>
      <c r="I103" s="364">
        <f t="shared" si="112"/>
        <v>0</v>
      </c>
      <c r="J103" s="364">
        <f t="shared" si="112"/>
        <v>0</v>
      </c>
      <c r="K103" s="364">
        <f t="shared" si="112"/>
        <v>0</v>
      </c>
      <c r="L103" s="364">
        <f t="shared" si="112"/>
        <v>0</v>
      </c>
      <c r="M103" s="346">
        <f t="shared" si="100"/>
        <v>0</v>
      </c>
      <c r="N103" s="365">
        <f t="shared" ref="N103:P103" si="113">SUM(N71,N79,N87,N95)</f>
        <v>0</v>
      </c>
      <c r="O103" s="365">
        <f t="shared" si="113"/>
        <v>0</v>
      </c>
      <c r="P103" s="365">
        <f t="shared" si="113"/>
        <v>0</v>
      </c>
      <c r="Q103" s="348">
        <f t="shared" si="101"/>
        <v>0</v>
      </c>
      <c r="R103" s="366">
        <f t="shared" ref="R103:AE109" si="114">SUM(R71,R79,R87,R95)</f>
        <v>0</v>
      </c>
      <c r="S103" s="1575"/>
      <c r="T103" s="367">
        <f t="shared" ref="T103:V103" si="115">SUM(T71,T79,T87,T95)</f>
        <v>0</v>
      </c>
      <c r="U103" s="367">
        <f t="shared" si="115"/>
        <v>0</v>
      </c>
      <c r="V103" s="367">
        <f t="shared" si="115"/>
        <v>0</v>
      </c>
      <c r="W103" s="346">
        <f t="shared" si="102"/>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AF104" si="116">SUM(AF71,AF79,AF87,AF95)</f>
        <v>0</v>
      </c>
      <c r="AG103" s="346">
        <f t="shared" si="103"/>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 t="shared" ref="AY103" si="121">SUM(AY71,AY79,AY87,AY95)</f>
        <v>0</v>
      </c>
      <c r="AZ103" s="1563"/>
      <c r="BA103" s="352">
        <f t="shared" si="108"/>
        <v>0</v>
      </c>
      <c r="BB103" s="1563"/>
      <c r="BC103" s="352">
        <f t="shared" si="109"/>
        <v>0</v>
      </c>
    </row>
    <row r="104" spans="1:55" s="339" customFormat="1">
      <c r="A104" s="341" t="s">
        <v>410</v>
      </c>
      <c r="B104" s="361">
        <f t="shared" ref="B104:E104" si="122">SUM(B72,B80,B88,B96)</f>
        <v>0</v>
      </c>
      <c r="C104" s="361">
        <f t="shared" si="122"/>
        <v>0</v>
      </c>
      <c r="D104" s="362">
        <f t="shared" si="122"/>
        <v>0</v>
      </c>
      <c r="E104" s="363">
        <f t="shared" si="122"/>
        <v>0</v>
      </c>
      <c r="F104" s="364">
        <f>SUM(F72,F80,F88,F96)</f>
        <v>0</v>
      </c>
      <c r="G104" s="364">
        <f t="shared" ref="G104:L104" si="123">SUM(G72,G80,G88,G96)</f>
        <v>0</v>
      </c>
      <c r="H104" s="364">
        <f t="shared" si="123"/>
        <v>0</v>
      </c>
      <c r="I104" s="364">
        <f t="shared" si="123"/>
        <v>0</v>
      </c>
      <c r="J104" s="364">
        <f t="shared" si="123"/>
        <v>0</v>
      </c>
      <c r="K104" s="364">
        <f t="shared" si="123"/>
        <v>0</v>
      </c>
      <c r="L104" s="364">
        <f t="shared" si="123"/>
        <v>0</v>
      </c>
      <c r="M104" s="346">
        <f t="shared" si="100"/>
        <v>0</v>
      </c>
      <c r="N104" s="365">
        <f t="shared" si="111"/>
        <v>0</v>
      </c>
      <c r="O104" s="365">
        <f t="shared" si="111"/>
        <v>0</v>
      </c>
      <c r="P104" s="365">
        <f t="shared" si="111"/>
        <v>0</v>
      </c>
      <c r="Q104" s="348">
        <f t="shared" si="101"/>
        <v>0</v>
      </c>
      <c r="R104" s="366">
        <f>SUM(R72,R80,R88,R96)</f>
        <v>0</v>
      </c>
      <c r="S104" s="1575"/>
      <c r="T104" s="367">
        <f t="shared" ref="T104:V104" si="124">SUM(T72,T80,T88,T96)</f>
        <v>0</v>
      </c>
      <c r="U104" s="367">
        <f t="shared" si="124"/>
        <v>0</v>
      </c>
      <c r="V104" s="367">
        <f t="shared" si="124"/>
        <v>0</v>
      </c>
      <c r="W104" s="346">
        <f t="shared" si="102"/>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si="116"/>
        <v>0</v>
      </c>
      <c r="AG104" s="346">
        <f t="shared" si="103"/>
        <v>0</v>
      </c>
      <c r="AH104" s="1563"/>
      <c r="AI104" s="351">
        <f t="shared" si="104"/>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SUM(AS72,AS80,AS88,AS96)</f>
        <v>0</v>
      </c>
      <c r="AT104" s="352">
        <f t="shared" si="106"/>
        <v>0</v>
      </c>
      <c r="AU104" s="368">
        <f t="shared" ref="AU104:AW104" si="125">SUM(AU72,AU80,AU88,AU96)</f>
        <v>0</v>
      </c>
      <c r="AV104" s="369">
        <f t="shared" si="125"/>
        <v>0</v>
      </c>
      <c r="AW104" s="369">
        <f t="shared" si="125"/>
        <v>0</v>
      </c>
      <c r="AX104" s="346">
        <f t="shared" si="107"/>
        <v>0</v>
      </c>
      <c r="AY104" s="365">
        <f>SUM(AY72,AY80,AY88,AY96)</f>
        <v>0</v>
      </c>
      <c r="AZ104" s="1563"/>
      <c r="BA104" s="352">
        <f t="shared" si="108"/>
        <v>0</v>
      </c>
      <c r="BB104" s="1563"/>
      <c r="BC104" s="352">
        <f t="shared" si="109"/>
        <v>0</v>
      </c>
    </row>
    <row r="105" spans="1:55" s="339" customFormat="1">
      <c r="A105" s="341" t="s">
        <v>411</v>
      </c>
      <c r="B105" s="361">
        <f t="shared" ref="B105:E105" si="126">SUM(B73,B81,B89,B97)</f>
        <v>0</v>
      </c>
      <c r="C105" s="361">
        <f t="shared" si="126"/>
        <v>0</v>
      </c>
      <c r="D105" s="362">
        <f t="shared" si="126"/>
        <v>0</v>
      </c>
      <c r="E105" s="363">
        <f t="shared" si="126"/>
        <v>0</v>
      </c>
      <c r="F105" s="364">
        <f t="shared" si="111"/>
        <v>0</v>
      </c>
      <c r="G105" s="364">
        <f t="shared" ref="G105:L105" si="127">SUM(G73,G81,G89,G97)</f>
        <v>0</v>
      </c>
      <c r="H105" s="364">
        <f t="shared" si="127"/>
        <v>0</v>
      </c>
      <c r="I105" s="364">
        <f t="shared" si="127"/>
        <v>0</v>
      </c>
      <c r="J105" s="364">
        <f t="shared" si="127"/>
        <v>0</v>
      </c>
      <c r="K105" s="364">
        <f t="shared" si="127"/>
        <v>0</v>
      </c>
      <c r="L105" s="364">
        <f t="shared" si="127"/>
        <v>0</v>
      </c>
      <c r="M105" s="346">
        <f t="shared" si="100"/>
        <v>0</v>
      </c>
      <c r="N105" s="365">
        <f t="shared" ref="N105:P105" si="128">SUM(N73,N81,N89,N97)</f>
        <v>0</v>
      </c>
      <c r="O105" s="365">
        <f t="shared" si="128"/>
        <v>0</v>
      </c>
      <c r="P105" s="365">
        <f t="shared" si="128"/>
        <v>0</v>
      </c>
      <c r="Q105" s="348">
        <f t="shared" si="101"/>
        <v>0</v>
      </c>
      <c r="R105" s="366">
        <f t="shared" ref="R105" si="129">SUM(R73,R81,R89,R97)</f>
        <v>0</v>
      </c>
      <c r="S105" s="1575"/>
      <c r="T105" s="367">
        <f t="shared" ref="T105:V105" si="130">SUM(T73,T81,T89,T97)</f>
        <v>0</v>
      </c>
      <c r="U105" s="367">
        <f t="shared" si="130"/>
        <v>0</v>
      </c>
      <c r="V105" s="367">
        <f t="shared" si="130"/>
        <v>0</v>
      </c>
      <c r="W105" s="346">
        <f t="shared" si="102"/>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1">SUM(AF73,AF81,AF89,AF97)</f>
        <v>0</v>
      </c>
      <c r="AG105" s="346">
        <f t="shared" si="103"/>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2">SUM(AQ73,AQ81,AQ89,AQ97)</f>
        <v>0</v>
      </c>
      <c r="AR105" s="1563"/>
      <c r="AS105" s="365">
        <f t="shared" ref="AS105" si="133">SUM(AS73,AS81,AS89,AS97)</f>
        <v>0</v>
      </c>
      <c r="AT105" s="352">
        <f t="shared" si="106"/>
        <v>0</v>
      </c>
      <c r="AU105" s="368">
        <f t="shared" ref="AU105:AW105" si="134">SUM(AU73,AU81,AU89,AU97)</f>
        <v>0</v>
      </c>
      <c r="AV105" s="369">
        <f t="shared" si="134"/>
        <v>0</v>
      </c>
      <c r="AW105" s="369">
        <f t="shared" si="134"/>
        <v>0</v>
      </c>
      <c r="AX105" s="346">
        <f t="shared" si="107"/>
        <v>0</v>
      </c>
      <c r="AY105" s="365">
        <f t="shared" ref="AY105" si="135">SUM(AY73,AY81,AY89,AY97)</f>
        <v>0</v>
      </c>
      <c r="AZ105" s="1563"/>
      <c r="BA105" s="352">
        <f t="shared" si="108"/>
        <v>0</v>
      </c>
      <c r="BB105" s="1563"/>
      <c r="BC105" s="352">
        <f t="shared" si="109"/>
        <v>0</v>
      </c>
    </row>
    <row r="106" spans="1:55" s="339" customFormat="1" ht="14.25">
      <c r="A106" s="357"/>
      <c r="B106" s="361">
        <f t="shared" ref="B106:E106" si="136">SUM(B74,B82,B90,B98)</f>
        <v>0</v>
      </c>
      <c r="C106" s="361">
        <f t="shared" si="136"/>
        <v>0</v>
      </c>
      <c r="D106" s="362">
        <f t="shared" si="136"/>
        <v>0</v>
      </c>
      <c r="E106" s="363">
        <f t="shared" si="136"/>
        <v>0</v>
      </c>
      <c r="F106" s="364">
        <f t="shared" si="111"/>
        <v>0</v>
      </c>
      <c r="G106" s="364">
        <f t="shared" ref="G106:L106" si="137">SUM(G74,G82,G90,G98)</f>
        <v>0</v>
      </c>
      <c r="H106" s="364">
        <f t="shared" si="137"/>
        <v>0</v>
      </c>
      <c r="I106" s="364">
        <f t="shared" si="137"/>
        <v>0</v>
      </c>
      <c r="J106" s="364">
        <f t="shared" si="137"/>
        <v>0</v>
      </c>
      <c r="K106" s="364">
        <f t="shared" si="137"/>
        <v>0</v>
      </c>
      <c r="L106" s="364">
        <f t="shared" si="137"/>
        <v>0</v>
      </c>
      <c r="M106" s="346">
        <f t="shared" si="100"/>
        <v>0</v>
      </c>
      <c r="N106" s="365">
        <f t="shared" ref="N106:P106" si="138">SUM(N74,N82,N90,N98)</f>
        <v>0</v>
      </c>
      <c r="O106" s="365">
        <f t="shared" si="138"/>
        <v>0</v>
      </c>
      <c r="P106" s="365">
        <f t="shared" si="138"/>
        <v>0</v>
      </c>
      <c r="Q106" s="348">
        <f t="shared" si="101"/>
        <v>0</v>
      </c>
      <c r="R106" s="366">
        <f t="shared" si="114"/>
        <v>0</v>
      </c>
      <c r="S106" s="1575"/>
      <c r="T106" s="367">
        <f t="shared" ref="T106:V106" si="139">SUM(T74,T82,T90,T98)</f>
        <v>0</v>
      </c>
      <c r="U106" s="367">
        <f t="shared" si="139"/>
        <v>0</v>
      </c>
      <c r="V106" s="367">
        <f t="shared" si="139"/>
        <v>0</v>
      </c>
      <c r="W106" s="346">
        <f t="shared" si="102"/>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AF107" si="140">SUM(AF74,AF82,AF90,AF98)</f>
        <v>0</v>
      </c>
      <c r="AG106" s="346">
        <f>SUM(X106:AF106)</f>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41">SUM(AQ74,AQ82,AQ90,AQ98)</f>
        <v>0</v>
      </c>
      <c r="AR106" s="1563"/>
      <c r="AS106" s="365">
        <f t="shared" ref="AS106" si="142">SUM(AS74,AS82,AS90,AS98)</f>
        <v>0</v>
      </c>
      <c r="AT106" s="352">
        <f t="shared" si="106"/>
        <v>0</v>
      </c>
      <c r="AU106" s="368">
        <f t="shared" ref="AU106:AW106" si="143">SUM(AU74,AU82,AU90,AU98)</f>
        <v>0</v>
      </c>
      <c r="AV106" s="369">
        <f>SUM(AV74,AV82,AV90,AV98)</f>
        <v>0</v>
      </c>
      <c r="AW106" s="369">
        <f t="shared" si="143"/>
        <v>0</v>
      </c>
      <c r="AX106" s="346">
        <f t="shared" si="107"/>
        <v>0</v>
      </c>
      <c r="AY106" s="365">
        <f t="shared" ref="AY106" si="144">SUM(AY74,AY82,AY90,AY98)</f>
        <v>0</v>
      </c>
      <c r="AZ106" s="1563"/>
      <c r="BA106" s="352">
        <f t="shared" si="108"/>
        <v>0</v>
      </c>
      <c r="BB106" s="1563"/>
      <c r="BC106" s="352">
        <f t="shared" si="109"/>
        <v>0</v>
      </c>
    </row>
    <row r="107" spans="1:55" s="339" customFormat="1" ht="14.25">
      <c r="A107" s="357"/>
      <c r="B107" s="361">
        <f t="shared" ref="B107:E107" si="145">SUM(B75,B83,B91,B99)</f>
        <v>0</v>
      </c>
      <c r="C107" s="361">
        <f t="shared" si="145"/>
        <v>0</v>
      </c>
      <c r="D107" s="362">
        <f t="shared" si="145"/>
        <v>0</v>
      </c>
      <c r="E107" s="363">
        <f t="shared" si="145"/>
        <v>0</v>
      </c>
      <c r="F107" s="364">
        <f>SUM(F75,F83,F91,F99)</f>
        <v>0</v>
      </c>
      <c r="G107" s="364">
        <f t="shared" ref="G107:L107" si="146">SUM(G75,G83,G91,G99)</f>
        <v>0</v>
      </c>
      <c r="H107" s="364">
        <f t="shared" si="146"/>
        <v>0</v>
      </c>
      <c r="I107" s="364">
        <f t="shared" si="146"/>
        <v>0</v>
      </c>
      <c r="J107" s="364">
        <f t="shared" si="146"/>
        <v>0</v>
      </c>
      <c r="K107" s="364">
        <f t="shared" si="146"/>
        <v>0</v>
      </c>
      <c r="L107" s="364">
        <f t="shared" si="146"/>
        <v>0</v>
      </c>
      <c r="M107" s="346">
        <f t="shared" si="100"/>
        <v>0</v>
      </c>
      <c r="N107" s="365">
        <f t="shared" si="111"/>
        <v>0</v>
      </c>
      <c r="O107" s="365">
        <f t="shared" si="111"/>
        <v>0</v>
      </c>
      <c r="P107" s="365">
        <f t="shared" si="111"/>
        <v>0</v>
      </c>
      <c r="Q107" s="348">
        <f t="shared" si="101"/>
        <v>0</v>
      </c>
      <c r="R107" s="366">
        <f>SUM(R75,R83,R91,R99)</f>
        <v>0</v>
      </c>
      <c r="S107" s="1575"/>
      <c r="T107" s="367">
        <f t="shared" ref="T107:V107" si="147">SUM(T75,T83,T91,T99)</f>
        <v>0</v>
      </c>
      <c r="U107" s="367">
        <f t="shared" si="147"/>
        <v>0</v>
      </c>
      <c r="V107" s="367">
        <f t="shared" si="147"/>
        <v>0</v>
      </c>
      <c r="W107" s="346">
        <f>SUM(R107:V107)</f>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si="140"/>
        <v>0</v>
      </c>
      <c r="AG107" s="346">
        <f t="shared" si="103"/>
        <v>0</v>
      </c>
      <c r="AH107" s="1563"/>
      <c r="AI107" s="351">
        <f t="shared" si="104"/>
        <v>0</v>
      </c>
      <c r="AJ107" s="363">
        <f t="shared" si="117"/>
        <v>0</v>
      </c>
      <c r="AK107" s="364">
        <f t="shared" si="117"/>
        <v>0</v>
      </c>
      <c r="AL107" s="364">
        <f t="shared" si="117"/>
        <v>0</v>
      </c>
      <c r="AM107" s="364">
        <f t="shared" si="117"/>
        <v>0</v>
      </c>
      <c r="AN107" s="364">
        <f t="shared" si="117"/>
        <v>0</v>
      </c>
      <c r="AO107" s="364">
        <f t="shared" si="117"/>
        <v>0</v>
      </c>
      <c r="AP107" s="346">
        <f t="shared" si="105"/>
        <v>0</v>
      </c>
      <c r="AQ107" s="365">
        <f>SUM(AQ75,AQ83,AQ91,AQ99)</f>
        <v>0</v>
      </c>
      <c r="AR107" s="1563"/>
      <c r="AS107" s="365">
        <f>SUM(AS75,AS83,AS91,AS99)</f>
        <v>0</v>
      </c>
      <c r="AT107" s="352">
        <f t="shared" si="106"/>
        <v>0</v>
      </c>
      <c r="AU107" s="368">
        <f t="shared" ref="AU107:AW107" si="148">SUM(AU75,AU83,AU91,AU99)</f>
        <v>0</v>
      </c>
      <c r="AV107" s="369">
        <f t="shared" si="148"/>
        <v>0</v>
      </c>
      <c r="AW107" s="369">
        <f t="shared" si="148"/>
        <v>0</v>
      </c>
      <c r="AX107" s="346">
        <f t="shared" si="107"/>
        <v>0</v>
      </c>
      <c r="AY107" s="365">
        <f>SUM(AY75,AY83,AY91,AY99)</f>
        <v>0</v>
      </c>
      <c r="AZ107" s="1563"/>
      <c r="BA107" s="352">
        <f t="shared" si="108"/>
        <v>0</v>
      </c>
      <c r="BB107" s="1563"/>
      <c r="BC107" s="352">
        <f t="shared" si="109"/>
        <v>0</v>
      </c>
    </row>
    <row r="108" spans="1:55" s="339" customFormat="1" ht="14.25">
      <c r="A108" s="357"/>
      <c r="B108" s="361">
        <f t="shared" ref="B108:E108" si="149">SUM(B76,B84,B92,B100)</f>
        <v>0</v>
      </c>
      <c r="C108" s="361">
        <f t="shared" si="149"/>
        <v>0</v>
      </c>
      <c r="D108" s="362">
        <f t="shared" si="149"/>
        <v>0</v>
      </c>
      <c r="E108" s="363">
        <f t="shared" si="149"/>
        <v>0</v>
      </c>
      <c r="F108" s="364">
        <f t="shared" si="111"/>
        <v>0</v>
      </c>
      <c r="G108" s="364">
        <f t="shared" ref="G108:L108" si="150">SUM(G76,G84,G92,G100)</f>
        <v>0</v>
      </c>
      <c r="H108" s="364">
        <f t="shared" si="150"/>
        <v>0</v>
      </c>
      <c r="I108" s="364">
        <f t="shared" si="150"/>
        <v>0</v>
      </c>
      <c r="J108" s="364">
        <f>SUM(J76,J84,J92,J100)</f>
        <v>0</v>
      </c>
      <c r="K108" s="364">
        <f t="shared" si="150"/>
        <v>0</v>
      </c>
      <c r="L108" s="364">
        <f t="shared" si="150"/>
        <v>0</v>
      </c>
      <c r="M108" s="346">
        <f t="shared" si="100"/>
        <v>0</v>
      </c>
      <c r="N108" s="365">
        <f t="shared" ref="N108:P108" si="151">SUM(N76,N84,N92,N100)</f>
        <v>0</v>
      </c>
      <c r="O108" s="365">
        <f t="shared" si="151"/>
        <v>0</v>
      </c>
      <c r="P108" s="365">
        <f t="shared" si="151"/>
        <v>0</v>
      </c>
      <c r="Q108" s="348">
        <f t="shared" si="101"/>
        <v>0</v>
      </c>
      <c r="R108" s="366">
        <f t="shared" si="114"/>
        <v>0</v>
      </c>
      <c r="S108" s="1575"/>
      <c r="T108" s="367">
        <f t="shared" ref="T108:V108" si="152">SUM(T76,T84,T92,T100)</f>
        <v>0</v>
      </c>
      <c r="U108" s="367">
        <f t="shared" si="152"/>
        <v>0</v>
      </c>
      <c r="V108" s="367">
        <f t="shared" si="152"/>
        <v>0</v>
      </c>
      <c r="W108" s="346">
        <f t="shared" si="102"/>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ref="AF108" si="153">SUM(AF76,AF84,AF92,AF100)</f>
        <v>0</v>
      </c>
      <c r="AG108" s="346">
        <f t="shared" si="103"/>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 t="shared" si="105"/>
        <v>0</v>
      </c>
      <c r="AQ108" s="365">
        <f t="shared" ref="AQ108" si="154">SUM(AQ76,AQ84,AQ92,AQ100)</f>
        <v>0</v>
      </c>
      <c r="AR108" s="1563"/>
      <c r="AS108" s="365">
        <f t="shared" ref="AS108" si="155">SUM(AS76,AS84,AS92,AS100)</f>
        <v>0</v>
      </c>
      <c r="AT108" s="352">
        <f t="shared" si="106"/>
        <v>0</v>
      </c>
      <c r="AU108" s="368">
        <f t="shared" ref="AU108:AW108" si="156">SUM(AU76,AU84,AU92,AU100)</f>
        <v>0</v>
      </c>
      <c r="AV108" s="369">
        <f t="shared" si="156"/>
        <v>0</v>
      </c>
      <c r="AW108" s="369">
        <f t="shared" si="156"/>
        <v>0</v>
      </c>
      <c r="AX108" s="346">
        <f t="shared" si="107"/>
        <v>0</v>
      </c>
      <c r="AY108" s="365">
        <f t="shared" ref="AY108" si="157">SUM(AY76,AY84,AY92,AY100)</f>
        <v>0</v>
      </c>
      <c r="AZ108" s="1563"/>
      <c r="BA108" s="352">
        <f t="shared" si="108"/>
        <v>0</v>
      </c>
      <c r="BB108" s="1563"/>
      <c r="BC108" s="352">
        <f t="shared" si="109"/>
        <v>0</v>
      </c>
    </row>
    <row r="109" spans="1:55" s="339" customFormat="1">
      <c r="A109" s="341" t="s">
        <v>412</v>
      </c>
      <c r="B109" s="361">
        <f t="shared" ref="B109:E109" si="158">SUM(B77,B85,B93,B101)</f>
        <v>0</v>
      </c>
      <c r="C109" s="361">
        <f t="shared" si="158"/>
        <v>0</v>
      </c>
      <c r="D109" s="362">
        <f t="shared" si="158"/>
        <v>0</v>
      </c>
      <c r="E109" s="363">
        <f t="shared" si="158"/>
        <v>0</v>
      </c>
      <c r="F109" s="364">
        <f t="shared" si="111"/>
        <v>0</v>
      </c>
      <c r="G109" s="364">
        <f t="shared" ref="G109:L109" si="159">SUM(G77,G85,G93,G101)</f>
        <v>0</v>
      </c>
      <c r="H109" s="364">
        <f t="shared" si="159"/>
        <v>0</v>
      </c>
      <c r="I109" s="364">
        <f t="shared" si="159"/>
        <v>0</v>
      </c>
      <c r="J109" s="364">
        <f t="shared" si="159"/>
        <v>0</v>
      </c>
      <c r="K109" s="364">
        <f t="shared" si="159"/>
        <v>0</v>
      </c>
      <c r="L109" s="364">
        <f t="shared" si="159"/>
        <v>0</v>
      </c>
      <c r="M109" s="346">
        <f t="shared" si="100"/>
        <v>0</v>
      </c>
      <c r="N109" s="365">
        <f t="shared" ref="N109:P109" si="160">SUM(N77,N85,N93,N101)</f>
        <v>0</v>
      </c>
      <c r="O109" s="365">
        <f t="shared" si="160"/>
        <v>0</v>
      </c>
      <c r="P109" s="365">
        <f t="shared" si="160"/>
        <v>0</v>
      </c>
      <c r="Q109" s="348">
        <f t="shared" si="101"/>
        <v>0</v>
      </c>
      <c r="R109" s="366">
        <f t="shared" si="114"/>
        <v>0</v>
      </c>
      <c r="S109" s="1575"/>
      <c r="T109" s="367">
        <f t="shared" ref="T109:V109" si="161">SUM(T77,T85,T93,T101)</f>
        <v>0</v>
      </c>
      <c r="U109" s="367">
        <f t="shared" si="161"/>
        <v>0</v>
      </c>
      <c r="V109" s="367">
        <f t="shared" si="161"/>
        <v>0</v>
      </c>
      <c r="W109" s="346">
        <f t="shared" si="102"/>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62">SUM(AF77,AF85,AF93,AF101)</f>
        <v>0</v>
      </c>
      <c r="AG109" s="346">
        <f t="shared" si="103"/>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63">SUM(AQ77,AQ85,AQ93,AQ101)</f>
        <v>0</v>
      </c>
      <c r="AR109" s="1563"/>
      <c r="AS109" s="365">
        <f t="shared" ref="AS109" si="164">SUM(AS77,AS85,AS93,AS101)</f>
        <v>0</v>
      </c>
      <c r="AT109" s="352">
        <f t="shared" si="106"/>
        <v>0</v>
      </c>
      <c r="AU109" s="368">
        <f t="shared" ref="AU109:AW109" si="165">SUM(AU77,AU85,AU93,AU101)</f>
        <v>0</v>
      </c>
      <c r="AV109" s="369">
        <f t="shared" si="165"/>
        <v>0</v>
      </c>
      <c r="AW109" s="369">
        <f t="shared" si="165"/>
        <v>0</v>
      </c>
      <c r="AX109" s="346">
        <f t="shared" si="107"/>
        <v>0</v>
      </c>
      <c r="AY109" s="365">
        <f t="shared" ref="AY109" si="166">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BC111" si="167">SUM(B95:B101)</f>
        <v>0</v>
      </c>
      <c r="C111" s="361">
        <f t="shared" si="167"/>
        <v>0</v>
      </c>
      <c r="D111" s="362">
        <f t="shared" si="167"/>
        <v>0</v>
      </c>
      <c r="E111" s="363">
        <f t="shared" si="167"/>
        <v>0</v>
      </c>
      <c r="F111" s="364">
        <f t="shared" si="167"/>
        <v>0</v>
      </c>
      <c r="G111" s="364">
        <f t="shared" si="167"/>
        <v>0</v>
      </c>
      <c r="H111" s="364">
        <f t="shared" si="167"/>
        <v>0</v>
      </c>
      <c r="I111" s="364">
        <f t="shared" si="167"/>
        <v>0</v>
      </c>
      <c r="J111" s="364">
        <f t="shared" si="167"/>
        <v>0</v>
      </c>
      <c r="K111" s="364">
        <f t="shared" si="167"/>
        <v>0</v>
      </c>
      <c r="L111" s="364">
        <f>SUM(L95:L101)</f>
        <v>0</v>
      </c>
      <c r="M111" s="346">
        <f t="shared" si="167"/>
        <v>0</v>
      </c>
      <c r="N111" s="365">
        <f t="shared" si="167"/>
        <v>0</v>
      </c>
      <c r="O111" s="365">
        <f t="shared" si="167"/>
        <v>0</v>
      </c>
      <c r="P111" s="365">
        <f t="shared" si="167"/>
        <v>0</v>
      </c>
      <c r="Q111" s="348">
        <f t="shared" si="167"/>
        <v>0</v>
      </c>
      <c r="R111" s="366">
        <f t="shared" si="167"/>
        <v>0</v>
      </c>
      <c r="S111" s="1575"/>
      <c r="T111" s="367">
        <f t="shared" si="167"/>
        <v>0</v>
      </c>
      <c r="U111" s="367">
        <f t="shared" si="167"/>
        <v>0</v>
      </c>
      <c r="V111" s="367">
        <f t="shared" si="167"/>
        <v>0</v>
      </c>
      <c r="W111" s="346">
        <f t="shared" si="167"/>
        <v>0</v>
      </c>
      <c r="X111" s="366">
        <f t="shared" si="167"/>
        <v>0</v>
      </c>
      <c r="Y111" s="367">
        <f t="shared" si="167"/>
        <v>0</v>
      </c>
      <c r="Z111" s="367">
        <f t="shared" si="167"/>
        <v>0</v>
      </c>
      <c r="AA111" s="367">
        <f t="shared" si="167"/>
        <v>0</v>
      </c>
      <c r="AB111" s="367">
        <f t="shared" si="167"/>
        <v>0</v>
      </c>
      <c r="AC111" s="367">
        <f t="shared" si="167"/>
        <v>0</v>
      </c>
      <c r="AD111" s="367">
        <f t="shared" si="167"/>
        <v>0</v>
      </c>
      <c r="AE111" s="367">
        <f t="shared" si="167"/>
        <v>0</v>
      </c>
      <c r="AF111" s="367">
        <f t="shared" si="167"/>
        <v>0</v>
      </c>
      <c r="AG111" s="346">
        <f t="shared" si="167"/>
        <v>0</v>
      </c>
      <c r="AH111" s="1563"/>
      <c r="AI111" s="351">
        <f t="shared" si="167"/>
        <v>0</v>
      </c>
      <c r="AJ111" s="363">
        <f t="shared" si="167"/>
        <v>0</v>
      </c>
      <c r="AK111" s="364">
        <f t="shared" si="167"/>
        <v>0</v>
      </c>
      <c r="AL111" s="364">
        <f t="shared" si="167"/>
        <v>0</v>
      </c>
      <c r="AM111" s="364">
        <f t="shared" si="167"/>
        <v>0</v>
      </c>
      <c r="AN111" s="364">
        <f t="shared" si="167"/>
        <v>0</v>
      </c>
      <c r="AO111" s="364">
        <f t="shared" si="167"/>
        <v>0</v>
      </c>
      <c r="AP111" s="346">
        <f t="shared" si="167"/>
        <v>0</v>
      </c>
      <c r="AQ111" s="365">
        <f t="shared" si="167"/>
        <v>0</v>
      </c>
      <c r="AR111" s="1563"/>
      <c r="AS111" s="365">
        <f t="shared" si="167"/>
        <v>0</v>
      </c>
      <c r="AT111" s="352">
        <f t="shared" si="167"/>
        <v>0</v>
      </c>
      <c r="AU111" s="368">
        <f t="shared" si="167"/>
        <v>0</v>
      </c>
      <c r="AV111" s="369">
        <f t="shared" si="167"/>
        <v>0</v>
      </c>
      <c r="AW111" s="369">
        <f t="shared" si="167"/>
        <v>0</v>
      </c>
      <c r="AX111" s="346">
        <f t="shared" si="167"/>
        <v>0</v>
      </c>
      <c r="AY111" s="365">
        <f t="shared" si="167"/>
        <v>0</v>
      </c>
      <c r="AZ111" s="1563"/>
      <c r="BA111" s="352">
        <f t="shared" si="167"/>
        <v>0</v>
      </c>
      <c r="BB111" s="1563"/>
      <c r="BC111" s="352">
        <f t="shared" si="167"/>
        <v>0</v>
      </c>
    </row>
    <row r="112" spans="1:55" s="339" customFormat="1">
      <c r="A112" s="356" t="s">
        <v>396</v>
      </c>
      <c r="B112" s="342"/>
      <c r="C112" s="708"/>
      <c r="D112" s="343"/>
      <c r="E112" s="344"/>
      <c r="F112" s="345"/>
      <c r="G112" s="345"/>
      <c r="H112" s="345"/>
      <c r="I112" s="345"/>
      <c r="J112" s="345"/>
      <c r="K112" s="345"/>
      <c r="L112" s="345"/>
      <c r="M112" s="346">
        <f t="shared" ref="M112:M124" si="168">SUM(E112:L112)</f>
        <v>0</v>
      </c>
      <c r="N112" s="347"/>
      <c r="O112" s="347"/>
      <c r="P112" s="347"/>
      <c r="Q112" s="348">
        <f t="shared" ref="Q112:Q113" si="169">B112+C112+M112+N112+O112+P112+D112</f>
        <v>0</v>
      </c>
      <c r="R112" s="349"/>
      <c r="S112" s="1575"/>
      <c r="T112" s="350"/>
      <c r="U112" s="350"/>
      <c r="V112" s="350"/>
      <c r="W112" s="346">
        <f t="shared" ref="W112:W124" si="170">SUM(R112:V112)</f>
        <v>0</v>
      </c>
      <c r="X112" s="349"/>
      <c r="Y112" s="350"/>
      <c r="Z112" s="350"/>
      <c r="AA112" s="350"/>
      <c r="AB112" s="350"/>
      <c r="AC112" s="350"/>
      <c r="AD112" s="350"/>
      <c r="AE112" s="350"/>
      <c r="AF112" s="350"/>
      <c r="AG112" s="346">
        <f t="shared" ref="AG112:AG124" si="171">SUM(X112:AF112)</f>
        <v>0</v>
      </c>
      <c r="AH112" s="1563"/>
      <c r="AI112" s="351">
        <f t="shared" ref="AI112:AI124" si="172">Q112+W112+AG112+AH112</f>
        <v>0</v>
      </c>
      <c r="AJ112" s="344"/>
      <c r="AK112" s="345"/>
      <c r="AL112" s="345"/>
      <c r="AM112" s="345"/>
      <c r="AN112" s="345"/>
      <c r="AO112" s="345"/>
      <c r="AP112" s="346">
        <f t="shared" ref="AP112:AP124" si="173">SUM(AJ112:AO112)</f>
        <v>0</v>
      </c>
      <c r="AQ112" s="347"/>
      <c r="AR112" s="1563"/>
      <c r="AS112" s="347"/>
      <c r="AT112" s="352">
        <f t="shared" ref="AT112:AT124" si="174">AI112+AP112+AQ112+AR112+AS112</f>
        <v>0</v>
      </c>
      <c r="AU112" s="353"/>
      <c r="AV112" s="354"/>
      <c r="AW112" s="354"/>
      <c r="AX112" s="346">
        <f t="shared" ref="AX112:AX124" si="175">SUM(AU112:AW112)</f>
        <v>0</v>
      </c>
      <c r="AY112" s="347"/>
      <c r="AZ112" s="1563"/>
      <c r="BA112" s="352">
        <f t="shared" ref="BA112:BA124" si="176">AX112+AY112</f>
        <v>0</v>
      </c>
      <c r="BB112" s="1563"/>
      <c r="BC112" s="352">
        <f t="shared" ref="BC112:BC124" si="177">BA112+AT112+BB112</f>
        <v>0</v>
      </c>
    </row>
    <row r="113" spans="1:55" s="339" customFormat="1">
      <c r="A113" s="356" t="s">
        <v>397</v>
      </c>
      <c r="B113" s="342"/>
      <c r="C113" s="708"/>
      <c r="D113" s="343"/>
      <c r="E113" s="344"/>
      <c r="F113" s="345"/>
      <c r="G113" s="345"/>
      <c r="H113" s="345"/>
      <c r="I113" s="345"/>
      <c r="J113" s="345"/>
      <c r="K113" s="345"/>
      <c r="L113" s="345"/>
      <c r="M113" s="346">
        <f t="shared" si="168"/>
        <v>0</v>
      </c>
      <c r="N113" s="347"/>
      <c r="O113" s="347"/>
      <c r="P113" s="347"/>
      <c r="Q113" s="348">
        <f t="shared" si="169"/>
        <v>0</v>
      </c>
      <c r="R113" s="349"/>
      <c r="S113" s="1575"/>
      <c r="T113" s="350"/>
      <c r="U113" s="350"/>
      <c r="V113" s="350"/>
      <c r="W113" s="346">
        <f t="shared" si="170"/>
        <v>0</v>
      </c>
      <c r="X113" s="349"/>
      <c r="Y113" s="350"/>
      <c r="Z113" s="350"/>
      <c r="AA113" s="350"/>
      <c r="AB113" s="350"/>
      <c r="AC113" s="350"/>
      <c r="AD113" s="350"/>
      <c r="AE113" s="350"/>
      <c r="AF113" s="350"/>
      <c r="AG113" s="346">
        <f t="shared" si="171"/>
        <v>0</v>
      </c>
      <c r="AH113" s="1563"/>
      <c r="AI113" s="351">
        <f t="shared" si="172"/>
        <v>0</v>
      </c>
      <c r="AJ113" s="344"/>
      <c r="AK113" s="345"/>
      <c r="AL113" s="345"/>
      <c r="AM113" s="345"/>
      <c r="AN113" s="345"/>
      <c r="AO113" s="345"/>
      <c r="AP113" s="346">
        <f t="shared" si="173"/>
        <v>0</v>
      </c>
      <c r="AQ113" s="347"/>
      <c r="AR113" s="1563"/>
      <c r="AS113" s="347"/>
      <c r="AT113" s="352">
        <f t="shared" si="174"/>
        <v>0</v>
      </c>
      <c r="AU113" s="353"/>
      <c r="AV113" s="354"/>
      <c r="AW113" s="354"/>
      <c r="AX113" s="346">
        <f t="shared" si="175"/>
        <v>0</v>
      </c>
      <c r="AY113" s="347"/>
      <c r="AZ113" s="1563"/>
      <c r="BA113" s="352">
        <f t="shared" si="176"/>
        <v>0</v>
      </c>
      <c r="BB113" s="1563"/>
      <c r="BC113" s="352">
        <f t="shared" si="177"/>
        <v>0</v>
      </c>
    </row>
    <row r="114" spans="1:55" s="339" customFormat="1" ht="14.25">
      <c r="A114" s="371" t="s">
        <v>398</v>
      </c>
      <c r="B114" s="361">
        <f>SUM(B95:B101)</f>
        <v>0</v>
      </c>
      <c r="C114" s="361">
        <f>SUM(C95:C101)</f>
        <v>0</v>
      </c>
      <c r="D114" s="362">
        <f t="shared" ref="D114:BC114" si="178">SUM(D95:D101)</f>
        <v>0</v>
      </c>
      <c r="E114" s="363">
        <f t="shared" si="178"/>
        <v>0</v>
      </c>
      <c r="F114" s="364">
        <f t="shared" si="178"/>
        <v>0</v>
      </c>
      <c r="G114" s="364">
        <f t="shared" si="178"/>
        <v>0</v>
      </c>
      <c r="H114" s="364">
        <f t="shared" si="178"/>
        <v>0</v>
      </c>
      <c r="I114" s="364">
        <f t="shared" si="178"/>
        <v>0</v>
      </c>
      <c r="J114" s="364">
        <f t="shared" si="178"/>
        <v>0</v>
      </c>
      <c r="K114" s="364">
        <f t="shared" si="178"/>
        <v>0</v>
      </c>
      <c r="L114" s="364">
        <f>SUM(L95:L101)</f>
        <v>0</v>
      </c>
      <c r="M114" s="346">
        <f t="shared" si="178"/>
        <v>0</v>
      </c>
      <c r="N114" s="365">
        <f t="shared" si="178"/>
        <v>0</v>
      </c>
      <c r="O114" s="365">
        <f t="shared" si="178"/>
        <v>0</v>
      </c>
      <c r="P114" s="365">
        <f t="shared" si="178"/>
        <v>0</v>
      </c>
      <c r="Q114" s="348">
        <f t="shared" si="178"/>
        <v>0</v>
      </c>
      <c r="R114" s="366">
        <f t="shared" si="178"/>
        <v>0</v>
      </c>
      <c r="S114" s="1575"/>
      <c r="T114" s="367">
        <f t="shared" si="178"/>
        <v>0</v>
      </c>
      <c r="U114" s="367">
        <f t="shared" si="178"/>
        <v>0</v>
      </c>
      <c r="V114" s="367">
        <f t="shared" si="178"/>
        <v>0</v>
      </c>
      <c r="W114" s="346">
        <f t="shared" si="178"/>
        <v>0</v>
      </c>
      <c r="X114" s="366">
        <f t="shared" si="178"/>
        <v>0</v>
      </c>
      <c r="Y114" s="367">
        <f t="shared" si="178"/>
        <v>0</v>
      </c>
      <c r="Z114" s="367">
        <f t="shared" si="178"/>
        <v>0</v>
      </c>
      <c r="AA114" s="367">
        <f t="shared" si="178"/>
        <v>0</v>
      </c>
      <c r="AB114" s="367">
        <f t="shared" si="178"/>
        <v>0</v>
      </c>
      <c r="AC114" s="367">
        <f t="shared" si="178"/>
        <v>0</v>
      </c>
      <c r="AD114" s="367">
        <f t="shared" si="178"/>
        <v>0</v>
      </c>
      <c r="AE114" s="367">
        <f t="shared" si="178"/>
        <v>0</v>
      </c>
      <c r="AF114" s="367">
        <f t="shared" si="178"/>
        <v>0</v>
      </c>
      <c r="AG114" s="346">
        <f t="shared" si="178"/>
        <v>0</v>
      </c>
      <c r="AH114" s="1563"/>
      <c r="AI114" s="351">
        <f t="shared" si="178"/>
        <v>0</v>
      </c>
      <c r="AJ114" s="363">
        <f t="shared" si="178"/>
        <v>0</v>
      </c>
      <c r="AK114" s="364">
        <f t="shared" si="178"/>
        <v>0</v>
      </c>
      <c r="AL114" s="364">
        <f t="shared" si="178"/>
        <v>0</v>
      </c>
      <c r="AM114" s="364">
        <f t="shared" si="178"/>
        <v>0</v>
      </c>
      <c r="AN114" s="364">
        <f t="shared" si="178"/>
        <v>0</v>
      </c>
      <c r="AO114" s="364">
        <f t="shared" si="178"/>
        <v>0</v>
      </c>
      <c r="AP114" s="346">
        <f t="shared" si="178"/>
        <v>0</v>
      </c>
      <c r="AQ114" s="365">
        <f t="shared" si="178"/>
        <v>0</v>
      </c>
      <c r="AR114" s="1563"/>
      <c r="AS114" s="365">
        <f t="shared" si="178"/>
        <v>0</v>
      </c>
      <c r="AT114" s="352">
        <f t="shared" si="178"/>
        <v>0</v>
      </c>
      <c r="AU114" s="368">
        <f t="shared" si="178"/>
        <v>0</v>
      </c>
      <c r="AV114" s="369">
        <f t="shared" si="178"/>
        <v>0</v>
      </c>
      <c r="AW114" s="369">
        <f t="shared" si="178"/>
        <v>0</v>
      </c>
      <c r="AX114" s="346">
        <f t="shared" si="178"/>
        <v>0</v>
      </c>
      <c r="AY114" s="365">
        <f t="shared" si="178"/>
        <v>0</v>
      </c>
      <c r="AZ114" s="1563"/>
      <c r="BA114" s="352">
        <f t="shared" si="178"/>
        <v>0</v>
      </c>
      <c r="BB114" s="1563"/>
      <c r="BC114" s="352">
        <f t="shared" si="178"/>
        <v>0</v>
      </c>
    </row>
    <row r="115" spans="1:55" s="339" customFormat="1">
      <c r="A115" s="372" t="s">
        <v>399</v>
      </c>
      <c r="B115" s="342"/>
      <c r="C115" s="708"/>
      <c r="D115" s="343"/>
      <c r="E115" s="344"/>
      <c r="F115" s="345"/>
      <c r="G115" s="345"/>
      <c r="H115" s="345"/>
      <c r="I115" s="345"/>
      <c r="J115" s="345"/>
      <c r="K115" s="345"/>
      <c r="L115" s="345"/>
      <c r="M115" s="346">
        <f t="shared" si="168"/>
        <v>0</v>
      </c>
      <c r="N115" s="347"/>
      <c r="O115" s="347"/>
      <c r="P115" s="347"/>
      <c r="Q115" s="348">
        <f t="shared" ref="Q115:Q124" si="179">B115+C115+M115+N115+O115+P115+D115</f>
        <v>0</v>
      </c>
      <c r="R115" s="349"/>
      <c r="S115" s="1575"/>
      <c r="T115" s="350"/>
      <c r="U115" s="350"/>
      <c r="V115" s="350"/>
      <c r="W115" s="346">
        <f t="shared" si="170"/>
        <v>0</v>
      </c>
      <c r="X115" s="349"/>
      <c r="Y115" s="350"/>
      <c r="Z115" s="350"/>
      <c r="AA115" s="350"/>
      <c r="AB115" s="350"/>
      <c r="AC115" s="350"/>
      <c r="AD115" s="350"/>
      <c r="AE115" s="350"/>
      <c r="AF115" s="350"/>
      <c r="AG115" s="346">
        <f t="shared" si="171"/>
        <v>0</v>
      </c>
      <c r="AH115" s="1563"/>
      <c r="AI115" s="351">
        <f t="shared" si="172"/>
        <v>0</v>
      </c>
      <c r="AJ115" s="344"/>
      <c r="AK115" s="345"/>
      <c r="AL115" s="345"/>
      <c r="AM115" s="345"/>
      <c r="AN115" s="345"/>
      <c r="AO115" s="345"/>
      <c r="AP115" s="346">
        <f t="shared" si="173"/>
        <v>0</v>
      </c>
      <c r="AQ115" s="347"/>
      <c r="AR115" s="1563"/>
      <c r="AS115" s="347"/>
      <c r="AT115" s="352">
        <f t="shared" si="174"/>
        <v>0</v>
      </c>
      <c r="AU115" s="353"/>
      <c r="AV115" s="354"/>
      <c r="AW115" s="354"/>
      <c r="AX115" s="346">
        <f t="shared" si="175"/>
        <v>0</v>
      </c>
      <c r="AY115" s="347"/>
      <c r="AZ115" s="1563"/>
      <c r="BA115" s="352">
        <f t="shared" si="176"/>
        <v>0</v>
      </c>
      <c r="BB115" s="1563"/>
      <c r="BC115" s="352">
        <f t="shared" si="177"/>
        <v>0</v>
      </c>
    </row>
    <row r="116" spans="1:55" s="339" customFormat="1">
      <c r="A116" s="372" t="s">
        <v>400</v>
      </c>
      <c r="B116" s="342"/>
      <c r="C116" s="708"/>
      <c r="D116" s="343"/>
      <c r="E116" s="344"/>
      <c r="F116" s="345"/>
      <c r="G116" s="345"/>
      <c r="H116" s="345"/>
      <c r="I116" s="345"/>
      <c r="J116" s="345"/>
      <c r="K116" s="345"/>
      <c r="L116" s="345"/>
      <c r="M116" s="346">
        <f t="shared" si="168"/>
        <v>0</v>
      </c>
      <c r="N116" s="347"/>
      <c r="O116" s="347"/>
      <c r="P116" s="347"/>
      <c r="Q116" s="348">
        <f t="shared" si="179"/>
        <v>0</v>
      </c>
      <c r="R116" s="349"/>
      <c r="S116" s="1575"/>
      <c r="T116" s="350"/>
      <c r="U116" s="350"/>
      <c r="V116" s="350"/>
      <c r="W116" s="346">
        <f t="shared" si="170"/>
        <v>0</v>
      </c>
      <c r="X116" s="349"/>
      <c r="Y116" s="350"/>
      <c r="Z116" s="350"/>
      <c r="AA116" s="350"/>
      <c r="AB116" s="350"/>
      <c r="AC116" s="350"/>
      <c r="AD116" s="350"/>
      <c r="AE116" s="350"/>
      <c r="AF116" s="350"/>
      <c r="AG116" s="346">
        <f t="shared" si="171"/>
        <v>0</v>
      </c>
      <c r="AH116" s="1563"/>
      <c r="AI116" s="351">
        <f t="shared" si="172"/>
        <v>0</v>
      </c>
      <c r="AJ116" s="344"/>
      <c r="AK116" s="345"/>
      <c r="AL116" s="345"/>
      <c r="AM116" s="345"/>
      <c r="AN116" s="345"/>
      <c r="AO116" s="345"/>
      <c r="AP116" s="346">
        <f t="shared" si="173"/>
        <v>0</v>
      </c>
      <c r="AQ116" s="347"/>
      <c r="AR116" s="1563"/>
      <c r="AS116" s="347"/>
      <c r="AT116" s="352">
        <f t="shared" si="174"/>
        <v>0</v>
      </c>
      <c r="AU116" s="353"/>
      <c r="AV116" s="354"/>
      <c r="AW116" s="354"/>
      <c r="AX116" s="346">
        <f t="shared" si="175"/>
        <v>0</v>
      </c>
      <c r="AY116" s="347"/>
      <c r="AZ116" s="1563"/>
      <c r="BA116" s="352">
        <f t="shared" si="176"/>
        <v>0</v>
      </c>
      <c r="BB116" s="1563"/>
      <c r="BC116" s="352">
        <f t="shared" si="177"/>
        <v>0</v>
      </c>
    </row>
    <row r="117" spans="1:55" s="339" customFormat="1">
      <c r="A117" s="373" t="s">
        <v>401</v>
      </c>
      <c r="B117" s="342"/>
      <c r="C117" s="708"/>
      <c r="D117" s="343"/>
      <c r="E117" s="344"/>
      <c r="F117" s="345"/>
      <c r="G117" s="345"/>
      <c r="H117" s="345"/>
      <c r="I117" s="345"/>
      <c r="J117" s="345"/>
      <c r="K117" s="345"/>
      <c r="L117" s="345"/>
      <c r="M117" s="346">
        <f t="shared" si="168"/>
        <v>0</v>
      </c>
      <c r="N117" s="347"/>
      <c r="O117" s="347"/>
      <c r="P117" s="347"/>
      <c r="Q117" s="348">
        <f t="shared" si="179"/>
        <v>0</v>
      </c>
      <c r="R117" s="349"/>
      <c r="S117" s="1575"/>
      <c r="T117" s="350"/>
      <c r="U117" s="350"/>
      <c r="V117" s="350"/>
      <c r="W117" s="346">
        <f t="shared" si="170"/>
        <v>0</v>
      </c>
      <c r="X117" s="349"/>
      <c r="Y117" s="350"/>
      <c r="Z117" s="350"/>
      <c r="AA117" s="350"/>
      <c r="AB117" s="350"/>
      <c r="AC117" s="350"/>
      <c r="AD117" s="350"/>
      <c r="AE117" s="350"/>
      <c r="AF117" s="350"/>
      <c r="AG117" s="346">
        <f t="shared" si="171"/>
        <v>0</v>
      </c>
      <c r="AH117" s="1563"/>
      <c r="AI117" s="351">
        <f t="shared" si="172"/>
        <v>0</v>
      </c>
      <c r="AJ117" s="344"/>
      <c r="AK117" s="345"/>
      <c r="AL117" s="345"/>
      <c r="AM117" s="345"/>
      <c r="AN117" s="345"/>
      <c r="AO117" s="345"/>
      <c r="AP117" s="346">
        <f t="shared" si="173"/>
        <v>0</v>
      </c>
      <c r="AQ117" s="347"/>
      <c r="AR117" s="1563"/>
      <c r="AS117" s="347"/>
      <c r="AT117" s="352">
        <f t="shared" si="174"/>
        <v>0</v>
      </c>
      <c r="AU117" s="353"/>
      <c r="AV117" s="354"/>
      <c r="AW117" s="354"/>
      <c r="AX117" s="346">
        <f t="shared" si="175"/>
        <v>0</v>
      </c>
      <c r="AY117" s="347"/>
      <c r="AZ117" s="1563"/>
      <c r="BA117" s="352">
        <f t="shared" si="176"/>
        <v>0</v>
      </c>
      <c r="BB117" s="1563"/>
      <c r="BC117" s="352">
        <f t="shared" si="177"/>
        <v>0</v>
      </c>
    </row>
    <row r="118" spans="1:55" s="339" customFormat="1">
      <c r="A118" s="373" t="s">
        <v>61</v>
      </c>
      <c r="B118" s="342"/>
      <c r="C118" s="708"/>
      <c r="D118" s="343"/>
      <c r="E118" s="344"/>
      <c r="F118" s="345"/>
      <c r="G118" s="345"/>
      <c r="H118" s="345"/>
      <c r="I118" s="345"/>
      <c r="J118" s="345"/>
      <c r="K118" s="345"/>
      <c r="L118" s="345"/>
      <c r="M118" s="346">
        <f t="shared" si="168"/>
        <v>0</v>
      </c>
      <c r="N118" s="347"/>
      <c r="O118" s="347"/>
      <c r="P118" s="347"/>
      <c r="Q118" s="348">
        <f t="shared" si="179"/>
        <v>0</v>
      </c>
      <c r="R118" s="349"/>
      <c r="S118" s="1575"/>
      <c r="T118" s="350"/>
      <c r="U118" s="350"/>
      <c r="V118" s="350"/>
      <c r="W118" s="346">
        <f t="shared" si="170"/>
        <v>0</v>
      </c>
      <c r="X118" s="349"/>
      <c r="Y118" s="350"/>
      <c r="Z118" s="350"/>
      <c r="AA118" s="350"/>
      <c r="AB118" s="350"/>
      <c r="AC118" s="350"/>
      <c r="AD118" s="350"/>
      <c r="AE118" s="350"/>
      <c r="AF118" s="350"/>
      <c r="AG118" s="346">
        <f t="shared" si="171"/>
        <v>0</v>
      </c>
      <c r="AH118" s="1563"/>
      <c r="AI118" s="351">
        <f t="shared" si="172"/>
        <v>0</v>
      </c>
      <c r="AJ118" s="344"/>
      <c r="AK118" s="345"/>
      <c r="AL118" s="345"/>
      <c r="AM118" s="345"/>
      <c r="AN118" s="345"/>
      <c r="AO118" s="345"/>
      <c r="AP118" s="346">
        <f t="shared" si="173"/>
        <v>0</v>
      </c>
      <c r="AQ118" s="347"/>
      <c r="AR118" s="1563"/>
      <c r="AS118" s="347"/>
      <c r="AT118" s="352">
        <f t="shared" si="174"/>
        <v>0</v>
      </c>
      <c r="AU118" s="353"/>
      <c r="AV118" s="354"/>
      <c r="AW118" s="354"/>
      <c r="AX118" s="346">
        <f t="shared" si="175"/>
        <v>0</v>
      </c>
      <c r="AY118" s="347"/>
      <c r="AZ118" s="1563"/>
      <c r="BA118" s="352">
        <f t="shared" si="176"/>
        <v>0</v>
      </c>
      <c r="BB118" s="1563"/>
      <c r="BC118" s="352">
        <f t="shared" si="177"/>
        <v>0</v>
      </c>
    </row>
    <row r="119" spans="1:55" s="339" customFormat="1">
      <c r="A119" s="373" t="s">
        <v>402</v>
      </c>
      <c r="B119" s="342"/>
      <c r="C119" s="708"/>
      <c r="D119" s="343"/>
      <c r="E119" s="344"/>
      <c r="F119" s="345"/>
      <c r="G119" s="345"/>
      <c r="H119" s="345"/>
      <c r="I119" s="345"/>
      <c r="J119" s="345"/>
      <c r="K119" s="345"/>
      <c r="L119" s="345"/>
      <c r="M119" s="346">
        <f t="shared" si="168"/>
        <v>0</v>
      </c>
      <c r="N119" s="347"/>
      <c r="O119" s="347"/>
      <c r="P119" s="347"/>
      <c r="Q119" s="348">
        <f t="shared" si="179"/>
        <v>0</v>
      </c>
      <c r="R119" s="349"/>
      <c r="S119" s="1575"/>
      <c r="T119" s="350"/>
      <c r="U119" s="350"/>
      <c r="V119" s="350"/>
      <c r="W119" s="346">
        <f t="shared" si="170"/>
        <v>0</v>
      </c>
      <c r="X119" s="349"/>
      <c r="Y119" s="350"/>
      <c r="Z119" s="350"/>
      <c r="AA119" s="350"/>
      <c r="AB119" s="350"/>
      <c r="AC119" s="350"/>
      <c r="AD119" s="350"/>
      <c r="AE119" s="350"/>
      <c r="AF119" s="350"/>
      <c r="AG119" s="346">
        <f t="shared" si="171"/>
        <v>0</v>
      </c>
      <c r="AH119" s="1563"/>
      <c r="AI119" s="351">
        <f t="shared" si="172"/>
        <v>0</v>
      </c>
      <c r="AJ119" s="344"/>
      <c r="AK119" s="345"/>
      <c r="AL119" s="345"/>
      <c r="AM119" s="345"/>
      <c r="AN119" s="345"/>
      <c r="AO119" s="345"/>
      <c r="AP119" s="346">
        <f t="shared" si="173"/>
        <v>0</v>
      </c>
      <c r="AQ119" s="347"/>
      <c r="AR119" s="1563"/>
      <c r="AS119" s="347"/>
      <c r="AT119" s="352">
        <f t="shared" si="174"/>
        <v>0</v>
      </c>
      <c r="AU119" s="353"/>
      <c r="AV119" s="354"/>
      <c r="AW119" s="354"/>
      <c r="AX119" s="346">
        <f t="shared" si="175"/>
        <v>0</v>
      </c>
      <c r="AY119" s="347"/>
      <c r="AZ119" s="1563"/>
      <c r="BA119" s="352">
        <f t="shared" si="176"/>
        <v>0</v>
      </c>
      <c r="BB119" s="1563"/>
      <c r="BC119" s="352">
        <f t="shared" si="177"/>
        <v>0</v>
      </c>
    </row>
    <row r="120" spans="1:55" s="339" customFormat="1">
      <c r="A120" s="373" t="s">
        <v>403</v>
      </c>
      <c r="B120" s="342"/>
      <c r="C120" s="708"/>
      <c r="D120" s="343"/>
      <c r="E120" s="344"/>
      <c r="F120" s="345"/>
      <c r="G120" s="345"/>
      <c r="H120" s="345"/>
      <c r="I120" s="345"/>
      <c r="J120" s="345"/>
      <c r="K120" s="345"/>
      <c r="L120" s="345"/>
      <c r="M120" s="346">
        <f t="shared" si="168"/>
        <v>0</v>
      </c>
      <c r="N120" s="347"/>
      <c r="O120" s="347"/>
      <c r="P120" s="347"/>
      <c r="Q120" s="348">
        <f t="shared" si="179"/>
        <v>0</v>
      </c>
      <c r="R120" s="349"/>
      <c r="S120" s="1575"/>
      <c r="T120" s="350"/>
      <c r="U120" s="350"/>
      <c r="V120" s="350"/>
      <c r="W120" s="346">
        <f t="shared" si="170"/>
        <v>0</v>
      </c>
      <c r="X120" s="349"/>
      <c r="Y120" s="350"/>
      <c r="Z120" s="350"/>
      <c r="AA120" s="350"/>
      <c r="AB120" s="350"/>
      <c r="AC120" s="350"/>
      <c r="AD120" s="350"/>
      <c r="AE120" s="350"/>
      <c r="AF120" s="350"/>
      <c r="AG120" s="346">
        <f t="shared" si="171"/>
        <v>0</v>
      </c>
      <c r="AH120" s="1563"/>
      <c r="AI120" s="351">
        <f t="shared" si="172"/>
        <v>0</v>
      </c>
      <c r="AJ120" s="344"/>
      <c r="AK120" s="345"/>
      <c r="AL120" s="345"/>
      <c r="AM120" s="345"/>
      <c r="AN120" s="345"/>
      <c r="AO120" s="345"/>
      <c r="AP120" s="346">
        <f t="shared" si="173"/>
        <v>0</v>
      </c>
      <c r="AQ120" s="347"/>
      <c r="AR120" s="1563"/>
      <c r="AS120" s="347"/>
      <c r="AT120" s="352">
        <f t="shared" si="174"/>
        <v>0</v>
      </c>
      <c r="AU120" s="353"/>
      <c r="AV120" s="354"/>
      <c r="AW120" s="354"/>
      <c r="AX120" s="346">
        <f t="shared" si="175"/>
        <v>0</v>
      </c>
      <c r="AY120" s="347"/>
      <c r="AZ120" s="1563"/>
      <c r="BA120" s="352">
        <f t="shared" si="176"/>
        <v>0</v>
      </c>
      <c r="BB120" s="1563"/>
      <c r="BC120" s="352">
        <f t="shared" si="177"/>
        <v>0</v>
      </c>
    </row>
    <row r="121" spans="1:55" s="339" customFormat="1">
      <c r="A121" s="373" t="s">
        <v>404</v>
      </c>
      <c r="B121" s="342"/>
      <c r="C121" s="708"/>
      <c r="D121" s="343"/>
      <c r="E121" s="344"/>
      <c r="F121" s="345"/>
      <c r="G121" s="345"/>
      <c r="H121" s="345"/>
      <c r="I121" s="345"/>
      <c r="J121" s="345"/>
      <c r="K121" s="345"/>
      <c r="L121" s="345"/>
      <c r="M121" s="346">
        <f t="shared" si="168"/>
        <v>0</v>
      </c>
      <c r="N121" s="347"/>
      <c r="O121" s="347"/>
      <c r="P121" s="347"/>
      <c r="Q121" s="348">
        <f t="shared" si="179"/>
        <v>0</v>
      </c>
      <c r="R121" s="349"/>
      <c r="S121" s="1575"/>
      <c r="T121" s="350"/>
      <c r="U121" s="350"/>
      <c r="V121" s="350"/>
      <c r="W121" s="346">
        <f t="shared" si="170"/>
        <v>0</v>
      </c>
      <c r="X121" s="349"/>
      <c r="Y121" s="350"/>
      <c r="Z121" s="350"/>
      <c r="AA121" s="350"/>
      <c r="AB121" s="350"/>
      <c r="AC121" s="350"/>
      <c r="AD121" s="350"/>
      <c r="AE121" s="350"/>
      <c r="AF121" s="350"/>
      <c r="AG121" s="346">
        <f t="shared" si="171"/>
        <v>0</v>
      </c>
      <c r="AH121" s="1563"/>
      <c r="AI121" s="351">
        <f t="shared" si="172"/>
        <v>0</v>
      </c>
      <c r="AJ121" s="344"/>
      <c r="AK121" s="345"/>
      <c r="AL121" s="345"/>
      <c r="AM121" s="345"/>
      <c r="AN121" s="345"/>
      <c r="AO121" s="345"/>
      <c r="AP121" s="346">
        <f t="shared" si="173"/>
        <v>0</v>
      </c>
      <c r="AQ121" s="347"/>
      <c r="AR121" s="1563"/>
      <c r="AS121" s="347"/>
      <c r="AT121" s="352">
        <f t="shared" si="174"/>
        <v>0</v>
      </c>
      <c r="AU121" s="353"/>
      <c r="AV121" s="354"/>
      <c r="AW121" s="354"/>
      <c r="AX121" s="346">
        <f t="shared" si="175"/>
        <v>0</v>
      </c>
      <c r="AY121" s="347"/>
      <c r="AZ121" s="1563"/>
      <c r="BA121" s="352">
        <f t="shared" si="176"/>
        <v>0</v>
      </c>
      <c r="BB121" s="1563"/>
      <c r="BC121" s="352">
        <f t="shared" si="177"/>
        <v>0</v>
      </c>
    </row>
    <row r="122" spans="1:55" s="339" customFormat="1">
      <c r="A122" s="373" t="s">
        <v>65</v>
      </c>
      <c r="B122" s="342"/>
      <c r="C122" s="708"/>
      <c r="D122" s="343"/>
      <c r="E122" s="344"/>
      <c r="F122" s="345"/>
      <c r="G122" s="345"/>
      <c r="H122" s="345"/>
      <c r="I122" s="345"/>
      <c r="J122" s="345"/>
      <c r="K122" s="345"/>
      <c r="L122" s="345"/>
      <c r="M122" s="346">
        <f t="shared" si="168"/>
        <v>0</v>
      </c>
      <c r="N122" s="347"/>
      <c r="O122" s="347"/>
      <c r="P122" s="347"/>
      <c r="Q122" s="348">
        <f t="shared" si="179"/>
        <v>0</v>
      </c>
      <c r="R122" s="349"/>
      <c r="S122" s="1575"/>
      <c r="T122" s="350"/>
      <c r="U122" s="350"/>
      <c r="V122" s="350"/>
      <c r="W122" s="346">
        <f t="shared" si="170"/>
        <v>0</v>
      </c>
      <c r="X122" s="349"/>
      <c r="Y122" s="350"/>
      <c r="Z122" s="350"/>
      <c r="AA122" s="350"/>
      <c r="AB122" s="350"/>
      <c r="AC122" s="350"/>
      <c r="AD122" s="350"/>
      <c r="AE122" s="350"/>
      <c r="AF122" s="350"/>
      <c r="AG122" s="346">
        <f t="shared" si="171"/>
        <v>0</v>
      </c>
      <c r="AH122" s="1563"/>
      <c r="AI122" s="351">
        <f t="shared" si="172"/>
        <v>0</v>
      </c>
      <c r="AJ122" s="344"/>
      <c r="AK122" s="345"/>
      <c r="AL122" s="345"/>
      <c r="AM122" s="345"/>
      <c r="AN122" s="345"/>
      <c r="AO122" s="345"/>
      <c r="AP122" s="346">
        <f t="shared" si="173"/>
        <v>0</v>
      </c>
      <c r="AQ122" s="347"/>
      <c r="AR122" s="1563"/>
      <c r="AS122" s="347"/>
      <c r="AT122" s="352">
        <f t="shared" si="174"/>
        <v>0</v>
      </c>
      <c r="AU122" s="353"/>
      <c r="AV122" s="354"/>
      <c r="AW122" s="354"/>
      <c r="AX122" s="346">
        <f t="shared" si="175"/>
        <v>0</v>
      </c>
      <c r="AY122" s="347"/>
      <c r="AZ122" s="1563"/>
      <c r="BA122" s="352">
        <f t="shared" si="176"/>
        <v>0</v>
      </c>
      <c r="BB122" s="1563"/>
      <c r="BC122" s="352">
        <f t="shared" si="177"/>
        <v>0</v>
      </c>
    </row>
    <row r="123" spans="1:55" s="339" customFormat="1">
      <c r="A123" s="373" t="s">
        <v>405</v>
      </c>
      <c r="B123" s="342"/>
      <c r="C123" s="708"/>
      <c r="D123" s="343"/>
      <c r="E123" s="344"/>
      <c r="F123" s="345"/>
      <c r="G123" s="345"/>
      <c r="H123" s="345"/>
      <c r="I123" s="345"/>
      <c r="J123" s="345"/>
      <c r="K123" s="345"/>
      <c r="L123" s="345"/>
      <c r="M123" s="346">
        <f t="shared" si="168"/>
        <v>0</v>
      </c>
      <c r="N123" s="347"/>
      <c r="O123" s="347"/>
      <c r="P123" s="347"/>
      <c r="Q123" s="348">
        <f t="shared" si="179"/>
        <v>0</v>
      </c>
      <c r="R123" s="349"/>
      <c r="S123" s="1575"/>
      <c r="T123" s="350"/>
      <c r="U123" s="350"/>
      <c r="V123" s="350"/>
      <c r="W123" s="346">
        <f t="shared" si="170"/>
        <v>0</v>
      </c>
      <c r="X123" s="349"/>
      <c r="Y123" s="350"/>
      <c r="Z123" s="350"/>
      <c r="AA123" s="350"/>
      <c r="AB123" s="350"/>
      <c r="AC123" s="350"/>
      <c r="AD123" s="350"/>
      <c r="AE123" s="350"/>
      <c r="AF123" s="350"/>
      <c r="AG123" s="346">
        <f t="shared" si="171"/>
        <v>0</v>
      </c>
      <c r="AH123" s="1563"/>
      <c r="AI123" s="351">
        <f t="shared" si="172"/>
        <v>0</v>
      </c>
      <c r="AJ123" s="344"/>
      <c r="AK123" s="345"/>
      <c r="AL123" s="345"/>
      <c r="AM123" s="345"/>
      <c r="AN123" s="345"/>
      <c r="AO123" s="345"/>
      <c r="AP123" s="346">
        <f t="shared" si="173"/>
        <v>0</v>
      </c>
      <c r="AQ123" s="347"/>
      <c r="AR123" s="1563"/>
      <c r="AS123" s="347"/>
      <c r="AT123" s="352">
        <f t="shared" si="174"/>
        <v>0</v>
      </c>
      <c r="AU123" s="353"/>
      <c r="AV123" s="354"/>
      <c r="AW123" s="354"/>
      <c r="AX123" s="346">
        <f t="shared" si="175"/>
        <v>0</v>
      </c>
      <c r="AY123" s="347"/>
      <c r="AZ123" s="1563"/>
      <c r="BA123" s="352">
        <f t="shared" si="176"/>
        <v>0</v>
      </c>
      <c r="BB123" s="1563"/>
      <c r="BC123" s="352">
        <f t="shared" si="177"/>
        <v>0</v>
      </c>
    </row>
    <row r="124" spans="1:55" s="339" customFormat="1" ht="13.5" thickBot="1">
      <c r="A124" s="374" t="s">
        <v>406</v>
      </c>
      <c r="B124" s="342"/>
      <c r="C124" s="708"/>
      <c r="D124" s="343"/>
      <c r="E124" s="344"/>
      <c r="F124" s="345"/>
      <c r="G124" s="345"/>
      <c r="H124" s="345"/>
      <c r="I124" s="345"/>
      <c r="J124" s="345"/>
      <c r="K124" s="345"/>
      <c r="L124" s="345"/>
      <c r="M124" s="346">
        <f t="shared" si="168"/>
        <v>0</v>
      </c>
      <c r="N124" s="347"/>
      <c r="O124" s="347"/>
      <c r="P124" s="347"/>
      <c r="Q124" s="348">
        <f t="shared" si="179"/>
        <v>0</v>
      </c>
      <c r="R124" s="349"/>
      <c r="S124" s="1575"/>
      <c r="T124" s="350"/>
      <c r="U124" s="350"/>
      <c r="V124" s="350"/>
      <c r="W124" s="346">
        <f t="shared" si="170"/>
        <v>0</v>
      </c>
      <c r="X124" s="349"/>
      <c r="Y124" s="350"/>
      <c r="Z124" s="350"/>
      <c r="AA124" s="350"/>
      <c r="AB124" s="350"/>
      <c r="AC124" s="350"/>
      <c r="AD124" s="350"/>
      <c r="AE124" s="350"/>
      <c r="AF124" s="350"/>
      <c r="AG124" s="346">
        <f t="shared" si="171"/>
        <v>0</v>
      </c>
      <c r="AH124" s="1563"/>
      <c r="AI124" s="351">
        <f t="shared" si="172"/>
        <v>0</v>
      </c>
      <c r="AJ124" s="344"/>
      <c r="AK124" s="345"/>
      <c r="AL124" s="345"/>
      <c r="AM124" s="345"/>
      <c r="AN124" s="345"/>
      <c r="AO124" s="345"/>
      <c r="AP124" s="346">
        <f t="shared" si="173"/>
        <v>0</v>
      </c>
      <c r="AQ124" s="347"/>
      <c r="AR124" s="1563"/>
      <c r="AS124" s="347"/>
      <c r="AT124" s="352">
        <f t="shared" si="174"/>
        <v>0</v>
      </c>
      <c r="AU124" s="353"/>
      <c r="AV124" s="354"/>
      <c r="AW124" s="354"/>
      <c r="AX124" s="346">
        <f t="shared" si="175"/>
        <v>0</v>
      </c>
      <c r="AY124" s="347"/>
      <c r="AZ124" s="1563"/>
      <c r="BA124" s="352">
        <f t="shared" si="176"/>
        <v>0</v>
      </c>
      <c r="BB124" s="1563"/>
      <c r="BC124" s="352">
        <f t="shared" si="177"/>
        <v>0</v>
      </c>
    </row>
    <row r="125" spans="1:55" s="419" customFormat="1" ht="15.75">
      <c r="B125" s="375" t="str">
        <f t="shared" ref="B125:AG125" si="180">IF(ABS(B111-SUM(B112:B113))&lt;0.1,"OK","error")</f>
        <v>OK</v>
      </c>
      <c r="C125" s="375" t="str">
        <f t="shared" si="180"/>
        <v>OK</v>
      </c>
      <c r="D125" s="375" t="str">
        <f t="shared" si="180"/>
        <v>OK</v>
      </c>
      <c r="E125" s="375" t="str">
        <f t="shared" si="180"/>
        <v>OK</v>
      </c>
      <c r="F125" s="375" t="str">
        <f t="shared" si="180"/>
        <v>OK</v>
      </c>
      <c r="G125" s="375" t="str">
        <f t="shared" si="180"/>
        <v>OK</v>
      </c>
      <c r="H125" s="375" t="str">
        <f t="shared" si="180"/>
        <v>OK</v>
      </c>
      <c r="I125" s="375" t="str">
        <f t="shared" si="180"/>
        <v>OK</v>
      </c>
      <c r="J125" s="375" t="str">
        <f t="shared" si="180"/>
        <v>OK</v>
      </c>
      <c r="K125" s="375" t="str">
        <f t="shared" si="180"/>
        <v>OK</v>
      </c>
      <c r="L125" s="375" t="str">
        <f t="shared" si="180"/>
        <v>OK</v>
      </c>
      <c r="M125" s="375" t="str">
        <f t="shared" si="180"/>
        <v>OK</v>
      </c>
      <c r="N125" s="375" t="str">
        <f t="shared" si="180"/>
        <v>OK</v>
      </c>
      <c r="O125" s="375" t="str">
        <f t="shared" si="180"/>
        <v>OK</v>
      </c>
      <c r="P125" s="375" t="str">
        <f t="shared" si="180"/>
        <v>OK</v>
      </c>
      <c r="Q125" s="375" t="str">
        <f t="shared" si="180"/>
        <v>OK</v>
      </c>
      <c r="R125" s="375" t="str">
        <f t="shared" si="180"/>
        <v>OK</v>
      </c>
      <c r="S125" s="1610" t="str">
        <f t="shared" si="180"/>
        <v>OK</v>
      </c>
      <c r="T125" s="375" t="str">
        <f t="shared" si="180"/>
        <v>OK</v>
      </c>
      <c r="U125" s="375" t="str">
        <f t="shared" si="180"/>
        <v>OK</v>
      </c>
      <c r="V125" s="375" t="str">
        <f t="shared" si="180"/>
        <v>OK</v>
      </c>
      <c r="W125" s="375" t="str">
        <f t="shared" si="180"/>
        <v>OK</v>
      </c>
      <c r="X125" s="375" t="str">
        <f t="shared" si="180"/>
        <v>OK</v>
      </c>
      <c r="Y125" s="375" t="str">
        <f t="shared" si="180"/>
        <v>OK</v>
      </c>
      <c r="Z125" s="375" t="str">
        <f t="shared" si="180"/>
        <v>OK</v>
      </c>
      <c r="AA125" s="375" t="str">
        <f t="shared" si="180"/>
        <v>OK</v>
      </c>
      <c r="AB125" s="375" t="str">
        <f t="shared" si="180"/>
        <v>OK</v>
      </c>
      <c r="AC125" s="375" t="str">
        <f t="shared" si="180"/>
        <v>OK</v>
      </c>
      <c r="AD125" s="375" t="str">
        <f t="shared" si="180"/>
        <v>OK</v>
      </c>
      <c r="AE125" s="375" t="str">
        <f t="shared" si="180"/>
        <v>OK</v>
      </c>
      <c r="AF125" s="375" t="str">
        <f t="shared" si="180"/>
        <v>OK</v>
      </c>
      <c r="AG125" s="375" t="str">
        <f t="shared" si="180"/>
        <v>OK</v>
      </c>
      <c r="AH125" s="375" t="str">
        <f t="shared" ref="AH125:BC125" si="181">IF(ABS(AH111-SUM(AH112:AH113))&lt;0.1,"OK","error")</f>
        <v>OK</v>
      </c>
      <c r="AI125" s="375" t="str">
        <f t="shared" si="181"/>
        <v>OK</v>
      </c>
      <c r="AJ125" s="375" t="str">
        <f t="shared" si="181"/>
        <v>OK</v>
      </c>
      <c r="AK125" s="375" t="str">
        <f t="shared" si="181"/>
        <v>OK</v>
      </c>
      <c r="AL125" s="375" t="str">
        <f t="shared" si="181"/>
        <v>OK</v>
      </c>
      <c r="AM125" s="375" t="str">
        <f t="shared" si="181"/>
        <v>OK</v>
      </c>
      <c r="AN125" s="375" t="str">
        <f t="shared" si="181"/>
        <v>OK</v>
      </c>
      <c r="AO125" s="375" t="str">
        <f t="shared" si="181"/>
        <v>OK</v>
      </c>
      <c r="AP125" s="375" t="str">
        <f t="shared" si="181"/>
        <v>OK</v>
      </c>
      <c r="AQ125" s="375" t="str">
        <f t="shared" si="181"/>
        <v>OK</v>
      </c>
      <c r="AR125" s="375" t="str">
        <f t="shared" si="181"/>
        <v>OK</v>
      </c>
      <c r="AS125" s="375" t="str">
        <f t="shared" si="181"/>
        <v>OK</v>
      </c>
      <c r="AT125" s="375" t="str">
        <f t="shared" si="181"/>
        <v>OK</v>
      </c>
      <c r="AU125" s="375" t="str">
        <f t="shared" si="181"/>
        <v>OK</v>
      </c>
      <c r="AV125" s="375" t="str">
        <f t="shared" si="181"/>
        <v>OK</v>
      </c>
      <c r="AW125" s="375" t="str">
        <f t="shared" si="181"/>
        <v>OK</v>
      </c>
      <c r="AX125" s="375" t="str">
        <f t="shared" si="181"/>
        <v>OK</v>
      </c>
      <c r="AY125" s="375" t="str">
        <f t="shared" si="181"/>
        <v>OK</v>
      </c>
      <c r="AZ125" s="375" t="str">
        <f t="shared" si="181"/>
        <v>OK</v>
      </c>
      <c r="BA125" s="375" t="str">
        <f t="shared" si="181"/>
        <v>OK</v>
      </c>
      <c r="BB125" s="375" t="str">
        <f t="shared" si="181"/>
        <v>OK</v>
      </c>
      <c r="BC125" s="375" t="str">
        <f t="shared" si="181"/>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82">D130+D131</f>
        <v>0</v>
      </c>
      <c r="E129" s="363">
        <f t="shared" si="182"/>
        <v>0</v>
      </c>
      <c r="F129" s="364">
        <f t="shared" si="182"/>
        <v>0</v>
      </c>
      <c r="G129" s="364">
        <f t="shared" si="182"/>
        <v>0</v>
      </c>
      <c r="H129" s="364">
        <f t="shared" si="182"/>
        <v>0</v>
      </c>
      <c r="I129" s="364">
        <f t="shared" si="182"/>
        <v>0</v>
      </c>
      <c r="J129" s="364">
        <f t="shared" si="182"/>
        <v>0</v>
      </c>
      <c r="K129" s="364">
        <f t="shared" si="182"/>
        <v>0</v>
      </c>
      <c r="L129" s="364">
        <f t="shared" si="182"/>
        <v>0</v>
      </c>
      <c r="M129" s="346">
        <f t="shared" si="182"/>
        <v>0</v>
      </c>
      <c r="N129" s="365">
        <f t="shared" si="182"/>
        <v>0</v>
      </c>
      <c r="O129" s="365">
        <f t="shared" si="182"/>
        <v>0</v>
      </c>
      <c r="P129" s="365">
        <f t="shared" si="182"/>
        <v>0</v>
      </c>
      <c r="Q129" s="348">
        <f t="shared" si="182"/>
        <v>0</v>
      </c>
      <c r="R129" s="366">
        <f t="shared" si="182"/>
        <v>0</v>
      </c>
      <c r="S129" s="1575">
        <f t="shared" si="182"/>
        <v>0</v>
      </c>
      <c r="T129" s="367">
        <f t="shared" si="182"/>
        <v>0</v>
      </c>
      <c r="U129" s="367">
        <f t="shared" si="182"/>
        <v>0</v>
      </c>
      <c r="V129" s="367">
        <f t="shared" si="182"/>
        <v>0</v>
      </c>
      <c r="W129" s="346">
        <f t="shared" si="182"/>
        <v>0</v>
      </c>
      <c r="X129" s="366">
        <f t="shared" si="182"/>
        <v>0</v>
      </c>
      <c r="Y129" s="367">
        <f t="shared" si="182"/>
        <v>0</v>
      </c>
      <c r="Z129" s="367">
        <f t="shared" si="182"/>
        <v>0</v>
      </c>
      <c r="AA129" s="367">
        <f t="shared" si="182"/>
        <v>0</v>
      </c>
      <c r="AB129" s="367">
        <f t="shared" si="182"/>
        <v>0</v>
      </c>
      <c r="AC129" s="367">
        <f t="shared" si="182"/>
        <v>0</v>
      </c>
      <c r="AD129" s="367">
        <f t="shared" si="182"/>
        <v>0</v>
      </c>
      <c r="AE129" s="367">
        <f t="shared" si="182"/>
        <v>0</v>
      </c>
      <c r="AF129" s="367">
        <f t="shared" si="182"/>
        <v>0</v>
      </c>
      <c r="AG129" s="346">
        <f t="shared" si="182"/>
        <v>0</v>
      </c>
      <c r="AH129" s="1563"/>
      <c r="AI129" s="351">
        <f t="shared" si="182"/>
        <v>0</v>
      </c>
      <c r="AJ129" s="363">
        <f t="shared" si="182"/>
        <v>0</v>
      </c>
      <c r="AK129" s="364">
        <f t="shared" si="182"/>
        <v>0</v>
      </c>
      <c r="AL129" s="364">
        <f t="shared" si="182"/>
        <v>0</v>
      </c>
      <c r="AM129" s="364">
        <f t="shared" si="182"/>
        <v>0</v>
      </c>
      <c r="AN129" s="364">
        <f t="shared" si="182"/>
        <v>0</v>
      </c>
      <c r="AO129" s="364">
        <f t="shared" si="182"/>
        <v>0</v>
      </c>
      <c r="AP129" s="346">
        <f t="shared" si="182"/>
        <v>0</v>
      </c>
      <c r="AQ129" s="365">
        <f t="shared" si="182"/>
        <v>0</v>
      </c>
      <c r="AR129" s="1563"/>
      <c r="AS129" s="365">
        <f t="shared" si="182"/>
        <v>0</v>
      </c>
      <c r="AT129" s="352">
        <f t="shared" si="182"/>
        <v>0</v>
      </c>
      <c r="AU129" s="368">
        <f t="shared" si="182"/>
        <v>0</v>
      </c>
      <c r="AV129" s="369">
        <f t="shared" si="182"/>
        <v>0</v>
      </c>
      <c r="AW129" s="369">
        <f t="shared" si="182"/>
        <v>0</v>
      </c>
      <c r="AX129" s="346">
        <f t="shared" si="182"/>
        <v>0</v>
      </c>
      <c r="AY129" s="365">
        <f t="shared" si="182"/>
        <v>0</v>
      </c>
      <c r="AZ129" s="1563"/>
      <c r="BA129" s="352">
        <f t="shared" si="182"/>
        <v>0</v>
      </c>
      <c r="BB129" s="1563"/>
      <c r="BC129" s="352">
        <f t="shared" si="182"/>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83">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83"/>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84">SUM(D133:D142)</f>
        <v>0</v>
      </c>
      <c r="E132" s="363">
        <f t="shared" si="184"/>
        <v>0</v>
      </c>
      <c r="F132" s="364">
        <f t="shared" si="184"/>
        <v>0</v>
      </c>
      <c r="G132" s="364">
        <f t="shared" si="184"/>
        <v>0</v>
      </c>
      <c r="H132" s="364">
        <f t="shared" si="184"/>
        <v>0</v>
      </c>
      <c r="I132" s="364">
        <f t="shared" si="184"/>
        <v>0</v>
      </c>
      <c r="J132" s="364">
        <f t="shared" si="184"/>
        <v>0</v>
      </c>
      <c r="K132" s="364">
        <f t="shared" si="184"/>
        <v>0</v>
      </c>
      <c r="L132" s="364">
        <f t="shared" si="184"/>
        <v>0</v>
      </c>
      <c r="M132" s="346">
        <f t="shared" si="184"/>
        <v>0</v>
      </c>
      <c r="N132" s="365">
        <f t="shared" si="184"/>
        <v>0</v>
      </c>
      <c r="O132" s="365">
        <f t="shared" si="184"/>
        <v>0</v>
      </c>
      <c r="P132" s="365">
        <f t="shared" si="184"/>
        <v>0</v>
      </c>
      <c r="Q132" s="348">
        <f t="shared" si="184"/>
        <v>0</v>
      </c>
      <c r="R132" s="366">
        <f t="shared" si="184"/>
        <v>0</v>
      </c>
      <c r="S132" s="1575">
        <f t="shared" si="184"/>
        <v>0</v>
      </c>
      <c r="T132" s="367">
        <f t="shared" si="184"/>
        <v>0</v>
      </c>
      <c r="U132" s="367">
        <f t="shared" si="184"/>
        <v>0</v>
      </c>
      <c r="V132" s="367">
        <f t="shared" si="184"/>
        <v>0</v>
      </c>
      <c r="W132" s="346">
        <f t="shared" si="184"/>
        <v>0</v>
      </c>
      <c r="X132" s="366">
        <f t="shared" si="184"/>
        <v>0</v>
      </c>
      <c r="Y132" s="367">
        <f t="shared" si="184"/>
        <v>0</v>
      </c>
      <c r="Z132" s="367">
        <f t="shared" si="184"/>
        <v>0</v>
      </c>
      <c r="AA132" s="367">
        <f t="shared" si="184"/>
        <v>0</v>
      </c>
      <c r="AB132" s="367">
        <f t="shared" si="184"/>
        <v>0</v>
      </c>
      <c r="AC132" s="367">
        <f t="shared" si="184"/>
        <v>0</v>
      </c>
      <c r="AD132" s="367">
        <f t="shared" si="184"/>
        <v>0</v>
      </c>
      <c r="AE132" s="367">
        <f t="shared" si="184"/>
        <v>0</v>
      </c>
      <c r="AF132" s="367">
        <f t="shared" si="184"/>
        <v>0</v>
      </c>
      <c r="AG132" s="346">
        <f t="shared" si="184"/>
        <v>0</v>
      </c>
      <c r="AH132" s="1563"/>
      <c r="AI132" s="351">
        <f t="shared" si="184"/>
        <v>0</v>
      </c>
      <c r="AJ132" s="363">
        <f t="shared" si="184"/>
        <v>0</v>
      </c>
      <c r="AK132" s="364">
        <f t="shared" si="184"/>
        <v>0</v>
      </c>
      <c r="AL132" s="364">
        <f t="shared" si="184"/>
        <v>0</v>
      </c>
      <c r="AM132" s="364">
        <f t="shared" si="184"/>
        <v>0</v>
      </c>
      <c r="AN132" s="364">
        <f t="shared" si="184"/>
        <v>0</v>
      </c>
      <c r="AO132" s="364">
        <f t="shared" si="184"/>
        <v>0</v>
      </c>
      <c r="AP132" s="346">
        <f t="shared" si="184"/>
        <v>0</v>
      </c>
      <c r="AQ132" s="365">
        <f t="shared" si="184"/>
        <v>0</v>
      </c>
      <c r="AR132" s="1563"/>
      <c r="AS132" s="365">
        <f t="shared" si="184"/>
        <v>0</v>
      </c>
      <c r="AT132" s="352">
        <f t="shared" si="184"/>
        <v>0</v>
      </c>
      <c r="AU132" s="368">
        <f t="shared" si="184"/>
        <v>0</v>
      </c>
      <c r="AV132" s="369">
        <f t="shared" si="184"/>
        <v>0</v>
      </c>
      <c r="AW132" s="369">
        <f t="shared" si="184"/>
        <v>0</v>
      </c>
      <c r="AX132" s="346">
        <f t="shared" si="184"/>
        <v>0</v>
      </c>
      <c r="AY132" s="365">
        <f t="shared" si="184"/>
        <v>0</v>
      </c>
      <c r="AZ132" s="1563"/>
      <c r="BA132" s="352">
        <f t="shared" si="184"/>
        <v>0</v>
      </c>
      <c r="BB132" s="1563"/>
      <c r="BC132" s="352">
        <f t="shared" si="184"/>
        <v>0</v>
      </c>
    </row>
    <row r="133" spans="1:55" s="339" customFormat="1">
      <c r="A133" s="372" t="s">
        <v>399</v>
      </c>
      <c r="B133" s="342"/>
      <c r="C133" s="708"/>
      <c r="D133" s="343"/>
      <c r="E133" s="344"/>
      <c r="F133" s="345"/>
      <c r="G133" s="345"/>
      <c r="H133" s="345"/>
      <c r="I133" s="345"/>
      <c r="J133" s="345"/>
      <c r="K133" s="345"/>
      <c r="L133" s="345"/>
      <c r="M133" s="346">
        <f t="shared" ref="M133:M142" si="185">SUM(E133:L133)</f>
        <v>0</v>
      </c>
      <c r="N133" s="347"/>
      <c r="O133" s="347"/>
      <c r="P133" s="347"/>
      <c r="Q133" s="348">
        <f t="shared" ref="Q133:Q134" si="186">B133+C133+M133+N133+O133+P133+D133</f>
        <v>0</v>
      </c>
      <c r="R133" s="349"/>
      <c r="S133" s="1575"/>
      <c r="T133" s="350"/>
      <c r="U133" s="350"/>
      <c r="V133" s="350"/>
      <c r="W133" s="346">
        <f t="shared" ref="W133:W142" si="187">SUM(R133:V133)</f>
        <v>0</v>
      </c>
      <c r="X133" s="349"/>
      <c r="Y133" s="350"/>
      <c r="Z133" s="350"/>
      <c r="AA133" s="350"/>
      <c r="AB133" s="350"/>
      <c r="AC133" s="350"/>
      <c r="AD133" s="350"/>
      <c r="AE133" s="350"/>
      <c r="AF133" s="350"/>
      <c r="AG133" s="346">
        <f t="shared" ref="AG133:AG142" si="188">SUM(X133:AF133)</f>
        <v>0</v>
      </c>
      <c r="AH133" s="1563"/>
      <c r="AI133" s="351">
        <f t="shared" ref="AI133:AI142" si="189">Q133+W133+AG133+AH133</f>
        <v>0</v>
      </c>
      <c r="AJ133" s="344"/>
      <c r="AK133" s="345"/>
      <c r="AL133" s="345"/>
      <c r="AM133" s="345"/>
      <c r="AN133" s="345"/>
      <c r="AO133" s="345"/>
      <c r="AP133" s="346">
        <f t="shared" ref="AP133:AP157" si="190">SUM(AJ133:AO133)</f>
        <v>0</v>
      </c>
      <c r="AQ133" s="347"/>
      <c r="AR133" s="1563"/>
      <c r="AS133" s="347"/>
      <c r="AT133" s="352">
        <f t="shared" ref="AT133:AT157" si="191">AI133+AP133+AQ133+AR133+AS133</f>
        <v>0</v>
      </c>
      <c r="AU133" s="353"/>
      <c r="AV133" s="354"/>
      <c r="AW133" s="354"/>
      <c r="AX133" s="346">
        <f t="shared" ref="AX133:AX142" si="192">SUM(AU133:AW133)</f>
        <v>0</v>
      </c>
      <c r="AY133" s="347"/>
      <c r="AZ133" s="1563"/>
      <c r="BA133" s="352">
        <f t="shared" ref="BA133:BA142" si="193">AX133+AY133</f>
        <v>0</v>
      </c>
      <c r="BB133" s="1563"/>
      <c r="BC133" s="352">
        <f t="shared" ref="BC133:BC142" si="194">BA133+AT133+BB133</f>
        <v>0</v>
      </c>
    </row>
    <row r="134" spans="1:55" s="339" customFormat="1">
      <c r="A134" s="372" t="s">
        <v>400</v>
      </c>
      <c r="B134" s="342"/>
      <c r="C134" s="708"/>
      <c r="D134" s="343"/>
      <c r="E134" s="344"/>
      <c r="F134" s="345"/>
      <c r="G134" s="345"/>
      <c r="H134" s="345"/>
      <c r="I134" s="345"/>
      <c r="J134" s="345"/>
      <c r="K134" s="345"/>
      <c r="L134" s="345"/>
      <c r="M134" s="346">
        <f t="shared" si="185"/>
        <v>0</v>
      </c>
      <c r="N134" s="347"/>
      <c r="O134" s="347"/>
      <c r="P134" s="347"/>
      <c r="Q134" s="348">
        <f t="shared" si="186"/>
        <v>0</v>
      </c>
      <c r="R134" s="349"/>
      <c r="S134" s="1575"/>
      <c r="T134" s="350"/>
      <c r="U134" s="350"/>
      <c r="V134" s="350"/>
      <c r="W134" s="346">
        <f t="shared" si="187"/>
        <v>0</v>
      </c>
      <c r="X134" s="349"/>
      <c r="Y134" s="350"/>
      <c r="Z134" s="350"/>
      <c r="AA134" s="350"/>
      <c r="AB134" s="350"/>
      <c r="AC134" s="350"/>
      <c r="AD134" s="350"/>
      <c r="AE134" s="350"/>
      <c r="AF134" s="350"/>
      <c r="AG134" s="346">
        <f t="shared" si="188"/>
        <v>0</v>
      </c>
      <c r="AH134" s="1563"/>
      <c r="AI134" s="351">
        <f t="shared" si="189"/>
        <v>0</v>
      </c>
      <c r="AJ134" s="344"/>
      <c r="AK134" s="345"/>
      <c r="AL134" s="345"/>
      <c r="AM134" s="345"/>
      <c r="AN134" s="345"/>
      <c r="AO134" s="345"/>
      <c r="AP134" s="346">
        <f t="shared" si="190"/>
        <v>0</v>
      </c>
      <c r="AQ134" s="347"/>
      <c r="AR134" s="1563"/>
      <c r="AS134" s="347"/>
      <c r="AT134" s="352">
        <f t="shared" si="191"/>
        <v>0</v>
      </c>
      <c r="AU134" s="353"/>
      <c r="AV134" s="354"/>
      <c r="AW134" s="354"/>
      <c r="AX134" s="346">
        <f t="shared" si="192"/>
        <v>0</v>
      </c>
      <c r="AY134" s="347"/>
      <c r="AZ134" s="1563"/>
      <c r="BA134" s="352">
        <f t="shared" si="193"/>
        <v>0</v>
      </c>
      <c r="BB134" s="1563"/>
      <c r="BC134" s="352">
        <f t="shared" si="194"/>
        <v>0</v>
      </c>
    </row>
    <row r="135" spans="1:55" s="339" customFormat="1">
      <c r="A135" s="373" t="s">
        <v>401</v>
      </c>
      <c r="B135" s="1611"/>
      <c r="C135" s="1611"/>
      <c r="D135" s="1611"/>
      <c r="E135" s="1611"/>
      <c r="F135" s="1611"/>
      <c r="G135" s="1611"/>
      <c r="H135" s="1611"/>
      <c r="I135" s="1611"/>
      <c r="J135" s="1611"/>
      <c r="K135" s="1611"/>
      <c r="L135" s="1611"/>
      <c r="M135" s="346">
        <f t="shared" si="185"/>
        <v>0</v>
      </c>
      <c r="N135" s="1611"/>
      <c r="O135" s="1611"/>
      <c r="P135" s="1611"/>
      <c r="Q135" s="348">
        <f t="shared" ref="Q135:Q140" si="195">B135+M135+N135+O135+P135+D135</f>
        <v>0</v>
      </c>
      <c r="R135" s="1611"/>
      <c r="S135" s="1611"/>
      <c r="T135" s="1611"/>
      <c r="U135" s="1611"/>
      <c r="V135" s="1611"/>
      <c r="W135" s="346">
        <f t="shared" si="187"/>
        <v>0</v>
      </c>
      <c r="X135" s="1611"/>
      <c r="Y135" s="1611"/>
      <c r="Z135" s="1611"/>
      <c r="AA135" s="1611"/>
      <c r="AB135" s="1611"/>
      <c r="AC135" s="1611"/>
      <c r="AD135" s="1611"/>
      <c r="AE135" s="1611"/>
      <c r="AF135" s="1611"/>
      <c r="AG135" s="346">
        <f t="shared" si="188"/>
        <v>0</v>
      </c>
      <c r="AH135" s="1611"/>
      <c r="AI135" s="351">
        <f t="shared" si="189"/>
        <v>0</v>
      </c>
      <c r="AJ135" s="1615"/>
      <c r="AK135" s="1616"/>
      <c r="AL135" s="1615"/>
      <c r="AM135" s="1611"/>
      <c r="AN135" s="1611"/>
      <c r="AO135" s="1611"/>
      <c r="AP135" s="346">
        <f t="shared" si="190"/>
        <v>0</v>
      </c>
      <c r="AQ135" s="1611"/>
      <c r="AR135" s="1611"/>
      <c r="AS135" s="1611"/>
      <c r="AT135" s="352">
        <f t="shared" si="191"/>
        <v>0</v>
      </c>
      <c r="AU135" s="1611"/>
      <c r="AV135" s="1611"/>
      <c r="AW135" s="1611"/>
      <c r="AX135" s="346">
        <f t="shared" si="192"/>
        <v>0</v>
      </c>
      <c r="AY135" s="1611"/>
      <c r="AZ135" s="1611"/>
      <c r="BA135" s="352">
        <f t="shared" si="193"/>
        <v>0</v>
      </c>
      <c r="BB135" s="1611"/>
      <c r="BC135" s="352">
        <f t="shared" si="194"/>
        <v>0</v>
      </c>
    </row>
    <row r="136" spans="1:55" s="339" customFormat="1">
      <c r="A136" s="373" t="s">
        <v>61</v>
      </c>
      <c r="B136" s="1611"/>
      <c r="C136" s="1611"/>
      <c r="D136" s="1611"/>
      <c r="E136" s="1611"/>
      <c r="F136" s="1611"/>
      <c r="G136" s="1611"/>
      <c r="H136" s="1611"/>
      <c r="I136" s="1611"/>
      <c r="J136" s="1611"/>
      <c r="K136" s="1611"/>
      <c r="L136" s="1611"/>
      <c r="M136" s="346">
        <f t="shared" si="185"/>
        <v>0</v>
      </c>
      <c r="N136" s="1611"/>
      <c r="O136" s="1611"/>
      <c r="P136" s="1611"/>
      <c r="Q136" s="348">
        <f t="shared" si="195"/>
        <v>0</v>
      </c>
      <c r="R136" s="1611"/>
      <c r="S136" s="1611"/>
      <c r="T136" s="1611"/>
      <c r="U136" s="1611"/>
      <c r="V136" s="1611"/>
      <c r="W136" s="346">
        <f t="shared" si="187"/>
        <v>0</v>
      </c>
      <c r="X136" s="1611"/>
      <c r="Y136" s="1611"/>
      <c r="Z136" s="1611"/>
      <c r="AA136" s="1611"/>
      <c r="AB136" s="1611"/>
      <c r="AC136" s="1611"/>
      <c r="AD136" s="1611"/>
      <c r="AE136" s="1611"/>
      <c r="AF136" s="1611"/>
      <c r="AG136" s="346">
        <f t="shared" si="188"/>
        <v>0</v>
      </c>
      <c r="AH136" s="1611"/>
      <c r="AI136" s="351">
        <f t="shared" si="189"/>
        <v>0</v>
      </c>
      <c r="AJ136" s="1615"/>
      <c r="AK136" s="1616"/>
      <c r="AL136" s="1615"/>
      <c r="AM136" s="1611"/>
      <c r="AN136" s="1611"/>
      <c r="AO136" s="1611"/>
      <c r="AP136" s="346">
        <f t="shared" si="190"/>
        <v>0</v>
      </c>
      <c r="AQ136" s="1611"/>
      <c r="AR136" s="1611"/>
      <c r="AS136" s="1611"/>
      <c r="AT136" s="352">
        <f t="shared" si="191"/>
        <v>0</v>
      </c>
      <c r="AU136" s="1611"/>
      <c r="AV136" s="1611"/>
      <c r="AW136" s="1611"/>
      <c r="AX136" s="346">
        <f t="shared" si="192"/>
        <v>0</v>
      </c>
      <c r="AY136" s="1611"/>
      <c r="AZ136" s="1611"/>
      <c r="BA136" s="352">
        <f t="shared" si="193"/>
        <v>0</v>
      </c>
      <c r="BB136" s="1611"/>
      <c r="BC136" s="352">
        <f t="shared" si="194"/>
        <v>0</v>
      </c>
    </row>
    <row r="137" spans="1:55" s="339" customFormat="1">
      <c r="A137" s="373" t="s">
        <v>402</v>
      </c>
      <c r="B137" s="1611"/>
      <c r="C137" s="1611"/>
      <c r="D137" s="1611"/>
      <c r="E137" s="1611"/>
      <c r="F137" s="1611"/>
      <c r="G137" s="1611"/>
      <c r="H137" s="1611"/>
      <c r="I137" s="1611"/>
      <c r="J137" s="1611"/>
      <c r="K137" s="1611"/>
      <c r="L137" s="1611"/>
      <c r="M137" s="346">
        <f t="shared" si="185"/>
        <v>0</v>
      </c>
      <c r="N137" s="1611"/>
      <c r="O137" s="1611"/>
      <c r="P137" s="1611"/>
      <c r="Q137" s="348">
        <f t="shared" si="195"/>
        <v>0</v>
      </c>
      <c r="R137" s="1611"/>
      <c r="S137" s="1611"/>
      <c r="T137" s="1611"/>
      <c r="U137" s="1611"/>
      <c r="V137" s="1611"/>
      <c r="W137" s="346">
        <f t="shared" si="187"/>
        <v>0</v>
      </c>
      <c r="X137" s="1611"/>
      <c r="Y137" s="1611"/>
      <c r="Z137" s="1611"/>
      <c r="AA137" s="1611"/>
      <c r="AB137" s="1611"/>
      <c r="AC137" s="1611"/>
      <c r="AD137" s="1611"/>
      <c r="AE137" s="1611"/>
      <c r="AF137" s="1611"/>
      <c r="AG137" s="346">
        <f t="shared" si="188"/>
        <v>0</v>
      </c>
      <c r="AH137" s="1611"/>
      <c r="AI137" s="351">
        <f t="shared" si="189"/>
        <v>0</v>
      </c>
      <c r="AJ137" s="1615"/>
      <c r="AK137" s="1616"/>
      <c r="AL137" s="1615"/>
      <c r="AM137" s="1611"/>
      <c r="AN137" s="1611"/>
      <c r="AO137" s="1611"/>
      <c r="AP137" s="346">
        <f t="shared" si="190"/>
        <v>0</v>
      </c>
      <c r="AQ137" s="1611"/>
      <c r="AR137" s="1611"/>
      <c r="AS137" s="1611"/>
      <c r="AT137" s="352">
        <f t="shared" si="191"/>
        <v>0</v>
      </c>
      <c r="AU137" s="1611"/>
      <c r="AV137" s="1611"/>
      <c r="AW137" s="1611"/>
      <c r="AX137" s="346">
        <f t="shared" si="192"/>
        <v>0</v>
      </c>
      <c r="AY137" s="1611"/>
      <c r="AZ137" s="1611"/>
      <c r="BA137" s="352">
        <f t="shared" si="193"/>
        <v>0</v>
      </c>
      <c r="BB137" s="1611"/>
      <c r="BC137" s="352">
        <f t="shared" si="194"/>
        <v>0</v>
      </c>
    </row>
    <row r="138" spans="1:55" s="339" customFormat="1">
      <c r="A138" s="373" t="s">
        <v>403</v>
      </c>
      <c r="B138" s="1611"/>
      <c r="C138" s="1611"/>
      <c r="D138" s="1611"/>
      <c r="E138" s="1611"/>
      <c r="F138" s="1611"/>
      <c r="G138" s="1611"/>
      <c r="H138" s="1611"/>
      <c r="I138" s="1611"/>
      <c r="J138" s="1611"/>
      <c r="K138" s="1611"/>
      <c r="L138" s="1611"/>
      <c r="M138" s="346">
        <f t="shared" si="185"/>
        <v>0</v>
      </c>
      <c r="N138" s="1611"/>
      <c r="O138" s="1611"/>
      <c r="P138" s="1611"/>
      <c r="Q138" s="348">
        <f t="shared" si="195"/>
        <v>0</v>
      </c>
      <c r="R138" s="1611"/>
      <c r="S138" s="1611"/>
      <c r="T138" s="1611"/>
      <c r="U138" s="1611"/>
      <c r="V138" s="1611"/>
      <c r="W138" s="346">
        <f t="shared" si="187"/>
        <v>0</v>
      </c>
      <c r="X138" s="1611"/>
      <c r="Y138" s="1611"/>
      <c r="Z138" s="1611"/>
      <c r="AA138" s="1611"/>
      <c r="AB138" s="1611"/>
      <c r="AC138" s="1611"/>
      <c r="AD138" s="1611"/>
      <c r="AE138" s="1611"/>
      <c r="AF138" s="1611"/>
      <c r="AG138" s="346">
        <f t="shared" si="188"/>
        <v>0</v>
      </c>
      <c r="AH138" s="1611"/>
      <c r="AI138" s="351">
        <f t="shared" si="189"/>
        <v>0</v>
      </c>
      <c r="AJ138" s="1615"/>
      <c r="AK138" s="1616"/>
      <c r="AL138" s="1615"/>
      <c r="AM138" s="1611"/>
      <c r="AN138" s="1611"/>
      <c r="AO138" s="1611"/>
      <c r="AP138" s="346">
        <f t="shared" si="190"/>
        <v>0</v>
      </c>
      <c r="AQ138" s="1611"/>
      <c r="AR138" s="1611"/>
      <c r="AS138" s="1611"/>
      <c r="AT138" s="352">
        <f t="shared" si="191"/>
        <v>0</v>
      </c>
      <c r="AU138" s="1611"/>
      <c r="AV138" s="1611"/>
      <c r="AW138" s="1611"/>
      <c r="AX138" s="346">
        <f t="shared" si="192"/>
        <v>0</v>
      </c>
      <c r="AY138" s="1611"/>
      <c r="AZ138" s="1611"/>
      <c r="BA138" s="352">
        <f t="shared" si="193"/>
        <v>0</v>
      </c>
      <c r="BB138" s="1611"/>
      <c r="BC138" s="352">
        <f t="shared" si="194"/>
        <v>0</v>
      </c>
    </row>
    <row r="139" spans="1:55" s="339" customFormat="1">
      <c r="A139" s="373" t="s">
        <v>404</v>
      </c>
      <c r="B139" s="1611"/>
      <c r="C139" s="1611"/>
      <c r="D139" s="1611"/>
      <c r="E139" s="1611"/>
      <c r="F139" s="1611"/>
      <c r="G139" s="1611"/>
      <c r="H139" s="1611"/>
      <c r="I139" s="1611"/>
      <c r="J139" s="1611"/>
      <c r="K139" s="1611"/>
      <c r="L139" s="1611"/>
      <c r="M139" s="346">
        <f t="shared" si="185"/>
        <v>0</v>
      </c>
      <c r="N139" s="1611"/>
      <c r="O139" s="1611"/>
      <c r="P139" s="1611"/>
      <c r="Q139" s="348">
        <f t="shared" si="195"/>
        <v>0</v>
      </c>
      <c r="R139" s="1611"/>
      <c r="S139" s="1611"/>
      <c r="T139" s="1611"/>
      <c r="U139" s="1611"/>
      <c r="V139" s="1611"/>
      <c r="W139" s="346">
        <f t="shared" si="187"/>
        <v>0</v>
      </c>
      <c r="X139" s="1611"/>
      <c r="Y139" s="1611"/>
      <c r="Z139" s="1611"/>
      <c r="AA139" s="1611"/>
      <c r="AB139" s="1611"/>
      <c r="AC139" s="1611"/>
      <c r="AD139" s="1611"/>
      <c r="AE139" s="1611"/>
      <c r="AF139" s="1611"/>
      <c r="AG139" s="346">
        <f t="shared" si="188"/>
        <v>0</v>
      </c>
      <c r="AH139" s="1611"/>
      <c r="AI139" s="351">
        <f t="shared" si="189"/>
        <v>0</v>
      </c>
      <c r="AJ139" s="1615"/>
      <c r="AK139" s="1616"/>
      <c r="AL139" s="1615"/>
      <c r="AM139" s="1611"/>
      <c r="AN139" s="1611"/>
      <c r="AO139" s="1611"/>
      <c r="AP139" s="346">
        <f t="shared" si="190"/>
        <v>0</v>
      </c>
      <c r="AQ139" s="1611"/>
      <c r="AR139" s="1611"/>
      <c r="AS139" s="1611"/>
      <c r="AT139" s="352">
        <f t="shared" si="191"/>
        <v>0</v>
      </c>
      <c r="AU139" s="1611"/>
      <c r="AV139" s="1611"/>
      <c r="AW139" s="1611"/>
      <c r="AX139" s="346">
        <f t="shared" si="192"/>
        <v>0</v>
      </c>
      <c r="AY139" s="1611"/>
      <c r="AZ139" s="1611"/>
      <c r="BA139" s="352">
        <f t="shared" si="193"/>
        <v>0</v>
      </c>
      <c r="BB139" s="1611"/>
      <c r="BC139" s="352">
        <f t="shared" si="194"/>
        <v>0</v>
      </c>
    </row>
    <row r="140" spans="1:55" s="339" customFormat="1">
      <c r="A140" s="373" t="s">
        <v>65</v>
      </c>
      <c r="B140" s="1611"/>
      <c r="C140" s="1611"/>
      <c r="D140" s="1611"/>
      <c r="E140" s="1611"/>
      <c r="F140" s="1611"/>
      <c r="G140" s="1611"/>
      <c r="H140" s="1611"/>
      <c r="I140" s="1611"/>
      <c r="J140" s="1611"/>
      <c r="K140" s="1611"/>
      <c r="L140" s="1611"/>
      <c r="M140" s="346">
        <f t="shared" si="185"/>
        <v>0</v>
      </c>
      <c r="N140" s="1611"/>
      <c r="O140" s="1611"/>
      <c r="P140" s="1611"/>
      <c r="Q140" s="348">
        <f t="shared" si="195"/>
        <v>0</v>
      </c>
      <c r="R140" s="1611"/>
      <c r="S140" s="1611"/>
      <c r="T140" s="1611"/>
      <c r="U140" s="1611"/>
      <c r="V140" s="1611"/>
      <c r="W140" s="346">
        <f t="shared" si="187"/>
        <v>0</v>
      </c>
      <c r="X140" s="1611"/>
      <c r="Y140" s="1611"/>
      <c r="Z140" s="1611"/>
      <c r="AA140" s="1611"/>
      <c r="AB140" s="1611"/>
      <c r="AC140" s="1611"/>
      <c r="AD140" s="1611"/>
      <c r="AE140" s="1611"/>
      <c r="AF140" s="1611"/>
      <c r="AG140" s="346">
        <f t="shared" si="188"/>
        <v>0</v>
      </c>
      <c r="AH140" s="1611"/>
      <c r="AI140" s="351">
        <f t="shared" si="189"/>
        <v>0</v>
      </c>
      <c r="AJ140" s="1615"/>
      <c r="AK140" s="1616"/>
      <c r="AL140" s="1615"/>
      <c r="AM140" s="1611"/>
      <c r="AN140" s="1611"/>
      <c r="AO140" s="1611"/>
      <c r="AP140" s="346">
        <f t="shared" si="190"/>
        <v>0</v>
      </c>
      <c r="AQ140" s="1611"/>
      <c r="AR140" s="1611"/>
      <c r="AS140" s="1611"/>
      <c r="AT140" s="352">
        <f t="shared" si="191"/>
        <v>0</v>
      </c>
      <c r="AU140" s="1611"/>
      <c r="AV140" s="1611"/>
      <c r="AW140" s="1611"/>
      <c r="AX140" s="346">
        <f t="shared" si="192"/>
        <v>0</v>
      </c>
      <c r="AY140" s="1611"/>
      <c r="AZ140" s="1611"/>
      <c r="BA140" s="352">
        <f t="shared" si="193"/>
        <v>0</v>
      </c>
      <c r="BB140" s="1611"/>
      <c r="BC140" s="352">
        <f t="shared" si="194"/>
        <v>0</v>
      </c>
    </row>
    <row r="141" spans="1:55" s="339" customFormat="1">
      <c r="A141" s="373" t="s">
        <v>405</v>
      </c>
      <c r="B141" s="342"/>
      <c r="C141" s="708"/>
      <c r="D141" s="343"/>
      <c r="E141" s="344"/>
      <c r="F141" s="345"/>
      <c r="G141" s="345"/>
      <c r="H141" s="345"/>
      <c r="I141" s="345"/>
      <c r="J141" s="345"/>
      <c r="K141" s="345"/>
      <c r="L141" s="345"/>
      <c r="M141" s="346">
        <f t="shared" si="185"/>
        <v>0</v>
      </c>
      <c r="N141" s="347"/>
      <c r="O141" s="347"/>
      <c r="P141" s="347"/>
      <c r="Q141" s="348">
        <f t="shared" ref="Q141:Q142" si="196">B141+C141+M141+N141+O141+P141+D141</f>
        <v>0</v>
      </c>
      <c r="R141" s="349"/>
      <c r="S141" s="1575"/>
      <c r="T141" s="350"/>
      <c r="U141" s="350"/>
      <c r="V141" s="350"/>
      <c r="W141" s="346">
        <f t="shared" si="187"/>
        <v>0</v>
      </c>
      <c r="X141" s="349"/>
      <c r="Y141" s="350"/>
      <c r="Z141" s="350"/>
      <c r="AA141" s="350"/>
      <c r="AB141" s="350"/>
      <c r="AC141" s="350"/>
      <c r="AD141" s="350"/>
      <c r="AE141" s="350"/>
      <c r="AF141" s="350"/>
      <c r="AG141" s="346">
        <f t="shared" si="188"/>
        <v>0</v>
      </c>
      <c r="AH141" s="1563"/>
      <c r="AI141" s="351">
        <f t="shared" si="189"/>
        <v>0</v>
      </c>
      <c r="AJ141" s="344"/>
      <c r="AK141" s="345"/>
      <c r="AL141" s="345"/>
      <c r="AM141" s="345"/>
      <c r="AN141" s="345"/>
      <c r="AO141" s="345"/>
      <c r="AP141" s="346">
        <f t="shared" si="190"/>
        <v>0</v>
      </c>
      <c r="AQ141" s="347"/>
      <c r="AR141" s="1563"/>
      <c r="AS141" s="347"/>
      <c r="AT141" s="352">
        <f t="shared" si="191"/>
        <v>0</v>
      </c>
      <c r="AU141" s="353"/>
      <c r="AV141" s="354"/>
      <c r="AW141" s="354"/>
      <c r="AX141" s="346">
        <f t="shared" si="192"/>
        <v>0</v>
      </c>
      <c r="AY141" s="347"/>
      <c r="AZ141" s="1563"/>
      <c r="BA141" s="352">
        <f t="shared" si="193"/>
        <v>0</v>
      </c>
      <c r="BB141" s="1563"/>
      <c r="BC141" s="352">
        <f t="shared" si="194"/>
        <v>0</v>
      </c>
    </row>
    <row r="142" spans="1:55" s="339" customFormat="1">
      <c r="A142" s="372" t="s">
        <v>406</v>
      </c>
      <c r="B142" s="342"/>
      <c r="C142" s="708"/>
      <c r="D142" s="343"/>
      <c r="E142" s="344"/>
      <c r="F142" s="345"/>
      <c r="G142" s="345"/>
      <c r="H142" s="345"/>
      <c r="I142" s="345"/>
      <c r="J142" s="345"/>
      <c r="K142" s="345"/>
      <c r="L142" s="345"/>
      <c r="M142" s="346">
        <f t="shared" si="185"/>
        <v>0</v>
      </c>
      <c r="N142" s="347"/>
      <c r="O142" s="347"/>
      <c r="P142" s="347"/>
      <c r="Q142" s="348">
        <f t="shared" si="196"/>
        <v>0</v>
      </c>
      <c r="R142" s="349"/>
      <c r="S142" s="1575"/>
      <c r="T142" s="350"/>
      <c r="U142" s="350"/>
      <c r="V142" s="350"/>
      <c r="W142" s="346">
        <f t="shared" si="187"/>
        <v>0</v>
      </c>
      <c r="X142" s="349"/>
      <c r="Y142" s="350"/>
      <c r="Z142" s="350"/>
      <c r="AA142" s="350"/>
      <c r="AB142" s="350"/>
      <c r="AC142" s="350"/>
      <c r="AD142" s="350"/>
      <c r="AE142" s="350"/>
      <c r="AF142" s="350"/>
      <c r="AG142" s="346">
        <f t="shared" si="188"/>
        <v>0</v>
      </c>
      <c r="AH142" s="1563"/>
      <c r="AI142" s="351">
        <f t="shared" si="189"/>
        <v>0</v>
      </c>
      <c r="AJ142" s="344"/>
      <c r="AK142" s="345"/>
      <c r="AL142" s="345"/>
      <c r="AM142" s="345"/>
      <c r="AN142" s="345"/>
      <c r="AO142" s="345"/>
      <c r="AP142" s="346">
        <f t="shared" si="190"/>
        <v>0</v>
      </c>
      <c r="AQ142" s="347"/>
      <c r="AR142" s="1563"/>
      <c r="AS142" s="347"/>
      <c r="AT142" s="352">
        <f t="shared" si="191"/>
        <v>0</v>
      </c>
      <c r="AU142" s="353"/>
      <c r="AV142" s="354"/>
      <c r="AW142" s="354"/>
      <c r="AX142" s="346">
        <f t="shared" si="192"/>
        <v>0</v>
      </c>
      <c r="AY142" s="347"/>
      <c r="AZ142" s="1563"/>
      <c r="BA142" s="352">
        <f t="shared" si="193"/>
        <v>0</v>
      </c>
      <c r="BB142" s="1563"/>
      <c r="BC142" s="352">
        <f t="shared" si="194"/>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90"/>
        <v>0</v>
      </c>
      <c r="AQ144" s="1611"/>
      <c r="AR144" s="1611"/>
      <c r="AS144" s="1611">
        <f>AS145+AS146</f>
        <v>0</v>
      </c>
      <c r="AT144" s="352">
        <f t="shared" si="191"/>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90"/>
        <v>0</v>
      </c>
      <c r="AQ145" s="1611"/>
      <c r="AR145" s="1611"/>
      <c r="AS145" s="1611"/>
      <c r="AT145" s="352">
        <f t="shared" si="191"/>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90"/>
        <v>0</v>
      </c>
      <c r="AQ146" s="1611"/>
      <c r="AR146" s="1611"/>
      <c r="AS146" s="1611"/>
      <c r="AT146" s="352">
        <f t="shared" si="191"/>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90"/>
        <v>0</v>
      </c>
      <c r="AQ147" s="1611"/>
      <c r="AR147" s="1611"/>
      <c r="AS147" s="1611">
        <f>SUM(AS148:AS157)</f>
        <v>0</v>
      </c>
      <c r="AT147" s="352">
        <f t="shared" si="191"/>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90"/>
        <v>0</v>
      </c>
      <c r="AQ148" s="1611"/>
      <c r="AR148" s="1611"/>
      <c r="AS148" s="1611"/>
      <c r="AT148" s="352">
        <f t="shared" si="191"/>
        <v>0</v>
      </c>
      <c r="AU148" s="353"/>
      <c r="AV148" s="354"/>
      <c r="AW148" s="354"/>
      <c r="AX148" s="346">
        <f t="shared" ref="AX148:AX157" si="197">SUM(AU148:AW148)</f>
        <v>0</v>
      </c>
      <c r="AY148" s="347"/>
      <c r="AZ148" s="1611"/>
      <c r="BA148" s="352">
        <f t="shared" ref="BA148:BA157" si="198">AX148+AY148</f>
        <v>0</v>
      </c>
      <c r="BB148" s="1611"/>
      <c r="BC148" s="352">
        <f t="shared" ref="BC148:BC157" si="199">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90"/>
        <v>0</v>
      </c>
      <c r="AQ149" s="1611"/>
      <c r="AR149" s="1611"/>
      <c r="AS149" s="1611"/>
      <c r="AT149" s="352">
        <f t="shared" si="191"/>
        <v>0</v>
      </c>
      <c r="AU149" s="353"/>
      <c r="AV149" s="354"/>
      <c r="AW149" s="354"/>
      <c r="AX149" s="346">
        <f t="shared" si="197"/>
        <v>0</v>
      </c>
      <c r="AY149" s="347"/>
      <c r="AZ149" s="1611"/>
      <c r="BA149" s="352">
        <f t="shared" si="198"/>
        <v>0</v>
      </c>
      <c r="BB149" s="1611"/>
      <c r="BC149" s="352">
        <f t="shared" si="199"/>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90"/>
        <v>0</v>
      </c>
      <c r="AQ150" s="1611"/>
      <c r="AR150" s="1611"/>
      <c r="AS150" s="1611"/>
      <c r="AT150" s="352">
        <f t="shared" si="191"/>
        <v>0</v>
      </c>
      <c r="AU150" s="353"/>
      <c r="AV150" s="354"/>
      <c r="AW150" s="354"/>
      <c r="AX150" s="346">
        <f t="shared" si="197"/>
        <v>0</v>
      </c>
      <c r="AY150" s="347"/>
      <c r="AZ150" s="1611"/>
      <c r="BA150" s="352">
        <f t="shared" si="198"/>
        <v>0</v>
      </c>
      <c r="BB150" s="1611"/>
      <c r="BC150" s="352">
        <f t="shared" si="199"/>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90"/>
        <v>0</v>
      </c>
      <c r="AQ151" s="1611"/>
      <c r="AR151" s="1611"/>
      <c r="AS151" s="1611"/>
      <c r="AT151" s="352">
        <f t="shared" si="191"/>
        <v>0</v>
      </c>
      <c r="AU151" s="353"/>
      <c r="AV151" s="354"/>
      <c r="AW151" s="354"/>
      <c r="AX151" s="346">
        <f t="shared" si="197"/>
        <v>0</v>
      </c>
      <c r="AY151" s="347"/>
      <c r="AZ151" s="1611"/>
      <c r="BA151" s="352">
        <f t="shared" si="198"/>
        <v>0</v>
      </c>
      <c r="BB151" s="1611"/>
      <c r="BC151" s="352">
        <f t="shared" si="199"/>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90"/>
        <v>0</v>
      </c>
      <c r="AQ152" s="1611"/>
      <c r="AR152" s="1611"/>
      <c r="AS152" s="1611"/>
      <c r="AT152" s="352">
        <f t="shared" si="191"/>
        <v>0</v>
      </c>
      <c r="AU152" s="353"/>
      <c r="AV152" s="354"/>
      <c r="AW152" s="354"/>
      <c r="AX152" s="346">
        <f t="shared" si="197"/>
        <v>0</v>
      </c>
      <c r="AY152" s="347"/>
      <c r="AZ152" s="1611"/>
      <c r="BA152" s="352">
        <f t="shared" si="198"/>
        <v>0</v>
      </c>
      <c r="BB152" s="1611"/>
      <c r="BC152" s="352">
        <f t="shared" si="199"/>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90"/>
        <v>0</v>
      </c>
      <c r="AQ153" s="1611"/>
      <c r="AR153" s="1611"/>
      <c r="AS153" s="1611"/>
      <c r="AT153" s="352">
        <f t="shared" si="191"/>
        <v>0</v>
      </c>
      <c r="AU153" s="353"/>
      <c r="AV153" s="354"/>
      <c r="AW153" s="354"/>
      <c r="AX153" s="346">
        <f t="shared" si="197"/>
        <v>0</v>
      </c>
      <c r="AY153" s="347"/>
      <c r="AZ153" s="1611"/>
      <c r="BA153" s="352">
        <f t="shared" si="198"/>
        <v>0</v>
      </c>
      <c r="BB153" s="1611"/>
      <c r="BC153" s="352">
        <f t="shared" si="199"/>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90"/>
        <v>0</v>
      </c>
      <c r="AQ154" s="1611"/>
      <c r="AR154" s="1611"/>
      <c r="AS154" s="1611"/>
      <c r="AT154" s="352">
        <f t="shared" si="191"/>
        <v>0</v>
      </c>
      <c r="AU154" s="353"/>
      <c r="AV154" s="354"/>
      <c r="AW154" s="354"/>
      <c r="AX154" s="346">
        <f t="shared" si="197"/>
        <v>0</v>
      </c>
      <c r="AY154" s="347"/>
      <c r="AZ154" s="1611"/>
      <c r="BA154" s="352">
        <f t="shared" si="198"/>
        <v>0</v>
      </c>
      <c r="BB154" s="1611"/>
      <c r="BC154" s="352">
        <f t="shared" si="199"/>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90"/>
        <v>0</v>
      </c>
      <c r="AQ155" s="1611"/>
      <c r="AR155" s="1611"/>
      <c r="AS155" s="1611"/>
      <c r="AT155" s="352">
        <f t="shared" si="191"/>
        <v>0</v>
      </c>
      <c r="AU155" s="353"/>
      <c r="AV155" s="354"/>
      <c r="AW155" s="354"/>
      <c r="AX155" s="346">
        <f t="shared" si="197"/>
        <v>0</v>
      </c>
      <c r="AY155" s="347"/>
      <c r="AZ155" s="1611"/>
      <c r="BA155" s="352">
        <f t="shared" si="198"/>
        <v>0</v>
      </c>
      <c r="BB155" s="1611"/>
      <c r="BC155" s="352">
        <f t="shared" si="199"/>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90"/>
        <v>0</v>
      </c>
      <c r="AQ156" s="1611"/>
      <c r="AR156" s="1611"/>
      <c r="AS156" s="1611"/>
      <c r="AT156" s="352">
        <f t="shared" si="191"/>
        <v>0</v>
      </c>
      <c r="AU156" s="353"/>
      <c r="AV156" s="354"/>
      <c r="AW156" s="354"/>
      <c r="AX156" s="346">
        <f t="shared" si="197"/>
        <v>0</v>
      </c>
      <c r="AY156" s="347"/>
      <c r="AZ156" s="1611"/>
      <c r="BA156" s="352">
        <f t="shared" si="198"/>
        <v>0</v>
      </c>
      <c r="BB156" s="1611"/>
      <c r="BC156" s="352">
        <f t="shared" si="199"/>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90"/>
        <v>0</v>
      </c>
      <c r="AQ157" s="1611"/>
      <c r="AR157" s="1611"/>
      <c r="AS157" s="1611"/>
      <c r="AT157" s="352">
        <f t="shared" si="191"/>
        <v>0</v>
      </c>
      <c r="AU157" s="353"/>
      <c r="AV157" s="354"/>
      <c r="AW157" s="354"/>
      <c r="AX157" s="346">
        <f t="shared" si="197"/>
        <v>0</v>
      </c>
      <c r="AY157" s="347"/>
      <c r="AZ157" s="1611"/>
      <c r="BA157" s="352">
        <f t="shared" si="198"/>
        <v>0</v>
      </c>
      <c r="BB157" s="1611"/>
      <c r="BC157" s="352">
        <f t="shared" si="199"/>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200">D160+D161</f>
        <v>0</v>
      </c>
      <c r="E159" s="363">
        <f t="shared" si="200"/>
        <v>0</v>
      </c>
      <c r="F159" s="364">
        <f t="shared" si="200"/>
        <v>0</v>
      </c>
      <c r="G159" s="364">
        <f t="shared" si="200"/>
        <v>0</v>
      </c>
      <c r="H159" s="364">
        <f t="shared" si="200"/>
        <v>0</v>
      </c>
      <c r="I159" s="364">
        <f t="shared" si="200"/>
        <v>0</v>
      </c>
      <c r="J159" s="364">
        <f t="shared" si="200"/>
        <v>0</v>
      </c>
      <c r="K159" s="364">
        <f t="shared" si="200"/>
        <v>0</v>
      </c>
      <c r="L159" s="364">
        <f t="shared" si="200"/>
        <v>0</v>
      </c>
      <c r="M159" s="346">
        <f t="shared" si="200"/>
        <v>0</v>
      </c>
      <c r="N159" s="365">
        <f t="shared" si="200"/>
        <v>0</v>
      </c>
      <c r="O159" s="365">
        <f t="shared" si="200"/>
        <v>0</v>
      </c>
      <c r="P159" s="365">
        <f t="shared" si="200"/>
        <v>0</v>
      </c>
      <c r="Q159" s="348">
        <f t="shared" si="200"/>
        <v>0</v>
      </c>
      <c r="R159" s="366">
        <f t="shared" si="200"/>
        <v>0</v>
      </c>
      <c r="S159" s="1575"/>
      <c r="T159" s="367">
        <f t="shared" si="200"/>
        <v>0</v>
      </c>
      <c r="U159" s="367">
        <f t="shared" si="200"/>
        <v>0</v>
      </c>
      <c r="V159" s="367">
        <f t="shared" si="200"/>
        <v>0</v>
      </c>
      <c r="W159" s="346">
        <f t="shared" si="200"/>
        <v>0</v>
      </c>
      <c r="X159" s="366">
        <f t="shared" si="200"/>
        <v>0</v>
      </c>
      <c r="Y159" s="367">
        <f t="shared" si="200"/>
        <v>0</v>
      </c>
      <c r="Z159" s="367">
        <f t="shared" si="200"/>
        <v>0</v>
      </c>
      <c r="AA159" s="367">
        <f t="shared" si="200"/>
        <v>0</v>
      </c>
      <c r="AB159" s="367">
        <f t="shared" si="200"/>
        <v>0</v>
      </c>
      <c r="AC159" s="367">
        <f t="shared" si="200"/>
        <v>0</v>
      </c>
      <c r="AD159" s="367">
        <f t="shared" si="200"/>
        <v>0</v>
      </c>
      <c r="AE159" s="367">
        <f t="shared" si="200"/>
        <v>0</v>
      </c>
      <c r="AF159" s="367">
        <f t="shared" si="200"/>
        <v>0</v>
      </c>
      <c r="AG159" s="346">
        <f t="shared" si="200"/>
        <v>0</v>
      </c>
      <c r="AH159" s="1611"/>
      <c r="AI159" s="351">
        <f t="shared" ref="AI159:AQ159" si="201">AI160+AI161</f>
        <v>0</v>
      </c>
      <c r="AJ159" s="363">
        <f t="shared" si="201"/>
        <v>0</v>
      </c>
      <c r="AK159" s="364">
        <f t="shared" si="201"/>
        <v>0</v>
      </c>
      <c r="AL159" s="364">
        <f t="shared" si="201"/>
        <v>0</v>
      </c>
      <c r="AM159" s="364">
        <f t="shared" si="201"/>
        <v>0</v>
      </c>
      <c r="AN159" s="364">
        <f t="shared" si="201"/>
        <v>0</v>
      </c>
      <c r="AO159" s="364">
        <f t="shared" si="201"/>
        <v>0</v>
      </c>
      <c r="AP159" s="346">
        <f t="shared" si="201"/>
        <v>0</v>
      </c>
      <c r="AQ159" s="365">
        <f t="shared" si="201"/>
        <v>0</v>
      </c>
      <c r="AR159" s="1611"/>
      <c r="AS159" s="365">
        <f t="shared" ref="AS159:BC159" si="202">AS160+AS161</f>
        <v>0</v>
      </c>
      <c r="AT159" s="352">
        <f t="shared" si="202"/>
        <v>0</v>
      </c>
      <c r="AU159" s="368">
        <f t="shared" si="202"/>
        <v>0</v>
      </c>
      <c r="AV159" s="369">
        <f t="shared" si="202"/>
        <v>0</v>
      </c>
      <c r="AW159" s="369">
        <f t="shared" si="202"/>
        <v>0</v>
      </c>
      <c r="AX159" s="346">
        <f t="shared" si="202"/>
        <v>0</v>
      </c>
      <c r="AY159" s="365">
        <f t="shared" si="202"/>
        <v>0</v>
      </c>
      <c r="AZ159" s="1611"/>
      <c r="BA159" s="352">
        <f t="shared" si="202"/>
        <v>0</v>
      </c>
      <c r="BB159" s="1611"/>
      <c r="BC159" s="352">
        <f t="shared" si="202"/>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203">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203"/>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204">SUM(D163:D172)</f>
        <v>0</v>
      </c>
      <c r="E162" s="363">
        <f t="shared" si="204"/>
        <v>0</v>
      </c>
      <c r="F162" s="364">
        <f t="shared" si="204"/>
        <v>0</v>
      </c>
      <c r="G162" s="364">
        <f t="shared" si="204"/>
        <v>0</v>
      </c>
      <c r="H162" s="364">
        <f t="shared" si="204"/>
        <v>0</v>
      </c>
      <c r="I162" s="364">
        <f t="shared" si="204"/>
        <v>0</v>
      </c>
      <c r="J162" s="364">
        <f t="shared" si="204"/>
        <v>0</v>
      </c>
      <c r="K162" s="364">
        <f t="shared" si="204"/>
        <v>0</v>
      </c>
      <c r="L162" s="364">
        <f t="shared" si="204"/>
        <v>0</v>
      </c>
      <c r="M162" s="346">
        <f t="shared" si="204"/>
        <v>0</v>
      </c>
      <c r="N162" s="365">
        <f t="shared" si="204"/>
        <v>0</v>
      </c>
      <c r="O162" s="365">
        <f t="shared" si="204"/>
        <v>0</v>
      </c>
      <c r="P162" s="365">
        <f t="shared" si="204"/>
        <v>0</v>
      </c>
      <c r="Q162" s="348">
        <f t="shared" si="204"/>
        <v>0</v>
      </c>
      <c r="R162" s="366">
        <f t="shared" si="204"/>
        <v>0</v>
      </c>
      <c r="S162" s="1575"/>
      <c r="T162" s="367">
        <f t="shared" si="204"/>
        <v>0</v>
      </c>
      <c r="U162" s="367">
        <f t="shared" si="204"/>
        <v>0</v>
      </c>
      <c r="V162" s="367">
        <f t="shared" si="204"/>
        <v>0</v>
      </c>
      <c r="W162" s="346">
        <f t="shared" si="204"/>
        <v>0</v>
      </c>
      <c r="X162" s="366">
        <f t="shared" si="204"/>
        <v>0</v>
      </c>
      <c r="Y162" s="367">
        <f t="shared" si="204"/>
        <v>0</v>
      </c>
      <c r="Z162" s="367">
        <f t="shared" si="204"/>
        <v>0</v>
      </c>
      <c r="AA162" s="367">
        <f t="shared" si="204"/>
        <v>0</v>
      </c>
      <c r="AB162" s="367">
        <f t="shared" si="204"/>
        <v>0</v>
      </c>
      <c r="AC162" s="367">
        <f t="shared" si="204"/>
        <v>0</v>
      </c>
      <c r="AD162" s="367">
        <f t="shared" si="204"/>
        <v>0</v>
      </c>
      <c r="AE162" s="367">
        <f t="shared" si="204"/>
        <v>0</v>
      </c>
      <c r="AF162" s="367">
        <f t="shared" si="204"/>
        <v>0</v>
      </c>
      <c r="AG162" s="346">
        <f t="shared" si="204"/>
        <v>0</v>
      </c>
      <c r="AH162" s="1611"/>
      <c r="AI162" s="351">
        <f t="shared" ref="AI162:AQ162" si="205">SUM(AI163:AI172)</f>
        <v>0</v>
      </c>
      <c r="AJ162" s="363">
        <f t="shared" si="205"/>
        <v>0</v>
      </c>
      <c r="AK162" s="364">
        <f t="shared" si="205"/>
        <v>0</v>
      </c>
      <c r="AL162" s="364">
        <f t="shared" si="205"/>
        <v>0</v>
      </c>
      <c r="AM162" s="364">
        <f t="shared" si="205"/>
        <v>0</v>
      </c>
      <c r="AN162" s="364">
        <f t="shared" si="205"/>
        <v>0</v>
      </c>
      <c r="AO162" s="364">
        <f t="shared" si="205"/>
        <v>0</v>
      </c>
      <c r="AP162" s="346">
        <f t="shared" si="205"/>
        <v>0</v>
      </c>
      <c r="AQ162" s="365">
        <f t="shared" si="205"/>
        <v>0</v>
      </c>
      <c r="AR162" s="1611"/>
      <c r="AS162" s="365">
        <f t="shared" ref="AS162:BC162" si="206">SUM(AS163:AS172)</f>
        <v>0</v>
      </c>
      <c r="AT162" s="352">
        <f t="shared" si="206"/>
        <v>0</v>
      </c>
      <c r="AU162" s="368">
        <f t="shared" si="206"/>
        <v>0</v>
      </c>
      <c r="AV162" s="369">
        <f t="shared" si="206"/>
        <v>0</v>
      </c>
      <c r="AW162" s="369">
        <f t="shared" si="206"/>
        <v>0</v>
      </c>
      <c r="AX162" s="346">
        <f t="shared" si="206"/>
        <v>0</v>
      </c>
      <c r="AY162" s="365">
        <f t="shared" si="206"/>
        <v>0</v>
      </c>
      <c r="AZ162" s="1611"/>
      <c r="BA162" s="352">
        <f t="shared" si="206"/>
        <v>0</v>
      </c>
      <c r="BB162" s="1611"/>
      <c r="BC162" s="352">
        <f t="shared" si="206"/>
        <v>0</v>
      </c>
    </row>
    <row r="163" spans="1:55" s="339" customFormat="1">
      <c r="A163" s="372" t="s">
        <v>399</v>
      </c>
      <c r="B163" s="342"/>
      <c r="C163" s="708"/>
      <c r="D163" s="343"/>
      <c r="E163" s="344"/>
      <c r="F163" s="345"/>
      <c r="G163" s="345"/>
      <c r="H163" s="345"/>
      <c r="I163" s="345"/>
      <c r="J163" s="345"/>
      <c r="K163" s="345"/>
      <c r="L163" s="345"/>
      <c r="M163" s="346">
        <f t="shared" ref="M163:M172" si="207">SUM(E163:L163)</f>
        <v>0</v>
      </c>
      <c r="N163" s="347"/>
      <c r="O163" s="347"/>
      <c r="P163" s="347"/>
      <c r="Q163" s="348">
        <f t="shared" ref="Q163:Q172" si="208">B163+C163+M163+N163+O163+P163+D163</f>
        <v>0</v>
      </c>
      <c r="R163" s="349"/>
      <c r="S163" s="1575"/>
      <c r="T163" s="350"/>
      <c r="U163" s="350"/>
      <c r="V163" s="350"/>
      <c r="W163" s="346">
        <f t="shared" ref="W163:W172" si="209">SUM(R163:V163)</f>
        <v>0</v>
      </c>
      <c r="X163" s="349"/>
      <c r="Y163" s="350"/>
      <c r="Z163" s="350"/>
      <c r="AA163" s="350"/>
      <c r="AB163" s="350"/>
      <c r="AC163" s="350"/>
      <c r="AD163" s="350"/>
      <c r="AE163" s="350"/>
      <c r="AF163" s="350"/>
      <c r="AG163" s="346">
        <f t="shared" ref="AG163:AG172" si="210">SUM(X163:AF163)</f>
        <v>0</v>
      </c>
      <c r="AH163" s="1611"/>
      <c r="AI163" s="351">
        <f t="shared" ref="AI163:AI172" si="211">Q163+W163+AG163+AH163</f>
        <v>0</v>
      </c>
      <c r="AJ163" s="344"/>
      <c r="AK163" s="345"/>
      <c r="AL163" s="345"/>
      <c r="AM163" s="345"/>
      <c r="AN163" s="345"/>
      <c r="AO163" s="345"/>
      <c r="AP163" s="346">
        <f t="shared" ref="AP163:AP172" si="212">SUM(AJ163:AO163)</f>
        <v>0</v>
      </c>
      <c r="AQ163" s="347"/>
      <c r="AR163" s="1611"/>
      <c r="AS163" s="347"/>
      <c r="AT163" s="352">
        <f t="shared" ref="AT163:AT172" si="213">AI163+AP163+AQ163+AR163+AS163</f>
        <v>0</v>
      </c>
      <c r="AU163" s="353"/>
      <c r="AV163" s="354"/>
      <c r="AW163" s="354"/>
      <c r="AX163" s="346">
        <f t="shared" ref="AX163:AX172" si="214">SUM(AU163:AW163)</f>
        <v>0</v>
      </c>
      <c r="AY163" s="347"/>
      <c r="AZ163" s="1611"/>
      <c r="BA163" s="352">
        <f t="shared" ref="BA163:BA172" si="215">AX163+AY163</f>
        <v>0</v>
      </c>
      <c r="BB163" s="1611"/>
      <c r="BC163" s="352">
        <f t="shared" ref="BC163:BC172" si="216">BA163+AT163+BB163</f>
        <v>0</v>
      </c>
    </row>
    <row r="164" spans="1:55" s="339" customFormat="1">
      <c r="A164" s="372" t="s">
        <v>400</v>
      </c>
      <c r="B164" s="342"/>
      <c r="C164" s="708"/>
      <c r="D164" s="343"/>
      <c r="E164" s="344"/>
      <c r="F164" s="345"/>
      <c r="G164" s="345"/>
      <c r="H164" s="345"/>
      <c r="I164" s="345"/>
      <c r="J164" s="345"/>
      <c r="K164" s="345"/>
      <c r="L164" s="345"/>
      <c r="M164" s="346">
        <f t="shared" si="207"/>
        <v>0</v>
      </c>
      <c r="N164" s="347"/>
      <c r="O164" s="347"/>
      <c r="P164" s="347"/>
      <c r="Q164" s="348">
        <f t="shared" si="208"/>
        <v>0</v>
      </c>
      <c r="R164" s="349"/>
      <c r="S164" s="1575"/>
      <c r="T164" s="350"/>
      <c r="U164" s="350"/>
      <c r="V164" s="350"/>
      <c r="W164" s="346">
        <f t="shared" si="209"/>
        <v>0</v>
      </c>
      <c r="X164" s="349"/>
      <c r="Y164" s="350"/>
      <c r="Z164" s="350"/>
      <c r="AA164" s="350"/>
      <c r="AB164" s="350"/>
      <c r="AC164" s="350"/>
      <c r="AD164" s="350"/>
      <c r="AE164" s="350"/>
      <c r="AF164" s="350"/>
      <c r="AG164" s="346">
        <f t="shared" si="210"/>
        <v>0</v>
      </c>
      <c r="AH164" s="1611"/>
      <c r="AI164" s="351">
        <f t="shared" si="211"/>
        <v>0</v>
      </c>
      <c r="AJ164" s="344"/>
      <c r="AK164" s="345"/>
      <c r="AL164" s="345"/>
      <c r="AM164" s="345"/>
      <c r="AN164" s="345"/>
      <c r="AO164" s="345"/>
      <c r="AP164" s="346">
        <f t="shared" si="212"/>
        <v>0</v>
      </c>
      <c r="AQ164" s="347"/>
      <c r="AR164" s="1611"/>
      <c r="AS164" s="347"/>
      <c r="AT164" s="352">
        <f t="shared" si="213"/>
        <v>0</v>
      </c>
      <c r="AU164" s="353"/>
      <c r="AV164" s="354"/>
      <c r="AW164" s="354"/>
      <c r="AX164" s="346">
        <f t="shared" si="214"/>
        <v>0</v>
      </c>
      <c r="AY164" s="347"/>
      <c r="AZ164" s="1611"/>
      <c r="BA164" s="352">
        <f t="shared" si="215"/>
        <v>0</v>
      </c>
      <c r="BB164" s="1611"/>
      <c r="BC164" s="352">
        <f t="shared" si="216"/>
        <v>0</v>
      </c>
    </row>
    <row r="165" spans="1:55" s="339" customFormat="1">
      <c r="A165" s="373" t="s">
        <v>401</v>
      </c>
      <c r="B165" s="342"/>
      <c r="C165" s="708"/>
      <c r="D165" s="343"/>
      <c r="E165" s="344"/>
      <c r="F165" s="345"/>
      <c r="G165" s="345"/>
      <c r="H165" s="345"/>
      <c r="I165" s="345"/>
      <c r="J165" s="345"/>
      <c r="K165" s="345"/>
      <c r="L165" s="345"/>
      <c r="M165" s="346">
        <f t="shared" si="207"/>
        <v>0</v>
      </c>
      <c r="N165" s="347"/>
      <c r="O165" s="347"/>
      <c r="P165" s="347"/>
      <c r="Q165" s="348">
        <f t="shared" si="208"/>
        <v>0</v>
      </c>
      <c r="R165" s="349"/>
      <c r="S165" s="1575"/>
      <c r="T165" s="350"/>
      <c r="U165" s="350"/>
      <c r="V165" s="350"/>
      <c r="W165" s="346">
        <f t="shared" si="209"/>
        <v>0</v>
      </c>
      <c r="X165" s="349"/>
      <c r="Y165" s="350"/>
      <c r="Z165" s="350"/>
      <c r="AA165" s="350"/>
      <c r="AB165" s="350"/>
      <c r="AC165" s="350"/>
      <c r="AD165" s="350"/>
      <c r="AE165" s="350"/>
      <c r="AF165" s="350"/>
      <c r="AG165" s="346">
        <f t="shared" si="210"/>
        <v>0</v>
      </c>
      <c r="AH165" s="1611"/>
      <c r="AI165" s="351">
        <f t="shared" si="211"/>
        <v>0</v>
      </c>
      <c r="AJ165" s="344"/>
      <c r="AK165" s="345"/>
      <c r="AL165" s="345"/>
      <c r="AM165" s="345"/>
      <c r="AN165" s="345"/>
      <c r="AO165" s="345"/>
      <c r="AP165" s="346">
        <f t="shared" si="212"/>
        <v>0</v>
      </c>
      <c r="AQ165" s="347"/>
      <c r="AR165" s="1611"/>
      <c r="AS165" s="347"/>
      <c r="AT165" s="352">
        <f t="shared" si="213"/>
        <v>0</v>
      </c>
      <c r="AU165" s="353"/>
      <c r="AV165" s="354"/>
      <c r="AW165" s="354"/>
      <c r="AX165" s="346">
        <f t="shared" si="214"/>
        <v>0</v>
      </c>
      <c r="AY165" s="347"/>
      <c r="AZ165" s="1611"/>
      <c r="BA165" s="352">
        <f t="shared" si="215"/>
        <v>0</v>
      </c>
      <c r="BB165" s="1611"/>
      <c r="BC165" s="352">
        <f t="shared" si="216"/>
        <v>0</v>
      </c>
    </row>
    <row r="166" spans="1:55" s="339" customFormat="1">
      <c r="A166" s="373" t="s">
        <v>61</v>
      </c>
      <c r="B166" s="342"/>
      <c r="C166" s="708"/>
      <c r="D166" s="343"/>
      <c r="E166" s="344"/>
      <c r="F166" s="345"/>
      <c r="G166" s="345"/>
      <c r="H166" s="345"/>
      <c r="I166" s="345"/>
      <c r="J166" s="345"/>
      <c r="K166" s="345"/>
      <c r="L166" s="345"/>
      <c r="M166" s="346">
        <f t="shared" si="207"/>
        <v>0</v>
      </c>
      <c r="N166" s="347"/>
      <c r="O166" s="347"/>
      <c r="P166" s="347"/>
      <c r="Q166" s="348">
        <f t="shared" si="208"/>
        <v>0</v>
      </c>
      <c r="R166" s="349"/>
      <c r="S166" s="1575"/>
      <c r="T166" s="350"/>
      <c r="U166" s="350"/>
      <c r="V166" s="350"/>
      <c r="W166" s="346">
        <f t="shared" si="209"/>
        <v>0</v>
      </c>
      <c r="X166" s="349"/>
      <c r="Y166" s="350"/>
      <c r="Z166" s="350"/>
      <c r="AA166" s="350"/>
      <c r="AB166" s="350"/>
      <c r="AC166" s="350"/>
      <c r="AD166" s="350"/>
      <c r="AE166" s="350"/>
      <c r="AF166" s="350"/>
      <c r="AG166" s="346">
        <f t="shared" si="210"/>
        <v>0</v>
      </c>
      <c r="AH166" s="1611"/>
      <c r="AI166" s="351">
        <f t="shared" si="211"/>
        <v>0</v>
      </c>
      <c r="AJ166" s="344"/>
      <c r="AK166" s="345"/>
      <c r="AL166" s="345"/>
      <c r="AM166" s="345"/>
      <c r="AN166" s="345"/>
      <c r="AO166" s="345"/>
      <c r="AP166" s="346">
        <f t="shared" si="212"/>
        <v>0</v>
      </c>
      <c r="AQ166" s="347"/>
      <c r="AR166" s="1611"/>
      <c r="AS166" s="347"/>
      <c r="AT166" s="352">
        <f t="shared" si="213"/>
        <v>0</v>
      </c>
      <c r="AU166" s="353"/>
      <c r="AV166" s="354"/>
      <c r="AW166" s="354"/>
      <c r="AX166" s="346">
        <f t="shared" si="214"/>
        <v>0</v>
      </c>
      <c r="AY166" s="347"/>
      <c r="AZ166" s="1611"/>
      <c r="BA166" s="352">
        <f t="shared" si="215"/>
        <v>0</v>
      </c>
      <c r="BB166" s="1611"/>
      <c r="BC166" s="352">
        <f t="shared" si="216"/>
        <v>0</v>
      </c>
    </row>
    <row r="167" spans="1:55" s="339" customFormat="1">
      <c r="A167" s="373" t="s">
        <v>402</v>
      </c>
      <c r="B167" s="342"/>
      <c r="C167" s="708"/>
      <c r="D167" s="343"/>
      <c r="E167" s="344"/>
      <c r="F167" s="345"/>
      <c r="G167" s="345"/>
      <c r="H167" s="345"/>
      <c r="I167" s="345"/>
      <c r="J167" s="345"/>
      <c r="K167" s="345"/>
      <c r="L167" s="345"/>
      <c r="M167" s="346">
        <f t="shared" si="207"/>
        <v>0</v>
      </c>
      <c r="N167" s="347"/>
      <c r="O167" s="347"/>
      <c r="P167" s="347"/>
      <c r="Q167" s="348">
        <f t="shared" si="208"/>
        <v>0</v>
      </c>
      <c r="R167" s="349"/>
      <c r="S167" s="1575"/>
      <c r="T167" s="350"/>
      <c r="U167" s="350"/>
      <c r="V167" s="350"/>
      <c r="W167" s="346">
        <f t="shared" si="209"/>
        <v>0</v>
      </c>
      <c r="X167" s="349"/>
      <c r="Y167" s="350"/>
      <c r="Z167" s="350"/>
      <c r="AA167" s="350"/>
      <c r="AB167" s="350"/>
      <c r="AC167" s="350"/>
      <c r="AD167" s="350"/>
      <c r="AE167" s="350"/>
      <c r="AF167" s="350"/>
      <c r="AG167" s="346">
        <f t="shared" si="210"/>
        <v>0</v>
      </c>
      <c r="AH167" s="1611"/>
      <c r="AI167" s="351">
        <f t="shared" si="211"/>
        <v>0</v>
      </c>
      <c r="AJ167" s="344"/>
      <c r="AK167" s="345"/>
      <c r="AL167" s="345"/>
      <c r="AM167" s="345"/>
      <c r="AN167" s="345"/>
      <c r="AO167" s="345"/>
      <c r="AP167" s="346">
        <f t="shared" si="212"/>
        <v>0</v>
      </c>
      <c r="AQ167" s="347"/>
      <c r="AR167" s="1611"/>
      <c r="AS167" s="347"/>
      <c r="AT167" s="352">
        <f t="shared" si="213"/>
        <v>0</v>
      </c>
      <c r="AU167" s="353"/>
      <c r="AV167" s="354"/>
      <c r="AW167" s="354"/>
      <c r="AX167" s="346">
        <f t="shared" si="214"/>
        <v>0</v>
      </c>
      <c r="AY167" s="347"/>
      <c r="AZ167" s="1611"/>
      <c r="BA167" s="352">
        <f t="shared" si="215"/>
        <v>0</v>
      </c>
      <c r="BB167" s="1611"/>
      <c r="BC167" s="352">
        <f t="shared" si="216"/>
        <v>0</v>
      </c>
    </row>
    <row r="168" spans="1:55" s="339" customFormat="1">
      <c r="A168" s="373" t="s">
        <v>403</v>
      </c>
      <c r="B168" s="342"/>
      <c r="C168" s="708"/>
      <c r="D168" s="343"/>
      <c r="E168" s="344"/>
      <c r="F168" s="345"/>
      <c r="G168" s="345"/>
      <c r="H168" s="345"/>
      <c r="I168" s="345"/>
      <c r="J168" s="345"/>
      <c r="K168" s="345"/>
      <c r="L168" s="345"/>
      <c r="M168" s="346">
        <f t="shared" si="207"/>
        <v>0</v>
      </c>
      <c r="N168" s="347"/>
      <c r="O168" s="347"/>
      <c r="P168" s="347"/>
      <c r="Q168" s="348">
        <f t="shared" si="208"/>
        <v>0</v>
      </c>
      <c r="R168" s="349"/>
      <c r="S168" s="1575"/>
      <c r="T168" s="350"/>
      <c r="U168" s="350"/>
      <c r="V168" s="350"/>
      <c r="W168" s="346">
        <f t="shared" si="209"/>
        <v>0</v>
      </c>
      <c r="X168" s="349"/>
      <c r="Y168" s="350"/>
      <c r="Z168" s="350"/>
      <c r="AA168" s="350"/>
      <c r="AB168" s="350"/>
      <c r="AC168" s="350"/>
      <c r="AD168" s="350"/>
      <c r="AE168" s="350"/>
      <c r="AF168" s="350"/>
      <c r="AG168" s="346">
        <f t="shared" si="210"/>
        <v>0</v>
      </c>
      <c r="AH168" s="1611"/>
      <c r="AI168" s="351">
        <f t="shared" si="211"/>
        <v>0</v>
      </c>
      <c r="AJ168" s="344"/>
      <c r="AK168" s="345"/>
      <c r="AL168" s="345"/>
      <c r="AM168" s="345"/>
      <c r="AN168" s="345"/>
      <c r="AO168" s="345"/>
      <c r="AP168" s="346">
        <f t="shared" si="212"/>
        <v>0</v>
      </c>
      <c r="AQ168" s="347"/>
      <c r="AR168" s="1611"/>
      <c r="AS168" s="347"/>
      <c r="AT168" s="352">
        <f t="shared" si="213"/>
        <v>0</v>
      </c>
      <c r="AU168" s="353"/>
      <c r="AV168" s="354"/>
      <c r="AW168" s="354"/>
      <c r="AX168" s="346">
        <f t="shared" si="214"/>
        <v>0</v>
      </c>
      <c r="AY168" s="347"/>
      <c r="AZ168" s="1611"/>
      <c r="BA168" s="352">
        <f t="shared" si="215"/>
        <v>0</v>
      </c>
      <c r="BB168" s="1611"/>
      <c r="BC168" s="352">
        <f t="shared" si="216"/>
        <v>0</v>
      </c>
    </row>
    <row r="169" spans="1:55" s="339" customFormat="1">
      <c r="A169" s="373" t="s">
        <v>404</v>
      </c>
      <c r="B169" s="342"/>
      <c r="C169" s="708"/>
      <c r="D169" s="343"/>
      <c r="E169" s="344"/>
      <c r="F169" s="345"/>
      <c r="G169" s="345"/>
      <c r="H169" s="345"/>
      <c r="I169" s="345"/>
      <c r="J169" s="345"/>
      <c r="K169" s="345"/>
      <c r="L169" s="345"/>
      <c r="M169" s="346">
        <f t="shared" si="207"/>
        <v>0</v>
      </c>
      <c r="N169" s="347"/>
      <c r="O169" s="347"/>
      <c r="P169" s="347"/>
      <c r="Q169" s="348">
        <f t="shared" si="208"/>
        <v>0</v>
      </c>
      <c r="R169" s="349"/>
      <c r="S169" s="1575"/>
      <c r="T169" s="350"/>
      <c r="U169" s="350"/>
      <c r="V169" s="350"/>
      <c r="W169" s="346">
        <f t="shared" si="209"/>
        <v>0</v>
      </c>
      <c r="X169" s="349"/>
      <c r="Y169" s="350"/>
      <c r="Z169" s="350"/>
      <c r="AA169" s="350"/>
      <c r="AB169" s="350"/>
      <c r="AC169" s="350"/>
      <c r="AD169" s="350"/>
      <c r="AE169" s="350"/>
      <c r="AF169" s="350"/>
      <c r="AG169" s="346">
        <f t="shared" si="210"/>
        <v>0</v>
      </c>
      <c r="AH169" s="1611"/>
      <c r="AI169" s="351">
        <f t="shared" si="211"/>
        <v>0</v>
      </c>
      <c r="AJ169" s="344"/>
      <c r="AK169" s="345"/>
      <c r="AL169" s="345"/>
      <c r="AM169" s="345"/>
      <c r="AN169" s="345"/>
      <c r="AO169" s="345"/>
      <c r="AP169" s="346">
        <f t="shared" si="212"/>
        <v>0</v>
      </c>
      <c r="AQ169" s="347"/>
      <c r="AR169" s="1611"/>
      <c r="AS169" s="347"/>
      <c r="AT169" s="352">
        <f t="shared" si="213"/>
        <v>0</v>
      </c>
      <c r="AU169" s="353"/>
      <c r="AV169" s="354"/>
      <c r="AW169" s="354"/>
      <c r="AX169" s="346">
        <f t="shared" si="214"/>
        <v>0</v>
      </c>
      <c r="AY169" s="347"/>
      <c r="AZ169" s="1611"/>
      <c r="BA169" s="352">
        <f t="shared" si="215"/>
        <v>0</v>
      </c>
      <c r="BB169" s="1611"/>
      <c r="BC169" s="352">
        <f t="shared" si="216"/>
        <v>0</v>
      </c>
    </row>
    <row r="170" spans="1:55" s="339" customFormat="1">
      <c r="A170" s="373" t="s">
        <v>65</v>
      </c>
      <c r="B170" s="342"/>
      <c r="C170" s="708"/>
      <c r="D170" s="343"/>
      <c r="E170" s="344"/>
      <c r="F170" s="345"/>
      <c r="G170" s="345"/>
      <c r="H170" s="345"/>
      <c r="I170" s="345"/>
      <c r="J170" s="345"/>
      <c r="K170" s="345"/>
      <c r="L170" s="345"/>
      <c r="M170" s="346">
        <f t="shared" si="207"/>
        <v>0</v>
      </c>
      <c r="N170" s="347"/>
      <c r="O170" s="347"/>
      <c r="P170" s="347"/>
      <c r="Q170" s="348">
        <f t="shared" si="208"/>
        <v>0</v>
      </c>
      <c r="R170" s="349"/>
      <c r="S170" s="1575"/>
      <c r="T170" s="350"/>
      <c r="U170" s="350"/>
      <c r="V170" s="350"/>
      <c r="W170" s="346">
        <f t="shared" si="209"/>
        <v>0</v>
      </c>
      <c r="X170" s="349"/>
      <c r="Y170" s="350"/>
      <c r="Z170" s="350"/>
      <c r="AA170" s="350"/>
      <c r="AB170" s="350"/>
      <c r="AC170" s="350"/>
      <c r="AD170" s="350"/>
      <c r="AE170" s="350"/>
      <c r="AF170" s="350"/>
      <c r="AG170" s="346">
        <f t="shared" si="210"/>
        <v>0</v>
      </c>
      <c r="AH170" s="1611"/>
      <c r="AI170" s="351">
        <f t="shared" si="211"/>
        <v>0</v>
      </c>
      <c r="AJ170" s="344"/>
      <c r="AK170" s="345"/>
      <c r="AL170" s="345"/>
      <c r="AM170" s="345"/>
      <c r="AN170" s="345"/>
      <c r="AO170" s="345"/>
      <c r="AP170" s="346">
        <f t="shared" si="212"/>
        <v>0</v>
      </c>
      <c r="AQ170" s="347"/>
      <c r="AR170" s="1611"/>
      <c r="AS170" s="347"/>
      <c r="AT170" s="352">
        <f t="shared" si="213"/>
        <v>0</v>
      </c>
      <c r="AU170" s="353"/>
      <c r="AV170" s="354"/>
      <c r="AW170" s="354"/>
      <c r="AX170" s="346">
        <f t="shared" si="214"/>
        <v>0</v>
      </c>
      <c r="AY170" s="347"/>
      <c r="AZ170" s="1611"/>
      <c r="BA170" s="352">
        <f t="shared" si="215"/>
        <v>0</v>
      </c>
      <c r="BB170" s="1611"/>
      <c r="BC170" s="352">
        <f t="shared" si="216"/>
        <v>0</v>
      </c>
    </row>
    <row r="171" spans="1:55" s="339" customFormat="1">
      <c r="A171" s="373" t="s">
        <v>405</v>
      </c>
      <c r="B171" s="342"/>
      <c r="C171" s="708"/>
      <c r="D171" s="343"/>
      <c r="E171" s="344"/>
      <c r="F171" s="345"/>
      <c r="G171" s="345"/>
      <c r="H171" s="345"/>
      <c r="I171" s="345"/>
      <c r="J171" s="345"/>
      <c r="K171" s="345"/>
      <c r="L171" s="345"/>
      <c r="M171" s="346">
        <f t="shared" si="207"/>
        <v>0</v>
      </c>
      <c r="N171" s="347"/>
      <c r="O171" s="347"/>
      <c r="P171" s="347"/>
      <c r="Q171" s="348">
        <f t="shared" si="208"/>
        <v>0</v>
      </c>
      <c r="R171" s="349"/>
      <c r="S171" s="1575"/>
      <c r="T171" s="350"/>
      <c r="U171" s="350"/>
      <c r="V171" s="350"/>
      <c r="W171" s="346">
        <f t="shared" si="209"/>
        <v>0</v>
      </c>
      <c r="X171" s="349"/>
      <c r="Y171" s="350"/>
      <c r="Z171" s="350"/>
      <c r="AA171" s="350"/>
      <c r="AB171" s="350"/>
      <c r="AC171" s="350"/>
      <c r="AD171" s="350"/>
      <c r="AE171" s="350"/>
      <c r="AF171" s="350"/>
      <c r="AG171" s="346">
        <f t="shared" si="210"/>
        <v>0</v>
      </c>
      <c r="AH171" s="1611"/>
      <c r="AI171" s="351">
        <f t="shared" si="211"/>
        <v>0</v>
      </c>
      <c r="AJ171" s="344"/>
      <c r="AK171" s="345"/>
      <c r="AL171" s="345"/>
      <c r="AM171" s="345"/>
      <c r="AN171" s="345"/>
      <c r="AO171" s="345"/>
      <c r="AP171" s="346">
        <f t="shared" si="212"/>
        <v>0</v>
      </c>
      <c r="AQ171" s="347"/>
      <c r="AR171" s="1611"/>
      <c r="AS171" s="347"/>
      <c r="AT171" s="352">
        <f t="shared" si="213"/>
        <v>0</v>
      </c>
      <c r="AU171" s="353"/>
      <c r="AV171" s="354"/>
      <c r="AW171" s="354"/>
      <c r="AX171" s="346">
        <f t="shared" si="214"/>
        <v>0</v>
      </c>
      <c r="AY171" s="347"/>
      <c r="AZ171" s="1611"/>
      <c r="BA171" s="352">
        <f t="shared" si="215"/>
        <v>0</v>
      </c>
      <c r="BB171" s="1611"/>
      <c r="BC171" s="352">
        <f t="shared" si="216"/>
        <v>0</v>
      </c>
    </row>
    <row r="172" spans="1:55" s="339" customFormat="1" ht="13.5" thickBot="1">
      <c r="A172" s="374" t="s">
        <v>406</v>
      </c>
      <c r="B172" s="342"/>
      <c r="C172" s="708"/>
      <c r="D172" s="343"/>
      <c r="E172" s="344"/>
      <c r="F172" s="345"/>
      <c r="G172" s="345"/>
      <c r="H172" s="345"/>
      <c r="I172" s="345"/>
      <c r="J172" s="345"/>
      <c r="K172" s="345"/>
      <c r="L172" s="345"/>
      <c r="M172" s="346">
        <f t="shared" si="207"/>
        <v>0</v>
      </c>
      <c r="N172" s="347"/>
      <c r="O172" s="347"/>
      <c r="P172" s="347"/>
      <c r="Q172" s="348">
        <f t="shared" si="208"/>
        <v>0</v>
      </c>
      <c r="R172" s="349"/>
      <c r="S172" s="1575"/>
      <c r="T172" s="350"/>
      <c r="U172" s="350"/>
      <c r="V172" s="350"/>
      <c r="W172" s="346">
        <f t="shared" si="209"/>
        <v>0</v>
      </c>
      <c r="X172" s="349"/>
      <c r="Y172" s="350"/>
      <c r="Z172" s="350"/>
      <c r="AA172" s="350"/>
      <c r="AB172" s="350"/>
      <c r="AC172" s="350"/>
      <c r="AD172" s="350"/>
      <c r="AE172" s="350"/>
      <c r="AF172" s="350"/>
      <c r="AG172" s="346">
        <f t="shared" si="210"/>
        <v>0</v>
      </c>
      <c r="AH172" s="1611"/>
      <c r="AI172" s="351">
        <f t="shared" si="211"/>
        <v>0</v>
      </c>
      <c r="AJ172" s="344"/>
      <c r="AK172" s="345"/>
      <c r="AL172" s="345"/>
      <c r="AM172" s="345"/>
      <c r="AN172" s="345"/>
      <c r="AO172" s="345"/>
      <c r="AP172" s="346">
        <f t="shared" si="212"/>
        <v>0</v>
      </c>
      <c r="AQ172" s="347"/>
      <c r="AR172" s="1611"/>
      <c r="AS172" s="347"/>
      <c r="AT172" s="352">
        <f t="shared" si="213"/>
        <v>0</v>
      </c>
      <c r="AU172" s="353"/>
      <c r="AV172" s="354"/>
      <c r="AW172" s="354"/>
      <c r="AX172" s="346">
        <f t="shared" si="214"/>
        <v>0</v>
      </c>
      <c r="AY172" s="347"/>
      <c r="AZ172" s="1611"/>
      <c r="BA172" s="352">
        <f t="shared" si="215"/>
        <v>0</v>
      </c>
      <c r="BB172" s="1611"/>
      <c r="BC172" s="352">
        <f t="shared" si="216"/>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17">SUM(D130:D131,D145:D146,D160:D161)</f>
        <v>0</v>
      </c>
      <c r="E175" s="432">
        <f t="shared" si="217"/>
        <v>0</v>
      </c>
      <c r="F175" s="433">
        <f t="shared" si="217"/>
        <v>0</v>
      </c>
      <c r="G175" s="433">
        <f t="shared" si="217"/>
        <v>0</v>
      </c>
      <c r="H175" s="433">
        <f t="shared" si="217"/>
        <v>0</v>
      </c>
      <c r="I175" s="433">
        <f t="shared" si="217"/>
        <v>0</v>
      </c>
      <c r="J175" s="433">
        <f t="shared" si="217"/>
        <v>0</v>
      </c>
      <c r="K175" s="433">
        <f t="shared" si="217"/>
        <v>0</v>
      </c>
      <c r="L175" s="433">
        <f t="shared" si="217"/>
        <v>0</v>
      </c>
      <c r="M175" s="434">
        <f t="shared" si="217"/>
        <v>0</v>
      </c>
      <c r="N175" s="435">
        <f t="shared" si="217"/>
        <v>0</v>
      </c>
      <c r="O175" s="435">
        <f t="shared" si="217"/>
        <v>0</v>
      </c>
      <c r="P175" s="435">
        <f t="shared" si="217"/>
        <v>0</v>
      </c>
      <c r="Q175" s="436">
        <f t="shared" si="217"/>
        <v>0</v>
      </c>
      <c r="R175" s="437">
        <f t="shared" si="217"/>
        <v>0</v>
      </c>
      <c r="S175" s="1612"/>
      <c r="T175" s="438">
        <f t="shared" si="217"/>
        <v>0</v>
      </c>
      <c r="U175" s="438">
        <f t="shared" si="217"/>
        <v>0</v>
      </c>
      <c r="V175" s="438">
        <f t="shared" si="217"/>
        <v>0</v>
      </c>
      <c r="W175" s="434">
        <f t="shared" si="217"/>
        <v>0</v>
      </c>
      <c r="X175" s="437">
        <f t="shared" si="217"/>
        <v>0</v>
      </c>
      <c r="Y175" s="438">
        <f t="shared" si="217"/>
        <v>0</v>
      </c>
      <c r="Z175" s="438">
        <f t="shared" si="217"/>
        <v>0</v>
      </c>
      <c r="AA175" s="438">
        <f t="shared" si="217"/>
        <v>0</v>
      </c>
      <c r="AB175" s="438">
        <f t="shared" si="217"/>
        <v>0</v>
      </c>
      <c r="AC175" s="438">
        <f t="shared" si="217"/>
        <v>0</v>
      </c>
      <c r="AD175" s="438">
        <f t="shared" si="217"/>
        <v>0</v>
      </c>
      <c r="AE175" s="438">
        <f t="shared" si="217"/>
        <v>0</v>
      </c>
      <c r="AF175" s="438">
        <f t="shared" si="217"/>
        <v>0</v>
      </c>
      <c r="AG175" s="434">
        <f t="shared" si="217"/>
        <v>0</v>
      </c>
      <c r="AH175" s="1611">
        <f t="shared" si="217"/>
        <v>0</v>
      </c>
      <c r="AI175" s="439">
        <f t="shared" si="217"/>
        <v>0</v>
      </c>
      <c r="AJ175" s="432">
        <f t="shared" si="217"/>
        <v>0</v>
      </c>
      <c r="AK175" s="433">
        <f t="shared" si="217"/>
        <v>0</v>
      </c>
      <c r="AL175" s="433">
        <f t="shared" si="217"/>
        <v>0</v>
      </c>
      <c r="AM175" s="433">
        <f t="shared" si="217"/>
        <v>0</v>
      </c>
      <c r="AN175" s="433">
        <f t="shared" si="217"/>
        <v>0</v>
      </c>
      <c r="AO175" s="433">
        <f t="shared" si="217"/>
        <v>0</v>
      </c>
      <c r="AP175" s="434">
        <f t="shared" si="217"/>
        <v>0</v>
      </c>
      <c r="AQ175" s="435">
        <f t="shared" si="217"/>
        <v>0</v>
      </c>
      <c r="AR175" s="1611">
        <f t="shared" si="217"/>
        <v>0</v>
      </c>
      <c r="AS175" s="435">
        <f t="shared" si="217"/>
        <v>0</v>
      </c>
      <c r="AT175" s="440">
        <f t="shared" si="217"/>
        <v>0</v>
      </c>
      <c r="AU175" s="441">
        <f t="shared" si="217"/>
        <v>0</v>
      </c>
      <c r="AV175" s="442">
        <f t="shared" si="217"/>
        <v>0</v>
      </c>
      <c r="AW175" s="442">
        <f t="shared" si="217"/>
        <v>0</v>
      </c>
      <c r="AX175" s="434">
        <f t="shared" si="217"/>
        <v>0</v>
      </c>
      <c r="AY175" s="435">
        <f t="shared" si="217"/>
        <v>0</v>
      </c>
      <c r="AZ175" s="1611"/>
      <c r="BA175" s="440">
        <f t="shared" si="217"/>
        <v>0</v>
      </c>
      <c r="BB175" s="1611"/>
      <c r="BC175" s="440">
        <f t="shared" si="217"/>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8">SUM(D178:D179)</f>
        <v>0</v>
      </c>
      <c r="E177" s="432">
        <f t="shared" si="218"/>
        <v>0</v>
      </c>
      <c r="F177" s="433">
        <f t="shared" si="218"/>
        <v>0</v>
      </c>
      <c r="G177" s="433">
        <f t="shared" si="218"/>
        <v>0</v>
      </c>
      <c r="H177" s="433">
        <f t="shared" si="218"/>
        <v>0</v>
      </c>
      <c r="I177" s="433">
        <f t="shared" si="218"/>
        <v>0</v>
      </c>
      <c r="J177" s="433">
        <f t="shared" si="218"/>
        <v>0</v>
      </c>
      <c r="K177" s="433">
        <f t="shared" si="218"/>
        <v>0</v>
      </c>
      <c r="L177" s="433">
        <f t="shared" si="218"/>
        <v>0</v>
      </c>
      <c r="M177" s="434">
        <f t="shared" si="218"/>
        <v>0</v>
      </c>
      <c r="N177" s="435">
        <f t="shared" si="218"/>
        <v>0</v>
      </c>
      <c r="O177" s="435">
        <f t="shared" si="218"/>
        <v>0</v>
      </c>
      <c r="P177" s="435">
        <f t="shared" si="218"/>
        <v>0</v>
      </c>
      <c r="Q177" s="436">
        <f t="shared" si="218"/>
        <v>0</v>
      </c>
      <c r="R177" s="437">
        <f t="shared" si="218"/>
        <v>0</v>
      </c>
      <c r="S177" s="1612"/>
      <c r="T177" s="438">
        <f t="shared" si="218"/>
        <v>0</v>
      </c>
      <c r="U177" s="438">
        <f t="shared" si="218"/>
        <v>0</v>
      </c>
      <c r="V177" s="438">
        <f t="shared" si="218"/>
        <v>0</v>
      </c>
      <c r="W177" s="434">
        <f t="shared" si="218"/>
        <v>0</v>
      </c>
      <c r="X177" s="437">
        <f t="shared" si="218"/>
        <v>0</v>
      </c>
      <c r="Y177" s="438">
        <f t="shared" si="218"/>
        <v>0</v>
      </c>
      <c r="Z177" s="438">
        <f t="shared" si="218"/>
        <v>0</v>
      </c>
      <c r="AA177" s="438">
        <f t="shared" si="218"/>
        <v>0</v>
      </c>
      <c r="AB177" s="438">
        <f t="shared" si="218"/>
        <v>0</v>
      </c>
      <c r="AC177" s="438">
        <f t="shared" si="218"/>
        <v>0</v>
      </c>
      <c r="AD177" s="438">
        <f t="shared" si="218"/>
        <v>0</v>
      </c>
      <c r="AE177" s="438">
        <f t="shared" si="218"/>
        <v>0</v>
      </c>
      <c r="AF177" s="438">
        <f t="shared" si="218"/>
        <v>0</v>
      </c>
      <c r="AG177" s="434">
        <f t="shared" si="218"/>
        <v>0</v>
      </c>
      <c r="AH177" s="1563"/>
      <c r="AI177" s="439">
        <f t="shared" si="218"/>
        <v>0</v>
      </c>
      <c r="AJ177" s="432">
        <f t="shared" si="218"/>
        <v>0</v>
      </c>
      <c r="AK177" s="433">
        <f t="shared" si="218"/>
        <v>0</v>
      </c>
      <c r="AL177" s="433">
        <f t="shared" si="218"/>
        <v>0</v>
      </c>
      <c r="AM177" s="433">
        <f t="shared" si="218"/>
        <v>0</v>
      </c>
      <c r="AN177" s="433">
        <f t="shared" si="218"/>
        <v>0</v>
      </c>
      <c r="AO177" s="433">
        <f t="shared" si="218"/>
        <v>0</v>
      </c>
      <c r="AP177" s="434">
        <f>SUM(AP178:AP179)</f>
        <v>0</v>
      </c>
      <c r="AQ177" s="435">
        <f t="shared" si="218"/>
        <v>0</v>
      </c>
      <c r="AR177" s="1563"/>
      <c r="AS177" s="435">
        <f t="shared" si="218"/>
        <v>0</v>
      </c>
      <c r="AT177" s="440">
        <f t="shared" si="218"/>
        <v>0</v>
      </c>
      <c r="AU177" s="441">
        <f t="shared" si="218"/>
        <v>0</v>
      </c>
      <c r="AV177" s="442">
        <f t="shared" si="218"/>
        <v>0</v>
      </c>
      <c r="AW177" s="442">
        <f t="shared" si="218"/>
        <v>0</v>
      </c>
      <c r="AX177" s="434">
        <f t="shared" si="218"/>
        <v>0</v>
      </c>
      <c r="AY177" s="435">
        <f t="shared" si="218"/>
        <v>0</v>
      </c>
      <c r="AZ177" s="1563"/>
      <c r="BA177" s="440">
        <f t="shared" si="218"/>
        <v>0</v>
      </c>
      <c r="BB177" s="1563"/>
      <c r="BC177" s="440">
        <f t="shared" si="218"/>
        <v>0</v>
      </c>
    </row>
    <row r="178" spans="1:55" s="121" customFormat="1">
      <c r="A178" s="356" t="s">
        <v>396</v>
      </c>
      <c r="B178" s="361">
        <f>B130+B145+B160</f>
        <v>0</v>
      </c>
      <c r="C178" s="361">
        <f>C130+C145+C160</f>
        <v>0</v>
      </c>
      <c r="D178" s="362">
        <f t="shared" ref="D178:BC179" si="219">D130+D145+D160</f>
        <v>0</v>
      </c>
      <c r="E178" s="363">
        <f t="shared" si="219"/>
        <v>0</v>
      </c>
      <c r="F178" s="364">
        <f t="shared" si="219"/>
        <v>0</v>
      </c>
      <c r="G178" s="364">
        <f t="shared" si="219"/>
        <v>0</v>
      </c>
      <c r="H178" s="364">
        <f t="shared" si="219"/>
        <v>0</v>
      </c>
      <c r="I178" s="364">
        <f t="shared" si="219"/>
        <v>0</v>
      </c>
      <c r="J178" s="364">
        <f t="shared" si="219"/>
        <v>0</v>
      </c>
      <c r="K178" s="364">
        <f t="shared" si="219"/>
        <v>0</v>
      </c>
      <c r="L178" s="364">
        <f t="shared" si="219"/>
        <v>0</v>
      </c>
      <c r="M178" s="346">
        <f t="shared" si="219"/>
        <v>0</v>
      </c>
      <c r="N178" s="365">
        <f t="shared" si="219"/>
        <v>0</v>
      </c>
      <c r="O178" s="365">
        <f t="shared" si="219"/>
        <v>0</v>
      </c>
      <c r="P178" s="365">
        <f t="shared" si="219"/>
        <v>0</v>
      </c>
      <c r="Q178" s="348">
        <f t="shared" si="219"/>
        <v>0</v>
      </c>
      <c r="R178" s="366">
        <f t="shared" si="219"/>
        <v>0</v>
      </c>
      <c r="S178" s="1575"/>
      <c r="T178" s="367">
        <f t="shared" si="219"/>
        <v>0</v>
      </c>
      <c r="U178" s="367">
        <f t="shared" si="219"/>
        <v>0</v>
      </c>
      <c r="V178" s="367">
        <f t="shared" si="219"/>
        <v>0</v>
      </c>
      <c r="W178" s="346">
        <f t="shared" si="219"/>
        <v>0</v>
      </c>
      <c r="X178" s="366">
        <f t="shared" si="219"/>
        <v>0</v>
      </c>
      <c r="Y178" s="367">
        <f t="shared" si="219"/>
        <v>0</v>
      </c>
      <c r="Z178" s="367">
        <f t="shared" si="219"/>
        <v>0</v>
      </c>
      <c r="AA178" s="367">
        <f t="shared" si="219"/>
        <v>0</v>
      </c>
      <c r="AB178" s="367">
        <f t="shared" si="219"/>
        <v>0</v>
      </c>
      <c r="AC178" s="367">
        <f t="shared" si="219"/>
        <v>0</v>
      </c>
      <c r="AD178" s="367">
        <f t="shared" si="219"/>
        <v>0</v>
      </c>
      <c r="AE178" s="367">
        <f t="shared" si="219"/>
        <v>0</v>
      </c>
      <c r="AF178" s="367">
        <f t="shared" si="219"/>
        <v>0</v>
      </c>
      <c r="AG178" s="346">
        <f t="shared" si="219"/>
        <v>0</v>
      </c>
      <c r="AH178" s="1563">
        <f t="shared" si="219"/>
        <v>0</v>
      </c>
      <c r="AI178" s="351">
        <f t="shared" si="219"/>
        <v>0</v>
      </c>
      <c r="AJ178" s="363">
        <f t="shared" si="219"/>
        <v>0</v>
      </c>
      <c r="AK178" s="364">
        <f t="shared" si="219"/>
        <v>0</v>
      </c>
      <c r="AL178" s="364">
        <f t="shared" si="219"/>
        <v>0</v>
      </c>
      <c r="AM178" s="364">
        <f t="shared" si="219"/>
        <v>0</v>
      </c>
      <c r="AN178" s="364">
        <f t="shared" si="219"/>
        <v>0</v>
      </c>
      <c r="AO178" s="364">
        <f t="shared" si="219"/>
        <v>0</v>
      </c>
      <c r="AP178" s="346">
        <f>AP130+AP145+AP160</f>
        <v>0</v>
      </c>
      <c r="AQ178" s="365">
        <f t="shared" si="219"/>
        <v>0</v>
      </c>
      <c r="AR178" s="1563">
        <f t="shared" si="219"/>
        <v>0</v>
      </c>
      <c r="AS178" s="365">
        <f t="shared" si="219"/>
        <v>0</v>
      </c>
      <c r="AT178" s="352">
        <f t="shared" si="219"/>
        <v>0</v>
      </c>
      <c r="AU178" s="368">
        <f t="shared" si="219"/>
        <v>0</v>
      </c>
      <c r="AV178" s="369">
        <f t="shared" si="219"/>
        <v>0</v>
      </c>
      <c r="AW178" s="369">
        <f t="shared" si="219"/>
        <v>0</v>
      </c>
      <c r="AX178" s="346">
        <f t="shared" si="219"/>
        <v>0</v>
      </c>
      <c r="AY178" s="365">
        <f t="shared" si="219"/>
        <v>0</v>
      </c>
      <c r="AZ178" s="1563"/>
      <c r="BA178" s="352">
        <f t="shared" si="219"/>
        <v>0</v>
      </c>
      <c r="BB178" s="1563"/>
      <c r="BC178" s="352">
        <f t="shared" si="219"/>
        <v>0</v>
      </c>
    </row>
    <row r="179" spans="1:55" s="121" customFormat="1">
      <c r="A179" s="356" t="s">
        <v>397</v>
      </c>
      <c r="B179" s="361">
        <f>B131+B146+B161</f>
        <v>0</v>
      </c>
      <c r="C179" s="361">
        <f>C131+C146+C161</f>
        <v>0</v>
      </c>
      <c r="D179" s="362">
        <f t="shared" si="219"/>
        <v>0</v>
      </c>
      <c r="E179" s="363">
        <f t="shared" si="219"/>
        <v>0</v>
      </c>
      <c r="F179" s="364">
        <f t="shared" si="219"/>
        <v>0</v>
      </c>
      <c r="G179" s="364">
        <f t="shared" si="219"/>
        <v>0</v>
      </c>
      <c r="H179" s="364">
        <f t="shared" si="219"/>
        <v>0</v>
      </c>
      <c r="I179" s="364">
        <f t="shared" si="219"/>
        <v>0</v>
      </c>
      <c r="J179" s="364">
        <f t="shared" si="219"/>
        <v>0</v>
      </c>
      <c r="K179" s="364">
        <f t="shared" si="219"/>
        <v>0</v>
      </c>
      <c r="L179" s="364">
        <f t="shared" si="219"/>
        <v>0</v>
      </c>
      <c r="M179" s="346">
        <f t="shared" si="219"/>
        <v>0</v>
      </c>
      <c r="N179" s="365">
        <f t="shared" si="219"/>
        <v>0</v>
      </c>
      <c r="O179" s="365">
        <f t="shared" si="219"/>
        <v>0</v>
      </c>
      <c r="P179" s="365">
        <f t="shared" si="219"/>
        <v>0</v>
      </c>
      <c r="Q179" s="348">
        <f t="shared" si="219"/>
        <v>0</v>
      </c>
      <c r="R179" s="366">
        <f t="shared" si="219"/>
        <v>0</v>
      </c>
      <c r="S179" s="1575"/>
      <c r="T179" s="367">
        <f t="shared" si="219"/>
        <v>0</v>
      </c>
      <c r="U179" s="367">
        <f t="shared" si="219"/>
        <v>0</v>
      </c>
      <c r="V179" s="367">
        <f t="shared" si="219"/>
        <v>0</v>
      </c>
      <c r="W179" s="346">
        <f t="shared" si="219"/>
        <v>0</v>
      </c>
      <c r="X179" s="366">
        <f t="shared" si="219"/>
        <v>0</v>
      </c>
      <c r="Y179" s="367">
        <f t="shared" si="219"/>
        <v>0</v>
      </c>
      <c r="Z179" s="367">
        <f t="shared" si="219"/>
        <v>0</v>
      </c>
      <c r="AA179" s="367">
        <f t="shared" si="219"/>
        <v>0</v>
      </c>
      <c r="AB179" s="367">
        <f t="shared" si="219"/>
        <v>0</v>
      </c>
      <c r="AC179" s="367">
        <f t="shared" si="219"/>
        <v>0</v>
      </c>
      <c r="AD179" s="367">
        <f t="shared" si="219"/>
        <v>0</v>
      </c>
      <c r="AE179" s="367">
        <f t="shared" si="219"/>
        <v>0</v>
      </c>
      <c r="AF179" s="367">
        <f t="shared" si="219"/>
        <v>0</v>
      </c>
      <c r="AG179" s="346">
        <f t="shared" si="219"/>
        <v>0</v>
      </c>
      <c r="AH179" s="1563">
        <f t="shared" si="219"/>
        <v>0</v>
      </c>
      <c r="AI179" s="351">
        <f t="shared" si="219"/>
        <v>0</v>
      </c>
      <c r="AJ179" s="363">
        <f t="shared" si="219"/>
        <v>0</v>
      </c>
      <c r="AK179" s="364">
        <f t="shared" si="219"/>
        <v>0</v>
      </c>
      <c r="AL179" s="364">
        <f t="shared" si="219"/>
        <v>0</v>
      </c>
      <c r="AM179" s="364">
        <f t="shared" si="219"/>
        <v>0</v>
      </c>
      <c r="AN179" s="364">
        <f t="shared" si="219"/>
        <v>0</v>
      </c>
      <c r="AO179" s="364">
        <f t="shared" si="219"/>
        <v>0</v>
      </c>
      <c r="AP179" s="346">
        <f t="shared" si="219"/>
        <v>0</v>
      </c>
      <c r="AQ179" s="365">
        <f t="shared" si="219"/>
        <v>0</v>
      </c>
      <c r="AR179" s="1563">
        <f t="shared" si="219"/>
        <v>0</v>
      </c>
      <c r="AS179" s="365">
        <f t="shared" si="219"/>
        <v>0</v>
      </c>
      <c r="AT179" s="352">
        <f t="shared" si="219"/>
        <v>0</v>
      </c>
      <c r="AU179" s="368">
        <f t="shared" si="219"/>
        <v>0</v>
      </c>
      <c r="AV179" s="369">
        <f t="shared" si="219"/>
        <v>0</v>
      </c>
      <c r="AW179" s="369">
        <f t="shared" si="219"/>
        <v>0</v>
      </c>
      <c r="AX179" s="346">
        <f t="shared" si="219"/>
        <v>0</v>
      </c>
      <c r="AY179" s="365">
        <f t="shared" si="219"/>
        <v>0</v>
      </c>
      <c r="AZ179" s="1563"/>
      <c r="BA179" s="352">
        <f t="shared" si="219"/>
        <v>0</v>
      </c>
      <c r="BB179" s="1563"/>
      <c r="BC179" s="352">
        <f t="shared" si="219"/>
        <v>0</v>
      </c>
    </row>
    <row r="180" spans="1:55" s="339" customFormat="1" ht="15">
      <c r="A180" s="358" t="s">
        <v>398</v>
      </c>
      <c r="B180" s="430">
        <f t="shared" ref="B180:BC180" si="220">SUM(B181:B190)</f>
        <v>0</v>
      </c>
      <c r="C180" s="430">
        <f>SUM(C181:C190)</f>
        <v>0</v>
      </c>
      <c r="D180" s="431">
        <f t="shared" si="220"/>
        <v>0</v>
      </c>
      <c r="E180" s="432">
        <f t="shared" si="220"/>
        <v>0</v>
      </c>
      <c r="F180" s="433">
        <f t="shared" si="220"/>
        <v>0</v>
      </c>
      <c r="G180" s="433">
        <f t="shared" si="220"/>
        <v>0</v>
      </c>
      <c r="H180" s="433">
        <f t="shared" si="220"/>
        <v>0</v>
      </c>
      <c r="I180" s="433">
        <f t="shared" si="220"/>
        <v>0</v>
      </c>
      <c r="J180" s="433">
        <f t="shared" si="220"/>
        <v>0</v>
      </c>
      <c r="K180" s="433">
        <f t="shared" si="220"/>
        <v>0</v>
      </c>
      <c r="L180" s="433">
        <f t="shared" si="220"/>
        <v>0</v>
      </c>
      <c r="M180" s="434">
        <f t="shared" si="220"/>
        <v>0</v>
      </c>
      <c r="N180" s="435">
        <f t="shared" si="220"/>
        <v>0</v>
      </c>
      <c r="O180" s="435">
        <f t="shared" si="220"/>
        <v>0</v>
      </c>
      <c r="P180" s="435">
        <f t="shared" si="220"/>
        <v>0</v>
      </c>
      <c r="Q180" s="436">
        <f t="shared" si="220"/>
        <v>0</v>
      </c>
      <c r="R180" s="437">
        <f t="shared" si="220"/>
        <v>0</v>
      </c>
      <c r="S180" s="1612"/>
      <c r="T180" s="438">
        <f t="shared" si="220"/>
        <v>0</v>
      </c>
      <c r="U180" s="438">
        <f t="shared" si="220"/>
        <v>0</v>
      </c>
      <c r="V180" s="438">
        <f t="shared" si="220"/>
        <v>0</v>
      </c>
      <c r="W180" s="434">
        <f t="shared" si="220"/>
        <v>0</v>
      </c>
      <c r="X180" s="437">
        <f t="shared" si="220"/>
        <v>0</v>
      </c>
      <c r="Y180" s="438">
        <f t="shared" si="220"/>
        <v>0</v>
      </c>
      <c r="Z180" s="438">
        <f t="shared" si="220"/>
        <v>0</v>
      </c>
      <c r="AA180" s="438">
        <f t="shared" si="220"/>
        <v>0</v>
      </c>
      <c r="AB180" s="438">
        <f t="shared" si="220"/>
        <v>0</v>
      </c>
      <c r="AC180" s="438">
        <f t="shared" si="220"/>
        <v>0</v>
      </c>
      <c r="AD180" s="438">
        <f t="shared" si="220"/>
        <v>0</v>
      </c>
      <c r="AE180" s="438">
        <f t="shared" si="220"/>
        <v>0</v>
      </c>
      <c r="AF180" s="438">
        <f t="shared" si="220"/>
        <v>0</v>
      </c>
      <c r="AG180" s="434">
        <f t="shared" si="220"/>
        <v>0</v>
      </c>
      <c r="AH180" s="1563"/>
      <c r="AI180" s="439">
        <f t="shared" si="220"/>
        <v>0</v>
      </c>
      <c r="AJ180" s="432">
        <f t="shared" si="220"/>
        <v>0</v>
      </c>
      <c r="AK180" s="433">
        <f t="shared" si="220"/>
        <v>0</v>
      </c>
      <c r="AL180" s="433">
        <f t="shared" si="220"/>
        <v>0</v>
      </c>
      <c r="AM180" s="433">
        <f t="shared" si="220"/>
        <v>0</v>
      </c>
      <c r="AN180" s="433">
        <f t="shared" si="220"/>
        <v>0</v>
      </c>
      <c r="AO180" s="433">
        <f t="shared" si="220"/>
        <v>0</v>
      </c>
      <c r="AP180" s="434">
        <f t="shared" si="220"/>
        <v>0</v>
      </c>
      <c r="AQ180" s="435">
        <f t="shared" si="220"/>
        <v>0</v>
      </c>
      <c r="AR180" s="1563"/>
      <c r="AS180" s="435">
        <f t="shared" si="220"/>
        <v>0</v>
      </c>
      <c r="AT180" s="440">
        <f t="shared" si="220"/>
        <v>0</v>
      </c>
      <c r="AU180" s="441">
        <f t="shared" si="220"/>
        <v>0</v>
      </c>
      <c r="AV180" s="442">
        <f t="shared" si="220"/>
        <v>0</v>
      </c>
      <c r="AW180" s="442">
        <f t="shared" si="220"/>
        <v>0</v>
      </c>
      <c r="AX180" s="434">
        <f t="shared" si="220"/>
        <v>0</v>
      </c>
      <c r="AY180" s="435">
        <f t="shared" si="220"/>
        <v>0</v>
      </c>
      <c r="AZ180" s="1563"/>
      <c r="BA180" s="440">
        <f t="shared" si="220"/>
        <v>0</v>
      </c>
      <c r="BB180" s="1563"/>
      <c r="BC180" s="440">
        <f t="shared" si="220"/>
        <v>0</v>
      </c>
    </row>
    <row r="181" spans="1:55" s="121" customFormat="1">
      <c r="A181" s="372" t="s">
        <v>399</v>
      </c>
      <c r="B181" s="361">
        <f t="shared" ref="B181:BC186" si="221">B133+B148+B163</f>
        <v>0</v>
      </c>
      <c r="C181" s="361">
        <f t="shared" si="221"/>
        <v>0</v>
      </c>
      <c r="D181" s="362">
        <f t="shared" si="221"/>
        <v>0</v>
      </c>
      <c r="E181" s="363">
        <f t="shared" si="221"/>
        <v>0</v>
      </c>
      <c r="F181" s="364">
        <f t="shared" si="221"/>
        <v>0</v>
      </c>
      <c r="G181" s="364">
        <f t="shared" si="221"/>
        <v>0</v>
      </c>
      <c r="H181" s="364">
        <f t="shared" si="221"/>
        <v>0</v>
      </c>
      <c r="I181" s="364">
        <f t="shared" si="221"/>
        <v>0</v>
      </c>
      <c r="J181" s="364">
        <f t="shared" si="221"/>
        <v>0</v>
      </c>
      <c r="K181" s="364">
        <f t="shared" si="221"/>
        <v>0</v>
      </c>
      <c r="L181" s="364">
        <f t="shared" si="221"/>
        <v>0</v>
      </c>
      <c r="M181" s="346">
        <f t="shared" si="221"/>
        <v>0</v>
      </c>
      <c r="N181" s="365">
        <f t="shared" si="221"/>
        <v>0</v>
      </c>
      <c r="O181" s="365">
        <f t="shared" si="221"/>
        <v>0</v>
      </c>
      <c r="P181" s="365">
        <f t="shared" si="221"/>
        <v>0</v>
      </c>
      <c r="Q181" s="348">
        <f t="shared" si="221"/>
        <v>0</v>
      </c>
      <c r="R181" s="366">
        <f t="shared" si="221"/>
        <v>0</v>
      </c>
      <c r="S181" s="1575"/>
      <c r="T181" s="367">
        <f t="shared" si="221"/>
        <v>0</v>
      </c>
      <c r="U181" s="367">
        <f t="shared" si="221"/>
        <v>0</v>
      </c>
      <c r="V181" s="367">
        <f t="shared" si="221"/>
        <v>0</v>
      </c>
      <c r="W181" s="346">
        <f t="shared" si="221"/>
        <v>0</v>
      </c>
      <c r="X181" s="366">
        <f t="shared" si="221"/>
        <v>0</v>
      </c>
      <c r="Y181" s="367">
        <f t="shared" si="221"/>
        <v>0</v>
      </c>
      <c r="Z181" s="367">
        <f t="shared" si="221"/>
        <v>0</v>
      </c>
      <c r="AA181" s="367">
        <f t="shared" si="221"/>
        <v>0</v>
      </c>
      <c r="AB181" s="367">
        <f t="shared" si="221"/>
        <v>0</v>
      </c>
      <c r="AC181" s="367">
        <f t="shared" si="221"/>
        <v>0</v>
      </c>
      <c r="AD181" s="367">
        <f t="shared" si="221"/>
        <v>0</v>
      </c>
      <c r="AE181" s="367">
        <f t="shared" si="221"/>
        <v>0</v>
      </c>
      <c r="AF181" s="367">
        <f t="shared" si="221"/>
        <v>0</v>
      </c>
      <c r="AG181" s="346">
        <f t="shared" si="221"/>
        <v>0</v>
      </c>
      <c r="AH181" s="1563">
        <f t="shared" si="221"/>
        <v>0</v>
      </c>
      <c r="AI181" s="351">
        <f t="shared" si="221"/>
        <v>0</v>
      </c>
      <c r="AJ181" s="363">
        <f t="shared" si="221"/>
        <v>0</v>
      </c>
      <c r="AK181" s="364">
        <f t="shared" si="221"/>
        <v>0</v>
      </c>
      <c r="AL181" s="364">
        <f t="shared" si="221"/>
        <v>0</v>
      </c>
      <c r="AM181" s="364">
        <f t="shared" si="221"/>
        <v>0</v>
      </c>
      <c r="AN181" s="364">
        <f t="shared" si="221"/>
        <v>0</v>
      </c>
      <c r="AO181" s="364">
        <f t="shared" si="221"/>
        <v>0</v>
      </c>
      <c r="AP181" s="346">
        <f>AP133+AP148+AP163</f>
        <v>0</v>
      </c>
      <c r="AQ181" s="365">
        <f t="shared" si="221"/>
        <v>0</v>
      </c>
      <c r="AR181" s="1563">
        <f t="shared" si="221"/>
        <v>0</v>
      </c>
      <c r="AS181" s="365">
        <f t="shared" si="221"/>
        <v>0</v>
      </c>
      <c r="AT181" s="352">
        <f t="shared" si="221"/>
        <v>0</v>
      </c>
      <c r="AU181" s="368">
        <f t="shared" si="221"/>
        <v>0</v>
      </c>
      <c r="AV181" s="369">
        <f t="shared" si="221"/>
        <v>0</v>
      </c>
      <c r="AW181" s="369">
        <f t="shared" si="221"/>
        <v>0</v>
      </c>
      <c r="AX181" s="346">
        <f t="shared" si="221"/>
        <v>0</v>
      </c>
      <c r="AY181" s="365">
        <f t="shared" si="221"/>
        <v>0</v>
      </c>
      <c r="AZ181" s="1563"/>
      <c r="BA181" s="352">
        <f t="shared" si="221"/>
        <v>0</v>
      </c>
      <c r="BB181" s="1563"/>
      <c r="BC181" s="352">
        <f t="shared" si="221"/>
        <v>0</v>
      </c>
    </row>
    <row r="182" spans="1:55" s="121" customFormat="1">
      <c r="A182" s="372" t="s">
        <v>400</v>
      </c>
      <c r="B182" s="361">
        <f t="shared" si="221"/>
        <v>0</v>
      </c>
      <c r="C182" s="361">
        <f t="shared" si="221"/>
        <v>0</v>
      </c>
      <c r="D182" s="362">
        <f t="shared" si="221"/>
        <v>0</v>
      </c>
      <c r="E182" s="363">
        <f t="shared" si="221"/>
        <v>0</v>
      </c>
      <c r="F182" s="364">
        <f t="shared" si="221"/>
        <v>0</v>
      </c>
      <c r="G182" s="364">
        <f t="shared" si="221"/>
        <v>0</v>
      </c>
      <c r="H182" s="364">
        <f t="shared" si="221"/>
        <v>0</v>
      </c>
      <c r="I182" s="364">
        <f t="shared" si="221"/>
        <v>0</v>
      </c>
      <c r="J182" s="364">
        <f t="shared" si="221"/>
        <v>0</v>
      </c>
      <c r="K182" s="364">
        <f t="shared" si="221"/>
        <v>0</v>
      </c>
      <c r="L182" s="364">
        <f t="shared" si="221"/>
        <v>0</v>
      </c>
      <c r="M182" s="346">
        <f t="shared" si="221"/>
        <v>0</v>
      </c>
      <c r="N182" s="365">
        <f t="shared" si="221"/>
        <v>0</v>
      </c>
      <c r="O182" s="365">
        <f t="shared" si="221"/>
        <v>0</v>
      </c>
      <c r="P182" s="365">
        <f t="shared" si="221"/>
        <v>0</v>
      </c>
      <c r="Q182" s="348">
        <f t="shared" si="221"/>
        <v>0</v>
      </c>
      <c r="R182" s="366">
        <f t="shared" si="221"/>
        <v>0</v>
      </c>
      <c r="S182" s="1575"/>
      <c r="T182" s="367">
        <f t="shared" si="221"/>
        <v>0</v>
      </c>
      <c r="U182" s="367">
        <f t="shared" si="221"/>
        <v>0</v>
      </c>
      <c r="V182" s="367">
        <f t="shared" si="221"/>
        <v>0</v>
      </c>
      <c r="W182" s="346">
        <f t="shared" si="221"/>
        <v>0</v>
      </c>
      <c r="X182" s="366">
        <f t="shared" si="221"/>
        <v>0</v>
      </c>
      <c r="Y182" s="367">
        <f t="shared" si="221"/>
        <v>0</v>
      </c>
      <c r="Z182" s="367">
        <f t="shared" si="221"/>
        <v>0</v>
      </c>
      <c r="AA182" s="367">
        <f t="shared" si="221"/>
        <v>0</v>
      </c>
      <c r="AB182" s="367">
        <f t="shared" si="221"/>
        <v>0</v>
      </c>
      <c r="AC182" s="367">
        <f t="shared" si="221"/>
        <v>0</v>
      </c>
      <c r="AD182" s="367">
        <f t="shared" si="221"/>
        <v>0</v>
      </c>
      <c r="AE182" s="367">
        <f t="shared" si="221"/>
        <v>0</v>
      </c>
      <c r="AF182" s="367">
        <f t="shared" si="221"/>
        <v>0</v>
      </c>
      <c r="AG182" s="346">
        <f t="shared" si="221"/>
        <v>0</v>
      </c>
      <c r="AH182" s="1563">
        <f t="shared" si="221"/>
        <v>0</v>
      </c>
      <c r="AI182" s="351">
        <f t="shared" si="221"/>
        <v>0</v>
      </c>
      <c r="AJ182" s="363">
        <f t="shared" si="221"/>
        <v>0</v>
      </c>
      <c r="AK182" s="364">
        <f t="shared" si="221"/>
        <v>0</v>
      </c>
      <c r="AL182" s="364">
        <f t="shared" si="221"/>
        <v>0</v>
      </c>
      <c r="AM182" s="364">
        <f t="shared" si="221"/>
        <v>0</v>
      </c>
      <c r="AN182" s="364">
        <f t="shared" si="221"/>
        <v>0</v>
      </c>
      <c r="AO182" s="364">
        <f t="shared" si="221"/>
        <v>0</v>
      </c>
      <c r="AP182" s="346">
        <f t="shared" si="221"/>
        <v>0</v>
      </c>
      <c r="AQ182" s="365">
        <f t="shared" si="221"/>
        <v>0</v>
      </c>
      <c r="AR182" s="1563">
        <f t="shared" si="221"/>
        <v>0</v>
      </c>
      <c r="AS182" s="365">
        <f t="shared" si="221"/>
        <v>0</v>
      </c>
      <c r="AT182" s="352">
        <f t="shared" si="221"/>
        <v>0</v>
      </c>
      <c r="AU182" s="368">
        <f t="shared" si="221"/>
        <v>0</v>
      </c>
      <c r="AV182" s="369">
        <f t="shared" si="221"/>
        <v>0</v>
      </c>
      <c r="AW182" s="369">
        <f t="shared" si="221"/>
        <v>0</v>
      </c>
      <c r="AX182" s="346">
        <f t="shared" si="221"/>
        <v>0</v>
      </c>
      <c r="AY182" s="365">
        <f t="shared" si="221"/>
        <v>0</v>
      </c>
      <c r="AZ182" s="1563"/>
      <c r="BA182" s="352">
        <f t="shared" si="221"/>
        <v>0</v>
      </c>
      <c r="BB182" s="1563"/>
      <c r="BC182" s="352">
        <f t="shared" si="221"/>
        <v>0</v>
      </c>
    </row>
    <row r="183" spans="1:55" s="121" customFormat="1">
      <c r="A183" s="373" t="s">
        <v>401</v>
      </c>
      <c r="B183" s="361">
        <f t="shared" si="221"/>
        <v>0</v>
      </c>
      <c r="C183" s="361">
        <f t="shared" si="221"/>
        <v>0</v>
      </c>
      <c r="D183" s="362">
        <f t="shared" si="221"/>
        <v>0</v>
      </c>
      <c r="E183" s="363">
        <f t="shared" si="221"/>
        <v>0</v>
      </c>
      <c r="F183" s="364">
        <f t="shared" si="221"/>
        <v>0</v>
      </c>
      <c r="G183" s="364">
        <f t="shared" si="221"/>
        <v>0</v>
      </c>
      <c r="H183" s="364">
        <f t="shared" si="221"/>
        <v>0</v>
      </c>
      <c r="I183" s="364">
        <f t="shared" si="221"/>
        <v>0</v>
      </c>
      <c r="J183" s="364">
        <f t="shared" si="221"/>
        <v>0</v>
      </c>
      <c r="K183" s="364">
        <f t="shared" si="221"/>
        <v>0</v>
      </c>
      <c r="L183" s="364">
        <f t="shared" si="221"/>
        <v>0</v>
      </c>
      <c r="M183" s="346">
        <f t="shared" si="221"/>
        <v>0</v>
      </c>
      <c r="N183" s="365">
        <f t="shared" si="221"/>
        <v>0</v>
      </c>
      <c r="O183" s="365">
        <f t="shared" si="221"/>
        <v>0</v>
      </c>
      <c r="P183" s="365">
        <f t="shared" si="221"/>
        <v>0</v>
      </c>
      <c r="Q183" s="348">
        <f t="shared" si="221"/>
        <v>0</v>
      </c>
      <c r="R183" s="366">
        <f t="shared" si="221"/>
        <v>0</v>
      </c>
      <c r="S183" s="1575"/>
      <c r="T183" s="367">
        <f t="shared" si="221"/>
        <v>0</v>
      </c>
      <c r="U183" s="367">
        <f t="shared" si="221"/>
        <v>0</v>
      </c>
      <c r="V183" s="367">
        <f t="shared" si="221"/>
        <v>0</v>
      </c>
      <c r="W183" s="346">
        <f t="shared" si="221"/>
        <v>0</v>
      </c>
      <c r="X183" s="366">
        <f t="shared" si="221"/>
        <v>0</v>
      </c>
      <c r="Y183" s="367">
        <f t="shared" si="221"/>
        <v>0</v>
      </c>
      <c r="Z183" s="367">
        <f t="shared" si="221"/>
        <v>0</v>
      </c>
      <c r="AA183" s="367">
        <f t="shared" si="221"/>
        <v>0</v>
      </c>
      <c r="AB183" s="367">
        <f t="shared" si="221"/>
        <v>0</v>
      </c>
      <c r="AC183" s="367">
        <f t="shared" si="221"/>
        <v>0</v>
      </c>
      <c r="AD183" s="367">
        <f t="shared" si="221"/>
        <v>0</v>
      </c>
      <c r="AE183" s="367">
        <f t="shared" si="221"/>
        <v>0</v>
      </c>
      <c r="AF183" s="367">
        <f t="shared" si="221"/>
        <v>0</v>
      </c>
      <c r="AG183" s="346">
        <f t="shared" si="221"/>
        <v>0</v>
      </c>
      <c r="AH183" s="1563">
        <f t="shared" si="221"/>
        <v>0</v>
      </c>
      <c r="AI183" s="351">
        <f t="shared" si="221"/>
        <v>0</v>
      </c>
      <c r="AJ183" s="363">
        <f t="shared" si="221"/>
        <v>0</v>
      </c>
      <c r="AK183" s="364">
        <f t="shared" si="221"/>
        <v>0</v>
      </c>
      <c r="AL183" s="364">
        <f t="shared" si="221"/>
        <v>0</v>
      </c>
      <c r="AM183" s="364">
        <f t="shared" si="221"/>
        <v>0</v>
      </c>
      <c r="AN183" s="364">
        <f t="shared" si="221"/>
        <v>0</v>
      </c>
      <c r="AO183" s="364">
        <f t="shared" si="221"/>
        <v>0</v>
      </c>
      <c r="AP183" s="346">
        <f t="shared" si="221"/>
        <v>0</v>
      </c>
      <c r="AQ183" s="365">
        <f t="shared" si="221"/>
        <v>0</v>
      </c>
      <c r="AR183" s="1563">
        <f t="shared" si="221"/>
        <v>0</v>
      </c>
      <c r="AS183" s="365">
        <f t="shared" si="221"/>
        <v>0</v>
      </c>
      <c r="AT183" s="352">
        <f t="shared" si="221"/>
        <v>0</v>
      </c>
      <c r="AU183" s="368">
        <f t="shared" si="221"/>
        <v>0</v>
      </c>
      <c r="AV183" s="369">
        <f t="shared" si="221"/>
        <v>0</v>
      </c>
      <c r="AW183" s="369">
        <f t="shared" si="221"/>
        <v>0</v>
      </c>
      <c r="AX183" s="346">
        <f t="shared" si="221"/>
        <v>0</v>
      </c>
      <c r="AY183" s="365">
        <f t="shared" si="221"/>
        <v>0</v>
      </c>
      <c r="AZ183" s="1563"/>
      <c r="BA183" s="352">
        <f t="shared" si="221"/>
        <v>0</v>
      </c>
      <c r="BB183" s="1563"/>
      <c r="BC183" s="352">
        <f t="shared" si="221"/>
        <v>0</v>
      </c>
    </row>
    <row r="184" spans="1:55" s="121" customFormat="1">
      <c r="A184" s="373" t="s">
        <v>61</v>
      </c>
      <c r="B184" s="361">
        <f t="shared" si="221"/>
        <v>0</v>
      </c>
      <c r="C184" s="361">
        <f t="shared" si="221"/>
        <v>0</v>
      </c>
      <c r="D184" s="362">
        <f t="shared" si="221"/>
        <v>0</v>
      </c>
      <c r="E184" s="363">
        <f t="shared" si="221"/>
        <v>0</v>
      </c>
      <c r="F184" s="364">
        <f t="shared" si="221"/>
        <v>0</v>
      </c>
      <c r="G184" s="364">
        <f t="shared" si="221"/>
        <v>0</v>
      </c>
      <c r="H184" s="364">
        <f t="shared" si="221"/>
        <v>0</v>
      </c>
      <c r="I184" s="364">
        <f t="shared" si="221"/>
        <v>0</v>
      </c>
      <c r="J184" s="364">
        <f t="shared" si="221"/>
        <v>0</v>
      </c>
      <c r="K184" s="364">
        <f t="shared" si="221"/>
        <v>0</v>
      </c>
      <c r="L184" s="364">
        <f t="shared" si="221"/>
        <v>0</v>
      </c>
      <c r="M184" s="346">
        <f t="shared" si="221"/>
        <v>0</v>
      </c>
      <c r="N184" s="365">
        <f t="shared" si="221"/>
        <v>0</v>
      </c>
      <c r="O184" s="365">
        <f t="shared" si="221"/>
        <v>0</v>
      </c>
      <c r="P184" s="365">
        <f t="shared" si="221"/>
        <v>0</v>
      </c>
      <c r="Q184" s="348">
        <f t="shared" si="221"/>
        <v>0</v>
      </c>
      <c r="R184" s="366">
        <f t="shared" si="221"/>
        <v>0</v>
      </c>
      <c r="S184" s="1575"/>
      <c r="T184" s="367">
        <f t="shared" si="221"/>
        <v>0</v>
      </c>
      <c r="U184" s="367">
        <f t="shared" si="221"/>
        <v>0</v>
      </c>
      <c r="V184" s="367">
        <f t="shared" si="221"/>
        <v>0</v>
      </c>
      <c r="W184" s="346">
        <f t="shared" si="221"/>
        <v>0</v>
      </c>
      <c r="X184" s="366">
        <f t="shared" si="221"/>
        <v>0</v>
      </c>
      <c r="Y184" s="367">
        <f t="shared" si="221"/>
        <v>0</v>
      </c>
      <c r="Z184" s="367">
        <f t="shared" si="221"/>
        <v>0</v>
      </c>
      <c r="AA184" s="367">
        <f t="shared" si="221"/>
        <v>0</v>
      </c>
      <c r="AB184" s="367">
        <f t="shared" si="221"/>
        <v>0</v>
      </c>
      <c r="AC184" s="367">
        <f t="shared" si="221"/>
        <v>0</v>
      </c>
      <c r="AD184" s="367">
        <f t="shared" si="221"/>
        <v>0</v>
      </c>
      <c r="AE184" s="367">
        <f t="shared" si="221"/>
        <v>0</v>
      </c>
      <c r="AF184" s="367">
        <f t="shared" si="221"/>
        <v>0</v>
      </c>
      <c r="AG184" s="346">
        <f t="shared" si="221"/>
        <v>0</v>
      </c>
      <c r="AH184" s="1563">
        <f t="shared" si="221"/>
        <v>0</v>
      </c>
      <c r="AI184" s="351">
        <f t="shared" si="221"/>
        <v>0</v>
      </c>
      <c r="AJ184" s="363">
        <f t="shared" si="221"/>
        <v>0</v>
      </c>
      <c r="AK184" s="364">
        <f t="shared" si="221"/>
        <v>0</v>
      </c>
      <c r="AL184" s="364">
        <f t="shared" si="221"/>
        <v>0</v>
      </c>
      <c r="AM184" s="364">
        <f t="shared" si="221"/>
        <v>0</v>
      </c>
      <c r="AN184" s="364">
        <f t="shared" si="221"/>
        <v>0</v>
      </c>
      <c r="AO184" s="364">
        <f t="shared" si="221"/>
        <v>0</v>
      </c>
      <c r="AP184" s="346">
        <f t="shared" si="221"/>
        <v>0</v>
      </c>
      <c r="AQ184" s="365">
        <f t="shared" si="221"/>
        <v>0</v>
      </c>
      <c r="AR184" s="1563">
        <f t="shared" si="221"/>
        <v>0</v>
      </c>
      <c r="AS184" s="365">
        <f t="shared" si="221"/>
        <v>0</v>
      </c>
      <c r="AT184" s="352">
        <f t="shared" si="221"/>
        <v>0</v>
      </c>
      <c r="AU184" s="368">
        <f t="shared" si="221"/>
        <v>0</v>
      </c>
      <c r="AV184" s="369">
        <f t="shared" si="221"/>
        <v>0</v>
      </c>
      <c r="AW184" s="369">
        <f t="shared" si="221"/>
        <v>0</v>
      </c>
      <c r="AX184" s="346">
        <f t="shared" si="221"/>
        <v>0</v>
      </c>
      <c r="AY184" s="365">
        <f t="shared" si="221"/>
        <v>0</v>
      </c>
      <c r="AZ184" s="1563"/>
      <c r="BA184" s="352">
        <f t="shared" si="221"/>
        <v>0</v>
      </c>
      <c r="BB184" s="1563"/>
      <c r="BC184" s="352">
        <f t="shared" si="221"/>
        <v>0</v>
      </c>
    </row>
    <row r="185" spans="1:55" s="121" customFormat="1">
      <c r="A185" s="373" t="s">
        <v>402</v>
      </c>
      <c r="B185" s="361">
        <f t="shared" si="221"/>
        <v>0</v>
      </c>
      <c r="C185" s="361">
        <f t="shared" si="221"/>
        <v>0</v>
      </c>
      <c r="D185" s="362">
        <f t="shared" si="221"/>
        <v>0</v>
      </c>
      <c r="E185" s="363">
        <f t="shared" si="221"/>
        <v>0</v>
      </c>
      <c r="F185" s="364">
        <f t="shared" si="221"/>
        <v>0</v>
      </c>
      <c r="G185" s="364">
        <f t="shared" si="221"/>
        <v>0</v>
      </c>
      <c r="H185" s="364">
        <f t="shared" si="221"/>
        <v>0</v>
      </c>
      <c r="I185" s="364">
        <f t="shared" si="221"/>
        <v>0</v>
      </c>
      <c r="J185" s="364">
        <f t="shared" si="221"/>
        <v>0</v>
      </c>
      <c r="K185" s="364">
        <f t="shared" si="221"/>
        <v>0</v>
      </c>
      <c r="L185" s="364">
        <f t="shared" si="221"/>
        <v>0</v>
      </c>
      <c r="M185" s="346">
        <f t="shared" si="221"/>
        <v>0</v>
      </c>
      <c r="N185" s="365">
        <f t="shared" si="221"/>
        <v>0</v>
      </c>
      <c r="O185" s="365">
        <f t="shared" si="221"/>
        <v>0</v>
      </c>
      <c r="P185" s="365">
        <f t="shared" si="221"/>
        <v>0</v>
      </c>
      <c r="Q185" s="348">
        <f t="shared" si="221"/>
        <v>0</v>
      </c>
      <c r="R185" s="366">
        <f t="shared" si="221"/>
        <v>0</v>
      </c>
      <c r="S185" s="1575"/>
      <c r="T185" s="367">
        <f t="shared" si="221"/>
        <v>0</v>
      </c>
      <c r="U185" s="367">
        <f t="shared" si="221"/>
        <v>0</v>
      </c>
      <c r="V185" s="367">
        <f t="shared" si="221"/>
        <v>0</v>
      </c>
      <c r="W185" s="346">
        <f t="shared" si="221"/>
        <v>0</v>
      </c>
      <c r="X185" s="366">
        <f t="shared" si="221"/>
        <v>0</v>
      </c>
      <c r="Y185" s="367">
        <f t="shared" si="221"/>
        <v>0</v>
      </c>
      <c r="Z185" s="367">
        <f t="shared" si="221"/>
        <v>0</v>
      </c>
      <c r="AA185" s="367">
        <f t="shared" si="221"/>
        <v>0</v>
      </c>
      <c r="AB185" s="367">
        <f t="shared" si="221"/>
        <v>0</v>
      </c>
      <c r="AC185" s="367">
        <f t="shared" si="221"/>
        <v>0</v>
      </c>
      <c r="AD185" s="367">
        <f t="shared" si="221"/>
        <v>0</v>
      </c>
      <c r="AE185" s="367">
        <f t="shared" si="221"/>
        <v>0</v>
      </c>
      <c r="AF185" s="367">
        <f t="shared" si="221"/>
        <v>0</v>
      </c>
      <c r="AG185" s="346">
        <f t="shared" si="221"/>
        <v>0</v>
      </c>
      <c r="AH185" s="1563">
        <f t="shared" si="221"/>
        <v>0</v>
      </c>
      <c r="AI185" s="351">
        <f t="shared" si="221"/>
        <v>0</v>
      </c>
      <c r="AJ185" s="363">
        <f t="shared" si="221"/>
        <v>0</v>
      </c>
      <c r="AK185" s="364">
        <f t="shared" si="221"/>
        <v>0</v>
      </c>
      <c r="AL185" s="364">
        <f t="shared" si="221"/>
        <v>0</v>
      </c>
      <c r="AM185" s="364">
        <f t="shared" si="221"/>
        <v>0</v>
      </c>
      <c r="AN185" s="364">
        <f t="shared" si="221"/>
        <v>0</v>
      </c>
      <c r="AO185" s="364">
        <f t="shared" si="221"/>
        <v>0</v>
      </c>
      <c r="AP185" s="346">
        <f t="shared" si="221"/>
        <v>0</v>
      </c>
      <c r="AQ185" s="365">
        <f t="shared" si="221"/>
        <v>0</v>
      </c>
      <c r="AR185" s="1563">
        <f t="shared" si="221"/>
        <v>0</v>
      </c>
      <c r="AS185" s="365">
        <f t="shared" si="221"/>
        <v>0</v>
      </c>
      <c r="AT185" s="352">
        <f t="shared" si="221"/>
        <v>0</v>
      </c>
      <c r="AU185" s="368">
        <f t="shared" si="221"/>
        <v>0</v>
      </c>
      <c r="AV185" s="369">
        <f t="shared" si="221"/>
        <v>0</v>
      </c>
      <c r="AW185" s="369">
        <f t="shared" si="221"/>
        <v>0</v>
      </c>
      <c r="AX185" s="346">
        <f t="shared" si="221"/>
        <v>0</v>
      </c>
      <c r="AY185" s="365">
        <f t="shared" si="221"/>
        <v>0</v>
      </c>
      <c r="AZ185" s="1563"/>
      <c r="BA185" s="352">
        <f t="shared" si="221"/>
        <v>0</v>
      </c>
      <c r="BB185" s="1563"/>
      <c r="BC185" s="352">
        <f t="shared" si="221"/>
        <v>0</v>
      </c>
    </row>
    <row r="186" spans="1:55" s="121" customFormat="1">
      <c r="A186" s="373" t="s">
        <v>403</v>
      </c>
      <c r="B186" s="361">
        <f t="shared" si="221"/>
        <v>0</v>
      </c>
      <c r="C186" s="361">
        <f t="shared" ref="B186:BC190" si="222">C138+C153+C168</f>
        <v>0</v>
      </c>
      <c r="D186" s="362">
        <f t="shared" si="222"/>
        <v>0</v>
      </c>
      <c r="E186" s="363">
        <f t="shared" si="222"/>
        <v>0</v>
      </c>
      <c r="F186" s="364">
        <f t="shared" si="222"/>
        <v>0</v>
      </c>
      <c r="G186" s="364">
        <f t="shared" si="222"/>
        <v>0</v>
      </c>
      <c r="H186" s="364">
        <f t="shared" si="222"/>
        <v>0</v>
      </c>
      <c r="I186" s="364">
        <f t="shared" si="222"/>
        <v>0</v>
      </c>
      <c r="J186" s="364">
        <f t="shared" si="222"/>
        <v>0</v>
      </c>
      <c r="K186" s="364">
        <f t="shared" si="222"/>
        <v>0</v>
      </c>
      <c r="L186" s="364">
        <f t="shared" si="222"/>
        <v>0</v>
      </c>
      <c r="M186" s="346">
        <f t="shared" si="222"/>
        <v>0</v>
      </c>
      <c r="N186" s="365">
        <f t="shared" si="222"/>
        <v>0</v>
      </c>
      <c r="O186" s="365">
        <f t="shared" si="222"/>
        <v>0</v>
      </c>
      <c r="P186" s="365">
        <f t="shared" si="222"/>
        <v>0</v>
      </c>
      <c r="Q186" s="348">
        <f t="shared" si="222"/>
        <v>0</v>
      </c>
      <c r="R186" s="366">
        <f t="shared" si="222"/>
        <v>0</v>
      </c>
      <c r="S186" s="1575"/>
      <c r="T186" s="367">
        <f t="shared" si="222"/>
        <v>0</v>
      </c>
      <c r="U186" s="367">
        <f t="shared" si="222"/>
        <v>0</v>
      </c>
      <c r="V186" s="367">
        <f t="shared" si="222"/>
        <v>0</v>
      </c>
      <c r="W186" s="346">
        <f t="shared" si="222"/>
        <v>0</v>
      </c>
      <c r="X186" s="366">
        <f t="shared" si="222"/>
        <v>0</v>
      </c>
      <c r="Y186" s="367">
        <f t="shared" si="222"/>
        <v>0</v>
      </c>
      <c r="Z186" s="367">
        <f t="shared" si="222"/>
        <v>0</v>
      </c>
      <c r="AA186" s="367">
        <f t="shared" si="222"/>
        <v>0</v>
      </c>
      <c r="AB186" s="367">
        <f t="shared" si="222"/>
        <v>0</v>
      </c>
      <c r="AC186" s="367">
        <f t="shared" si="222"/>
        <v>0</v>
      </c>
      <c r="AD186" s="367">
        <f t="shared" si="222"/>
        <v>0</v>
      </c>
      <c r="AE186" s="367">
        <f t="shared" si="222"/>
        <v>0</v>
      </c>
      <c r="AF186" s="367">
        <f t="shared" si="222"/>
        <v>0</v>
      </c>
      <c r="AG186" s="346">
        <f t="shared" si="222"/>
        <v>0</v>
      </c>
      <c r="AH186" s="1563">
        <f t="shared" si="222"/>
        <v>0</v>
      </c>
      <c r="AI186" s="351">
        <f t="shared" si="222"/>
        <v>0</v>
      </c>
      <c r="AJ186" s="363">
        <f t="shared" si="222"/>
        <v>0</v>
      </c>
      <c r="AK186" s="364">
        <f t="shared" si="222"/>
        <v>0</v>
      </c>
      <c r="AL186" s="364">
        <f t="shared" si="222"/>
        <v>0</v>
      </c>
      <c r="AM186" s="364">
        <f t="shared" si="222"/>
        <v>0</v>
      </c>
      <c r="AN186" s="364">
        <f t="shared" si="222"/>
        <v>0</v>
      </c>
      <c r="AO186" s="364">
        <f t="shared" si="222"/>
        <v>0</v>
      </c>
      <c r="AP186" s="346">
        <f t="shared" si="222"/>
        <v>0</v>
      </c>
      <c r="AQ186" s="365">
        <f t="shared" si="222"/>
        <v>0</v>
      </c>
      <c r="AR186" s="1563">
        <f t="shared" si="222"/>
        <v>0</v>
      </c>
      <c r="AS186" s="365">
        <f t="shared" si="222"/>
        <v>0</v>
      </c>
      <c r="AT186" s="352">
        <f t="shared" si="222"/>
        <v>0</v>
      </c>
      <c r="AU186" s="368">
        <f t="shared" si="222"/>
        <v>0</v>
      </c>
      <c r="AV186" s="369">
        <f t="shared" si="222"/>
        <v>0</v>
      </c>
      <c r="AW186" s="369">
        <f t="shared" si="222"/>
        <v>0</v>
      </c>
      <c r="AX186" s="346">
        <f t="shared" si="222"/>
        <v>0</v>
      </c>
      <c r="AY186" s="365">
        <f t="shared" si="222"/>
        <v>0</v>
      </c>
      <c r="AZ186" s="1563"/>
      <c r="BA186" s="352">
        <f t="shared" si="222"/>
        <v>0</v>
      </c>
      <c r="BB186" s="1563"/>
      <c r="BC186" s="352">
        <f t="shared" si="222"/>
        <v>0</v>
      </c>
    </row>
    <row r="187" spans="1:55" s="121" customFormat="1">
      <c r="A187" s="373" t="s">
        <v>404</v>
      </c>
      <c r="B187" s="361">
        <f t="shared" si="222"/>
        <v>0</v>
      </c>
      <c r="C187" s="361">
        <f t="shared" si="222"/>
        <v>0</v>
      </c>
      <c r="D187" s="362">
        <f t="shared" si="222"/>
        <v>0</v>
      </c>
      <c r="E187" s="363">
        <f t="shared" si="222"/>
        <v>0</v>
      </c>
      <c r="F187" s="364">
        <f t="shared" si="222"/>
        <v>0</v>
      </c>
      <c r="G187" s="364">
        <f t="shared" si="222"/>
        <v>0</v>
      </c>
      <c r="H187" s="364">
        <f t="shared" si="222"/>
        <v>0</v>
      </c>
      <c r="I187" s="364">
        <f t="shared" si="222"/>
        <v>0</v>
      </c>
      <c r="J187" s="364">
        <f t="shared" si="222"/>
        <v>0</v>
      </c>
      <c r="K187" s="364">
        <f t="shared" si="222"/>
        <v>0</v>
      </c>
      <c r="L187" s="364">
        <f t="shared" si="222"/>
        <v>0</v>
      </c>
      <c r="M187" s="346">
        <f t="shared" si="222"/>
        <v>0</v>
      </c>
      <c r="N187" s="365">
        <f t="shared" si="222"/>
        <v>0</v>
      </c>
      <c r="O187" s="365">
        <f t="shared" si="222"/>
        <v>0</v>
      </c>
      <c r="P187" s="365">
        <f t="shared" si="222"/>
        <v>0</v>
      </c>
      <c r="Q187" s="348">
        <f t="shared" si="222"/>
        <v>0</v>
      </c>
      <c r="R187" s="366">
        <f t="shared" si="222"/>
        <v>0</v>
      </c>
      <c r="S187" s="1575"/>
      <c r="T187" s="367">
        <f t="shared" si="222"/>
        <v>0</v>
      </c>
      <c r="U187" s="367">
        <f t="shared" si="222"/>
        <v>0</v>
      </c>
      <c r="V187" s="367">
        <f t="shared" si="222"/>
        <v>0</v>
      </c>
      <c r="W187" s="346">
        <f t="shared" si="222"/>
        <v>0</v>
      </c>
      <c r="X187" s="366">
        <f t="shared" si="222"/>
        <v>0</v>
      </c>
      <c r="Y187" s="367">
        <f t="shared" si="222"/>
        <v>0</v>
      </c>
      <c r="Z187" s="367">
        <f t="shared" si="222"/>
        <v>0</v>
      </c>
      <c r="AA187" s="367">
        <f t="shared" si="222"/>
        <v>0</v>
      </c>
      <c r="AB187" s="367">
        <f t="shared" si="222"/>
        <v>0</v>
      </c>
      <c r="AC187" s="367">
        <f t="shared" si="222"/>
        <v>0</v>
      </c>
      <c r="AD187" s="367">
        <f t="shared" si="222"/>
        <v>0</v>
      </c>
      <c r="AE187" s="367">
        <f t="shared" si="222"/>
        <v>0</v>
      </c>
      <c r="AF187" s="367">
        <f t="shared" si="222"/>
        <v>0</v>
      </c>
      <c r="AG187" s="346">
        <f t="shared" si="222"/>
        <v>0</v>
      </c>
      <c r="AH187" s="1563">
        <f t="shared" si="222"/>
        <v>0</v>
      </c>
      <c r="AI187" s="351">
        <f t="shared" si="222"/>
        <v>0</v>
      </c>
      <c r="AJ187" s="363">
        <f t="shared" si="222"/>
        <v>0</v>
      </c>
      <c r="AK187" s="364">
        <f t="shared" si="222"/>
        <v>0</v>
      </c>
      <c r="AL187" s="364">
        <f t="shared" si="222"/>
        <v>0</v>
      </c>
      <c r="AM187" s="364">
        <f t="shared" si="222"/>
        <v>0</v>
      </c>
      <c r="AN187" s="364">
        <f t="shared" si="222"/>
        <v>0</v>
      </c>
      <c r="AO187" s="364">
        <f t="shared" si="222"/>
        <v>0</v>
      </c>
      <c r="AP187" s="346">
        <f t="shared" si="222"/>
        <v>0</v>
      </c>
      <c r="AQ187" s="365">
        <f t="shared" si="222"/>
        <v>0</v>
      </c>
      <c r="AR187" s="1563">
        <f t="shared" si="222"/>
        <v>0</v>
      </c>
      <c r="AS187" s="365">
        <f t="shared" si="222"/>
        <v>0</v>
      </c>
      <c r="AT187" s="352">
        <f t="shared" si="222"/>
        <v>0</v>
      </c>
      <c r="AU187" s="368">
        <f t="shared" si="222"/>
        <v>0</v>
      </c>
      <c r="AV187" s="369">
        <f t="shared" si="222"/>
        <v>0</v>
      </c>
      <c r="AW187" s="369">
        <f t="shared" si="222"/>
        <v>0</v>
      </c>
      <c r="AX187" s="346">
        <f t="shared" si="222"/>
        <v>0</v>
      </c>
      <c r="AY187" s="365">
        <f t="shared" si="222"/>
        <v>0</v>
      </c>
      <c r="AZ187" s="1563"/>
      <c r="BA187" s="352">
        <f t="shared" si="222"/>
        <v>0</v>
      </c>
      <c r="BB187" s="1563"/>
      <c r="BC187" s="352">
        <f t="shared" si="222"/>
        <v>0</v>
      </c>
    </row>
    <row r="188" spans="1:55" s="121" customFormat="1">
      <c r="A188" s="373" t="s">
        <v>65</v>
      </c>
      <c r="B188" s="361">
        <f t="shared" si="222"/>
        <v>0</v>
      </c>
      <c r="C188" s="361">
        <f t="shared" si="222"/>
        <v>0</v>
      </c>
      <c r="D188" s="362">
        <f t="shared" si="222"/>
        <v>0</v>
      </c>
      <c r="E188" s="363">
        <f t="shared" si="222"/>
        <v>0</v>
      </c>
      <c r="F188" s="364">
        <f t="shared" si="222"/>
        <v>0</v>
      </c>
      <c r="G188" s="364">
        <f t="shared" si="222"/>
        <v>0</v>
      </c>
      <c r="H188" s="364">
        <f t="shared" si="222"/>
        <v>0</v>
      </c>
      <c r="I188" s="364">
        <f t="shared" si="222"/>
        <v>0</v>
      </c>
      <c r="J188" s="364">
        <f t="shared" si="222"/>
        <v>0</v>
      </c>
      <c r="K188" s="364">
        <f t="shared" si="222"/>
        <v>0</v>
      </c>
      <c r="L188" s="364">
        <f t="shared" si="222"/>
        <v>0</v>
      </c>
      <c r="M188" s="346">
        <f t="shared" si="222"/>
        <v>0</v>
      </c>
      <c r="N188" s="365">
        <f t="shared" si="222"/>
        <v>0</v>
      </c>
      <c r="O188" s="365">
        <f t="shared" si="222"/>
        <v>0</v>
      </c>
      <c r="P188" s="365">
        <f t="shared" si="222"/>
        <v>0</v>
      </c>
      <c r="Q188" s="348">
        <f t="shared" si="222"/>
        <v>0</v>
      </c>
      <c r="R188" s="366">
        <f t="shared" si="222"/>
        <v>0</v>
      </c>
      <c r="S188" s="1575"/>
      <c r="T188" s="367">
        <f t="shared" si="222"/>
        <v>0</v>
      </c>
      <c r="U188" s="367">
        <f t="shared" si="222"/>
        <v>0</v>
      </c>
      <c r="V188" s="367">
        <f t="shared" si="222"/>
        <v>0</v>
      </c>
      <c r="W188" s="346">
        <f t="shared" si="222"/>
        <v>0</v>
      </c>
      <c r="X188" s="366">
        <f t="shared" si="222"/>
        <v>0</v>
      </c>
      <c r="Y188" s="367">
        <f t="shared" si="222"/>
        <v>0</v>
      </c>
      <c r="Z188" s="367">
        <f t="shared" si="222"/>
        <v>0</v>
      </c>
      <c r="AA188" s="367">
        <f t="shared" si="222"/>
        <v>0</v>
      </c>
      <c r="AB188" s="367">
        <f t="shared" si="222"/>
        <v>0</v>
      </c>
      <c r="AC188" s="367">
        <f t="shared" si="222"/>
        <v>0</v>
      </c>
      <c r="AD188" s="367">
        <f t="shared" si="222"/>
        <v>0</v>
      </c>
      <c r="AE188" s="367">
        <f t="shared" si="222"/>
        <v>0</v>
      </c>
      <c r="AF188" s="367">
        <f t="shared" si="222"/>
        <v>0</v>
      </c>
      <c r="AG188" s="346">
        <f t="shared" si="222"/>
        <v>0</v>
      </c>
      <c r="AH188" s="1563">
        <f t="shared" si="222"/>
        <v>0</v>
      </c>
      <c r="AI188" s="351">
        <f t="shared" si="222"/>
        <v>0</v>
      </c>
      <c r="AJ188" s="363">
        <f t="shared" si="222"/>
        <v>0</v>
      </c>
      <c r="AK188" s="364">
        <f t="shared" si="222"/>
        <v>0</v>
      </c>
      <c r="AL188" s="364">
        <f t="shared" si="222"/>
        <v>0</v>
      </c>
      <c r="AM188" s="364">
        <f t="shared" si="222"/>
        <v>0</v>
      </c>
      <c r="AN188" s="364">
        <f t="shared" si="222"/>
        <v>0</v>
      </c>
      <c r="AO188" s="364">
        <f t="shared" si="222"/>
        <v>0</v>
      </c>
      <c r="AP188" s="346">
        <f t="shared" si="222"/>
        <v>0</v>
      </c>
      <c r="AQ188" s="365">
        <f t="shared" si="222"/>
        <v>0</v>
      </c>
      <c r="AR188" s="1563">
        <f t="shared" si="222"/>
        <v>0</v>
      </c>
      <c r="AS188" s="365">
        <f t="shared" si="222"/>
        <v>0</v>
      </c>
      <c r="AT188" s="352">
        <f t="shared" si="222"/>
        <v>0</v>
      </c>
      <c r="AU188" s="368">
        <f t="shared" si="222"/>
        <v>0</v>
      </c>
      <c r="AV188" s="369">
        <f t="shared" si="222"/>
        <v>0</v>
      </c>
      <c r="AW188" s="369">
        <f t="shared" si="222"/>
        <v>0</v>
      </c>
      <c r="AX188" s="346">
        <f t="shared" si="222"/>
        <v>0</v>
      </c>
      <c r="AY188" s="365">
        <f t="shared" si="222"/>
        <v>0</v>
      </c>
      <c r="AZ188" s="1563"/>
      <c r="BA188" s="352">
        <f t="shared" si="222"/>
        <v>0</v>
      </c>
      <c r="BB188" s="1563"/>
      <c r="BC188" s="352">
        <f t="shared" si="222"/>
        <v>0</v>
      </c>
    </row>
    <row r="189" spans="1:55" s="121" customFormat="1">
      <c r="A189" s="373" t="s">
        <v>405</v>
      </c>
      <c r="B189" s="361">
        <f t="shared" si="222"/>
        <v>0</v>
      </c>
      <c r="C189" s="361">
        <f t="shared" si="222"/>
        <v>0</v>
      </c>
      <c r="D189" s="362">
        <f t="shared" si="222"/>
        <v>0</v>
      </c>
      <c r="E189" s="363">
        <f t="shared" si="222"/>
        <v>0</v>
      </c>
      <c r="F189" s="364">
        <f t="shared" si="222"/>
        <v>0</v>
      </c>
      <c r="G189" s="364">
        <f t="shared" si="222"/>
        <v>0</v>
      </c>
      <c r="H189" s="364">
        <f t="shared" si="222"/>
        <v>0</v>
      </c>
      <c r="I189" s="364">
        <f t="shared" si="222"/>
        <v>0</v>
      </c>
      <c r="J189" s="364">
        <f t="shared" si="222"/>
        <v>0</v>
      </c>
      <c r="K189" s="364">
        <f t="shared" si="222"/>
        <v>0</v>
      </c>
      <c r="L189" s="364">
        <f t="shared" si="222"/>
        <v>0</v>
      </c>
      <c r="M189" s="346">
        <f t="shared" si="222"/>
        <v>0</v>
      </c>
      <c r="N189" s="365">
        <f t="shared" si="222"/>
        <v>0</v>
      </c>
      <c r="O189" s="365">
        <f t="shared" si="222"/>
        <v>0</v>
      </c>
      <c r="P189" s="365">
        <f t="shared" si="222"/>
        <v>0</v>
      </c>
      <c r="Q189" s="348">
        <f t="shared" si="222"/>
        <v>0</v>
      </c>
      <c r="R189" s="366">
        <f t="shared" si="222"/>
        <v>0</v>
      </c>
      <c r="S189" s="1575"/>
      <c r="T189" s="367">
        <f t="shared" si="222"/>
        <v>0</v>
      </c>
      <c r="U189" s="367">
        <f t="shared" si="222"/>
        <v>0</v>
      </c>
      <c r="V189" s="367">
        <f t="shared" si="222"/>
        <v>0</v>
      </c>
      <c r="W189" s="346">
        <f t="shared" si="222"/>
        <v>0</v>
      </c>
      <c r="X189" s="366">
        <f t="shared" si="222"/>
        <v>0</v>
      </c>
      <c r="Y189" s="367">
        <f t="shared" si="222"/>
        <v>0</v>
      </c>
      <c r="Z189" s="367">
        <f t="shared" si="222"/>
        <v>0</v>
      </c>
      <c r="AA189" s="367">
        <f t="shared" si="222"/>
        <v>0</v>
      </c>
      <c r="AB189" s="367">
        <f t="shared" si="222"/>
        <v>0</v>
      </c>
      <c r="AC189" s="367">
        <f t="shared" si="222"/>
        <v>0</v>
      </c>
      <c r="AD189" s="367">
        <f t="shared" si="222"/>
        <v>0</v>
      </c>
      <c r="AE189" s="367">
        <f t="shared" si="222"/>
        <v>0</v>
      </c>
      <c r="AF189" s="367">
        <f t="shared" si="222"/>
        <v>0</v>
      </c>
      <c r="AG189" s="346">
        <f t="shared" si="222"/>
        <v>0</v>
      </c>
      <c r="AH189" s="1563">
        <f t="shared" si="222"/>
        <v>0</v>
      </c>
      <c r="AI189" s="351">
        <f t="shared" si="222"/>
        <v>0</v>
      </c>
      <c r="AJ189" s="363">
        <f t="shared" si="222"/>
        <v>0</v>
      </c>
      <c r="AK189" s="364">
        <f t="shared" si="222"/>
        <v>0</v>
      </c>
      <c r="AL189" s="364">
        <f t="shared" si="222"/>
        <v>0</v>
      </c>
      <c r="AM189" s="364">
        <f t="shared" si="222"/>
        <v>0</v>
      </c>
      <c r="AN189" s="364">
        <f t="shared" si="222"/>
        <v>0</v>
      </c>
      <c r="AO189" s="364">
        <f t="shared" si="222"/>
        <v>0</v>
      </c>
      <c r="AP189" s="346">
        <f t="shared" si="222"/>
        <v>0</v>
      </c>
      <c r="AQ189" s="365">
        <f t="shared" si="222"/>
        <v>0</v>
      </c>
      <c r="AR189" s="1563">
        <f t="shared" si="222"/>
        <v>0</v>
      </c>
      <c r="AS189" s="365">
        <f t="shared" si="222"/>
        <v>0</v>
      </c>
      <c r="AT189" s="352">
        <f t="shared" si="222"/>
        <v>0</v>
      </c>
      <c r="AU189" s="368">
        <f t="shared" si="222"/>
        <v>0</v>
      </c>
      <c r="AV189" s="369">
        <f t="shared" si="222"/>
        <v>0</v>
      </c>
      <c r="AW189" s="369">
        <f t="shared" si="222"/>
        <v>0</v>
      </c>
      <c r="AX189" s="346">
        <f t="shared" si="222"/>
        <v>0</v>
      </c>
      <c r="AY189" s="365">
        <f t="shared" si="222"/>
        <v>0</v>
      </c>
      <c r="AZ189" s="1563"/>
      <c r="BA189" s="352">
        <f t="shared" si="222"/>
        <v>0</v>
      </c>
      <c r="BB189" s="1563"/>
      <c r="BC189" s="352">
        <f t="shared" si="222"/>
        <v>0</v>
      </c>
    </row>
    <row r="190" spans="1:55" s="121" customFormat="1" ht="13.5" thickBot="1">
      <c r="A190" s="374" t="s">
        <v>406</v>
      </c>
      <c r="B190" s="361">
        <f t="shared" si="222"/>
        <v>0</v>
      </c>
      <c r="C190" s="361">
        <f t="shared" si="222"/>
        <v>0</v>
      </c>
      <c r="D190" s="362">
        <f t="shared" si="222"/>
        <v>0</v>
      </c>
      <c r="E190" s="363">
        <f t="shared" si="222"/>
        <v>0</v>
      </c>
      <c r="F190" s="364">
        <f t="shared" si="222"/>
        <v>0</v>
      </c>
      <c r="G190" s="364">
        <f t="shared" si="222"/>
        <v>0</v>
      </c>
      <c r="H190" s="364">
        <f t="shared" si="222"/>
        <v>0</v>
      </c>
      <c r="I190" s="364">
        <f t="shared" si="222"/>
        <v>0</v>
      </c>
      <c r="J190" s="364">
        <f t="shared" si="222"/>
        <v>0</v>
      </c>
      <c r="K190" s="364">
        <f t="shared" si="222"/>
        <v>0</v>
      </c>
      <c r="L190" s="364">
        <f t="shared" si="222"/>
        <v>0</v>
      </c>
      <c r="M190" s="346">
        <f t="shared" si="222"/>
        <v>0</v>
      </c>
      <c r="N190" s="365">
        <f t="shared" si="222"/>
        <v>0</v>
      </c>
      <c r="O190" s="365">
        <f t="shared" si="222"/>
        <v>0</v>
      </c>
      <c r="P190" s="365">
        <f t="shared" si="222"/>
        <v>0</v>
      </c>
      <c r="Q190" s="348">
        <f t="shared" si="222"/>
        <v>0</v>
      </c>
      <c r="R190" s="366">
        <f t="shared" si="222"/>
        <v>0</v>
      </c>
      <c r="S190" s="1575"/>
      <c r="T190" s="367">
        <f t="shared" si="222"/>
        <v>0</v>
      </c>
      <c r="U190" s="367">
        <f t="shared" si="222"/>
        <v>0</v>
      </c>
      <c r="V190" s="367">
        <f t="shared" si="222"/>
        <v>0</v>
      </c>
      <c r="W190" s="346">
        <f t="shared" si="222"/>
        <v>0</v>
      </c>
      <c r="X190" s="366">
        <f t="shared" si="222"/>
        <v>0</v>
      </c>
      <c r="Y190" s="367">
        <f t="shared" si="222"/>
        <v>0</v>
      </c>
      <c r="Z190" s="367">
        <f t="shared" si="222"/>
        <v>0</v>
      </c>
      <c r="AA190" s="367">
        <f t="shared" si="222"/>
        <v>0</v>
      </c>
      <c r="AB190" s="367">
        <f t="shared" si="222"/>
        <v>0</v>
      </c>
      <c r="AC190" s="367">
        <f t="shared" si="222"/>
        <v>0</v>
      </c>
      <c r="AD190" s="367">
        <f t="shared" si="222"/>
        <v>0</v>
      </c>
      <c r="AE190" s="367">
        <f t="shared" si="222"/>
        <v>0</v>
      </c>
      <c r="AF190" s="367">
        <f t="shared" si="222"/>
        <v>0</v>
      </c>
      <c r="AG190" s="346">
        <f t="shared" si="222"/>
        <v>0</v>
      </c>
      <c r="AH190" s="1563">
        <f t="shared" si="222"/>
        <v>0</v>
      </c>
      <c r="AI190" s="351">
        <f t="shared" si="222"/>
        <v>0</v>
      </c>
      <c r="AJ190" s="363">
        <f t="shared" si="222"/>
        <v>0</v>
      </c>
      <c r="AK190" s="364">
        <f t="shared" si="222"/>
        <v>0</v>
      </c>
      <c r="AL190" s="364">
        <f t="shared" si="222"/>
        <v>0</v>
      </c>
      <c r="AM190" s="364">
        <f t="shared" si="222"/>
        <v>0</v>
      </c>
      <c r="AN190" s="364">
        <f t="shared" si="222"/>
        <v>0</v>
      </c>
      <c r="AO190" s="364">
        <f t="shared" si="222"/>
        <v>0</v>
      </c>
      <c r="AP190" s="346">
        <f t="shared" si="222"/>
        <v>0</v>
      </c>
      <c r="AQ190" s="365">
        <f t="shared" si="222"/>
        <v>0</v>
      </c>
      <c r="AR190" s="1563">
        <f t="shared" si="222"/>
        <v>0</v>
      </c>
      <c r="AS190" s="365">
        <f t="shared" si="222"/>
        <v>0</v>
      </c>
      <c r="AT190" s="352">
        <f t="shared" si="222"/>
        <v>0</v>
      </c>
      <c r="AU190" s="368">
        <f t="shared" si="222"/>
        <v>0</v>
      </c>
      <c r="AV190" s="369">
        <f t="shared" si="222"/>
        <v>0</v>
      </c>
      <c r="AW190" s="369">
        <f t="shared" si="222"/>
        <v>0</v>
      </c>
      <c r="AX190" s="346">
        <f t="shared" si="222"/>
        <v>0</v>
      </c>
      <c r="AY190" s="365">
        <f t="shared" si="222"/>
        <v>0</v>
      </c>
      <c r="AZ190" s="1563"/>
      <c r="BA190" s="352">
        <f t="shared" si="222"/>
        <v>0</v>
      </c>
      <c r="BB190" s="1563"/>
      <c r="BC190" s="352">
        <f t="shared" si="222"/>
        <v>0</v>
      </c>
    </row>
    <row r="191" spans="1:55" s="449" customFormat="1" ht="15.75">
      <c r="B191" s="375" t="str">
        <f t="shared" ref="B191:BC191" si="223">IF(ABS(B175-B179)&lt;0.1,"OK","Error")</f>
        <v>OK</v>
      </c>
      <c r="C191" s="375" t="str">
        <f t="shared" si="223"/>
        <v>OK</v>
      </c>
      <c r="D191" s="375" t="str">
        <f t="shared" si="223"/>
        <v>OK</v>
      </c>
      <c r="E191" s="375" t="str">
        <f t="shared" si="223"/>
        <v>OK</v>
      </c>
      <c r="F191" s="375" t="str">
        <f t="shared" si="223"/>
        <v>OK</v>
      </c>
      <c r="G191" s="375" t="str">
        <f t="shared" si="223"/>
        <v>OK</v>
      </c>
      <c r="H191" s="375" t="str">
        <f t="shared" si="223"/>
        <v>OK</v>
      </c>
      <c r="I191" s="375" t="str">
        <f t="shared" si="223"/>
        <v>OK</v>
      </c>
      <c r="J191" s="375" t="str">
        <f t="shared" si="223"/>
        <v>OK</v>
      </c>
      <c r="K191" s="375" t="str">
        <f t="shared" si="223"/>
        <v>OK</v>
      </c>
      <c r="L191" s="375" t="str">
        <f t="shared" si="223"/>
        <v>OK</v>
      </c>
      <c r="M191" s="375" t="str">
        <f t="shared" si="223"/>
        <v>OK</v>
      </c>
      <c r="N191" s="375" t="str">
        <f t="shared" si="223"/>
        <v>OK</v>
      </c>
      <c r="O191" s="375" t="str">
        <f t="shared" si="223"/>
        <v>OK</v>
      </c>
      <c r="P191" s="375" t="str">
        <f t="shared" si="223"/>
        <v>OK</v>
      </c>
      <c r="Q191" s="375" t="str">
        <f t="shared" si="223"/>
        <v>OK</v>
      </c>
      <c r="R191" s="375" t="str">
        <f t="shared" si="223"/>
        <v>OK</v>
      </c>
      <c r="S191" s="375" t="str">
        <f t="shared" si="223"/>
        <v>OK</v>
      </c>
      <c r="T191" s="375" t="str">
        <f t="shared" si="223"/>
        <v>OK</v>
      </c>
      <c r="U191" s="375" t="str">
        <f t="shared" si="223"/>
        <v>OK</v>
      </c>
      <c r="V191" s="375" t="str">
        <f t="shared" si="223"/>
        <v>OK</v>
      </c>
      <c r="W191" s="375" t="str">
        <f t="shared" si="223"/>
        <v>OK</v>
      </c>
      <c r="X191" s="375" t="str">
        <f t="shared" si="223"/>
        <v>OK</v>
      </c>
      <c r="Y191" s="375" t="str">
        <f t="shared" si="223"/>
        <v>OK</v>
      </c>
      <c r="Z191" s="375" t="str">
        <f t="shared" si="223"/>
        <v>OK</v>
      </c>
      <c r="AA191" s="375" t="str">
        <f t="shared" si="223"/>
        <v>OK</v>
      </c>
      <c r="AB191" s="375" t="str">
        <f t="shared" si="223"/>
        <v>OK</v>
      </c>
      <c r="AC191" s="375" t="str">
        <f t="shared" si="223"/>
        <v>OK</v>
      </c>
      <c r="AD191" s="375" t="str">
        <f t="shared" si="223"/>
        <v>OK</v>
      </c>
      <c r="AE191" s="375" t="str">
        <f t="shared" si="223"/>
        <v>OK</v>
      </c>
      <c r="AF191" s="375" t="str">
        <f t="shared" si="223"/>
        <v>OK</v>
      </c>
      <c r="AG191" s="375" t="str">
        <f t="shared" si="223"/>
        <v>OK</v>
      </c>
      <c r="AH191" s="375" t="str">
        <f t="shared" si="223"/>
        <v>OK</v>
      </c>
      <c r="AI191" s="375" t="str">
        <f t="shared" si="223"/>
        <v>OK</v>
      </c>
      <c r="AJ191" s="375" t="str">
        <f t="shared" si="223"/>
        <v>OK</v>
      </c>
      <c r="AK191" s="375" t="str">
        <f t="shared" si="223"/>
        <v>OK</v>
      </c>
      <c r="AL191" s="375" t="str">
        <f t="shared" si="223"/>
        <v>OK</v>
      </c>
      <c r="AM191" s="375" t="str">
        <f t="shared" si="223"/>
        <v>OK</v>
      </c>
      <c r="AN191" s="375" t="str">
        <f t="shared" si="223"/>
        <v>OK</v>
      </c>
      <c r="AO191" s="375" t="str">
        <f t="shared" si="223"/>
        <v>OK</v>
      </c>
      <c r="AP191" s="375" t="str">
        <f t="shared" si="223"/>
        <v>OK</v>
      </c>
      <c r="AQ191" s="375" t="str">
        <f t="shared" si="223"/>
        <v>OK</v>
      </c>
      <c r="AR191" s="375" t="str">
        <f t="shared" si="223"/>
        <v>OK</v>
      </c>
      <c r="AS191" s="375" t="str">
        <f t="shared" si="223"/>
        <v>OK</v>
      </c>
      <c r="AT191" s="375" t="str">
        <f t="shared" si="223"/>
        <v>OK</v>
      </c>
      <c r="AU191" s="375" t="str">
        <f t="shared" si="223"/>
        <v>OK</v>
      </c>
      <c r="AV191" s="375" t="str">
        <f t="shared" si="223"/>
        <v>OK</v>
      </c>
      <c r="AW191" s="375" t="str">
        <f t="shared" si="223"/>
        <v>OK</v>
      </c>
      <c r="AX191" s="375" t="str">
        <f t="shared" si="223"/>
        <v>OK</v>
      </c>
      <c r="AY191" s="375" t="str">
        <f t="shared" si="223"/>
        <v>OK</v>
      </c>
      <c r="AZ191" s="375" t="str">
        <f t="shared" si="223"/>
        <v>OK</v>
      </c>
      <c r="BA191" s="375" t="str">
        <f t="shared" si="223"/>
        <v>OK</v>
      </c>
      <c r="BB191" s="375" t="str">
        <f t="shared" si="223"/>
        <v>OK</v>
      </c>
      <c r="BC191" s="375" t="str">
        <f t="shared" si="223"/>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4">D196+D197</f>
        <v>0</v>
      </c>
      <c r="E195" s="363">
        <f t="shared" si="224"/>
        <v>0</v>
      </c>
      <c r="F195" s="364">
        <f t="shared" si="224"/>
        <v>0</v>
      </c>
      <c r="G195" s="364">
        <f t="shared" si="224"/>
        <v>0</v>
      </c>
      <c r="H195" s="364">
        <f t="shared" si="224"/>
        <v>0</v>
      </c>
      <c r="I195" s="364">
        <f t="shared" si="224"/>
        <v>0</v>
      </c>
      <c r="J195" s="364">
        <f t="shared" si="224"/>
        <v>0</v>
      </c>
      <c r="K195" s="364">
        <f t="shared" si="224"/>
        <v>0</v>
      </c>
      <c r="L195" s="364">
        <f t="shared" si="224"/>
        <v>0</v>
      </c>
      <c r="M195" s="346">
        <f t="shared" si="224"/>
        <v>0</v>
      </c>
      <c r="N195" s="365">
        <f t="shared" si="224"/>
        <v>0</v>
      </c>
      <c r="O195" s="365">
        <f t="shared" si="224"/>
        <v>0</v>
      </c>
      <c r="P195" s="365">
        <f t="shared" si="224"/>
        <v>0</v>
      </c>
      <c r="Q195" s="348">
        <f t="shared" si="224"/>
        <v>0</v>
      </c>
      <c r="R195" s="366">
        <f t="shared" si="224"/>
        <v>0</v>
      </c>
      <c r="S195" s="1575"/>
      <c r="T195" s="367">
        <f t="shared" si="224"/>
        <v>0</v>
      </c>
      <c r="U195" s="367">
        <f t="shared" si="224"/>
        <v>0</v>
      </c>
      <c r="V195" s="367">
        <f t="shared" si="224"/>
        <v>0</v>
      </c>
      <c r="W195" s="346">
        <f t="shared" si="224"/>
        <v>0</v>
      </c>
      <c r="X195" s="366">
        <f t="shared" si="224"/>
        <v>0</v>
      </c>
      <c r="Y195" s="367">
        <f t="shared" si="224"/>
        <v>0</v>
      </c>
      <c r="Z195" s="367">
        <f t="shared" si="224"/>
        <v>0</v>
      </c>
      <c r="AA195" s="367">
        <f t="shared" si="224"/>
        <v>0</v>
      </c>
      <c r="AB195" s="367">
        <f t="shared" si="224"/>
        <v>0</v>
      </c>
      <c r="AC195" s="367">
        <f t="shared" si="224"/>
        <v>0</v>
      </c>
      <c r="AD195" s="367">
        <f t="shared" si="224"/>
        <v>0</v>
      </c>
      <c r="AE195" s="367">
        <f t="shared" si="224"/>
        <v>0</v>
      </c>
      <c r="AF195" s="367">
        <f t="shared" si="224"/>
        <v>0</v>
      </c>
      <c r="AG195" s="346">
        <f t="shared" si="224"/>
        <v>0</v>
      </c>
      <c r="AH195" s="1611"/>
      <c r="AI195" s="351">
        <f t="shared" si="224"/>
        <v>0</v>
      </c>
      <c r="AJ195" s="363">
        <f t="shared" si="224"/>
        <v>0</v>
      </c>
      <c r="AK195" s="364">
        <f t="shared" si="224"/>
        <v>0</v>
      </c>
      <c r="AL195" s="364">
        <f t="shared" si="224"/>
        <v>0</v>
      </c>
      <c r="AM195" s="364">
        <f t="shared" si="224"/>
        <v>0</v>
      </c>
      <c r="AN195" s="364">
        <f t="shared" si="224"/>
        <v>0</v>
      </c>
      <c r="AO195" s="364">
        <f t="shared" si="224"/>
        <v>0</v>
      </c>
      <c r="AP195" s="346">
        <f t="shared" si="224"/>
        <v>0</v>
      </c>
      <c r="AQ195" s="365">
        <f t="shared" si="224"/>
        <v>0</v>
      </c>
      <c r="AR195" s="1611"/>
      <c r="AS195" s="365">
        <f t="shared" si="224"/>
        <v>0</v>
      </c>
      <c r="AT195" s="352">
        <f t="shared" si="224"/>
        <v>0</v>
      </c>
      <c r="AU195" s="368">
        <f t="shared" si="224"/>
        <v>0</v>
      </c>
      <c r="AV195" s="369">
        <f t="shared" si="224"/>
        <v>0</v>
      </c>
      <c r="AW195" s="369">
        <f t="shared" si="224"/>
        <v>0</v>
      </c>
      <c r="AX195" s="346">
        <f t="shared" si="224"/>
        <v>0</v>
      </c>
      <c r="AY195" s="365">
        <f t="shared" si="224"/>
        <v>0</v>
      </c>
      <c r="AZ195" s="1611"/>
      <c r="BA195" s="352">
        <f t="shared" si="224"/>
        <v>0</v>
      </c>
      <c r="BB195" s="1611"/>
      <c r="BC195" s="352">
        <f t="shared" si="224"/>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5">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5"/>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6">SUM(B199:B208)</f>
        <v>0</v>
      </c>
      <c r="C198" s="361">
        <f t="shared" si="226"/>
        <v>0</v>
      </c>
      <c r="D198" s="362">
        <f t="shared" si="226"/>
        <v>0</v>
      </c>
      <c r="E198" s="363">
        <f t="shared" si="226"/>
        <v>0</v>
      </c>
      <c r="F198" s="364">
        <f t="shared" si="226"/>
        <v>0</v>
      </c>
      <c r="G198" s="364">
        <f t="shared" si="226"/>
        <v>0</v>
      </c>
      <c r="H198" s="364">
        <f t="shared" si="226"/>
        <v>0</v>
      </c>
      <c r="I198" s="364">
        <f>SUM(I199:I208)</f>
        <v>0</v>
      </c>
      <c r="J198" s="364">
        <f t="shared" ref="J198:BC198" si="227">SUM(J199:J208)</f>
        <v>0</v>
      </c>
      <c r="K198" s="364">
        <f t="shared" si="227"/>
        <v>0</v>
      </c>
      <c r="L198" s="364">
        <f t="shared" si="227"/>
        <v>0</v>
      </c>
      <c r="M198" s="346">
        <f t="shared" si="227"/>
        <v>0</v>
      </c>
      <c r="N198" s="365">
        <f t="shared" si="227"/>
        <v>0</v>
      </c>
      <c r="O198" s="365">
        <f t="shared" si="227"/>
        <v>0</v>
      </c>
      <c r="P198" s="365">
        <f t="shared" si="227"/>
        <v>0</v>
      </c>
      <c r="Q198" s="348">
        <f t="shared" si="227"/>
        <v>0</v>
      </c>
      <c r="R198" s="366">
        <f t="shared" si="227"/>
        <v>0</v>
      </c>
      <c r="S198" s="1575"/>
      <c r="T198" s="367">
        <f t="shared" si="227"/>
        <v>0</v>
      </c>
      <c r="U198" s="367">
        <f t="shared" si="227"/>
        <v>0</v>
      </c>
      <c r="V198" s="367">
        <f t="shared" si="227"/>
        <v>0</v>
      </c>
      <c r="W198" s="346">
        <f t="shared" si="227"/>
        <v>0</v>
      </c>
      <c r="X198" s="366">
        <f t="shared" si="227"/>
        <v>0</v>
      </c>
      <c r="Y198" s="367">
        <f t="shared" si="227"/>
        <v>0</v>
      </c>
      <c r="Z198" s="367">
        <f t="shared" si="227"/>
        <v>0</v>
      </c>
      <c r="AA198" s="367">
        <f t="shared" si="227"/>
        <v>0</v>
      </c>
      <c r="AB198" s="367">
        <f t="shared" si="227"/>
        <v>0</v>
      </c>
      <c r="AC198" s="367">
        <f t="shared" si="227"/>
        <v>0</v>
      </c>
      <c r="AD198" s="367">
        <f t="shared" si="227"/>
        <v>0</v>
      </c>
      <c r="AE198" s="367">
        <f t="shared" si="227"/>
        <v>0</v>
      </c>
      <c r="AF198" s="367">
        <f t="shared" si="227"/>
        <v>0</v>
      </c>
      <c r="AG198" s="346">
        <f t="shared" si="227"/>
        <v>0</v>
      </c>
      <c r="AH198" s="1611"/>
      <c r="AI198" s="351">
        <f t="shared" si="227"/>
        <v>0</v>
      </c>
      <c r="AJ198" s="363">
        <f t="shared" si="227"/>
        <v>0</v>
      </c>
      <c r="AK198" s="364">
        <f t="shared" si="227"/>
        <v>0</v>
      </c>
      <c r="AL198" s="364">
        <f t="shared" si="227"/>
        <v>0</v>
      </c>
      <c r="AM198" s="364">
        <f t="shared" si="227"/>
        <v>0</v>
      </c>
      <c r="AN198" s="364">
        <f t="shared" si="227"/>
        <v>0</v>
      </c>
      <c r="AO198" s="364">
        <f t="shared" si="227"/>
        <v>0</v>
      </c>
      <c r="AP198" s="346">
        <f t="shared" si="227"/>
        <v>0</v>
      </c>
      <c r="AQ198" s="365">
        <f t="shared" si="227"/>
        <v>0</v>
      </c>
      <c r="AR198" s="1611"/>
      <c r="AS198" s="365">
        <f t="shared" si="227"/>
        <v>0</v>
      </c>
      <c r="AT198" s="352">
        <f t="shared" si="227"/>
        <v>0</v>
      </c>
      <c r="AU198" s="368">
        <f t="shared" si="227"/>
        <v>0</v>
      </c>
      <c r="AV198" s="369">
        <f t="shared" si="227"/>
        <v>0</v>
      </c>
      <c r="AW198" s="369">
        <f t="shared" si="227"/>
        <v>0</v>
      </c>
      <c r="AX198" s="346">
        <f t="shared" si="227"/>
        <v>0</v>
      </c>
      <c r="AY198" s="365">
        <f t="shared" si="227"/>
        <v>0</v>
      </c>
      <c r="AZ198" s="1611"/>
      <c r="BA198" s="352">
        <f t="shared" si="227"/>
        <v>0</v>
      </c>
      <c r="BB198" s="1611"/>
      <c r="BC198" s="352">
        <f t="shared" si="227"/>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8">B199+C199+M199+N199+O199+P199+D199</f>
        <v>0</v>
      </c>
      <c r="R199" s="349"/>
      <c r="S199" s="1575"/>
      <c r="T199" s="350"/>
      <c r="U199" s="350"/>
      <c r="V199" s="350"/>
      <c r="W199" s="346">
        <f t="shared" ref="W199:W208" si="229">SUM(R199:V199)</f>
        <v>0</v>
      </c>
      <c r="X199" s="349"/>
      <c r="Y199" s="350"/>
      <c r="Z199" s="350"/>
      <c r="AA199" s="350"/>
      <c r="AB199" s="350"/>
      <c r="AC199" s="350"/>
      <c r="AD199" s="350"/>
      <c r="AE199" s="350"/>
      <c r="AF199" s="350"/>
      <c r="AG199" s="346">
        <f t="shared" ref="AG199:AG208" si="230">SUM(X199:AF199)</f>
        <v>0</v>
      </c>
      <c r="AH199" s="1611"/>
      <c r="AI199" s="351">
        <f t="shared" ref="AI199:AI208" si="231">Q199+W199+AG199+AH199</f>
        <v>0</v>
      </c>
      <c r="AJ199" s="344"/>
      <c r="AK199" s="345"/>
      <c r="AL199" s="345"/>
      <c r="AM199" s="345"/>
      <c r="AN199" s="345"/>
      <c r="AO199" s="345"/>
      <c r="AP199" s="346">
        <f t="shared" ref="AP199:AP208" si="232">SUM(AJ199:AO199)</f>
        <v>0</v>
      </c>
      <c r="AQ199" s="347"/>
      <c r="AR199" s="1611"/>
      <c r="AS199" s="347"/>
      <c r="AT199" s="352">
        <f t="shared" ref="AT199:AT208" si="233">AI199+AP199+AQ199+AR199+AS199</f>
        <v>0</v>
      </c>
      <c r="AU199" s="353"/>
      <c r="AV199" s="354"/>
      <c r="AW199" s="354"/>
      <c r="AX199" s="346">
        <f t="shared" ref="AX199:AX208" si="234">SUM(AU199:AW199)</f>
        <v>0</v>
      </c>
      <c r="AY199" s="347"/>
      <c r="AZ199" s="1611"/>
      <c r="BA199" s="352">
        <f t="shared" ref="BA199:BA208" si="235">AX199+AY199</f>
        <v>0</v>
      </c>
      <c r="BB199" s="1611"/>
      <c r="BC199" s="352">
        <f t="shared" ref="BC199:BC208" si="236">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8"/>
        <v>0</v>
      </c>
      <c r="R200" s="349"/>
      <c r="S200" s="1575"/>
      <c r="T200" s="350"/>
      <c r="U200" s="350"/>
      <c r="V200" s="350"/>
      <c r="W200" s="346">
        <f t="shared" si="229"/>
        <v>0</v>
      </c>
      <c r="X200" s="349"/>
      <c r="Y200" s="350"/>
      <c r="Z200" s="350"/>
      <c r="AA200" s="350"/>
      <c r="AB200" s="350"/>
      <c r="AC200" s="350"/>
      <c r="AD200" s="350"/>
      <c r="AE200" s="350"/>
      <c r="AF200" s="350"/>
      <c r="AG200" s="346">
        <f t="shared" si="230"/>
        <v>0</v>
      </c>
      <c r="AH200" s="1611"/>
      <c r="AI200" s="351">
        <f t="shared" si="231"/>
        <v>0</v>
      </c>
      <c r="AJ200" s="344"/>
      <c r="AK200" s="345"/>
      <c r="AL200" s="345"/>
      <c r="AM200" s="345"/>
      <c r="AN200" s="345"/>
      <c r="AO200" s="345"/>
      <c r="AP200" s="346">
        <f t="shared" si="232"/>
        <v>0</v>
      </c>
      <c r="AQ200" s="347"/>
      <c r="AR200" s="1611"/>
      <c r="AS200" s="347"/>
      <c r="AT200" s="352">
        <f t="shared" si="233"/>
        <v>0</v>
      </c>
      <c r="AU200" s="353"/>
      <c r="AV200" s="354"/>
      <c r="AW200" s="354"/>
      <c r="AX200" s="346">
        <f t="shared" si="234"/>
        <v>0</v>
      </c>
      <c r="AY200" s="347"/>
      <c r="AZ200" s="1611"/>
      <c r="BA200" s="352">
        <f t="shared" si="235"/>
        <v>0</v>
      </c>
      <c r="BB200" s="1611"/>
      <c r="BC200" s="352">
        <f t="shared" si="236"/>
        <v>0</v>
      </c>
    </row>
    <row r="201" spans="1:55" s="339" customFormat="1">
      <c r="A201" s="373" t="s">
        <v>401</v>
      </c>
      <c r="B201" s="1611"/>
      <c r="C201" s="1611"/>
      <c r="D201" s="1611"/>
      <c r="E201" s="1611"/>
      <c r="F201" s="1611"/>
      <c r="G201" s="1611"/>
      <c r="H201" s="1611"/>
      <c r="I201" s="1611"/>
      <c r="J201" s="1611"/>
      <c r="K201" s="1611"/>
      <c r="L201" s="1611"/>
      <c r="M201" s="346">
        <f t="shared" ref="M201:M208" si="237">SUM(E201:L201)</f>
        <v>0</v>
      </c>
      <c r="N201" s="1611"/>
      <c r="O201" s="1611"/>
      <c r="P201" s="1611"/>
      <c r="Q201" s="348">
        <f t="shared" ref="Q201:Q206" si="238">B201+M201+N201+O201+P201+D201</f>
        <v>0</v>
      </c>
      <c r="R201" s="1611"/>
      <c r="S201" s="1611"/>
      <c r="T201" s="1611"/>
      <c r="U201" s="1611"/>
      <c r="V201" s="1611"/>
      <c r="W201" s="346">
        <f t="shared" si="229"/>
        <v>0</v>
      </c>
      <c r="X201" s="1611"/>
      <c r="Y201" s="1611"/>
      <c r="Z201" s="1611"/>
      <c r="AA201" s="1611"/>
      <c r="AB201" s="1611"/>
      <c r="AC201" s="1611"/>
      <c r="AD201" s="1611"/>
      <c r="AE201" s="1611"/>
      <c r="AF201" s="1611"/>
      <c r="AG201" s="346">
        <f t="shared" si="230"/>
        <v>0</v>
      </c>
      <c r="AH201" s="1611"/>
      <c r="AI201" s="351">
        <f t="shared" si="231"/>
        <v>0</v>
      </c>
      <c r="AJ201" s="1611"/>
      <c r="AK201" s="1611"/>
      <c r="AL201" s="1611"/>
      <c r="AM201" s="1611"/>
      <c r="AN201" s="1611"/>
      <c r="AO201" s="1611"/>
      <c r="AP201" s="346">
        <f t="shared" si="232"/>
        <v>0</v>
      </c>
      <c r="AQ201" s="1611"/>
      <c r="AR201" s="1611"/>
      <c r="AS201" s="1611"/>
      <c r="AT201" s="352">
        <f t="shared" si="233"/>
        <v>0</v>
      </c>
      <c r="AU201" s="1611"/>
      <c r="AV201" s="1611"/>
      <c r="AW201" s="1611"/>
      <c r="AX201" s="346">
        <f t="shared" si="234"/>
        <v>0</v>
      </c>
      <c r="AY201" s="1611"/>
      <c r="AZ201" s="1611"/>
      <c r="BA201" s="352">
        <f t="shared" si="235"/>
        <v>0</v>
      </c>
      <c r="BB201" s="1611"/>
      <c r="BC201" s="352">
        <f t="shared" si="236"/>
        <v>0</v>
      </c>
    </row>
    <row r="202" spans="1:55" s="339" customFormat="1">
      <c r="A202" s="373" t="s">
        <v>61</v>
      </c>
      <c r="B202" s="1611"/>
      <c r="C202" s="1611"/>
      <c r="D202" s="1611"/>
      <c r="E202" s="1611"/>
      <c r="F202" s="1611"/>
      <c r="G202" s="1611"/>
      <c r="H202" s="1611"/>
      <c r="I202" s="1611"/>
      <c r="J202" s="1611"/>
      <c r="K202" s="1611"/>
      <c r="L202" s="1611"/>
      <c r="M202" s="346">
        <f t="shared" si="237"/>
        <v>0</v>
      </c>
      <c r="N202" s="1611"/>
      <c r="O202" s="1611"/>
      <c r="P202" s="1611"/>
      <c r="Q202" s="348">
        <f t="shared" si="238"/>
        <v>0</v>
      </c>
      <c r="R202" s="1611"/>
      <c r="S202" s="1611"/>
      <c r="T202" s="1611"/>
      <c r="U202" s="1611"/>
      <c r="V202" s="1611"/>
      <c r="W202" s="346">
        <f t="shared" si="229"/>
        <v>0</v>
      </c>
      <c r="X202" s="1611"/>
      <c r="Y202" s="1611"/>
      <c r="Z202" s="1611"/>
      <c r="AA202" s="1611"/>
      <c r="AB202" s="1611"/>
      <c r="AC202" s="1611"/>
      <c r="AD202" s="1611"/>
      <c r="AE202" s="1611"/>
      <c r="AF202" s="1611"/>
      <c r="AG202" s="346">
        <f t="shared" si="230"/>
        <v>0</v>
      </c>
      <c r="AH202" s="1611"/>
      <c r="AI202" s="351">
        <f t="shared" si="231"/>
        <v>0</v>
      </c>
      <c r="AJ202" s="1611"/>
      <c r="AK202" s="1611"/>
      <c r="AL202" s="1611"/>
      <c r="AM202" s="1611"/>
      <c r="AN202" s="1611"/>
      <c r="AO202" s="1611"/>
      <c r="AP202" s="346">
        <f t="shared" si="232"/>
        <v>0</v>
      </c>
      <c r="AQ202" s="1611"/>
      <c r="AR202" s="1611"/>
      <c r="AS202" s="1611"/>
      <c r="AT202" s="352">
        <f t="shared" si="233"/>
        <v>0</v>
      </c>
      <c r="AU202" s="1611"/>
      <c r="AV202" s="1611"/>
      <c r="AW202" s="1611"/>
      <c r="AX202" s="346">
        <f t="shared" si="234"/>
        <v>0</v>
      </c>
      <c r="AY202" s="1611"/>
      <c r="AZ202" s="1611"/>
      <c r="BA202" s="352">
        <f t="shared" si="235"/>
        <v>0</v>
      </c>
      <c r="BB202" s="1611"/>
      <c r="BC202" s="352">
        <f t="shared" si="236"/>
        <v>0</v>
      </c>
    </row>
    <row r="203" spans="1:55" s="339" customFormat="1">
      <c r="A203" s="373" t="s">
        <v>402</v>
      </c>
      <c r="B203" s="1611"/>
      <c r="C203" s="1611"/>
      <c r="D203" s="1611"/>
      <c r="E203" s="1611"/>
      <c r="F203" s="1611"/>
      <c r="G203" s="1611"/>
      <c r="H203" s="1611"/>
      <c r="I203" s="1611"/>
      <c r="J203" s="1611"/>
      <c r="K203" s="1611"/>
      <c r="L203" s="1611"/>
      <c r="M203" s="346">
        <f t="shared" si="237"/>
        <v>0</v>
      </c>
      <c r="N203" s="1611"/>
      <c r="O203" s="1611"/>
      <c r="P203" s="1611"/>
      <c r="Q203" s="348">
        <f t="shared" si="238"/>
        <v>0</v>
      </c>
      <c r="R203" s="1611"/>
      <c r="S203" s="1611"/>
      <c r="T203" s="1611"/>
      <c r="U203" s="1611"/>
      <c r="V203" s="1611"/>
      <c r="W203" s="346">
        <f t="shared" si="229"/>
        <v>0</v>
      </c>
      <c r="X203" s="1611"/>
      <c r="Y203" s="1611"/>
      <c r="Z203" s="1611"/>
      <c r="AA203" s="1611"/>
      <c r="AB203" s="1611"/>
      <c r="AC203" s="1611"/>
      <c r="AD203" s="1611"/>
      <c r="AE203" s="1611"/>
      <c r="AF203" s="1611"/>
      <c r="AG203" s="346">
        <f t="shared" si="230"/>
        <v>0</v>
      </c>
      <c r="AH203" s="1611"/>
      <c r="AI203" s="351">
        <f t="shared" si="231"/>
        <v>0</v>
      </c>
      <c r="AJ203" s="1611"/>
      <c r="AK203" s="1611"/>
      <c r="AL203" s="1611"/>
      <c r="AM203" s="1611"/>
      <c r="AN203" s="1611"/>
      <c r="AO203" s="1611"/>
      <c r="AP203" s="346">
        <f t="shared" si="232"/>
        <v>0</v>
      </c>
      <c r="AQ203" s="1611"/>
      <c r="AR203" s="1611"/>
      <c r="AS203" s="1611"/>
      <c r="AT203" s="352">
        <f t="shared" si="233"/>
        <v>0</v>
      </c>
      <c r="AU203" s="1611"/>
      <c r="AV203" s="1611"/>
      <c r="AW203" s="1611"/>
      <c r="AX203" s="346">
        <f t="shared" si="234"/>
        <v>0</v>
      </c>
      <c r="AY203" s="1611"/>
      <c r="AZ203" s="1611"/>
      <c r="BA203" s="352">
        <f t="shared" si="235"/>
        <v>0</v>
      </c>
      <c r="BB203" s="1611"/>
      <c r="BC203" s="352">
        <f t="shared" si="236"/>
        <v>0</v>
      </c>
    </row>
    <row r="204" spans="1:55" s="339" customFormat="1">
      <c r="A204" s="373" t="s">
        <v>403</v>
      </c>
      <c r="B204" s="1611"/>
      <c r="C204" s="1611"/>
      <c r="D204" s="1611"/>
      <c r="E204" s="1611"/>
      <c r="F204" s="1611"/>
      <c r="G204" s="1611"/>
      <c r="H204" s="1611"/>
      <c r="I204" s="1611"/>
      <c r="J204" s="1611"/>
      <c r="K204" s="1611"/>
      <c r="L204" s="1611"/>
      <c r="M204" s="346">
        <f t="shared" si="237"/>
        <v>0</v>
      </c>
      <c r="N204" s="1611"/>
      <c r="O204" s="1611"/>
      <c r="P204" s="1611"/>
      <c r="Q204" s="348">
        <f t="shared" si="238"/>
        <v>0</v>
      </c>
      <c r="R204" s="1611"/>
      <c r="S204" s="1611"/>
      <c r="T204" s="1611"/>
      <c r="U204" s="1611"/>
      <c r="V204" s="1611"/>
      <c r="W204" s="346">
        <f t="shared" si="229"/>
        <v>0</v>
      </c>
      <c r="X204" s="1611"/>
      <c r="Y204" s="1611"/>
      <c r="Z204" s="1611"/>
      <c r="AA204" s="1611"/>
      <c r="AB204" s="1611"/>
      <c r="AC204" s="1611"/>
      <c r="AD204" s="1611"/>
      <c r="AE204" s="1611"/>
      <c r="AF204" s="1611"/>
      <c r="AG204" s="346">
        <f t="shared" si="230"/>
        <v>0</v>
      </c>
      <c r="AH204" s="1611"/>
      <c r="AI204" s="351">
        <f t="shared" si="231"/>
        <v>0</v>
      </c>
      <c r="AJ204" s="1611"/>
      <c r="AK204" s="1611"/>
      <c r="AL204" s="1611"/>
      <c r="AM204" s="1611"/>
      <c r="AN204" s="1611"/>
      <c r="AO204" s="1611"/>
      <c r="AP204" s="346">
        <f t="shared" si="232"/>
        <v>0</v>
      </c>
      <c r="AQ204" s="1611"/>
      <c r="AR204" s="1611"/>
      <c r="AS204" s="1611"/>
      <c r="AT204" s="352">
        <f t="shared" si="233"/>
        <v>0</v>
      </c>
      <c r="AU204" s="1611"/>
      <c r="AV204" s="1611"/>
      <c r="AW204" s="1611"/>
      <c r="AX204" s="346">
        <f t="shared" si="234"/>
        <v>0</v>
      </c>
      <c r="AY204" s="1611"/>
      <c r="AZ204" s="1611"/>
      <c r="BA204" s="352">
        <f t="shared" si="235"/>
        <v>0</v>
      </c>
      <c r="BB204" s="1611"/>
      <c r="BC204" s="352">
        <f t="shared" si="236"/>
        <v>0</v>
      </c>
    </row>
    <row r="205" spans="1:55" s="339" customFormat="1">
      <c r="A205" s="373" t="s">
        <v>404</v>
      </c>
      <c r="B205" s="1611"/>
      <c r="C205" s="1611"/>
      <c r="D205" s="1611"/>
      <c r="E205" s="1611"/>
      <c r="F205" s="1611"/>
      <c r="G205" s="1611"/>
      <c r="H205" s="1611"/>
      <c r="I205" s="1611"/>
      <c r="J205" s="1611"/>
      <c r="K205" s="1611"/>
      <c r="L205" s="1611"/>
      <c r="M205" s="346">
        <f t="shared" si="237"/>
        <v>0</v>
      </c>
      <c r="N205" s="1611"/>
      <c r="O205" s="1611"/>
      <c r="P205" s="1611"/>
      <c r="Q205" s="348">
        <f t="shared" si="238"/>
        <v>0</v>
      </c>
      <c r="R205" s="1611"/>
      <c r="S205" s="1611"/>
      <c r="T205" s="1611"/>
      <c r="U205" s="1611"/>
      <c r="V205" s="1611"/>
      <c r="W205" s="346">
        <f t="shared" si="229"/>
        <v>0</v>
      </c>
      <c r="X205" s="1611"/>
      <c r="Y205" s="1611"/>
      <c r="Z205" s="1611"/>
      <c r="AA205" s="1611"/>
      <c r="AB205" s="1611"/>
      <c r="AC205" s="1611"/>
      <c r="AD205" s="1611"/>
      <c r="AE205" s="1611"/>
      <c r="AF205" s="1611"/>
      <c r="AG205" s="346">
        <f t="shared" si="230"/>
        <v>0</v>
      </c>
      <c r="AH205" s="1611"/>
      <c r="AI205" s="351">
        <f t="shared" si="231"/>
        <v>0</v>
      </c>
      <c r="AJ205" s="1611"/>
      <c r="AK205" s="1611"/>
      <c r="AL205" s="1611"/>
      <c r="AM205" s="1611"/>
      <c r="AN205" s="1611"/>
      <c r="AO205" s="1611"/>
      <c r="AP205" s="346">
        <f t="shared" si="232"/>
        <v>0</v>
      </c>
      <c r="AQ205" s="1611"/>
      <c r="AR205" s="1611"/>
      <c r="AS205" s="1611"/>
      <c r="AT205" s="352">
        <f t="shared" si="233"/>
        <v>0</v>
      </c>
      <c r="AU205" s="1611"/>
      <c r="AV205" s="1611"/>
      <c r="AW205" s="1611"/>
      <c r="AX205" s="346">
        <f t="shared" si="234"/>
        <v>0</v>
      </c>
      <c r="AY205" s="1611"/>
      <c r="AZ205" s="1611"/>
      <c r="BA205" s="352">
        <f t="shared" si="235"/>
        <v>0</v>
      </c>
      <c r="BB205" s="1611"/>
      <c r="BC205" s="352">
        <f t="shared" si="236"/>
        <v>0</v>
      </c>
    </row>
    <row r="206" spans="1:55" s="339" customFormat="1">
      <c r="A206" s="373" t="s">
        <v>65</v>
      </c>
      <c r="B206" s="1611"/>
      <c r="C206" s="1611"/>
      <c r="D206" s="1611"/>
      <c r="E206" s="1611"/>
      <c r="F206" s="1611"/>
      <c r="G206" s="1611"/>
      <c r="H206" s="1611"/>
      <c r="I206" s="1611"/>
      <c r="J206" s="1611"/>
      <c r="K206" s="1611"/>
      <c r="L206" s="1611"/>
      <c r="M206" s="346">
        <f t="shared" si="237"/>
        <v>0</v>
      </c>
      <c r="N206" s="1611"/>
      <c r="O206" s="1611"/>
      <c r="P206" s="1611"/>
      <c r="Q206" s="348">
        <f t="shared" si="238"/>
        <v>0</v>
      </c>
      <c r="R206" s="1611"/>
      <c r="S206" s="1611"/>
      <c r="T206" s="1611"/>
      <c r="U206" s="1611"/>
      <c r="V206" s="1611"/>
      <c r="W206" s="346">
        <f t="shared" si="229"/>
        <v>0</v>
      </c>
      <c r="X206" s="1611"/>
      <c r="Y206" s="1611"/>
      <c r="Z206" s="1611"/>
      <c r="AA206" s="1611"/>
      <c r="AB206" s="1611"/>
      <c r="AC206" s="1611"/>
      <c r="AD206" s="1611"/>
      <c r="AE206" s="1611"/>
      <c r="AF206" s="1611"/>
      <c r="AG206" s="346">
        <f t="shared" si="230"/>
        <v>0</v>
      </c>
      <c r="AH206" s="1611"/>
      <c r="AI206" s="351">
        <f t="shared" si="231"/>
        <v>0</v>
      </c>
      <c r="AJ206" s="1611"/>
      <c r="AK206" s="1611"/>
      <c r="AL206" s="1611"/>
      <c r="AM206" s="1611"/>
      <c r="AN206" s="1611"/>
      <c r="AO206" s="1611"/>
      <c r="AP206" s="346">
        <f t="shared" si="232"/>
        <v>0</v>
      </c>
      <c r="AQ206" s="1611"/>
      <c r="AR206" s="1611"/>
      <c r="AS206" s="1611"/>
      <c r="AT206" s="352">
        <f t="shared" si="233"/>
        <v>0</v>
      </c>
      <c r="AU206" s="1611"/>
      <c r="AV206" s="1611"/>
      <c r="AW206" s="1611"/>
      <c r="AX206" s="346">
        <f t="shared" si="234"/>
        <v>0</v>
      </c>
      <c r="AY206" s="1611"/>
      <c r="AZ206" s="1611"/>
      <c r="BA206" s="352">
        <f t="shared" si="235"/>
        <v>0</v>
      </c>
      <c r="BB206" s="1611"/>
      <c r="BC206" s="352">
        <f t="shared" si="236"/>
        <v>0</v>
      </c>
    </row>
    <row r="207" spans="1:55" s="339" customFormat="1">
      <c r="A207" s="373" t="s">
        <v>405</v>
      </c>
      <c r="B207" s="342"/>
      <c r="C207" s="708"/>
      <c r="D207" s="343"/>
      <c r="E207" s="344"/>
      <c r="F207" s="345"/>
      <c r="G207" s="345"/>
      <c r="H207" s="345"/>
      <c r="I207" s="345"/>
      <c r="J207" s="345"/>
      <c r="K207" s="345"/>
      <c r="L207" s="345"/>
      <c r="M207" s="346">
        <f t="shared" si="237"/>
        <v>0</v>
      </c>
      <c r="N207" s="347"/>
      <c r="O207" s="347"/>
      <c r="P207" s="347"/>
      <c r="Q207" s="348">
        <f t="shared" ref="Q207:Q208" si="239">B207+C207+M207+N207+O207+P207+D207</f>
        <v>0</v>
      </c>
      <c r="R207" s="349"/>
      <c r="S207" s="1575"/>
      <c r="T207" s="350"/>
      <c r="U207" s="350"/>
      <c r="V207" s="350"/>
      <c r="W207" s="346">
        <f t="shared" si="229"/>
        <v>0</v>
      </c>
      <c r="X207" s="349"/>
      <c r="Y207" s="350"/>
      <c r="Z207" s="350"/>
      <c r="AA207" s="350"/>
      <c r="AB207" s="350"/>
      <c r="AC207" s="350"/>
      <c r="AD207" s="350"/>
      <c r="AE207" s="350"/>
      <c r="AF207" s="350"/>
      <c r="AG207" s="346">
        <f t="shared" si="230"/>
        <v>0</v>
      </c>
      <c r="AH207" s="1611"/>
      <c r="AI207" s="351">
        <f t="shared" si="231"/>
        <v>0</v>
      </c>
      <c r="AJ207" s="344"/>
      <c r="AK207" s="345"/>
      <c r="AL207" s="345"/>
      <c r="AM207" s="345"/>
      <c r="AN207" s="345"/>
      <c r="AO207" s="345"/>
      <c r="AP207" s="346">
        <f t="shared" si="232"/>
        <v>0</v>
      </c>
      <c r="AQ207" s="347"/>
      <c r="AR207" s="1611"/>
      <c r="AS207" s="347"/>
      <c r="AT207" s="352">
        <f t="shared" si="233"/>
        <v>0</v>
      </c>
      <c r="AU207" s="353"/>
      <c r="AV207" s="354"/>
      <c r="AW207" s="354"/>
      <c r="AX207" s="346">
        <f t="shared" si="234"/>
        <v>0</v>
      </c>
      <c r="AY207" s="347"/>
      <c r="AZ207" s="1611"/>
      <c r="BA207" s="352">
        <f t="shared" si="235"/>
        <v>0</v>
      </c>
      <c r="BB207" s="1611"/>
      <c r="BC207" s="352">
        <f t="shared" si="236"/>
        <v>0</v>
      </c>
    </row>
    <row r="208" spans="1:55" s="339" customFormat="1" ht="13.5" thickBot="1">
      <c r="A208" s="374" t="s">
        <v>406</v>
      </c>
      <c r="B208" s="342"/>
      <c r="C208" s="708"/>
      <c r="D208" s="343"/>
      <c r="E208" s="344"/>
      <c r="F208" s="345"/>
      <c r="G208" s="345"/>
      <c r="H208" s="345"/>
      <c r="I208" s="345"/>
      <c r="J208" s="345"/>
      <c r="K208" s="345"/>
      <c r="L208" s="345"/>
      <c r="M208" s="346">
        <f t="shared" si="237"/>
        <v>0</v>
      </c>
      <c r="N208" s="347"/>
      <c r="O208" s="347"/>
      <c r="P208" s="347"/>
      <c r="Q208" s="348">
        <f t="shared" si="239"/>
        <v>0</v>
      </c>
      <c r="R208" s="349"/>
      <c r="S208" s="1575"/>
      <c r="T208" s="350"/>
      <c r="U208" s="350"/>
      <c r="V208" s="350"/>
      <c r="W208" s="346">
        <f t="shared" si="229"/>
        <v>0</v>
      </c>
      <c r="X208" s="349"/>
      <c r="Y208" s="350"/>
      <c r="Z208" s="350"/>
      <c r="AA208" s="350"/>
      <c r="AB208" s="350"/>
      <c r="AC208" s="350"/>
      <c r="AD208" s="350"/>
      <c r="AE208" s="350"/>
      <c r="AF208" s="350"/>
      <c r="AG208" s="346">
        <f t="shared" si="230"/>
        <v>0</v>
      </c>
      <c r="AH208" s="1611"/>
      <c r="AI208" s="351">
        <f t="shared" si="231"/>
        <v>0</v>
      </c>
      <c r="AJ208" s="344"/>
      <c r="AK208" s="345"/>
      <c r="AL208" s="345"/>
      <c r="AM208" s="345"/>
      <c r="AN208" s="345"/>
      <c r="AO208" s="345"/>
      <c r="AP208" s="346">
        <f t="shared" si="232"/>
        <v>0</v>
      </c>
      <c r="AQ208" s="347"/>
      <c r="AR208" s="1611"/>
      <c r="AS208" s="347"/>
      <c r="AT208" s="352">
        <f t="shared" si="233"/>
        <v>0</v>
      </c>
      <c r="AU208" s="353"/>
      <c r="AV208" s="354"/>
      <c r="AW208" s="354"/>
      <c r="AX208" s="346">
        <f t="shared" si="234"/>
        <v>0</v>
      </c>
      <c r="AY208" s="347"/>
      <c r="AZ208" s="1611"/>
      <c r="BA208" s="352">
        <f t="shared" si="235"/>
        <v>0</v>
      </c>
      <c r="BB208" s="1611"/>
      <c r="BC208" s="352">
        <f t="shared" si="236"/>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40">D211+D212</f>
        <v>0</v>
      </c>
      <c r="E210" s="363">
        <f t="shared" si="240"/>
        <v>0</v>
      </c>
      <c r="F210" s="364">
        <f t="shared" si="240"/>
        <v>0</v>
      </c>
      <c r="G210" s="364">
        <f t="shared" si="240"/>
        <v>0</v>
      </c>
      <c r="H210" s="364">
        <f t="shared" si="240"/>
        <v>0</v>
      </c>
      <c r="I210" s="364">
        <f t="shared" si="240"/>
        <v>0</v>
      </c>
      <c r="J210" s="364">
        <f t="shared" si="240"/>
        <v>0</v>
      </c>
      <c r="K210" s="364">
        <f t="shared" si="240"/>
        <v>0</v>
      </c>
      <c r="L210" s="364">
        <f t="shared" si="240"/>
        <v>0</v>
      </c>
      <c r="M210" s="346">
        <f t="shared" si="240"/>
        <v>0</v>
      </c>
      <c r="N210" s="365">
        <f t="shared" si="240"/>
        <v>0</v>
      </c>
      <c r="O210" s="365">
        <f t="shared" si="240"/>
        <v>0</v>
      </c>
      <c r="P210" s="365">
        <f t="shared" si="240"/>
        <v>0</v>
      </c>
      <c r="Q210" s="348">
        <f t="shared" si="240"/>
        <v>0</v>
      </c>
      <c r="R210" s="366">
        <f t="shared" si="240"/>
        <v>0</v>
      </c>
      <c r="S210" s="1575"/>
      <c r="T210" s="367">
        <f t="shared" si="240"/>
        <v>0</v>
      </c>
      <c r="U210" s="367">
        <f t="shared" si="240"/>
        <v>0</v>
      </c>
      <c r="V210" s="367">
        <f t="shared" si="240"/>
        <v>0</v>
      </c>
      <c r="W210" s="346">
        <f t="shared" si="240"/>
        <v>0</v>
      </c>
      <c r="X210" s="366">
        <f t="shared" si="240"/>
        <v>0</v>
      </c>
      <c r="Y210" s="367">
        <f t="shared" si="240"/>
        <v>0</v>
      </c>
      <c r="Z210" s="367">
        <f t="shared" si="240"/>
        <v>0</v>
      </c>
      <c r="AA210" s="367">
        <f t="shared" si="240"/>
        <v>0</v>
      </c>
      <c r="AB210" s="367">
        <f t="shared" si="240"/>
        <v>0</v>
      </c>
      <c r="AC210" s="367">
        <f t="shared" si="240"/>
        <v>0</v>
      </c>
      <c r="AD210" s="367">
        <f t="shared" si="240"/>
        <v>0</v>
      </c>
      <c r="AE210" s="367">
        <f t="shared" si="240"/>
        <v>0</v>
      </c>
      <c r="AF210" s="367">
        <f t="shared" si="240"/>
        <v>0</v>
      </c>
      <c r="AG210" s="346">
        <f t="shared" si="240"/>
        <v>0</v>
      </c>
      <c r="AH210" s="1611"/>
      <c r="AI210" s="351">
        <f t="shared" si="240"/>
        <v>0</v>
      </c>
      <c r="AJ210" s="363">
        <f t="shared" si="240"/>
        <v>0</v>
      </c>
      <c r="AK210" s="364">
        <f t="shared" si="240"/>
        <v>0</v>
      </c>
      <c r="AL210" s="364">
        <f t="shared" si="240"/>
        <v>0</v>
      </c>
      <c r="AM210" s="364">
        <f t="shared" si="240"/>
        <v>0</v>
      </c>
      <c r="AN210" s="364">
        <f t="shared" si="240"/>
        <v>0</v>
      </c>
      <c r="AO210" s="364">
        <f t="shared" si="240"/>
        <v>0</v>
      </c>
      <c r="AP210" s="346">
        <f>AP211+AP212</f>
        <v>0</v>
      </c>
      <c r="AQ210" s="365">
        <f t="shared" si="240"/>
        <v>0</v>
      </c>
      <c r="AR210" s="1611"/>
      <c r="AS210" s="365">
        <f t="shared" si="240"/>
        <v>0</v>
      </c>
      <c r="AT210" s="352">
        <f t="shared" si="240"/>
        <v>0</v>
      </c>
      <c r="AU210" s="368">
        <f t="shared" si="240"/>
        <v>0</v>
      </c>
      <c r="AV210" s="369">
        <f t="shared" si="240"/>
        <v>0</v>
      </c>
      <c r="AW210" s="369">
        <f t="shared" si="240"/>
        <v>0</v>
      </c>
      <c r="AX210" s="346">
        <f t="shared" si="240"/>
        <v>0</v>
      </c>
      <c r="AY210" s="365">
        <f t="shared" si="240"/>
        <v>0</v>
      </c>
      <c r="AZ210" s="1611"/>
      <c r="BA210" s="352">
        <f t="shared" si="240"/>
        <v>0</v>
      </c>
      <c r="BB210" s="1611"/>
      <c r="BC210" s="352">
        <f t="shared" si="240"/>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41">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41"/>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42">SUM(B214:B223)</f>
        <v>0</v>
      </c>
      <c r="C213" s="361">
        <f t="shared" si="242"/>
        <v>0</v>
      </c>
      <c r="D213" s="362">
        <f t="shared" si="242"/>
        <v>0</v>
      </c>
      <c r="E213" s="363">
        <f t="shared" si="242"/>
        <v>0</v>
      </c>
      <c r="F213" s="364">
        <f t="shared" si="242"/>
        <v>0</v>
      </c>
      <c r="G213" s="364">
        <f t="shared" si="242"/>
        <v>0</v>
      </c>
      <c r="H213" s="364">
        <f t="shared" si="242"/>
        <v>0</v>
      </c>
      <c r="I213" s="364">
        <f>SUM(I214:I223)</f>
        <v>0</v>
      </c>
      <c r="J213" s="364">
        <f t="shared" ref="J213:BC213" si="243">SUM(J214:J223)</f>
        <v>0</v>
      </c>
      <c r="K213" s="364">
        <f t="shared" si="243"/>
        <v>0</v>
      </c>
      <c r="L213" s="364">
        <f t="shared" si="243"/>
        <v>0</v>
      </c>
      <c r="M213" s="346">
        <f t="shared" si="243"/>
        <v>0</v>
      </c>
      <c r="N213" s="365">
        <f t="shared" si="243"/>
        <v>0</v>
      </c>
      <c r="O213" s="365">
        <f t="shared" si="243"/>
        <v>0</v>
      </c>
      <c r="P213" s="365">
        <f t="shared" si="243"/>
        <v>0</v>
      </c>
      <c r="Q213" s="348">
        <f t="shared" si="243"/>
        <v>0</v>
      </c>
      <c r="R213" s="366">
        <f t="shared" si="243"/>
        <v>0</v>
      </c>
      <c r="S213" s="1575"/>
      <c r="T213" s="367">
        <f t="shared" si="243"/>
        <v>0</v>
      </c>
      <c r="U213" s="367">
        <f t="shared" si="243"/>
        <v>0</v>
      </c>
      <c r="V213" s="367">
        <f t="shared" si="243"/>
        <v>0</v>
      </c>
      <c r="W213" s="346">
        <f t="shared" si="243"/>
        <v>0</v>
      </c>
      <c r="X213" s="366">
        <f t="shared" si="243"/>
        <v>0</v>
      </c>
      <c r="Y213" s="367">
        <f t="shared" si="243"/>
        <v>0</v>
      </c>
      <c r="Z213" s="367">
        <f t="shared" si="243"/>
        <v>0</v>
      </c>
      <c r="AA213" s="367">
        <f t="shared" si="243"/>
        <v>0</v>
      </c>
      <c r="AB213" s="367">
        <f t="shared" si="243"/>
        <v>0</v>
      </c>
      <c r="AC213" s="367">
        <f t="shared" si="243"/>
        <v>0</v>
      </c>
      <c r="AD213" s="367">
        <f t="shared" si="243"/>
        <v>0</v>
      </c>
      <c r="AE213" s="367">
        <f t="shared" si="243"/>
        <v>0</v>
      </c>
      <c r="AF213" s="367">
        <f t="shared" si="243"/>
        <v>0</v>
      </c>
      <c r="AG213" s="346">
        <f t="shared" si="243"/>
        <v>0</v>
      </c>
      <c r="AH213" s="1611"/>
      <c r="AI213" s="351">
        <f t="shared" si="243"/>
        <v>0</v>
      </c>
      <c r="AJ213" s="363">
        <f t="shared" si="243"/>
        <v>0</v>
      </c>
      <c r="AK213" s="364">
        <f t="shared" si="243"/>
        <v>0</v>
      </c>
      <c r="AL213" s="364">
        <f t="shared" si="243"/>
        <v>0</v>
      </c>
      <c r="AM213" s="364">
        <f t="shared" si="243"/>
        <v>0</v>
      </c>
      <c r="AN213" s="364">
        <f t="shared" si="243"/>
        <v>0</v>
      </c>
      <c r="AO213" s="364">
        <f t="shared" si="243"/>
        <v>0</v>
      </c>
      <c r="AP213" s="346">
        <f>SUM(AP214:AP223)</f>
        <v>0</v>
      </c>
      <c r="AQ213" s="365">
        <f t="shared" si="243"/>
        <v>0</v>
      </c>
      <c r="AR213" s="1611"/>
      <c r="AS213" s="365">
        <f t="shared" si="243"/>
        <v>0</v>
      </c>
      <c r="AT213" s="352">
        <f t="shared" si="243"/>
        <v>0</v>
      </c>
      <c r="AU213" s="368">
        <f t="shared" si="243"/>
        <v>0</v>
      </c>
      <c r="AV213" s="369">
        <f t="shared" si="243"/>
        <v>0</v>
      </c>
      <c r="AW213" s="369">
        <f t="shared" si="243"/>
        <v>0</v>
      </c>
      <c r="AX213" s="346">
        <f t="shared" si="243"/>
        <v>0</v>
      </c>
      <c r="AY213" s="365">
        <f t="shared" si="243"/>
        <v>0</v>
      </c>
      <c r="AZ213" s="1611"/>
      <c r="BA213" s="352">
        <f t="shared" si="243"/>
        <v>0</v>
      </c>
      <c r="BB213" s="1611"/>
      <c r="BC213" s="352">
        <f t="shared" si="243"/>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Q223" si="244">B214+C214+M214+N214+O214+P214+D214</f>
        <v>0</v>
      </c>
      <c r="R214" s="349"/>
      <c r="S214" s="1575"/>
      <c r="T214" s="350"/>
      <c r="U214" s="350"/>
      <c r="V214" s="350"/>
      <c r="W214" s="346">
        <f t="shared" ref="W214:W223" si="245">SUM(R214:V214)</f>
        <v>0</v>
      </c>
      <c r="X214" s="349"/>
      <c r="Y214" s="350"/>
      <c r="Z214" s="350"/>
      <c r="AA214" s="350"/>
      <c r="AB214" s="350"/>
      <c r="AC214" s="350"/>
      <c r="AD214" s="350"/>
      <c r="AE214" s="350"/>
      <c r="AF214" s="350"/>
      <c r="AG214" s="346">
        <f t="shared" ref="AG214:AG223" si="246">SUM(X214:AF214)</f>
        <v>0</v>
      </c>
      <c r="AH214" s="1611"/>
      <c r="AI214" s="351">
        <f t="shared" ref="AI214:AI223" si="247">Q214+W214+AG214+AH214</f>
        <v>0</v>
      </c>
      <c r="AJ214" s="344"/>
      <c r="AK214" s="345"/>
      <c r="AL214" s="345"/>
      <c r="AM214" s="345"/>
      <c r="AN214" s="345"/>
      <c r="AO214" s="345"/>
      <c r="AP214" s="346">
        <f t="shared" ref="AP214:AP223" si="248">SUM(AJ214:AO214)</f>
        <v>0</v>
      </c>
      <c r="AQ214" s="347"/>
      <c r="AR214" s="1611"/>
      <c r="AS214" s="347"/>
      <c r="AT214" s="352">
        <f t="shared" ref="AT214:AT223" si="249">AI214+AP214+AQ214+AR214+AS214</f>
        <v>0</v>
      </c>
      <c r="AU214" s="353"/>
      <c r="AV214" s="354"/>
      <c r="AW214" s="354"/>
      <c r="AX214" s="346">
        <f t="shared" ref="AX214:AX223" si="250">SUM(AU214:AW214)</f>
        <v>0</v>
      </c>
      <c r="AY214" s="347"/>
      <c r="AZ214" s="1611"/>
      <c r="BA214" s="352">
        <f t="shared" ref="BA214:BA223" si="251">AX214+AY214</f>
        <v>0</v>
      </c>
      <c r="BB214" s="1611"/>
      <c r="BC214" s="352">
        <f t="shared" ref="BC214:BC223" si="252">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si="244"/>
        <v>0</v>
      </c>
      <c r="R215" s="349"/>
      <c r="S215" s="1575"/>
      <c r="T215" s="350"/>
      <c r="U215" s="350"/>
      <c r="V215" s="350"/>
      <c r="W215" s="346">
        <f t="shared" si="245"/>
        <v>0</v>
      </c>
      <c r="X215" s="349"/>
      <c r="Y215" s="350"/>
      <c r="Z215" s="350"/>
      <c r="AA215" s="350"/>
      <c r="AB215" s="350"/>
      <c r="AC215" s="350"/>
      <c r="AD215" s="350"/>
      <c r="AE215" s="350"/>
      <c r="AF215" s="350"/>
      <c r="AG215" s="346">
        <f t="shared" si="246"/>
        <v>0</v>
      </c>
      <c r="AH215" s="1611"/>
      <c r="AI215" s="351">
        <f t="shared" si="247"/>
        <v>0</v>
      </c>
      <c r="AJ215" s="344"/>
      <c r="AK215" s="345"/>
      <c r="AL215" s="345"/>
      <c r="AM215" s="345"/>
      <c r="AN215" s="345"/>
      <c r="AO215" s="345"/>
      <c r="AP215" s="346">
        <f t="shared" si="248"/>
        <v>0</v>
      </c>
      <c r="AQ215" s="347"/>
      <c r="AR215" s="1611"/>
      <c r="AS215" s="347"/>
      <c r="AT215" s="352">
        <f t="shared" si="249"/>
        <v>0</v>
      </c>
      <c r="AU215" s="353"/>
      <c r="AV215" s="354"/>
      <c r="AW215" s="354"/>
      <c r="AX215" s="346">
        <f t="shared" si="250"/>
        <v>0</v>
      </c>
      <c r="AY215" s="347"/>
      <c r="AZ215" s="1611"/>
      <c r="BA215" s="352">
        <f t="shared" si="251"/>
        <v>0</v>
      </c>
      <c r="BB215" s="1611"/>
      <c r="BC215" s="352">
        <f t="shared" si="252"/>
        <v>0</v>
      </c>
    </row>
    <row r="216" spans="1:55" s="339" customFormat="1">
      <c r="A216" s="373" t="s">
        <v>401</v>
      </c>
      <c r="B216" s="342"/>
      <c r="C216" s="708"/>
      <c r="D216" s="343"/>
      <c r="E216" s="344"/>
      <c r="F216" s="345"/>
      <c r="G216" s="345"/>
      <c r="H216" s="345"/>
      <c r="I216" s="345"/>
      <c r="J216" s="345"/>
      <c r="K216" s="345"/>
      <c r="L216" s="345"/>
      <c r="M216" s="346">
        <f t="shared" ref="M216:M223" si="253">SUM(E216:L216)</f>
        <v>0</v>
      </c>
      <c r="N216" s="347"/>
      <c r="O216" s="347"/>
      <c r="P216" s="347"/>
      <c r="Q216" s="348">
        <f t="shared" si="244"/>
        <v>0</v>
      </c>
      <c r="R216" s="349"/>
      <c r="S216" s="1575"/>
      <c r="T216" s="350"/>
      <c r="U216" s="350"/>
      <c r="V216" s="350"/>
      <c r="W216" s="346">
        <f t="shared" si="245"/>
        <v>0</v>
      </c>
      <c r="X216" s="349"/>
      <c r="Y216" s="350"/>
      <c r="Z216" s="350"/>
      <c r="AA216" s="350"/>
      <c r="AB216" s="350"/>
      <c r="AC216" s="350"/>
      <c r="AD216" s="350"/>
      <c r="AE216" s="350"/>
      <c r="AF216" s="350"/>
      <c r="AG216" s="346">
        <f t="shared" si="246"/>
        <v>0</v>
      </c>
      <c r="AH216" s="1611"/>
      <c r="AI216" s="351">
        <f t="shared" si="247"/>
        <v>0</v>
      </c>
      <c r="AJ216" s="344"/>
      <c r="AK216" s="345"/>
      <c r="AL216" s="345"/>
      <c r="AM216" s="345"/>
      <c r="AN216" s="345"/>
      <c r="AO216" s="345"/>
      <c r="AP216" s="346">
        <f t="shared" si="248"/>
        <v>0</v>
      </c>
      <c r="AQ216" s="347"/>
      <c r="AR216" s="1611"/>
      <c r="AS216" s="347"/>
      <c r="AT216" s="352">
        <f t="shared" si="249"/>
        <v>0</v>
      </c>
      <c r="AU216" s="353"/>
      <c r="AV216" s="354"/>
      <c r="AW216" s="354"/>
      <c r="AX216" s="346">
        <f t="shared" si="250"/>
        <v>0</v>
      </c>
      <c r="AY216" s="347"/>
      <c r="AZ216" s="1611"/>
      <c r="BA216" s="352">
        <f t="shared" si="251"/>
        <v>0</v>
      </c>
      <c r="BB216" s="1611"/>
      <c r="BC216" s="352">
        <f t="shared" si="252"/>
        <v>0</v>
      </c>
    </row>
    <row r="217" spans="1:55" s="339" customFormat="1">
      <c r="A217" s="373" t="s">
        <v>61</v>
      </c>
      <c r="B217" s="342"/>
      <c r="C217" s="708"/>
      <c r="D217" s="343"/>
      <c r="E217" s="344"/>
      <c r="F217" s="345"/>
      <c r="G217" s="345"/>
      <c r="H217" s="345"/>
      <c r="I217" s="345"/>
      <c r="J217" s="345"/>
      <c r="K217" s="345"/>
      <c r="L217" s="345"/>
      <c r="M217" s="346">
        <f t="shared" si="253"/>
        <v>0</v>
      </c>
      <c r="N217" s="347"/>
      <c r="O217" s="347"/>
      <c r="P217" s="347"/>
      <c r="Q217" s="348">
        <f t="shared" si="244"/>
        <v>0</v>
      </c>
      <c r="R217" s="349"/>
      <c r="S217" s="1575"/>
      <c r="T217" s="350"/>
      <c r="U217" s="350"/>
      <c r="V217" s="350"/>
      <c r="W217" s="346">
        <f t="shared" si="245"/>
        <v>0</v>
      </c>
      <c r="X217" s="349"/>
      <c r="Y217" s="350"/>
      <c r="Z217" s="350"/>
      <c r="AA217" s="350"/>
      <c r="AB217" s="350"/>
      <c r="AC217" s="350"/>
      <c r="AD217" s="350"/>
      <c r="AE217" s="350"/>
      <c r="AF217" s="350"/>
      <c r="AG217" s="346">
        <f t="shared" si="246"/>
        <v>0</v>
      </c>
      <c r="AH217" s="1611"/>
      <c r="AI217" s="351">
        <f t="shared" si="247"/>
        <v>0</v>
      </c>
      <c r="AJ217" s="344"/>
      <c r="AK217" s="345"/>
      <c r="AL217" s="345"/>
      <c r="AM217" s="345"/>
      <c r="AN217" s="345"/>
      <c r="AO217" s="345"/>
      <c r="AP217" s="346">
        <f t="shared" si="248"/>
        <v>0</v>
      </c>
      <c r="AQ217" s="347"/>
      <c r="AR217" s="1611"/>
      <c r="AS217" s="347"/>
      <c r="AT217" s="352">
        <f t="shared" si="249"/>
        <v>0</v>
      </c>
      <c r="AU217" s="353"/>
      <c r="AV217" s="354"/>
      <c r="AW217" s="354"/>
      <c r="AX217" s="346">
        <f t="shared" si="250"/>
        <v>0</v>
      </c>
      <c r="AY217" s="347"/>
      <c r="AZ217" s="1611"/>
      <c r="BA217" s="352">
        <f t="shared" si="251"/>
        <v>0</v>
      </c>
      <c r="BB217" s="1611"/>
      <c r="BC217" s="352">
        <f t="shared" si="252"/>
        <v>0</v>
      </c>
    </row>
    <row r="218" spans="1:55" s="339" customFormat="1">
      <c r="A218" s="373" t="s">
        <v>402</v>
      </c>
      <c r="B218" s="342"/>
      <c r="C218" s="708"/>
      <c r="D218" s="343"/>
      <c r="E218" s="344"/>
      <c r="F218" s="345"/>
      <c r="G218" s="345"/>
      <c r="H218" s="345"/>
      <c r="I218" s="345"/>
      <c r="J218" s="345"/>
      <c r="K218" s="345"/>
      <c r="L218" s="345"/>
      <c r="M218" s="346">
        <f t="shared" si="253"/>
        <v>0</v>
      </c>
      <c r="N218" s="347"/>
      <c r="O218" s="347"/>
      <c r="P218" s="347"/>
      <c r="Q218" s="348">
        <f t="shared" si="244"/>
        <v>0</v>
      </c>
      <c r="R218" s="349"/>
      <c r="S218" s="1575"/>
      <c r="T218" s="350"/>
      <c r="U218" s="350"/>
      <c r="V218" s="350"/>
      <c r="W218" s="346">
        <f t="shared" si="245"/>
        <v>0</v>
      </c>
      <c r="X218" s="349"/>
      <c r="Y218" s="350"/>
      <c r="Z218" s="350"/>
      <c r="AA218" s="350"/>
      <c r="AB218" s="350"/>
      <c r="AC218" s="350"/>
      <c r="AD218" s="350"/>
      <c r="AE218" s="350"/>
      <c r="AF218" s="350"/>
      <c r="AG218" s="346">
        <f t="shared" si="246"/>
        <v>0</v>
      </c>
      <c r="AH218" s="1611"/>
      <c r="AI218" s="351">
        <f t="shared" si="247"/>
        <v>0</v>
      </c>
      <c r="AJ218" s="344"/>
      <c r="AK218" s="345"/>
      <c r="AL218" s="345"/>
      <c r="AM218" s="345"/>
      <c r="AN218" s="345"/>
      <c r="AO218" s="345"/>
      <c r="AP218" s="346">
        <f t="shared" si="248"/>
        <v>0</v>
      </c>
      <c r="AQ218" s="347"/>
      <c r="AR218" s="1611"/>
      <c r="AS218" s="347"/>
      <c r="AT218" s="352">
        <f t="shared" si="249"/>
        <v>0</v>
      </c>
      <c r="AU218" s="353"/>
      <c r="AV218" s="354"/>
      <c r="AW218" s="354"/>
      <c r="AX218" s="346">
        <f t="shared" si="250"/>
        <v>0</v>
      </c>
      <c r="AY218" s="347"/>
      <c r="AZ218" s="1611"/>
      <c r="BA218" s="352">
        <f t="shared" si="251"/>
        <v>0</v>
      </c>
      <c r="BB218" s="1611"/>
      <c r="BC218" s="352">
        <f t="shared" si="252"/>
        <v>0</v>
      </c>
    </row>
    <row r="219" spans="1:55" s="339" customFormat="1">
      <c r="A219" s="373" t="s">
        <v>403</v>
      </c>
      <c r="B219" s="342"/>
      <c r="C219" s="708"/>
      <c r="D219" s="343"/>
      <c r="E219" s="344"/>
      <c r="F219" s="345"/>
      <c r="G219" s="345"/>
      <c r="H219" s="345"/>
      <c r="I219" s="345"/>
      <c r="J219" s="345"/>
      <c r="K219" s="345"/>
      <c r="L219" s="345"/>
      <c r="M219" s="346">
        <f t="shared" si="253"/>
        <v>0</v>
      </c>
      <c r="N219" s="347"/>
      <c r="O219" s="347"/>
      <c r="P219" s="347"/>
      <c r="Q219" s="348">
        <f t="shared" si="244"/>
        <v>0</v>
      </c>
      <c r="R219" s="349"/>
      <c r="S219" s="1575"/>
      <c r="T219" s="350"/>
      <c r="U219" s="350"/>
      <c r="V219" s="350"/>
      <c r="W219" s="346">
        <f t="shared" si="245"/>
        <v>0</v>
      </c>
      <c r="X219" s="349"/>
      <c r="Y219" s="350"/>
      <c r="Z219" s="350"/>
      <c r="AA219" s="350"/>
      <c r="AB219" s="350"/>
      <c r="AC219" s="350"/>
      <c r="AD219" s="350"/>
      <c r="AE219" s="350"/>
      <c r="AF219" s="350"/>
      <c r="AG219" s="346">
        <f t="shared" si="246"/>
        <v>0</v>
      </c>
      <c r="AH219" s="1611"/>
      <c r="AI219" s="351">
        <f t="shared" si="247"/>
        <v>0</v>
      </c>
      <c r="AJ219" s="344"/>
      <c r="AK219" s="345"/>
      <c r="AL219" s="345"/>
      <c r="AM219" s="345"/>
      <c r="AN219" s="345"/>
      <c r="AO219" s="345"/>
      <c r="AP219" s="346">
        <f t="shared" si="248"/>
        <v>0</v>
      </c>
      <c r="AQ219" s="347"/>
      <c r="AR219" s="1611"/>
      <c r="AS219" s="347"/>
      <c r="AT219" s="352">
        <f t="shared" si="249"/>
        <v>0</v>
      </c>
      <c r="AU219" s="353"/>
      <c r="AV219" s="354"/>
      <c r="AW219" s="354"/>
      <c r="AX219" s="346">
        <f t="shared" si="250"/>
        <v>0</v>
      </c>
      <c r="AY219" s="347"/>
      <c r="AZ219" s="1611"/>
      <c r="BA219" s="352">
        <f t="shared" si="251"/>
        <v>0</v>
      </c>
      <c r="BB219" s="1611"/>
      <c r="BC219" s="352">
        <f t="shared" si="252"/>
        <v>0</v>
      </c>
    </row>
    <row r="220" spans="1:55" s="339" customFormat="1">
      <c r="A220" s="373" t="s">
        <v>404</v>
      </c>
      <c r="B220" s="342"/>
      <c r="C220" s="708"/>
      <c r="D220" s="343"/>
      <c r="E220" s="344"/>
      <c r="F220" s="345"/>
      <c r="G220" s="345"/>
      <c r="H220" s="345"/>
      <c r="I220" s="345"/>
      <c r="J220" s="345"/>
      <c r="K220" s="345"/>
      <c r="L220" s="345"/>
      <c r="M220" s="346">
        <f t="shared" si="253"/>
        <v>0</v>
      </c>
      <c r="N220" s="347"/>
      <c r="O220" s="347"/>
      <c r="P220" s="347"/>
      <c r="Q220" s="348">
        <f t="shared" si="244"/>
        <v>0</v>
      </c>
      <c r="R220" s="349"/>
      <c r="S220" s="1575"/>
      <c r="T220" s="350"/>
      <c r="U220" s="350"/>
      <c r="V220" s="350"/>
      <c r="W220" s="346">
        <f t="shared" si="245"/>
        <v>0</v>
      </c>
      <c r="X220" s="349"/>
      <c r="Y220" s="350"/>
      <c r="Z220" s="350"/>
      <c r="AA220" s="350"/>
      <c r="AB220" s="350"/>
      <c r="AC220" s="350"/>
      <c r="AD220" s="350"/>
      <c r="AE220" s="350"/>
      <c r="AF220" s="350"/>
      <c r="AG220" s="346">
        <f t="shared" si="246"/>
        <v>0</v>
      </c>
      <c r="AH220" s="1611"/>
      <c r="AI220" s="351">
        <f t="shared" si="247"/>
        <v>0</v>
      </c>
      <c r="AJ220" s="344"/>
      <c r="AK220" s="345"/>
      <c r="AL220" s="345"/>
      <c r="AM220" s="345"/>
      <c r="AN220" s="345"/>
      <c r="AO220" s="345"/>
      <c r="AP220" s="346">
        <f t="shared" si="248"/>
        <v>0</v>
      </c>
      <c r="AQ220" s="347"/>
      <c r="AR220" s="1611"/>
      <c r="AS220" s="347"/>
      <c r="AT220" s="352">
        <f t="shared" si="249"/>
        <v>0</v>
      </c>
      <c r="AU220" s="353"/>
      <c r="AV220" s="354"/>
      <c r="AW220" s="354"/>
      <c r="AX220" s="346">
        <f t="shared" si="250"/>
        <v>0</v>
      </c>
      <c r="AY220" s="347"/>
      <c r="AZ220" s="1611"/>
      <c r="BA220" s="352">
        <f t="shared" si="251"/>
        <v>0</v>
      </c>
      <c r="BB220" s="1611"/>
      <c r="BC220" s="352">
        <f t="shared" si="252"/>
        <v>0</v>
      </c>
    </row>
    <row r="221" spans="1:55" s="339" customFormat="1">
      <c r="A221" s="373" t="s">
        <v>65</v>
      </c>
      <c r="B221" s="342"/>
      <c r="C221" s="708"/>
      <c r="D221" s="343"/>
      <c r="E221" s="344"/>
      <c r="F221" s="345"/>
      <c r="G221" s="345"/>
      <c r="H221" s="345"/>
      <c r="I221" s="345"/>
      <c r="J221" s="345"/>
      <c r="K221" s="345"/>
      <c r="L221" s="345"/>
      <c r="M221" s="346">
        <f t="shared" si="253"/>
        <v>0</v>
      </c>
      <c r="N221" s="347"/>
      <c r="O221" s="347"/>
      <c r="P221" s="347"/>
      <c r="Q221" s="348">
        <f t="shared" si="244"/>
        <v>0</v>
      </c>
      <c r="R221" s="349"/>
      <c r="S221" s="1575"/>
      <c r="T221" s="350"/>
      <c r="U221" s="350"/>
      <c r="V221" s="350"/>
      <c r="W221" s="346">
        <f t="shared" si="245"/>
        <v>0</v>
      </c>
      <c r="X221" s="349"/>
      <c r="Y221" s="350"/>
      <c r="Z221" s="350"/>
      <c r="AA221" s="350"/>
      <c r="AB221" s="350"/>
      <c r="AC221" s="350"/>
      <c r="AD221" s="350"/>
      <c r="AE221" s="350"/>
      <c r="AF221" s="350"/>
      <c r="AG221" s="346">
        <f t="shared" si="246"/>
        <v>0</v>
      </c>
      <c r="AH221" s="1611"/>
      <c r="AI221" s="351">
        <f t="shared" si="247"/>
        <v>0</v>
      </c>
      <c r="AJ221" s="344"/>
      <c r="AK221" s="345"/>
      <c r="AL221" s="345"/>
      <c r="AM221" s="345"/>
      <c r="AN221" s="345"/>
      <c r="AO221" s="345"/>
      <c r="AP221" s="346">
        <f t="shared" si="248"/>
        <v>0</v>
      </c>
      <c r="AQ221" s="347"/>
      <c r="AR221" s="1611"/>
      <c r="AS221" s="347"/>
      <c r="AT221" s="352">
        <f t="shared" si="249"/>
        <v>0</v>
      </c>
      <c r="AU221" s="353"/>
      <c r="AV221" s="354"/>
      <c r="AW221" s="354"/>
      <c r="AX221" s="346">
        <f t="shared" si="250"/>
        <v>0</v>
      </c>
      <c r="AY221" s="347"/>
      <c r="AZ221" s="1611"/>
      <c r="BA221" s="352">
        <f t="shared" si="251"/>
        <v>0</v>
      </c>
      <c r="BB221" s="1611"/>
      <c r="BC221" s="352">
        <f t="shared" si="252"/>
        <v>0</v>
      </c>
    </row>
    <row r="222" spans="1:55" s="339" customFormat="1">
      <c r="A222" s="373" t="s">
        <v>405</v>
      </c>
      <c r="B222" s="342"/>
      <c r="C222" s="708"/>
      <c r="D222" s="343"/>
      <c r="E222" s="344"/>
      <c r="F222" s="345"/>
      <c r="G222" s="345"/>
      <c r="H222" s="345"/>
      <c r="I222" s="345"/>
      <c r="J222" s="345"/>
      <c r="K222" s="345"/>
      <c r="L222" s="345"/>
      <c r="M222" s="346">
        <f t="shared" si="253"/>
        <v>0</v>
      </c>
      <c r="N222" s="347"/>
      <c r="O222" s="347"/>
      <c r="P222" s="347"/>
      <c r="Q222" s="348">
        <f t="shared" si="244"/>
        <v>0</v>
      </c>
      <c r="R222" s="349"/>
      <c r="S222" s="1575"/>
      <c r="T222" s="350"/>
      <c r="U222" s="350"/>
      <c r="V222" s="350"/>
      <c r="W222" s="346">
        <f t="shared" si="245"/>
        <v>0</v>
      </c>
      <c r="X222" s="349"/>
      <c r="Y222" s="350"/>
      <c r="Z222" s="350"/>
      <c r="AA222" s="350"/>
      <c r="AB222" s="350"/>
      <c r="AC222" s="350"/>
      <c r="AD222" s="350"/>
      <c r="AE222" s="350"/>
      <c r="AF222" s="350"/>
      <c r="AG222" s="346">
        <f t="shared" si="246"/>
        <v>0</v>
      </c>
      <c r="AH222" s="1611"/>
      <c r="AI222" s="351">
        <f t="shared" si="247"/>
        <v>0</v>
      </c>
      <c r="AJ222" s="344"/>
      <c r="AK222" s="345"/>
      <c r="AL222" s="345"/>
      <c r="AM222" s="345"/>
      <c r="AN222" s="345"/>
      <c r="AO222" s="345"/>
      <c r="AP222" s="346">
        <f t="shared" si="248"/>
        <v>0</v>
      </c>
      <c r="AQ222" s="347"/>
      <c r="AR222" s="1611"/>
      <c r="AS222" s="347"/>
      <c r="AT222" s="352">
        <f t="shared" si="249"/>
        <v>0</v>
      </c>
      <c r="AU222" s="353"/>
      <c r="AV222" s="354"/>
      <c r="AW222" s="354"/>
      <c r="AX222" s="346">
        <f t="shared" si="250"/>
        <v>0</v>
      </c>
      <c r="AY222" s="347"/>
      <c r="AZ222" s="1611"/>
      <c r="BA222" s="352">
        <f t="shared" si="251"/>
        <v>0</v>
      </c>
      <c r="BB222" s="1611"/>
      <c r="BC222" s="352">
        <f t="shared" si="252"/>
        <v>0</v>
      </c>
    </row>
    <row r="223" spans="1:55" s="339" customFormat="1" ht="13.5" thickBot="1">
      <c r="A223" s="374" t="s">
        <v>406</v>
      </c>
      <c r="B223" s="342"/>
      <c r="C223" s="708"/>
      <c r="D223" s="343"/>
      <c r="E223" s="344"/>
      <c r="F223" s="345"/>
      <c r="G223" s="345"/>
      <c r="H223" s="345"/>
      <c r="I223" s="345"/>
      <c r="J223" s="345"/>
      <c r="K223" s="345"/>
      <c r="L223" s="345"/>
      <c r="M223" s="346">
        <f t="shared" si="253"/>
        <v>0</v>
      </c>
      <c r="N223" s="347"/>
      <c r="O223" s="347"/>
      <c r="P223" s="347"/>
      <c r="Q223" s="348">
        <f t="shared" si="244"/>
        <v>0</v>
      </c>
      <c r="R223" s="349"/>
      <c r="S223" s="1575"/>
      <c r="T223" s="350"/>
      <c r="U223" s="350"/>
      <c r="V223" s="350"/>
      <c r="W223" s="346">
        <f t="shared" si="245"/>
        <v>0</v>
      </c>
      <c r="X223" s="349"/>
      <c r="Y223" s="350"/>
      <c r="Z223" s="350"/>
      <c r="AA223" s="350"/>
      <c r="AB223" s="350"/>
      <c r="AC223" s="350"/>
      <c r="AD223" s="350"/>
      <c r="AE223" s="350"/>
      <c r="AF223" s="350"/>
      <c r="AG223" s="346">
        <f t="shared" si="246"/>
        <v>0</v>
      </c>
      <c r="AH223" s="1611"/>
      <c r="AI223" s="351">
        <f t="shared" si="247"/>
        <v>0</v>
      </c>
      <c r="AJ223" s="344"/>
      <c r="AK223" s="345"/>
      <c r="AL223" s="345"/>
      <c r="AM223" s="345"/>
      <c r="AN223" s="345"/>
      <c r="AO223" s="345"/>
      <c r="AP223" s="346">
        <f t="shared" si="248"/>
        <v>0</v>
      </c>
      <c r="AQ223" s="347"/>
      <c r="AR223" s="1611"/>
      <c r="AS223" s="347"/>
      <c r="AT223" s="352">
        <f t="shared" si="249"/>
        <v>0</v>
      </c>
      <c r="AU223" s="353"/>
      <c r="AV223" s="354"/>
      <c r="AW223" s="354"/>
      <c r="AX223" s="346">
        <f t="shared" si="250"/>
        <v>0</v>
      </c>
      <c r="AY223" s="347"/>
      <c r="AZ223" s="1611"/>
      <c r="BA223" s="352">
        <f t="shared" si="251"/>
        <v>0</v>
      </c>
      <c r="BB223" s="1611"/>
      <c r="BC223" s="352">
        <f t="shared" si="252"/>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4">D226+D227</f>
        <v>0</v>
      </c>
      <c r="E225" s="363">
        <f t="shared" si="254"/>
        <v>0</v>
      </c>
      <c r="F225" s="364">
        <f t="shared" si="254"/>
        <v>0</v>
      </c>
      <c r="G225" s="364">
        <f t="shared" si="254"/>
        <v>0</v>
      </c>
      <c r="H225" s="364">
        <f t="shared" si="254"/>
        <v>0</v>
      </c>
      <c r="I225" s="364">
        <f t="shared" si="254"/>
        <v>0</v>
      </c>
      <c r="J225" s="364">
        <f t="shared" si="254"/>
        <v>0</v>
      </c>
      <c r="K225" s="364">
        <f t="shared" si="254"/>
        <v>0</v>
      </c>
      <c r="L225" s="364">
        <f t="shared" si="254"/>
        <v>0</v>
      </c>
      <c r="M225" s="346">
        <f t="shared" si="254"/>
        <v>0</v>
      </c>
      <c r="N225" s="365">
        <f t="shared" si="254"/>
        <v>0</v>
      </c>
      <c r="O225" s="365">
        <f t="shared" si="254"/>
        <v>0</v>
      </c>
      <c r="P225" s="365">
        <f t="shared" si="254"/>
        <v>0</v>
      </c>
      <c r="Q225" s="348">
        <f t="shared" si="254"/>
        <v>0</v>
      </c>
      <c r="R225" s="366">
        <f t="shared" si="254"/>
        <v>0</v>
      </c>
      <c r="S225" s="1575"/>
      <c r="T225" s="367">
        <f t="shared" si="254"/>
        <v>0</v>
      </c>
      <c r="U225" s="367">
        <f t="shared" si="254"/>
        <v>0</v>
      </c>
      <c r="V225" s="367">
        <f t="shared" si="254"/>
        <v>0</v>
      </c>
      <c r="W225" s="346">
        <f t="shared" si="254"/>
        <v>0</v>
      </c>
      <c r="X225" s="366">
        <f t="shared" si="254"/>
        <v>0</v>
      </c>
      <c r="Y225" s="367">
        <f t="shared" si="254"/>
        <v>0</v>
      </c>
      <c r="Z225" s="367">
        <f t="shared" si="254"/>
        <v>0</v>
      </c>
      <c r="AA225" s="367">
        <f t="shared" si="254"/>
        <v>0</v>
      </c>
      <c r="AB225" s="367">
        <f t="shared" si="254"/>
        <v>0</v>
      </c>
      <c r="AC225" s="367">
        <f t="shared" si="254"/>
        <v>0</v>
      </c>
      <c r="AD225" s="367">
        <f t="shared" si="254"/>
        <v>0</v>
      </c>
      <c r="AE225" s="367">
        <f t="shared" si="254"/>
        <v>0</v>
      </c>
      <c r="AF225" s="367">
        <f t="shared" si="254"/>
        <v>0</v>
      </c>
      <c r="AG225" s="346">
        <f t="shared" si="254"/>
        <v>0</v>
      </c>
      <c r="AH225" s="1611"/>
      <c r="AI225" s="351">
        <f t="shared" si="254"/>
        <v>0</v>
      </c>
      <c r="AJ225" s="363">
        <f t="shared" si="254"/>
        <v>0</v>
      </c>
      <c r="AK225" s="364">
        <f t="shared" si="254"/>
        <v>0</v>
      </c>
      <c r="AL225" s="364">
        <f t="shared" si="254"/>
        <v>0</v>
      </c>
      <c r="AM225" s="364">
        <f t="shared" si="254"/>
        <v>0</v>
      </c>
      <c r="AN225" s="364">
        <f t="shared" si="254"/>
        <v>0</v>
      </c>
      <c r="AO225" s="364">
        <f t="shared" si="254"/>
        <v>0</v>
      </c>
      <c r="AP225" s="346">
        <f t="shared" si="254"/>
        <v>0</v>
      </c>
      <c r="AQ225" s="365">
        <f t="shared" si="254"/>
        <v>0</v>
      </c>
      <c r="AR225" s="1611"/>
      <c r="AS225" s="365">
        <f t="shared" si="254"/>
        <v>0</v>
      </c>
      <c r="AT225" s="352">
        <f t="shared" si="254"/>
        <v>0</v>
      </c>
      <c r="AU225" s="368">
        <f t="shared" si="254"/>
        <v>0</v>
      </c>
      <c r="AV225" s="369">
        <f t="shared" si="254"/>
        <v>0</v>
      </c>
      <c r="AW225" s="369">
        <f t="shared" si="254"/>
        <v>0</v>
      </c>
      <c r="AX225" s="346">
        <f t="shared" si="254"/>
        <v>0</v>
      </c>
      <c r="AY225" s="365">
        <f t="shared" si="254"/>
        <v>0</v>
      </c>
      <c r="AZ225" s="1611"/>
      <c r="BA225" s="352">
        <f t="shared" si="254"/>
        <v>0</v>
      </c>
      <c r="BB225" s="1611"/>
      <c r="BC225" s="352">
        <f t="shared" si="254"/>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5">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5"/>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6">SUM(D229:D238)</f>
        <v>0</v>
      </c>
      <c r="E228" s="363">
        <f t="shared" si="256"/>
        <v>0</v>
      </c>
      <c r="F228" s="364">
        <f t="shared" si="256"/>
        <v>0</v>
      </c>
      <c r="G228" s="364">
        <f t="shared" si="256"/>
        <v>0</v>
      </c>
      <c r="H228" s="364">
        <f t="shared" si="256"/>
        <v>0</v>
      </c>
      <c r="I228" s="364">
        <f t="shared" si="256"/>
        <v>0</v>
      </c>
      <c r="J228" s="364">
        <f t="shared" si="256"/>
        <v>0</v>
      </c>
      <c r="K228" s="364">
        <f t="shared" si="256"/>
        <v>0</v>
      </c>
      <c r="L228" s="364">
        <f t="shared" si="256"/>
        <v>0</v>
      </c>
      <c r="M228" s="346">
        <f t="shared" si="256"/>
        <v>0</v>
      </c>
      <c r="N228" s="365">
        <f t="shared" si="256"/>
        <v>0</v>
      </c>
      <c r="O228" s="365">
        <f t="shared" si="256"/>
        <v>0</v>
      </c>
      <c r="P228" s="365">
        <f t="shared" si="256"/>
        <v>0</v>
      </c>
      <c r="Q228" s="348">
        <f t="shared" si="256"/>
        <v>0</v>
      </c>
      <c r="R228" s="366">
        <f t="shared" si="256"/>
        <v>0</v>
      </c>
      <c r="S228" s="1575"/>
      <c r="T228" s="367">
        <f t="shared" si="256"/>
        <v>0</v>
      </c>
      <c r="U228" s="367">
        <f t="shared" si="256"/>
        <v>0</v>
      </c>
      <c r="V228" s="367">
        <f t="shared" si="256"/>
        <v>0</v>
      </c>
      <c r="W228" s="346">
        <f t="shared" si="256"/>
        <v>0</v>
      </c>
      <c r="X228" s="366">
        <f t="shared" si="256"/>
        <v>0</v>
      </c>
      <c r="Y228" s="367">
        <f t="shared" si="256"/>
        <v>0</v>
      </c>
      <c r="Z228" s="367">
        <f t="shared" si="256"/>
        <v>0</v>
      </c>
      <c r="AA228" s="367">
        <f t="shared" si="256"/>
        <v>0</v>
      </c>
      <c r="AB228" s="367">
        <f t="shared" si="256"/>
        <v>0</v>
      </c>
      <c r="AC228" s="367">
        <f t="shared" si="256"/>
        <v>0</v>
      </c>
      <c r="AD228" s="367">
        <f t="shared" si="256"/>
        <v>0</v>
      </c>
      <c r="AE228" s="367">
        <f t="shared" si="256"/>
        <v>0</v>
      </c>
      <c r="AF228" s="367">
        <f t="shared" si="256"/>
        <v>0</v>
      </c>
      <c r="AG228" s="346">
        <f t="shared" si="256"/>
        <v>0</v>
      </c>
      <c r="AH228" s="1611"/>
      <c r="AI228" s="351">
        <f t="shared" si="256"/>
        <v>0</v>
      </c>
      <c r="AJ228" s="363">
        <f t="shared" si="256"/>
        <v>0</v>
      </c>
      <c r="AK228" s="364">
        <f t="shared" si="256"/>
        <v>0</v>
      </c>
      <c r="AL228" s="364">
        <f t="shared" si="256"/>
        <v>0</v>
      </c>
      <c r="AM228" s="364">
        <f t="shared" si="256"/>
        <v>0</v>
      </c>
      <c r="AN228" s="364">
        <f t="shared" si="256"/>
        <v>0</v>
      </c>
      <c r="AO228" s="364">
        <f t="shared" si="256"/>
        <v>0</v>
      </c>
      <c r="AP228" s="346">
        <f t="shared" si="256"/>
        <v>0</v>
      </c>
      <c r="AQ228" s="365">
        <f t="shared" si="256"/>
        <v>0</v>
      </c>
      <c r="AR228" s="1611"/>
      <c r="AS228" s="365">
        <f t="shared" si="256"/>
        <v>0</v>
      </c>
      <c r="AT228" s="352">
        <f t="shared" si="256"/>
        <v>0</v>
      </c>
      <c r="AU228" s="368">
        <f t="shared" si="256"/>
        <v>0</v>
      </c>
      <c r="AV228" s="369">
        <f t="shared" si="256"/>
        <v>0</v>
      </c>
      <c r="AW228" s="369">
        <f t="shared" si="256"/>
        <v>0</v>
      </c>
      <c r="AX228" s="346">
        <f t="shared" si="256"/>
        <v>0</v>
      </c>
      <c r="AY228" s="365">
        <f t="shared" si="256"/>
        <v>0</v>
      </c>
      <c r="AZ228" s="1611"/>
      <c r="BA228" s="352">
        <f t="shared" si="256"/>
        <v>0</v>
      </c>
      <c r="BB228" s="1611"/>
      <c r="BC228" s="352">
        <f t="shared" si="256"/>
        <v>0</v>
      </c>
    </row>
    <row r="229" spans="1:55" s="339" customFormat="1">
      <c r="A229" s="372" t="s">
        <v>399</v>
      </c>
      <c r="B229" s="342"/>
      <c r="C229" s="708"/>
      <c r="D229" s="343"/>
      <c r="E229" s="344"/>
      <c r="F229" s="345"/>
      <c r="G229" s="345"/>
      <c r="H229" s="345"/>
      <c r="I229" s="345"/>
      <c r="J229" s="345"/>
      <c r="K229" s="345"/>
      <c r="L229" s="345"/>
      <c r="M229" s="346">
        <f t="shared" ref="M229:M238" si="257">SUM(E229:L229)</f>
        <v>0</v>
      </c>
      <c r="N229" s="347"/>
      <c r="O229" s="347"/>
      <c r="P229" s="347"/>
      <c r="Q229" s="348">
        <f t="shared" ref="Q229:Q238" si="258">B229+C229+M229+N229+O229+P229+D229</f>
        <v>0</v>
      </c>
      <c r="R229" s="349"/>
      <c r="S229" s="1575"/>
      <c r="T229" s="350"/>
      <c r="U229" s="350"/>
      <c r="V229" s="350"/>
      <c r="W229" s="346">
        <f t="shared" ref="W229:W238" si="259">SUM(R229:V229)</f>
        <v>0</v>
      </c>
      <c r="X229" s="349"/>
      <c r="Y229" s="350"/>
      <c r="Z229" s="350"/>
      <c r="AA229" s="350"/>
      <c r="AB229" s="350"/>
      <c r="AC229" s="350"/>
      <c r="AD229" s="350"/>
      <c r="AE229" s="350"/>
      <c r="AF229" s="350"/>
      <c r="AG229" s="346">
        <f t="shared" ref="AG229:AG238" si="260">SUM(X229:AF229)</f>
        <v>0</v>
      </c>
      <c r="AH229" s="1611"/>
      <c r="AI229" s="351">
        <f t="shared" ref="AI229:AI238" si="261">Q229+W229+AG229+AH229</f>
        <v>0</v>
      </c>
      <c r="AJ229" s="344"/>
      <c r="AK229" s="345"/>
      <c r="AL229" s="345"/>
      <c r="AM229" s="345"/>
      <c r="AN229" s="345"/>
      <c r="AO229" s="345"/>
      <c r="AP229" s="346">
        <f t="shared" ref="AP229:AP238" si="262">SUM(AJ229:AO229)</f>
        <v>0</v>
      </c>
      <c r="AQ229" s="347"/>
      <c r="AR229" s="1611"/>
      <c r="AS229" s="347"/>
      <c r="AT229" s="352">
        <f t="shared" ref="AT229:AT238" si="263">AI229+AP229+AQ229+AR229+AS229</f>
        <v>0</v>
      </c>
      <c r="AU229" s="353"/>
      <c r="AV229" s="354"/>
      <c r="AW229" s="354"/>
      <c r="AX229" s="346">
        <f t="shared" ref="AX229:AX238" si="264">SUM(AU229:AW229)</f>
        <v>0</v>
      </c>
      <c r="AY229" s="347"/>
      <c r="AZ229" s="1611"/>
      <c r="BA229" s="352">
        <f t="shared" ref="BA229:BA238" si="265">AX229+AY229</f>
        <v>0</v>
      </c>
      <c r="BB229" s="1611"/>
      <c r="BC229" s="352">
        <f t="shared" ref="BC229:BC238" si="266">BA229+AT229+BB229</f>
        <v>0</v>
      </c>
    </row>
    <row r="230" spans="1:55" s="339" customFormat="1">
      <c r="A230" s="372" t="s">
        <v>400</v>
      </c>
      <c r="B230" s="342"/>
      <c r="C230" s="708"/>
      <c r="D230" s="343"/>
      <c r="E230" s="344"/>
      <c r="F230" s="345"/>
      <c r="G230" s="345"/>
      <c r="H230" s="345"/>
      <c r="I230" s="345"/>
      <c r="J230" s="345"/>
      <c r="K230" s="345"/>
      <c r="L230" s="345"/>
      <c r="M230" s="346">
        <f t="shared" si="257"/>
        <v>0</v>
      </c>
      <c r="N230" s="347"/>
      <c r="O230" s="347"/>
      <c r="P230" s="347"/>
      <c r="Q230" s="348">
        <f t="shared" si="258"/>
        <v>0</v>
      </c>
      <c r="R230" s="349"/>
      <c r="S230" s="1575"/>
      <c r="T230" s="350"/>
      <c r="U230" s="350"/>
      <c r="V230" s="350"/>
      <c r="W230" s="346">
        <f t="shared" si="259"/>
        <v>0</v>
      </c>
      <c r="X230" s="349"/>
      <c r="Y230" s="350"/>
      <c r="Z230" s="350"/>
      <c r="AA230" s="350"/>
      <c r="AB230" s="350"/>
      <c r="AC230" s="350"/>
      <c r="AD230" s="350"/>
      <c r="AE230" s="350"/>
      <c r="AF230" s="350"/>
      <c r="AG230" s="346">
        <f t="shared" si="260"/>
        <v>0</v>
      </c>
      <c r="AH230" s="1611"/>
      <c r="AI230" s="351">
        <f t="shared" si="261"/>
        <v>0</v>
      </c>
      <c r="AJ230" s="344"/>
      <c r="AK230" s="345"/>
      <c r="AL230" s="345"/>
      <c r="AM230" s="345"/>
      <c r="AN230" s="345"/>
      <c r="AO230" s="345"/>
      <c r="AP230" s="346">
        <f t="shared" si="262"/>
        <v>0</v>
      </c>
      <c r="AQ230" s="347"/>
      <c r="AR230" s="1611"/>
      <c r="AS230" s="347"/>
      <c r="AT230" s="352">
        <f t="shared" si="263"/>
        <v>0</v>
      </c>
      <c r="AU230" s="353"/>
      <c r="AV230" s="354"/>
      <c r="AW230" s="354"/>
      <c r="AX230" s="346">
        <f t="shared" si="264"/>
        <v>0</v>
      </c>
      <c r="AY230" s="347"/>
      <c r="AZ230" s="1611"/>
      <c r="BA230" s="352">
        <f t="shared" si="265"/>
        <v>0</v>
      </c>
      <c r="BB230" s="1611"/>
      <c r="BC230" s="352">
        <f t="shared" si="266"/>
        <v>0</v>
      </c>
    </row>
    <row r="231" spans="1:55" s="339" customFormat="1">
      <c r="A231" s="373" t="s">
        <v>401</v>
      </c>
      <c r="B231" s="342"/>
      <c r="C231" s="708"/>
      <c r="D231" s="343"/>
      <c r="E231" s="344"/>
      <c r="F231" s="345"/>
      <c r="G231" s="345"/>
      <c r="H231" s="345"/>
      <c r="I231" s="345"/>
      <c r="J231" s="345"/>
      <c r="K231" s="345"/>
      <c r="L231" s="345"/>
      <c r="M231" s="346">
        <f t="shared" si="257"/>
        <v>0</v>
      </c>
      <c r="N231" s="347"/>
      <c r="O231" s="347"/>
      <c r="P231" s="347"/>
      <c r="Q231" s="348">
        <f t="shared" si="258"/>
        <v>0</v>
      </c>
      <c r="R231" s="349"/>
      <c r="S231" s="1575"/>
      <c r="T231" s="350"/>
      <c r="U231" s="350"/>
      <c r="V231" s="350"/>
      <c r="W231" s="346">
        <f t="shared" si="259"/>
        <v>0</v>
      </c>
      <c r="X231" s="349"/>
      <c r="Y231" s="350"/>
      <c r="Z231" s="350"/>
      <c r="AA231" s="350"/>
      <c r="AB231" s="350"/>
      <c r="AC231" s="350"/>
      <c r="AD231" s="350"/>
      <c r="AE231" s="350"/>
      <c r="AF231" s="350"/>
      <c r="AG231" s="346">
        <f t="shared" si="260"/>
        <v>0</v>
      </c>
      <c r="AH231" s="1611"/>
      <c r="AI231" s="351">
        <f t="shared" si="261"/>
        <v>0</v>
      </c>
      <c r="AJ231" s="344"/>
      <c r="AK231" s="345"/>
      <c r="AL231" s="345"/>
      <c r="AM231" s="345"/>
      <c r="AN231" s="345"/>
      <c r="AO231" s="345"/>
      <c r="AP231" s="346">
        <f t="shared" si="262"/>
        <v>0</v>
      </c>
      <c r="AQ231" s="347"/>
      <c r="AR231" s="1611"/>
      <c r="AS231" s="347"/>
      <c r="AT231" s="352">
        <f t="shared" si="263"/>
        <v>0</v>
      </c>
      <c r="AU231" s="353"/>
      <c r="AV231" s="354"/>
      <c r="AW231" s="354"/>
      <c r="AX231" s="346">
        <f t="shared" si="264"/>
        <v>0</v>
      </c>
      <c r="AY231" s="347"/>
      <c r="AZ231" s="1611"/>
      <c r="BA231" s="352">
        <f t="shared" si="265"/>
        <v>0</v>
      </c>
      <c r="BB231" s="1611"/>
      <c r="BC231" s="352">
        <f t="shared" si="266"/>
        <v>0</v>
      </c>
    </row>
    <row r="232" spans="1:55" s="339" customFormat="1">
      <c r="A232" s="373" t="s">
        <v>61</v>
      </c>
      <c r="B232" s="342"/>
      <c r="C232" s="708"/>
      <c r="D232" s="343"/>
      <c r="E232" s="344"/>
      <c r="F232" s="345"/>
      <c r="G232" s="345"/>
      <c r="H232" s="345"/>
      <c r="I232" s="345"/>
      <c r="J232" s="345"/>
      <c r="K232" s="345"/>
      <c r="L232" s="345"/>
      <c r="M232" s="346">
        <f t="shared" si="257"/>
        <v>0</v>
      </c>
      <c r="N232" s="347"/>
      <c r="O232" s="347"/>
      <c r="P232" s="347"/>
      <c r="Q232" s="348">
        <f t="shared" si="258"/>
        <v>0</v>
      </c>
      <c r="R232" s="349"/>
      <c r="S232" s="1575"/>
      <c r="T232" s="350"/>
      <c r="U232" s="350"/>
      <c r="V232" s="350"/>
      <c r="W232" s="346">
        <f t="shared" si="259"/>
        <v>0</v>
      </c>
      <c r="X232" s="349"/>
      <c r="Y232" s="350"/>
      <c r="Z232" s="350"/>
      <c r="AA232" s="350"/>
      <c r="AB232" s="350"/>
      <c r="AC232" s="350"/>
      <c r="AD232" s="350"/>
      <c r="AE232" s="350"/>
      <c r="AF232" s="350"/>
      <c r="AG232" s="346">
        <f t="shared" si="260"/>
        <v>0</v>
      </c>
      <c r="AH232" s="1611"/>
      <c r="AI232" s="351">
        <f t="shared" si="261"/>
        <v>0</v>
      </c>
      <c r="AJ232" s="344"/>
      <c r="AK232" s="345"/>
      <c r="AL232" s="345"/>
      <c r="AM232" s="345"/>
      <c r="AN232" s="345"/>
      <c r="AO232" s="345"/>
      <c r="AP232" s="346">
        <f t="shared" si="262"/>
        <v>0</v>
      </c>
      <c r="AQ232" s="347"/>
      <c r="AR232" s="1611"/>
      <c r="AS232" s="347"/>
      <c r="AT232" s="352">
        <f t="shared" si="263"/>
        <v>0</v>
      </c>
      <c r="AU232" s="353"/>
      <c r="AV232" s="354"/>
      <c r="AW232" s="354"/>
      <c r="AX232" s="346">
        <f t="shared" si="264"/>
        <v>0</v>
      </c>
      <c r="AY232" s="347"/>
      <c r="AZ232" s="1611"/>
      <c r="BA232" s="352">
        <f t="shared" si="265"/>
        <v>0</v>
      </c>
      <c r="BB232" s="1611"/>
      <c r="BC232" s="352">
        <f t="shared" si="266"/>
        <v>0</v>
      </c>
    </row>
    <row r="233" spans="1:55" s="339" customFormat="1">
      <c r="A233" s="373" t="s">
        <v>402</v>
      </c>
      <c r="B233" s="342"/>
      <c r="C233" s="708"/>
      <c r="D233" s="343"/>
      <c r="E233" s="344"/>
      <c r="F233" s="345"/>
      <c r="G233" s="345"/>
      <c r="H233" s="345"/>
      <c r="I233" s="345"/>
      <c r="J233" s="345"/>
      <c r="K233" s="345"/>
      <c r="L233" s="345"/>
      <c r="M233" s="346">
        <f t="shared" si="257"/>
        <v>0</v>
      </c>
      <c r="N233" s="347"/>
      <c r="O233" s="347"/>
      <c r="P233" s="347"/>
      <c r="Q233" s="348">
        <f t="shared" si="258"/>
        <v>0</v>
      </c>
      <c r="R233" s="349"/>
      <c r="S233" s="1575"/>
      <c r="T233" s="350"/>
      <c r="U233" s="350"/>
      <c r="V233" s="350"/>
      <c r="W233" s="346">
        <f t="shared" si="259"/>
        <v>0</v>
      </c>
      <c r="X233" s="349"/>
      <c r="Y233" s="350"/>
      <c r="Z233" s="350"/>
      <c r="AA233" s="350"/>
      <c r="AB233" s="350"/>
      <c r="AC233" s="350"/>
      <c r="AD233" s="350"/>
      <c r="AE233" s="350"/>
      <c r="AF233" s="350"/>
      <c r="AG233" s="346">
        <f t="shared" si="260"/>
        <v>0</v>
      </c>
      <c r="AH233" s="1611"/>
      <c r="AI233" s="351">
        <f t="shared" si="261"/>
        <v>0</v>
      </c>
      <c r="AJ233" s="344"/>
      <c r="AK233" s="345"/>
      <c r="AL233" s="345"/>
      <c r="AM233" s="345"/>
      <c r="AN233" s="345"/>
      <c r="AO233" s="345"/>
      <c r="AP233" s="346">
        <f t="shared" si="262"/>
        <v>0</v>
      </c>
      <c r="AQ233" s="347"/>
      <c r="AR233" s="1611"/>
      <c r="AS233" s="347"/>
      <c r="AT233" s="352">
        <f t="shared" si="263"/>
        <v>0</v>
      </c>
      <c r="AU233" s="353"/>
      <c r="AV233" s="354"/>
      <c r="AW233" s="354"/>
      <c r="AX233" s="346">
        <f t="shared" si="264"/>
        <v>0</v>
      </c>
      <c r="AY233" s="347"/>
      <c r="AZ233" s="1611"/>
      <c r="BA233" s="352">
        <f t="shared" si="265"/>
        <v>0</v>
      </c>
      <c r="BB233" s="1611"/>
      <c r="BC233" s="352">
        <f t="shared" si="266"/>
        <v>0</v>
      </c>
    </row>
    <row r="234" spans="1:55" s="339" customFormat="1">
      <c r="A234" s="373" t="s">
        <v>403</v>
      </c>
      <c r="B234" s="342"/>
      <c r="C234" s="708"/>
      <c r="D234" s="343"/>
      <c r="E234" s="344"/>
      <c r="F234" s="345"/>
      <c r="G234" s="345"/>
      <c r="H234" s="345"/>
      <c r="I234" s="345"/>
      <c r="J234" s="345"/>
      <c r="K234" s="345"/>
      <c r="L234" s="345"/>
      <c r="M234" s="346">
        <f t="shared" si="257"/>
        <v>0</v>
      </c>
      <c r="N234" s="347"/>
      <c r="O234" s="347"/>
      <c r="P234" s="347"/>
      <c r="Q234" s="348">
        <f t="shared" si="258"/>
        <v>0</v>
      </c>
      <c r="R234" s="349"/>
      <c r="S234" s="1575"/>
      <c r="T234" s="350"/>
      <c r="U234" s="350"/>
      <c r="V234" s="350"/>
      <c r="W234" s="346">
        <f t="shared" si="259"/>
        <v>0</v>
      </c>
      <c r="X234" s="349"/>
      <c r="Y234" s="350"/>
      <c r="Z234" s="350"/>
      <c r="AA234" s="350"/>
      <c r="AB234" s="350"/>
      <c r="AC234" s="350"/>
      <c r="AD234" s="350"/>
      <c r="AE234" s="350"/>
      <c r="AF234" s="350"/>
      <c r="AG234" s="346">
        <f t="shared" si="260"/>
        <v>0</v>
      </c>
      <c r="AH234" s="1611"/>
      <c r="AI234" s="351">
        <f t="shared" si="261"/>
        <v>0</v>
      </c>
      <c r="AJ234" s="344"/>
      <c r="AK234" s="345"/>
      <c r="AL234" s="345"/>
      <c r="AM234" s="345"/>
      <c r="AN234" s="345"/>
      <c r="AO234" s="345"/>
      <c r="AP234" s="346">
        <f t="shared" si="262"/>
        <v>0</v>
      </c>
      <c r="AQ234" s="347"/>
      <c r="AR234" s="1611"/>
      <c r="AS234" s="347"/>
      <c r="AT234" s="352">
        <f t="shared" si="263"/>
        <v>0</v>
      </c>
      <c r="AU234" s="353"/>
      <c r="AV234" s="354"/>
      <c r="AW234" s="354"/>
      <c r="AX234" s="346">
        <f t="shared" si="264"/>
        <v>0</v>
      </c>
      <c r="AY234" s="347"/>
      <c r="AZ234" s="1611"/>
      <c r="BA234" s="352">
        <f t="shared" si="265"/>
        <v>0</v>
      </c>
      <c r="BB234" s="1611"/>
      <c r="BC234" s="352">
        <f t="shared" si="266"/>
        <v>0</v>
      </c>
    </row>
    <row r="235" spans="1:55" s="339" customFormat="1">
      <c r="A235" s="373" t="s">
        <v>404</v>
      </c>
      <c r="B235" s="342"/>
      <c r="C235" s="708"/>
      <c r="D235" s="343"/>
      <c r="E235" s="344"/>
      <c r="F235" s="345"/>
      <c r="G235" s="345"/>
      <c r="H235" s="345"/>
      <c r="I235" s="345"/>
      <c r="J235" s="345"/>
      <c r="K235" s="345"/>
      <c r="L235" s="345"/>
      <c r="M235" s="346">
        <f t="shared" si="257"/>
        <v>0</v>
      </c>
      <c r="N235" s="347"/>
      <c r="O235" s="347"/>
      <c r="P235" s="347"/>
      <c r="Q235" s="348">
        <f t="shared" si="258"/>
        <v>0</v>
      </c>
      <c r="R235" s="349"/>
      <c r="S235" s="1575"/>
      <c r="T235" s="350"/>
      <c r="U235" s="350"/>
      <c r="V235" s="350"/>
      <c r="W235" s="346">
        <f t="shared" si="259"/>
        <v>0</v>
      </c>
      <c r="X235" s="349"/>
      <c r="Y235" s="350"/>
      <c r="Z235" s="350"/>
      <c r="AA235" s="350"/>
      <c r="AB235" s="350"/>
      <c r="AC235" s="350"/>
      <c r="AD235" s="350"/>
      <c r="AE235" s="350"/>
      <c r="AF235" s="350"/>
      <c r="AG235" s="346">
        <f t="shared" si="260"/>
        <v>0</v>
      </c>
      <c r="AH235" s="1611"/>
      <c r="AI235" s="351">
        <f t="shared" si="261"/>
        <v>0</v>
      </c>
      <c r="AJ235" s="344"/>
      <c r="AK235" s="345"/>
      <c r="AL235" s="345"/>
      <c r="AM235" s="345"/>
      <c r="AN235" s="345"/>
      <c r="AO235" s="345"/>
      <c r="AP235" s="346">
        <f t="shared" si="262"/>
        <v>0</v>
      </c>
      <c r="AQ235" s="347"/>
      <c r="AR235" s="1611"/>
      <c r="AS235" s="347"/>
      <c r="AT235" s="352">
        <f t="shared" si="263"/>
        <v>0</v>
      </c>
      <c r="AU235" s="353"/>
      <c r="AV235" s="354"/>
      <c r="AW235" s="354"/>
      <c r="AX235" s="346">
        <f t="shared" si="264"/>
        <v>0</v>
      </c>
      <c r="AY235" s="347"/>
      <c r="AZ235" s="1611"/>
      <c r="BA235" s="352">
        <f t="shared" si="265"/>
        <v>0</v>
      </c>
      <c r="BB235" s="1611"/>
      <c r="BC235" s="352">
        <f t="shared" si="266"/>
        <v>0</v>
      </c>
    </row>
    <row r="236" spans="1:55" s="339" customFormat="1">
      <c r="A236" s="373" t="s">
        <v>65</v>
      </c>
      <c r="B236" s="342"/>
      <c r="C236" s="708"/>
      <c r="D236" s="343"/>
      <c r="E236" s="344"/>
      <c r="F236" s="345"/>
      <c r="G236" s="345"/>
      <c r="H236" s="345"/>
      <c r="I236" s="345"/>
      <c r="J236" s="345"/>
      <c r="K236" s="345"/>
      <c r="L236" s="345"/>
      <c r="M236" s="346">
        <f t="shared" si="257"/>
        <v>0</v>
      </c>
      <c r="N236" s="347"/>
      <c r="O236" s="347"/>
      <c r="P236" s="347"/>
      <c r="Q236" s="348">
        <f t="shared" si="258"/>
        <v>0</v>
      </c>
      <c r="R236" s="349"/>
      <c r="S236" s="1575"/>
      <c r="T236" s="350"/>
      <c r="U236" s="350"/>
      <c r="V236" s="350"/>
      <c r="W236" s="346">
        <f t="shared" si="259"/>
        <v>0</v>
      </c>
      <c r="X236" s="349"/>
      <c r="Y236" s="350"/>
      <c r="Z236" s="350"/>
      <c r="AA236" s="350"/>
      <c r="AB236" s="350"/>
      <c r="AC236" s="350"/>
      <c r="AD236" s="350"/>
      <c r="AE236" s="350"/>
      <c r="AF236" s="350"/>
      <c r="AG236" s="346">
        <f t="shared" si="260"/>
        <v>0</v>
      </c>
      <c r="AH236" s="1611"/>
      <c r="AI236" s="351">
        <f t="shared" si="261"/>
        <v>0</v>
      </c>
      <c r="AJ236" s="344"/>
      <c r="AK236" s="345"/>
      <c r="AL236" s="345"/>
      <c r="AM236" s="345"/>
      <c r="AN236" s="345"/>
      <c r="AO236" s="345"/>
      <c r="AP236" s="346">
        <f t="shared" si="262"/>
        <v>0</v>
      </c>
      <c r="AQ236" s="347"/>
      <c r="AR236" s="1611"/>
      <c r="AS236" s="347"/>
      <c r="AT236" s="352">
        <f t="shared" si="263"/>
        <v>0</v>
      </c>
      <c r="AU236" s="353"/>
      <c r="AV236" s="354"/>
      <c r="AW236" s="354"/>
      <c r="AX236" s="346">
        <f t="shared" si="264"/>
        <v>0</v>
      </c>
      <c r="AY236" s="347"/>
      <c r="AZ236" s="1611"/>
      <c r="BA236" s="352">
        <f t="shared" si="265"/>
        <v>0</v>
      </c>
      <c r="BB236" s="1611"/>
      <c r="BC236" s="352">
        <f t="shared" si="266"/>
        <v>0</v>
      </c>
    </row>
    <row r="237" spans="1:55" s="339" customFormat="1">
      <c r="A237" s="373" t="s">
        <v>405</v>
      </c>
      <c r="B237" s="342"/>
      <c r="C237" s="708"/>
      <c r="D237" s="343"/>
      <c r="E237" s="344"/>
      <c r="F237" s="345"/>
      <c r="G237" s="345"/>
      <c r="H237" s="345"/>
      <c r="I237" s="345"/>
      <c r="J237" s="345"/>
      <c r="K237" s="345"/>
      <c r="L237" s="345"/>
      <c r="M237" s="346">
        <f t="shared" si="257"/>
        <v>0</v>
      </c>
      <c r="N237" s="347"/>
      <c r="O237" s="347"/>
      <c r="P237" s="347"/>
      <c r="Q237" s="348">
        <f t="shared" si="258"/>
        <v>0</v>
      </c>
      <c r="R237" s="349"/>
      <c r="S237" s="1575"/>
      <c r="T237" s="350"/>
      <c r="U237" s="350"/>
      <c r="V237" s="350"/>
      <c r="W237" s="346">
        <f t="shared" si="259"/>
        <v>0</v>
      </c>
      <c r="X237" s="349"/>
      <c r="Y237" s="350"/>
      <c r="Z237" s="350"/>
      <c r="AA237" s="350"/>
      <c r="AB237" s="350"/>
      <c r="AC237" s="350"/>
      <c r="AD237" s="350"/>
      <c r="AE237" s="350"/>
      <c r="AF237" s="350"/>
      <c r="AG237" s="346">
        <f t="shared" si="260"/>
        <v>0</v>
      </c>
      <c r="AH237" s="1611"/>
      <c r="AI237" s="351">
        <f t="shared" si="261"/>
        <v>0</v>
      </c>
      <c r="AJ237" s="344"/>
      <c r="AK237" s="345"/>
      <c r="AL237" s="345"/>
      <c r="AM237" s="345"/>
      <c r="AN237" s="345"/>
      <c r="AO237" s="345"/>
      <c r="AP237" s="346">
        <f t="shared" si="262"/>
        <v>0</v>
      </c>
      <c r="AQ237" s="347"/>
      <c r="AR237" s="1611"/>
      <c r="AS237" s="347"/>
      <c r="AT237" s="352">
        <f t="shared" si="263"/>
        <v>0</v>
      </c>
      <c r="AU237" s="353"/>
      <c r="AV237" s="354"/>
      <c r="AW237" s="354"/>
      <c r="AX237" s="346">
        <f t="shared" si="264"/>
        <v>0</v>
      </c>
      <c r="AY237" s="347"/>
      <c r="AZ237" s="1611"/>
      <c r="BA237" s="352">
        <f t="shared" si="265"/>
        <v>0</v>
      </c>
      <c r="BB237" s="1611"/>
      <c r="BC237" s="352">
        <f t="shared" si="266"/>
        <v>0</v>
      </c>
    </row>
    <row r="238" spans="1:55" s="339" customFormat="1" ht="13.5" thickBot="1">
      <c r="A238" s="374" t="s">
        <v>406</v>
      </c>
      <c r="B238" s="342"/>
      <c r="C238" s="708"/>
      <c r="D238" s="343"/>
      <c r="E238" s="344"/>
      <c r="F238" s="345"/>
      <c r="G238" s="345"/>
      <c r="H238" s="345"/>
      <c r="I238" s="345"/>
      <c r="J238" s="345"/>
      <c r="K238" s="345"/>
      <c r="L238" s="345"/>
      <c r="M238" s="346">
        <f t="shared" si="257"/>
        <v>0</v>
      </c>
      <c r="N238" s="347"/>
      <c r="O238" s="347"/>
      <c r="P238" s="347"/>
      <c r="Q238" s="348">
        <f t="shared" si="258"/>
        <v>0</v>
      </c>
      <c r="R238" s="349"/>
      <c r="S238" s="1575"/>
      <c r="T238" s="350"/>
      <c r="U238" s="350"/>
      <c r="V238" s="350"/>
      <c r="W238" s="346">
        <f t="shared" si="259"/>
        <v>0</v>
      </c>
      <c r="X238" s="349"/>
      <c r="Y238" s="350"/>
      <c r="Z238" s="350"/>
      <c r="AA238" s="350"/>
      <c r="AB238" s="350"/>
      <c r="AC238" s="350"/>
      <c r="AD238" s="350"/>
      <c r="AE238" s="350"/>
      <c r="AF238" s="350"/>
      <c r="AG238" s="346">
        <f t="shared" si="260"/>
        <v>0</v>
      </c>
      <c r="AH238" s="1611"/>
      <c r="AI238" s="351">
        <f t="shared" si="261"/>
        <v>0</v>
      </c>
      <c r="AJ238" s="344"/>
      <c r="AK238" s="345"/>
      <c r="AL238" s="345"/>
      <c r="AM238" s="345"/>
      <c r="AN238" s="345"/>
      <c r="AO238" s="345"/>
      <c r="AP238" s="346">
        <f t="shared" si="262"/>
        <v>0</v>
      </c>
      <c r="AQ238" s="347"/>
      <c r="AR238" s="1611"/>
      <c r="AS238" s="347"/>
      <c r="AT238" s="352">
        <f t="shared" si="263"/>
        <v>0</v>
      </c>
      <c r="AU238" s="353"/>
      <c r="AV238" s="354"/>
      <c r="AW238" s="354"/>
      <c r="AX238" s="346">
        <f t="shared" si="264"/>
        <v>0</v>
      </c>
      <c r="AY238" s="347"/>
      <c r="AZ238" s="1611"/>
      <c r="BA238" s="352">
        <f t="shared" si="265"/>
        <v>0</v>
      </c>
      <c r="BB238" s="1611"/>
      <c r="BC238" s="352">
        <f t="shared" si="266"/>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7">D241+D242</f>
        <v>0</v>
      </c>
      <c r="E240" s="363">
        <f t="shared" si="267"/>
        <v>0</v>
      </c>
      <c r="F240" s="364">
        <f t="shared" si="267"/>
        <v>0</v>
      </c>
      <c r="G240" s="364">
        <f t="shared" si="267"/>
        <v>0</v>
      </c>
      <c r="H240" s="364">
        <f t="shared" si="267"/>
        <v>0</v>
      </c>
      <c r="I240" s="364">
        <f t="shared" si="267"/>
        <v>0</v>
      </c>
      <c r="J240" s="364">
        <f t="shared" si="267"/>
        <v>0</v>
      </c>
      <c r="K240" s="364">
        <f t="shared" si="267"/>
        <v>0</v>
      </c>
      <c r="L240" s="364">
        <f t="shared" si="267"/>
        <v>0</v>
      </c>
      <c r="M240" s="346">
        <f t="shared" si="267"/>
        <v>0</v>
      </c>
      <c r="N240" s="365">
        <f t="shared" si="267"/>
        <v>0</v>
      </c>
      <c r="O240" s="365">
        <f t="shared" si="267"/>
        <v>0</v>
      </c>
      <c r="P240" s="365">
        <f t="shared" si="267"/>
        <v>0</v>
      </c>
      <c r="Q240" s="348">
        <f t="shared" si="267"/>
        <v>0</v>
      </c>
      <c r="R240" s="366">
        <f t="shared" si="267"/>
        <v>0</v>
      </c>
      <c r="S240" s="1575"/>
      <c r="T240" s="367">
        <f t="shared" si="267"/>
        <v>0</v>
      </c>
      <c r="U240" s="367">
        <f t="shared" si="267"/>
        <v>0</v>
      </c>
      <c r="V240" s="367">
        <f t="shared" si="267"/>
        <v>0</v>
      </c>
      <c r="W240" s="346">
        <f t="shared" si="267"/>
        <v>0</v>
      </c>
      <c r="X240" s="366">
        <f t="shared" si="267"/>
        <v>0</v>
      </c>
      <c r="Y240" s="367">
        <f t="shared" si="267"/>
        <v>0</v>
      </c>
      <c r="Z240" s="367">
        <f t="shared" si="267"/>
        <v>0</v>
      </c>
      <c r="AA240" s="367">
        <f t="shared" si="267"/>
        <v>0</v>
      </c>
      <c r="AB240" s="367">
        <f t="shared" si="267"/>
        <v>0</v>
      </c>
      <c r="AC240" s="367">
        <f t="shared" si="267"/>
        <v>0</v>
      </c>
      <c r="AD240" s="367">
        <f t="shared" si="267"/>
        <v>0</v>
      </c>
      <c r="AE240" s="367">
        <f t="shared" si="267"/>
        <v>0</v>
      </c>
      <c r="AF240" s="367">
        <f t="shared" si="267"/>
        <v>0</v>
      </c>
      <c r="AG240" s="346">
        <f t="shared" si="267"/>
        <v>0</v>
      </c>
      <c r="AH240" s="1611"/>
      <c r="AI240" s="351">
        <f t="shared" si="267"/>
        <v>0</v>
      </c>
      <c r="AJ240" s="363">
        <f t="shared" si="267"/>
        <v>0</v>
      </c>
      <c r="AK240" s="364">
        <f t="shared" si="267"/>
        <v>0</v>
      </c>
      <c r="AL240" s="364">
        <f t="shared" si="267"/>
        <v>0</v>
      </c>
      <c r="AM240" s="364">
        <f t="shared" si="267"/>
        <v>0</v>
      </c>
      <c r="AN240" s="364">
        <f t="shared" si="267"/>
        <v>0</v>
      </c>
      <c r="AO240" s="364">
        <f t="shared" si="267"/>
        <v>0</v>
      </c>
      <c r="AP240" s="346">
        <f t="shared" si="267"/>
        <v>0</v>
      </c>
      <c r="AQ240" s="365">
        <f t="shared" si="267"/>
        <v>0</v>
      </c>
      <c r="AR240" s="1611"/>
      <c r="AS240" s="365">
        <f t="shared" si="267"/>
        <v>0</v>
      </c>
      <c r="AT240" s="352">
        <f t="shared" si="267"/>
        <v>0</v>
      </c>
      <c r="AU240" s="368">
        <f t="shared" si="267"/>
        <v>0</v>
      </c>
      <c r="AV240" s="369">
        <f t="shared" si="267"/>
        <v>0</v>
      </c>
      <c r="AW240" s="369">
        <f t="shared" si="267"/>
        <v>0</v>
      </c>
      <c r="AX240" s="346">
        <f t="shared" si="267"/>
        <v>0</v>
      </c>
      <c r="AY240" s="365">
        <f t="shared" si="267"/>
        <v>0</v>
      </c>
      <c r="AZ240" s="1611"/>
      <c r="BA240" s="352">
        <f t="shared" si="267"/>
        <v>0</v>
      </c>
      <c r="BB240" s="1611"/>
      <c r="BC240" s="352">
        <f t="shared" si="267"/>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8">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8"/>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9">SUM(D244:D253)</f>
        <v>0</v>
      </c>
      <c r="E243" s="363">
        <f t="shared" si="269"/>
        <v>0</v>
      </c>
      <c r="F243" s="364">
        <f t="shared" si="269"/>
        <v>0</v>
      </c>
      <c r="G243" s="364">
        <f t="shared" si="269"/>
        <v>0</v>
      </c>
      <c r="H243" s="364">
        <f t="shared" si="269"/>
        <v>0</v>
      </c>
      <c r="I243" s="364">
        <f t="shared" si="269"/>
        <v>0</v>
      </c>
      <c r="J243" s="364">
        <f t="shared" si="269"/>
        <v>0</v>
      </c>
      <c r="K243" s="364">
        <f t="shared" si="269"/>
        <v>0</v>
      </c>
      <c r="L243" s="364">
        <f t="shared" si="269"/>
        <v>0</v>
      </c>
      <c r="M243" s="346">
        <f t="shared" si="269"/>
        <v>0</v>
      </c>
      <c r="N243" s="365">
        <f t="shared" si="269"/>
        <v>0</v>
      </c>
      <c r="O243" s="365">
        <f t="shared" si="269"/>
        <v>0</v>
      </c>
      <c r="P243" s="365">
        <f t="shared" si="269"/>
        <v>0</v>
      </c>
      <c r="Q243" s="348">
        <f t="shared" si="269"/>
        <v>0</v>
      </c>
      <c r="R243" s="366">
        <f t="shared" si="269"/>
        <v>0</v>
      </c>
      <c r="S243" s="1575"/>
      <c r="T243" s="367">
        <f t="shared" si="269"/>
        <v>0</v>
      </c>
      <c r="U243" s="367">
        <f t="shared" si="269"/>
        <v>0</v>
      </c>
      <c r="V243" s="367">
        <f t="shared" si="269"/>
        <v>0</v>
      </c>
      <c r="W243" s="346">
        <f t="shared" si="269"/>
        <v>0</v>
      </c>
      <c r="X243" s="366">
        <f t="shared" si="269"/>
        <v>0</v>
      </c>
      <c r="Y243" s="367">
        <f t="shared" si="269"/>
        <v>0</v>
      </c>
      <c r="Z243" s="367">
        <f t="shared" si="269"/>
        <v>0</v>
      </c>
      <c r="AA243" s="367">
        <f t="shared" si="269"/>
        <v>0</v>
      </c>
      <c r="AB243" s="367">
        <f t="shared" si="269"/>
        <v>0</v>
      </c>
      <c r="AC243" s="367">
        <f t="shared" si="269"/>
        <v>0</v>
      </c>
      <c r="AD243" s="367">
        <f t="shared" si="269"/>
        <v>0</v>
      </c>
      <c r="AE243" s="367">
        <f t="shared" si="269"/>
        <v>0</v>
      </c>
      <c r="AF243" s="367">
        <f t="shared" si="269"/>
        <v>0</v>
      </c>
      <c r="AG243" s="346">
        <f t="shared" si="269"/>
        <v>0</v>
      </c>
      <c r="AH243" s="1611"/>
      <c r="AI243" s="351">
        <f t="shared" si="269"/>
        <v>0</v>
      </c>
      <c r="AJ243" s="363">
        <f t="shared" si="269"/>
        <v>0</v>
      </c>
      <c r="AK243" s="364">
        <f t="shared" si="269"/>
        <v>0</v>
      </c>
      <c r="AL243" s="364">
        <f t="shared" si="269"/>
        <v>0</v>
      </c>
      <c r="AM243" s="364">
        <f t="shared" si="269"/>
        <v>0</v>
      </c>
      <c r="AN243" s="364">
        <f t="shared" si="269"/>
        <v>0</v>
      </c>
      <c r="AO243" s="364">
        <f t="shared" si="269"/>
        <v>0</v>
      </c>
      <c r="AP243" s="346">
        <f t="shared" si="269"/>
        <v>0</v>
      </c>
      <c r="AQ243" s="365">
        <f t="shared" si="269"/>
        <v>0</v>
      </c>
      <c r="AR243" s="1611"/>
      <c r="AS243" s="365">
        <f t="shared" si="269"/>
        <v>0</v>
      </c>
      <c r="AT243" s="352">
        <f t="shared" si="269"/>
        <v>0</v>
      </c>
      <c r="AU243" s="368">
        <f t="shared" si="269"/>
        <v>0</v>
      </c>
      <c r="AV243" s="369">
        <f t="shared" si="269"/>
        <v>0</v>
      </c>
      <c r="AW243" s="369">
        <f t="shared" si="269"/>
        <v>0</v>
      </c>
      <c r="AX243" s="346">
        <f t="shared" si="269"/>
        <v>0</v>
      </c>
      <c r="AY243" s="365">
        <f t="shared" si="269"/>
        <v>0</v>
      </c>
      <c r="AZ243" s="1611"/>
      <c r="BA243" s="352">
        <f t="shared" si="269"/>
        <v>0</v>
      </c>
      <c r="BB243" s="1611"/>
      <c r="BC243" s="352">
        <f t="shared" si="269"/>
        <v>0</v>
      </c>
    </row>
    <row r="244" spans="1:55" s="339" customFormat="1">
      <c r="A244" s="372" t="s">
        <v>399</v>
      </c>
      <c r="B244" s="342"/>
      <c r="C244" s="708"/>
      <c r="D244" s="343"/>
      <c r="E244" s="344"/>
      <c r="F244" s="345"/>
      <c r="G244" s="345"/>
      <c r="H244" s="345"/>
      <c r="I244" s="345"/>
      <c r="J244" s="345"/>
      <c r="K244" s="345"/>
      <c r="L244" s="345"/>
      <c r="M244" s="346">
        <f t="shared" ref="M244:M253" si="270">SUM(E244:L244)</f>
        <v>0</v>
      </c>
      <c r="N244" s="347"/>
      <c r="O244" s="347"/>
      <c r="P244" s="347"/>
      <c r="Q244" s="348">
        <f t="shared" ref="Q244:Q253" si="271">B244+C244+M244+N244+O244+P244+D244</f>
        <v>0</v>
      </c>
      <c r="R244" s="349"/>
      <c r="S244" s="1575"/>
      <c r="T244" s="350"/>
      <c r="U244" s="350"/>
      <c r="V244" s="350"/>
      <c r="W244" s="346">
        <f t="shared" ref="W244:W253" si="272">SUM(R244:V244)</f>
        <v>0</v>
      </c>
      <c r="X244" s="349"/>
      <c r="Y244" s="350"/>
      <c r="Z244" s="350"/>
      <c r="AA244" s="350"/>
      <c r="AB244" s="350"/>
      <c r="AC244" s="350"/>
      <c r="AD244" s="350"/>
      <c r="AE244" s="350"/>
      <c r="AF244" s="350"/>
      <c r="AG244" s="346">
        <f t="shared" ref="AG244:AG253" si="273">SUM(X244:AF244)</f>
        <v>0</v>
      </c>
      <c r="AH244" s="1611"/>
      <c r="AI244" s="351">
        <f t="shared" ref="AI244:AI253" si="274">Q244+W244+AG244+AH244</f>
        <v>0</v>
      </c>
      <c r="AJ244" s="344"/>
      <c r="AK244" s="345"/>
      <c r="AL244" s="345"/>
      <c r="AM244" s="345"/>
      <c r="AN244" s="345"/>
      <c r="AO244" s="345"/>
      <c r="AP244" s="346">
        <f t="shared" ref="AP244:AP253" si="275">SUM(AJ244:AO244)</f>
        <v>0</v>
      </c>
      <c r="AQ244" s="347"/>
      <c r="AR244" s="1611"/>
      <c r="AS244" s="347"/>
      <c r="AT244" s="352">
        <f t="shared" ref="AT244:AT253" si="276">AI244+AP244+AQ244+AR244+AS244</f>
        <v>0</v>
      </c>
      <c r="AU244" s="353"/>
      <c r="AV244" s="354"/>
      <c r="AW244" s="354"/>
      <c r="AX244" s="346">
        <f t="shared" ref="AX244:AX253" si="277">SUM(AU244:AW244)</f>
        <v>0</v>
      </c>
      <c r="AY244" s="347"/>
      <c r="AZ244" s="1611"/>
      <c r="BA244" s="352">
        <f t="shared" ref="BA244:BA253" si="278">AX244+AY244</f>
        <v>0</v>
      </c>
      <c r="BB244" s="1611"/>
      <c r="BC244" s="352">
        <f t="shared" ref="BC244:BC253" si="279">BA244+AT244+BB244</f>
        <v>0</v>
      </c>
    </row>
    <row r="245" spans="1:55" s="339" customFormat="1">
      <c r="A245" s="372" t="s">
        <v>400</v>
      </c>
      <c r="B245" s="342"/>
      <c r="C245" s="708"/>
      <c r="D245" s="343"/>
      <c r="E245" s="344"/>
      <c r="F245" s="345"/>
      <c r="G245" s="345"/>
      <c r="H245" s="345"/>
      <c r="I245" s="345"/>
      <c r="J245" s="345"/>
      <c r="K245" s="345"/>
      <c r="L245" s="345"/>
      <c r="M245" s="346">
        <f t="shared" si="270"/>
        <v>0</v>
      </c>
      <c r="N245" s="347"/>
      <c r="O245" s="347"/>
      <c r="P245" s="347"/>
      <c r="Q245" s="348">
        <f t="shared" si="271"/>
        <v>0</v>
      </c>
      <c r="R245" s="349"/>
      <c r="S245" s="1575"/>
      <c r="T245" s="350"/>
      <c r="U245" s="350"/>
      <c r="V245" s="350"/>
      <c r="W245" s="346">
        <f t="shared" si="272"/>
        <v>0</v>
      </c>
      <c r="X245" s="349"/>
      <c r="Y245" s="350"/>
      <c r="Z245" s="350"/>
      <c r="AA245" s="350"/>
      <c r="AB245" s="350"/>
      <c r="AC245" s="350"/>
      <c r="AD245" s="350"/>
      <c r="AE245" s="350"/>
      <c r="AF245" s="350"/>
      <c r="AG245" s="346">
        <f t="shared" si="273"/>
        <v>0</v>
      </c>
      <c r="AH245" s="1611"/>
      <c r="AI245" s="351">
        <f t="shared" si="274"/>
        <v>0</v>
      </c>
      <c r="AJ245" s="344"/>
      <c r="AK245" s="345"/>
      <c r="AL245" s="345"/>
      <c r="AM245" s="345"/>
      <c r="AN245" s="345"/>
      <c r="AO245" s="345"/>
      <c r="AP245" s="346">
        <f t="shared" si="275"/>
        <v>0</v>
      </c>
      <c r="AQ245" s="347"/>
      <c r="AR245" s="1611"/>
      <c r="AS245" s="347"/>
      <c r="AT245" s="352">
        <f t="shared" si="276"/>
        <v>0</v>
      </c>
      <c r="AU245" s="353"/>
      <c r="AV245" s="354"/>
      <c r="AW245" s="354"/>
      <c r="AX245" s="346">
        <f t="shared" si="277"/>
        <v>0</v>
      </c>
      <c r="AY245" s="347"/>
      <c r="AZ245" s="1611"/>
      <c r="BA245" s="352">
        <f t="shared" si="278"/>
        <v>0</v>
      </c>
      <c r="BB245" s="1611"/>
      <c r="BC245" s="352">
        <f t="shared" si="279"/>
        <v>0</v>
      </c>
    </row>
    <row r="246" spans="1:55" s="339" customFormat="1">
      <c r="A246" s="373" t="s">
        <v>401</v>
      </c>
      <c r="B246" s="342"/>
      <c r="C246" s="708"/>
      <c r="D246" s="343"/>
      <c r="E246" s="344"/>
      <c r="F246" s="345"/>
      <c r="G246" s="345"/>
      <c r="H246" s="345"/>
      <c r="I246" s="345"/>
      <c r="J246" s="345"/>
      <c r="K246" s="345"/>
      <c r="L246" s="345"/>
      <c r="M246" s="346">
        <f t="shared" si="270"/>
        <v>0</v>
      </c>
      <c r="N246" s="347"/>
      <c r="O246" s="347"/>
      <c r="P246" s="347"/>
      <c r="Q246" s="348">
        <f t="shared" si="271"/>
        <v>0</v>
      </c>
      <c r="R246" s="349"/>
      <c r="S246" s="1575"/>
      <c r="T246" s="350"/>
      <c r="U246" s="350"/>
      <c r="V246" s="350"/>
      <c r="W246" s="346">
        <f t="shared" si="272"/>
        <v>0</v>
      </c>
      <c r="X246" s="349"/>
      <c r="Y246" s="350"/>
      <c r="Z246" s="350"/>
      <c r="AA246" s="350"/>
      <c r="AB246" s="350"/>
      <c r="AC246" s="350"/>
      <c r="AD246" s="350"/>
      <c r="AE246" s="350"/>
      <c r="AF246" s="350"/>
      <c r="AG246" s="346">
        <f t="shared" si="273"/>
        <v>0</v>
      </c>
      <c r="AH246" s="1611"/>
      <c r="AI246" s="351">
        <f t="shared" si="274"/>
        <v>0</v>
      </c>
      <c r="AJ246" s="344"/>
      <c r="AK246" s="345"/>
      <c r="AL246" s="345"/>
      <c r="AM246" s="345"/>
      <c r="AN246" s="345"/>
      <c r="AO246" s="345"/>
      <c r="AP246" s="346">
        <f t="shared" si="275"/>
        <v>0</v>
      </c>
      <c r="AQ246" s="347"/>
      <c r="AR246" s="1611"/>
      <c r="AS246" s="347"/>
      <c r="AT246" s="352">
        <f t="shared" si="276"/>
        <v>0</v>
      </c>
      <c r="AU246" s="353"/>
      <c r="AV246" s="354"/>
      <c r="AW246" s="354"/>
      <c r="AX246" s="346">
        <f t="shared" si="277"/>
        <v>0</v>
      </c>
      <c r="AY246" s="347"/>
      <c r="AZ246" s="1611"/>
      <c r="BA246" s="352">
        <f t="shared" si="278"/>
        <v>0</v>
      </c>
      <c r="BB246" s="1611"/>
      <c r="BC246" s="352">
        <f t="shared" si="279"/>
        <v>0</v>
      </c>
    </row>
    <row r="247" spans="1:55" s="339" customFormat="1">
      <c r="A247" s="373" t="s">
        <v>61</v>
      </c>
      <c r="B247" s="342"/>
      <c r="C247" s="708"/>
      <c r="D247" s="343"/>
      <c r="E247" s="344"/>
      <c r="F247" s="345"/>
      <c r="G247" s="345"/>
      <c r="H247" s="345"/>
      <c r="I247" s="345"/>
      <c r="J247" s="345"/>
      <c r="K247" s="345"/>
      <c r="L247" s="345"/>
      <c r="M247" s="346">
        <f t="shared" si="270"/>
        <v>0</v>
      </c>
      <c r="N247" s="347"/>
      <c r="O247" s="347"/>
      <c r="P247" s="347"/>
      <c r="Q247" s="348">
        <f t="shared" si="271"/>
        <v>0</v>
      </c>
      <c r="R247" s="349"/>
      <c r="S247" s="1575"/>
      <c r="T247" s="350"/>
      <c r="U247" s="350"/>
      <c r="V247" s="350"/>
      <c r="W247" s="346">
        <f t="shared" si="272"/>
        <v>0</v>
      </c>
      <c r="X247" s="349"/>
      <c r="Y247" s="350"/>
      <c r="Z247" s="350"/>
      <c r="AA247" s="350"/>
      <c r="AB247" s="350"/>
      <c r="AC247" s="350"/>
      <c r="AD247" s="350"/>
      <c r="AE247" s="350"/>
      <c r="AF247" s="350"/>
      <c r="AG247" s="346">
        <f t="shared" si="273"/>
        <v>0</v>
      </c>
      <c r="AH247" s="1611"/>
      <c r="AI247" s="351">
        <f t="shared" si="274"/>
        <v>0</v>
      </c>
      <c r="AJ247" s="344"/>
      <c r="AK247" s="345"/>
      <c r="AL247" s="345"/>
      <c r="AM247" s="345"/>
      <c r="AN247" s="345"/>
      <c r="AO247" s="345"/>
      <c r="AP247" s="346">
        <f t="shared" si="275"/>
        <v>0</v>
      </c>
      <c r="AQ247" s="347"/>
      <c r="AR247" s="1611"/>
      <c r="AS247" s="347"/>
      <c r="AT247" s="352">
        <f t="shared" si="276"/>
        <v>0</v>
      </c>
      <c r="AU247" s="353"/>
      <c r="AV247" s="354"/>
      <c r="AW247" s="354"/>
      <c r="AX247" s="346">
        <f t="shared" si="277"/>
        <v>0</v>
      </c>
      <c r="AY247" s="347"/>
      <c r="AZ247" s="1611"/>
      <c r="BA247" s="352">
        <f t="shared" si="278"/>
        <v>0</v>
      </c>
      <c r="BB247" s="1611"/>
      <c r="BC247" s="352">
        <f t="shared" si="279"/>
        <v>0</v>
      </c>
    </row>
    <row r="248" spans="1:55" s="339" customFormat="1">
      <c r="A248" s="373" t="s">
        <v>402</v>
      </c>
      <c r="B248" s="342"/>
      <c r="C248" s="708"/>
      <c r="D248" s="343"/>
      <c r="E248" s="344"/>
      <c r="F248" s="345"/>
      <c r="G248" s="345"/>
      <c r="H248" s="345"/>
      <c r="I248" s="345"/>
      <c r="J248" s="345"/>
      <c r="K248" s="345"/>
      <c r="L248" s="345"/>
      <c r="M248" s="346">
        <f t="shared" si="270"/>
        <v>0</v>
      </c>
      <c r="N248" s="347"/>
      <c r="O248" s="347"/>
      <c r="P248" s="347"/>
      <c r="Q248" s="348">
        <f t="shared" si="271"/>
        <v>0</v>
      </c>
      <c r="R248" s="349"/>
      <c r="S248" s="1575"/>
      <c r="T248" s="350"/>
      <c r="U248" s="350"/>
      <c r="V248" s="350"/>
      <c r="W248" s="346">
        <f t="shared" si="272"/>
        <v>0</v>
      </c>
      <c r="X248" s="349"/>
      <c r="Y248" s="350"/>
      <c r="Z248" s="350"/>
      <c r="AA248" s="350"/>
      <c r="AB248" s="350"/>
      <c r="AC248" s="350"/>
      <c r="AD248" s="350"/>
      <c r="AE248" s="350"/>
      <c r="AF248" s="350"/>
      <c r="AG248" s="346">
        <f t="shared" si="273"/>
        <v>0</v>
      </c>
      <c r="AH248" s="1611"/>
      <c r="AI248" s="351">
        <f t="shared" si="274"/>
        <v>0</v>
      </c>
      <c r="AJ248" s="344"/>
      <c r="AK248" s="345"/>
      <c r="AL248" s="345"/>
      <c r="AM248" s="345"/>
      <c r="AN248" s="345"/>
      <c r="AO248" s="345"/>
      <c r="AP248" s="346">
        <f t="shared" si="275"/>
        <v>0</v>
      </c>
      <c r="AQ248" s="347"/>
      <c r="AR248" s="1611"/>
      <c r="AS248" s="347"/>
      <c r="AT248" s="352">
        <f t="shared" si="276"/>
        <v>0</v>
      </c>
      <c r="AU248" s="353"/>
      <c r="AV248" s="354"/>
      <c r="AW248" s="354"/>
      <c r="AX248" s="346">
        <f t="shared" si="277"/>
        <v>0</v>
      </c>
      <c r="AY248" s="347"/>
      <c r="AZ248" s="1611"/>
      <c r="BA248" s="352">
        <f t="shared" si="278"/>
        <v>0</v>
      </c>
      <c r="BB248" s="1611"/>
      <c r="BC248" s="352">
        <f t="shared" si="279"/>
        <v>0</v>
      </c>
    </row>
    <row r="249" spans="1:55" s="339" customFormat="1">
      <c r="A249" s="373" t="s">
        <v>403</v>
      </c>
      <c r="B249" s="342"/>
      <c r="C249" s="708"/>
      <c r="D249" s="343"/>
      <c r="E249" s="344"/>
      <c r="F249" s="345"/>
      <c r="G249" s="345"/>
      <c r="H249" s="345"/>
      <c r="I249" s="345"/>
      <c r="J249" s="345"/>
      <c r="K249" s="345"/>
      <c r="L249" s="345"/>
      <c r="M249" s="346">
        <f t="shared" si="270"/>
        <v>0</v>
      </c>
      <c r="N249" s="347"/>
      <c r="O249" s="347"/>
      <c r="P249" s="347"/>
      <c r="Q249" s="348">
        <f t="shared" si="271"/>
        <v>0</v>
      </c>
      <c r="R249" s="349"/>
      <c r="S249" s="1575"/>
      <c r="T249" s="350"/>
      <c r="U249" s="350"/>
      <c r="V249" s="350"/>
      <c r="W249" s="346">
        <f t="shared" si="272"/>
        <v>0</v>
      </c>
      <c r="X249" s="349"/>
      <c r="Y249" s="350"/>
      <c r="Z249" s="350"/>
      <c r="AA249" s="350"/>
      <c r="AB249" s="350"/>
      <c r="AC249" s="350"/>
      <c r="AD249" s="350"/>
      <c r="AE249" s="350"/>
      <c r="AF249" s="350"/>
      <c r="AG249" s="346">
        <f t="shared" si="273"/>
        <v>0</v>
      </c>
      <c r="AH249" s="1563"/>
      <c r="AI249" s="351">
        <f t="shared" si="274"/>
        <v>0</v>
      </c>
      <c r="AJ249" s="344"/>
      <c r="AK249" s="345"/>
      <c r="AL249" s="345"/>
      <c r="AM249" s="345"/>
      <c r="AN249" s="345"/>
      <c r="AO249" s="345"/>
      <c r="AP249" s="346">
        <f t="shared" si="275"/>
        <v>0</v>
      </c>
      <c r="AQ249" s="347"/>
      <c r="AR249" s="1563"/>
      <c r="AS249" s="347"/>
      <c r="AT249" s="352">
        <f t="shared" si="276"/>
        <v>0</v>
      </c>
      <c r="AU249" s="353"/>
      <c r="AV249" s="354"/>
      <c r="AW249" s="354"/>
      <c r="AX249" s="346">
        <f t="shared" si="277"/>
        <v>0</v>
      </c>
      <c r="AY249" s="347"/>
      <c r="AZ249" s="1563"/>
      <c r="BA249" s="352">
        <f t="shared" si="278"/>
        <v>0</v>
      </c>
      <c r="BB249" s="1563"/>
      <c r="BC249" s="352">
        <f t="shared" si="279"/>
        <v>0</v>
      </c>
    </row>
    <row r="250" spans="1:55" s="339" customFormat="1">
      <c r="A250" s="373" t="s">
        <v>404</v>
      </c>
      <c r="B250" s="342"/>
      <c r="C250" s="708"/>
      <c r="D250" s="343"/>
      <c r="E250" s="344"/>
      <c r="F250" s="345"/>
      <c r="G250" s="345"/>
      <c r="H250" s="345"/>
      <c r="I250" s="345"/>
      <c r="J250" s="345"/>
      <c r="K250" s="345"/>
      <c r="L250" s="345"/>
      <c r="M250" s="346">
        <f t="shared" si="270"/>
        <v>0</v>
      </c>
      <c r="N250" s="347"/>
      <c r="O250" s="347"/>
      <c r="P250" s="347"/>
      <c r="Q250" s="348">
        <f t="shared" si="271"/>
        <v>0</v>
      </c>
      <c r="R250" s="349"/>
      <c r="S250" s="1575"/>
      <c r="T250" s="350"/>
      <c r="U250" s="350"/>
      <c r="V250" s="350"/>
      <c r="W250" s="346">
        <f t="shared" si="272"/>
        <v>0</v>
      </c>
      <c r="X250" s="349"/>
      <c r="Y250" s="350"/>
      <c r="Z250" s="350"/>
      <c r="AA250" s="350"/>
      <c r="AB250" s="350"/>
      <c r="AC250" s="350"/>
      <c r="AD250" s="350"/>
      <c r="AE250" s="350"/>
      <c r="AF250" s="350"/>
      <c r="AG250" s="346">
        <f t="shared" si="273"/>
        <v>0</v>
      </c>
      <c r="AH250" s="1563"/>
      <c r="AI250" s="351">
        <f t="shared" si="274"/>
        <v>0</v>
      </c>
      <c r="AJ250" s="344"/>
      <c r="AK250" s="345"/>
      <c r="AL250" s="345"/>
      <c r="AM250" s="345"/>
      <c r="AN250" s="345"/>
      <c r="AO250" s="345"/>
      <c r="AP250" s="346">
        <f t="shared" si="275"/>
        <v>0</v>
      </c>
      <c r="AQ250" s="347"/>
      <c r="AR250" s="1563"/>
      <c r="AS250" s="347"/>
      <c r="AT250" s="352">
        <f t="shared" si="276"/>
        <v>0</v>
      </c>
      <c r="AU250" s="353"/>
      <c r="AV250" s="354"/>
      <c r="AW250" s="354"/>
      <c r="AX250" s="346">
        <f t="shared" si="277"/>
        <v>0</v>
      </c>
      <c r="AY250" s="347"/>
      <c r="AZ250" s="1563"/>
      <c r="BA250" s="352">
        <f t="shared" si="278"/>
        <v>0</v>
      </c>
      <c r="BB250" s="1563"/>
      <c r="BC250" s="352">
        <f t="shared" si="279"/>
        <v>0</v>
      </c>
    </row>
    <row r="251" spans="1:55" s="339" customFormat="1">
      <c r="A251" s="373" t="s">
        <v>65</v>
      </c>
      <c r="B251" s="342"/>
      <c r="C251" s="708"/>
      <c r="D251" s="343"/>
      <c r="E251" s="344"/>
      <c r="F251" s="345"/>
      <c r="G251" s="345"/>
      <c r="H251" s="345"/>
      <c r="I251" s="345"/>
      <c r="J251" s="345"/>
      <c r="K251" s="345"/>
      <c r="L251" s="345"/>
      <c r="M251" s="346">
        <f t="shared" si="270"/>
        <v>0</v>
      </c>
      <c r="N251" s="347"/>
      <c r="O251" s="347"/>
      <c r="P251" s="347"/>
      <c r="Q251" s="348">
        <f t="shared" si="271"/>
        <v>0</v>
      </c>
      <c r="R251" s="349"/>
      <c r="S251" s="1575"/>
      <c r="T251" s="350"/>
      <c r="U251" s="350"/>
      <c r="V251" s="350"/>
      <c r="W251" s="346">
        <f t="shared" si="272"/>
        <v>0</v>
      </c>
      <c r="X251" s="349"/>
      <c r="Y251" s="350"/>
      <c r="Z251" s="350"/>
      <c r="AA251" s="350"/>
      <c r="AB251" s="350"/>
      <c r="AC251" s="350"/>
      <c r="AD251" s="350"/>
      <c r="AE251" s="350"/>
      <c r="AF251" s="350"/>
      <c r="AG251" s="346">
        <f t="shared" si="273"/>
        <v>0</v>
      </c>
      <c r="AH251" s="1563"/>
      <c r="AI251" s="351">
        <f t="shared" si="274"/>
        <v>0</v>
      </c>
      <c r="AJ251" s="344"/>
      <c r="AK251" s="345"/>
      <c r="AL251" s="345"/>
      <c r="AM251" s="345"/>
      <c r="AN251" s="345"/>
      <c r="AO251" s="345"/>
      <c r="AP251" s="346">
        <f t="shared" si="275"/>
        <v>0</v>
      </c>
      <c r="AQ251" s="347"/>
      <c r="AR251" s="1563"/>
      <c r="AS251" s="347"/>
      <c r="AT251" s="352">
        <f t="shared" si="276"/>
        <v>0</v>
      </c>
      <c r="AU251" s="353"/>
      <c r="AV251" s="354"/>
      <c r="AW251" s="354"/>
      <c r="AX251" s="346">
        <f t="shared" si="277"/>
        <v>0</v>
      </c>
      <c r="AY251" s="347"/>
      <c r="AZ251" s="1563"/>
      <c r="BA251" s="352">
        <f t="shared" si="278"/>
        <v>0</v>
      </c>
      <c r="BB251" s="1563"/>
      <c r="BC251" s="352">
        <f t="shared" si="279"/>
        <v>0</v>
      </c>
    </row>
    <row r="252" spans="1:55" s="339" customFormat="1">
      <c r="A252" s="373" t="s">
        <v>405</v>
      </c>
      <c r="B252" s="342"/>
      <c r="C252" s="708"/>
      <c r="D252" s="343"/>
      <c r="E252" s="344"/>
      <c r="F252" s="345"/>
      <c r="G252" s="345"/>
      <c r="H252" s="345"/>
      <c r="I252" s="345"/>
      <c r="J252" s="345"/>
      <c r="K252" s="345"/>
      <c r="L252" s="345"/>
      <c r="M252" s="346">
        <f t="shared" si="270"/>
        <v>0</v>
      </c>
      <c r="N252" s="347"/>
      <c r="O252" s="347"/>
      <c r="P252" s="347"/>
      <c r="Q252" s="348">
        <f t="shared" si="271"/>
        <v>0</v>
      </c>
      <c r="R252" s="349"/>
      <c r="S252" s="1575"/>
      <c r="T252" s="350"/>
      <c r="U252" s="350"/>
      <c r="V252" s="350"/>
      <c r="W252" s="346">
        <f t="shared" si="272"/>
        <v>0</v>
      </c>
      <c r="X252" s="349"/>
      <c r="Y252" s="350"/>
      <c r="Z252" s="350"/>
      <c r="AA252" s="350"/>
      <c r="AB252" s="350"/>
      <c r="AC252" s="350"/>
      <c r="AD252" s="350"/>
      <c r="AE252" s="350"/>
      <c r="AF252" s="350"/>
      <c r="AG252" s="346">
        <f t="shared" si="273"/>
        <v>0</v>
      </c>
      <c r="AH252" s="1563"/>
      <c r="AI252" s="351">
        <f t="shared" si="274"/>
        <v>0</v>
      </c>
      <c r="AJ252" s="344"/>
      <c r="AK252" s="345"/>
      <c r="AL252" s="345"/>
      <c r="AM252" s="345"/>
      <c r="AN252" s="345"/>
      <c r="AO252" s="345"/>
      <c r="AP252" s="346">
        <f t="shared" si="275"/>
        <v>0</v>
      </c>
      <c r="AQ252" s="347"/>
      <c r="AR252" s="1563"/>
      <c r="AS252" s="347"/>
      <c r="AT252" s="352">
        <f t="shared" si="276"/>
        <v>0</v>
      </c>
      <c r="AU252" s="353"/>
      <c r="AV252" s="354"/>
      <c r="AW252" s="354"/>
      <c r="AX252" s="346">
        <f t="shared" si="277"/>
        <v>0</v>
      </c>
      <c r="AY252" s="347"/>
      <c r="AZ252" s="1563"/>
      <c r="BA252" s="352">
        <f t="shared" si="278"/>
        <v>0</v>
      </c>
      <c r="BB252" s="1563"/>
      <c r="BC252" s="352">
        <f t="shared" si="279"/>
        <v>0</v>
      </c>
    </row>
    <row r="253" spans="1:55" s="339" customFormat="1" ht="13.5" thickBot="1">
      <c r="A253" s="374" t="s">
        <v>406</v>
      </c>
      <c r="B253" s="342"/>
      <c r="C253" s="708"/>
      <c r="D253" s="343"/>
      <c r="E253" s="344"/>
      <c r="F253" s="345"/>
      <c r="G253" s="345"/>
      <c r="H253" s="345"/>
      <c r="I253" s="345"/>
      <c r="J253" s="345"/>
      <c r="K253" s="345"/>
      <c r="L253" s="345"/>
      <c r="M253" s="346">
        <f t="shared" si="270"/>
        <v>0</v>
      </c>
      <c r="N253" s="347"/>
      <c r="O253" s="347"/>
      <c r="P253" s="347"/>
      <c r="Q253" s="348">
        <f t="shared" si="271"/>
        <v>0</v>
      </c>
      <c r="R253" s="349"/>
      <c r="S253" s="1575"/>
      <c r="T253" s="350"/>
      <c r="U253" s="350"/>
      <c r="V253" s="350"/>
      <c r="W253" s="346">
        <f t="shared" si="272"/>
        <v>0</v>
      </c>
      <c r="X253" s="349"/>
      <c r="Y253" s="350"/>
      <c r="Z253" s="350"/>
      <c r="AA253" s="350"/>
      <c r="AB253" s="350"/>
      <c r="AC253" s="350"/>
      <c r="AD253" s="350"/>
      <c r="AE253" s="350"/>
      <c r="AF253" s="350"/>
      <c r="AG253" s="346">
        <f t="shared" si="273"/>
        <v>0</v>
      </c>
      <c r="AH253" s="1563"/>
      <c r="AI253" s="351">
        <f t="shared" si="274"/>
        <v>0</v>
      </c>
      <c r="AJ253" s="344"/>
      <c r="AK253" s="345"/>
      <c r="AL253" s="345"/>
      <c r="AM253" s="345"/>
      <c r="AN253" s="345"/>
      <c r="AO253" s="345"/>
      <c r="AP253" s="346">
        <f t="shared" si="275"/>
        <v>0</v>
      </c>
      <c r="AQ253" s="347"/>
      <c r="AR253" s="1563"/>
      <c r="AS253" s="347"/>
      <c r="AT253" s="352">
        <f t="shared" si="276"/>
        <v>0</v>
      </c>
      <c r="AU253" s="353"/>
      <c r="AV253" s="354"/>
      <c r="AW253" s="354"/>
      <c r="AX253" s="346">
        <f t="shared" si="277"/>
        <v>0</v>
      </c>
      <c r="AY253" s="347"/>
      <c r="AZ253" s="1563"/>
      <c r="BA253" s="352">
        <f t="shared" si="278"/>
        <v>0</v>
      </c>
      <c r="BB253" s="1563"/>
      <c r="BC253" s="352">
        <f t="shared" si="279"/>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80">D256+D257</f>
        <v>0</v>
      </c>
      <c r="E255" s="363">
        <f t="shared" si="280"/>
        <v>0</v>
      </c>
      <c r="F255" s="364">
        <f t="shared" si="280"/>
        <v>0</v>
      </c>
      <c r="G255" s="364">
        <f t="shared" si="280"/>
        <v>0</v>
      </c>
      <c r="H255" s="364">
        <f t="shared" si="280"/>
        <v>0</v>
      </c>
      <c r="I255" s="364">
        <f t="shared" si="280"/>
        <v>0</v>
      </c>
      <c r="J255" s="364">
        <f t="shared" si="280"/>
        <v>0</v>
      </c>
      <c r="K255" s="364">
        <f t="shared" si="280"/>
        <v>0</v>
      </c>
      <c r="L255" s="364">
        <f t="shared" si="280"/>
        <v>0</v>
      </c>
      <c r="M255" s="346">
        <f t="shared" si="280"/>
        <v>0</v>
      </c>
      <c r="N255" s="365">
        <f t="shared" si="280"/>
        <v>0</v>
      </c>
      <c r="O255" s="365">
        <f t="shared" si="280"/>
        <v>0</v>
      </c>
      <c r="P255" s="365">
        <f t="shared" si="280"/>
        <v>0</v>
      </c>
      <c r="Q255" s="348">
        <f t="shared" si="280"/>
        <v>0</v>
      </c>
      <c r="R255" s="366">
        <f t="shared" si="280"/>
        <v>0</v>
      </c>
      <c r="S255" s="1575"/>
      <c r="T255" s="367">
        <f t="shared" si="280"/>
        <v>0</v>
      </c>
      <c r="U255" s="367">
        <f t="shared" si="280"/>
        <v>0</v>
      </c>
      <c r="V255" s="367">
        <f t="shared" si="280"/>
        <v>0</v>
      </c>
      <c r="W255" s="346">
        <f t="shared" si="280"/>
        <v>0</v>
      </c>
      <c r="X255" s="366">
        <f t="shared" si="280"/>
        <v>0</v>
      </c>
      <c r="Y255" s="367">
        <f t="shared" si="280"/>
        <v>0</v>
      </c>
      <c r="Z255" s="367">
        <f t="shared" si="280"/>
        <v>0</v>
      </c>
      <c r="AA255" s="367">
        <f t="shared" si="280"/>
        <v>0</v>
      </c>
      <c r="AB255" s="367">
        <f t="shared" si="280"/>
        <v>0</v>
      </c>
      <c r="AC255" s="367">
        <f t="shared" si="280"/>
        <v>0</v>
      </c>
      <c r="AD255" s="367">
        <f t="shared" si="280"/>
        <v>0</v>
      </c>
      <c r="AE255" s="367">
        <f t="shared" si="280"/>
        <v>0</v>
      </c>
      <c r="AF255" s="367">
        <f t="shared" si="280"/>
        <v>0</v>
      </c>
      <c r="AG255" s="346">
        <f t="shared" si="280"/>
        <v>0</v>
      </c>
      <c r="AH255" s="1563"/>
      <c r="AI255" s="351">
        <f t="shared" si="280"/>
        <v>0</v>
      </c>
      <c r="AJ255" s="363">
        <f t="shared" si="280"/>
        <v>0</v>
      </c>
      <c r="AK255" s="364">
        <f t="shared" si="280"/>
        <v>0</v>
      </c>
      <c r="AL255" s="364">
        <f t="shared" si="280"/>
        <v>0</v>
      </c>
      <c r="AM255" s="364">
        <f t="shared" si="280"/>
        <v>0</v>
      </c>
      <c r="AN255" s="364">
        <f t="shared" si="280"/>
        <v>0</v>
      </c>
      <c r="AO255" s="364">
        <f t="shared" si="280"/>
        <v>0</v>
      </c>
      <c r="AP255" s="346">
        <f t="shared" si="280"/>
        <v>0</v>
      </c>
      <c r="AQ255" s="365">
        <f t="shared" si="280"/>
        <v>0</v>
      </c>
      <c r="AR255" s="1563"/>
      <c r="AS255" s="365">
        <f t="shared" si="280"/>
        <v>0</v>
      </c>
      <c r="AT255" s="352">
        <f t="shared" si="280"/>
        <v>0</v>
      </c>
      <c r="AU255" s="368">
        <f t="shared" si="280"/>
        <v>0</v>
      </c>
      <c r="AV255" s="369">
        <f t="shared" si="280"/>
        <v>0</v>
      </c>
      <c r="AW255" s="369">
        <f t="shared" si="280"/>
        <v>0</v>
      </c>
      <c r="AX255" s="346">
        <f t="shared" si="280"/>
        <v>0</v>
      </c>
      <c r="AY255" s="365">
        <f t="shared" si="280"/>
        <v>0</v>
      </c>
      <c r="AZ255" s="1563"/>
      <c r="BA255" s="352">
        <f t="shared" si="280"/>
        <v>0</v>
      </c>
      <c r="BB255" s="1563"/>
      <c r="BC255" s="352">
        <f t="shared" si="280"/>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81">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81"/>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82">SUM(D259:D268)</f>
        <v>0</v>
      </c>
      <c r="E258" s="363">
        <f t="shared" si="282"/>
        <v>0</v>
      </c>
      <c r="F258" s="364">
        <f t="shared" si="282"/>
        <v>0</v>
      </c>
      <c r="G258" s="364">
        <f t="shared" si="282"/>
        <v>0</v>
      </c>
      <c r="H258" s="364">
        <f t="shared" si="282"/>
        <v>0</v>
      </c>
      <c r="I258" s="364">
        <f t="shared" si="282"/>
        <v>0</v>
      </c>
      <c r="J258" s="364">
        <f t="shared" si="282"/>
        <v>0</v>
      </c>
      <c r="K258" s="364">
        <f t="shared" si="282"/>
        <v>0</v>
      </c>
      <c r="L258" s="364">
        <f t="shared" si="282"/>
        <v>0</v>
      </c>
      <c r="M258" s="346">
        <f t="shared" si="282"/>
        <v>0</v>
      </c>
      <c r="N258" s="365">
        <f t="shared" si="282"/>
        <v>0</v>
      </c>
      <c r="O258" s="365">
        <f t="shared" si="282"/>
        <v>0</v>
      </c>
      <c r="P258" s="365">
        <f t="shared" si="282"/>
        <v>0</v>
      </c>
      <c r="Q258" s="348">
        <f t="shared" si="282"/>
        <v>0</v>
      </c>
      <c r="R258" s="366">
        <f t="shared" si="282"/>
        <v>0</v>
      </c>
      <c r="S258" s="1575"/>
      <c r="T258" s="367">
        <f t="shared" si="282"/>
        <v>0</v>
      </c>
      <c r="U258" s="367">
        <f t="shared" si="282"/>
        <v>0</v>
      </c>
      <c r="V258" s="367">
        <f t="shared" si="282"/>
        <v>0</v>
      </c>
      <c r="W258" s="346">
        <f t="shared" si="282"/>
        <v>0</v>
      </c>
      <c r="X258" s="366">
        <f t="shared" si="282"/>
        <v>0</v>
      </c>
      <c r="Y258" s="367">
        <f t="shared" si="282"/>
        <v>0</v>
      </c>
      <c r="Z258" s="367">
        <f t="shared" si="282"/>
        <v>0</v>
      </c>
      <c r="AA258" s="367">
        <f t="shared" si="282"/>
        <v>0</v>
      </c>
      <c r="AB258" s="367">
        <f t="shared" si="282"/>
        <v>0</v>
      </c>
      <c r="AC258" s="367">
        <f t="shared" si="282"/>
        <v>0</v>
      </c>
      <c r="AD258" s="367">
        <f t="shared" si="282"/>
        <v>0</v>
      </c>
      <c r="AE258" s="367">
        <f t="shared" si="282"/>
        <v>0</v>
      </c>
      <c r="AF258" s="367">
        <f t="shared" si="282"/>
        <v>0</v>
      </c>
      <c r="AG258" s="346">
        <f t="shared" si="282"/>
        <v>0</v>
      </c>
      <c r="AH258" s="1563"/>
      <c r="AI258" s="351">
        <f t="shared" si="282"/>
        <v>0</v>
      </c>
      <c r="AJ258" s="363">
        <f t="shared" si="282"/>
        <v>0</v>
      </c>
      <c r="AK258" s="364">
        <f t="shared" si="282"/>
        <v>0</v>
      </c>
      <c r="AL258" s="364">
        <f t="shared" si="282"/>
        <v>0</v>
      </c>
      <c r="AM258" s="364">
        <f t="shared" si="282"/>
        <v>0</v>
      </c>
      <c r="AN258" s="364">
        <f t="shared" si="282"/>
        <v>0</v>
      </c>
      <c r="AO258" s="364">
        <f t="shared" si="282"/>
        <v>0</v>
      </c>
      <c r="AP258" s="346">
        <f t="shared" si="282"/>
        <v>0</v>
      </c>
      <c r="AQ258" s="365">
        <f t="shared" si="282"/>
        <v>0</v>
      </c>
      <c r="AR258" s="1563"/>
      <c r="AS258" s="365">
        <f t="shared" si="282"/>
        <v>0</v>
      </c>
      <c r="AT258" s="352">
        <f t="shared" si="282"/>
        <v>0</v>
      </c>
      <c r="AU258" s="368">
        <f t="shared" si="282"/>
        <v>0</v>
      </c>
      <c r="AV258" s="369">
        <f t="shared" si="282"/>
        <v>0</v>
      </c>
      <c r="AW258" s="369">
        <f t="shared" si="282"/>
        <v>0</v>
      </c>
      <c r="AX258" s="346">
        <f t="shared" si="282"/>
        <v>0</v>
      </c>
      <c r="AY258" s="365">
        <f t="shared" si="282"/>
        <v>0</v>
      </c>
      <c r="AZ258" s="1563"/>
      <c r="BA258" s="352">
        <f t="shared" si="282"/>
        <v>0</v>
      </c>
      <c r="BB258" s="1563"/>
      <c r="BC258" s="352">
        <f t="shared" si="282"/>
        <v>0</v>
      </c>
    </row>
    <row r="259" spans="1:55" s="339" customFormat="1">
      <c r="A259" s="372" t="s">
        <v>399</v>
      </c>
      <c r="B259" s="342"/>
      <c r="C259" s="708"/>
      <c r="D259" s="343"/>
      <c r="E259" s="344"/>
      <c r="F259" s="345"/>
      <c r="G259" s="345"/>
      <c r="H259" s="345"/>
      <c r="I259" s="345"/>
      <c r="J259" s="345"/>
      <c r="K259" s="345"/>
      <c r="L259" s="345"/>
      <c r="M259" s="346">
        <f t="shared" ref="M259:M268" si="283">SUM(E259:L259)</f>
        <v>0</v>
      </c>
      <c r="N259" s="347"/>
      <c r="O259" s="347"/>
      <c r="P259" s="347"/>
      <c r="Q259" s="348">
        <f t="shared" ref="Q259:Q268" si="284">B259+C259+M259+N259+O259+P259+D259</f>
        <v>0</v>
      </c>
      <c r="R259" s="349"/>
      <c r="S259" s="1575"/>
      <c r="T259" s="350"/>
      <c r="U259" s="350"/>
      <c r="V259" s="350"/>
      <c r="W259" s="346">
        <f t="shared" ref="W259:W268" si="285">SUM(R259:V259)</f>
        <v>0</v>
      </c>
      <c r="X259" s="349"/>
      <c r="Y259" s="350"/>
      <c r="Z259" s="350"/>
      <c r="AA259" s="350"/>
      <c r="AB259" s="350"/>
      <c r="AC259" s="350"/>
      <c r="AD259" s="350"/>
      <c r="AE259" s="350"/>
      <c r="AF259" s="350"/>
      <c r="AG259" s="346">
        <f t="shared" ref="AG259:AG268" si="286">SUM(X259:AF259)</f>
        <v>0</v>
      </c>
      <c r="AH259" s="1563"/>
      <c r="AI259" s="351">
        <f t="shared" ref="AI259:AI268" si="287">Q259+W259+AG259+AH259</f>
        <v>0</v>
      </c>
      <c r="AJ259" s="344"/>
      <c r="AK259" s="345"/>
      <c r="AL259" s="345"/>
      <c r="AM259" s="345"/>
      <c r="AN259" s="345"/>
      <c r="AO259" s="345"/>
      <c r="AP259" s="346">
        <f t="shared" ref="AP259:AP268" si="288">SUM(AJ259:AO259)</f>
        <v>0</v>
      </c>
      <c r="AQ259" s="347"/>
      <c r="AR259" s="1563"/>
      <c r="AS259" s="347"/>
      <c r="AT259" s="352">
        <f t="shared" ref="AT259:AT268" si="289">AI259+AP259+AQ259+AR259+AS259</f>
        <v>0</v>
      </c>
      <c r="AU259" s="353"/>
      <c r="AV259" s="354"/>
      <c r="AW259" s="354"/>
      <c r="AX259" s="346">
        <f t="shared" ref="AX259:AX268" si="290">SUM(AU259:AW259)</f>
        <v>0</v>
      </c>
      <c r="AY259" s="347"/>
      <c r="AZ259" s="1563"/>
      <c r="BA259" s="352">
        <f t="shared" ref="BA259:BA268" si="291">AX259+AY259</f>
        <v>0</v>
      </c>
      <c r="BB259" s="1563"/>
      <c r="BC259" s="352">
        <f t="shared" ref="BC259:BC268" si="292">BA259+AT259+BB259</f>
        <v>0</v>
      </c>
    </row>
    <row r="260" spans="1:55" s="339" customFormat="1">
      <c r="A260" s="372" t="s">
        <v>400</v>
      </c>
      <c r="B260" s="342"/>
      <c r="C260" s="708"/>
      <c r="D260" s="343"/>
      <c r="E260" s="344"/>
      <c r="F260" s="345"/>
      <c r="G260" s="345"/>
      <c r="H260" s="345"/>
      <c r="I260" s="345"/>
      <c r="J260" s="345"/>
      <c r="K260" s="345"/>
      <c r="L260" s="345"/>
      <c r="M260" s="346">
        <f t="shared" si="283"/>
        <v>0</v>
      </c>
      <c r="N260" s="347"/>
      <c r="O260" s="347"/>
      <c r="P260" s="347"/>
      <c r="Q260" s="348">
        <f t="shared" si="284"/>
        <v>0</v>
      </c>
      <c r="R260" s="349"/>
      <c r="S260" s="1575"/>
      <c r="T260" s="350"/>
      <c r="U260" s="350"/>
      <c r="V260" s="350"/>
      <c r="W260" s="346">
        <f t="shared" si="285"/>
        <v>0</v>
      </c>
      <c r="X260" s="349"/>
      <c r="Y260" s="350"/>
      <c r="Z260" s="350"/>
      <c r="AA260" s="350"/>
      <c r="AB260" s="350"/>
      <c r="AC260" s="350"/>
      <c r="AD260" s="350"/>
      <c r="AE260" s="350"/>
      <c r="AF260" s="350"/>
      <c r="AG260" s="346">
        <f t="shared" si="286"/>
        <v>0</v>
      </c>
      <c r="AH260" s="1563"/>
      <c r="AI260" s="351">
        <f t="shared" si="287"/>
        <v>0</v>
      </c>
      <c r="AJ260" s="344"/>
      <c r="AK260" s="345"/>
      <c r="AL260" s="345"/>
      <c r="AM260" s="345"/>
      <c r="AN260" s="345"/>
      <c r="AO260" s="345"/>
      <c r="AP260" s="346">
        <f t="shared" si="288"/>
        <v>0</v>
      </c>
      <c r="AQ260" s="347"/>
      <c r="AR260" s="1563"/>
      <c r="AS260" s="347"/>
      <c r="AT260" s="352">
        <f t="shared" si="289"/>
        <v>0</v>
      </c>
      <c r="AU260" s="353"/>
      <c r="AV260" s="354"/>
      <c r="AW260" s="354"/>
      <c r="AX260" s="346">
        <f t="shared" si="290"/>
        <v>0</v>
      </c>
      <c r="AY260" s="347"/>
      <c r="AZ260" s="1563"/>
      <c r="BA260" s="352">
        <f t="shared" si="291"/>
        <v>0</v>
      </c>
      <c r="BB260" s="1563"/>
      <c r="BC260" s="352">
        <f t="shared" si="292"/>
        <v>0</v>
      </c>
    </row>
    <row r="261" spans="1:55" s="339" customFormat="1">
      <c r="A261" s="373" t="s">
        <v>401</v>
      </c>
      <c r="B261" s="342"/>
      <c r="C261" s="708"/>
      <c r="D261" s="343"/>
      <c r="E261" s="344"/>
      <c r="F261" s="345"/>
      <c r="G261" s="345"/>
      <c r="H261" s="345"/>
      <c r="I261" s="345"/>
      <c r="J261" s="345"/>
      <c r="K261" s="345"/>
      <c r="L261" s="345"/>
      <c r="M261" s="346">
        <f t="shared" si="283"/>
        <v>0</v>
      </c>
      <c r="N261" s="347"/>
      <c r="O261" s="347"/>
      <c r="P261" s="347"/>
      <c r="Q261" s="348">
        <f t="shared" si="284"/>
        <v>0</v>
      </c>
      <c r="R261" s="349"/>
      <c r="S261" s="1575"/>
      <c r="T261" s="350"/>
      <c r="U261" s="350"/>
      <c r="V261" s="350"/>
      <c r="W261" s="346">
        <f t="shared" si="285"/>
        <v>0</v>
      </c>
      <c r="X261" s="349"/>
      <c r="Y261" s="350"/>
      <c r="Z261" s="350"/>
      <c r="AA261" s="350"/>
      <c r="AB261" s="350"/>
      <c r="AC261" s="350"/>
      <c r="AD261" s="350"/>
      <c r="AE261" s="350"/>
      <c r="AF261" s="350"/>
      <c r="AG261" s="346">
        <f t="shared" si="286"/>
        <v>0</v>
      </c>
      <c r="AH261" s="1563"/>
      <c r="AI261" s="351">
        <f t="shared" si="287"/>
        <v>0</v>
      </c>
      <c r="AJ261" s="344"/>
      <c r="AK261" s="345"/>
      <c r="AL261" s="345"/>
      <c r="AM261" s="345"/>
      <c r="AN261" s="345"/>
      <c r="AO261" s="345"/>
      <c r="AP261" s="346">
        <f t="shared" si="288"/>
        <v>0</v>
      </c>
      <c r="AQ261" s="347"/>
      <c r="AR261" s="1563"/>
      <c r="AS261" s="347"/>
      <c r="AT261" s="352">
        <f t="shared" si="289"/>
        <v>0</v>
      </c>
      <c r="AU261" s="353"/>
      <c r="AV261" s="354"/>
      <c r="AW261" s="354"/>
      <c r="AX261" s="346">
        <f t="shared" si="290"/>
        <v>0</v>
      </c>
      <c r="AY261" s="347"/>
      <c r="AZ261" s="1563"/>
      <c r="BA261" s="352">
        <f t="shared" si="291"/>
        <v>0</v>
      </c>
      <c r="BB261" s="1563"/>
      <c r="BC261" s="352">
        <f t="shared" si="292"/>
        <v>0</v>
      </c>
    </row>
    <row r="262" spans="1:55" s="339" customFormat="1">
      <c r="A262" s="373" t="s">
        <v>61</v>
      </c>
      <c r="B262" s="342"/>
      <c r="C262" s="708"/>
      <c r="D262" s="343"/>
      <c r="E262" s="344"/>
      <c r="F262" s="345"/>
      <c r="G262" s="345"/>
      <c r="H262" s="345"/>
      <c r="I262" s="345"/>
      <c r="J262" s="345"/>
      <c r="K262" s="345"/>
      <c r="L262" s="345"/>
      <c r="M262" s="346">
        <f t="shared" si="283"/>
        <v>0</v>
      </c>
      <c r="N262" s="347"/>
      <c r="O262" s="347"/>
      <c r="P262" s="347"/>
      <c r="Q262" s="348">
        <f t="shared" si="284"/>
        <v>0</v>
      </c>
      <c r="R262" s="349"/>
      <c r="S262" s="1575"/>
      <c r="T262" s="350"/>
      <c r="U262" s="350"/>
      <c r="V262" s="350"/>
      <c r="W262" s="346">
        <f t="shared" si="285"/>
        <v>0</v>
      </c>
      <c r="X262" s="349"/>
      <c r="Y262" s="350"/>
      <c r="Z262" s="350"/>
      <c r="AA262" s="350"/>
      <c r="AB262" s="350"/>
      <c r="AC262" s="350"/>
      <c r="AD262" s="350"/>
      <c r="AE262" s="350"/>
      <c r="AF262" s="350"/>
      <c r="AG262" s="346">
        <f t="shared" si="286"/>
        <v>0</v>
      </c>
      <c r="AH262" s="1563"/>
      <c r="AI262" s="351">
        <f t="shared" si="287"/>
        <v>0</v>
      </c>
      <c r="AJ262" s="344"/>
      <c r="AK262" s="345"/>
      <c r="AL262" s="345"/>
      <c r="AM262" s="345"/>
      <c r="AN262" s="345"/>
      <c r="AO262" s="345"/>
      <c r="AP262" s="346">
        <f t="shared" si="288"/>
        <v>0</v>
      </c>
      <c r="AQ262" s="347"/>
      <c r="AR262" s="1563"/>
      <c r="AS262" s="347"/>
      <c r="AT262" s="352">
        <f t="shared" si="289"/>
        <v>0</v>
      </c>
      <c r="AU262" s="353"/>
      <c r="AV262" s="354"/>
      <c r="AW262" s="354"/>
      <c r="AX262" s="346">
        <f t="shared" si="290"/>
        <v>0</v>
      </c>
      <c r="AY262" s="347"/>
      <c r="AZ262" s="1563"/>
      <c r="BA262" s="352">
        <f t="shared" si="291"/>
        <v>0</v>
      </c>
      <c r="BB262" s="1563"/>
      <c r="BC262" s="352">
        <f t="shared" si="292"/>
        <v>0</v>
      </c>
    </row>
    <row r="263" spans="1:55" s="339" customFormat="1">
      <c r="A263" s="373" t="s">
        <v>402</v>
      </c>
      <c r="B263" s="342"/>
      <c r="C263" s="708"/>
      <c r="D263" s="343"/>
      <c r="E263" s="344"/>
      <c r="F263" s="345"/>
      <c r="G263" s="345"/>
      <c r="H263" s="345"/>
      <c r="I263" s="345"/>
      <c r="J263" s="345"/>
      <c r="K263" s="345"/>
      <c r="L263" s="345"/>
      <c r="M263" s="346">
        <f t="shared" si="283"/>
        <v>0</v>
      </c>
      <c r="N263" s="347"/>
      <c r="O263" s="347"/>
      <c r="P263" s="347"/>
      <c r="Q263" s="348">
        <f t="shared" si="284"/>
        <v>0</v>
      </c>
      <c r="R263" s="349"/>
      <c r="S263" s="1575"/>
      <c r="T263" s="350"/>
      <c r="U263" s="350"/>
      <c r="V263" s="350"/>
      <c r="W263" s="346">
        <f t="shared" si="285"/>
        <v>0</v>
      </c>
      <c r="X263" s="349"/>
      <c r="Y263" s="350"/>
      <c r="Z263" s="350"/>
      <c r="AA263" s="350"/>
      <c r="AB263" s="350"/>
      <c r="AC263" s="350"/>
      <c r="AD263" s="350"/>
      <c r="AE263" s="350"/>
      <c r="AF263" s="350"/>
      <c r="AG263" s="346">
        <f t="shared" si="286"/>
        <v>0</v>
      </c>
      <c r="AH263" s="1563"/>
      <c r="AI263" s="351">
        <f t="shared" si="287"/>
        <v>0</v>
      </c>
      <c r="AJ263" s="344"/>
      <c r="AK263" s="345"/>
      <c r="AL263" s="345"/>
      <c r="AM263" s="345"/>
      <c r="AN263" s="345"/>
      <c r="AO263" s="345"/>
      <c r="AP263" s="346">
        <f t="shared" si="288"/>
        <v>0</v>
      </c>
      <c r="AQ263" s="347"/>
      <c r="AR263" s="1563"/>
      <c r="AS263" s="347"/>
      <c r="AT263" s="352">
        <f t="shared" si="289"/>
        <v>0</v>
      </c>
      <c r="AU263" s="353"/>
      <c r="AV263" s="354"/>
      <c r="AW263" s="354"/>
      <c r="AX263" s="346">
        <f t="shared" si="290"/>
        <v>0</v>
      </c>
      <c r="AY263" s="347"/>
      <c r="AZ263" s="1563"/>
      <c r="BA263" s="352">
        <f t="shared" si="291"/>
        <v>0</v>
      </c>
      <c r="BB263" s="1563"/>
      <c r="BC263" s="352">
        <f t="shared" si="292"/>
        <v>0</v>
      </c>
    </row>
    <row r="264" spans="1:55" s="339" customFormat="1">
      <c r="A264" s="373" t="s">
        <v>403</v>
      </c>
      <c r="B264" s="342"/>
      <c r="C264" s="708"/>
      <c r="D264" s="343"/>
      <c r="E264" s="344"/>
      <c r="F264" s="345"/>
      <c r="G264" s="345"/>
      <c r="H264" s="345"/>
      <c r="I264" s="345"/>
      <c r="J264" s="345"/>
      <c r="K264" s="345"/>
      <c r="L264" s="345"/>
      <c r="M264" s="346">
        <f t="shared" si="283"/>
        <v>0</v>
      </c>
      <c r="N264" s="347"/>
      <c r="O264" s="347"/>
      <c r="P264" s="347"/>
      <c r="Q264" s="348">
        <f t="shared" si="284"/>
        <v>0</v>
      </c>
      <c r="R264" s="349"/>
      <c r="S264" s="1575"/>
      <c r="T264" s="350"/>
      <c r="U264" s="350"/>
      <c r="V264" s="350"/>
      <c r="W264" s="346">
        <f t="shared" si="285"/>
        <v>0</v>
      </c>
      <c r="X264" s="349"/>
      <c r="Y264" s="350"/>
      <c r="Z264" s="350"/>
      <c r="AA264" s="350"/>
      <c r="AB264" s="350"/>
      <c r="AC264" s="350"/>
      <c r="AD264" s="350"/>
      <c r="AE264" s="350"/>
      <c r="AF264" s="350"/>
      <c r="AG264" s="346">
        <f t="shared" si="286"/>
        <v>0</v>
      </c>
      <c r="AH264" s="1563"/>
      <c r="AI264" s="351">
        <f t="shared" si="287"/>
        <v>0</v>
      </c>
      <c r="AJ264" s="344"/>
      <c r="AK264" s="345"/>
      <c r="AL264" s="345"/>
      <c r="AM264" s="345"/>
      <c r="AN264" s="345"/>
      <c r="AO264" s="345"/>
      <c r="AP264" s="346">
        <f t="shared" si="288"/>
        <v>0</v>
      </c>
      <c r="AQ264" s="347"/>
      <c r="AR264" s="1563"/>
      <c r="AS264" s="347"/>
      <c r="AT264" s="352">
        <f t="shared" si="289"/>
        <v>0</v>
      </c>
      <c r="AU264" s="353"/>
      <c r="AV264" s="354"/>
      <c r="AW264" s="354"/>
      <c r="AX264" s="346">
        <f t="shared" si="290"/>
        <v>0</v>
      </c>
      <c r="AY264" s="347"/>
      <c r="AZ264" s="1563"/>
      <c r="BA264" s="352">
        <f t="shared" si="291"/>
        <v>0</v>
      </c>
      <c r="BB264" s="1563"/>
      <c r="BC264" s="352">
        <f t="shared" si="292"/>
        <v>0</v>
      </c>
    </row>
    <row r="265" spans="1:55" s="339" customFormat="1">
      <c r="A265" s="373" t="s">
        <v>404</v>
      </c>
      <c r="B265" s="342"/>
      <c r="C265" s="708"/>
      <c r="D265" s="343"/>
      <c r="E265" s="344"/>
      <c r="F265" s="345"/>
      <c r="G265" s="345"/>
      <c r="H265" s="345"/>
      <c r="I265" s="345"/>
      <c r="J265" s="345"/>
      <c r="K265" s="345"/>
      <c r="L265" s="345"/>
      <c r="M265" s="346">
        <f t="shared" si="283"/>
        <v>0</v>
      </c>
      <c r="N265" s="347"/>
      <c r="O265" s="347"/>
      <c r="P265" s="347"/>
      <c r="Q265" s="348">
        <f t="shared" si="284"/>
        <v>0</v>
      </c>
      <c r="R265" s="349"/>
      <c r="S265" s="1575"/>
      <c r="T265" s="350"/>
      <c r="U265" s="350"/>
      <c r="V265" s="350"/>
      <c r="W265" s="346">
        <f t="shared" si="285"/>
        <v>0</v>
      </c>
      <c r="X265" s="349"/>
      <c r="Y265" s="350"/>
      <c r="Z265" s="350"/>
      <c r="AA265" s="350"/>
      <c r="AB265" s="350"/>
      <c r="AC265" s="350"/>
      <c r="AD265" s="350"/>
      <c r="AE265" s="350"/>
      <c r="AF265" s="350"/>
      <c r="AG265" s="346">
        <f t="shared" si="286"/>
        <v>0</v>
      </c>
      <c r="AH265" s="1563"/>
      <c r="AI265" s="351">
        <f t="shared" si="287"/>
        <v>0</v>
      </c>
      <c r="AJ265" s="344"/>
      <c r="AK265" s="345"/>
      <c r="AL265" s="345"/>
      <c r="AM265" s="345"/>
      <c r="AN265" s="345"/>
      <c r="AO265" s="345"/>
      <c r="AP265" s="346">
        <f t="shared" si="288"/>
        <v>0</v>
      </c>
      <c r="AQ265" s="347"/>
      <c r="AR265" s="1563"/>
      <c r="AS265" s="347"/>
      <c r="AT265" s="352">
        <f t="shared" si="289"/>
        <v>0</v>
      </c>
      <c r="AU265" s="353"/>
      <c r="AV265" s="354"/>
      <c r="AW265" s="354"/>
      <c r="AX265" s="346">
        <f t="shared" si="290"/>
        <v>0</v>
      </c>
      <c r="AY265" s="347"/>
      <c r="AZ265" s="1563"/>
      <c r="BA265" s="352">
        <f t="shared" si="291"/>
        <v>0</v>
      </c>
      <c r="BB265" s="1563"/>
      <c r="BC265" s="352">
        <f t="shared" si="292"/>
        <v>0</v>
      </c>
    </row>
    <row r="266" spans="1:55" s="339" customFormat="1">
      <c r="A266" s="373" t="s">
        <v>65</v>
      </c>
      <c r="B266" s="342"/>
      <c r="C266" s="708"/>
      <c r="D266" s="343"/>
      <c r="E266" s="344"/>
      <c r="F266" s="345"/>
      <c r="G266" s="345"/>
      <c r="H266" s="345"/>
      <c r="I266" s="345"/>
      <c r="J266" s="345"/>
      <c r="K266" s="345"/>
      <c r="L266" s="345"/>
      <c r="M266" s="346">
        <f t="shared" si="283"/>
        <v>0</v>
      </c>
      <c r="N266" s="347"/>
      <c r="O266" s="347"/>
      <c r="P266" s="347"/>
      <c r="Q266" s="348">
        <f t="shared" si="284"/>
        <v>0</v>
      </c>
      <c r="R266" s="349"/>
      <c r="S266" s="1575"/>
      <c r="T266" s="350"/>
      <c r="U266" s="350"/>
      <c r="V266" s="350"/>
      <c r="W266" s="346">
        <f t="shared" si="285"/>
        <v>0</v>
      </c>
      <c r="X266" s="349"/>
      <c r="Y266" s="350"/>
      <c r="Z266" s="350"/>
      <c r="AA266" s="350"/>
      <c r="AB266" s="350"/>
      <c r="AC266" s="350"/>
      <c r="AD266" s="350"/>
      <c r="AE266" s="350"/>
      <c r="AF266" s="350"/>
      <c r="AG266" s="346">
        <f t="shared" si="286"/>
        <v>0</v>
      </c>
      <c r="AH266" s="1563"/>
      <c r="AI266" s="351">
        <f t="shared" si="287"/>
        <v>0</v>
      </c>
      <c r="AJ266" s="344"/>
      <c r="AK266" s="345"/>
      <c r="AL266" s="345"/>
      <c r="AM266" s="345"/>
      <c r="AN266" s="345"/>
      <c r="AO266" s="345"/>
      <c r="AP266" s="346">
        <f t="shared" si="288"/>
        <v>0</v>
      </c>
      <c r="AQ266" s="347"/>
      <c r="AR266" s="1563"/>
      <c r="AS266" s="347"/>
      <c r="AT266" s="352">
        <f t="shared" si="289"/>
        <v>0</v>
      </c>
      <c r="AU266" s="353"/>
      <c r="AV266" s="354"/>
      <c r="AW266" s="354"/>
      <c r="AX266" s="346">
        <f t="shared" si="290"/>
        <v>0</v>
      </c>
      <c r="AY266" s="347"/>
      <c r="AZ266" s="1563"/>
      <c r="BA266" s="352">
        <f t="shared" si="291"/>
        <v>0</v>
      </c>
      <c r="BB266" s="1563"/>
      <c r="BC266" s="352">
        <f t="shared" si="292"/>
        <v>0</v>
      </c>
    </row>
    <row r="267" spans="1:55" s="339" customFormat="1">
      <c r="A267" s="373" t="s">
        <v>405</v>
      </c>
      <c r="B267" s="342"/>
      <c r="C267" s="708"/>
      <c r="D267" s="343"/>
      <c r="E267" s="344"/>
      <c r="F267" s="345"/>
      <c r="G267" s="345"/>
      <c r="H267" s="345"/>
      <c r="I267" s="345"/>
      <c r="J267" s="345"/>
      <c r="K267" s="345"/>
      <c r="L267" s="345"/>
      <c r="M267" s="346">
        <f t="shared" si="283"/>
        <v>0</v>
      </c>
      <c r="N267" s="347"/>
      <c r="O267" s="347"/>
      <c r="P267" s="347"/>
      <c r="Q267" s="348">
        <f t="shared" si="284"/>
        <v>0</v>
      </c>
      <c r="R267" s="349"/>
      <c r="S267" s="1575"/>
      <c r="T267" s="350"/>
      <c r="U267" s="350"/>
      <c r="V267" s="350"/>
      <c r="W267" s="346">
        <f t="shared" si="285"/>
        <v>0</v>
      </c>
      <c r="X267" s="349"/>
      <c r="Y267" s="350"/>
      <c r="Z267" s="350"/>
      <c r="AA267" s="350"/>
      <c r="AB267" s="350"/>
      <c r="AC267" s="350"/>
      <c r="AD267" s="350"/>
      <c r="AE267" s="350"/>
      <c r="AF267" s="350"/>
      <c r="AG267" s="346">
        <f t="shared" si="286"/>
        <v>0</v>
      </c>
      <c r="AH267" s="1563"/>
      <c r="AI267" s="351">
        <f t="shared" si="287"/>
        <v>0</v>
      </c>
      <c r="AJ267" s="344"/>
      <c r="AK267" s="345"/>
      <c r="AL267" s="345"/>
      <c r="AM267" s="345"/>
      <c r="AN267" s="345"/>
      <c r="AO267" s="345"/>
      <c r="AP267" s="346">
        <f t="shared" si="288"/>
        <v>0</v>
      </c>
      <c r="AQ267" s="347"/>
      <c r="AR267" s="1563"/>
      <c r="AS267" s="347"/>
      <c r="AT267" s="352">
        <f t="shared" si="289"/>
        <v>0</v>
      </c>
      <c r="AU267" s="353"/>
      <c r="AV267" s="354"/>
      <c r="AW267" s="354"/>
      <c r="AX267" s="346">
        <f t="shared" si="290"/>
        <v>0</v>
      </c>
      <c r="AY267" s="347"/>
      <c r="AZ267" s="1563"/>
      <c r="BA267" s="352">
        <f t="shared" si="291"/>
        <v>0</v>
      </c>
      <c r="BB267" s="1563"/>
      <c r="BC267" s="352">
        <f t="shared" si="292"/>
        <v>0</v>
      </c>
    </row>
    <row r="268" spans="1:55" s="339" customFormat="1" ht="13.5" thickBot="1">
      <c r="A268" s="374" t="s">
        <v>406</v>
      </c>
      <c r="B268" s="342"/>
      <c r="C268" s="708"/>
      <c r="D268" s="343"/>
      <c r="E268" s="344"/>
      <c r="F268" s="345"/>
      <c r="G268" s="345"/>
      <c r="H268" s="345"/>
      <c r="I268" s="345"/>
      <c r="J268" s="345"/>
      <c r="K268" s="345"/>
      <c r="L268" s="345"/>
      <c r="M268" s="346">
        <f t="shared" si="283"/>
        <v>0</v>
      </c>
      <c r="N268" s="347"/>
      <c r="O268" s="347"/>
      <c r="P268" s="347"/>
      <c r="Q268" s="348">
        <f t="shared" si="284"/>
        <v>0</v>
      </c>
      <c r="R268" s="349"/>
      <c r="S268" s="1575"/>
      <c r="T268" s="350"/>
      <c r="U268" s="350"/>
      <c r="V268" s="350"/>
      <c r="W268" s="346">
        <f t="shared" si="285"/>
        <v>0</v>
      </c>
      <c r="X268" s="349"/>
      <c r="Y268" s="350"/>
      <c r="Z268" s="350"/>
      <c r="AA268" s="350"/>
      <c r="AB268" s="350"/>
      <c r="AC268" s="350"/>
      <c r="AD268" s="350"/>
      <c r="AE268" s="350"/>
      <c r="AF268" s="350"/>
      <c r="AG268" s="346">
        <f t="shared" si="286"/>
        <v>0</v>
      </c>
      <c r="AH268" s="1563"/>
      <c r="AI268" s="351">
        <f t="shared" si="287"/>
        <v>0</v>
      </c>
      <c r="AJ268" s="344"/>
      <c r="AK268" s="345"/>
      <c r="AL268" s="345"/>
      <c r="AM268" s="345"/>
      <c r="AN268" s="345"/>
      <c r="AO268" s="345"/>
      <c r="AP268" s="346">
        <f t="shared" si="288"/>
        <v>0</v>
      </c>
      <c r="AQ268" s="347"/>
      <c r="AR268" s="1563"/>
      <c r="AS268" s="347"/>
      <c r="AT268" s="352">
        <f t="shared" si="289"/>
        <v>0</v>
      </c>
      <c r="AU268" s="353"/>
      <c r="AV268" s="354"/>
      <c r="AW268" s="354"/>
      <c r="AX268" s="346">
        <f t="shared" si="290"/>
        <v>0</v>
      </c>
      <c r="AY268" s="347"/>
      <c r="AZ268" s="1563"/>
      <c r="BA268" s="352">
        <f t="shared" si="291"/>
        <v>0</v>
      </c>
      <c r="BB268" s="1563"/>
      <c r="BC268" s="352">
        <f t="shared" si="292"/>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3">D271+D272</f>
        <v>0</v>
      </c>
      <c r="E270" s="363">
        <f t="shared" si="293"/>
        <v>0</v>
      </c>
      <c r="F270" s="364">
        <f t="shared" si="293"/>
        <v>0</v>
      </c>
      <c r="G270" s="364">
        <f t="shared" si="293"/>
        <v>0</v>
      </c>
      <c r="H270" s="364">
        <f t="shared" si="293"/>
        <v>0</v>
      </c>
      <c r="I270" s="364">
        <f t="shared" si="293"/>
        <v>0</v>
      </c>
      <c r="J270" s="364">
        <f t="shared" si="293"/>
        <v>0</v>
      </c>
      <c r="K270" s="364">
        <f t="shared" si="293"/>
        <v>0</v>
      </c>
      <c r="L270" s="364">
        <f t="shared" si="293"/>
        <v>0</v>
      </c>
      <c r="M270" s="346">
        <f t="shared" si="293"/>
        <v>0</v>
      </c>
      <c r="N270" s="365">
        <f t="shared" si="293"/>
        <v>0</v>
      </c>
      <c r="O270" s="365">
        <f t="shared" si="293"/>
        <v>0</v>
      </c>
      <c r="P270" s="365">
        <f t="shared" si="293"/>
        <v>0</v>
      </c>
      <c r="Q270" s="348">
        <f t="shared" si="293"/>
        <v>0</v>
      </c>
      <c r="R270" s="366">
        <f t="shared" si="293"/>
        <v>0</v>
      </c>
      <c r="S270" s="1575"/>
      <c r="T270" s="367">
        <f t="shared" si="293"/>
        <v>0</v>
      </c>
      <c r="U270" s="367">
        <f t="shared" si="293"/>
        <v>0</v>
      </c>
      <c r="V270" s="367">
        <f t="shared" si="293"/>
        <v>0</v>
      </c>
      <c r="W270" s="346">
        <f t="shared" si="293"/>
        <v>0</v>
      </c>
      <c r="X270" s="366">
        <f t="shared" si="293"/>
        <v>0</v>
      </c>
      <c r="Y270" s="367">
        <f t="shared" si="293"/>
        <v>0</v>
      </c>
      <c r="Z270" s="367">
        <f t="shared" si="293"/>
        <v>0</v>
      </c>
      <c r="AA270" s="367">
        <f t="shared" si="293"/>
        <v>0</v>
      </c>
      <c r="AB270" s="367">
        <f t="shared" si="293"/>
        <v>0</v>
      </c>
      <c r="AC270" s="367">
        <f t="shared" si="293"/>
        <v>0</v>
      </c>
      <c r="AD270" s="367">
        <f t="shared" si="293"/>
        <v>0</v>
      </c>
      <c r="AE270" s="367">
        <f t="shared" si="293"/>
        <v>0</v>
      </c>
      <c r="AF270" s="367">
        <f t="shared" si="293"/>
        <v>0</v>
      </c>
      <c r="AG270" s="346">
        <f t="shared" si="293"/>
        <v>0</v>
      </c>
      <c r="AH270" s="1563"/>
      <c r="AI270" s="351">
        <f t="shared" si="293"/>
        <v>0</v>
      </c>
      <c r="AJ270" s="363">
        <f t="shared" si="293"/>
        <v>0</v>
      </c>
      <c r="AK270" s="364">
        <f t="shared" si="293"/>
        <v>0</v>
      </c>
      <c r="AL270" s="364">
        <f t="shared" si="293"/>
        <v>0</v>
      </c>
      <c r="AM270" s="364">
        <f t="shared" si="293"/>
        <v>0</v>
      </c>
      <c r="AN270" s="364">
        <f t="shared" si="293"/>
        <v>0</v>
      </c>
      <c r="AO270" s="364">
        <f t="shared" si="293"/>
        <v>0</v>
      </c>
      <c r="AP270" s="346">
        <f t="shared" si="293"/>
        <v>0</v>
      </c>
      <c r="AQ270" s="365">
        <f t="shared" si="293"/>
        <v>0</v>
      </c>
      <c r="AR270" s="1563"/>
      <c r="AS270" s="365">
        <f t="shared" si="293"/>
        <v>0</v>
      </c>
      <c r="AT270" s="352">
        <f t="shared" si="293"/>
        <v>0</v>
      </c>
      <c r="AU270" s="368">
        <f t="shared" si="293"/>
        <v>0</v>
      </c>
      <c r="AV270" s="369">
        <f t="shared" si="293"/>
        <v>0</v>
      </c>
      <c r="AW270" s="369">
        <f t="shared" si="293"/>
        <v>0</v>
      </c>
      <c r="AX270" s="346">
        <f t="shared" si="293"/>
        <v>0</v>
      </c>
      <c r="AY270" s="365">
        <f t="shared" si="293"/>
        <v>0</v>
      </c>
      <c r="AZ270" s="1563"/>
      <c r="BA270" s="352">
        <f t="shared" si="293"/>
        <v>0</v>
      </c>
      <c r="BB270" s="1563"/>
      <c r="BC270" s="352">
        <f t="shared" si="293"/>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4">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4"/>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5">SUM(D274:D283)</f>
        <v>0</v>
      </c>
      <c r="E273" s="363">
        <f t="shared" si="295"/>
        <v>0</v>
      </c>
      <c r="F273" s="364">
        <f t="shared" si="295"/>
        <v>0</v>
      </c>
      <c r="G273" s="364">
        <f t="shared" si="295"/>
        <v>0</v>
      </c>
      <c r="H273" s="364">
        <f t="shared" si="295"/>
        <v>0</v>
      </c>
      <c r="I273" s="364">
        <f t="shared" si="295"/>
        <v>0</v>
      </c>
      <c r="J273" s="364">
        <f t="shared" si="295"/>
        <v>0</v>
      </c>
      <c r="K273" s="364">
        <f t="shared" si="295"/>
        <v>0</v>
      </c>
      <c r="L273" s="364">
        <f t="shared" si="295"/>
        <v>0</v>
      </c>
      <c r="M273" s="346">
        <f t="shared" si="295"/>
        <v>0</v>
      </c>
      <c r="N273" s="365">
        <f t="shared" si="295"/>
        <v>0</v>
      </c>
      <c r="O273" s="365">
        <f t="shared" si="295"/>
        <v>0</v>
      </c>
      <c r="P273" s="365">
        <f t="shared" si="295"/>
        <v>0</v>
      </c>
      <c r="Q273" s="348">
        <f t="shared" si="295"/>
        <v>0</v>
      </c>
      <c r="R273" s="366">
        <f t="shared" si="295"/>
        <v>0</v>
      </c>
      <c r="S273" s="1575"/>
      <c r="T273" s="367">
        <f t="shared" si="295"/>
        <v>0</v>
      </c>
      <c r="U273" s="367">
        <f t="shared" si="295"/>
        <v>0</v>
      </c>
      <c r="V273" s="367">
        <f t="shared" si="295"/>
        <v>0</v>
      </c>
      <c r="W273" s="346">
        <f t="shared" si="295"/>
        <v>0</v>
      </c>
      <c r="X273" s="366">
        <f t="shared" si="295"/>
        <v>0</v>
      </c>
      <c r="Y273" s="367">
        <f t="shared" si="295"/>
        <v>0</v>
      </c>
      <c r="Z273" s="367">
        <f t="shared" si="295"/>
        <v>0</v>
      </c>
      <c r="AA273" s="367">
        <f t="shared" si="295"/>
        <v>0</v>
      </c>
      <c r="AB273" s="367">
        <f t="shared" si="295"/>
        <v>0</v>
      </c>
      <c r="AC273" s="367">
        <f t="shared" si="295"/>
        <v>0</v>
      </c>
      <c r="AD273" s="367">
        <f t="shared" si="295"/>
        <v>0</v>
      </c>
      <c r="AE273" s="367">
        <f t="shared" si="295"/>
        <v>0</v>
      </c>
      <c r="AF273" s="367">
        <f t="shared" si="295"/>
        <v>0</v>
      </c>
      <c r="AG273" s="346">
        <f t="shared" si="295"/>
        <v>0</v>
      </c>
      <c r="AH273" s="1563"/>
      <c r="AI273" s="351">
        <f t="shared" si="295"/>
        <v>0</v>
      </c>
      <c r="AJ273" s="363">
        <f t="shared" si="295"/>
        <v>0</v>
      </c>
      <c r="AK273" s="364">
        <f t="shared" si="295"/>
        <v>0</v>
      </c>
      <c r="AL273" s="364">
        <f t="shared" si="295"/>
        <v>0</v>
      </c>
      <c r="AM273" s="364">
        <f t="shared" si="295"/>
        <v>0</v>
      </c>
      <c r="AN273" s="364">
        <f t="shared" si="295"/>
        <v>0</v>
      </c>
      <c r="AO273" s="364">
        <f t="shared" si="295"/>
        <v>0</v>
      </c>
      <c r="AP273" s="346">
        <f t="shared" si="295"/>
        <v>0</v>
      </c>
      <c r="AQ273" s="365">
        <f t="shared" si="295"/>
        <v>0</v>
      </c>
      <c r="AR273" s="1563"/>
      <c r="AS273" s="365">
        <f t="shared" si="295"/>
        <v>0</v>
      </c>
      <c r="AT273" s="352">
        <f t="shared" si="295"/>
        <v>0</v>
      </c>
      <c r="AU273" s="368">
        <f t="shared" si="295"/>
        <v>0</v>
      </c>
      <c r="AV273" s="369">
        <f t="shared" si="295"/>
        <v>0</v>
      </c>
      <c r="AW273" s="369">
        <f t="shared" si="295"/>
        <v>0</v>
      </c>
      <c r="AX273" s="346">
        <f t="shared" si="295"/>
        <v>0</v>
      </c>
      <c r="AY273" s="365">
        <f t="shared" si="295"/>
        <v>0</v>
      </c>
      <c r="AZ273" s="1563"/>
      <c r="BA273" s="352">
        <f t="shared" si="295"/>
        <v>0</v>
      </c>
      <c r="BB273" s="1563"/>
      <c r="BC273" s="352">
        <f t="shared" si="295"/>
        <v>0</v>
      </c>
    </row>
    <row r="274" spans="1:55" s="339" customFormat="1">
      <c r="A274" s="372" t="s">
        <v>399</v>
      </c>
      <c r="B274" s="342"/>
      <c r="C274" s="708"/>
      <c r="D274" s="343"/>
      <c r="E274" s="344"/>
      <c r="F274" s="345"/>
      <c r="G274" s="345"/>
      <c r="H274" s="345"/>
      <c r="I274" s="345"/>
      <c r="J274" s="345"/>
      <c r="K274" s="345"/>
      <c r="L274" s="345"/>
      <c r="M274" s="346">
        <f t="shared" ref="M274:M283" si="296">SUM(E274:L274)</f>
        <v>0</v>
      </c>
      <c r="N274" s="347"/>
      <c r="O274" s="347"/>
      <c r="P274" s="347"/>
      <c r="Q274" s="348">
        <f t="shared" ref="Q274:Q283" si="297">B274+C274+M274+N274+O274+P274+D274</f>
        <v>0</v>
      </c>
      <c r="R274" s="349"/>
      <c r="S274" s="1575"/>
      <c r="T274" s="350"/>
      <c r="U274" s="350"/>
      <c r="V274" s="350"/>
      <c r="W274" s="346">
        <f t="shared" ref="W274:W283" si="298">SUM(R274:V274)</f>
        <v>0</v>
      </c>
      <c r="X274" s="349"/>
      <c r="Y274" s="350"/>
      <c r="Z274" s="350"/>
      <c r="AA274" s="350"/>
      <c r="AB274" s="350"/>
      <c r="AC274" s="350"/>
      <c r="AD274" s="350"/>
      <c r="AE274" s="350"/>
      <c r="AF274" s="350"/>
      <c r="AG274" s="346">
        <f t="shared" ref="AG274:AG283" si="299">SUM(X274:AF274)</f>
        <v>0</v>
      </c>
      <c r="AH274" s="1563"/>
      <c r="AI274" s="351">
        <f t="shared" ref="AI274:AI283" si="300">Q274+W274+AG274+AH274</f>
        <v>0</v>
      </c>
      <c r="AJ274" s="344"/>
      <c r="AK274" s="345"/>
      <c r="AL274" s="345"/>
      <c r="AM274" s="345"/>
      <c r="AN274" s="345"/>
      <c r="AO274" s="345"/>
      <c r="AP274" s="346">
        <f t="shared" ref="AP274:AP283" si="301">SUM(AJ274:AO274)</f>
        <v>0</v>
      </c>
      <c r="AQ274" s="347"/>
      <c r="AR274" s="1563"/>
      <c r="AS274" s="347"/>
      <c r="AT274" s="352">
        <f t="shared" ref="AT274:AT283" si="302">AI274+AP274+AQ274+AR274+AS274</f>
        <v>0</v>
      </c>
      <c r="AU274" s="353"/>
      <c r="AV274" s="354"/>
      <c r="AW274" s="354"/>
      <c r="AX274" s="346">
        <f t="shared" ref="AX274:AX283" si="303">SUM(AU274:AW274)</f>
        <v>0</v>
      </c>
      <c r="AY274" s="347"/>
      <c r="AZ274" s="1563"/>
      <c r="BA274" s="352">
        <f t="shared" ref="BA274:BA283" si="304">AX274+AY274</f>
        <v>0</v>
      </c>
      <c r="BB274" s="1563"/>
      <c r="BC274" s="352">
        <f t="shared" ref="BC274:BC283" si="305">BA274+AT274+BB274</f>
        <v>0</v>
      </c>
    </row>
    <row r="275" spans="1:55" s="339" customFormat="1">
      <c r="A275" s="372" t="s">
        <v>400</v>
      </c>
      <c r="B275" s="342"/>
      <c r="C275" s="708"/>
      <c r="D275" s="343"/>
      <c r="E275" s="344"/>
      <c r="F275" s="345"/>
      <c r="G275" s="345"/>
      <c r="H275" s="345"/>
      <c r="I275" s="345"/>
      <c r="J275" s="345"/>
      <c r="K275" s="345"/>
      <c r="L275" s="345"/>
      <c r="M275" s="346">
        <f t="shared" si="296"/>
        <v>0</v>
      </c>
      <c r="N275" s="347"/>
      <c r="O275" s="347"/>
      <c r="P275" s="347"/>
      <c r="Q275" s="348">
        <f t="shared" si="297"/>
        <v>0</v>
      </c>
      <c r="R275" s="349"/>
      <c r="S275" s="1575"/>
      <c r="T275" s="350"/>
      <c r="U275" s="350"/>
      <c r="V275" s="350"/>
      <c r="W275" s="346">
        <f t="shared" si="298"/>
        <v>0</v>
      </c>
      <c r="X275" s="349"/>
      <c r="Y275" s="350"/>
      <c r="Z275" s="350"/>
      <c r="AA275" s="350"/>
      <c r="AB275" s="350"/>
      <c r="AC275" s="350"/>
      <c r="AD275" s="350"/>
      <c r="AE275" s="350"/>
      <c r="AF275" s="350"/>
      <c r="AG275" s="346">
        <f t="shared" si="299"/>
        <v>0</v>
      </c>
      <c r="AH275" s="1563"/>
      <c r="AI275" s="351">
        <f t="shared" si="300"/>
        <v>0</v>
      </c>
      <c r="AJ275" s="344"/>
      <c r="AK275" s="345"/>
      <c r="AL275" s="345"/>
      <c r="AM275" s="345"/>
      <c r="AN275" s="345"/>
      <c r="AO275" s="345"/>
      <c r="AP275" s="346">
        <f t="shared" si="301"/>
        <v>0</v>
      </c>
      <c r="AQ275" s="347"/>
      <c r="AR275" s="1563"/>
      <c r="AS275" s="347"/>
      <c r="AT275" s="352">
        <f t="shared" si="302"/>
        <v>0</v>
      </c>
      <c r="AU275" s="353"/>
      <c r="AV275" s="354"/>
      <c r="AW275" s="354"/>
      <c r="AX275" s="346">
        <f t="shared" si="303"/>
        <v>0</v>
      </c>
      <c r="AY275" s="347"/>
      <c r="AZ275" s="1563"/>
      <c r="BA275" s="352">
        <f t="shared" si="304"/>
        <v>0</v>
      </c>
      <c r="BB275" s="1563"/>
      <c r="BC275" s="352">
        <f t="shared" si="305"/>
        <v>0</v>
      </c>
    </row>
    <row r="276" spans="1:55" s="339" customFormat="1">
      <c r="A276" s="373" t="s">
        <v>401</v>
      </c>
      <c r="B276" s="342"/>
      <c r="C276" s="708"/>
      <c r="D276" s="343"/>
      <c r="E276" s="344"/>
      <c r="F276" s="345"/>
      <c r="G276" s="345"/>
      <c r="H276" s="345"/>
      <c r="I276" s="345"/>
      <c r="J276" s="345"/>
      <c r="K276" s="345"/>
      <c r="L276" s="345"/>
      <c r="M276" s="346">
        <f t="shared" si="296"/>
        <v>0</v>
      </c>
      <c r="N276" s="347"/>
      <c r="O276" s="347"/>
      <c r="P276" s="347"/>
      <c r="Q276" s="348">
        <f t="shared" si="297"/>
        <v>0</v>
      </c>
      <c r="R276" s="349"/>
      <c r="S276" s="1575"/>
      <c r="T276" s="350"/>
      <c r="U276" s="350"/>
      <c r="V276" s="350"/>
      <c r="W276" s="346">
        <f t="shared" si="298"/>
        <v>0</v>
      </c>
      <c r="X276" s="349"/>
      <c r="Y276" s="350"/>
      <c r="Z276" s="350"/>
      <c r="AA276" s="350"/>
      <c r="AB276" s="350"/>
      <c r="AC276" s="350"/>
      <c r="AD276" s="350"/>
      <c r="AE276" s="350"/>
      <c r="AF276" s="350"/>
      <c r="AG276" s="346">
        <f t="shared" si="299"/>
        <v>0</v>
      </c>
      <c r="AH276" s="1563"/>
      <c r="AI276" s="351">
        <f t="shared" si="300"/>
        <v>0</v>
      </c>
      <c r="AJ276" s="344"/>
      <c r="AK276" s="345"/>
      <c r="AL276" s="345"/>
      <c r="AM276" s="345"/>
      <c r="AN276" s="345"/>
      <c r="AO276" s="345"/>
      <c r="AP276" s="346">
        <f t="shared" si="301"/>
        <v>0</v>
      </c>
      <c r="AQ276" s="347"/>
      <c r="AR276" s="1563"/>
      <c r="AS276" s="347"/>
      <c r="AT276" s="352">
        <f t="shared" si="302"/>
        <v>0</v>
      </c>
      <c r="AU276" s="353"/>
      <c r="AV276" s="354"/>
      <c r="AW276" s="354"/>
      <c r="AX276" s="346">
        <f t="shared" si="303"/>
        <v>0</v>
      </c>
      <c r="AY276" s="347"/>
      <c r="AZ276" s="1563"/>
      <c r="BA276" s="352">
        <f t="shared" si="304"/>
        <v>0</v>
      </c>
      <c r="BB276" s="1563"/>
      <c r="BC276" s="352">
        <f t="shared" si="305"/>
        <v>0</v>
      </c>
    </row>
    <row r="277" spans="1:55" s="339" customFormat="1">
      <c r="A277" s="373" t="s">
        <v>61</v>
      </c>
      <c r="B277" s="342"/>
      <c r="C277" s="708"/>
      <c r="D277" s="343"/>
      <c r="E277" s="344"/>
      <c r="F277" s="345"/>
      <c r="G277" s="345"/>
      <c r="H277" s="345"/>
      <c r="I277" s="345"/>
      <c r="J277" s="345"/>
      <c r="K277" s="345"/>
      <c r="L277" s="345"/>
      <c r="M277" s="346">
        <f t="shared" si="296"/>
        <v>0</v>
      </c>
      <c r="N277" s="347"/>
      <c r="O277" s="347"/>
      <c r="P277" s="347"/>
      <c r="Q277" s="348">
        <f t="shared" si="297"/>
        <v>0</v>
      </c>
      <c r="R277" s="349"/>
      <c r="S277" s="1575"/>
      <c r="T277" s="350"/>
      <c r="U277" s="350"/>
      <c r="V277" s="350"/>
      <c r="W277" s="346">
        <f t="shared" si="298"/>
        <v>0</v>
      </c>
      <c r="X277" s="349"/>
      <c r="Y277" s="350"/>
      <c r="Z277" s="350"/>
      <c r="AA277" s="350"/>
      <c r="AB277" s="350"/>
      <c r="AC277" s="350"/>
      <c r="AD277" s="350"/>
      <c r="AE277" s="350"/>
      <c r="AF277" s="350"/>
      <c r="AG277" s="346">
        <f t="shared" si="299"/>
        <v>0</v>
      </c>
      <c r="AH277" s="1563"/>
      <c r="AI277" s="351">
        <f t="shared" si="300"/>
        <v>0</v>
      </c>
      <c r="AJ277" s="344"/>
      <c r="AK277" s="345"/>
      <c r="AL277" s="345"/>
      <c r="AM277" s="345"/>
      <c r="AN277" s="345"/>
      <c r="AO277" s="345"/>
      <c r="AP277" s="346">
        <f t="shared" si="301"/>
        <v>0</v>
      </c>
      <c r="AQ277" s="347"/>
      <c r="AR277" s="1563"/>
      <c r="AS277" s="347"/>
      <c r="AT277" s="352">
        <f>AI277+AP277+AQ277+AR277+AS277</f>
        <v>0</v>
      </c>
      <c r="AU277" s="353"/>
      <c r="AV277" s="354"/>
      <c r="AW277" s="354"/>
      <c r="AX277" s="346">
        <f t="shared" si="303"/>
        <v>0</v>
      </c>
      <c r="AY277" s="347"/>
      <c r="AZ277" s="1563"/>
      <c r="BA277" s="352">
        <f t="shared" si="304"/>
        <v>0</v>
      </c>
      <c r="BB277" s="1563"/>
      <c r="BC277" s="352">
        <f t="shared" si="305"/>
        <v>0</v>
      </c>
    </row>
    <row r="278" spans="1:55" s="339" customFormat="1">
      <c r="A278" s="373" t="s">
        <v>402</v>
      </c>
      <c r="B278" s="342"/>
      <c r="C278" s="708"/>
      <c r="D278" s="343"/>
      <c r="E278" s="344"/>
      <c r="F278" s="345"/>
      <c r="G278" s="345"/>
      <c r="H278" s="345"/>
      <c r="I278" s="345"/>
      <c r="J278" s="345"/>
      <c r="K278" s="345"/>
      <c r="L278" s="345"/>
      <c r="M278" s="346">
        <f t="shared" si="296"/>
        <v>0</v>
      </c>
      <c r="N278" s="347"/>
      <c r="O278" s="347"/>
      <c r="P278" s="347"/>
      <c r="Q278" s="348">
        <f t="shared" si="297"/>
        <v>0</v>
      </c>
      <c r="R278" s="349"/>
      <c r="S278" s="1575"/>
      <c r="T278" s="350"/>
      <c r="U278" s="350"/>
      <c r="V278" s="350"/>
      <c r="W278" s="346">
        <f t="shared" si="298"/>
        <v>0</v>
      </c>
      <c r="X278" s="349"/>
      <c r="Y278" s="350"/>
      <c r="Z278" s="350"/>
      <c r="AA278" s="350"/>
      <c r="AB278" s="350"/>
      <c r="AC278" s="350"/>
      <c r="AD278" s="350"/>
      <c r="AE278" s="350"/>
      <c r="AF278" s="350"/>
      <c r="AG278" s="346">
        <f t="shared" si="299"/>
        <v>0</v>
      </c>
      <c r="AH278" s="1563"/>
      <c r="AI278" s="351">
        <f t="shared" si="300"/>
        <v>0</v>
      </c>
      <c r="AJ278" s="344"/>
      <c r="AK278" s="345"/>
      <c r="AL278" s="345"/>
      <c r="AM278" s="345"/>
      <c r="AN278" s="345"/>
      <c r="AO278" s="345"/>
      <c r="AP278" s="346">
        <f t="shared" si="301"/>
        <v>0</v>
      </c>
      <c r="AQ278" s="347"/>
      <c r="AR278" s="1563"/>
      <c r="AS278" s="347"/>
      <c r="AT278" s="352">
        <f t="shared" si="302"/>
        <v>0</v>
      </c>
      <c r="AU278" s="353"/>
      <c r="AV278" s="354"/>
      <c r="AW278" s="354"/>
      <c r="AX278" s="346">
        <f t="shared" si="303"/>
        <v>0</v>
      </c>
      <c r="AY278" s="347"/>
      <c r="AZ278" s="1563"/>
      <c r="BA278" s="352">
        <f t="shared" si="304"/>
        <v>0</v>
      </c>
      <c r="BB278" s="1563"/>
      <c r="BC278" s="352">
        <f t="shared" si="305"/>
        <v>0</v>
      </c>
    </row>
    <row r="279" spans="1:55" s="339" customFormat="1">
      <c r="A279" s="373" t="s">
        <v>403</v>
      </c>
      <c r="B279" s="342"/>
      <c r="C279" s="708"/>
      <c r="D279" s="343"/>
      <c r="E279" s="344"/>
      <c r="F279" s="345"/>
      <c r="G279" s="345"/>
      <c r="H279" s="345"/>
      <c r="I279" s="345"/>
      <c r="J279" s="345"/>
      <c r="K279" s="345"/>
      <c r="L279" s="345"/>
      <c r="M279" s="346">
        <f t="shared" si="296"/>
        <v>0</v>
      </c>
      <c r="N279" s="347"/>
      <c r="O279" s="347"/>
      <c r="P279" s="347"/>
      <c r="Q279" s="348">
        <f t="shared" si="297"/>
        <v>0</v>
      </c>
      <c r="R279" s="349"/>
      <c r="S279" s="1575"/>
      <c r="T279" s="350"/>
      <c r="U279" s="350"/>
      <c r="V279" s="350"/>
      <c r="W279" s="346">
        <f t="shared" si="298"/>
        <v>0</v>
      </c>
      <c r="X279" s="349"/>
      <c r="Y279" s="350"/>
      <c r="Z279" s="350"/>
      <c r="AA279" s="350"/>
      <c r="AB279" s="350"/>
      <c r="AC279" s="350"/>
      <c r="AD279" s="350"/>
      <c r="AE279" s="350"/>
      <c r="AF279" s="350"/>
      <c r="AG279" s="346">
        <f t="shared" si="299"/>
        <v>0</v>
      </c>
      <c r="AH279" s="1563"/>
      <c r="AI279" s="351">
        <f t="shared" si="300"/>
        <v>0</v>
      </c>
      <c r="AJ279" s="344"/>
      <c r="AK279" s="345"/>
      <c r="AL279" s="345"/>
      <c r="AM279" s="345"/>
      <c r="AN279" s="345"/>
      <c r="AO279" s="345"/>
      <c r="AP279" s="346">
        <f t="shared" si="301"/>
        <v>0</v>
      </c>
      <c r="AQ279" s="347"/>
      <c r="AR279" s="1563"/>
      <c r="AS279" s="347"/>
      <c r="AT279" s="352">
        <f t="shared" si="302"/>
        <v>0</v>
      </c>
      <c r="AU279" s="353"/>
      <c r="AV279" s="354"/>
      <c r="AW279" s="354"/>
      <c r="AX279" s="346">
        <f t="shared" si="303"/>
        <v>0</v>
      </c>
      <c r="AY279" s="347"/>
      <c r="AZ279" s="1563"/>
      <c r="BA279" s="352">
        <f t="shared" si="304"/>
        <v>0</v>
      </c>
      <c r="BB279" s="1563"/>
      <c r="BC279" s="352">
        <f t="shared" si="305"/>
        <v>0</v>
      </c>
    </row>
    <row r="280" spans="1:55" s="339" customFormat="1">
      <c r="A280" s="373" t="s">
        <v>404</v>
      </c>
      <c r="B280" s="342"/>
      <c r="C280" s="708"/>
      <c r="D280" s="343"/>
      <c r="E280" s="344"/>
      <c r="F280" s="345"/>
      <c r="G280" s="345"/>
      <c r="H280" s="345"/>
      <c r="I280" s="345"/>
      <c r="J280" s="345"/>
      <c r="K280" s="345"/>
      <c r="L280" s="345"/>
      <c r="M280" s="346">
        <f t="shared" si="296"/>
        <v>0</v>
      </c>
      <c r="N280" s="347"/>
      <c r="O280" s="347"/>
      <c r="P280" s="347"/>
      <c r="Q280" s="348">
        <f t="shared" si="297"/>
        <v>0</v>
      </c>
      <c r="R280" s="349"/>
      <c r="S280" s="1575"/>
      <c r="T280" s="350"/>
      <c r="U280" s="350"/>
      <c r="V280" s="350"/>
      <c r="W280" s="346">
        <f t="shared" si="298"/>
        <v>0</v>
      </c>
      <c r="X280" s="349"/>
      <c r="Y280" s="350"/>
      <c r="Z280" s="350"/>
      <c r="AA280" s="350"/>
      <c r="AB280" s="350"/>
      <c r="AC280" s="350"/>
      <c r="AD280" s="350"/>
      <c r="AE280" s="350"/>
      <c r="AF280" s="350"/>
      <c r="AG280" s="346">
        <f t="shared" si="299"/>
        <v>0</v>
      </c>
      <c r="AH280" s="1563"/>
      <c r="AI280" s="351">
        <f t="shared" si="300"/>
        <v>0</v>
      </c>
      <c r="AJ280" s="344"/>
      <c r="AK280" s="345"/>
      <c r="AL280" s="345"/>
      <c r="AM280" s="345"/>
      <c r="AN280" s="345"/>
      <c r="AO280" s="345"/>
      <c r="AP280" s="346">
        <f t="shared" si="301"/>
        <v>0</v>
      </c>
      <c r="AQ280" s="347"/>
      <c r="AR280" s="1563"/>
      <c r="AS280" s="347"/>
      <c r="AT280" s="352">
        <f t="shared" si="302"/>
        <v>0</v>
      </c>
      <c r="AU280" s="353"/>
      <c r="AV280" s="354"/>
      <c r="AW280" s="354"/>
      <c r="AX280" s="346">
        <f t="shared" si="303"/>
        <v>0</v>
      </c>
      <c r="AY280" s="347"/>
      <c r="AZ280" s="1563"/>
      <c r="BA280" s="352">
        <f t="shared" si="304"/>
        <v>0</v>
      </c>
      <c r="BB280" s="1563"/>
      <c r="BC280" s="352">
        <f t="shared" si="305"/>
        <v>0</v>
      </c>
    </row>
    <row r="281" spans="1:55" s="339" customFormat="1">
      <c r="A281" s="373" t="s">
        <v>65</v>
      </c>
      <c r="B281" s="342"/>
      <c r="C281" s="708"/>
      <c r="D281" s="343"/>
      <c r="E281" s="344"/>
      <c r="F281" s="345"/>
      <c r="G281" s="345"/>
      <c r="H281" s="345"/>
      <c r="I281" s="345"/>
      <c r="J281" s="345"/>
      <c r="K281" s="345"/>
      <c r="L281" s="345"/>
      <c r="M281" s="346">
        <f t="shared" si="296"/>
        <v>0</v>
      </c>
      <c r="N281" s="347"/>
      <c r="O281" s="347"/>
      <c r="P281" s="347"/>
      <c r="Q281" s="348">
        <f t="shared" si="297"/>
        <v>0</v>
      </c>
      <c r="R281" s="349"/>
      <c r="S281" s="1575"/>
      <c r="T281" s="350"/>
      <c r="U281" s="350"/>
      <c r="V281" s="350"/>
      <c r="W281" s="346">
        <f t="shared" si="298"/>
        <v>0</v>
      </c>
      <c r="X281" s="349"/>
      <c r="Y281" s="350"/>
      <c r="Z281" s="350"/>
      <c r="AA281" s="350"/>
      <c r="AB281" s="350"/>
      <c r="AC281" s="350"/>
      <c r="AD281" s="350"/>
      <c r="AE281" s="350"/>
      <c r="AF281" s="350"/>
      <c r="AG281" s="346">
        <f t="shared" si="299"/>
        <v>0</v>
      </c>
      <c r="AH281" s="1563"/>
      <c r="AI281" s="351">
        <f t="shared" si="300"/>
        <v>0</v>
      </c>
      <c r="AJ281" s="344"/>
      <c r="AK281" s="345"/>
      <c r="AL281" s="345"/>
      <c r="AM281" s="345"/>
      <c r="AN281" s="345"/>
      <c r="AO281" s="345"/>
      <c r="AP281" s="346">
        <f t="shared" si="301"/>
        <v>0</v>
      </c>
      <c r="AQ281" s="347"/>
      <c r="AR281" s="1563"/>
      <c r="AS281" s="347"/>
      <c r="AT281" s="352">
        <f t="shared" si="302"/>
        <v>0</v>
      </c>
      <c r="AU281" s="353"/>
      <c r="AV281" s="354"/>
      <c r="AW281" s="354"/>
      <c r="AX281" s="346">
        <f t="shared" si="303"/>
        <v>0</v>
      </c>
      <c r="AY281" s="347"/>
      <c r="AZ281" s="1563"/>
      <c r="BA281" s="352">
        <f t="shared" si="304"/>
        <v>0</v>
      </c>
      <c r="BB281" s="1563"/>
      <c r="BC281" s="352">
        <f t="shared" si="305"/>
        <v>0</v>
      </c>
    </row>
    <row r="282" spans="1:55" s="339" customFormat="1">
      <c r="A282" s="373" t="s">
        <v>405</v>
      </c>
      <c r="B282" s="342"/>
      <c r="C282" s="708"/>
      <c r="D282" s="343"/>
      <c r="E282" s="344"/>
      <c r="F282" s="345"/>
      <c r="G282" s="345"/>
      <c r="H282" s="345"/>
      <c r="I282" s="345"/>
      <c r="J282" s="345"/>
      <c r="K282" s="345"/>
      <c r="L282" s="345"/>
      <c r="M282" s="346">
        <f t="shared" si="296"/>
        <v>0</v>
      </c>
      <c r="N282" s="347"/>
      <c r="O282" s="347"/>
      <c r="P282" s="347"/>
      <c r="Q282" s="348">
        <f t="shared" si="297"/>
        <v>0</v>
      </c>
      <c r="R282" s="349"/>
      <c r="S282" s="1575"/>
      <c r="T282" s="350"/>
      <c r="U282" s="350"/>
      <c r="V282" s="350"/>
      <c r="W282" s="346">
        <f t="shared" si="298"/>
        <v>0</v>
      </c>
      <c r="X282" s="349"/>
      <c r="Y282" s="350"/>
      <c r="Z282" s="350"/>
      <c r="AA282" s="350"/>
      <c r="AB282" s="350"/>
      <c r="AC282" s="350"/>
      <c r="AD282" s="350"/>
      <c r="AE282" s="350"/>
      <c r="AF282" s="350"/>
      <c r="AG282" s="346">
        <f t="shared" si="299"/>
        <v>0</v>
      </c>
      <c r="AH282" s="1563"/>
      <c r="AI282" s="351">
        <f t="shared" si="300"/>
        <v>0</v>
      </c>
      <c r="AJ282" s="344"/>
      <c r="AK282" s="345"/>
      <c r="AL282" s="345"/>
      <c r="AM282" s="345"/>
      <c r="AN282" s="345"/>
      <c r="AO282" s="345"/>
      <c r="AP282" s="346">
        <f t="shared" si="301"/>
        <v>0</v>
      </c>
      <c r="AQ282" s="347"/>
      <c r="AR282" s="1563"/>
      <c r="AS282" s="347"/>
      <c r="AT282" s="352">
        <f t="shared" si="302"/>
        <v>0</v>
      </c>
      <c r="AU282" s="353"/>
      <c r="AV282" s="354"/>
      <c r="AW282" s="354"/>
      <c r="AX282" s="346">
        <f t="shared" si="303"/>
        <v>0</v>
      </c>
      <c r="AY282" s="347"/>
      <c r="AZ282" s="1563"/>
      <c r="BA282" s="352">
        <f t="shared" si="304"/>
        <v>0</v>
      </c>
      <c r="BB282" s="1563"/>
      <c r="BC282" s="352">
        <f t="shared" si="305"/>
        <v>0</v>
      </c>
    </row>
    <row r="283" spans="1:55" s="339" customFormat="1" ht="13.5" thickBot="1">
      <c r="A283" s="374" t="s">
        <v>406</v>
      </c>
      <c r="B283" s="342"/>
      <c r="C283" s="708"/>
      <c r="D283" s="343"/>
      <c r="E283" s="344"/>
      <c r="F283" s="345"/>
      <c r="G283" s="345"/>
      <c r="H283" s="345"/>
      <c r="I283" s="345"/>
      <c r="J283" s="345"/>
      <c r="K283" s="345"/>
      <c r="L283" s="345"/>
      <c r="M283" s="346">
        <f t="shared" si="296"/>
        <v>0</v>
      </c>
      <c r="N283" s="347"/>
      <c r="O283" s="347"/>
      <c r="P283" s="347"/>
      <c r="Q283" s="348">
        <f t="shared" si="297"/>
        <v>0</v>
      </c>
      <c r="R283" s="349"/>
      <c r="S283" s="1575"/>
      <c r="T283" s="350"/>
      <c r="U283" s="350"/>
      <c r="V283" s="350"/>
      <c r="W283" s="346">
        <f t="shared" si="298"/>
        <v>0</v>
      </c>
      <c r="X283" s="349"/>
      <c r="Y283" s="350"/>
      <c r="Z283" s="350"/>
      <c r="AA283" s="350"/>
      <c r="AB283" s="350"/>
      <c r="AC283" s="350"/>
      <c r="AD283" s="350"/>
      <c r="AE283" s="350"/>
      <c r="AF283" s="350"/>
      <c r="AG283" s="346">
        <f t="shared" si="299"/>
        <v>0</v>
      </c>
      <c r="AH283" s="1563"/>
      <c r="AI283" s="351">
        <f t="shared" si="300"/>
        <v>0</v>
      </c>
      <c r="AJ283" s="344"/>
      <c r="AK283" s="345"/>
      <c r="AL283" s="345"/>
      <c r="AM283" s="345"/>
      <c r="AN283" s="345"/>
      <c r="AO283" s="345"/>
      <c r="AP283" s="346">
        <f t="shared" si="301"/>
        <v>0</v>
      </c>
      <c r="AQ283" s="347"/>
      <c r="AR283" s="1563"/>
      <c r="AS283" s="347"/>
      <c r="AT283" s="352">
        <f t="shared" si="302"/>
        <v>0</v>
      </c>
      <c r="AU283" s="353"/>
      <c r="AV283" s="354"/>
      <c r="AW283" s="354"/>
      <c r="AX283" s="346">
        <f t="shared" si="303"/>
        <v>0</v>
      </c>
      <c r="AY283" s="347"/>
      <c r="AZ283" s="1563"/>
      <c r="BA283" s="352">
        <f t="shared" si="304"/>
        <v>0</v>
      </c>
      <c r="BB283" s="1563"/>
      <c r="BC283" s="352">
        <f t="shared" si="305"/>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6">SUM(D196:D197,D211:D212,D226:D227,D241:D242,D256:D257,D271:D272)</f>
        <v>0</v>
      </c>
      <c r="E285" s="363">
        <f t="shared" si="306"/>
        <v>0</v>
      </c>
      <c r="F285" s="364">
        <f t="shared" si="306"/>
        <v>0</v>
      </c>
      <c r="G285" s="364">
        <f t="shared" si="306"/>
        <v>0</v>
      </c>
      <c r="H285" s="364">
        <f t="shared" si="306"/>
        <v>0</v>
      </c>
      <c r="I285" s="364">
        <f t="shared" si="306"/>
        <v>0</v>
      </c>
      <c r="J285" s="364">
        <f t="shared" si="306"/>
        <v>0</v>
      </c>
      <c r="K285" s="364">
        <f t="shared" si="306"/>
        <v>0</v>
      </c>
      <c r="L285" s="364">
        <f t="shared" si="306"/>
        <v>0</v>
      </c>
      <c r="M285" s="346">
        <f t="shared" si="306"/>
        <v>0</v>
      </c>
      <c r="N285" s="365">
        <f t="shared" si="306"/>
        <v>0</v>
      </c>
      <c r="O285" s="365">
        <f t="shared" si="306"/>
        <v>0</v>
      </c>
      <c r="P285" s="365">
        <f t="shared" si="306"/>
        <v>0</v>
      </c>
      <c r="Q285" s="348">
        <f t="shared" si="306"/>
        <v>0</v>
      </c>
      <c r="R285" s="366">
        <f t="shared" si="306"/>
        <v>0</v>
      </c>
      <c r="S285" s="1575"/>
      <c r="T285" s="367">
        <f t="shared" si="306"/>
        <v>0</v>
      </c>
      <c r="U285" s="367">
        <f t="shared" si="306"/>
        <v>0</v>
      </c>
      <c r="V285" s="367">
        <f t="shared" si="306"/>
        <v>0</v>
      </c>
      <c r="W285" s="346">
        <f t="shared" si="306"/>
        <v>0</v>
      </c>
      <c r="X285" s="366">
        <f t="shared" si="306"/>
        <v>0</v>
      </c>
      <c r="Y285" s="367">
        <f t="shared" si="306"/>
        <v>0</v>
      </c>
      <c r="Z285" s="367">
        <f t="shared" si="306"/>
        <v>0</v>
      </c>
      <c r="AA285" s="367">
        <f t="shared" si="306"/>
        <v>0</v>
      </c>
      <c r="AB285" s="367">
        <f t="shared" si="306"/>
        <v>0</v>
      </c>
      <c r="AC285" s="367">
        <f t="shared" si="306"/>
        <v>0</v>
      </c>
      <c r="AD285" s="367">
        <f t="shared" si="306"/>
        <v>0</v>
      </c>
      <c r="AE285" s="367">
        <f t="shared" si="306"/>
        <v>0</v>
      </c>
      <c r="AF285" s="367">
        <f t="shared" si="306"/>
        <v>0</v>
      </c>
      <c r="AG285" s="346">
        <f t="shared" si="306"/>
        <v>0</v>
      </c>
      <c r="AH285" s="1563"/>
      <c r="AI285" s="351">
        <f t="shared" si="306"/>
        <v>0</v>
      </c>
      <c r="AJ285" s="363">
        <f t="shared" si="306"/>
        <v>0</v>
      </c>
      <c r="AK285" s="364">
        <f t="shared" si="306"/>
        <v>0</v>
      </c>
      <c r="AL285" s="364">
        <f t="shared" si="306"/>
        <v>0</v>
      </c>
      <c r="AM285" s="364">
        <f t="shared" si="306"/>
        <v>0</v>
      </c>
      <c r="AN285" s="364">
        <f t="shared" si="306"/>
        <v>0</v>
      </c>
      <c r="AO285" s="364">
        <f t="shared" si="306"/>
        <v>0</v>
      </c>
      <c r="AP285" s="346">
        <f t="shared" si="306"/>
        <v>0</v>
      </c>
      <c r="AQ285" s="365">
        <f t="shared" si="306"/>
        <v>0</v>
      </c>
      <c r="AR285" s="1563"/>
      <c r="AS285" s="365">
        <f t="shared" si="306"/>
        <v>0</v>
      </c>
      <c r="AT285" s="352">
        <f t="shared" si="306"/>
        <v>0</v>
      </c>
      <c r="AU285" s="368">
        <f t="shared" si="306"/>
        <v>0</v>
      </c>
      <c r="AV285" s="369">
        <f t="shared" si="306"/>
        <v>0</v>
      </c>
      <c r="AW285" s="369">
        <f t="shared" si="306"/>
        <v>0</v>
      </c>
      <c r="AX285" s="346">
        <f t="shared" si="306"/>
        <v>0</v>
      </c>
      <c r="AY285" s="365">
        <f t="shared" si="306"/>
        <v>0</v>
      </c>
      <c r="AZ285" s="1563"/>
      <c r="BA285" s="352">
        <f t="shared" si="306"/>
        <v>0</v>
      </c>
      <c r="BB285" s="1563"/>
      <c r="BC285" s="352">
        <f t="shared" si="306"/>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7">SUM(D288:D289)</f>
        <v>0</v>
      </c>
      <c r="E287" s="432">
        <f t="shared" si="307"/>
        <v>0</v>
      </c>
      <c r="F287" s="433">
        <f t="shared" si="307"/>
        <v>0</v>
      </c>
      <c r="G287" s="433">
        <f t="shared" si="307"/>
        <v>0</v>
      </c>
      <c r="H287" s="433">
        <f t="shared" si="307"/>
        <v>0</v>
      </c>
      <c r="I287" s="433">
        <f t="shared" si="307"/>
        <v>0</v>
      </c>
      <c r="J287" s="433">
        <f t="shared" si="307"/>
        <v>0</v>
      </c>
      <c r="K287" s="433">
        <f t="shared" si="307"/>
        <v>0</v>
      </c>
      <c r="L287" s="433">
        <f t="shared" si="307"/>
        <v>0</v>
      </c>
      <c r="M287" s="434">
        <f t="shared" si="307"/>
        <v>0</v>
      </c>
      <c r="N287" s="435">
        <f t="shared" si="307"/>
        <v>0</v>
      </c>
      <c r="O287" s="435">
        <f t="shared" si="307"/>
        <v>0</v>
      </c>
      <c r="P287" s="435">
        <f t="shared" si="307"/>
        <v>0</v>
      </c>
      <c r="Q287" s="436">
        <f t="shared" si="307"/>
        <v>0</v>
      </c>
      <c r="R287" s="437">
        <f t="shared" si="307"/>
        <v>0</v>
      </c>
      <c r="S287" s="1612"/>
      <c r="T287" s="438">
        <f t="shared" si="307"/>
        <v>0</v>
      </c>
      <c r="U287" s="438">
        <f t="shared" si="307"/>
        <v>0</v>
      </c>
      <c r="V287" s="438">
        <f t="shared" si="307"/>
        <v>0</v>
      </c>
      <c r="W287" s="434">
        <f t="shared" si="307"/>
        <v>0</v>
      </c>
      <c r="X287" s="437">
        <f t="shared" si="307"/>
        <v>0</v>
      </c>
      <c r="Y287" s="438">
        <f t="shared" si="307"/>
        <v>0</v>
      </c>
      <c r="Z287" s="438">
        <f t="shared" si="307"/>
        <v>0</v>
      </c>
      <c r="AA287" s="438">
        <f t="shared" si="307"/>
        <v>0</v>
      </c>
      <c r="AB287" s="438">
        <f t="shared" si="307"/>
        <v>0</v>
      </c>
      <c r="AC287" s="438">
        <f t="shared" si="307"/>
        <v>0</v>
      </c>
      <c r="AD287" s="438">
        <f t="shared" si="307"/>
        <v>0</v>
      </c>
      <c r="AE287" s="438">
        <f t="shared" si="307"/>
        <v>0</v>
      </c>
      <c r="AF287" s="438">
        <f t="shared" si="307"/>
        <v>0</v>
      </c>
      <c r="AG287" s="434">
        <f t="shared" si="307"/>
        <v>0</v>
      </c>
      <c r="AH287" s="1563"/>
      <c r="AI287" s="439">
        <f t="shared" si="307"/>
        <v>0</v>
      </c>
      <c r="AJ287" s="432">
        <f t="shared" si="307"/>
        <v>0</v>
      </c>
      <c r="AK287" s="433">
        <f t="shared" si="307"/>
        <v>0</v>
      </c>
      <c r="AL287" s="433">
        <f t="shared" si="307"/>
        <v>0</v>
      </c>
      <c r="AM287" s="433">
        <f t="shared" si="307"/>
        <v>0</v>
      </c>
      <c r="AN287" s="433">
        <f t="shared" si="307"/>
        <v>0</v>
      </c>
      <c r="AO287" s="433">
        <f t="shared" si="307"/>
        <v>0</v>
      </c>
      <c r="AP287" s="434">
        <f>SUM(AP288:AP289)</f>
        <v>0</v>
      </c>
      <c r="AQ287" s="435">
        <f t="shared" si="307"/>
        <v>0</v>
      </c>
      <c r="AR287" s="1563"/>
      <c r="AS287" s="435">
        <f t="shared" si="307"/>
        <v>0</v>
      </c>
      <c r="AT287" s="440">
        <f t="shared" si="307"/>
        <v>0</v>
      </c>
      <c r="AU287" s="441">
        <f t="shared" si="307"/>
        <v>0</v>
      </c>
      <c r="AV287" s="442">
        <f t="shared" si="307"/>
        <v>0</v>
      </c>
      <c r="AW287" s="442">
        <f>SUM(AW288:AW289)</f>
        <v>0</v>
      </c>
      <c r="AX287" s="434">
        <f t="shared" si="307"/>
        <v>0</v>
      </c>
      <c r="AY287" s="435">
        <f t="shared" si="307"/>
        <v>0</v>
      </c>
      <c r="AZ287" s="1563"/>
      <c r="BA287" s="440">
        <f t="shared" si="307"/>
        <v>0</v>
      </c>
      <c r="BB287" s="1563"/>
      <c r="BC287" s="440">
        <f t="shared" si="307"/>
        <v>0</v>
      </c>
    </row>
    <row r="288" spans="1:55" s="121" customFormat="1">
      <c r="A288" s="356" t="s">
        <v>396</v>
      </c>
      <c r="B288" s="361">
        <f>B211+B226+B241+B256+B271</f>
        <v>0</v>
      </c>
      <c r="C288" s="361">
        <f>C211+C226+C241+C256+C271</f>
        <v>0</v>
      </c>
      <c r="D288" s="362">
        <f t="shared" ref="D288:BC289" si="308">D211+D226+D241+D256+D271</f>
        <v>0</v>
      </c>
      <c r="E288" s="363">
        <f t="shared" si="308"/>
        <v>0</v>
      </c>
      <c r="F288" s="364">
        <f t="shared" si="308"/>
        <v>0</v>
      </c>
      <c r="G288" s="364">
        <f t="shared" si="308"/>
        <v>0</v>
      </c>
      <c r="H288" s="364">
        <f t="shared" si="308"/>
        <v>0</v>
      </c>
      <c r="I288" s="364">
        <f t="shared" si="308"/>
        <v>0</v>
      </c>
      <c r="J288" s="364">
        <f t="shared" si="308"/>
        <v>0</v>
      </c>
      <c r="K288" s="364">
        <f t="shared" si="308"/>
        <v>0</v>
      </c>
      <c r="L288" s="364">
        <f t="shared" si="308"/>
        <v>0</v>
      </c>
      <c r="M288" s="346">
        <f t="shared" si="308"/>
        <v>0</v>
      </c>
      <c r="N288" s="365">
        <f t="shared" si="308"/>
        <v>0</v>
      </c>
      <c r="O288" s="365">
        <f t="shared" si="308"/>
        <v>0</v>
      </c>
      <c r="P288" s="365">
        <f t="shared" si="308"/>
        <v>0</v>
      </c>
      <c r="Q288" s="348">
        <f t="shared" si="308"/>
        <v>0</v>
      </c>
      <c r="R288" s="366">
        <f t="shared" si="308"/>
        <v>0</v>
      </c>
      <c r="S288" s="1575"/>
      <c r="T288" s="367">
        <f t="shared" si="308"/>
        <v>0</v>
      </c>
      <c r="U288" s="367">
        <f t="shared" si="308"/>
        <v>0</v>
      </c>
      <c r="V288" s="367">
        <f t="shared" si="308"/>
        <v>0</v>
      </c>
      <c r="W288" s="346">
        <f t="shared" si="308"/>
        <v>0</v>
      </c>
      <c r="X288" s="366">
        <f t="shared" si="308"/>
        <v>0</v>
      </c>
      <c r="Y288" s="367">
        <f t="shared" si="308"/>
        <v>0</v>
      </c>
      <c r="Z288" s="367">
        <f t="shared" si="308"/>
        <v>0</v>
      </c>
      <c r="AA288" s="367">
        <f t="shared" si="308"/>
        <v>0</v>
      </c>
      <c r="AB288" s="367">
        <f t="shared" si="308"/>
        <v>0</v>
      </c>
      <c r="AC288" s="367">
        <f t="shared" si="308"/>
        <v>0</v>
      </c>
      <c r="AD288" s="367">
        <f t="shared" si="308"/>
        <v>0</v>
      </c>
      <c r="AE288" s="367">
        <f t="shared" si="308"/>
        <v>0</v>
      </c>
      <c r="AF288" s="367">
        <f t="shared" si="308"/>
        <v>0</v>
      </c>
      <c r="AG288" s="346">
        <f t="shared" si="308"/>
        <v>0</v>
      </c>
      <c r="AH288" s="1563"/>
      <c r="AI288" s="351">
        <f t="shared" si="308"/>
        <v>0</v>
      </c>
      <c r="AJ288" s="363">
        <f t="shared" si="308"/>
        <v>0</v>
      </c>
      <c r="AK288" s="364">
        <f t="shared" si="308"/>
        <v>0</v>
      </c>
      <c r="AL288" s="364">
        <f t="shared" si="308"/>
        <v>0</v>
      </c>
      <c r="AM288" s="364">
        <f t="shared" si="308"/>
        <v>0</v>
      </c>
      <c r="AN288" s="364">
        <f t="shared" si="308"/>
        <v>0</v>
      </c>
      <c r="AO288" s="364">
        <f t="shared" si="308"/>
        <v>0</v>
      </c>
      <c r="AP288" s="346">
        <f>AP211+AP226+AP241+AP256+AP271</f>
        <v>0</v>
      </c>
      <c r="AQ288" s="365">
        <f t="shared" si="308"/>
        <v>0</v>
      </c>
      <c r="AR288" s="1563"/>
      <c r="AS288" s="365">
        <f t="shared" si="308"/>
        <v>0</v>
      </c>
      <c r="AT288" s="352">
        <f t="shared" si="308"/>
        <v>0</v>
      </c>
      <c r="AU288" s="368">
        <f t="shared" si="308"/>
        <v>0</v>
      </c>
      <c r="AV288" s="369">
        <f t="shared" si="308"/>
        <v>0</v>
      </c>
      <c r="AW288" s="369">
        <f>AW211+AW226+AW241+AW256+AW271</f>
        <v>0</v>
      </c>
      <c r="AX288" s="346">
        <f t="shared" si="308"/>
        <v>0</v>
      </c>
      <c r="AY288" s="365">
        <f t="shared" si="308"/>
        <v>0</v>
      </c>
      <c r="AZ288" s="1563"/>
      <c r="BA288" s="352">
        <f t="shared" si="308"/>
        <v>0</v>
      </c>
      <c r="BB288" s="1563"/>
      <c r="BC288" s="352">
        <f t="shared" si="308"/>
        <v>0</v>
      </c>
    </row>
    <row r="289" spans="1:56" s="121" customFormat="1">
      <c r="A289" s="356" t="s">
        <v>397</v>
      </c>
      <c r="B289" s="361">
        <f>B212+B227+B242+B257+B272</f>
        <v>0</v>
      </c>
      <c r="C289" s="361">
        <f>C212+C227+C242+C257+C272</f>
        <v>0</v>
      </c>
      <c r="D289" s="362">
        <f t="shared" si="308"/>
        <v>0</v>
      </c>
      <c r="E289" s="363">
        <f t="shared" si="308"/>
        <v>0</v>
      </c>
      <c r="F289" s="364">
        <f t="shared" si="308"/>
        <v>0</v>
      </c>
      <c r="G289" s="364">
        <f t="shared" si="308"/>
        <v>0</v>
      </c>
      <c r="H289" s="364">
        <f t="shared" si="308"/>
        <v>0</v>
      </c>
      <c r="I289" s="364">
        <f t="shared" si="308"/>
        <v>0</v>
      </c>
      <c r="J289" s="364">
        <f t="shared" si="308"/>
        <v>0</v>
      </c>
      <c r="K289" s="364">
        <f t="shared" si="308"/>
        <v>0</v>
      </c>
      <c r="L289" s="364">
        <f t="shared" si="308"/>
        <v>0</v>
      </c>
      <c r="M289" s="346">
        <f t="shared" si="308"/>
        <v>0</v>
      </c>
      <c r="N289" s="365">
        <f t="shared" si="308"/>
        <v>0</v>
      </c>
      <c r="O289" s="365">
        <f t="shared" si="308"/>
        <v>0</v>
      </c>
      <c r="P289" s="365">
        <f t="shared" si="308"/>
        <v>0</v>
      </c>
      <c r="Q289" s="348">
        <f t="shared" si="308"/>
        <v>0</v>
      </c>
      <c r="R289" s="366">
        <f t="shared" si="308"/>
        <v>0</v>
      </c>
      <c r="S289" s="1575"/>
      <c r="T289" s="367">
        <f t="shared" si="308"/>
        <v>0</v>
      </c>
      <c r="U289" s="367">
        <f t="shared" si="308"/>
        <v>0</v>
      </c>
      <c r="V289" s="367">
        <f t="shared" si="308"/>
        <v>0</v>
      </c>
      <c r="W289" s="346">
        <f t="shared" si="308"/>
        <v>0</v>
      </c>
      <c r="X289" s="366">
        <f t="shared" si="308"/>
        <v>0</v>
      </c>
      <c r="Y289" s="367">
        <f t="shared" si="308"/>
        <v>0</v>
      </c>
      <c r="Z289" s="367">
        <f t="shared" si="308"/>
        <v>0</v>
      </c>
      <c r="AA289" s="367">
        <f t="shared" si="308"/>
        <v>0</v>
      </c>
      <c r="AB289" s="367">
        <f t="shared" si="308"/>
        <v>0</v>
      </c>
      <c r="AC289" s="367">
        <f t="shared" si="308"/>
        <v>0</v>
      </c>
      <c r="AD289" s="367">
        <f t="shared" si="308"/>
        <v>0</v>
      </c>
      <c r="AE289" s="367">
        <f t="shared" si="308"/>
        <v>0</v>
      </c>
      <c r="AF289" s="367">
        <f t="shared" si="308"/>
        <v>0</v>
      </c>
      <c r="AG289" s="346">
        <f t="shared" si="308"/>
        <v>0</v>
      </c>
      <c r="AH289" s="1563"/>
      <c r="AI289" s="351">
        <f t="shared" si="308"/>
        <v>0</v>
      </c>
      <c r="AJ289" s="363">
        <f t="shared" si="308"/>
        <v>0</v>
      </c>
      <c r="AK289" s="364">
        <f t="shared" si="308"/>
        <v>0</v>
      </c>
      <c r="AL289" s="364">
        <f t="shared" si="308"/>
        <v>0</v>
      </c>
      <c r="AM289" s="364">
        <f t="shared" si="308"/>
        <v>0</v>
      </c>
      <c r="AN289" s="364">
        <f t="shared" si="308"/>
        <v>0</v>
      </c>
      <c r="AO289" s="364">
        <f t="shared" si="308"/>
        <v>0</v>
      </c>
      <c r="AP289" s="346">
        <f t="shared" si="308"/>
        <v>0</v>
      </c>
      <c r="AQ289" s="365">
        <f t="shared" si="308"/>
        <v>0</v>
      </c>
      <c r="AR289" s="1563"/>
      <c r="AS289" s="365">
        <f t="shared" si="308"/>
        <v>0</v>
      </c>
      <c r="AT289" s="352">
        <f t="shared" si="308"/>
        <v>0</v>
      </c>
      <c r="AU289" s="368">
        <f t="shared" si="308"/>
        <v>0</v>
      </c>
      <c r="AV289" s="369">
        <f t="shared" si="308"/>
        <v>0</v>
      </c>
      <c r="AW289" s="369">
        <f t="shared" si="308"/>
        <v>0</v>
      </c>
      <c r="AX289" s="346">
        <f t="shared" si="308"/>
        <v>0</v>
      </c>
      <c r="AY289" s="365">
        <f t="shared" si="308"/>
        <v>0</v>
      </c>
      <c r="AZ289" s="1563"/>
      <c r="BA289" s="352">
        <f t="shared" si="308"/>
        <v>0</v>
      </c>
      <c r="BB289" s="1563"/>
      <c r="BC289" s="352">
        <f t="shared" si="308"/>
        <v>0</v>
      </c>
    </row>
    <row r="290" spans="1:56" s="339" customFormat="1" ht="15">
      <c r="A290" s="358" t="s">
        <v>398</v>
      </c>
      <c r="B290" s="430">
        <f t="shared" ref="B290:BC290" si="309">SUM(B291:B300)</f>
        <v>0</v>
      </c>
      <c r="C290" s="430">
        <f>SUM(C291:C300)</f>
        <v>0</v>
      </c>
      <c r="D290" s="431">
        <f t="shared" si="309"/>
        <v>0</v>
      </c>
      <c r="E290" s="432">
        <f t="shared" si="309"/>
        <v>0</v>
      </c>
      <c r="F290" s="433">
        <f t="shared" si="309"/>
        <v>0</v>
      </c>
      <c r="G290" s="433">
        <f t="shared" si="309"/>
        <v>0</v>
      </c>
      <c r="H290" s="433">
        <f t="shared" si="309"/>
        <v>0</v>
      </c>
      <c r="I290" s="433">
        <f t="shared" si="309"/>
        <v>0</v>
      </c>
      <c r="J290" s="433">
        <f t="shared" si="309"/>
        <v>0</v>
      </c>
      <c r="K290" s="433">
        <f t="shared" si="309"/>
        <v>0</v>
      </c>
      <c r="L290" s="433">
        <f t="shared" si="309"/>
        <v>0</v>
      </c>
      <c r="M290" s="434">
        <f t="shared" si="309"/>
        <v>0</v>
      </c>
      <c r="N290" s="435">
        <f t="shared" si="309"/>
        <v>0</v>
      </c>
      <c r="O290" s="435">
        <f t="shared" si="309"/>
        <v>0</v>
      </c>
      <c r="P290" s="435">
        <f t="shared" si="309"/>
        <v>0</v>
      </c>
      <c r="Q290" s="436">
        <f t="shared" si="309"/>
        <v>0</v>
      </c>
      <c r="R290" s="437">
        <f t="shared" si="309"/>
        <v>0</v>
      </c>
      <c r="S290" s="1612"/>
      <c r="T290" s="438">
        <f t="shared" si="309"/>
        <v>0</v>
      </c>
      <c r="U290" s="438">
        <f t="shared" si="309"/>
        <v>0</v>
      </c>
      <c r="V290" s="438">
        <f t="shared" si="309"/>
        <v>0</v>
      </c>
      <c r="W290" s="434">
        <f t="shared" si="309"/>
        <v>0</v>
      </c>
      <c r="X290" s="437">
        <f t="shared" si="309"/>
        <v>0</v>
      </c>
      <c r="Y290" s="438">
        <f t="shared" si="309"/>
        <v>0</v>
      </c>
      <c r="Z290" s="438">
        <f t="shared" si="309"/>
        <v>0</v>
      </c>
      <c r="AA290" s="438">
        <f t="shared" si="309"/>
        <v>0</v>
      </c>
      <c r="AB290" s="438">
        <f t="shared" si="309"/>
        <v>0</v>
      </c>
      <c r="AC290" s="438">
        <f t="shared" si="309"/>
        <v>0</v>
      </c>
      <c r="AD290" s="438">
        <f t="shared" si="309"/>
        <v>0</v>
      </c>
      <c r="AE290" s="438">
        <f t="shared" si="309"/>
        <v>0</v>
      </c>
      <c r="AF290" s="438">
        <f t="shared" si="309"/>
        <v>0</v>
      </c>
      <c r="AG290" s="434">
        <f t="shared" si="309"/>
        <v>0</v>
      </c>
      <c r="AH290" s="1563"/>
      <c r="AI290" s="439">
        <f t="shared" si="309"/>
        <v>0</v>
      </c>
      <c r="AJ290" s="432">
        <f t="shared" si="309"/>
        <v>0</v>
      </c>
      <c r="AK290" s="433">
        <f t="shared" si="309"/>
        <v>0</v>
      </c>
      <c r="AL290" s="433">
        <f t="shared" si="309"/>
        <v>0</v>
      </c>
      <c r="AM290" s="433">
        <f t="shared" si="309"/>
        <v>0</v>
      </c>
      <c r="AN290" s="433">
        <f t="shared" si="309"/>
        <v>0</v>
      </c>
      <c r="AO290" s="433">
        <f t="shared" si="309"/>
        <v>0</v>
      </c>
      <c r="AP290" s="434">
        <f t="shared" si="309"/>
        <v>0</v>
      </c>
      <c r="AQ290" s="435">
        <f t="shared" si="309"/>
        <v>0</v>
      </c>
      <c r="AR290" s="1563"/>
      <c r="AS290" s="435">
        <f t="shared" si="309"/>
        <v>0</v>
      </c>
      <c r="AT290" s="440">
        <f t="shared" si="309"/>
        <v>0</v>
      </c>
      <c r="AU290" s="441">
        <f t="shared" si="309"/>
        <v>0</v>
      </c>
      <c r="AV290" s="442">
        <f t="shared" si="309"/>
        <v>0</v>
      </c>
      <c r="AW290" s="442">
        <f t="shared" si="309"/>
        <v>0</v>
      </c>
      <c r="AX290" s="434">
        <f t="shared" si="309"/>
        <v>0</v>
      </c>
      <c r="AY290" s="435">
        <f t="shared" si="309"/>
        <v>0</v>
      </c>
      <c r="AZ290" s="1563"/>
      <c r="BA290" s="440">
        <f t="shared" si="309"/>
        <v>0</v>
      </c>
      <c r="BB290" s="1563"/>
      <c r="BC290" s="440">
        <f t="shared" si="309"/>
        <v>0</v>
      </c>
    </row>
    <row r="291" spans="1:56" s="121" customFormat="1">
      <c r="A291" s="372" t="s">
        <v>399</v>
      </c>
      <c r="B291" s="361">
        <f>B214+B229+B244+B259+B274</f>
        <v>0</v>
      </c>
      <c r="C291" s="361">
        <f>C214+C229+C244+C259+C274</f>
        <v>0</v>
      </c>
      <c r="D291" s="362">
        <f t="shared" ref="D291:BC296" si="310">D214+D229+D244+D259+D274</f>
        <v>0</v>
      </c>
      <c r="E291" s="363">
        <f t="shared" si="310"/>
        <v>0</v>
      </c>
      <c r="F291" s="364">
        <f t="shared" si="310"/>
        <v>0</v>
      </c>
      <c r="G291" s="364">
        <f t="shared" si="310"/>
        <v>0</v>
      </c>
      <c r="H291" s="364">
        <f t="shared" si="310"/>
        <v>0</v>
      </c>
      <c r="I291" s="364">
        <f t="shared" si="310"/>
        <v>0</v>
      </c>
      <c r="J291" s="364">
        <f t="shared" si="310"/>
        <v>0</v>
      </c>
      <c r="K291" s="364">
        <f t="shared" si="310"/>
        <v>0</v>
      </c>
      <c r="L291" s="364">
        <f t="shared" si="310"/>
        <v>0</v>
      </c>
      <c r="M291" s="346">
        <f t="shared" si="310"/>
        <v>0</v>
      </c>
      <c r="N291" s="365">
        <f t="shared" si="310"/>
        <v>0</v>
      </c>
      <c r="O291" s="365">
        <f t="shared" si="310"/>
        <v>0</v>
      </c>
      <c r="P291" s="365">
        <f t="shared" si="310"/>
        <v>0</v>
      </c>
      <c r="Q291" s="348">
        <f t="shared" si="310"/>
        <v>0</v>
      </c>
      <c r="R291" s="366">
        <f t="shared" si="310"/>
        <v>0</v>
      </c>
      <c r="S291" s="1575"/>
      <c r="T291" s="367">
        <f t="shared" si="310"/>
        <v>0</v>
      </c>
      <c r="U291" s="367">
        <f t="shared" si="310"/>
        <v>0</v>
      </c>
      <c r="V291" s="367">
        <f t="shared" si="310"/>
        <v>0</v>
      </c>
      <c r="W291" s="346">
        <f t="shared" si="310"/>
        <v>0</v>
      </c>
      <c r="X291" s="366">
        <f t="shared" si="310"/>
        <v>0</v>
      </c>
      <c r="Y291" s="367">
        <f t="shared" si="310"/>
        <v>0</v>
      </c>
      <c r="Z291" s="367">
        <f t="shared" si="310"/>
        <v>0</v>
      </c>
      <c r="AA291" s="367">
        <f t="shared" si="310"/>
        <v>0</v>
      </c>
      <c r="AB291" s="367">
        <f t="shared" si="310"/>
        <v>0</v>
      </c>
      <c r="AC291" s="367">
        <f t="shared" si="310"/>
        <v>0</v>
      </c>
      <c r="AD291" s="367">
        <f t="shared" si="310"/>
        <v>0</v>
      </c>
      <c r="AE291" s="367">
        <f t="shared" si="310"/>
        <v>0</v>
      </c>
      <c r="AF291" s="367">
        <f t="shared" si="310"/>
        <v>0</v>
      </c>
      <c r="AG291" s="346">
        <f t="shared" si="310"/>
        <v>0</v>
      </c>
      <c r="AH291" s="1563"/>
      <c r="AI291" s="351">
        <f>AI214+AI229+AI244+AI259+AI274</f>
        <v>0</v>
      </c>
      <c r="AJ291" s="363">
        <f t="shared" si="310"/>
        <v>0</v>
      </c>
      <c r="AK291" s="364">
        <f t="shared" si="310"/>
        <v>0</v>
      </c>
      <c r="AL291" s="364">
        <f t="shared" si="310"/>
        <v>0</v>
      </c>
      <c r="AM291" s="364">
        <f t="shared" si="310"/>
        <v>0</v>
      </c>
      <c r="AN291" s="364">
        <f t="shared" si="310"/>
        <v>0</v>
      </c>
      <c r="AO291" s="364">
        <f t="shared" si="310"/>
        <v>0</v>
      </c>
      <c r="AP291" s="346">
        <f t="shared" si="310"/>
        <v>0</v>
      </c>
      <c r="AQ291" s="365">
        <f t="shared" si="310"/>
        <v>0</v>
      </c>
      <c r="AR291" s="1563"/>
      <c r="AS291" s="365">
        <f t="shared" si="310"/>
        <v>0</v>
      </c>
      <c r="AT291" s="352">
        <f t="shared" si="310"/>
        <v>0</v>
      </c>
      <c r="AU291" s="368">
        <f t="shared" si="310"/>
        <v>0</v>
      </c>
      <c r="AV291" s="369">
        <f t="shared" si="310"/>
        <v>0</v>
      </c>
      <c r="AW291" s="369">
        <f t="shared" si="310"/>
        <v>0</v>
      </c>
      <c r="AX291" s="346">
        <f t="shared" si="310"/>
        <v>0</v>
      </c>
      <c r="AY291" s="365">
        <f t="shared" si="310"/>
        <v>0</v>
      </c>
      <c r="AZ291" s="1563"/>
      <c r="BA291" s="352">
        <f t="shared" si="310"/>
        <v>0</v>
      </c>
      <c r="BB291" s="1563"/>
      <c r="BC291" s="352">
        <f t="shared" si="310"/>
        <v>0</v>
      </c>
    </row>
    <row r="292" spans="1:56" s="121" customFormat="1">
      <c r="A292" s="372" t="s">
        <v>400</v>
      </c>
      <c r="B292" s="361">
        <f t="shared" ref="B292:R300" si="311">B215+B230+B245+B260+B275</f>
        <v>0</v>
      </c>
      <c r="C292" s="361">
        <f t="shared" si="311"/>
        <v>0</v>
      </c>
      <c r="D292" s="362">
        <f t="shared" si="311"/>
        <v>0</v>
      </c>
      <c r="E292" s="363">
        <f t="shared" si="311"/>
        <v>0</v>
      </c>
      <c r="F292" s="364">
        <f t="shared" si="311"/>
        <v>0</v>
      </c>
      <c r="G292" s="364">
        <f t="shared" si="311"/>
        <v>0</v>
      </c>
      <c r="H292" s="364">
        <f t="shared" si="311"/>
        <v>0</v>
      </c>
      <c r="I292" s="364">
        <f t="shared" si="311"/>
        <v>0</v>
      </c>
      <c r="J292" s="364">
        <f t="shared" si="311"/>
        <v>0</v>
      </c>
      <c r="K292" s="364">
        <f t="shared" si="311"/>
        <v>0</v>
      </c>
      <c r="L292" s="364">
        <f t="shared" si="311"/>
        <v>0</v>
      </c>
      <c r="M292" s="346">
        <f t="shared" si="311"/>
        <v>0</v>
      </c>
      <c r="N292" s="365">
        <f t="shared" si="311"/>
        <v>0</v>
      </c>
      <c r="O292" s="365">
        <f t="shared" si="311"/>
        <v>0</v>
      </c>
      <c r="P292" s="365">
        <f t="shared" si="311"/>
        <v>0</v>
      </c>
      <c r="Q292" s="348">
        <f t="shared" si="311"/>
        <v>0</v>
      </c>
      <c r="R292" s="366">
        <f t="shared" si="311"/>
        <v>0</v>
      </c>
      <c r="S292" s="1575"/>
      <c r="T292" s="367">
        <f t="shared" si="310"/>
        <v>0</v>
      </c>
      <c r="U292" s="367">
        <f t="shared" si="310"/>
        <v>0</v>
      </c>
      <c r="V292" s="367">
        <f t="shared" si="310"/>
        <v>0</v>
      </c>
      <c r="W292" s="346">
        <f t="shared" si="310"/>
        <v>0</v>
      </c>
      <c r="X292" s="366">
        <f t="shared" si="310"/>
        <v>0</v>
      </c>
      <c r="Y292" s="367">
        <f t="shared" si="310"/>
        <v>0</v>
      </c>
      <c r="Z292" s="367">
        <f t="shared" si="310"/>
        <v>0</v>
      </c>
      <c r="AA292" s="367">
        <f t="shared" si="310"/>
        <v>0</v>
      </c>
      <c r="AB292" s="367">
        <f t="shared" si="310"/>
        <v>0</v>
      </c>
      <c r="AC292" s="367">
        <f t="shared" si="310"/>
        <v>0</v>
      </c>
      <c r="AD292" s="367">
        <f t="shared" si="310"/>
        <v>0</v>
      </c>
      <c r="AE292" s="367">
        <f t="shared" si="310"/>
        <v>0</v>
      </c>
      <c r="AF292" s="367">
        <f t="shared" si="310"/>
        <v>0</v>
      </c>
      <c r="AG292" s="346">
        <f t="shared" si="310"/>
        <v>0</v>
      </c>
      <c r="AH292" s="1563"/>
      <c r="AI292" s="351">
        <f t="shared" si="310"/>
        <v>0</v>
      </c>
      <c r="AJ292" s="363">
        <f t="shared" si="310"/>
        <v>0</v>
      </c>
      <c r="AK292" s="364">
        <f t="shared" si="310"/>
        <v>0</v>
      </c>
      <c r="AL292" s="364">
        <f t="shared" si="310"/>
        <v>0</v>
      </c>
      <c r="AM292" s="364">
        <f t="shared" si="310"/>
        <v>0</v>
      </c>
      <c r="AN292" s="364">
        <f t="shared" si="310"/>
        <v>0</v>
      </c>
      <c r="AO292" s="364">
        <f t="shared" si="310"/>
        <v>0</v>
      </c>
      <c r="AP292" s="346">
        <f t="shared" si="310"/>
        <v>0</v>
      </c>
      <c r="AQ292" s="365">
        <f t="shared" si="310"/>
        <v>0</v>
      </c>
      <c r="AR292" s="1563"/>
      <c r="AS292" s="365">
        <f t="shared" si="310"/>
        <v>0</v>
      </c>
      <c r="AT292" s="352">
        <f t="shared" si="310"/>
        <v>0</v>
      </c>
      <c r="AU292" s="368">
        <f t="shared" si="310"/>
        <v>0</v>
      </c>
      <c r="AV292" s="369">
        <f t="shared" si="310"/>
        <v>0</v>
      </c>
      <c r="AW292" s="369">
        <f t="shared" si="310"/>
        <v>0</v>
      </c>
      <c r="AX292" s="346">
        <f t="shared" si="310"/>
        <v>0</v>
      </c>
      <c r="AY292" s="365">
        <f t="shared" si="310"/>
        <v>0</v>
      </c>
      <c r="AZ292" s="1563"/>
      <c r="BA292" s="352">
        <f t="shared" si="310"/>
        <v>0</v>
      </c>
      <c r="BB292" s="1563"/>
      <c r="BC292" s="352">
        <f t="shared" si="310"/>
        <v>0</v>
      </c>
    </row>
    <row r="293" spans="1:56" s="121" customFormat="1">
      <c r="A293" s="373" t="s">
        <v>401</v>
      </c>
      <c r="B293" s="361">
        <f t="shared" si="311"/>
        <v>0</v>
      </c>
      <c r="C293" s="361">
        <f t="shared" si="311"/>
        <v>0</v>
      </c>
      <c r="D293" s="362">
        <f t="shared" si="310"/>
        <v>0</v>
      </c>
      <c r="E293" s="363">
        <f t="shared" si="310"/>
        <v>0</v>
      </c>
      <c r="F293" s="364">
        <f t="shared" si="310"/>
        <v>0</v>
      </c>
      <c r="G293" s="364">
        <f t="shared" si="310"/>
        <v>0</v>
      </c>
      <c r="H293" s="364">
        <f t="shared" si="310"/>
        <v>0</v>
      </c>
      <c r="I293" s="364">
        <f t="shared" si="310"/>
        <v>0</v>
      </c>
      <c r="J293" s="364">
        <f t="shared" si="310"/>
        <v>0</v>
      </c>
      <c r="K293" s="364">
        <f t="shared" si="310"/>
        <v>0</v>
      </c>
      <c r="L293" s="364">
        <f t="shared" si="310"/>
        <v>0</v>
      </c>
      <c r="M293" s="346">
        <f t="shared" si="310"/>
        <v>0</v>
      </c>
      <c r="N293" s="365">
        <f t="shared" si="310"/>
        <v>0</v>
      </c>
      <c r="O293" s="365">
        <f t="shared" si="310"/>
        <v>0</v>
      </c>
      <c r="P293" s="365">
        <f t="shared" si="310"/>
        <v>0</v>
      </c>
      <c r="Q293" s="348">
        <f t="shared" si="310"/>
        <v>0</v>
      </c>
      <c r="R293" s="366">
        <f t="shared" si="310"/>
        <v>0</v>
      </c>
      <c r="S293" s="1575"/>
      <c r="T293" s="367">
        <f t="shared" si="310"/>
        <v>0</v>
      </c>
      <c r="U293" s="367">
        <f t="shared" si="310"/>
        <v>0</v>
      </c>
      <c r="V293" s="367">
        <f t="shared" si="310"/>
        <v>0</v>
      </c>
      <c r="W293" s="346">
        <f t="shared" si="310"/>
        <v>0</v>
      </c>
      <c r="X293" s="366">
        <f t="shared" si="310"/>
        <v>0</v>
      </c>
      <c r="Y293" s="367">
        <f t="shared" si="310"/>
        <v>0</v>
      </c>
      <c r="Z293" s="367">
        <f t="shared" si="310"/>
        <v>0</v>
      </c>
      <c r="AA293" s="367">
        <f t="shared" si="310"/>
        <v>0</v>
      </c>
      <c r="AB293" s="367">
        <f t="shared" si="310"/>
        <v>0</v>
      </c>
      <c r="AC293" s="367">
        <f t="shared" si="310"/>
        <v>0</v>
      </c>
      <c r="AD293" s="367">
        <f t="shared" si="310"/>
        <v>0</v>
      </c>
      <c r="AE293" s="367">
        <f t="shared" si="310"/>
        <v>0</v>
      </c>
      <c r="AF293" s="367">
        <f t="shared" si="310"/>
        <v>0</v>
      </c>
      <c r="AG293" s="346">
        <f t="shared" si="310"/>
        <v>0</v>
      </c>
      <c r="AH293" s="1563"/>
      <c r="AI293" s="351">
        <f t="shared" si="310"/>
        <v>0</v>
      </c>
      <c r="AJ293" s="363">
        <f t="shared" si="310"/>
        <v>0</v>
      </c>
      <c r="AK293" s="364">
        <f t="shared" si="310"/>
        <v>0</v>
      </c>
      <c r="AL293" s="364">
        <f t="shared" si="310"/>
        <v>0</v>
      </c>
      <c r="AM293" s="364">
        <f t="shared" si="310"/>
        <v>0</v>
      </c>
      <c r="AN293" s="364">
        <f t="shared" si="310"/>
        <v>0</v>
      </c>
      <c r="AO293" s="364">
        <f t="shared" si="310"/>
        <v>0</v>
      </c>
      <c r="AP293" s="346">
        <f t="shared" si="310"/>
        <v>0</v>
      </c>
      <c r="AQ293" s="365">
        <f t="shared" si="310"/>
        <v>0</v>
      </c>
      <c r="AR293" s="1563"/>
      <c r="AS293" s="365">
        <f t="shared" si="310"/>
        <v>0</v>
      </c>
      <c r="AT293" s="352">
        <f t="shared" si="310"/>
        <v>0</v>
      </c>
      <c r="AU293" s="368">
        <f t="shared" si="310"/>
        <v>0</v>
      </c>
      <c r="AV293" s="369">
        <f t="shared" si="310"/>
        <v>0</v>
      </c>
      <c r="AW293" s="369">
        <f t="shared" si="310"/>
        <v>0</v>
      </c>
      <c r="AX293" s="346">
        <f t="shared" si="310"/>
        <v>0</v>
      </c>
      <c r="AY293" s="365">
        <f t="shared" si="310"/>
        <v>0</v>
      </c>
      <c r="AZ293" s="1563"/>
      <c r="BA293" s="352">
        <f t="shared" si="310"/>
        <v>0</v>
      </c>
      <c r="BB293" s="1563"/>
      <c r="BC293" s="352">
        <f t="shared" si="310"/>
        <v>0</v>
      </c>
    </row>
    <row r="294" spans="1:56" s="121" customFormat="1">
      <c r="A294" s="373" t="s">
        <v>61</v>
      </c>
      <c r="B294" s="361">
        <f t="shared" si="311"/>
        <v>0</v>
      </c>
      <c r="C294" s="361">
        <f t="shared" si="311"/>
        <v>0</v>
      </c>
      <c r="D294" s="362">
        <f t="shared" si="310"/>
        <v>0</v>
      </c>
      <c r="E294" s="363">
        <f t="shared" si="310"/>
        <v>0</v>
      </c>
      <c r="F294" s="364">
        <f t="shared" si="310"/>
        <v>0</v>
      </c>
      <c r="G294" s="364">
        <f t="shared" si="310"/>
        <v>0</v>
      </c>
      <c r="H294" s="364">
        <f t="shared" si="310"/>
        <v>0</v>
      </c>
      <c r="I294" s="364">
        <f t="shared" si="310"/>
        <v>0</v>
      </c>
      <c r="J294" s="364">
        <f t="shared" si="310"/>
        <v>0</v>
      </c>
      <c r="K294" s="364">
        <f t="shared" si="310"/>
        <v>0</v>
      </c>
      <c r="L294" s="364">
        <f t="shared" si="310"/>
        <v>0</v>
      </c>
      <c r="M294" s="346">
        <f t="shared" si="310"/>
        <v>0</v>
      </c>
      <c r="N294" s="365">
        <f t="shared" si="310"/>
        <v>0</v>
      </c>
      <c r="O294" s="365">
        <f t="shared" si="310"/>
        <v>0</v>
      </c>
      <c r="P294" s="365">
        <f t="shared" si="310"/>
        <v>0</v>
      </c>
      <c r="Q294" s="348">
        <f t="shared" si="310"/>
        <v>0</v>
      </c>
      <c r="R294" s="366">
        <f t="shared" si="310"/>
        <v>0</v>
      </c>
      <c r="S294" s="1575"/>
      <c r="T294" s="367">
        <f t="shared" si="310"/>
        <v>0</v>
      </c>
      <c r="U294" s="367">
        <f t="shared" si="310"/>
        <v>0</v>
      </c>
      <c r="V294" s="367">
        <f t="shared" si="310"/>
        <v>0</v>
      </c>
      <c r="W294" s="346">
        <f t="shared" si="310"/>
        <v>0</v>
      </c>
      <c r="X294" s="366">
        <f t="shared" si="310"/>
        <v>0</v>
      </c>
      <c r="Y294" s="367">
        <f t="shared" si="310"/>
        <v>0</v>
      </c>
      <c r="Z294" s="367">
        <f t="shared" si="310"/>
        <v>0</v>
      </c>
      <c r="AA294" s="367">
        <f t="shared" si="310"/>
        <v>0</v>
      </c>
      <c r="AB294" s="367">
        <f t="shared" si="310"/>
        <v>0</v>
      </c>
      <c r="AC294" s="367">
        <f t="shared" si="310"/>
        <v>0</v>
      </c>
      <c r="AD294" s="367">
        <f t="shared" si="310"/>
        <v>0</v>
      </c>
      <c r="AE294" s="367">
        <f t="shared" si="310"/>
        <v>0</v>
      </c>
      <c r="AF294" s="367">
        <f t="shared" si="310"/>
        <v>0</v>
      </c>
      <c r="AG294" s="346">
        <f t="shared" si="310"/>
        <v>0</v>
      </c>
      <c r="AH294" s="1563"/>
      <c r="AI294" s="351">
        <f t="shared" si="310"/>
        <v>0</v>
      </c>
      <c r="AJ294" s="363">
        <f t="shared" si="310"/>
        <v>0</v>
      </c>
      <c r="AK294" s="364">
        <f t="shared" si="310"/>
        <v>0</v>
      </c>
      <c r="AL294" s="364">
        <f t="shared" si="310"/>
        <v>0</v>
      </c>
      <c r="AM294" s="364">
        <f t="shared" si="310"/>
        <v>0</v>
      </c>
      <c r="AN294" s="364">
        <f t="shared" si="310"/>
        <v>0</v>
      </c>
      <c r="AO294" s="364">
        <f t="shared" si="310"/>
        <v>0</v>
      </c>
      <c r="AP294" s="346">
        <f t="shared" si="310"/>
        <v>0</v>
      </c>
      <c r="AQ294" s="365">
        <f t="shared" si="310"/>
        <v>0</v>
      </c>
      <c r="AR294" s="1563"/>
      <c r="AS294" s="365">
        <f t="shared" si="310"/>
        <v>0</v>
      </c>
      <c r="AT294" s="352">
        <f t="shared" si="310"/>
        <v>0</v>
      </c>
      <c r="AU294" s="368">
        <f t="shared" si="310"/>
        <v>0</v>
      </c>
      <c r="AV294" s="369">
        <f t="shared" si="310"/>
        <v>0</v>
      </c>
      <c r="AW294" s="369">
        <f t="shared" si="310"/>
        <v>0</v>
      </c>
      <c r="AX294" s="346">
        <f t="shared" si="310"/>
        <v>0</v>
      </c>
      <c r="AY294" s="365">
        <f t="shared" si="310"/>
        <v>0</v>
      </c>
      <c r="AZ294" s="1563"/>
      <c r="BA294" s="352">
        <f t="shared" si="310"/>
        <v>0</v>
      </c>
      <c r="BB294" s="1563"/>
      <c r="BC294" s="352">
        <f t="shared" si="310"/>
        <v>0</v>
      </c>
    </row>
    <row r="295" spans="1:56" s="121" customFormat="1">
      <c r="A295" s="373" t="s">
        <v>402</v>
      </c>
      <c r="B295" s="361">
        <f t="shared" si="311"/>
        <v>0</v>
      </c>
      <c r="C295" s="361">
        <f t="shared" si="311"/>
        <v>0</v>
      </c>
      <c r="D295" s="362">
        <f t="shared" si="310"/>
        <v>0</v>
      </c>
      <c r="E295" s="363">
        <f t="shared" si="310"/>
        <v>0</v>
      </c>
      <c r="F295" s="364">
        <f t="shared" si="310"/>
        <v>0</v>
      </c>
      <c r="G295" s="364">
        <f t="shared" si="310"/>
        <v>0</v>
      </c>
      <c r="H295" s="364">
        <f t="shared" si="310"/>
        <v>0</v>
      </c>
      <c r="I295" s="364">
        <f t="shared" si="310"/>
        <v>0</v>
      </c>
      <c r="J295" s="364">
        <f t="shared" si="310"/>
        <v>0</v>
      </c>
      <c r="K295" s="364">
        <f t="shared" si="310"/>
        <v>0</v>
      </c>
      <c r="L295" s="364">
        <f t="shared" si="310"/>
        <v>0</v>
      </c>
      <c r="M295" s="346">
        <f t="shared" si="310"/>
        <v>0</v>
      </c>
      <c r="N295" s="365">
        <f t="shared" si="310"/>
        <v>0</v>
      </c>
      <c r="O295" s="365">
        <f t="shared" si="310"/>
        <v>0</v>
      </c>
      <c r="P295" s="365">
        <f t="shared" si="310"/>
        <v>0</v>
      </c>
      <c r="Q295" s="348">
        <f t="shared" si="310"/>
        <v>0</v>
      </c>
      <c r="R295" s="366">
        <f t="shared" si="310"/>
        <v>0</v>
      </c>
      <c r="S295" s="1575"/>
      <c r="T295" s="367">
        <f t="shared" si="310"/>
        <v>0</v>
      </c>
      <c r="U295" s="367">
        <f t="shared" si="310"/>
        <v>0</v>
      </c>
      <c r="V295" s="367">
        <f t="shared" si="310"/>
        <v>0</v>
      </c>
      <c r="W295" s="346">
        <f t="shared" si="310"/>
        <v>0</v>
      </c>
      <c r="X295" s="366">
        <f t="shared" si="310"/>
        <v>0</v>
      </c>
      <c r="Y295" s="367">
        <f t="shared" si="310"/>
        <v>0</v>
      </c>
      <c r="Z295" s="367">
        <f t="shared" si="310"/>
        <v>0</v>
      </c>
      <c r="AA295" s="367">
        <f t="shared" si="310"/>
        <v>0</v>
      </c>
      <c r="AB295" s="367">
        <f t="shared" si="310"/>
        <v>0</v>
      </c>
      <c r="AC295" s="367">
        <f t="shared" si="310"/>
        <v>0</v>
      </c>
      <c r="AD295" s="367">
        <f t="shared" si="310"/>
        <v>0</v>
      </c>
      <c r="AE295" s="367">
        <f t="shared" si="310"/>
        <v>0</v>
      </c>
      <c r="AF295" s="367">
        <f t="shared" si="310"/>
        <v>0</v>
      </c>
      <c r="AG295" s="346">
        <f t="shared" si="310"/>
        <v>0</v>
      </c>
      <c r="AH295" s="1563"/>
      <c r="AI295" s="351">
        <f t="shared" si="310"/>
        <v>0</v>
      </c>
      <c r="AJ295" s="363">
        <f t="shared" si="310"/>
        <v>0</v>
      </c>
      <c r="AK295" s="364">
        <f t="shared" si="310"/>
        <v>0</v>
      </c>
      <c r="AL295" s="364">
        <f t="shared" si="310"/>
        <v>0</v>
      </c>
      <c r="AM295" s="364">
        <f t="shared" si="310"/>
        <v>0</v>
      </c>
      <c r="AN295" s="364">
        <f t="shared" si="310"/>
        <v>0</v>
      </c>
      <c r="AO295" s="364">
        <f t="shared" si="310"/>
        <v>0</v>
      </c>
      <c r="AP295" s="346">
        <f t="shared" si="310"/>
        <v>0</v>
      </c>
      <c r="AQ295" s="365">
        <f t="shared" si="310"/>
        <v>0</v>
      </c>
      <c r="AR295" s="1563"/>
      <c r="AS295" s="365">
        <f t="shared" si="310"/>
        <v>0</v>
      </c>
      <c r="AT295" s="352">
        <f t="shared" si="310"/>
        <v>0</v>
      </c>
      <c r="AU295" s="368">
        <f t="shared" si="310"/>
        <v>0</v>
      </c>
      <c r="AV295" s="369">
        <f t="shared" si="310"/>
        <v>0</v>
      </c>
      <c r="AW295" s="369">
        <f t="shared" si="310"/>
        <v>0</v>
      </c>
      <c r="AX295" s="346">
        <f t="shared" si="310"/>
        <v>0</v>
      </c>
      <c r="AY295" s="365">
        <f t="shared" si="310"/>
        <v>0</v>
      </c>
      <c r="AZ295" s="1563"/>
      <c r="BA295" s="352">
        <f t="shared" si="310"/>
        <v>0</v>
      </c>
      <c r="BB295" s="1563"/>
      <c r="BC295" s="352">
        <f t="shared" si="310"/>
        <v>0</v>
      </c>
    </row>
    <row r="296" spans="1:56" s="121" customFormat="1">
      <c r="A296" s="373" t="s">
        <v>403</v>
      </c>
      <c r="B296" s="361">
        <f t="shared" si="311"/>
        <v>0</v>
      </c>
      <c r="C296" s="361">
        <f t="shared" si="311"/>
        <v>0</v>
      </c>
      <c r="D296" s="362">
        <f t="shared" si="310"/>
        <v>0</v>
      </c>
      <c r="E296" s="363">
        <f t="shared" si="310"/>
        <v>0</v>
      </c>
      <c r="F296" s="364">
        <f t="shared" si="310"/>
        <v>0</v>
      </c>
      <c r="G296" s="364">
        <f t="shared" si="310"/>
        <v>0</v>
      </c>
      <c r="H296" s="364">
        <f t="shared" si="310"/>
        <v>0</v>
      </c>
      <c r="I296" s="364">
        <f t="shared" si="310"/>
        <v>0</v>
      </c>
      <c r="J296" s="364">
        <f t="shared" si="310"/>
        <v>0</v>
      </c>
      <c r="K296" s="364">
        <f t="shared" si="310"/>
        <v>0</v>
      </c>
      <c r="L296" s="364">
        <f t="shared" si="310"/>
        <v>0</v>
      </c>
      <c r="M296" s="346">
        <f t="shared" si="310"/>
        <v>0</v>
      </c>
      <c r="N296" s="365">
        <f t="shared" si="310"/>
        <v>0</v>
      </c>
      <c r="O296" s="365">
        <f t="shared" si="310"/>
        <v>0</v>
      </c>
      <c r="P296" s="365">
        <f t="shared" si="310"/>
        <v>0</v>
      </c>
      <c r="Q296" s="348">
        <f t="shared" si="310"/>
        <v>0</v>
      </c>
      <c r="R296" s="366">
        <f t="shared" si="310"/>
        <v>0</v>
      </c>
      <c r="S296" s="1575"/>
      <c r="T296" s="367">
        <f t="shared" si="310"/>
        <v>0</v>
      </c>
      <c r="U296" s="367">
        <f t="shared" si="310"/>
        <v>0</v>
      </c>
      <c r="V296" s="367">
        <f t="shared" si="310"/>
        <v>0</v>
      </c>
      <c r="W296" s="346">
        <f t="shared" si="310"/>
        <v>0</v>
      </c>
      <c r="X296" s="366">
        <f t="shared" si="310"/>
        <v>0</v>
      </c>
      <c r="Y296" s="367">
        <f t="shared" si="310"/>
        <v>0</v>
      </c>
      <c r="Z296" s="367">
        <f t="shared" si="310"/>
        <v>0</v>
      </c>
      <c r="AA296" s="367">
        <f t="shared" si="310"/>
        <v>0</v>
      </c>
      <c r="AB296" s="367">
        <f t="shared" si="310"/>
        <v>0</v>
      </c>
      <c r="AC296" s="367">
        <f t="shared" si="310"/>
        <v>0</v>
      </c>
      <c r="AD296" s="367">
        <f t="shared" si="310"/>
        <v>0</v>
      </c>
      <c r="AE296" s="367">
        <f t="shared" si="310"/>
        <v>0</v>
      </c>
      <c r="AF296" s="367">
        <f t="shared" si="310"/>
        <v>0</v>
      </c>
      <c r="AG296" s="346">
        <f t="shared" si="310"/>
        <v>0</v>
      </c>
      <c r="AH296" s="1563"/>
      <c r="AI296" s="351">
        <f t="shared" si="310"/>
        <v>0</v>
      </c>
      <c r="AJ296" s="363">
        <f t="shared" si="310"/>
        <v>0</v>
      </c>
      <c r="AK296" s="364">
        <f t="shared" si="310"/>
        <v>0</v>
      </c>
      <c r="AL296" s="364">
        <f t="shared" si="310"/>
        <v>0</v>
      </c>
      <c r="AM296" s="364">
        <f t="shared" si="310"/>
        <v>0</v>
      </c>
      <c r="AN296" s="364">
        <f t="shared" si="310"/>
        <v>0</v>
      </c>
      <c r="AO296" s="364">
        <f t="shared" si="310"/>
        <v>0</v>
      </c>
      <c r="AP296" s="346">
        <f t="shared" ref="AP296:BC296" si="312">AP219+AP234+AP249+AP264+AP279</f>
        <v>0</v>
      </c>
      <c r="AQ296" s="365">
        <f t="shared" si="312"/>
        <v>0</v>
      </c>
      <c r="AR296" s="1563"/>
      <c r="AS296" s="365">
        <f t="shared" si="312"/>
        <v>0</v>
      </c>
      <c r="AT296" s="352">
        <f t="shared" si="312"/>
        <v>0</v>
      </c>
      <c r="AU296" s="368">
        <f t="shared" si="312"/>
        <v>0</v>
      </c>
      <c r="AV296" s="369">
        <f t="shared" si="312"/>
        <v>0</v>
      </c>
      <c r="AW296" s="369">
        <f t="shared" si="312"/>
        <v>0</v>
      </c>
      <c r="AX296" s="346">
        <f t="shared" si="312"/>
        <v>0</v>
      </c>
      <c r="AY296" s="365">
        <f t="shared" si="312"/>
        <v>0</v>
      </c>
      <c r="AZ296" s="1563"/>
      <c r="BA296" s="352">
        <f t="shared" si="312"/>
        <v>0</v>
      </c>
      <c r="BB296" s="1563"/>
      <c r="BC296" s="352">
        <f t="shared" si="312"/>
        <v>0</v>
      </c>
    </row>
    <row r="297" spans="1:56" s="121" customFormat="1">
      <c r="A297" s="373" t="s">
        <v>404</v>
      </c>
      <c r="B297" s="361">
        <f t="shared" si="311"/>
        <v>0</v>
      </c>
      <c r="C297" s="361">
        <f t="shared" si="311"/>
        <v>0</v>
      </c>
      <c r="D297" s="362">
        <f t="shared" si="311"/>
        <v>0</v>
      </c>
      <c r="E297" s="363">
        <f t="shared" si="311"/>
        <v>0</v>
      </c>
      <c r="F297" s="364">
        <f t="shared" si="311"/>
        <v>0</v>
      </c>
      <c r="G297" s="364">
        <f t="shared" si="311"/>
        <v>0</v>
      </c>
      <c r="H297" s="364">
        <f t="shared" si="311"/>
        <v>0</v>
      </c>
      <c r="I297" s="364">
        <f t="shared" si="311"/>
        <v>0</v>
      </c>
      <c r="J297" s="364">
        <f t="shared" si="311"/>
        <v>0</v>
      </c>
      <c r="K297" s="364">
        <f t="shared" si="311"/>
        <v>0</v>
      </c>
      <c r="L297" s="364">
        <f t="shared" si="311"/>
        <v>0</v>
      </c>
      <c r="M297" s="346">
        <f t="shared" si="311"/>
        <v>0</v>
      </c>
      <c r="N297" s="365">
        <f t="shared" si="311"/>
        <v>0</v>
      </c>
      <c r="O297" s="365">
        <f t="shared" si="311"/>
        <v>0</v>
      </c>
      <c r="P297" s="365">
        <f t="shared" si="311"/>
        <v>0</v>
      </c>
      <c r="Q297" s="348">
        <f t="shared" si="311"/>
        <v>0</v>
      </c>
      <c r="R297" s="366">
        <f t="shared" si="311"/>
        <v>0</v>
      </c>
      <c r="S297" s="1575"/>
      <c r="T297" s="367">
        <f t="shared" ref="T297:BC300" si="313">T220+T235+T250+T265+T280</f>
        <v>0</v>
      </c>
      <c r="U297" s="367">
        <f t="shared" si="313"/>
        <v>0</v>
      </c>
      <c r="V297" s="367">
        <f t="shared" si="313"/>
        <v>0</v>
      </c>
      <c r="W297" s="346">
        <f t="shared" si="313"/>
        <v>0</v>
      </c>
      <c r="X297" s="366">
        <f t="shared" si="313"/>
        <v>0</v>
      </c>
      <c r="Y297" s="367">
        <f t="shared" si="313"/>
        <v>0</v>
      </c>
      <c r="Z297" s="367">
        <f t="shared" si="313"/>
        <v>0</v>
      </c>
      <c r="AA297" s="367">
        <f t="shared" si="313"/>
        <v>0</v>
      </c>
      <c r="AB297" s="367">
        <f t="shared" si="313"/>
        <v>0</v>
      </c>
      <c r="AC297" s="367">
        <f t="shared" si="313"/>
        <v>0</v>
      </c>
      <c r="AD297" s="367">
        <f t="shared" si="313"/>
        <v>0</v>
      </c>
      <c r="AE297" s="367">
        <f t="shared" si="313"/>
        <v>0</v>
      </c>
      <c r="AF297" s="367">
        <f t="shared" si="313"/>
        <v>0</v>
      </c>
      <c r="AG297" s="346">
        <f t="shared" si="313"/>
        <v>0</v>
      </c>
      <c r="AH297" s="1563"/>
      <c r="AI297" s="351">
        <f t="shared" si="313"/>
        <v>0</v>
      </c>
      <c r="AJ297" s="363">
        <f t="shared" si="313"/>
        <v>0</v>
      </c>
      <c r="AK297" s="364">
        <f t="shared" si="313"/>
        <v>0</v>
      </c>
      <c r="AL297" s="364">
        <f t="shared" si="313"/>
        <v>0</v>
      </c>
      <c r="AM297" s="364">
        <f t="shared" si="313"/>
        <v>0</v>
      </c>
      <c r="AN297" s="364">
        <f t="shared" si="313"/>
        <v>0</v>
      </c>
      <c r="AO297" s="364">
        <f t="shared" si="313"/>
        <v>0</v>
      </c>
      <c r="AP297" s="346">
        <f t="shared" si="313"/>
        <v>0</v>
      </c>
      <c r="AQ297" s="365">
        <f t="shared" si="313"/>
        <v>0</v>
      </c>
      <c r="AR297" s="1563"/>
      <c r="AS297" s="365">
        <f t="shared" si="313"/>
        <v>0</v>
      </c>
      <c r="AT297" s="352">
        <f t="shared" si="313"/>
        <v>0</v>
      </c>
      <c r="AU297" s="368">
        <f t="shared" si="313"/>
        <v>0</v>
      </c>
      <c r="AV297" s="369">
        <f t="shared" si="313"/>
        <v>0</v>
      </c>
      <c r="AW297" s="369">
        <f t="shared" si="313"/>
        <v>0</v>
      </c>
      <c r="AX297" s="346">
        <f t="shared" si="313"/>
        <v>0</v>
      </c>
      <c r="AY297" s="365">
        <f t="shared" si="313"/>
        <v>0</v>
      </c>
      <c r="AZ297" s="1563"/>
      <c r="BA297" s="352">
        <f t="shared" si="313"/>
        <v>0</v>
      </c>
      <c r="BB297" s="1563"/>
      <c r="BC297" s="352">
        <f t="shared" si="313"/>
        <v>0</v>
      </c>
    </row>
    <row r="298" spans="1:56" s="121" customFormat="1">
      <c r="A298" s="373" t="s">
        <v>65</v>
      </c>
      <c r="B298" s="361">
        <f t="shared" si="311"/>
        <v>0</v>
      </c>
      <c r="C298" s="361">
        <f t="shared" si="311"/>
        <v>0</v>
      </c>
      <c r="D298" s="362">
        <f t="shared" si="311"/>
        <v>0</v>
      </c>
      <c r="E298" s="363">
        <f t="shared" si="311"/>
        <v>0</v>
      </c>
      <c r="F298" s="364">
        <f t="shared" si="311"/>
        <v>0</v>
      </c>
      <c r="G298" s="364">
        <f t="shared" si="311"/>
        <v>0</v>
      </c>
      <c r="H298" s="364">
        <f t="shared" si="311"/>
        <v>0</v>
      </c>
      <c r="I298" s="364">
        <f t="shared" si="311"/>
        <v>0</v>
      </c>
      <c r="J298" s="364">
        <f t="shared" si="311"/>
        <v>0</v>
      </c>
      <c r="K298" s="364">
        <f t="shared" si="311"/>
        <v>0</v>
      </c>
      <c r="L298" s="364">
        <f t="shared" si="311"/>
        <v>0</v>
      </c>
      <c r="M298" s="346">
        <f t="shared" si="311"/>
        <v>0</v>
      </c>
      <c r="N298" s="365">
        <f t="shared" si="311"/>
        <v>0</v>
      </c>
      <c r="O298" s="365">
        <f t="shared" si="311"/>
        <v>0</v>
      </c>
      <c r="P298" s="365">
        <f t="shared" si="311"/>
        <v>0</v>
      </c>
      <c r="Q298" s="348">
        <f t="shared" si="311"/>
        <v>0</v>
      </c>
      <c r="R298" s="366">
        <f t="shared" si="311"/>
        <v>0</v>
      </c>
      <c r="S298" s="1575"/>
      <c r="T298" s="367">
        <f t="shared" si="313"/>
        <v>0</v>
      </c>
      <c r="U298" s="367">
        <f t="shared" si="313"/>
        <v>0</v>
      </c>
      <c r="V298" s="367">
        <f t="shared" si="313"/>
        <v>0</v>
      </c>
      <c r="W298" s="346">
        <f t="shared" si="313"/>
        <v>0</v>
      </c>
      <c r="X298" s="366">
        <f t="shared" si="313"/>
        <v>0</v>
      </c>
      <c r="Y298" s="367">
        <f t="shared" si="313"/>
        <v>0</v>
      </c>
      <c r="Z298" s="367">
        <f t="shared" si="313"/>
        <v>0</v>
      </c>
      <c r="AA298" s="367">
        <f t="shared" si="313"/>
        <v>0</v>
      </c>
      <c r="AB298" s="367">
        <f t="shared" si="313"/>
        <v>0</v>
      </c>
      <c r="AC298" s="367">
        <f t="shared" si="313"/>
        <v>0</v>
      </c>
      <c r="AD298" s="367">
        <f t="shared" si="313"/>
        <v>0</v>
      </c>
      <c r="AE298" s="367">
        <f t="shared" si="313"/>
        <v>0</v>
      </c>
      <c r="AF298" s="367">
        <f t="shared" si="313"/>
        <v>0</v>
      </c>
      <c r="AG298" s="346">
        <f t="shared" si="313"/>
        <v>0</v>
      </c>
      <c r="AH298" s="1563"/>
      <c r="AI298" s="351">
        <f t="shared" si="313"/>
        <v>0</v>
      </c>
      <c r="AJ298" s="363">
        <f t="shared" si="313"/>
        <v>0</v>
      </c>
      <c r="AK298" s="364">
        <f t="shared" si="313"/>
        <v>0</v>
      </c>
      <c r="AL298" s="364">
        <f t="shared" si="313"/>
        <v>0</v>
      </c>
      <c r="AM298" s="364">
        <f t="shared" si="313"/>
        <v>0</v>
      </c>
      <c r="AN298" s="364">
        <f t="shared" si="313"/>
        <v>0</v>
      </c>
      <c r="AO298" s="364">
        <f t="shared" si="313"/>
        <v>0</v>
      </c>
      <c r="AP298" s="346">
        <f t="shared" si="313"/>
        <v>0</v>
      </c>
      <c r="AQ298" s="365">
        <f t="shared" si="313"/>
        <v>0</v>
      </c>
      <c r="AR298" s="1563"/>
      <c r="AS298" s="365">
        <f t="shared" si="313"/>
        <v>0</v>
      </c>
      <c r="AT298" s="352">
        <f>AT221+AT236+AT251+AT266+AT281</f>
        <v>0</v>
      </c>
      <c r="AU298" s="368">
        <f t="shared" si="313"/>
        <v>0</v>
      </c>
      <c r="AV298" s="369">
        <f t="shared" si="313"/>
        <v>0</v>
      </c>
      <c r="AW298" s="369">
        <f t="shared" si="313"/>
        <v>0</v>
      </c>
      <c r="AX298" s="346">
        <f t="shared" si="313"/>
        <v>0</v>
      </c>
      <c r="AY298" s="365">
        <f t="shared" si="313"/>
        <v>0</v>
      </c>
      <c r="AZ298" s="1563"/>
      <c r="BA298" s="352">
        <f t="shared" si="313"/>
        <v>0</v>
      </c>
      <c r="BB298" s="1563"/>
      <c r="BC298" s="352">
        <f t="shared" si="313"/>
        <v>0</v>
      </c>
    </row>
    <row r="299" spans="1:56" s="121" customFormat="1">
      <c r="A299" s="373" t="s">
        <v>405</v>
      </c>
      <c r="B299" s="361">
        <f t="shared" si="311"/>
        <v>0</v>
      </c>
      <c r="C299" s="361">
        <f t="shared" si="311"/>
        <v>0</v>
      </c>
      <c r="D299" s="362">
        <f t="shared" si="311"/>
        <v>0</v>
      </c>
      <c r="E299" s="363">
        <f t="shared" si="311"/>
        <v>0</v>
      </c>
      <c r="F299" s="364">
        <f t="shared" si="311"/>
        <v>0</v>
      </c>
      <c r="G299" s="364">
        <f t="shared" si="311"/>
        <v>0</v>
      </c>
      <c r="H299" s="364">
        <f t="shared" si="311"/>
        <v>0</v>
      </c>
      <c r="I299" s="364">
        <f t="shared" si="311"/>
        <v>0</v>
      </c>
      <c r="J299" s="364">
        <f t="shared" si="311"/>
        <v>0</v>
      </c>
      <c r="K299" s="364">
        <f t="shared" si="311"/>
        <v>0</v>
      </c>
      <c r="L299" s="364">
        <f t="shared" si="311"/>
        <v>0</v>
      </c>
      <c r="M299" s="346">
        <f t="shared" si="311"/>
        <v>0</v>
      </c>
      <c r="N299" s="365">
        <f t="shared" si="311"/>
        <v>0</v>
      </c>
      <c r="O299" s="365">
        <f t="shared" si="311"/>
        <v>0</v>
      </c>
      <c r="P299" s="365">
        <f t="shared" si="311"/>
        <v>0</v>
      </c>
      <c r="Q299" s="348">
        <f t="shared" si="311"/>
        <v>0</v>
      </c>
      <c r="R299" s="366">
        <f t="shared" si="311"/>
        <v>0</v>
      </c>
      <c r="S299" s="1575"/>
      <c r="T299" s="367">
        <f t="shared" si="313"/>
        <v>0</v>
      </c>
      <c r="U299" s="367">
        <f t="shared" si="313"/>
        <v>0</v>
      </c>
      <c r="V299" s="367">
        <f t="shared" si="313"/>
        <v>0</v>
      </c>
      <c r="W299" s="346">
        <f t="shared" si="313"/>
        <v>0</v>
      </c>
      <c r="X299" s="366">
        <f t="shared" si="313"/>
        <v>0</v>
      </c>
      <c r="Y299" s="367">
        <f t="shared" si="313"/>
        <v>0</v>
      </c>
      <c r="Z299" s="367">
        <f t="shared" si="313"/>
        <v>0</v>
      </c>
      <c r="AA299" s="367">
        <f t="shared" si="313"/>
        <v>0</v>
      </c>
      <c r="AB299" s="367">
        <f t="shared" si="313"/>
        <v>0</v>
      </c>
      <c r="AC299" s="367">
        <f t="shared" si="313"/>
        <v>0</v>
      </c>
      <c r="AD299" s="367">
        <f t="shared" si="313"/>
        <v>0</v>
      </c>
      <c r="AE299" s="367">
        <f t="shared" si="313"/>
        <v>0</v>
      </c>
      <c r="AF299" s="367">
        <f t="shared" si="313"/>
        <v>0</v>
      </c>
      <c r="AG299" s="346">
        <f t="shared" si="313"/>
        <v>0</v>
      </c>
      <c r="AH299" s="1563"/>
      <c r="AI299" s="351">
        <f t="shared" si="313"/>
        <v>0</v>
      </c>
      <c r="AJ299" s="363">
        <f t="shared" si="313"/>
        <v>0</v>
      </c>
      <c r="AK299" s="364">
        <f t="shared" si="313"/>
        <v>0</v>
      </c>
      <c r="AL299" s="364">
        <f t="shared" si="313"/>
        <v>0</v>
      </c>
      <c r="AM299" s="364">
        <f t="shared" si="313"/>
        <v>0</v>
      </c>
      <c r="AN299" s="364">
        <f t="shared" si="313"/>
        <v>0</v>
      </c>
      <c r="AO299" s="364">
        <f t="shared" si="313"/>
        <v>0</v>
      </c>
      <c r="AP299" s="346">
        <f t="shared" si="313"/>
        <v>0</v>
      </c>
      <c r="AQ299" s="365">
        <f t="shared" si="313"/>
        <v>0</v>
      </c>
      <c r="AR299" s="1563"/>
      <c r="AS299" s="365">
        <f t="shared" si="313"/>
        <v>0</v>
      </c>
      <c r="AT299" s="352">
        <f t="shared" si="313"/>
        <v>0</v>
      </c>
      <c r="AU299" s="368">
        <f t="shared" si="313"/>
        <v>0</v>
      </c>
      <c r="AV299" s="369">
        <f t="shared" si="313"/>
        <v>0</v>
      </c>
      <c r="AW299" s="369">
        <f t="shared" si="313"/>
        <v>0</v>
      </c>
      <c r="AX299" s="346">
        <f t="shared" si="313"/>
        <v>0</v>
      </c>
      <c r="AY299" s="365">
        <f t="shared" si="313"/>
        <v>0</v>
      </c>
      <c r="AZ299" s="1563"/>
      <c r="BA299" s="352">
        <f t="shared" si="313"/>
        <v>0</v>
      </c>
      <c r="BB299" s="1563"/>
      <c r="BC299" s="352">
        <f t="shared" si="313"/>
        <v>0</v>
      </c>
    </row>
    <row r="300" spans="1:56" s="121" customFormat="1" ht="13.5" thickBot="1">
      <c r="A300" s="374" t="s">
        <v>406</v>
      </c>
      <c r="B300" s="361">
        <f t="shared" si="311"/>
        <v>0</v>
      </c>
      <c r="C300" s="361">
        <f t="shared" si="311"/>
        <v>0</v>
      </c>
      <c r="D300" s="362">
        <f t="shared" si="311"/>
        <v>0</v>
      </c>
      <c r="E300" s="363">
        <f t="shared" si="311"/>
        <v>0</v>
      </c>
      <c r="F300" s="364">
        <f t="shared" si="311"/>
        <v>0</v>
      </c>
      <c r="G300" s="364">
        <f t="shared" si="311"/>
        <v>0</v>
      </c>
      <c r="H300" s="364">
        <f t="shared" si="311"/>
        <v>0</v>
      </c>
      <c r="I300" s="364">
        <f t="shared" si="311"/>
        <v>0</v>
      </c>
      <c r="J300" s="364">
        <f t="shared" si="311"/>
        <v>0</v>
      </c>
      <c r="K300" s="364">
        <f t="shared" si="311"/>
        <v>0</v>
      </c>
      <c r="L300" s="364">
        <f t="shared" si="311"/>
        <v>0</v>
      </c>
      <c r="M300" s="346">
        <f t="shared" si="311"/>
        <v>0</v>
      </c>
      <c r="N300" s="365">
        <f t="shared" si="311"/>
        <v>0</v>
      </c>
      <c r="O300" s="365">
        <f t="shared" si="311"/>
        <v>0</v>
      </c>
      <c r="P300" s="365">
        <f t="shared" si="311"/>
        <v>0</v>
      </c>
      <c r="Q300" s="348">
        <f t="shared" si="311"/>
        <v>0</v>
      </c>
      <c r="R300" s="366">
        <f t="shared" si="311"/>
        <v>0</v>
      </c>
      <c r="S300" s="1575"/>
      <c r="T300" s="367">
        <f t="shared" si="313"/>
        <v>0</v>
      </c>
      <c r="U300" s="367">
        <f t="shared" si="313"/>
        <v>0</v>
      </c>
      <c r="V300" s="367">
        <f t="shared" si="313"/>
        <v>0</v>
      </c>
      <c r="W300" s="346">
        <f t="shared" si="313"/>
        <v>0</v>
      </c>
      <c r="X300" s="366">
        <f t="shared" si="313"/>
        <v>0</v>
      </c>
      <c r="Y300" s="367">
        <f t="shared" si="313"/>
        <v>0</v>
      </c>
      <c r="Z300" s="367">
        <f t="shared" si="313"/>
        <v>0</v>
      </c>
      <c r="AA300" s="367">
        <f t="shared" si="313"/>
        <v>0</v>
      </c>
      <c r="AB300" s="367">
        <f t="shared" si="313"/>
        <v>0</v>
      </c>
      <c r="AC300" s="367">
        <f t="shared" si="313"/>
        <v>0</v>
      </c>
      <c r="AD300" s="367">
        <f t="shared" si="313"/>
        <v>0</v>
      </c>
      <c r="AE300" s="367">
        <f t="shared" si="313"/>
        <v>0</v>
      </c>
      <c r="AF300" s="367">
        <f t="shared" si="313"/>
        <v>0</v>
      </c>
      <c r="AG300" s="346">
        <f t="shared" si="313"/>
        <v>0</v>
      </c>
      <c r="AH300" s="1563"/>
      <c r="AI300" s="351">
        <f t="shared" si="313"/>
        <v>0</v>
      </c>
      <c r="AJ300" s="363">
        <f t="shared" si="313"/>
        <v>0</v>
      </c>
      <c r="AK300" s="364">
        <f t="shared" si="313"/>
        <v>0</v>
      </c>
      <c r="AL300" s="364">
        <f t="shared" si="313"/>
        <v>0</v>
      </c>
      <c r="AM300" s="364">
        <f t="shared" si="313"/>
        <v>0</v>
      </c>
      <c r="AN300" s="364">
        <f t="shared" si="313"/>
        <v>0</v>
      </c>
      <c r="AO300" s="364">
        <f t="shared" si="313"/>
        <v>0</v>
      </c>
      <c r="AP300" s="346">
        <f t="shared" si="313"/>
        <v>0</v>
      </c>
      <c r="AQ300" s="365">
        <f t="shared" si="313"/>
        <v>0</v>
      </c>
      <c r="AR300" s="1563"/>
      <c r="AS300" s="365">
        <f t="shared" si="313"/>
        <v>0</v>
      </c>
      <c r="AT300" s="352">
        <f t="shared" si="313"/>
        <v>0</v>
      </c>
      <c r="AU300" s="368">
        <f t="shared" si="313"/>
        <v>0</v>
      </c>
      <c r="AV300" s="369">
        <f t="shared" si="313"/>
        <v>0</v>
      </c>
      <c r="AW300" s="369">
        <f t="shared" si="313"/>
        <v>0</v>
      </c>
      <c r="AX300" s="346">
        <f t="shared" si="313"/>
        <v>0</v>
      </c>
      <c r="AY300" s="365">
        <f t="shared" si="313"/>
        <v>0</v>
      </c>
      <c r="AZ300" s="1563"/>
      <c r="BA300" s="352">
        <f t="shared" si="313"/>
        <v>0</v>
      </c>
      <c r="BB300" s="1563"/>
      <c r="BC300" s="352">
        <f t="shared" si="313"/>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BC302" si="314">IF(ABS(B287-B290)&lt;0.1,"OK","Error")</f>
        <v>OK</v>
      </c>
      <c r="C302" s="375" t="str">
        <f t="shared" si="314"/>
        <v>OK</v>
      </c>
      <c r="D302" s="375" t="str">
        <f t="shared" si="314"/>
        <v>OK</v>
      </c>
      <c r="E302" s="375" t="str">
        <f t="shared" si="314"/>
        <v>OK</v>
      </c>
      <c r="F302" s="375" t="str">
        <f t="shared" si="314"/>
        <v>OK</v>
      </c>
      <c r="G302" s="375" t="str">
        <f t="shared" si="314"/>
        <v>OK</v>
      </c>
      <c r="H302" s="375" t="str">
        <f t="shared" si="314"/>
        <v>OK</v>
      </c>
      <c r="I302" s="375" t="str">
        <f t="shared" si="314"/>
        <v>OK</v>
      </c>
      <c r="J302" s="375" t="str">
        <f t="shared" si="314"/>
        <v>OK</v>
      </c>
      <c r="K302" s="375" t="str">
        <f t="shared" si="314"/>
        <v>OK</v>
      </c>
      <c r="L302" s="375" t="str">
        <f t="shared" si="314"/>
        <v>OK</v>
      </c>
      <c r="M302" s="375" t="str">
        <f t="shared" si="314"/>
        <v>OK</v>
      </c>
      <c r="N302" s="375" t="str">
        <f t="shared" si="314"/>
        <v>OK</v>
      </c>
      <c r="O302" s="375" t="str">
        <f t="shared" si="314"/>
        <v>OK</v>
      </c>
      <c r="P302" s="375" t="str">
        <f t="shared" si="314"/>
        <v>OK</v>
      </c>
      <c r="Q302" s="375" t="str">
        <f t="shared" si="314"/>
        <v>OK</v>
      </c>
      <c r="R302" s="375" t="str">
        <f t="shared" si="314"/>
        <v>OK</v>
      </c>
      <c r="S302" s="375" t="str">
        <f t="shared" si="314"/>
        <v>OK</v>
      </c>
      <c r="T302" s="375" t="str">
        <f t="shared" si="314"/>
        <v>OK</v>
      </c>
      <c r="U302" s="375" t="str">
        <f t="shared" si="314"/>
        <v>OK</v>
      </c>
      <c r="V302" s="375" t="str">
        <f t="shared" si="314"/>
        <v>OK</v>
      </c>
      <c r="W302" s="375" t="str">
        <f t="shared" si="314"/>
        <v>OK</v>
      </c>
      <c r="X302" s="375" t="str">
        <f t="shared" si="314"/>
        <v>OK</v>
      </c>
      <c r="Y302" s="375" t="str">
        <f t="shared" si="314"/>
        <v>OK</v>
      </c>
      <c r="Z302" s="375" t="str">
        <f t="shared" si="314"/>
        <v>OK</v>
      </c>
      <c r="AA302" s="375" t="str">
        <f t="shared" si="314"/>
        <v>OK</v>
      </c>
      <c r="AB302" s="375" t="str">
        <f t="shared" si="314"/>
        <v>OK</v>
      </c>
      <c r="AC302" s="375" t="str">
        <f t="shared" si="314"/>
        <v>OK</v>
      </c>
      <c r="AD302" s="375" t="str">
        <f t="shared" si="314"/>
        <v>OK</v>
      </c>
      <c r="AE302" s="375" t="str">
        <f t="shared" si="314"/>
        <v>OK</v>
      </c>
      <c r="AF302" s="375" t="str">
        <f t="shared" si="314"/>
        <v>OK</v>
      </c>
      <c r="AG302" s="375" t="str">
        <f t="shared" si="314"/>
        <v>OK</v>
      </c>
      <c r="AH302" s="375" t="str">
        <f t="shared" si="314"/>
        <v>OK</v>
      </c>
      <c r="AI302" s="375" t="str">
        <f t="shared" si="314"/>
        <v>OK</v>
      </c>
      <c r="AJ302" s="375" t="str">
        <f t="shared" si="314"/>
        <v>OK</v>
      </c>
      <c r="AK302" s="375" t="str">
        <f t="shared" si="314"/>
        <v>OK</v>
      </c>
      <c r="AL302" s="375" t="str">
        <f t="shared" si="314"/>
        <v>OK</v>
      </c>
      <c r="AM302" s="375" t="str">
        <f t="shared" si="314"/>
        <v>OK</v>
      </c>
      <c r="AN302" s="375" t="str">
        <f t="shared" si="314"/>
        <v>OK</v>
      </c>
      <c r="AO302" s="375" t="str">
        <f t="shared" si="314"/>
        <v>OK</v>
      </c>
      <c r="AP302" s="375" t="str">
        <f t="shared" si="314"/>
        <v>OK</v>
      </c>
      <c r="AQ302" s="375" t="str">
        <f t="shared" si="314"/>
        <v>OK</v>
      </c>
      <c r="AR302" s="375" t="str">
        <f t="shared" si="314"/>
        <v>OK</v>
      </c>
      <c r="AS302" s="375" t="str">
        <f t="shared" si="314"/>
        <v>OK</v>
      </c>
      <c r="AT302" s="375" t="str">
        <f t="shared" si="314"/>
        <v>OK</v>
      </c>
      <c r="AU302" s="375" t="str">
        <f t="shared" si="314"/>
        <v>OK</v>
      </c>
      <c r="AV302" s="375" t="str">
        <f t="shared" si="314"/>
        <v>OK</v>
      </c>
      <c r="AW302" s="375" t="str">
        <f t="shared" si="314"/>
        <v>OK</v>
      </c>
      <c r="AX302" s="375" t="str">
        <f t="shared" si="314"/>
        <v>OK</v>
      </c>
      <c r="AY302" s="375" t="str">
        <f t="shared" si="314"/>
        <v>OK</v>
      </c>
      <c r="AZ302" s="375" t="str">
        <f t="shared" si="314"/>
        <v>OK</v>
      </c>
      <c r="BA302" s="375" t="str">
        <f t="shared" si="314"/>
        <v>OK</v>
      </c>
      <c r="BB302" s="375" t="str">
        <f t="shared" si="314"/>
        <v>OK</v>
      </c>
      <c r="BC302" s="375" t="str">
        <f t="shared" si="314"/>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5">SUM(B307:B316)</f>
        <v>0</v>
      </c>
      <c r="C306" s="461">
        <f t="shared" si="315"/>
        <v>0</v>
      </c>
      <c r="D306" s="462">
        <f t="shared" si="315"/>
        <v>0</v>
      </c>
      <c r="E306" s="463">
        <f t="shared" si="315"/>
        <v>0</v>
      </c>
      <c r="F306" s="464">
        <f t="shared" si="315"/>
        <v>0</v>
      </c>
      <c r="G306" s="464">
        <f t="shared" si="315"/>
        <v>0</v>
      </c>
      <c r="H306" s="464">
        <f t="shared" si="315"/>
        <v>0</v>
      </c>
      <c r="I306" s="464">
        <f t="shared" si="315"/>
        <v>0</v>
      </c>
      <c r="J306" s="464">
        <f t="shared" ref="J306:BA306" si="316">SUM(J307:J316)</f>
        <v>0</v>
      </c>
      <c r="K306" s="464">
        <f t="shared" si="316"/>
        <v>0</v>
      </c>
      <c r="L306" s="464">
        <f t="shared" si="316"/>
        <v>0</v>
      </c>
      <c r="M306" s="465">
        <f t="shared" si="316"/>
        <v>0</v>
      </c>
      <c r="N306" s="466">
        <f t="shared" si="316"/>
        <v>0</v>
      </c>
      <c r="O306" s="466">
        <f t="shared" si="316"/>
        <v>0</v>
      </c>
      <c r="P306" s="466">
        <f t="shared" si="316"/>
        <v>0</v>
      </c>
      <c r="Q306" s="467">
        <f t="shared" si="316"/>
        <v>0</v>
      </c>
      <c r="R306" s="468">
        <f t="shared" si="316"/>
        <v>0</v>
      </c>
      <c r="S306" s="1613"/>
      <c r="T306" s="469">
        <f t="shared" si="316"/>
        <v>0</v>
      </c>
      <c r="U306" s="469">
        <f t="shared" si="316"/>
        <v>0</v>
      </c>
      <c r="V306" s="469">
        <f t="shared" si="316"/>
        <v>0</v>
      </c>
      <c r="W306" s="465">
        <f t="shared" si="316"/>
        <v>0</v>
      </c>
      <c r="X306" s="468">
        <f t="shared" si="316"/>
        <v>0</v>
      </c>
      <c r="Y306" s="469">
        <f t="shared" si="316"/>
        <v>0</v>
      </c>
      <c r="Z306" s="469">
        <f t="shared" si="316"/>
        <v>0</v>
      </c>
      <c r="AA306" s="469">
        <f t="shared" si="316"/>
        <v>0</v>
      </c>
      <c r="AB306" s="469">
        <f t="shared" si="316"/>
        <v>0</v>
      </c>
      <c r="AC306" s="469">
        <f t="shared" si="316"/>
        <v>0</v>
      </c>
      <c r="AD306" s="469">
        <f t="shared" si="316"/>
        <v>0</v>
      </c>
      <c r="AE306" s="469">
        <f t="shared" si="316"/>
        <v>0</v>
      </c>
      <c r="AF306" s="469">
        <f t="shared" si="316"/>
        <v>0</v>
      </c>
      <c r="AG306" s="465">
        <f t="shared" si="316"/>
        <v>0</v>
      </c>
      <c r="AH306" s="1563"/>
      <c r="AI306" s="470">
        <f>SUM(AI307:AI316)</f>
        <v>0</v>
      </c>
      <c r="AJ306" s="463">
        <f>SUM(AJ307:AJ316)</f>
        <v>0</v>
      </c>
      <c r="AK306" s="464">
        <f t="shared" si="316"/>
        <v>0</v>
      </c>
      <c r="AL306" s="464">
        <f t="shared" si="316"/>
        <v>0</v>
      </c>
      <c r="AM306" s="464">
        <f t="shared" si="316"/>
        <v>0</v>
      </c>
      <c r="AN306" s="464">
        <f t="shared" si="316"/>
        <v>0</v>
      </c>
      <c r="AO306" s="464">
        <f t="shared" si="316"/>
        <v>0</v>
      </c>
      <c r="AP306" s="465">
        <f t="shared" si="316"/>
        <v>0</v>
      </c>
      <c r="AQ306" s="466">
        <f t="shared" si="316"/>
        <v>0</v>
      </c>
      <c r="AR306" s="1563"/>
      <c r="AS306" s="466">
        <f t="shared" si="316"/>
        <v>0</v>
      </c>
      <c r="AT306" s="471">
        <f t="shared" si="316"/>
        <v>0</v>
      </c>
      <c r="AU306" s="472">
        <f t="shared" si="316"/>
        <v>0</v>
      </c>
      <c r="AV306" s="473">
        <f t="shared" si="316"/>
        <v>0</v>
      </c>
      <c r="AW306" s="473">
        <f>SUM(AW307:AW316)</f>
        <v>0</v>
      </c>
      <c r="AX306" s="465">
        <f t="shared" si="316"/>
        <v>0</v>
      </c>
      <c r="AY306" s="466">
        <f t="shared" si="316"/>
        <v>0</v>
      </c>
      <c r="AZ306" s="1563"/>
      <c r="BA306" s="471">
        <f t="shared" si="316"/>
        <v>0</v>
      </c>
      <c r="BB306" s="1563"/>
      <c r="BC306" s="471">
        <f>SUM(BC307:BC316)</f>
        <v>0</v>
      </c>
    </row>
    <row r="307" spans="1:56" s="121" customFormat="1">
      <c r="A307" s="372" t="s">
        <v>399</v>
      </c>
      <c r="B307" s="361">
        <f t="shared" ref="B307:AG315" si="317">+B291+B181+B115+B57</f>
        <v>0</v>
      </c>
      <c r="C307" s="361">
        <f t="shared" si="317"/>
        <v>0</v>
      </c>
      <c r="D307" s="362">
        <f t="shared" si="317"/>
        <v>0</v>
      </c>
      <c r="E307" s="363">
        <f t="shared" si="317"/>
        <v>0</v>
      </c>
      <c r="F307" s="364">
        <f t="shared" si="317"/>
        <v>0</v>
      </c>
      <c r="G307" s="364">
        <f t="shared" si="317"/>
        <v>0</v>
      </c>
      <c r="H307" s="364">
        <f t="shared" si="317"/>
        <v>0</v>
      </c>
      <c r="I307" s="364">
        <f t="shared" si="317"/>
        <v>0</v>
      </c>
      <c r="J307" s="364">
        <f t="shared" si="317"/>
        <v>0</v>
      </c>
      <c r="K307" s="364">
        <f t="shared" si="317"/>
        <v>0</v>
      </c>
      <c r="L307" s="364">
        <f t="shared" si="317"/>
        <v>0</v>
      </c>
      <c r="M307" s="346">
        <f t="shared" si="317"/>
        <v>0</v>
      </c>
      <c r="N307" s="365">
        <f t="shared" si="317"/>
        <v>0</v>
      </c>
      <c r="O307" s="365">
        <f t="shared" si="317"/>
        <v>0</v>
      </c>
      <c r="P307" s="365">
        <f t="shared" si="317"/>
        <v>0</v>
      </c>
      <c r="Q307" s="348">
        <f t="shared" si="317"/>
        <v>0</v>
      </c>
      <c r="R307" s="366">
        <f t="shared" si="317"/>
        <v>0</v>
      </c>
      <c r="S307" s="1575"/>
      <c r="T307" s="367">
        <f t="shared" si="317"/>
        <v>0</v>
      </c>
      <c r="U307" s="367">
        <f t="shared" si="317"/>
        <v>0</v>
      </c>
      <c r="V307" s="367">
        <f t="shared" si="317"/>
        <v>0</v>
      </c>
      <c r="W307" s="346">
        <f t="shared" si="317"/>
        <v>0</v>
      </c>
      <c r="X307" s="366">
        <f t="shared" si="317"/>
        <v>0</v>
      </c>
      <c r="Y307" s="367">
        <f t="shared" si="317"/>
        <v>0</v>
      </c>
      <c r="Z307" s="367">
        <f t="shared" si="317"/>
        <v>0</v>
      </c>
      <c r="AA307" s="367">
        <f t="shared" si="317"/>
        <v>0</v>
      </c>
      <c r="AB307" s="367">
        <f t="shared" si="317"/>
        <v>0</v>
      </c>
      <c r="AC307" s="367">
        <f t="shared" si="317"/>
        <v>0</v>
      </c>
      <c r="AD307" s="367">
        <f t="shared" si="317"/>
        <v>0</v>
      </c>
      <c r="AE307" s="367">
        <f t="shared" si="317"/>
        <v>0</v>
      </c>
      <c r="AF307" s="367">
        <f t="shared" si="317"/>
        <v>0</v>
      </c>
      <c r="AG307" s="346">
        <f t="shared" si="317"/>
        <v>0</v>
      </c>
      <c r="AH307" s="1563"/>
      <c r="AI307" s="351">
        <f t="shared" ref="AI307:AQ316" si="318">+AI291+AI181+AI115+AI57</f>
        <v>0</v>
      </c>
      <c r="AJ307" s="363">
        <f t="shared" si="318"/>
        <v>0</v>
      </c>
      <c r="AK307" s="364">
        <f t="shared" si="318"/>
        <v>0</v>
      </c>
      <c r="AL307" s="364">
        <f t="shared" si="318"/>
        <v>0</v>
      </c>
      <c r="AM307" s="364">
        <f t="shared" si="318"/>
        <v>0</v>
      </c>
      <c r="AN307" s="364">
        <f t="shared" si="318"/>
        <v>0</v>
      </c>
      <c r="AO307" s="364">
        <f t="shared" si="318"/>
        <v>0</v>
      </c>
      <c r="AP307" s="346">
        <f t="shared" si="318"/>
        <v>0</v>
      </c>
      <c r="AQ307" s="365">
        <f t="shared" si="318"/>
        <v>0</v>
      </c>
      <c r="AR307" s="1563"/>
      <c r="AS307" s="365">
        <f t="shared" ref="AS307:BC316" si="319">+AS291+AS181+AS115+AS57</f>
        <v>0</v>
      </c>
      <c r="AT307" s="352">
        <f t="shared" si="319"/>
        <v>0</v>
      </c>
      <c r="AU307" s="368">
        <f t="shared" si="319"/>
        <v>0</v>
      </c>
      <c r="AV307" s="369">
        <f t="shared" si="319"/>
        <v>0</v>
      </c>
      <c r="AW307" s="369">
        <f>+AW291+AW181+AW115+AW57</f>
        <v>0</v>
      </c>
      <c r="AX307" s="346">
        <f t="shared" si="319"/>
        <v>0</v>
      </c>
      <c r="AY307" s="365">
        <f t="shared" si="319"/>
        <v>0</v>
      </c>
      <c r="AZ307" s="1563"/>
      <c r="BA307" s="352">
        <f t="shared" si="319"/>
        <v>0</v>
      </c>
      <c r="BB307" s="1563"/>
      <c r="BC307" s="352">
        <f t="shared" si="319"/>
        <v>0</v>
      </c>
    </row>
    <row r="308" spans="1:56" s="121" customFormat="1">
      <c r="A308" s="372" t="s">
        <v>400</v>
      </c>
      <c r="B308" s="361">
        <f t="shared" si="317"/>
        <v>0</v>
      </c>
      <c r="C308" s="361">
        <f t="shared" si="317"/>
        <v>0</v>
      </c>
      <c r="D308" s="362">
        <f t="shared" si="317"/>
        <v>0</v>
      </c>
      <c r="E308" s="363">
        <f t="shared" si="317"/>
        <v>0</v>
      </c>
      <c r="F308" s="364">
        <f t="shared" si="317"/>
        <v>0</v>
      </c>
      <c r="G308" s="364">
        <f t="shared" si="317"/>
        <v>0</v>
      </c>
      <c r="H308" s="364">
        <f t="shared" si="317"/>
        <v>0</v>
      </c>
      <c r="I308" s="364">
        <f t="shared" si="317"/>
        <v>0</v>
      </c>
      <c r="J308" s="364">
        <f t="shared" si="317"/>
        <v>0</v>
      </c>
      <c r="K308" s="364">
        <f t="shared" si="317"/>
        <v>0</v>
      </c>
      <c r="L308" s="364">
        <f t="shared" si="317"/>
        <v>0</v>
      </c>
      <c r="M308" s="346">
        <f t="shared" si="317"/>
        <v>0</v>
      </c>
      <c r="N308" s="365">
        <f t="shared" si="317"/>
        <v>0</v>
      </c>
      <c r="O308" s="365">
        <f t="shared" si="317"/>
        <v>0</v>
      </c>
      <c r="P308" s="365">
        <f t="shared" si="317"/>
        <v>0</v>
      </c>
      <c r="Q308" s="348">
        <f t="shared" si="317"/>
        <v>0</v>
      </c>
      <c r="R308" s="366">
        <f t="shared" si="317"/>
        <v>0</v>
      </c>
      <c r="S308" s="1575"/>
      <c r="T308" s="367">
        <f t="shared" si="317"/>
        <v>0</v>
      </c>
      <c r="U308" s="367">
        <f t="shared" si="317"/>
        <v>0</v>
      </c>
      <c r="V308" s="367">
        <f t="shared" si="317"/>
        <v>0</v>
      </c>
      <c r="W308" s="346">
        <f t="shared" si="317"/>
        <v>0</v>
      </c>
      <c r="X308" s="366">
        <f t="shared" si="317"/>
        <v>0</v>
      </c>
      <c r="Y308" s="367">
        <f t="shared" si="317"/>
        <v>0</v>
      </c>
      <c r="Z308" s="367">
        <f t="shared" si="317"/>
        <v>0</v>
      </c>
      <c r="AA308" s="367">
        <f t="shared" si="317"/>
        <v>0</v>
      </c>
      <c r="AB308" s="367">
        <f t="shared" si="317"/>
        <v>0</v>
      </c>
      <c r="AC308" s="367">
        <f t="shared" si="317"/>
        <v>0</v>
      </c>
      <c r="AD308" s="367">
        <f t="shared" si="317"/>
        <v>0</v>
      </c>
      <c r="AE308" s="367">
        <f t="shared" si="317"/>
        <v>0</v>
      </c>
      <c r="AF308" s="367">
        <f t="shared" si="317"/>
        <v>0</v>
      </c>
      <c r="AG308" s="346">
        <f t="shared" si="317"/>
        <v>0</v>
      </c>
      <c r="AH308" s="1563"/>
      <c r="AI308" s="351">
        <f t="shared" si="318"/>
        <v>0</v>
      </c>
      <c r="AJ308" s="363">
        <f t="shared" si="318"/>
        <v>0</v>
      </c>
      <c r="AK308" s="364">
        <f t="shared" si="318"/>
        <v>0</v>
      </c>
      <c r="AL308" s="364">
        <f t="shared" si="318"/>
        <v>0</v>
      </c>
      <c r="AM308" s="364">
        <f t="shared" si="318"/>
        <v>0</v>
      </c>
      <c r="AN308" s="364">
        <f t="shared" si="318"/>
        <v>0</v>
      </c>
      <c r="AO308" s="364">
        <f t="shared" si="318"/>
        <v>0</v>
      </c>
      <c r="AP308" s="346">
        <f t="shared" si="318"/>
        <v>0</v>
      </c>
      <c r="AQ308" s="365">
        <f t="shared" si="318"/>
        <v>0</v>
      </c>
      <c r="AR308" s="1563"/>
      <c r="AS308" s="365">
        <f t="shared" si="319"/>
        <v>0</v>
      </c>
      <c r="AT308" s="352">
        <f t="shared" si="319"/>
        <v>0</v>
      </c>
      <c r="AU308" s="368">
        <f t="shared" si="319"/>
        <v>0</v>
      </c>
      <c r="AV308" s="369">
        <f t="shared" si="319"/>
        <v>0</v>
      </c>
      <c r="AW308" s="369">
        <f t="shared" si="319"/>
        <v>0</v>
      </c>
      <c r="AX308" s="346">
        <f t="shared" si="319"/>
        <v>0</v>
      </c>
      <c r="AY308" s="365">
        <f t="shared" si="319"/>
        <v>0</v>
      </c>
      <c r="AZ308" s="1563"/>
      <c r="BA308" s="352">
        <f t="shared" si="319"/>
        <v>0</v>
      </c>
      <c r="BB308" s="1563"/>
      <c r="BC308" s="352">
        <f t="shared" si="319"/>
        <v>0</v>
      </c>
    </row>
    <row r="309" spans="1:56" s="121" customFormat="1">
      <c r="A309" s="373" t="s">
        <v>401</v>
      </c>
      <c r="B309" s="361">
        <f t="shared" si="317"/>
        <v>0</v>
      </c>
      <c r="C309" s="361">
        <f t="shared" si="317"/>
        <v>0</v>
      </c>
      <c r="D309" s="362">
        <f t="shared" si="317"/>
        <v>0</v>
      </c>
      <c r="E309" s="363">
        <f t="shared" si="317"/>
        <v>0</v>
      </c>
      <c r="F309" s="364">
        <f t="shared" si="317"/>
        <v>0</v>
      </c>
      <c r="G309" s="364">
        <f t="shared" si="317"/>
        <v>0</v>
      </c>
      <c r="H309" s="364">
        <f t="shared" si="317"/>
        <v>0</v>
      </c>
      <c r="I309" s="364">
        <f t="shared" si="317"/>
        <v>0</v>
      </c>
      <c r="J309" s="364">
        <f t="shared" si="317"/>
        <v>0</v>
      </c>
      <c r="K309" s="364">
        <f t="shared" si="317"/>
        <v>0</v>
      </c>
      <c r="L309" s="364">
        <f t="shared" si="317"/>
        <v>0</v>
      </c>
      <c r="M309" s="346">
        <f t="shared" si="317"/>
        <v>0</v>
      </c>
      <c r="N309" s="365">
        <f t="shared" si="317"/>
        <v>0</v>
      </c>
      <c r="O309" s="365">
        <f t="shared" si="317"/>
        <v>0</v>
      </c>
      <c r="P309" s="365">
        <f t="shared" si="317"/>
        <v>0</v>
      </c>
      <c r="Q309" s="348">
        <f t="shared" si="317"/>
        <v>0</v>
      </c>
      <c r="R309" s="366">
        <f t="shared" si="317"/>
        <v>0</v>
      </c>
      <c r="S309" s="1575"/>
      <c r="T309" s="367">
        <f t="shared" si="317"/>
        <v>0</v>
      </c>
      <c r="U309" s="367">
        <f t="shared" si="317"/>
        <v>0</v>
      </c>
      <c r="V309" s="367">
        <f t="shared" si="317"/>
        <v>0</v>
      </c>
      <c r="W309" s="346">
        <f t="shared" si="317"/>
        <v>0</v>
      </c>
      <c r="X309" s="366">
        <f t="shared" si="317"/>
        <v>0</v>
      </c>
      <c r="Y309" s="367">
        <f t="shared" si="317"/>
        <v>0</v>
      </c>
      <c r="Z309" s="367">
        <f t="shared" si="317"/>
        <v>0</v>
      </c>
      <c r="AA309" s="367">
        <f t="shared" si="317"/>
        <v>0</v>
      </c>
      <c r="AB309" s="367">
        <f t="shared" si="317"/>
        <v>0</v>
      </c>
      <c r="AC309" s="367">
        <f t="shared" si="317"/>
        <v>0</v>
      </c>
      <c r="AD309" s="367">
        <f t="shared" si="317"/>
        <v>0</v>
      </c>
      <c r="AE309" s="367">
        <f t="shared" si="317"/>
        <v>0</v>
      </c>
      <c r="AF309" s="367">
        <f t="shared" si="317"/>
        <v>0</v>
      </c>
      <c r="AG309" s="346">
        <f t="shared" si="317"/>
        <v>0</v>
      </c>
      <c r="AH309" s="1563"/>
      <c r="AI309" s="351">
        <f t="shared" si="318"/>
        <v>0</v>
      </c>
      <c r="AJ309" s="363">
        <f t="shared" si="318"/>
        <v>0</v>
      </c>
      <c r="AK309" s="364">
        <f t="shared" si="318"/>
        <v>0</v>
      </c>
      <c r="AL309" s="364">
        <f t="shared" si="318"/>
        <v>0</v>
      </c>
      <c r="AM309" s="364">
        <f t="shared" si="318"/>
        <v>0</v>
      </c>
      <c r="AN309" s="364">
        <f t="shared" si="318"/>
        <v>0</v>
      </c>
      <c r="AO309" s="364">
        <f t="shared" si="318"/>
        <v>0</v>
      </c>
      <c r="AP309" s="346">
        <f t="shared" si="318"/>
        <v>0</v>
      </c>
      <c r="AQ309" s="365">
        <f t="shared" si="318"/>
        <v>0</v>
      </c>
      <c r="AR309" s="1563"/>
      <c r="AS309" s="365">
        <f t="shared" si="319"/>
        <v>0</v>
      </c>
      <c r="AT309" s="352">
        <f t="shared" si="319"/>
        <v>0</v>
      </c>
      <c r="AU309" s="368">
        <f t="shared" si="319"/>
        <v>0</v>
      </c>
      <c r="AV309" s="369">
        <f t="shared" si="319"/>
        <v>0</v>
      </c>
      <c r="AW309" s="369">
        <f t="shared" si="319"/>
        <v>0</v>
      </c>
      <c r="AX309" s="346">
        <f t="shared" si="319"/>
        <v>0</v>
      </c>
      <c r="AY309" s="365">
        <f t="shared" si="319"/>
        <v>0</v>
      </c>
      <c r="AZ309" s="1563"/>
      <c r="BA309" s="352">
        <f t="shared" si="319"/>
        <v>0</v>
      </c>
      <c r="BB309" s="1563"/>
      <c r="BC309" s="352">
        <f t="shared" si="319"/>
        <v>0</v>
      </c>
    </row>
    <row r="310" spans="1:56" s="121" customFormat="1">
      <c r="A310" s="373" t="s">
        <v>61</v>
      </c>
      <c r="B310" s="361">
        <f t="shared" si="317"/>
        <v>0</v>
      </c>
      <c r="C310" s="361">
        <f t="shared" si="317"/>
        <v>0</v>
      </c>
      <c r="D310" s="362">
        <f t="shared" si="317"/>
        <v>0</v>
      </c>
      <c r="E310" s="363">
        <f t="shared" si="317"/>
        <v>0</v>
      </c>
      <c r="F310" s="364">
        <f t="shared" si="317"/>
        <v>0</v>
      </c>
      <c r="G310" s="364">
        <f t="shared" si="317"/>
        <v>0</v>
      </c>
      <c r="H310" s="364">
        <f t="shared" si="317"/>
        <v>0</v>
      </c>
      <c r="I310" s="364">
        <f t="shared" si="317"/>
        <v>0</v>
      </c>
      <c r="J310" s="364">
        <f t="shared" si="317"/>
        <v>0</v>
      </c>
      <c r="K310" s="364">
        <f t="shared" si="317"/>
        <v>0</v>
      </c>
      <c r="L310" s="364">
        <f t="shared" si="317"/>
        <v>0</v>
      </c>
      <c r="M310" s="346">
        <f t="shared" si="317"/>
        <v>0</v>
      </c>
      <c r="N310" s="365">
        <f t="shared" si="317"/>
        <v>0</v>
      </c>
      <c r="O310" s="365">
        <f t="shared" si="317"/>
        <v>0</v>
      </c>
      <c r="P310" s="365">
        <f t="shared" si="317"/>
        <v>0</v>
      </c>
      <c r="Q310" s="348">
        <f t="shared" si="317"/>
        <v>0</v>
      </c>
      <c r="R310" s="366">
        <f t="shared" si="317"/>
        <v>0</v>
      </c>
      <c r="S310" s="1575"/>
      <c r="T310" s="367">
        <f t="shared" si="317"/>
        <v>0</v>
      </c>
      <c r="U310" s="367">
        <f t="shared" si="317"/>
        <v>0</v>
      </c>
      <c r="V310" s="367">
        <f t="shared" si="317"/>
        <v>0</v>
      </c>
      <c r="W310" s="346">
        <f t="shared" si="317"/>
        <v>0</v>
      </c>
      <c r="X310" s="366">
        <f t="shared" si="317"/>
        <v>0</v>
      </c>
      <c r="Y310" s="367">
        <f t="shared" si="317"/>
        <v>0</v>
      </c>
      <c r="Z310" s="367">
        <f t="shared" si="317"/>
        <v>0</v>
      </c>
      <c r="AA310" s="367">
        <f t="shared" si="317"/>
        <v>0</v>
      </c>
      <c r="AB310" s="367">
        <f t="shared" si="317"/>
        <v>0</v>
      </c>
      <c r="AC310" s="367">
        <f t="shared" si="317"/>
        <v>0</v>
      </c>
      <c r="AD310" s="367">
        <f t="shared" si="317"/>
        <v>0</v>
      </c>
      <c r="AE310" s="367">
        <f t="shared" si="317"/>
        <v>0</v>
      </c>
      <c r="AF310" s="367">
        <f t="shared" si="317"/>
        <v>0</v>
      </c>
      <c r="AG310" s="346">
        <f t="shared" si="317"/>
        <v>0</v>
      </c>
      <c r="AH310" s="1563"/>
      <c r="AI310" s="351">
        <f t="shared" si="318"/>
        <v>0</v>
      </c>
      <c r="AJ310" s="363">
        <f t="shared" si="318"/>
        <v>0</v>
      </c>
      <c r="AK310" s="364">
        <f t="shared" si="318"/>
        <v>0</v>
      </c>
      <c r="AL310" s="364">
        <f t="shared" si="318"/>
        <v>0</v>
      </c>
      <c r="AM310" s="364">
        <f t="shared" si="318"/>
        <v>0</v>
      </c>
      <c r="AN310" s="364">
        <f t="shared" si="318"/>
        <v>0</v>
      </c>
      <c r="AO310" s="364">
        <f t="shared" si="318"/>
        <v>0</v>
      </c>
      <c r="AP310" s="346">
        <f t="shared" si="318"/>
        <v>0</v>
      </c>
      <c r="AQ310" s="365">
        <f t="shared" si="318"/>
        <v>0</v>
      </c>
      <c r="AR310" s="1563"/>
      <c r="AS310" s="365">
        <f t="shared" si="319"/>
        <v>0</v>
      </c>
      <c r="AT310" s="352">
        <f t="shared" si="319"/>
        <v>0</v>
      </c>
      <c r="AU310" s="368">
        <f t="shared" si="319"/>
        <v>0</v>
      </c>
      <c r="AV310" s="369">
        <f t="shared" si="319"/>
        <v>0</v>
      </c>
      <c r="AW310" s="369">
        <f t="shared" si="319"/>
        <v>0</v>
      </c>
      <c r="AX310" s="346">
        <f t="shared" si="319"/>
        <v>0</v>
      </c>
      <c r="AY310" s="365">
        <f t="shared" si="319"/>
        <v>0</v>
      </c>
      <c r="AZ310" s="1563"/>
      <c r="BA310" s="352">
        <f t="shared" si="319"/>
        <v>0</v>
      </c>
      <c r="BB310" s="1563"/>
      <c r="BC310" s="352">
        <f t="shared" si="319"/>
        <v>0</v>
      </c>
    </row>
    <row r="311" spans="1:56" s="121" customFormat="1">
      <c r="A311" s="373" t="s">
        <v>402</v>
      </c>
      <c r="B311" s="361">
        <f t="shared" si="317"/>
        <v>0</v>
      </c>
      <c r="C311" s="361">
        <f t="shared" si="317"/>
        <v>0</v>
      </c>
      <c r="D311" s="362">
        <f t="shared" si="317"/>
        <v>0</v>
      </c>
      <c r="E311" s="363">
        <f t="shared" si="317"/>
        <v>0</v>
      </c>
      <c r="F311" s="364">
        <f t="shared" si="317"/>
        <v>0</v>
      </c>
      <c r="G311" s="364">
        <f t="shared" si="317"/>
        <v>0</v>
      </c>
      <c r="H311" s="364">
        <f t="shared" si="317"/>
        <v>0</v>
      </c>
      <c r="I311" s="364">
        <f t="shared" si="317"/>
        <v>0</v>
      </c>
      <c r="J311" s="364">
        <f t="shared" si="317"/>
        <v>0</v>
      </c>
      <c r="K311" s="364">
        <f t="shared" si="317"/>
        <v>0</v>
      </c>
      <c r="L311" s="364">
        <f t="shared" si="317"/>
        <v>0</v>
      </c>
      <c r="M311" s="346">
        <f t="shared" si="317"/>
        <v>0</v>
      </c>
      <c r="N311" s="365">
        <f t="shared" si="317"/>
        <v>0</v>
      </c>
      <c r="O311" s="365">
        <f t="shared" si="317"/>
        <v>0</v>
      </c>
      <c r="P311" s="365">
        <f t="shared" si="317"/>
        <v>0</v>
      </c>
      <c r="Q311" s="348">
        <f t="shared" si="317"/>
        <v>0</v>
      </c>
      <c r="R311" s="366">
        <f t="shared" si="317"/>
        <v>0</v>
      </c>
      <c r="S311" s="1575"/>
      <c r="T311" s="367">
        <f t="shared" si="317"/>
        <v>0</v>
      </c>
      <c r="U311" s="367">
        <f t="shared" si="317"/>
        <v>0</v>
      </c>
      <c r="V311" s="367">
        <f t="shared" si="317"/>
        <v>0</v>
      </c>
      <c r="W311" s="346">
        <f t="shared" si="317"/>
        <v>0</v>
      </c>
      <c r="X311" s="366">
        <f t="shared" si="317"/>
        <v>0</v>
      </c>
      <c r="Y311" s="367">
        <f t="shared" si="317"/>
        <v>0</v>
      </c>
      <c r="Z311" s="367">
        <f t="shared" si="317"/>
        <v>0</v>
      </c>
      <c r="AA311" s="367">
        <f t="shared" si="317"/>
        <v>0</v>
      </c>
      <c r="AB311" s="367">
        <f t="shared" si="317"/>
        <v>0</v>
      </c>
      <c r="AC311" s="367">
        <f t="shared" si="317"/>
        <v>0</v>
      </c>
      <c r="AD311" s="367">
        <f t="shared" si="317"/>
        <v>0</v>
      </c>
      <c r="AE311" s="367">
        <f t="shared" si="317"/>
        <v>0</v>
      </c>
      <c r="AF311" s="367">
        <f t="shared" si="317"/>
        <v>0</v>
      </c>
      <c r="AG311" s="346">
        <f t="shared" si="317"/>
        <v>0</v>
      </c>
      <c r="AH311" s="1563"/>
      <c r="AI311" s="351">
        <f t="shared" si="318"/>
        <v>0</v>
      </c>
      <c r="AJ311" s="363">
        <f t="shared" si="318"/>
        <v>0</v>
      </c>
      <c r="AK311" s="364">
        <f t="shared" si="318"/>
        <v>0</v>
      </c>
      <c r="AL311" s="364">
        <f t="shared" si="318"/>
        <v>0</v>
      </c>
      <c r="AM311" s="364">
        <f t="shared" si="318"/>
        <v>0</v>
      </c>
      <c r="AN311" s="364">
        <f t="shared" si="318"/>
        <v>0</v>
      </c>
      <c r="AO311" s="364">
        <f t="shared" si="318"/>
        <v>0</v>
      </c>
      <c r="AP311" s="346">
        <f t="shared" si="318"/>
        <v>0</v>
      </c>
      <c r="AQ311" s="365">
        <f t="shared" si="318"/>
        <v>0</v>
      </c>
      <c r="AR311" s="1563"/>
      <c r="AS311" s="365">
        <f t="shared" si="319"/>
        <v>0</v>
      </c>
      <c r="AT311" s="352">
        <f t="shared" si="319"/>
        <v>0</v>
      </c>
      <c r="AU311" s="368">
        <f t="shared" si="319"/>
        <v>0</v>
      </c>
      <c r="AV311" s="369">
        <f t="shared" si="319"/>
        <v>0</v>
      </c>
      <c r="AW311" s="369">
        <f t="shared" si="319"/>
        <v>0</v>
      </c>
      <c r="AX311" s="346">
        <f t="shared" si="319"/>
        <v>0</v>
      </c>
      <c r="AY311" s="365">
        <f t="shared" si="319"/>
        <v>0</v>
      </c>
      <c r="AZ311" s="1563"/>
      <c r="BA311" s="352">
        <f t="shared" si="319"/>
        <v>0</v>
      </c>
      <c r="BB311" s="1563"/>
      <c r="BC311" s="352">
        <f t="shared" si="319"/>
        <v>0</v>
      </c>
    </row>
    <row r="312" spans="1:56" s="121" customFormat="1">
      <c r="A312" s="373" t="s">
        <v>403</v>
      </c>
      <c r="B312" s="361">
        <f t="shared" si="317"/>
        <v>0</v>
      </c>
      <c r="C312" s="361">
        <f t="shared" si="317"/>
        <v>0</v>
      </c>
      <c r="D312" s="362">
        <f t="shared" si="317"/>
        <v>0</v>
      </c>
      <c r="E312" s="363">
        <f t="shared" si="317"/>
        <v>0</v>
      </c>
      <c r="F312" s="364">
        <f t="shared" si="317"/>
        <v>0</v>
      </c>
      <c r="G312" s="364">
        <f t="shared" si="317"/>
        <v>0</v>
      </c>
      <c r="H312" s="364">
        <f t="shared" si="317"/>
        <v>0</v>
      </c>
      <c r="I312" s="364">
        <f t="shared" si="317"/>
        <v>0</v>
      </c>
      <c r="J312" s="364">
        <f t="shared" si="317"/>
        <v>0</v>
      </c>
      <c r="K312" s="364">
        <f t="shared" si="317"/>
        <v>0</v>
      </c>
      <c r="L312" s="364">
        <f t="shared" si="317"/>
        <v>0</v>
      </c>
      <c r="M312" s="346">
        <f t="shared" si="317"/>
        <v>0</v>
      </c>
      <c r="N312" s="365">
        <f t="shared" si="317"/>
        <v>0</v>
      </c>
      <c r="O312" s="365">
        <f t="shared" si="317"/>
        <v>0</v>
      </c>
      <c r="P312" s="365">
        <f t="shared" si="317"/>
        <v>0</v>
      </c>
      <c r="Q312" s="348">
        <f t="shared" si="317"/>
        <v>0</v>
      </c>
      <c r="R312" s="366">
        <f t="shared" si="317"/>
        <v>0</v>
      </c>
      <c r="S312" s="1575"/>
      <c r="T312" s="367">
        <f t="shared" si="317"/>
        <v>0</v>
      </c>
      <c r="U312" s="367">
        <f t="shared" si="317"/>
        <v>0</v>
      </c>
      <c r="V312" s="367">
        <f t="shared" si="317"/>
        <v>0</v>
      </c>
      <c r="W312" s="346">
        <f t="shared" si="317"/>
        <v>0</v>
      </c>
      <c r="X312" s="366">
        <f t="shared" si="317"/>
        <v>0</v>
      </c>
      <c r="Y312" s="367">
        <f t="shared" si="317"/>
        <v>0</v>
      </c>
      <c r="Z312" s="367">
        <f t="shared" si="317"/>
        <v>0</v>
      </c>
      <c r="AA312" s="367">
        <f t="shared" si="317"/>
        <v>0</v>
      </c>
      <c r="AB312" s="367">
        <f t="shared" si="317"/>
        <v>0</v>
      </c>
      <c r="AC312" s="367">
        <f t="shared" si="317"/>
        <v>0</v>
      </c>
      <c r="AD312" s="367">
        <f t="shared" si="317"/>
        <v>0</v>
      </c>
      <c r="AE312" s="367">
        <f t="shared" si="317"/>
        <v>0</v>
      </c>
      <c r="AF312" s="367">
        <f t="shared" si="317"/>
        <v>0</v>
      </c>
      <c r="AG312" s="346">
        <f t="shared" si="317"/>
        <v>0</v>
      </c>
      <c r="AH312" s="1563"/>
      <c r="AI312" s="351">
        <f t="shared" si="318"/>
        <v>0</v>
      </c>
      <c r="AJ312" s="363">
        <f t="shared" si="318"/>
        <v>0</v>
      </c>
      <c r="AK312" s="364">
        <f t="shared" si="318"/>
        <v>0</v>
      </c>
      <c r="AL312" s="364">
        <f t="shared" si="318"/>
        <v>0</v>
      </c>
      <c r="AM312" s="364">
        <f t="shared" si="318"/>
        <v>0</v>
      </c>
      <c r="AN312" s="364">
        <f t="shared" si="318"/>
        <v>0</v>
      </c>
      <c r="AO312" s="364">
        <f t="shared" si="318"/>
        <v>0</v>
      </c>
      <c r="AP312" s="346">
        <f t="shared" si="318"/>
        <v>0</v>
      </c>
      <c r="AQ312" s="365">
        <f t="shared" si="318"/>
        <v>0</v>
      </c>
      <c r="AR312" s="1563"/>
      <c r="AS312" s="365">
        <f t="shared" si="319"/>
        <v>0</v>
      </c>
      <c r="AT312" s="352">
        <f t="shared" si="319"/>
        <v>0</v>
      </c>
      <c r="AU312" s="368">
        <f t="shared" si="319"/>
        <v>0</v>
      </c>
      <c r="AV312" s="369">
        <f t="shared" si="319"/>
        <v>0</v>
      </c>
      <c r="AW312" s="369">
        <f t="shared" si="319"/>
        <v>0</v>
      </c>
      <c r="AX312" s="346">
        <f t="shared" si="319"/>
        <v>0</v>
      </c>
      <c r="AY312" s="365">
        <f t="shared" si="319"/>
        <v>0</v>
      </c>
      <c r="AZ312" s="1563"/>
      <c r="BA312" s="352">
        <f t="shared" si="319"/>
        <v>0</v>
      </c>
      <c r="BB312" s="1563"/>
      <c r="BC312" s="352">
        <f t="shared" si="319"/>
        <v>0</v>
      </c>
    </row>
    <row r="313" spans="1:56" s="121" customFormat="1">
      <c r="A313" s="373" t="s">
        <v>404</v>
      </c>
      <c r="B313" s="361">
        <f t="shared" si="317"/>
        <v>0</v>
      </c>
      <c r="C313" s="361">
        <f t="shared" si="317"/>
        <v>0</v>
      </c>
      <c r="D313" s="362">
        <f t="shared" si="317"/>
        <v>0</v>
      </c>
      <c r="E313" s="363">
        <f t="shared" si="317"/>
        <v>0</v>
      </c>
      <c r="F313" s="364">
        <f t="shared" si="317"/>
        <v>0</v>
      </c>
      <c r="G313" s="364">
        <f t="shared" si="317"/>
        <v>0</v>
      </c>
      <c r="H313" s="364">
        <f t="shared" si="317"/>
        <v>0</v>
      </c>
      <c r="I313" s="364">
        <f t="shared" si="317"/>
        <v>0</v>
      </c>
      <c r="J313" s="364">
        <f t="shared" si="317"/>
        <v>0</v>
      </c>
      <c r="K313" s="364">
        <f t="shared" si="317"/>
        <v>0</v>
      </c>
      <c r="L313" s="364">
        <f t="shared" si="317"/>
        <v>0</v>
      </c>
      <c r="M313" s="346">
        <f t="shared" si="317"/>
        <v>0</v>
      </c>
      <c r="N313" s="365">
        <f t="shared" si="317"/>
        <v>0</v>
      </c>
      <c r="O313" s="365">
        <f t="shared" si="317"/>
        <v>0</v>
      </c>
      <c r="P313" s="365">
        <f t="shared" si="317"/>
        <v>0</v>
      </c>
      <c r="Q313" s="348">
        <f t="shared" si="317"/>
        <v>0</v>
      </c>
      <c r="R313" s="366">
        <f t="shared" si="317"/>
        <v>0</v>
      </c>
      <c r="S313" s="1575"/>
      <c r="T313" s="367">
        <f t="shared" si="317"/>
        <v>0</v>
      </c>
      <c r="U313" s="367">
        <f t="shared" si="317"/>
        <v>0</v>
      </c>
      <c r="V313" s="367">
        <f t="shared" si="317"/>
        <v>0</v>
      </c>
      <c r="W313" s="346">
        <f t="shared" si="317"/>
        <v>0</v>
      </c>
      <c r="X313" s="366">
        <f t="shared" si="317"/>
        <v>0</v>
      </c>
      <c r="Y313" s="367">
        <f t="shared" si="317"/>
        <v>0</v>
      </c>
      <c r="Z313" s="367">
        <f t="shared" si="317"/>
        <v>0</v>
      </c>
      <c r="AA313" s="367">
        <f t="shared" si="317"/>
        <v>0</v>
      </c>
      <c r="AB313" s="367">
        <f t="shared" si="317"/>
        <v>0</v>
      </c>
      <c r="AC313" s="367">
        <f t="shared" si="317"/>
        <v>0</v>
      </c>
      <c r="AD313" s="367">
        <f t="shared" si="317"/>
        <v>0</v>
      </c>
      <c r="AE313" s="367">
        <f t="shared" si="317"/>
        <v>0</v>
      </c>
      <c r="AF313" s="367">
        <f t="shared" si="317"/>
        <v>0</v>
      </c>
      <c r="AG313" s="346">
        <f t="shared" si="317"/>
        <v>0</v>
      </c>
      <c r="AH313" s="1563"/>
      <c r="AI313" s="351">
        <f t="shared" si="318"/>
        <v>0</v>
      </c>
      <c r="AJ313" s="363">
        <f t="shared" si="318"/>
        <v>0</v>
      </c>
      <c r="AK313" s="364">
        <f t="shared" si="318"/>
        <v>0</v>
      </c>
      <c r="AL313" s="364">
        <f t="shared" si="318"/>
        <v>0</v>
      </c>
      <c r="AM313" s="364">
        <f t="shared" si="318"/>
        <v>0</v>
      </c>
      <c r="AN313" s="364">
        <f t="shared" si="318"/>
        <v>0</v>
      </c>
      <c r="AO313" s="364">
        <f t="shared" si="318"/>
        <v>0</v>
      </c>
      <c r="AP313" s="346">
        <f t="shared" si="318"/>
        <v>0</v>
      </c>
      <c r="AQ313" s="365">
        <f t="shared" si="318"/>
        <v>0</v>
      </c>
      <c r="AR313" s="1563"/>
      <c r="AS313" s="365">
        <f t="shared" si="319"/>
        <v>0</v>
      </c>
      <c r="AT313" s="352">
        <f t="shared" si="319"/>
        <v>0</v>
      </c>
      <c r="AU313" s="368">
        <f t="shared" si="319"/>
        <v>0</v>
      </c>
      <c r="AV313" s="369">
        <f t="shared" si="319"/>
        <v>0</v>
      </c>
      <c r="AW313" s="369">
        <f t="shared" si="319"/>
        <v>0</v>
      </c>
      <c r="AX313" s="346">
        <f t="shared" si="319"/>
        <v>0</v>
      </c>
      <c r="AY313" s="365">
        <f t="shared" si="319"/>
        <v>0</v>
      </c>
      <c r="AZ313" s="1563"/>
      <c r="BA313" s="352">
        <f t="shared" si="319"/>
        <v>0</v>
      </c>
      <c r="BB313" s="1563"/>
      <c r="BC313" s="352">
        <f t="shared" si="319"/>
        <v>0</v>
      </c>
    </row>
    <row r="314" spans="1:56" s="121" customFormat="1">
      <c r="A314" s="373" t="s">
        <v>65</v>
      </c>
      <c r="B314" s="361">
        <f t="shared" si="317"/>
        <v>0</v>
      </c>
      <c r="C314" s="361">
        <f t="shared" si="317"/>
        <v>0</v>
      </c>
      <c r="D314" s="362">
        <f t="shared" si="317"/>
        <v>0</v>
      </c>
      <c r="E314" s="363">
        <f t="shared" si="317"/>
        <v>0</v>
      </c>
      <c r="F314" s="364">
        <f t="shared" si="317"/>
        <v>0</v>
      </c>
      <c r="G314" s="364">
        <f t="shared" si="317"/>
        <v>0</v>
      </c>
      <c r="H314" s="364">
        <f t="shared" si="317"/>
        <v>0</v>
      </c>
      <c r="I314" s="364">
        <f t="shared" si="317"/>
        <v>0</v>
      </c>
      <c r="J314" s="364">
        <f t="shared" si="317"/>
        <v>0</v>
      </c>
      <c r="K314" s="364">
        <f t="shared" si="317"/>
        <v>0</v>
      </c>
      <c r="L314" s="364">
        <f t="shared" si="317"/>
        <v>0</v>
      </c>
      <c r="M314" s="346">
        <f t="shared" si="317"/>
        <v>0</v>
      </c>
      <c r="N314" s="365">
        <f t="shared" si="317"/>
        <v>0</v>
      </c>
      <c r="O314" s="365">
        <f t="shared" si="317"/>
        <v>0</v>
      </c>
      <c r="P314" s="365">
        <f t="shared" si="317"/>
        <v>0</v>
      </c>
      <c r="Q314" s="348">
        <f t="shared" si="317"/>
        <v>0</v>
      </c>
      <c r="R314" s="366">
        <f t="shared" si="317"/>
        <v>0</v>
      </c>
      <c r="S314" s="1575"/>
      <c r="T314" s="367">
        <f t="shared" si="317"/>
        <v>0</v>
      </c>
      <c r="U314" s="367">
        <f t="shared" si="317"/>
        <v>0</v>
      </c>
      <c r="V314" s="367">
        <f t="shared" si="317"/>
        <v>0</v>
      </c>
      <c r="W314" s="346">
        <f t="shared" si="317"/>
        <v>0</v>
      </c>
      <c r="X314" s="366">
        <f t="shared" si="317"/>
        <v>0</v>
      </c>
      <c r="Y314" s="367">
        <f t="shared" si="317"/>
        <v>0</v>
      </c>
      <c r="Z314" s="367">
        <f t="shared" si="317"/>
        <v>0</v>
      </c>
      <c r="AA314" s="367">
        <f t="shared" si="317"/>
        <v>0</v>
      </c>
      <c r="AB314" s="367">
        <f t="shared" si="317"/>
        <v>0</v>
      </c>
      <c r="AC314" s="367">
        <f t="shared" si="317"/>
        <v>0</v>
      </c>
      <c r="AD314" s="367">
        <f t="shared" si="317"/>
        <v>0</v>
      </c>
      <c r="AE314" s="367">
        <f t="shared" si="317"/>
        <v>0</v>
      </c>
      <c r="AF314" s="367">
        <f t="shared" si="317"/>
        <v>0</v>
      </c>
      <c r="AG314" s="346">
        <f t="shared" si="317"/>
        <v>0</v>
      </c>
      <c r="AH314" s="1563"/>
      <c r="AI314" s="351">
        <f t="shared" si="318"/>
        <v>0</v>
      </c>
      <c r="AJ314" s="363">
        <f t="shared" si="318"/>
        <v>0</v>
      </c>
      <c r="AK314" s="364">
        <f t="shared" si="318"/>
        <v>0</v>
      </c>
      <c r="AL314" s="364">
        <f t="shared" si="318"/>
        <v>0</v>
      </c>
      <c r="AM314" s="364">
        <f t="shared" si="318"/>
        <v>0</v>
      </c>
      <c r="AN314" s="364">
        <f t="shared" si="318"/>
        <v>0</v>
      </c>
      <c r="AO314" s="364">
        <f t="shared" si="318"/>
        <v>0</v>
      </c>
      <c r="AP314" s="346">
        <f t="shared" si="318"/>
        <v>0</v>
      </c>
      <c r="AQ314" s="365">
        <f t="shared" si="318"/>
        <v>0</v>
      </c>
      <c r="AR314" s="1563"/>
      <c r="AS314" s="365">
        <f t="shared" si="319"/>
        <v>0</v>
      </c>
      <c r="AT314" s="352">
        <f t="shared" si="319"/>
        <v>0</v>
      </c>
      <c r="AU314" s="368">
        <f t="shared" si="319"/>
        <v>0</v>
      </c>
      <c r="AV314" s="369">
        <f t="shared" si="319"/>
        <v>0</v>
      </c>
      <c r="AW314" s="369">
        <f t="shared" si="319"/>
        <v>0</v>
      </c>
      <c r="AX314" s="346">
        <f t="shared" si="319"/>
        <v>0</v>
      </c>
      <c r="AY314" s="365">
        <f t="shared" si="319"/>
        <v>0</v>
      </c>
      <c r="AZ314" s="1563"/>
      <c r="BA314" s="352">
        <f t="shared" si="319"/>
        <v>0</v>
      </c>
      <c r="BB314" s="1563"/>
      <c r="BC314" s="352">
        <f t="shared" si="319"/>
        <v>0</v>
      </c>
    </row>
    <row r="315" spans="1:56" s="121" customFormat="1">
      <c r="A315" s="373" t="s">
        <v>405</v>
      </c>
      <c r="B315" s="361">
        <f t="shared" si="317"/>
        <v>0</v>
      </c>
      <c r="C315" s="361">
        <f t="shared" si="317"/>
        <v>0</v>
      </c>
      <c r="D315" s="362">
        <f t="shared" si="317"/>
        <v>0</v>
      </c>
      <c r="E315" s="363">
        <f t="shared" si="317"/>
        <v>0</v>
      </c>
      <c r="F315" s="364">
        <f t="shared" si="317"/>
        <v>0</v>
      </c>
      <c r="G315" s="364">
        <f t="shared" si="317"/>
        <v>0</v>
      </c>
      <c r="H315" s="364">
        <f t="shared" si="317"/>
        <v>0</v>
      </c>
      <c r="I315" s="364">
        <f t="shared" ref="I315:AG315" si="320">+I299+I189+I123+I65</f>
        <v>0</v>
      </c>
      <c r="J315" s="364">
        <f t="shared" si="320"/>
        <v>0</v>
      </c>
      <c r="K315" s="364">
        <f t="shared" si="320"/>
        <v>0</v>
      </c>
      <c r="L315" s="364">
        <f t="shared" si="320"/>
        <v>0</v>
      </c>
      <c r="M315" s="346">
        <f t="shared" si="320"/>
        <v>0</v>
      </c>
      <c r="N315" s="365">
        <f t="shared" si="320"/>
        <v>0</v>
      </c>
      <c r="O315" s="365">
        <f t="shared" si="320"/>
        <v>0</v>
      </c>
      <c r="P315" s="365">
        <f t="shared" si="320"/>
        <v>0</v>
      </c>
      <c r="Q315" s="348">
        <f t="shared" si="320"/>
        <v>0</v>
      </c>
      <c r="R315" s="366">
        <f t="shared" si="320"/>
        <v>0</v>
      </c>
      <c r="S315" s="1575"/>
      <c r="T315" s="367">
        <f t="shared" si="320"/>
        <v>0</v>
      </c>
      <c r="U315" s="367">
        <f t="shared" si="320"/>
        <v>0</v>
      </c>
      <c r="V315" s="367">
        <f t="shared" si="320"/>
        <v>0</v>
      </c>
      <c r="W315" s="346">
        <f t="shared" si="320"/>
        <v>0</v>
      </c>
      <c r="X315" s="366">
        <f t="shared" si="320"/>
        <v>0</v>
      </c>
      <c r="Y315" s="367">
        <f t="shared" si="320"/>
        <v>0</v>
      </c>
      <c r="Z315" s="367">
        <f t="shared" si="320"/>
        <v>0</v>
      </c>
      <c r="AA315" s="367">
        <f t="shared" si="320"/>
        <v>0</v>
      </c>
      <c r="AB315" s="367">
        <f t="shared" si="320"/>
        <v>0</v>
      </c>
      <c r="AC315" s="367">
        <f t="shared" si="320"/>
        <v>0</v>
      </c>
      <c r="AD315" s="367">
        <f t="shared" si="320"/>
        <v>0</v>
      </c>
      <c r="AE315" s="367">
        <f t="shared" si="320"/>
        <v>0</v>
      </c>
      <c r="AF315" s="367">
        <f t="shared" si="320"/>
        <v>0</v>
      </c>
      <c r="AG315" s="346">
        <f t="shared" si="320"/>
        <v>0</v>
      </c>
      <c r="AH315" s="1563"/>
      <c r="AI315" s="351">
        <f t="shared" si="318"/>
        <v>0</v>
      </c>
      <c r="AJ315" s="363">
        <f t="shared" si="318"/>
        <v>0</v>
      </c>
      <c r="AK315" s="364">
        <f t="shared" si="318"/>
        <v>0</v>
      </c>
      <c r="AL315" s="364">
        <f t="shared" si="318"/>
        <v>0</v>
      </c>
      <c r="AM315" s="364">
        <f t="shared" si="318"/>
        <v>0</v>
      </c>
      <c r="AN315" s="364">
        <f t="shared" si="318"/>
        <v>0</v>
      </c>
      <c r="AO315" s="364">
        <f t="shared" si="318"/>
        <v>0</v>
      </c>
      <c r="AP315" s="346">
        <f t="shared" si="318"/>
        <v>0</v>
      </c>
      <c r="AQ315" s="365">
        <f t="shared" si="318"/>
        <v>0</v>
      </c>
      <c r="AR315" s="1563"/>
      <c r="AS315" s="365">
        <f t="shared" si="319"/>
        <v>0</v>
      </c>
      <c r="AT315" s="352">
        <f t="shared" si="319"/>
        <v>0</v>
      </c>
      <c r="AU315" s="368">
        <f t="shared" si="319"/>
        <v>0</v>
      </c>
      <c r="AV315" s="369">
        <f t="shared" si="319"/>
        <v>0</v>
      </c>
      <c r="AW315" s="369">
        <f t="shared" si="319"/>
        <v>0</v>
      </c>
      <c r="AX315" s="346">
        <f t="shared" si="319"/>
        <v>0</v>
      </c>
      <c r="AY315" s="365">
        <f t="shared" si="319"/>
        <v>0</v>
      </c>
      <c r="AZ315" s="1563"/>
      <c r="BA315" s="352">
        <f t="shared" si="319"/>
        <v>0</v>
      </c>
      <c r="BB315" s="1563"/>
      <c r="BC315" s="352">
        <f t="shared" si="319"/>
        <v>0</v>
      </c>
    </row>
    <row r="316" spans="1:56" s="121" customFormat="1" ht="13.5" thickBot="1">
      <c r="A316" s="374" t="s">
        <v>406</v>
      </c>
      <c r="B316" s="361">
        <f t="shared" ref="B316:AG316" si="321">+B300+B190+B124+B66</f>
        <v>0</v>
      </c>
      <c r="C316" s="361">
        <f>+C300+C190+C124+C66</f>
        <v>0</v>
      </c>
      <c r="D316" s="362">
        <f t="shared" si="321"/>
        <v>0</v>
      </c>
      <c r="E316" s="363">
        <f t="shared" si="321"/>
        <v>0</v>
      </c>
      <c r="F316" s="364">
        <f t="shared" si="321"/>
        <v>0</v>
      </c>
      <c r="G316" s="364">
        <f t="shared" si="321"/>
        <v>0</v>
      </c>
      <c r="H316" s="364">
        <f t="shared" si="321"/>
        <v>0</v>
      </c>
      <c r="I316" s="364">
        <f t="shared" si="321"/>
        <v>0</v>
      </c>
      <c r="J316" s="364">
        <f t="shared" si="321"/>
        <v>0</v>
      </c>
      <c r="K316" s="364">
        <f t="shared" si="321"/>
        <v>0</v>
      </c>
      <c r="L316" s="364">
        <f t="shared" si="321"/>
        <v>0</v>
      </c>
      <c r="M316" s="346">
        <f t="shared" si="321"/>
        <v>0</v>
      </c>
      <c r="N316" s="365">
        <f t="shared" si="321"/>
        <v>0</v>
      </c>
      <c r="O316" s="365">
        <f t="shared" si="321"/>
        <v>0</v>
      </c>
      <c r="P316" s="365">
        <f t="shared" si="321"/>
        <v>0</v>
      </c>
      <c r="Q316" s="348">
        <f t="shared" si="321"/>
        <v>0</v>
      </c>
      <c r="R316" s="366">
        <f t="shared" si="321"/>
        <v>0</v>
      </c>
      <c r="S316" s="1575"/>
      <c r="T316" s="367">
        <f t="shared" si="321"/>
        <v>0</v>
      </c>
      <c r="U316" s="367">
        <f t="shared" si="321"/>
        <v>0</v>
      </c>
      <c r="V316" s="367">
        <f t="shared" si="321"/>
        <v>0</v>
      </c>
      <c r="W316" s="346">
        <f t="shared" si="321"/>
        <v>0</v>
      </c>
      <c r="X316" s="366">
        <f t="shared" si="321"/>
        <v>0</v>
      </c>
      <c r="Y316" s="367">
        <f t="shared" si="321"/>
        <v>0</v>
      </c>
      <c r="Z316" s="367">
        <f t="shared" si="321"/>
        <v>0</v>
      </c>
      <c r="AA316" s="367">
        <f t="shared" si="321"/>
        <v>0</v>
      </c>
      <c r="AB316" s="367">
        <f t="shared" si="321"/>
        <v>0</v>
      </c>
      <c r="AC316" s="367">
        <f t="shared" si="321"/>
        <v>0</v>
      </c>
      <c r="AD316" s="367">
        <f t="shared" si="321"/>
        <v>0</v>
      </c>
      <c r="AE316" s="367">
        <f t="shared" si="321"/>
        <v>0</v>
      </c>
      <c r="AF316" s="367">
        <f t="shared" si="321"/>
        <v>0</v>
      </c>
      <c r="AG316" s="346">
        <f t="shared" si="321"/>
        <v>0</v>
      </c>
      <c r="AH316" s="1563"/>
      <c r="AI316" s="351">
        <f t="shared" si="318"/>
        <v>0</v>
      </c>
      <c r="AJ316" s="363">
        <f t="shared" si="318"/>
        <v>0</v>
      </c>
      <c r="AK316" s="364">
        <f t="shared" si="318"/>
        <v>0</v>
      </c>
      <c r="AL316" s="364">
        <f t="shared" si="318"/>
        <v>0</v>
      </c>
      <c r="AM316" s="364">
        <f t="shared" si="318"/>
        <v>0</v>
      </c>
      <c r="AN316" s="364">
        <f t="shared" si="318"/>
        <v>0</v>
      </c>
      <c r="AO316" s="364">
        <f t="shared" si="318"/>
        <v>0</v>
      </c>
      <c r="AP316" s="346">
        <f t="shared" si="318"/>
        <v>0</v>
      </c>
      <c r="AQ316" s="365">
        <f t="shared" si="318"/>
        <v>0</v>
      </c>
      <c r="AR316" s="1563"/>
      <c r="AS316" s="365">
        <f t="shared" si="319"/>
        <v>0</v>
      </c>
      <c r="AT316" s="352">
        <f t="shared" si="319"/>
        <v>0</v>
      </c>
      <c r="AU316" s="368">
        <f t="shared" si="319"/>
        <v>0</v>
      </c>
      <c r="AV316" s="369">
        <f t="shared" si="319"/>
        <v>0</v>
      </c>
      <c r="AW316" s="369">
        <f t="shared" si="319"/>
        <v>0</v>
      </c>
      <c r="AX316" s="346">
        <f t="shared" si="319"/>
        <v>0</v>
      </c>
      <c r="AY316" s="365">
        <f t="shared" si="319"/>
        <v>0</v>
      </c>
      <c r="AZ316" s="1563"/>
      <c r="BA316" s="352">
        <f t="shared" si="319"/>
        <v>0</v>
      </c>
      <c r="BB316" s="1563"/>
      <c r="BC316" s="352">
        <f t="shared" si="319"/>
        <v>0</v>
      </c>
    </row>
    <row r="317" spans="1:56" s="360" customFormat="1" ht="14.25" customHeight="1" thickBo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thickBot="1">
      <c r="A318" s="594" t="s">
        <v>511</v>
      </c>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IF(ABS((AH306-'C1 - Costs Matrix 2013'!AH125)&lt;0.1),"OK","ERROR")</f>
        <v>OK</v>
      </c>
      <c r="AI318" s="595"/>
      <c r="AJ318" s="596"/>
      <c r="AK318" s="595"/>
      <c r="AL318" s="596"/>
      <c r="AM318" s="595"/>
      <c r="AN318" s="595"/>
      <c r="AO318" s="595"/>
      <c r="AP318" s="595"/>
      <c r="AQ318" s="595"/>
      <c r="AR318" s="597" t="str">
        <f>IF(ABS((AR306-'C1 - Costs Matrix 2013'!AR125)&lt;0.1),"OK","ERROR")</f>
        <v>OK</v>
      </c>
      <c r="AS318" s="595"/>
      <c r="AT318" s="595"/>
      <c r="AU318" s="595"/>
      <c r="AV318" s="595"/>
      <c r="AW318" s="595"/>
      <c r="AX318" s="595"/>
      <c r="AY318" s="595"/>
      <c r="AZ318" s="597" t="str">
        <f>IF(ABS((AZ306-'C1 - Costs Matrix 2013'!AZ125)&lt;0.1),"OK","ERROR")</f>
        <v>OK</v>
      </c>
      <c r="BA318" s="595"/>
      <c r="BB318" s="595"/>
      <c r="BC318" s="597" t="str">
        <f>IF(ABS((BC306-'C1 - Costs Matrix 2013'!AZ125-'C1 - Costs Matrix 2013'!AR125-'C1 - Costs Matrix 2013'!AH125)&lt;0.1),"OK","ERROR")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2">SUM(B322:B323)</f>
        <v>0</v>
      </c>
      <c r="C321" s="433">
        <f t="shared" si="322"/>
        <v>0</v>
      </c>
      <c r="D321" s="1721">
        <f t="shared" si="322"/>
        <v>0</v>
      </c>
      <c r="E321" s="1753">
        <f t="shared" si="322"/>
        <v>0</v>
      </c>
      <c r="F321" s="433">
        <f t="shared" si="322"/>
        <v>0</v>
      </c>
      <c r="G321" s="433">
        <f t="shared" si="322"/>
        <v>0</v>
      </c>
      <c r="H321" s="433">
        <f t="shared" si="322"/>
        <v>0</v>
      </c>
      <c r="I321" s="433">
        <f>SUM(I322:I323)</f>
        <v>0</v>
      </c>
      <c r="J321" s="433">
        <f t="shared" ref="J321:BC321" si="323">SUM(J322:J323)</f>
        <v>0</v>
      </c>
      <c r="K321" s="433">
        <f t="shared" si="323"/>
        <v>0</v>
      </c>
      <c r="L321" s="433">
        <f t="shared" si="323"/>
        <v>0</v>
      </c>
      <c r="M321" s="1721">
        <f>SUM(E321:L321)</f>
        <v>0</v>
      </c>
      <c r="N321" s="1752">
        <f t="shared" si="323"/>
        <v>0</v>
      </c>
      <c r="O321" s="1752">
        <f t="shared" si="323"/>
        <v>0</v>
      </c>
      <c r="P321" s="1752">
        <f t="shared" si="323"/>
        <v>0</v>
      </c>
      <c r="Q321" s="1752">
        <f t="shared" si="323"/>
        <v>0</v>
      </c>
      <c r="R321" s="1753">
        <f t="shared" si="323"/>
        <v>0</v>
      </c>
      <c r="S321" s="1614"/>
      <c r="T321" s="433">
        <f t="shared" si="323"/>
        <v>0</v>
      </c>
      <c r="U321" s="433">
        <f t="shared" si="323"/>
        <v>0</v>
      </c>
      <c r="V321" s="433">
        <f t="shared" si="323"/>
        <v>0</v>
      </c>
      <c r="W321" s="433">
        <f t="shared" si="323"/>
        <v>0</v>
      </c>
      <c r="X321" s="433">
        <f t="shared" si="323"/>
        <v>0</v>
      </c>
      <c r="Y321" s="433">
        <f t="shared" si="323"/>
        <v>0</v>
      </c>
      <c r="Z321" s="433">
        <f t="shared" si="323"/>
        <v>0</v>
      </c>
      <c r="AA321" s="433">
        <f t="shared" si="323"/>
        <v>0</v>
      </c>
      <c r="AB321" s="433">
        <f t="shared" si="323"/>
        <v>0</v>
      </c>
      <c r="AC321" s="433">
        <f t="shared" si="323"/>
        <v>0</v>
      </c>
      <c r="AD321" s="433">
        <f t="shared" si="323"/>
        <v>0</v>
      </c>
      <c r="AE321" s="433">
        <f t="shared" si="323"/>
        <v>0</v>
      </c>
      <c r="AF321" s="433">
        <f t="shared" si="323"/>
        <v>0</v>
      </c>
      <c r="AG321" s="433">
        <f t="shared" si="323"/>
        <v>0</v>
      </c>
      <c r="AH321" s="1731"/>
      <c r="AI321" s="433">
        <f t="shared" si="323"/>
        <v>0</v>
      </c>
      <c r="AJ321" s="433">
        <f t="shared" si="323"/>
        <v>0</v>
      </c>
      <c r="AK321" s="433">
        <f t="shared" si="323"/>
        <v>0</v>
      </c>
      <c r="AL321" s="433">
        <f t="shared" si="323"/>
        <v>0</v>
      </c>
      <c r="AM321" s="433">
        <f t="shared" si="323"/>
        <v>0</v>
      </c>
      <c r="AN321" s="433">
        <f t="shared" si="323"/>
        <v>0</v>
      </c>
      <c r="AO321" s="433">
        <f t="shared" si="323"/>
        <v>0</v>
      </c>
      <c r="AP321" s="433">
        <f t="shared" si="323"/>
        <v>0</v>
      </c>
      <c r="AQ321" s="433">
        <f t="shared" si="323"/>
        <v>0</v>
      </c>
      <c r="AR321" s="1731"/>
      <c r="AS321" s="433">
        <f t="shared" si="323"/>
        <v>0</v>
      </c>
      <c r="AT321" s="433">
        <f t="shared" si="323"/>
        <v>0</v>
      </c>
      <c r="AU321" s="433">
        <f t="shared" si="323"/>
        <v>0</v>
      </c>
      <c r="AV321" s="433">
        <f t="shared" si="323"/>
        <v>0</v>
      </c>
      <c r="AW321" s="433">
        <f t="shared" si="323"/>
        <v>0</v>
      </c>
      <c r="AX321" s="433">
        <f t="shared" si="323"/>
        <v>0</v>
      </c>
      <c r="AY321" s="433">
        <f t="shared" si="323"/>
        <v>0</v>
      </c>
      <c r="AZ321" s="1731"/>
      <c r="BA321" s="433">
        <f t="shared" si="323"/>
        <v>0</v>
      </c>
      <c r="BB321" s="1731"/>
      <c r="BC321" s="433">
        <f t="shared" si="323"/>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4">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5">+D289+D113+D55+D179</f>
        <v>0</v>
      </c>
      <c r="E323" s="1753">
        <f t="shared" si="325"/>
        <v>0</v>
      </c>
      <c r="F323" s="433">
        <f t="shared" si="325"/>
        <v>0</v>
      </c>
      <c r="G323" s="433">
        <f t="shared" si="325"/>
        <v>0</v>
      </c>
      <c r="H323" s="433">
        <f t="shared" si="325"/>
        <v>0</v>
      </c>
      <c r="I323" s="433">
        <f t="shared" si="325"/>
        <v>0</v>
      </c>
      <c r="J323" s="433">
        <f t="shared" si="325"/>
        <v>0</v>
      </c>
      <c r="K323" s="433">
        <f t="shared" si="325"/>
        <v>0</v>
      </c>
      <c r="L323" s="433">
        <f t="shared" si="325"/>
        <v>0</v>
      </c>
      <c r="M323" s="1721">
        <f t="shared" si="325"/>
        <v>0</v>
      </c>
      <c r="N323" s="1752">
        <f t="shared" si="325"/>
        <v>0</v>
      </c>
      <c r="O323" s="1752">
        <f t="shared" si="325"/>
        <v>0</v>
      </c>
      <c r="P323" s="1752">
        <f t="shared" si="325"/>
        <v>0</v>
      </c>
      <c r="Q323" s="1752">
        <f t="shared" si="325"/>
        <v>0</v>
      </c>
      <c r="R323" s="1753">
        <f t="shared" si="325"/>
        <v>0</v>
      </c>
      <c r="S323" s="1614"/>
      <c r="T323" s="433">
        <f t="shared" si="325"/>
        <v>0</v>
      </c>
      <c r="U323" s="433">
        <f t="shared" si="325"/>
        <v>0</v>
      </c>
      <c r="V323" s="433">
        <f t="shared" si="325"/>
        <v>0</v>
      </c>
      <c r="W323" s="433">
        <f t="shared" si="325"/>
        <v>0</v>
      </c>
      <c r="X323" s="433">
        <f t="shared" si="325"/>
        <v>0</v>
      </c>
      <c r="Y323" s="433">
        <f t="shared" si="325"/>
        <v>0</v>
      </c>
      <c r="Z323" s="433">
        <f t="shared" si="325"/>
        <v>0</v>
      </c>
      <c r="AA323" s="433">
        <f t="shared" si="325"/>
        <v>0</v>
      </c>
      <c r="AB323" s="433">
        <f t="shared" si="325"/>
        <v>0</v>
      </c>
      <c r="AC323" s="433">
        <f t="shared" si="325"/>
        <v>0</v>
      </c>
      <c r="AD323" s="433">
        <f t="shared" si="325"/>
        <v>0</v>
      </c>
      <c r="AE323" s="433">
        <f t="shared" si="325"/>
        <v>0</v>
      </c>
      <c r="AF323" s="433">
        <f t="shared" si="325"/>
        <v>0</v>
      </c>
      <c r="AG323" s="433">
        <f t="shared" si="325"/>
        <v>0</v>
      </c>
      <c r="AH323" s="1563"/>
      <c r="AI323" s="433">
        <f t="shared" si="325"/>
        <v>0</v>
      </c>
      <c r="AJ323" s="433">
        <f t="shared" si="325"/>
        <v>0</v>
      </c>
      <c r="AK323" s="433">
        <f t="shared" si="325"/>
        <v>0</v>
      </c>
      <c r="AL323" s="433">
        <f t="shared" si="325"/>
        <v>0</v>
      </c>
      <c r="AM323" s="433">
        <f t="shared" si="325"/>
        <v>0</v>
      </c>
      <c r="AN323" s="433">
        <f t="shared" si="325"/>
        <v>0</v>
      </c>
      <c r="AO323" s="433">
        <f t="shared" si="325"/>
        <v>0</v>
      </c>
      <c r="AP323" s="433">
        <f t="shared" si="325"/>
        <v>0</v>
      </c>
      <c r="AQ323" s="433">
        <f t="shared" si="325"/>
        <v>0</v>
      </c>
      <c r="AR323" s="1563"/>
      <c r="AS323" s="433">
        <f t="shared" si="325"/>
        <v>0</v>
      </c>
      <c r="AT323" s="433">
        <f t="shared" si="325"/>
        <v>0</v>
      </c>
      <c r="AU323" s="433">
        <f t="shared" si="325"/>
        <v>0</v>
      </c>
      <c r="AV323" s="433">
        <f t="shared" si="325"/>
        <v>0</v>
      </c>
      <c r="AW323" s="433">
        <f t="shared" si="325"/>
        <v>0</v>
      </c>
      <c r="AX323" s="433">
        <f t="shared" si="325"/>
        <v>0</v>
      </c>
      <c r="AY323" s="433">
        <f t="shared" si="325"/>
        <v>0</v>
      </c>
      <c r="AZ323" s="1563"/>
      <c r="BA323" s="433">
        <f t="shared" si="325"/>
        <v>0</v>
      </c>
      <c r="BB323" s="1563"/>
      <c r="BC323" s="433">
        <f t="shared" si="325"/>
        <v>0</v>
      </c>
    </row>
    <row r="324" spans="1:55" s="339" customFormat="1">
      <c r="A324" s="1757" t="str">
        <f>Cover!C21</f>
        <v>- none -</v>
      </c>
      <c r="B324" s="708"/>
      <c r="C324" s="1725"/>
      <c r="D324" s="354"/>
      <c r="E324" s="1726"/>
      <c r="F324" s="345"/>
      <c r="G324" s="345"/>
      <c r="H324" s="345"/>
      <c r="I324" s="345"/>
      <c r="J324" s="345"/>
      <c r="K324" s="345"/>
      <c r="L324" s="345"/>
      <c r="M324" s="496">
        <f t="shared" ref="M324:M338" si="326">SUM(E324:L324)</f>
        <v>0</v>
      </c>
      <c r="N324" s="515"/>
      <c r="O324" s="515"/>
      <c r="P324" s="515"/>
      <c r="Q324" s="1754">
        <f t="shared" ref="Q324:Q338" si="327">B324+C324+M324+N324+O324+P324+D324</f>
        <v>0</v>
      </c>
      <c r="R324" s="1729"/>
      <c r="S324" s="1575"/>
      <c r="T324" s="350"/>
      <c r="U324" s="350"/>
      <c r="V324" s="350"/>
      <c r="W324" s="346">
        <f t="shared" ref="W324:W338" si="328">SUM(R324:V324)</f>
        <v>0</v>
      </c>
      <c r="X324" s="349"/>
      <c r="Y324" s="350"/>
      <c r="Z324" s="350"/>
      <c r="AA324" s="350"/>
      <c r="AB324" s="350"/>
      <c r="AC324" s="350"/>
      <c r="AD324" s="350"/>
      <c r="AE324" s="350"/>
      <c r="AF324" s="350"/>
      <c r="AG324" s="346">
        <f t="shared" ref="AG324:AG338" si="329">SUM(X324:AF324)</f>
        <v>0</v>
      </c>
      <c r="AH324" s="1563"/>
      <c r="AI324" s="351">
        <f t="shared" ref="AI324:AI338" si="330">Q324+W324+AG324+AH324</f>
        <v>0</v>
      </c>
      <c r="AJ324" s="344"/>
      <c r="AK324" s="345"/>
      <c r="AL324" s="345"/>
      <c r="AM324" s="345"/>
      <c r="AN324" s="345"/>
      <c r="AO324" s="1750"/>
      <c r="AP324" s="348">
        <f t="shared" ref="AP324:AP338" si="331">SUM(AJ324:AO324)</f>
        <v>0</v>
      </c>
      <c r="AQ324" s="347"/>
      <c r="AR324" s="1563"/>
      <c r="AS324" s="347"/>
      <c r="AT324" s="352">
        <f t="shared" ref="AT324:AT338" si="332">AI324+AP324+AQ324+AR324+AS324</f>
        <v>0</v>
      </c>
      <c r="AU324" s="353"/>
      <c r="AV324" s="354"/>
      <c r="AW324" s="1751"/>
      <c r="AX324" s="348">
        <f t="shared" ref="AX324:AX338" si="333">SUM(AU324:AW324)</f>
        <v>0</v>
      </c>
      <c r="AY324" s="347"/>
      <c r="AZ324" s="1563"/>
      <c r="BA324" s="352">
        <f t="shared" ref="BA324:BA338" si="334">AX324+AY324</f>
        <v>0</v>
      </c>
      <c r="BB324" s="1563"/>
      <c r="BC324" s="1732">
        <f t="shared" ref="BC324:BC338" si="335">BA324+AT324+BB324</f>
        <v>0</v>
      </c>
    </row>
    <row r="325" spans="1:55" s="339" customFormat="1">
      <c r="A325" s="1757" t="str">
        <f>Cover!C22</f>
        <v>- none -</v>
      </c>
      <c r="B325" s="708"/>
      <c r="C325" s="354"/>
      <c r="D325" s="354"/>
      <c r="E325" s="1726"/>
      <c r="F325" s="345"/>
      <c r="G325" s="345"/>
      <c r="H325" s="345"/>
      <c r="I325" s="345"/>
      <c r="J325" s="345"/>
      <c r="K325" s="345"/>
      <c r="L325" s="345"/>
      <c r="M325" s="496">
        <f t="shared" si="326"/>
        <v>0</v>
      </c>
      <c r="N325" s="515"/>
      <c r="O325" s="515"/>
      <c r="P325" s="515"/>
      <c r="Q325" s="497">
        <f t="shared" si="327"/>
        <v>0</v>
      </c>
      <c r="R325" s="1729"/>
      <c r="S325" s="1575"/>
      <c r="T325" s="350"/>
      <c r="U325" s="350"/>
      <c r="V325" s="350"/>
      <c r="W325" s="346">
        <f t="shared" si="328"/>
        <v>0</v>
      </c>
      <c r="X325" s="349"/>
      <c r="Y325" s="350"/>
      <c r="Z325" s="350"/>
      <c r="AA325" s="350"/>
      <c r="AB325" s="350"/>
      <c r="AC325" s="350"/>
      <c r="AD325" s="350"/>
      <c r="AE325" s="350"/>
      <c r="AF325" s="350"/>
      <c r="AG325" s="346">
        <f t="shared" si="329"/>
        <v>0</v>
      </c>
      <c r="AH325" s="1563"/>
      <c r="AI325" s="351">
        <f t="shared" si="330"/>
        <v>0</v>
      </c>
      <c r="AJ325" s="344"/>
      <c r="AK325" s="345"/>
      <c r="AL325" s="345"/>
      <c r="AM325" s="345"/>
      <c r="AN325" s="345"/>
      <c r="AO325" s="345"/>
      <c r="AP325" s="348">
        <f t="shared" si="331"/>
        <v>0</v>
      </c>
      <c r="AQ325" s="347"/>
      <c r="AR325" s="1563"/>
      <c r="AS325" s="347"/>
      <c r="AT325" s="352">
        <f t="shared" si="332"/>
        <v>0</v>
      </c>
      <c r="AU325" s="353"/>
      <c r="AV325" s="354"/>
      <c r="AW325" s="353"/>
      <c r="AX325" s="348">
        <f t="shared" si="333"/>
        <v>0</v>
      </c>
      <c r="AY325" s="347"/>
      <c r="AZ325" s="1563"/>
      <c r="BA325" s="352">
        <f t="shared" si="334"/>
        <v>0</v>
      </c>
      <c r="BB325" s="1563"/>
      <c r="BC325" s="1732">
        <f t="shared" si="335"/>
        <v>0</v>
      </c>
    </row>
    <row r="326" spans="1:55" s="339" customFormat="1">
      <c r="A326" s="1757" t="str">
        <f>Cover!C23</f>
        <v>- none -</v>
      </c>
      <c r="B326" s="708"/>
      <c r="C326" s="354"/>
      <c r="D326" s="354"/>
      <c r="E326" s="1726"/>
      <c r="F326" s="345"/>
      <c r="G326" s="345"/>
      <c r="H326" s="345"/>
      <c r="I326" s="345"/>
      <c r="J326" s="345"/>
      <c r="K326" s="345"/>
      <c r="L326" s="345"/>
      <c r="M326" s="496">
        <f t="shared" si="326"/>
        <v>0</v>
      </c>
      <c r="N326" s="515"/>
      <c r="O326" s="515"/>
      <c r="P326" s="515"/>
      <c r="Q326" s="497">
        <f t="shared" si="327"/>
        <v>0</v>
      </c>
      <c r="R326" s="1729"/>
      <c r="S326" s="1575"/>
      <c r="T326" s="350"/>
      <c r="U326" s="350"/>
      <c r="V326" s="350"/>
      <c r="W326" s="346">
        <f t="shared" si="328"/>
        <v>0</v>
      </c>
      <c r="X326" s="349"/>
      <c r="Y326" s="350"/>
      <c r="Z326" s="350"/>
      <c r="AA326" s="350"/>
      <c r="AB326" s="350"/>
      <c r="AC326" s="350"/>
      <c r="AD326" s="350"/>
      <c r="AE326" s="350"/>
      <c r="AF326" s="350"/>
      <c r="AG326" s="346">
        <f t="shared" si="329"/>
        <v>0</v>
      </c>
      <c r="AH326" s="1563"/>
      <c r="AI326" s="351">
        <f t="shared" si="330"/>
        <v>0</v>
      </c>
      <c r="AJ326" s="344"/>
      <c r="AK326" s="345"/>
      <c r="AL326" s="345"/>
      <c r="AM326" s="345"/>
      <c r="AN326" s="345"/>
      <c r="AO326" s="345"/>
      <c r="AP326" s="348">
        <f t="shared" si="331"/>
        <v>0</v>
      </c>
      <c r="AQ326" s="347"/>
      <c r="AR326" s="1563"/>
      <c r="AS326" s="347"/>
      <c r="AT326" s="352">
        <f t="shared" si="332"/>
        <v>0</v>
      </c>
      <c r="AU326" s="353"/>
      <c r="AV326" s="354"/>
      <c r="AW326" s="353"/>
      <c r="AX326" s="348">
        <f t="shared" si="333"/>
        <v>0</v>
      </c>
      <c r="AY326" s="347"/>
      <c r="AZ326" s="1563"/>
      <c r="BA326" s="352">
        <f t="shared" si="334"/>
        <v>0</v>
      </c>
      <c r="BB326" s="1563"/>
      <c r="BC326" s="1732">
        <f t="shared" si="335"/>
        <v>0</v>
      </c>
    </row>
    <row r="327" spans="1:55" s="339" customFormat="1">
      <c r="A327" s="1757" t="str">
        <f>Cover!C24</f>
        <v>- none -</v>
      </c>
      <c r="B327" s="708"/>
      <c r="C327" s="354"/>
      <c r="D327" s="354"/>
      <c r="E327" s="1726"/>
      <c r="F327" s="345"/>
      <c r="G327" s="345"/>
      <c r="H327" s="345"/>
      <c r="I327" s="345"/>
      <c r="J327" s="345"/>
      <c r="K327" s="345"/>
      <c r="L327" s="345"/>
      <c r="M327" s="496">
        <f t="shared" si="326"/>
        <v>0</v>
      </c>
      <c r="N327" s="515"/>
      <c r="O327" s="515"/>
      <c r="P327" s="515"/>
      <c r="Q327" s="497">
        <f t="shared" si="327"/>
        <v>0</v>
      </c>
      <c r="R327" s="1729"/>
      <c r="S327" s="1575"/>
      <c r="T327" s="350"/>
      <c r="U327" s="350"/>
      <c r="V327" s="350"/>
      <c r="W327" s="346">
        <f t="shared" si="328"/>
        <v>0</v>
      </c>
      <c r="X327" s="349"/>
      <c r="Y327" s="350"/>
      <c r="Z327" s="350"/>
      <c r="AA327" s="350"/>
      <c r="AB327" s="350"/>
      <c r="AC327" s="350"/>
      <c r="AD327" s="350"/>
      <c r="AE327" s="350"/>
      <c r="AF327" s="350"/>
      <c r="AG327" s="346">
        <f t="shared" si="329"/>
        <v>0</v>
      </c>
      <c r="AH327" s="1563"/>
      <c r="AI327" s="351">
        <f t="shared" si="330"/>
        <v>0</v>
      </c>
      <c r="AJ327" s="344"/>
      <c r="AK327" s="345"/>
      <c r="AL327" s="345"/>
      <c r="AM327" s="345"/>
      <c r="AN327" s="345"/>
      <c r="AO327" s="345"/>
      <c r="AP327" s="348">
        <f t="shared" si="331"/>
        <v>0</v>
      </c>
      <c r="AQ327" s="347"/>
      <c r="AR327" s="1563"/>
      <c r="AS327" s="347"/>
      <c r="AT327" s="352">
        <f t="shared" si="332"/>
        <v>0</v>
      </c>
      <c r="AU327" s="353"/>
      <c r="AV327" s="354"/>
      <c r="AW327" s="353"/>
      <c r="AX327" s="348">
        <f t="shared" si="333"/>
        <v>0</v>
      </c>
      <c r="AY327" s="347"/>
      <c r="AZ327" s="1563"/>
      <c r="BA327" s="352">
        <f t="shared" si="334"/>
        <v>0</v>
      </c>
      <c r="BB327" s="1563"/>
      <c r="BC327" s="1732">
        <f t="shared" si="335"/>
        <v>0</v>
      </c>
    </row>
    <row r="328" spans="1:55" s="339" customFormat="1">
      <c r="A328" s="1757" t="str">
        <f>Cover!C25</f>
        <v>- none -</v>
      </c>
      <c r="B328" s="708"/>
      <c r="C328" s="354"/>
      <c r="D328" s="354"/>
      <c r="E328" s="1726"/>
      <c r="F328" s="345"/>
      <c r="G328" s="345"/>
      <c r="H328" s="345"/>
      <c r="I328" s="345"/>
      <c r="J328" s="345"/>
      <c r="K328" s="345"/>
      <c r="L328" s="345"/>
      <c r="M328" s="496">
        <f t="shared" si="326"/>
        <v>0</v>
      </c>
      <c r="N328" s="515"/>
      <c r="O328" s="515"/>
      <c r="P328" s="515"/>
      <c r="Q328" s="497">
        <f t="shared" si="327"/>
        <v>0</v>
      </c>
      <c r="R328" s="1729"/>
      <c r="S328" s="1575"/>
      <c r="T328" s="350"/>
      <c r="U328" s="350"/>
      <c r="V328" s="350"/>
      <c r="W328" s="346">
        <f t="shared" si="328"/>
        <v>0</v>
      </c>
      <c r="X328" s="349"/>
      <c r="Y328" s="350"/>
      <c r="Z328" s="350"/>
      <c r="AA328" s="350"/>
      <c r="AB328" s="350"/>
      <c r="AC328" s="350"/>
      <c r="AD328" s="350"/>
      <c r="AE328" s="350"/>
      <c r="AF328" s="350"/>
      <c r="AG328" s="346">
        <f t="shared" si="329"/>
        <v>0</v>
      </c>
      <c r="AH328" s="1563"/>
      <c r="AI328" s="351">
        <f t="shared" si="330"/>
        <v>0</v>
      </c>
      <c r="AJ328" s="344"/>
      <c r="AK328" s="345"/>
      <c r="AL328" s="345"/>
      <c r="AM328" s="345"/>
      <c r="AN328" s="345"/>
      <c r="AO328" s="345"/>
      <c r="AP328" s="348">
        <f t="shared" si="331"/>
        <v>0</v>
      </c>
      <c r="AQ328" s="347"/>
      <c r="AR328" s="1563"/>
      <c r="AS328" s="347"/>
      <c r="AT328" s="352">
        <f t="shared" si="332"/>
        <v>0</v>
      </c>
      <c r="AU328" s="353"/>
      <c r="AV328" s="354"/>
      <c r="AW328" s="353"/>
      <c r="AX328" s="348">
        <f t="shared" si="333"/>
        <v>0</v>
      </c>
      <c r="AY328" s="347"/>
      <c r="AZ328" s="1563"/>
      <c r="BA328" s="352">
        <f t="shared" si="334"/>
        <v>0</v>
      </c>
      <c r="BB328" s="1563"/>
      <c r="BC328" s="1732">
        <f t="shared" si="335"/>
        <v>0</v>
      </c>
    </row>
    <row r="329" spans="1:55" s="339" customFormat="1">
      <c r="A329" s="1757" t="str">
        <f>Cover!C26</f>
        <v>- none -</v>
      </c>
      <c r="B329" s="708"/>
      <c r="C329" s="354"/>
      <c r="D329" s="354"/>
      <c r="E329" s="1726"/>
      <c r="F329" s="345"/>
      <c r="G329" s="345"/>
      <c r="H329" s="345"/>
      <c r="I329" s="345"/>
      <c r="J329" s="345"/>
      <c r="K329" s="345"/>
      <c r="L329" s="345"/>
      <c r="M329" s="496">
        <f t="shared" si="326"/>
        <v>0</v>
      </c>
      <c r="N329" s="515"/>
      <c r="O329" s="515"/>
      <c r="P329" s="515"/>
      <c r="Q329" s="497">
        <f t="shared" si="327"/>
        <v>0</v>
      </c>
      <c r="R329" s="1729"/>
      <c r="S329" s="1575"/>
      <c r="T329" s="350"/>
      <c r="U329" s="350"/>
      <c r="V329" s="350"/>
      <c r="W329" s="346">
        <f t="shared" si="328"/>
        <v>0</v>
      </c>
      <c r="X329" s="349"/>
      <c r="Y329" s="350"/>
      <c r="Z329" s="350"/>
      <c r="AA329" s="350"/>
      <c r="AB329" s="350"/>
      <c r="AC329" s="350"/>
      <c r="AD329" s="350"/>
      <c r="AE329" s="350"/>
      <c r="AF329" s="350"/>
      <c r="AG329" s="346">
        <f t="shared" si="329"/>
        <v>0</v>
      </c>
      <c r="AH329" s="1563"/>
      <c r="AI329" s="351">
        <f t="shared" si="330"/>
        <v>0</v>
      </c>
      <c r="AJ329" s="344"/>
      <c r="AK329" s="345"/>
      <c r="AL329" s="345"/>
      <c r="AM329" s="345"/>
      <c r="AN329" s="345"/>
      <c r="AO329" s="345"/>
      <c r="AP329" s="348">
        <f t="shared" si="331"/>
        <v>0</v>
      </c>
      <c r="AQ329" s="347"/>
      <c r="AR329" s="1563"/>
      <c r="AS329" s="347"/>
      <c r="AT329" s="352">
        <f t="shared" si="332"/>
        <v>0</v>
      </c>
      <c r="AU329" s="353"/>
      <c r="AV329" s="354"/>
      <c r="AW329" s="353"/>
      <c r="AX329" s="348">
        <f t="shared" si="333"/>
        <v>0</v>
      </c>
      <c r="AY329" s="347"/>
      <c r="AZ329" s="1563"/>
      <c r="BA329" s="352">
        <f t="shared" si="334"/>
        <v>0</v>
      </c>
      <c r="BB329" s="1563"/>
      <c r="BC329" s="1732">
        <f t="shared" si="335"/>
        <v>0</v>
      </c>
    </row>
    <row r="330" spans="1:55" s="339" customFormat="1">
      <c r="A330" s="1757" t="str">
        <f>Cover!C27</f>
        <v>- none -</v>
      </c>
      <c r="B330" s="708"/>
      <c r="C330" s="354"/>
      <c r="D330" s="354"/>
      <c r="E330" s="1726"/>
      <c r="F330" s="345"/>
      <c r="G330" s="345"/>
      <c r="H330" s="345"/>
      <c r="I330" s="345"/>
      <c r="J330" s="345"/>
      <c r="K330" s="345"/>
      <c r="L330" s="345"/>
      <c r="M330" s="496">
        <f t="shared" si="326"/>
        <v>0</v>
      </c>
      <c r="N330" s="515"/>
      <c r="O330" s="515"/>
      <c r="P330" s="515"/>
      <c r="Q330" s="497">
        <f t="shared" si="327"/>
        <v>0</v>
      </c>
      <c r="R330" s="1729"/>
      <c r="S330" s="1575"/>
      <c r="T330" s="350"/>
      <c r="U330" s="350"/>
      <c r="V330" s="350"/>
      <c r="W330" s="346">
        <f t="shared" si="328"/>
        <v>0</v>
      </c>
      <c r="X330" s="349"/>
      <c r="Y330" s="350"/>
      <c r="Z330" s="350"/>
      <c r="AA330" s="350"/>
      <c r="AB330" s="350"/>
      <c r="AC330" s="350"/>
      <c r="AD330" s="350"/>
      <c r="AE330" s="350"/>
      <c r="AF330" s="350"/>
      <c r="AG330" s="346">
        <f t="shared" si="329"/>
        <v>0</v>
      </c>
      <c r="AH330" s="1563"/>
      <c r="AI330" s="351">
        <f t="shared" si="330"/>
        <v>0</v>
      </c>
      <c r="AJ330" s="344"/>
      <c r="AK330" s="345"/>
      <c r="AL330" s="345"/>
      <c r="AM330" s="345"/>
      <c r="AN330" s="345"/>
      <c r="AO330" s="345"/>
      <c r="AP330" s="348">
        <f t="shared" si="331"/>
        <v>0</v>
      </c>
      <c r="AQ330" s="347"/>
      <c r="AR330" s="1563"/>
      <c r="AS330" s="347"/>
      <c r="AT330" s="352">
        <f t="shared" si="332"/>
        <v>0</v>
      </c>
      <c r="AU330" s="353"/>
      <c r="AV330" s="354"/>
      <c r="AW330" s="353"/>
      <c r="AX330" s="348">
        <f t="shared" si="333"/>
        <v>0</v>
      </c>
      <c r="AY330" s="347"/>
      <c r="AZ330" s="1563"/>
      <c r="BA330" s="352">
        <f t="shared" si="334"/>
        <v>0</v>
      </c>
      <c r="BB330" s="1563"/>
      <c r="BC330" s="1732">
        <f t="shared" si="335"/>
        <v>0</v>
      </c>
    </row>
    <row r="331" spans="1:55" s="339" customFormat="1">
      <c r="A331" s="1757" t="str">
        <f>Cover!C28</f>
        <v>- none -</v>
      </c>
      <c r="B331" s="708"/>
      <c r="C331" s="353"/>
      <c r="D331" s="708"/>
      <c r="E331" s="1726"/>
      <c r="F331" s="345"/>
      <c r="G331" s="345"/>
      <c r="H331" s="345"/>
      <c r="I331" s="345"/>
      <c r="J331" s="345"/>
      <c r="K331" s="345"/>
      <c r="L331" s="345"/>
      <c r="M331" s="496">
        <f t="shared" si="326"/>
        <v>0</v>
      </c>
      <c r="N331" s="515"/>
      <c r="O331" s="515"/>
      <c r="P331" s="515"/>
      <c r="Q331" s="497">
        <f t="shared" si="327"/>
        <v>0</v>
      </c>
      <c r="R331" s="1729"/>
      <c r="S331" s="1575"/>
      <c r="T331" s="350"/>
      <c r="U331" s="350"/>
      <c r="V331" s="350"/>
      <c r="W331" s="346">
        <f t="shared" si="328"/>
        <v>0</v>
      </c>
      <c r="X331" s="349"/>
      <c r="Y331" s="350"/>
      <c r="Z331" s="350"/>
      <c r="AA331" s="350"/>
      <c r="AB331" s="350"/>
      <c r="AC331" s="350"/>
      <c r="AD331" s="350"/>
      <c r="AE331" s="350"/>
      <c r="AF331" s="350"/>
      <c r="AG331" s="346">
        <f t="shared" si="329"/>
        <v>0</v>
      </c>
      <c r="AH331" s="1563"/>
      <c r="AI331" s="351">
        <f t="shared" si="330"/>
        <v>0</v>
      </c>
      <c r="AJ331" s="344"/>
      <c r="AK331" s="345"/>
      <c r="AL331" s="345"/>
      <c r="AM331" s="345"/>
      <c r="AN331" s="345"/>
      <c r="AO331" s="345"/>
      <c r="AP331" s="348">
        <f t="shared" si="331"/>
        <v>0</v>
      </c>
      <c r="AQ331" s="347"/>
      <c r="AR331" s="1563"/>
      <c r="AS331" s="347"/>
      <c r="AT331" s="352">
        <f t="shared" si="332"/>
        <v>0</v>
      </c>
      <c r="AU331" s="353"/>
      <c r="AV331" s="354"/>
      <c r="AW331" s="353"/>
      <c r="AX331" s="348">
        <f t="shared" si="333"/>
        <v>0</v>
      </c>
      <c r="AY331" s="347"/>
      <c r="AZ331" s="1563"/>
      <c r="BA331" s="352">
        <f t="shared" si="334"/>
        <v>0</v>
      </c>
      <c r="BB331" s="1563"/>
      <c r="BC331" s="1732">
        <f t="shared" si="335"/>
        <v>0</v>
      </c>
    </row>
    <row r="332" spans="1:55" s="339" customFormat="1">
      <c r="A332" s="1757" t="str">
        <f>Cover!C29</f>
        <v>- none -</v>
      </c>
      <c r="B332" s="708"/>
      <c r="C332" s="353"/>
      <c r="D332" s="708"/>
      <c r="E332" s="1726"/>
      <c r="F332" s="345"/>
      <c r="G332" s="345"/>
      <c r="H332" s="345"/>
      <c r="I332" s="345"/>
      <c r="J332" s="345"/>
      <c r="K332" s="345"/>
      <c r="L332" s="345"/>
      <c r="M332" s="496">
        <f t="shared" si="326"/>
        <v>0</v>
      </c>
      <c r="N332" s="515"/>
      <c r="O332" s="515"/>
      <c r="P332" s="515"/>
      <c r="Q332" s="497">
        <f t="shared" si="327"/>
        <v>0</v>
      </c>
      <c r="R332" s="1729"/>
      <c r="S332" s="1575"/>
      <c r="T332" s="350"/>
      <c r="U332" s="350"/>
      <c r="V332" s="350"/>
      <c r="W332" s="346">
        <f t="shared" si="328"/>
        <v>0</v>
      </c>
      <c r="X332" s="349"/>
      <c r="Y332" s="350"/>
      <c r="Z332" s="350"/>
      <c r="AA332" s="350"/>
      <c r="AB332" s="350"/>
      <c r="AC332" s="350"/>
      <c r="AD332" s="350"/>
      <c r="AE332" s="350"/>
      <c r="AF332" s="350"/>
      <c r="AG332" s="346">
        <f t="shared" si="329"/>
        <v>0</v>
      </c>
      <c r="AH332" s="1563"/>
      <c r="AI332" s="351">
        <f t="shared" si="330"/>
        <v>0</v>
      </c>
      <c r="AJ332" s="344"/>
      <c r="AK332" s="345"/>
      <c r="AL332" s="345"/>
      <c r="AM332" s="345"/>
      <c r="AN332" s="345"/>
      <c r="AO332" s="345"/>
      <c r="AP332" s="348">
        <f t="shared" si="331"/>
        <v>0</v>
      </c>
      <c r="AQ332" s="347"/>
      <c r="AR332" s="1563"/>
      <c r="AS332" s="347"/>
      <c r="AT332" s="352">
        <f t="shared" si="332"/>
        <v>0</v>
      </c>
      <c r="AU332" s="353"/>
      <c r="AV332" s="354"/>
      <c r="AW332" s="353"/>
      <c r="AX332" s="348">
        <f t="shared" si="333"/>
        <v>0</v>
      </c>
      <c r="AY332" s="347"/>
      <c r="AZ332" s="1563"/>
      <c r="BA332" s="352">
        <f t="shared" si="334"/>
        <v>0</v>
      </c>
      <c r="BB332" s="1563"/>
      <c r="BC332" s="1732">
        <f t="shared" si="335"/>
        <v>0</v>
      </c>
    </row>
    <row r="333" spans="1:55" s="339" customFormat="1">
      <c r="A333" s="1757" t="str">
        <f>Cover!C30</f>
        <v>- none -</v>
      </c>
      <c r="B333" s="708"/>
      <c r="C333" s="353"/>
      <c r="D333" s="708"/>
      <c r="E333" s="1726"/>
      <c r="F333" s="345"/>
      <c r="G333" s="345"/>
      <c r="H333" s="345"/>
      <c r="I333" s="345"/>
      <c r="J333" s="345"/>
      <c r="K333" s="345"/>
      <c r="L333" s="345"/>
      <c r="M333" s="496">
        <f t="shared" si="326"/>
        <v>0</v>
      </c>
      <c r="N333" s="515"/>
      <c r="O333" s="515"/>
      <c r="P333" s="515"/>
      <c r="Q333" s="497">
        <f t="shared" si="327"/>
        <v>0</v>
      </c>
      <c r="R333" s="1729"/>
      <c r="S333" s="1575"/>
      <c r="T333" s="350"/>
      <c r="U333" s="350"/>
      <c r="V333" s="350"/>
      <c r="W333" s="346">
        <f t="shared" si="328"/>
        <v>0</v>
      </c>
      <c r="X333" s="349"/>
      <c r="Y333" s="350"/>
      <c r="Z333" s="350"/>
      <c r="AA333" s="350"/>
      <c r="AB333" s="1728"/>
      <c r="AC333" s="350"/>
      <c r="AD333" s="350"/>
      <c r="AE333" s="350"/>
      <c r="AF333" s="350"/>
      <c r="AG333" s="346">
        <f t="shared" si="329"/>
        <v>0</v>
      </c>
      <c r="AH333" s="1563"/>
      <c r="AI333" s="351">
        <f t="shared" si="330"/>
        <v>0</v>
      </c>
      <c r="AJ333" s="344"/>
      <c r="AK333" s="345"/>
      <c r="AL333" s="345"/>
      <c r="AM333" s="345"/>
      <c r="AN333" s="345"/>
      <c r="AO333" s="345"/>
      <c r="AP333" s="348">
        <f t="shared" si="331"/>
        <v>0</v>
      </c>
      <c r="AQ333" s="347"/>
      <c r="AR333" s="1563"/>
      <c r="AS333" s="347"/>
      <c r="AT333" s="352">
        <f t="shared" si="332"/>
        <v>0</v>
      </c>
      <c r="AU333" s="353"/>
      <c r="AV333" s="354"/>
      <c r="AW333" s="353"/>
      <c r="AX333" s="348">
        <f t="shared" si="333"/>
        <v>0</v>
      </c>
      <c r="AY333" s="347"/>
      <c r="AZ333" s="1563"/>
      <c r="BA333" s="352">
        <f t="shared" si="334"/>
        <v>0</v>
      </c>
      <c r="BB333" s="1563"/>
      <c r="BC333" s="1732">
        <f t="shared" si="335"/>
        <v>0</v>
      </c>
    </row>
    <row r="334" spans="1:55" s="339" customFormat="1">
      <c r="A334" s="1757" t="str">
        <f>Cover!C31</f>
        <v>- none -</v>
      </c>
      <c r="B334" s="708"/>
      <c r="C334" s="353"/>
      <c r="D334" s="708"/>
      <c r="E334" s="1726"/>
      <c r="F334" s="353"/>
      <c r="G334" s="353"/>
      <c r="H334" s="353"/>
      <c r="I334" s="353"/>
      <c r="J334" s="353"/>
      <c r="K334" s="353"/>
      <c r="L334" s="345"/>
      <c r="M334" s="496">
        <f t="shared" si="326"/>
        <v>0</v>
      </c>
      <c r="N334" s="515"/>
      <c r="O334" s="515"/>
      <c r="P334" s="515"/>
      <c r="Q334" s="497">
        <f t="shared" si="327"/>
        <v>0</v>
      </c>
      <c r="R334" s="1729"/>
      <c r="S334" s="1727"/>
      <c r="T334" s="1728"/>
      <c r="U334" s="1728"/>
      <c r="V334" s="1728"/>
      <c r="W334" s="346">
        <f t="shared" si="328"/>
        <v>0</v>
      </c>
      <c r="X334" s="1729"/>
      <c r="Y334" s="1728"/>
      <c r="Z334" s="1728"/>
      <c r="AA334" s="350"/>
      <c r="AB334" s="1728"/>
      <c r="AC334" s="350"/>
      <c r="AD334" s="1728"/>
      <c r="AE334" s="350"/>
      <c r="AF334" s="1728"/>
      <c r="AG334" s="346">
        <f t="shared" si="329"/>
        <v>0</v>
      </c>
      <c r="AH334" s="1564"/>
      <c r="AI334" s="351">
        <f t="shared" si="330"/>
        <v>0</v>
      </c>
      <c r="AJ334" s="513"/>
      <c r="AK334" s="512"/>
      <c r="AL334" s="512"/>
      <c r="AM334" s="512"/>
      <c r="AN334" s="512"/>
      <c r="AO334" s="345"/>
      <c r="AP334" s="348">
        <f t="shared" si="331"/>
        <v>0</v>
      </c>
      <c r="AQ334" s="515"/>
      <c r="AR334" s="1564"/>
      <c r="AS334" s="515"/>
      <c r="AT334" s="352">
        <f t="shared" si="332"/>
        <v>0</v>
      </c>
      <c r="AU334" s="515"/>
      <c r="AV334" s="354"/>
      <c r="AW334" s="353"/>
      <c r="AX334" s="348">
        <f t="shared" si="333"/>
        <v>0</v>
      </c>
      <c r="AY334" s="515"/>
      <c r="AZ334" s="1564"/>
      <c r="BA334" s="352">
        <f t="shared" si="334"/>
        <v>0</v>
      </c>
      <c r="BB334" s="1564"/>
      <c r="BC334" s="1732">
        <f t="shared" si="335"/>
        <v>0</v>
      </c>
    </row>
    <row r="335" spans="1:55" s="339" customFormat="1">
      <c r="A335" s="1757" t="str">
        <f>Cover!C32</f>
        <v>- none -</v>
      </c>
      <c r="B335" s="708"/>
      <c r="C335" s="353"/>
      <c r="D335" s="708"/>
      <c r="E335" s="1726"/>
      <c r="F335" s="353"/>
      <c r="G335" s="353"/>
      <c r="H335" s="353"/>
      <c r="I335" s="353"/>
      <c r="J335" s="353"/>
      <c r="K335" s="353"/>
      <c r="L335" s="345"/>
      <c r="M335" s="496">
        <f t="shared" si="326"/>
        <v>0</v>
      </c>
      <c r="N335" s="515"/>
      <c r="O335" s="515"/>
      <c r="P335" s="515"/>
      <c r="Q335" s="497">
        <f t="shared" si="327"/>
        <v>0</v>
      </c>
      <c r="R335" s="1729"/>
      <c r="S335" s="1727"/>
      <c r="T335" s="1728"/>
      <c r="U335" s="1728"/>
      <c r="V335" s="1728"/>
      <c r="W335" s="346">
        <f t="shared" si="328"/>
        <v>0</v>
      </c>
      <c r="X335" s="1729"/>
      <c r="Y335" s="1728"/>
      <c r="Z335" s="1728"/>
      <c r="AA335" s="350"/>
      <c r="AB335" s="1728"/>
      <c r="AC335" s="350"/>
      <c r="AD335" s="1728"/>
      <c r="AE335" s="350"/>
      <c r="AF335" s="1728"/>
      <c r="AG335" s="346">
        <f t="shared" si="329"/>
        <v>0</v>
      </c>
      <c r="AH335" s="1564"/>
      <c r="AI335" s="351">
        <f t="shared" si="330"/>
        <v>0</v>
      </c>
      <c r="AJ335" s="513"/>
      <c r="AK335" s="512"/>
      <c r="AL335" s="512"/>
      <c r="AM335" s="512"/>
      <c r="AN335" s="512"/>
      <c r="AO335" s="345"/>
      <c r="AP335" s="348">
        <f t="shared" si="331"/>
        <v>0</v>
      </c>
      <c r="AQ335" s="515"/>
      <c r="AR335" s="1564"/>
      <c r="AS335" s="515"/>
      <c r="AT335" s="352">
        <f t="shared" si="332"/>
        <v>0</v>
      </c>
      <c r="AU335" s="515"/>
      <c r="AV335" s="354"/>
      <c r="AW335" s="353"/>
      <c r="AX335" s="348">
        <f t="shared" si="333"/>
        <v>0</v>
      </c>
      <c r="AY335" s="515"/>
      <c r="AZ335" s="1564"/>
      <c r="BA335" s="352">
        <f t="shared" si="334"/>
        <v>0</v>
      </c>
      <c r="BB335" s="1564"/>
      <c r="BC335" s="1732">
        <f t="shared" si="335"/>
        <v>0</v>
      </c>
    </row>
    <row r="336" spans="1:55" s="339" customFormat="1">
      <c r="A336" s="1757" t="str">
        <f>Cover!C33</f>
        <v>- none -</v>
      </c>
      <c r="B336" s="708"/>
      <c r="C336" s="353"/>
      <c r="D336" s="708"/>
      <c r="E336" s="1726"/>
      <c r="F336" s="353"/>
      <c r="G336" s="353"/>
      <c r="H336" s="353"/>
      <c r="I336" s="353"/>
      <c r="J336" s="353"/>
      <c r="K336" s="353"/>
      <c r="L336" s="345"/>
      <c r="M336" s="496">
        <f t="shared" si="326"/>
        <v>0</v>
      </c>
      <c r="N336" s="515"/>
      <c r="O336" s="515"/>
      <c r="P336" s="515"/>
      <c r="Q336" s="497">
        <f t="shared" si="327"/>
        <v>0</v>
      </c>
      <c r="R336" s="1729"/>
      <c r="S336" s="1727"/>
      <c r="T336" s="1728"/>
      <c r="U336" s="1728"/>
      <c r="V336" s="1728"/>
      <c r="W336" s="346">
        <f t="shared" si="328"/>
        <v>0</v>
      </c>
      <c r="X336" s="1729"/>
      <c r="Y336" s="1728"/>
      <c r="Z336" s="1728"/>
      <c r="AA336" s="350"/>
      <c r="AB336" s="1728"/>
      <c r="AC336" s="350"/>
      <c r="AD336" s="1728"/>
      <c r="AE336" s="350"/>
      <c r="AF336" s="1728"/>
      <c r="AG336" s="346">
        <f t="shared" si="329"/>
        <v>0</v>
      </c>
      <c r="AH336" s="1564"/>
      <c r="AI336" s="351">
        <f t="shared" si="330"/>
        <v>0</v>
      </c>
      <c r="AJ336" s="513"/>
      <c r="AK336" s="512"/>
      <c r="AL336" s="512"/>
      <c r="AM336" s="512"/>
      <c r="AN336" s="512"/>
      <c r="AO336" s="345"/>
      <c r="AP336" s="348">
        <f t="shared" si="331"/>
        <v>0</v>
      </c>
      <c r="AQ336" s="515"/>
      <c r="AR336" s="1564"/>
      <c r="AS336" s="515"/>
      <c r="AT336" s="352">
        <f t="shared" si="332"/>
        <v>0</v>
      </c>
      <c r="AU336" s="515"/>
      <c r="AV336" s="354"/>
      <c r="AW336" s="353"/>
      <c r="AX336" s="348">
        <f t="shared" si="333"/>
        <v>0</v>
      </c>
      <c r="AY336" s="515"/>
      <c r="AZ336" s="1564"/>
      <c r="BA336" s="352">
        <f t="shared" si="334"/>
        <v>0</v>
      </c>
      <c r="BB336" s="1564"/>
      <c r="BC336" s="1732">
        <f t="shared" si="335"/>
        <v>0</v>
      </c>
    </row>
    <row r="337" spans="1:55" s="339" customFormat="1">
      <c r="A337" s="1757" t="str">
        <f>Cover!C34</f>
        <v>- none -</v>
      </c>
      <c r="B337" s="708"/>
      <c r="C337" s="353"/>
      <c r="D337" s="708"/>
      <c r="E337" s="1726"/>
      <c r="F337" s="353"/>
      <c r="G337" s="353"/>
      <c r="H337" s="353"/>
      <c r="I337" s="353"/>
      <c r="J337" s="353"/>
      <c r="K337" s="353"/>
      <c r="L337" s="345"/>
      <c r="M337" s="496">
        <f t="shared" si="326"/>
        <v>0</v>
      </c>
      <c r="N337" s="515"/>
      <c r="O337" s="515"/>
      <c r="P337" s="515"/>
      <c r="Q337" s="497">
        <f t="shared" si="327"/>
        <v>0</v>
      </c>
      <c r="R337" s="1729"/>
      <c r="S337" s="1727"/>
      <c r="T337" s="1728"/>
      <c r="U337" s="1728"/>
      <c r="V337" s="1728"/>
      <c r="W337" s="346">
        <f t="shared" si="328"/>
        <v>0</v>
      </c>
      <c r="X337" s="1729"/>
      <c r="Y337" s="1728"/>
      <c r="Z337" s="1728"/>
      <c r="AA337" s="350"/>
      <c r="AB337" s="1728"/>
      <c r="AC337" s="350"/>
      <c r="AD337" s="1728"/>
      <c r="AE337" s="350"/>
      <c r="AF337" s="1728"/>
      <c r="AG337" s="346">
        <f t="shared" si="329"/>
        <v>0</v>
      </c>
      <c r="AH337" s="1564"/>
      <c r="AI337" s="351">
        <f t="shared" si="330"/>
        <v>0</v>
      </c>
      <c r="AJ337" s="513"/>
      <c r="AK337" s="512"/>
      <c r="AL337" s="512"/>
      <c r="AM337" s="512"/>
      <c r="AN337" s="512"/>
      <c r="AO337" s="345"/>
      <c r="AP337" s="348">
        <f t="shared" si="331"/>
        <v>0</v>
      </c>
      <c r="AQ337" s="515"/>
      <c r="AR337" s="1564"/>
      <c r="AS337" s="515"/>
      <c r="AT337" s="352">
        <f t="shared" si="332"/>
        <v>0</v>
      </c>
      <c r="AU337" s="515"/>
      <c r="AV337" s="354"/>
      <c r="AW337" s="353"/>
      <c r="AX337" s="348">
        <f t="shared" si="333"/>
        <v>0</v>
      </c>
      <c r="AY337" s="515"/>
      <c r="AZ337" s="1564"/>
      <c r="BA337" s="352">
        <f t="shared" si="334"/>
        <v>0</v>
      </c>
      <c r="BB337" s="1564"/>
      <c r="BC337" s="1732">
        <f t="shared" si="335"/>
        <v>0</v>
      </c>
    </row>
    <row r="338" spans="1:55" s="339" customFormat="1">
      <c r="A338" s="1757" t="str">
        <f>Cover!C35</f>
        <v>- none -</v>
      </c>
      <c r="B338" s="1735"/>
      <c r="C338" s="1734"/>
      <c r="D338" s="1735"/>
      <c r="E338" s="1755"/>
      <c r="F338" s="1734"/>
      <c r="G338" s="1734"/>
      <c r="H338" s="1734"/>
      <c r="I338" s="1734"/>
      <c r="J338" s="1734"/>
      <c r="K338" s="1734"/>
      <c r="L338" s="1737"/>
      <c r="M338" s="1743">
        <f t="shared" si="326"/>
        <v>0</v>
      </c>
      <c r="N338" s="1739"/>
      <c r="O338" s="1739"/>
      <c r="P338" s="1739"/>
      <c r="Q338" s="1740">
        <f t="shared" si="327"/>
        <v>0</v>
      </c>
      <c r="R338" s="1744"/>
      <c r="S338" s="1741"/>
      <c r="T338" s="1742"/>
      <c r="U338" s="1742"/>
      <c r="V338" s="1742"/>
      <c r="W338" s="465">
        <f t="shared" si="328"/>
        <v>0</v>
      </c>
      <c r="X338" s="1744"/>
      <c r="Y338" s="1742"/>
      <c r="Z338" s="1742"/>
      <c r="AA338" s="1745"/>
      <c r="AB338" s="1742"/>
      <c r="AC338" s="1745"/>
      <c r="AD338" s="1742"/>
      <c r="AE338" s="1745"/>
      <c r="AF338" s="1742"/>
      <c r="AG338" s="465">
        <f t="shared" si="329"/>
        <v>0</v>
      </c>
      <c r="AH338" s="1746"/>
      <c r="AI338" s="470">
        <f t="shared" si="330"/>
        <v>0</v>
      </c>
      <c r="AJ338" s="1736"/>
      <c r="AK338" s="1747"/>
      <c r="AL338" s="1747"/>
      <c r="AM338" s="1747"/>
      <c r="AN338" s="1747"/>
      <c r="AO338" s="1737"/>
      <c r="AP338" s="467">
        <f t="shared" si="331"/>
        <v>0</v>
      </c>
      <c r="AQ338" s="1739"/>
      <c r="AR338" s="1746"/>
      <c r="AS338" s="1739"/>
      <c r="AT338" s="471">
        <f t="shared" si="332"/>
        <v>0</v>
      </c>
      <c r="AU338" s="1739"/>
      <c r="AV338" s="1733"/>
      <c r="AW338" s="1734"/>
      <c r="AX338" s="467">
        <f t="shared" si="333"/>
        <v>0</v>
      </c>
      <c r="AY338" s="1739"/>
      <c r="AZ338" s="1746"/>
      <c r="BA338" s="471">
        <f t="shared" si="334"/>
        <v>0</v>
      </c>
      <c r="BB338" s="1746"/>
      <c r="BC338" s="1749">
        <f t="shared" si="335"/>
        <v>0</v>
      </c>
    </row>
    <row r="339" spans="1:55" s="339" customFormat="1" ht="14.25">
      <c r="B339" s="477" t="str">
        <f>IF(ABS(B323-SUM(B324:B338))&lt;0.1,"OK","error")</f>
        <v>OK</v>
      </c>
      <c r="C339" s="477" t="str">
        <f t="shared" ref="C339:BC339" si="336">IF(ABS(C323-SUM(C324:C338))&lt;0.1,"OK","error")</f>
        <v>OK</v>
      </c>
      <c r="D339" s="477" t="str">
        <f t="shared" si="336"/>
        <v>OK</v>
      </c>
      <c r="E339" s="477" t="str">
        <f t="shared" si="336"/>
        <v>OK</v>
      </c>
      <c r="F339" s="477" t="str">
        <f t="shared" si="336"/>
        <v>OK</v>
      </c>
      <c r="G339" s="477" t="str">
        <f t="shared" si="336"/>
        <v>OK</v>
      </c>
      <c r="H339" s="477" t="str">
        <f t="shared" si="336"/>
        <v>OK</v>
      </c>
      <c r="I339" s="477" t="str">
        <f t="shared" si="336"/>
        <v>OK</v>
      </c>
      <c r="J339" s="477" t="str">
        <f t="shared" si="336"/>
        <v>OK</v>
      </c>
      <c r="K339" s="477" t="str">
        <f t="shared" si="336"/>
        <v>OK</v>
      </c>
      <c r="L339" s="477" t="str">
        <f t="shared" si="336"/>
        <v>OK</v>
      </c>
      <c r="M339" s="477" t="str">
        <f t="shared" si="336"/>
        <v>OK</v>
      </c>
      <c r="N339" s="477" t="str">
        <f t="shared" si="336"/>
        <v>OK</v>
      </c>
      <c r="O339" s="477" t="str">
        <f t="shared" si="336"/>
        <v>OK</v>
      </c>
      <c r="P339" s="477" t="str">
        <f t="shared" si="336"/>
        <v>OK</v>
      </c>
      <c r="Q339" s="477" t="str">
        <f t="shared" si="336"/>
        <v>OK</v>
      </c>
      <c r="R339" s="477" t="str">
        <f t="shared" si="336"/>
        <v>OK</v>
      </c>
      <c r="S339" s="477" t="str">
        <f t="shared" si="336"/>
        <v>OK</v>
      </c>
      <c r="T339" s="477" t="str">
        <f t="shared" si="336"/>
        <v>OK</v>
      </c>
      <c r="U339" s="477" t="str">
        <f t="shared" si="336"/>
        <v>OK</v>
      </c>
      <c r="V339" s="477" t="str">
        <f t="shared" si="336"/>
        <v>OK</v>
      </c>
      <c r="W339" s="477" t="str">
        <f t="shared" si="336"/>
        <v>OK</v>
      </c>
      <c r="X339" s="477" t="str">
        <f t="shared" si="336"/>
        <v>OK</v>
      </c>
      <c r="Y339" s="477" t="str">
        <f t="shared" si="336"/>
        <v>OK</v>
      </c>
      <c r="Z339" s="477" t="str">
        <f t="shared" si="336"/>
        <v>OK</v>
      </c>
      <c r="AA339" s="477" t="str">
        <f t="shared" si="336"/>
        <v>OK</v>
      </c>
      <c r="AB339" s="477" t="str">
        <f t="shared" si="336"/>
        <v>OK</v>
      </c>
      <c r="AC339" s="477" t="str">
        <f t="shared" si="336"/>
        <v>OK</v>
      </c>
      <c r="AD339" s="477" t="str">
        <f t="shared" si="336"/>
        <v>OK</v>
      </c>
      <c r="AE339" s="477" t="str">
        <f t="shared" si="336"/>
        <v>OK</v>
      </c>
      <c r="AF339" s="477" t="str">
        <f t="shared" si="336"/>
        <v>OK</v>
      </c>
      <c r="AG339" s="477" t="str">
        <f t="shared" si="336"/>
        <v>OK</v>
      </c>
      <c r="AH339" s="477" t="str">
        <f t="shared" si="336"/>
        <v>OK</v>
      </c>
      <c r="AI339" s="477" t="str">
        <f t="shared" si="336"/>
        <v>OK</v>
      </c>
      <c r="AJ339" s="477" t="str">
        <f t="shared" si="336"/>
        <v>OK</v>
      </c>
      <c r="AK339" s="477" t="str">
        <f t="shared" si="336"/>
        <v>OK</v>
      </c>
      <c r="AL339" s="477" t="str">
        <f t="shared" si="336"/>
        <v>OK</v>
      </c>
      <c r="AM339" s="477" t="str">
        <f t="shared" si="336"/>
        <v>OK</v>
      </c>
      <c r="AN339" s="477" t="str">
        <f t="shared" si="336"/>
        <v>OK</v>
      </c>
      <c r="AO339" s="477" t="str">
        <f t="shared" si="336"/>
        <v>OK</v>
      </c>
      <c r="AP339" s="477" t="str">
        <f t="shared" si="336"/>
        <v>OK</v>
      </c>
      <c r="AQ339" s="477" t="str">
        <f t="shared" si="336"/>
        <v>OK</v>
      </c>
      <c r="AR339" s="477" t="str">
        <f t="shared" si="336"/>
        <v>OK</v>
      </c>
      <c r="AS339" s="477" t="str">
        <f t="shared" si="336"/>
        <v>OK</v>
      </c>
      <c r="AT339" s="477" t="str">
        <f t="shared" si="336"/>
        <v>OK</v>
      </c>
      <c r="AU339" s="477" t="str">
        <f t="shared" si="336"/>
        <v>OK</v>
      </c>
      <c r="AV339" s="477" t="str">
        <f t="shared" si="336"/>
        <v>OK</v>
      </c>
      <c r="AW339" s="477" t="str">
        <f t="shared" si="336"/>
        <v>OK</v>
      </c>
      <c r="AX339" s="477" t="str">
        <f t="shared" si="336"/>
        <v>OK</v>
      </c>
      <c r="AY339" s="477" t="str">
        <f t="shared" si="336"/>
        <v>OK</v>
      </c>
      <c r="AZ339" s="477" t="str">
        <f t="shared" si="336"/>
        <v>OK</v>
      </c>
      <c r="BA339" s="477" t="str">
        <f t="shared" si="336"/>
        <v>OK</v>
      </c>
      <c r="BB339" s="477" t="str">
        <f t="shared" si="336"/>
        <v>OK</v>
      </c>
      <c r="BC339" s="477" t="str">
        <f t="shared" si="336"/>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7">+B315</f>
        <v>0</v>
      </c>
      <c r="C342" s="433">
        <f t="shared" si="337"/>
        <v>0</v>
      </c>
      <c r="D342" s="1721">
        <f t="shared" si="337"/>
        <v>0</v>
      </c>
      <c r="E342" s="1753">
        <f t="shared" si="337"/>
        <v>0</v>
      </c>
      <c r="F342" s="433">
        <f t="shared" si="337"/>
        <v>0</v>
      </c>
      <c r="G342" s="433">
        <f t="shared" si="337"/>
        <v>0</v>
      </c>
      <c r="H342" s="433">
        <f t="shared" si="337"/>
        <v>0</v>
      </c>
      <c r="I342" s="433">
        <f>+I315</f>
        <v>0</v>
      </c>
      <c r="J342" s="433">
        <f t="shared" ref="J342:BC342" si="338">+J315</f>
        <v>0</v>
      </c>
      <c r="K342" s="433">
        <f t="shared" si="338"/>
        <v>0</v>
      </c>
      <c r="L342" s="433">
        <f t="shared" si="338"/>
        <v>0</v>
      </c>
      <c r="M342" s="1721">
        <f t="shared" si="338"/>
        <v>0</v>
      </c>
      <c r="N342" s="1752">
        <f t="shared" si="338"/>
        <v>0</v>
      </c>
      <c r="O342" s="1752">
        <f t="shared" si="338"/>
        <v>0</v>
      </c>
      <c r="P342" s="1752">
        <f t="shared" si="338"/>
        <v>0</v>
      </c>
      <c r="Q342" s="1752">
        <f t="shared" si="338"/>
        <v>0</v>
      </c>
      <c r="R342" s="1753">
        <f t="shared" si="338"/>
        <v>0</v>
      </c>
      <c r="S342" s="1614"/>
      <c r="T342" s="433">
        <f t="shared" si="338"/>
        <v>0</v>
      </c>
      <c r="U342" s="433">
        <f t="shared" si="338"/>
        <v>0</v>
      </c>
      <c r="V342" s="433">
        <f t="shared" si="338"/>
        <v>0</v>
      </c>
      <c r="W342" s="433">
        <f t="shared" si="338"/>
        <v>0</v>
      </c>
      <c r="X342" s="433">
        <f t="shared" si="338"/>
        <v>0</v>
      </c>
      <c r="Y342" s="433">
        <f t="shared" si="338"/>
        <v>0</v>
      </c>
      <c r="Z342" s="433">
        <f t="shared" si="338"/>
        <v>0</v>
      </c>
      <c r="AA342" s="433">
        <f t="shared" si="338"/>
        <v>0</v>
      </c>
      <c r="AB342" s="433">
        <f t="shared" si="338"/>
        <v>0</v>
      </c>
      <c r="AC342" s="433">
        <f t="shared" si="338"/>
        <v>0</v>
      </c>
      <c r="AD342" s="433">
        <f t="shared" si="338"/>
        <v>0</v>
      </c>
      <c r="AE342" s="433">
        <f t="shared" si="338"/>
        <v>0</v>
      </c>
      <c r="AF342" s="433">
        <f t="shared" si="338"/>
        <v>0</v>
      </c>
      <c r="AG342" s="1721">
        <f t="shared" si="338"/>
        <v>0</v>
      </c>
      <c r="AH342" s="1770"/>
      <c r="AI342" s="1752">
        <f t="shared" si="338"/>
        <v>0</v>
      </c>
      <c r="AJ342" s="1753">
        <f t="shared" si="338"/>
        <v>0</v>
      </c>
      <c r="AK342" s="433">
        <f t="shared" si="338"/>
        <v>0</v>
      </c>
      <c r="AL342" s="433">
        <f t="shared" si="338"/>
        <v>0</v>
      </c>
      <c r="AM342" s="433">
        <f t="shared" si="338"/>
        <v>0</v>
      </c>
      <c r="AN342" s="433">
        <f t="shared" si="338"/>
        <v>0</v>
      </c>
      <c r="AO342" s="433">
        <f t="shared" si="338"/>
        <v>0</v>
      </c>
      <c r="AP342" s="1721">
        <f t="shared" si="338"/>
        <v>0</v>
      </c>
      <c r="AQ342" s="1752">
        <f t="shared" si="338"/>
        <v>0</v>
      </c>
      <c r="AR342" s="1770"/>
      <c r="AS342" s="1752">
        <f t="shared" si="338"/>
        <v>0</v>
      </c>
      <c r="AT342" s="1752">
        <f t="shared" si="338"/>
        <v>0</v>
      </c>
      <c r="AU342" s="1753">
        <f t="shared" si="338"/>
        <v>0</v>
      </c>
      <c r="AV342" s="433">
        <f t="shared" si="338"/>
        <v>0</v>
      </c>
      <c r="AW342" s="433">
        <f t="shared" si="338"/>
        <v>0</v>
      </c>
      <c r="AX342" s="1721">
        <f t="shared" si="338"/>
        <v>0</v>
      </c>
      <c r="AY342" s="1752">
        <f t="shared" si="338"/>
        <v>0</v>
      </c>
      <c r="AZ342" s="1770"/>
      <c r="BA342" s="1752">
        <f t="shared" si="338"/>
        <v>0</v>
      </c>
      <c r="BB342" s="1770"/>
      <c r="BC342" s="1753">
        <f t="shared" si="338"/>
        <v>0</v>
      </c>
    </row>
    <row r="343" spans="1:55" s="339" customFormat="1">
      <c r="A343" s="1757" t="str">
        <f>Cover!C21</f>
        <v>- none -</v>
      </c>
      <c r="B343" s="708"/>
      <c r="C343" s="1725"/>
      <c r="D343" s="354"/>
      <c r="E343" s="1726"/>
      <c r="F343" s="345"/>
      <c r="G343" s="345"/>
      <c r="H343" s="345"/>
      <c r="I343" s="345"/>
      <c r="J343" s="345"/>
      <c r="K343" s="345"/>
      <c r="L343" s="345"/>
      <c r="M343" s="496">
        <f t="shared" ref="M343:M357" si="339">SUM(E343:L343)</f>
        <v>0</v>
      </c>
      <c r="N343" s="515"/>
      <c r="O343" s="515"/>
      <c r="P343" s="515"/>
      <c r="Q343" s="1754">
        <f t="shared" ref="Q343:Q357" si="340">B343+C343+M343+N343+O343+P343+D343</f>
        <v>0</v>
      </c>
      <c r="R343" s="1729"/>
      <c r="S343" s="1575"/>
      <c r="T343" s="350"/>
      <c r="U343" s="350"/>
      <c r="V343" s="350"/>
      <c r="W343" s="346">
        <f t="shared" ref="W343:W357" si="341">SUM(R343:V343)</f>
        <v>0</v>
      </c>
      <c r="X343" s="349"/>
      <c r="Y343" s="350"/>
      <c r="Z343" s="350"/>
      <c r="AA343" s="350"/>
      <c r="AB343" s="350"/>
      <c r="AC343" s="350"/>
      <c r="AD343" s="350"/>
      <c r="AE343" s="350"/>
      <c r="AF343" s="350"/>
      <c r="AG343" s="496">
        <f t="shared" ref="AG343:AG357" si="342">SUM(X343:AF343)</f>
        <v>0</v>
      </c>
      <c r="AH343" s="1564"/>
      <c r="AI343" s="497">
        <f t="shared" ref="AI343:AI357" si="343">Q343+W343+AG343+AH343</f>
        <v>0</v>
      </c>
      <c r="AJ343" s="1726"/>
      <c r="AK343" s="345"/>
      <c r="AL343" s="345"/>
      <c r="AM343" s="345"/>
      <c r="AN343" s="345"/>
      <c r="AO343" s="1750"/>
      <c r="AP343" s="1724">
        <f t="shared" ref="AP343:AP357" si="344">SUM(AJ343:AO343)</f>
        <v>0</v>
      </c>
      <c r="AQ343" s="515"/>
      <c r="AR343" s="1564"/>
      <c r="AS343" s="515"/>
      <c r="AT343" s="1730">
        <f t="shared" ref="AT343:AT357" si="345">AI343+AP343+AQ343+AR343+AS343</f>
        <v>0</v>
      </c>
      <c r="AU343" s="342"/>
      <c r="AV343" s="354"/>
      <c r="AW343" s="1751"/>
      <c r="AX343" s="1724">
        <f t="shared" ref="AX343:AX357" si="346">SUM(AU343:AW343)</f>
        <v>0</v>
      </c>
      <c r="AY343" s="515"/>
      <c r="AZ343" s="1564"/>
      <c r="BA343" s="1730">
        <f t="shared" ref="BA343:BA357" si="347">AX343+AY343</f>
        <v>0</v>
      </c>
      <c r="BB343" s="1564"/>
      <c r="BC343" s="1732">
        <f t="shared" ref="BC343:BC357" si="348">BA343+AT343+BB343</f>
        <v>0</v>
      </c>
    </row>
    <row r="344" spans="1:55" s="339" customFormat="1">
      <c r="A344" s="1757" t="str">
        <f>Cover!C22</f>
        <v>- none -</v>
      </c>
      <c r="B344" s="708"/>
      <c r="C344" s="354"/>
      <c r="D344" s="354"/>
      <c r="E344" s="1726"/>
      <c r="F344" s="345"/>
      <c r="G344" s="345"/>
      <c r="H344" s="345"/>
      <c r="I344" s="345"/>
      <c r="J344" s="345"/>
      <c r="K344" s="345"/>
      <c r="L344" s="345"/>
      <c r="M344" s="496">
        <f t="shared" si="339"/>
        <v>0</v>
      </c>
      <c r="N344" s="515"/>
      <c r="O344" s="515"/>
      <c r="P344" s="515"/>
      <c r="Q344" s="497">
        <f t="shared" si="340"/>
        <v>0</v>
      </c>
      <c r="R344" s="1729"/>
      <c r="S344" s="1575"/>
      <c r="T344" s="350"/>
      <c r="U344" s="350"/>
      <c r="V344" s="350"/>
      <c r="W344" s="346">
        <f t="shared" si="341"/>
        <v>0</v>
      </c>
      <c r="X344" s="349"/>
      <c r="Y344" s="350"/>
      <c r="Z344" s="350"/>
      <c r="AA344" s="350"/>
      <c r="AB344" s="350"/>
      <c r="AC344" s="350"/>
      <c r="AD344" s="350"/>
      <c r="AE344" s="350"/>
      <c r="AF344" s="350"/>
      <c r="AG344" s="496">
        <f t="shared" si="342"/>
        <v>0</v>
      </c>
      <c r="AH344" s="1564"/>
      <c r="AI344" s="497">
        <f t="shared" si="343"/>
        <v>0</v>
      </c>
      <c r="AJ344" s="1726"/>
      <c r="AK344" s="345"/>
      <c r="AL344" s="345"/>
      <c r="AM344" s="345"/>
      <c r="AN344" s="345"/>
      <c r="AO344" s="345"/>
      <c r="AP344" s="1724">
        <f t="shared" si="344"/>
        <v>0</v>
      </c>
      <c r="AQ344" s="515"/>
      <c r="AR344" s="1564"/>
      <c r="AS344" s="515"/>
      <c r="AT344" s="1730">
        <f t="shared" si="345"/>
        <v>0</v>
      </c>
      <c r="AU344" s="342"/>
      <c r="AV344" s="354"/>
      <c r="AW344" s="353"/>
      <c r="AX344" s="1724">
        <f t="shared" si="346"/>
        <v>0</v>
      </c>
      <c r="AY344" s="515"/>
      <c r="AZ344" s="1564"/>
      <c r="BA344" s="1730">
        <f t="shared" si="347"/>
        <v>0</v>
      </c>
      <c r="BB344" s="1564"/>
      <c r="BC344" s="1732">
        <f t="shared" si="348"/>
        <v>0</v>
      </c>
    </row>
    <row r="345" spans="1:55" s="339" customFormat="1">
      <c r="A345" s="1757" t="str">
        <f>Cover!C23</f>
        <v>- none -</v>
      </c>
      <c r="B345" s="708"/>
      <c r="C345" s="354"/>
      <c r="D345" s="354"/>
      <c r="E345" s="1726"/>
      <c r="F345" s="345"/>
      <c r="G345" s="345"/>
      <c r="H345" s="345"/>
      <c r="I345" s="345"/>
      <c r="J345" s="345"/>
      <c r="K345" s="345"/>
      <c r="L345" s="345"/>
      <c r="M345" s="496">
        <f t="shared" si="339"/>
        <v>0</v>
      </c>
      <c r="N345" s="515"/>
      <c r="O345" s="515"/>
      <c r="P345" s="515"/>
      <c r="Q345" s="497">
        <f t="shared" si="340"/>
        <v>0</v>
      </c>
      <c r="R345" s="1729"/>
      <c r="S345" s="1575"/>
      <c r="T345" s="350"/>
      <c r="U345" s="350"/>
      <c r="V345" s="350"/>
      <c r="W345" s="346">
        <f t="shared" si="341"/>
        <v>0</v>
      </c>
      <c r="X345" s="349"/>
      <c r="Y345" s="350"/>
      <c r="Z345" s="350"/>
      <c r="AA345" s="350"/>
      <c r="AB345" s="350"/>
      <c r="AC345" s="350"/>
      <c r="AD345" s="350"/>
      <c r="AE345" s="350"/>
      <c r="AF345" s="350"/>
      <c r="AG345" s="496">
        <f t="shared" si="342"/>
        <v>0</v>
      </c>
      <c r="AH345" s="1564"/>
      <c r="AI345" s="497">
        <f t="shared" si="343"/>
        <v>0</v>
      </c>
      <c r="AJ345" s="1726"/>
      <c r="AK345" s="345"/>
      <c r="AL345" s="345"/>
      <c r="AM345" s="345"/>
      <c r="AN345" s="345"/>
      <c r="AO345" s="345"/>
      <c r="AP345" s="1724">
        <f t="shared" si="344"/>
        <v>0</v>
      </c>
      <c r="AQ345" s="515"/>
      <c r="AR345" s="1564"/>
      <c r="AS345" s="515"/>
      <c r="AT345" s="1730">
        <f t="shared" si="345"/>
        <v>0</v>
      </c>
      <c r="AU345" s="342"/>
      <c r="AV345" s="354"/>
      <c r="AW345" s="353"/>
      <c r="AX345" s="1724">
        <f t="shared" si="346"/>
        <v>0</v>
      </c>
      <c r="AY345" s="515"/>
      <c r="AZ345" s="1564"/>
      <c r="BA345" s="1730">
        <f t="shared" si="347"/>
        <v>0</v>
      </c>
      <c r="BB345" s="1564"/>
      <c r="BC345" s="1732">
        <f t="shared" si="348"/>
        <v>0</v>
      </c>
    </row>
    <row r="346" spans="1:55" s="339" customFormat="1">
      <c r="A346" s="1757" t="str">
        <f>Cover!C24</f>
        <v>- none -</v>
      </c>
      <c r="B346" s="708"/>
      <c r="C346" s="354"/>
      <c r="D346" s="354"/>
      <c r="E346" s="1726"/>
      <c r="F346" s="345"/>
      <c r="G346" s="345"/>
      <c r="H346" s="345"/>
      <c r="I346" s="345"/>
      <c r="J346" s="345"/>
      <c r="K346" s="345"/>
      <c r="L346" s="345"/>
      <c r="M346" s="496">
        <f t="shared" si="339"/>
        <v>0</v>
      </c>
      <c r="N346" s="515"/>
      <c r="O346" s="515"/>
      <c r="P346" s="515"/>
      <c r="Q346" s="497">
        <f t="shared" si="340"/>
        <v>0</v>
      </c>
      <c r="R346" s="1729"/>
      <c r="S346" s="1575"/>
      <c r="T346" s="350"/>
      <c r="U346" s="350"/>
      <c r="V346" s="350"/>
      <c r="W346" s="346">
        <f t="shared" si="341"/>
        <v>0</v>
      </c>
      <c r="X346" s="349"/>
      <c r="Y346" s="350"/>
      <c r="Z346" s="350"/>
      <c r="AA346" s="350"/>
      <c r="AB346" s="350"/>
      <c r="AC346" s="350"/>
      <c r="AD346" s="350"/>
      <c r="AE346" s="350"/>
      <c r="AF346" s="350"/>
      <c r="AG346" s="496">
        <f t="shared" si="342"/>
        <v>0</v>
      </c>
      <c r="AH346" s="1564"/>
      <c r="AI346" s="497">
        <f t="shared" si="343"/>
        <v>0</v>
      </c>
      <c r="AJ346" s="1726"/>
      <c r="AK346" s="345"/>
      <c r="AL346" s="345"/>
      <c r="AM346" s="345"/>
      <c r="AN346" s="345"/>
      <c r="AO346" s="345"/>
      <c r="AP346" s="1724">
        <f t="shared" si="344"/>
        <v>0</v>
      </c>
      <c r="AQ346" s="515"/>
      <c r="AR346" s="1564"/>
      <c r="AS346" s="515"/>
      <c r="AT346" s="1730">
        <f t="shared" si="345"/>
        <v>0</v>
      </c>
      <c r="AU346" s="342"/>
      <c r="AV346" s="354"/>
      <c r="AW346" s="353"/>
      <c r="AX346" s="1724">
        <f t="shared" si="346"/>
        <v>0</v>
      </c>
      <c r="AY346" s="515"/>
      <c r="AZ346" s="1564"/>
      <c r="BA346" s="1730">
        <f t="shared" si="347"/>
        <v>0</v>
      </c>
      <c r="BB346" s="1564"/>
      <c r="BC346" s="1732">
        <f t="shared" si="348"/>
        <v>0</v>
      </c>
    </row>
    <row r="347" spans="1:55" s="339" customFormat="1">
      <c r="A347" s="1757" t="str">
        <f>Cover!C25</f>
        <v>- none -</v>
      </c>
      <c r="B347" s="708"/>
      <c r="C347" s="354"/>
      <c r="D347" s="354"/>
      <c r="E347" s="1726"/>
      <c r="F347" s="345"/>
      <c r="G347" s="345"/>
      <c r="H347" s="345"/>
      <c r="I347" s="345"/>
      <c r="J347" s="345"/>
      <c r="K347" s="345"/>
      <c r="L347" s="345"/>
      <c r="M347" s="496">
        <f t="shared" si="339"/>
        <v>0</v>
      </c>
      <c r="N347" s="515"/>
      <c r="O347" s="515"/>
      <c r="P347" s="515"/>
      <c r="Q347" s="497">
        <f t="shared" si="340"/>
        <v>0</v>
      </c>
      <c r="R347" s="1729"/>
      <c r="S347" s="1575"/>
      <c r="T347" s="350"/>
      <c r="U347" s="350"/>
      <c r="V347" s="350"/>
      <c r="W347" s="346">
        <f t="shared" si="341"/>
        <v>0</v>
      </c>
      <c r="X347" s="349"/>
      <c r="Y347" s="350"/>
      <c r="Z347" s="350"/>
      <c r="AA347" s="350"/>
      <c r="AB347" s="350"/>
      <c r="AC347" s="350"/>
      <c r="AD347" s="350"/>
      <c r="AE347" s="350"/>
      <c r="AF347" s="350"/>
      <c r="AG347" s="496">
        <f t="shared" si="342"/>
        <v>0</v>
      </c>
      <c r="AH347" s="1564"/>
      <c r="AI347" s="497">
        <f t="shared" si="343"/>
        <v>0</v>
      </c>
      <c r="AJ347" s="1726"/>
      <c r="AK347" s="345"/>
      <c r="AL347" s="345"/>
      <c r="AM347" s="345"/>
      <c r="AN347" s="345"/>
      <c r="AO347" s="345"/>
      <c r="AP347" s="1724">
        <f t="shared" si="344"/>
        <v>0</v>
      </c>
      <c r="AQ347" s="515"/>
      <c r="AR347" s="1564"/>
      <c r="AS347" s="515"/>
      <c r="AT347" s="1730">
        <f t="shared" si="345"/>
        <v>0</v>
      </c>
      <c r="AU347" s="342"/>
      <c r="AV347" s="354"/>
      <c r="AW347" s="353"/>
      <c r="AX347" s="1724">
        <f t="shared" si="346"/>
        <v>0</v>
      </c>
      <c r="AY347" s="515"/>
      <c r="AZ347" s="1564"/>
      <c r="BA347" s="1730">
        <f t="shared" si="347"/>
        <v>0</v>
      </c>
      <c r="BB347" s="1564"/>
      <c r="BC347" s="1732">
        <f t="shared" si="348"/>
        <v>0</v>
      </c>
    </row>
    <row r="348" spans="1:55" s="339" customFormat="1">
      <c r="A348" s="1757" t="str">
        <f>Cover!C26</f>
        <v>- none -</v>
      </c>
      <c r="B348" s="708"/>
      <c r="C348" s="354"/>
      <c r="D348" s="354"/>
      <c r="E348" s="1726"/>
      <c r="F348" s="345"/>
      <c r="G348" s="345"/>
      <c r="H348" s="345"/>
      <c r="I348" s="345"/>
      <c r="J348" s="345"/>
      <c r="K348" s="345"/>
      <c r="L348" s="345"/>
      <c r="M348" s="496">
        <f t="shared" si="339"/>
        <v>0</v>
      </c>
      <c r="N348" s="515"/>
      <c r="O348" s="515"/>
      <c r="P348" s="515"/>
      <c r="Q348" s="497">
        <f t="shared" si="340"/>
        <v>0</v>
      </c>
      <c r="R348" s="1729"/>
      <c r="S348" s="1575"/>
      <c r="T348" s="350"/>
      <c r="U348" s="350"/>
      <c r="V348" s="350"/>
      <c r="W348" s="346">
        <f t="shared" si="341"/>
        <v>0</v>
      </c>
      <c r="X348" s="349"/>
      <c r="Y348" s="350"/>
      <c r="Z348" s="350"/>
      <c r="AA348" s="350"/>
      <c r="AB348" s="350"/>
      <c r="AC348" s="350"/>
      <c r="AD348" s="350"/>
      <c r="AE348" s="350"/>
      <c r="AF348" s="350"/>
      <c r="AG348" s="496">
        <f t="shared" si="342"/>
        <v>0</v>
      </c>
      <c r="AH348" s="1564"/>
      <c r="AI348" s="497">
        <f t="shared" si="343"/>
        <v>0</v>
      </c>
      <c r="AJ348" s="1726"/>
      <c r="AK348" s="345"/>
      <c r="AL348" s="345"/>
      <c r="AM348" s="345"/>
      <c r="AN348" s="345"/>
      <c r="AO348" s="345"/>
      <c r="AP348" s="1724">
        <f t="shared" si="344"/>
        <v>0</v>
      </c>
      <c r="AQ348" s="515"/>
      <c r="AR348" s="1564"/>
      <c r="AS348" s="515"/>
      <c r="AT348" s="1730">
        <f t="shared" si="345"/>
        <v>0</v>
      </c>
      <c r="AU348" s="342"/>
      <c r="AV348" s="354"/>
      <c r="AW348" s="353"/>
      <c r="AX348" s="1724">
        <f t="shared" si="346"/>
        <v>0</v>
      </c>
      <c r="AY348" s="515"/>
      <c r="AZ348" s="1564"/>
      <c r="BA348" s="1730">
        <f t="shared" si="347"/>
        <v>0</v>
      </c>
      <c r="BB348" s="1564"/>
      <c r="BC348" s="1732">
        <f t="shared" si="348"/>
        <v>0</v>
      </c>
    </row>
    <row r="349" spans="1:55" s="339" customFormat="1">
      <c r="A349" s="1757" t="str">
        <f>Cover!C27</f>
        <v>- none -</v>
      </c>
      <c r="B349" s="708"/>
      <c r="C349" s="354"/>
      <c r="D349" s="354"/>
      <c r="E349" s="1726"/>
      <c r="F349" s="345"/>
      <c r="G349" s="345"/>
      <c r="H349" s="345"/>
      <c r="I349" s="345"/>
      <c r="J349" s="345"/>
      <c r="K349" s="345"/>
      <c r="L349" s="345"/>
      <c r="M349" s="496">
        <f t="shared" si="339"/>
        <v>0</v>
      </c>
      <c r="N349" s="515"/>
      <c r="O349" s="515"/>
      <c r="P349" s="515"/>
      <c r="Q349" s="497">
        <f t="shared" si="340"/>
        <v>0</v>
      </c>
      <c r="R349" s="1729"/>
      <c r="S349" s="1575"/>
      <c r="T349" s="350"/>
      <c r="U349" s="350"/>
      <c r="V349" s="350"/>
      <c r="W349" s="346">
        <f t="shared" si="341"/>
        <v>0</v>
      </c>
      <c r="X349" s="349"/>
      <c r="Y349" s="350"/>
      <c r="Z349" s="350"/>
      <c r="AA349" s="350"/>
      <c r="AB349" s="350"/>
      <c r="AC349" s="350"/>
      <c r="AD349" s="350"/>
      <c r="AE349" s="350"/>
      <c r="AF349" s="350"/>
      <c r="AG349" s="496">
        <f t="shared" si="342"/>
        <v>0</v>
      </c>
      <c r="AH349" s="1564"/>
      <c r="AI349" s="497">
        <f t="shared" si="343"/>
        <v>0</v>
      </c>
      <c r="AJ349" s="1726"/>
      <c r="AK349" s="345"/>
      <c r="AL349" s="345"/>
      <c r="AM349" s="345"/>
      <c r="AN349" s="345"/>
      <c r="AO349" s="345"/>
      <c r="AP349" s="1724">
        <f t="shared" si="344"/>
        <v>0</v>
      </c>
      <c r="AQ349" s="515"/>
      <c r="AR349" s="1564"/>
      <c r="AS349" s="515"/>
      <c r="AT349" s="1730">
        <f t="shared" si="345"/>
        <v>0</v>
      </c>
      <c r="AU349" s="342"/>
      <c r="AV349" s="354"/>
      <c r="AW349" s="353"/>
      <c r="AX349" s="1724">
        <f t="shared" si="346"/>
        <v>0</v>
      </c>
      <c r="AY349" s="515"/>
      <c r="AZ349" s="1564"/>
      <c r="BA349" s="1730">
        <f t="shared" si="347"/>
        <v>0</v>
      </c>
      <c r="BB349" s="1564"/>
      <c r="BC349" s="1732">
        <f t="shared" si="348"/>
        <v>0</v>
      </c>
    </row>
    <row r="350" spans="1:55" s="339" customFormat="1">
      <c r="A350" s="1757" t="str">
        <f>Cover!C28</f>
        <v>- none -</v>
      </c>
      <c r="B350" s="708"/>
      <c r="C350" s="353"/>
      <c r="D350" s="708"/>
      <c r="E350" s="1726"/>
      <c r="F350" s="345"/>
      <c r="G350" s="345"/>
      <c r="H350" s="345"/>
      <c r="I350" s="345"/>
      <c r="J350" s="345"/>
      <c r="K350" s="345"/>
      <c r="L350" s="345"/>
      <c r="M350" s="496">
        <f t="shared" si="339"/>
        <v>0</v>
      </c>
      <c r="N350" s="515"/>
      <c r="O350" s="515"/>
      <c r="P350" s="515"/>
      <c r="Q350" s="497">
        <f t="shared" si="340"/>
        <v>0</v>
      </c>
      <c r="R350" s="1729"/>
      <c r="S350" s="1575"/>
      <c r="T350" s="350"/>
      <c r="U350" s="350"/>
      <c r="V350" s="350"/>
      <c r="W350" s="346">
        <f t="shared" si="341"/>
        <v>0</v>
      </c>
      <c r="X350" s="349"/>
      <c r="Y350" s="350"/>
      <c r="Z350" s="350"/>
      <c r="AA350" s="350"/>
      <c r="AB350" s="350"/>
      <c r="AC350" s="350"/>
      <c r="AD350" s="350"/>
      <c r="AE350" s="350"/>
      <c r="AF350" s="350"/>
      <c r="AG350" s="496">
        <f t="shared" si="342"/>
        <v>0</v>
      </c>
      <c r="AH350" s="1564"/>
      <c r="AI350" s="497">
        <f t="shared" si="343"/>
        <v>0</v>
      </c>
      <c r="AJ350" s="1726"/>
      <c r="AK350" s="345"/>
      <c r="AL350" s="345"/>
      <c r="AM350" s="345"/>
      <c r="AN350" s="345"/>
      <c r="AO350" s="345"/>
      <c r="AP350" s="1724">
        <f t="shared" si="344"/>
        <v>0</v>
      </c>
      <c r="AQ350" s="515"/>
      <c r="AR350" s="1564"/>
      <c r="AS350" s="515"/>
      <c r="AT350" s="1730">
        <f t="shared" si="345"/>
        <v>0</v>
      </c>
      <c r="AU350" s="342"/>
      <c r="AV350" s="354"/>
      <c r="AW350" s="353"/>
      <c r="AX350" s="1724">
        <f t="shared" si="346"/>
        <v>0</v>
      </c>
      <c r="AY350" s="515"/>
      <c r="AZ350" s="1564"/>
      <c r="BA350" s="1730">
        <f t="shared" si="347"/>
        <v>0</v>
      </c>
      <c r="BB350" s="1564"/>
      <c r="BC350" s="1732">
        <f t="shared" si="348"/>
        <v>0</v>
      </c>
    </row>
    <row r="351" spans="1:55" s="339" customFormat="1">
      <c r="A351" s="1757" t="str">
        <f>Cover!C29</f>
        <v>- none -</v>
      </c>
      <c r="B351" s="708"/>
      <c r="C351" s="353"/>
      <c r="D351" s="708"/>
      <c r="E351" s="1726"/>
      <c r="F351" s="345"/>
      <c r="G351" s="345"/>
      <c r="H351" s="345"/>
      <c r="I351" s="345"/>
      <c r="J351" s="345"/>
      <c r="K351" s="345"/>
      <c r="L351" s="345"/>
      <c r="M351" s="496">
        <f t="shared" si="339"/>
        <v>0</v>
      </c>
      <c r="N351" s="515"/>
      <c r="O351" s="515"/>
      <c r="P351" s="515"/>
      <c r="Q351" s="497">
        <f t="shared" si="340"/>
        <v>0</v>
      </c>
      <c r="R351" s="1729"/>
      <c r="S351" s="1575"/>
      <c r="T351" s="350"/>
      <c r="U351" s="350"/>
      <c r="V351" s="350"/>
      <c r="W351" s="346">
        <f t="shared" si="341"/>
        <v>0</v>
      </c>
      <c r="X351" s="349"/>
      <c r="Y351" s="350"/>
      <c r="Z351" s="350"/>
      <c r="AA351" s="350"/>
      <c r="AB351" s="350"/>
      <c r="AC351" s="350"/>
      <c r="AD351" s="350"/>
      <c r="AE351" s="350"/>
      <c r="AF351" s="350"/>
      <c r="AG351" s="496">
        <f t="shared" si="342"/>
        <v>0</v>
      </c>
      <c r="AH351" s="1564"/>
      <c r="AI351" s="497">
        <f t="shared" si="343"/>
        <v>0</v>
      </c>
      <c r="AJ351" s="1726"/>
      <c r="AK351" s="345"/>
      <c r="AL351" s="345"/>
      <c r="AM351" s="345"/>
      <c r="AN351" s="345"/>
      <c r="AO351" s="345"/>
      <c r="AP351" s="1724">
        <f t="shared" si="344"/>
        <v>0</v>
      </c>
      <c r="AQ351" s="515"/>
      <c r="AR351" s="1564"/>
      <c r="AS351" s="515"/>
      <c r="AT351" s="1730">
        <f t="shared" si="345"/>
        <v>0</v>
      </c>
      <c r="AU351" s="342"/>
      <c r="AV351" s="354"/>
      <c r="AW351" s="353"/>
      <c r="AX351" s="1724">
        <f t="shared" si="346"/>
        <v>0</v>
      </c>
      <c r="AY351" s="515"/>
      <c r="AZ351" s="1564"/>
      <c r="BA351" s="1730">
        <f t="shared" si="347"/>
        <v>0</v>
      </c>
      <c r="BB351" s="1564"/>
      <c r="BC351" s="1732">
        <f t="shared" si="348"/>
        <v>0</v>
      </c>
    </row>
    <row r="352" spans="1:55" s="339" customFormat="1">
      <c r="A352" s="1757" t="str">
        <f>Cover!C30</f>
        <v>- none -</v>
      </c>
      <c r="B352" s="708"/>
      <c r="C352" s="353"/>
      <c r="D352" s="708"/>
      <c r="E352" s="1726"/>
      <c r="F352" s="345"/>
      <c r="G352" s="345"/>
      <c r="H352" s="345"/>
      <c r="I352" s="345"/>
      <c r="J352" s="345"/>
      <c r="K352" s="345"/>
      <c r="L352" s="345"/>
      <c r="M352" s="496">
        <f t="shared" si="339"/>
        <v>0</v>
      </c>
      <c r="N352" s="515"/>
      <c r="O352" s="515"/>
      <c r="P352" s="515"/>
      <c r="Q352" s="497">
        <f t="shared" si="340"/>
        <v>0</v>
      </c>
      <c r="R352" s="1729"/>
      <c r="S352" s="1575"/>
      <c r="T352" s="350"/>
      <c r="U352" s="350"/>
      <c r="V352" s="350"/>
      <c r="W352" s="346">
        <f t="shared" si="341"/>
        <v>0</v>
      </c>
      <c r="X352" s="349"/>
      <c r="Y352" s="350"/>
      <c r="Z352" s="350"/>
      <c r="AA352" s="350"/>
      <c r="AB352" s="1728"/>
      <c r="AC352" s="350"/>
      <c r="AD352" s="350"/>
      <c r="AE352" s="350"/>
      <c r="AF352" s="350"/>
      <c r="AG352" s="496">
        <f t="shared" si="342"/>
        <v>0</v>
      </c>
      <c r="AH352" s="1564"/>
      <c r="AI352" s="497">
        <f t="shared" si="343"/>
        <v>0</v>
      </c>
      <c r="AJ352" s="1726"/>
      <c r="AK352" s="345"/>
      <c r="AL352" s="345"/>
      <c r="AM352" s="345"/>
      <c r="AN352" s="345"/>
      <c r="AO352" s="345"/>
      <c r="AP352" s="1724">
        <f t="shared" si="344"/>
        <v>0</v>
      </c>
      <c r="AQ352" s="515"/>
      <c r="AR352" s="1564"/>
      <c r="AS352" s="515"/>
      <c r="AT352" s="1730">
        <f t="shared" si="345"/>
        <v>0</v>
      </c>
      <c r="AU352" s="342"/>
      <c r="AV352" s="354"/>
      <c r="AW352" s="353"/>
      <c r="AX352" s="1724">
        <f t="shared" si="346"/>
        <v>0</v>
      </c>
      <c r="AY352" s="515"/>
      <c r="AZ352" s="1564"/>
      <c r="BA352" s="1730">
        <f t="shared" si="347"/>
        <v>0</v>
      </c>
      <c r="BB352" s="1564"/>
      <c r="BC352" s="1732">
        <f t="shared" si="348"/>
        <v>0</v>
      </c>
    </row>
    <row r="353" spans="1:55" s="339" customFormat="1">
      <c r="A353" s="1757" t="str">
        <f>Cover!C31</f>
        <v>- none -</v>
      </c>
      <c r="B353" s="708"/>
      <c r="C353" s="353"/>
      <c r="D353" s="708"/>
      <c r="E353" s="1726"/>
      <c r="F353" s="353"/>
      <c r="G353" s="353"/>
      <c r="H353" s="353"/>
      <c r="I353" s="353"/>
      <c r="J353" s="353"/>
      <c r="K353" s="353"/>
      <c r="L353" s="345"/>
      <c r="M353" s="496">
        <f t="shared" si="339"/>
        <v>0</v>
      </c>
      <c r="N353" s="515"/>
      <c r="O353" s="515"/>
      <c r="P353" s="515"/>
      <c r="Q353" s="497">
        <f t="shared" si="340"/>
        <v>0</v>
      </c>
      <c r="R353" s="1729"/>
      <c r="S353" s="1727"/>
      <c r="T353" s="1728"/>
      <c r="U353" s="1728"/>
      <c r="V353" s="1728"/>
      <c r="W353" s="346">
        <f t="shared" si="341"/>
        <v>0</v>
      </c>
      <c r="X353" s="1729"/>
      <c r="Y353" s="1728"/>
      <c r="Z353" s="1728"/>
      <c r="AA353" s="350"/>
      <c r="AB353" s="1728"/>
      <c r="AC353" s="350"/>
      <c r="AD353" s="1728"/>
      <c r="AE353" s="350"/>
      <c r="AF353" s="1728"/>
      <c r="AG353" s="496">
        <f t="shared" si="342"/>
        <v>0</v>
      </c>
      <c r="AH353" s="1564"/>
      <c r="AI353" s="497">
        <f t="shared" si="343"/>
        <v>0</v>
      </c>
      <c r="AJ353" s="1726"/>
      <c r="AK353" s="512"/>
      <c r="AL353" s="512"/>
      <c r="AM353" s="512"/>
      <c r="AN353" s="512"/>
      <c r="AO353" s="345"/>
      <c r="AP353" s="1724">
        <f t="shared" si="344"/>
        <v>0</v>
      </c>
      <c r="AQ353" s="515"/>
      <c r="AR353" s="1564"/>
      <c r="AS353" s="515"/>
      <c r="AT353" s="1730">
        <f t="shared" si="345"/>
        <v>0</v>
      </c>
      <c r="AU353" s="342"/>
      <c r="AV353" s="354"/>
      <c r="AW353" s="353"/>
      <c r="AX353" s="1724">
        <f t="shared" si="346"/>
        <v>0</v>
      </c>
      <c r="AY353" s="515"/>
      <c r="AZ353" s="1564"/>
      <c r="BA353" s="1730">
        <f t="shared" si="347"/>
        <v>0</v>
      </c>
      <c r="BB353" s="1564"/>
      <c r="BC353" s="1732">
        <f t="shared" si="348"/>
        <v>0</v>
      </c>
    </row>
    <row r="354" spans="1:55" s="339" customFormat="1">
      <c r="A354" s="1757" t="str">
        <f>Cover!C32</f>
        <v>- none -</v>
      </c>
      <c r="B354" s="708"/>
      <c r="C354" s="353"/>
      <c r="D354" s="708"/>
      <c r="E354" s="1726"/>
      <c r="F354" s="353"/>
      <c r="G354" s="353"/>
      <c r="H354" s="353"/>
      <c r="I354" s="353"/>
      <c r="J354" s="353"/>
      <c r="K354" s="353"/>
      <c r="L354" s="345"/>
      <c r="M354" s="496">
        <f t="shared" si="339"/>
        <v>0</v>
      </c>
      <c r="N354" s="515"/>
      <c r="O354" s="515"/>
      <c r="P354" s="515"/>
      <c r="Q354" s="497">
        <f t="shared" si="340"/>
        <v>0</v>
      </c>
      <c r="R354" s="1729"/>
      <c r="S354" s="1727"/>
      <c r="T354" s="1728"/>
      <c r="U354" s="1728"/>
      <c r="V354" s="1728"/>
      <c r="W354" s="346">
        <f t="shared" si="341"/>
        <v>0</v>
      </c>
      <c r="X354" s="1729"/>
      <c r="Y354" s="1728"/>
      <c r="Z354" s="1728"/>
      <c r="AA354" s="350"/>
      <c r="AB354" s="1728"/>
      <c r="AC354" s="350"/>
      <c r="AD354" s="1728"/>
      <c r="AE354" s="350"/>
      <c r="AF354" s="1728"/>
      <c r="AG354" s="496">
        <f t="shared" si="342"/>
        <v>0</v>
      </c>
      <c r="AH354" s="1564"/>
      <c r="AI354" s="497">
        <f t="shared" si="343"/>
        <v>0</v>
      </c>
      <c r="AJ354" s="1726"/>
      <c r="AK354" s="512"/>
      <c r="AL354" s="512"/>
      <c r="AM354" s="512"/>
      <c r="AN354" s="512"/>
      <c r="AO354" s="345"/>
      <c r="AP354" s="1724">
        <f t="shared" si="344"/>
        <v>0</v>
      </c>
      <c r="AQ354" s="515"/>
      <c r="AR354" s="1564"/>
      <c r="AS354" s="515"/>
      <c r="AT354" s="1730">
        <f t="shared" si="345"/>
        <v>0</v>
      </c>
      <c r="AU354" s="342"/>
      <c r="AV354" s="354"/>
      <c r="AW354" s="353"/>
      <c r="AX354" s="1724">
        <f t="shared" si="346"/>
        <v>0</v>
      </c>
      <c r="AY354" s="515"/>
      <c r="AZ354" s="1564"/>
      <c r="BA354" s="1730">
        <f t="shared" si="347"/>
        <v>0</v>
      </c>
      <c r="BB354" s="1564"/>
      <c r="BC354" s="1732">
        <f t="shared" si="348"/>
        <v>0</v>
      </c>
    </row>
    <row r="355" spans="1:55" s="339" customFormat="1">
      <c r="A355" s="1757" t="str">
        <f>Cover!C33</f>
        <v>- none -</v>
      </c>
      <c r="B355" s="708"/>
      <c r="C355" s="353"/>
      <c r="D355" s="708"/>
      <c r="E355" s="1726"/>
      <c r="F355" s="353"/>
      <c r="G355" s="353"/>
      <c r="H355" s="353"/>
      <c r="I355" s="353"/>
      <c r="J355" s="353"/>
      <c r="K355" s="353"/>
      <c r="L355" s="345"/>
      <c r="M355" s="496">
        <f t="shared" si="339"/>
        <v>0</v>
      </c>
      <c r="N355" s="515"/>
      <c r="O355" s="515"/>
      <c r="P355" s="515"/>
      <c r="Q355" s="497">
        <f t="shared" si="340"/>
        <v>0</v>
      </c>
      <c r="R355" s="1729"/>
      <c r="S355" s="1727"/>
      <c r="T355" s="1728"/>
      <c r="U355" s="1728"/>
      <c r="V355" s="1728"/>
      <c r="W355" s="346">
        <f t="shared" si="341"/>
        <v>0</v>
      </c>
      <c r="X355" s="1729"/>
      <c r="Y355" s="1728"/>
      <c r="Z355" s="1728"/>
      <c r="AA355" s="350"/>
      <c r="AB355" s="1728"/>
      <c r="AC355" s="350"/>
      <c r="AD355" s="1728"/>
      <c r="AE355" s="350"/>
      <c r="AF355" s="1728"/>
      <c r="AG355" s="496">
        <f t="shared" si="342"/>
        <v>0</v>
      </c>
      <c r="AH355" s="1564"/>
      <c r="AI355" s="497">
        <f t="shared" si="343"/>
        <v>0</v>
      </c>
      <c r="AJ355" s="1726"/>
      <c r="AK355" s="512"/>
      <c r="AL355" s="512"/>
      <c r="AM355" s="512"/>
      <c r="AN355" s="512"/>
      <c r="AO355" s="345"/>
      <c r="AP355" s="1724">
        <f t="shared" si="344"/>
        <v>0</v>
      </c>
      <c r="AQ355" s="515"/>
      <c r="AR355" s="1564"/>
      <c r="AS355" s="515"/>
      <c r="AT355" s="1730">
        <f t="shared" si="345"/>
        <v>0</v>
      </c>
      <c r="AU355" s="342"/>
      <c r="AV355" s="354"/>
      <c r="AW355" s="353"/>
      <c r="AX355" s="1724">
        <f t="shared" si="346"/>
        <v>0</v>
      </c>
      <c r="AY355" s="515"/>
      <c r="AZ355" s="1564"/>
      <c r="BA355" s="1730">
        <f t="shared" si="347"/>
        <v>0</v>
      </c>
      <c r="BB355" s="1564"/>
      <c r="BC355" s="1732">
        <f t="shared" si="348"/>
        <v>0</v>
      </c>
    </row>
    <row r="356" spans="1:55" s="339" customFormat="1">
      <c r="A356" s="1757" t="str">
        <f>Cover!C34</f>
        <v>- none -</v>
      </c>
      <c r="B356" s="708"/>
      <c r="C356" s="353"/>
      <c r="D356" s="708"/>
      <c r="E356" s="1726"/>
      <c r="F356" s="353"/>
      <c r="G356" s="353"/>
      <c r="H356" s="353"/>
      <c r="I356" s="353"/>
      <c r="J356" s="353"/>
      <c r="K356" s="353"/>
      <c r="L356" s="345"/>
      <c r="M356" s="496">
        <f t="shared" si="339"/>
        <v>0</v>
      </c>
      <c r="N356" s="515"/>
      <c r="O356" s="515"/>
      <c r="P356" s="515"/>
      <c r="Q356" s="497">
        <f t="shared" si="340"/>
        <v>0</v>
      </c>
      <c r="R356" s="1729"/>
      <c r="S356" s="1727"/>
      <c r="T356" s="1728"/>
      <c r="U356" s="1728"/>
      <c r="V356" s="1728"/>
      <c r="W356" s="346">
        <f t="shared" si="341"/>
        <v>0</v>
      </c>
      <c r="X356" s="1729"/>
      <c r="Y356" s="1728"/>
      <c r="Z356" s="1728"/>
      <c r="AA356" s="350"/>
      <c r="AB356" s="1728"/>
      <c r="AC356" s="350"/>
      <c r="AD356" s="1728"/>
      <c r="AE356" s="350"/>
      <c r="AF356" s="1728"/>
      <c r="AG356" s="496">
        <f t="shared" si="342"/>
        <v>0</v>
      </c>
      <c r="AH356" s="1564"/>
      <c r="AI356" s="497">
        <f t="shared" si="343"/>
        <v>0</v>
      </c>
      <c r="AJ356" s="1726"/>
      <c r="AK356" s="512"/>
      <c r="AL356" s="512"/>
      <c r="AM356" s="512"/>
      <c r="AN356" s="512"/>
      <c r="AO356" s="345"/>
      <c r="AP356" s="1724">
        <f t="shared" si="344"/>
        <v>0</v>
      </c>
      <c r="AQ356" s="515"/>
      <c r="AR356" s="1564"/>
      <c r="AS356" s="515"/>
      <c r="AT356" s="1730">
        <f t="shared" si="345"/>
        <v>0</v>
      </c>
      <c r="AU356" s="342"/>
      <c r="AV356" s="354"/>
      <c r="AW356" s="353"/>
      <c r="AX356" s="1724">
        <f t="shared" si="346"/>
        <v>0</v>
      </c>
      <c r="AY356" s="515"/>
      <c r="AZ356" s="1564"/>
      <c r="BA356" s="1730">
        <f t="shared" si="347"/>
        <v>0</v>
      </c>
      <c r="BB356" s="1564"/>
      <c r="BC356" s="1732">
        <f t="shared" si="348"/>
        <v>0</v>
      </c>
    </row>
    <row r="357" spans="1:55" s="339" customFormat="1">
      <c r="A357" s="1757" t="str">
        <f>Cover!C35</f>
        <v>- none -</v>
      </c>
      <c r="B357" s="1735"/>
      <c r="C357" s="1734"/>
      <c r="D357" s="1735"/>
      <c r="E357" s="1755"/>
      <c r="F357" s="1734"/>
      <c r="G357" s="1734"/>
      <c r="H357" s="1734"/>
      <c r="I357" s="1734"/>
      <c r="J357" s="1734"/>
      <c r="K357" s="1734"/>
      <c r="L357" s="1737"/>
      <c r="M357" s="1743">
        <f t="shared" si="339"/>
        <v>0</v>
      </c>
      <c r="N357" s="1739"/>
      <c r="O357" s="1739"/>
      <c r="P357" s="1739"/>
      <c r="Q357" s="1740">
        <f t="shared" si="340"/>
        <v>0</v>
      </c>
      <c r="R357" s="1744"/>
      <c r="S357" s="1741"/>
      <c r="T357" s="1742"/>
      <c r="U357" s="1742"/>
      <c r="V357" s="1742"/>
      <c r="W357" s="465">
        <f t="shared" si="341"/>
        <v>0</v>
      </c>
      <c r="X357" s="1744"/>
      <c r="Y357" s="1742"/>
      <c r="Z357" s="1742"/>
      <c r="AA357" s="1745"/>
      <c r="AB357" s="1742"/>
      <c r="AC357" s="1745"/>
      <c r="AD357" s="1742"/>
      <c r="AE357" s="1745"/>
      <c r="AF357" s="1742"/>
      <c r="AG357" s="1743">
        <f t="shared" si="342"/>
        <v>0</v>
      </c>
      <c r="AH357" s="1746"/>
      <c r="AI357" s="1740">
        <f t="shared" si="343"/>
        <v>0</v>
      </c>
      <c r="AJ357" s="1755"/>
      <c r="AK357" s="1747"/>
      <c r="AL357" s="1747"/>
      <c r="AM357" s="1747"/>
      <c r="AN357" s="1747"/>
      <c r="AO357" s="1737"/>
      <c r="AP357" s="1738">
        <f t="shared" si="344"/>
        <v>0</v>
      </c>
      <c r="AQ357" s="1739"/>
      <c r="AR357" s="1746"/>
      <c r="AS357" s="1739"/>
      <c r="AT357" s="1748">
        <f t="shared" si="345"/>
        <v>0</v>
      </c>
      <c r="AU357" s="1756"/>
      <c r="AV357" s="1733"/>
      <c r="AW357" s="1734"/>
      <c r="AX357" s="1738">
        <f t="shared" si="346"/>
        <v>0</v>
      </c>
      <c r="AY357" s="1739"/>
      <c r="AZ357" s="1746"/>
      <c r="BA357" s="1748">
        <f t="shared" si="347"/>
        <v>0</v>
      </c>
      <c r="BB357" s="1746"/>
      <c r="BC357" s="1749">
        <f t="shared" si="348"/>
        <v>0</v>
      </c>
    </row>
    <row r="358" spans="1:55" s="339" customFormat="1" ht="14.25">
      <c r="B358" s="477" t="str">
        <f>IF(B342-SUM(B343:B357)&lt;0.1,"OK","error")</f>
        <v>OK</v>
      </c>
      <c r="C358" s="477" t="str">
        <f t="shared" ref="C358:BC358" si="349">IF(C342-SUM(C343:C357)&lt;0.1,"OK","error")</f>
        <v>OK</v>
      </c>
      <c r="D358" s="477" t="str">
        <f t="shared" si="349"/>
        <v>OK</v>
      </c>
      <c r="E358" s="477" t="str">
        <f t="shared" si="349"/>
        <v>OK</v>
      </c>
      <c r="F358" s="477" t="str">
        <f t="shared" si="349"/>
        <v>OK</v>
      </c>
      <c r="G358" s="477" t="str">
        <f t="shared" si="349"/>
        <v>OK</v>
      </c>
      <c r="H358" s="477" t="str">
        <f t="shared" si="349"/>
        <v>OK</v>
      </c>
      <c r="I358" s="477" t="str">
        <f t="shared" si="349"/>
        <v>OK</v>
      </c>
      <c r="J358" s="477" t="str">
        <f t="shared" si="349"/>
        <v>OK</v>
      </c>
      <c r="K358" s="477" t="str">
        <f t="shared" si="349"/>
        <v>OK</v>
      </c>
      <c r="L358" s="477" t="str">
        <f t="shared" si="349"/>
        <v>OK</v>
      </c>
      <c r="M358" s="477" t="str">
        <f t="shared" si="349"/>
        <v>OK</v>
      </c>
      <c r="N358" s="477" t="str">
        <f t="shared" si="349"/>
        <v>OK</v>
      </c>
      <c r="O358" s="477" t="str">
        <f t="shared" si="349"/>
        <v>OK</v>
      </c>
      <c r="P358" s="477" t="str">
        <f t="shared" si="349"/>
        <v>OK</v>
      </c>
      <c r="Q358" s="477" t="str">
        <f t="shared" si="349"/>
        <v>OK</v>
      </c>
      <c r="R358" s="477" t="str">
        <f t="shared" si="349"/>
        <v>OK</v>
      </c>
      <c r="S358" s="477" t="str">
        <f t="shared" si="349"/>
        <v>OK</v>
      </c>
      <c r="T358" s="477" t="str">
        <f t="shared" si="349"/>
        <v>OK</v>
      </c>
      <c r="U358" s="477" t="str">
        <f t="shared" si="349"/>
        <v>OK</v>
      </c>
      <c r="V358" s="477" t="str">
        <f t="shared" si="349"/>
        <v>OK</v>
      </c>
      <c r="W358" s="477" t="str">
        <f t="shared" si="349"/>
        <v>OK</v>
      </c>
      <c r="X358" s="477" t="str">
        <f t="shared" si="349"/>
        <v>OK</v>
      </c>
      <c r="Y358" s="477" t="str">
        <f t="shared" si="349"/>
        <v>OK</v>
      </c>
      <c r="Z358" s="477" t="str">
        <f t="shared" si="349"/>
        <v>OK</v>
      </c>
      <c r="AA358" s="477" t="str">
        <f t="shared" si="349"/>
        <v>OK</v>
      </c>
      <c r="AB358" s="477" t="str">
        <f t="shared" si="349"/>
        <v>OK</v>
      </c>
      <c r="AC358" s="477" t="str">
        <f t="shared" si="349"/>
        <v>OK</v>
      </c>
      <c r="AD358" s="477" t="str">
        <f t="shared" si="349"/>
        <v>OK</v>
      </c>
      <c r="AE358" s="477" t="str">
        <f t="shared" si="349"/>
        <v>OK</v>
      </c>
      <c r="AF358" s="477" t="str">
        <f t="shared" si="349"/>
        <v>OK</v>
      </c>
      <c r="AG358" s="477" t="str">
        <f t="shared" si="349"/>
        <v>OK</v>
      </c>
      <c r="AH358" s="477" t="str">
        <f t="shared" si="349"/>
        <v>OK</v>
      </c>
      <c r="AI358" s="477" t="str">
        <f t="shared" si="349"/>
        <v>OK</v>
      </c>
      <c r="AJ358" s="477" t="str">
        <f t="shared" si="349"/>
        <v>OK</v>
      </c>
      <c r="AK358" s="477" t="str">
        <f t="shared" si="349"/>
        <v>OK</v>
      </c>
      <c r="AL358" s="477" t="str">
        <f t="shared" si="349"/>
        <v>OK</v>
      </c>
      <c r="AM358" s="477" t="str">
        <f t="shared" si="349"/>
        <v>OK</v>
      </c>
      <c r="AN358" s="477" t="str">
        <f t="shared" si="349"/>
        <v>OK</v>
      </c>
      <c r="AO358" s="477" t="str">
        <f t="shared" si="349"/>
        <v>OK</v>
      </c>
      <c r="AP358" s="477" t="str">
        <f t="shared" si="349"/>
        <v>OK</v>
      </c>
      <c r="AQ358" s="477" t="str">
        <f t="shared" si="349"/>
        <v>OK</v>
      </c>
      <c r="AR358" s="477" t="str">
        <f t="shared" si="349"/>
        <v>OK</v>
      </c>
      <c r="AS358" s="477" t="str">
        <f t="shared" si="349"/>
        <v>OK</v>
      </c>
      <c r="AT358" s="477" t="str">
        <f t="shared" si="349"/>
        <v>OK</v>
      </c>
      <c r="AU358" s="477" t="str">
        <f t="shared" si="349"/>
        <v>OK</v>
      </c>
      <c r="AV358" s="477" t="str">
        <f t="shared" si="349"/>
        <v>OK</v>
      </c>
      <c r="AW358" s="477" t="str">
        <f t="shared" si="349"/>
        <v>OK</v>
      </c>
      <c r="AX358" s="477" t="str">
        <f t="shared" si="349"/>
        <v>OK</v>
      </c>
      <c r="AY358" s="477" t="str">
        <f t="shared" si="349"/>
        <v>OK</v>
      </c>
      <c r="AZ358" s="477" t="str">
        <f t="shared" si="349"/>
        <v>OK</v>
      </c>
      <c r="BA358" s="477" t="str">
        <f t="shared" si="349"/>
        <v>OK</v>
      </c>
      <c r="BB358" s="477" t="str">
        <f t="shared" si="349"/>
        <v>OK</v>
      </c>
      <c r="BC358" s="477" t="str">
        <f t="shared" si="349"/>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2013'!$BD61="Allowed",1*B343,0)</f>
        <v>0</v>
      </c>
      <c r="C361" s="1717">
        <f>IF('C1 - Costs Matrix 2013'!$BD61="Allowed",1*C343,0)</f>
        <v>0</v>
      </c>
      <c r="D361" s="1717">
        <f>IF('C1 - Costs Matrix 2013'!$BD61="Allowed",1*D343,0)</f>
        <v>0</v>
      </c>
      <c r="E361" s="1762">
        <f>IF('C1 - Costs Matrix 2013'!$BD61="Allowed",1*E343,0)</f>
        <v>0</v>
      </c>
      <c r="F361" s="1717">
        <f>IF('C1 - Costs Matrix 2013'!$BD61="Allowed",1*F343,0)</f>
        <v>0</v>
      </c>
      <c r="G361" s="1717">
        <f>IF('C1 - Costs Matrix 2013'!$BD61="Allowed",1*G343,0)</f>
        <v>0</v>
      </c>
      <c r="H361" s="1717">
        <f>IF('C1 - Costs Matrix 2013'!$BD61="Allowed",1*H343,0)</f>
        <v>0</v>
      </c>
      <c r="I361" s="1717">
        <f>IF('C1 - Costs Matrix 2013'!$BD61="Allowed",1*I343,0)</f>
        <v>0</v>
      </c>
      <c r="J361" s="1720">
        <f>IF('C1 - Costs Matrix 2013'!$BD61="Allowed",1*J343,0)</f>
        <v>0</v>
      </c>
      <c r="K361" s="1719">
        <f>IF('C1 - Costs Matrix 2013'!$BD61="Allowed",1*K343,0)</f>
        <v>0</v>
      </c>
      <c r="L361" s="1719">
        <f>IF('C1 - Costs Matrix 2013'!$BD61="Allowed",1*L343,0)</f>
        <v>0</v>
      </c>
      <c r="M361" s="1718">
        <f t="shared" ref="M361:M375" si="350">SUM(E361:L361)</f>
        <v>0</v>
      </c>
      <c r="N361" s="1762">
        <f>IF('C1 - Costs Matrix 2013'!$BD61="Allowed",1*N343,0)</f>
        <v>0</v>
      </c>
      <c r="O361" s="1762">
        <f>IF('C1 - Costs Matrix 2013'!$BD61="Allowed",1*O343,0)</f>
        <v>0</v>
      </c>
      <c r="P361" s="1762">
        <f>IF('C1 - Costs Matrix 2013'!$BD61="Allowed",1*P343,0)</f>
        <v>0</v>
      </c>
      <c r="Q361" s="1740">
        <f t="shared" ref="Q361:Q375" si="351">B361+C361+M361+N361+O361+P361+D361</f>
        <v>0</v>
      </c>
      <c r="R361" s="1762">
        <f>IF('C1 - Costs Matrix 2013'!$BD61="Allowed",1*R343,0)</f>
        <v>0</v>
      </c>
      <c r="S361" s="1758"/>
      <c r="T361" s="1717">
        <f>IF('C1 - Costs Matrix 2013'!$BD61="Allowed",1*T343,0)</f>
        <v>0</v>
      </c>
      <c r="U361" s="1717">
        <f>IF('C1 - Costs Matrix 2013'!$BD61="Allowed",1*U343,0)</f>
        <v>0</v>
      </c>
      <c r="V361" s="1717">
        <f>IF('C1 - Costs Matrix 2013'!$BD61="Allowed",1*V343,0)</f>
        <v>0</v>
      </c>
      <c r="W361" s="465">
        <f t="shared" ref="W361:W375" si="352">SUM(R361:V361)</f>
        <v>0</v>
      </c>
      <c r="X361" s="1762">
        <f>IF('C1 - Costs Matrix 2013'!$BD61="Allowed",1*X343,0)</f>
        <v>0</v>
      </c>
      <c r="Y361" s="1717">
        <f>IF('C1 - Costs Matrix 2013'!$BD61="Allowed",1*Y343,0)</f>
        <v>0</v>
      </c>
      <c r="Z361" s="1717">
        <f>IF('C1 - Costs Matrix 2013'!$BD61="Allowed",1*Z343,0)</f>
        <v>0</v>
      </c>
      <c r="AA361" s="1717">
        <f>IF('C1 - Costs Matrix 2013'!$BD61="Allowed",1*AA343,0)</f>
        <v>0</v>
      </c>
      <c r="AB361" s="1717">
        <f>IF('C1 - Costs Matrix 2013'!$BD61="Allowed",1*AB343,0)</f>
        <v>0</v>
      </c>
      <c r="AC361" s="1717">
        <f>IF('C1 - Costs Matrix 2013'!$BD61="Allowed",1*AC343,0)</f>
        <v>0</v>
      </c>
      <c r="AD361" s="1717">
        <f>IF('C1 - Costs Matrix 2013'!$BD61="Allowed",1*AD343,0)</f>
        <v>0</v>
      </c>
      <c r="AE361" s="1717">
        <f>IF('C1 - Costs Matrix 2013'!$BD61="Allowed",1*AE343,0)</f>
        <v>0</v>
      </c>
      <c r="AF361" s="1717">
        <f>IF('C1 - Costs Matrix 2013'!$BD61="Allowed",1*AF343,0)</f>
        <v>0</v>
      </c>
      <c r="AG361" s="1717">
        <f t="shared" ref="AG361:AG375" si="353">SUM(X361:AF361)</f>
        <v>0</v>
      </c>
      <c r="AH361" s="1764"/>
      <c r="AI361" s="1767">
        <f t="shared" ref="AI361:AI375" si="354">Q361+W361+AG361+AH361</f>
        <v>0</v>
      </c>
      <c r="AJ361" s="1764"/>
      <c r="AK361" s="1731"/>
      <c r="AL361" s="1731"/>
      <c r="AM361" s="1731"/>
      <c r="AN361" s="1731"/>
      <c r="AO361" s="1731"/>
      <c r="AP361" s="1763">
        <f t="shared" ref="AP361:AP375" si="355">SUM(AJ361:AO361)</f>
        <v>0</v>
      </c>
      <c r="AQ361" s="1764"/>
      <c r="AR361" s="1764"/>
      <c r="AS361" s="1764"/>
      <c r="AT361" s="1769">
        <f t="shared" ref="AT361:AT375" si="356">AI361+AP361+AQ361+AR361+AS361</f>
        <v>0</v>
      </c>
      <c r="AU361" s="1764"/>
      <c r="AV361" s="1731"/>
      <c r="AW361" s="1731"/>
      <c r="AX361" s="1763">
        <f t="shared" ref="AX361:AX375" si="357">SUM(AU361:AW361)</f>
        <v>0</v>
      </c>
      <c r="AY361" s="1764"/>
      <c r="AZ361" s="1759"/>
      <c r="BA361" s="1769">
        <f t="shared" ref="BA361:BA375" si="358">AX361+AY361</f>
        <v>0</v>
      </c>
      <c r="BB361" s="1764"/>
      <c r="BC361" s="1769">
        <f t="shared" ref="BC361:BC375" si="359">BA361+AT361+BB361</f>
        <v>0</v>
      </c>
    </row>
    <row r="362" spans="1:55" s="264" customFormat="1">
      <c r="A362" s="1757" t="str">
        <f>Cover!C22</f>
        <v>- none -</v>
      </c>
      <c r="B362" s="709">
        <f>IF('C1 - Costs Matrix 2013'!$BD62="Allowed",1*B344,0)</f>
        <v>0</v>
      </c>
      <c r="C362" s="369">
        <f>IF('C1 - Costs Matrix 2013'!$BD62="Allowed",1*C344,0)</f>
        <v>0</v>
      </c>
      <c r="D362" s="369">
        <f>IF('C1 - Costs Matrix 2013'!$BD62="Allowed",1*D344,0)</f>
        <v>0</v>
      </c>
      <c r="E362" s="361">
        <f>IF('C1 - Costs Matrix 2013'!$BD62="Allowed",1*E344,0)</f>
        <v>0</v>
      </c>
      <c r="F362" s="369">
        <f>IF('C1 - Costs Matrix 2013'!$BD62="Allowed",1*F344,0)</f>
        <v>0</v>
      </c>
      <c r="G362" s="369">
        <f>IF('C1 - Costs Matrix 2013'!$BD62="Allowed",1*G344,0)</f>
        <v>0</v>
      </c>
      <c r="H362" s="369">
        <f>IF('C1 - Costs Matrix 2013'!$BD62="Allowed",1*H344,0)</f>
        <v>0</v>
      </c>
      <c r="I362" s="369">
        <f>IF('C1 - Costs Matrix 2013'!$BD62="Allowed",1*I344,0)</f>
        <v>0</v>
      </c>
      <c r="J362" s="368">
        <f>IF('C1 - Costs Matrix 2013'!$BD62="Allowed",1*J344,0)</f>
        <v>0</v>
      </c>
      <c r="K362" s="370">
        <f>IF('C1 - Costs Matrix 2013'!$BD62="Allowed",1*K344,0)</f>
        <v>0</v>
      </c>
      <c r="L362" s="370">
        <f>IF('C1 - Costs Matrix 2013'!$BD62="Allowed",1*L344,0)</f>
        <v>0</v>
      </c>
      <c r="M362" s="709">
        <f t="shared" si="350"/>
        <v>0</v>
      </c>
      <c r="N362" s="361">
        <f>IF('C1 - Costs Matrix 2013'!$BD62="Allowed",1*N344,0)</f>
        <v>0</v>
      </c>
      <c r="O362" s="361">
        <f>IF('C1 - Costs Matrix 2013'!$BD62="Allowed",1*O344,0)</f>
        <v>0</v>
      </c>
      <c r="P362" s="361">
        <f>IF('C1 - Costs Matrix 2013'!$BD62="Allowed",1*P344,0)</f>
        <v>0</v>
      </c>
      <c r="Q362" s="361">
        <f t="shared" si="351"/>
        <v>0</v>
      </c>
      <c r="R362" s="361">
        <f>IF('C1 - Costs Matrix 2013'!$BD62="Allowed",1*R344,0)</f>
        <v>0</v>
      </c>
      <c r="S362" s="1574"/>
      <c r="T362" s="369">
        <f>IF('C1 - Costs Matrix 2013'!$BD62="Allowed",1*T344,0)</f>
        <v>0</v>
      </c>
      <c r="U362" s="369">
        <f>IF('C1 - Costs Matrix 2013'!$BD62="Allowed",1*U344,0)</f>
        <v>0</v>
      </c>
      <c r="V362" s="369">
        <f>IF('C1 - Costs Matrix 2013'!$BD62="Allowed",1*V344,0)</f>
        <v>0</v>
      </c>
      <c r="W362" s="369">
        <f t="shared" si="352"/>
        <v>0</v>
      </c>
      <c r="X362" s="361">
        <f>IF('C1 - Costs Matrix 2013'!$BD62="Allowed",1*X344,0)</f>
        <v>0</v>
      </c>
      <c r="Y362" s="369">
        <f>IF('C1 - Costs Matrix 2013'!$BD62="Allowed",1*Y344,0)</f>
        <v>0</v>
      </c>
      <c r="Z362" s="369">
        <f>IF('C1 - Costs Matrix 2013'!$BD62="Allowed",1*Z344,0)</f>
        <v>0</v>
      </c>
      <c r="AA362" s="369">
        <f>IF('C1 - Costs Matrix 2013'!$BD62="Allowed",1*AA344,0)</f>
        <v>0</v>
      </c>
      <c r="AB362" s="369">
        <f>IF('C1 - Costs Matrix 2013'!$BD62="Allowed",1*AB344,0)</f>
        <v>0</v>
      </c>
      <c r="AC362" s="369">
        <f>IF('C1 - Costs Matrix 2013'!$BD62="Allowed",1*AC344,0)</f>
        <v>0</v>
      </c>
      <c r="AD362" s="369">
        <f>IF('C1 - Costs Matrix 2013'!$BD62="Allowed",1*AD344,0)</f>
        <v>0</v>
      </c>
      <c r="AE362" s="369">
        <f>IF('C1 - Costs Matrix 2013'!$BD62="Allowed",1*AE344,0)</f>
        <v>0</v>
      </c>
      <c r="AF362" s="369">
        <f>IF('C1 - Costs Matrix 2013'!$BD62="Allowed",1*AF344,0)</f>
        <v>0</v>
      </c>
      <c r="AG362" s="369">
        <f t="shared" si="353"/>
        <v>0</v>
      </c>
      <c r="AH362" s="1765"/>
      <c r="AI362" s="1768">
        <f t="shared" si="354"/>
        <v>0</v>
      </c>
      <c r="AJ362" s="1765"/>
      <c r="AK362" s="1563"/>
      <c r="AL362" s="1563"/>
      <c r="AM362" s="1563"/>
      <c r="AN362" s="1563"/>
      <c r="AO362" s="1563"/>
      <c r="AP362" s="496">
        <f t="shared" si="355"/>
        <v>0</v>
      </c>
      <c r="AQ362" s="1765"/>
      <c r="AR362" s="1765"/>
      <c r="AS362" s="1765"/>
      <c r="AT362" s="1732">
        <f t="shared" si="356"/>
        <v>0</v>
      </c>
      <c r="AU362" s="1765"/>
      <c r="AV362" s="1563"/>
      <c r="AW362" s="1563"/>
      <c r="AX362" s="496">
        <f t="shared" si="357"/>
        <v>0</v>
      </c>
      <c r="AY362" s="1765"/>
      <c r="AZ362" s="1723"/>
      <c r="BA362" s="1732">
        <f t="shared" si="358"/>
        <v>0</v>
      </c>
      <c r="BB362" s="1765"/>
      <c r="BC362" s="1732">
        <f t="shared" si="359"/>
        <v>0</v>
      </c>
    </row>
    <row r="363" spans="1:55" s="264" customFormat="1">
      <c r="A363" s="1757" t="str">
        <f>Cover!C23</f>
        <v>- none -</v>
      </c>
      <c r="B363" s="709">
        <f>IF('C1 - Costs Matrix 2013'!$BD63="Allowed",1*B345,0)</f>
        <v>0</v>
      </c>
      <c r="C363" s="369">
        <f>IF('C1 - Costs Matrix 2013'!$BD63="Allowed",1*C345,0)</f>
        <v>0</v>
      </c>
      <c r="D363" s="369">
        <f>IF('C1 - Costs Matrix 2013'!$BD63="Allowed",1*D345,0)</f>
        <v>0</v>
      </c>
      <c r="E363" s="361">
        <f>IF('C1 - Costs Matrix 2013'!$BD63="Allowed",1*E345,0)</f>
        <v>0</v>
      </c>
      <c r="F363" s="369">
        <f>IF('C1 - Costs Matrix 2013'!$BD63="Allowed",1*F345,0)</f>
        <v>0</v>
      </c>
      <c r="G363" s="369">
        <f>IF('C1 - Costs Matrix 2013'!$BD63="Allowed",1*G345,0)</f>
        <v>0</v>
      </c>
      <c r="H363" s="369">
        <f>IF('C1 - Costs Matrix 2013'!$BD63="Allowed",1*H345,0)</f>
        <v>0</v>
      </c>
      <c r="I363" s="369">
        <f>IF('C1 - Costs Matrix 2013'!$BD63="Allowed",1*I345,0)</f>
        <v>0</v>
      </c>
      <c r="J363" s="368">
        <f>IF('C1 - Costs Matrix 2013'!$BD63="Allowed",1*J345,0)</f>
        <v>0</v>
      </c>
      <c r="K363" s="370">
        <f>IF('C1 - Costs Matrix 2013'!$BD63="Allowed",1*K345,0)</f>
        <v>0</v>
      </c>
      <c r="L363" s="370">
        <f>IF('C1 - Costs Matrix 2013'!$BD63="Allowed",1*L345,0)</f>
        <v>0</v>
      </c>
      <c r="M363" s="709">
        <f t="shared" si="350"/>
        <v>0</v>
      </c>
      <c r="N363" s="361">
        <f>IF('C1 - Costs Matrix 2013'!$BD63="Allowed",1*N345,0)</f>
        <v>0</v>
      </c>
      <c r="O363" s="361">
        <f>IF('C1 - Costs Matrix 2013'!$BD63="Allowed",1*O345,0)</f>
        <v>0</v>
      </c>
      <c r="P363" s="361">
        <f>IF('C1 - Costs Matrix 2013'!$BD63="Allowed",1*P345,0)</f>
        <v>0</v>
      </c>
      <c r="Q363" s="361">
        <f t="shared" si="351"/>
        <v>0</v>
      </c>
      <c r="R363" s="361">
        <f>IF('C1 - Costs Matrix 2013'!$BD63="Allowed",1*R345,0)</f>
        <v>0</v>
      </c>
      <c r="S363" s="1574"/>
      <c r="T363" s="369">
        <f>IF('C1 - Costs Matrix 2013'!$BD63="Allowed",1*T345,0)</f>
        <v>0</v>
      </c>
      <c r="U363" s="369">
        <f>IF('C1 - Costs Matrix 2013'!$BD63="Allowed",1*U345,0)</f>
        <v>0</v>
      </c>
      <c r="V363" s="369">
        <f>IF('C1 - Costs Matrix 2013'!$BD63="Allowed",1*V345,0)</f>
        <v>0</v>
      </c>
      <c r="W363" s="369">
        <f t="shared" si="352"/>
        <v>0</v>
      </c>
      <c r="X363" s="361">
        <f>IF('C1 - Costs Matrix 2013'!$BD63="Allowed",1*X345,0)</f>
        <v>0</v>
      </c>
      <c r="Y363" s="369">
        <f>IF('C1 - Costs Matrix 2013'!$BD63="Allowed",1*Y345,0)</f>
        <v>0</v>
      </c>
      <c r="Z363" s="369">
        <f>IF('C1 - Costs Matrix 2013'!$BD63="Allowed",1*Z345,0)</f>
        <v>0</v>
      </c>
      <c r="AA363" s="369">
        <f>IF('C1 - Costs Matrix 2013'!$BD63="Allowed",1*AA345,0)</f>
        <v>0</v>
      </c>
      <c r="AB363" s="369">
        <f>IF('C1 - Costs Matrix 2013'!$BD63="Allowed",1*AB345,0)</f>
        <v>0</v>
      </c>
      <c r="AC363" s="369">
        <f>IF('C1 - Costs Matrix 2013'!$BD63="Allowed",1*AC345,0)</f>
        <v>0</v>
      </c>
      <c r="AD363" s="369">
        <f>IF('C1 - Costs Matrix 2013'!$BD63="Allowed",1*AD345,0)</f>
        <v>0</v>
      </c>
      <c r="AE363" s="369">
        <f>IF('C1 - Costs Matrix 2013'!$BD63="Allowed",1*AE345,0)</f>
        <v>0</v>
      </c>
      <c r="AF363" s="369">
        <f>IF('C1 - Costs Matrix 2013'!$BD63="Allowed",1*AF345,0)</f>
        <v>0</v>
      </c>
      <c r="AG363" s="369">
        <f t="shared" si="353"/>
        <v>0</v>
      </c>
      <c r="AH363" s="1765"/>
      <c r="AI363" s="1768">
        <f t="shared" si="354"/>
        <v>0</v>
      </c>
      <c r="AJ363" s="1765"/>
      <c r="AK363" s="1563"/>
      <c r="AL363" s="1563"/>
      <c r="AM363" s="1563"/>
      <c r="AN363" s="1563"/>
      <c r="AO363" s="1563"/>
      <c r="AP363" s="496">
        <f t="shared" si="355"/>
        <v>0</v>
      </c>
      <c r="AQ363" s="1765"/>
      <c r="AR363" s="1765"/>
      <c r="AS363" s="1765"/>
      <c r="AT363" s="1732">
        <f t="shared" si="356"/>
        <v>0</v>
      </c>
      <c r="AU363" s="1765"/>
      <c r="AV363" s="1563"/>
      <c r="AW363" s="1563"/>
      <c r="AX363" s="496">
        <f t="shared" si="357"/>
        <v>0</v>
      </c>
      <c r="AY363" s="1765"/>
      <c r="AZ363" s="1723"/>
      <c r="BA363" s="1732">
        <f t="shared" si="358"/>
        <v>0</v>
      </c>
      <c r="BB363" s="1765"/>
      <c r="BC363" s="1732">
        <f t="shared" si="359"/>
        <v>0</v>
      </c>
    </row>
    <row r="364" spans="1:55" s="264" customFormat="1">
      <c r="A364" s="1757" t="str">
        <f>Cover!C24</f>
        <v>- none -</v>
      </c>
      <c r="B364" s="709">
        <f>IF('C1 - Costs Matrix 2013'!$BD64="Allowed",1*B346,0)</f>
        <v>0</v>
      </c>
      <c r="C364" s="369">
        <f>IF('C1 - Costs Matrix 2013'!$BD64="Allowed",1*C346,0)</f>
        <v>0</v>
      </c>
      <c r="D364" s="369">
        <f>IF('C1 - Costs Matrix 2013'!$BD64="Allowed",1*D346,0)</f>
        <v>0</v>
      </c>
      <c r="E364" s="361">
        <f>IF('C1 - Costs Matrix 2013'!$BD64="Allowed",1*E346,0)</f>
        <v>0</v>
      </c>
      <c r="F364" s="369">
        <f>IF('C1 - Costs Matrix 2013'!$BD64="Allowed",1*F346,0)</f>
        <v>0</v>
      </c>
      <c r="G364" s="369">
        <f>IF('C1 - Costs Matrix 2013'!$BD64="Allowed",1*G346,0)</f>
        <v>0</v>
      </c>
      <c r="H364" s="369">
        <f>IF('C1 - Costs Matrix 2013'!$BD64="Allowed",1*H346,0)</f>
        <v>0</v>
      </c>
      <c r="I364" s="369">
        <f>IF('C1 - Costs Matrix 2013'!$BD64="Allowed",1*I346,0)</f>
        <v>0</v>
      </c>
      <c r="J364" s="368">
        <f>IF('C1 - Costs Matrix 2013'!$BD64="Allowed",1*J346,0)</f>
        <v>0</v>
      </c>
      <c r="K364" s="370">
        <f>IF('C1 - Costs Matrix 2013'!$BD64="Allowed",1*K346,0)</f>
        <v>0</v>
      </c>
      <c r="L364" s="370">
        <f>IF('C1 - Costs Matrix 2013'!$BD64="Allowed",1*L346,0)</f>
        <v>0</v>
      </c>
      <c r="M364" s="709">
        <f t="shared" si="350"/>
        <v>0</v>
      </c>
      <c r="N364" s="361">
        <f>IF('C1 - Costs Matrix 2013'!$BD64="Allowed",1*N346,0)</f>
        <v>0</v>
      </c>
      <c r="O364" s="361">
        <f>IF('C1 - Costs Matrix 2013'!$BD64="Allowed",1*O346,0)</f>
        <v>0</v>
      </c>
      <c r="P364" s="361">
        <f>IF('C1 - Costs Matrix 2013'!$BD64="Allowed",1*P346,0)</f>
        <v>0</v>
      </c>
      <c r="Q364" s="361">
        <f t="shared" si="351"/>
        <v>0</v>
      </c>
      <c r="R364" s="361">
        <f>IF('C1 - Costs Matrix 2013'!$BD64="Allowed",1*R346,0)</f>
        <v>0</v>
      </c>
      <c r="S364" s="1574"/>
      <c r="T364" s="369">
        <f>IF('C1 - Costs Matrix 2013'!$BD64="Allowed",1*T346,0)</f>
        <v>0</v>
      </c>
      <c r="U364" s="369">
        <f>IF('C1 - Costs Matrix 2013'!$BD64="Allowed",1*U346,0)</f>
        <v>0</v>
      </c>
      <c r="V364" s="369">
        <f>IF('C1 - Costs Matrix 2013'!$BD64="Allowed",1*V346,0)</f>
        <v>0</v>
      </c>
      <c r="W364" s="369">
        <f t="shared" si="352"/>
        <v>0</v>
      </c>
      <c r="X364" s="361">
        <f>IF('C1 - Costs Matrix 2013'!$BD64="Allowed",1*X346,0)</f>
        <v>0</v>
      </c>
      <c r="Y364" s="369">
        <f>IF('C1 - Costs Matrix 2013'!$BD64="Allowed",1*Y346,0)</f>
        <v>0</v>
      </c>
      <c r="Z364" s="369">
        <f>IF('C1 - Costs Matrix 2013'!$BD64="Allowed",1*Z346,0)</f>
        <v>0</v>
      </c>
      <c r="AA364" s="369">
        <f>IF('C1 - Costs Matrix 2013'!$BD64="Allowed",1*AA346,0)</f>
        <v>0</v>
      </c>
      <c r="AB364" s="369">
        <f>IF('C1 - Costs Matrix 2013'!$BD64="Allowed",1*AB346,0)</f>
        <v>0</v>
      </c>
      <c r="AC364" s="369">
        <f>IF('C1 - Costs Matrix 2013'!$BD64="Allowed",1*AC346,0)</f>
        <v>0</v>
      </c>
      <c r="AD364" s="369">
        <f>IF('C1 - Costs Matrix 2013'!$BD64="Allowed",1*AD346,0)</f>
        <v>0</v>
      </c>
      <c r="AE364" s="369">
        <f>IF('C1 - Costs Matrix 2013'!$BD64="Allowed",1*AE346,0)</f>
        <v>0</v>
      </c>
      <c r="AF364" s="369">
        <f>IF('C1 - Costs Matrix 2013'!$BD64="Allowed",1*AF346,0)</f>
        <v>0</v>
      </c>
      <c r="AG364" s="369">
        <f t="shared" si="353"/>
        <v>0</v>
      </c>
      <c r="AH364" s="1765"/>
      <c r="AI364" s="1768">
        <f t="shared" si="354"/>
        <v>0</v>
      </c>
      <c r="AJ364" s="1765"/>
      <c r="AK364" s="1563"/>
      <c r="AL364" s="1563"/>
      <c r="AM364" s="1563"/>
      <c r="AN364" s="1563"/>
      <c r="AO364" s="1563"/>
      <c r="AP364" s="496">
        <f t="shared" si="355"/>
        <v>0</v>
      </c>
      <c r="AQ364" s="1765"/>
      <c r="AR364" s="1765"/>
      <c r="AS364" s="1765"/>
      <c r="AT364" s="1732">
        <f t="shared" si="356"/>
        <v>0</v>
      </c>
      <c r="AU364" s="1765"/>
      <c r="AV364" s="1563"/>
      <c r="AW364" s="1563"/>
      <c r="AX364" s="496">
        <f t="shared" si="357"/>
        <v>0</v>
      </c>
      <c r="AY364" s="1765"/>
      <c r="AZ364" s="1723"/>
      <c r="BA364" s="1732">
        <f t="shared" si="358"/>
        <v>0</v>
      </c>
      <c r="BB364" s="1765"/>
      <c r="BC364" s="1732">
        <f t="shared" si="359"/>
        <v>0</v>
      </c>
    </row>
    <row r="365" spans="1:55" s="264" customFormat="1">
      <c r="A365" s="1757" t="str">
        <f>Cover!C25</f>
        <v>- none -</v>
      </c>
      <c r="B365" s="709">
        <f>IF('C1 - Costs Matrix 2013'!$BD65="Allowed",1*B347,0)</f>
        <v>0</v>
      </c>
      <c r="C365" s="369">
        <f>IF('C1 - Costs Matrix 2013'!$BD65="Allowed",1*C347,0)</f>
        <v>0</v>
      </c>
      <c r="D365" s="369">
        <f>IF('C1 - Costs Matrix 2013'!$BD65="Allowed",1*D347,0)</f>
        <v>0</v>
      </c>
      <c r="E365" s="361">
        <f>IF('C1 - Costs Matrix 2013'!$BD65="Allowed",1*E347,0)</f>
        <v>0</v>
      </c>
      <c r="F365" s="369">
        <f>IF('C1 - Costs Matrix 2013'!$BD65="Allowed",1*F347,0)</f>
        <v>0</v>
      </c>
      <c r="G365" s="369">
        <f>IF('C1 - Costs Matrix 2013'!$BD65="Allowed",1*G347,0)</f>
        <v>0</v>
      </c>
      <c r="H365" s="369">
        <f>IF('C1 - Costs Matrix 2013'!$BD65="Allowed",1*H347,0)</f>
        <v>0</v>
      </c>
      <c r="I365" s="369">
        <f>IF('C1 - Costs Matrix 2013'!$BD65="Allowed",1*I347,0)</f>
        <v>0</v>
      </c>
      <c r="J365" s="368">
        <f>IF('C1 - Costs Matrix 2013'!$BD65="Allowed",1*J347,0)</f>
        <v>0</v>
      </c>
      <c r="K365" s="370">
        <f>IF('C1 - Costs Matrix 2013'!$BD65="Allowed",1*K347,0)</f>
        <v>0</v>
      </c>
      <c r="L365" s="370">
        <f>IF('C1 - Costs Matrix 2013'!$BD65="Allowed",1*L347,0)</f>
        <v>0</v>
      </c>
      <c r="M365" s="709">
        <f t="shared" si="350"/>
        <v>0</v>
      </c>
      <c r="N365" s="361">
        <f>IF('C1 - Costs Matrix 2013'!$BD65="Allowed",1*N347,0)</f>
        <v>0</v>
      </c>
      <c r="O365" s="361">
        <f>IF('C1 - Costs Matrix 2013'!$BD65="Allowed",1*O347,0)</f>
        <v>0</v>
      </c>
      <c r="P365" s="361">
        <f>IF('C1 - Costs Matrix 2013'!$BD65="Allowed",1*P347,0)</f>
        <v>0</v>
      </c>
      <c r="Q365" s="361">
        <f t="shared" si="351"/>
        <v>0</v>
      </c>
      <c r="R365" s="361">
        <f>IF('C1 - Costs Matrix 2013'!$BD65="Allowed",1*R347,0)</f>
        <v>0</v>
      </c>
      <c r="S365" s="1574"/>
      <c r="T365" s="369">
        <f>IF('C1 - Costs Matrix 2013'!$BD65="Allowed",1*T347,0)</f>
        <v>0</v>
      </c>
      <c r="U365" s="369">
        <f>IF('C1 - Costs Matrix 2013'!$BD65="Allowed",1*U347,0)</f>
        <v>0</v>
      </c>
      <c r="V365" s="369">
        <f>IF('C1 - Costs Matrix 2013'!$BD65="Allowed",1*V347,0)</f>
        <v>0</v>
      </c>
      <c r="W365" s="369">
        <f t="shared" si="352"/>
        <v>0</v>
      </c>
      <c r="X365" s="361">
        <f>IF('C1 - Costs Matrix 2013'!$BD65="Allowed",1*X347,0)</f>
        <v>0</v>
      </c>
      <c r="Y365" s="369">
        <f>IF('C1 - Costs Matrix 2013'!$BD65="Allowed",1*Y347,0)</f>
        <v>0</v>
      </c>
      <c r="Z365" s="369">
        <f>IF('C1 - Costs Matrix 2013'!$BD65="Allowed",1*Z347,0)</f>
        <v>0</v>
      </c>
      <c r="AA365" s="369">
        <f>IF('C1 - Costs Matrix 2013'!$BD65="Allowed",1*AA347,0)</f>
        <v>0</v>
      </c>
      <c r="AB365" s="369">
        <f>IF('C1 - Costs Matrix 2013'!$BD65="Allowed",1*AB347,0)</f>
        <v>0</v>
      </c>
      <c r="AC365" s="369">
        <f>IF('C1 - Costs Matrix 2013'!$BD65="Allowed",1*AC347,0)</f>
        <v>0</v>
      </c>
      <c r="AD365" s="369">
        <f>IF('C1 - Costs Matrix 2013'!$BD65="Allowed",1*AD347,0)</f>
        <v>0</v>
      </c>
      <c r="AE365" s="369">
        <f>IF('C1 - Costs Matrix 2013'!$BD65="Allowed",1*AE347,0)</f>
        <v>0</v>
      </c>
      <c r="AF365" s="369">
        <f>IF('C1 - Costs Matrix 2013'!$BD65="Allowed",1*AF347,0)</f>
        <v>0</v>
      </c>
      <c r="AG365" s="369">
        <f t="shared" si="353"/>
        <v>0</v>
      </c>
      <c r="AH365" s="1765"/>
      <c r="AI365" s="1768">
        <f t="shared" si="354"/>
        <v>0</v>
      </c>
      <c r="AJ365" s="1765"/>
      <c r="AK365" s="1563"/>
      <c r="AL365" s="1563"/>
      <c r="AM365" s="1563"/>
      <c r="AN365" s="1563"/>
      <c r="AO365" s="1563"/>
      <c r="AP365" s="496">
        <f t="shared" si="355"/>
        <v>0</v>
      </c>
      <c r="AQ365" s="1765"/>
      <c r="AR365" s="1765"/>
      <c r="AS365" s="1765"/>
      <c r="AT365" s="1732">
        <f t="shared" si="356"/>
        <v>0</v>
      </c>
      <c r="AU365" s="1765"/>
      <c r="AV365" s="1563"/>
      <c r="AW365" s="1563"/>
      <c r="AX365" s="496">
        <f t="shared" si="357"/>
        <v>0</v>
      </c>
      <c r="AY365" s="1765"/>
      <c r="AZ365" s="1723"/>
      <c r="BA365" s="1732">
        <f t="shared" si="358"/>
        <v>0</v>
      </c>
      <c r="BB365" s="1765"/>
      <c r="BC365" s="1732">
        <f t="shared" si="359"/>
        <v>0</v>
      </c>
    </row>
    <row r="366" spans="1:55" s="264" customFormat="1">
      <c r="A366" s="1757" t="str">
        <f>Cover!C26</f>
        <v>- none -</v>
      </c>
      <c r="B366" s="709">
        <f>IF('C1 - Costs Matrix 2013'!$BD66="Allowed",1*B348,0)</f>
        <v>0</v>
      </c>
      <c r="C366" s="369">
        <f>IF('C1 - Costs Matrix 2013'!$BD66="Allowed",1*C348,0)</f>
        <v>0</v>
      </c>
      <c r="D366" s="369">
        <f>IF('C1 - Costs Matrix 2013'!$BD66="Allowed",1*D348,0)</f>
        <v>0</v>
      </c>
      <c r="E366" s="361">
        <f>IF('C1 - Costs Matrix 2013'!$BD66="Allowed",1*E348,0)</f>
        <v>0</v>
      </c>
      <c r="F366" s="369">
        <f>IF('C1 - Costs Matrix 2013'!$BD66="Allowed",1*F348,0)</f>
        <v>0</v>
      </c>
      <c r="G366" s="369">
        <f>IF('C1 - Costs Matrix 2013'!$BD66="Allowed",1*G348,0)</f>
        <v>0</v>
      </c>
      <c r="H366" s="369">
        <f>IF('C1 - Costs Matrix 2013'!$BD66="Allowed",1*H348,0)</f>
        <v>0</v>
      </c>
      <c r="I366" s="369">
        <f>IF('C1 - Costs Matrix 2013'!$BD66="Allowed",1*I348,0)</f>
        <v>0</v>
      </c>
      <c r="J366" s="368">
        <f>IF('C1 - Costs Matrix 2013'!$BD66="Allowed",1*J348,0)</f>
        <v>0</v>
      </c>
      <c r="K366" s="370">
        <f>IF('C1 - Costs Matrix 2013'!$BD66="Allowed",1*K348,0)</f>
        <v>0</v>
      </c>
      <c r="L366" s="370">
        <f>IF('C1 - Costs Matrix 2013'!$BD66="Allowed",1*L348,0)</f>
        <v>0</v>
      </c>
      <c r="M366" s="709">
        <f t="shared" si="350"/>
        <v>0</v>
      </c>
      <c r="N366" s="361">
        <f>IF('C1 - Costs Matrix 2013'!$BD66="Allowed",1*N348,0)</f>
        <v>0</v>
      </c>
      <c r="O366" s="361">
        <f>IF('C1 - Costs Matrix 2013'!$BD66="Allowed",1*O348,0)</f>
        <v>0</v>
      </c>
      <c r="P366" s="361">
        <f>IF('C1 - Costs Matrix 2013'!$BD66="Allowed",1*P348,0)</f>
        <v>0</v>
      </c>
      <c r="Q366" s="361">
        <f t="shared" si="351"/>
        <v>0</v>
      </c>
      <c r="R366" s="361">
        <f>IF('C1 - Costs Matrix 2013'!$BD66="Allowed",1*R348,0)</f>
        <v>0</v>
      </c>
      <c r="S366" s="1574"/>
      <c r="T366" s="369">
        <f>IF('C1 - Costs Matrix 2013'!$BD66="Allowed",1*T348,0)</f>
        <v>0</v>
      </c>
      <c r="U366" s="369">
        <f>IF('C1 - Costs Matrix 2013'!$BD66="Allowed",1*U348,0)</f>
        <v>0</v>
      </c>
      <c r="V366" s="369">
        <f>IF('C1 - Costs Matrix 2013'!$BD66="Allowed",1*V348,0)</f>
        <v>0</v>
      </c>
      <c r="W366" s="369">
        <f t="shared" si="352"/>
        <v>0</v>
      </c>
      <c r="X366" s="361">
        <f>IF('C1 - Costs Matrix 2013'!$BD66="Allowed",1*X348,0)</f>
        <v>0</v>
      </c>
      <c r="Y366" s="369">
        <f>IF('C1 - Costs Matrix 2013'!$BD66="Allowed",1*Y348,0)</f>
        <v>0</v>
      </c>
      <c r="Z366" s="369">
        <f>IF('C1 - Costs Matrix 2013'!$BD66="Allowed",1*Z348,0)</f>
        <v>0</v>
      </c>
      <c r="AA366" s="369">
        <f>IF('C1 - Costs Matrix 2013'!$BD66="Allowed",1*AA348,0)</f>
        <v>0</v>
      </c>
      <c r="AB366" s="369">
        <f>IF('C1 - Costs Matrix 2013'!$BD66="Allowed",1*AB348,0)</f>
        <v>0</v>
      </c>
      <c r="AC366" s="369">
        <f>IF('C1 - Costs Matrix 2013'!$BD66="Allowed",1*AC348,0)</f>
        <v>0</v>
      </c>
      <c r="AD366" s="369">
        <f>IF('C1 - Costs Matrix 2013'!$BD66="Allowed",1*AD348,0)</f>
        <v>0</v>
      </c>
      <c r="AE366" s="369">
        <f>IF('C1 - Costs Matrix 2013'!$BD66="Allowed",1*AE348,0)</f>
        <v>0</v>
      </c>
      <c r="AF366" s="369">
        <f>IF('C1 - Costs Matrix 2013'!$BD66="Allowed",1*AF348,0)</f>
        <v>0</v>
      </c>
      <c r="AG366" s="369">
        <f t="shared" si="353"/>
        <v>0</v>
      </c>
      <c r="AH366" s="1765"/>
      <c r="AI366" s="1768">
        <f t="shared" si="354"/>
        <v>0</v>
      </c>
      <c r="AJ366" s="1765"/>
      <c r="AK366" s="1563"/>
      <c r="AL366" s="1563"/>
      <c r="AM366" s="1563"/>
      <c r="AN366" s="1563"/>
      <c r="AO366" s="1563"/>
      <c r="AP366" s="496">
        <f t="shared" si="355"/>
        <v>0</v>
      </c>
      <c r="AQ366" s="1765"/>
      <c r="AR366" s="1765"/>
      <c r="AS366" s="1765"/>
      <c r="AT366" s="1732">
        <f t="shared" si="356"/>
        <v>0</v>
      </c>
      <c r="AU366" s="1765"/>
      <c r="AV366" s="1563"/>
      <c r="AW366" s="1563"/>
      <c r="AX366" s="496">
        <f t="shared" si="357"/>
        <v>0</v>
      </c>
      <c r="AY366" s="1765"/>
      <c r="AZ366" s="1723"/>
      <c r="BA366" s="1732">
        <f t="shared" si="358"/>
        <v>0</v>
      </c>
      <c r="BB366" s="1765"/>
      <c r="BC366" s="1732">
        <f t="shared" si="359"/>
        <v>0</v>
      </c>
    </row>
    <row r="367" spans="1:55" s="264" customFormat="1">
      <c r="A367" s="1757" t="str">
        <f>Cover!C27</f>
        <v>- none -</v>
      </c>
      <c r="B367" s="709">
        <f>IF('C1 - Costs Matrix 2013'!$BD67="Allowed",1*B349,0)</f>
        <v>0</v>
      </c>
      <c r="C367" s="369">
        <f>IF('C1 - Costs Matrix 2013'!$BD67="Allowed",1*C349,0)</f>
        <v>0</v>
      </c>
      <c r="D367" s="369">
        <f>IF('C1 - Costs Matrix 2013'!$BD67="Allowed",1*D349,0)</f>
        <v>0</v>
      </c>
      <c r="E367" s="361">
        <f>IF('C1 - Costs Matrix 2013'!$BD67="Allowed",1*E349,0)</f>
        <v>0</v>
      </c>
      <c r="F367" s="369">
        <f>IF('C1 - Costs Matrix 2013'!$BD67="Allowed",1*F349,0)</f>
        <v>0</v>
      </c>
      <c r="G367" s="369">
        <f>IF('C1 - Costs Matrix 2013'!$BD67="Allowed",1*G349,0)</f>
        <v>0</v>
      </c>
      <c r="H367" s="369">
        <f>IF('C1 - Costs Matrix 2013'!$BD67="Allowed",1*H349,0)</f>
        <v>0</v>
      </c>
      <c r="I367" s="369">
        <f>IF('C1 - Costs Matrix 2013'!$BD67="Allowed",1*I349,0)</f>
        <v>0</v>
      </c>
      <c r="J367" s="368">
        <f>IF('C1 - Costs Matrix 2013'!$BD67="Allowed",1*J349,0)</f>
        <v>0</v>
      </c>
      <c r="K367" s="370">
        <f>IF('C1 - Costs Matrix 2013'!$BD67="Allowed",1*K349,0)</f>
        <v>0</v>
      </c>
      <c r="L367" s="370">
        <f>IF('C1 - Costs Matrix 2013'!$BD67="Allowed",1*L349,0)</f>
        <v>0</v>
      </c>
      <c r="M367" s="709">
        <f t="shared" si="350"/>
        <v>0</v>
      </c>
      <c r="N367" s="361">
        <f>IF('C1 - Costs Matrix 2013'!$BD67="Allowed",1*N349,0)</f>
        <v>0</v>
      </c>
      <c r="O367" s="361">
        <f>IF('C1 - Costs Matrix 2013'!$BD67="Allowed",1*O349,0)</f>
        <v>0</v>
      </c>
      <c r="P367" s="361">
        <f>IF('C1 - Costs Matrix 2013'!$BD67="Allowed",1*P349,0)</f>
        <v>0</v>
      </c>
      <c r="Q367" s="361">
        <f t="shared" si="351"/>
        <v>0</v>
      </c>
      <c r="R367" s="361">
        <f>IF('C1 - Costs Matrix 2013'!$BD67="Allowed",1*R349,0)</f>
        <v>0</v>
      </c>
      <c r="S367" s="1574"/>
      <c r="T367" s="369">
        <f>IF('C1 - Costs Matrix 2013'!$BD67="Allowed",1*T349,0)</f>
        <v>0</v>
      </c>
      <c r="U367" s="369">
        <f>IF('C1 - Costs Matrix 2013'!$BD67="Allowed",1*U349,0)</f>
        <v>0</v>
      </c>
      <c r="V367" s="369">
        <f>IF('C1 - Costs Matrix 2013'!$BD67="Allowed",1*V349,0)</f>
        <v>0</v>
      </c>
      <c r="W367" s="369">
        <f t="shared" si="352"/>
        <v>0</v>
      </c>
      <c r="X367" s="361">
        <f>IF('C1 - Costs Matrix 2013'!$BD67="Allowed",1*X349,0)</f>
        <v>0</v>
      </c>
      <c r="Y367" s="369">
        <f>IF('C1 - Costs Matrix 2013'!$BD67="Allowed",1*Y349,0)</f>
        <v>0</v>
      </c>
      <c r="Z367" s="369">
        <f>IF('C1 - Costs Matrix 2013'!$BD67="Allowed",1*Z349,0)</f>
        <v>0</v>
      </c>
      <c r="AA367" s="369">
        <f>IF('C1 - Costs Matrix 2013'!$BD67="Allowed",1*AA349,0)</f>
        <v>0</v>
      </c>
      <c r="AB367" s="369">
        <f>IF('C1 - Costs Matrix 2013'!$BD67="Allowed",1*AB349,0)</f>
        <v>0</v>
      </c>
      <c r="AC367" s="369">
        <f>IF('C1 - Costs Matrix 2013'!$BD67="Allowed",1*AC349,0)</f>
        <v>0</v>
      </c>
      <c r="AD367" s="369">
        <f>IF('C1 - Costs Matrix 2013'!$BD67="Allowed",1*AD349,0)</f>
        <v>0</v>
      </c>
      <c r="AE367" s="369">
        <f>IF('C1 - Costs Matrix 2013'!$BD67="Allowed",1*AE349,0)</f>
        <v>0</v>
      </c>
      <c r="AF367" s="369">
        <f>IF('C1 - Costs Matrix 2013'!$BD67="Allowed",1*AF349,0)</f>
        <v>0</v>
      </c>
      <c r="AG367" s="369">
        <f t="shared" si="353"/>
        <v>0</v>
      </c>
      <c r="AH367" s="1765"/>
      <c r="AI367" s="1768">
        <f t="shared" si="354"/>
        <v>0</v>
      </c>
      <c r="AJ367" s="1765"/>
      <c r="AK367" s="1563"/>
      <c r="AL367" s="1563"/>
      <c r="AM367" s="1563"/>
      <c r="AN367" s="1563"/>
      <c r="AO367" s="1563"/>
      <c r="AP367" s="496">
        <f t="shared" si="355"/>
        <v>0</v>
      </c>
      <c r="AQ367" s="1765"/>
      <c r="AR367" s="1765"/>
      <c r="AS367" s="1765"/>
      <c r="AT367" s="1732">
        <f t="shared" si="356"/>
        <v>0</v>
      </c>
      <c r="AU367" s="1765"/>
      <c r="AV367" s="1563"/>
      <c r="AW367" s="1563"/>
      <c r="AX367" s="496">
        <f t="shared" si="357"/>
        <v>0</v>
      </c>
      <c r="AY367" s="1765"/>
      <c r="AZ367" s="1723"/>
      <c r="BA367" s="1732">
        <f t="shared" si="358"/>
        <v>0</v>
      </c>
      <c r="BB367" s="1765"/>
      <c r="BC367" s="1732">
        <f t="shared" si="359"/>
        <v>0</v>
      </c>
    </row>
    <row r="368" spans="1:55" s="264" customFormat="1">
      <c r="A368" s="1757" t="str">
        <f>Cover!C28</f>
        <v>- none -</v>
      </c>
      <c r="B368" s="709">
        <f>IF('C1 - Costs Matrix 2013'!$BD68="Allowed",1*B350,0)</f>
        <v>0</v>
      </c>
      <c r="C368" s="369">
        <f>IF('C1 - Costs Matrix 2013'!$BD68="Allowed",1*C350,0)</f>
        <v>0</v>
      </c>
      <c r="D368" s="369">
        <f>IF('C1 - Costs Matrix 2013'!$BD68="Allowed",1*D350,0)</f>
        <v>0</v>
      </c>
      <c r="E368" s="361">
        <f>IF('C1 - Costs Matrix 2013'!$BD68="Allowed",1*E350,0)</f>
        <v>0</v>
      </c>
      <c r="F368" s="369">
        <f>IF('C1 - Costs Matrix 2013'!$BD68="Allowed",1*F350,0)</f>
        <v>0</v>
      </c>
      <c r="G368" s="369">
        <f>IF('C1 - Costs Matrix 2013'!$BD68="Allowed",1*G350,0)</f>
        <v>0</v>
      </c>
      <c r="H368" s="369">
        <f>IF('C1 - Costs Matrix 2013'!$BD68="Allowed",1*H350,0)</f>
        <v>0</v>
      </c>
      <c r="I368" s="369">
        <f>IF('C1 - Costs Matrix 2013'!$BD68="Allowed",1*I350,0)</f>
        <v>0</v>
      </c>
      <c r="J368" s="368">
        <f>IF('C1 - Costs Matrix 2013'!$BD68="Allowed",1*J350,0)</f>
        <v>0</v>
      </c>
      <c r="K368" s="370">
        <f>IF('C1 - Costs Matrix 2013'!$BD68="Allowed",1*K350,0)</f>
        <v>0</v>
      </c>
      <c r="L368" s="370">
        <f>IF('C1 - Costs Matrix 2013'!$BD68="Allowed",1*L350,0)</f>
        <v>0</v>
      </c>
      <c r="M368" s="709">
        <f t="shared" si="350"/>
        <v>0</v>
      </c>
      <c r="N368" s="361">
        <f>IF('C1 - Costs Matrix 2013'!$BD68="Allowed",1*N350,0)</f>
        <v>0</v>
      </c>
      <c r="O368" s="361">
        <f>IF('C1 - Costs Matrix 2013'!$BD68="Allowed",1*O350,0)</f>
        <v>0</v>
      </c>
      <c r="P368" s="361">
        <f>IF('C1 - Costs Matrix 2013'!$BD68="Allowed",1*P350,0)</f>
        <v>0</v>
      </c>
      <c r="Q368" s="361">
        <f t="shared" si="351"/>
        <v>0</v>
      </c>
      <c r="R368" s="361">
        <f>IF('C1 - Costs Matrix 2013'!$BD68="Allowed",1*R350,0)</f>
        <v>0</v>
      </c>
      <c r="S368" s="1574"/>
      <c r="T368" s="369">
        <f>IF('C1 - Costs Matrix 2013'!$BD68="Allowed",1*T350,0)</f>
        <v>0</v>
      </c>
      <c r="U368" s="369">
        <f>IF('C1 - Costs Matrix 2013'!$BD68="Allowed",1*U350,0)</f>
        <v>0</v>
      </c>
      <c r="V368" s="369">
        <f>IF('C1 - Costs Matrix 2013'!$BD68="Allowed",1*V350,0)</f>
        <v>0</v>
      </c>
      <c r="W368" s="369">
        <f t="shared" si="352"/>
        <v>0</v>
      </c>
      <c r="X368" s="361">
        <f>IF('C1 - Costs Matrix 2013'!$BD68="Allowed",1*X350,0)</f>
        <v>0</v>
      </c>
      <c r="Y368" s="369">
        <f>IF('C1 - Costs Matrix 2013'!$BD68="Allowed",1*Y350,0)</f>
        <v>0</v>
      </c>
      <c r="Z368" s="369">
        <f>IF('C1 - Costs Matrix 2013'!$BD68="Allowed",1*Z350,0)</f>
        <v>0</v>
      </c>
      <c r="AA368" s="369">
        <f>IF('C1 - Costs Matrix 2013'!$BD68="Allowed",1*AA350,0)</f>
        <v>0</v>
      </c>
      <c r="AB368" s="369">
        <f>IF('C1 - Costs Matrix 2013'!$BD68="Allowed",1*AB350,0)</f>
        <v>0</v>
      </c>
      <c r="AC368" s="369">
        <f>IF('C1 - Costs Matrix 2013'!$BD68="Allowed",1*AC350,0)</f>
        <v>0</v>
      </c>
      <c r="AD368" s="369">
        <f>IF('C1 - Costs Matrix 2013'!$BD68="Allowed",1*AD350,0)</f>
        <v>0</v>
      </c>
      <c r="AE368" s="369">
        <f>IF('C1 - Costs Matrix 2013'!$BD68="Allowed",1*AE350,0)</f>
        <v>0</v>
      </c>
      <c r="AF368" s="369">
        <f>IF('C1 - Costs Matrix 2013'!$BD68="Allowed",1*AF350,0)</f>
        <v>0</v>
      </c>
      <c r="AG368" s="369">
        <f t="shared" si="353"/>
        <v>0</v>
      </c>
      <c r="AH368" s="1765"/>
      <c r="AI368" s="1768">
        <f t="shared" si="354"/>
        <v>0</v>
      </c>
      <c r="AJ368" s="1765"/>
      <c r="AK368" s="1563"/>
      <c r="AL368" s="1563"/>
      <c r="AM368" s="1563"/>
      <c r="AN368" s="1563"/>
      <c r="AO368" s="1563"/>
      <c r="AP368" s="496">
        <f t="shared" si="355"/>
        <v>0</v>
      </c>
      <c r="AQ368" s="1765"/>
      <c r="AR368" s="1765"/>
      <c r="AS368" s="1765"/>
      <c r="AT368" s="1732">
        <f t="shared" si="356"/>
        <v>0</v>
      </c>
      <c r="AU368" s="1765"/>
      <c r="AV368" s="1563"/>
      <c r="AW368" s="1563"/>
      <c r="AX368" s="496">
        <f t="shared" si="357"/>
        <v>0</v>
      </c>
      <c r="AY368" s="1765"/>
      <c r="AZ368" s="1723"/>
      <c r="BA368" s="1732">
        <f t="shared" si="358"/>
        <v>0</v>
      </c>
      <c r="BB368" s="1765"/>
      <c r="BC368" s="1732">
        <f t="shared" si="359"/>
        <v>0</v>
      </c>
    </row>
    <row r="369" spans="1:57" s="264" customFormat="1">
      <c r="A369" s="1757" t="str">
        <f>Cover!C29</f>
        <v>- none -</v>
      </c>
      <c r="B369" s="709">
        <f>IF('C1 - Costs Matrix 2013'!$BD69="Allowed",1*B351,0)</f>
        <v>0</v>
      </c>
      <c r="C369" s="369">
        <f>IF('C1 - Costs Matrix 2013'!$BD69="Allowed",1*C351,0)</f>
        <v>0</v>
      </c>
      <c r="D369" s="369">
        <f>IF('C1 - Costs Matrix 2013'!$BD69="Allowed",1*D351,0)</f>
        <v>0</v>
      </c>
      <c r="E369" s="361">
        <f>IF('C1 - Costs Matrix 2013'!$BD69="Allowed",1*E351,0)</f>
        <v>0</v>
      </c>
      <c r="F369" s="369">
        <f>IF('C1 - Costs Matrix 2013'!$BD69="Allowed",1*F351,0)</f>
        <v>0</v>
      </c>
      <c r="G369" s="369">
        <f>IF('C1 - Costs Matrix 2013'!$BD69="Allowed",1*G351,0)</f>
        <v>0</v>
      </c>
      <c r="H369" s="369">
        <f>IF('C1 - Costs Matrix 2013'!$BD69="Allowed",1*H351,0)</f>
        <v>0</v>
      </c>
      <c r="I369" s="369">
        <f>IF('C1 - Costs Matrix 2013'!$BD69="Allowed",1*I351,0)</f>
        <v>0</v>
      </c>
      <c r="J369" s="368">
        <f>IF('C1 - Costs Matrix 2013'!$BD69="Allowed",1*J351,0)</f>
        <v>0</v>
      </c>
      <c r="K369" s="370">
        <f>IF('C1 - Costs Matrix 2013'!$BD69="Allowed",1*K351,0)</f>
        <v>0</v>
      </c>
      <c r="L369" s="370">
        <f>IF('C1 - Costs Matrix 2013'!$BD69="Allowed",1*L351,0)</f>
        <v>0</v>
      </c>
      <c r="M369" s="709">
        <f t="shared" si="350"/>
        <v>0</v>
      </c>
      <c r="N369" s="361">
        <f>IF('C1 - Costs Matrix 2013'!$BD69="Allowed",1*N351,0)</f>
        <v>0</v>
      </c>
      <c r="O369" s="361">
        <f>IF('C1 - Costs Matrix 2013'!$BD69="Allowed",1*O351,0)</f>
        <v>0</v>
      </c>
      <c r="P369" s="361">
        <f>IF('C1 - Costs Matrix 2013'!$BD69="Allowed",1*P351,0)</f>
        <v>0</v>
      </c>
      <c r="Q369" s="361">
        <f t="shared" si="351"/>
        <v>0</v>
      </c>
      <c r="R369" s="361">
        <f>IF('C1 - Costs Matrix 2013'!$BD69="Allowed",1*R351,0)</f>
        <v>0</v>
      </c>
      <c r="S369" s="1574"/>
      <c r="T369" s="369">
        <f>IF('C1 - Costs Matrix 2013'!$BD69="Allowed",1*T351,0)</f>
        <v>0</v>
      </c>
      <c r="U369" s="369">
        <f>IF('C1 - Costs Matrix 2013'!$BD69="Allowed",1*U351,0)</f>
        <v>0</v>
      </c>
      <c r="V369" s="369">
        <f>IF('C1 - Costs Matrix 2013'!$BD69="Allowed",1*V351,0)</f>
        <v>0</v>
      </c>
      <c r="W369" s="369">
        <f t="shared" si="352"/>
        <v>0</v>
      </c>
      <c r="X369" s="361">
        <f>IF('C1 - Costs Matrix 2013'!$BD69="Allowed",1*X351,0)</f>
        <v>0</v>
      </c>
      <c r="Y369" s="369">
        <f>IF('C1 - Costs Matrix 2013'!$BD69="Allowed",1*Y351,0)</f>
        <v>0</v>
      </c>
      <c r="Z369" s="369">
        <f>IF('C1 - Costs Matrix 2013'!$BD69="Allowed",1*Z351,0)</f>
        <v>0</v>
      </c>
      <c r="AA369" s="369">
        <f>IF('C1 - Costs Matrix 2013'!$BD69="Allowed",1*AA351,0)</f>
        <v>0</v>
      </c>
      <c r="AB369" s="369">
        <f>IF('C1 - Costs Matrix 2013'!$BD69="Allowed",1*AB351,0)</f>
        <v>0</v>
      </c>
      <c r="AC369" s="369">
        <f>IF('C1 - Costs Matrix 2013'!$BD69="Allowed",1*AC351,0)</f>
        <v>0</v>
      </c>
      <c r="AD369" s="369">
        <f>IF('C1 - Costs Matrix 2013'!$BD69="Allowed",1*AD351,0)</f>
        <v>0</v>
      </c>
      <c r="AE369" s="369">
        <f>IF('C1 - Costs Matrix 2013'!$BD69="Allowed",1*AE351,0)</f>
        <v>0</v>
      </c>
      <c r="AF369" s="369">
        <f>IF('C1 - Costs Matrix 2013'!$BD69="Allowed",1*AF351,0)</f>
        <v>0</v>
      </c>
      <c r="AG369" s="369">
        <f t="shared" si="353"/>
        <v>0</v>
      </c>
      <c r="AH369" s="1765"/>
      <c r="AI369" s="1768">
        <f t="shared" si="354"/>
        <v>0</v>
      </c>
      <c r="AJ369" s="1765"/>
      <c r="AK369" s="1563"/>
      <c r="AL369" s="1563"/>
      <c r="AM369" s="1563"/>
      <c r="AN369" s="1563"/>
      <c r="AO369" s="1563"/>
      <c r="AP369" s="496">
        <f t="shared" si="355"/>
        <v>0</v>
      </c>
      <c r="AQ369" s="1765"/>
      <c r="AR369" s="1765"/>
      <c r="AS369" s="1765"/>
      <c r="AT369" s="1732">
        <f t="shared" si="356"/>
        <v>0</v>
      </c>
      <c r="AU369" s="1765"/>
      <c r="AV369" s="1563"/>
      <c r="AW369" s="1563"/>
      <c r="AX369" s="496">
        <f t="shared" si="357"/>
        <v>0</v>
      </c>
      <c r="AY369" s="1765"/>
      <c r="AZ369" s="1723"/>
      <c r="BA369" s="1732">
        <f t="shared" si="358"/>
        <v>0</v>
      </c>
      <c r="BB369" s="1765"/>
      <c r="BC369" s="1732">
        <f t="shared" si="359"/>
        <v>0</v>
      </c>
    </row>
    <row r="370" spans="1:57" s="264" customFormat="1">
      <c r="A370" s="1757" t="str">
        <f>Cover!C30</f>
        <v>- none -</v>
      </c>
      <c r="B370" s="709">
        <f>IF('C1 - Costs Matrix 2013'!$BD70="Allowed",1*B352,0)</f>
        <v>0</v>
      </c>
      <c r="C370" s="369">
        <f>IF('C1 - Costs Matrix 2013'!$BD70="Allowed",1*C352,0)</f>
        <v>0</v>
      </c>
      <c r="D370" s="369">
        <f>IF('C1 - Costs Matrix 2013'!$BD70="Allowed",1*D352,0)</f>
        <v>0</v>
      </c>
      <c r="E370" s="361">
        <f>IF('C1 - Costs Matrix 2013'!$BD70="Allowed",1*E352,0)</f>
        <v>0</v>
      </c>
      <c r="F370" s="369">
        <f>IF('C1 - Costs Matrix 2013'!$BD70="Allowed",1*F352,0)</f>
        <v>0</v>
      </c>
      <c r="G370" s="369">
        <f>IF('C1 - Costs Matrix 2013'!$BD70="Allowed",1*G352,0)</f>
        <v>0</v>
      </c>
      <c r="H370" s="369">
        <f>IF('C1 - Costs Matrix 2013'!$BD70="Allowed",1*H352,0)</f>
        <v>0</v>
      </c>
      <c r="I370" s="369">
        <f>IF('C1 - Costs Matrix 2013'!$BD70="Allowed",1*I352,0)</f>
        <v>0</v>
      </c>
      <c r="J370" s="368">
        <f>IF('C1 - Costs Matrix 2013'!$BD70="Allowed",1*J352,0)</f>
        <v>0</v>
      </c>
      <c r="K370" s="370">
        <f>IF('C1 - Costs Matrix 2013'!$BD70="Allowed",1*K352,0)</f>
        <v>0</v>
      </c>
      <c r="L370" s="370">
        <f>IF('C1 - Costs Matrix 2013'!$BD70="Allowed",1*L352,0)</f>
        <v>0</v>
      </c>
      <c r="M370" s="709">
        <f t="shared" si="350"/>
        <v>0</v>
      </c>
      <c r="N370" s="361">
        <f>IF('C1 - Costs Matrix 2013'!$BD70="Allowed",1*N352,0)</f>
        <v>0</v>
      </c>
      <c r="O370" s="361">
        <f>IF('C1 - Costs Matrix 2013'!$BD70="Allowed",1*O352,0)</f>
        <v>0</v>
      </c>
      <c r="P370" s="361">
        <f>IF('C1 - Costs Matrix 2013'!$BD70="Allowed",1*P352,0)</f>
        <v>0</v>
      </c>
      <c r="Q370" s="361">
        <f t="shared" si="351"/>
        <v>0</v>
      </c>
      <c r="R370" s="361">
        <f>IF('C1 - Costs Matrix 2013'!$BD70="Allowed",1*R352,0)</f>
        <v>0</v>
      </c>
      <c r="S370" s="1574"/>
      <c r="T370" s="369">
        <f>IF('C1 - Costs Matrix 2013'!$BD70="Allowed",1*T352,0)</f>
        <v>0</v>
      </c>
      <c r="U370" s="369">
        <f>IF('C1 - Costs Matrix 2013'!$BD70="Allowed",1*U352,0)</f>
        <v>0</v>
      </c>
      <c r="V370" s="369">
        <f>IF('C1 - Costs Matrix 2013'!$BD70="Allowed",1*V352,0)</f>
        <v>0</v>
      </c>
      <c r="W370" s="369">
        <f t="shared" si="352"/>
        <v>0</v>
      </c>
      <c r="X370" s="361">
        <f>IF('C1 - Costs Matrix 2013'!$BD70="Allowed",1*X352,0)</f>
        <v>0</v>
      </c>
      <c r="Y370" s="369">
        <f>IF('C1 - Costs Matrix 2013'!$BD70="Allowed",1*Y352,0)</f>
        <v>0</v>
      </c>
      <c r="Z370" s="369">
        <f>IF('C1 - Costs Matrix 2013'!$BD70="Allowed",1*Z352,0)</f>
        <v>0</v>
      </c>
      <c r="AA370" s="369">
        <f>IF('C1 - Costs Matrix 2013'!$BD70="Allowed",1*AA352,0)</f>
        <v>0</v>
      </c>
      <c r="AB370" s="369">
        <f>IF('C1 - Costs Matrix 2013'!$BD70="Allowed",1*AB352,0)</f>
        <v>0</v>
      </c>
      <c r="AC370" s="369">
        <f>IF('C1 - Costs Matrix 2013'!$BD70="Allowed",1*AC352,0)</f>
        <v>0</v>
      </c>
      <c r="AD370" s="369">
        <f>IF('C1 - Costs Matrix 2013'!$BD70="Allowed",1*AD352,0)</f>
        <v>0</v>
      </c>
      <c r="AE370" s="369">
        <f>IF('C1 - Costs Matrix 2013'!$BD70="Allowed",1*AE352,0)</f>
        <v>0</v>
      </c>
      <c r="AF370" s="369">
        <f>IF('C1 - Costs Matrix 2013'!$BD70="Allowed",1*AF352,0)</f>
        <v>0</v>
      </c>
      <c r="AG370" s="369">
        <f t="shared" si="353"/>
        <v>0</v>
      </c>
      <c r="AH370" s="1765"/>
      <c r="AI370" s="1768">
        <f t="shared" si="354"/>
        <v>0</v>
      </c>
      <c r="AJ370" s="1765"/>
      <c r="AK370" s="1563"/>
      <c r="AL370" s="1563"/>
      <c r="AM370" s="1563"/>
      <c r="AN370" s="1563"/>
      <c r="AO370" s="1563"/>
      <c r="AP370" s="496">
        <f t="shared" si="355"/>
        <v>0</v>
      </c>
      <c r="AQ370" s="1765"/>
      <c r="AR370" s="1765"/>
      <c r="AS370" s="1765"/>
      <c r="AT370" s="1732">
        <f t="shared" si="356"/>
        <v>0</v>
      </c>
      <c r="AU370" s="1765"/>
      <c r="AV370" s="1563"/>
      <c r="AW370" s="1563"/>
      <c r="AX370" s="496">
        <f t="shared" si="357"/>
        <v>0</v>
      </c>
      <c r="AY370" s="1765"/>
      <c r="AZ370" s="1723"/>
      <c r="BA370" s="1732">
        <f t="shared" si="358"/>
        <v>0</v>
      </c>
      <c r="BB370" s="1765"/>
      <c r="BC370" s="1732">
        <f t="shared" si="359"/>
        <v>0</v>
      </c>
    </row>
    <row r="371" spans="1:57" s="264" customFormat="1">
      <c r="A371" s="1757" t="str">
        <f>Cover!C31</f>
        <v>- none -</v>
      </c>
      <c r="B371" s="709">
        <f>IF('C1 - Costs Matrix 2013'!$BD71="Allowed",1*B353,0)</f>
        <v>0</v>
      </c>
      <c r="C371" s="369">
        <f>IF('C1 - Costs Matrix 2013'!$BD71="Allowed",1*C353,0)</f>
        <v>0</v>
      </c>
      <c r="D371" s="369">
        <f>IF('C1 - Costs Matrix 2013'!$BD71="Allowed",1*D353,0)</f>
        <v>0</v>
      </c>
      <c r="E371" s="361">
        <f>IF('C1 - Costs Matrix 2013'!$BD71="Allowed",1*E353,0)</f>
        <v>0</v>
      </c>
      <c r="F371" s="369">
        <f>IF('C1 - Costs Matrix 2013'!$BD71="Allowed",1*F353,0)</f>
        <v>0</v>
      </c>
      <c r="G371" s="369">
        <f>IF('C1 - Costs Matrix 2013'!$BD71="Allowed",1*G353,0)</f>
        <v>0</v>
      </c>
      <c r="H371" s="369">
        <f>IF('C1 - Costs Matrix 2013'!$BD71="Allowed",1*H353,0)</f>
        <v>0</v>
      </c>
      <c r="I371" s="369">
        <f>IF('C1 - Costs Matrix 2013'!$BD71="Allowed",1*I353,0)</f>
        <v>0</v>
      </c>
      <c r="J371" s="368">
        <f>IF('C1 - Costs Matrix 2013'!$BD71="Allowed",1*J353,0)</f>
        <v>0</v>
      </c>
      <c r="K371" s="370">
        <f>IF('C1 - Costs Matrix 2013'!$BD71="Allowed",1*K353,0)</f>
        <v>0</v>
      </c>
      <c r="L371" s="370">
        <f>IF('C1 - Costs Matrix 2013'!$BD71="Allowed",1*L353,0)</f>
        <v>0</v>
      </c>
      <c r="M371" s="709">
        <f t="shared" si="350"/>
        <v>0</v>
      </c>
      <c r="N371" s="361">
        <f>IF('C1 - Costs Matrix 2013'!$BD71="Allowed",1*N353,0)</f>
        <v>0</v>
      </c>
      <c r="O371" s="361">
        <f>IF('C1 - Costs Matrix 2013'!$BD71="Allowed",1*O353,0)</f>
        <v>0</v>
      </c>
      <c r="P371" s="361">
        <f>IF('C1 - Costs Matrix 2013'!$BD71="Allowed",1*P353,0)</f>
        <v>0</v>
      </c>
      <c r="Q371" s="361">
        <f t="shared" si="351"/>
        <v>0</v>
      </c>
      <c r="R371" s="361">
        <f>IF('C1 - Costs Matrix 2013'!$BD71="Allowed",1*R353,0)</f>
        <v>0</v>
      </c>
      <c r="S371" s="1574"/>
      <c r="T371" s="369">
        <f>IF('C1 - Costs Matrix 2013'!$BD71="Allowed",1*T353,0)</f>
        <v>0</v>
      </c>
      <c r="U371" s="369">
        <f>IF('C1 - Costs Matrix 2013'!$BD71="Allowed",1*U353,0)</f>
        <v>0</v>
      </c>
      <c r="V371" s="369">
        <f>IF('C1 - Costs Matrix 2013'!$BD71="Allowed",1*V353,0)</f>
        <v>0</v>
      </c>
      <c r="W371" s="369">
        <f t="shared" si="352"/>
        <v>0</v>
      </c>
      <c r="X371" s="361">
        <f>IF('C1 - Costs Matrix 2013'!$BD71="Allowed",1*X353,0)</f>
        <v>0</v>
      </c>
      <c r="Y371" s="369">
        <f>IF('C1 - Costs Matrix 2013'!$BD71="Allowed",1*Y353,0)</f>
        <v>0</v>
      </c>
      <c r="Z371" s="369">
        <f>IF('C1 - Costs Matrix 2013'!$BD71="Allowed",1*Z353,0)</f>
        <v>0</v>
      </c>
      <c r="AA371" s="369">
        <f>IF('C1 - Costs Matrix 2013'!$BD71="Allowed",1*AA353,0)</f>
        <v>0</v>
      </c>
      <c r="AB371" s="369">
        <f>IF('C1 - Costs Matrix 2013'!$BD71="Allowed",1*AB353,0)</f>
        <v>0</v>
      </c>
      <c r="AC371" s="369">
        <f>IF('C1 - Costs Matrix 2013'!$BD71="Allowed",1*AC353,0)</f>
        <v>0</v>
      </c>
      <c r="AD371" s="369">
        <f>IF('C1 - Costs Matrix 2013'!$BD71="Allowed",1*AD353,0)</f>
        <v>0</v>
      </c>
      <c r="AE371" s="369">
        <f>IF('C1 - Costs Matrix 2013'!$BD71="Allowed",1*AE353,0)</f>
        <v>0</v>
      </c>
      <c r="AF371" s="369">
        <f>IF('C1 - Costs Matrix 2013'!$BD71="Allowed",1*AF353,0)</f>
        <v>0</v>
      </c>
      <c r="AG371" s="369">
        <f t="shared" si="353"/>
        <v>0</v>
      </c>
      <c r="AH371" s="1765"/>
      <c r="AI371" s="1768">
        <f t="shared" si="354"/>
        <v>0</v>
      </c>
      <c r="AJ371" s="1765"/>
      <c r="AK371" s="1563"/>
      <c r="AL371" s="1563"/>
      <c r="AM371" s="1563"/>
      <c r="AN371" s="1563"/>
      <c r="AO371" s="1563"/>
      <c r="AP371" s="496">
        <f t="shared" si="355"/>
        <v>0</v>
      </c>
      <c r="AQ371" s="1765"/>
      <c r="AR371" s="1765"/>
      <c r="AS371" s="1765"/>
      <c r="AT371" s="1732">
        <f t="shared" si="356"/>
        <v>0</v>
      </c>
      <c r="AU371" s="1765"/>
      <c r="AV371" s="1563"/>
      <c r="AW371" s="1563"/>
      <c r="AX371" s="496">
        <f t="shared" si="357"/>
        <v>0</v>
      </c>
      <c r="AY371" s="1765"/>
      <c r="AZ371" s="1723"/>
      <c r="BA371" s="1732">
        <f t="shared" si="358"/>
        <v>0</v>
      </c>
      <c r="BB371" s="1765"/>
      <c r="BC371" s="1732">
        <f t="shared" si="359"/>
        <v>0</v>
      </c>
    </row>
    <row r="372" spans="1:57" s="264" customFormat="1">
      <c r="A372" s="1757" t="str">
        <f>Cover!C32</f>
        <v>- none -</v>
      </c>
      <c r="B372" s="709">
        <f>IF('C1 - Costs Matrix 2013'!$BD72="Allowed",1*B354,0)</f>
        <v>0</v>
      </c>
      <c r="C372" s="369">
        <f>IF('C1 - Costs Matrix 2013'!$BD72="Allowed",1*C354,0)</f>
        <v>0</v>
      </c>
      <c r="D372" s="369">
        <f>IF('C1 - Costs Matrix 2013'!$BD72="Allowed",1*D354,0)</f>
        <v>0</v>
      </c>
      <c r="E372" s="361">
        <f>IF('C1 - Costs Matrix 2013'!$BD72="Allowed",1*E354,0)</f>
        <v>0</v>
      </c>
      <c r="F372" s="369">
        <f>IF('C1 - Costs Matrix 2013'!$BD72="Allowed",1*F354,0)</f>
        <v>0</v>
      </c>
      <c r="G372" s="369">
        <f>IF('C1 - Costs Matrix 2013'!$BD72="Allowed",1*G354,0)</f>
        <v>0</v>
      </c>
      <c r="H372" s="369">
        <f>IF('C1 - Costs Matrix 2013'!$BD72="Allowed",1*H354,0)</f>
        <v>0</v>
      </c>
      <c r="I372" s="369">
        <f>IF('C1 - Costs Matrix 2013'!$BD72="Allowed",1*I354,0)</f>
        <v>0</v>
      </c>
      <c r="J372" s="368">
        <f>IF('C1 - Costs Matrix 2013'!$BD72="Allowed",1*J354,0)</f>
        <v>0</v>
      </c>
      <c r="K372" s="370">
        <f>IF('C1 - Costs Matrix 2013'!$BD72="Allowed",1*K354,0)</f>
        <v>0</v>
      </c>
      <c r="L372" s="370">
        <f>IF('C1 - Costs Matrix 2013'!$BD72="Allowed",1*L354,0)</f>
        <v>0</v>
      </c>
      <c r="M372" s="709">
        <f t="shared" si="350"/>
        <v>0</v>
      </c>
      <c r="N372" s="361">
        <f>IF('C1 - Costs Matrix 2013'!$BD72="Allowed",1*N354,0)</f>
        <v>0</v>
      </c>
      <c r="O372" s="361">
        <f>IF('C1 - Costs Matrix 2013'!$BD72="Allowed",1*O354,0)</f>
        <v>0</v>
      </c>
      <c r="P372" s="361">
        <f>IF('C1 - Costs Matrix 2013'!$BD72="Allowed",1*P354,0)</f>
        <v>0</v>
      </c>
      <c r="Q372" s="361">
        <f t="shared" si="351"/>
        <v>0</v>
      </c>
      <c r="R372" s="361">
        <f>IF('C1 - Costs Matrix 2013'!$BD72="Allowed",1*R354,0)</f>
        <v>0</v>
      </c>
      <c r="S372" s="1574"/>
      <c r="T372" s="369">
        <f>IF('C1 - Costs Matrix 2013'!$BD72="Allowed",1*T354,0)</f>
        <v>0</v>
      </c>
      <c r="U372" s="369">
        <f>IF('C1 - Costs Matrix 2013'!$BD72="Allowed",1*U354,0)</f>
        <v>0</v>
      </c>
      <c r="V372" s="369">
        <f>IF('C1 - Costs Matrix 2013'!$BD72="Allowed",1*V354,0)</f>
        <v>0</v>
      </c>
      <c r="W372" s="369">
        <f t="shared" si="352"/>
        <v>0</v>
      </c>
      <c r="X372" s="361">
        <f>IF('C1 - Costs Matrix 2013'!$BD72="Allowed",1*X354,0)</f>
        <v>0</v>
      </c>
      <c r="Y372" s="369">
        <f>IF('C1 - Costs Matrix 2013'!$BD72="Allowed",1*Y354,0)</f>
        <v>0</v>
      </c>
      <c r="Z372" s="369">
        <f>IF('C1 - Costs Matrix 2013'!$BD72="Allowed",1*Z354,0)</f>
        <v>0</v>
      </c>
      <c r="AA372" s="369">
        <f>IF('C1 - Costs Matrix 2013'!$BD72="Allowed",1*AA354,0)</f>
        <v>0</v>
      </c>
      <c r="AB372" s="369">
        <f>IF('C1 - Costs Matrix 2013'!$BD72="Allowed",1*AB354,0)</f>
        <v>0</v>
      </c>
      <c r="AC372" s="369">
        <f>IF('C1 - Costs Matrix 2013'!$BD72="Allowed",1*AC354,0)</f>
        <v>0</v>
      </c>
      <c r="AD372" s="369">
        <f>IF('C1 - Costs Matrix 2013'!$BD72="Allowed",1*AD354,0)</f>
        <v>0</v>
      </c>
      <c r="AE372" s="369">
        <f>IF('C1 - Costs Matrix 2013'!$BD72="Allowed",1*AE354,0)</f>
        <v>0</v>
      </c>
      <c r="AF372" s="369">
        <f>IF('C1 - Costs Matrix 2013'!$BD72="Allowed",1*AF354,0)</f>
        <v>0</v>
      </c>
      <c r="AG372" s="369">
        <f t="shared" si="353"/>
        <v>0</v>
      </c>
      <c r="AH372" s="1765"/>
      <c r="AI372" s="1768">
        <f t="shared" si="354"/>
        <v>0</v>
      </c>
      <c r="AJ372" s="1765"/>
      <c r="AK372" s="1563"/>
      <c r="AL372" s="1563"/>
      <c r="AM372" s="1563"/>
      <c r="AN372" s="1563"/>
      <c r="AO372" s="1563"/>
      <c r="AP372" s="496">
        <f t="shared" si="355"/>
        <v>0</v>
      </c>
      <c r="AQ372" s="1765"/>
      <c r="AR372" s="1765"/>
      <c r="AS372" s="1765"/>
      <c r="AT372" s="1732">
        <f t="shared" si="356"/>
        <v>0</v>
      </c>
      <c r="AU372" s="1765"/>
      <c r="AV372" s="1563"/>
      <c r="AW372" s="1563"/>
      <c r="AX372" s="496">
        <f t="shared" si="357"/>
        <v>0</v>
      </c>
      <c r="AY372" s="1765"/>
      <c r="AZ372" s="1723"/>
      <c r="BA372" s="1732">
        <f t="shared" si="358"/>
        <v>0</v>
      </c>
      <c r="BB372" s="1765"/>
      <c r="BC372" s="1732">
        <f t="shared" si="359"/>
        <v>0</v>
      </c>
    </row>
    <row r="373" spans="1:57" s="264" customFormat="1">
      <c r="A373" s="1757" t="str">
        <f>Cover!C33</f>
        <v>- none -</v>
      </c>
      <c r="B373" s="709">
        <f>IF('C1 - Costs Matrix 2013'!$BD73="Allowed",1*B355,0)</f>
        <v>0</v>
      </c>
      <c r="C373" s="369">
        <f>IF('C1 - Costs Matrix 2013'!$BD73="Allowed",1*C355,0)</f>
        <v>0</v>
      </c>
      <c r="D373" s="369">
        <f>IF('C1 - Costs Matrix 2013'!$BD73="Allowed",1*D355,0)</f>
        <v>0</v>
      </c>
      <c r="E373" s="361">
        <f>IF('C1 - Costs Matrix 2013'!$BD73="Allowed",1*E355,0)</f>
        <v>0</v>
      </c>
      <c r="F373" s="369">
        <f>IF('C1 - Costs Matrix 2013'!$BD73="Allowed",1*F355,0)</f>
        <v>0</v>
      </c>
      <c r="G373" s="369">
        <f>IF('C1 - Costs Matrix 2013'!$BD73="Allowed",1*G355,0)</f>
        <v>0</v>
      </c>
      <c r="H373" s="369">
        <f>IF('C1 - Costs Matrix 2013'!$BD73="Allowed",1*H355,0)</f>
        <v>0</v>
      </c>
      <c r="I373" s="369">
        <f>IF('C1 - Costs Matrix 2013'!$BD73="Allowed",1*I355,0)</f>
        <v>0</v>
      </c>
      <c r="J373" s="368">
        <f>IF('C1 - Costs Matrix 2013'!$BD73="Allowed",1*J355,0)</f>
        <v>0</v>
      </c>
      <c r="K373" s="370">
        <f>IF('C1 - Costs Matrix 2013'!$BD73="Allowed",1*K355,0)</f>
        <v>0</v>
      </c>
      <c r="L373" s="370">
        <f>IF('C1 - Costs Matrix 2013'!$BD73="Allowed",1*L355,0)</f>
        <v>0</v>
      </c>
      <c r="M373" s="709">
        <f t="shared" si="350"/>
        <v>0</v>
      </c>
      <c r="N373" s="361">
        <f>IF('C1 - Costs Matrix 2013'!$BD73="Allowed",1*N355,0)</f>
        <v>0</v>
      </c>
      <c r="O373" s="361">
        <f>IF('C1 - Costs Matrix 2013'!$BD73="Allowed",1*O355,0)</f>
        <v>0</v>
      </c>
      <c r="P373" s="361">
        <f>IF('C1 - Costs Matrix 2013'!$BD73="Allowed",1*P355,0)</f>
        <v>0</v>
      </c>
      <c r="Q373" s="361">
        <f t="shared" si="351"/>
        <v>0</v>
      </c>
      <c r="R373" s="361">
        <f>IF('C1 - Costs Matrix 2013'!$BD73="Allowed",1*R355,0)</f>
        <v>0</v>
      </c>
      <c r="S373" s="1574"/>
      <c r="T373" s="369">
        <f>IF('C1 - Costs Matrix 2013'!$BD73="Allowed",1*T355,0)</f>
        <v>0</v>
      </c>
      <c r="U373" s="369">
        <f>IF('C1 - Costs Matrix 2013'!$BD73="Allowed",1*U355,0)</f>
        <v>0</v>
      </c>
      <c r="V373" s="369">
        <f>IF('C1 - Costs Matrix 2013'!$BD73="Allowed",1*V355,0)</f>
        <v>0</v>
      </c>
      <c r="W373" s="369">
        <f t="shared" si="352"/>
        <v>0</v>
      </c>
      <c r="X373" s="361">
        <f>IF('C1 - Costs Matrix 2013'!$BD73="Allowed",1*X355,0)</f>
        <v>0</v>
      </c>
      <c r="Y373" s="369">
        <f>IF('C1 - Costs Matrix 2013'!$BD73="Allowed",1*Y355,0)</f>
        <v>0</v>
      </c>
      <c r="Z373" s="369">
        <f>IF('C1 - Costs Matrix 2013'!$BD73="Allowed",1*Z355,0)</f>
        <v>0</v>
      </c>
      <c r="AA373" s="369">
        <f>IF('C1 - Costs Matrix 2013'!$BD73="Allowed",1*AA355,0)</f>
        <v>0</v>
      </c>
      <c r="AB373" s="369">
        <f>IF('C1 - Costs Matrix 2013'!$BD73="Allowed",1*AB355,0)</f>
        <v>0</v>
      </c>
      <c r="AC373" s="369">
        <f>IF('C1 - Costs Matrix 2013'!$BD73="Allowed",1*AC355,0)</f>
        <v>0</v>
      </c>
      <c r="AD373" s="369">
        <f>IF('C1 - Costs Matrix 2013'!$BD73="Allowed",1*AD355,0)</f>
        <v>0</v>
      </c>
      <c r="AE373" s="369">
        <f>IF('C1 - Costs Matrix 2013'!$BD73="Allowed",1*AE355,0)</f>
        <v>0</v>
      </c>
      <c r="AF373" s="369">
        <f>IF('C1 - Costs Matrix 2013'!$BD73="Allowed",1*AF355,0)</f>
        <v>0</v>
      </c>
      <c r="AG373" s="369">
        <f t="shared" si="353"/>
        <v>0</v>
      </c>
      <c r="AH373" s="1765"/>
      <c r="AI373" s="1768">
        <f t="shared" si="354"/>
        <v>0</v>
      </c>
      <c r="AJ373" s="1765"/>
      <c r="AK373" s="1563"/>
      <c r="AL373" s="1563"/>
      <c r="AM373" s="1563"/>
      <c r="AN373" s="1563"/>
      <c r="AO373" s="1563"/>
      <c r="AP373" s="496">
        <f t="shared" si="355"/>
        <v>0</v>
      </c>
      <c r="AQ373" s="1765"/>
      <c r="AR373" s="1765"/>
      <c r="AS373" s="1765"/>
      <c r="AT373" s="1732">
        <f t="shared" si="356"/>
        <v>0</v>
      </c>
      <c r="AU373" s="1765"/>
      <c r="AV373" s="1563"/>
      <c r="AW373" s="1563"/>
      <c r="AX373" s="496">
        <f t="shared" si="357"/>
        <v>0</v>
      </c>
      <c r="AY373" s="1765"/>
      <c r="AZ373" s="1723"/>
      <c r="BA373" s="1732">
        <f t="shared" si="358"/>
        <v>0</v>
      </c>
      <c r="BB373" s="1765"/>
      <c r="BC373" s="1732">
        <f t="shared" si="359"/>
        <v>0</v>
      </c>
    </row>
    <row r="374" spans="1:57" s="264" customFormat="1">
      <c r="A374" s="1757" t="str">
        <f>Cover!C34</f>
        <v>- none -</v>
      </c>
      <c r="B374" s="709">
        <f>IF('C1 - Costs Matrix 2013'!$BD74="Allowed",1*B356,0)</f>
        <v>0</v>
      </c>
      <c r="C374" s="369">
        <f>IF('C1 - Costs Matrix 2013'!$BD74="Allowed",1*C356,0)</f>
        <v>0</v>
      </c>
      <c r="D374" s="369">
        <f>IF('C1 - Costs Matrix 2013'!$BD74="Allowed",1*D356,0)</f>
        <v>0</v>
      </c>
      <c r="E374" s="361">
        <f>IF('C1 - Costs Matrix 2013'!$BD74="Allowed",1*E356,0)</f>
        <v>0</v>
      </c>
      <c r="F374" s="369">
        <f>IF('C1 - Costs Matrix 2013'!$BD74="Allowed",1*F356,0)</f>
        <v>0</v>
      </c>
      <c r="G374" s="369">
        <f>IF('C1 - Costs Matrix 2013'!$BD74="Allowed",1*G356,0)</f>
        <v>0</v>
      </c>
      <c r="H374" s="369">
        <f>IF('C1 - Costs Matrix 2013'!$BD74="Allowed",1*H356,0)</f>
        <v>0</v>
      </c>
      <c r="I374" s="369">
        <f>IF('C1 - Costs Matrix 2013'!$BD74="Allowed",1*I356,0)</f>
        <v>0</v>
      </c>
      <c r="J374" s="368">
        <f>IF('C1 - Costs Matrix 2013'!$BD74="Allowed",1*J356,0)</f>
        <v>0</v>
      </c>
      <c r="K374" s="370">
        <f>IF('C1 - Costs Matrix 2013'!$BD74="Allowed",1*K356,0)</f>
        <v>0</v>
      </c>
      <c r="L374" s="370">
        <f>IF('C1 - Costs Matrix 2013'!$BD74="Allowed",1*L356,0)</f>
        <v>0</v>
      </c>
      <c r="M374" s="709">
        <f t="shared" si="350"/>
        <v>0</v>
      </c>
      <c r="N374" s="361">
        <f>IF('C1 - Costs Matrix 2013'!$BD74="Allowed",1*N356,0)</f>
        <v>0</v>
      </c>
      <c r="O374" s="361">
        <f>IF('C1 - Costs Matrix 2013'!$BD74="Allowed",1*O356,0)</f>
        <v>0</v>
      </c>
      <c r="P374" s="361">
        <f>IF('C1 - Costs Matrix 2013'!$BD74="Allowed",1*P356,0)</f>
        <v>0</v>
      </c>
      <c r="Q374" s="361">
        <f t="shared" si="351"/>
        <v>0</v>
      </c>
      <c r="R374" s="361">
        <f>IF('C1 - Costs Matrix 2013'!$BD74="Allowed",1*R356,0)</f>
        <v>0</v>
      </c>
      <c r="S374" s="1574"/>
      <c r="T374" s="369">
        <f>IF('C1 - Costs Matrix 2013'!$BD74="Allowed",1*T356,0)</f>
        <v>0</v>
      </c>
      <c r="U374" s="369">
        <f>IF('C1 - Costs Matrix 2013'!$BD74="Allowed",1*U356,0)</f>
        <v>0</v>
      </c>
      <c r="V374" s="369">
        <f>IF('C1 - Costs Matrix 2013'!$BD74="Allowed",1*V356,0)</f>
        <v>0</v>
      </c>
      <c r="W374" s="369">
        <f t="shared" si="352"/>
        <v>0</v>
      </c>
      <c r="X374" s="361">
        <f>IF('C1 - Costs Matrix 2013'!$BD74="Allowed",1*X356,0)</f>
        <v>0</v>
      </c>
      <c r="Y374" s="369">
        <f>IF('C1 - Costs Matrix 2013'!$BD74="Allowed",1*Y356,0)</f>
        <v>0</v>
      </c>
      <c r="Z374" s="369">
        <f>IF('C1 - Costs Matrix 2013'!$BD74="Allowed",1*Z356,0)</f>
        <v>0</v>
      </c>
      <c r="AA374" s="369">
        <f>IF('C1 - Costs Matrix 2013'!$BD74="Allowed",1*AA356,0)</f>
        <v>0</v>
      </c>
      <c r="AB374" s="369">
        <f>IF('C1 - Costs Matrix 2013'!$BD74="Allowed",1*AB356,0)</f>
        <v>0</v>
      </c>
      <c r="AC374" s="369">
        <f>IF('C1 - Costs Matrix 2013'!$BD74="Allowed",1*AC356,0)</f>
        <v>0</v>
      </c>
      <c r="AD374" s="369">
        <f>IF('C1 - Costs Matrix 2013'!$BD74="Allowed",1*AD356,0)</f>
        <v>0</v>
      </c>
      <c r="AE374" s="369">
        <f>IF('C1 - Costs Matrix 2013'!$BD74="Allowed",1*AE356,0)</f>
        <v>0</v>
      </c>
      <c r="AF374" s="369">
        <f>IF('C1 - Costs Matrix 2013'!$BD74="Allowed",1*AF356,0)</f>
        <v>0</v>
      </c>
      <c r="AG374" s="369">
        <f t="shared" si="353"/>
        <v>0</v>
      </c>
      <c r="AH374" s="1765"/>
      <c r="AI374" s="1768">
        <f t="shared" si="354"/>
        <v>0</v>
      </c>
      <c r="AJ374" s="1765"/>
      <c r="AK374" s="1563"/>
      <c r="AL374" s="1563"/>
      <c r="AM374" s="1563"/>
      <c r="AN374" s="1563"/>
      <c r="AO374" s="1563"/>
      <c r="AP374" s="496">
        <f t="shared" si="355"/>
        <v>0</v>
      </c>
      <c r="AQ374" s="1765"/>
      <c r="AR374" s="1765"/>
      <c r="AS374" s="1765"/>
      <c r="AT374" s="1732">
        <f t="shared" si="356"/>
        <v>0</v>
      </c>
      <c r="AU374" s="1765"/>
      <c r="AV374" s="1563"/>
      <c r="AW374" s="1563"/>
      <c r="AX374" s="496">
        <f t="shared" si="357"/>
        <v>0</v>
      </c>
      <c r="AY374" s="1765"/>
      <c r="AZ374" s="1723"/>
      <c r="BA374" s="1732">
        <f t="shared" si="358"/>
        <v>0</v>
      </c>
      <c r="BB374" s="1765"/>
      <c r="BC374" s="1732">
        <f t="shared" si="359"/>
        <v>0</v>
      </c>
    </row>
    <row r="375" spans="1:57" s="264" customFormat="1">
      <c r="A375" s="1757" t="str">
        <f>Cover!C35</f>
        <v>- none -</v>
      </c>
      <c r="B375" s="709">
        <f>IF('C1 - Costs Matrix 2013'!$BD75="Allowed",1*B357,0)</f>
        <v>0</v>
      </c>
      <c r="C375" s="369">
        <f>IF('C1 - Costs Matrix 2013'!$BD75="Allowed",1*C357,0)</f>
        <v>0</v>
      </c>
      <c r="D375" s="369">
        <f>IF('C1 - Costs Matrix 2013'!$BD75="Allowed",1*D357,0)</f>
        <v>0</v>
      </c>
      <c r="E375" s="361">
        <f>IF('C1 - Costs Matrix 2013'!$BD75="Allowed",1*E357,0)</f>
        <v>0</v>
      </c>
      <c r="F375" s="369">
        <f>IF('C1 - Costs Matrix 2013'!$BD75="Allowed",1*F357,0)</f>
        <v>0</v>
      </c>
      <c r="G375" s="369">
        <f>IF('C1 - Costs Matrix 2013'!$BD75="Allowed",1*G357,0)</f>
        <v>0</v>
      </c>
      <c r="H375" s="369">
        <f>IF('C1 - Costs Matrix 2013'!$BD75="Allowed",1*H357,0)</f>
        <v>0</v>
      </c>
      <c r="I375" s="369">
        <f>IF('C1 - Costs Matrix 2013'!$BD75="Allowed",1*I357,0)</f>
        <v>0</v>
      </c>
      <c r="J375" s="368">
        <f>IF('C1 - Costs Matrix 2013'!$BD75="Allowed",1*J357,0)</f>
        <v>0</v>
      </c>
      <c r="K375" s="370">
        <f>IF('C1 - Costs Matrix 2013'!$BD75="Allowed",1*K357,0)</f>
        <v>0</v>
      </c>
      <c r="L375" s="370">
        <f>IF('C1 - Costs Matrix 2013'!$BD75="Allowed",1*L357,0)</f>
        <v>0</v>
      </c>
      <c r="M375" s="709">
        <f t="shared" si="350"/>
        <v>0</v>
      </c>
      <c r="N375" s="361">
        <f>IF('C1 - Costs Matrix 2013'!$BD75="Allowed",1*N357,0)</f>
        <v>0</v>
      </c>
      <c r="O375" s="361">
        <f>IF('C1 - Costs Matrix 2013'!$BD75="Allowed",1*O357,0)</f>
        <v>0</v>
      </c>
      <c r="P375" s="361">
        <f>IF('C1 - Costs Matrix 2013'!$BD75="Allowed",1*P357,0)</f>
        <v>0</v>
      </c>
      <c r="Q375" s="361">
        <f t="shared" si="351"/>
        <v>0</v>
      </c>
      <c r="R375" s="361">
        <f>IF('C1 - Costs Matrix 2013'!$BD75="Allowed",1*R357,0)</f>
        <v>0</v>
      </c>
      <c r="S375" s="1574"/>
      <c r="T375" s="369">
        <f>IF('C1 - Costs Matrix 2013'!$BD75="Allowed",1*T357,0)</f>
        <v>0</v>
      </c>
      <c r="U375" s="369">
        <f>IF('C1 - Costs Matrix 2013'!$BD75="Allowed",1*U357,0)</f>
        <v>0</v>
      </c>
      <c r="V375" s="369">
        <f>IF('C1 - Costs Matrix 2013'!$BD75="Allowed",1*V357,0)</f>
        <v>0</v>
      </c>
      <c r="W375" s="369">
        <f t="shared" si="352"/>
        <v>0</v>
      </c>
      <c r="X375" s="361">
        <f>IF('C1 - Costs Matrix 2013'!$BD75="Allowed",1*X357,0)</f>
        <v>0</v>
      </c>
      <c r="Y375" s="369">
        <f>IF('C1 - Costs Matrix 2013'!$BD75="Allowed",1*Y357,0)</f>
        <v>0</v>
      </c>
      <c r="Z375" s="369">
        <f>IF('C1 - Costs Matrix 2013'!$BD75="Allowed",1*Z357,0)</f>
        <v>0</v>
      </c>
      <c r="AA375" s="369">
        <f>IF('C1 - Costs Matrix 2013'!$BD75="Allowed",1*AA357,0)</f>
        <v>0</v>
      </c>
      <c r="AB375" s="369">
        <f>IF('C1 - Costs Matrix 2013'!$BD75="Allowed",1*AB357,0)</f>
        <v>0</v>
      </c>
      <c r="AC375" s="369">
        <f>IF('C1 - Costs Matrix 2013'!$BD75="Allowed",1*AC357,0)</f>
        <v>0</v>
      </c>
      <c r="AD375" s="369">
        <f>IF('C1 - Costs Matrix 2013'!$BD75="Allowed",1*AD357,0)</f>
        <v>0</v>
      </c>
      <c r="AE375" s="369">
        <f>IF('C1 - Costs Matrix 2013'!$BD75="Allowed",1*AE357,0)</f>
        <v>0</v>
      </c>
      <c r="AF375" s="369">
        <f>IF('C1 - Costs Matrix 2013'!$BD75="Allowed",1*AF357,0)</f>
        <v>0</v>
      </c>
      <c r="AG375" s="369">
        <f t="shared" si="353"/>
        <v>0</v>
      </c>
      <c r="AH375" s="1765"/>
      <c r="AI375" s="1768">
        <f t="shared" si="354"/>
        <v>0</v>
      </c>
      <c r="AJ375" s="1765"/>
      <c r="AK375" s="1563"/>
      <c r="AL375" s="1563"/>
      <c r="AM375" s="1563"/>
      <c r="AN375" s="1563"/>
      <c r="AO375" s="1563"/>
      <c r="AP375" s="496">
        <f t="shared" si="355"/>
        <v>0</v>
      </c>
      <c r="AQ375" s="1765"/>
      <c r="AR375" s="1765"/>
      <c r="AS375" s="1765"/>
      <c r="AT375" s="1732">
        <f t="shared" si="356"/>
        <v>0</v>
      </c>
      <c r="AU375" s="1765"/>
      <c r="AV375" s="1563"/>
      <c r="AW375" s="1563"/>
      <c r="AX375" s="496">
        <f t="shared" si="357"/>
        <v>0</v>
      </c>
      <c r="AY375" s="1765"/>
      <c r="AZ375" s="1723"/>
      <c r="BA375" s="1732">
        <f t="shared" si="358"/>
        <v>0</v>
      </c>
      <c r="BB375" s="1765"/>
      <c r="BC375" s="1732">
        <f t="shared" si="359"/>
        <v>0</v>
      </c>
    </row>
    <row r="376" spans="1:57" s="264" customFormat="1">
      <c r="A376" s="1760" t="s">
        <v>431</v>
      </c>
      <c r="B376" s="1722">
        <f>SUM(B361:B375)</f>
        <v>0</v>
      </c>
      <c r="C376" s="1721">
        <f>SUM(C361:C375)</f>
        <v>0</v>
      </c>
      <c r="D376" s="1721">
        <f>SUM(D361:D375)</f>
        <v>0</v>
      </c>
      <c r="E376" s="1753">
        <f t="shared" ref="E376:R376" si="360">SUM(E361:E375)</f>
        <v>0</v>
      </c>
      <c r="F376" s="1721">
        <f t="shared" si="360"/>
        <v>0</v>
      </c>
      <c r="G376" s="1721">
        <f t="shared" si="360"/>
        <v>0</v>
      </c>
      <c r="H376" s="1721">
        <f t="shared" si="360"/>
        <v>0</v>
      </c>
      <c r="I376" s="1721">
        <f>SUM(I361:I375)</f>
        <v>0</v>
      </c>
      <c r="J376" s="433">
        <f t="shared" si="360"/>
        <v>0</v>
      </c>
      <c r="K376" s="432">
        <f>SUM(K361:K375)</f>
        <v>0</v>
      </c>
      <c r="L376" s="432">
        <f t="shared" si="360"/>
        <v>0</v>
      </c>
      <c r="M376" s="1722">
        <f t="shared" si="360"/>
        <v>0</v>
      </c>
      <c r="N376" s="1753">
        <f t="shared" si="360"/>
        <v>0</v>
      </c>
      <c r="O376" s="1753">
        <f t="shared" si="360"/>
        <v>0</v>
      </c>
      <c r="P376" s="1753">
        <f t="shared" si="360"/>
        <v>0</v>
      </c>
      <c r="Q376" s="1753">
        <f t="shared" si="360"/>
        <v>0</v>
      </c>
      <c r="R376" s="1753">
        <f t="shared" si="360"/>
        <v>0</v>
      </c>
      <c r="S376" s="1716"/>
      <c r="T376" s="1721">
        <f t="shared" ref="T376:AG376" si="361">SUM(T361:T375)</f>
        <v>0</v>
      </c>
      <c r="U376" s="1721">
        <f t="shared" si="361"/>
        <v>0</v>
      </c>
      <c r="V376" s="1721">
        <f>SUM(V361:V375)</f>
        <v>0</v>
      </c>
      <c r="W376" s="1721">
        <f t="shared" si="361"/>
        <v>0</v>
      </c>
      <c r="X376" s="1753">
        <f t="shared" si="361"/>
        <v>0</v>
      </c>
      <c r="Y376" s="1721">
        <f t="shared" si="361"/>
        <v>0</v>
      </c>
      <c r="Z376" s="1721">
        <f t="shared" si="361"/>
        <v>0</v>
      </c>
      <c r="AA376" s="1721">
        <f t="shared" si="361"/>
        <v>0</v>
      </c>
      <c r="AB376" s="1721">
        <f>SUM(AB361:AB375)</f>
        <v>0</v>
      </c>
      <c r="AC376" s="1721">
        <f t="shared" si="361"/>
        <v>0</v>
      </c>
      <c r="AD376" s="1721">
        <f t="shared" si="361"/>
        <v>0</v>
      </c>
      <c r="AE376" s="1721">
        <f t="shared" si="361"/>
        <v>0</v>
      </c>
      <c r="AF376" s="1721">
        <f t="shared" si="361"/>
        <v>0</v>
      </c>
      <c r="AG376" s="1721">
        <f t="shared" si="361"/>
        <v>0</v>
      </c>
      <c r="AH376" s="1766"/>
      <c r="AI376" s="1753">
        <f>SUM(AI361:AI375)</f>
        <v>0</v>
      </c>
      <c r="AJ376" s="1753">
        <f t="shared" ref="AJ376:AQ376" si="362">SUM(AJ361:AJ375)</f>
        <v>0</v>
      </c>
      <c r="AK376" s="433">
        <f t="shared" si="362"/>
        <v>0</v>
      </c>
      <c r="AL376" s="433">
        <f t="shared" si="362"/>
        <v>0</v>
      </c>
      <c r="AM376" s="433">
        <f t="shared" si="362"/>
        <v>0</v>
      </c>
      <c r="AN376" s="433">
        <f t="shared" si="362"/>
        <v>0</v>
      </c>
      <c r="AO376" s="433">
        <f t="shared" si="362"/>
        <v>0</v>
      </c>
      <c r="AP376" s="1721">
        <f t="shared" si="362"/>
        <v>0</v>
      </c>
      <c r="AQ376" s="1753">
        <f t="shared" si="362"/>
        <v>0</v>
      </c>
      <c r="AR376" s="1766"/>
      <c r="AS376" s="1753">
        <f t="shared" ref="AS376:AY376" si="363">SUM(AS361:AS375)</f>
        <v>0</v>
      </c>
      <c r="AT376" s="1753">
        <f t="shared" si="363"/>
        <v>0</v>
      </c>
      <c r="AU376" s="1753">
        <f t="shared" si="363"/>
        <v>0</v>
      </c>
      <c r="AV376" s="433">
        <f t="shared" si="363"/>
        <v>0</v>
      </c>
      <c r="AW376" s="433">
        <f>SUM(AW361:AW375)</f>
        <v>0</v>
      </c>
      <c r="AX376" s="1721">
        <f t="shared" si="363"/>
        <v>0</v>
      </c>
      <c r="AY376" s="1753">
        <f t="shared" si="363"/>
        <v>0</v>
      </c>
      <c r="AZ376" s="1761"/>
      <c r="BA376" s="1753">
        <f>SUM(BA361:BA375)</f>
        <v>0</v>
      </c>
      <c r="BB376" s="1766"/>
      <c r="BC376" s="1753">
        <f>SUM(BC361:BC375)</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U4:AZ4"/>
    <mergeCell ref="B5:D5"/>
    <mergeCell ref="E5:M5"/>
    <mergeCell ref="R5:W5"/>
    <mergeCell ref="X5:AG5"/>
    <mergeCell ref="A382:A383"/>
    <mergeCell ref="B4:P4"/>
    <mergeCell ref="R4:W4"/>
    <mergeCell ref="X4:AG4"/>
    <mergeCell ref="AJ4:AS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48.xml><?xml version="1.0" encoding="utf-8"?>
<worksheet xmlns="http://schemas.openxmlformats.org/spreadsheetml/2006/main" xmlns:r="http://schemas.openxmlformats.org/officeDocument/2006/relationships">
  <sheetPr>
    <tabColor rgb="FFDDDDDD"/>
  </sheetPr>
  <dimension ref="A1:BE383"/>
  <sheetViews>
    <sheetView zoomScale="70" zoomScaleNormal="70" zoomScaleSheetLayoutView="70" workbookViewId="0"/>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v>2014</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81"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51"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si="28"/>
        <v>0</v>
      </c>
      <c r="N45" s="365">
        <f t="shared" ref="N45:P51" si="38">N13+N21+N29+N37</f>
        <v>0</v>
      </c>
      <c r="O45" s="365">
        <f t="shared" si="38"/>
        <v>0</v>
      </c>
      <c r="P45" s="365">
        <f t="shared" si="38"/>
        <v>0</v>
      </c>
      <c r="Q45" s="348">
        <f t="shared" si="9"/>
        <v>0</v>
      </c>
      <c r="R45" s="366">
        <f t="shared" ref="R45:V51" si="39">R13+R21+R29+R37</f>
        <v>0</v>
      </c>
      <c r="S45" s="1575"/>
      <c r="T45" s="367">
        <f t="shared" si="39"/>
        <v>0</v>
      </c>
      <c r="U45" s="367">
        <f t="shared" si="39"/>
        <v>0</v>
      </c>
      <c r="V45" s="367">
        <f t="shared" si="39"/>
        <v>0</v>
      </c>
      <c r="W45" s="346">
        <f t="shared" ref="W45:W51" si="40">SUM(R45:V45)</f>
        <v>0</v>
      </c>
      <c r="X45" s="366">
        <f t="shared" ref="X45:AF51" si="41">X13+X21+X29+X37</f>
        <v>0</v>
      </c>
      <c r="Y45" s="367">
        <f t="shared" si="41"/>
        <v>0</v>
      </c>
      <c r="Z45" s="367">
        <f t="shared" si="41"/>
        <v>0</v>
      </c>
      <c r="AA45" s="367">
        <f t="shared" si="41"/>
        <v>0</v>
      </c>
      <c r="AB45" s="367">
        <f t="shared" si="41"/>
        <v>0</v>
      </c>
      <c r="AC45" s="367">
        <f t="shared" si="41"/>
        <v>0</v>
      </c>
      <c r="AD45" s="367">
        <f t="shared" si="41"/>
        <v>0</v>
      </c>
      <c r="AE45" s="367">
        <f t="shared" si="41"/>
        <v>0</v>
      </c>
      <c r="AF45" s="367">
        <f t="shared" si="41"/>
        <v>0</v>
      </c>
      <c r="AG45" s="346">
        <f t="shared" ref="AG45:AG51" si="42">SUM(X45:AF45)</f>
        <v>0</v>
      </c>
      <c r="AH45" s="1563"/>
      <c r="AI45" s="351">
        <f t="shared" ref="AI45:AI51" si="43">Q45+W45+AG45+AH45</f>
        <v>0</v>
      </c>
      <c r="AJ45" s="363">
        <f t="shared" ref="AJ45:AO51" si="44">AJ13+AJ21+AJ29+AJ37</f>
        <v>0</v>
      </c>
      <c r="AK45" s="364">
        <f t="shared" si="44"/>
        <v>0</v>
      </c>
      <c r="AL45" s="364">
        <f t="shared" si="44"/>
        <v>0</v>
      </c>
      <c r="AM45" s="364">
        <f t="shared" si="44"/>
        <v>0</v>
      </c>
      <c r="AN45" s="364">
        <f t="shared" si="44"/>
        <v>0</v>
      </c>
      <c r="AO45" s="364">
        <f t="shared" si="44"/>
        <v>0</v>
      </c>
      <c r="AP45" s="346">
        <f t="shared" ref="AP45:AP51" si="45">SUM(AJ45:AO45)</f>
        <v>0</v>
      </c>
      <c r="AQ45" s="365">
        <f>AQ13+AQ21+AQ29+AQ37</f>
        <v>0</v>
      </c>
      <c r="AR45" s="1563"/>
      <c r="AS45" s="365">
        <f>AS13+AS21+AS29+AS37</f>
        <v>0</v>
      </c>
      <c r="AT45" s="352">
        <f t="shared" ref="AT45:AT51" si="46">AI45+AP45+AQ45+AR45+AS45</f>
        <v>0</v>
      </c>
      <c r="AU45" s="368">
        <f t="shared" ref="AU45:AW51" si="47">AU13+AU21+AU29+AU37</f>
        <v>0</v>
      </c>
      <c r="AV45" s="369">
        <f t="shared" si="47"/>
        <v>0</v>
      </c>
      <c r="AW45" s="369">
        <f t="shared" si="47"/>
        <v>0</v>
      </c>
      <c r="AX45" s="346">
        <f t="shared" ref="AX45:AX51" si="48">SUM(AU45:AW45)</f>
        <v>0</v>
      </c>
      <c r="AY45" s="365">
        <f>AY13+AY21+AY29+AY37</f>
        <v>0</v>
      </c>
      <c r="AZ45" s="1563"/>
      <c r="BA45" s="352">
        <f t="shared" ref="BA45:BA51" si="49">AX45+AY45</f>
        <v>0</v>
      </c>
      <c r="BB45" s="1563"/>
      <c r="BC45" s="352">
        <f t="shared" ref="BC45:BC51" si="50">BA45+AT45+BB45</f>
        <v>0</v>
      </c>
    </row>
    <row r="46" spans="1:55" s="339" customFormat="1">
      <c r="A46" s="356" t="s">
        <v>389</v>
      </c>
      <c r="B46" s="361">
        <f>B14+B22+B30+B38</f>
        <v>0</v>
      </c>
      <c r="C46" s="361">
        <f t="shared" ref="B46:L51" si="51">C14+C22+C30+C38</f>
        <v>0</v>
      </c>
      <c r="D46" s="362">
        <f t="shared" si="51"/>
        <v>0</v>
      </c>
      <c r="E46" s="363">
        <f t="shared" si="51"/>
        <v>0</v>
      </c>
      <c r="F46" s="364">
        <f t="shared" si="51"/>
        <v>0</v>
      </c>
      <c r="G46" s="364">
        <f t="shared" si="51"/>
        <v>0</v>
      </c>
      <c r="H46" s="364">
        <f t="shared" si="51"/>
        <v>0</v>
      </c>
      <c r="I46" s="364">
        <f t="shared" si="51"/>
        <v>0</v>
      </c>
      <c r="J46" s="364">
        <f t="shared" si="51"/>
        <v>0</v>
      </c>
      <c r="K46" s="364">
        <f t="shared" si="51"/>
        <v>0</v>
      </c>
      <c r="L46" s="364">
        <f t="shared" si="51"/>
        <v>0</v>
      </c>
      <c r="M46" s="346">
        <f t="shared" si="28"/>
        <v>0</v>
      </c>
      <c r="N46" s="365">
        <f t="shared" si="38"/>
        <v>0</v>
      </c>
      <c r="O46" s="365">
        <f t="shared" si="38"/>
        <v>0</v>
      </c>
      <c r="P46" s="365">
        <f t="shared" si="38"/>
        <v>0</v>
      </c>
      <c r="Q46" s="348">
        <f t="shared" si="9"/>
        <v>0</v>
      </c>
      <c r="R46" s="366">
        <f t="shared" si="39"/>
        <v>0</v>
      </c>
      <c r="S46" s="1575"/>
      <c r="T46" s="367">
        <f t="shared" si="39"/>
        <v>0</v>
      </c>
      <c r="U46" s="367">
        <f t="shared" si="39"/>
        <v>0</v>
      </c>
      <c r="V46" s="367">
        <f t="shared" si="39"/>
        <v>0</v>
      </c>
      <c r="W46" s="346">
        <f t="shared" si="40"/>
        <v>0</v>
      </c>
      <c r="X46" s="366">
        <f t="shared" si="41"/>
        <v>0</v>
      </c>
      <c r="Y46" s="367">
        <f t="shared" si="41"/>
        <v>0</v>
      </c>
      <c r="Z46" s="367">
        <f t="shared" si="41"/>
        <v>0</v>
      </c>
      <c r="AA46" s="367">
        <f t="shared" si="41"/>
        <v>0</v>
      </c>
      <c r="AB46" s="367">
        <f t="shared" si="41"/>
        <v>0</v>
      </c>
      <c r="AC46" s="367">
        <f t="shared" si="41"/>
        <v>0</v>
      </c>
      <c r="AD46" s="367">
        <f t="shared" si="41"/>
        <v>0</v>
      </c>
      <c r="AE46" s="367">
        <f t="shared" si="41"/>
        <v>0</v>
      </c>
      <c r="AF46" s="367">
        <f t="shared" si="41"/>
        <v>0</v>
      </c>
      <c r="AG46" s="346">
        <f t="shared" si="42"/>
        <v>0</v>
      </c>
      <c r="AH46" s="1563"/>
      <c r="AI46" s="351">
        <f t="shared" si="43"/>
        <v>0</v>
      </c>
      <c r="AJ46" s="363">
        <f t="shared" si="44"/>
        <v>0</v>
      </c>
      <c r="AK46" s="364">
        <f t="shared" si="44"/>
        <v>0</v>
      </c>
      <c r="AL46" s="364">
        <f t="shared" si="44"/>
        <v>0</v>
      </c>
      <c r="AM46" s="364">
        <f t="shared" si="44"/>
        <v>0</v>
      </c>
      <c r="AN46" s="364">
        <f t="shared" si="44"/>
        <v>0</v>
      </c>
      <c r="AO46" s="364">
        <f t="shared" si="44"/>
        <v>0</v>
      </c>
      <c r="AP46" s="346">
        <f t="shared" si="45"/>
        <v>0</v>
      </c>
      <c r="AQ46" s="365">
        <f t="shared" ref="AQ46:AQ51" si="52">AQ14+AQ22+AQ30+AQ38</f>
        <v>0</v>
      </c>
      <c r="AR46" s="1563"/>
      <c r="AS46" s="365">
        <f t="shared" ref="AS46:AS51" si="53">AS14+AS22+AS30+AS38</f>
        <v>0</v>
      </c>
      <c r="AT46" s="352">
        <f t="shared" si="46"/>
        <v>0</v>
      </c>
      <c r="AU46" s="368">
        <f t="shared" si="47"/>
        <v>0</v>
      </c>
      <c r="AV46" s="369">
        <f t="shared" si="47"/>
        <v>0</v>
      </c>
      <c r="AW46" s="369">
        <f t="shared" si="47"/>
        <v>0</v>
      </c>
      <c r="AX46" s="346">
        <f t="shared" si="48"/>
        <v>0</v>
      </c>
      <c r="AY46" s="365">
        <f t="shared" ref="AY46:AY51" si="54">AY14+AY22+AY30+AY38</f>
        <v>0</v>
      </c>
      <c r="AZ46" s="1563"/>
      <c r="BA46" s="352">
        <f t="shared" si="49"/>
        <v>0</v>
      </c>
      <c r="BB46" s="1563"/>
      <c r="BC46" s="352">
        <f t="shared" si="50"/>
        <v>0</v>
      </c>
    </row>
    <row r="47" spans="1:55" s="339" customFormat="1">
      <c r="A47" s="341" t="s">
        <v>390</v>
      </c>
      <c r="B47" s="361">
        <f t="shared" si="51"/>
        <v>0</v>
      </c>
      <c r="C47" s="361">
        <f t="shared" si="51"/>
        <v>0</v>
      </c>
      <c r="D47" s="362">
        <f t="shared" si="51"/>
        <v>0</v>
      </c>
      <c r="E47" s="363">
        <f t="shared" si="51"/>
        <v>0</v>
      </c>
      <c r="F47" s="364">
        <f>F15+F23+F31+F39</f>
        <v>0</v>
      </c>
      <c r="G47" s="364">
        <f t="shared" si="51"/>
        <v>0</v>
      </c>
      <c r="H47" s="364">
        <f t="shared" si="51"/>
        <v>0</v>
      </c>
      <c r="I47" s="364">
        <f t="shared" si="51"/>
        <v>0</v>
      </c>
      <c r="J47" s="364">
        <f t="shared" si="51"/>
        <v>0</v>
      </c>
      <c r="K47" s="364">
        <f t="shared" si="51"/>
        <v>0</v>
      </c>
      <c r="L47" s="364">
        <f t="shared" si="51"/>
        <v>0</v>
      </c>
      <c r="M47" s="346">
        <f t="shared" si="28"/>
        <v>0</v>
      </c>
      <c r="N47" s="365">
        <f t="shared" si="38"/>
        <v>0</v>
      </c>
      <c r="O47" s="365">
        <f t="shared" si="38"/>
        <v>0</v>
      </c>
      <c r="P47" s="365">
        <f t="shared" si="38"/>
        <v>0</v>
      </c>
      <c r="Q47" s="348">
        <f t="shared" si="9"/>
        <v>0</v>
      </c>
      <c r="R47" s="366">
        <f t="shared" si="39"/>
        <v>0</v>
      </c>
      <c r="S47" s="1575"/>
      <c r="T47" s="367">
        <f t="shared" si="39"/>
        <v>0</v>
      </c>
      <c r="U47" s="367">
        <f t="shared" si="39"/>
        <v>0</v>
      </c>
      <c r="V47" s="367">
        <f t="shared" si="39"/>
        <v>0</v>
      </c>
      <c r="W47" s="346">
        <f t="shared" si="40"/>
        <v>0</v>
      </c>
      <c r="X47" s="366">
        <f t="shared" si="41"/>
        <v>0</v>
      </c>
      <c r="Y47" s="367">
        <f t="shared" si="41"/>
        <v>0</v>
      </c>
      <c r="Z47" s="367">
        <f t="shared" si="41"/>
        <v>0</v>
      </c>
      <c r="AA47" s="367">
        <f t="shared" si="41"/>
        <v>0</v>
      </c>
      <c r="AB47" s="367">
        <f t="shared" si="41"/>
        <v>0</v>
      </c>
      <c r="AC47" s="367">
        <f t="shared" si="41"/>
        <v>0</v>
      </c>
      <c r="AD47" s="367">
        <f t="shared" si="41"/>
        <v>0</v>
      </c>
      <c r="AE47" s="367">
        <f t="shared" si="41"/>
        <v>0</v>
      </c>
      <c r="AF47" s="367">
        <f t="shared" si="41"/>
        <v>0</v>
      </c>
      <c r="AG47" s="346">
        <f t="shared" si="42"/>
        <v>0</v>
      </c>
      <c r="AH47" s="1563"/>
      <c r="AI47" s="351">
        <f t="shared" si="43"/>
        <v>0</v>
      </c>
      <c r="AJ47" s="363">
        <f t="shared" si="44"/>
        <v>0</v>
      </c>
      <c r="AK47" s="364">
        <f t="shared" si="44"/>
        <v>0</v>
      </c>
      <c r="AL47" s="364">
        <f t="shared" si="44"/>
        <v>0</v>
      </c>
      <c r="AM47" s="364">
        <f t="shared" si="44"/>
        <v>0</v>
      </c>
      <c r="AN47" s="364">
        <f t="shared" si="44"/>
        <v>0</v>
      </c>
      <c r="AO47" s="364">
        <f t="shared" si="44"/>
        <v>0</v>
      </c>
      <c r="AP47" s="346">
        <f t="shared" si="45"/>
        <v>0</v>
      </c>
      <c r="AQ47" s="365">
        <f t="shared" si="52"/>
        <v>0</v>
      </c>
      <c r="AR47" s="1563"/>
      <c r="AS47" s="365">
        <f t="shared" si="53"/>
        <v>0</v>
      </c>
      <c r="AT47" s="352">
        <f t="shared" si="46"/>
        <v>0</v>
      </c>
      <c r="AU47" s="368">
        <f t="shared" si="47"/>
        <v>0</v>
      </c>
      <c r="AV47" s="369">
        <f t="shared" si="47"/>
        <v>0</v>
      </c>
      <c r="AW47" s="369">
        <f t="shared" si="47"/>
        <v>0</v>
      </c>
      <c r="AX47" s="346">
        <f t="shared" si="48"/>
        <v>0</v>
      </c>
      <c r="AY47" s="365">
        <f t="shared" si="54"/>
        <v>0</v>
      </c>
      <c r="AZ47" s="1563"/>
      <c r="BA47" s="352">
        <f t="shared" si="49"/>
        <v>0</v>
      </c>
      <c r="BB47" s="1563"/>
      <c r="BC47" s="352">
        <f t="shared" si="50"/>
        <v>0</v>
      </c>
    </row>
    <row r="48" spans="1:55" s="339" customFormat="1" ht="14.25">
      <c r="A48" s="357"/>
      <c r="B48" s="361">
        <f t="shared" si="51"/>
        <v>0</v>
      </c>
      <c r="C48" s="361">
        <f t="shared" si="51"/>
        <v>0</v>
      </c>
      <c r="D48" s="362">
        <f t="shared" si="51"/>
        <v>0</v>
      </c>
      <c r="E48" s="363">
        <f t="shared" si="51"/>
        <v>0</v>
      </c>
      <c r="F48" s="364">
        <f t="shared" si="51"/>
        <v>0</v>
      </c>
      <c r="G48" s="364">
        <f t="shared" si="51"/>
        <v>0</v>
      </c>
      <c r="H48" s="364">
        <f t="shared" si="51"/>
        <v>0</v>
      </c>
      <c r="I48" s="364">
        <f t="shared" si="51"/>
        <v>0</v>
      </c>
      <c r="J48" s="364">
        <f t="shared" si="51"/>
        <v>0</v>
      </c>
      <c r="K48" s="364">
        <f t="shared" si="51"/>
        <v>0</v>
      </c>
      <c r="L48" s="364">
        <f>L16+L24+L32+L40</f>
        <v>0</v>
      </c>
      <c r="M48" s="346">
        <f t="shared" si="28"/>
        <v>0</v>
      </c>
      <c r="N48" s="365">
        <f t="shared" si="38"/>
        <v>0</v>
      </c>
      <c r="O48" s="365">
        <f t="shared" si="38"/>
        <v>0</v>
      </c>
      <c r="P48" s="365">
        <f t="shared" si="38"/>
        <v>0</v>
      </c>
      <c r="Q48" s="348">
        <f t="shared" si="9"/>
        <v>0</v>
      </c>
      <c r="R48" s="366">
        <f t="shared" si="39"/>
        <v>0</v>
      </c>
      <c r="S48" s="1575"/>
      <c r="T48" s="367">
        <f t="shared" si="39"/>
        <v>0</v>
      </c>
      <c r="U48" s="367">
        <f t="shared" si="39"/>
        <v>0</v>
      </c>
      <c r="V48" s="367">
        <f t="shared" si="39"/>
        <v>0</v>
      </c>
      <c r="W48" s="346">
        <f t="shared" si="40"/>
        <v>0</v>
      </c>
      <c r="X48" s="366">
        <f t="shared" si="41"/>
        <v>0</v>
      </c>
      <c r="Y48" s="367">
        <f t="shared" si="41"/>
        <v>0</v>
      </c>
      <c r="Z48" s="367">
        <f t="shared" si="41"/>
        <v>0</v>
      </c>
      <c r="AA48" s="367">
        <f t="shared" si="41"/>
        <v>0</v>
      </c>
      <c r="AB48" s="367">
        <f t="shared" si="41"/>
        <v>0</v>
      </c>
      <c r="AC48" s="367">
        <f t="shared" si="41"/>
        <v>0</v>
      </c>
      <c r="AD48" s="367">
        <f t="shared" si="41"/>
        <v>0</v>
      </c>
      <c r="AE48" s="367">
        <f t="shared" si="41"/>
        <v>0</v>
      </c>
      <c r="AF48" s="367">
        <f t="shared" si="41"/>
        <v>0</v>
      </c>
      <c r="AG48" s="346">
        <f t="shared" si="42"/>
        <v>0</v>
      </c>
      <c r="AH48" s="1563"/>
      <c r="AI48" s="351">
        <f t="shared" si="43"/>
        <v>0</v>
      </c>
      <c r="AJ48" s="363">
        <f t="shared" si="44"/>
        <v>0</v>
      </c>
      <c r="AK48" s="364">
        <f t="shared" si="44"/>
        <v>0</v>
      </c>
      <c r="AL48" s="364">
        <f t="shared" si="44"/>
        <v>0</v>
      </c>
      <c r="AM48" s="364">
        <f t="shared" si="44"/>
        <v>0</v>
      </c>
      <c r="AN48" s="364">
        <f t="shared" si="44"/>
        <v>0</v>
      </c>
      <c r="AO48" s="364">
        <f t="shared" si="44"/>
        <v>0</v>
      </c>
      <c r="AP48" s="346">
        <f t="shared" si="45"/>
        <v>0</v>
      </c>
      <c r="AQ48" s="365">
        <f t="shared" si="52"/>
        <v>0</v>
      </c>
      <c r="AR48" s="1563"/>
      <c r="AS48" s="365">
        <f t="shared" si="53"/>
        <v>0</v>
      </c>
      <c r="AT48" s="352">
        <f t="shared" si="46"/>
        <v>0</v>
      </c>
      <c r="AU48" s="368">
        <f t="shared" si="47"/>
        <v>0</v>
      </c>
      <c r="AV48" s="369">
        <f t="shared" si="47"/>
        <v>0</v>
      </c>
      <c r="AW48" s="369">
        <f t="shared" si="47"/>
        <v>0</v>
      </c>
      <c r="AX48" s="346">
        <f t="shared" si="48"/>
        <v>0</v>
      </c>
      <c r="AY48" s="365">
        <f t="shared" si="54"/>
        <v>0</v>
      </c>
      <c r="AZ48" s="1563"/>
      <c r="BA48" s="352">
        <f t="shared" si="49"/>
        <v>0</v>
      </c>
      <c r="BB48" s="1563"/>
      <c r="BC48" s="352">
        <f t="shared" si="50"/>
        <v>0</v>
      </c>
    </row>
    <row r="49" spans="1:55" s="339" customFormat="1" ht="14.25">
      <c r="A49" s="357"/>
      <c r="B49" s="361">
        <f t="shared" si="51"/>
        <v>0</v>
      </c>
      <c r="C49" s="361">
        <f t="shared" si="51"/>
        <v>0</v>
      </c>
      <c r="D49" s="362">
        <f t="shared" si="51"/>
        <v>0</v>
      </c>
      <c r="E49" s="363">
        <f t="shared" si="51"/>
        <v>0</v>
      </c>
      <c r="F49" s="364">
        <f t="shared" si="51"/>
        <v>0</v>
      </c>
      <c r="G49" s="364">
        <f t="shared" si="51"/>
        <v>0</v>
      </c>
      <c r="H49" s="364">
        <f t="shared" si="51"/>
        <v>0</v>
      </c>
      <c r="I49" s="364">
        <f t="shared" si="51"/>
        <v>0</v>
      </c>
      <c r="J49" s="364">
        <f t="shared" si="51"/>
        <v>0</v>
      </c>
      <c r="K49" s="364">
        <f t="shared" si="51"/>
        <v>0</v>
      </c>
      <c r="L49" s="364">
        <f t="shared" si="51"/>
        <v>0</v>
      </c>
      <c r="M49" s="346">
        <f t="shared" si="28"/>
        <v>0</v>
      </c>
      <c r="N49" s="365">
        <f t="shared" si="38"/>
        <v>0</v>
      </c>
      <c r="O49" s="365">
        <f t="shared" si="38"/>
        <v>0</v>
      </c>
      <c r="P49" s="365">
        <f t="shared" si="38"/>
        <v>0</v>
      </c>
      <c r="Q49" s="348">
        <f t="shared" si="9"/>
        <v>0</v>
      </c>
      <c r="R49" s="366">
        <f t="shared" si="39"/>
        <v>0</v>
      </c>
      <c r="S49" s="1575"/>
      <c r="T49" s="367">
        <f t="shared" si="39"/>
        <v>0</v>
      </c>
      <c r="U49" s="367">
        <f t="shared" si="39"/>
        <v>0</v>
      </c>
      <c r="V49" s="367">
        <f t="shared" si="39"/>
        <v>0</v>
      </c>
      <c r="W49" s="346">
        <f t="shared" si="40"/>
        <v>0</v>
      </c>
      <c r="X49" s="366">
        <f t="shared" si="41"/>
        <v>0</v>
      </c>
      <c r="Y49" s="367">
        <f t="shared" si="41"/>
        <v>0</v>
      </c>
      <c r="Z49" s="367">
        <f t="shared" si="41"/>
        <v>0</v>
      </c>
      <c r="AA49" s="367">
        <f t="shared" si="41"/>
        <v>0</v>
      </c>
      <c r="AB49" s="367">
        <f t="shared" si="41"/>
        <v>0</v>
      </c>
      <c r="AC49" s="367">
        <f t="shared" si="41"/>
        <v>0</v>
      </c>
      <c r="AD49" s="367">
        <f t="shared" si="41"/>
        <v>0</v>
      </c>
      <c r="AE49" s="367">
        <f t="shared" si="41"/>
        <v>0</v>
      </c>
      <c r="AF49" s="367">
        <f t="shared" si="41"/>
        <v>0</v>
      </c>
      <c r="AG49" s="346">
        <f t="shared" si="42"/>
        <v>0</v>
      </c>
      <c r="AH49" s="1563"/>
      <c r="AI49" s="351">
        <f t="shared" si="43"/>
        <v>0</v>
      </c>
      <c r="AJ49" s="363">
        <f t="shared" si="44"/>
        <v>0</v>
      </c>
      <c r="AK49" s="364">
        <f t="shared" si="44"/>
        <v>0</v>
      </c>
      <c r="AL49" s="364">
        <f t="shared" si="44"/>
        <v>0</v>
      </c>
      <c r="AM49" s="364">
        <f t="shared" si="44"/>
        <v>0</v>
      </c>
      <c r="AN49" s="364">
        <f t="shared" si="44"/>
        <v>0</v>
      </c>
      <c r="AO49" s="364">
        <f t="shared" si="44"/>
        <v>0</v>
      </c>
      <c r="AP49" s="346">
        <f t="shared" si="45"/>
        <v>0</v>
      </c>
      <c r="AQ49" s="365">
        <f t="shared" si="52"/>
        <v>0</v>
      </c>
      <c r="AR49" s="1563"/>
      <c r="AS49" s="365">
        <f t="shared" si="53"/>
        <v>0</v>
      </c>
      <c r="AT49" s="352">
        <f t="shared" si="46"/>
        <v>0</v>
      </c>
      <c r="AU49" s="368">
        <f t="shared" si="47"/>
        <v>0</v>
      </c>
      <c r="AV49" s="369">
        <f t="shared" si="47"/>
        <v>0</v>
      </c>
      <c r="AW49" s="369">
        <f t="shared" si="47"/>
        <v>0</v>
      </c>
      <c r="AX49" s="346">
        <f t="shared" si="48"/>
        <v>0</v>
      </c>
      <c r="AY49" s="365">
        <f t="shared" si="54"/>
        <v>0</v>
      </c>
      <c r="AZ49" s="1563"/>
      <c r="BA49" s="352">
        <f t="shared" si="49"/>
        <v>0</v>
      </c>
      <c r="BB49" s="1563"/>
      <c r="BC49" s="352">
        <f t="shared" si="50"/>
        <v>0</v>
      </c>
    </row>
    <row r="50" spans="1:55" s="339" customFormat="1" ht="14.25">
      <c r="A50" s="357"/>
      <c r="B50" s="361">
        <f t="shared" si="51"/>
        <v>0</v>
      </c>
      <c r="C50" s="361">
        <f t="shared" si="51"/>
        <v>0</v>
      </c>
      <c r="D50" s="362">
        <f t="shared" si="51"/>
        <v>0</v>
      </c>
      <c r="E50" s="363">
        <f t="shared" si="51"/>
        <v>0</v>
      </c>
      <c r="F50" s="364">
        <f t="shared" si="51"/>
        <v>0</v>
      </c>
      <c r="G50" s="364">
        <f t="shared" si="51"/>
        <v>0</v>
      </c>
      <c r="H50" s="364">
        <f t="shared" si="51"/>
        <v>0</v>
      </c>
      <c r="I50" s="364">
        <f t="shared" si="51"/>
        <v>0</v>
      </c>
      <c r="J50" s="364">
        <f t="shared" si="51"/>
        <v>0</v>
      </c>
      <c r="K50" s="364">
        <f t="shared" si="51"/>
        <v>0</v>
      </c>
      <c r="L50" s="364">
        <f t="shared" si="51"/>
        <v>0</v>
      </c>
      <c r="M50" s="346">
        <f t="shared" si="28"/>
        <v>0</v>
      </c>
      <c r="N50" s="365">
        <f t="shared" si="38"/>
        <v>0</v>
      </c>
      <c r="O50" s="365">
        <f t="shared" si="38"/>
        <v>0</v>
      </c>
      <c r="P50" s="365">
        <f t="shared" si="38"/>
        <v>0</v>
      </c>
      <c r="Q50" s="348">
        <f t="shared" si="9"/>
        <v>0</v>
      </c>
      <c r="R50" s="366">
        <f t="shared" si="39"/>
        <v>0</v>
      </c>
      <c r="S50" s="1575"/>
      <c r="T50" s="367">
        <f t="shared" si="39"/>
        <v>0</v>
      </c>
      <c r="U50" s="367">
        <f t="shared" si="39"/>
        <v>0</v>
      </c>
      <c r="V50" s="367">
        <f t="shared" si="39"/>
        <v>0</v>
      </c>
      <c r="W50" s="346">
        <f t="shared" si="40"/>
        <v>0</v>
      </c>
      <c r="X50" s="366">
        <f t="shared" si="41"/>
        <v>0</v>
      </c>
      <c r="Y50" s="367">
        <f t="shared" si="41"/>
        <v>0</v>
      </c>
      <c r="Z50" s="367">
        <f t="shared" si="41"/>
        <v>0</v>
      </c>
      <c r="AA50" s="367">
        <f t="shared" si="41"/>
        <v>0</v>
      </c>
      <c r="AB50" s="367">
        <f t="shared" si="41"/>
        <v>0</v>
      </c>
      <c r="AC50" s="367">
        <f t="shared" si="41"/>
        <v>0</v>
      </c>
      <c r="AD50" s="367">
        <f t="shared" si="41"/>
        <v>0</v>
      </c>
      <c r="AE50" s="367">
        <f t="shared" si="41"/>
        <v>0</v>
      </c>
      <c r="AF50" s="367">
        <f t="shared" si="41"/>
        <v>0</v>
      </c>
      <c r="AG50" s="346">
        <f t="shared" si="42"/>
        <v>0</v>
      </c>
      <c r="AH50" s="1563"/>
      <c r="AI50" s="351">
        <f t="shared" si="43"/>
        <v>0</v>
      </c>
      <c r="AJ50" s="363">
        <f t="shared" si="44"/>
        <v>0</v>
      </c>
      <c r="AK50" s="364">
        <f t="shared" si="44"/>
        <v>0</v>
      </c>
      <c r="AL50" s="364">
        <f t="shared" si="44"/>
        <v>0</v>
      </c>
      <c r="AM50" s="364">
        <f t="shared" si="44"/>
        <v>0</v>
      </c>
      <c r="AN50" s="364">
        <f t="shared" si="44"/>
        <v>0</v>
      </c>
      <c r="AO50" s="364">
        <f t="shared" si="44"/>
        <v>0</v>
      </c>
      <c r="AP50" s="346">
        <f t="shared" si="45"/>
        <v>0</v>
      </c>
      <c r="AQ50" s="365">
        <f t="shared" si="52"/>
        <v>0</v>
      </c>
      <c r="AR50" s="1563"/>
      <c r="AS50" s="365">
        <f t="shared" si="53"/>
        <v>0</v>
      </c>
      <c r="AT50" s="352">
        <f t="shared" si="46"/>
        <v>0</v>
      </c>
      <c r="AU50" s="368">
        <f t="shared" si="47"/>
        <v>0</v>
      </c>
      <c r="AV50" s="369">
        <f t="shared" si="47"/>
        <v>0</v>
      </c>
      <c r="AW50" s="369">
        <f t="shared" si="47"/>
        <v>0</v>
      </c>
      <c r="AX50" s="346">
        <f t="shared" si="48"/>
        <v>0</v>
      </c>
      <c r="AY50" s="365">
        <f t="shared" si="54"/>
        <v>0</v>
      </c>
      <c r="AZ50" s="1563"/>
      <c r="BA50" s="352">
        <f t="shared" si="49"/>
        <v>0</v>
      </c>
      <c r="BB50" s="1563"/>
      <c r="BC50" s="352">
        <f t="shared" si="50"/>
        <v>0</v>
      </c>
    </row>
    <row r="51" spans="1:55" s="339" customFormat="1" ht="14.25">
      <c r="A51" s="357"/>
      <c r="B51" s="361">
        <f t="shared" si="51"/>
        <v>0</v>
      </c>
      <c r="C51" s="361">
        <f t="shared" si="51"/>
        <v>0</v>
      </c>
      <c r="D51" s="362">
        <f t="shared" si="51"/>
        <v>0</v>
      </c>
      <c r="E51" s="363">
        <f t="shared" si="51"/>
        <v>0</v>
      </c>
      <c r="F51" s="364">
        <f t="shared" si="51"/>
        <v>0</v>
      </c>
      <c r="G51" s="364">
        <f t="shared" si="51"/>
        <v>0</v>
      </c>
      <c r="H51" s="364">
        <f t="shared" si="51"/>
        <v>0</v>
      </c>
      <c r="I51" s="364">
        <f t="shared" si="51"/>
        <v>0</v>
      </c>
      <c r="J51" s="364">
        <f t="shared" si="51"/>
        <v>0</v>
      </c>
      <c r="K51" s="364">
        <f t="shared" si="51"/>
        <v>0</v>
      </c>
      <c r="L51" s="364">
        <f t="shared" si="51"/>
        <v>0</v>
      </c>
      <c r="M51" s="346">
        <f t="shared" si="28"/>
        <v>0</v>
      </c>
      <c r="N51" s="365">
        <f t="shared" si="38"/>
        <v>0</v>
      </c>
      <c r="O51" s="365">
        <f t="shared" si="38"/>
        <v>0</v>
      </c>
      <c r="P51" s="365">
        <f t="shared" si="38"/>
        <v>0</v>
      </c>
      <c r="Q51" s="348">
        <f t="shared" si="9"/>
        <v>0</v>
      </c>
      <c r="R51" s="366">
        <f t="shared" si="39"/>
        <v>0</v>
      </c>
      <c r="S51" s="1575"/>
      <c r="T51" s="367">
        <f t="shared" si="39"/>
        <v>0</v>
      </c>
      <c r="U51" s="367">
        <f t="shared" si="39"/>
        <v>0</v>
      </c>
      <c r="V51" s="367">
        <f t="shared" si="39"/>
        <v>0</v>
      </c>
      <c r="W51" s="346">
        <f t="shared" si="40"/>
        <v>0</v>
      </c>
      <c r="X51" s="366">
        <f t="shared" si="41"/>
        <v>0</v>
      </c>
      <c r="Y51" s="367">
        <f t="shared" si="41"/>
        <v>0</v>
      </c>
      <c r="Z51" s="367">
        <f t="shared" si="41"/>
        <v>0</v>
      </c>
      <c r="AA51" s="367">
        <f t="shared" si="41"/>
        <v>0</v>
      </c>
      <c r="AB51" s="367">
        <f t="shared" si="41"/>
        <v>0</v>
      </c>
      <c r="AC51" s="367">
        <f t="shared" si="41"/>
        <v>0</v>
      </c>
      <c r="AD51" s="367">
        <f t="shared" si="41"/>
        <v>0</v>
      </c>
      <c r="AE51" s="367">
        <f t="shared" si="41"/>
        <v>0</v>
      </c>
      <c r="AF51" s="367">
        <f t="shared" si="41"/>
        <v>0</v>
      </c>
      <c r="AG51" s="346">
        <f t="shared" si="42"/>
        <v>0</v>
      </c>
      <c r="AH51" s="1563"/>
      <c r="AI51" s="351">
        <f t="shared" si="43"/>
        <v>0</v>
      </c>
      <c r="AJ51" s="363">
        <f t="shared" si="44"/>
        <v>0</v>
      </c>
      <c r="AK51" s="364">
        <f t="shared" si="44"/>
        <v>0</v>
      </c>
      <c r="AL51" s="364">
        <f t="shared" si="44"/>
        <v>0</v>
      </c>
      <c r="AM51" s="364">
        <f t="shared" si="44"/>
        <v>0</v>
      </c>
      <c r="AN51" s="364">
        <f t="shared" si="44"/>
        <v>0</v>
      </c>
      <c r="AO51" s="364">
        <f t="shared" si="44"/>
        <v>0</v>
      </c>
      <c r="AP51" s="346">
        <f t="shared" si="45"/>
        <v>0</v>
      </c>
      <c r="AQ51" s="365">
        <f t="shared" si="52"/>
        <v>0</v>
      </c>
      <c r="AR51" s="1563"/>
      <c r="AS51" s="365">
        <f t="shared" si="53"/>
        <v>0</v>
      </c>
      <c r="AT51" s="352">
        <f t="shared" si="46"/>
        <v>0</v>
      </c>
      <c r="AU51" s="368">
        <f t="shared" si="47"/>
        <v>0</v>
      </c>
      <c r="AV51" s="369">
        <f t="shared" si="47"/>
        <v>0</v>
      </c>
      <c r="AW51" s="369">
        <f t="shared" si="47"/>
        <v>0</v>
      </c>
      <c r="AX51" s="346">
        <f t="shared" si="48"/>
        <v>0</v>
      </c>
      <c r="AY51" s="365">
        <f t="shared" si="54"/>
        <v>0</v>
      </c>
      <c r="AZ51" s="1563"/>
      <c r="BA51" s="352">
        <f t="shared" si="49"/>
        <v>0</v>
      </c>
      <c r="BB51" s="1563"/>
      <c r="BC51" s="352">
        <f t="shared" si="50"/>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5">SUM(D37:D43)</f>
        <v>0</v>
      </c>
      <c r="E53" s="363">
        <f t="shared" si="55"/>
        <v>0</v>
      </c>
      <c r="F53" s="364">
        <f t="shared" si="55"/>
        <v>0</v>
      </c>
      <c r="G53" s="364">
        <f t="shared" si="55"/>
        <v>0</v>
      </c>
      <c r="H53" s="364">
        <f t="shared" si="55"/>
        <v>0</v>
      </c>
      <c r="I53" s="364">
        <f t="shared" si="55"/>
        <v>0</v>
      </c>
      <c r="J53" s="364">
        <f t="shared" si="55"/>
        <v>0</v>
      </c>
      <c r="K53" s="364">
        <f t="shared" si="55"/>
        <v>0</v>
      </c>
      <c r="L53" s="364">
        <f t="shared" si="55"/>
        <v>0</v>
      </c>
      <c r="M53" s="346">
        <f t="shared" si="55"/>
        <v>0</v>
      </c>
      <c r="N53" s="365">
        <f t="shared" si="55"/>
        <v>0</v>
      </c>
      <c r="O53" s="365">
        <f t="shared" si="55"/>
        <v>0</v>
      </c>
      <c r="P53" s="365">
        <f t="shared" si="55"/>
        <v>0</v>
      </c>
      <c r="Q53" s="348">
        <f t="shared" si="55"/>
        <v>0</v>
      </c>
      <c r="R53" s="366">
        <f t="shared" si="55"/>
        <v>0</v>
      </c>
      <c r="S53" s="1575"/>
      <c r="T53" s="367">
        <f t="shared" si="55"/>
        <v>0</v>
      </c>
      <c r="U53" s="367">
        <f t="shared" si="55"/>
        <v>0</v>
      </c>
      <c r="V53" s="367">
        <f t="shared" si="55"/>
        <v>0</v>
      </c>
      <c r="W53" s="346">
        <f t="shared" si="55"/>
        <v>0</v>
      </c>
      <c r="X53" s="366">
        <f t="shared" si="55"/>
        <v>0</v>
      </c>
      <c r="Y53" s="367">
        <f t="shared" si="55"/>
        <v>0</v>
      </c>
      <c r="Z53" s="367">
        <f t="shared" si="55"/>
        <v>0</v>
      </c>
      <c r="AA53" s="367">
        <f t="shared" si="55"/>
        <v>0</v>
      </c>
      <c r="AB53" s="367">
        <f t="shared" si="55"/>
        <v>0</v>
      </c>
      <c r="AC53" s="367">
        <f t="shared" si="55"/>
        <v>0</v>
      </c>
      <c r="AD53" s="367">
        <f t="shared" si="55"/>
        <v>0</v>
      </c>
      <c r="AE53" s="367">
        <f t="shared" si="55"/>
        <v>0</v>
      </c>
      <c r="AF53" s="367">
        <f t="shared" si="55"/>
        <v>0</v>
      </c>
      <c r="AG53" s="346">
        <f t="shared" si="55"/>
        <v>0</v>
      </c>
      <c r="AH53" s="1563"/>
      <c r="AI53" s="351">
        <f t="shared" si="55"/>
        <v>0</v>
      </c>
      <c r="AJ53" s="363">
        <f t="shared" si="55"/>
        <v>0</v>
      </c>
      <c r="AK53" s="364">
        <f t="shared" si="55"/>
        <v>0</v>
      </c>
      <c r="AL53" s="364">
        <f t="shared" si="55"/>
        <v>0</v>
      </c>
      <c r="AM53" s="364">
        <f t="shared" si="55"/>
        <v>0</v>
      </c>
      <c r="AN53" s="364">
        <f t="shared" si="55"/>
        <v>0</v>
      </c>
      <c r="AO53" s="364">
        <f t="shared" si="55"/>
        <v>0</v>
      </c>
      <c r="AP53" s="346">
        <f t="shared" si="55"/>
        <v>0</v>
      </c>
      <c r="AQ53" s="365">
        <f t="shared" si="55"/>
        <v>0</v>
      </c>
      <c r="AR53" s="1563"/>
      <c r="AS53" s="365">
        <f t="shared" si="55"/>
        <v>0</v>
      </c>
      <c r="AT53" s="352">
        <f t="shared" si="55"/>
        <v>0</v>
      </c>
      <c r="AU53" s="368">
        <f t="shared" si="55"/>
        <v>0</v>
      </c>
      <c r="AV53" s="369">
        <f t="shared" si="55"/>
        <v>0</v>
      </c>
      <c r="AW53" s="369">
        <f t="shared" si="55"/>
        <v>0</v>
      </c>
      <c r="AX53" s="346">
        <f t="shared" si="55"/>
        <v>0</v>
      </c>
      <c r="AY53" s="365">
        <f t="shared" si="55"/>
        <v>0</v>
      </c>
      <c r="AZ53" s="1563"/>
      <c r="BA53" s="352">
        <f t="shared" si="55"/>
        <v>0</v>
      </c>
      <c r="BB53" s="1563"/>
      <c r="BC53" s="352">
        <f t="shared" si="55"/>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6">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6"/>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7">SUM(E37:E43)</f>
        <v>0</v>
      </c>
      <c r="F56" s="364">
        <f t="shared" si="57"/>
        <v>0</v>
      </c>
      <c r="G56" s="364">
        <f t="shared" si="57"/>
        <v>0</v>
      </c>
      <c r="H56" s="364">
        <f t="shared" si="57"/>
        <v>0</v>
      </c>
      <c r="I56" s="364">
        <f t="shared" si="57"/>
        <v>0</v>
      </c>
      <c r="J56" s="364">
        <f t="shared" si="57"/>
        <v>0</v>
      </c>
      <c r="K56" s="364">
        <f t="shared" si="57"/>
        <v>0</v>
      </c>
      <c r="L56" s="364">
        <f t="shared" si="57"/>
        <v>0</v>
      </c>
      <c r="M56" s="346">
        <f t="shared" si="57"/>
        <v>0</v>
      </c>
      <c r="N56" s="365">
        <f t="shared" si="57"/>
        <v>0</v>
      </c>
      <c r="O56" s="365">
        <f t="shared" si="57"/>
        <v>0</v>
      </c>
      <c r="P56" s="365">
        <f t="shared" si="57"/>
        <v>0</v>
      </c>
      <c r="Q56" s="348">
        <f t="shared" si="57"/>
        <v>0</v>
      </c>
      <c r="R56" s="366">
        <f t="shared" si="57"/>
        <v>0</v>
      </c>
      <c r="S56" s="1575"/>
      <c r="T56" s="367">
        <f t="shared" si="57"/>
        <v>0</v>
      </c>
      <c r="U56" s="367">
        <f t="shared" si="57"/>
        <v>0</v>
      </c>
      <c r="V56" s="367">
        <f t="shared" si="57"/>
        <v>0</v>
      </c>
      <c r="W56" s="346">
        <f>SUM(W37:W43)</f>
        <v>0</v>
      </c>
      <c r="X56" s="366">
        <f t="shared" si="57"/>
        <v>0</v>
      </c>
      <c r="Y56" s="367">
        <f t="shared" si="57"/>
        <v>0</v>
      </c>
      <c r="Z56" s="367">
        <f t="shared" si="57"/>
        <v>0</v>
      </c>
      <c r="AA56" s="367">
        <f t="shared" si="57"/>
        <v>0</v>
      </c>
      <c r="AB56" s="367">
        <f t="shared" si="57"/>
        <v>0</v>
      </c>
      <c r="AC56" s="367">
        <f t="shared" si="57"/>
        <v>0</v>
      </c>
      <c r="AD56" s="367">
        <f t="shared" si="57"/>
        <v>0</v>
      </c>
      <c r="AE56" s="367">
        <f t="shared" si="57"/>
        <v>0</v>
      </c>
      <c r="AF56" s="367">
        <f t="shared" si="57"/>
        <v>0</v>
      </c>
      <c r="AG56" s="346">
        <f t="shared" si="57"/>
        <v>0</v>
      </c>
      <c r="AH56" s="1563"/>
      <c r="AI56" s="351">
        <f t="shared" si="57"/>
        <v>0</v>
      </c>
      <c r="AJ56" s="363">
        <f t="shared" si="57"/>
        <v>0</v>
      </c>
      <c r="AK56" s="364">
        <f t="shared" si="57"/>
        <v>0</v>
      </c>
      <c r="AL56" s="364">
        <f t="shared" si="57"/>
        <v>0</v>
      </c>
      <c r="AM56" s="364">
        <f t="shared" si="57"/>
        <v>0</v>
      </c>
      <c r="AN56" s="364">
        <f t="shared" si="57"/>
        <v>0</v>
      </c>
      <c r="AO56" s="364">
        <f t="shared" si="57"/>
        <v>0</v>
      </c>
      <c r="AP56" s="346">
        <f t="shared" si="57"/>
        <v>0</v>
      </c>
      <c r="AQ56" s="365">
        <f t="shared" si="57"/>
        <v>0</v>
      </c>
      <c r="AR56" s="1563"/>
      <c r="AS56" s="365">
        <f t="shared" si="57"/>
        <v>0</v>
      </c>
      <c r="AT56" s="352">
        <f t="shared" si="57"/>
        <v>0</v>
      </c>
      <c r="AU56" s="368">
        <f t="shared" si="57"/>
        <v>0</v>
      </c>
      <c r="AV56" s="369">
        <f t="shared" si="57"/>
        <v>0</v>
      </c>
      <c r="AW56" s="369">
        <f t="shared" si="57"/>
        <v>0</v>
      </c>
      <c r="AX56" s="346">
        <f t="shared" si="57"/>
        <v>0</v>
      </c>
      <c r="AY56" s="365">
        <f t="shared" si="57"/>
        <v>0</v>
      </c>
      <c r="AZ56" s="1563"/>
      <c r="BA56" s="352">
        <f t="shared" si="57"/>
        <v>0</v>
      </c>
      <c r="BB56" s="1563"/>
      <c r="BC56" s="352">
        <f t="shared" si="57"/>
        <v>0</v>
      </c>
    </row>
    <row r="57" spans="1:55" s="339" customFormat="1">
      <c r="A57" s="372" t="s">
        <v>399</v>
      </c>
      <c r="B57" s="342"/>
      <c r="C57" s="708"/>
      <c r="D57" s="343"/>
      <c r="E57" s="344"/>
      <c r="F57" s="345"/>
      <c r="G57" s="345"/>
      <c r="H57" s="345"/>
      <c r="I57" s="345"/>
      <c r="J57" s="345"/>
      <c r="K57" s="345"/>
      <c r="L57" s="345"/>
      <c r="M57" s="346">
        <f t="shared" ref="M57:M66" si="58">SUM(E57:L57)</f>
        <v>0</v>
      </c>
      <c r="N57" s="347"/>
      <c r="O57" s="347"/>
      <c r="P57" s="347"/>
      <c r="Q57" s="348">
        <f t="shared" ref="Q57:Q66" si="59">B57+C57+M57+N57+O57+P57+D57</f>
        <v>0</v>
      </c>
      <c r="R57" s="349"/>
      <c r="S57" s="1575"/>
      <c r="T57" s="350"/>
      <c r="U57" s="350"/>
      <c r="V57" s="350"/>
      <c r="W57" s="346">
        <f>SUM(R57:V57)</f>
        <v>0</v>
      </c>
      <c r="X57" s="349"/>
      <c r="Y57" s="350"/>
      <c r="Z57" s="350"/>
      <c r="AA57" s="350"/>
      <c r="AB57" s="350"/>
      <c r="AC57" s="350"/>
      <c r="AD57" s="350"/>
      <c r="AE57" s="350"/>
      <c r="AF57" s="350"/>
      <c r="AG57" s="346">
        <f t="shared" ref="AG57:AG66" si="60">SUM(X57:AF57)</f>
        <v>0</v>
      </c>
      <c r="AH57" s="1563"/>
      <c r="AI57" s="351">
        <f t="shared" ref="AI57:AI66" si="61">Q57+W57+AG57+AH57</f>
        <v>0</v>
      </c>
      <c r="AJ57" s="344"/>
      <c r="AK57" s="345"/>
      <c r="AL57" s="345"/>
      <c r="AM57" s="345"/>
      <c r="AN57" s="345"/>
      <c r="AO57" s="345"/>
      <c r="AP57" s="346">
        <f t="shared" ref="AP57:AP66" si="62">SUM(AJ57:AO57)</f>
        <v>0</v>
      </c>
      <c r="AQ57" s="347"/>
      <c r="AR57" s="1563"/>
      <c r="AS57" s="347"/>
      <c r="AT57" s="352">
        <f t="shared" ref="AT57:AT66" si="63">AI57+AP57+AQ57+AR57+AS57</f>
        <v>0</v>
      </c>
      <c r="AU57" s="353"/>
      <c r="AV57" s="354"/>
      <c r="AW57" s="354"/>
      <c r="AX57" s="346">
        <f t="shared" ref="AX57:AX66" si="64">SUM(AU57:AW57)</f>
        <v>0</v>
      </c>
      <c r="AY57" s="347"/>
      <c r="AZ57" s="1563"/>
      <c r="BA57" s="352">
        <f t="shared" ref="BA57:BA66" si="65">AX57+AY57</f>
        <v>0</v>
      </c>
      <c r="BB57" s="1563"/>
      <c r="BC57" s="352">
        <f t="shared" ref="BC57:BC66" si="66">BA57+AT57+BB57</f>
        <v>0</v>
      </c>
    </row>
    <row r="58" spans="1:55" s="339" customFormat="1">
      <c r="A58" s="372" t="s">
        <v>400</v>
      </c>
      <c r="B58" s="342"/>
      <c r="C58" s="708"/>
      <c r="D58" s="343"/>
      <c r="E58" s="344"/>
      <c r="F58" s="345"/>
      <c r="G58" s="345"/>
      <c r="H58" s="345"/>
      <c r="I58" s="345"/>
      <c r="J58" s="345"/>
      <c r="K58" s="345"/>
      <c r="L58" s="345"/>
      <c r="M58" s="346">
        <f t="shared" si="58"/>
        <v>0</v>
      </c>
      <c r="N58" s="347"/>
      <c r="O58" s="347"/>
      <c r="P58" s="347"/>
      <c r="Q58" s="348">
        <f t="shared" si="59"/>
        <v>0</v>
      </c>
      <c r="R58" s="349"/>
      <c r="S58" s="1575"/>
      <c r="T58" s="350"/>
      <c r="U58" s="350"/>
      <c r="V58" s="350"/>
      <c r="W58" s="346">
        <f t="shared" ref="W58:W66" si="67">SUM(R58:V58)</f>
        <v>0</v>
      </c>
      <c r="X58" s="349"/>
      <c r="Y58" s="350"/>
      <c r="Z58" s="350"/>
      <c r="AA58" s="350"/>
      <c r="AB58" s="350"/>
      <c r="AC58" s="350"/>
      <c r="AD58" s="350"/>
      <c r="AE58" s="350"/>
      <c r="AF58" s="350"/>
      <c r="AG58" s="346">
        <f t="shared" si="60"/>
        <v>0</v>
      </c>
      <c r="AH58" s="1563"/>
      <c r="AI58" s="351">
        <f t="shared" si="61"/>
        <v>0</v>
      </c>
      <c r="AJ58" s="344"/>
      <c r="AK58" s="345"/>
      <c r="AL58" s="345"/>
      <c r="AM58" s="345"/>
      <c r="AN58" s="345"/>
      <c r="AO58" s="345"/>
      <c r="AP58" s="346">
        <f t="shared" si="62"/>
        <v>0</v>
      </c>
      <c r="AQ58" s="347"/>
      <c r="AR58" s="1563"/>
      <c r="AS58" s="347"/>
      <c r="AT58" s="352">
        <f t="shared" si="63"/>
        <v>0</v>
      </c>
      <c r="AU58" s="353"/>
      <c r="AV58" s="354"/>
      <c r="AW58" s="354"/>
      <c r="AX58" s="346">
        <f t="shared" si="64"/>
        <v>0</v>
      </c>
      <c r="AY58" s="347"/>
      <c r="AZ58" s="1563"/>
      <c r="BA58" s="352">
        <f t="shared" si="65"/>
        <v>0</v>
      </c>
      <c r="BB58" s="1563"/>
      <c r="BC58" s="352">
        <f t="shared" si="66"/>
        <v>0</v>
      </c>
    </row>
    <row r="59" spans="1:55" s="339" customFormat="1">
      <c r="A59" s="373" t="s">
        <v>401</v>
      </c>
      <c r="B59" s="342"/>
      <c r="C59" s="708"/>
      <c r="D59" s="343"/>
      <c r="E59" s="344"/>
      <c r="F59" s="345"/>
      <c r="G59" s="345"/>
      <c r="H59" s="345"/>
      <c r="I59" s="345"/>
      <c r="J59" s="345"/>
      <c r="K59" s="345"/>
      <c r="L59" s="345"/>
      <c r="M59" s="346">
        <f t="shared" si="58"/>
        <v>0</v>
      </c>
      <c r="N59" s="347"/>
      <c r="O59" s="347"/>
      <c r="P59" s="347"/>
      <c r="Q59" s="348">
        <f t="shared" si="59"/>
        <v>0</v>
      </c>
      <c r="R59" s="349"/>
      <c r="S59" s="1575"/>
      <c r="T59" s="350"/>
      <c r="U59" s="350"/>
      <c r="V59" s="350"/>
      <c r="W59" s="346">
        <f t="shared" si="67"/>
        <v>0</v>
      </c>
      <c r="X59" s="349"/>
      <c r="Y59" s="350"/>
      <c r="Z59" s="350"/>
      <c r="AA59" s="350"/>
      <c r="AB59" s="350"/>
      <c r="AC59" s="350"/>
      <c r="AD59" s="350"/>
      <c r="AE59" s="350"/>
      <c r="AF59" s="350"/>
      <c r="AG59" s="346">
        <f t="shared" si="60"/>
        <v>0</v>
      </c>
      <c r="AH59" s="1563"/>
      <c r="AI59" s="351">
        <f t="shared" si="61"/>
        <v>0</v>
      </c>
      <c r="AJ59" s="344"/>
      <c r="AK59" s="345"/>
      <c r="AL59" s="345"/>
      <c r="AM59" s="345"/>
      <c r="AN59" s="345"/>
      <c r="AO59" s="345"/>
      <c r="AP59" s="346">
        <f t="shared" si="62"/>
        <v>0</v>
      </c>
      <c r="AQ59" s="347"/>
      <c r="AR59" s="1563"/>
      <c r="AS59" s="347"/>
      <c r="AT59" s="352">
        <f t="shared" si="63"/>
        <v>0</v>
      </c>
      <c r="AU59" s="353"/>
      <c r="AV59" s="354"/>
      <c r="AW59" s="354"/>
      <c r="AX59" s="346">
        <f t="shared" si="64"/>
        <v>0</v>
      </c>
      <c r="AY59" s="347"/>
      <c r="AZ59" s="1563"/>
      <c r="BA59" s="352">
        <f t="shared" si="65"/>
        <v>0</v>
      </c>
      <c r="BB59" s="1563"/>
      <c r="BC59" s="352">
        <f t="shared" si="66"/>
        <v>0</v>
      </c>
    </row>
    <row r="60" spans="1:55" s="339" customFormat="1">
      <c r="A60" s="373" t="s">
        <v>61</v>
      </c>
      <c r="B60" s="342"/>
      <c r="C60" s="708"/>
      <c r="D60" s="343"/>
      <c r="E60" s="344"/>
      <c r="F60" s="345"/>
      <c r="G60" s="345"/>
      <c r="H60" s="345"/>
      <c r="I60" s="345"/>
      <c r="J60" s="345"/>
      <c r="K60" s="345"/>
      <c r="L60" s="345"/>
      <c r="M60" s="346">
        <f t="shared" si="58"/>
        <v>0</v>
      </c>
      <c r="N60" s="347"/>
      <c r="O60" s="347"/>
      <c r="P60" s="347"/>
      <c r="Q60" s="348">
        <f t="shared" si="59"/>
        <v>0</v>
      </c>
      <c r="R60" s="349"/>
      <c r="S60" s="1575"/>
      <c r="T60" s="350"/>
      <c r="U60" s="350"/>
      <c r="V60" s="350"/>
      <c r="W60" s="346">
        <f t="shared" si="67"/>
        <v>0</v>
      </c>
      <c r="X60" s="349"/>
      <c r="Y60" s="350"/>
      <c r="Z60" s="350"/>
      <c r="AA60" s="350"/>
      <c r="AB60" s="350"/>
      <c r="AC60" s="350"/>
      <c r="AD60" s="350"/>
      <c r="AE60" s="350"/>
      <c r="AF60" s="350"/>
      <c r="AG60" s="346">
        <f t="shared" si="60"/>
        <v>0</v>
      </c>
      <c r="AH60" s="1563"/>
      <c r="AI60" s="351">
        <f t="shared" si="61"/>
        <v>0</v>
      </c>
      <c r="AJ60" s="344"/>
      <c r="AK60" s="345"/>
      <c r="AL60" s="345"/>
      <c r="AM60" s="345"/>
      <c r="AN60" s="345"/>
      <c r="AO60" s="345"/>
      <c r="AP60" s="346">
        <f t="shared" si="62"/>
        <v>0</v>
      </c>
      <c r="AQ60" s="347"/>
      <c r="AR60" s="1563"/>
      <c r="AS60" s="347"/>
      <c r="AT60" s="352">
        <f t="shared" si="63"/>
        <v>0</v>
      </c>
      <c r="AU60" s="353"/>
      <c r="AV60" s="354"/>
      <c r="AW60" s="354"/>
      <c r="AX60" s="346">
        <f t="shared" si="64"/>
        <v>0</v>
      </c>
      <c r="AY60" s="347"/>
      <c r="AZ60" s="1563"/>
      <c r="BA60" s="352">
        <f t="shared" si="65"/>
        <v>0</v>
      </c>
      <c r="BB60" s="1563"/>
      <c r="BC60" s="352">
        <f t="shared" si="66"/>
        <v>0</v>
      </c>
    </row>
    <row r="61" spans="1:55" s="339" customFormat="1">
      <c r="A61" s="373" t="s">
        <v>402</v>
      </c>
      <c r="B61" s="342"/>
      <c r="C61" s="708"/>
      <c r="D61" s="343"/>
      <c r="E61" s="344"/>
      <c r="F61" s="345"/>
      <c r="G61" s="345"/>
      <c r="H61" s="345"/>
      <c r="I61" s="345"/>
      <c r="J61" s="345"/>
      <c r="K61" s="345"/>
      <c r="L61" s="345"/>
      <c r="M61" s="346">
        <f t="shared" si="58"/>
        <v>0</v>
      </c>
      <c r="N61" s="347"/>
      <c r="O61" s="347"/>
      <c r="P61" s="347"/>
      <c r="Q61" s="348">
        <f t="shared" si="59"/>
        <v>0</v>
      </c>
      <c r="R61" s="349"/>
      <c r="S61" s="1575"/>
      <c r="T61" s="350"/>
      <c r="U61" s="350"/>
      <c r="V61" s="350"/>
      <c r="W61" s="346">
        <f t="shared" si="67"/>
        <v>0</v>
      </c>
      <c r="X61" s="349"/>
      <c r="Y61" s="350"/>
      <c r="Z61" s="350"/>
      <c r="AA61" s="350"/>
      <c r="AB61" s="350"/>
      <c r="AC61" s="350"/>
      <c r="AD61" s="350"/>
      <c r="AE61" s="350"/>
      <c r="AF61" s="350"/>
      <c r="AG61" s="346">
        <f t="shared" si="60"/>
        <v>0</v>
      </c>
      <c r="AH61" s="1563"/>
      <c r="AI61" s="351">
        <f t="shared" si="61"/>
        <v>0</v>
      </c>
      <c r="AJ61" s="344"/>
      <c r="AK61" s="345"/>
      <c r="AL61" s="345"/>
      <c r="AM61" s="345"/>
      <c r="AN61" s="345"/>
      <c r="AO61" s="345"/>
      <c r="AP61" s="346">
        <f t="shared" si="62"/>
        <v>0</v>
      </c>
      <c r="AQ61" s="347"/>
      <c r="AR61" s="1563"/>
      <c r="AS61" s="347"/>
      <c r="AT61" s="352">
        <f t="shared" si="63"/>
        <v>0</v>
      </c>
      <c r="AU61" s="353"/>
      <c r="AV61" s="354"/>
      <c r="AW61" s="354"/>
      <c r="AX61" s="346">
        <f t="shared" si="64"/>
        <v>0</v>
      </c>
      <c r="AY61" s="347"/>
      <c r="AZ61" s="1563"/>
      <c r="BA61" s="352">
        <f t="shared" si="65"/>
        <v>0</v>
      </c>
      <c r="BB61" s="1563"/>
      <c r="BC61" s="352">
        <f t="shared" si="66"/>
        <v>0</v>
      </c>
    </row>
    <row r="62" spans="1:55" s="339" customFormat="1">
      <c r="A62" s="373" t="s">
        <v>403</v>
      </c>
      <c r="B62" s="342"/>
      <c r="C62" s="708"/>
      <c r="D62" s="343"/>
      <c r="E62" s="344"/>
      <c r="F62" s="345"/>
      <c r="G62" s="345"/>
      <c r="H62" s="345"/>
      <c r="I62" s="345"/>
      <c r="J62" s="345"/>
      <c r="K62" s="345"/>
      <c r="L62" s="345"/>
      <c r="M62" s="346">
        <f t="shared" si="58"/>
        <v>0</v>
      </c>
      <c r="N62" s="347"/>
      <c r="O62" s="347"/>
      <c r="P62" s="347"/>
      <c r="Q62" s="348">
        <f t="shared" si="59"/>
        <v>0</v>
      </c>
      <c r="R62" s="349"/>
      <c r="S62" s="1575"/>
      <c r="T62" s="350"/>
      <c r="U62" s="350"/>
      <c r="V62" s="350"/>
      <c r="W62" s="346">
        <f t="shared" si="67"/>
        <v>0</v>
      </c>
      <c r="X62" s="349"/>
      <c r="Y62" s="350"/>
      <c r="Z62" s="350"/>
      <c r="AA62" s="350"/>
      <c r="AB62" s="350"/>
      <c r="AC62" s="350"/>
      <c r="AD62" s="350"/>
      <c r="AE62" s="350"/>
      <c r="AF62" s="350"/>
      <c r="AG62" s="346">
        <f t="shared" si="60"/>
        <v>0</v>
      </c>
      <c r="AH62" s="1563"/>
      <c r="AI62" s="351">
        <f t="shared" si="61"/>
        <v>0</v>
      </c>
      <c r="AJ62" s="344"/>
      <c r="AK62" s="345"/>
      <c r="AL62" s="345"/>
      <c r="AM62" s="345"/>
      <c r="AN62" s="345"/>
      <c r="AO62" s="345"/>
      <c r="AP62" s="346">
        <f t="shared" si="62"/>
        <v>0</v>
      </c>
      <c r="AQ62" s="347"/>
      <c r="AR62" s="1563"/>
      <c r="AS62" s="347"/>
      <c r="AT62" s="352">
        <f t="shared" si="63"/>
        <v>0</v>
      </c>
      <c r="AU62" s="353"/>
      <c r="AV62" s="354"/>
      <c r="AW62" s="354"/>
      <c r="AX62" s="346">
        <f t="shared" si="64"/>
        <v>0</v>
      </c>
      <c r="AY62" s="347"/>
      <c r="AZ62" s="1563"/>
      <c r="BA62" s="352">
        <f t="shared" si="65"/>
        <v>0</v>
      </c>
      <c r="BB62" s="1563"/>
      <c r="BC62" s="352">
        <f t="shared" si="66"/>
        <v>0</v>
      </c>
    </row>
    <row r="63" spans="1:55" s="339" customFormat="1">
      <c r="A63" s="373" t="s">
        <v>404</v>
      </c>
      <c r="B63" s="342"/>
      <c r="C63" s="708"/>
      <c r="D63" s="343"/>
      <c r="E63" s="344"/>
      <c r="F63" s="345"/>
      <c r="G63" s="345"/>
      <c r="H63" s="345"/>
      <c r="I63" s="345"/>
      <c r="J63" s="345"/>
      <c r="K63" s="345"/>
      <c r="L63" s="345"/>
      <c r="M63" s="346">
        <f t="shared" si="58"/>
        <v>0</v>
      </c>
      <c r="N63" s="347"/>
      <c r="O63" s="347"/>
      <c r="P63" s="347"/>
      <c r="Q63" s="348">
        <f t="shared" si="59"/>
        <v>0</v>
      </c>
      <c r="R63" s="349"/>
      <c r="S63" s="1575"/>
      <c r="T63" s="350"/>
      <c r="U63" s="350"/>
      <c r="V63" s="350"/>
      <c r="W63" s="346">
        <f t="shared" si="67"/>
        <v>0</v>
      </c>
      <c r="X63" s="349"/>
      <c r="Y63" s="350"/>
      <c r="Z63" s="350"/>
      <c r="AA63" s="350"/>
      <c r="AB63" s="350"/>
      <c r="AC63" s="350"/>
      <c r="AD63" s="350"/>
      <c r="AE63" s="350"/>
      <c r="AF63" s="350"/>
      <c r="AG63" s="346">
        <f t="shared" si="60"/>
        <v>0</v>
      </c>
      <c r="AH63" s="1563"/>
      <c r="AI63" s="351">
        <f t="shared" si="61"/>
        <v>0</v>
      </c>
      <c r="AJ63" s="344"/>
      <c r="AK63" s="345"/>
      <c r="AL63" s="345"/>
      <c r="AM63" s="345"/>
      <c r="AN63" s="345"/>
      <c r="AO63" s="345"/>
      <c r="AP63" s="346">
        <f t="shared" si="62"/>
        <v>0</v>
      </c>
      <c r="AQ63" s="347"/>
      <c r="AR63" s="1563"/>
      <c r="AS63" s="347"/>
      <c r="AT63" s="352">
        <f t="shared" si="63"/>
        <v>0</v>
      </c>
      <c r="AU63" s="353"/>
      <c r="AV63" s="354"/>
      <c r="AW63" s="354"/>
      <c r="AX63" s="346">
        <f t="shared" si="64"/>
        <v>0</v>
      </c>
      <c r="AY63" s="347"/>
      <c r="AZ63" s="1563"/>
      <c r="BA63" s="352">
        <f t="shared" si="65"/>
        <v>0</v>
      </c>
      <c r="BB63" s="1563"/>
      <c r="BC63" s="352">
        <f t="shared" si="66"/>
        <v>0</v>
      </c>
    </row>
    <row r="64" spans="1:55" s="339" customFormat="1">
      <c r="A64" s="373" t="s">
        <v>65</v>
      </c>
      <c r="B64" s="342"/>
      <c r="C64" s="708"/>
      <c r="D64" s="343"/>
      <c r="E64" s="344"/>
      <c r="F64" s="345"/>
      <c r="G64" s="345"/>
      <c r="H64" s="345"/>
      <c r="I64" s="345"/>
      <c r="J64" s="345"/>
      <c r="K64" s="345"/>
      <c r="L64" s="345"/>
      <c r="M64" s="346">
        <f t="shared" si="58"/>
        <v>0</v>
      </c>
      <c r="N64" s="347"/>
      <c r="O64" s="347"/>
      <c r="P64" s="347"/>
      <c r="Q64" s="348">
        <f t="shared" si="59"/>
        <v>0</v>
      </c>
      <c r="R64" s="349"/>
      <c r="S64" s="1575"/>
      <c r="T64" s="350"/>
      <c r="U64" s="350"/>
      <c r="V64" s="350"/>
      <c r="W64" s="346">
        <f t="shared" si="67"/>
        <v>0</v>
      </c>
      <c r="X64" s="349"/>
      <c r="Y64" s="350"/>
      <c r="Z64" s="350"/>
      <c r="AA64" s="350"/>
      <c r="AB64" s="350"/>
      <c r="AC64" s="350"/>
      <c r="AD64" s="350"/>
      <c r="AE64" s="350"/>
      <c r="AF64" s="350"/>
      <c r="AG64" s="346">
        <f t="shared" si="60"/>
        <v>0</v>
      </c>
      <c r="AH64" s="1563"/>
      <c r="AI64" s="351">
        <f t="shared" si="61"/>
        <v>0</v>
      </c>
      <c r="AJ64" s="344"/>
      <c r="AK64" s="345"/>
      <c r="AL64" s="345"/>
      <c r="AM64" s="345"/>
      <c r="AN64" s="345"/>
      <c r="AO64" s="345"/>
      <c r="AP64" s="346">
        <f t="shared" si="62"/>
        <v>0</v>
      </c>
      <c r="AQ64" s="347"/>
      <c r="AR64" s="1563"/>
      <c r="AS64" s="347"/>
      <c r="AT64" s="352">
        <f t="shared" si="63"/>
        <v>0</v>
      </c>
      <c r="AU64" s="353"/>
      <c r="AV64" s="354"/>
      <c r="AW64" s="354"/>
      <c r="AX64" s="346">
        <f t="shared" si="64"/>
        <v>0</v>
      </c>
      <c r="AY64" s="347"/>
      <c r="AZ64" s="1563"/>
      <c r="BA64" s="352">
        <f t="shared" si="65"/>
        <v>0</v>
      </c>
      <c r="BB64" s="1563"/>
      <c r="BC64" s="352">
        <f t="shared" si="66"/>
        <v>0</v>
      </c>
    </row>
    <row r="65" spans="1:55" s="339" customFormat="1">
      <c r="A65" s="373" t="s">
        <v>405</v>
      </c>
      <c r="B65" s="342"/>
      <c r="C65" s="708"/>
      <c r="D65" s="343"/>
      <c r="E65" s="344"/>
      <c r="F65" s="345"/>
      <c r="G65" s="345"/>
      <c r="H65" s="345"/>
      <c r="I65" s="345"/>
      <c r="J65" s="345"/>
      <c r="K65" s="345"/>
      <c r="L65" s="345"/>
      <c r="M65" s="346">
        <f t="shared" si="58"/>
        <v>0</v>
      </c>
      <c r="N65" s="347"/>
      <c r="O65" s="347"/>
      <c r="P65" s="347"/>
      <c r="Q65" s="348">
        <f t="shared" si="59"/>
        <v>0</v>
      </c>
      <c r="R65" s="349"/>
      <c r="S65" s="1575"/>
      <c r="T65" s="350"/>
      <c r="U65" s="350"/>
      <c r="V65" s="350"/>
      <c r="W65" s="346">
        <f t="shared" si="67"/>
        <v>0</v>
      </c>
      <c r="X65" s="349"/>
      <c r="Y65" s="350"/>
      <c r="Z65" s="350"/>
      <c r="AA65" s="350"/>
      <c r="AB65" s="350"/>
      <c r="AC65" s="350"/>
      <c r="AD65" s="350"/>
      <c r="AE65" s="350"/>
      <c r="AF65" s="350"/>
      <c r="AG65" s="346">
        <f t="shared" si="60"/>
        <v>0</v>
      </c>
      <c r="AH65" s="1563"/>
      <c r="AI65" s="351">
        <f t="shared" si="61"/>
        <v>0</v>
      </c>
      <c r="AJ65" s="344"/>
      <c r="AK65" s="345"/>
      <c r="AL65" s="345"/>
      <c r="AM65" s="345"/>
      <c r="AN65" s="345"/>
      <c r="AO65" s="345"/>
      <c r="AP65" s="346">
        <f t="shared" si="62"/>
        <v>0</v>
      </c>
      <c r="AQ65" s="347"/>
      <c r="AR65" s="1563"/>
      <c r="AS65" s="347"/>
      <c r="AT65" s="352">
        <f t="shared" si="63"/>
        <v>0</v>
      </c>
      <c r="AU65" s="353"/>
      <c r="AV65" s="354"/>
      <c r="AW65" s="354"/>
      <c r="AX65" s="346">
        <f t="shared" si="64"/>
        <v>0</v>
      </c>
      <c r="AY65" s="347"/>
      <c r="AZ65" s="1563"/>
      <c r="BA65" s="352">
        <f t="shared" si="65"/>
        <v>0</v>
      </c>
      <c r="BB65" s="1563"/>
      <c r="BC65" s="352">
        <f t="shared" si="66"/>
        <v>0</v>
      </c>
    </row>
    <row r="66" spans="1:55" s="339" customFormat="1" ht="13.5" thickBot="1">
      <c r="A66" s="374" t="s">
        <v>406</v>
      </c>
      <c r="B66" s="342"/>
      <c r="C66" s="708"/>
      <c r="D66" s="343"/>
      <c r="E66" s="344"/>
      <c r="F66" s="345"/>
      <c r="G66" s="345"/>
      <c r="H66" s="345"/>
      <c r="I66" s="345"/>
      <c r="J66" s="345"/>
      <c r="K66" s="345"/>
      <c r="L66" s="345"/>
      <c r="M66" s="346">
        <f t="shared" si="58"/>
        <v>0</v>
      </c>
      <c r="N66" s="347"/>
      <c r="O66" s="347"/>
      <c r="P66" s="347"/>
      <c r="Q66" s="348">
        <f t="shared" si="59"/>
        <v>0</v>
      </c>
      <c r="R66" s="349"/>
      <c r="S66" s="1575"/>
      <c r="T66" s="350"/>
      <c r="U66" s="350"/>
      <c r="V66" s="350"/>
      <c r="W66" s="346">
        <f t="shared" si="67"/>
        <v>0</v>
      </c>
      <c r="X66" s="349"/>
      <c r="Y66" s="350"/>
      <c r="Z66" s="350"/>
      <c r="AA66" s="350"/>
      <c r="AB66" s="350"/>
      <c r="AC66" s="350"/>
      <c r="AD66" s="350"/>
      <c r="AE66" s="350"/>
      <c r="AF66" s="350"/>
      <c r="AG66" s="346">
        <f t="shared" si="60"/>
        <v>0</v>
      </c>
      <c r="AH66" s="1563"/>
      <c r="AI66" s="351">
        <f t="shared" si="61"/>
        <v>0</v>
      </c>
      <c r="AJ66" s="344"/>
      <c r="AK66" s="345"/>
      <c r="AL66" s="345"/>
      <c r="AM66" s="345"/>
      <c r="AN66" s="345"/>
      <c r="AO66" s="345"/>
      <c r="AP66" s="346">
        <f t="shared" si="62"/>
        <v>0</v>
      </c>
      <c r="AQ66" s="347"/>
      <c r="AR66" s="1563"/>
      <c r="AS66" s="347"/>
      <c r="AT66" s="352">
        <f t="shared" si="63"/>
        <v>0</v>
      </c>
      <c r="AU66" s="353"/>
      <c r="AV66" s="354"/>
      <c r="AW66" s="354"/>
      <c r="AX66" s="346">
        <f t="shared" si="64"/>
        <v>0</v>
      </c>
      <c r="AY66" s="347"/>
      <c r="AZ66" s="1563"/>
      <c r="BA66" s="352">
        <f t="shared" si="65"/>
        <v>0</v>
      </c>
      <c r="BB66" s="1563"/>
      <c r="BC66" s="352">
        <f t="shared" si="66"/>
        <v>0</v>
      </c>
    </row>
    <row r="67" spans="1:55" s="360" customFormat="1" ht="15.75">
      <c r="B67" s="375" t="str">
        <f t="shared" ref="B67:AG67" si="68">IF(ABS(B53-SUM(B54:B55))&lt;0.1,"OK","error")</f>
        <v>OK</v>
      </c>
      <c r="C67" s="375" t="str">
        <f t="shared" si="68"/>
        <v>OK</v>
      </c>
      <c r="D67" s="375" t="str">
        <f t="shared" si="68"/>
        <v>OK</v>
      </c>
      <c r="E67" s="375" t="str">
        <f t="shared" si="68"/>
        <v>OK</v>
      </c>
      <c r="F67" s="375" t="str">
        <f t="shared" si="68"/>
        <v>OK</v>
      </c>
      <c r="G67" s="375" t="str">
        <f t="shared" si="68"/>
        <v>OK</v>
      </c>
      <c r="H67" s="375" t="str">
        <f t="shared" si="68"/>
        <v>OK</v>
      </c>
      <c r="I67" s="375" t="str">
        <f t="shared" si="68"/>
        <v>OK</v>
      </c>
      <c r="J67" s="375" t="str">
        <f t="shared" si="68"/>
        <v>OK</v>
      </c>
      <c r="K67" s="375" t="str">
        <f t="shared" si="68"/>
        <v>OK</v>
      </c>
      <c r="L67" s="375" t="str">
        <f t="shared" si="68"/>
        <v>OK</v>
      </c>
      <c r="M67" s="375" t="str">
        <f t="shared" si="68"/>
        <v>OK</v>
      </c>
      <c r="N67" s="375" t="str">
        <f t="shared" si="68"/>
        <v>OK</v>
      </c>
      <c r="O67" s="375" t="str">
        <f t="shared" si="68"/>
        <v>OK</v>
      </c>
      <c r="P67" s="375" t="str">
        <f t="shared" si="68"/>
        <v>OK</v>
      </c>
      <c r="Q67" s="375" t="str">
        <f t="shared" si="68"/>
        <v>OK</v>
      </c>
      <c r="R67" s="375" t="str">
        <f t="shared" si="68"/>
        <v>OK</v>
      </c>
      <c r="S67" s="1610"/>
      <c r="T67" s="375" t="str">
        <f t="shared" si="68"/>
        <v>OK</v>
      </c>
      <c r="U67" s="375" t="str">
        <f t="shared" si="68"/>
        <v>OK</v>
      </c>
      <c r="V67" s="375" t="str">
        <f t="shared" si="68"/>
        <v>OK</v>
      </c>
      <c r="W67" s="375" t="str">
        <f t="shared" si="68"/>
        <v>OK</v>
      </c>
      <c r="X67" s="375" t="str">
        <f t="shared" si="68"/>
        <v>OK</v>
      </c>
      <c r="Y67" s="375" t="str">
        <f t="shared" si="68"/>
        <v>OK</v>
      </c>
      <c r="Z67" s="375" t="str">
        <f t="shared" si="68"/>
        <v>OK</v>
      </c>
      <c r="AA67" s="375" t="str">
        <f t="shared" si="68"/>
        <v>OK</v>
      </c>
      <c r="AB67" s="375" t="str">
        <f t="shared" si="68"/>
        <v>OK</v>
      </c>
      <c r="AC67" s="375" t="str">
        <f t="shared" si="68"/>
        <v>OK</v>
      </c>
      <c r="AD67" s="375" t="str">
        <f t="shared" si="68"/>
        <v>OK</v>
      </c>
      <c r="AE67" s="375" t="str">
        <f t="shared" si="68"/>
        <v>OK</v>
      </c>
      <c r="AF67" s="375" t="str">
        <f t="shared" si="68"/>
        <v>OK</v>
      </c>
      <c r="AG67" s="375" t="str">
        <f t="shared" si="68"/>
        <v>OK</v>
      </c>
      <c r="AH67" s="375" t="str">
        <f t="shared" ref="AH67:BC67" si="69">IF(ABS(AH53-SUM(AH54:AH55))&lt;0.1,"OK","error")</f>
        <v>OK</v>
      </c>
      <c r="AI67" s="375" t="str">
        <f t="shared" si="69"/>
        <v>OK</v>
      </c>
      <c r="AJ67" s="375" t="str">
        <f t="shared" si="69"/>
        <v>OK</v>
      </c>
      <c r="AK67" s="375" t="str">
        <f t="shared" si="69"/>
        <v>OK</v>
      </c>
      <c r="AL67" s="375" t="str">
        <f t="shared" si="69"/>
        <v>OK</v>
      </c>
      <c r="AM67" s="375" t="str">
        <f t="shared" si="69"/>
        <v>OK</v>
      </c>
      <c r="AN67" s="375" t="str">
        <f t="shared" si="69"/>
        <v>OK</v>
      </c>
      <c r="AO67" s="375" t="str">
        <f t="shared" si="69"/>
        <v>OK</v>
      </c>
      <c r="AP67" s="375" t="str">
        <f t="shared" si="69"/>
        <v>OK</v>
      </c>
      <c r="AQ67" s="375" t="str">
        <f t="shared" si="69"/>
        <v>OK</v>
      </c>
      <c r="AR67" s="375" t="str">
        <f t="shared" si="69"/>
        <v>OK</v>
      </c>
      <c r="AS67" s="375" t="str">
        <f t="shared" si="69"/>
        <v>OK</v>
      </c>
      <c r="AT67" s="375" t="str">
        <f t="shared" si="69"/>
        <v>OK</v>
      </c>
      <c r="AU67" s="375" t="str">
        <f t="shared" si="69"/>
        <v>OK</v>
      </c>
      <c r="AV67" s="375" t="str">
        <f t="shared" si="69"/>
        <v>OK</v>
      </c>
      <c r="AW67" s="375" t="str">
        <f t="shared" si="69"/>
        <v>OK</v>
      </c>
      <c r="AX67" s="375" t="str">
        <f t="shared" si="69"/>
        <v>OK</v>
      </c>
      <c r="AY67" s="375" t="str">
        <f t="shared" si="69"/>
        <v>OK</v>
      </c>
      <c r="AZ67" s="375" t="str">
        <f t="shared" si="69"/>
        <v>OK</v>
      </c>
      <c r="BA67" s="375" t="str">
        <f t="shared" si="69"/>
        <v>OK</v>
      </c>
      <c r="BB67" s="375" t="str">
        <f t="shared" si="69"/>
        <v>OK</v>
      </c>
      <c r="BC67" s="375" t="str">
        <f t="shared" si="69"/>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0">SUM(E71:L71)</f>
        <v>0</v>
      </c>
      <c r="N71" s="347"/>
      <c r="O71" s="347"/>
      <c r="P71" s="347"/>
      <c r="Q71" s="348">
        <f t="shared" ref="Q71:Q77" si="71">B71+C71+M71+N71+O71+P71+D71</f>
        <v>0</v>
      </c>
      <c r="R71" s="349"/>
      <c r="S71" s="1575"/>
      <c r="T71" s="350"/>
      <c r="U71" s="350"/>
      <c r="V71" s="350"/>
      <c r="W71" s="346">
        <f t="shared" ref="W71:W77" si="72">SUM(R71:V71)</f>
        <v>0</v>
      </c>
      <c r="X71" s="349"/>
      <c r="Y71" s="350"/>
      <c r="Z71" s="350"/>
      <c r="AA71" s="350"/>
      <c r="AB71" s="350"/>
      <c r="AC71" s="350"/>
      <c r="AD71" s="350"/>
      <c r="AE71" s="350"/>
      <c r="AF71" s="350"/>
      <c r="AG71" s="346">
        <f t="shared" ref="AG71:AG77" si="73">SUM(X71:AF71)</f>
        <v>0</v>
      </c>
      <c r="AH71" s="1563"/>
      <c r="AI71" s="351">
        <f t="shared" ref="AI71:AI77" si="74">Q71+W71+AG71+AH71</f>
        <v>0</v>
      </c>
      <c r="AJ71" s="344"/>
      <c r="AK71" s="345"/>
      <c r="AL71" s="345"/>
      <c r="AM71" s="345"/>
      <c r="AN71" s="345"/>
      <c r="AO71" s="345"/>
      <c r="AP71" s="346">
        <f t="shared" ref="AP71:AP77" si="75">SUM(AJ71:AO71)</f>
        <v>0</v>
      </c>
      <c r="AQ71" s="347"/>
      <c r="AR71" s="1563"/>
      <c r="AS71" s="347"/>
      <c r="AT71" s="352">
        <f t="shared" ref="AT71:AT77" si="76">AI71+AP71+AQ71+AR71+AS71</f>
        <v>0</v>
      </c>
      <c r="AU71" s="353"/>
      <c r="AV71" s="354"/>
      <c r="AW71" s="354"/>
      <c r="AX71" s="346">
        <f t="shared" ref="AX71:AX77" si="77">SUM(AU71:AW71)</f>
        <v>0</v>
      </c>
      <c r="AY71" s="347"/>
      <c r="AZ71" s="1563"/>
      <c r="BA71" s="352">
        <f t="shared" ref="BA71:BA77" si="78">AX71+AY71</f>
        <v>0</v>
      </c>
      <c r="BB71" s="1563"/>
      <c r="BC71" s="352">
        <f t="shared" ref="BC71:BC77" si="79">BA71+AT71+BB71</f>
        <v>0</v>
      </c>
    </row>
    <row r="72" spans="1:55" s="339" customFormat="1">
      <c r="A72" s="341" t="s">
        <v>410</v>
      </c>
      <c r="B72" s="342"/>
      <c r="C72" s="708"/>
      <c r="D72" s="343"/>
      <c r="E72" s="344"/>
      <c r="F72" s="345"/>
      <c r="G72" s="345"/>
      <c r="H72" s="345"/>
      <c r="I72" s="345"/>
      <c r="J72" s="345"/>
      <c r="K72" s="345"/>
      <c r="L72" s="345"/>
      <c r="M72" s="346">
        <f t="shared" si="70"/>
        <v>0</v>
      </c>
      <c r="N72" s="347"/>
      <c r="O72" s="347"/>
      <c r="P72" s="347"/>
      <c r="Q72" s="348">
        <f t="shared" si="71"/>
        <v>0</v>
      </c>
      <c r="R72" s="349"/>
      <c r="S72" s="1575"/>
      <c r="T72" s="350"/>
      <c r="U72" s="350"/>
      <c r="V72" s="350"/>
      <c r="W72" s="346">
        <f t="shared" si="72"/>
        <v>0</v>
      </c>
      <c r="X72" s="349"/>
      <c r="Y72" s="350"/>
      <c r="Z72" s="350"/>
      <c r="AA72" s="350"/>
      <c r="AB72" s="350"/>
      <c r="AC72" s="350"/>
      <c r="AD72" s="350"/>
      <c r="AE72" s="350"/>
      <c r="AF72" s="350"/>
      <c r="AG72" s="346">
        <f t="shared" si="73"/>
        <v>0</v>
      </c>
      <c r="AH72" s="1563"/>
      <c r="AI72" s="351">
        <f t="shared" si="74"/>
        <v>0</v>
      </c>
      <c r="AJ72" s="344"/>
      <c r="AK72" s="345"/>
      <c r="AL72" s="345"/>
      <c r="AM72" s="345"/>
      <c r="AN72" s="345"/>
      <c r="AO72" s="345"/>
      <c r="AP72" s="346">
        <f t="shared" si="75"/>
        <v>0</v>
      </c>
      <c r="AQ72" s="347"/>
      <c r="AR72" s="1563"/>
      <c r="AS72" s="347"/>
      <c r="AT72" s="352">
        <f t="shared" si="76"/>
        <v>0</v>
      </c>
      <c r="AU72" s="353"/>
      <c r="AV72" s="354"/>
      <c r="AW72" s="354"/>
      <c r="AX72" s="346">
        <f t="shared" si="77"/>
        <v>0</v>
      </c>
      <c r="AY72" s="347"/>
      <c r="AZ72" s="1563"/>
      <c r="BA72" s="352">
        <f t="shared" si="78"/>
        <v>0</v>
      </c>
      <c r="BB72" s="1563"/>
      <c r="BC72" s="352">
        <f t="shared" si="79"/>
        <v>0</v>
      </c>
    </row>
    <row r="73" spans="1:55" s="339" customFormat="1">
      <c r="A73" s="341" t="s">
        <v>411</v>
      </c>
      <c r="B73" s="342"/>
      <c r="C73" s="708"/>
      <c r="D73" s="343"/>
      <c r="E73" s="344"/>
      <c r="F73" s="345"/>
      <c r="G73" s="345"/>
      <c r="H73" s="345"/>
      <c r="I73" s="345"/>
      <c r="J73" s="345"/>
      <c r="K73" s="345"/>
      <c r="L73" s="345"/>
      <c r="M73" s="346">
        <f t="shared" si="70"/>
        <v>0</v>
      </c>
      <c r="N73" s="347"/>
      <c r="O73" s="347"/>
      <c r="P73" s="347"/>
      <c r="Q73" s="348">
        <f t="shared" si="71"/>
        <v>0</v>
      </c>
      <c r="R73" s="349"/>
      <c r="S73" s="1575"/>
      <c r="T73" s="350"/>
      <c r="U73" s="350"/>
      <c r="V73" s="350"/>
      <c r="W73" s="346">
        <f t="shared" si="72"/>
        <v>0</v>
      </c>
      <c r="X73" s="349"/>
      <c r="Y73" s="350"/>
      <c r="Z73" s="350"/>
      <c r="AA73" s="350"/>
      <c r="AB73" s="350"/>
      <c r="AC73" s="350"/>
      <c r="AD73" s="350"/>
      <c r="AE73" s="350"/>
      <c r="AF73" s="350"/>
      <c r="AG73" s="346">
        <f t="shared" si="73"/>
        <v>0</v>
      </c>
      <c r="AH73" s="1563"/>
      <c r="AI73" s="351">
        <f t="shared" si="74"/>
        <v>0</v>
      </c>
      <c r="AJ73" s="344"/>
      <c r="AK73" s="345"/>
      <c r="AL73" s="345"/>
      <c r="AM73" s="345"/>
      <c r="AN73" s="345"/>
      <c r="AO73" s="345"/>
      <c r="AP73" s="346">
        <f t="shared" si="75"/>
        <v>0</v>
      </c>
      <c r="AQ73" s="347"/>
      <c r="AR73" s="1563"/>
      <c r="AS73" s="347"/>
      <c r="AT73" s="352">
        <f t="shared" si="76"/>
        <v>0</v>
      </c>
      <c r="AU73" s="353"/>
      <c r="AV73" s="354"/>
      <c r="AW73" s="354"/>
      <c r="AX73" s="346">
        <f t="shared" si="77"/>
        <v>0</v>
      </c>
      <c r="AY73" s="347"/>
      <c r="AZ73" s="1563"/>
      <c r="BA73" s="352">
        <f t="shared" si="78"/>
        <v>0</v>
      </c>
      <c r="BB73" s="1563"/>
      <c r="BC73" s="352">
        <f t="shared" si="79"/>
        <v>0</v>
      </c>
    </row>
    <row r="74" spans="1:55" s="339" customFormat="1" ht="14.25">
      <c r="A74" s="357"/>
      <c r="B74" s="342"/>
      <c r="C74" s="708"/>
      <c r="D74" s="343"/>
      <c r="E74" s="344"/>
      <c r="F74" s="345"/>
      <c r="G74" s="345"/>
      <c r="H74" s="345"/>
      <c r="I74" s="345"/>
      <c r="J74" s="345"/>
      <c r="K74" s="345"/>
      <c r="L74" s="345"/>
      <c r="M74" s="346">
        <f t="shared" si="70"/>
        <v>0</v>
      </c>
      <c r="N74" s="347"/>
      <c r="O74" s="347"/>
      <c r="P74" s="347"/>
      <c r="Q74" s="348">
        <f t="shared" si="71"/>
        <v>0</v>
      </c>
      <c r="R74" s="349"/>
      <c r="S74" s="1575"/>
      <c r="T74" s="350"/>
      <c r="U74" s="350"/>
      <c r="V74" s="350"/>
      <c r="W74" s="346">
        <f t="shared" si="72"/>
        <v>0</v>
      </c>
      <c r="X74" s="349"/>
      <c r="Y74" s="350"/>
      <c r="Z74" s="350"/>
      <c r="AA74" s="350"/>
      <c r="AB74" s="350"/>
      <c r="AC74" s="350"/>
      <c r="AD74" s="350"/>
      <c r="AE74" s="350"/>
      <c r="AF74" s="350"/>
      <c r="AG74" s="346">
        <f t="shared" si="73"/>
        <v>0</v>
      </c>
      <c r="AH74" s="1563"/>
      <c r="AI74" s="351">
        <f t="shared" si="74"/>
        <v>0</v>
      </c>
      <c r="AJ74" s="344"/>
      <c r="AK74" s="345"/>
      <c r="AL74" s="345"/>
      <c r="AM74" s="345"/>
      <c r="AN74" s="345"/>
      <c r="AO74" s="345"/>
      <c r="AP74" s="346">
        <f t="shared" si="75"/>
        <v>0</v>
      </c>
      <c r="AQ74" s="347"/>
      <c r="AR74" s="1563"/>
      <c r="AS74" s="347"/>
      <c r="AT74" s="352">
        <f t="shared" si="76"/>
        <v>0</v>
      </c>
      <c r="AU74" s="353"/>
      <c r="AV74" s="354"/>
      <c r="AW74" s="354"/>
      <c r="AX74" s="346">
        <f t="shared" si="77"/>
        <v>0</v>
      </c>
      <c r="AY74" s="347"/>
      <c r="AZ74" s="1563"/>
      <c r="BA74" s="352">
        <f t="shared" si="78"/>
        <v>0</v>
      </c>
      <c r="BB74" s="1563"/>
      <c r="BC74" s="352">
        <f t="shared" si="79"/>
        <v>0</v>
      </c>
    </row>
    <row r="75" spans="1:55" s="339" customFormat="1" ht="14.25">
      <c r="A75" s="357"/>
      <c r="B75" s="342"/>
      <c r="C75" s="708"/>
      <c r="D75" s="343"/>
      <c r="E75" s="344"/>
      <c r="F75" s="345"/>
      <c r="G75" s="345"/>
      <c r="H75" s="345"/>
      <c r="I75" s="345"/>
      <c r="J75" s="345"/>
      <c r="K75" s="345"/>
      <c r="L75" s="345"/>
      <c r="M75" s="346">
        <f t="shared" si="70"/>
        <v>0</v>
      </c>
      <c r="N75" s="347"/>
      <c r="O75" s="347"/>
      <c r="P75" s="347"/>
      <c r="Q75" s="348">
        <f t="shared" si="71"/>
        <v>0</v>
      </c>
      <c r="R75" s="349"/>
      <c r="S75" s="1575"/>
      <c r="T75" s="350"/>
      <c r="U75" s="350"/>
      <c r="V75" s="350"/>
      <c r="W75" s="346">
        <f t="shared" si="72"/>
        <v>0</v>
      </c>
      <c r="X75" s="349"/>
      <c r="Y75" s="350"/>
      <c r="Z75" s="350"/>
      <c r="AA75" s="350"/>
      <c r="AB75" s="350"/>
      <c r="AC75" s="350"/>
      <c r="AD75" s="350"/>
      <c r="AE75" s="350"/>
      <c r="AF75" s="350"/>
      <c r="AG75" s="346">
        <f t="shared" si="73"/>
        <v>0</v>
      </c>
      <c r="AH75" s="1563"/>
      <c r="AI75" s="351">
        <f t="shared" si="74"/>
        <v>0</v>
      </c>
      <c r="AJ75" s="344"/>
      <c r="AK75" s="345"/>
      <c r="AL75" s="345"/>
      <c r="AM75" s="345"/>
      <c r="AN75" s="345"/>
      <c r="AO75" s="345"/>
      <c r="AP75" s="346">
        <f t="shared" si="75"/>
        <v>0</v>
      </c>
      <c r="AQ75" s="347"/>
      <c r="AR75" s="1563"/>
      <c r="AS75" s="347"/>
      <c r="AT75" s="352">
        <f t="shared" si="76"/>
        <v>0</v>
      </c>
      <c r="AU75" s="353"/>
      <c r="AV75" s="354"/>
      <c r="AW75" s="354"/>
      <c r="AX75" s="346">
        <f t="shared" si="77"/>
        <v>0</v>
      </c>
      <c r="AY75" s="347"/>
      <c r="AZ75" s="1563"/>
      <c r="BA75" s="352">
        <f t="shared" si="78"/>
        <v>0</v>
      </c>
      <c r="BB75" s="1563"/>
      <c r="BC75" s="352">
        <f t="shared" si="79"/>
        <v>0</v>
      </c>
    </row>
    <row r="76" spans="1:55" s="339" customFormat="1" ht="14.25">
      <c r="A76" s="357"/>
      <c r="B76" s="342"/>
      <c r="C76" s="708"/>
      <c r="D76" s="343"/>
      <c r="E76" s="344"/>
      <c r="F76" s="345"/>
      <c r="G76" s="345"/>
      <c r="H76" s="345"/>
      <c r="I76" s="345"/>
      <c r="J76" s="345"/>
      <c r="K76" s="345"/>
      <c r="L76" s="345"/>
      <c r="M76" s="346">
        <f t="shared" si="70"/>
        <v>0</v>
      </c>
      <c r="N76" s="347"/>
      <c r="O76" s="347"/>
      <c r="P76" s="347"/>
      <c r="Q76" s="348">
        <f t="shared" si="71"/>
        <v>0</v>
      </c>
      <c r="R76" s="349"/>
      <c r="S76" s="1575"/>
      <c r="T76" s="350"/>
      <c r="U76" s="350"/>
      <c r="V76" s="350"/>
      <c r="W76" s="346">
        <f t="shared" si="72"/>
        <v>0</v>
      </c>
      <c r="X76" s="349"/>
      <c r="Y76" s="350"/>
      <c r="Z76" s="350"/>
      <c r="AA76" s="350"/>
      <c r="AB76" s="350"/>
      <c r="AC76" s="350"/>
      <c r="AD76" s="350"/>
      <c r="AE76" s="350"/>
      <c r="AF76" s="350"/>
      <c r="AG76" s="346">
        <f t="shared" si="73"/>
        <v>0</v>
      </c>
      <c r="AH76" s="1563"/>
      <c r="AI76" s="351">
        <f t="shared" si="74"/>
        <v>0</v>
      </c>
      <c r="AJ76" s="344"/>
      <c r="AK76" s="345"/>
      <c r="AL76" s="345"/>
      <c r="AM76" s="345"/>
      <c r="AN76" s="345"/>
      <c r="AO76" s="345"/>
      <c r="AP76" s="346">
        <f t="shared" si="75"/>
        <v>0</v>
      </c>
      <c r="AQ76" s="347"/>
      <c r="AR76" s="1563"/>
      <c r="AS76" s="347"/>
      <c r="AT76" s="352">
        <f t="shared" si="76"/>
        <v>0</v>
      </c>
      <c r="AU76" s="353"/>
      <c r="AV76" s="354"/>
      <c r="AW76" s="354"/>
      <c r="AX76" s="346">
        <f t="shared" si="77"/>
        <v>0</v>
      </c>
      <c r="AY76" s="347"/>
      <c r="AZ76" s="1563"/>
      <c r="BA76" s="352">
        <f t="shared" si="78"/>
        <v>0</v>
      </c>
      <c r="BB76" s="1563"/>
      <c r="BC76" s="352">
        <f t="shared" si="79"/>
        <v>0</v>
      </c>
    </row>
    <row r="77" spans="1:55" s="339" customFormat="1">
      <c r="A77" s="341" t="s">
        <v>412</v>
      </c>
      <c r="B77" s="342"/>
      <c r="C77" s="708"/>
      <c r="D77" s="343"/>
      <c r="E77" s="344"/>
      <c r="F77" s="345"/>
      <c r="G77" s="345"/>
      <c r="H77" s="345"/>
      <c r="I77" s="345"/>
      <c r="J77" s="345"/>
      <c r="K77" s="345"/>
      <c r="L77" s="345"/>
      <c r="M77" s="346">
        <f t="shared" si="70"/>
        <v>0</v>
      </c>
      <c r="N77" s="347"/>
      <c r="O77" s="347"/>
      <c r="P77" s="347"/>
      <c r="Q77" s="348">
        <f t="shared" si="71"/>
        <v>0</v>
      </c>
      <c r="R77" s="349"/>
      <c r="S77" s="1575"/>
      <c r="T77" s="350"/>
      <c r="U77" s="350"/>
      <c r="V77" s="350"/>
      <c r="W77" s="346">
        <f t="shared" si="72"/>
        <v>0</v>
      </c>
      <c r="X77" s="349"/>
      <c r="Y77" s="350"/>
      <c r="Z77" s="350"/>
      <c r="AA77" s="350"/>
      <c r="AB77" s="350"/>
      <c r="AC77" s="350"/>
      <c r="AD77" s="350"/>
      <c r="AE77" s="350"/>
      <c r="AF77" s="350"/>
      <c r="AG77" s="346">
        <f t="shared" si="73"/>
        <v>0</v>
      </c>
      <c r="AH77" s="1563"/>
      <c r="AI77" s="351">
        <f t="shared" si="74"/>
        <v>0</v>
      </c>
      <c r="AJ77" s="344"/>
      <c r="AK77" s="345"/>
      <c r="AL77" s="345"/>
      <c r="AM77" s="345"/>
      <c r="AN77" s="345"/>
      <c r="AO77" s="345"/>
      <c r="AP77" s="346">
        <f t="shared" si="75"/>
        <v>0</v>
      </c>
      <c r="AQ77" s="347"/>
      <c r="AR77" s="1563"/>
      <c r="AS77" s="347"/>
      <c r="AT77" s="352">
        <f t="shared" si="76"/>
        <v>0</v>
      </c>
      <c r="AU77" s="353"/>
      <c r="AV77" s="354"/>
      <c r="AW77" s="354"/>
      <c r="AX77" s="346">
        <f t="shared" si="77"/>
        <v>0</v>
      </c>
      <c r="AY77" s="347"/>
      <c r="AZ77" s="1563"/>
      <c r="BA77" s="352">
        <f t="shared" si="78"/>
        <v>0</v>
      </c>
      <c r="BB77" s="1563"/>
      <c r="BC77" s="352">
        <f t="shared" si="79"/>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0">SUM(E79:L79)</f>
        <v>0</v>
      </c>
      <c r="N79" s="347"/>
      <c r="O79" s="347"/>
      <c r="P79" s="347"/>
      <c r="Q79" s="348">
        <f t="shared" ref="Q79:Q85" si="81">B79+C79+M79+N79+O79+P79+D79</f>
        <v>0</v>
      </c>
      <c r="R79" s="349"/>
      <c r="S79" s="1575"/>
      <c r="T79" s="350"/>
      <c r="U79" s="350"/>
      <c r="V79" s="350"/>
      <c r="W79" s="346">
        <f t="shared" ref="W79:W85" si="82">SUM(R79:V79)</f>
        <v>0</v>
      </c>
      <c r="X79" s="349"/>
      <c r="Y79" s="350"/>
      <c r="Z79" s="350"/>
      <c r="AA79" s="350"/>
      <c r="AB79" s="350"/>
      <c r="AC79" s="350"/>
      <c r="AD79" s="350"/>
      <c r="AE79" s="350"/>
      <c r="AF79" s="350"/>
      <c r="AG79" s="346">
        <f t="shared" ref="AG79:AG85" si="83">SUM(X79:AF79)</f>
        <v>0</v>
      </c>
      <c r="AH79" s="1563"/>
      <c r="AI79" s="351">
        <f t="shared" ref="AI79:AI85" si="84">Q79+W79+AG79+AH79</f>
        <v>0</v>
      </c>
      <c r="AJ79" s="344"/>
      <c r="AK79" s="345"/>
      <c r="AL79" s="345"/>
      <c r="AM79" s="345"/>
      <c r="AN79" s="345"/>
      <c r="AO79" s="345"/>
      <c r="AP79" s="346">
        <f t="shared" ref="AP79:AP85" si="85">SUM(AJ79:AO79)</f>
        <v>0</v>
      </c>
      <c r="AQ79" s="347"/>
      <c r="AR79" s="1563"/>
      <c r="AS79" s="347"/>
      <c r="AT79" s="352">
        <f t="shared" ref="AT79:AT85" si="86">AI79+AP79+AQ79+AR79+AS79</f>
        <v>0</v>
      </c>
      <c r="AU79" s="353"/>
      <c r="AV79" s="354"/>
      <c r="AW79" s="354"/>
      <c r="AX79" s="346">
        <f t="shared" ref="AX79:AX85" si="87">SUM(AU79:AW79)</f>
        <v>0</v>
      </c>
      <c r="AY79" s="347"/>
      <c r="AZ79" s="1563"/>
      <c r="BA79" s="352">
        <f t="shared" ref="BA79:BA85" si="88">AX79+AY79</f>
        <v>0</v>
      </c>
      <c r="BB79" s="1563"/>
      <c r="BC79" s="352">
        <f t="shared" ref="BC79:BC85" si="89">BA79+AT79+BB79</f>
        <v>0</v>
      </c>
    </row>
    <row r="80" spans="1:55" s="339" customFormat="1">
      <c r="A80" s="341" t="s">
        <v>410</v>
      </c>
      <c r="B80" s="342"/>
      <c r="C80" s="708"/>
      <c r="D80" s="343"/>
      <c r="E80" s="344"/>
      <c r="F80" s="345"/>
      <c r="G80" s="345"/>
      <c r="H80" s="345"/>
      <c r="I80" s="345"/>
      <c r="J80" s="345"/>
      <c r="K80" s="345"/>
      <c r="L80" s="345"/>
      <c r="M80" s="346">
        <f t="shared" si="80"/>
        <v>0</v>
      </c>
      <c r="N80" s="347"/>
      <c r="O80" s="347"/>
      <c r="P80" s="347"/>
      <c r="Q80" s="348">
        <f t="shared" si="81"/>
        <v>0</v>
      </c>
      <c r="R80" s="349"/>
      <c r="S80" s="1575"/>
      <c r="T80" s="350"/>
      <c r="U80" s="350"/>
      <c r="V80" s="350"/>
      <c r="W80" s="346">
        <f t="shared" si="82"/>
        <v>0</v>
      </c>
      <c r="X80" s="349"/>
      <c r="Y80" s="350"/>
      <c r="Z80" s="350"/>
      <c r="AA80" s="350"/>
      <c r="AB80" s="350"/>
      <c r="AC80" s="350"/>
      <c r="AD80" s="350"/>
      <c r="AE80" s="350"/>
      <c r="AF80" s="350"/>
      <c r="AG80" s="346">
        <f t="shared" si="83"/>
        <v>0</v>
      </c>
      <c r="AH80" s="1563"/>
      <c r="AI80" s="351">
        <f t="shared" si="84"/>
        <v>0</v>
      </c>
      <c r="AJ80" s="344"/>
      <c r="AK80" s="345"/>
      <c r="AL80" s="345"/>
      <c r="AM80" s="345"/>
      <c r="AN80" s="345"/>
      <c r="AO80" s="345"/>
      <c r="AP80" s="346">
        <f t="shared" si="85"/>
        <v>0</v>
      </c>
      <c r="AQ80" s="347"/>
      <c r="AR80" s="1563"/>
      <c r="AS80" s="347"/>
      <c r="AT80" s="352">
        <f t="shared" si="86"/>
        <v>0</v>
      </c>
      <c r="AU80" s="353"/>
      <c r="AV80" s="354"/>
      <c r="AW80" s="354"/>
      <c r="AX80" s="346">
        <f t="shared" si="87"/>
        <v>0</v>
      </c>
      <c r="AY80" s="347"/>
      <c r="AZ80" s="1563"/>
      <c r="BA80" s="352">
        <f t="shared" si="88"/>
        <v>0</v>
      </c>
      <c r="BB80" s="1563"/>
      <c r="BC80" s="352">
        <f t="shared" si="89"/>
        <v>0</v>
      </c>
    </row>
    <row r="81" spans="1:55" s="339" customFormat="1">
      <c r="A81" s="341" t="s">
        <v>411</v>
      </c>
      <c r="B81" s="342"/>
      <c r="C81" s="708"/>
      <c r="D81" s="343"/>
      <c r="E81" s="344"/>
      <c r="F81" s="345"/>
      <c r="G81" s="345"/>
      <c r="H81" s="345"/>
      <c r="I81" s="345"/>
      <c r="J81" s="345"/>
      <c r="K81" s="345"/>
      <c r="L81" s="345"/>
      <c r="M81" s="346">
        <f t="shared" si="80"/>
        <v>0</v>
      </c>
      <c r="N81" s="347"/>
      <c r="O81" s="347"/>
      <c r="P81" s="347"/>
      <c r="Q81" s="348">
        <f t="shared" si="81"/>
        <v>0</v>
      </c>
      <c r="R81" s="349"/>
      <c r="S81" s="1575"/>
      <c r="T81" s="350"/>
      <c r="U81" s="350"/>
      <c r="V81" s="350"/>
      <c r="W81" s="346">
        <f t="shared" si="82"/>
        <v>0</v>
      </c>
      <c r="X81" s="349"/>
      <c r="Y81" s="350"/>
      <c r="Z81" s="350"/>
      <c r="AA81" s="350"/>
      <c r="AB81" s="350"/>
      <c r="AC81" s="350"/>
      <c r="AD81" s="350"/>
      <c r="AE81" s="350"/>
      <c r="AF81" s="350"/>
      <c r="AG81" s="346">
        <f t="shared" si="83"/>
        <v>0</v>
      </c>
      <c r="AH81" s="1563"/>
      <c r="AI81" s="351">
        <f t="shared" si="84"/>
        <v>0</v>
      </c>
      <c r="AJ81" s="344"/>
      <c r="AK81" s="345"/>
      <c r="AL81" s="345"/>
      <c r="AM81" s="345"/>
      <c r="AN81" s="345"/>
      <c r="AO81" s="345"/>
      <c r="AP81" s="346">
        <f t="shared" si="85"/>
        <v>0</v>
      </c>
      <c r="AQ81" s="347"/>
      <c r="AR81" s="1563"/>
      <c r="AS81" s="347"/>
      <c r="AT81" s="352">
        <f t="shared" si="86"/>
        <v>0</v>
      </c>
      <c r="AU81" s="353"/>
      <c r="AV81" s="354"/>
      <c r="AW81" s="354"/>
      <c r="AX81" s="346">
        <f t="shared" si="87"/>
        <v>0</v>
      </c>
      <c r="AY81" s="347"/>
      <c r="AZ81" s="1563"/>
      <c r="BA81" s="352">
        <f t="shared" si="88"/>
        <v>0</v>
      </c>
      <c r="BB81" s="1563"/>
      <c r="BC81" s="352">
        <f t="shared" si="89"/>
        <v>0</v>
      </c>
    </row>
    <row r="82" spans="1:55" s="339" customFormat="1" ht="14.25">
      <c r="A82" s="357"/>
      <c r="B82" s="342"/>
      <c r="C82" s="708"/>
      <c r="D82" s="343"/>
      <c r="E82" s="344"/>
      <c r="F82" s="345"/>
      <c r="G82" s="345"/>
      <c r="H82" s="345"/>
      <c r="I82" s="345"/>
      <c r="J82" s="345"/>
      <c r="K82" s="345"/>
      <c r="L82" s="345"/>
      <c r="M82" s="346">
        <f t="shared" si="80"/>
        <v>0</v>
      </c>
      <c r="N82" s="347"/>
      <c r="O82" s="347"/>
      <c r="P82" s="347"/>
      <c r="Q82" s="348">
        <f t="shared" si="81"/>
        <v>0</v>
      </c>
      <c r="R82" s="349"/>
      <c r="S82" s="1575"/>
      <c r="T82" s="350"/>
      <c r="U82" s="350"/>
      <c r="V82" s="350"/>
      <c r="W82" s="346">
        <f t="shared" si="82"/>
        <v>0</v>
      </c>
      <c r="X82" s="349"/>
      <c r="Y82" s="350"/>
      <c r="Z82" s="350"/>
      <c r="AA82" s="350"/>
      <c r="AB82" s="350"/>
      <c r="AC82" s="350"/>
      <c r="AD82" s="350"/>
      <c r="AE82" s="350"/>
      <c r="AF82" s="350"/>
      <c r="AG82" s="346">
        <f t="shared" si="83"/>
        <v>0</v>
      </c>
      <c r="AH82" s="1563"/>
      <c r="AI82" s="351">
        <f t="shared" si="84"/>
        <v>0</v>
      </c>
      <c r="AJ82" s="344"/>
      <c r="AK82" s="345"/>
      <c r="AL82" s="345"/>
      <c r="AM82" s="345"/>
      <c r="AN82" s="345"/>
      <c r="AO82" s="345"/>
      <c r="AP82" s="346">
        <f t="shared" si="85"/>
        <v>0</v>
      </c>
      <c r="AQ82" s="347"/>
      <c r="AR82" s="1563"/>
      <c r="AS82" s="347"/>
      <c r="AT82" s="352">
        <f t="shared" si="86"/>
        <v>0</v>
      </c>
      <c r="AU82" s="353"/>
      <c r="AV82" s="354"/>
      <c r="AW82" s="354"/>
      <c r="AX82" s="346">
        <f t="shared" si="87"/>
        <v>0</v>
      </c>
      <c r="AY82" s="347"/>
      <c r="AZ82" s="1563"/>
      <c r="BA82" s="352">
        <f t="shared" si="88"/>
        <v>0</v>
      </c>
      <c r="BB82" s="1563"/>
      <c r="BC82" s="352">
        <f t="shared" si="89"/>
        <v>0</v>
      </c>
    </row>
    <row r="83" spans="1:55" s="339" customFormat="1" ht="14.25">
      <c r="A83" s="357"/>
      <c r="B83" s="342"/>
      <c r="C83" s="708"/>
      <c r="D83" s="343"/>
      <c r="E83" s="344"/>
      <c r="F83" s="345"/>
      <c r="G83" s="345"/>
      <c r="H83" s="345"/>
      <c r="I83" s="345"/>
      <c r="J83" s="345"/>
      <c r="K83" s="345"/>
      <c r="L83" s="345"/>
      <c r="M83" s="346">
        <f t="shared" si="80"/>
        <v>0</v>
      </c>
      <c r="N83" s="347"/>
      <c r="O83" s="347"/>
      <c r="P83" s="347"/>
      <c r="Q83" s="348">
        <f t="shared" si="81"/>
        <v>0</v>
      </c>
      <c r="R83" s="349"/>
      <c r="S83" s="1575"/>
      <c r="T83" s="350"/>
      <c r="U83" s="350"/>
      <c r="V83" s="350"/>
      <c r="W83" s="346">
        <f t="shared" si="82"/>
        <v>0</v>
      </c>
      <c r="X83" s="349"/>
      <c r="Y83" s="350"/>
      <c r="Z83" s="350"/>
      <c r="AA83" s="350"/>
      <c r="AB83" s="350"/>
      <c r="AC83" s="350"/>
      <c r="AD83" s="350"/>
      <c r="AE83" s="350"/>
      <c r="AF83" s="350"/>
      <c r="AG83" s="346">
        <f t="shared" si="83"/>
        <v>0</v>
      </c>
      <c r="AH83" s="1563"/>
      <c r="AI83" s="351">
        <f t="shared" si="84"/>
        <v>0</v>
      </c>
      <c r="AJ83" s="344"/>
      <c r="AK83" s="345"/>
      <c r="AL83" s="345"/>
      <c r="AM83" s="345"/>
      <c r="AN83" s="345"/>
      <c r="AO83" s="345"/>
      <c r="AP83" s="346">
        <f t="shared" si="85"/>
        <v>0</v>
      </c>
      <c r="AQ83" s="347"/>
      <c r="AR83" s="1563"/>
      <c r="AS83" s="347"/>
      <c r="AT83" s="352">
        <f t="shared" si="86"/>
        <v>0</v>
      </c>
      <c r="AU83" s="353"/>
      <c r="AV83" s="354"/>
      <c r="AW83" s="354"/>
      <c r="AX83" s="346">
        <f t="shared" si="87"/>
        <v>0</v>
      </c>
      <c r="AY83" s="347"/>
      <c r="AZ83" s="1563"/>
      <c r="BA83" s="352">
        <f t="shared" si="88"/>
        <v>0</v>
      </c>
      <c r="BB83" s="1563"/>
      <c r="BC83" s="352">
        <f t="shared" si="89"/>
        <v>0</v>
      </c>
    </row>
    <row r="84" spans="1:55" s="339" customFormat="1" ht="14.25">
      <c r="A84" s="357"/>
      <c r="B84" s="342"/>
      <c r="C84" s="708"/>
      <c r="D84" s="343"/>
      <c r="E84" s="344"/>
      <c r="F84" s="345"/>
      <c r="G84" s="345"/>
      <c r="H84" s="345"/>
      <c r="I84" s="345"/>
      <c r="J84" s="345"/>
      <c r="K84" s="345"/>
      <c r="L84" s="345"/>
      <c r="M84" s="346">
        <f t="shared" si="80"/>
        <v>0</v>
      </c>
      <c r="N84" s="347"/>
      <c r="O84" s="347"/>
      <c r="P84" s="347"/>
      <c r="Q84" s="348">
        <f t="shared" si="81"/>
        <v>0</v>
      </c>
      <c r="R84" s="349"/>
      <c r="S84" s="1575"/>
      <c r="T84" s="350"/>
      <c r="U84" s="350"/>
      <c r="V84" s="350"/>
      <c r="W84" s="346">
        <f t="shared" si="82"/>
        <v>0</v>
      </c>
      <c r="X84" s="349"/>
      <c r="Y84" s="350"/>
      <c r="Z84" s="350"/>
      <c r="AA84" s="350"/>
      <c r="AB84" s="350"/>
      <c r="AC84" s="350"/>
      <c r="AD84" s="350"/>
      <c r="AE84" s="350"/>
      <c r="AF84" s="350"/>
      <c r="AG84" s="346">
        <f t="shared" si="83"/>
        <v>0</v>
      </c>
      <c r="AH84" s="1563"/>
      <c r="AI84" s="351">
        <f t="shared" si="84"/>
        <v>0</v>
      </c>
      <c r="AJ84" s="344"/>
      <c r="AK84" s="345"/>
      <c r="AL84" s="345"/>
      <c r="AM84" s="345"/>
      <c r="AN84" s="345"/>
      <c r="AO84" s="345"/>
      <c r="AP84" s="346">
        <f t="shared" si="85"/>
        <v>0</v>
      </c>
      <c r="AQ84" s="347"/>
      <c r="AR84" s="1563"/>
      <c r="AS84" s="347"/>
      <c r="AT84" s="352">
        <f t="shared" si="86"/>
        <v>0</v>
      </c>
      <c r="AU84" s="353"/>
      <c r="AV84" s="354"/>
      <c r="AW84" s="354"/>
      <c r="AX84" s="346">
        <f t="shared" si="87"/>
        <v>0</v>
      </c>
      <c r="AY84" s="347"/>
      <c r="AZ84" s="1563"/>
      <c r="BA84" s="352">
        <f t="shared" si="88"/>
        <v>0</v>
      </c>
      <c r="BB84" s="1563"/>
      <c r="BC84" s="352">
        <f t="shared" si="89"/>
        <v>0</v>
      </c>
    </row>
    <row r="85" spans="1:55" s="339" customFormat="1">
      <c r="A85" s="341" t="s">
        <v>412</v>
      </c>
      <c r="B85" s="342"/>
      <c r="C85" s="708"/>
      <c r="D85" s="343"/>
      <c r="E85" s="344"/>
      <c r="F85" s="345"/>
      <c r="G85" s="345"/>
      <c r="H85" s="345"/>
      <c r="I85" s="345"/>
      <c r="J85" s="345"/>
      <c r="K85" s="345"/>
      <c r="L85" s="345"/>
      <c r="M85" s="346">
        <f t="shared" si="80"/>
        <v>0</v>
      </c>
      <c r="N85" s="347"/>
      <c r="O85" s="347"/>
      <c r="P85" s="347"/>
      <c r="Q85" s="348">
        <f t="shared" si="81"/>
        <v>0</v>
      </c>
      <c r="R85" s="349"/>
      <c r="S85" s="1575"/>
      <c r="T85" s="350"/>
      <c r="U85" s="350"/>
      <c r="V85" s="350"/>
      <c r="W85" s="346">
        <f t="shared" si="82"/>
        <v>0</v>
      </c>
      <c r="X85" s="349"/>
      <c r="Y85" s="350"/>
      <c r="Z85" s="350"/>
      <c r="AA85" s="350"/>
      <c r="AB85" s="350"/>
      <c r="AC85" s="350"/>
      <c r="AD85" s="350"/>
      <c r="AE85" s="350"/>
      <c r="AF85" s="350"/>
      <c r="AG85" s="346">
        <f t="shared" si="83"/>
        <v>0</v>
      </c>
      <c r="AH85" s="1563"/>
      <c r="AI85" s="351">
        <f t="shared" si="84"/>
        <v>0</v>
      </c>
      <c r="AJ85" s="344"/>
      <c r="AK85" s="345"/>
      <c r="AL85" s="345"/>
      <c r="AM85" s="345"/>
      <c r="AN85" s="345"/>
      <c r="AO85" s="345"/>
      <c r="AP85" s="346">
        <f t="shared" si="85"/>
        <v>0</v>
      </c>
      <c r="AQ85" s="347"/>
      <c r="AR85" s="1563"/>
      <c r="AS85" s="347"/>
      <c r="AT85" s="352">
        <f t="shared" si="86"/>
        <v>0</v>
      </c>
      <c r="AU85" s="353"/>
      <c r="AV85" s="354"/>
      <c r="AW85" s="354"/>
      <c r="AX85" s="346">
        <f t="shared" si="87"/>
        <v>0</v>
      </c>
      <c r="AY85" s="347"/>
      <c r="AZ85" s="1563"/>
      <c r="BA85" s="352">
        <f t="shared" si="88"/>
        <v>0</v>
      </c>
      <c r="BB85" s="1563"/>
      <c r="BC85" s="352">
        <f t="shared" si="89"/>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0">SUM(E87:L87)</f>
        <v>0</v>
      </c>
      <c r="N87" s="347"/>
      <c r="O87" s="347"/>
      <c r="P87" s="347"/>
      <c r="Q87" s="348">
        <f t="shared" ref="Q87:Q93" si="91">B87+C87+M87+N87+O87+P87+D87</f>
        <v>0</v>
      </c>
      <c r="R87" s="349"/>
      <c r="S87" s="1575"/>
      <c r="T87" s="350"/>
      <c r="U87" s="350"/>
      <c r="V87" s="350"/>
      <c r="W87" s="346">
        <f t="shared" ref="W87:W93" si="92">SUM(R87:V87)</f>
        <v>0</v>
      </c>
      <c r="X87" s="349"/>
      <c r="Y87" s="350"/>
      <c r="Z87" s="350"/>
      <c r="AA87" s="350"/>
      <c r="AB87" s="350"/>
      <c r="AC87" s="350"/>
      <c r="AD87" s="350"/>
      <c r="AE87" s="350"/>
      <c r="AF87" s="350"/>
      <c r="AG87" s="346">
        <f t="shared" ref="AG87:AG93" si="93">SUM(X87:AF87)</f>
        <v>0</v>
      </c>
      <c r="AH87" s="1563"/>
      <c r="AI87" s="351">
        <f t="shared" ref="AI87:AI93" si="94">Q87+W87+AG87+AH87</f>
        <v>0</v>
      </c>
      <c r="AJ87" s="344"/>
      <c r="AK87" s="345"/>
      <c r="AL87" s="345"/>
      <c r="AM87" s="345"/>
      <c r="AN87" s="345"/>
      <c r="AO87" s="345"/>
      <c r="AP87" s="346">
        <f t="shared" ref="AP87:AP93" si="95">SUM(AJ87:AO87)</f>
        <v>0</v>
      </c>
      <c r="AQ87" s="347"/>
      <c r="AR87" s="1563"/>
      <c r="AS87" s="347"/>
      <c r="AT87" s="352">
        <f t="shared" ref="AT87:AT93" si="96">AI87+AP87+AQ87+AR87+AS87</f>
        <v>0</v>
      </c>
      <c r="AU87" s="353"/>
      <c r="AV87" s="354"/>
      <c r="AW87" s="354"/>
      <c r="AX87" s="346">
        <f t="shared" ref="AX87:AX93" si="97">SUM(AU87:AW87)</f>
        <v>0</v>
      </c>
      <c r="AY87" s="347"/>
      <c r="AZ87" s="1563"/>
      <c r="BA87" s="352">
        <f t="shared" ref="BA87:BA93" si="98">AX87+AY87</f>
        <v>0</v>
      </c>
      <c r="BB87" s="1563"/>
      <c r="BC87" s="352">
        <f t="shared" ref="BC87:BC93" si="99">BA87+AT87+BB87</f>
        <v>0</v>
      </c>
    </row>
    <row r="88" spans="1:55" s="339" customFormat="1">
      <c r="A88" s="341" t="s">
        <v>410</v>
      </c>
      <c r="B88" s="342"/>
      <c r="C88" s="708"/>
      <c r="D88" s="343"/>
      <c r="E88" s="344"/>
      <c r="F88" s="345"/>
      <c r="G88" s="345"/>
      <c r="H88" s="345"/>
      <c r="I88" s="345"/>
      <c r="J88" s="345"/>
      <c r="K88" s="345"/>
      <c r="L88" s="345"/>
      <c r="M88" s="346">
        <f t="shared" si="90"/>
        <v>0</v>
      </c>
      <c r="N88" s="347"/>
      <c r="O88" s="347"/>
      <c r="P88" s="347"/>
      <c r="Q88" s="348">
        <f t="shared" si="91"/>
        <v>0</v>
      </c>
      <c r="R88" s="349"/>
      <c r="S88" s="1575"/>
      <c r="T88" s="350"/>
      <c r="U88" s="350"/>
      <c r="V88" s="350"/>
      <c r="W88" s="346">
        <f t="shared" si="92"/>
        <v>0</v>
      </c>
      <c r="X88" s="349"/>
      <c r="Y88" s="350"/>
      <c r="Z88" s="350"/>
      <c r="AA88" s="350"/>
      <c r="AB88" s="350"/>
      <c r="AC88" s="350"/>
      <c r="AD88" s="350"/>
      <c r="AE88" s="350"/>
      <c r="AF88" s="350"/>
      <c r="AG88" s="346">
        <f t="shared" si="93"/>
        <v>0</v>
      </c>
      <c r="AH88" s="1563"/>
      <c r="AI88" s="351">
        <f t="shared" si="94"/>
        <v>0</v>
      </c>
      <c r="AJ88" s="344"/>
      <c r="AK88" s="345"/>
      <c r="AL88" s="345"/>
      <c r="AM88" s="345"/>
      <c r="AN88" s="345"/>
      <c r="AO88" s="345"/>
      <c r="AP88" s="346">
        <f t="shared" si="95"/>
        <v>0</v>
      </c>
      <c r="AQ88" s="347"/>
      <c r="AR88" s="1563"/>
      <c r="AS88" s="347"/>
      <c r="AT88" s="352">
        <f t="shared" si="96"/>
        <v>0</v>
      </c>
      <c r="AU88" s="353"/>
      <c r="AV88" s="354"/>
      <c r="AW88" s="354"/>
      <c r="AX88" s="346">
        <f t="shared" si="97"/>
        <v>0</v>
      </c>
      <c r="AY88" s="347"/>
      <c r="AZ88" s="1563"/>
      <c r="BA88" s="352">
        <f t="shared" si="98"/>
        <v>0</v>
      </c>
      <c r="BB88" s="1563"/>
      <c r="BC88" s="352">
        <f t="shared" si="99"/>
        <v>0</v>
      </c>
    </row>
    <row r="89" spans="1:55" s="339" customFormat="1">
      <c r="A89" s="341" t="s">
        <v>411</v>
      </c>
      <c r="B89" s="342"/>
      <c r="C89" s="708"/>
      <c r="D89" s="343"/>
      <c r="E89" s="344"/>
      <c r="F89" s="345"/>
      <c r="G89" s="345"/>
      <c r="H89" s="345"/>
      <c r="I89" s="345"/>
      <c r="J89" s="345"/>
      <c r="K89" s="345"/>
      <c r="L89" s="345"/>
      <c r="M89" s="346">
        <f t="shared" si="90"/>
        <v>0</v>
      </c>
      <c r="N89" s="347"/>
      <c r="O89" s="347"/>
      <c r="P89" s="347"/>
      <c r="Q89" s="348">
        <f t="shared" si="91"/>
        <v>0</v>
      </c>
      <c r="R89" s="349"/>
      <c r="S89" s="1575"/>
      <c r="T89" s="350"/>
      <c r="U89" s="350"/>
      <c r="V89" s="350"/>
      <c r="W89" s="346">
        <f t="shared" si="92"/>
        <v>0</v>
      </c>
      <c r="X89" s="349"/>
      <c r="Y89" s="350"/>
      <c r="Z89" s="350"/>
      <c r="AA89" s="350"/>
      <c r="AB89" s="350"/>
      <c r="AC89" s="350"/>
      <c r="AD89" s="350"/>
      <c r="AE89" s="350"/>
      <c r="AF89" s="350"/>
      <c r="AG89" s="346">
        <f t="shared" si="93"/>
        <v>0</v>
      </c>
      <c r="AH89" s="1563"/>
      <c r="AI89" s="351">
        <f t="shared" si="94"/>
        <v>0</v>
      </c>
      <c r="AJ89" s="344"/>
      <c r="AK89" s="345"/>
      <c r="AL89" s="345"/>
      <c r="AM89" s="345"/>
      <c r="AN89" s="345"/>
      <c r="AO89" s="345"/>
      <c r="AP89" s="346">
        <f t="shared" si="95"/>
        <v>0</v>
      </c>
      <c r="AQ89" s="347"/>
      <c r="AR89" s="1563"/>
      <c r="AS89" s="347"/>
      <c r="AT89" s="352">
        <f t="shared" si="96"/>
        <v>0</v>
      </c>
      <c r="AU89" s="353"/>
      <c r="AV89" s="354"/>
      <c r="AW89" s="354"/>
      <c r="AX89" s="346">
        <f t="shared" si="97"/>
        <v>0</v>
      </c>
      <c r="AY89" s="347"/>
      <c r="AZ89" s="1563"/>
      <c r="BA89" s="352">
        <f t="shared" si="98"/>
        <v>0</v>
      </c>
      <c r="BB89" s="1563"/>
      <c r="BC89" s="352">
        <f t="shared" si="99"/>
        <v>0</v>
      </c>
    </row>
    <row r="90" spans="1:55" s="339" customFormat="1" ht="14.25">
      <c r="A90" s="357"/>
      <c r="B90" s="342"/>
      <c r="C90" s="708"/>
      <c r="D90" s="343"/>
      <c r="E90" s="344"/>
      <c r="F90" s="345"/>
      <c r="G90" s="345"/>
      <c r="H90" s="345"/>
      <c r="I90" s="345"/>
      <c r="J90" s="345"/>
      <c r="K90" s="345"/>
      <c r="L90" s="345"/>
      <c r="M90" s="346">
        <f t="shared" si="90"/>
        <v>0</v>
      </c>
      <c r="N90" s="347"/>
      <c r="O90" s="347"/>
      <c r="P90" s="347"/>
      <c r="Q90" s="348">
        <f t="shared" si="91"/>
        <v>0</v>
      </c>
      <c r="R90" s="349"/>
      <c r="S90" s="1575"/>
      <c r="T90" s="350"/>
      <c r="U90" s="350"/>
      <c r="V90" s="350"/>
      <c r="W90" s="346">
        <f t="shared" si="92"/>
        <v>0</v>
      </c>
      <c r="X90" s="349"/>
      <c r="Y90" s="350"/>
      <c r="Z90" s="350"/>
      <c r="AA90" s="350"/>
      <c r="AB90" s="350"/>
      <c r="AC90" s="350"/>
      <c r="AD90" s="350"/>
      <c r="AE90" s="350"/>
      <c r="AF90" s="350"/>
      <c r="AG90" s="346">
        <f t="shared" si="93"/>
        <v>0</v>
      </c>
      <c r="AH90" s="1563"/>
      <c r="AI90" s="351">
        <f t="shared" si="94"/>
        <v>0</v>
      </c>
      <c r="AJ90" s="344"/>
      <c r="AK90" s="345"/>
      <c r="AL90" s="345"/>
      <c r="AM90" s="345"/>
      <c r="AN90" s="345"/>
      <c r="AO90" s="345"/>
      <c r="AP90" s="346">
        <f t="shared" si="95"/>
        <v>0</v>
      </c>
      <c r="AQ90" s="347"/>
      <c r="AR90" s="1563"/>
      <c r="AS90" s="347"/>
      <c r="AT90" s="352">
        <f t="shared" si="96"/>
        <v>0</v>
      </c>
      <c r="AU90" s="353"/>
      <c r="AV90" s="354"/>
      <c r="AW90" s="354"/>
      <c r="AX90" s="346">
        <f t="shared" si="97"/>
        <v>0</v>
      </c>
      <c r="AY90" s="347"/>
      <c r="AZ90" s="1563"/>
      <c r="BA90" s="352">
        <f t="shared" si="98"/>
        <v>0</v>
      </c>
      <c r="BB90" s="1563"/>
      <c r="BC90" s="352">
        <f t="shared" si="99"/>
        <v>0</v>
      </c>
    </row>
    <row r="91" spans="1:55" s="339" customFormat="1" ht="14.25">
      <c r="A91" s="357"/>
      <c r="B91" s="342"/>
      <c r="C91" s="708"/>
      <c r="D91" s="343"/>
      <c r="E91" s="344"/>
      <c r="F91" s="345"/>
      <c r="G91" s="345"/>
      <c r="H91" s="345"/>
      <c r="I91" s="345"/>
      <c r="J91" s="345"/>
      <c r="K91" s="345"/>
      <c r="L91" s="345"/>
      <c r="M91" s="346">
        <f t="shared" si="90"/>
        <v>0</v>
      </c>
      <c r="N91" s="347"/>
      <c r="O91" s="347"/>
      <c r="P91" s="347"/>
      <c r="Q91" s="348">
        <f t="shared" si="91"/>
        <v>0</v>
      </c>
      <c r="R91" s="349"/>
      <c r="S91" s="1575"/>
      <c r="T91" s="350"/>
      <c r="U91" s="350"/>
      <c r="V91" s="350"/>
      <c r="W91" s="346">
        <f t="shared" si="92"/>
        <v>0</v>
      </c>
      <c r="X91" s="349"/>
      <c r="Y91" s="350"/>
      <c r="Z91" s="350"/>
      <c r="AA91" s="350"/>
      <c r="AB91" s="350"/>
      <c r="AC91" s="350"/>
      <c r="AD91" s="350"/>
      <c r="AE91" s="350"/>
      <c r="AF91" s="350"/>
      <c r="AG91" s="346">
        <f t="shared" si="93"/>
        <v>0</v>
      </c>
      <c r="AH91" s="1563"/>
      <c r="AI91" s="351">
        <f t="shared" si="94"/>
        <v>0</v>
      </c>
      <c r="AJ91" s="344"/>
      <c r="AK91" s="345"/>
      <c r="AL91" s="345"/>
      <c r="AM91" s="345"/>
      <c r="AN91" s="345"/>
      <c r="AO91" s="345"/>
      <c r="AP91" s="346">
        <f t="shared" si="95"/>
        <v>0</v>
      </c>
      <c r="AQ91" s="347"/>
      <c r="AR91" s="1563"/>
      <c r="AS91" s="347"/>
      <c r="AT91" s="352">
        <f t="shared" si="96"/>
        <v>0</v>
      </c>
      <c r="AU91" s="353"/>
      <c r="AV91" s="354"/>
      <c r="AW91" s="354"/>
      <c r="AX91" s="346">
        <f t="shared" si="97"/>
        <v>0</v>
      </c>
      <c r="AY91" s="347"/>
      <c r="AZ91" s="1563"/>
      <c r="BA91" s="352">
        <f t="shared" si="98"/>
        <v>0</v>
      </c>
      <c r="BB91" s="1563"/>
      <c r="BC91" s="352">
        <f t="shared" si="99"/>
        <v>0</v>
      </c>
    </row>
    <row r="92" spans="1:55" s="339" customFormat="1" ht="14.25">
      <c r="A92" s="357"/>
      <c r="B92" s="342"/>
      <c r="C92" s="708"/>
      <c r="D92" s="343"/>
      <c r="E92" s="344"/>
      <c r="F92" s="345"/>
      <c r="G92" s="345"/>
      <c r="H92" s="345"/>
      <c r="I92" s="345"/>
      <c r="J92" s="345"/>
      <c r="K92" s="345"/>
      <c r="L92" s="345"/>
      <c r="M92" s="346">
        <f t="shared" si="90"/>
        <v>0</v>
      </c>
      <c r="N92" s="347"/>
      <c r="O92" s="347"/>
      <c r="P92" s="347"/>
      <c r="Q92" s="348">
        <f t="shared" si="91"/>
        <v>0</v>
      </c>
      <c r="R92" s="349"/>
      <c r="S92" s="1575"/>
      <c r="T92" s="350"/>
      <c r="U92" s="350"/>
      <c r="V92" s="350"/>
      <c r="W92" s="346">
        <f t="shared" si="92"/>
        <v>0</v>
      </c>
      <c r="X92" s="349"/>
      <c r="Y92" s="350"/>
      <c r="Z92" s="350"/>
      <c r="AA92" s="350"/>
      <c r="AB92" s="350"/>
      <c r="AC92" s="350"/>
      <c r="AD92" s="350"/>
      <c r="AE92" s="350"/>
      <c r="AF92" s="350"/>
      <c r="AG92" s="346">
        <f t="shared" si="93"/>
        <v>0</v>
      </c>
      <c r="AH92" s="1563"/>
      <c r="AI92" s="351">
        <f t="shared" si="94"/>
        <v>0</v>
      </c>
      <c r="AJ92" s="344"/>
      <c r="AK92" s="345"/>
      <c r="AL92" s="345"/>
      <c r="AM92" s="345"/>
      <c r="AN92" s="345"/>
      <c r="AO92" s="345"/>
      <c r="AP92" s="346">
        <f t="shared" si="95"/>
        <v>0</v>
      </c>
      <c r="AQ92" s="347"/>
      <c r="AR92" s="1563"/>
      <c r="AS92" s="347"/>
      <c r="AT92" s="352">
        <f t="shared" si="96"/>
        <v>0</v>
      </c>
      <c r="AU92" s="353"/>
      <c r="AV92" s="354"/>
      <c r="AW92" s="354"/>
      <c r="AX92" s="346">
        <f t="shared" si="97"/>
        <v>0</v>
      </c>
      <c r="AY92" s="347"/>
      <c r="AZ92" s="1563"/>
      <c r="BA92" s="352">
        <f t="shared" si="98"/>
        <v>0</v>
      </c>
      <c r="BB92" s="1563"/>
      <c r="BC92" s="352">
        <f t="shared" si="99"/>
        <v>0</v>
      </c>
    </row>
    <row r="93" spans="1:55" s="339" customFormat="1">
      <c r="A93" s="341" t="s">
        <v>412</v>
      </c>
      <c r="B93" s="342"/>
      <c r="C93" s="708"/>
      <c r="D93" s="343"/>
      <c r="E93" s="344"/>
      <c r="F93" s="345"/>
      <c r="G93" s="345"/>
      <c r="H93" s="345"/>
      <c r="I93" s="345"/>
      <c r="J93" s="345"/>
      <c r="K93" s="345"/>
      <c r="L93" s="345"/>
      <c r="M93" s="346">
        <f t="shared" si="90"/>
        <v>0</v>
      </c>
      <c r="N93" s="347"/>
      <c r="O93" s="347"/>
      <c r="P93" s="347"/>
      <c r="Q93" s="348">
        <f t="shared" si="91"/>
        <v>0</v>
      </c>
      <c r="R93" s="349"/>
      <c r="S93" s="1575"/>
      <c r="T93" s="350"/>
      <c r="U93" s="350"/>
      <c r="V93" s="350"/>
      <c r="W93" s="346">
        <f t="shared" si="92"/>
        <v>0</v>
      </c>
      <c r="X93" s="349"/>
      <c r="Y93" s="350"/>
      <c r="Z93" s="350"/>
      <c r="AA93" s="350"/>
      <c r="AB93" s="350"/>
      <c r="AC93" s="350"/>
      <c r="AD93" s="350"/>
      <c r="AE93" s="350"/>
      <c r="AF93" s="350"/>
      <c r="AG93" s="346">
        <f t="shared" si="93"/>
        <v>0</v>
      </c>
      <c r="AH93" s="1563"/>
      <c r="AI93" s="351">
        <f t="shared" si="94"/>
        <v>0</v>
      </c>
      <c r="AJ93" s="344"/>
      <c r="AK93" s="345"/>
      <c r="AL93" s="345"/>
      <c r="AM93" s="345"/>
      <c r="AN93" s="345"/>
      <c r="AO93" s="345"/>
      <c r="AP93" s="346">
        <f t="shared" si="95"/>
        <v>0</v>
      </c>
      <c r="AQ93" s="347"/>
      <c r="AR93" s="1563"/>
      <c r="AS93" s="347"/>
      <c r="AT93" s="352">
        <f t="shared" si="96"/>
        <v>0</v>
      </c>
      <c r="AU93" s="353"/>
      <c r="AV93" s="354"/>
      <c r="AW93" s="354"/>
      <c r="AX93" s="346">
        <f t="shared" si="97"/>
        <v>0</v>
      </c>
      <c r="AY93" s="347"/>
      <c r="AZ93" s="1563"/>
      <c r="BA93" s="352">
        <f t="shared" si="98"/>
        <v>0</v>
      </c>
      <c r="BB93" s="1563"/>
      <c r="BC93" s="352">
        <f t="shared" si="99"/>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0">SUM(E95:L95)</f>
        <v>0</v>
      </c>
      <c r="N95" s="347"/>
      <c r="O95" s="347"/>
      <c r="P95" s="347"/>
      <c r="Q95" s="348">
        <f t="shared" ref="Q95:Q109" si="101">B95+C95+M95+N95+O95+P95+D95</f>
        <v>0</v>
      </c>
      <c r="R95" s="349"/>
      <c r="S95" s="1575"/>
      <c r="T95" s="350"/>
      <c r="U95" s="350"/>
      <c r="V95" s="350"/>
      <c r="W95" s="346">
        <f t="shared" ref="W95:W109" si="102">SUM(R95:V95)</f>
        <v>0</v>
      </c>
      <c r="X95" s="349"/>
      <c r="Y95" s="350"/>
      <c r="Z95" s="350"/>
      <c r="AA95" s="350"/>
      <c r="AB95" s="350"/>
      <c r="AC95" s="350"/>
      <c r="AD95" s="350"/>
      <c r="AE95" s="350"/>
      <c r="AF95" s="350"/>
      <c r="AG95" s="346">
        <f t="shared" ref="AG95:AG109" si="103">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0"/>
        <v>0</v>
      </c>
      <c r="N96" s="347"/>
      <c r="O96" s="347"/>
      <c r="P96" s="347"/>
      <c r="Q96" s="348">
        <f t="shared" si="101"/>
        <v>0</v>
      </c>
      <c r="R96" s="349"/>
      <c r="S96" s="1575"/>
      <c r="T96" s="350"/>
      <c r="U96" s="350"/>
      <c r="V96" s="350"/>
      <c r="W96" s="346">
        <f t="shared" si="102"/>
        <v>0</v>
      </c>
      <c r="X96" s="349"/>
      <c r="Y96" s="350"/>
      <c r="Z96" s="350"/>
      <c r="AA96" s="350"/>
      <c r="AB96" s="350"/>
      <c r="AC96" s="350"/>
      <c r="AD96" s="350"/>
      <c r="AE96" s="350"/>
      <c r="AF96" s="350"/>
      <c r="AG96" s="346">
        <f t="shared" si="103"/>
        <v>0</v>
      </c>
      <c r="AH96" s="1563"/>
      <c r="AI96" s="351">
        <f t="shared" si="104"/>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 t="shared" si="109"/>
        <v>0</v>
      </c>
    </row>
    <row r="97" spans="1:55" s="339" customFormat="1">
      <c r="A97" s="341" t="s">
        <v>411</v>
      </c>
      <c r="B97" s="342"/>
      <c r="C97" s="708"/>
      <c r="D97" s="343"/>
      <c r="E97" s="344"/>
      <c r="F97" s="345"/>
      <c r="G97" s="345"/>
      <c r="H97" s="345"/>
      <c r="I97" s="345"/>
      <c r="J97" s="345"/>
      <c r="K97" s="345"/>
      <c r="L97" s="345"/>
      <c r="M97" s="346">
        <f t="shared" si="100"/>
        <v>0</v>
      </c>
      <c r="N97" s="347"/>
      <c r="O97" s="347"/>
      <c r="P97" s="347"/>
      <c r="Q97" s="348">
        <f t="shared" si="101"/>
        <v>0</v>
      </c>
      <c r="R97" s="349"/>
      <c r="S97" s="1575"/>
      <c r="T97" s="350"/>
      <c r="U97" s="350"/>
      <c r="V97" s="350"/>
      <c r="W97" s="346">
        <f t="shared" si="102"/>
        <v>0</v>
      </c>
      <c r="X97" s="349"/>
      <c r="Y97" s="350"/>
      <c r="Z97" s="350"/>
      <c r="AA97" s="350"/>
      <c r="AB97" s="350"/>
      <c r="AC97" s="350"/>
      <c r="AD97" s="350"/>
      <c r="AE97" s="350"/>
      <c r="AF97" s="350"/>
      <c r="AG97" s="346">
        <f t="shared" si="103"/>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 t="shared" si="108"/>
        <v>0</v>
      </c>
      <c r="BB97" s="1563"/>
      <c r="BC97" s="352">
        <f t="shared" si="109"/>
        <v>0</v>
      </c>
    </row>
    <row r="98" spans="1:55" s="339" customFormat="1" ht="14.25">
      <c r="A98" s="357"/>
      <c r="B98" s="342"/>
      <c r="C98" s="708"/>
      <c r="D98" s="343"/>
      <c r="E98" s="344"/>
      <c r="F98" s="345"/>
      <c r="G98" s="345"/>
      <c r="H98" s="345"/>
      <c r="I98" s="345"/>
      <c r="J98" s="345"/>
      <c r="K98" s="345"/>
      <c r="L98" s="345"/>
      <c r="M98" s="346">
        <f t="shared" si="100"/>
        <v>0</v>
      </c>
      <c r="N98" s="347"/>
      <c r="O98" s="347"/>
      <c r="P98" s="347"/>
      <c r="Q98" s="348">
        <f t="shared" si="101"/>
        <v>0</v>
      </c>
      <c r="R98" s="349"/>
      <c r="S98" s="1575"/>
      <c r="T98" s="350"/>
      <c r="U98" s="350"/>
      <c r="V98" s="350"/>
      <c r="W98" s="346">
        <f t="shared" si="102"/>
        <v>0</v>
      </c>
      <c r="X98" s="349"/>
      <c r="Y98" s="350"/>
      <c r="Z98" s="350"/>
      <c r="AA98" s="350"/>
      <c r="AB98" s="350"/>
      <c r="AC98" s="350"/>
      <c r="AD98" s="350"/>
      <c r="AE98" s="350"/>
      <c r="AF98" s="350"/>
      <c r="AG98" s="346">
        <f t="shared" si="103"/>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 t="shared" si="100"/>
        <v>0</v>
      </c>
      <c r="N99" s="347"/>
      <c r="O99" s="347"/>
      <c r="P99" s="347"/>
      <c r="Q99" s="348">
        <f t="shared" si="101"/>
        <v>0</v>
      </c>
      <c r="R99" s="349"/>
      <c r="S99" s="1575"/>
      <c r="T99" s="350"/>
      <c r="U99" s="350"/>
      <c r="V99" s="350"/>
      <c r="W99" s="346">
        <f t="shared" si="102"/>
        <v>0</v>
      </c>
      <c r="X99" s="349"/>
      <c r="Y99" s="350"/>
      <c r="Z99" s="350"/>
      <c r="AA99" s="350"/>
      <c r="AB99" s="350"/>
      <c r="AC99" s="350"/>
      <c r="AD99" s="350"/>
      <c r="AE99" s="350"/>
      <c r="AF99" s="350"/>
      <c r="AG99" s="346">
        <f t="shared" si="103"/>
        <v>0</v>
      </c>
      <c r="AH99" s="1563"/>
      <c r="AI99" s="351">
        <f t="shared" si="104"/>
        <v>0</v>
      </c>
      <c r="AJ99" s="344"/>
      <c r="AK99" s="345"/>
      <c r="AL99" s="345"/>
      <c r="AM99" s="345"/>
      <c r="AN99" s="345"/>
      <c r="AO99" s="345"/>
      <c r="AP99" s="346">
        <f t="shared" si="105"/>
        <v>0</v>
      </c>
      <c r="AQ99" s="347"/>
      <c r="AR99" s="1563"/>
      <c r="AS99" s="347"/>
      <c r="AT99" s="352">
        <f t="shared" si="106"/>
        <v>0</v>
      </c>
      <c r="AU99" s="353"/>
      <c r="AV99" s="354"/>
      <c r="AW99" s="354"/>
      <c r="AX99" s="346">
        <f t="shared" si="107"/>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0"/>
        <v>0</v>
      </c>
      <c r="N100" s="347"/>
      <c r="O100" s="347"/>
      <c r="P100" s="347"/>
      <c r="Q100" s="348">
        <f t="shared" si="101"/>
        <v>0</v>
      </c>
      <c r="R100" s="349"/>
      <c r="S100" s="1575"/>
      <c r="T100" s="350"/>
      <c r="U100" s="350"/>
      <c r="V100" s="350"/>
      <c r="W100" s="346">
        <f t="shared" si="102"/>
        <v>0</v>
      </c>
      <c r="X100" s="349"/>
      <c r="Y100" s="350"/>
      <c r="Z100" s="350"/>
      <c r="AA100" s="350"/>
      <c r="AB100" s="350"/>
      <c r="AC100" s="350"/>
      <c r="AD100" s="350"/>
      <c r="AE100" s="350"/>
      <c r="AF100" s="350"/>
      <c r="AG100" s="346">
        <f t="shared" si="103"/>
        <v>0</v>
      </c>
      <c r="AH100" s="1563"/>
      <c r="AI100" s="351">
        <f t="shared" si="104"/>
        <v>0</v>
      </c>
      <c r="AJ100" s="344"/>
      <c r="AK100" s="345"/>
      <c r="AL100" s="345"/>
      <c r="AM100" s="345"/>
      <c r="AN100" s="345"/>
      <c r="AO100" s="345"/>
      <c r="AP100" s="346">
        <f t="shared" si="105"/>
        <v>0</v>
      </c>
      <c r="AQ100" s="347"/>
      <c r="AR100" s="1563"/>
      <c r="AS100" s="347"/>
      <c r="AT100" s="352">
        <f t="shared" si="106"/>
        <v>0</v>
      </c>
      <c r="AU100" s="353"/>
      <c r="AV100" s="354"/>
      <c r="AW100" s="354"/>
      <c r="AX100" s="346">
        <f t="shared" si="107"/>
        <v>0</v>
      </c>
      <c r="AY100" s="347"/>
      <c r="AZ100" s="1563"/>
      <c r="BA100" s="352">
        <f t="shared" si="108"/>
        <v>0</v>
      </c>
      <c r="BB100" s="1563"/>
      <c r="BC100" s="352">
        <f t="shared" si="109"/>
        <v>0</v>
      </c>
    </row>
    <row r="101" spans="1:55" s="339" customFormat="1">
      <c r="A101" s="341" t="s">
        <v>412</v>
      </c>
      <c r="B101" s="342"/>
      <c r="C101" s="708"/>
      <c r="D101" s="343"/>
      <c r="E101" s="344"/>
      <c r="F101" s="345"/>
      <c r="G101" s="345"/>
      <c r="H101" s="345"/>
      <c r="I101" s="345"/>
      <c r="J101" s="345"/>
      <c r="K101" s="345"/>
      <c r="L101" s="345"/>
      <c r="M101" s="346">
        <f t="shared" si="100"/>
        <v>0</v>
      </c>
      <c r="N101" s="347"/>
      <c r="O101" s="347"/>
      <c r="P101" s="347"/>
      <c r="Q101" s="348">
        <f t="shared" si="101"/>
        <v>0</v>
      </c>
      <c r="R101" s="349"/>
      <c r="S101" s="1575"/>
      <c r="T101" s="350"/>
      <c r="U101" s="350"/>
      <c r="V101" s="350"/>
      <c r="W101" s="346">
        <f t="shared" si="102"/>
        <v>0</v>
      </c>
      <c r="X101" s="349"/>
      <c r="Y101" s="350"/>
      <c r="Z101" s="350"/>
      <c r="AA101" s="350"/>
      <c r="AB101" s="350"/>
      <c r="AC101" s="350"/>
      <c r="AD101" s="350"/>
      <c r="AE101" s="350"/>
      <c r="AF101" s="350"/>
      <c r="AG101" s="346">
        <f t="shared" si="103"/>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E103" si="110">SUM(B71,B79,B87,B95)</f>
        <v>0</v>
      </c>
      <c r="C103" s="361">
        <f t="shared" si="110"/>
        <v>0</v>
      </c>
      <c r="D103" s="362">
        <f t="shared" si="110"/>
        <v>0</v>
      </c>
      <c r="E103" s="363">
        <f t="shared" si="110"/>
        <v>0</v>
      </c>
      <c r="F103" s="364">
        <f t="shared" ref="F103:P109" si="111">SUM(F71,F79,F87,F95)</f>
        <v>0</v>
      </c>
      <c r="G103" s="364">
        <f t="shared" ref="G103:L103" si="112">SUM(G71,G79,G87,G95)</f>
        <v>0</v>
      </c>
      <c r="H103" s="364">
        <f t="shared" si="112"/>
        <v>0</v>
      </c>
      <c r="I103" s="364">
        <f t="shared" si="112"/>
        <v>0</v>
      </c>
      <c r="J103" s="364">
        <f t="shared" si="112"/>
        <v>0</v>
      </c>
      <c r="K103" s="364">
        <f t="shared" si="112"/>
        <v>0</v>
      </c>
      <c r="L103" s="364">
        <f t="shared" si="112"/>
        <v>0</v>
      </c>
      <c r="M103" s="346">
        <f t="shared" si="100"/>
        <v>0</v>
      </c>
      <c r="N103" s="365">
        <f t="shared" ref="N103:P103" si="113">SUM(N71,N79,N87,N95)</f>
        <v>0</v>
      </c>
      <c r="O103" s="365">
        <f t="shared" si="113"/>
        <v>0</v>
      </c>
      <c r="P103" s="365">
        <f t="shared" si="113"/>
        <v>0</v>
      </c>
      <c r="Q103" s="348">
        <f t="shared" si="101"/>
        <v>0</v>
      </c>
      <c r="R103" s="366">
        <f t="shared" ref="R103:AE109" si="114">SUM(R71,R79,R87,R95)</f>
        <v>0</v>
      </c>
      <c r="S103" s="1575"/>
      <c r="T103" s="367">
        <f t="shared" ref="T103:V103" si="115">SUM(T71,T79,T87,T95)</f>
        <v>0</v>
      </c>
      <c r="U103" s="367">
        <f t="shared" si="115"/>
        <v>0</v>
      </c>
      <c r="V103" s="367">
        <f t="shared" si="115"/>
        <v>0</v>
      </c>
      <c r="W103" s="346">
        <f t="shared" si="102"/>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AF104" si="116">SUM(AF71,AF79,AF87,AF95)</f>
        <v>0</v>
      </c>
      <c r="AG103" s="346">
        <f t="shared" si="103"/>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 t="shared" ref="AY103" si="121">SUM(AY71,AY79,AY87,AY95)</f>
        <v>0</v>
      </c>
      <c r="AZ103" s="1563"/>
      <c r="BA103" s="352">
        <f t="shared" si="108"/>
        <v>0</v>
      </c>
      <c r="BB103" s="1563"/>
      <c r="BC103" s="352">
        <f t="shared" si="109"/>
        <v>0</v>
      </c>
    </row>
    <row r="104" spans="1:55" s="339" customFormat="1">
      <c r="A104" s="341" t="s">
        <v>410</v>
      </c>
      <c r="B104" s="361">
        <f t="shared" ref="B104:E104" si="122">SUM(B72,B80,B88,B96)</f>
        <v>0</v>
      </c>
      <c r="C104" s="361">
        <f t="shared" si="122"/>
        <v>0</v>
      </c>
      <c r="D104" s="362">
        <f t="shared" si="122"/>
        <v>0</v>
      </c>
      <c r="E104" s="363">
        <f t="shared" si="122"/>
        <v>0</v>
      </c>
      <c r="F104" s="364">
        <f>SUM(F72,F80,F88,F96)</f>
        <v>0</v>
      </c>
      <c r="G104" s="364">
        <f t="shared" ref="G104:L104" si="123">SUM(G72,G80,G88,G96)</f>
        <v>0</v>
      </c>
      <c r="H104" s="364">
        <f t="shared" si="123"/>
        <v>0</v>
      </c>
      <c r="I104" s="364">
        <f t="shared" si="123"/>
        <v>0</v>
      </c>
      <c r="J104" s="364">
        <f t="shared" si="123"/>
        <v>0</v>
      </c>
      <c r="K104" s="364">
        <f t="shared" si="123"/>
        <v>0</v>
      </c>
      <c r="L104" s="364">
        <f t="shared" si="123"/>
        <v>0</v>
      </c>
      <c r="M104" s="346">
        <f t="shared" si="100"/>
        <v>0</v>
      </c>
      <c r="N104" s="365">
        <f t="shared" si="111"/>
        <v>0</v>
      </c>
      <c r="O104" s="365">
        <f t="shared" si="111"/>
        <v>0</v>
      </c>
      <c r="P104" s="365">
        <f t="shared" si="111"/>
        <v>0</v>
      </c>
      <c r="Q104" s="348">
        <f t="shared" si="101"/>
        <v>0</v>
      </c>
      <c r="R104" s="366">
        <f>SUM(R72,R80,R88,R96)</f>
        <v>0</v>
      </c>
      <c r="S104" s="1575"/>
      <c r="T104" s="367">
        <f t="shared" ref="T104:V104" si="124">SUM(T72,T80,T88,T96)</f>
        <v>0</v>
      </c>
      <c r="U104" s="367">
        <f t="shared" si="124"/>
        <v>0</v>
      </c>
      <c r="V104" s="367">
        <f t="shared" si="124"/>
        <v>0</v>
      </c>
      <c r="W104" s="346">
        <f t="shared" si="102"/>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si="116"/>
        <v>0</v>
      </c>
      <c r="AG104" s="346">
        <f t="shared" si="103"/>
        <v>0</v>
      </c>
      <c r="AH104" s="1563"/>
      <c r="AI104" s="351">
        <f t="shared" si="104"/>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SUM(AS72,AS80,AS88,AS96)</f>
        <v>0</v>
      </c>
      <c r="AT104" s="352">
        <f t="shared" si="106"/>
        <v>0</v>
      </c>
      <c r="AU104" s="368">
        <f t="shared" ref="AU104:AW104" si="125">SUM(AU72,AU80,AU88,AU96)</f>
        <v>0</v>
      </c>
      <c r="AV104" s="369">
        <f t="shared" si="125"/>
        <v>0</v>
      </c>
      <c r="AW104" s="369">
        <f t="shared" si="125"/>
        <v>0</v>
      </c>
      <c r="AX104" s="346">
        <f t="shared" si="107"/>
        <v>0</v>
      </c>
      <c r="AY104" s="365">
        <f>SUM(AY72,AY80,AY88,AY96)</f>
        <v>0</v>
      </c>
      <c r="AZ104" s="1563"/>
      <c r="BA104" s="352">
        <f t="shared" si="108"/>
        <v>0</v>
      </c>
      <c r="BB104" s="1563"/>
      <c r="BC104" s="352">
        <f t="shared" si="109"/>
        <v>0</v>
      </c>
    </row>
    <row r="105" spans="1:55" s="339" customFormat="1">
      <c r="A105" s="341" t="s">
        <v>411</v>
      </c>
      <c r="B105" s="361">
        <f t="shared" ref="B105:E105" si="126">SUM(B73,B81,B89,B97)</f>
        <v>0</v>
      </c>
      <c r="C105" s="361">
        <f t="shared" si="126"/>
        <v>0</v>
      </c>
      <c r="D105" s="362">
        <f t="shared" si="126"/>
        <v>0</v>
      </c>
      <c r="E105" s="363">
        <f t="shared" si="126"/>
        <v>0</v>
      </c>
      <c r="F105" s="364">
        <f t="shared" si="111"/>
        <v>0</v>
      </c>
      <c r="G105" s="364">
        <f t="shared" ref="G105:L105" si="127">SUM(G73,G81,G89,G97)</f>
        <v>0</v>
      </c>
      <c r="H105" s="364">
        <f t="shared" si="127"/>
        <v>0</v>
      </c>
      <c r="I105" s="364">
        <f t="shared" si="127"/>
        <v>0</v>
      </c>
      <c r="J105" s="364">
        <f t="shared" si="127"/>
        <v>0</v>
      </c>
      <c r="K105" s="364">
        <f t="shared" si="127"/>
        <v>0</v>
      </c>
      <c r="L105" s="364">
        <f t="shared" si="127"/>
        <v>0</v>
      </c>
      <c r="M105" s="346">
        <f t="shared" si="100"/>
        <v>0</v>
      </c>
      <c r="N105" s="365">
        <f t="shared" ref="N105:P105" si="128">SUM(N73,N81,N89,N97)</f>
        <v>0</v>
      </c>
      <c r="O105" s="365">
        <f t="shared" si="128"/>
        <v>0</v>
      </c>
      <c r="P105" s="365">
        <f t="shared" si="128"/>
        <v>0</v>
      </c>
      <c r="Q105" s="348">
        <f t="shared" si="101"/>
        <v>0</v>
      </c>
      <c r="R105" s="366">
        <f t="shared" ref="R105" si="129">SUM(R73,R81,R89,R97)</f>
        <v>0</v>
      </c>
      <c r="S105" s="1575"/>
      <c r="T105" s="367">
        <f t="shared" ref="T105:V105" si="130">SUM(T73,T81,T89,T97)</f>
        <v>0</v>
      </c>
      <c r="U105" s="367">
        <f t="shared" si="130"/>
        <v>0</v>
      </c>
      <c r="V105" s="367">
        <f t="shared" si="130"/>
        <v>0</v>
      </c>
      <c r="W105" s="346">
        <f t="shared" si="102"/>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1">SUM(AF73,AF81,AF89,AF97)</f>
        <v>0</v>
      </c>
      <c r="AG105" s="346">
        <f t="shared" si="103"/>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2">SUM(AQ73,AQ81,AQ89,AQ97)</f>
        <v>0</v>
      </c>
      <c r="AR105" s="1563"/>
      <c r="AS105" s="365">
        <f t="shared" ref="AS105" si="133">SUM(AS73,AS81,AS89,AS97)</f>
        <v>0</v>
      </c>
      <c r="AT105" s="352">
        <f t="shared" si="106"/>
        <v>0</v>
      </c>
      <c r="AU105" s="368">
        <f t="shared" ref="AU105:AW105" si="134">SUM(AU73,AU81,AU89,AU97)</f>
        <v>0</v>
      </c>
      <c r="AV105" s="369">
        <f t="shared" si="134"/>
        <v>0</v>
      </c>
      <c r="AW105" s="369">
        <f t="shared" si="134"/>
        <v>0</v>
      </c>
      <c r="AX105" s="346">
        <f t="shared" si="107"/>
        <v>0</v>
      </c>
      <c r="AY105" s="365">
        <f t="shared" ref="AY105" si="135">SUM(AY73,AY81,AY89,AY97)</f>
        <v>0</v>
      </c>
      <c r="AZ105" s="1563"/>
      <c r="BA105" s="352">
        <f t="shared" si="108"/>
        <v>0</v>
      </c>
      <c r="BB105" s="1563"/>
      <c r="BC105" s="352">
        <f t="shared" si="109"/>
        <v>0</v>
      </c>
    </row>
    <row r="106" spans="1:55" s="339" customFormat="1" ht="14.25">
      <c r="A106" s="357"/>
      <c r="B106" s="361">
        <f t="shared" ref="B106:E106" si="136">SUM(B74,B82,B90,B98)</f>
        <v>0</v>
      </c>
      <c r="C106" s="361">
        <f t="shared" si="136"/>
        <v>0</v>
      </c>
      <c r="D106" s="362">
        <f t="shared" si="136"/>
        <v>0</v>
      </c>
      <c r="E106" s="363">
        <f t="shared" si="136"/>
        <v>0</v>
      </c>
      <c r="F106" s="364">
        <f t="shared" si="111"/>
        <v>0</v>
      </c>
      <c r="G106" s="364">
        <f t="shared" ref="G106:L106" si="137">SUM(G74,G82,G90,G98)</f>
        <v>0</v>
      </c>
      <c r="H106" s="364">
        <f t="shared" si="137"/>
        <v>0</v>
      </c>
      <c r="I106" s="364">
        <f t="shared" si="137"/>
        <v>0</v>
      </c>
      <c r="J106" s="364">
        <f t="shared" si="137"/>
        <v>0</v>
      </c>
      <c r="K106" s="364">
        <f t="shared" si="137"/>
        <v>0</v>
      </c>
      <c r="L106" s="364">
        <f t="shared" si="137"/>
        <v>0</v>
      </c>
      <c r="M106" s="346">
        <f t="shared" si="100"/>
        <v>0</v>
      </c>
      <c r="N106" s="365">
        <f t="shared" ref="N106:P106" si="138">SUM(N74,N82,N90,N98)</f>
        <v>0</v>
      </c>
      <c r="O106" s="365">
        <f t="shared" si="138"/>
        <v>0</v>
      </c>
      <c r="P106" s="365">
        <f t="shared" si="138"/>
        <v>0</v>
      </c>
      <c r="Q106" s="348">
        <f t="shared" si="101"/>
        <v>0</v>
      </c>
      <c r="R106" s="366">
        <f t="shared" si="114"/>
        <v>0</v>
      </c>
      <c r="S106" s="1575"/>
      <c r="T106" s="367">
        <f t="shared" ref="T106:V106" si="139">SUM(T74,T82,T90,T98)</f>
        <v>0</v>
      </c>
      <c r="U106" s="367">
        <f t="shared" si="139"/>
        <v>0</v>
      </c>
      <c r="V106" s="367">
        <f t="shared" si="139"/>
        <v>0</v>
      </c>
      <c r="W106" s="346">
        <f t="shared" si="102"/>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AF107" si="140">SUM(AF74,AF82,AF90,AF98)</f>
        <v>0</v>
      </c>
      <c r="AG106" s="346">
        <f>SUM(X106:AF106)</f>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41">SUM(AQ74,AQ82,AQ90,AQ98)</f>
        <v>0</v>
      </c>
      <c r="AR106" s="1563"/>
      <c r="AS106" s="365">
        <f t="shared" ref="AS106" si="142">SUM(AS74,AS82,AS90,AS98)</f>
        <v>0</v>
      </c>
      <c r="AT106" s="352">
        <f t="shared" si="106"/>
        <v>0</v>
      </c>
      <c r="AU106" s="368">
        <f t="shared" ref="AU106:AW106" si="143">SUM(AU74,AU82,AU90,AU98)</f>
        <v>0</v>
      </c>
      <c r="AV106" s="369">
        <f>SUM(AV74,AV82,AV90,AV98)</f>
        <v>0</v>
      </c>
      <c r="AW106" s="369">
        <f t="shared" si="143"/>
        <v>0</v>
      </c>
      <c r="AX106" s="346">
        <f t="shared" si="107"/>
        <v>0</v>
      </c>
      <c r="AY106" s="365">
        <f t="shared" ref="AY106" si="144">SUM(AY74,AY82,AY90,AY98)</f>
        <v>0</v>
      </c>
      <c r="AZ106" s="1563"/>
      <c r="BA106" s="352">
        <f t="shared" si="108"/>
        <v>0</v>
      </c>
      <c r="BB106" s="1563"/>
      <c r="BC106" s="352">
        <f t="shared" si="109"/>
        <v>0</v>
      </c>
    </row>
    <row r="107" spans="1:55" s="339" customFormat="1" ht="14.25">
      <c r="A107" s="357"/>
      <c r="B107" s="361">
        <f t="shared" ref="B107:E107" si="145">SUM(B75,B83,B91,B99)</f>
        <v>0</v>
      </c>
      <c r="C107" s="361">
        <f t="shared" si="145"/>
        <v>0</v>
      </c>
      <c r="D107" s="362">
        <f t="shared" si="145"/>
        <v>0</v>
      </c>
      <c r="E107" s="363">
        <f t="shared" si="145"/>
        <v>0</v>
      </c>
      <c r="F107" s="364">
        <f>SUM(F75,F83,F91,F99)</f>
        <v>0</v>
      </c>
      <c r="G107" s="364">
        <f t="shared" ref="G107:L107" si="146">SUM(G75,G83,G91,G99)</f>
        <v>0</v>
      </c>
      <c r="H107" s="364">
        <f t="shared" si="146"/>
        <v>0</v>
      </c>
      <c r="I107" s="364">
        <f t="shared" si="146"/>
        <v>0</v>
      </c>
      <c r="J107" s="364">
        <f t="shared" si="146"/>
        <v>0</v>
      </c>
      <c r="K107" s="364">
        <f t="shared" si="146"/>
        <v>0</v>
      </c>
      <c r="L107" s="364">
        <f t="shared" si="146"/>
        <v>0</v>
      </c>
      <c r="M107" s="346">
        <f t="shared" si="100"/>
        <v>0</v>
      </c>
      <c r="N107" s="365">
        <f t="shared" si="111"/>
        <v>0</v>
      </c>
      <c r="O107" s="365">
        <f t="shared" si="111"/>
        <v>0</v>
      </c>
      <c r="P107" s="365">
        <f t="shared" si="111"/>
        <v>0</v>
      </c>
      <c r="Q107" s="348">
        <f t="shared" si="101"/>
        <v>0</v>
      </c>
      <c r="R107" s="366">
        <f>SUM(R75,R83,R91,R99)</f>
        <v>0</v>
      </c>
      <c r="S107" s="1575"/>
      <c r="T107" s="367">
        <f t="shared" ref="T107:V107" si="147">SUM(T75,T83,T91,T99)</f>
        <v>0</v>
      </c>
      <c r="U107" s="367">
        <f t="shared" si="147"/>
        <v>0</v>
      </c>
      <c r="V107" s="367">
        <f t="shared" si="147"/>
        <v>0</v>
      </c>
      <c r="W107" s="346">
        <f>SUM(R107:V107)</f>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si="140"/>
        <v>0</v>
      </c>
      <c r="AG107" s="346">
        <f t="shared" si="103"/>
        <v>0</v>
      </c>
      <c r="AH107" s="1563"/>
      <c r="AI107" s="351">
        <f t="shared" si="104"/>
        <v>0</v>
      </c>
      <c r="AJ107" s="363">
        <f t="shared" si="117"/>
        <v>0</v>
      </c>
      <c r="AK107" s="364">
        <f t="shared" si="117"/>
        <v>0</v>
      </c>
      <c r="AL107" s="364">
        <f t="shared" si="117"/>
        <v>0</v>
      </c>
      <c r="AM107" s="364">
        <f t="shared" si="117"/>
        <v>0</v>
      </c>
      <c r="AN107" s="364">
        <f t="shared" si="117"/>
        <v>0</v>
      </c>
      <c r="AO107" s="364">
        <f t="shared" si="117"/>
        <v>0</v>
      </c>
      <c r="AP107" s="346">
        <f t="shared" si="105"/>
        <v>0</v>
      </c>
      <c r="AQ107" s="365">
        <f>SUM(AQ75,AQ83,AQ91,AQ99)</f>
        <v>0</v>
      </c>
      <c r="AR107" s="1563"/>
      <c r="AS107" s="365">
        <f>SUM(AS75,AS83,AS91,AS99)</f>
        <v>0</v>
      </c>
      <c r="AT107" s="352">
        <f t="shared" si="106"/>
        <v>0</v>
      </c>
      <c r="AU107" s="368">
        <f t="shared" ref="AU107:AW107" si="148">SUM(AU75,AU83,AU91,AU99)</f>
        <v>0</v>
      </c>
      <c r="AV107" s="369">
        <f t="shared" si="148"/>
        <v>0</v>
      </c>
      <c r="AW107" s="369">
        <f t="shared" si="148"/>
        <v>0</v>
      </c>
      <c r="AX107" s="346">
        <f t="shared" si="107"/>
        <v>0</v>
      </c>
      <c r="AY107" s="365">
        <f>SUM(AY75,AY83,AY91,AY99)</f>
        <v>0</v>
      </c>
      <c r="AZ107" s="1563"/>
      <c r="BA107" s="352">
        <f t="shared" si="108"/>
        <v>0</v>
      </c>
      <c r="BB107" s="1563"/>
      <c r="BC107" s="352">
        <f t="shared" si="109"/>
        <v>0</v>
      </c>
    </row>
    <row r="108" spans="1:55" s="339" customFormat="1" ht="14.25">
      <c r="A108" s="357"/>
      <c r="B108" s="361">
        <f t="shared" ref="B108:E108" si="149">SUM(B76,B84,B92,B100)</f>
        <v>0</v>
      </c>
      <c r="C108" s="361">
        <f t="shared" si="149"/>
        <v>0</v>
      </c>
      <c r="D108" s="362">
        <f t="shared" si="149"/>
        <v>0</v>
      </c>
      <c r="E108" s="363">
        <f t="shared" si="149"/>
        <v>0</v>
      </c>
      <c r="F108" s="364">
        <f t="shared" si="111"/>
        <v>0</v>
      </c>
      <c r="G108" s="364">
        <f t="shared" ref="G108:L108" si="150">SUM(G76,G84,G92,G100)</f>
        <v>0</v>
      </c>
      <c r="H108" s="364">
        <f t="shared" si="150"/>
        <v>0</v>
      </c>
      <c r="I108" s="364">
        <f t="shared" si="150"/>
        <v>0</v>
      </c>
      <c r="J108" s="364">
        <f>SUM(J76,J84,J92,J100)</f>
        <v>0</v>
      </c>
      <c r="K108" s="364">
        <f t="shared" si="150"/>
        <v>0</v>
      </c>
      <c r="L108" s="364">
        <f t="shared" si="150"/>
        <v>0</v>
      </c>
      <c r="M108" s="346">
        <f t="shared" si="100"/>
        <v>0</v>
      </c>
      <c r="N108" s="365">
        <f t="shared" ref="N108:P108" si="151">SUM(N76,N84,N92,N100)</f>
        <v>0</v>
      </c>
      <c r="O108" s="365">
        <f t="shared" si="151"/>
        <v>0</v>
      </c>
      <c r="P108" s="365">
        <f t="shared" si="151"/>
        <v>0</v>
      </c>
      <c r="Q108" s="348">
        <f t="shared" si="101"/>
        <v>0</v>
      </c>
      <c r="R108" s="366">
        <f t="shared" si="114"/>
        <v>0</v>
      </c>
      <c r="S108" s="1575"/>
      <c r="T108" s="367">
        <f t="shared" ref="T108:V108" si="152">SUM(T76,T84,T92,T100)</f>
        <v>0</v>
      </c>
      <c r="U108" s="367">
        <f t="shared" si="152"/>
        <v>0</v>
      </c>
      <c r="V108" s="367">
        <f t="shared" si="152"/>
        <v>0</v>
      </c>
      <c r="W108" s="346">
        <f t="shared" si="102"/>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ref="AF108" si="153">SUM(AF76,AF84,AF92,AF100)</f>
        <v>0</v>
      </c>
      <c r="AG108" s="346">
        <f t="shared" si="103"/>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 t="shared" si="105"/>
        <v>0</v>
      </c>
      <c r="AQ108" s="365">
        <f t="shared" ref="AQ108" si="154">SUM(AQ76,AQ84,AQ92,AQ100)</f>
        <v>0</v>
      </c>
      <c r="AR108" s="1563"/>
      <c r="AS108" s="365">
        <f t="shared" ref="AS108" si="155">SUM(AS76,AS84,AS92,AS100)</f>
        <v>0</v>
      </c>
      <c r="AT108" s="352">
        <f t="shared" si="106"/>
        <v>0</v>
      </c>
      <c r="AU108" s="368">
        <f t="shared" ref="AU108:AW108" si="156">SUM(AU76,AU84,AU92,AU100)</f>
        <v>0</v>
      </c>
      <c r="AV108" s="369">
        <f t="shared" si="156"/>
        <v>0</v>
      </c>
      <c r="AW108" s="369">
        <f t="shared" si="156"/>
        <v>0</v>
      </c>
      <c r="AX108" s="346">
        <f t="shared" si="107"/>
        <v>0</v>
      </c>
      <c r="AY108" s="365">
        <f t="shared" ref="AY108" si="157">SUM(AY76,AY84,AY92,AY100)</f>
        <v>0</v>
      </c>
      <c r="AZ108" s="1563"/>
      <c r="BA108" s="352">
        <f t="shared" si="108"/>
        <v>0</v>
      </c>
      <c r="BB108" s="1563"/>
      <c r="BC108" s="352">
        <f t="shared" si="109"/>
        <v>0</v>
      </c>
    </row>
    <row r="109" spans="1:55" s="339" customFormat="1">
      <c r="A109" s="341" t="s">
        <v>412</v>
      </c>
      <c r="B109" s="361">
        <f t="shared" ref="B109:E109" si="158">SUM(B77,B85,B93,B101)</f>
        <v>0</v>
      </c>
      <c r="C109" s="361">
        <f t="shared" si="158"/>
        <v>0</v>
      </c>
      <c r="D109" s="362">
        <f t="shared" si="158"/>
        <v>0</v>
      </c>
      <c r="E109" s="363">
        <f t="shared" si="158"/>
        <v>0</v>
      </c>
      <c r="F109" s="364">
        <f t="shared" si="111"/>
        <v>0</v>
      </c>
      <c r="G109" s="364">
        <f t="shared" ref="G109:L109" si="159">SUM(G77,G85,G93,G101)</f>
        <v>0</v>
      </c>
      <c r="H109" s="364">
        <f t="shared" si="159"/>
        <v>0</v>
      </c>
      <c r="I109" s="364">
        <f t="shared" si="159"/>
        <v>0</v>
      </c>
      <c r="J109" s="364">
        <f t="shared" si="159"/>
        <v>0</v>
      </c>
      <c r="K109" s="364">
        <f t="shared" si="159"/>
        <v>0</v>
      </c>
      <c r="L109" s="364">
        <f t="shared" si="159"/>
        <v>0</v>
      </c>
      <c r="M109" s="346">
        <f t="shared" si="100"/>
        <v>0</v>
      </c>
      <c r="N109" s="365">
        <f t="shared" ref="N109:P109" si="160">SUM(N77,N85,N93,N101)</f>
        <v>0</v>
      </c>
      <c r="O109" s="365">
        <f t="shared" si="160"/>
        <v>0</v>
      </c>
      <c r="P109" s="365">
        <f t="shared" si="160"/>
        <v>0</v>
      </c>
      <c r="Q109" s="348">
        <f t="shared" si="101"/>
        <v>0</v>
      </c>
      <c r="R109" s="366">
        <f t="shared" si="114"/>
        <v>0</v>
      </c>
      <c r="S109" s="1575"/>
      <c r="T109" s="367">
        <f t="shared" ref="T109:V109" si="161">SUM(T77,T85,T93,T101)</f>
        <v>0</v>
      </c>
      <c r="U109" s="367">
        <f t="shared" si="161"/>
        <v>0</v>
      </c>
      <c r="V109" s="367">
        <f t="shared" si="161"/>
        <v>0</v>
      </c>
      <c r="W109" s="346">
        <f t="shared" si="102"/>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62">SUM(AF77,AF85,AF93,AF101)</f>
        <v>0</v>
      </c>
      <c r="AG109" s="346">
        <f t="shared" si="103"/>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63">SUM(AQ77,AQ85,AQ93,AQ101)</f>
        <v>0</v>
      </c>
      <c r="AR109" s="1563"/>
      <c r="AS109" s="365">
        <f t="shared" ref="AS109" si="164">SUM(AS77,AS85,AS93,AS101)</f>
        <v>0</v>
      </c>
      <c r="AT109" s="352">
        <f t="shared" si="106"/>
        <v>0</v>
      </c>
      <c r="AU109" s="368">
        <f t="shared" ref="AU109:AW109" si="165">SUM(AU77,AU85,AU93,AU101)</f>
        <v>0</v>
      </c>
      <c r="AV109" s="369">
        <f t="shared" si="165"/>
        <v>0</v>
      </c>
      <c r="AW109" s="369">
        <f t="shared" si="165"/>
        <v>0</v>
      </c>
      <c r="AX109" s="346">
        <f t="shared" si="107"/>
        <v>0</v>
      </c>
      <c r="AY109" s="365">
        <f t="shared" ref="AY109" si="166">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BC111" si="167">SUM(B95:B101)</f>
        <v>0</v>
      </c>
      <c r="C111" s="361">
        <f t="shared" si="167"/>
        <v>0</v>
      </c>
      <c r="D111" s="362">
        <f t="shared" si="167"/>
        <v>0</v>
      </c>
      <c r="E111" s="363">
        <f t="shared" si="167"/>
        <v>0</v>
      </c>
      <c r="F111" s="364">
        <f t="shared" si="167"/>
        <v>0</v>
      </c>
      <c r="G111" s="364">
        <f t="shared" si="167"/>
        <v>0</v>
      </c>
      <c r="H111" s="364">
        <f t="shared" si="167"/>
        <v>0</v>
      </c>
      <c r="I111" s="364">
        <f t="shared" si="167"/>
        <v>0</v>
      </c>
      <c r="J111" s="364">
        <f t="shared" si="167"/>
        <v>0</v>
      </c>
      <c r="K111" s="364">
        <f t="shared" si="167"/>
        <v>0</v>
      </c>
      <c r="L111" s="364">
        <f>SUM(L95:L101)</f>
        <v>0</v>
      </c>
      <c r="M111" s="346">
        <f t="shared" si="167"/>
        <v>0</v>
      </c>
      <c r="N111" s="365">
        <f t="shared" si="167"/>
        <v>0</v>
      </c>
      <c r="O111" s="365">
        <f t="shared" si="167"/>
        <v>0</v>
      </c>
      <c r="P111" s="365">
        <f t="shared" si="167"/>
        <v>0</v>
      </c>
      <c r="Q111" s="348">
        <f t="shared" si="167"/>
        <v>0</v>
      </c>
      <c r="R111" s="366">
        <f t="shared" si="167"/>
        <v>0</v>
      </c>
      <c r="S111" s="1575"/>
      <c r="T111" s="367">
        <f t="shared" si="167"/>
        <v>0</v>
      </c>
      <c r="U111" s="367">
        <f t="shared" si="167"/>
        <v>0</v>
      </c>
      <c r="V111" s="367">
        <f t="shared" si="167"/>
        <v>0</v>
      </c>
      <c r="W111" s="346">
        <f t="shared" si="167"/>
        <v>0</v>
      </c>
      <c r="X111" s="366">
        <f t="shared" si="167"/>
        <v>0</v>
      </c>
      <c r="Y111" s="367">
        <f t="shared" si="167"/>
        <v>0</v>
      </c>
      <c r="Z111" s="367">
        <f t="shared" si="167"/>
        <v>0</v>
      </c>
      <c r="AA111" s="367">
        <f t="shared" si="167"/>
        <v>0</v>
      </c>
      <c r="AB111" s="367">
        <f t="shared" si="167"/>
        <v>0</v>
      </c>
      <c r="AC111" s="367">
        <f t="shared" si="167"/>
        <v>0</v>
      </c>
      <c r="AD111" s="367">
        <f t="shared" si="167"/>
        <v>0</v>
      </c>
      <c r="AE111" s="367">
        <f t="shared" si="167"/>
        <v>0</v>
      </c>
      <c r="AF111" s="367">
        <f t="shared" si="167"/>
        <v>0</v>
      </c>
      <c r="AG111" s="346">
        <f t="shared" si="167"/>
        <v>0</v>
      </c>
      <c r="AH111" s="1563"/>
      <c r="AI111" s="351">
        <f t="shared" si="167"/>
        <v>0</v>
      </c>
      <c r="AJ111" s="363">
        <f t="shared" si="167"/>
        <v>0</v>
      </c>
      <c r="AK111" s="364">
        <f t="shared" si="167"/>
        <v>0</v>
      </c>
      <c r="AL111" s="364">
        <f t="shared" si="167"/>
        <v>0</v>
      </c>
      <c r="AM111" s="364">
        <f t="shared" si="167"/>
        <v>0</v>
      </c>
      <c r="AN111" s="364">
        <f t="shared" si="167"/>
        <v>0</v>
      </c>
      <c r="AO111" s="364">
        <f t="shared" si="167"/>
        <v>0</v>
      </c>
      <c r="AP111" s="346">
        <f t="shared" si="167"/>
        <v>0</v>
      </c>
      <c r="AQ111" s="365">
        <f t="shared" si="167"/>
        <v>0</v>
      </c>
      <c r="AR111" s="1563"/>
      <c r="AS111" s="365">
        <f t="shared" si="167"/>
        <v>0</v>
      </c>
      <c r="AT111" s="352">
        <f t="shared" si="167"/>
        <v>0</v>
      </c>
      <c r="AU111" s="368">
        <f t="shared" si="167"/>
        <v>0</v>
      </c>
      <c r="AV111" s="369">
        <f t="shared" si="167"/>
        <v>0</v>
      </c>
      <c r="AW111" s="369">
        <f t="shared" si="167"/>
        <v>0</v>
      </c>
      <c r="AX111" s="346">
        <f t="shared" si="167"/>
        <v>0</v>
      </c>
      <c r="AY111" s="365">
        <f t="shared" si="167"/>
        <v>0</v>
      </c>
      <c r="AZ111" s="1563"/>
      <c r="BA111" s="352">
        <f t="shared" si="167"/>
        <v>0</v>
      </c>
      <c r="BB111" s="1563"/>
      <c r="BC111" s="352">
        <f t="shared" si="167"/>
        <v>0</v>
      </c>
    </row>
    <row r="112" spans="1:55" s="339" customFormat="1">
      <c r="A112" s="356" t="s">
        <v>396</v>
      </c>
      <c r="B112" s="342"/>
      <c r="C112" s="708"/>
      <c r="D112" s="343"/>
      <c r="E112" s="344"/>
      <c r="F112" s="345"/>
      <c r="G112" s="345"/>
      <c r="H112" s="345"/>
      <c r="I112" s="345"/>
      <c r="J112" s="345"/>
      <c r="K112" s="345"/>
      <c r="L112" s="345"/>
      <c r="M112" s="346">
        <f t="shared" ref="M112:M124" si="168">SUM(E112:L112)</f>
        <v>0</v>
      </c>
      <c r="N112" s="347"/>
      <c r="O112" s="347"/>
      <c r="P112" s="347"/>
      <c r="Q112" s="348">
        <f t="shared" ref="Q112:Q113" si="169">B112+C112+M112+N112+O112+P112+D112</f>
        <v>0</v>
      </c>
      <c r="R112" s="349"/>
      <c r="S112" s="1575"/>
      <c r="T112" s="350"/>
      <c r="U112" s="350"/>
      <c r="V112" s="350"/>
      <c r="W112" s="346">
        <f t="shared" ref="W112:W124" si="170">SUM(R112:V112)</f>
        <v>0</v>
      </c>
      <c r="X112" s="349"/>
      <c r="Y112" s="350"/>
      <c r="Z112" s="350"/>
      <c r="AA112" s="350"/>
      <c r="AB112" s="350"/>
      <c r="AC112" s="350"/>
      <c r="AD112" s="350"/>
      <c r="AE112" s="350"/>
      <c r="AF112" s="350"/>
      <c r="AG112" s="346">
        <f t="shared" ref="AG112:AG124" si="171">SUM(X112:AF112)</f>
        <v>0</v>
      </c>
      <c r="AH112" s="1563"/>
      <c r="AI112" s="351">
        <f t="shared" ref="AI112:AI124" si="172">Q112+W112+AG112+AH112</f>
        <v>0</v>
      </c>
      <c r="AJ112" s="344"/>
      <c r="AK112" s="345"/>
      <c r="AL112" s="345"/>
      <c r="AM112" s="345"/>
      <c r="AN112" s="345"/>
      <c r="AO112" s="345"/>
      <c r="AP112" s="346">
        <f t="shared" ref="AP112:AP124" si="173">SUM(AJ112:AO112)</f>
        <v>0</v>
      </c>
      <c r="AQ112" s="347"/>
      <c r="AR112" s="1563"/>
      <c r="AS112" s="347"/>
      <c r="AT112" s="352">
        <f t="shared" ref="AT112:AT124" si="174">AI112+AP112+AQ112+AR112+AS112</f>
        <v>0</v>
      </c>
      <c r="AU112" s="353"/>
      <c r="AV112" s="354"/>
      <c r="AW112" s="354"/>
      <c r="AX112" s="346">
        <f t="shared" ref="AX112:AX124" si="175">SUM(AU112:AW112)</f>
        <v>0</v>
      </c>
      <c r="AY112" s="347"/>
      <c r="AZ112" s="1563"/>
      <c r="BA112" s="352">
        <f t="shared" ref="BA112:BA124" si="176">AX112+AY112</f>
        <v>0</v>
      </c>
      <c r="BB112" s="1563"/>
      <c r="BC112" s="352">
        <f t="shared" ref="BC112:BC124" si="177">BA112+AT112+BB112</f>
        <v>0</v>
      </c>
    </row>
    <row r="113" spans="1:55" s="339" customFormat="1">
      <c r="A113" s="356" t="s">
        <v>397</v>
      </c>
      <c r="B113" s="342"/>
      <c r="C113" s="708"/>
      <c r="D113" s="343"/>
      <c r="E113" s="344"/>
      <c r="F113" s="345"/>
      <c r="G113" s="345"/>
      <c r="H113" s="345"/>
      <c r="I113" s="345"/>
      <c r="J113" s="345"/>
      <c r="K113" s="345"/>
      <c r="L113" s="345"/>
      <c r="M113" s="346">
        <f t="shared" si="168"/>
        <v>0</v>
      </c>
      <c r="N113" s="347"/>
      <c r="O113" s="347"/>
      <c r="P113" s="347"/>
      <c r="Q113" s="348">
        <f t="shared" si="169"/>
        <v>0</v>
      </c>
      <c r="R113" s="349"/>
      <c r="S113" s="1575"/>
      <c r="T113" s="350"/>
      <c r="U113" s="350"/>
      <c r="V113" s="350"/>
      <c r="W113" s="346">
        <f t="shared" si="170"/>
        <v>0</v>
      </c>
      <c r="X113" s="349"/>
      <c r="Y113" s="350"/>
      <c r="Z113" s="350"/>
      <c r="AA113" s="350"/>
      <c r="AB113" s="350"/>
      <c r="AC113" s="350"/>
      <c r="AD113" s="350"/>
      <c r="AE113" s="350"/>
      <c r="AF113" s="350"/>
      <c r="AG113" s="346">
        <f t="shared" si="171"/>
        <v>0</v>
      </c>
      <c r="AH113" s="1563"/>
      <c r="AI113" s="351">
        <f t="shared" si="172"/>
        <v>0</v>
      </c>
      <c r="AJ113" s="344"/>
      <c r="AK113" s="345"/>
      <c r="AL113" s="345"/>
      <c r="AM113" s="345"/>
      <c r="AN113" s="345"/>
      <c r="AO113" s="345"/>
      <c r="AP113" s="346">
        <f t="shared" si="173"/>
        <v>0</v>
      </c>
      <c r="AQ113" s="347"/>
      <c r="AR113" s="1563"/>
      <c r="AS113" s="347"/>
      <c r="AT113" s="352">
        <f t="shared" si="174"/>
        <v>0</v>
      </c>
      <c r="AU113" s="353"/>
      <c r="AV113" s="354"/>
      <c r="AW113" s="354"/>
      <c r="AX113" s="346">
        <f t="shared" si="175"/>
        <v>0</v>
      </c>
      <c r="AY113" s="347"/>
      <c r="AZ113" s="1563"/>
      <c r="BA113" s="352">
        <f t="shared" si="176"/>
        <v>0</v>
      </c>
      <c r="BB113" s="1563"/>
      <c r="BC113" s="352">
        <f t="shared" si="177"/>
        <v>0</v>
      </c>
    </row>
    <row r="114" spans="1:55" s="339" customFormat="1" ht="14.25">
      <c r="A114" s="371" t="s">
        <v>398</v>
      </c>
      <c r="B114" s="361">
        <f>SUM(B95:B101)</f>
        <v>0</v>
      </c>
      <c r="C114" s="361">
        <f>SUM(C95:C101)</f>
        <v>0</v>
      </c>
      <c r="D114" s="362">
        <f t="shared" ref="D114:BC114" si="178">SUM(D95:D101)</f>
        <v>0</v>
      </c>
      <c r="E114" s="363">
        <f t="shared" si="178"/>
        <v>0</v>
      </c>
      <c r="F114" s="364">
        <f t="shared" si="178"/>
        <v>0</v>
      </c>
      <c r="G114" s="364">
        <f t="shared" si="178"/>
        <v>0</v>
      </c>
      <c r="H114" s="364">
        <f t="shared" si="178"/>
        <v>0</v>
      </c>
      <c r="I114" s="364">
        <f t="shared" si="178"/>
        <v>0</v>
      </c>
      <c r="J114" s="364">
        <f t="shared" si="178"/>
        <v>0</v>
      </c>
      <c r="K114" s="364">
        <f t="shared" si="178"/>
        <v>0</v>
      </c>
      <c r="L114" s="364">
        <f>SUM(L95:L101)</f>
        <v>0</v>
      </c>
      <c r="M114" s="346">
        <f t="shared" si="178"/>
        <v>0</v>
      </c>
      <c r="N114" s="365">
        <f t="shared" si="178"/>
        <v>0</v>
      </c>
      <c r="O114" s="365">
        <f t="shared" si="178"/>
        <v>0</v>
      </c>
      <c r="P114" s="365">
        <f t="shared" si="178"/>
        <v>0</v>
      </c>
      <c r="Q114" s="348">
        <f t="shared" si="178"/>
        <v>0</v>
      </c>
      <c r="R114" s="366">
        <f t="shared" si="178"/>
        <v>0</v>
      </c>
      <c r="S114" s="1575"/>
      <c r="T114" s="367">
        <f t="shared" si="178"/>
        <v>0</v>
      </c>
      <c r="U114" s="367">
        <f t="shared" si="178"/>
        <v>0</v>
      </c>
      <c r="V114" s="367">
        <f t="shared" si="178"/>
        <v>0</v>
      </c>
      <c r="W114" s="346">
        <f t="shared" si="178"/>
        <v>0</v>
      </c>
      <c r="X114" s="366">
        <f t="shared" si="178"/>
        <v>0</v>
      </c>
      <c r="Y114" s="367">
        <f t="shared" si="178"/>
        <v>0</v>
      </c>
      <c r="Z114" s="367">
        <f t="shared" si="178"/>
        <v>0</v>
      </c>
      <c r="AA114" s="367">
        <f t="shared" si="178"/>
        <v>0</v>
      </c>
      <c r="AB114" s="367">
        <f t="shared" si="178"/>
        <v>0</v>
      </c>
      <c r="AC114" s="367">
        <f t="shared" si="178"/>
        <v>0</v>
      </c>
      <c r="AD114" s="367">
        <f t="shared" si="178"/>
        <v>0</v>
      </c>
      <c r="AE114" s="367">
        <f t="shared" si="178"/>
        <v>0</v>
      </c>
      <c r="AF114" s="367">
        <f t="shared" si="178"/>
        <v>0</v>
      </c>
      <c r="AG114" s="346">
        <f t="shared" si="178"/>
        <v>0</v>
      </c>
      <c r="AH114" s="1563"/>
      <c r="AI114" s="351">
        <f t="shared" si="178"/>
        <v>0</v>
      </c>
      <c r="AJ114" s="363">
        <f t="shared" si="178"/>
        <v>0</v>
      </c>
      <c r="AK114" s="364">
        <f t="shared" si="178"/>
        <v>0</v>
      </c>
      <c r="AL114" s="364">
        <f t="shared" si="178"/>
        <v>0</v>
      </c>
      <c r="AM114" s="364">
        <f t="shared" si="178"/>
        <v>0</v>
      </c>
      <c r="AN114" s="364">
        <f t="shared" si="178"/>
        <v>0</v>
      </c>
      <c r="AO114" s="364">
        <f t="shared" si="178"/>
        <v>0</v>
      </c>
      <c r="AP114" s="346">
        <f t="shared" si="178"/>
        <v>0</v>
      </c>
      <c r="AQ114" s="365">
        <f t="shared" si="178"/>
        <v>0</v>
      </c>
      <c r="AR114" s="1563"/>
      <c r="AS114" s="365">
        <f t="shared" si="178"/>
        <v>0</v>
      </c>
      <c r="AT114" s="352">
        <f t="shared" si="178"/>
        <v>0</v>
      </c>
      <c r="AU114" s="368">
        <f t="shared" si="178"/>
        <v>0</v>
      </c>
      <c r="AV114" s="369">
        <f t="shared" si="178"/>
        <v>0</v>
      </c>
      <c r="AW114" s="369">
        <f t="shared" si="178"/>
        <v>0</v>
      </c>
      <c r="AX114" s="346">
        <f t="shared" si="178"/>
        <v>0</v>
      </c>
      <c r="AY114" s="365">
        <f t="shared" si="178"/>
        <v>0</v>
      </c>
      <c r="AZ114" s="1563"/>
      <c r="BA114" s="352">
        <f t="shared" si="178"/>
        <v>0</v>
      </c>
      <c r="BB114" s="1563"/>
      <c r="BC114" s="352">
        <f t="shared" si="178"/>
        <v>0</v>
      </c>
    </row>
    <row r="115" spans="1:55" s="339" customFormat="1">
      <c r="A115" s="372" t="s">
        <v>399</v>
      </c>
      <c r="B115" s="342"/>
      <c r="C115" s="708"/>
      <c r="D115" s="343"/>
      <c r="E115" s="344"/>
      <c r="F115" s="345"/>
      <c r="G115" s="345"/>
      <c r="H115" s="345"/>
      <c r="I115" s="345"/>
      <c r="J115" s="345"/>
      <c r="K115" s="345"/>
      <c r="L115" s="345"/>
      <c r="M115" s="346">
        <f t="shared" si="168"/>
        <v>0</v>
      </c>
      <c r="N115" s="347"/>
      <c r="O115" s="347"/>
      <c r="P115" s="347"/>
      <c r="Q115" s="348">
        <f t="shared" ref="Q115:Q124" si="179">B115+C115+M115+N115+O115+P115+D115</f>
        <v>0</v>
      </c>
      <c r="R115" s="349"/>
      <c r="S115" s="1575"/>
      <c r="T115" s="350"/>
      <c r="U115" s="350"/>
      <c r="V115" s="350"/>
      <c r="W115" s="346">
        <f t="shared" si="170"/>
        <v>0</v>
      </c>
      <c r="X115" s="349"/>
      <c r="Y115" s="350"/>
      <c r="Z115" s="350"/>
      <c r="AA115" s="350"/>
      <c r="AB115" s="350"/>
      <c r="AC115" s="350"/>
      <c r="AD115" s="350"/>
      <c r="AE115" s="350"/>
      <c r="AF115" s="350"/>
      <c r="AG115" s="346">
        <f t="shared" si="171"/>
        <v>0</v>
      </c>
      <c r="AH115" s="1563"/>
      <c r="AI115" s="351">
        <f t="shared" si="172"/>
        <v>0</v>
      </c>
      <c r="AJ115" s="344"/>
      <c r="AK115" s="345"/>
      <c r="AL115" s="345"/>
      <c r="AM115" s="345"/>
      <c r="AN115" s="345"/>
      <c r="AO115" s="345"/>
      <c r="AP115" s="346">
        <f t="shared" si="173"/>
        <v>0</v>
      </c>
      <c r="AQ115" s="347"/>
      <c r="AR115" s="1563"/>
      <c r="AS115" s="347"/>
      <c r="AT115" s="352">
        <f t="shared" si="174"/>
        <v>0</v>
      </c>
      <c r="AU115" s="353"/>
      <c r="AV115" s="354"/>
      <c r="AW115" s="354"/>
      <c r="AX115" s="346">
        <f t="shared" si="175"/>
        <v>0</v>
      </c>
      <c r="AY115" s="347"/>
      <c r="AZ115" s="1563"/>
      <c r="BA115" s="352">
        <f t="shared" si="176"/>
        <v>0</v>
      </c>
      <c r="BB115" s="1563"/>
      <c r="BC115" s="352">
        <f t="shared" si="177"/>
        <v>0</v>
      </c>
    </row>
    <row r="116" spans="1:55" s="339" customFormat="1">
      <c r="A116" s="372" t="s">
        <v>400</v>
      </c>
      <c r="B116" s="342"/>
      <c r="C116" s="708"/>
      <c r="D116" s="343"/>
      <c r="E116" s="344"/>
      <c r="F116" s="345"/>
      <c r="G116" s="345"/>
      <c r="H116" s="345"/>
      <c r="I116" s="345"/>
      <c r="J116" s="345"/>
      <c r="K116" s="345"/>
      <c r="L116" s="345"/>
      <c r="M116" s="346">
        <f t="shared" si="168"/>
        <v>0</v>
      </c>
      <c r="N116" s="347"/>
      <c r="O116" s="347"/>
      <c r="P116" s="347"/>
      <c r="Q116" s="348">
        <f t="shared" si="179"/>
        <v>0</v>
      </c>
      <c r="R116" s="349"/>
      <c r="S116" s="1575"/>
      <c r="T116" s="350"/>
      <c r="U116" s="350"/>
      <c r="V116" s="350"/>
      <c r="W116" s="346">
        <f t="shared" si="170"/>
        <v>0</v>
      </c>
      <c r="X116" s="349"/>
      <c r="Y116" s="350"/>
      <c r="Z116" s="350"/>
      <c r="AA116" s="350"/>
      <c r="AB116" s="350"/>
      <c r="AC116" s="350"/>
      <c r="AD116" s="350"/>
      <c r="AE116" s="350"/>
      <c r="AF116" s="350"/>
      <c r="AG116" s="346">
        <f t="shared" si="171"/>
        <v>0</v>
      </c>
      <c r="AH116" s="1563"/>
      <c r="AI116" s="351">
        <f t="shared" si="172"/>
        <v>0</v>
      </c>
      <c r="AJ116" s="344"/>
      <c r="AK116" s="345"/>
      <c r="AL116" s="345"/>
      <c r="AM116" s="345"/>
      <c r="AN116" s="345"/>
      <c r="AO116" s="345"/>
      <c r="AP116" s="346">
        <f t="shared" si="173"/>
        <v>0</v>
      </c>
      <c r="AQ116" s="347"/>
      <c r="AR116" s="1563"/>
      <c r="AS116" s="347"/>
      <c r="AT116" s="352">
        <f t="shared" si="174"/>
        <v>0</v>
      </c>
      <c r="AU116" s="353"/>
      <c r="AV116" s="354"/>
      <c r="AW116" s="354"/>
      <c r="AX116" s="346">
        <f t="shared" si="175"/>
        <v>0</v>
      </c>
      <c r="AY116" s="347"/>
      <c r="AZ116" s="1563"/>
      <c r="BA116" s="352">
        <f t="shared" si="176"/>
        <v>0</v>
      </c>
      <c r="BB116" s="1563"/>
      <c r="BC116" s="352">
        <f t="shared" si="177"/>
        <v>0</v>
      </c>
    </row>
    <row r="117" spans="1:55" s="339" customFormat="1">
      <c r="A117" s="373" t="s">
        <v>401</v>
      </c>
      <c r="B117" s="342"/>
      <c r="C117" s="708"/>
      <c r="D117" s="343"/>
      <c r="E117" s="344"/>
      <c r="F117" s="345"/>
      <c r="G117" s="345"/>
      <c r="H117" s="345"/>
      <c r="I117" s="345"/>
      <c r="J117" s="345"/>
      <c r="K117" s="345"/>
      <c r="L117" s="345"/>
      <c r="M117" s="346">
        <f t="shared" si="168"/>
        <v>0</v>
      </c>
      <c r="N117" s="347"/>
      <c r="O117" s="347"/>
      <c r="P117" s="347"/>
      <c r="Q117" s="348">
        <f t="shared" si="179"/>
        <v>0</v>
      </c>
      <c r="R117" s="349"/>
      <c r="S117" s="1575"/>
      <c r="T117" s="350"/>
      <c r="U117" s="350"/>
      <c r="V117" s="350"/>
      <c r="W117" s="346">
        <f t="shared" si="170"/>
        <v>0</v>
      </c>
      <c r="X117" s="349"/>
      <c r="Y117" s="350"/>
      <c r="Z117" s="350"/>
      <c r="AA117" s="350"/>
      <c r="AB117" s="350"/>
      <c r="AC117" s="350"/>
      <c r="AD117" s="350"/>
      <c r="AE117" s="350"/>
      <c r="AF117" s="350"/>
      <c r="AG117" s="346">
        <f t="shared" si="171"/>
        <v>0</v>
      </c>
      <c r="AH117" s="1563"/>
      <c r="AI117" s="351">
        <f t="shared" si="172"/>
        <v>0</v>
      </c>
      <c r="AJ117" s="344"/>
      <c r="AK117" s="345"/>
      <c r="AL117" s="345"/>
      <c r="AM117" s="345"/>
      <c r="AN117" s="345"/>
      <c r="AO117" s="345"/>
      <c r="AP117" s="346">
        <f t="shared" si="173"/>
        <v>0</v>
      </c>
      <c r="AQ117" s="347"/>
      <c r="AR117" s="1563"/>
      <c r="AS117" s="347"/>
      <c r="AT117" s="352">
        <f t="shared" si="174"/>
        <v>0</v>
      </c>
      <c r="AU117" s="353"/>
      <c r="AV117" s="354"/>
      <c r="AW117" s="354"/>
      <c r="AX117" s="346">
        <f t="shared" si="175"/>
        <v>0</v>
      </c>
      <c r="AY117" s="347"/>
      <c r="AZ117" s="1563"/>
      <c r="BA117" s="352">
        <f t="shared" si="176"/>
        <v>0</v>
      </c>
      <c r="BB117" s="1563"/>
      <c r="BC117" s="352">
        <f t="shared" si="177"/>
        <v>0</v>
      </c>
    </row>
    <row r="118" spans="1:55" s="339" customFormat="1">
      <c r="A118" s="373" t="s">
        <v>61</v>
      </c>
      <c r="B118" s="342"/>
      <c r="C118" s="708"/>
      <c r="D118" s="343"/>
      <c r="E118" s="344"/>
      <c r="F118" s="345"/>
      <c r="G118" s="345"/>
      <c r="H118" s="345"/>
      <c r="I118" s="345"/>
      <c r="J118" s="345"/>
      <c r="K118" s="345"/>
      <c r="L118" s="345"/>
      <c r="M118" s="346">
        <f t="shared" si="168"/>
        <v>0</v>
      </c>
      <c r="N118" s="347"/>
      <c r="O118" s="347"/>
      <c r="P118" s="347"/>
      <c r="Q118" s="348">
        <f t="shared" si="179"/>
        <v>0</v>
      </c>
      <c r="R118" s="349"/>
      <c r="S118" s="1575"/>
      <c r="T118" s="350"/>
      <c r="U118" s="350"/>
      <c r="V118" s="350"/>
      <c r="W118" s="346">
        <f t="shared" si="170"/>
        <v>0</v>
      </c>
      <c r="X118" s="349"/>
      <c r="Y118" s="350"/>
      <c r="Z118" s="350"/>
      <c r="AA118" s="350"/>
      <c r="AB118" s="350"/>
      <c r="AC118" s="350"/>
      <c r="AD118" s="350"/>
      <c r="AE118" s="350"/>
      <c r="AF118" s="350"/>
      <c r="AG118" s="346">
        <f t="shared" si="171"/>
        <v>0</v>
      </c>
      <c r="AH118" s="1563"/>
      <c r="AI118" s="351">
        <f t="shared" si="172"/>
        <v>0</v>
      </c>
      <c r="AJ118" s="344"/>
      <c r="AK118" s="345"/>
      <c r="AL118" s="345"/>
      <c r="AM118" s="345"/>
      <c r="AN118" s="345"/>
      <c r="AO118" s="345"/>
      <c r="AP118" s="346">
        <f t="shared" si="173"/>
        <v>0</v>
      </c>
      <c r="AQ118" s="347"/>
      <c r="AR118" s="1563"/>
      <c r="AS118" s="347"/>
      <c r="AT118" s="352">
        <f t="shared" si="174"/>
        <v>0</v>
      </c>
      <c r="AU118" s="353"/>
      <c r="AV118" s="354"/>
      <c r="AW118" s="354"/>
      <c r="AX118" s="346">
        <f t="shared" si="175"/>
        <v>0</v>
      </c>
      <c r="AY118" s="347"/>
      <c r="AZ118" s="1563"/>
      <c r="BA118" s="352">
        <f t="shared" si="176"/>
        <v>0</v>
      </c>
      <c r="BB118" s="1563"/>
      <c r="BC118" s="352">
        <f t="shared" si="177"/>
        <v>0</v>
      </c>
    </row>
    <row r="119" spans="1:55" s="339" customFormat="1">
      <c r="A119" s="373" t="s">
        <v>402</v>
      </c>
      <c r="B119" s="342"/>
      <c r="C119" s="708"/>
      <c r="D119" s="343"/>
      <c r="E119" s="344"/>
      <c r="F119" s="345"/>
      <c r="G119" s="345"/>
      <c r="H119" s="345"/>
      <c r="I119" s="345"/>
      <c r="J119" s="345"/>
      <c r="K119" s="345"/>
      <c r="L119" s="345"/>
      <c r="M119" s="346">
        <f t="shared" si="168"/>
        <v>0</v>
      </c>
      <c r="N119" s="347"/>
      <c r="O119" s="347"/>
      <c r="P119" s="347"/>
      <c r="Q119" s="348">
        <f t="shared" si="179"/>
        <v>0</v>
      </c>
      <c r="R119" s="349"/>
      <c r="S119" s="1575"/>
      <c r="T119" s="350"/>
      <c r="U119" s="350"/>
      <c r="V119" s="350"/>
      <c r="W119" s="346">
        <f t="shared" si="170"/>
        <v>0</v>
      </c>
      <c r="X119" s="349"/>
      <c r="Y119" s="350"/>
      <c r="Z119" s="350"/>
      <c r="AA119" s="350"/>
      <c r="AB119" s="350"/>
      <c r="AC119" s="350"/>
      <c r="AD119" s="350"/>
      <c r="AE119" s="350"/>
      <c r="AF119" s="350"/>
      <c r="AG119" s="346">
        <f t="shared" si="171"/>
        <v>0</v>
      </c>
      <c r="AH119" s="1563"/>
      <c r="AI119" s="351">
        <f t="shared" si="172"/>
        <v>0</v>
      </c>
      <c r="AJ119" s="344"/>
      <c r="AK119" s="345"/>
      <c r="AL119" s="345"/>
      <c r="AM119" s="345"/>
      <c r="AN119" s="345"/>
      <c r="AO119" s="345"/>
      <c r="AP119" s="346">
        <f t="shared" si="173"/>
        <v>0</v>
      </c>
      <c r="AQ119" s="347"/>
      <c r="AR119" s="1563"/>
      <c r="AS119" s="347"/>
      <c r="AT119" s="352">
        <f t="shared" si="174"/>
        <v>0</v>
      </c>
      <c r="AU119" s="353"/>
      <c r="AV119" s="354"/>
      <c r="AW119" s="354"/>
      <c r="AX119" s="346">
        <f t="shared" si="175"/>
        <v>0</v>
      </c>
      <c r="AY119" s="347"/>
      <c r="AZ119" s="1563"/>
      <c r="BA119" s="352">
        <f t="shared" si="176"/>
        <v>0</v>
      </c>
      <c r="BB119" s="1563"/>
      <c r="BC119" s="352">
        <f t="shared" si="177"/>
        <v>0</v>
      </c>
    </row>
    <row r="120" spans="1:55" s="339" customFormat="1">
      <c r="A120" s="373" t="s">
        <v>403</v>
      </c>
      <c r="B120" s="342"/>
      <c r="C120" s="708"/>
      <c r="D120" s="343"/>
      <c r="E120" s="344"/>
      <c r="F120" s="345"/>
      <c r="G120" s="345"/>
      <c r="H120" s="345"/>
      <c r="I120" s="345"/>
      <c r="J120" s="345"/>
      <c r="K120" s="345"/>
      <c r="L120" s="345"/>
      <c r="M120" s="346">
        <f t="shared" si="168"/>
        <v>0</v>
      </c>
      <c r="N120" s="347"/>
      <c r="O120" s="347"/>
      <c r="P120" s="347"/>
      <c r="Q120" s="348">
        <f t="shared" si="179"/>
        <v>0</v>
      </c>
      <c r="R120" s="349"/>
      <c r="S120" s="1575"/>
      <c r="T120" s="350"/>
      <c r="U120" s="350"/>
      <c r="V120" s="350"/>
      <c r="W120" s="346">
        <f t="shared" si="170"/>
        <v>0</v>
      </c>
      <c r="X120" s="349"/>
      <c r="Y120" s="350"/>
      <c r="Z120" s="350"/>
      <c r="AA120" s="350"/>
      <c r="AB120" s="350"/>
      <c r="AC120" s="350"/>
      <c r="AD120" s="350"/>
      <c r="AE120" s="350"/>
      <c r="AF120" s="350"/>
      <c r="AG120" s="346">
        <f t="shared" si="171"/>
        <v>0</v>
      </c>
      <c r="AH120" s="1563"/>
      <c r="AI120" s="351">
        <f t="shared" si="172"/>
        <v>0</v>
      </c>
      <c r="AJ120" s="344"/>
      <c r="AK120" s="345"/>
      <c r="AL120" s="345"/>
      <c r="AM120" s="345"/>
      <c r="AN120" s="345"/>
      <c r="AO120" s="345"/>
      <c r="AP120" s="346">
        <f t="shared" si="173"/>
        <v>0</v>
      </c>
      <c r="AQ120" s="347"/>
      <c r="AR120" s="1563"/>
      <c r="AS120" s="347"/>
      <c r="AT120" s="352">
        <f t="shared" si="174"/>
        <v>0</v>
      </c>
      <c r="AU120" s="353"/>
      <c r="AV120" s="354"/>
      <c r="AW120" s="354"/>
      <c r="AX120" s="346">
        <f t="shared" si="175"/>
        <v>0</v>
      </c>
      <c r="AY120" s="347"/>
      <c r="AZ120" s="1563"/>
      <c r="BA120" s="352">
        <f t="shared" si="176"/>
        <v>0</v>
      </c>
      <c r="BB120" s="1563"/>
      <c r="BC120" s="352">
        <f t="shared" si="177"/>
        <v>0</v>
      </c>
    </row>
    <row r="121" spans="1:55" s="339" customFormat="1">
      <c r="A121" s="373" t="s">
        <v>404</v>
      </c>
      <c r="B121" s="342"/>
      <c r="C121" s="708"/>
      <c r="D121" s="343"/>
      <c r="E121" s="344"/>
      <c r="F121" s="345"/>
      <c r="G121" s="345"/>
      <c r="H121" s="345"/>
      <c r="I121" s="345"/>
      <c r="J121" s="345"/>
      <c r="K121" s="345"/>
      <c r="L121" s="345"/>
      <c r="M121" s="346">
        <f t="shared" si="168"/>
        <v>0</v>
      </c>
      <c r="N121" s="347"/>
      <c r="O121" s="347"/>
      <c r="P121" s="347"/>
      <c r="Q121" s="348">
        <f t="shared" si="179"/>
        <v>0</v>
      </c>
      <c r="R121" s="349"/>
      <c r="S121" s="1575"/>
      <c r="T121" s="350"/>
      <c r="U121" s="350"/>
      <c r="V121" s="350"/>
      <c r="W121" s="346">
        <f t="shared" si="170"/>
        <v>0</v>
      </c>
      <c r="X121" s="349"/>
      <c r="Y121" s="350"/>
      <c r="Z121" s="350"/>
      <c r="AA121" s="350"/>
      <c r="AB121" s="350"/>
      <c r="AC121" s="350"/>
      <c r="AD121" s="350"/>
      <c r="AE121" s="350"/>
      <c r="AF121" s="350"/>
      <c r="AG121" s="346">
        <f t="shared" si="171"/>
        <v>0</v>
      </c>
      <c r="AH121" s="1563"/>
      <c r="AI121" s="351">
        <f t="shared" si="172"/>
        <v>0</v>
      </c>
      <c r="AJ121" s="344"/>
      <c r="AK121" s="345"/>
      <c r="AL121" s="345"/>
      <c r="AM121" s="345"/>
      <c r="AN121" s="345"/>
      <c r="AO121" s="345"/>
      <c r="AP121" s="346">
        <f t="shared" si="173"/>
        <v>0</v>
      </c>
      <c r="AQ121" s="347"/>
      <c r="AR121" s="1563"/>
      <c r="AS121" s="347"/>
      <c r="AT121" s="352">
        <f t="shared" si="174"/>
        <v>0</v>
      </c>
      <c r="AU121" s="353"/>
      <c r="AV121" s="354"/>
      <c r="AW121" s="354"/>
      <c r="AX121" s="346">
        <f t="shared" si="175"/>
        <v>0</v>
      </c>
      <c r="AY121" s="347"/>
      <c r="AZ121" s="1563"/>
      <c r="BA121" s="352">
        <f t="shared" si="176"/>
        <v>0</v>
      </c>
      <c r="BB121" s="1563"/>
      <c r="BC121" s="352">
        <f t="shared" si="177"/>
        <v>0</v>
      </c>
    </row>
    <row r="122" spans="1:55" s="339" customFormat="1">
      <c r="A122" s="373" t="s">
        <v>65</v>
      </c>
      <c r="B122" s="342"/>
      <c r="C122" s="708"/>
      <c r="D122" s="343"/>
      <c r="E122" s="344"/>
      <c r="F122" s="345"/>
      <c r="G122" s="345"/>
      <c r="H122" s="345"/>
      <c r="I122" s="345"/>
      <c r="J122" s="345"/>
      <c r="K122" s="345"/>
      <c r="L122" s="345"/>
      <c r="M122" s="346">
        <f t="shared" si="168"/>
        <v>0</v>
      </c>
      <c r="N122" s="347"/>
      <c r="O122" s="347"/>
      <c r="P122" s="347"/>
      <c r="Q122" s="348">
        <f t="shared" si="179"/>
        <v>0</v>
      </c>
      <c r="R122" s="349"/>
      <c r="S122" s="1575"/>
      <c r="T122" s="350"/>
      <c r="U122" s="350"/>
      <c r="V122" s="350"/>
      <c r="W122" s="346">
        <f t="shared" si="170"/>
        <v>0</v>
      </c>
      <c r="X122" s="349"/>
      <c r="Y122" s="350"/>
      <c r="Z122" s="350"/>
      <c r="AA122" s="350"/>
      <c r="AB122" s="350"/>
      <c r="AC122" s="350"/>
      <c r="AD122" s="350"/>
      <c r="AE122" s="350"/>
      <c r="AF122" s="350"/>
      <c r="AG122" s="346">
        <f t="shared" si="171"/>
        <v>0</v>
      </c>
      <c r="AH122" s="1563"/>
      <c r="AI122" s="351">
        <f t="shared" si="172"/>
        <v>0</v>
      </c>
      <c r="AJ122" s="344"/>
      <c r="AK122" s="345"/>
      <c r="AL122" s="345"/>
      <c r="AM122" s="345"/>
      <c r="AN122" s="345"/>
      <c r="AO122" s="345"/>
      <c r="AP122" s="346">
        <f t="shared" si="173"/>
        <v>0</v>
      </c>
      <c r="AQ122" s="347"/>
      <c r="AR122" s="1563"/>
      <c r="AS122" s="347"/>
      <c r="AT122" s="352">
        <f t="shared" si="174"/>
        <v>0</v>
      </c>
      <c r="AU122" s="353"/>
      <c r="AV122" s="354"/>
      <c r="AW122" s="354"/>
      <c r="AX122" s="346">
        <f t="shared" si="175"/>
        <v>0</v>
      </c>
      <c r="AY122" s="347"/>
      <c r="AZ122" s="1563"/>
      <c r="BA122" s="352">
        <f t="shared" si="176"/>
        <v>0</v>
      </c>
      <c r="BB122" s="1563"/>
      <c r="BC122" s="352">
        <f t="shared" si="177"/>
        <v>0</v>
      </c>
    </row>
    <row r="123" spans="1:55" s="339" customFormat="1">
      <c r="A123" s="373" t="s">
        <v>405</v>
      </c>
      <c r="B123" s="342"/>
      <c r="C123" s="708"/>
      <c r="D123" s="343"/>
      <c r="E123" s="344"/>
      <c r="F123" s="345"/>
      <c r="G123" s="345"/>
      <c r="H123" s="345"/>
      <c r="I123" s="345"/>
      <c r="J123" s="345"/>
      <c r="K123" s="345"/>
      <c r="L123" s="345"/>
      <c r="M123" s="346">
        <f t="shared" si="168"/>
        <v>0</v>
      </c>
      <c r="N123" s="347"/>
      <c r="O123" s="347"/>
      <c r="P123" s="347"/>
      <c r="Q123" s="348">
        <f t="shared" si="179"/>
        <v>0</v>
      </c>
      <c r="R123" s="349"/>
      <c r="S123" s="1575"/>
      <c r="T123" s="350"/>
      <c r="U123" s="350"/>
      <c r="V123" s="350"/>
      <c r="W123" s="346">
        <f t="shared" si="170"/>
        <v>0</v>
      </c>
      <c r="X123" s="349"/>
      <c r="Y123" s="350"/>
      <c r="Z123" s="350"/>
      <c r="AA123" s="350"/>
      <c r="AB123" s="350"/>
      <c r="AC123" s="350"/>
      <c r="AD123" s="350"/>
      <c r="AE123" s="350"/>
      <c r="AF123" s="350"/>
      <c r="AG123" s="346">
        <f t="shared" si="171"/>
        <v>0</v>
      </c>
      <c r="AH123" s="1563"/>
      <c r="AI123" s="351">
        <f t="shared" si="172"/>
        <v>0</v>
      </c>
      <c r="AJ123" s="344"/>
      <c r="AK123" s="345"/>
      <c r="AL123" s="345"/>
      <c r="AM123" s="345"/>
      <c r="AN123" s="345"/>
      <c r="AO123" s="345"/>
      <c r="AP123" s="346">
        <f t="shared" si="173"/>
        <v>0</v>
      </c>
      <c r="AQ123" s="347"/>
      <c r="AR123" s="1563"/>
      <c r="AS123" s="347"/>
      <c r="AT123" s="352">
        <f t="shared" si="174"/>
        <v>0</v>
      </c>
      <c r="AU123" s="353"/>
      <c r="AV123" s="354"/>
      <c r="AW123" s="354"/>
      <c r="AX123" s="346">
        <f t="shared" si="175"/>
        <v>0</v>
      </c>
      <c r="AY123" s="347"/>
      <c r="AZ123" s="1563"/>
      <c r="BA123" s="352">
        <f t="shared" si="176"/>
        <v>0</v>
      </c>
      <c r="BB123" s="1563"/>
      <c r="BC123" s="352">
        <f t="shared" si="177"/>
        <v>0</v>
      </c>
    </row>
    <row r="124" spans="1:55" s="339" customFormat="1" ht="13.5" thickBot="1">
      <c r="A124" s="374" t="s">
        <v>406</v>
      </c>
      <c r="B124" s="342"/>
      <c r="C124" s="708"/>
      <c r="D124" s="343"/>
      <c r="E124" s="344"/>
      <c r="F124" s="345"/>
      <c r="G124" s="345"/>
      <c r="H124" s="345"/>
      <c r="I124" s="345"/>
      <c r="J124" s="345"/>
      <c r="K124" s="345"/>
      <c r="L124" s="345"/>
      <c r="M124" s="346">
        <f t="shared" si="168"/>
        <v>0</v>
      </c>
      <c r="N124" s="347"/>
      <c r="O124" s="347"/>
      <c r="P124" s="347"/>
      <c r="Q124" s="348">
        <f t="shared" si="179"/>
        <v>0</v>
      </c>
      <c r="R124" s="349"/>
      <c r="S124" s="1575"/>
      <c r="T124" s="350"/>
      <c r="U124" s="350"/>
      <c r="V124" s="350"/>
      <c r="W124" s="346">
        <f t="shared" si="170"/>
        <v>0</v>
      </c>
      <c r="X124" s="349"/>
      <c r="Y124" s="350"/>
      <c r="Z124" s="350"/>
      <c r="AA124" s="350"/>
      <c r="AB124" s="350"/>
      <c r="AC124" s="350"/>
      <c r="AD124" s="350"/>
      <c r="AE124" s="350"/>
      <c r="AF124" s="350"/>
      <c r="AG124" s="346">
        <f t="shared" si="171"/>
        <v>0</v>
      </c>
      <c r="AH124" s="1563"/>
      <c r="AI124" s="351">
        <f t="shared" si="172"/>
        <v>0</v>
      </c>
      <c r="AJ124" s="344"/>
      <c r="AK124" s="345"/>
      <c r="AL124" s="345"/>
      <c r="AM124" s="345"/>
      <c r="AN124" s="345"/>
      <c r="AO124" s="345"/>
      <c r="AP124" s="346">
        <f t="shared" si="173"/>
        <v>0</v>
      </c>
      <c r="AQ124" s="347"/>
      <c r="AR124" s="1563"/>
      <c r="AS124" s="347"/>
      <c r="AT124" s="352">
        <f t="shared" si="174"/>
        <v>0</v>
      </c>
      <c r="AU124" s="353"/>
      <c r="AV124" s="354"/>
      <c r="AW124" s="354"/>
      <c r="AX124" s="346">
        <f t="shared" si="175"/>
        <v>0</v>
      </c>
      <c r="AY124" s="347"/>
      <c r="AZ124" s="1563"/>
      <c r="BA124" s="352">
        <f t="shared" si="176"/>
        <v>0</v>
      </c>
      <c r="BB124" s="1563"/>
      <c r="BC124" s="352">
        <f t="shared" si="177"/>
        <v>0</v>
      </c>
    </row>
    <row r="125" spans="1:55" s="419" customFormat="1" ht="15.75">
      <c r="B125" s="375" t="str">
        <f t="shared" ref="B125:AG125" si="180">IF(ABS(B111-SUM(B112:B113))&lt;0.1,"OK","error")</f>
        <v>OK</v>
      </c>
      <c r="C125" s="375" t="str">
        <f t="shared" si="180"/>
        <v>OK</v>
      </c>
      <c r="D125" s="375" t="str">
        <f t="shared" si="180"/>
        <v>OK</v>
      </c>
      <c r="E125" s="375" t="str">
        <f t="shared" si="180"/>
        <v>OK</v>
      </c>
      <c r="F125" s="375" t="str">
        <f t="shared" si="180"/>
        <v>OK</v>
      </c>
      <c r="G125" s="375" t="str">
        <f t="shared" si="180"/>
        <v>OK</v>
      </c>
      <c r="H125" s="375" t="str">
        <f t="shared" si="180"/>
        <v>OK</v>
      </c>
      <c r="I125" s="375" t="str">
        <f t="shared" si="180"/>
        <v>OK</v>
      </c>
      <c r="J125" s="375" t="str">
        <f t="shared" si="180"/>
        <v>OK</v>
      </c>
      <c r="K125" s="375" t="str">
        <f t="shared" si="180"/>
        <v>OK</v>
      </c>
      <c r="L125" s="375" t="str">
        <f t="shared" si="180"/>
        <v>OK</v>
      </c>
      <c r="M125" s="375" t="str">
        <f t="shared" si="180"/>
        <v>OK</v>
      </c>
      <c r="N125" s="375" t="str">
        <f t="shared" si="180"/>
        <v>OK</v>
      </c>
      <c r="O125" s="375" t="str">
        <f t="shared" si="180"/>
        <v>OK</v>
      </c>
      <c r="P125" s="375" t="str">
        <f t="shared" si="180"/>
        <v>OK</v>
      </c>
      <c r="Q125" s="375" t="str">
        <f t="shared" si="180"/>
        <v>OK</v>
      </c>
      <c r="R125" s="375" t="str">
        <f t="shared" si="180"/>
        <v>OK</v>
      </c>
      <c r="S125" s="1610" t="str">
        <f t="shared" si="180"/>
        <v>OK</v>
      </c>
      <c r="T125" s="375" t="str">
        <f t="shared" si="180"/>
        <v>OK</v>
      </c>
      <c r="U125" s="375" t="str">
        <f t="shared" si="180"/>
        <v>OK</v>
      </c>
      <c r="V125" s="375" t="str">
        <f t="shared" si="180"/>
        <v>OK</v>
      </c>
      <c r="W125" s="375" t="str">
        <f t="shared" si="180"/>
        <v>OK</v>
      </c>
      <c r="X125" s="375" t="str">
        <f t="shared" si="180"/>
        <v>OK</v>
      </c>
      <c r="Y125" s="375" t="str">
        <f t="shared" si="180"/>
        <v>OK</v>
      </c>
      <c r="Z125" s="375" t="str">
        <f t="shared" si="180"/>
        <v>OK</v>
      </c>
      <c r="AA125" s="375" t="str">
        <f t="shared" si="180"/>
        <v>OK</v>
      </c>
      <c r="AB125" s="375" t="str">
        <f t="shared" si="180"/>
        <v>OK</v>
      </c>
      <c r="AC125" s="375" t="str">
        <f t="shared" si="180"/>
        <v>OK</v>
      </c>
      <c r="AD125" s="375" t="str">
        <f t="shared" si="180"/>
        <v>OK</v>
      </c>
      <c r="AE125" s="375" t="str">
        <f t="shared" si="180"/>
        <v>OK</v>
      </c>
      <c r="AF125" s="375" t="str">
        <f t="shared" si="180"/>
        <v>OK</v>
      </c>
      <c r="AG125" s="375" t="str">
        <f t="shared" si="180"/>
        <v>OK</v>
      </c>
      <c r="AH125" s="375" t="str">
        <f t="shared" ref="AH125:BC125" si="181">IF(ABS(AH111-SUM(AH112:AH113))&lt;0.1,"OK","error")</f>
        <v>OK</v>
      </c>
      <c r="AI125" s="375" t="str">
        <f t="shared" si="181"/>
        <v>OK</v>
      </c>
      <c r="AJ125" s="375" t="str">
        <f t="shared" si="181"/>
        <v>OK</v>
      </c>
      <c r="AK125" s="375" t="str">
        <f t="shared" si="181"/>
        <v>OK</v>
      </c>
      <c r="AL125" s="375" t="str">
        <f t="shared" si="181"/>
        <v>OK</v>
      </c>
      <c r="AM125" s="375" t="str">
        <f t="shared" si="181"/>
        <v>OK</v>
      </c>
      <c r="AN125" s="375" t="str">
        <f t="shared" si="181"/>
        <v>OK</v>
      </c>
      <c r="AO125" s="375" t="str">
        <f t="shared" si="181"/>
        <v>OK</v>
      </c>
      <c r="AP125" s="375" t="str">
        <f t="shared" si="181"/>
        <v>OK</v>
      </c>
      <c r="AQ125" s="375" t="str">
        <f t="shared" si="181"/>
        <v>OK</v>
      </c>
      <c r="AR125" s="375" t="str">
        <f t="shared" si="181"/>
        <v>OK</v>
      </c>
      <c r="AS125" s="375" t="str">
        <f t="shared" si="181"/>
        <v>OK</v>
      </c>
      <c r="AT125" s="375" t="str">
        <f t="shared" si="181"/>
        <v>OK</v>
      </c>
      <c r="AU125" s="375" t="str">
        <f t="shared" si="181"/>
        <v>OK</v>
      </c>
      <c r="AV125" s="375" t="str">
        <f t="shared" si="181"/>
        <v>OK</v>
      </c>
      <c r="AW125" s="375" t="str">
        <f t="shared" si="181"/>
        <v>OK</v>
      </c>
      <c r="AX125" s="375" t="str">
        <f t="shared" si="181"/>
        <v>OK</v>
      </c>
      <c r="AY125" s="375" t="str">
        <f t="shared" si="181"/>
        <v>OK</v>
      </c>
      <c r="AZ125" s="375" t="str">
        <f t="shared" si="181"/>
        <v>OK</v>
      </c>
      <c r="BA125" s="375" t="str">
        <f t="shared" si="181"/>
        <v>OK</v>
      </c>
      <c r="BB125" s="375" t="str">
        <f t="shared" si="181"/>
        <v>OK</v>
      </c>
      <c r="BC125" s="375" t="str">
        <f t="shared" si="181"/>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82">D130+D131</f>
        <v>0</v>
      </c>
      <c r="E129" s="363">
        <f t="shared" si="182"/>
        <v>0</v>
      </c>
      <c r="F129" s="364">
        <f t="shared" si="182"/>
        <v>0</v>
      </c>
      <c r="G129" s="364">
        <f t="shared" si="182"/>
        <v>0</v>
      </c>
      <c r="H129" s="364">
        <f t="shared" si="182"/>
        <v>0</v>
      </c>
      <c r="I129" s="364">
        <f t="shared" si="182"/>
        <v>0</v>
      </c>
      <c r="J129" s="364">
        <f t="shared" si="182"/>
        <v>0</v>
      </c>
      <c r="K129" s="364">
        <f t="shared" si="182"/>
        <v>0</v>
      </c>
      <c r="L129" s="364">
        <f t="shared" si="182"/>
        <v>0</v>
      </c>
      <c r="M129" s="346">
        <f t="shared" si="182"/>
        <v>0</v>
      </c>
      <c r="N129" s="365">
        <f t="shared" si="182"/>
        <v>0</v>
      </c>
      <c r="O129" s="365">
        <f t="shared" si="182"/>
        <v>0</v>
      </c>
      <c r="P129" s="365">
        <f t="shared" si="182"/>
        <v>0</v>
      </c>
      <c r="Q129" s="348">
        <f t="shared" si="182"/>
        <v>0</v>
      </c>
      <c r="R129" s="366">
        <f t="shared" si="182"/>
        <v>0</v>
      </c>
      <c r="S129" s="1575">
        <f t="shared" si="182"/>
        <v>0</v>
      </c>
      <c r="T129" s="367">
        <f t="shared" si="182"/>
        <v>0</v>
      </c>
      <c r="U129" s="367">
        <f t="shared" si="182"/>
        <v>0</v>
      </c>
      <c r="V129" s="367">
        <f t="shared" si="182"/>
        <v>0</v>
      </c>
      <c r="W129" s="346">
        <f t="shared" si="182"/>
        <v>0</v>
      </c>
      <c r="X129" s="366">
        <f t="shared" si="182"/>
        <v>0</v>
      </c>
      <c r="Y129" s="367">
        <f t="shared" si="182"/>
        <v>0</v>
      </c>
      <c r="Z129" s="367">
        <f t="shared" si="182"/>
        <v>0</v>
      </c>
      <c r="AA129" s="367">
        <f t="shared" si="182"/>
        <v>0</v>
      </c>
      <c r="AB129" s="367">
        <f t="shared" si="182"/>
        <v>0</v>
      </c>
      <c r="AC129" s="367">
        <f t="shared" si="182"/>
        <v>0</v>
      </c>
      <c r="AD129" s="367">
        <f t="shared" si="182"/>
        <v>0</v>
      </c>
      <c r="AE129" s="367">
        <f t="shared" si="182"/>
        <v>0</v>
      </c>
      <c r="AF129" s="367">
        <f t="shared" si="182"/>
        <v>0</v>
      </c>
      <c r="AG129" s="346">
        <f t="shared" si="182"/>
        <v>0</v>
      </c>
      <c r="AH129" s="1563"/>
      <c r="AI129" s="351">
        <f t="shared" si="182"/>
        <v>0</v>
      </c>
      <c r="AJ129" s="363">
        <f t="shared" si="182"/>
        <v>0</v>
      </c>
      <c r="AK129" s="364">
        <f t="shared" si="182"/>
        <v>0</v>
      </c>
      <c r="AL129" s="364">
        <f t="shared" si="182"/>
        <v>0</v>
      </c>
      <c r="AM129" s="364">
        <f t="shared" si="182"/>
        <v>0</v>
      </c>
      <c r="AN129" s="364">
        <f t="shared" si="182"/>
        <v>0</v>
      </c>
      <c r="AO129" s="364">
        <f t="shared" si="182"/>
        <v>0</v>
      </c>
      <c r="AP129" s="346">
        <f t="shared" si="182"/>
        <v>0</v>
      </c>
      <c r="AQ129" s="365">
        <f t="shared" si="182"/>
        <v>0</v>
      </c>
      <c r="AR129" s="1563"/>
      <c r="AS129" s="365">
        <f t="shared" si="182"/>
        <v>0</v>
      </c>
      <c r="AT129" s="352">
        <f t="shared" si="182"/>
        <v>0</v>
      </c>
      <c r="AU129" s="368">
        <f t="shared" si="182"/>
        <v>0</v>
      </c>
      <c r="AV129" s="369">
        <f t="shared" si="182"/>
        <v>0</v>
      </c>
      <c r="AW129" s="369">
        <f t="shared" si="182"/>
        <v>0</v>
      </c>
      <c r="AX129" s="346">
        <f t="shared" si="182"/>
        <v>0</v>
      </c>
      <c r="AY129" s="365">
        <f t="shared" si="182"/>
        <v>0</v>
      </c>
      <c r="AZ129" s="1563"/>
      <c r="BA129" s="352">
        <f t="shared" si="182"/>
        <v>0</v>
      </c>
      <c r="BB129" s="1563"/>
      <c r="BC129" s="352">
        <f t="shared" si="182"/>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83">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83"/>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84">SUM(D133:D142)</f>
        <v>0</v>
      </c>
      <c r="E132" s="363">
        <f t="shared" si="184"/>
        <v>0</v>
      </c>
      <c r="F132" s="364">
        <f t="shared" si="184"/>
        <v>0</v>
      </c>
      <c r="G132" s="364">
        <f t="shared" si="184"/>
        <v>0</v>
      </c>
      <c r="H132" s="364">
        <f t="shared" si="184"/>
        <v>0</v>
      </c>
      <c r="I132" s="364">
        <f t="shared" si="184"/>
        <v>0</v>
      </c>
      <c r="J132" s="364">
        <f t="shared" si="184"/>
        <v>0</v>
      </c>
      <c r="K132" s="364">
        <f t="shared" si="184"/>
        <v>0</v>
      </c>
      <c r="L132" s="364">
        <f t="shared" si="184"/>
        <v>0</v>
      </c>
      <c r="M132" s="346">
        <f t="shared" si="184"/>
        <v>0</v>
      </c>
      <c r="N132" s="365">
        <f t="shared" si="184"/>
        <v>0</v>
      </c>
      <c r="O132" s="365">
        <f t="shared" si="184"/>
        <v>0</v>
      </c>
      <c r="P132" s="365">
        <f t="shared" si="184"/>
        <v>0</v>
      </c>
      <c r="Q132" s="348">
        <f t="shared" si="184"/>
        <v>0</v>
      </c>
      <c r="R132" s="366">
        <f t="shared" si="184"/>
        <v>0</v>
      </c>
      <c r="S132" s="1575">
        <f t="shared" si="184"/>
        <v>0</v>
      </c>
      <c r="T132" s="367">
        <f t="shared" si="184"/>
        <v>0</v>
      </c>
      <c r="U132" s="367">
        <f t="shared" si="184"/>
        <v>0</v>
      </c>
      <c r="V132" s="367">
        <f t="shared" si="184"/>
        <v>0</v>
      </c>
      <c r="W132" s="346">
        <f t="shared" si="184"/>
        <v>0</v>
      </c>
      <c r="X132" s="366">
        <f t="shared" si="184"/>
        <v>0</v>
      </c>
      <c r="Y132" s="367">
        <f t="shared" si="184"/>
        <v>0</v>
      </c>
      <c r="Z132" s="367">
        <f t="shared" si="184"/>
        <v>0</v>
      </c>
      <c r="AA132" s="367">
        <f t="shared" si="184"/>
        <v>0</v>
      </c>
      <c r="AB132" s="367">
        <f t="shared" si="184"/>
        <v>0</v>
      </c>
      <c r="AC132" s="367">
        <f t="shared" si="184"/>
        <v>0</v>
      </c>
      <c r="AD132" s="367">
        <f t="shared" si="184"/>
        <v>0</v>
      </c>
      <c r="AE132" s="367">
        <f t="shared" si="184"/>
        <v>0</v>
      </c>
      <c r="AF132" s="367">
        <f t="shared" si="184"/>
        <v>0</v>
      </c>
      <c r="AG132" s="346">
        <f t="shared" si="184"/>
        <v>0</v>
      </c>
      <c r="AH132" s="1563"/>
      <c r="AI132" s="351">
        <f t="shared" si="184"/>
        <v>0</v>
      </c>
      <c r="AJ132" s="363">
        <f t="shared" si="184"/>
        <v>0</v>
      </c>
      <c r="AK132" s="364">
        <f t="shared" si="184"/>
        <v>0</v>
      </c>
      <c r="AL132" s="364">
        <f t="shared" si="184"/>
        <v>0</v>
      </c>
      <c r="AM132" s="364">
        <f t="shared" si="184"/>
        <v>0</v>
      </c>
      <c r="AN132" s="364">
        <f t="shared" si="184"/>
        <v>0</v>
      </c>
      <c r="AO132" s="364">
        <f t="shared" si="184"/>
        <v>0</v>
      </c>
      <c r="AP132" s="346">
        <f t="shared" si="184"/>
        <v>0</v>
      </c>
      <c r="AQ132" s="365">
        <f t="shared" si="184"/>
        <v>0</v>
      </c>
      <c r="AR132" s="1563"/>
      <c r="AS132" s="365">
        <f t="shared" si="184"/>
        <v>0</v>
      </c>
      <c r="AT132" s="352">
        <f t="shared" si="184"/>
        <v>0</v>
      </c>
      <c r="AU132" s="368">
        <f t="shared" si="184"/>
        <v>0</v>
      </c>
      <c r="AV132" s="369">
        <f t="shared" si="184"/>
        <v>0</v>
      </c>
      <c r="AW132" s="369">
        <f t="shared" si="184"/>
        <v>0</v>
      </c>
      <c r="AX132" s="346">
        <f t="shared" si="184"/>
        <v>0</v>
      </c>
      <c r="AY132" s="365">
        <f t="shared" si="184"/>
        <v>0</v>
      </c>
      <c r="AZ132" s="1563"/>
      <c r="BA132" s="352">
        <f t="shared" si="184"/>
        <v>0</v>
      </c>
      <c r="BB132" s="1563"/>
      <c r="BC132" s="352">
        <f t="shared" si="184"/>
        <v>0</v>
      </c>
    </row>
    <row r="133" spans="1:55" s="339" customFormat="1">
      <c r="A133" s="372" t="s">
        <v>399</v>
      </c>
      <c r="B133" s="342"/>
      <c r="C133" s="708"/>
      <c r="D133" s="343"/>
      <c r="E133" s="344"/>
      <c r="F133" s="345"/>
      <c r="G133" s="345"/>
      <c r="H133" s="345"/>
      <c r="I133" s="345"/>
      <c r="J133" s="345"/>
      <c r="K133" s="345"/>
      <c r="L133" s="345"/>
      <c r="M133" s="346">
        <f t="shared" ref="M133:M142" si="185">SUM(E133:L133)</f>
        <v>0</v>
      </c>
      <c r="N133" s="347"/>
      <c r="O133" s="347"/>
      <c r="P133" s="347"/>
      <c r="Q133" s="348">
        <f t="shared" ref="Q133:Q134" si="186">B133+C133+M133+N133+O133+P133+D133</f>
        <v>0</v>
      </c>
      <c r="R133" s="349"/>
      <c r="S133" s="1575"/>
      <c r="T133" s="350"/>
      <c r="U133" s="350"/>
      <c r="V133" s="350"/>
      <c r="W133" s="346">
        <f t="shared" ref="W133:W142" si="187">SUM(R133:V133)</f>
        <v>0</v>
      </c>
      <c r="X133" s="349"/>
      <c r="Y133" s="350"/>
      <c r="Z133" s="350"/>
      <c r="AA133" s="350"/>
      <c r="AB133" s="350"/>
      <c r="AC133" s="350"/>
      <c r="AD133" s="350"/>
      <c r="AE133" s="350"/>
      <c r="AF133" s="350"/>
      <c r="AG133" s="346">
        <f t="shared" ref="AG133:AG142" si="188">SUM(X133:AF133)</f>
        <v>0</v>
      </c>
      <c r="AH133" s="1563"/>
      <c r="AI133" s="351">
        <f t="shared" ref="AI133:AI142" si="189">Q133+W133+AG133+AH133</f>
        <v>0</v>
      </c>
      <c r="AJ133" s="344"/>
      <c r="AK133" s="345"/>
      <c r="AL133" s="345"/>
      <c r="AM133" s="345"/>
      <c r="AN133" s="345"/>
      <c r="AO133" s="345"/>
      <c r="AP133" s="346">
        <f t="shared" ref="AP133:AP157" si="190">SUM(AJ133:AO133)</f>
        <v>0</v>
      </c>
      <c r="AQ133" s="347"/>
      <c r="AR133" s="1563"/>
      <c r="AS133" s="347"/>
      <c r="AT133" s="352">
        <f t="shared" ref="AT133:AT157" si="191">AI133+AP133+AQ133+AR133+AS133</f>
        <v>0</v>
      </c>
      <c r="AU133" s="353"/>
      <c r="AV133" s="354"/>
      <c r="AW133" s="354"/>
      <c r="AX133" s="346">
        <f t="shared" ref="AX133:AX142" si="192">SUM(AU133:AW133)</f>
        <v>0</v>
      </c>
      <c r="AY133" s="347"/>
      <c r="AZ133" s="1563"/>
      <c r="BA133" s="352">
        <f t="shared" ref="BA133:BA142" si="193">AX133+AY133</f>
        <v>0</v>
      </c>
      <c r="BB133" s="1563"/>
      <c r="BC133" s="352">
        <f t="shared" ref="BC133:BC142" si="194">BA133+AT133+BB133</f>
        <v>0</v>
      </c>
    </row>
    <row r="134" spans="1:55" s="339" customFormat="1">
      <c r="A134" s="372" t="s">
        <v>400</v>
      </c>
      <c r="B134" s="342"/>
      <c r="C134" s="708"/>
      <c r="D134" s="343"/>
      <c r="E134" s="344"/>
      <c r="F134" s="345"/>
      <c r="G134" s="345"/>
      <c r="H134" s="345"/>
      <c r="I134" s="345"/>
      <c r="J134" s="345"/>
      <c r="K134" s="345"/>
      <c r="L134" s="345"/>
      <c r="M134" s="346">
        <f t="shared" si="185"/>
        <v>0</v>
      </c>
      <c r="N134" s="347"/>
      <c r="O134" s="347"/>
      <c r="P134" s="347"/>
      <c r="Q134" s="348">
        <f t="shared" si="186"/>
        <v>0</v>
      </c>
      <c r="R134" s="349"/>
      <c r="S134" s="1575"/>
      <c r="T134" s="350"/>
      <c r="U134" s="350"/>
      <c r="V134" s="350"/>
      <c r="W134" s="346">
        <f t="shared" si="187"/>
        <v>0</v>
      </c>
      <c r="X134" s="349"/>
      <c r="Y134" s="350"/>
      <c r="Z134" s="350"/>
      <c r="AA134" s="350"/>
      <c r="AB134" s="350"/>
      <c r="AC134" s="350"/>
      <c r="AD134" s="350"/>
      <c r="AE134" s="350"/>
      <c r="AF134" s="350"/>
      <c r="AG134" s="346">
        <f t="shared" si="188"/>
        <v>0</v>
      </c>
      <c r="AH134" s="1563"/>
      <c r="AI134" s="351">
        <f t="shared" si="189"/>
        <v>0</v>
      </c>
      <c r="AJ134" s="344"/>
      <c r="AK134" s="345"/>
      <c r="AL134" s="345"/>
      <c r="AM134" s="345"/>
      <c r="AN134" s="345"/>
      <c r="AO134" s="345"/>
      <c r="AP134" s="346">
        <f t="shared" si="190"/>
        <v>0</v>
      </c>
      <c r="AQ134" s="347"/>
      <c r="AR134" s="1563"/>
      <c r="AS134" s="347"/>
      <c r="AT134" s="352">
        <f t="shared" si="191"/>
        <v>0</v>
      </c>
      <c r="AU134" s="353"/>
      <c r="AV134" s="354"/>
      <c r="AW134" s="354"/>
      <c r="AX134" s="346">
        <f t="shared" si="192"/>
        <v>0</v>
      </c>
      <c r="AY134" s="347"/>
      <c r="AZ134" s="1563"/>
      <c r="BA134" s="352">
        <f t="shared" si="193"/>
        <v>0</v>
      </c>
      <c r="BB134" s="1563"/>
      <c r="BC134" s="352">
        <f t="shared" si="194"/>
        <v>0</v>
      </c>
    </row>
    <row r="135" spans="1:55" s="339" customFormat="1">
      <c r="A135" s="373" t="s">
        <v>401</v>
      </c>
      <c r="B135" s="1611"/>
      <c r="C135" s="1611"/>
      <c r="D135" s="1611"/>
      <c r="E135" s="1611"/>
      <c r="F135" s="1611"/>
      <c r="G135" s="1611"/>
      <c r="H135" s="1611"/>
      <c r="I135" s="1611"/>
      <c r="J135" s="1611"/>
      <c r="K135" s="1611"/>
      <c r="L135" s="1611"/>
      <c r="M135" s="346">
        <f t="shared" si="185"/>
        <v>0</v>
      </c>
      <c r="N135" s="1611"/>
      <c r="O135" s="1611"/>
      <c r="P135" s="1611"/>
      <c r="Q135" s="348">
        <f t="shared" ref="Q135:Q140" si="195">B135+M135+N135+O135+P135+D135</f>
        <v>0</v>
      </c>
      <c r="R135" s="1611"/>
      <c r="S135" s="1611"/>
      <c r="T135" s="1611"/>
      <c r="U135" s="1611"/>
      <c r="V135" s="1611"/>
      <c r="W135" s="346">
        <f t="shared" si="187"/>
        <v>0</v>
      </c>
      <c r="X135" s="1611"/>
      <c r="Y135" s="1611"/>
      <c r="Z135" s="1611"/>
      <c r="AA135" s="1611"/>
      <c r="AB135" s="1611"/>
      <c r="AC135" s="1611"/>
      <c r="AD135" s="1611"/>
      <c r="AE135" s="1611"/>
      <c r="AF135" s="1611"/>
      <c r="AG135" s="346">
        <f t="shared" si="188"/>
        <v>0</v>
      </c>
      <c r="AH135" s="1611"/>
      <c r="AI135" s="351">
        <f t="shared" si="189"/>
        <v>0</v>
      </c>
      <c r="AJ135" s="1615"/>
      <c r="AK135" s="1616"/>
      <c r="AL135" s="1615"/>
      <c r="AM135" s="1611"/>
      <c r="AN135" s="1611"/>
      <c r="AO135" s="1611"/>
      <c r="AP135" s="346">
        <f t="shared" si="190"/>
        <v>0</v>
      </c>
      <c r="AQ135" s="1611"/>
      <c r="AR135" s="1611"/>
      <c r="AS135" s="1611"/>
      <c r="AT135" s="352">
        <f t="shared" si="191"/>
        <v>0</v>
      </c>
      <c r="AU135" s="1611"/>
      <c r="AV135" s="1611"/>
      <c r="AW135" s="1611"/>
      <c r="AX135" s="346">
        <f t="shared" si="192"/>
        <v>0</v>
      </c>
      <c r="AY135" s="1611"/>
      <c r="AZ135" s="1611"/>
      <c r="BA135" s="352">
        <f t="shared" si="193"/>
        <v>0</v>
      </c>
      <c r="BB135" s="1611"/>
      <c r="BC135" s="352">
        <f t="shared" si="194"/>
        <v>0</v>
      </c>
    </row>
    <row r="136" spans="1:55" s="339" customFormat="1">
      <c r="A136" s="373" t="s">
        <v>61</v>
      </c>
      <c r="B136" s="1611"/>
      <c r="C136" s="1611"/>
      <c r="D136" s="1611"/>
      <c r="E136" s="1611"/>
      <c r="F136" s="1611"/>
      <c r="G136" s="1611"/>
      <c r="H136" s="1611"/>
      <c r="I136" s="1611"/>
      <c r="J136" s="1611"/>
      <c r="K136" s="1611"/>
      <c r="L136" s="1611"/>
      <c r="M136" s="346">
        <f t="shared" si="185"/>
        <v>0</v>
      </c>
      <c r="N136" s="1611"/>
      <c r="O136" s="1611"/>
      <c r="P136" s="1611"/>
      <c r="Q136" s="348">
        <f t="shared" si="195"/>
        <v>0</v>
      </c>
      <c r="R136" s="1611"/>
      <c r="S136" s="1611"/>
      <c r="T136" s="1611"/>
      <c r="U136" s="1611"/>
      <c r="V136" s="1611"/>
      <c r="W136" s="346">
        <f t="shared" si="187"/>
        <v>0</v>
      </c>
      <c r="X136" s="1611"/>
      <c r="Y136" s="1611"/>
      <c r="Z136" s="1611"/>
      <c r="AA136" s="1611"/>
      <c r="AB136" s="1611"/>
      <c r="AC136" s="1611"/>
      <c r="AD136" s="1611"/>
      <c r="AE136" s="1611"/>
      <c r="AF136" s="1611"/>
      <c r="AG136" s="346">
        <f t="shared" si="188"/>
        <v>0</v>
      </c>
      <c r="AH136" s="1611"/>
      <c r="AI136" s="351">
        <f t="shared" si="189"/>
        <v>0</v>
      </c>
      <c r="AJ136" s="1615"/>
      <c r="AK136" s="1616"/>
      <c r="AL136" s="1615"/>
      <c r="AM136" s="1611"/>
      <c r="AN136" s="1611"/>
      <c r="AO136" s="1611"/>
      <c r="AP136" s="346">
        <f t="shared" si="190"/>
        <v>0</v>
      </c>
      <c r="AQ136" s="1611"/>
      <c r="AR136" s="1611"/>
      <c r="AS136" s="1611"/>
      <c r="AT136" s="352">
        <f t="shared" si="191"/>
        <v>0</v>
      </c>
      <c r="AU136" s="1611"/>
      <c r="AV136" s="1611"/>
      <c r="AW136" s="1611"/>
      <c r="AX136" s="346">
        <f t="shared" si="192"/>
        <v>0</v>
      </c>
      <c r="AY136" s="1611"/>
      <c r="AZ136" s="1611"/>
      <c r="BA136" s="352">
        <f t="shared" si="193"/>
        <v>0</v>
      </c>
      <c r="BB136" s="1611"/>
      <c r="BC136" s="352">
        <f t="shared" si="194"/>
        <v>0</v>
      </c>
    </row>
    <row r="137" spans="1:55" s="339" customFormat="1">
      <c r="A137" s="373" t="s">
        <v>402</v>
      </c>
      <c r="B137" s="1611"/>
      <c r="C137" s="1611"/>
      <c r="D137" s="1611"/>
      <c r="E137" s="1611"/>
      <c r="F137" s="1611"/>
      <c r="G137" s="1611"/>
      <c r="H137" s="1611"/>
      <c r="I137" s="1611"/>
      <c r="J137" s="1611"/>
      <c r="K137" s="1611"/>
      <c r="L137" s="1611"/>
      <c r="M137" s="346">
        <f t="shared" si="185"/>
        <v>0</v>
      </c>
      <c r="N137" s="1611"/>
      <c r="O137" s="1611"/>
      <c r="P137" s="1611"/>
      <c r="Q137" s="348">
        <f t="shared" si="195"/>
        <v>0</v>
      </c>
      <c r="R137" s="1611"/>
      <c r="S137" s="1611"/>
      <c r="T137" s="1611"/>
      <c r="U137" s="1611"/>
      <c r="V137" s="1611"/>
      <c r="W137" s="346">
        <f t="shared" si="187"/>
        <v>0</v>
      </c>
      <c r="X137" s="1611"/>
      <c r="Y137" s="1611"/>
      <c r="Z137" s="1611"/>
      <c r="AA137" s="1611"/>
      <c r="AB137" s="1611"/>
      <c r="AC137" s="1611"/>
      <c r="AD137" s="1611"/>
      <c r="AE137" s="1611"/>
      <c r="AF137" s="1611"/>
      <c r="AG137" s="346">
        <f t="shared" si="188"/>
        <v>0</v>
      </c>
      <c r="AH137" s="1611"/>
      <c r="AI137" s="351">
        <f t="shared" si="189"/>
        <v>0</v>
      </c>
      <c r="AJ137" s="1615"/>
      <c r="AK137" s="1616"/>
      <c r="AL137" s="1615"/>
      <c r="AM137" s="1611"/>
      <c r="AN137" s="1611"/>
      <c r="AO137" s="1611"/>
      <c r="AP137" s="346">
        <f t="shared" si="190"/>
        <v>0</v>
      </c>
      <c r="AQ137" s="1611"/>
      <c r="AR137" s="1611"/>
      <c r="AS137" s="1611"/>
      <c r="AT137" s="352">
        <f t="shared" si="191"/>
        <v>0</v>
      </c>
      <c r="AU137" s="1611"/>
      <c r="AV137" s="1611"/>
      <c r="AW137" s="1611"/>
      <c r="AX137" s="346">
        <f t="shared" si="192"/>
        <v>0</v>
      </c>
      <c r="AY137" s="1611"/>
      <c r="AZ137" s="1611"/>
      <c r="BA137" s="352">
        <f t="shared" si="193"/>
        <v>0</v>
      </c>
      <c r="BB137" s="1611"/>
      <c r="BC137" s="352">
        <f t="shared" si="194"/>
        <v>0</v>
      </c>
    </row>
    <row r="138" spans="1:55" s="339" customFormat="1">
      <c r="A138" s="373" t="s">
        <v>403</v>
      </c>
      <c r="B138" s="1611"/>
      <c r="C138" s="1611"/>
      <c r="D138" s="1611"/>
      <c r="E138" s="1611"/>
      <c r="F138" s="1611"/>
      <c r="G138" s="1611"/>
      <c r="H138" s="1611"/>
      <c r="I138" s="1611"/>
      <c r="J138" s="1611"/>
      <c r="K138" s="1611"/>
      <c r="L138" s="1611"/>
      <c r="M138" s="346">
        <f t="shared" si="185"/>
        <v>0</v>
      </c>
      <c r="N138" s="1611"/>
      <c r="O138" s="1611"/>
      <c r="P138" s="1611"/>
      <c r="Q138" s="348">
        <f t="shared" si="195"/>
        <v>0</v>
      </c>
      <c r="R138" s="1611"/>
      <c r="S138" s="1611"/>
      <c r="T138" s="1611"/>
      <c r="U138" s="1611"/>
      <c r="V138" s="1611"/>
      <c r="W138" s="346">
        <f t="shared" si="187"/>
        <v>0</v>
      </c>
      <c r="X138" s="1611"/>
      <c r="Y138" s="1611"/>
      <c r="Z138" s="1611"/>
      <c r="AA138" s="1611"/>
      <c r="AB138" s="1611"/>
      <c r="AC138" s="1611"/>
      <c r="AD138" s="1611"/>
      <c r="AE138" s="1611"/>
      <c r="AF138" s="1611"/>
      <c r="AG138" s="346">
        <f t="shared" si="188"/>
        <v>0</v>
      </c>
      <c r="AH138" s="1611"/>
      <c r="AI138" s="351">
        <f t="shared" si="189"/>
        <v>0</v>
      </c>
      <c r="AJ138" s="1615"/>
      <c r="AK138" s="1616"/>
      <c r="AL138" s="1615"/>
      <c r="AM138" s="1611"/>
      <c r="AN138" s="1611"/>
      <c r="AO138" s="1611"/>
      <c r="AP138" s="346">
        <f t="shared" si="190"/>
        <v>0</v>
      </c>
      <c r="AQ138" s="1611"/>
      <c r="AR138" s="1611"/>
      <c r="AS138" s="1611"/>
      <c r="AT138" s="352">
        <f t="shared" si="191"/>
        <v>0</v>
      </c>
      <c r="AU138" s="1611"/>
      <c r="AV138" s="1611"/>
      <c r="AW138" s="1611"/>
      <c r="AX138" s="346">
        <f t="shared" si="192"/>
        <v>0</v>
      </c>
      <c r="AY138" s="1611"/>
      <c r="AZ138" s="1611"/>
      <c r="BA138" s="352">
        <f t="shared" si="193"/>
        <v>0</v>
      </c>
      <c r="BB138" s="1611"/>
      <c r="BC138" s="352">
        <f t="shared" si="194"/>
        <v>0</v>
      </c>
    </row>
    <row r="139" spans="1:55" s="339" customFormat="1">
      <c r="A139" s="373" t="s">
        <v>404</v>
      </c>
      <c r="B139" s="1611"/>
      <c r="C139" s="1611"/>
      <c r="D139" s="1611"/>
      <c r="E139" s="1611"/>
      <c r="F139" s="1611"/>
      <c r="G139" s="1611"/>
      <c r="H139" s="1611"/>
      <c r="I139" s="1611"/>
      <c r="J139" s="1611"/>
      <c r="K139" s="1611"/>
      <c r="L139" s="1611"/>
      <c r="M139" s="346">
        <f t="shared" si="185"/>
        <v>0</v>
      </c>
      <c r="N139" s="1611"/>
      <c r="O139" s="1611"/>
      <c r="P139" s="1611"/>
      <c r="Q139" s="348">
        <f t="shared" si="195"/>
        <v>0</v>
      </c>
      <c r="R139" s="1611"/>
      <c r="S139" s="1611"/>
      <c r="T139" s="1611"/>
      <c r="U139" s="1611"/>
      <c r="V139" s="1611"/>
      <c r="W139" s="346">
        <f t="shared" si="187"/>
        <v>0</v>
      </c>
      <c r="X139" s="1611"/>
      <c r="Y139" s="1611"/>
      <c r="Z139" s="1611"/>
      <c r="AA139" s="1611"/>
      <c r="AB139" s="1611"/>
      <c r="AC139" s="1611"/>
      <c r="AD139" s="1611"/>
      <c r="AE139" s="1611"/>
      <c r="AF139" s="1611"/>
      <c r="AG139" s="346">
        <f t="shared" si="188"/>
        <v>0</v>
      </c>
      <c r="AH139" s="1611"/>
      <c r="AI139" s="351">
        <f t="shared" si="189"/>
        <v>0</v>
      </c>
      <c r="AJ139" s="1615"/>
      <c r="AK139" s="1616"/>
      <c r="AL139" s="1615"/>
      <c r="AM139" s="1611"/>
      <c r="AN139" s="1611"/>
      <c r="AO139" s="1611"/>
      <c r="AP139" s="346">
        <f t="shared" si="190"/>
        <v>0</v>
      </c>
      <c r="AQ139" s="1611"/>
      <c r="AR139" s="1611"/>
      <c r="AS139" s="1611"/>
      <c r="AT139" s="352">
        <f t="shared" si="191"/>
        <v>0</v>
      </c>
      <c r="AU139" s="1611"/>
      <c r="AV139" s="1611"/>
      <c r="AW139" s="1611"/>
      <c r="AX139" s="346">
        <f t="shared" si="192"/>
        <v>0</v>
      </c>
      <c r="AY139" s="1611"/>
      <c r="AZ139" s="1611"/>
      <c r="BA139" s="352">
        <f t="shared" si="193"/>
        <v>0</v>
      </c>
      <c r="BB139" s="1611"/>
      <c r="BC139" s="352">
        <f t="shared" si="194"/>
        <v>0</v>
      </c>
    </row>
    <row r="140" spans="1:55" s="339" customFormat="1">
      <c r="A140" s="373" t="s">
        <v>65</v>
      </c>
      <c r="B140" s="1611"/>
      <c r="C140" s="1611"/>
      <c r="D140" s="1611"/>
      <c r="E140" s="1611"/>
      <c r="F140" s="1611"/>
      <c r="G140" s="1611"/>
      <c r="H140" s="1611"/>
      <c r="I140" s="1611"/>
      <c r="J140" s="1611"/>
      <c r="K140" s="1611"/>
      <c r="L140" s="1611"/>
      <c r="M140" s="346">
        <f t="shared" si="185"/>
        <v>0</v>
      </c>
      <c r="N140" s="1611"/>
      <c r="O140" s="1611"/>
      <c r="P140" s="1611"/>
      <c r="Q140" s="348">
        <f t="shared" si="195"/>
        <v>0</v>
      </c>
      <c r="R140" s="1611"/>
      <c r="S140" s="1611"/>
      <c r="T140" s="1611"/>
      <c r="U140" s="1611"/>
      <c r="V140" s="1611"/>
      <c r="W140" s="346">
        <f t="shared" si="187"/>
        <v>0</v>
      </c>
      <c r="X140" s="1611"/>
      <c r="Y140" s="1611"/>
      <c r="Z140" s="1611"/>
      <c r="AA140" s="1611"/>
      <c r="AB140" s="1611"/>
      <c r="AC140" s="1611"/>
      <c r="AD140" s="1611"/>
      <c r="AE140" s="1611"/>
      <c r="AF140" s="1611"/>
      <c r="AG140" s="346">
        <f t="shared" si="188"/>
        <v>0</v>
      </c>
      <c r="AH140" s="1611"/>
      <c r="AI140" s="351">
        <f t="shared" si="189"/>
        <v>0</v>
      </c>
      <c r="AJ140" s="1615"/>
      <c r="AK140" s="1616"/>
      <c r="AL140" s="1615"/>
      <c r="AM140" s="1611"/>
      <c r="AN140" s="1611"/>
      <c r="AO140" s="1611"/>
      <c r="AP140" s="346">
        <f t="shared" si="190"/>
        <v>0</v>
      </c>
      <c r="AQ140" s="1611"/>
      <c r="AR140" s="1611"/>
      <c r="AS140" s="1611"/>
      <c r="AT140" s="352">
        <f t="shared" si="191"/>
        <v>0</v>
      </c>
      <c r="AU140" s="1611"/>
      <c r="AV140" s="1611"/>
      <c r="AW140" s="1611"/>
      <c r="AX140" s="346">
        <f t="shared" si="192"/>
        <v>0</v>
      </c>
      <c r="AY140" s="1611"/>
      <c r="AZ140" s="1611"/>
      <c r="BA140" s="352">
        <f t="shared" si="193"/>
        <v>0</v>
      </c>
      <c r="BB140" s="1611"/>
      <c r="BC140" s="352">
        <f t="shared" si="194"/>
        <v>0</v>
      </c>
    </row>
    <row r="141" spans="1:55" s="339" customFormat="1">
      <c r="A141" s="373" t="s">
        <v>405</v>
      </c>
      <c r="B141" s="342"/>
      <c r="C141" s="708"/>
      <c r="D141" s="343"/>
      <c r="E141" s="344"/>
      <c r="F141" s="345"/>
      <c r="G141" s="345"/>
      <c r="H141" s="345"/>
      <c r="I141" s="345"/>
      <c r="J141" s="345"/>
      <c r="K141" s="345"/>
      <c r="L141" s="345"/>
      <c r="M141" s="346">
        <f t="shared" si="185"/>
        <v>0</v>
      </c>
      <c r="N141" s="347"/>
      <c r="O141" s="347"/>
      <c r="P141" s="347"/>
      <c r="Q141" s="348">
        <f t="shared" ref="Q141:Q142" si="196">B141+C141+M141+N141+O141+P141+D141</f>
        <v>0</v>
      </c>
      <c r="R141" s="349"/>
      <c r="S141" s="1575"/>
      <c r="T141" s="350"/>
      <c r="U141" s="350"/>
      <c r="V141" s="350"/>
      <c r="W141" s="346">
        <f t="shared" si="187"/>
        <v>0</v>
      </c>
      <c r="X141" s="349"/>
      <c r="Y141" s="350"/>
      <c r="Z141" s="350"/>
      <c r="AA141" s="350"/>
      <c r="AB141" s="350"/>
      <c r="AC141" s="350"/>
      <c r="AD141" s="350"/>
      <c r="AE141" s="350"/>
      <c r="AF141" s="350"/>
      <c r="AG141" s="346">
        <f t="shared" si="188"/>
        <v>0</v>
      </c>
      <c r="AH141" s="1563"/>
      <c r="AI141" s="351">
        <f t="shared" si="189"/>
        <v>0</v>
      </c>
      <c r="AJ141" s="344"/>
      <c r="AK141" s="345"/>
      <c r="AL141" s="345"/>
      <c r="AM141" s="345"/>
      <c r="AN141" s="345"/>
      <c r="AO141" s="345"/>
      <c r="AP141" s="346">
        <f t="shared" si="190"/>
        <v>0</v>
      </c>
      <c r="AQ141" s="347"/>
      <c r="AR141" s="1563"/>
      <c r="AS141" s="347"/>
      <c r="AT141" s="352">
        <f t="shared" si="191"/>
        <v>0</v>
      </c>
      <c r="AU141" s="353"/>
      <c r="AV141" s="354"/>
      <c r="AW141" s="354"/>
      <c r="AX141" s="346">
        <f t="shared" si="192"/>
        <v>0</v>
      </c>
      <c r="AY141" s="347"/>
      <c r="AZ141" s="1563"/>
      <c r="BA141" s="352">
        <f t="shared" si="193"/>
        <v>0</v>
      </c>
      <c r="BB141" s="1563"/>
      <c r="BC141" s="352">
        <f t="shared" si="194"/>
        <v>0</v>
      </c>
    </row>
    <row r="142" spans="1:55" s="339" customFormat="1">
      <c r="A142" s="372" t="s">
        <v>406</v>
      </c>
      <c r="B142" s="342"/>
      <c r="C142" s="708"/>
      <c r="D142" s="343"/>
      <c r="E142" s="344"/>
      <c r="F142" s="345"/>
      <c r="G142" s="345"/>
      <c r="H142" s="345"/>
      <c r="I142" s="345"/>
      <c r="J142" s="345"/>
      <c r="K142" s="345"/>
      <c r="L142" s="345"/>
      <c r="M142" s="346">
        <f t="shared" si="185"/>
        <v>0</v>
      </c>
      <c r="N142" s="347"/>
      <c r="O142" s="347"/>
      <c r="P142" s="347"/>
      <c r="Q142" s="348">
        <f t="shared" si="196"/>
        <v>0</v>
      </c>
      <c r="R142" s="349"/>
      <c r="S142" s="1575"/>
      <c r="T142" s="350"/>
      <c r="U142" s="350"/>
      <c r="V142" s="350"/>
      <c r="W142" s="346">
        <f t="shared" si="187"/>
        <v>0</v>
      </c>
      <c r="X142" s="349"/>
      <c r="Y142" s="350"/>
      <c r="Z142" s="350"/>
      <c r="AA142" s="350"/>
      <c r="AB142" s="350"/>
      <c r="AC142" s="350"/>
      <c r="AD142" s="350"/>
      <c r="AE142" s="350"/>
      <c r="AF142" s="350"/>
      <c r="AG142" s="346">
        <f t="shared" si="188"/>
        <v>0</v>
      </c>
      <c r="AH142" s="1563"/>
      <c r="AI142" s="351">
        <f t="shared" si="189"/>
        <v>0</v>
      </c>
      <c r="AJ142" s="344"/>
      <c r="AK142" s="345"/>
      <c r="AL142" s="345"/>
      <c r="AM142" s="345"/>
      <c r="AN142" s="345"/>
      <c r="AO142" s="345"/>
      <c r="AP142" s="346">
        <f t="shared" si="190"/>
        <v>0</v>
      </c>
      <c r="AQ142" s="347"/>
      <c r="AR142" s="1563"/>
      <c r="AS142" s="347"/>
      <c r="AT142" s="352">
        <f t="shared" si="191"/>
        <v>0</v>
      </c>
      <c r="AU142" s="353"/>
      <c r="AV142" s="354"/>
      <c r="AW142" s="354"/>
      <c r="AX142" s="346">
        <f t="shared" si="192"/>
        <v>0</v>
      </c>
      <c r="AY142" s="347"/>
      <c r="AZ142" s="1563"/>
      <c r="BA142" s="352">
        <f t="shared" si="193"/>
        <v>0</v>
      </c>
      <c r="BB142" s="1563"/>
      <c r="BC142" s="352">
        <f t="shared" si="194"/>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90"/>
        <v>0</v>
      </c>
      <c r="AQ144" s="1611"/>
      <c r="AR144" s="1611"/>
      <c r="AS144" s="1611">
        <f>AS145+AS146</f>
        <v>0</v>
      </c>
      <c r="AT144" s="352">
        <f t="shared" si="191"/>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90"/>
        <v>0</v>
      </c>
      <c r="AQ145" s="1611"/>
      <c r="AR145" s="1611"/>
      <c r="AS145" s="1611"/>
      <c r="AT145" s="352">
        <f t="shared" si="191"/>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90"/>
        <v>0</v>
      </c>
      <c r="AQ146" s="1611"/>
      <c r="AR146" s="1611"/>
      <c r="AS146" s="1611"/>
      <c r="AT146" s="352">
        <f t="shared" si="191"/>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90"/>
        <v>0</v>
      </c>
      <c r="AQ147" s="1611"/>
      <c r="AR147" s="1611"/>
      <c r="AS147" s="1611">
        <f>SUM(AS148:AS157)</f>
        <v>0</v>
      </c>
      <c r="AT147" s="352">
        <f t="shared" si="191"/>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90"/>
        <v>0</v>
      </c>
      <c r="AQ148" s="1611"/>
      <c r="AR148" s="1611"/>
      <c r="AS148" s="1611"/>
      <c r="AT148" s="352">
        <f t="shared" si="191"/>
        <v>0</v>
      </c>
      <c r="AU148" s="353"/>
      <c r="AV148" s="354"/>
      <c r="AW148" s="354"/>
      <c r="AX148" s="346">
        <f t="shared" ref="AX148:AX157" si="197">SUM(AU148:AW148)</f>
        <v>0</v>
      </c>
      <c r="AY148" s="347"/>
      <c r="AZ148" s="1611"/>
      <c r="BA148" s="352">
        <f t="shared" ref="BA148:BA157" si="198">AX148+AY148</f>
        <v>0</v>
      </c>
      <c r="BB148" s="1611"/>
      <c r="BC148" s="352">
        <f t="shared" ref="BC148:BC157" si="199">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90"/>
        <v>0</v>
      </c>
      <c r="AQ149" s="1611"/>
      <c r="AR149" s="1611"/>
      <c r="AS149" s="1611"/>
      <c r="AT149" s="352">
        <f t="shared" si="191"/>
        <v>0</v>
      </c>
      <c r="AU149" s="353"/>
      <c r="AV149" s="354"/>
      <c r="AW149" s="354"/>
      <c r="AX149" s="346">
        <f t="shared" si="197"/>
        <v>0</v>
      </c>
      <c r="AY149" s="347"/>
      <c r="AZ149" s="1611"/>
      <c r="BA149" s="352">
        <f t="shared" si="198"/>
        <v>0</v>
      </c>
      <c r="BB149" s="1611"/>
      <c r="BC149" s="352">
        <f t="shared" si="199"/>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90"/>
        <v>0</v>
      </c>
      <c r="AQ150" s="1611"/>
      <c r="AR150" s="1611"/>
      <c r="AS150" s="1611"/>
      <c r="AT150" s="352">
        <f t="shared" si="191"/>
        <v>0</v>
      </c>
      <c r="AU150" s="353"/>
      <c r="AV150" s="354"/>
      <c r="AW150" s="354"/>
      <c r="AX150" s="346">
        <f t="shared" si="197"/>
        <v>0</v>
      </c>
      <c r="AY150" s="347"/>
      <c r="AZ150" s="1611"/>
      <c r="BA150" s="352">
        <f t="shared" si="198"/>
        <v>0</v>
      </c>
      <c r="BB150" s="1611"/>
      <c r="BC150" s="352">
        <f t="shared" si="199"/>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90"/>
        <v>0</v>
      </c>
      <c r="AQ151" s="1611"/>
      <c r="AR151" s="1611"/>
      <c r="AS151" s="1611"/>
      <c r="AT151" s="352">
        <f t="shared" si="191"/>
        <v>0</v>
      </c>
      <c r="AU151" s="353"/>
      <c r="AV151" s="354"/>
      <c r="AW151" s="354"/>
      <c r="AX151" s="346">
        <f t="shared" si="197"/>
        <v>0</v>
      </c>
      <c r="AY151" s="347"/>
      <c r="AZ151" s="1611"/>
      <c r="BA151" s="352">
        <f t="shared" si="198"/>
        <v>0</v>
      </c>
      <c r="BB151" s="1611"/>
      <c r="BC151" s="352">
        <f t="shared" si="199"/>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90"/>
        <v>0</v>
      </c>
      <c r="AQ152" s="1611"/>
      <c r="AR152" s="1611"/>
      <c r="AS152" s="1611"/>
      <c r="AT152" s="352">
        <f t="shared" si="191"/>
        <v>0</v>
      </c>
      <c r="AU152" s="353"/>
      <c r="AV152" s="354"/>
      <c r="AW152" s="354"/>
      <c r="AX152" s="346">
        <f t="shared" si="197"/>
        <v>0</v>
      </c>
      <c r="AY152" s="347"/>
      <c r="AZ152" s="1611"/>
      <c r="BA152" s="352">
        <f t="shared" si="198"/>
        <v>0</v>
      </c>
      <c r="BB152" s="1611"/>
      <c r="BC152" s="352">
        <f t="shared" si="199"/>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90"/>
        <v>0</v>
      </c>
      <c r="AQ153" s="1611"/>
      <c r="AR153" s="1611"/>
      <c r="AS153" s="1611"/>
      <c r="AT153" s="352">
        <f t="shared" si="191"/>
        <v>0</v>
      </c>
      <c r="AU153" s="353"/>
      <c r="AV153" s="354"/>
      <c r="AW153" s="354"/>
      <c r="AX153" s="346">
        <f t="shared" si="197"/>
        <v>0</v>
      </c>
      <c r="AY153" s="347"/>
      <c r="AZ153" s="1611"/>
      <c r="BA153" s="352">
        <f t="shared" si="198"/>
        <v>0</v>
      </c>
      <c r="BB153" s="1611"/>
      <c r="BC153" s="352">
        <f t="shared" si="199"/>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90"/>
        <v>0</v>
      </c>
      <c r="AQ154" s="1611"/>
      <c r="AR154" s="1611"/>
      <c r="AS154" s="1611"/>
      <c r="AT154" s="352">
        <f t="shared" si="191"/>
        <v>0</v>
      </c>
      <c r="AU154" s="353"/>
      <c r="AV154" s="354"/>
      <c r="AW154" s="354"/>
      <c r="AX154" s="346">
        <f t="shared" si="197"/>
        <v>0</v>
      </c>
      <c r="AY154" s="347"/>
      <c r="AZ154" s="1611"/>
      <c r="BA154" s="352">
        <f t="shared" si="198"/>
        <v>0</v>
      </c>
      <c r="BB154" s="1611"/>
      <c r="BC154" s="352">
        <f t="shared" si="199"/>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90"/>
        <v>0</v>
      </c>
      <c r="AQ155" s="1611"/>
      <c r="AR155" s="1611"/>
      <c r="AS155" s="1611"/>
      <c r="AT155" s="352">
        <f t="shared" si="191"/>
        <v>0</v>
      </c>
      <c r="AU155" s="353"/>
      <c r="AV155" s="354"/>
      <c r="AW155" s="354"/>
      <c r="AX155" s="346">
        <f t="shared" si="197"/>
        <v>0</v>
      </c>
      <c r="AY155" s="347"/>
      <c r="AZ155" s="1611"/>
      <c r="BA155" s="352">
        <f t="shared" si="198"/>
        <v>0</v>
      </c>
      <c r="BB155" s="1611"/>
      <c r="BC155" s="352">
        <f t="shared" si="199"/>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90"/>
        <v>0</v>
      </c>
      <c r="AQ156" s="1611"/>
      <c r="AR156" s="1611"/>
      <c r="AS156" s="1611"/>
      <c r="AT156" s="352">
        <f t="shared" si="191"/>
        <v>0</v>
      </c>
      <c r="AU156" s="353"/>
      <c r="AV156" s="354"/>
      <c r="AW156" s="354"/>
      <c r="AX156" s="346">
        <f t="shared" si="197"/>
        <v>0</v>
      </c>
      <c r="AY156" s="347"/>
      <c r="AZ156" s="1611"/>
      <c r="BA156" s="352">
        <f t="shared" si="198"/>
        <v>0</v>
      </c>
      <c r="BB156" s="1611"/>
      <c r="BC156" s="352">
        <f t="shared" si="199"/>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90"/>
        <v>0</v>
      </c>
      <c r="AQ157" s="1611"/>
      <c r="AR157" s="1611"/>
      <c r="AS157" s="1611"/>
      <c r="AT157" s="352">
        <f t="shared" si="191"/>
        <v>0</v>
      </c>
      <c r="AU157" s="353"/>
      <c r="AV157" s="354"/>
      <c r="AW157" s="354"/>
      <c r="AX157" s="346">
        <f t="shared" si="197"/>
        <v>0</v>
      </c>
      <c r="AY157" s="347"/>
      <c r="AZ157" s="1611"/>
      <c r="BA157" s="352">
        <f t="shared" si="198"/>
        <v>0</v>
      </c>
      <c r="BB157" s="1611"/>
      <c r="BC157" s="352">
        <f t="shared" si="199"/>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200">D160+D161</f>
        <v>0</v>
      </c>
      <c r="E159" s="363">
        <f t="shared" si="200"/>
        <v>0</v>
      </c>
      <c r="F159" s="364">
        <f t="shared" si="200"/>
        <v>0</v>
      </c>
      <c r="G159" s="364">
        <f t="shared" si="200"/>
        <v>0</v>
      </c>
      <c r="H159" s="364">
        <f t="shared" si="200"/>
        <v>0</v>
      </c>
      <c r="I159" s="364">
        <f t="shared" si="200"/>
        <v>0</v>
      </c>
      <c r="J159" s="364">
        <f t="shared" si="200"/>
        <v>0</v>
      </c>
      <c r="K159" s="364">
        <f t="shared" si="200"/>
        <v>0</v>
      </c>
      <c r="L159" s="364">
        <f t="shared" si="200"/>
        <v>0</v>
      </c>
      <c r="M159" s="346">
        <f t="shared" si="200"/>
        <v>0</v>
      </c>
      <c r="N159" s="365">
        <f t="shared" si="200"/>
        <v>0</v>
      </c>
      <c r="O159" s="365">
        <f t="shared" si="200"/>
        <v>0</v>
      </c>
      <c r="P159" s="365">
        <f t="shared" si="200"/>
        <v>0</v>
      </c>
      <c r="Q159" s="348">
        <f t="shared" si="200"/>
        <v>0</v>
      </c>
      <c r="R159" s="366">
        <f t="shared" si="200"/>
        <v>0</v>
      </c>
      <c r="S159" s="1575"/>
      <c r="T159" s="367">
        <f t="shared" si="200"/>
        <v>0</v>
      </c>
      <c r="U159" s="367">
        <f t="shared" si="200"/>
        <v>0</v>
      </c>
      <c r="V159" s="367">
        <f t="shared" si="200"/>
        <v>0</v>
      </c>
      <c r="W159" s="346">
        <f t="shared" si="200"/>
        <v>0</v>
      </c>
      <c r="X159" s="366">
        <f t="shared" si="200"/>
        <v>0</v>
      </c>
      <c r="Y159" s="367">
        <f t="shared" si="200"/>
        <v>0</v>
      </c>
      <c r="Z159" s="367">
        <f t="shared" si="200"/>
        <v>0</v>
      </c>
      <c r="AA159" s="367">
        <f t="shared" si="200"/>
        <v>0</v>
      </c>
      <c r="AB159" s="367">
        <f t="shared" si="200"/>
        <v>0</v>
      </c>
      <c r="AC159" s="367">
        <f t="shared" si="200"/>
        <v>0</v>
      </c>
      <c r="AD159" s="367">
        <f t="shared" si="200"/>
        <v>0</v>
      </c>
      <c r="AE159" s="367">
        <f t="shared" si="200"/>
        <v>0</v>
      </c>
      <c r="AF159" s="367">
        <f t="shared" si="200"/>
        <v>0</v>
      </c>
      <c r="AG159" s="346">
        <f t="shared" si="200"/>
        <v>0</v>
      </c>
      <c r="AH159" s="1611"/>
      <c r="AI159" s="351">
        <f t="shared" ref="AI159:AQ159" si="201">AI160+AI161</f>
        <v>0</v>
      </c>
      <c r="AJ159" s="363">
        <f t="shared" si="201"/>
        <v>0</v>
      </c>
      <c r="AK159" s="364">
        <f t="shared" si="201"/>
        <v>0</v>
      </c>
      <c r="AL159" s="364">
        <f t="shared" si="201"/>
        <v>0</v>
      </c>
      <c r="AM159" s="364">
        <f t="shared" si="201"/>
        <v>0</v>
      </c>
      <c r="AN159" s="364">
        <f t="shared" si="201"/>
        <v>0</v>
      </c>
      <c r="AO159" s="364">
        <f t="shared" si="201"/>
        <v>0</v>
      </c>
      <c r="AP159" s="346">
        <f t="shared" si="201"/>
        <v>0</v>
      </c>
      <c r="AQ159" s="365">
        <f t="shared" si="201"/>
        <v>0</v>
      </c>
      <c r="AR159" s="1611"/>
      <c r="AS159" s="365">
        <f t="shared" ref="AS159:BC159" si="202">AS160+AS161</f>
        <v>0</v>
      </c>
      <c r="AT159" s="352">
        <f t="shared" si="202"/>
        <v>0</v>
      </c>
      <c r="AU159" s="368">
        <f t="shared" si="202"/>
        <v>0</v>
      </c>
      <c r="AV159" s="369">
        <f t="shared" si="202"/>
        <v>0</v>
      </c>
      <c r="AW159" s="369">
        <f t="shared" si="202"/>
        <v>0</v>
      </c>
      <c r="AX159" s="346">
        <f t="shared" si="202"/>
        <v>0</v>
      </c>
      <c r="AY159" s="365">
        <f t="shared" si="202"/>
        <v>0</v>
      </c>
      <c r="AZ159" s="1611"/>
      <c r="BA159" s="352">
        <f t="shared" si="202"/>
        <v>0</v>
      </c>
      <c r="BB159" s="1611"/>
      <c r="BC159" s="352">
        <f t="shared" si="202"/>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203">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203"/>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204">SUM(D163:D172)</f>
        <v>0</v>
      </c>
      <c r="E162" s="363">
        <f t="shared" si="204"/>
        <v>0</v>
      </c>
      <c r="F162" s="364">
        <f t="shared" si="204"/>
        <v>0</v>
      </c>
      <c r="G162" s="364">
        <f t="shared" si="204"/>
        <v>0</v>
      </c>
      <c r="H162" s="364">
        <f t="shared" si="204"/>
        <v>0</v>
      </c>
      <c r="I162" s="364">
        <f t="shared" si="204"/>
        <v>0</v>
      </c>
      <c r="J162" s="364">
        <f t="shared" si="204"/>
        <v>0</v>
      </c>
      <c r="K162" s="364">
        <f t="shared" si="204"/>
        <v>0</v>
      </c>
      <c r="L162" s="364">
        <f t="shared" si="204"/>
        <v>0</v>
      </c>
      <c r="M162" s="346">
        <f t="shared" si="204"/>
        <v>0</v>
      </c>
      <c r="N162" s="365">
        <f t="shared" si="204"/>
        <v>0</v>
      </c>
      <c r="O162" s="365">
        <f t="shared" si="204"/>
        <v>0</v>
      </c>
      <c r="P162" s="365">
        <f t="shared" si="204"/>
        <v>0</v>
      </c>
      <c r="Q162" s="348">
        <f t="shared" si="204"/>
        <v>0</v>
      </c>
      <c r="R162" s="366">
        <f t="shared" si="204"/>
        <v>0</v>
      </c>
      <c r="S162" s="1575"/>
      <c r="T162" s="367">
        <f t="shared" si="204"/>
        <v>0</v>
      </c>
      <c r="U162" s="367">
        <f t="shared" si="204"/>
        <v>0</v>
      </c>
      <c r="V162" s="367">
        <f t="shared" si="204"/>
        <v>0</v>
      </c>
      <c r="W162" s="346">
        <f t="shared" si="204"/>
        <v>0</v>
      </c>
      <c r="X162" s="366">
        <f t="shared" si="204"/>
        <v>0</v>
      </c>
      <c r="Y162" s="367">
        <f t="shared" si="204"/>
        <v>0</v>
      </c>
      <c r="Z162" s="367">
        <f t="shared" si="204"/>
        <v>0</v>
      </c>
      <c r="AA162" s="367">
        <f t="shared" si="204"/>
        <v>0</v>
      </c>
      <c r="AB162" s="367">
        <f t="shared" si="204"/>
        <v>0</v>
      </c>
      <c r="AC162" s="367">
        <f t="shared" si="204"/>
        <v>0</v>
      </c>
      <c r="AD162" s="367">
        <f t="shared" si="204"/>
        <v>0</v>
      </c>
      <c r="AE162" s="367">
        <f t="shared" si="204"/>
        <v>0</v>
      </c>
      <c r="AF162" s="367">
        <f t="shared" si="204"/>
        <v>0</v>
      </c>
      <c r="AG162" s="346">
        <f t="shared" si="204"/>
        <v>0</v>
      </c>
      <c r="AH162" s="1611"/>
      <c r="AI162" s="351">
        <f t="shared" ref="AI162:AQ162" si="205">SUM(AI163:AI172)</f>
        <v>0</v>
      </c>
      <c r="AJ162" s="363">
        <f t="shared" si="205"/>
        <v>0</v>
      </c>
      <c r="AK162" s="364">
        <f t="shared" si="205"/>
        <v>0</v>
      </c>
      <c r="AL162" s="364">
        <f t="shared" si="205"/>
        <v>0</v>
      </c>
      <c r="AM162" s="364">
        <f t="shared" si="205"/>
        <v>0</v>
      </c>
      <c r="AN162" s="364">
        <f t="shared" si="205"/>
        <v>0</v>
      </c>
      <c r="AO162" s="364">
        <f t="shared" si="205"/>
        <v>0</v>
      </c>
      <c r="AP162" s="346">
        <f t="shared" si="205"/>
        <v>0</v>
      </c>
      <c r="AQ162" s="365">
        <f t="shared" si="205"/>
        <v>0</v>
      </c>
      <c r="AR162" s="1611"/>
      <c r="AS162" s="365">
        <f t="shared" ref="AS162:BC162" si="206">SUM(AS163:AS172)</f>
        <v>0</v>
      </c>
      <c r="AT162" s="352">
        <f t="shared" si="206"/>
        <v>0</v>
      </c>
      <c r="AU162" s="368">
        <f t="shared" si="206"/>
        <v>0</v>
      </c>
      <c r="AV162" s="369">
        <f t="shared" si="206"/>
        <v>0</v>
      </c>
      <c r="AW162" s="369">
        <f t="shared" si="206"/>
        <v>0</v>
      </c>
      <c r="AX162" s="346">
        <f t="shared" si="206"/>
        <v>0</v>
      </c>
      <c r="AY162" s="365">
        <f t="shared" si="206"/>
        <v>0</v>
      </c>
      <c r="AZ162" s="1611"/>
      <c r="BA162" s="352">
        <f t="shared" si="206"/>
        <v>0</v>
      </c>
      <c r="BB162" s="1611"/>
      <c r="BC162" s="352">
        <f t="shared" si="206"/>
        <v>0</v>
      </c>
    </row>
    <row r="163" spans="1:55" s="339" customFormat="1">
      <c r="A163" s="372" t="s">
        <v>399</v>
      </c>
      <c r="B163" s="342"/>
      <c r="C163" s="708"/>
      <c r="D163" s="343"/>
      <c r="E163" s="344"/>
      <c r="F163" s="345"/>
      <c r="G163" s="345"/>
      <c r="H163" s="345"/>
      <c r="I163" s="345"/>
      <c r="J163" s="345"/>
      <c r="K163" s="345"/>
      <c r="L163" s="345"/>
      <c r="M163" s="346">
        <f t="shared" ref="M163:M172" si="207">SUM(E163:L163)</f>
        <v>0</v>
      </c>
      <c r="N163" s="347"/>
      <c r="O163" s="347"/>
      <c r="P163" s="347"/>
      <c r="Q163" s="348">
        <f t="shared" ref="Q163:Q172" si="208">B163+C163+M163+N163+O163+P163+D163</f>
        <v>0</v>
      </c>
      <c r="R163" s="349"/>
      <c r="S163" s="1575"/>
      <c r="T163" s="350"/>
      <c r="U163" s="350"/>
      <c r="V163" s="350"/>
      <c r="W163" s="346">
        <f t="shared" ref="W163:W172" si="209">SUM(R163:V163)</f>
        <v>0</v>
      </c>
      <c r="X163" s="349"/>
      <c r="Y163" s="350"/>
      <c r="Z163" s="350"/>
      <c r="AA163" s="350"/>
      <c r="AB163" s="350"/>
      <c r="AC163" s="350"/>
      <c r="AD163" s="350"/>
      <c r="AE163" s="350"/>
      <c r="AF163" s="350"/>
      <c r="AG163" s="346">
        <f t="shared" ref="AG163:AG172" si="210">SUM(X163:AF163)</f>
        <v>0</v>
      </c>
      <c r="AH163" s="1611"/>
      <c r="AI163" s="351">
        <f t="shared" ref="AI163:AI172" si="211">Q163+W163+AG163+AH163</f>
        <v>0</v>
      </c>
      <c r="AJ163" s="344"/>
      <c r="AK163" s="345"/>
      <c r="AL163" s="345"/>
      <c r="AM163" s="345"/>
      <c r="AN163" s="345"/>
      <c r="AO163" s="345"/>
      <c r="AP163" s="346">
        <f t="shared" ref="AP163:AP172" si="212">SUM(AJ163:AO163)</f>
        <v>0</v>
      </c>
      <c r="AQ163" s="347"/>
      <c r="AR163" s="1611"/>
      <c r="AS163" s="347"/>
      <c r="AT163" s="352">
        <f t="shared" ref="AT163:AT172" si="213">AI163+AP163+AQ163+AR163+AS163</f>
        <v>0</v>
      </c>
      <c r="AU163" s="353"/>
      <c r="AV163" s="354"/>
      <c r="AW163" s="354"/>
      <c r="AX163" s="346">
        <f t="shared" ref="AX163:AX172" si="214">SUM(AU163:AW163)</f>
        <v>0</v>
      </c>
      <c r="AY163" s="347"/>
      <c r="AZ163" s="1611"/>
      <c r="BA163" s="352">
        <f t="shared" ref="BA163:BA172" si="215">AX163+AY163</f>
        <v>0</v>
      </c>
      <c r="BB163" s="1611"/>
      <c r="BC163" s="352">
        <f t="shared" ref="BC163:BC172" si="216">BA163+AT163+BB163</f>
        <v>0</v>
      </c>
    </row>
    <row r="164" spans="1:55" s="339" customFormat="1">
      <c r="A164" s="372" t="s">
        <v>400</v>
      </c>
      <c r="B164" s="342"/>
      <c r="C164" s="708"/>
      <c r="D164" s="343"/>
      <c r="E164" s="344"/>
      <c r="F164" s="345"/>
      <c r="G164" s="345"/>
      <c r="H164" s="345"/>
      <c r="I164" s="345"/>
      <c r="J164" s="345"/>
      <c r="K164" s="345"/>
      <c r="L164" s="345"/>
      <c r="M164" s="346">
        <f t="shared" si="207"/>
        <v>0</v>
      </c>
      <c r="N164" s="347"/>
      <c r="O164" s="347"/>
      <c r="P164" s="347"/>
      <c r="Q164" s="348">
        <f t="shared" si="208"/>
        <v>0</v>
      </c>
      <c r="R164" s="349"/>
      <c r="S164" s="1575"/>
      <c r="T164" s="350"/>
      <c r="U164" s="350"/>
      <c r="V164" s="350"/>
      <c r="W164" s="346">
        <f t="shared" si="209"/>
        <v>0</v>
      </c>
      <c r="X164" s="349"/>
      <c r="Y164" s="350"/>
      <c r="Z164" s="350"/>
      <c r="AA164" s="350"/>
      <c r="AB164" s="350"/>
      <c r="AC164" s="350"/>
      <c r="AD164" s="350"/>
      <c r="AE164" s="350"/>
      <c r="AF164" s="350"/>
      <c r="AG164" s="346">
        <f t="shared" si="210"/>
        <v>0</v>
      </c>
      <c r="AH164" s="1611"/>
      <c r="AI164" s="351">
        <f t="shared" si="211"/>
        <v>0</v>
      </c>
      <c r="AJ164" s="344"/>
      <c r="AK164" s="345"/>
      <c r="AL164" s="345"/>
      <c r="AM164" s="345"/>
      <c r="AN164" s="345"/>
      <c r="AO164" s="345"/>
      <c r="AP164" s="346">
        <f t="shared" si="212"/>
        <v>0</v>
      </c>
      <c r="AQ164" s="347"/>
      <c r="AR164" s="1611"/>
      <c r="AS164" s="347"/>
      <c r="AT164" s="352">
        <f t="shared" si="213"/>
        <v>0</v>
      </c>
      <c r="AU164" s="353"/>
      <c r="AV164" s="354"/>
      <c r="AW164" s="354"/>
      <c r="AX164" s="346">
        <f t="shared" si="214"/>
        <v>0</v>
      </c>
      <c r="AY164" s="347"/>
      <c r="AZ164" s="1611"/>
      <c r="BA164" s="352">
        <f t="shared" si="215"/>
        <v>0</v>
      </c>
      <c r="BB164" s="1611"/>
      <c r="BC164" s="352">
        <f t="shared" si="216"/>
        <v>0</v>
      </c>
    </row>
    <row r="165" spans="1:55" s="339" customFormat="1">
      <c r="A165" s="373" t="s">
        <v>401</v>
      </c>
      <c r="B165" s="342"/>
      <c r="C165" s="708"/>
      <c r="D165" s="343"/>
      <c r="E165" s="344"/>
      <c r="F165" s="345"/>
      <c r="G165" s="345"/>
      <c r="H165" s="345"/>
      <c r="I165" s="345"/>
      <c r="J165" s="345"/>
      <c r="K165" s="345"/>
      <c r="L165" s="345"/>
      <c r="M165" s="346">
        <f t="shared" si="207"/>
        <v>0</v>
      </c>
      <c r="N165" s="347"/>
      <c r="O165" s="347"/>
      <c r="P165" s="347"/>
      <c r="Q165" s="348">
        <f t="shared" si="208"/>
        <v>0</v>
      </c>
      <c r="R165" s="349"/>
      <c r="S165" s="1575"/>
      <c r="T165" s="350"/>
      <c r="U165" s="350"/>
      <c r="V165" s="350"/>
      <c r="W165" s="346">
        <f t="shared" si="209"/>
        <v>0</v>
      </c>
      <c r="X165" s="349"/>
      <c r="Y165" s="350"/>
      <c r="Z165" s="350"/>
      <c r="AA165" s="350"/>
      <c r="AB165" s="350"/>
      <c r="AC165" s="350"/>
      <c r="AD165" s="350"/>
      <c r="AE165" s="350"/>
      <c r="AF165" s="350"/>
      <c r="AG165" s="346">
        <f t="shared" si="210"/>
        <v>0</v>
      </c>
      <c r="AH165" s="1611"/>
      <c r="AI165" s="351">
        <f t="shared" si="211"/>
        <v>0</v>
      </c>
      <c r="AJ165" s="344"/>
      <c r="AK165" s="345"/>
      <c r="AL165" s="345"/>
      <c r="AM165" s="345"/>
      <c r="AN165" s="345"/>
      <c r="AO165" s="345"/>
      <c r="AP165" s="346">
        <f t="shared" si="212"/>
        <v>0</v>
      </c>
      <c r="AQ165" s="347"/>
      <c r="AR165" s="1611"/>
      <c r="AS165" s="347"/>
      <c r="AT165" s="352">
        <f t="shared" si="213"/>
        <v>0</v>
      </c>
      <c r="AU165" s="353"/>
      <c r="AV165" s="354"/>
      <c r="AW165" s="354"/>
      <c r="AX165" s="346">
        <f t="shared" si="214"/>
        <v>0</v>
      </c>
      <c r="AY165" s="347"/>
      <c r="AZ165" s="1611"/>
      <c r="BA165" s="352">
        <f t="shared" si="215"/>
        <v>0</v>
      </c>
      <c r="BB165" s="1611"/>
      <c r="BC165" s="352">
        <f t="shared" si="216"/>
        <v>0</v>
      </c>
    </row>
    <row r="166" spans="1:55" s="339" customFormat="1">
      <c r="A166" s="373" t="s">
        <v>61</v>
      </c>
      <c r="B166" s="342"/>
      <c r="C166" s="708"/>
      <c r="D166" s="343"/>
      <c r="E166" s="344"/>
      <c r="F166" s="345"/>
      <c r="G166" s="345"/>
      <c r="H166" s="345"/>
      <c r="I166" s="345"/>
      <c r="J166" s="345"/>
      <c r="K166" s="345"/>
      <c r="L166" s="345"/>
      <c r="M166" s="346">
        <f t="shared" si="207"/>
        <v>0</v>
      </c>
      <c r="N166" s="347"/>
      <c r="O166" s="347"/>
      <c r="P166" s="347"/>
      <c r="Q166" s="348">
        <f t="shared" si="208"/>
        <v>0</v>
      </c>
      <c r="R166" s="349"/>
      <c r="S166" s="1575"/>
      <c r="T166" s="350"/>
      <c r="U166" s="350"/>
      <c r="V166" s="350"/>
      <c r="W166" s="346">
        <f t="shared" si="209"/>
        <v>0</v>
      </c>
      <c r="X166" s="349"/>
      <c r="Y166" s="350"/>
      <c r="Z166" s="350"/>
      <c r="AA166" s="350"/>
      <c r="AB166" s="350"/>
      <c r="AC166" s="350"/>
      <c r="AD166" s="350"/>
      <c r="AE166" s="350"/>
      <c r="AF166" s="350"/>
      <c r="AG166" s="346">
        <f t="shared" si="210"/>
        <v>0</v>
      </c>
      <c r="AH166" s="1611"/>
      <c r="AI166" s="351">
        <f t="shared" si="211"/>
        <v>0</v>
      </c>
      <c r="AJ166" s="344"/>
      <c r="AK166" s="345"/>
      <c r="AL166" s="345"/>
      <c r="AM166" s="345"/>
      <c r="AN166" s="345"/>
      <c r="AO166" s="345"/>
      <c r="AP166" s="346">
        <f t="shared" si="212"/>
        <v>0</v>
      </c>
      <c r="AQ166" s="347"/>
      <c r="AR166" s="1611"/>
      <c r="AS166" s="347"/>
      <c r="AT166" s="352">
        <f t="shared" si="213"/>
        <v>0</v>
      </c>
      <c r="AU166" s="353"/>
      <c r="AV166" s="354"/>
      <c r="AW166" s="354"/>
      <c r="AX166" s="346">
        <f t="shared" si="214"/>
        <v>0</v>
      </c>
      <c r="AY166" s="347"/>
      <c r="AZ166" s="1611"/>
      <c r="BA166" s="352">
        <f t="shared" si="215"/>
        <v>0</v>
      </c>
      <c r="BB166" s="1611"/>
      <c r="BC166" s="352">
        <f t="shared" si="216"/>
        <v>0</v>
      </c>
    </row>
    <row r="167" spans="1:55" s="339" customFormat="1">
      <c r="A167" s="373" t="s">
        <v>402</v>
      </c>
      <c r="B167" s="342"/>
      <c r="C167" s="708"/>
      <c r="D167" s="343"/>
      <c r="E167" s="344"/>
      <c r="F167" s="345"/>
      <c r="G167" s="345"/>
      <c r="H167" s="345"/>
      <c r="I167" s="345"/>
      <c r="J167" s="345"/>
      <c r="K167" s="345"/>
      <c r="L167" s="345"/>
      <c r="M167" s="346">
        <f t="shared" si="207"/>
        <v>0</v>
      </c>
      <c r="N167" s="347"/>
      <c r="O167" s="347"/>
      <c r="P167" s="347"/>
      <c r="Q167" s="348">
        <f t="shared" si="208"/>
        <v>0</v>
      </c>
      <c r="R167" s="349"/>
      <c r="S167" s="1575"/>
      <c r="T167" s="350"/>
      <c r="U167" s="350"/>
      <c r="V167" s="350"/>
      <c r="W167" s="346">
        <f t="shared" si="209"/>
        <v>0</v>
      </c>
      <c r="X167" s="349"/>
      <c r="Y167" s="350"/>
      <c r="Z167" s="350"/>
      <c r="AA167" s="350"/>
      <c r="AB167" s="350"/>
      <c r="AC167" s="350"/>
      <c r="AD167" s="350"/>
      <c r="AE167" s="350"/>
      <c r="AF167" s="350"/>
      <c r="AG167" s="346">
        <f t="shared" si="210"/>
        <v>0</v>
      </c>
      <c r="AH167" s="1611"/>
      <c r="AI167" s="351">
        <f t="shared" si="211"/>
        <v>0</v>
      </c>
      <c r="AJ167" s="344"/>
      <c r="AK167" s="345"/>
      <c r="AL167" s="345"/>
      <c r="AM167" s="345"/>
      <c r="AN167" s="345"/>
      <c r="AO167" s="345"/>
      <c r="AP167" s="346">
        <f t="shared" si="212"/>
        <v>0</v>
      </c>
      <c r="AQ167" s="347"/>
      <c r="AR167" s="1611"/>
      <c r="AS167" s="347"/>
      <c r="AT167" s="352">
        <f t="shared" si="213"/>
        <v>0</v>
      </c>
      <c r="AU167" s="353"/>
      <c r="AV167" s="354"/>
      <c r="AW167" s="354"/>
      <c r="AX167" s="346">
        <f t="shared" si="214"/>
        <v>0</v>
      </c>
      <c r="AY167" s="347"/>
      <c r="AZ167" s="1611"/>
      <c r="BA167" s="352">
        <f t="shared" si="215"/>
        <v>0</v>
      </c>
      <c r="BB167" s="1611"/>
      <c r="BC167" s="352">
        <f t="shared" si="216"/>
        <v>0</v>
      </c>
    </row>
    <row r="168" spans="1:55" s="339" customFormat="1">
      <c r="A168" s="373" t="s">
        <v>403</v>
      </c>
      <c r="B168" s="342"/>
      <c r="C168" s="708"/>
      <c r="D168" s="343"/>
      <c r="E168" s="344"/>
      <c r="F168" s="345"/>
      <c r="G168" s="345"/>
      <c r="H168" s="345"/>
      <c r="I168" s="345"/>
      <c r="J168" s="345"/>
      <c r="K168" s="345"/>
      <c r="L168" s="345"/>
      <c r="M168" s="346">
        <f t="shared" si="207"/>
        <v>0</v>
      </c>
      <c r="N168" s="347"/>
      <c r="O168" s="347"/>
      <c r="P168" s="347"/>
      <c r="Q168" s="348">
        <f t="shared" si="208"/>
        <v>0</v>
      </c>
      <c r="R168" s="349"/>
      <c r="S168" s="1575"/>
      <c r="T168" s="350"/>
      <c r="U168" s="350"/>
      <c r="V168" s="350"/>
      <c r="W168" s="346">
        <f t="shared" si="209"/>
        <v>0</v>
      </c>
      <c r="X168" s="349"/>
      <c r="Y168" s="350"/>
      <c r="Z168" s="350"/>
      <c r="AA168" s="350"/>
      <c r="AB168" s="350"/>
      <c r="AC168" s="350"/>
      <c r="AD168" s="350"/>
      <c r="AE168" s="350"/>
      <c r="AF168" s="350"/>
      <c r="AG168" s="346">
        <f t="shared" si="210"/>
        <v>0</v>
      </c>
      <c r="AH168" s="1611"/>
      <c r="AI168" s="351">
        <f t="shared" si="211"/>
        <v>0</v>
      </c>
      <c r="AJ168" s="344"/>
      <c r="AK168" s="345"/>
      <c r="AL168" s="345"/>
      <c r="AM168" s="345"/>
      <c r="AN168" s="345"/>
      <c r="AO168" s="345"/>
      <c r="AP168" s="346">
        <f t="shared" si="212"/>
        <v>0</v>
      </c>
      <c r="AQ168" s="347"/>
      <c r="AR168" s="1611"/>
      <c r="AS168" s="347"/>
      <c r="AT168" s="352">
        <f t="shared" si="213"/>
        <v>0</v>
      </c>
      <c r="AU168" s="353"/>
      <c r="AV168" s="354"/>
      <c r="AW168" s="354"/>
      <c r="AX168" s="346">
        <f t="shared" si="214"/>
        <v>0</v>
      </c>
      <c r="AY168" s="347"/>
      <c r="AZ168" s="1611"/>
      <c r="BA168" s="352">
        <f t="shared" si="215"/>
        <v>0</v>
      </c>
      <c r="BB168" s="1611"/>
      <c r="BC168" s="352">
        <f t="shared" si="216"/>
        <v>0</v>
      </c>
    </row>
    <row r="169" spans="1:55" s="339" customFormat="1">
      <c r="A169" s="373" t="s">
        <v>404</v>
      </c>
      <c r="B169" s="342"/>
      <c r="C169" s="708"/>
      <c r="D169" s="343"/>
      <c r="E169" s="344"/>
      <c r="F169" s="345"/>
      <c r="G169" s="345"/>
      <c r="H169" s="345"/>
      <c r="I169" s="345"/>
      <c r="J169" s="345"/>
      <c r="K169" s="345"/>
      <c r="L169" s="345"/>
      <c r="M169" s="346">
        <f t="shared" si="207"/>
        <v>0</v>
      </c>
      <c r="N169" s="347"/>
      <c r="O169" s="347"/>
      <c r="P169" s="347"/>
      <c r="Q169" s="348">
        <f t="shared" si="208"/>
        <v>0</v>
      </c>
      <c r="R169" s="349"/>
      <c r="S169" s="1575"/>
      <c r="T169" s="350"/>
      <c r="U169" s="350"/>
      <c r="V169" s="350"/>
      <c r="W169" s="346">
        <f t="shared" si="209"/>
        <v>0</v>
      </c>
      <c r="X169" s="349"/>
      <c r="Y169" s="350"/>
      <c r="Z169" s="350"/>
      <c r="AA169" s="350"/>
      <c r="AB169" s="350"/>
      <c r="AC169" s="350"/>
      <c r="AD169" s="350"/>
      <c r="AE169" s="350"/>
      <c r="AF169" s="350"/>
      <c r="AG169" s="346">
        <f t="shared" si="210"/>
        <v>0</v>
      </c>
      <c r="AH169" s="1611"/>
      <c r="AI169" s="351">
        <f t="shared" si="211"/>
        <v>0</v>
      </c>
      <c r="AJ169" s="344"/>
      <c r="AK169" s="345"/>
      <c r="AL169" s="345"/>
      <c r="AM169" s="345"/>
      <c r="AN169" s="345"/>
      <c r="AO169" s="345"/>
      <c r="AP169" s="346">
        <f t="shared" si="212"/>
        <v>0</v>
      </c>
      <c r="AQ169" s="347"/>
      <c r="AR169" s="1611"/>
      <c r="AS169" s="347"/>
      <c r="AT169" s="352">
        <f t="shared" si="213"/>
        <v>0</v>
      </c>
      <c r="AU169" s="353"/>
      <c r="AV169" s="354"/>
      <c r="AW169" s="354"/>
      <c r="AX169" s="346">
        <f t="shared" si="214"/>
        <v>0</v>
      </c>
      <c r="AY169" s="347"/>
      <c r="AZ169" s="1611"/>
      <c r="BA169" s="352">
        <f t="shared" si="215"/>
        <v>0</v>
      </c>
      <c r="BB169" s="1611"/>
      <c r="BC169" s="352">
        <f t="shared" si="216"/>
        <v>0</v>
      </c>
    </row>
    <row r="170" spans="1:55" s="339" customFormat="1">
      <c r="A170" s="373" t="s">
        <v>65</v>
      </c>
      <c r="B170" s="342"/>
      <c r="C170" s="708"/>
      <c r="D170" s="343"/>
      <c r="E170" s="344"/>
      <c r="F170" s="345"/>
      <c r="G170" s="345"/>
      <c r="H170" s="345"/>
      <c r="I170" s="345"/>
      <c r="J170" s="345"/>
      <c r="K170" s="345"/>
      <c r="L170" s="345"/>
      <c r="M170" s="346">
        <f t="shared" si="207"/>
        <v>0</v>
      </c>
      <c r="N170" s="347"/>
      <c r="O170" s="347"/>
      <c r="P170" s="347"/>
      <c r="Q170" s="348">
        <f t="shared" si="208"/>
        <v>0</v>
      </c>
      <c r="R170" s="349"/>
      <c r="S170" s="1575"/>
      <c r="T170" s="350"/>
      <c r="U170" s="350"/>
      <c r="V170" s="350"/>
      <c r="W170" s="346">
        <f t="shared" si="209"/>
        <v>0</v>
      </c>
      <c r="X170" s="349"/>
      <c r="Y170" s="350"/>
      <c r="Z170" s="350"/>
      <c r="AA170" s="350"/>
      <c r="AB170" s="350"/>
      <c r="AC170" s="350"/>
      <c r="AD170" s="350"/>
      <c r="AE170" s="350"/>
      <c r="AF170" s="350"/>
      <c r="AG170" s="346">
        <f t="shared" si="210"/>
        <v>0</v>
      </c>
      <c r="AH170" s="1611"/>
      <c r="AI170" s="351">
        <f t="shared" si="211"/>
        <v>0</v>
      </c>
      <c r="AJ170" s="344"/>
      <c r="AK170" s="345"/>
      <c r="AL170" s="345"/>
      <c r="AM170" s="345"/>
      <c r="AN170" s="345"/>
      <c r="AO170" s="345"/>
      <c r="AP170" s="346">
        <f t="shared" si="212"/>
        <v>0</v>
      </c>
      <c r="AQ170" s="347"/>
      <c r="AR170" s="1611"/>
      <c r="AS170" s="347"/>
      <c r="AT170" s="352">
        <f t="shared" si="213"/>
        <v>0</v>
      </c>
      <c r="AU170" s="353"/>
      <c r="AV170" s="354"/>
      <c r="AW170" s="354"/>
      <c r="AX170" s="346">
        <f t="shared" si="214"/>
        <v>0</v>
      </c>
      <c r="AY170" s="347"/>
      <c r="AZ170" s="1611"/>
      <c r="BA170" s="352">
        <f t="shared" si="215"/>
        <v>0</v>
      </c>
      <c r="BB170" s="1611"/>
      <c r="BC170" s="352">
        <f t="shared" si="216"/>
        <v>0</v>
      </c>
    </row>
    <row r="171" spans="1:55" s="339" customFormat="1">
      <c r="A171" s="373" t="s">
        <v>405</v>
      </c>
      <c r="B171" s="342"/>
      <c r="C171" s="708"/>
      <c r="D171" s="343"/>
      <c r="E171" s="344"/>
      <c r="F171" s="345"/>
      <c r="G171" s="345"/>
      <c r="H171" s="345"/>
      <c r="I171" s="345"/>
      <c r="J171" s="345"/>
      <c r="K171" s="345"/>
      <c r="L171" s="345"/>
      <c r="M171" s="346">
        <f t="shared" si="207"/>
        <v>0</v>
      </c>
      <c r="N171" s="347"/>
      <c r="O171" s="347"/>
      <c r="P171" s="347"/>
      <c r="Q171" s="348">
        <f t="shared" si="208"/>
        <v>0</v>
      </c>
      <c r="R171" s="349"/>
      <c r="S171" s="1575"/>
      <c r="T171" s="350"/>
      <c r="U171" s="350"/>
      <c r="V171" s="350"/>
      <c r="W171" s="346">
        <f t="shared" si="209"/>
        <v>0</v>
      </c>
      <c r="X171" s="349"/>
      <c r="Y171" s="350"/>
      <c r="Z171" s="350"/>
      <c r="AA171" s="350"/>
      <c r="AB171" s="350"/>
      <c r="AC171" s="350"/>
      <c r="AD171" s="350"/>
      <c r="AE171" s="350"/>
      <c r="AF171" s="350"/>
      <c r="AG171" s="346">
        <f t="shared" si="210"/>
        <v>0</v>
      </c>
      <c r="AH171" s="1611"/>
      <c r="AI171" s="351">
        <f t="shared" si="211"/>
        <v>0</v>
      </c>
      <c r="AJ171" s="344"/>
      <c r="AK171" s="345"/>
      <c r="AL171" s="345"/>
      <c r="AM171" s="345"/>
      <c r="AN171" s="345"/>
      <c r="AO171" s="345"/>
      <c r="AP171" s="346">
        <f t="shared" si="212"/>
        <v>0</v>
      </c>
      <c r="AQ171" s="347"/>
      <c r="AR171" s="1611"/>
      <c r="AS171" s="347"/>
      <c r="AT171" s="352">
        <f t="shared" si="213"/>
        <v>0</v>
      </c>
      <c r="AU171" s="353"/>
      <c r="AV171" s="354"/>
      <c r="AW171" s="354"/>
      <c r="AX171" s="346">
        <f t="shared" si="214"/>
        <v>0</v>
      </c>
      <c r="AY171" s="347"/>
      <c r="AZ171" s="1611"/>
      <c r="BA171" s="352">
        <f t="shared" si="215"/>
        <v>0</v>
      </c>
      <c r="BB171" s="1611"/>
      <c r="BC171" s="352">
        <f t="shared" si="216"/>
        <v>0</v>
      </c>
    </row>
    <row r="172" spans="1:55" s="339" customFormat="1" ht="13.5" thickBot="1">
      <c r="A172" s="374" t="s">
        <v>406</v>
      </c>
      <c r="B172" s="342"/>
      <c r="C172" s="708"/>
      <c r="D172" s="343"/>
      <c r="E172" s="344"/>
      <c r="F172" s="345"/>
      <c r="G172" s="345"/>
      <c r="H172" s="345"/>
      <c r="I172" s="345"/>
      <c r="J172" s="345"/>
      <c r="K172" s="345"/>
      <c r="L172" s="345"/>
      <c r="M172" s="346">
        <f t="shared" si="207"/>
        <v>0</v>
      </c>
      <c r="N172" s="347"/>
      <c r="O172" s="347"/>
      <c r="P172" s="347"/>
      <c r="Q172" s="348">
        <f t="shared" si="208"/>
        <v>0</v>
      </c>
      <c r="R172" s="349"/>
      <c r="S172" s="1575"/>
      <c r="T172" s="350"/>
      <c r="U172" s="350"/>
      <c r="V172" s="350"/>
      <c r="W172" s="346">
        <f t="shared" si="209"/>
        <v>0</v>
      </c>
      <c r="X172" s="349"/>
      <c r="Y172" s="350"/>
      <c r="Z172" s="350"/>
      <c r="AA172" s="350"/>
      <c r="AB172" s="350"/>
      <c r="AC172" s="350"/>
      <c r="AD172" s="350"/>
      <c r="AE172" s="350"/>
      <c r="AF172" s="350"/>
      <c r="AG172" s="346">
        <f t="shared" si="210"/>
        <v>0</v>
      </c>
      <c r="AH172" s="1611"/>
      <c r="AI172" s="351">
        <f t="shared" si="211"/>
        <v>0</v>
      </c>
      <c r="AJ172" s="344"/>
      <c r="AK172" s="345"/>
      <c r="AL172" s="345"/>
      <c r="AM172" s="345"/>
      <c r="AN172" s="345"/>
      <c r="AO172" s="345"/>
      <c r="AP172" s="346">
        <f t="shared" si="212"/>
        <v>0</v>
      </c>
      <c r="AQ172" s="347"/>
      <c r="AR172" s="1611"/>
      <c r="AS172" s="347"/>
      <c r="AT172" s="352">
        <f t="shared" si="213"/>
        <v>0</v>
      </c>
      <c r="AU172" s="353"/>
      <c r="AV172" s="354"/>
      <c r="AW172" s="354"/>
      <c r="AX172" s="346">
        <f t="shared" si="214"/>
        <v>0</v>
      </c>
      <c r="AY172" s="347"/>
      <c r="AZ172" s="1611"/>
      <c r="BA172" s="352">
        <f t="shared" si="215"/>
        <v>0</v>
      </c>
      <c r="BB172" s="1611"/>
      <c r="BC172" s="352">
        <f t="shared" si="216"/>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17">SUM(D130:D131,D145:D146,D160:D161)</f>
        <v>0</v>
      </c>
      <c r="E175" s="432">
        <f t="shared" si="217"/>
        <v>0</v>
      </c>
      <c r="F175" s="433">
        <f t="shared" si="217"/>
        <v>0</v>
      </c>
      <c r="G175" s="433">
        <f t="shared" si="217"/>
        <v>0</v>
      </c>
      <c r="H175" s="433">
        <f t="shared" si="217"/>
        <v>0</v>
      </c>
      <c r="I175" s="433">
        <f t="shared" si="217"/>
        <v>0</v>
      </c>
      <c r="J175" s="433">
        <f t="shared" si="217"/>
        <v>0</v>
      </c>
      <c r="K175" s="433">
        <f t="shared" si="217"/>
        <v>0</v>
      </c>
      <c r="L175" s="433">
        <f t="shared" si="217"/>
        <v>0</v>
      </c>
      <c r="M175" s="434">
        <f t="shared" si="217"/>
        <v>0</v>
      </c>
      <c r="N175" s="435">
        <f t="shared" si="217"/>
        <v>0</v>
      </c>
      <c r="O175" s="435">
        <f t="shared" si="217"/>
        <v>0</v>
      </c>
      <c r="P175" s="435">
        <f t="shared" si="217"/>
        <v>0</v>
      </c>
      <c r="Q175" s="436">
        <f t="shared" si="217"/>
        <v>0</v>
      </c>
      <c r="R175" s="437">
        <f t="shared" si="217"/>
        <v>0</v>
      </c>
      <c r="S175" s="1612"/>
      <c r="T175" s="438">
        <f t="shared" si="217"/>
        <v>0</v>
      </c>
      <c r="U175" s="438">
        <f t="shared" si="217"/>
        <v>0</v>
      </c>
      <c r="V175" s="438">
        <f t="shared" si="217"/>
        <v>0</v>
      </c>
      <c r="W175" s="434">
        <f t="shared" si="217"/>
        <v>0</v>
      </c>
      <c r="X175" s="437">
        <f t="shared" si="217"/>
        <v>0</v>
      </c>
      <c r="Y175" s="438">
        <f t="shared" si="217"/>
        <v>0</v>
      </c>
      <c r="Z175" s="438">
        <f t="shared" si="217"/>
        <v>0</v>
      </c>
      <c r="AA175" s="438">
        <f t="shared" si="217"/>
        <v>0</v>
      </c>
      <c r="AB175" s="438">
        <f t="shared" si="217"/>
        <v>0</v>
      </c>
      <c r="AC175" s="438">
        <f t="shared" si="217"/>
        <v>0</v>
      </c>
      <c r="AD175" s="438">
        <f t="shared" si="217"/>
        <v>0</v>
      </c>
      <c r="AE175" s="438">
        <f t="shared" si="217"/>
        <v>0</v>
      </c>
      <c r="AF175" s="438">
        <f t="shared" si="217"/>
        <v>0</v>
      </c>
      <c r="AG175" s="434">
        <f t="shared" si="217"/>
        <v>0</v>
      </c>
      <c r="AH175" s="1611">
        <f t="shared" si="217"/>
        <v>0</v>
      </c>
      <c r="AI175" s="439">
        <f t="shared" si="217"/>
        <v>0</v>
      </c>
      <c r="AJ175" s="432">
        <f t="shared" si="217"/>
        <v>0</v>
      </c>
      <c r="AK175" s="433">
        <f t="shared" si="217"/>
        <v>0</v>
      </c>
      <c r="AL175" s="433">
        <f t="shared" si="217"/>
        <v>0</v>
      </c>
      <c r="AM175" s="433">
        <f t="shared" si="217"/>
        <v>0</v>
      </c>
      <c r="AN175" s="433">
        <f t="shared" si="217"/>
        <v>0</v>
      </c>
      <c r="AO175" s="433">
        <f t="shared" si="217"/>
        <v>0</v>
      </c>
      <c r="AP175" s="434">
        <f t="shared" si="217"/>
        <v>0</v>
      </c>
      <c r="AQ175" s="435">
        <f t="shared" si="217"/>
        <v>0</v>
      </c>
      <c r="AR175" s="1611">
        <f t="shared" si="217"/>
        <v>0</v>
      </c>
      <c r="AS175" s="435">
        <f t="shared" si="217"/>
        <v>0</v>
      </c>
      <c r="AT175" s="440">
        <f t="shared" si="217"/>
        <v>0</v>
      </c>
      <c r="AU175" s="441">
        <f t="shared" si="217"/>
        <v>0</v>
      </c>
      <c r="AV175" s="442">
        <f t="shared" si="217"/>
        <v>0</v>
      </c>
      <c r="AW175" s="442">
        <f t="shared" si="217"/>
        <v>0</v>
      </c>
      <c r="AX175" s="434">
        <f t="shared" si="217"/>
        <v>0</v>
      </c>
      <c r="AY175" s="435">
        <f t="shared" si="217"/>
        <v>0</v>
      </c>
      <c r="AZ175" s="1611"/>
      <c r="BA175" s="440">
        <f t="shared" si="217"/>
        <v>0</v>
      </c>
      <c r="BB175" s="1611"/>
      <c r="BC175" s="440">
        <f t="shared" si="217"/>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8">SUM(D178:D179)</f>
        <v>0</v>
      </c>
      <c r="E177" s="432">
        <f t="shared" si="218"/>
        <v>0</v>
      </c>
      <c r="F177" s="433">
        <f t="shared" si="218"/>
        <v>0</v>
      </c>
      <c r="G177" s="433">
        <f t="shared" si="218"/>
        <v>0</v>
      </c>
      <c r="H177" s="433">
        <f t="shared" si="218"/>
        <v>0</v>
      </c>
      <c r="I177" s="433">
        <f t="shared" si="218"/>
        <v>0</v>
      </c>
      <c r="J177" s="433">
        <f t="shared" si="218"/>
        <v>0</v>
      </c>
      <c r="K177" s="433">
        <f t="shared" si="218"/>
        <v>0</v>
      </c>
      <c r="L177" s="433">
        <f t="shared" si="218"/>
        <v>0</v>
      </c>
      <c r="M177" s="434">
        <f t="shared" si="218"/>
        <v>0</v>
      </c>
      <c r="N177" s="435">
        <f t="shared" si="218"/>
        <v>0</v>
      </c>
      <c r="O177" s="435">
        <f t="shared" si="218"/>
        <v>0</v>
      </c>
      <c r="P177" s="435">
        <f t="shared" si="218"/>
        <v>0</v>
      </c>
      <c r="Q177" s="436">
        <f t="shared" si="218"/>
        <v>0</v>
      </c>
      <c r="R177" s="437">
        <f t="shared" si="218"/>
        <v>0</v>
      </c>
      <c r="S177" s="1612"/>
      <c r="T177" s="438">
        <f t="shared" si="218"/>
        <v>0</v>
      </c>
      <c r="U177" s="438">
        <f t="shared" si="218"/>
        <v>0</v>
      </c>
      <c r="V177" s="438">
        <f t="shared" si="218"/>
        <v>0</v>
      </c>
      <c r="W177" s="434">
        <f t="shared" si="218"/>
        <v>0</v>
      </c>
      <c r="X177" s="437">
        <f t="shared" si="218"/>
        <v>0</v>
      </c>
      <c r="Y177" s="438">
        <f t="shared" si="218"/>
        <v>0</v>
      </c>
      <c r="Z177" s="438">
        <f t="shared" si="218"/>
        <v>0</v>
      </c>
      <c r="AA177" s="438">
        <f t="shared" si="218"/>
        <v>0</v>
      </c>
      <c r="AB177" s="438">
        <f t="shared" si="218"/>
        <v>0</v>
      </c>
      <c r="AC177" s="438">
        <f t="shared" si="218"/>
        <v>0</v>
      </c>
      <c r="AD177" s="438">
        <f t="shared" si="218"/>
        <v>0</v>
      </c>
      <c r="AE177" s="438">
        <f t="shared" si="218"/>
        <v>0</v>
      </c>
      <c r="AF177" s="438">
        <f t="shared" si="218"/>
        <v>0</v>
      </c>
      <c r="AG177" s="434">
        <f t="shared" si="218"/>
        <v>0</v>
      </c>
      <c r="AH177" s="1563"/>
      <c r="AI177" s="439">
        <f t="shared" si="218"/>
        <v>0</v>
      </c>
      <c r="AJ177" s="432">
        <f t="shared" si="218"/>
        <v>0</v>
      </c>
      <c r="AK177" s="433">
        <f t="shared" si="218"/>
        <v>0</v>
      </c>
      <c r="AL177" s="433">
        <f t="shared" si="218"/>
        <v>0</v>
      </c>
      <c r="AM177" s="433">
        <f t="shared" si="218"/>
        <v>0</v>
      </c>
      <c r="AN177" s="433">
        <f t="shared" si="218"/>
        <v>0</v>
      </c>
      <c r="AO177" s="433">
        <f t="shared" si="218"/>
        <v>0</v>
      </c>
      <c r="AP177" s="434">
        <f>SUM(AP178:AP179)</f>
        <v>0</v>
      </c>
      <c r="AQ177" s="435">
        <f t="shared" si="218"/>
        <v>0</v>
      </c>
      <c r="AR177" s="1563"/>
      <c r="AS177" s="435">
        <f t="shared" si="218"/>
        <v>0</v>
      </c>
      <c r="AT177" s="440">
        <f t="shared" si="218"/>
        <v>0</v>
      </c>
      <c r="AU177" s="441">
        <f t="shared" si="218"/>
        <v>0</v>
      </c>
      <c r="AV177" s="442">
        <f t="shared" si="218"/>
        <v>0</v>
      </c>
      <c r="AW177" s="442">
        <f t="shared" si="218"/>
        <v>0</v>
      </c>
      <c r="AX177" s="434">
        <f t="shared" si="218"/>
        <v>0</v>
      </c>
      <c r="AY177" s="435">
        <f t="shared" si="218"/>
        <v>0</v>
      </c>
      <c r="AZ177" s="1563"/>
      <c r="BA177" s="440">
        <f t="shared" si="218"/>
        <v>0</v>
      </c>
      <c r="BB177" s="1563"/>
      <c r="BC177" s="440">
        <f t="shared" si="218"/>
        <v>0</v>
      </c>
    </row>
    <row r="178" spans="1:55" s="121" customFormat="1">
      <c r="A178" s="356" t="s">
        <v>396</v>
      </c>
      <c r="B178" s="361">
        <f>B130+B145+B160</f>
        <v>0</v>
      </c>
      <c r="C178" s="361">
        <f>C130+C145+C160</f>
        <v>0</v>
      </c>
      <c r="D178" s="362">
        <f t="shared" ref="D178:BC179" si="219">D130+D145+D160</f>
        <v>0</v>
      </c>
      <c r="E178" s="363">
        <f t="shared" si="219"/>
        <v>0</v>
      </c>
      <c r="F178" s="364">
        <f t="shared" si="219"/>
        <v>0</v>
      </c>
      <c r="G178" s="364">
        <f t="shared" si="219"/>
        <v>0</v>
      </c>
      <c r="H178" s="364">
        <f t="shared" si="219"/>
        <v>0</v>
      </c>
      <c r="I178" s="364">
        <f t="shared" si="219"/>
        <v>0</v>
      </c>
      <c r="J178" s="364">
        <f t="shared" si="219"/>
        <v>0</v>
      </c>
      <c r="K178" s="364">
        <f t="shared" si="219"/>
        <v>0</v>
      </c>
      <c r="L178" s="364">
        <f t="shared" si="219"/>
        <v>0</v>
      </c>
      <c r="M178" s="346">
        <f t="shared" si="219"/>
        <v>0</v>
      </c>
      <c r="N178" s="365">
        <f t="shared" si="219"/>
        <v>0</v>
      </c>
      <c r="O178" s="365">
        <f t="shared" si="219"/>
        <v>0</v>
      </c>
      <c r="P178" s="365">
        <f t="shared" si="219"/>
        <v>0</v>
      </c>
      <c r="Q178" s="348">
        <f t="shared" si="219"/>
        <v>0</v>
      </c>
      <c r="R178" s="366">
        <f t="shared" si="219"/>
        <v>0</v>
      </c>
      <c r="S178" s="1575"/>
      <c r="T178" s="367">
        <f t="shared" si="219"/>
        <v>0</v>
      </c>
      <c r="U178" s="367">
        <f t="shared" si="219"/>
        <v>0</v>
      </c>
      <c r="V178" s="367">
        <f t="shared" si="219"/>
        <v>0</v>
      </c>
      <c r="W178" s="346">
        <f t="shared" si="219"/>
        <v>0</v>
      </c>
      <c r="X178" s="366">
        <f t="shared" si="219"/>
        <v>0</v>
      </c>
      <c r="Y178" s="367">
        <f t="shared" si="219"/>
        <v>0</v>
      </c>
      <c r="Z178" s="367">
        <f t="shared" si="219"/>
        <v>0</v>
      </c>
      <c r="AA178" s="367">
        <f t="shared" si="219"/>
        <v>0</v>
      </c>
      <c r="AB178" s="367">
        <f t="shared" si="219"/>
        <v>0</v>
      </c>
      <c r="AC178" s="367">
        <f t="shared" si="219"/>
        <v>0</v>
      </c>
      <c r="AD178" s="367">
        <f t="shared" si="219"/>
        <v>0</v>
      </c>
      <c r="AE178" s="367">
        <f t="shared" si="219"/>
        <v>0</v>
      </c>
      <c r="AF178" s="367">
        <f t="shared" si="219"/>
        <v>0</v>
      </c>
      <c r="AG178" s="346">
        <f t="shared" si="219"/>
        <v>0</v>
      </c>
      <c r="AH178" s="1563">
        <f t="shared" si="219"/>
        <v>0</v>
      </c>
      <c r="AI178" s="351">
        <f t="shared" si="219"/>
        <v>0</v>
      </c>
      <c r="AJ178" s="363">
        <f t="shared" si="219"/>
        <v>0</v>
      </c>
      <c r="AK178" s="364">
        <f t="shared" si="219"/>
        <v>0</v>
      </c>
      <c r="AL178" s="364">
        <f t="shared" si="219"/>
        <v>0</v>
      </c>
      <c r="AM178" s="364">
        <f t="shared" si="219"/>
        <v>0</v>
      </c>
      <c r="AN178" s="364">
        <f t="shared" si="219"/>
        <v>0</v>
      </c>
      <c r="AO178" s="364">
        <f t="shared" si="219"/>
        <v>0</v>
      </c>
      <c r="AP178" s="346">
        <f>AP130+AP145+AP160</f>
        <v>0</v>
      </c>
      <c r="AQ178" s="365">
        <f t="shared" si="219"/>
        <v>0</v>
      </c>
      <c r="AR178" s="1563">
        <f t="shared" si="219"/>
        <v>0</v>
      </c>
      <c r="AS178" s="365">
        <f t="shared" si="219"/>
        <v>0</v>
      </c>
      <c r="AT178" s="352">
        <f t="shared" si="219"/>
        <v>0</v>
      </c>
      <c r="AU178" s="368">
        <f t="shared" si="219"/>
        <v>0</v>
      </c>
      <c r="AV178" s="369">
        <f t="shared" si="219"/>
        <v>0</v>
      </c>
      <c r="AW178" s="369">
        <f t="shared" si="219"/>
        <v>0</v>
      </c>
      <c r="AX178" s="346">
        <f t="shared" si="219"/>
        <v>0</v>
      </c>
      <c r="AY178" s="365">
        <f t="shared" si="219"/>
        <v>0</v>
      </c>
      <c r="AZ178" s="1563"/>
      <c r="BA178" s="352">
        <f t="shared" si="219"/>
        <v>0</v>
      </c>
      <c r="BB178" s="1563"/>
      <c r="BC178" s="352">
        <f t="shared" si="219"/>
        <v>0</v>
      </c>
    </row>
    <row r="179" spans="1:55" s="121" customFormat="1">
      <c r="A179" s="356" t="s">
        <v>397</v>
      </c>
      <c r="B179" s="361">
        <f>B131+B146+B161</f>
        <v>0</v>
      </c>
      <c r="C179" s="361">
        <f>C131+C146+C161</f>
        <v>0</v>
      </c>
      <c r="D179" s="362">
        <f t="shared" si="219"/>
        <v>0</v>
      </c>
      <c r="E179" s="363">
        <f t="shared" si="219"/>
        <v>0</v>
      </c>
      <c r="F179" s="364">
        <f t="shared" si="219"/>
        <v>0</v>
      </c>
      <c r="G179" s="364">
        <f t="shared" si="219"/>
        <v>0</v>
      </c>
      <c r="H179" s="364">
        <f t="shared" si="219"/>
        <v>0</v>
      </c>
      <c r="I179" s="364">
        <f t="shared" si="219"/>
        <v>0</v>
      </c>
      <c r="J179" s="364">
        <f t="shared" si="219"/>
        <v>0</v>
      </c>
      <c r="K179" s="364">
        <f t="shared" si="219"/>
        <v>0</v>
      </c>
      <c r="L179" s="364">
        <f t="shared" si="219"/>
        <v>0</v>
      </c>
      <c r="M179" s="346">
        <f t="shared" si="219"/>
        <v>0</v>
      </c>
      <c r="N179" s="365">
        <f t="shared" si="219"/>
        <v>0</v>
      </c>
      <c r="O179" s="365">
        <f t="shared" si="219"/>
        <v>0</v>
      </c>
      <c r="P179" s="365">
        <f t="shared" si="219"/>
        <v>0</v>
      </c>
      <c r="Q179" s="348">
        <f t="shared" si="219"/>
        <v>0</v>
      </c>
      <c r="R179" s="366">
        <f t="shared" si="219"/>
        <v>0</v>
      </c>
      <c r="S179" s="1575"/>
      <c r="T179" s="367">
        <f t="shared" si="219"/>
        <v>0</v>
      </c>
      <c r="U179" s="367">
        <f t="shared" si="219"/>
        <v>0</v>
      </c>
      <c r="V179" s="367">
        <f t="shared" si="219"/>
        <v>0</v>
      </c>
      <c r="W179" s="346">
        <f t="shared" si="219"/>
        <v>0</v>
      </c>
      <c r="X179" s="366">
        <f t="shared" si="219"/>
        <v>0</v>
      </c>
      <c r="Y179" s="367">
        <f t="shared" si="219"/>
        <v>0</v>
      </c>
      <c r="Z179" s="367">
        <f t="shared" si="219"/>
        <v>0</v>
      </c>
      <c r="AA179" s="367">
        <f t="shared" si="219"/>
        <v>0</v>
      </c>
      <c r="AB179" s="367">
        <f t="shared" si="219"/>
        <v>0</v>
      </c>
      <c r="AC179" s="367">
        <f t="shared" si="219"/>
        <v>0</v>
      </c>
      <c r="AD179" s="367">
        <f t="shared" si="219"/>
        <v>0</v>
      </c>
      <c r="AE179" s="367">
        <f t="shared" si="219"/>
        <v>0</v>
      </c>
      <c r="AF179" s="367">
        <f t="shared" si="219"/>
        <v>0</v>
      </c>
      <c r="AG179" s="346">
        <f t="shared" si="219"/>
        <v>0</v>
      </c>
      <c r="AH179" s="1563">
        <f t="shared" si="219"/>
        <v>0</v>
      </c>
      <c r="AI179" s="351">
        <f t="shared" si="219"/>
        <v>0</v>
      </c>
      <c r="AJ179" s="363">
        <f t="shared" si="219"/>
        <v>0</v>
      </c>
      <c r="AK179" s="364">
        <f t="shared" si="219"/>
        <v>0</v>
      </c>
      <c r="AL179" s="364">
        <f t="shared" si="219"/>
        <v>0</v>
      </c>
      <c r="AM179" s="364">
        <f t="shared" si="219"/>
        <v>0</v>
      </c>
      <c r="AN179" s="364">
        <f t="shared" si="219"/>
        <v>0</v>
      </c>
      <c r="AO179" s="364">
        <f t="shared" si="219"/>
        <v>0</v>
      </c>
      <c r="AP179" s="346">
        <f t="shared" si="219"/>
        <v>0</v>
      </c>
      <c r="AQ179" s="365">
        <f t="shared" si="219"/>
        <v>0</v>
      </c>
      <c r="AR179" s="1563">
        <f t="shared" si="219"/>
        <v>0</v>
      </c>
      <c r="AS179" s="365">
        <f t="shared" si="219"/>
        <v>0</v>
      </c>
      <c r="AT179" s="352">
        <f t="shared" si="219"/>
        <v>0</v>
      </c>
      <c r="AU179" s="368">
        <f t="shared" si="219"/>
        <v>0</v>
      </c>
      <c r="AV179" s="369">
        <f t="shared" si="219"/>
        <v>0</v>
      </c>
      <c r="AW179" s="369">
        <f t="shared" si="219"/>
        <v>0</v>
      </c>
      <c r="AX179" s="346">
        <f t="shared" si="219"/>
        <v>0</v>
      </c>
      <c r="AY179" s="365">
        <f t="shared" si="219"/>
        <v>0</v>
      </c>
      <c r="AZ179" s="1563"/>
      <c r="BA179" s="352">
        <f t="shared" si="219"/>
        <v>0</v>
      </c>
      <c r="BB179" s="1563"/>
      <c r="BC179" s="352">
        <f t="shared" si="219"/>
        <v>0</v>
      </c>
    </row>
    <row r="180" spans="1:55" s="339" customFormat="1" ht="15">
      <c r="A180" s="358" t="s">
        <v>398</v>
      </c>
      <c r="B180" s="430">
        <f t="shared" ref="B180:BC180" si="220">SUM(B181:B190)</f>
        <v>0</v>
      </c>
      <c r="C180" s="430">
        <f>SUM(C181:C190)</f>
        <v>0</v>
      </c>
      <c r="D180" s="431">
        <f t="shared" si="220"/>
        <v>0</v>
      </c>
      <c r="E180" s="432">
        <f t="shared" si="220"/>
        <v>0</v>
      </c>
      <c r="F180" s="433">
        <f t="shared" si="220"/>
        <v>0</v>
      </c>
      <c r="G180" s="433">
        <f t="shared" si="220"/>
        <v>0</v>
      </c>
      <c r="H180" s="433">
        <f t="shared" si="220"/>
        <v>0</v>
      </c>
      <c r="I180" s="433">
        <f t="shared" si="220"/>
        <v>0</v>
      </c>
      <c r="J180" s="433">
        <f t="shared" si="220"/>
        <v>0</v>
      </c>
      <c r="K180" s="433">
        <f t="shared" si="220"/>
        <v>0</v>
      </c>
      <c r="L180" s="433">
        <f t="shared" si="220"/>
        <v>0</v>
      </c>
      <c r="M180" s="434">
        <f t="shared" si="220"/>
        <v>0</v>
      </c>
      <c r="N180" s="435">
        <f t="shared" si="220"/>
        <v>0</v>
      </c>
      <c r="O180" s="435">
        <f t="shared" si="220"/>
        <v>0</v>
      </c>
      <c r="P180" s="435">
        <f t="shared" si="220"/>
        <v>0</v>
      </c>
      <c r="Q180" s="436">
        <f t="shared" si="220"/>
        <v>0</v>
      </c>
      <c r="R180" s="437">
        <f t="shared" si="220"/>
        <v>0</v>
      </c>
      <c r="S180" s="1612"/>
      <c r="T180" s="438">
        <f t="shared" si="220"/>
        <v>0</v>
      </c>
      <c r="U180" s="438">
        <f t="shared" si="220"/>
        <v>0</v>
      </c>
      <c r="V180" s="438">
        <f t="shared" si="220"/>
        <v>0</v>
      </c>
      <c r="W180" s="434">
        <f t="shared" si="220"/>
        <v>0</v>
      </c>
      <c r="X180" s="437">
        <f t="shared" si="220"/>
        <v>0</v>
      </c>
      <c r="Y180" s="438">
        <f t="shared" si="220"/>
        <v>0</v>
      </c>
      <c r="Z180" s="438">
        <f t="shared" si="220"/>
        <v>0</v>
      </c>
      <c r="AA180" s="438">
        <f t="shared" si="220"/>
        <v>0</v>
      </c>
      <c r="AB180" s="438">
        <f t="shared" si="220"/>
        <v>0</v>
      </c>
      <c r="AC180" s="438">
        <f t="shared" si="220"/>
        <v>0</v>
      </c>
      <c r="AD180" s="438">
        <f t="shared" si="220"/>
        <v>0</v>
      </c>
      <c r="AE180" s="438">
        <f t="shared" si="220"/>
        <v>0</v>
      </c>
      <c r="AF180" s="438">
        <f t="shared" si="220"/>
        <v>0</v>
      </c>
      <c r="AG180" s="434">
        <f t="shared" si="220"/>
        <v>0</v>
      </c>
      <c r="AH180" s="1563"/>
      <c r="AI180" s="439">
        <f t="shared" si="220"/>
        <v>0</v>
      </c>
      <c r="AJ180" s="432">
        <f t="shared" si="220"/>
        <v>0</v>
      </c>
      <c r="AK180" s="433">
        <f t="shared" si="220"/>
        <v>0</v>
      </c>
      <c r="AL180" s="433">
        <f t="shared" si="220"/>
        <v>0</v>
      </c>
      <c r="AM180" s="433">
        <f t="shared" si="220"/>
        <v>0</v>
      </c>
      <c r="AN180" s="433">
        <f t="shared" si="220"/>
        <v>0</v>
      </c>
      <c r="AO180" s="433">
        <f t="shared" si="220"/>
        <v>0</v>
      </c>
      <c r="AP180" s="434">
        <f t="shared" si="220"/>
        <v>0</v>
      </c>
      <c r="AQ180" s="435">
        <f t="shared" si="220"/>
        <v>0</v>
      </c>
      <c r="AR180" s="1563"/>
      <c r="AS180" s="435">
        <f t="shared" si="220"/>
        <v>0</v>
      </c>
      <c r="AT180" s="440">
        <f t="shared" si="220"/>
        <v>0</v>
      </c>
      <c r="AU180" s="441">
        <f t="shared" si="220"/>
        <v>0</v>
      </c>
      <c r="AV180" s="442">
        <f t="shared" si="220"/>
        <v>0</v>
      </c>
      <c r="AW180" s="442">
        <f t="shared" si="220"/>
        <v>0</v>
      </c>
      <c r="AX180" s="434">
        <f t="shared" si="220"/>
        <v>0</v>
      </c>
      <c r="AY180" s="435">
        <f t="shared" si="220"/>
        <v>0</v>
      </c>
      <c r="AZ180" s="1563"/>
      <c r="BA180" s="440">
        <f t="shared" si="220"/>
        <v>0</v>
      </c>
      <c r="BB180" s="1563"/>
      <c r="BC180" s="440">
        <f t="shared" si="220"/>
        <v>0</v>
      </c>
    </row>
    <row r="181" spans="1:55" s="121" customFormat="1">
      <c r="A181" s="372" t="s">
        <v>399</v>
      </c>
      <c r="B181" s="361">
        <f t="shared" ref="B181:BC186" si="221">B133+B148+B163</f>
        <v>0</v>
      </c>
      <c r="C181" s="361">
        <f t="shared" si="221"/>
        <v>0</v>
      </c>
      <c r="D181" s="362">
        <f t="shared" si="221"/>
        <v>0</v>
      </c>
      <c r="E181" s="363">
        <f t="shared" si="221"/>
        <v>0</v>
      </c>
      <c r="F181" s="364">
        <f t="shared" si="221"/>
        <v>0</v>
      </c>
      <c r="G181" s="364">
        <f t="shared" si="221"/>
        <v>0</v>
      </c>
      <c r="H181" s="364">
        <f t="shared" si="221"/>
        <v>0</v>
      </c>
      <c r="I181" s="364">
        <f t="shared" si="221"/>
        <v>0</v>
      </c>
      <c r="J181" s="364">
        <f t="shared" si="221"/>
        <v>0</v>
      </c>
      <c r="K181" s="364">
        <f t="shared" si="221"/>
        <v>0</v>
      </c>
      <c r="L181" s="364">
        <f t="shared" si="221"/>
        <v>0</v>
      </c>
      <c r="M181" s="346">
        <f t="shared" si="221"/>
        <v>0</v>
      </c>
      <c r="N181" s="365">
        <f t="shared" si="221"/>
        <v>0</v>
      </c>
      <c r="O181" s="365">
        <f t="shared" si="221"/>
        <v>0</v>
      </c>
      <c r="P181" s="365">
        <f t="shared" si="221"/>
        <v>0</v>
      </c>
      <c r="Q181" s="348">
        <f t="shared" si="221"/>
        <v>0</v>
      </c>
      <c r="R181" s="366">
        <f t="shared" si="221"/>
        <v>0</v>
      </c>
      <c r="S181" s="1575"/>
      <c r="T181" s="367">
        <f t="shared" si="221"/>
        <v>0</v>
      </c>
      <c r="U181" s="367">
        <f t="shared" si="221"/>
        <v>0</v>
      </c>
      <c r="V181" s="367">
        <f t="shared" si="221"/>
        <v>0</v>
      </c>
      <c r="W181" s="346">
        <f t="shared" si="221"/>
        <v>0</v>
      </c>
      <c r="X181" s="366">
        <f t="shared" si="221"/>
        <v>0</v>
      </c>
      <c r="Y181" s="367">
        <f t="shared" si="221"/>
        <v>0</v>
      </c>
      <c r="Z181" s="367">
        <f t="shared" si="221"/>
        <v>0</v>
      </c>
      <c r="AA181" s="367">
        <f t="shared" si="221"/>
        <v>0</v>
      </c>
      <c r="AB181" s="367">
        <f t="shared" si="221"/>
        <v>0</v>
      </c>
      <c r="AC181" s="367">
        <f t="shared" si="221"/>
        <v>0</v>
      </c>
      <c r="AD181" s="367">
        <f t="shared" si="221"/>
        <v>0</v>
      </c>
      <c r="AE181" s="367">
        <f t="shared" si="221"/>
        <v>0</v>
      </c>
      <c r="AF181" s="367">
        <f t="shared" si="221"/>
        <v>0</v>
      </c>
      <c r="AG181" s="346">
        <f t="shared" si="221"/>
        <v>0</v>
      </c>
      <c r="AH181" s="1563">
        <f t="shared" si="221"/>
        <v>0</v>
      </c>
      <c r="AI181" s="351">
        <f t="shared" si="221"/>
        <v>0</v>
      </c>
      <c r="AJ181" s="363">
        <f t="shared" si="221"/>
        <v>0</v>
      </c>
      <c r="AK181" s="364">
        <f t="shared" si="221"/>
        <v>0</v>
      </c>
      <c r="AL181" s="364">
        <f t="shared" si="221"/>
        <v>0</v>
      </c>
      <c r="AM181" s="364">
        <f t="shared" si="221"/>
        <v>0</v>
      </c>
      <c r="AN181" s="364">
        <f t="shared" si="221"/>
        <v>0</v>
      </c>
      <c r="AO181" s="364">
        <f t="shared" si="221"/>
        <v>0</v>
      </c>
      <c r="AP181" s="346">
        <f>AP133+AP148+AP163</f>
        <v>0</v>
      </c>
      <c r="AQ181" s="365">
        <f t="shared" si="221"/>
        <v>0</v>
      </c>
      <c r="AR181" s="1563">
        <f t="shared" si="221"/>
        <v>0</v>
      </c>
      <c r="AS181" s="365">
        <f t="shared" si="221"/>
        <v>0</v>
      </c>
      <c r="AT181" s="352">
        <f t="shared" si="221"/>
        <v>0</v>
      </c>
      <c r="AU181" s="368">
        <f t="shared" si="221"/>
        <v>0</v>
      </c>
      <c r="AV181" s="369">
        <f t="shared" si="221"/>
        <v>0</v>
      </c>
      <c r="AW181" s="369">
        <f t="shared" si="221"/>
        <v>0</v>
      </c>
      <c r="AX181" s="346">
        <f t="shared" si="221"/>
        <v>0</v>
      </c>
      <c r="AY181" s="365">
        <f t="shared" si="221"/>
        <v>0</v>
      </c>
      <c r="AZ181" s="1563"/>
      <c r="BA181" s="352">
        <f t="shared" si="221"/>
        <v>0</v>
      </c>
      <c r="BB181" s="1563"/>
      <c r="BC181" s="352">
        <f t="shared" si="221"/>
        <v>0</v>
      </c>
    </row>
    <row r="182" spans="1:55" s="121" customFormat="1">
      <c r="A182" s="372" t="s">
        <v>400</v>
      </c>
      <c r="B182" s="361">
        <f t="shared" si="221"/>
        <v>0</v>
      </c>
      <c r="C182" s="361">
        <f t="shared" si="221"/>
        <v>0</v>
      </c>
      <c r="D182" s="362">
        <f t="shared" si="221"/>
        <v>0</v>
      </c>
      <c r="E182" s="363">
        <f t="shared" si="221"/>
        <v>0</v>
      </c>
      <c r="F182" s="364">
        <f t="shared" si="221"/>
        <v>0</v>
      </c>
      <c r="G182" s="364">
        <f t="shared" si="221"/>
        <v>0</v>
      </c>
      <c r="H182" s="364">
        <f t="shared" si="221"/>
        <v>0</v>
      </c>
      <c r="I182" s="364">
        <f t="shared" si="221"/>
        <v>0</v>
      </c>
      <c r="J182" s="364">
        <f t="shared" si="221"/>
        <v>0</v>
      </c>
      <c r="K182" s="364">
        <f t="shared" si="221"/>
        <v>0</v>
      </c>
      <c r="L182" s="364">
        <f t="shared" si="221"/>
        <v>0</v>
      </c>
      <c r="M182" s="346">
        <f t="shared" si="221"/>
        <v>0</v>
      </c>
      <c r="N182" s="365">
        <f t="shared" si="221"/>
        <v>0</v>
      </c>
      <c r="O182" s="365">
        <f t="shared" si="221"/>
        <v>0</v>
      </c>
      <c r="P182" s="365">
        <f t="shared" si="221"/>
        <v>0</v>
      </c>
      <c r="Q182" s="348">
        <f t="shared" si="221"/>
        <v>0</v>
      </c>
      <c r="R182" s="366">
        <f t="shared" si="221"/>
        <v>0</v>
      </c>
      <c r="S182" s="1575"/>
      <c r="T182" s="367">
        <f t="shared" si="221"/>
        <v>0</v>
      </c>
      <c r="U182" s="367">
        <f t="shared" si="221"/>
        <v>0</v>
      </c>
      <c r="V182" s="367">
        <f t="shared" si="221"/>
        <v>0</v>
      </c>
      <c r="W182" s="346">
        <f t="shared" si="221"/>
        <v>0</v>
      </c>
      <c r="X182" s="366">
        <f t="shared" si="221"/>
        <v>0</v>
      </c>
      <c r="Y182" s="367">
        <f t="shared" si="221"/>
        <v>0</v>
      </c>
      <c r="Z182" s="367">
        <f t="shared" si="221"/>
        <v>0</v>
      </c>
      <c r="AA182" s="367">
        <f t="shared" si="221"/>
        <v>0</v>
      </c>
      <c r="AB182" s="367">
        <f t="shared" si="221"/>
        <v>0</v>
      </c>
      <c r="AC182" s="367">
        <f t="shared" si="221"/>
        <v>0</v>
      </c>
      <c r="AD182" s="367">
        <f t="shared" si="221"/>
        <v>0</v>
      </c>
      <c r="AE182" s="367">
        <f t="shared" si="221"/>
        <v>0</v>
      </c>
      <c r="AF182" s="367">
        <f t="shared" si="221"/>
        <v>0</v>
      </c>
      <c r="AG182" s="346">
        <f t="shared" si="221"/>
        <v>0</v>
      </c>
      <c r="AH182" s="1563">
        <f t="shared" si="221"/>
        <v>0</v>
      </c>
      <c r="AI182" s="351">
        <f t="shared" si="221"/>
        <v>0</v>
      </c>
      <c r="AJ182" s="363">
        <f t="shared" si="221"/>
        <v>0</v>
      </c>
      <c r="AK182" s="364">
        <f t="shared" si="221"/>
        <v>0</v>
      </c>
      <c r="AL182" s="364">
        <f t="shared" si="221"/>
        <v>0</v>
      </c>
      <c r="AM182" s="364">
        <f t="shared" si="221"/>
        <v>0</v>
      </c>
      <c r="AN182" s="364">
        <f t="shared" si="221"/>
        <v>0</v>
      </c>
      <c r="AO182" s="364">
        <f t="shared" si="221"/>
        <v>0</v>
      </c>
      <c r="AP182" s="346">
        <f t="shared" si="221"/>
        <v>0</v>
      </c>
      <c r="AQ182" s="365">
        <f t="shared" si="221"/>
        <v>0</v>
      </c>
      <c r="AR182" s="1563">
        <f t="shared" si="221"/>
        <v>0</v>
      </c>
      <c r="AS182" s="365">
        <f t="shared" si="221"/>
        <v>0</v>
      </c>
      <c r="AT182" s="352">
        <f t="shared" si="221"/>
        <v>0</v>
      </c>
      <c r="AU182" s="368">
        <f t="shared" si="221"/>
        <v>0</v>
      </c>
      <c r="AV182" s="369">
        <f t="shared" si="221"/>
        <v>0</v>
      </c>
      <c r="AW182" s="369">
        <f t="shared" si="221"/>
        <v>0</v>
      </c>
      <c r="AX182" s="346">
        <f t="shared" si="221"/>
        <v>0</v>
      </c>
      <c r="AY182" s="365">
        <f t="shared" si="221"/>
        <v>0</v>
      </c>
      <c r="AZ182" s="1563"/>
      <c r="BA182" s="352">
        <f t="shared" si="221"/>
        <v>0</v>
      </c>
      <c r="BB182" s="1563"/>
      <c r="BC182" s="352">
        <f t="shared" si="221"/>
        <v>0</v>
      </c>
    </row>
    <row r="183" spans="1:55" s="121" customFormat="1">
      <c r="A183" s="373" t="s">
        <v>401</v>
      </c>
      <c r="B183" s="361">
        <f t="shared" si="221"/>
        <v>0</v>
      </c>
      <c r="C183" s="361">
        <f t="shared" si="221"/>
        <v>0</v>
      </c>
      <c r="D183" s="362">
        <f t="shared" si="221"/>
        <v>0</v>
      </c>
      <c r="E183" s="363">
        <f t="shared" si="221"/>
        <v>0</v>
      </c>
      <c r="F183" s="364">
        <f t="shared" si="221"/>
        <v>0</v>
      </c>
      <c r="G183" s="364">
        <f t="shared" si="221"/>
        <v>0</v>
      </c>
      <c r="H183" s="364">
        <f t="shared" si="221"/>
        <v>0</v>
      </c>
      <c r="I183" s="364">
        <f t="shared" si="221"/>
        <v>0</v>
      </c>
      <c r="J183" s="364">
        <f t="shared" si="221"/>
        <v>0</v>
      </c>
      <c r="K183" s="364">
        <f t="shared" si="221"/>
        <v>0</v>
      </c>
      <c r="L183" s="364">
        <f t="shared" si="221"/>
        <v>0</v>
      </c>
      <c r="M183" s="346">
        <f t="shared" si="221"/>
        <v>0</v>
      </c>
      <c r="N183" s="365">
        <f t="shared" si="221"/>
        <v>0</v>
      </c>
      <c r="O183" s="365">
        <f t="shared" si="221"/>
        <v>0</v>
      </c>
      <c r="P183" s="365">
        <f t="shared" si="221"/>
        <v>0</v>
      </c>
      <c r="Q183" s="348">
        <f t="shared" si="221"/>
        <v>0</v>
      </c>
      <c r="R183" s="366">
        <f t="shared" si="221"/>
        <v>0</v>
      </c>
      <c r="S183" s="1575"/>
      <c r="T183" s="367">
        <f t="shared" si="221"/>
        <v>0</v>
      </c>
      <c r="U183" s="367">
        <f t="shared" si="221"/>
        <v>0</v>
      </c>
      <c r="V183" s="367">
        <f t="shared" si="221"/>
        <v>0</v>
      </c>
      <c r="W183" s="346">
        <f t="shared" si="221"/>
        <v>0</v>
      </c>
      <c r="X183" s="366">
        <f t="shared" si="221"/>
        <v>0</v>
      </c>
      <c r="Y183" s="367">
        <f t="shared" si="221"/>
        <v>0</v>
      </c>
      <c r="Z183" s="367">
        <f t="shared" si="221"/>
        <v>0</v>
      </c>
      <c r="AA183" s="367">
        <f t="shared" si="221"/>
        <v>0</v>
      </c>
      <c r="AB183" s="367">
        <f t="shared" si="221"/>
        <v>0</v>
      </c>
      <c r="AC183" s="367">
        <f t="shared" si="221"/>
        <v>0</v>
      </c>
      <c r="AD183" s="367">
        <f t="shared" si="221"/>
        <v>0</v>
      </c>
      <c r="AE183" s="367">
        <f t="shared" si="221"/>
        <v>0</v>
      </c>
      <c r="AF183" s="367">
        <f t="shared" si="221"/>
        <v>0</v>
      </c>
      <c r="AG183" s="346">
        <f t="shared" si="221"/>
        <v>0</v>
      </c>
      <c r="AH183" s="1563">
        <f t="shared" si="221"/>
        <v>0</v>
      </c>
      <c r="AI183" s="351">
        <f t="shared" si="221"/>
        <v>0</v>
      </c>
      <c r="AJ183" s="363">
        <f t="shared" si="221"/>
        <v>0</v>
      </c>
      <c r="AK183" s="364">
        <f t="shared" si="221"/>
        <v>0</v>
      </c>
      <c r="AL183" s="364">
        <f t="shared" si="221"/>
        <v>0</v>
      </c>
      <c r="AM183" s="364">
        <f t="shared" si="221"/>
        <v>0</v>
      </c>
      <c r="AN183" s="364">
        <f t="shared" si="221"/>
        <v>0</v>
      </c>
      <c r="AO183" s="364">
        <f t="shared" si="221"/>
        <v>0</v>
      </c>
      <c r="AP183" s="346">
        <f t="shared" si="221"/>
        <v>0</v>
      </c>
      <c r="AQ183" s="365">
        <f t="shared" si="221"/>
        <v>0</v>
      </c>
      <c r="AR183" s="1563">
        <f t="shared" si="221"/>
        <v>0</v>
      </c>
      <c r="AS183" s="365">
        <f t="shared" si="221"/>
        <v>0</v>
      </c>
      <c r="AT183" s="352">
        <f t="shared" si="221"/>
        <v>0</v>
      </c>
      <c r="AU183" s="368">
        <f t="shared" si="221"/>
        <v>0</v>
      </c>
      <c r="AV183" s="369">
        <f t="shared" si="221"/>
        <v>0</v>
      </c>
      <c r="AW183" s="369">
        <f t="shared" si="221"/>
        <v>0</v>
      </c>
      <c r="AX183" s="346">
        <f t="shared" si="221"/>
        <v>0</v>
      </c>
      <c r="AY183" s="365">
        <f t="shared" si="221"/>
        <v>0</v>
      </c>
      <c r="AZ183" s="1563"/>
      <c r="BA183" s="352">
        <f t="shared" si="221"/>
        <v>0</v>
      </c>
      <c r="BB183" s="1563"/>
      <c r="BC183" s="352">
        <f t="shared" si="221"/>
        <v>0</v>
      </c>
    </row>
    <row r="184" spans="1:55" s="121" customFormat="1">
      <c r="A184" s="373" t="s">
        <v>61</v>
      </c>
      <c r="B184" s="361">
        <f t="shared" si="221"/>
        <v>0</v>
      </c>
      <c r="C184" s="361">
        <f t="shared" si="221"/>
        <v>0</v>
      </c>
      <c r="D184" s="362">
        <f t="shared" si="221"/>
        <v>0</v>
      </c>
      <c r="E184" s="363">
        <f t="shared" si="221"/>
        <v>0</v>
      </c>
      <c r="F184" s="364">
        <f t="shared" si="221"/>
        <v>0</v>
      </c>
      <c r="G184" s="364">
        <f t="shared" si="221"/>
        <v>0</v>
      </c>
      <c r="H184" s="364">
        <f t="shared" si="221"/>
        <v>0</v>
      </c>
      <c r="I184" s="364">
        <f t="shared" si="221"/>
        <v>0</v>
      </c>
      <c r="J184" s="364">
        <f t="shared" si="221"/>
        <v>0</v>
      </c>
      <c r="K184" s="364">
        <f t="shared" si="221"/>
        <v>0</v>
      </c>
      <c r="L184" s="364">
        <f t="shared" si="221"/>
        <v>0</v>
      </c>
      <c r="M184" s="346">
        <f t="shared" si="221"/>
        <v>0</v>
      </c>
      <c r="N184" s="365">
        <f t="shared" si="221"/>
        <v>0</v>
      </c>
      <c r="O184" s="365">
        <f t="shared" si="221"/>
        <v>0</v>
      </c>
      <c r="P184" s="365">
        <f t="shared" si="221"/>
        <v>0</v>
      </c>
      <c r="Q184" s="348">
        <f t="shared" si="221"/>
        <v>0</v>
      </c>
      <c r="R184" s="366">
        <f t="shared" si="221"/>
        <v>0</v>
      </c>
      <c r="S184" s="1575"/>
      <c r="T184" s="367">
        <f t="shared" si="221"/>
        <v>0</v>
      </c>
      <c r="U184" s="367">
        <f t="shared" si="221"/>
        <v>0</v>
      </c>
      <c r="V184" s="367">
        <f t="shared" si="221"/>
        <v>0</v>
      </c>
      <c r="W184" s="346">
        <f t="shared" si="221"/>
        <v>0</v>
      </c>
      <c r="X184" s="366">
        <f t="shared" si="221"/>
        <v>0</v>
      </c>
      <c r="Y184" s="367">
        <f t="shared" si="221"/>
        <v>0</v>
      </c>
      <c r="Z184" s="367">
        <f t="shared" si="221"/>
        <v>0</v>
      </c>
      <c r="AA184" s="367">
        <f t="shared" si="221"/>
        <v>0</v>
      </c>
      <c r="AB184" s="367">
        <f t="shared" si="221"/>
        <v>0</v>
      </c>
      <c r="AC184" s="367">
        <f t="shared" si="221"/>
        <v>0</v>
      </c>
      <c r="AD184" s="367">
        <f t="shared" si="221"/>
        <v>0</v>
      </c>
      <c r="AE184" s="367">
        <f t="shared" si="221"/>
        <v>0</v>
      </c>
      <c r="AF184" s="367">
        <f t="shared" si="221"/>
        <v>0</v>
      </c>
      <c r="AG184" s="346">
        <f t="shared" si="221"/>
        <v>0</v>
      </c>
      <c r="AH184" s="1563">
        <f t="shared" si="221"/>
        <v>0</v>
      </c>
      <c r="AI184" s="351">
        <f t="shared" si="221"/>
        <v>0</v>
      </c>
      <c r="AJ184" s="363">
        <f t="shared" si="221"/>
        <v>0</v>
      </c>
      <c r="AK184" s="364">
        <f t="shared" si="221"/>
        <v>0</v>
      </c>
      <c r="AL184" s="364">
        <f t="shared" si="221"/>
        <v>0</v>
      </c>
      <c r="AM184" s="364">
        <f t="shared" si="221"/>
        <v>0</v>
      </c>
      <c r="AN184" s="364">
        <f t="shared" si="221"/>
        <v>0</v>
      </c>
      <c r="AO184" s="364">
        <f t="shared" si="221"/>
        <v>0</v>
      </c>
      <c r="AP184" s="346">
        <f t="shared" si="221"/>
        <v>0</v>
      </c>
      <c r="AQ184" s="365">
        <f t="shared" si="221"/>
        <v>0</v>
      </c>
      <c r="AR184" s="1563">
        <f t="shared" si="221"/>
        <v>0</v>
      </c>
      <c r="AS184" s="365">
        <f t="shared" si="221"/>
        <v>0</v>
      </c>
      <c r="AT184" s="352">
        <f t="shared" si="221"/>
        <v>0</v>
      </c>
      <c r="AU184" s="368">
        <f t="shared" si="221"/>
        <v>0</v>
      </c>
      <c r="AV184" s="369">
        <f t="shared" si="221"/>
        <v>0</v>
      </c>
      <c r="AW184" s="369">
        <f t="shared" si="221"/>
        <v>0</v>
      </c>
      <c r="AX184" s="346">
        <f t="shared" si="221"/>
        <v>0</v>
      </c>
      <c r="AY184" s="365">
        <f t="shared" si="221"/>
        <v>0</v>
      </c>
      <c r="AZ184" s="1563"/>
      <c r="BA184" s="352">
        <f t="shared" si="221"/>
        <v>0</v>
      </c>
      <c r="BB184" s="1563"/>
      <c r="BC184" s="352">
        <f t="shared" si="221"/>
        <v>0</v>
      </c>
    </row>
    <row r="185" spans="1:55" s="121" customFormat="1">
      <c r="A185" s="373" t="s">
        <v>402</v>
      </c>
      <c r="B185" s="361">
        <f t="shared" si="221"/>
        <v>0</v>
      </c>
      <c r="C185" s="361">
        <f t="shared" si="221"/>
        <v>0</v>
      </c>
      <c r="D185" s="362">
        <f t="shared" si="221"/>
        <v>0</v>
      </c>
      <c r="E185" s="363">
        <f t="shared" si="221"/>
        <v>0</v>
      </c>
      <c r="F185" s="364">
        <f t="shared" si="221"/>
        <v>0</v>
      </c>
      <c r="G185" s="364">
        <f t="shared" si="221"/>
        <v>0</v>
      </c>
      <c r="H185" s="364">
        <f t="shared" si="221"/>
        <v>0</v>
      </c>
      <c r="I185" s="364">
        <f t="shared" si="221"/>
        <v>0</v>
      </c>
      <c r="J185" s="364">
        <f t="shared" si="221"/>
        <v>0</v>
      </c>
      <c r="K185" s="364">
        <f t="shared" si="221"/>
        <v>0</v>
      </c>
      <c r="L185" s="364">
        <f t="shared" si="221"/>
        <v>0</v>
      </c>
      <c r="M185" s="346">
        <f t="shared" si="221"/>
        <v>0</v>
      </c>
      <c r="N185" s="365">
        <f t="shared" si="221"/>
        <v>0</v>
      </c>
      <c r="O185" s="365">
        <f t="shared" si="221"/>
        <v>0</v>
      </c>
      <c r="P185" s="365">
        <f t="shared" si="221"/>
        <v>0</v>
      </c>
      <c r="Q185" s="348">
        <f t="shared" si="221"/>
        <v>0</v>
      </c>
      <c r="R185" s="366">
        <f t="shared" si="221"/>
        <v>0</v>
      </c>
      <c r="S185" s="1575"/>
      <c r="T185" s="367">
        <f t="shared" si="221"/>
        <v>0</v>
      </c>
      <c r="U185" s="367">
        <f t="shared" si="221"/>
        <v>0</v>
      </c>
      <c r="V185" s="367">
        <f t="shared" si="221"/>
        <v>0</v>
      </c>
      <c r="W185" s="346">
        <f t="shared" si="221"/>
        <v>0</v>
      </c>
      <c r="X185" s="366">
        <f t="shared" si="221"/>
        <v>0</v>
      </c>
      <c r="Y185" s="367">
        <f t="shared" si="221"/>
        <v>0</v>
      </c>
      <c r="Z185" s="367">
        <f t="shared" si="221"/>
        <v>0</v>
      </c>
      <c r="AA185" s="367">
        <f t="shared" si="221"/>
        <v>0</v>
      </c>
      <c r="AB185" s="367">
        <f t="shared" si="221"/>
        <v>0</v>
      </c>
      <c r="AC185" s="367">
        <f t="shared" si="221"/>
        <v>0</v>
      </c>
      <c r="AD185" s="367">
        <f t="shared" si="221"/>
        <v>0</v>
      </c>
      <c r="AE185" s="367">
        <f t="shared" si="221"/>
        <v>0</v>
      </c>
      <c r="AF185" s="367">
        <f t="shared" si="221"/>
        <v>0</v>
      </c>
      <c r="AG185" s="346">
        <f t="shared" si="221"/>
        <v>0</v>
      </c>
      <c r="AH185" s="1563">
        <f t="shared" si="221"/>
        <v>0</v>
      </c>
      <c r="AI185" s="351">
        <f t="shared" si="221"/>
        <v>0</v>
      </c>
      <c r="AJ185" s="363">
        <f t="shared" si="221"/>
        <v>0</v>
      </c>
      <c r="AK185" s="364">
        <f t="shared" si="221"/>
        <v>0</v>
      </c>
      <c r="AL185" s="364">
        <f t="shared" si="221"/>
        <v>0</v>
      </c>
      <c r="AM185" s="364">
        <f t="shared" si="221"/>
        <v>0</v>
      </c>
      <c r="AN185" s="364">
        <f t="shared" si="221"/>
        <v>0</v>
      </c>
      <c r="AO185" s="364">
        <f t="shared" si="221"/>
        <v>0</v>
      </c>
      <c r="AP185" s="346">
        <f t="shared" si="221"/>
        <v>0</v>
      </c>
      <c r="AQ185" s="365">
        <f t="shared" si="221"/>
        <v>0</v>
      </c>
      <c r="AR185" s="1563">
        <f t="shared" si="221"/>
        <v>0</v>
      </c>
      <c r="AS185" s="365">
        <f t="shared" si="221"/>
        <v>0</v>
      </c>
      <c r="AT185" s="352">
        <f t="shared" si="221"/>
        <v>0</v>
      </c>
      <c r="AU185" s="368">
        <f t="shared" si="221"/>
        <v>0</v>
      </c>
      <c r="AV185" s="369">
        <f t="shared" si="221"/>
        <v>0</v>
      </c>
      <c r="AW185" s="369">
        <f t="shared" si="221"/>
        <v>0</v>
      </c>
      <c r="AX185" s="346">
        <f t="shared" si="221"/>
        <v>0</v>
      </c>
      <c r="AY185" s="365">
        <f t="shared" si="221"/>
        <v>0</v>
      </c>
      <c r="AZ185" s="1563"/>
      <c r="BA185" s="352">
        <f t="shared" si="221"/>
        <v>0</v>
      </c>
      <c r="BB185" s="1563"/>
      <c r="BC185" s="352">
        <f t="shared" si="221"/>
        <v>0</v>
      </c>
    </row>
    <row r="186" spans="1:55" s="121" customFormat="1">
      <c r="A186" s="373" t="s">
        <v>403</v>
      </c>
      <c r="B186" s="361">
        <f t="shared" si="221"/>
        <v>0</v>
      </c>
      <c r="C186" s="361">
        <f t="shared" ref="B186:BC190" si="222">C138+C153+C168</f>
        <v>0</v>
      </c>
      <c r="D186" s="362">
        <f t="shared" si="222"/>
        <v>0</v>
      </c>
      <c r="E186" s="363">
        <f t="shared" si="222"/>
        <v>0</v>
      </c>
      <c r="F186" s="364">
        <f t="shared" si="222"/>
        <v>0</v>
      </c>
      <c r="G186" s="364">
        <f t="shared" si="222"/>
        <v>0</v>
      </c>
      <c r="H186" s="364">
        <f t="shared" si="222"/>
        <v>0</v>
      </c>
      <c r="I186" s="364">
        <f t="shared" si="222"/>
        <v>0</v>
      </c>
      <c r="J186" s="364">
        <f t="shared" si="222"/>
        <v>0</v>
      </c>
      <c r="K186" s="364">
        <f t="shared" si="222"/>
        <v>0</v>
      </c>
      <c r="L186" s="364">
        <f t="shared" si="222"/>
        <v>0</v>
      </c>
      <c r="M186" s="346">
        <f t="shared" si="222"/>
        <v>0</v>
      </c>
      <c r="N186" s="365">
        <f t="shared" si="222"/>
        <v>0</v>
      </c>
      <c r="O186" s="365">
        <f t="shared" si="222"/>
        <v>0</v>
      </c>
      <c r="P186" s="365">
        <f t="shared" si="222"/>
        <v>0</v>
      </c>
      <c r="Q186" s="348">
        <f t="shared" si="222"/>
        <v>0</v>
      </c>
      <c r="R186" s="366">
        <f t="shared" si="222"/>
        <v>0</v>
      </c>
      <c r="S186" s="1575"/>
      <c r="T186" s="367">
        <f t="shared" si="222"/>
        <v>0</v>
      </c>
      <c r="U186" s="367">
        <f t="shared" si="222"/>
        <v>0</v>
      </c>
      <c r="V186" s="367">
        <f t="shared" si="222"/>
        <v>0</v>
      </c>
      <c r="W186" s="346">
        <f t="shared" si="222"/>
        <v>0</v>
      </c>
      <c r="X186" s="366">
        <f t="shared" si="222"/>
        <v>0</v>
      </c>
      <c r="Y186" s="367">
        <f t="shared" si="222"/>
        <v>0</v>
      </c>
      <c r="Z186" s="367">
        <f t="shared" si="222"/>
        <v>0</v>
      </c>
      <c r="AA186" s="367">
        <f t="shared" si="222"/>
        <v>0</v>
      </c>
      <c r="AB186" s="367">
        <f t="shared" si="222"/>
        <v>0</v>
      </c>
      <c r="AC186" s="367">
        <f t="shared" si="222"/>
        <v>0</v>
      </c>
      <c r="AD186" s="367">
        <f t="shared" si="222"/>
        <v>0</v>
      </c>
      <c r="AE186" s="367">
        <f t="shared" si="222"/>
        <v>0</v>
      </c>
      <c r="AF186" s="367">
        <f t="shared" si="222"/>
        <v>0</v>
      </c>
      <c r="AG186" s="346">
        <f t="shared" si="222"/>
        <v>0</v>
      </c>
      <c r="AH186" s="1563">
        <f t="shared" si="222"/>
        <v>0</v>
      </c>
      <c r="AI186" s="351">
        <f t="shared" si="222"/>
        <v>0</v>
      </c>
      <c r="AJ186" s="363">
        <f t="shared" si="222"/>
        <v>0</v>
      </c>
      <c r="AK186" s="364">
        <f t="shared" si="222"/>
        <v>0</v>
      </c>
      <c r="AL186" s="364">
        <f t="shared" si="222"/>
        <v>0</v>
      </c>
      <c r="AM186" s="364">
        <f t="shared" si="222"/>
        <v>0</v>
      </c>
      <c r="AN186" s="364">
        <f t="shared" si="222"/>
        <v>0</v>
      </c>
      <c r="AO186" s="364">
        <f t="shared" si="222"/>
        <v>0</v>
      </c>
      <c r="AP186" s="346">
        <f t="shared" si="222"/>
        <v>0</v>
      </c>
      <c r="AQ186" s="365">
        <f t="shared" si="222"/>
        <v>0</v>
      </c>
      <c r="AR186" s="1563">
        <f t="shared" si="222"/>
        <v>0</v>
      </c>
      <c r="AS186" s="365">
        <f t="shared" si="222"/>
        <v>0</v>
      </c>
      <c r="AT186" s="352">
        <f t="shared" si="222"/>
        <v>0</v>
      </c>
      <c r="AU186" s="368">
        <f t="shared" si="222"/>
        <v>0</v>
      </c>
      <c r="AV186" s="369">
        <f t="shared" si="222"/>
        <v>0</v>
      </c>
      <c r="AW186" s="369">
        <f t="shared" si="222"/>
        <v>0</v>
      </c>
      <c r="AX186" s="346">
        <f t="shared" si="222"/>
        <v>0</v>
      </c>
      <c r="AY186" s="365">
        <f t="shared" si="222"/>
        <v>0</v>
      </c>
      <c r="AZ186" s="1563"/>
      <c r="BA186" s="352">
        <f t="shared" si="222"/>
        <v>0</v>
      </c>
      <c r="BB186" s="1563"/>
      <c r="BC186" s="352">
        <f t="shared" si="222"/>
        <v>0</v>
      </c>
    </row>
    <row r="187" spans="1:55" s="121" customFormat="1">
      <c r="A187" s="373" t="s">
        <v>404</v>
      </c>
      <c r="B187" s="361">
        <f t="shared" si="222"/>
        <v>0</v>
      </c>
      <c r="C187" s="361">
        <f t="shared" si="222"/>
        <v>0</v>
      </c>
      <c r="D187" s="362">
        <f t="shared" si="222"/>
        <v>0</v>
      </c>
      <c r="E187" s="363">
        <f t="shared" si="222"/>
        <v>0</v>
      </c>
      <c r="F187" s="364">
        <f t="shared" si="222"/>
        <v>0</v>
      </c>
      <c r="G187" s="364">
        <f t="shared" si="222"/>
        <v>0</v>
      </c>
      <c r="H187" s="364">
        <f t="shared" si="222"/>
        <v>0</v>
      </c>
      <c r="I187" s="364">
        <f t="shared" si="222"/>
        <v>0</v>
      </c>
      <c r="J187" s="364">
        <f t="shared" si="222"/>
        <v>0</v>
      </c>
      <c r="K187" s="364">
        <f t="shared" si="222"/>
        <v>0</v>
      </c>
      <c r="L187" s="364">
        <f t="shared" si="222"/>
        <v>0</v>
      </c>
      <c r="M187" s="346">
        <f t="shared" si="222"/>
        <v>0</v>
      </c>
      <c r="N187" s="365">
        <f t="shared" si="222"/>
        <v>0</v>
      </c>
      <c r="O187" s="365">
        <f t="shared" si="222"/>
        <v>0</v>
      </c>
      <c r="P187" s="365">
        <f t="shared" si="222"/>
        <v>0</v>
      </c>
      <c r="Q187" s="348">
        <f t="shared" si="222"/>
        <v>0</v>
      </c>
      <c r="R187" s="366">
        <f t="shared" si="222"/>
        <v>0</v>
      </c>
      <c r="S187" s="1575"/>
      <c r="T187" s="367">
        <f t="shared" si="222"/>
        <v>0</v>
      </c>
      <c r="U187" s="367">
        <f t="shared" si="222"/>
        <v>0</v>
      </c>
      <c r="V187" s="367">
        <f t="shared" si="222"/>
        <v>0</v>
      </c>
      <c r="W187" s="346">
        <f t="shared" si="222"/>
        <v>0</v>
      </c>
      <c r="X187" s="366">
        <f t="shared" si="222"/>
        <v>0</v>
      </c>
      <c r="Y187" s="367">
        <f t="shared" si="222"/>
        <v>0</v>
      </c>
      <c r="Z187" s="367">
        <f t="shared" si="222"/>
        <v>0</v>
      </c>
      <c r="AA187" s="367">
        <f t="shared" si="222"/>
        <v>0</v>
      </c>
      <c r="AB187" s="367">
        <f t="shared" si="222"/>
        <v>0</v>
      </c>
      <c r="AC187" s="367">
        <f t="shared" si="222"/>
        <v>0</v>
      </c>
      <c r="AD187" s="367">
        <f t="shared" si="222"/>
        <v>0</v>
      </c>
      <c r="AE187" s="367">
        <f t="shared" si="222"/>
        <v>0</v>
      </c>
      <c r="AF187" s="367">
        <f t="shared" si="222"/>
        <v>0</v>
      </c>
      <c r="AG187" s="346">
        <f t="shared" si="222"/>
        <v>0</v>
      </c>
      <c r="AH187" s="1563">
        <f t="shared" si="222"/>
        <v>0</v>
      </c>
      <c r="AI187" s="351">
        <f t="shared" si="222"/>
        <v>0</v>
      </c>
      <c r="AJ187" s="363">
        <f t="shared" si="222"/>
        <v>0</v>
      </c>
      <c r="AK187" s="364">
        <f t="shared" si="222"/>
        <v>0</v>
      </c>
      <c r="AL187" s="364">
        <f t="shared" si="222"/>
        <v>0</v>
      </c>
      <c r="AM187" s="364">
        <f t="shared" si="222"/>
        <v>0</v>
      </c>
      <c r="AN187" s="364">
        <f t="shared" si="222"/>
        <v>0</v>
      </c>
      <c r="AO187" s="364">
        <f t="shared" si="222"/>
        <v>0</v>
      </c>
      <c r="AP187" s="346">
        <f t="shared" si="222"/>
        <v>0</v>
      </c>
      <c r="AQ187" s="365">
        <f t="shared" si="222"/>
        <v>0</v>
      </c>
      <c r="AR187" s="1563">
        <f t="shared" si="222"/>
        <v>0</v>
      </c>
      <c r="AS187" s="365">
        <f t="shared" si="222"/>
        <v>0</v>
      </c>
      <c r="AT187" s="352">
        <f t="shared" si="222"/>
        <v>0</v>
      </c>
      <c r="AU187" s="368">
        <f t="shared" si="222"/>
        <v>0</v>
      </c>
      <c r="AV187" s="369">
        <f t="shared" si="222"/>
        <v>0</v>
      </c>
      <c r="AW187" s="369">
        <f t="shared" si="222"/>
        <v>0</v>
      </c>
      <c r="AX187" s="346">
        <f t="shared" si="222"/>
        <v>0</v>
      </c>
      <c r="AY187" s="365">
        <f t="shared" si="222"/>
        <v>0</v>
      </c>
      <c r="AZ187" s="1563"/>
      <c r="BA187" s="352">
        <f t="shared" si="222"/>
        <v>0</v>
      </c>
      <c r="BB187" s="1563"/>
      <c r="BC187" s="352">
        <f t="shared" si="222"/>
        <v>0</v>
      </c>
    </row>
    <row r="188" spans="1:55" s="121" customFormat="1">
      <c r="A188" s="373" t="s">
        <v>65</v>
      </c>
      <c r="B188" s="361">
        <f t="shared" si="222"/>
        <v>0</v>
      </c>
      <c r="C188" s="361">
        <f t="shared" si="222"/>
        <v>0</v>
      </c>
      <c r="D188" s="362">
        <f t="shared" si="222"/>
        <v>0</v>
      </c>
      <c r="E188" s="363">
        <f t="shared" si="222"/>
        <v>0</v>
      </c>
      <c r="F188" s="364">
        <f t="shared" si="222"/>
        <v>0</v>
      </c>
      <c r="G188" s="364">
        <f t="shared" si="222"/>
        <v>0</v>
      </c>
      <c r="H188" s="364">
        <f t="shared" si="222"/>
        <v>0</v>
      </c>
      <c r="I188" s="364">
        <f t="shared" si="222"/>
        <v>0</v>
      </c>
      <c r="J188" s="364">
        <f t="shared" si="222"/>
        <v>0</v>
      </c>
      <c r="K188" s="364">
        <f t="shared" si="222"/>
        <v>0</v>
      </c>
      <c r="L188" s="364">
        <f t="shared" si="222"/>
        <v>0</v>
      </c>
      <c r="M188" s="346">
        <f t="shared" si="222"/>
        <v>0</v>
      </c>
      <c r="N188" s="365">
        <f t="shared" si="222"/>
        <v>0</v>
      </c>
      <c r="O188" s="365">
        <f t="shared" si="222"/>
        <v>0</v>
      </c>
      <c r="P188" s="365">
        <f t="shared" si="222"/>
        <v>0</v>
      </c>
      <c r="Q188" s="348">
        <f t="shared" si="222"/>
        <v>0</v>
      </c>
      <c r="R188" s="366">
        <f t="shared" si="222"/>
        <v>0</v>
      </c>
      <c r="S188" s="1575"/>
      <c r="T188" s="367">
        <f t="shared" si="222"/>
        <v>0</v>
      </c>
      <c r="U188" s="367">
        <f t="shared" si="222"/>
        <v>0</v>
      </c>
      <c r="V188" s="367">
        <f t="shared" si="222"/>
        <v>0</v>
      </c>
      <c r="W188" s="346">
        <f t="shared" si="222"/>
        <v>0</v>
      </c>
      <c r="X188" s="366">
        <f t="shared" si="222"/>
        <v>0</v>
      </c>
      <c r="Y188" s="367">
        <f t="shared" si="222"/>
        <v>0</v>
      </c>
      <c r="Z188" s="367">
        <f t="shared" si="222"/>
        <v>0</v>
      </c>
      <c r="AA188" s="367">
        <f t="shared" si="222"/>
        <v>0</v>
      </c>
      <c r="AB188" s="367">
        <f t="shared" si="222"/>
        <v>0</v>
      </c>
      <c r="AC188" s="367">
        <f t="shared" si="222"/>
        <v>0</v>
      </c>
      <c r="AD188" s="367">
        <f t="shared" si="222"/>
        <v>0</v>
      </c>
      <c r="AE188" s="367">
        <f t="shared" si="222"/>
        <v>0</v>
      </c>
      <c r="AF188" s="367">
        <f t="shared" si="222"/>
        <v>0</v>
      </c>
      <c r="AG188" s="346">
        <f t="shared" si="222"/>
        <v>0</v>
      </c>
      <c r="AH188" s="1563">
        <f t="shared" si="222"/>
        <v>0</v>
      </c>
      <c r="AI188" s="351">
        <f t="shared" si="222"/>
        <v>0</v>
      </c>
      <c r="AJ188" s="363">
        <f t="shared" si="222"/>
        <v>0</v>
      </c>
      <c r="AK188" s="364">
        <f t="shared" si="222"/>
        <v>0</v>
      </c>
      <c r="AL188" s="364">
        <f t="shared" si="222"/>
        <v>0</v>
      </c>
      <c r="AM188" s="364">
        <f t="shared" si="222"/>
        <v>0</v>
      </c>
      <c r="AN188" s="364">
        <f t="shared" si="222"/>
        <v>0</v>
      </c>
      <c r="AO188" s="364">
        <f t="shared" si="222"/>
        <v>0</v>
      </c>
      <c r="AP188" s="346">
        <f t="shared" si="222"/>
        <v>0</v>
      </c>
      <c r="AQ188" s="365">
        <f t="shared" si="222"/>
        <v>0</v>
      </c>
      <c r="AR188" s="1563">
        <f t="shared" si="222"/>
        <v>0</v>
      </c>
      <c r="AS188" s="365">
        <f t="shared" si="222"/>
        <v>0</v>
      </c>
      <c r="AT188" s="352">
        <f t="shared" si="222"/>
        <v>0</v>
      </c>
      <c r="AU188" s="368">
        <f t="shared" si="222"/>
        <v>0</v>
      </c>
      <c r="AV188" s="369">
        <f t="shared" si="222"/>
        <v>0</v>
      </c>
      <c r="AW188" s="369">
        <f t="shared" si="222"/>
        <v>0</v>
      </c>
      <c r="AX188" s="346">
        <f t="shared" si="222"/>
        <v>0</v>
      </c>
      <c r="AY188" s="365">
        <f t="shared" si="222"/>
        <v>0</v>
      </c>
      <c r="AZ188" s="1563"/>
      <c r="BA188" s="352">
        <f t="shared" si="222"/>
        <v>0</v>
      </c>
      <c r="BB188" s="1563"/>
      <c r="BC188" s="352">
        <f t="shared" si="222"/>
        <v>0</v>
      </c>
    </row>
    <row r="189" spans="1:55" s="121" customFormat="1">
      <c r="A189" s="373" t="s">
        <v>405</v>
      </c>
      <c r="B189" s="361">
        <f t="shared" si="222"/>
        <v>0</v>
      </c>
      <c r="C189" s="361">
        <f t="shared" si="222"/>
        <v>0</v>
      </c>
      <c r="D189" s="362">
        <f t="shared" si="222"/>
        <v>0</v>
      </c>
      <c r="E189" s="363">
        <f t="shared" si="222"/>
        <v>0</v>
      </c>
      <c r="F189" s="364">
        <f t="shared" si="222"/>
        <v>0</v>
      </c>
      <c r="G189" s="364">
        <f t="shared" si="222"/>
        <v>0</v>
      </c>
      <c r="H189" s="364">
        <f t="shared" si="222"/>
        <v>0</v>
      </c>
      <c r="I189" s="364">
        <f t="shared" si="222"/>
        <v>0</v>
      </c>
      <c r="J189" s="364">
        <f t="shared" si="222"/>
        <v>0</v>
      </c>
      <c r="K189" s="364">
        <f t="shared" si="222"/>
        <v>0</v>
      </c>
      <c r="L189" s="364">
        <f t="shared" si="222"/>
        <v>0</v>
      </c>
      <c r="M189" s="346">
        <f t="shared" si="222"/>
        <v>0</v>
      </c>
      <c r="N189" s="365">
        <f t="shared" si="222"/>
        <v>0</v>
      </c>
      <c r="O189" s="365">
        <f t="shared" si="222"/>
        <v>0</v>
      </c>
      <c r="P189" s="365">
        <f t="shared" si="222"/>
        <v>0</v>
      </c>
      <c r="Q189" s="348">
        <f t="shared" si="222"/>
        <v>0</v>
      </c>
      <c r="R189" s="366">
        <f t="shared" si="222"/>
        <v>0</v>
      </c>
      <c r="S189" s="1575"/>
      <c r="T189" s="367">
        <f t="shared" si="222"/>
        <v>0</v>
      </c>
      <c r="U189" s="367">
        <f t="shared" si="222"/>
        <v>0</v>
      </c>
      <c r="V189" s="367">
        <f t="shared" si="222"/>
        <v>0</v>
      </c>
      <c r="W189" s="346">
        <f t="shared" si="222"/>
        <v>0</v>
      </c>
      <c r="X189" s="366">
        <f t="shared" si="222"/>
        <v>0</v>
      </c>
      <c r="Y189" s="367">
        <f t="shared" si="222"/>
        <v>0</v>
      </c>
      <c r="Z189" s="367">
        <f t="shared" si="222"/>
        <v>0</v>
      </c>
      <c r="AA189" s="367">
        <f t="shared" si="222"/>
        <v>0</v>
      </c>
      <c r="AB189" s="367">
        <f t="shared" si="222"/>
        <v>0</v>
      </c>
      <c r="AC189" s="367">
        <f t="shared" si="222"/>
        <v>0</v>
      </c>
      <c r="AD189" s="367">
        <f t="shared" si="222"/>
        <v>0</v>
      </c>
      <c r="AE189" s="367">
        <f t="shared" si="222"/>
        <v>0</v>
      </c>
      <c r="AF189" s="367">
        <f t="shared" si="222"/>
        <v>0</v>
      </c>
      <c r="AG189" s="346">
        <f t="shared" si="222"/>
        <v>0</v>
      </c>
      <c r="AH189" s="1563">
        <f t="shared" si="222"/>
        <v>0</v>
      </c>
      <c r="AI189" s="351">
        <f t="shared" si="222"/>
        <v>0</v>
      </c>
      <c r="AJ189" s="363">
        <f t="shared" si="222"/>
        <v>0</v>
      </c>
      <c r="AK189" s="364">
        <f t="shared" si="222"/>
        <v>0</v>
      </c>
      <c r="AL189" s="364">
        <f t="shared" si="222"/>
        <v>0</v>
      </c>
      <c r="AM189" s="364">
        <f t="shared" si="222"/>
        <v>0</v>
      </c>
      <c r="AN189" s="364">
        <f t="shared" si="222"/>
        <v>0</v>
      </c>
      <c r="AO189" s="364">
        <f t="shared" si="222"/>
        <v>0</v>
      </c>
      <c r="AP189" s="346">
        <f t="shared" si="222"/>
        <v>0</v>
      </c>
      <c r="AQ189" s="365">
        <f t="shared" si="222"/>
        <v>0</v>
      </c>
      <c r="AR189" s="1563">
        <f t="shared" si="222"/>
        <v>0</v>
      </c>
      <c r="AS189" s="365">
        <f t="shared" si="222"/>
        <v>0</v>
      </c>
      <c r="AT189" s="352">
        <f t="shared" si="222"/>
        <v>0</v>
      </c>
      <c r="AU189" s="368">
        <f t="shared" si="222"/>
        <v>0</v>
      </c>
      <c r="AV189" s="369">
        <f t="shared" si="222"/>
        <v>0</v>
      </c>
      <c r="AW189" s="369">
        <f t="shared" si="222"/>
        <v>0</v>
      </c>
      <c r="AX189" s="346">
        <f t="shared" si="222"/>
        <v>0</v>
      </c>
      <c r="AY189" s="365">
        <f t="shared" si="222"/>
        <v>0</v>
      </c>
      <c r="AZ189" s="1563"/>
      <c r="BA189" s="352">
        <f t="shared" si="222"/>
        <v>0</v>
      </c>
      <c r="BB189" s="1563"/>
      <c r="BC189" s="352">
        <f t="shared" si="222"/>
        <v>0</v>
      </c>
    </row>
    <row r="190" spans="1:55" s="121" customFormat="1" ht="13.5" thickBot="1">
      <c r="A190" s="374" t="s">
        <v>406</v>
      </c>
      <c r="B190" s="361">
        <f t="shared" si="222"/>
        <v>0</v>
      </c>
      <c r="C190" s="361">
        <f t="shared" si="222"/>
        <v>0</v>
      </c>
      <c r="D190" s="362">
        <f t="shared" si="222"/>
        <v>0</v>
      </c>
      <c r="E190" s="363">
        <f t="shared" si="222"/>
        <v>0</v>
      </c>
      <c r="F190" s="364">
        <f t="shared" si="222"/>
        <v>0</v>
      </c>
      <c r="G190" s="364">
        <f t="shared" si="222"/>
        <v>0</v>
      </c>
      <c r="H190" s="364">
        <f t="shared" si="222"/>
        <v>0</v>
      </c>
      <c r="I190" s="364">
        <f t="shared" si="222"/>
        <v>0</v>
      </c>
      <c r="J190" s="364">
        <f t="shared" si="222"/>
        <v>0</v>
      </c>
      <c r="K190" s="364">
        <f t="shared" si="222"/>
        <v>0</v>
      </c>
      <c r="L190" s="364">
        <f t="shared" si="222"/>
        <v>0</v>
      </c>
      <c r="M190" s="346">
        <f t="shared" si="222"/>
        <v>0</v>
      </c>
      <c r="N190" s="365">
        <f t="shared" si="222"/>
        <v>0</v>
      </c>
      <c r="O190" s="365">
        <f t="shared" si="222"/>
        <v>0</v>
      </c>
      <c r="P190" s="365">
        <f t="shared" si="222"/>
        <v>0</v>
      </c>
      <c r="Q190" s="348">
        <f t="shared" si="222"/>
        <v>0</v>
      </c>
      <c r="R190" s="366">
        <f t="shared" si="222"/>
        <v>0</v>
      </c>
      <c r="S190" s="1575"/>
      <c r="T190" s="367">
        <f t="shared" si="222"/>
        <v>0</v>
      </c>
      <c r="U190" s="367">
        <f t="shared" si="222"/>
        <v>0</v>
      </c>
      <c r="V190" s="367">
        <f t="shared" si="222"/>
        <v>0</v>
      </c>
      <c r="W190" s="346">
        <f t="shared" si="222"/>
        <v>0</v>
      </c>
      <c r="X190" s="366">
        <f t="shared" si="222"/>
        <v>0</v>
      </c>
      <c r="Y190" s="367">
        <f t="shared" si="222"/>
        <v>0</v>
      </c>
      <c r="Z190" s="367">
        <f t="shared" si="222"/>
        <v>0</v>
      </c>
      <c r="AA190" s="367">
        <f t="shared" si="222"/>
        <v>0</v>
      </c>
      <c r="AB190" s="367">
        <f t="shared" si="222"/>
        <v>0</v>
      </c>
      <c r="AC190" s="367">
        <f t="shared" si="222"/>
        <v>0</v>
      </c>
      <c r="AD190" s="367">
        <f t="shared" si="222"/>
        <v>0</v>
      </c>
      <c r="AE190" s="367">
        <f t="shared" si="222"/>
        <v>0</v>
      </c>
      <c r="AF190" s="367">
        <f t="shared" si="222"/>
        <v>0</v>
      </c>
      <c r="AG190" s="346">
        <f t="shared" si="222"/>
        <v>0</v>
      </c>
      <c r="AH190" s="1563">
        <f t="shared" si="222"/>
        <v>0</v>
      </c>
      <c r="AI190" s="351">
        <f t="shared" si="222"/>
        <v>0</v>
      </c>
      <c r="AJ190" s="363">
        <f t="shared" si="222"/>
        <v>0</v>
      </c>
      <c r="AK190" s="364">
        <f t="shared" si="222"/>
        <v>0</v>
      </c>
      <c r="AL190" s="364">
        <f t="shared" si="222"/>
        <v>0</v>
      </c>
      <c r="AM190" s="364">
        <f t="shared" si="222"/>
        <v>0</v>
      </c>
      <c r="AN190" s="364">
        <f t="shared" si="222"/>
        <v>0</v>
      </c>
      <c r="AO190" s="364">
        <f t="shared" si="222"/>
        <v>0</v>
      </c>
      <c r="AP190" s="346">
        <f t="shared" si="222"/>
        <v>0</v>
      </c>
      <c r="AQ190" s="365">
        <f t="shared" si="222"/>
        <v>0</v>
      </c>
      <c r="AR190" s="1563">
        <f t="shared" si="222"/>
        <v>0</v>
      </c>
      <c r="AS190" s="365">
        <f t="shared" si="222"/>
        <v>0</v>
      </c>
      <c r="AT190" s="352">
        <f t="shared" si="222"/>
        <v>0</v>
      </c>
      <c r="AU190" s="368">
        <f t="shared" si="222"/>
        <v>0</v>
      </c>
      <c r="AV190" s="369">
        <f t="shared" si="222"/>
        <v>0</v>
      </c>
      <c r="AW190" s="369">
        <f t="shared" si="222"/>
        <v>0</v>
      </c>
      <c r="AX190" s="346">
        <f t="shared" si="222"/>
        <v>0</v>
      </c>
      <c r="AY190" s="365">
        <f t="shared" si="222"/>
        <v>0</v>
      </c>
      <c r="AZ190" s="1563"/>
      <c r="BA190" s="352">
        <f t="shared" si="222"/>
        <v>0</v>
      </c>
      <c r="BB190" s="1563"/>
      <c r="BC190" s="352">
        <f t="shared" si="222"/>
        <v>0</v>
      </c>
    </row>
    <row r="191" spans="1:55" s="449" customFormat="1" ht="15.75">
      <c r="B191" s="375" t="str">
        <f t="shared" ref="B191:BC191" si="223">IF(ABS(B175-B179)&lt;0.1,"OK","Error")</f>
        <v>OK</v>
      </c>
      <c r="C191" s="375" t="str">
        <f t="shared" si="223"/>
        <v>OK</v>
      </c>
      <c r="D191" s="375" t="str">
        <f t="shared" si="223"/>
        <v>OK</v>
      </c>
      <c r="E191" s="375" t="str">
        <f t="shared" si="223"/>
        <v>OK</v>
      </c>
      <c r="F191" s="375" t="str">
        <f t="shared" si="223"/>
        <v>OK</v>
      </c>
      <c r="G191" s="375" t="str">
        <f t="shared" si="223"/>
        <v>OK</v>
      </c>
      <c r="H191" s="375" t="str">
        <f t="shared" si="223"/>
        <v>OK</v>
      </c>
      <c r="I191" s="375" t="str">
        <f t="shared" si="223"/>
        <v>OK</v>
      </c>
      <c r="J191" s="375" t="str">
        <f t="shared" si="223"/>
        <v>OK</v>
      </c>
      <c r="K191" s="375" t="str">
        <f t="shared" si="223"/>
        <v>OK</v>
      </c>
      <c r="L191" s="375" t="str">
        <f t="shared" si="223"/>
        <v>OK</v>
      </c>
      <c r="M191" s="375" t="str">
        <f t="shared" si="223"/>
        <v>OK</v>
      </c>
      <c r="N191" s="375" t="str">
        <f t="shared" si="223"/>
        <v>OK</v>
      </c>
      <c r="O191" s="375" t="str">
        <f t="shared" si="223"/>
        <v>OK</v>
      </c>
      <c r="P191" s="375" t="str">
        <f t="shared" si="223"/>
        <v>OK</v>
      </c>
      <c r="Q191" s="375" t="str">
        <f t="shared" si="223"/>
        <v>OK</v>
      </c>
      <c r="R191" s="375" t="str">
        <f t="shared" si="223"/>
        <v>OK</v>
      </c>
      <c r="S191" s="375" t="str">
        <f t="shared" si="223"/>
        <v>OK</v>
      </c>
      <c r="T191" s="375" t="str">
        <f t="shared" si="223"/>
        <v>OK</v>
      </c>
      <c r="U191" s="375" t="str">
        <f t="shared" si="223"/>
        <v>OK</v>
      </c>
      <c r="V191" s="375" t="str">
        <f t="shared" si="223"/>
        <v>OK</v>
      </c>
      <c r="W191" s="375" t="str">
        <f t="shared" si="223"/>
        <v>OK</v>
      </c>
      <c r="X191" s="375" t="str">
        <f t="shared" si="223"/>
        <v>OK</v>
      </c>
      <c r="Y191" s="375" t="str">
        <f t="shared" si="223"/>
        <v>OK</v>
      </c>
      <c r="Z191" s="375" t="str">
        <f t="shared" si="223"/>
        <v>OK</v>
      </c>
      <c r="AA191" s="375" t="str">
        <f t="shared" si="223"/>
        <v>OK</v>
      </c>
      <c r="AB191" s="375" t="str">
        <f t="shared" si="223"/>
        <v>OK</v>
      </c>
      <c r="AC191" s="375" t="str">
        <f t="shared" si="223"/>
        <v>OK</v>
      </c>
      <c r="AD191" s="375" t="str">
        <f t="shared" si="223"/>
        <v>OK</v>
      </c>
      <c r="AE191" s="375" t="str">
        <f t="shared" si="223"/>
        <v>OK</v>
      </c>
      <c r="AF191" s="375" t="str">
        <f t="shared" si="223"/>
        <v>OK</v>
      </c>
      <c r="AG191" s="375" t="str">
        <f t="shared" si="223"/>
        <v>OK</v>
      </c>
      <c r="AH191" s="375" t="str">
        <f t="shared" si="223"/>
        <v>OK</v>
      </c>
      <c r="AI191" s="375" t="str">
        <f t="shared" si="223"/>
        <v>OK</v>
      </c>
      <c r="AJ191" s="375" t="str">
        <f t="shared" si="223"/>
        <v>OK</v>
      </c>
      <c r="AK191" s="375" t="str">
        <f t="shared" si="223"/>
        <v>OK</v>
      </c>
      <c r="AL191" s="375" t="str">
        <f t="shared" si="223"/>
        <v>OK</v>
      </c>
      <c r="AM191" s="375" t="str">
        <f t="shared" si="223"/>
        <v>OK</v>
      </c>
      <c r="AN191" s="375" t="str">
        <f t="shared" si="223"/>
        <v>OK</v>
      </c>
      <c r="AO191" s="375" t="str">
        <f t="shared" si="223"/>
        <v>OK</v>
      </c>
      <c r="AP191" s="375" t="str">
        <f t="shared" si="223"/>
        <v>OK</v>
      </c>
      <c r="AQ191" s="375" t="str">
        <f t="shared" si="223"/>
        <v>OK</v>
      </c>
      <c r="AR191" s="375" t="str">
        <f t="shared" si="223"/>
        <v>OK</v>
      </c>
      <c r="AS191" s="375" t="str">
        <f t="shared" si="223"/>
        <v>OK</v>
      </c>
      <c r="AT191" s="375" t="str">
        <f t="shared" si="223"/>
        <v>OK</v>
      </c>
      <c r="AU191" s="375" t="str">
        <f t="shared" si="223"/>
        <v>OK</v>
      </c>
      <c r="AV191" s="375" t="str">
        <f t="shared" si="223"/>
        <v>OK</v>
      </c>
      <c r="AW191" s="375" t="str">
        <f t="shared" si="223"/>
        <v>OK</v>
      </c>
      <c r="AX191" s="375" t="str">
        <f t="shared" si="223"/>
        <v>OK</v>
      </c>
      <c r="AY191" s="375" t="str">
        <f t="shared" si="223"/>
        <v>OK</v>
      </c>
      <c r="AZ191" s="375" t="str">
        <f t="shared" si="223"/>
        <v>OK</v>
      </c>
      <c r="BA191" s="375" t="str">
        <f t="shared" si="223"/>
        <v>OK</v>
      </c>
      <c r="BB191" s="375" t="str">
        <f t="shared" si="223"/>
        <v>OK</v>
      </c>
      <c r="BC191" s="375" t="str">
        <f t="shared" si="223"/>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4">D196+D197</f>
        <v>0</v>
      </c>
      <c r="E195" s="363">
        <f t="shared" si="224"/>
        <v>0</v>
      </c>
      <c r="F195" s="364">
        <f t="shared" si="224"/>
        <v>0</v>
      </c>
      <c r="G195" s="364">
        <f t="shared" si="224"/>
        <v>0</v>
      </c>
      <c r="H195" s="364">
        <f t="shared" si="224"/>
        <v>0</v>
      </c>
      <c r="I195" s="364">
        <f t="shared" si="224"/>
        <v>0</v>
      </c>
      <c r="J195" s="364">
        <f t="shared" si="224"/>
        <v>0</v>
      </c>
      <c r="K195" s="364">
        <f t="shared" si="224"/>
        <v>0</v>
      </c>
      <c r="L195" s="364">
        <f t="shared" si="224"/>
        <v>0</v>
      </c>
      <c r="M195" s="346">
        <f t="shared" si="224"/>
        <v>0</v>
      </c>
      <c r="N195" s="365">
        <f t="shared" si="224"/>
        <v>0</v>
      </c>
      <c r="O195" s="365">
        <f t="shared" si="224"/>
        <v>0</v>
      </c>
      <c r="P195" s="365">
        <f t="shared" si="224"/>
        <v>0</v>
      </c>
      <c r="Q195" s="348">
        <f t="shared" si="224"/>
        <v>0</v>
      </c>
      <c r="R195" s="366">
        <f t="shared" si="224"/>
        <v>0</v>
      </c>
      <c r="S195" s="1575"/>
      <c r="T195" s="367">
        <f t="shared" si="224"/>
        <v>0</v>
      </c>
      <c r="U195" s="367">
        <f t="shared" si="224"/>
        <v>0</v>
      </c>
      <c r="V195" s="367">
        <f t="shared" si="224"/>
        <v>0</v>
      </c>
      <c r="W195" s="346">
        <f t="shared" si="224"/>
        <v>0</v>
      </c>
      <c r="X195" s="366">
        <f t="shared" si="224"/>
        <v>0</v>
      </c>
      <c r="Y195" s="367">
        <f t="shared" si="224"/>
        <v>0</v>
      </c>
      <c r="Z195" s="367">
        <f t="shared" si="224"/>
        <v>0</v>
      </c>
      <c r="AA195" s="367">
        <f t="shared" si="224"/>
        <v>0</v>
      </c>
      <c r="AB195" s="367">
        <f t="shared" si="224"/>
        <v>0</v>
      </c>
      <c r="AC195" s="367">
        <f t="shared" si="224"/>
        <v>0</v>
      </c>
      <c r="AD195" s="367">
        <f t="shared" si="224"/>
        <v>0</v>
      </c>
      <c r="AE195" s="367">
        <f t="shared" si="224"/>
        <v>0</v>
      </c>
      <c r="AF195" s="367">
        <f t="shared" si="224"/>
        <v>0</v>
      </c>
      <c r="AG195" s="346">
        <f t="shared" si="224"/>
        <v>0</v>
      </c>
      <c r="AH195" s="1611"/>
      <c r="AI195" s="351">
        <f t="shared" si="224"/>
        <v>0</v>
      </c>
      <c r="AJ195" s="363">
        <f t="shared" si="224"/>
        <v>0</v>
      </c>
      <c r="AK195" s="364">
        <f t="shared" si="224"/>
        <v>0</v>
      </c>
      <c r="AL195" s="364">
        <f t="shared" si="224"/>
        <v>0</v>
      </c>
      <c r="AM195" s="364">
        <f t="shared" si="224"/>
        <v>0</v>
      </c>
      <c r="AN195" s="364">
        <f t="shared" si="224"/>
        <v>0</v>
      </c>
      <c r="AO195" s="364">
        <f t="shared" si="224"/>
        <v>0</v>
      </c>
      <c r="AP195" s="346">
        <f t="shared" si="224"/>
        <v>0</v>
      </c>
      <c r="AQ195" s="365">
        <f t="shared" si="224"/>
        <v>0</v>
      </c>
      <c r="AR195" s="1611"/>
      <c r="AS195" s="365">
        <f t="shared" si="224"/>
        <v>0</v>
      </c>
      <c r="AT195" s="352">
        <f t="shared" si="224"/>
        <v>0</v>
      </c>
      <c r="AU195" s="368">
        <f t="shared" si="224"/>
        <v>0</v>
      </c>
      <c r="AV195" s="369">
        <f t="shared" si="224"/>
        <v>0</v>
      </c>
      <c r="AW195" s="369">
        <f t="shared" si="224"/>
        <v>0</v>
      </c>
      <c r="AX195" s="346">
        <f t="shared" si="224"/>
        <v>0</v>
      </c>
      <c r="AY195" s="365">
        <f t="shared" si="224"/>
        <v>0</v>
      </c>
      <c r="AZ195" s="1611"/>
      <c r="BA195" s="352">
        <f t="shared" si="224"/>
        <v>0</v>
      </c>
      <c r="BB195" s="1611"/>
      <c r="BC195" s="352">
        <f t="shared" si="224"/>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5">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5"/>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6">SUM(B199:B208)</f>
        <v>0</v>
      </c>
      <c r="C198" s="361">
        <f t="shared" si="226"/>
        <v>0</v>
      </c>
      <c r="D198" s="362">
        <f t="shared" si="226"/>
        <v>0</v>
      </c>
      <c r="E198" s="363">
        <f t="shared" si="226"/>
        <v>0</v>
      </c>
      <c r="F198" s="364">
        <f t="shared" si="226"/>
        <v>0</v>
      </c>
      <c r="G198" s="364">
        <f t="shared" si="226"/>
        <v>0</v>
      </c>
      <c r="H198" s="364">
        <f t="shared" si="226"/>
        <v>0</v>
      </c>
      <c r="I198" s="364">
        <f>SUM(I199:I208)</f>
        <v>0</v>
      </c>
      <c r="J198" s="364">
        <f t="shared" ref="J198:BC198" si="227">SUM(J199:J208)</f>
        <v>0</v>
      </c>
      <c r="K198" s="364">
        <f t="shared" si="227"/>
        <v>0</v>
      </c>
      <c r="L198" s="364">
        <f t="shared" si="227"/>
        <v>0</v>
      </c>
      <c r="M198" s="346">
        <f t="shared" si="227"/>
        <v>0</v>
      </c>
      <c r="N198" s="365">
        <f t="shared" si="227"/>
        <v>0</v>
      </c>
      <c r="O198" s="365">
        <f t="shared" si="227"/>
        <v>0</v>
      </c>
      <c r="P198" s="365">
        <f t="shared" si="227"/>
        <v>0</v>
      </c>
      <c r="Q198" s="348">
        <f t="shared" si="227"/>
        <v>0</v>
      </c>
      <c r="R198" s="366">
        <f t="shared" si="227"/>
        <v>0</v>
      </c>
      <c r="S198" s="1575"/>
      <c r="T198" s="367">
        <f t="shared" si="227"/>
        <v>0</v>
      </c>
      <c r="U198" s="367">
        <f t="shared" si="227"/>
        <v>0</v>
      </c>
      <c r="V198" s="367">
        <f t="shared" si="227"/>
        <v>0</v>
      </c>
      <c r="W198" s="346">
        <f t="shared" si="227"/>
        <v>0</v>
      </c>
      <c r="X198" s="366">
        <f t="shared" si="227"/>
        <v>0</v>
      </c>
      <c r="Y198" s="367">
        <f t="shared" si="227"/>
        <v>0</v>
      </c>
      <c r="Z198" s="367">
        <f t="shared" si="227"/>
        <v>0</v>
      </c>
      <c r="AA198" s="367">
        <f t="shared" si="227"/>
        <v>0</v>
      </c>
      <c r="AB198" s="367">
        <f t="shared" si="227"/>
        <v>0</v>
      </c>
      <c r="AC198" s="367">
        <f t="shared" si="227"/>
        <v>0</v>
      </c>
      <c r="AD198" s="367">
        <f t="shared" si="227"/>
        <v>0</v>
      </c>
      <c r="AE198" s="367">
        <f t="shared" si="227"/>
        <v>0</v>
      </c>
      <c r="AF198" s="367">
        <f t="shared" si="227"/>
        <v>0</v>
      </c>
      <c r="AG198" s="346">
        <f t="shared" si="227"/>
        <v>0</v>
      </c>
      <c r="AH198" s="1611"/>
      <c r="AI198" s="351">
        <f t="shared" si="227"/>
        <v>0</v>
      </c>
      <c r="AJ198" s="363">
        <f t="shared" si="227"/>
        <v>0</v>
      </c>
      <c r="AK198" s="364">
        <f t="shared" si="227"/>
        <v>0</v>
      </c>
      <c r="AL198" s="364">
        <f t="shared" si="227"/>
        <v>0</v>
      </c>
      <c r="AM198" s="364">
        <f t="shared" si="227"/>
        <v>0</v>
      </c>
      <c r="AN198" s="364">
        <f t="shared" si="227"/>
        <v>0</v>
      </c>
      <c r="AO198" s="364">
        <f t="shared" si="227"/>
        <v>0</v>
      </c>
      <c r="AP198" s="346">
        <f t="shared" si="227"/>
        <v>0</v>
      </c>
      <c r="AQ198" s="365">
        <f t="shared" si="227"/>
        <v>0</v>
      </c>
      <c r="AR198" s="1611"/>
      <c r="AS198" s="365">
        <f t="shared" si="227"/>
        <v>0</v>
      </c>
      <c r="AT198" s="352">
        <f t="shared" si="227"/>
        <v>0</v>
      </c>
      <c r="AU198" s="368">
        <f t="shared" si="227"/>
        <v>0</v>
      </c>
      <c r="AV198" s="369">
        <f t="shared" si="227"/>
        <v>0</v>
      </c>
      <c r="AW198" s="369">
        <f t="shared" si="227"/>
        <v>0</v>
      </c>
      <c r="AX198" s="346">
        <f t="shared" si="227"/>
        <v>0</v>
      </c>
      <c r="AY198" s="365">
        <f t="shared" si="227"/>
        <v>0</v>
      </c>
      <c r="AZ198" s="1611"/>
      <c r="BA198" s="352">
        <f t="shared" si="227"/>
        <v>0</v>
      </c>
      <c r="BB198" s="1611"/>
      <c r="BC198" s="352">
        <f t="shared" si="227"/>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8">B199+C199+M199+N199+O199+P199+D199</f>
        <v>0</v>
      </c>
      <c r="R199" s="349"/>
      <c r="S199" s="1575"/>
      <c r="T199" s="350"/>
      <c r="U199" s="350"/>
      <c r="V199" s="350"/>
      <c r="W199" s="346">
        <f t="shared" ref="W199:W208" si="229">SUM(R199:V199)</f>
        <v>0</v>
      </c>
      <c r="X199" s="349"/>
      <c r="Y199" s="350"/>
      <c r="Z199" s="350"/>
      <c r="AA199" s="350"/>
      <c r="AB199" s="350"/>
      <c r="AC199" s="350"/>
      <c r="AD199" s="350"/>
      <c r="AE199" s="350"/>
      <c r="AF199" s="350"/>
      <c r="AG199" s="346">
        <f t="shared" ref="AG199:AG208" si="230">SUM(X199:AF199)</f>
        <v>0</v>
      </c>
      <c r="AH199" s="1611"/>
      <c r="AI199" s="351">
        <f t="shared" ref="AI199:AI208" si="231">Q199+W199+AG199+AH199</f>
        <v>0</v>
      </c>
      <c r="AJ199" s="344"/>
      <c r="AK199" s="345"/>
      <c r="AL199" s="345"/>
      <c r="AM199" s="345"/>
      <c r="AN199" s="345"/>
      <c r="AO199" s="345"/>
      <c r="AP199" s="346">
        <f t="shared" ref="AP199:AP208" si="232">SUM(AJ199:AO199)</f>
        <v>0</v>
      </c>
      <c r="AQ199" s="347"/>
      <c r="AR199" s="1611"/>
      <c r="AS199" s="347"/>
      <c r="AT199" s="352">
        <f t="shared" ref="AT199:AT208" si="233">AI199+AP199+AQ199+AR199+AS199</f>
        <v>0</v>
      </c>
      <c r="AU199" s="353"/>
      <c r="AV199" s="354"/>
      <c r="AW199" s="354"/>
      <c r="AX199" s="346">
        <f t="shared" ref="AX199:AX208" si="234">SUM(AU199:AW199)</f>
        <v>0</v>
      </c>
      <c r="AY199" s="347"/>
      <c r="AZ199" s="1611"/>
      <c r="BA199" s="352">
        <f t="shared" ref="BA199:BA208" si="235">AX199+AY199</f>
        <v>0</v>
      </c>
      <c r="BB199" s="1611"/>
      <c r="BC199" s="352">
        <f t="shared" ref="BC199:BC208" si="236">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8"/>
        <v>0</v>
      </c>
      <c r="R200" s="349"/>
      <c r="S200" s="1575"/>
      <c r="T200" s="350"/>
      <c r="U200" s="350"/>
      <c r="V200" s="350"/>
      <c r="W200" s="346">
        <f t="shared" si="229"/>
        <v>0</v>
      </c>
      <c r="X200" s="349"/>
      <c r="Y200" s="350"/>
      <c r="Z200" s="350"/>
      <c r="AA200" s="350"/>
      <c r="AB200" s="350"/>
      <c r="AC200" s="350"/>
      <c r="AD200" s="350"/>
      <c r="AE200" s="350"/>
      <c r="AF200" s="350"/>
      <c r="AG200" s="346">
        <f t="shared" si="230"/>
        <v>0</v>
      </c>
      <c r="AH200" s="1611"/>
      <c r="AI200" s="351">
        <f t="shared" si="231"/>
        <v>0</v>
      </c>
      <c r="AJ200" s="344"/>
      <c r="AK200" s="345"/>
      <c r="AL200" s="345"/>
      <c r="AM200" s="345"/>
      <c r="AN200" s="345"/>
      <c r="AO200" s="345"/>
      <c r="AP200" s="346">
        <f t="shared" si="232"/>
        <v>0</v>
      </c>
      <c r="AQ200" s="347"/>
      <c r="AR200" s="1611"/>
      <c r="AS200" s="347"/>
      <c r="AT200" s="352">
        <f t="shared" si="233"/>
        <v>0</v>
      </c>
      <c r="AU200" s="353"/>
      <c r="AV200" s="354"/>
      <c r="AW200" s="354"/>
      <c r="AX200" s="346">
        <f t="shared" si="234"/>
        <v>0</v>
      </c>
      <c r="AY200" s="347"/>
      <c r="AZ200" s="1611"/>
      <c r="BA200" s="352">
        <f t="shared" si="235"/>
        <v>0</v>
      </c>
      <c r="BB200" s="1611"/>
      <c r="BC200" s="352">
        <f t="shared" si="236"/>
        <v>0</v>
      </c>
    </row>
    <row r="201" spans="1:55" s="339" customFormat="1">
      <c r="A201" s="373" t="s">
        <v>401</v>
      </c>
      <c r="B201" s="1611"/>
      <c r="C201" s="1611"/>
      <c r="D201" s="1611"/>
      <c r="E201" s="1611"/>
      <c r="F201" s="1611"/>
      <c r="G201" s="1611"/>
      <c r="H201" s="1611"/>
      <c r="I201" s="1611"/>
      <c r="J201" s="1611"/>
      <c r="K201" s="1611"/>
      <c r="L201" s="1611"/>
      <c r="M201" s="346">
        <f t="shared" ref="M201:M208" si="237">SUM(E201:L201)</f>
        <v>0</v>
      </c>
      <c r="N201" s="1611"/>
      <c r="O201" s="1611"/>
      <c r="P201" s="1611"/>
      <c r="Q201" s="348">
        <f t="shared" ref="Q201:Q206" si="238">B201+M201+N201+O201+P201+D201</f>
        <v>0</v>
      </c>
      <c r="R201" s="1611"/>
      <c r="S201" s="1611"/>
      <c r="T201" s="1611"/>
      <c r="U201" s="1611"/>
      <c r="V201" s="1611"/>
      <c r="W201" s="346">
        <f t="shared" si="229"/>
        <v>0</v>
      </c>
      <c r="X201" s="1611"/>
      <c r="Y201" s="1611"/>
      <c r="Z201" s="1611"/>
      <c r="AA201" s="1611"/>
      <c r="AB201" s="1611"/>
      <c r="AC201" s="1611"/>
      <c r="AD201" s="1611"/>
      <c r="AE201" s="1611"/>
      <c r="AF201" s="1611"/>
      <c r="AG201" s="346">
        <f t="shared" si="230"/>
        <v>0</v>
      </c>
      <c r="AH201" s="1611"/>
      <c r="AI201" s="351">
        <f t="shared" si="231"/>
        <v>0</v>
      </c>
      <c r="AJ201" s="1611"/>
      <c r="AK201" s="1611"/>
      <c r="AL201" s="1611"/>
      <c r="AM201" s="1611"/>
      <c r="AN201" s="1611"/>
      <c r="AO201" s="1611"/>
      <c r="AP201" s="346">
        <f t="shared" si="232"/>
        <v>0</v>
      </c>
      <c r="AQ201" s="1611"/>
      <c r="AR201" s="1611"/>
      <c r="AS201" s="1611"/>
      <c r="AT201" s="352">
        <f t="shared" si="233"/>
        <v>0</v>
      </c>
      <c r="AU201" s="1611"/>
      <c r="AV201" s="1611"/>
      <c r="AW201" s="1611"/>
      <c r="AX201" s="346">
        <f t="shared" si="234"/>
        <v>0</v>
      </c>
      <c r="AY201" s="1611"/>
      <c r="AZ201" s="1611"/>
      <c r="BA201" s="352">
        <f t="shared" si="235"/>
        <v>0</v>
      </c>
      <c r="BB201" s="1611"/>
      <c r="BC201" s="352">
        <f t="shared" si="236"/>
        <v>0</v>
      </c>
    </row>
    <row r="202" spans="1:55" s="339" customFormat="1">
      <c r="A202" s="373" t="s">
        <v>61</v>
      </c>
      <c r="B202" s="1611"/>
      <c r="C202" s="1611"/>
      <c r="D202" s="1611"/>
      <c r="E202" s="1611"/>
      <c r="F202" s="1611"/>
      <c r="G202" s="1611"/>
      <c r="H202" s="1611"/>
      <c r="I202" s="1611"/>
      <c r="J202" s="1611"/>
      <c r="K202" s="1611"/>
      <c r="L202" s="1611"/>
      <c r="M202" s="346">
        <f t="shared" si="237"/>
        <v>0</v>
      </c>
      <c r="N202" s="1611"/>
      <c r="O202" s="1611"/>
      <c r="P202" s="1611"/>
      <c r="Q202" s="348">
        <f t="shared" si="238"/>
        <v>0</v>
      </c>
      <c r="R202" s="1611"/>
      <c r="S202" s="1611"/>
      <c r="T202" s="1611"/>
      <c r="U202" s="1611"/>
      <c r="V202" s="1611"/>
      <c r="W202" s="346">
        <f t="shared" si="229"/>
        <v>0</v>
      </c>
      <c r="X202" s="1611"/>
      <c r="Y202" s="1611"/>
      <c r="Z202" s="1611"/>
      <c r="AA202" s="1611"/>
      <c r="AB202" s="1611"/>
      <c r="AC202" s="1611"/>
      <c r="AD202" s="1611"/>
      <c r="AE202" s="1611"/>
      <c r="AF202" s="1611"/>
      <c r="AG202" s="346">
        <f t="shared" si="230"/>
        <v>0</v>
      </c>
      <c r="AH202" s="1611"/>
      <c r="AI202" s="351">
        <f t="shared" si="231"/>
        <v>0</v>
      </c>
      <c r="AJ202" s="1611"/>
      <c r="AK202" s="1611"/>
      <c r="AL202" s="1611"/>
      <c r="AM202" s="1611"/>
      <c r="AN202" s="1611"/>
      <c r="AO202" s="1611"/>
      <c r="AP202" s="346">
        <f t="shared" si="232"/>
        <v>0</v>
      </c>
      <c r="AQ202" s="1611"/>
      <c r="AR202" s="1611"/>
      <c r="AS202" s="1611"/>
      <c r="AT202" s="352">
        <f t="shared" si="233"/>
        <v>0</v>
      </c>
      <c r="AU202" s="1611"/>
      <c r="AV202" s="1611"/>
      <c r="AW202" s="1611"/>
      <c r="AX202" s="346">
        <f t="shared" si="234"/>
        <v>0</v>
      </c>
      <c r="AY202" s="1611"/>
      <c r="AZ202" s="1611"/>
      <c r="BA202" s="352">
        <f t="shared" si="235"/>
        <v>0</v>
      </c>
      <c r="BB202" s="1611"/>
      <c r="BC202" s="352">
        <f t="shared" si="236"/>
        <v>0</v>
      </c>
    </row>
    <row r="203" spans="1:55" s="339" customFormat="1">
      <c r="A203" s="373" t="s">
        <v>402</v>
      </c>
      <c r="B203" s="1611"/>
      <c r="C203" s="1611"/>
      <c r="D203" s="1611"/>
      <c r="E203" s="1611"/>
      <c r="F203" s="1611"/>
      <c r="G203" s="1611"/>
      <c r="H203" s="1611"/>
      <c r="I203" s="1611"/>
      <c r="J203" s="1611"/>
      <c r="K203" s="1611"/>
      <c r="L203" s="1611"/>
      <c r="M203" s="346">
        <f t="shared" si="237"/>
        <v>0</v>
      </c>
      <c r="N203" s="1611"/>
      <c r="O203" s="1611"/>
      <c r="P203" s="1611"/>
      <c r="Q203" s="348">
        <f t="shared" si="238"/>
        <v>0</v>
      </c>
      <c r="R203" s="1611"/>
      <c r="S203" s="1611"/>
      <c r="T203" s="1611"/>
      <c r="U203" s="1611"/>
      <c r="V203" s="1611"/>
      <c r="W203" s="346">
        <f t="shared" si="229"/>
        <v>0</v>
      </c>
      <c r="X203" s="1611"/>
      <c r="Y203" s="1611"/>
      <c r="Z203" s="1611"/>
      <c r="AA203" s="1611"/>
      <c r="AB203" s="1611"/>
      <c r="AC203" s="1611"/>
      <c r="AD203" s="1611"/>
      <c r="AE203" s="1611"/>
      <c r="AF203" s="1611"/>
      <c r="AG203" s="346">
        <f t="shared" si="230"/>
        <v>0</v>
      </c>
      <c r="AH203" s="1611"/>
      <c r="AI203" s="351">
        <f t="shared" si="231"/>
        <v>0</v>
      </c>
      <c r="AJ203" s="1611"/>
      <c r="AK203" s="1611"/>
      <c r="AL203" s="1611"/>
      <c r="AM203" s="1611"/>
      <c r="AN203" s="1611"/>
      <c r="AO203" s="1611"/>
      <c r="AP203" s="346">
        <f t="shared" si="232"/>
        <v>0</v>
      </c>
      <c r="AQ203" s="1611"/>
      <c r="AR203" s="1611"/>
      <c r="AS203" s="1611"/>
      <c r="AT203" s="352">
        <f t="shared" si="233"/>
        <v>0</v>
      </c>
      <c r="AU203" s="1611"/>
      <c r="AV203" s="1611"/>
      <c r="AW203" s="1611"/>
      <c r="AX203" s="346">
        <f t="shared" si="234"/>
        <v>0</v>
      </c>
      <c r="AY203" s="1611"/>
      <c r="AZ203" s="1611"/>
      <c r="BA203" s="352">
        <f t="shared" si="235"/>
        <v>0</v>
      </c>
      <c r="BB203" s="1611"/>
      <c r="BC203" s="352">
        <f t="shared" si="236"/>
        <v>0</v>
      </c>
    </row>
    <row r="204" spans="1:55" s="339" customFormat="1">
      <c r="A204" s="373" t="s">
        <v>403</v>
      </c>
      <c r="B204" s="1611"/>
      <c r="C204" s="1611"/>
      <c r="D204" s="1611"/>
      <c r="E204" s="1611"/>
      <c r="F204" s="1611"/>
      <c r="G204" s="1611"/>
      <c r="H204" s="1611"/>
      <c r="I204" s="1611"/>
      <c r="J204" s="1611"/>
      <c r="K204" s="1611"/>
      <c r="L204" s="1611"/>
      <c r="M204" s="346">
        <f t="shared" si="237"/>
        <v>0</v>
      </c>
      <c r="N204" s="1611"/>
      <c r="O204" s="1611"/>
      <c r="P204" s="1611"/>
      <c r="Q204" s="348">
        <f t="shared" si="238"/>
        <v>0</v>
      </c>
      <c r="R204" s="1611"/>
      <c r="S204" s="1611"/>
      <c r="T204" s="1611"/>
      <c r="U204" s="1611"/>
      <c r="V204" s="1611"/>
      <c r="W204" s="346">
        <f t="shared" si="229"/>
        <v>0</v>
      </c>
      <c r="X204" s="1611"/>
      <c r="Y204" s="1611"/>
      <c r="Z204" s="1611"/>
      <c r="AA204" s="1611"/>
      <c r="AB204" s="1611"/>
      <c r="AC204" s="1611"/>
      <c r="AD204" s="1611"/>
      <c r="AE204" s="1611"/>
      <c r="AF204" s="1611"/>
      <c r="AG204" s="346">
        <f t="shared" si="230"/>
        <v>0</v>
      </c>
      <c r="AH204" s="1611"/>
      <c r="AI204" s="351">
        <f t="shared" si="231"/>
        <v>0</v>
      </c>
      <c r="AJ204" s="1611"/>
      <c r="AK204" s="1611"/>
      <c r="AL204" s="1611"/>
      <c r="AM204" s="1611"/>
      <c r="AN204" s="1611"/>
      <c r="AO204" s="1611"/>
      <c r="AP204" s="346">
        <f t="shared" si="232"/>
        <v>0</v>
      </c>
      <c r="AQ204" s="1611"/>
      <c r="AR204" s="1611"/>
      <c r="AS204" s="1611"/>
      <c r="AT204" s="352">
        <f t="shared" si="233"/>
        <v>0</v>
      </c>
      <c r="AU204" s="1611"/>
      <c r="AV204" s="1611"/>
      <c r="AW204" s="1611"/>
      <c r="AX204" s="346">
        <f t="shared" si="234"/>
        <v>0</v>
      </c>
      <c r="AY204" s="1611"/>
      <c r="AZ204" s="1611"/>
      <c r="BA204" s="352">
        <f t="shared" si="235"/>
        <v>0</v>
      </c>
      <c r="BB204" s="1611"/>
      <c r="BC204" s="352">
        <f t="shared" si="236"/>
        <v>0</v>
      </c>
    </row>
    <row r="205" spans="1:55" s="339" customFormat="1">
      <c r="A205" s="373" t="s">
        <v>404</v>
      </c>
      <c r="B205" s="1611"/>
      <c r="C205" s="1611"/>
      <c r="D205" s="1611"/>
      <c r="E205" s="1611"/>
      <c r="F205" s="1611"/>
      <c r="G205" s="1611"/>
      <c r="H205" s="1611"/>
      <c r="I205" s="1611"/>
      <c r="J205" s="1611"/>
      <c r="K205" s="1611"/>
      <c r="L205" s="1611"/>
      <c r="M205" s="346">
        <f t="shared" si="237"/>
        <v>0</v>
      </c>
      <c r="N205" s="1611"/>
      <c r="O205" s="1611"/>
      <c r="P205" s="1611"/>
      <c r="Q205" s="348">
        <f t="shared" si="238"/>
        <v>0</v>
      </c>
      <c r="R205" s="1611"/>
      <c r="S205" s="1611"/>
      <c r="T205" s="1611"/>
      <c r="U205" s="1611"/>
      <c r="V205" s="1611"/>
      <c r="W205" s="346">
        <f t="shared" si="229"/>
        <v>0</v>
      </c>
      <c r="X205" s="1611"/>
      <c r="Y205" s="1611"/>
      <c r="Z205" s="1611"/>
      <c r="AA205" s="1611"/>
      <c r="AB205" s="1611"/>
      <c r="AC205" s="1611"/>
      <c r="AD205" s="1611"/>
      <c r="AE205" s="1611"/>
      <c r="AF205" s="1611"/>
      <c r="AG205" s="346">
        <f t="shared" si="230"/>
        <v>0</v>
      </c>
      <c r="AH205" s="1611"/>
      <c r="AI205" s="351">
        <f t="shared" si="231"/>
        <v>0</v>
      </c>
      <c r="AJ205" s="1611"/>
      <c r="AK205" s="1611"/>
      <c r="AL205" s="1611"/>
      <c r="AM205" s="1611"/>
      <c r="AN205" s="1611"/>
      <c r="AO205" s="1611"/>
      <c r="AP205" s="346">
        <f t="shared" si="232"/>
        <v>0</v>
      </c>
      <c r="AQ205" s="1611"/>
      <c r="AR205" s="1611"/>
      <c r="AS205" s="1611"/>
      <c r="AT205" s="352">
        <f t="shared" si="233"/>
        <v>0</v>
      </c>
      <c r="AU205" s="1611"/>
      <c r="AV205" s="1611"/>
      <c r="AW205" s="1611"/>
      <c r="AX205" s="346">
        <f t="shared" si="234"/>
        <v>0</v>
      </c>
      <c r="AY205" s="1611"/>
      <c r="AZ205" s="1611"/>
      <c r="BA205" s="352">
        <f t="shared" si="235"/>
        <v>0</v>
      </c>
      <c r="BB205" s="1611"/>
      <c r="BC205" s="352">
        <f t="shared" si="236"/>
        <v>0</v>
      </c>
    </row>
    <row r="206" spans="1:55" s="339" customFormat="1">
      <c r="A206" s="373" t="s">
        <v>65</v>
      </c>
      <c r="B206" s="1611"/>
      <c r="C206" s="1611"/>
      <c r="D206" s="1611"/>
      <c r="E206" s="1611"/>
      <c r="F206" s="1611"/>
      <c r="G206" s="1611"/>
      <c r="H206" s="1611"/>
      <c r="I206" s="1611"/>
      <c r="J206" s="1611"/>
      <c r="K206" s="1611"/>
      <c r="L206" s="1611"/>
      <c r="M206" s="346">
        <f t="shared" si="237"/>
        <v>0</v>
      </c>
      <c r="N206" s="1611"/>
      <c r="O206" s="1611"/>
      <c r="P206" s="1611"/>
      <c r="Q206" s="348">
        <f t="shared" si="238"/>
        <v>0</v>
      </c>
      <c r="R206" s="1611"/>
      <c r="S206" s="1611"/>
      <c r="T206" s="1611"/>
      <c r="U206" s="1611"/>
      <c r="V206" s="1611"/>
      <c r="W206" s="346">
        <f t="shared" si="229"/>
        <v>0</v>
      </c>
      <c r="X206" s="1611"/>
      <c r="Y206" s="1611"/>
      <c r="Z206" s="1611"/>
      <c r="AA206" s="1611"/>
      <c r="AB206" s="1611"/>
      <c r="AC206" s="1611"/>
      <c r="AD206" s="1611"/>
      <c r="AE206" s="1611"/>
      <c r="AF206" s="1611"/>
      <c r="AG206" s="346">
        <f t="shared" si="230"/>
        <v>0</v>
      </c>
      <c r="AH206" s="1611"/>
      <c r="AI206" s="351">
        <f t="shared" si="231"/>
        <v>0</v>
      </c>
      <c r="AJ206" s="1611"/>
      <c r="AK206" s="1611"/>
      <c r="AL206" s="1611"/>
      <c r="AM206" s="1611"/>
      <c r="AN206" s="1611"/>
      <c r="AO206" s="1611"/>
      <c r="AP206" s="346">
        <f t="shared" si="232"/>
        <v>0</v>
      </c>
      <c r="AQ206" s="1611"/>
      <c r="AR206" s="1611"/>
      <c r="AS206" s="1611"/>
      <c r="AT206" s="352">
        <f t="shared" si="233"/>
        <v>0</v>
      </c>
      <c r="AU206" s="1611"/>
      <c r="AV206" s="1611"/>
      <c r="AW206" s="1611"/>
      <c r="AX206" s="346">
        <f t="shared" si="234"/>
        <v>0</v>
      </c>
      <c r="AY206" s="1611"/>
      <c r="AZ206" s="1611"/>
      <c r="BA206" s="352">
        <f t="shared" si="235"/>
        <v>0</v>
      </c>
      <c r="BB206" s="1611"/>
      <c r="BC206" s="352">
        <f t="shared" si="236"/>
        <v>0</v>
      </c>
    </row>
    <row r="207" spans="1:55" s="339" customFormat="1">
      <c r="A207" s="373" t="s">
        <v>405</v>
      </c>
      <c r="B207" s="342"/>
      <c r="C207" s="708"/>
      <c r="D207" s="343"/>
      <c r="E207" s="344"/>
      <c r="F207" s="345"/>
      <c r="G207" s="345"/>
      <c r="H207" s="345"/>
      <c r="I207" s="345"/>
      <c r="J207" s="345"/>
      <c r="K207" s="345"/>
      <c r="L207" s="345"/>
      <c r="M207" s="346">
        <f t="shared" si="237"/>
        <v>0</v>
      </c>
      <c r="N207" s="347"/>
      <c r="O207" s="347"/>
      <c r="P207" s="347"/>
      <c r="Q207" s="348">
        <f t="shared" ref="Q207:Q208" si="239">B207+C207+M207+N207+O207+P207+D207</f>
        <v>0</v>
      </c>
      <c r="R207" s="349"/>
      <c r="S207" s="1575"/>
      <c r="T207" s="350"/>
      <c r="U207" s="350"/>
      <c r="V207" s="350"/>
      <c r="W207" s="346">
        <f t="shared" si="229"/>
        <v>0</v>
      </c>
      <c r="X207" s="349"/>
      <c r="Y207" s="350"/>
      <c r="Z207" s="350"/>
      <c r="AA207" s="350"/>
      <c r="AB207" s="350"/>
      <c r="AC207" s="350"/>
      <c r="AD207" s="350"/>
      <c r="AE207" s="350"/>
      <c r="AF207" s="350"/>
      <c r="AG207" s="346">
        <f t="shared" si="230"/>
        <v>0</v>
      </c>
      <c r="AH207" s="1611"/>
      <c r="AI207" s="351">
        <f t="shared" si="231"/>
        <v>0</v>
      </c>
      <c r="AJ207" s="344"/>
      <c r="AK207" s="345"/>
      <c r="AL207" s="345"/>
      <c r="AM207" s="345"/>
      <c r="AN207" s="345"/>
      <c r="AO207" s="345"/>
      <c r="AP207" s="346">
        <f t="shared" si="232"/>
        <v>0</v>
      </c>
      <c r="AQ207" s="347"/>
      <c r="AR207" s="1611"/>
      <c r="AS207" s="347"/>
      <c r="AT207" s="352">
        <f t="shared" si="233"/>
        <v>0</v>
      </c>
      <c r="AU207" s="353"/>
      <c r="AV207" s="354"/>
      <c r="AW207" s="354"/>
      <c r="AX207" s="346">
        <f t="shared" si="234"/>
        <v>0</v>
      </c>
      <c r="AY207" s="347"/>
      <c r="AZ207" s="1611"/>
      <c r="BA207" s="352">
        <f t="shared" si="235"/>
        <v>0</v>
      </c>
      <c r="BB207" s="1611"/>
      <c r="BC207" s="352">
        <f t="shared" si="236"/>
        <v>0</v>
      </c>
    </row>
    <row r="208" spans="1:55" s="339" customFormat="1" ht="13.5" thickBot="1">
      <c r="A208" s="374" t="s">
        <v>406</v>
      </c>
      <c r="B208" s="342"/>
      <c r="C208" s="708"/>
      <c r="D208" s="343"/>
      <c r="E208" s="344"/>
      <c r="F208" s="345"/>
      <c r="G208" s="345"/>
      <c r="H208" s="345"/>
      <c r="I208" s="345"/>
      <c r="J208" s="345"/>
      <c r="K208" s="345"/>
      <c r="L208" s="345"/>
      <c r="M208" s="346">
        <f t="shared" si="237"/>
        <v>0</v>
      </c>
      <c r="N208" s="347"/>
      <c r="O208" s="347"/>
      <c r="P208" s="347"/>
      <c r="Q208" s="348">
        <f t="shared" si="239"/>
        <v>0</v>
      </c>
      <c r="R208" s="349"/>
      <c r="S208" s="1575"/>
      <c r="T208" s="350"/>
      <c r="U208" s="350"/>
      <c r="V208" s="350"/>
      <c r="W208" s="346">
        <f t="shared" si="229"/>
        <v>0</v>
      </c>
      <c r="X208" s="349"/>
      <c r="Y208" s="350"/>
      <c r="Z208" s="350"/>
      <c r="AA208" s="350"/>
      <c r="AB208" s="350"/>
      <c r="AC208" s="350"/>
      <c r="AD208" s="350"/>
      <c r="AE208" s="350"/>
      <c r="AF208" s="350"/>
      <c r="AG208" s="346">
        <f t="shared" si="230"/>
        <v>0</v>
      </c>
      <c r="AH208" s="1611"/>
      <c r="AI208" s="351">
        <f t="shared" si="231"/>
        <v>0</v>
      </c>
      <c r="AJ208" s="344"/>
      <c r="AK208" s="345"/>
      <c r="AL208" s="345"/>
      <c r="AM208" s="345"/>
      <c r="AN208" s="345"/>
      <c r="AO208" s="345"/>
      <c r="AP208" s="346">
        <f t="shared" si="232"/>
        <v>0</v>
      </c>
      <c r="AQ208" s="347"/>
      <c r="AR208" s="1611"/>
      <c r="AS208" s="347"/>
      <c r="AT208" s="352">
        <f t="shared" si="233"/>
        <v>0</v>
      </c>
      <c r="AU208" s="353"/>
      <c r="AV208" s="354"/>
      <c r="AW208" s="354"/>
      <c r="AX208" s="346">
        <f t="shared" si="234"/>
        <v>0</v>
      </c>
      <c r="AY208" s="347"/>
      <c r="AZ208" s="1611"/>
      <c r="BA208" s="352">
        <f t="shared" si="235"/>
        <v>0</v>
      </c>
      <c r="BB208" s="1611"/>
      <c r="BC208" s="352">
        <f t="shared" si="236"/>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40">D211+D212</f>
        <v>0</v>
      </c>
      <c r="E210" s="363">
        <f t="shared" si="240"/>
        <v>0</v>
      </c>
      <c r="F210" s="364">
        <f t="shared" si="240"/>
        <v>0</v>
      </c>
      <c r="G210" s="364">
        <f t="shared" si="240"/>
        <v>0</v>
      </c>
      <c r="H210" s="364">
        <f t="shared" si="240"/>
        <v>0</v>
      </c>
      <c r="I210" s="364">
        <f t="shared" si="240"/>
        <v>0</v>
      </c>
      <c r="J210" s="364">
        <f t="shared" si="240"/>
        <v>0</v>
      </c>
      <c r="K210" s="364">
        <f t="shared" si="240"/>
        <v>0</v>
      </c>
      <c r="L210" s="364">
        <f t="shared" si="240"/>
        <v>0</v>
      </c>
      <c r="M210" s="346">
        <f t="shared" si="240"/>
        <v>0</v>
      </c>
      <c r="N210" s="365">
        <f t="shared" si="240"/>
        <v>0</v>
      </c>
      <c r="O210" s="365">
        <f t="shared" si="240"/>
        <v>0</v>
      </c>
      <c r="P210" s="365">
        <f t="shared" si="240"/>
        <v>0</v>
      </c>
      <c r="Q210" s="348">
        <f t="shared" si="240"/>
        <v>0</v>
      </c>
      <c r="R210" s="366">
        <f t="shared" si="240"/>
        <v>0</v>
      </c>
      <c r="S210" s="1575"/>
      <c r="T210" s="367">
        <f t="shared" si="240"/>
        <v>0</v>
      </c>
      <c r="U210" s="367">
        <f t="shared" si="240"/>
        <v>0</v>
      </c>
      <c r="V210" s="367">
        <f t="shared" si="240"/>
        <v>0</v>
      </c>
      <c r="W210" s="346">
        <f t="shared" si="240"/>
        <v>0</v>
      </c>
      <c r="X210" s="366">
        <f t="shared" si="240"/>
        <v>0</v>
      </c>
      <c r="Y210" s="367">
        <f t="shared" si="240"/>
        <v>0</v>
      </c>
      <c r="Z210" s="367">
        <f t="shared" si="240"/>
        <v>0</v>
      </c>
      <c r="AA210" s="367">
        <f t="shared" si="240"/>
        <v>0</v>
      </c>
      <c r="AB210" s="367">
        <f t="shared" si="240"/>
        <v>0</v>
      </c>
      <c r="AC210" s="367">
        <f t="shared" si="240"/>
        <v>0</v>
      </c>
      <c r="AD210" s="367">
        <f t="shared" si="240"/>
        <v>0</v>
      </c>
      <c r="AE210" s="367">
        <f t="shared" si="240"/>
        <v>0</v>
      </c>
      <c r="AF210" s="367">
        <f t="shared" si="240"/>
        <v>0</v>
      </c>
      <c r="AG210" s="346">
        <f t="shared" si="240"/>
        <v>0</v>
      </c>
      <c r="AH210" s="1611"/>
      <c r="AI210" s="351">
        <f t="shared" si="240"/>
        <v>0</v>
      </c>
      <c r="AJ210" s="363">
        <f t="shared" si="240"/>
        <v>0</v>
      </c>
      <c r="AK210" s="364">
        <f t="shared" si="240"/>
        <v>0</v>
      </c>
      <c r="AL210" s="364">
        <f t="shared" si="240"/>
        <v>0</v>
      </c>
      <c r="AM210" s="364">
        <f t="shared" si="240"/>
        <v>0</v>
      </c>
      <c r="AN210" s="364">
        <f t="shared" si="240"/>
        <v>0</v>
      </c>
      <c r="AO210" s="364">
        <f t="shared" si="240"/>
        <v>0</v>
      </c>
      <c r="AP210" s="346">
        <f>AP211+AP212</f>
        <v>0</v>
      </c>
      <c r="AQ210" s="365">
        <f t="shared" si="240"/>
        <v>0</v>
      </c>
      <c r="AR210" s="1611"/>
      <c r="AS210" s="365">
        <f t="shared" si="240"/>
        <v>0</v>
      </c>
      <c r="AT210" s="352">
        <f t="shared" si="240"/>
        <v>0</v>
      </c>
      <c r="AU210" s="368">
        <f t="shared" si="240"/>
        <v>0</v>
      </c>
      <c r="AV210" s="369">
        <f t="shared" si="240"/>
        <v>0</v>
      </c>
      <c r="AW210" s="369">
        <f t="shared" si="240"/>
        <v>0</v>
      </c>
      <c r="AX210" s="346">
        <f t="shared" si="240"/>
        <v>0</v>
      </c>
      <c r="AY210" s="365">
        <f t="shared" si="240"/>
        <v>0</v>
      </c>
      <c r="AZ210" s="1611"/>
      <c r="BA210" s="352">
        <f t="shared" si="240"/>
        <v>0</v>
      </c>
      <c r="BB210" s="1611"/>
      <c r="BC210" s="352">
        <f t="shared" si="240"/>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41">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41"/>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42">SUM(B214:B223)</f>
        <v>0</v>
      </c>
      <c r="C213" s="361">
        <f t="shared" si="242"/>
        <v>0</v>
      </c>
      <c r="D213" s="362">
        <f t="shared" si="242"/>
        <v>0</v>
      </c>
      <c r="E213" s="363">
        <f t="shared" si="242"/>
        <v>0</v>
      </c>
      <c r="F213" s="364">
        <f t="shared" si="242"/>
        <v>0</v>
      </c>
      <c r="G213" s="364">
        <f t="shared" si="242"/>
        <v>0</v>
      </c>
      <c r="H213" s="364">
        <f t="shared" si="242"/>
        <v>0</v>
      </c>
      <c r="I213" s="364">
        <f>SUM(I214:I223)</f>
        <v>0</v>
      </c>
      <c r="J213" s="364">
        <f t="shared" ref="J213:BC213" si="243">SUM(J214:J223)</f>
        <v>0</v>
      </c>
      <c r="K213" s="364">
        <f t="shared" si="243"/>
        <v>0</v>
      </c>
      <c r="L213" s="364">
        <f t="shared" si="243"/>
        <v>0</v>
      </c>
      <c r="M213" s="346">
        <f t="shared" si="243"/>
        <v>0</v>
      </c>
      <c r="N213" s="365">
        <f t="shared" si="243"/>
        <v>0</v>
      </c>
      <c r="O213" s="365">
        <f t="shared" si="243"/>
        <v>0</v>
      </c>
      <c r="P213" s="365">
        <f t="shared" si="243"/>
        <v>0</v>
      </c>
      <c r="Q213" s="348">
        <f t="shared" si="243"/>
        <v>0</v>
      </c>
      <c r="R213" s="366">
        <f t="shared" si="243"/>
        <v>0</v>
      </c>
      <c r="S213" s="1575"/>
      <c r="T213" s="367">
        <f t="shared" si="243"/>
        <v>0</v>
      </c>
      <c r="U213" s="367">
        <f t="shared" si="243"/>
        <v>0</v>
      </c>
      <c r="V213" s="367">
        <f t="shared" si="243"/>
        <v>0</v>
      </c>
      <c r="W213" s="346">
        <f t="shared" si="243"/>
        <v>0</v>
      </c>
      <c r="X213" s="366">
        <f t="shared" si="243"/>
        <v>0</v>
      </c>
      <c r="Y213" s="367">
        <f t="shared" si="243"/>
        <v>0</v>
      </c>
      <c r="Z213" s="367">
        <f t="shared" si="243"/>
        <v>0</v>
      </c>
      <c r="AA213" s="367">
        <f t="shared" si="243"/>
        <v>0</v>
      </c>
      <c r="AB213" s="367">
        <f t="shared" si="243"/>
        <v>0</v>
      </c>
      <c r="AC213" s="367">
        <f t="shared" si="243"/>
        <v>0</v>
      </c>
      <c r="AD213" s="367">
        <f t="shared" si="243"/>
        <v>0</v>
      </c>
      <c r="AE213" s="367">
        <f t="shared" si="243"/>
        <v>0</v>
      </c>
      <c r="AF213" s="367">
        <f t="shared" si="243"/>
        <v>0</v>
      </c>
      <c r="AG213" s="346">
        <f t="shared" si="243"/>
        <v>0</v>
      </c>
      <c r="AH213" s="1611"/>
      <c r="AI213" s="351">
        <f t="shared" si="243"/>
        <v>0</v>
      </c>
      <c r="AJ213" s="363">
        <f t="shared" si="243"/>
        <v>0</v>
      </c>
      <c r="AK213" s="364">
        <f t="shared" si="243"/>
        <v>0</v>
      </c>
      <c r="AL213" s="364">
        <f t="shared" si="243"/>
        <v>0</v>
      </c>
      <c r="AM213" s="364">
        <f t="shared" si="243"/>
        <v>0</v>
      </c>
      <c r="AN213" s="364">
        <f t="shared" si="243"/>
        <v>0</v>
      </c>
      <c r="AO213" s="364">
        <f t="shared" si="243"/>
        <v>0</v>
      </c>
      <c r="AP213" s="346">
        <f>SUM(AP214:AP223)</f>
        <v>0</v>
      </c>
      <c r="AQ213" s="365">
        <f t="shared" si="243"/>
        <v>0</v>
      </c>
      <c r="AR213" s="1611"/>
      <c r="AS213" s="365">
        <f t="shared" si="243"/>
        <v>0</v>
      </c>
      <c r="AT213" s="352">
        <f t="shared" si="243"/>
        <v>0</v>
      </c>
      <c r="AU213" s="368">
        <f t="shared" si="243"/>
        <v>0</v>
      </c>
      <c r="AV213" s="369">
        <f t="shared" si="243"/>
        <v>0</v>
      </c>
      <c r="AW213" s="369">
        <f t="shared" si="243"/>
        <v>0</v>
      </c>
      <c r="AX213" s="346">
        <f t="shared" si="243"/>
        <v>0</v>
      </c>
      <c r="AY213" s="365">
        <f t="shared" si="243"/>
        <v>0</v>
      </c>
      <c r="AZ213" s="1611"/>
      <c r="BA213" s="352">
        <f t="shared" si="243"/>
        <v>0</v>
      </c>
      <c r="BB213" s="1611"/>
      <c r="BC213" s="352">
        <f t="shared" si="243"/>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Q223" si="244">B214+C214+M214+N214+O214+P214+D214</f>
        <v>0</v>
      </c>
      <c r="R214" s="349"/>
      <c r="S214" s="1575"/>
      <c r="T214" s="350"/>
      <c r="U214" s="350"/>
      <c r="V214" s="350"/>
      <c r="W214" s="346">
        <f t="shared" ref="W214:W223" si="245">SUM(R214:V214)</f>
        <v>0</v>
      </c>
      <c r="X214" s="349"/>
      <c r="Y214" s="350"/>
      <c r="Z214" s="350"/>
      <c r="AA214" s="350"/>
      <c r="AB214" s="350"/>
      <c r="AC214" s="350"/>
      <c r="AD214" s="350"/>
      <c r="AE214" s="350"/>
      <c r="AF214" s="350"/>
      <c r="AG214" s="346">
        <f t="shared" ref="AG214:AG223" si="246">SUM(X214:AF214)</f>
        <v>0</v>
      </c>
      <c r="AH214" s="1611"/>
      <c r="AI214" s="351">
        <f t="shared" ref="AI214:AI223" si="247">Q214+W214+AG214+AH214</f>
        <v>0</v>
      </c>
      <c r="AJ214" s="344"/>
      <c r="AK214" s="345"/>
      <c r="AL214" s="345"/>
      <c r="AM214" s="345"/>
      <c r="AN214" s="345"/>
      <c r="AO214" s="345"/>
      <c r="AP214" s="346">
        <f t="shared" ref="AP214:AP223" si="248">SUM(AJ214:AO214)</f>
        <v>0</v>
      </c>
      <c r="AQ214" s="347"/>
      <c r="AR214" s="1611"/>
      <c r="AS214" s="347"/>
      <c r="AT214" s="352">
        <f t="shared" ref="AT214:AT223" si="249">AI214+AP214+AQ214+AR214+AS214</f>
        <v>0</v>
      </c>
      <c r="AU214" s="353"/>
      <c r="AV214" s="354"/>
      <c r="AW214" s="354"/>
      <c r="AX214" s="346">
        <f t="shared" ref="AX214:AX223" si="250">SUM(AU214:AW214)</f>
        <v>0</v>
      </c>
      <c r="AY214" s="347"/>
      <c r="AZ214" s="1611"/>
      <c r="BA214" s="352">
        <f t="shared" ref="BA214:BA223" si="251">AX214+AY214</f>
        <v>0</v>
      </c>
      <c r="BB214" s="1611"/>
      <c r="BC214" s="352">
        <f t="shared" ref="BC214:BC223" si="252">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si="244"/>
        <v>0</v>
      </c>
      <c r="R215" s="349"/>
      <c r="S215" s="1575"/>
      <c r="T215" s="350"/>
      <c r="U215" s="350"/>
      <c r="V215" s="350"/>
      <c r="W215" s="346">
        <f t="shared" si="245"/>
        <v>0</v>
      </c>
      <c r="X215" s="349"/>
      <c r="Y215" s="350"/>
      <c r="Z215" s="350"/>
      <c r="AA215" s="350"/>
      <c r="AB215" s="350"/>
      <c r="AC215" s="350"/>
      <c r="AD215" s="350"/>
      <c r="AE215" s="350"/>
      <c r="AF215" s="350"/>
      <c r="AG215" s="346">
        <f t="shared" si="246"/>
        <v>0</v>
      </c>
      <c r="AH215" s="1611"/>
      <c r="AI215" s="351">
        <f t="shared" si="247"/>
        <v>0</v>
      </c>
      <c r="AJ215" s="344"/>
      <c r="AK215" s="345"/>
      <c r="AL215" s="345"/>
      <c r="AM215" s="345"/>
      <c r="AN215" s="345"/>
      <c r="AO215" s="345"/>
      <c r="AP215" s="346">
        <f t="shared" si="248"/>
        <v>0</v>
      </c>
      <c r="AQ215" s="347"/>
      <c r="AR215" s="1611"/>
      <c r="AS215" s="347"/>
      <c r="AT215" s="352">
        <f t="shared" si="249"/>
        <v>0</v>
      </c>
      <c r="AU215" s="353"/>
      <c r="AV215" s="354"/>
      <c r="AW215" s="354"/>
      <c r="AX215" s="346">
        <f t="shared" si="250"/>
        <v>0</v>
      </c>
      <c r="AY215" s="347"/>
      <c r="AZ215" s="1611"/>
      <c r="BA215" s="352">
        <f t="shared" si="251"/>
        <v>0</v>
      </c>
      <c r="BB215" s="1611"/>
      <c r="BC215" s="352">
        <f t="shared" si="252"/>
        <v>0</v>
      </c>
    </row>
    <row r="216" spans="1:55" s="339" customFormat="1">
      <c r="A216" s="373" t="s">
        <v>401</v>
      </c>
      <c r="B216" s="342"/>
      <c r="C216" s="708"/>
      <c r="D216" s="343"/>
      <c r="E216" s="344"/>
      <c r="F216" s="345"/>
      <c r="G216" s="345"/>
      <c r="H216" s="345"/>
      <c r="I216" s="345"/>
      <c r="J216" s="345"/>
      <c r="K216" s="345"/>
      <c r="L216" s="345"/>
      <c r="M216" s="346">
        <f t="shared" ref="M216:M223" si="253">SUM(E216:L216)</f>
        <v>0</v>
      </c>
      <c r="N216" s="347"/>
      <c r="O216" s="347"/>
      <c r="P216" s="347"/>
      <c r="Q216" s="348">
        <f t="shared" si="244"/>
        <v>0</v>
      </c>
      <c r="R216" s="349"/>
      <c r="S216" s="1575"/>
      <c r="T216" s="350"/>
      <c r="U216" s="350"/>
      <c r="V216" s="350"/>
      <c r="W216" s="346">
        <f t="shared" si="245"/>
        <v>0</v>
      </c>
      <c r="X216" s="349"/>
      <c r="Y216" s="350"/>
      <c r="Z216" s="350"/>
      <c r="AA216" s="350"/>
      <c r="AB216" s="350"/>
      <c r="AC216" s="350"/>
      <c r="AD216" s="350"/>
      <c r="AE216" s="350"/>
      <c r="AF216" s="350"/>
      <c r="AG216" s="346">
        <f t="shared" si="246"/>
        <v>0</v>
      </c>
      <c r="AH216" s="1611"/>
      <c r="AI216" s="351">
        <f t="shared" si="247"/>
        <v>0</v>
      </c>
      <c r="AJ216" s="344"/>
      <c r="AK216" s="345"/>
      <c r="AL216" s="345"/>
      <c r="AM216" s="345"/>
      <c r="AN216" s="345"/>
      <c r="AO216" s="345"/>
      <c r="AP216" s="346">
        <f t="shared" si="248"/>
        <v>0</v>
      </c>
      <c r="AQ216" s="347"/>
      <c r="AR216" s="1611"/>
      <c r="AS216" s="347"/>
      <c r="AT216" s="352">
        <f t="shared" si="249"/>
        <v>0</v>
      </c>
      <c r="AU216" s="353"/>
      <c r="AV216" s="354"/>
      <c r="AW216" s="354"/>
      <c r="AX216" s="346">
        <f t="shared" si="250"/>
        <v>0</v>
      </c>
      <c r="AY216" s="347"/>
      <c r="AZ216" s="1611"/>
      <c r="BA216" s="352">
        <f t="shared" si="251"/>
        <v>0</v>
      </c>
      <c r="BB216" s="1611"/>
      <c r="BC216" s="352">
        <f t="shared" si="252"/>
        <v>0</v>
      </c>
    </row>
    <row r="217" spans="1:55" s="339" customFormat="1">
      <c r="A217" s="373" t="s">
        <v>61</v>
      </c>
      <c r="B217" s="342"/>
      <c r="C217" s="708"/>
      <c r="D217" s="343"/>
      <c r="E217" s="344"/>
      <c r="F217" s="345"/>
      <c r="G217" s="345"/>
      <c r="H217" s="345"/>
      <c r="I217" s="345"/>
      <c r="J217" s="345"/>
      <c r="K217" s="345"/>
      <c r="L217" s="345"/>
      <c r="M217" s="346">
        <f t="shared" si="253"/>
        <v>0</v>
      </c>
      <c r="N217" s="347"/>
      <c r="O217" s="347"/>
      <c r="P217" s="347"/>
      <c r="Q217" s="348">
        <f t="shared" si="244"/>
        <v>0</v>
      </c>
      <c r="R217" s="349"/>
      <c r="S217" s="1575"/>
      <c r="T217" s="350"/>
      <c r="U217" s="350"/>
      <c r="V217" s="350"/>
      <c r="W217" s="346">
        <f t="shared" si="245"/>
        <v>0</v>
      </c>
      <c r="X217" s="349"/>
      <c r="Y217" s="350"/>
      <c r="Z217" s="350"/>
      <c r="AA217" s="350"/>
      <c r="AB217" s="350"/>
      <c r="AC217" s="350"/>
      <c r="AD217" s="350"/>
      <c r="AE217" s="350"/>
      <c r="AF217" s="350"/>
      <c r="AG217" s="346">
        <f t="shared" si="246"/>
        <v>0</v>
      </c>
      <c r="AH217" s="1611"/>
      <c r="AI217" s="351">
        <f t="shared" si="247"/>
        <v>0</v>
      </c>
      <c r="AJ217" s="344"/>
      <c r="AK217" s="345"/>
      <c r="AL217" s="345"/>
      <c r="AM217" s="345"/>
      <c r="AN217" s="345"/>
      <c r="AO217" s="345"/>
      <c r="AP217" s="346">
        <f t="shared" si="248"/>
        <v>0</v>
      </c>
      <c r="AQ217" s="347"/>
      <c r="AR217" s="1611"/>
      <c r="AS217" s="347"/>
      <c r="AT217" s="352">
        <f t="shared" si="249"/>
        <v>0</v>
      </c>
      <c r="AU217" s="353"/>
      <c r="AV217" s="354"/>
      <c r="AW217" s="354"/>
      <c r="AX217" s="346">
        <f t="shared" si="250"/>
        <v>0</v>
      </c>
      <c r="AY217" s="347"/>
      <c r="AZ217" s="1611"/>
      <c r="BA217" s="352">
        <f t="shared" si="251"/>
        <v>0</v>
      </c>
      <c r="BB217" s="1611"/>
      <c r="BC217" s="352">
        <f t="shared" si="252"/>
        <v>0</v>
      </c>
    </row>
    <row r="218" spans="1:55" s="339" customFormat="1">
      <c r="A218" s="373" t="s">
        <v>402</v>
      </c>
      <c r="B218" s="342"/>
      <c r="C218" s="708"/>
      <c r="D218" s="343"/>
      <c r="E218" s="344"/>
      <c r="F218" s="345"/>
      <c r="G218" s="345"/>
      <c r="H218" s="345"/>
      <c r="I218" s="345"/>
      <c r="J218" s="345"/>
      <c r="K218" s="345"/>
      <c r="L218" s="345"/>
      <c r="M218" s="346">
        <f t="shared" si="253"/>
        <v>0</v>
      </c>
      <c r="N218" s="347"/>
      <c r="O218" s="347"/>
      <c r="P218" s="347"/>
      <c r="Q218" s="348">
        <f t="shared" si="244"/>
        <v>0</v>
      </c>
      <c r="R218" s="349"/>
      <c r="S218" s="1575"/>
      <c r="T218" s="350"/>
      <c r="U218" s="350"/>
      <c r="V218" s="350"/>
      <c r="W218" s="346">
        <f t="shared" si="245"/>
        <v>0</v>
      </c>
      <c r="X218" s="349"/>
      <c r="Y218" s="350"/>
      <c r="Z218" s="350"/>
      <c r="AA218" s="350"/>
      <c r="AB218" s="350"/>
      <c r="AC218" s="350"/>
      <c r="AD218" s="350"/>
      <c r="AE218" s="350"/>
      <c r="AF218" s="350"/>
      <c r="AG218" s="346">
        <f t="shared" si="246"/>
        <v>0</v>
      </c>
      <c r="AH218" s="1611"/>
      <c r="AI218" s="351">
        <f t="shared" si="247"/>
        <v>0</v>
      </c>
      <c r="AJ218" s="344"/>
      <c r="AK218" s="345"/>
      <c r="AL218" s="345"/>
      <c r="AM218" s="345"/>
      <c r="AN218" s="345"/>
      <c r="AO218" s="345"/>
      <c r="AP218" s="346">
        <f t="shared" si="248"/>
        <v>0</v>
      </c>
      <c r="AQ218" s="347"/>
      <c r="AR218" s="1611"/>
      <c r="AS218" s="347"/>
      <c r="AT218" s="352">
        <f t="shared" si="249"/>
        <v>0</v>
      </c>
      <c r="AU218" s="353"/>
      <c r="AV218" s="354"/>
      <c r="AW218" s="354"/>
      <c r="AX218" s="346">
        <f t="shared" si="250"/>
        <v>0</v>
      </c>
      <c r="AY218" s="347"/>
      <c r="AZ218" s="1611"/>
      <c r="BA218" s="352">
        <f t="shared" si="251"/>
        <v>0</v>
      </c>
      <c r="BB218" s="1611"/>
      <c r="BC218" s="352">
        <f t="shared" si="252"/>
        <v>0</v>
      </c>
    </row>
    <row r="219" spans="1:55" s="339" customFormat="1">
      <c r="A219" s="373" t="s">
        <v>403</v>
      </c>
      <c r="B219" s="342"/>
      <c r="C219" s="708"/>
      <c r="D219" s="343"/>
      <c r="E219" s="344"/>
      <c r="F219" s="345"/>
      <c r="G219" s="345"/>
      <c r="H219" s="345"/>
      <c r="I219" s="345"/>
      <c r="J219" s="345"/>
      <c r="K219" s="345"/>
      <c r="L219" s="345"/>
      <c r="M219" s="346">
        <f t="shared" si="253"/>
        <v>0</v>
      </c>
      <c r="N219" s="347"/>
      <c r="O219" s="347"/>
      <c r="P219" s="347"/>
      <c r="Q219" s="348">
        <f t="shared" si="244"/>
        <v>0</v>
      </c>
      <c r="R219" s="349"/>
      <c r="S219" s="1575"/>
      <c r="T219" s="350"/>
      <c r="U219" s="350"/>
      <c r="V219" s="350"/>
      <c r="W219" s="346">
        <f t="shared" si="245"/>
        <v>0</v>
      </c>
      <c r="X219" s="349"/>
      <c r="Y219" s="350"/>
      <c r="Z219" s="350"/>
      <c r="AA219" s="350"/>
      <c r="AB219" s="350"/>
      <c r="AC219" s="350"/>
      <c r="AD219" s="350"/>
      <c r="AE219" s="350"/>
      <c r="AF219" s="350"/>
      <c r="AG219" s="346">
        <f t="shared" si="246"/>
        <v>0</v>
      </c>
      <c r="AH219" s="1611"/>
      <c r="AI219" s="351">
        <f t="shared" si="247"/>
        <v>0</v>
      </c>
      <c r="AJ219" s="344"/>
      <c r="AK219" s="345"/>
      <c r="AL219" s="345"/>
      <c r="AM219" s="345"/>
      <c r="AN219" s="345"/>
      <c r="AO219" s="345"/>
      <c r="AP219" s="346">
        <f t="shared" si="248"/>
        <v>0</v>
      </c>
      <c r="AQ219" s="347"/>
      <c r="AR219" s="1611"/>
      <c r="AS219" s="347"/>
      <c r="AT219" s="352">
        <f t="shared" si="249"/>
        <v>0</v>
      </c>
      <c r="AU219" s="353"/>
      <c r="AV219" s="354"/>
      <c r="AW219" s="354"/>
      <c r="AX219" s="346">
        <f t="shared" si="250"/>
        <v>0</v>
      </c>
      <c r="AY219" s="347"/>
      <c r="AZ219" s="1611"/>
      <c r="BA219" s="352">
        <f t="shared" si="251"/>
        <v>0</v>
      </c>
      <c r="BB219" s="1611"/>
      <c r="BC219" s="352">
        <f t="shared" si="252"/>
        <v>0</v>
      </c>
    </row>
    <row r="220" spans="1:55" s="339" customFormat="1">
      <c r="A220" s="373" t="s">
        <v>404</v>
      </c>
      <c r="B220" s="342"/>
      <c r="C220" s="708"/>
      <c r="D220" s="343"/>
      <c r="E220" s="344"/>
      <c r="F220" s="345"/>
      <c r="G220" s="345"/>
      <c r="H220" s="345"/>
      <c r="I220" s="345"/>
      <c r="J220" s="345"/>
      <c r="K220" s="345"/>
      <c r="L220" s="345"/>
      <c r="M220" s="346">
        <f t="shared" si="253"/>
        <v>0</v>
      </c>
      <c r="N220" s="347"/>
      <c r="O220" s="347"/>
      <c r="P220" s="347"/>
      <c r="Q220" s="348">
        <f t="shared" si="244"/>
        <v>0</v>
      </c>
      <c r="R220" s="349"/>
      <c r="S220" s="1575"/>
      <c r="T220" s="350"/>
      <c r="U220" s="350"/>
      <c r="V220" s="350"/>
      <c r="W220" s="346">
        <f t="shared" si="245"/>
        <v>0</v>
      </c>
      <c r="X220" s="349"/>
      <c r="Y220" s="350"/>
      <c r="Z220" s="350"/>
      <c r="AA220" s="350"/>
      <c r="AB220" s="350"/>
      <c r="AC220" s="350"/>
      <c r="AD220" s="350"/>
      <c r="AE220" s="350"/>
      <c r="AF220" s="350"/>
      <c r="AG220" s="346">
        <f t="shared" si="246"/>
        <v>0</v>
      </c>
      <c r="AH220" s="1611"/>
      <c r="AI220" s="351">
        <f t="shared" si="247"/>
        <v>0</v>
      </c>
      <c r="AJ220" s="344"/>
      <c r="AK220" s="345"/>
      <c r="AL220" s="345"/>
      <c r="AM220" s="345"/>
      <c r="AN220" s="345"/>
      <c r="AO220" s="345"/>
      <c r="AP220" s="346">
        <f t="shared" si="248"/>
        <v>0</v>
      </c>
      <c r="AQ220" s="347"/>
      <c r="AR220" s="1611"/>
      <c r="AS220" s="347"/>
      <c r="AT220" s="352">
        <f t="shared" si="249"/>
        <v>0</v>
      </c>
      <c r="AU220" s="353"/>
      <c r="AV220" s="354"/>
      <c r="AW220" s="354"/>
      <c r="AX220" s="346">
        <f t="shared" si="250"/>
        <v>0</v>
      </c>
      <c r="AY220" s="347"/>
      <c r="AZ220" s="1611"/>
      <c r="BA220" s="352">
        <f t="shared" si="251"/>
        <v>0</v>
      </c>
      <c r="BB220" s="1611"/>
      <c r="BC220" s="352">
        <f t="shared" si="252"/>
        <v>0</v>
      </c>
    </row>
    <row r="221" spans="1:55" s="339" customFormat="1">
      <c r="A221" s="373" t="s">
        <v>65</v>
      </c>
      <c r="B221" s="342"/>
      <c r="C221" s="708"/>
      <c r="D221" s="343"/>
      <c r="E221" s="344"/>
      <c r="F221" s="345"/>
      <c r="G221" s="345"/>
      <c r="H221" s="345"/>
      <c r="I221" s="345"/>
      <c r="J221" s="345"/>
      <c r="K221" s="345"/>
      <c r="L221" s="345"/>
      <c r="M221" s="346">
        <f t="shared" si="253"/>
        <v>0</v>
      </c>
      <c r="N221" s="347"/>
      <c r="O221" s="347"/>
      <c r="P221" s="347"/>
      <c r="Q221" s="348">
        <f t="shared" si="244"/>
        <v>0</v>
      </c>
      <c r="R221" s="349"/>
      <c r="S221" s="1575"/>
      <c r="T221" s="350"/>
      <c r="U221" s="350"/>
      <c r="V221" s="350"/>
      <c r="W221" s="346">
        <f t="shared" si="245"/>
        <v>0</v>
      </c>
      <c r="X221" s="349"/>
      <c r="Y221" s="350"/>
      <c r="Z221" s="350"/>
      <c r="AA221" s="350"/>
      <c r="AB221" s="350"/>
      <c r="AC221" s="350"/>
      <c r="AD221" s="350"/>
      <c r="AE221" s="350"/>
      <c r="AF221" s="350"/>
      <c r="AG221" s="346">
        <f t="shared" si="246"/>
        <v>0</v>
      </c>
      <c r="AH221" s="1611"/>
      <c r="AI221" s="351">
        <f t="shared" si="247"/>
        <v>0</v>
      </c>
      <c r="AJ221" s="344"/>
      <c r="AK221" s="345"/>
      <c r="AL221" s="345"/>
      <c r="AM221" s="345"/>
      <c r="AN221" s="345"/>
      <c r="AO221" s="345"/>
      <c r="AP221" s="346">
        <f t="shared" si="248"/>
        <v>0</v>
      </c>
      <c r="AQ221" s="347"/>
      <c r="AR221" s="1611"/>
      <c r="AS221" s="347"/>
      <c r="AT221" s="352">
        <f t="shared" si="249"/>
        <v>0</v>
      </c>
      <c r="AU221" s="353"/>
      <c r="AV221" s="354"/>
      <c r="AW221" s="354"/>
      <c r="AX221" s="346">
        <f t="shared" si="250"/>
        <v>0</v>
      </c>
      <c r="AY221" s="347"/>
      <c r="AZ221" s="1611"/>
      <c r="BA221" s="352">
        <f t="shared" si="251"/>
        <v>0</v>
      </c>
      <c r="BB221" s="1611"/>
      <c r="BC221" s="352">
        <f t="shared" si="252"/>
        <v>0</v>
      </c>
    </row>
    <row r="222" spans="1:55" s="339" customFormat="1">
      <c r="A222" s="373" t="s">
        <v>405</v>
      </c>
      <c r="B222" s="342"/>
      <c r="C222" s="708"/>
      <c r="D222" s="343"/>
      <c r="E222" s="344"/>
      <c r="F222" s="345"/>
      <c r="G222" s="345"/>
      <c r="H222" s="345"/>
      <c r="I222" s="345"/>
      <c r="J222" s="345"/>
      <c r="K222" s="345"/>
      <c r="L222" s="345"/>
      <c r="M222" s="346">
        <f t="shared" si="253"/>
        <v>0</v>
      </c>
      <c r="N222" s="347"/>
      <c r="O222" s="347"/>
      <c r="P222" s="347"/>
      <c r="Q222" s="348">
        <f t="shared" si="244"/>
        <v>0</v>
      </c>
      <c r="R222" s="349"/>
      <c r="S222" s="1575"/>
      <c r="T222" s="350"/>
      <c r="U222" s="350"/>
      <c r="V222" s="350"/>
      <c r="W222" s="346">
        <f t="shared" si="245"/>
        <v>0</v>
      </c>
      <c r="X222" s="349"/>
      <c r="Y222" s="350"/>
      <c r="Z222" s="350"/>
      <c r="AA222" s="350"/>
      <c r="AB222" s="350"/>
      <c r="AC222" s="350"/>
      <c r="AD222" s="350"/>
      <c r="AE222" s="350"/>
      <c r="AF222" s="350"/>
      <c r="AG222" s="346">
        <f t="shared" si="246"/>
        <v>0</v>
      </c>
      <c r="AH222" s="1611"/>
      <c r="AI222" s="351">
        <f t="shared" si="247"/>
        <v>0</v>
      </c>
      <c r="AJ222" s="344"/>
      <c r="AK222" s="345"/>
      <c r="AL222" s="345"/>
      <c r="AM222" s="345"/>
      <c r="AN222" s="345"/>
      <c r="AO222" s="345"/>
      <c r="AP222" s="346">
        <f t="shared" si="248"/>
        <v>0</v>
      </c>
      <c r="AQ222" s="347"/>
      <c r="AR222" s="1611"/>
      <c r="AS222" s="347"/>
      <c r="AT222" s="352">
        <f t="shared" si="249"/>
        <v>0</v>
      </c>
      <c r="AU222" s="353"/>
      <c r="AV222" s="354"/>
      <c r="AW222" s="354"/>
      <c r="AX222" s="346">
        <f t="shared" si="250"/>
        <v>0</v>
      </c>
      <c r="AY222" s="347"/>
      <c r="AZ222" s="1611"/>
      <c r="BA222" s="352">
        <f t="shared" si="251"/>
        <v>0</v>
      </c>
      <c r="BB222" s="1611"/>
      <c r="BC222" s="352">
        <f t="shared" si="252"/>
        <v>0</v>
      </c>
    </row>
    <row r="223" spans="1:55" s="339" customFormat="1" ht="13.5" thickBot="1">
      <c r="A223" s="374" t="s">
        <v>406</v>
      </c>
      <c r="B223" s="342"/>
      <c r="C223" s="708"/>
      <c r="D223" s="343"/>
      <c r="E223" s="344"/>
      <c r="F223" s="345"/>
      <c r="G223" s="345"/>
      <c r="H223" s="345"/>
      <c r="I223" s="345"/>
      <c r="J223" s="345"/>
      <c r="K223" s="345"/>
      <c r="L223" s="345"/>
      <c r="M223" s="346">
        <f t="shared" si="253"/>
        <v>0</v>
      </c>
      <c r="N223" s="347"/>
      <c r="O223" s="347"/>
      <c r="P223" s="347"/>
      <c r="Q223" s="348">
        <f t="shared" si="244"/>
        <v>0</v>
      </c>
      <c r="R223" s="349"/>
      <c r="S223" s="1575"/>
      <c r="T223" s="350"/>
      <c r="U223" s="350"/>
      <c r="V223" s="350"/>
      <c r="W223" s="346">
        <f t="shared" si="245"/>
        <v>0</v>
      </c>
      <c r="X223" s="349"/>
      <c r="Y223" s="350"/>
      <c r="Z223" s="350"/>
      <c r="AA223" s="350"/>
      <c r="AB223" s="350"/>
      <c r="AC223" s="350"/>
      <c r="AD223" s="350"/>
      <c r="AE223" s="350"/>
      <c r="AF223" s="350"/>
      <c r="AG223" s="346">
        <f t="shared" si="246"/>
        <v>0</v>
      </c>
      <c r="AH223" s="1611"/>
      <c r="AI223" s="351">
        <f t="shared" si="247"/>
        <v>0</v>
      </c>
      <c r="AJ223" s="344"/>
      <c r="AK223" s="345"/>
      <c r="AL223" s="345"/>
      <c r="AM223" s="345"/>
      <c r="AN223" s="345"/>
      <c r="AO223" s="345"/>
      <c r="AP223" s="346">
        <f t="shared" si="248"/>
        <v>0</v>
      </c>
      <c r="AQ223" s="347"/>
      <c r="AR223" s="1611"/>
      <c r="AS223" s="347"/>
      <c r="AT223" s="352">
        <f t="shared" si="249"/>
        <v>0</v>
      </c>
      <c r="AU223" s="353"/>
      <c r="AV223" s="354"/>
      <c r="AW223" s="354"/>
      <c r="AX223" s="346">
        <f t="shared" si="250"/>
        <v>0</v>
      </c>
      <c r="AY223" s="347"/>
      <c r="AZ223" s="1611"/>
      <c r="BA223" s="352">
        <f t="shared" si="251"/>
        <v>0</v>
      </c>
      <c r="BB223" s="1611"/>
      <c r="BC223" s="352">
        <f t="shared" si="252"/>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4">D226+D227</f>
        <v>0</v>
      </c>
      <c r="E225" s="363">
        <f t="shared" si="254"/>
        <v>0</v>
      </c>
      <c r="F225" s="364">
        <f t="shared" si="254"/>
        <v>0</v>
      </c>
      <c r="G225" s="364">
        <f t="shared" si="254"/>
        <v>0</v>
      </c>
      <c r="H225" s="364">
        <f t="shared" si="254"/>
        <v>0</v>
      </c>
      <c r="I225" s="364">
        <f t="shared" si="254"/>
        <v>0</v>
      </c>
      <c r="J225" s="364">
        <f t="shared" si="254"/>
        <v>0</v>
      </c>
      <c r="K225" s="364">
        <f t="shared" si="254"/>
        <v>0</v>
      </c>
      <c r="L225" s="364">
        <f t="shared" si="254"/>
        <v>0</v>
      </c>
      <c r="M225" s="346">
        <f t="shared" si="254"/>
        <v>0</v>
      </c>
      <c r="N225" s="365">
        <f t="shared" si="254"/>
        <v>0</v>
      </c>
      <c r="O225" s="365">
        <f t="shared" si="254"/>
        <v>0</v>
      </c>
      <c r="P225" s="365">
        <f t="shared" si="254"/>
        <v>0</v>
      </c>
      <c r="Q225" s="348">
        <f t="shared" si="254"/>
        <v>0</v>
      </c>
      <c r="R225" s="366">
        <f t="shared" si="254"/>
        <v>0</v>
      </c>
      <c r="S225" s="1575"/>
      <c r="T225" s="367">
        <f t="shared" si="254"/>
        <v>0</v>
      </c>
      <c r="U225" s="367">
        <f t="shared" si="254"/>
        <v>0</v>
      </c>
      <c r="V225" s="367">
        <f t="shared" si="254"/>
        <v>0</v>
      </c>
      <c r="W225" s="346">
        <f t="shared" si="254"/>
        <v>0</v>
      </c>
      <c r="X225" s="366">
        <f t="shared" si="254"/>
        <v>0</v>
      </c>
      <c r="Y225" s="367">
        <f t="shared" si="254"/>
        <v>0</v>
      </c>
      <c r="Z225" s="367">
        <f t="shared" si="254"/>
        <v>0</v>
      </c>
      <c r="AA225" s="367">
        <f t="shared" si="254"/>
        <v>0</v>
      </c>
      <c r="AB225" s="367">
        <f t="shared" si="254"/>
        <v>0</v>
      </c>
      <c r="AC225" s="367">
        <f t="shared" si="254"/>
        <v>0</v>
      </c>
      <c r="AD225" s="367">
        <f t="shared" si="254"/>
        <v>0</v>
      </c>
      <c r="AE225" s="367">
        <f t="shared" si="254"/>
        <v>0</v>
      </c>
      <c r="AF225" s="367">
        <f t="shared" si="254"/>
        <v>0</v>
      </c>
      <c r="AG225" s="346">
        <f t="shared" si="254"/>
        <v>0</v>
      </c>
      <c r="AH225" s="1611"/>
      <c r="AI225" s="351">
        <f t="shared" si="254"/>
        <v>0</v>
      </c>
      <c r="AJ225" s="363">
        <f t="shared" si="254"/>
        <v>0</v>
      </c>
      <c r="AK225" s="364">
        <f t="shared" si="254"/>
        <v>0</v>
      </c>
      <c r="AL225" s="364">
        <f t="shared" si="254"/>
        <v>0</v>
      </c>
      <c r="AM225" s="364">
        <f t="shared" si="254"/>
        <v>0</v>
      </c>
      <c r="AN225" s="364">
        <f t="shared" si="254"/>
        <v>0</v>
      </c>
      <c r="AO225" s="364">
        <f t="shared" si="254"/>
        <v>0</v>
      </c>
      <c r="AP225" s="346">
        <f t="shared" si="254"/>
        <v>0</v>
      </c>
      <c r="AQ225" s="365">
        <f t="shared" si="254"/>
        <v>0</v>
      </c>
      <c r="AR225" s="1611"/>
      <c r="AS225" s="365">
        <f t="shared" si="254"/>
        <v>0</v>
      </c>
      <c r="AT225" s="352">
        <f t="shared" si="254"/>
        <v>0</v>
      </c>
      <c r="AU225" s="368">
        <f t="shared" si="254"/>
        <v>0</v>
      </c>
      <c r="AV225" s="369">
        <f t="shared" si="254"/>
        <v>0</v>
      </c>
      <c r="AW225" s="369">
        <f t="shared" si="254"/>
        <v>0</v>
      </c>
      <c r="AX225" s="346">
        <f t="shared" si="254"/>
        <v>0</v>
      </c>
      <c r="AY225" s="365">
        <f t="shared" si="254"/>
        <v>0</v>
      </c>
      <c r="AZ225" s="1611"/>
      <c r="BA225" s="352">
        <f t="shared" si="254"/>
        <v>0</v>
      </c>
      <c r="BB225" s="1611"/>
      <c r="BC225" s="352">
        <f t="shared" si="254"/>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5">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5"/>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6">SUM(D229:D238)</f>
        <v>0</v>
      </c>
      <c r="E228" s="363">
        <f t="shared" si="256"/>
        <v>0</v>
      </c>
      <c r="F228" s="364">
        <f t="shared" si="256"/>
        <v>0</v>
      </c>
      <c r="G228" s="364">
        <f t="shared" si="256"/>
        <v>0</v>
      </c>
      <c r="H228" s="364">
        <f t="shared" si="256"/>
        <v>0</v>
      </c>
      <c r="I228" s="364">
        <f t="shared" si="256"/>
        <v>0</v>
      </c>
      <c r="J228" s="364">
        <f t="shared" si="256"/>
        <v>0</v>
      </c>
      <c r="K228" s="364">
        <f t="shared" si="256"/>
        <v>0</v>
      </c>
      <c r="L228" s="364">
        <f t="shared" si="256"/>
        <v>0</v>
      </c>
      <c r="M228" s="346">
        <f t="shared" si="256"/>
        <v>0</v>
      </c>
      <c r="N228" s="365">
        <f t="shared" si="256"/>
        <v>0</v>
      </c>
      <c r="O228" s="365">
        <f t="shared" si="256"/>
        <v>0</v>
      </c>
      <c r="P228" s="365">
        <f t="shared" si="256"/>
        <v>0</v>
      </c>
      <c r="Q228" s="348">
        <f t="shared" si="256"/>
        <v>0</v>
      </c>
      <c r="R228" s="366">
        <f t="shared" si="256"/>
        <v>0</v>
      </c>
      <c r="S228" s="1575"/>
      <c r="T228" s="367">
        <f t="shared" si="256"/>
        <v>0</v>
      </c>
      <c r="U228" s="367">
        <f t="shared" si="256"/>
        <v>0</v>
      </c>
      <c r="V228" s="367">
        <f t="shared" si="256"/>
        <v>0</v>
      </c>
      <c r="W228" s="346">
        <f t="shared" si="256"/>
        <v>0</v>
      </c>
      <c r="X228" s="366">
        <f t="shared" si="256"/>
        <v>0</v>
      </c>
      <c r="Y228" s="367">
        <f t="shared" si="256"/>
        <v>0</v>
      </c>
      <c r="Z228" s="367">
        <f t="shared" si="256"/>
        <v>0</v>
      </c>
      <c r="AA228" s="367">
        <f t="shared" si="256"/>
        <v>0</v>
      </c>
      <c r="AB228" s="367">
        <f t="shared" si="256"/>
        <v>0</v>
      </c>
      <c r="AC228" s="367">
        <f t="shared" si="256"/>
        <v>0</v>
      </c>
      <c r="AD228" s="367">
        <f t="shared" si="256"/>
        <v>0</v>
      </c>
      <c r="AE228" s="367">
        <f t="shared" si="256"/>
        <v>0</v>
      </c>
      <c r="AF228" s="367">
        <f t="shared" si="256"/>
        <v>0</v>
      </c>
      <c r="AG228" s="346">
        <f t="shared" si="256"/>
        <v>0</v>
      </c>
      <c r="AH228" s="1611"/>
      <c r="AI228" s="351">
        <f t="shared" si="256"/>
        <v>0</v>
      </c>
      <c r="AJ228" s="363">
        <f t="shared" si="256"/>
        <v>0</v>
      </c>
      <c r="AK228" s="364">
        <f t="shared" si="256"/>
        <v>0</v>
      </c>
      <c r="AL228" s="364">
        <f t="shared" si="256"/>
        <v>0</v>
      </c>
      <c r="AM228" s="364">
        <f t="shared" si="256"/>
        <v>0</v>
      </c>
      <c r="AN228" s="364">
        <f t="shared" si="256"/>
        <v>0</v>
      </c>
      <c r="AO228" s="364">
        <f t="shared" si="256"/>
        <v>0</v>
      </c>
      <c r="AP228" s="346">
        <f t="shared" si="256"/>
        <v>0</v>
      </c>
      <c r="AQ228" s="365">
        <f t="shared" si="256"/>
        <v>0</v>
      </c>
      <c r="AR228" s="1611"/>
      <c r="AS228" s="365">
        <f t="shared" si="256"/>
        <v>0</v>
      </c>
      <c r="AT228" s="352">
        <f t="shared" si="256"/>
        <v>0</v>
      </c>
      <c r="AU228" s="368">
        <f t="shared" si="256"/>
        <v>0</v>
      </c>
      <c r="AV228" s="369">
        <f t="shared" si="256"/>
        <v>0</v>
      </c>
      <c r="AW228" s="369">
        <f t="shared" si="256"/>
        <v>0</v>
      </c>
      <c r="AX228" s="346">
        <f t="shared" si="256"/>
        <v>0</v>
      </c>
      <c r="AY228" s="365">
        <f t="shared" si="256"/>
        <v>0</v>
      </c>
      <c r="AZ228" s="1611"/>
      <c r="BA228" s="352">
        <f t="shared" si="256"/>
        <v>0</v>
      </c>
      <c r="BB228" s="1611"/>
      <c r="BC228" s="352">
        <f t="shared" si="256"/>
        <v>0</v>
      </c>
    </row>
    <row r="229" spans="1:55" s="339" customFormat="1">
      <c r="A229" s="372" t="s">
        <v>399</v>
      </c>
      <c r="B229" s="342"/>
      <c r="C229" s="708"/>
      <c r="D229" s="343"/>
      <c r="E229" s="344"/>
      <c r="F229" s="345"/>
      <c r="G229" s="345"/>
      <c r="H229" s="345"/>
      <c r="I229" s="345"/>
      <c r="J229" s="345"/>
      <c r="K229" s="345"/>
      <c r="L229" s="345"/>
      <c r="M229" s="346">
        <f t="shared" ref="M229:M238" si="257">SUM(E229:L229)</f>
        <v>0</v>
      </c>
      <c r="N229" s="347"/>
      <c r="O229" s="347"/>
      <c r="P229" s="347"/>
      <c r="Q229" s="348">
        <f t="shared" ref="Q229:Q238" si="258">B229+C229+M229+N229+O229+P229+D229</f>
        <v>0</v>
      </c>
      <c r="R229" s="349"/>
      <c r="S229" s="1575"/>
      <c r="T229" s="350"/>
      <c r="U229" s="350"/>
      <c r="V229" s="350"/>
      <c r="W229" s="346">
        <f t="shared" ref="W229:W238" si="259">SUM(R229:V229)</f>
        <v>0</v>
      </c>
      <c r="X229" s="349"/>
      <c r="Y229" s="350"/>
      <c r="Z229" s="350"/>
      <c r="AA229" s="350"/>
      <c r="AB229" s="350"/>
      <c r="AC229" s="350"/>
      <c r="AD229" s="350"/>
      <c r="AE229" s="350"/>
      <c r="AF229" s="350"/>
      <c r="AG229" s="346">
        <f t="shared" ref="AG229:AG238" si="260">SUM(X229:AF229)</f>
        <v>0</v>
      </c>
      <c r="AH229" s="1611"/>
      <c r="AI229" s="351">
        <f t="shared" ref="AI229:AI238" si="261">Q229+W229+AG229+AH229</f>
        <v>0</v>
      </c>
      <c r="AJ229" s="344"/>
      <c r="AK229" s="345"/>
      <c r="AL229" s="345"/>
      <c r="AM229" s="345"/>
      <c r="AN229" s="345"/>
      <c r="AO229" s="345"/>
      <c r="AP229" s="346">
        <f t="shared" ref="AP229:AP238" si="262">SUM(AJ229:AO229)</f>
        <v>0</v>
      </c>
      <c r="AQ229" s="347"/>
      <c r="AR229" s="1611"/>
      <c r="AS229" s="347"/>
      <c r="AT229" s="352">
        <f t="shared" ref="AT229:AT238" si="263">AI229+AP229+AQ229+AR229+AS229</f>
        <v>0</v>
      </c>
      <c r="AU229" s="353"/>
      <c r="AV229" s="354"/>
      <c r="AW229" s="354"/>
      <c r="AX229" s="346">
        <f t="shared" ref="AX229:AX238" si="264">SUM(AU229:AW229)</f>
        <v>0</v>
      </c>
      <c r="AY229" s="347"/>
      <c r="AZ229" s="1611"/>
      <c r="BA229" s="352">
        <f t="shared" ref="BA229:BA238" si="265">AX229+AY229</f>
        <v>0</v>
      </c>
      <c r="BB229" s="1611"/>
      <c r="BC229" s="352">
        <f t="shared" ref="BC229:BC238" si="266">BA229+AT229+BB229</f>
        <v>0</v>
      </c>
    </row>
    <row r="230" spans="1:55" s="339" customFormat="1">
      <c r="A230" s="372" t="s">
        <v>400</v>
      </c>
      <c r="B230" s="342"/>
      <c r="C230" s="708"/>
      <c r="D230" s="343"/>
      <c r="E230" s="344"/>
      <c r="F230" s="345"/>
      <c r="G230" s="345"/>
      <c r="H230" s="345"/>
      <c r="I230" s="345"/>
      <c r="J230" s="345"/>
      <c r="K230" s="345"/>
      <c r="L230" s="345"/>
      <c r="M230" s="346">
        <f t="shared" si="257"/>
        <v>0</v>
      </c>
      <c r="N230" s="347"/>
      <c r="O230" s="347"/>
      <c r="P230" s="347"/>
      <c r="Q230" s="348">
        <f t="shared" si="258"/>
        <v>0</v>
      </c>
      <c r="R230" s="349"/>
      <c r="S230" s="1575"/>
      <c r="T230" s="350"/>
      <c r="U230" s="350"/>
      <c r="V230" s="350"/>
      <c r="W230" s="346">
        <f t="shared" si="259"/>
        <v>0</v>
      </c>
      <c r="X230" s="349"/>
      <c r="Y230" s="350"/>
      <c r="Z230" s="350"/>
      <c r="AA230" s="350"/>
      <c r="AB230" s="350"/>
      <c r="AC230" s="350"/>
      <c r="AD230" s="350"/>
      <c r="AE230" s="350"/>
      <c r="AF230" s="350"/>
      <c r="AG230" s="346">
        <f t="shared" si="260"/>
        <v>0</v>
      </c>
      <c r="AH230" s="1611"/>
      <c r="AI230" s="351">
        <f t="shared" si="261"/>
        <v>0</v>
      </c>
      <c r="AJ230" s="344"/>
      <c r="AK230" s="345"/>
      <c r="AL230" s="345"/>
      <c r="AM230" s="345"/>
      <c r="AN230" s="345"/>
      <c r="AO230" s="345"/>
      <c r="AP230" s="346">
        <f t="shared" si="262"/>
        <v>0</v>
      </c>
      <c r="AQ230" s="347"/>
      <c r="AR230" s="1611"/>
      <c r="AS230" s="347"/>
      <c r="AT230" s="352">
        <f t="shared" si="263"/>
        <v>0</v>
      </c>
      <c r="AU230" s="353"/>
      <c r="AV230" s="354"/>
      <c r="AW230" s="354"/>
      <c r="AX230" s="346">
        <f t="shared" si="264"/>
        <v>0</v>
      </c>
      <c r="AY230" s="347"/>
      <c r="AZ230" s="1611"/>
      <c r="BA230" s="352">
        <f t="shared" si="265"/>
        <v>0</v>
      </c>
      <c r="BB230" s="1611"/>
      <c r="BC230" s="352">
        <f t="shared" si="266"/>
        <v>0</v>
      </c>
    </row>
    <row r="231" spans="1:55" s="339" customFormat="1">
      <c r="A231" s="373" t="s">
        <v>401</v>
      </c>
      <c r="B231" s="342"/>
      <c r="C231" s="708"/>
      <c r="D231" s="343"/>
      <c r="E231" s="344"/>
      <c r="F231" s="345"/>
      <c r="G231" s="345"/>
      <c r="H231" s="345"/>
      <c r="I231" s="345"/>
      <c r="J231" s="345"/>
      <c r="K231" s="345"/>
      <c r="L231" s="345"/>
      <c r="M231" s="346">
        <f t="shared" si="257"/>
        <v>0</v>
      </c>
      <c r="N231" s="347"/>
      <c r="O231" s="347"/>
      <c r="P231" s="347"/>
      <c r="Q231" s="348">
        <f t="shared" si="258"/>
        <v>0</v>
      </c>
      <c r="R231" s="349"/>
      <c r="S231" s="1575"/>
      <c r="T231" s="350"/>
      <c r="U231" s="350"/>
      <c r="V231" s="350"/>
      <c r="W231" s="346">
        <f t="shared" si="259"/>
        <v>0</v>
      </c>
      <c r="X231" s="349"/>
      <c r="Y231" s="350"/>
      <c r="Z231" s="350"/>
      <c r="AA231" s="350"/>
      <c r="AB231" s="350"/>
      <c r="AC231" s="350"/>
      <c r="AD231" s="350"/>
      <c r="AE231" s="350"/>
      <c r="AF231" s="350"/>
      <c r="AG231" s="346">
        <f t="shared" si="260"/>
        <v>0</v>
      </c>
      <c r="AH231" s="1611"/>
      <c r="AI231" s="351">
        <f t="shared" si="261"/>
        <v>0</v>
      </c>
      <c r="AJ231" s="344"/>
      <c r="AK231" s="345"/>
      <c r="AL231" s="345"/>
      <c r="AM231" s="345"/>
      <c r="AN231" s="345"/>
      <c r="AO231" s="345"/>
      <c r="AP231" s="346">
        <f t="shared" si="262"/>
        <v>0</v>
      </c>
      <c r="AQ231" s="347"/>
      <c r="AR231" s="1611"/>
      <c r="AS231" s="347"/>
      <c r="AT231" s="352">
        <f t="shared" si="263"/>
        <v>0</v>
      </c>
      <c r="AU231" s="353"/>
      <c r="AV231" s="354"/>
      <c r="AW231" s="354"/>
      <c r="AX231" s="346">
        <f t="shared" si="264"/>
        <v>0</v>
      </c>
      <c r="AY231" s="347"/>
      <c r="AZ231" s="1611"/>
      <c r="BA231" s="352">
        <f t="shared" si="265"/>
        <v>0</v>
      </c>
      <c r="BB231" s="1611"/>
      <c r="BC231" s="352">
        <f t="shared" si="266"/>
        <v>0</v>
      </c>
    </row>
    <row r="232" spans="1:55" s="339" customFormat="1">
      <c r="A232" s="373" t="s">
        <v>61</v>
      </c>
      <c r="B232" s="342"/>
      <c r="C232" s="708"/>
      <c r="D232" s="343"/>
      <c r="E232" s="344"/>
      <c r="F232" s="345"/>
      <c r="G232" s="345"/>
      <c r="H232" s="345"/>
      <c r="I232" s="345"/>
      <c r="J232" s="345"/>
      <c r="K232" s="345"/>
      <c r="L232" s="345"/>
      <c r="M232" s="346">
        <f t="shared" si="257"/>
        <v>0</v>
      </c>
      <c r="N232" s="347"/>
      <c r="O232" s="347"/>
      <c r="P232" s="347"/>
      <c r="Q232" s="348">
        <f t="shared" si="258"/>
        <v>0</v>
      </c>
      <c r="R232" s="349"/>
      <c r="S232" s="1575"/>
      <c r="T232" s="350"/>
      <c r="U232" s="350"/>
      <c r="V232" s="350"/>
      <c r="W232" s="346">
        <f t="shared" si="259"/>
        <v>0</v>
      </c>
      <c r="X232" s="349"/>
      <c r="Y232" s="350"/>
      <c r="Z232" s="350"/>
      <c r="AA232" s="350"/>
      <c r="AB232" s="350"/>
      <c r="AC232" s="350"/>
      <c r="AD232" s="350"/>
      <c r="AE232" s="350"/>
      <c r="AF232" s="350"/>
      <c r="AG232" s="346">
        <f t="shared" si="260"/>
        <v>0</v>
      </c>
      <c r="AH232" s="1611"/>
      <c r="AI232" s="351">
        <f t="shared" si="261"/>
        <v>0</v>
      </c>
      <c r="AJ232" s="344"/>
      <c r="AK232" s="345"/>
      <c r="AL232" s="345"/>
      <c r="AM232" s="345"/>
      <c r="AN232" s="345"/>
      <c r="AO232" s="345"/>
      <c r="AP232" s="346">
        <f t="shared" si="262"/>
        <v>0</v>
      </c>
      <c r="AQ232" s="347"/>
      <c r="AR232" s="1611"/>
      <c r="AS232" s="347"/>
      <c r="AT232" s="352">
        <f t="shared" si="263"/>
        <v>0</v>
      </c>
      <c r="AU232" s="353"/>
      <c r="AV232" s="354"/>
      <c r="AW232" s="354"/>
      <c r="AX232" s="346">
        <f t="shared" si="264"/>
        <v>0</v>
      </c>
      <c r="AY232" s="347"/>
      <c r="AZ232" s="1611"/>
      <c r="BA232" s="352">
        <f t="shared" si="265"/>
        <v>0</v>
      </c>
      <c r="BB232" s="1611"/>
      <c r="BC232" s="352">
        <f t="shared" si="266"/>
        <v>0</v>
      </c>
    </row>
    <row r="233" spans="1:55" s="339" customFormat="1">
      <c r="A233" s="373" t="s">
        <v>402</v>
      </c>
      <c r="B233" s="342"/>
      <c r="C233" s="708"/>
      <c r="D233" s="343"/>
      <c r="E233" s="344"/>
      <c r="F233" s="345"/>
      <c r="G233" s="345"/>
      <c r="H233" s="345"/>
      <c r="I233" s="345"/>
      <c r="J233" s="345"/>
      <c r="K233" s="345"/>
      <c r="L233" s="345"/>
      <c r="M233" s="346">
        <f t="shared" si="257"/>
        <v>0</v>
      </c>
      <c r="N233" s="347"/>
      <c r="O233" s="347"/>
      <c r="P233" s="347"/>
      <c r="Q233" s="348">
        <f t="shared" si="258"/>
        <v>0</v>
      </c>
      <c r="R233" s="349"/>
      <c r="S233" s="1575"/>
      <c r="T233" s="350"/>
      <c r="U233" s="350"/>
      <c r="V233" s="350"/>
      <c r="W233" s="346">
        <f t="shared" si="259"/>
        <v>0</v>
      </c>
      <c r="X233" s="349"/>
      <c r="Y233" s="350"/>
      <c r="Z233" s="350"/>
      <c r="AA233" s="350"/>
      <c r="AB233" s="350"/>
      <c r="AC233" s="350"/>
      <c r="AD233" s="350"/>
      <c r="AE233" s="350"/>
      <c r="AF233" s="350"/>
      <c r="AG233" s="346">
        <f t="shared" si="260"/>
        <v>0</v>
      </c>
      <c r="AH233" s="1611"/>
      <c r="AI233" s="351">
        <f t="shared" si="261"/>
        <v>0</v>
      </c>
      <c r="AJ233" s="344"/>
      <c r="AK233" s="345"/>
      <c r="AL233" s="345"/>
      <c r="AM233" s="345"/>
      <c r="AN233" s="345"/>
      <c r="AO233" s="345"/>
      <c r="AP233" s="346">
        <f t="shared" si="262"/>
        <v>0</v>
      </c>
      <c r="AQ233" s="347"/>
      <c r="AR233" s="1611"/>
      <c r="AS233" s="347"/>
      <c r="AT233" s="352">
        <f t="shared" si="263"/>
        <v>0</v>
      </c>
      <c r="AU233" s="353"/>
      <c r="AV233" s="354"/>
      <c r="AW233" s="354"/>
      <c r="AX233" s="346">
        <f t="shared" si="264"/>
        <v>0</v>
      </c>
      <c r="AY233" s="347"/>
      <c r="AZ233" s="1611"/>
      <c r="BA233" s="352">
        <f t="shared" si="265"/>
        <v>0</v>
      </c>
      <c r="BB233" s="1611"/>
      <c r="BC233" s="352">
        <f t="shared" si="266"/>
        <v>0</v>
      </c>
    </row>
    <row r="234" spans="1:55" s="339" customFormat="1">
      <c r="A234" s="373" t="s">
        <v>403</v>
      </c>
      <c r="B234" s="342"/>
      <c r="C234" s="708"/>
      <c r="D234" s="343"/>
      <c r="E234" s="344"/>
      <c r="F234" s="345"/>
      <c r="G234" s="345"/>
      <c r="H234" s="345"/>
      <c r="I234" s="345"/>
      <c r="J234" s="345"/>
      <c r="K234" s="345"/>
      <c r="L234" s="345"/>
      <c r="M234" s="346">
        <f t="shared" si="257"/>
        <v>0</v>
      </c>
      <c r="N234" s="347"/>
      <c r="O234" s="347"/>
      <c r="P234" s="347"/>
      <c r="Q234" s="348">
        <f t="shared" si="258"/>
        <v>0</v>
      </c>
      <c r="R234" s="349"/>
      <c r="S234" s="1575"/>
      <c r="T234" s="350"/>
      <c r="U234" s="350"/>
      <c r="V234" s="350"/>
      <c r="W234" s="346">
        <f t="shared" si="259"/>
        <v>0</v>
      </c>
      <c r="X234" s="349"/>
      <c r="Y234" s="350"/>
      <c r="Z234" s="350"/>
      <c r="AA234" s="350"/>
      <c r="AB234" s="350"/>
      <c r="AC234" s="350"/>
      <c r="AD234" s="350"/>
      <c r="AE234" s="350"/>
      <c r="AF234" s="350"/>
      <c r="AG234" s="346">
        <f t="shared" si="260"/>
        <v>0</v>
      </c>
      <c r="AH234" s="1611"/>
      <c r="AI234" s="351">
        <f t="shared" si="261"/>
        <v>0</v>
      </c>
      <c r="AJ234" s="344"/>
      <c r="AK234" s="345"/>
      <c r="AL234" s="345"/>
      <c r="AM234" s="345"/>
      <c r="AN234" s="345"/>
      <c r="AO234" s="345"/>
      <c r="AP234" s="346">
        <f t="shared" si="262"/>
        <v>0</v>
      </c>
      <c r="AQ234" s="347"/>
      <c r="AR234" s="1611"/>
      <c r="AS234" s="347"/>
      <c r="AT234" s="352">
        <f t="shared" si="263"/>
        <v>0</v>
      </c>
      <c r="AU234" s="353"/>
      <c r="AV234" s="354"/>
      <c r="AW234" s="354"/>
      <c r="AX234" s="346">
        <f t="shared" si="264"/>
        <v>0</v>
      </c>
      <c r="AY234" s="347"/>
      <c r="AZ234" s="1611"/>
      <c r="BA234" s="352">
        <f t="shared" si="265"/>
        <v>0</v>
      </c>
      <c r="BB234" s="1611"/>
      <c r="BC234" s="352">
        <f t="shared" si="266"/>
        <v>0</v>
      </c>
    </row>
    <row r="235" spans="1:55" s="339" customFormat="1">
      <c r="A235" s="373" t="s">
        <v>404</v>
      </c>
      <c r="B235" s="342"/>
      <c r="C235" s="708"/>
      <c r="D235" s="343"/>
      <c r="E235" s="344"/>
      <c r="F235" s="345"/>
      <c r="G235" s="345"/>
      <c r="H235" s="345"/>
      <c r="I235" s="345"/>
      <c r="J235" s="345"/>
      <c r="K235" s="345"/>
      <c r="L235" s="345"/>
      <c r="M235" s="346">
        <f t="shared" si="257"/>
        <v>0</v>
      </c>
      <c r="N235" s="347"/>
      <c r="O235" s="347"/>
      <c r="P235" s="347"/>
      <c r="Q235" s="348">
        <f t="shared" si="258"/>
        <v>0</v>
      </c>
      <c r="R235" s="349"/>
      <c r="S235" s="1575"/>
      <c r="T235" s="350"/>
      <c r="U235" s="350"/>
      <c r="V235" s="350"/>
      <c r="W235" s="346">
        <f t="shared" si="259"/>
        <v>0</v>
      </c>
      <c r="X235" s="349"/>
      <c r="Y235" s="350"/>
      <c r="Z235" s="350"/>
      <c r="AA235" s="350"/>
      <c r="AB235" s="350"/>
      <c r="AC235" s="350"/>
      <c r="AD235" s="350"/>
      <c r="AE235" s="350"/>
      <c r="AF235" s="350"/>
      <c r="AG235" s="346">
        <f t="shared" si="260"/>
        <v>0</v>
      </c>
      <c r="AH235" s="1611"/>
      <c r="AI235" s="351">
        <f t="shared" si="261"/>
        <v>0</v>
      </c>
      <c r="AJ235" s="344"/>
      <c r="AK235" s="345"/>
      <c r="AL235" s="345"/>
      <c r="AM235" s="345"/>
      <c r="AN235" s="345"/>
      <c r="AO235" s="345"/>
      <c r="AP235" s="346">
        <f t="shared" si="262"/>
        <v>0</v>
      </c>
      <c r="AQ235" s="347"/>
      <c r="AR235" s="1611"/>
      <c r="AS235" s="347"/>
      <c r="AT235" s="352">
        <f t="shared" si="263"/>
        <v>0</v>
      </c>
      <c r="AU235" s="353"/>
      <c r="AV235" s="354"/>
      <c r="AW235" s="354"/>
      <c r="AX235" s="346">
        <f t="shared" si="264"/>
        <v>0</v>
      </c>
      <c r="AY235" s="347"/>
      <c r="AZ235" s="1611"/>
      <c r="BA235" s="352">
        <f t="shared" si="265"/>
        <v>0</v>
      </c>
      <c r="BB235" s="1611"/>
      <c r="BC235" s="352">
        <f t="shared" si="266"/>
        <v>0</v>
      </c>
    </row>
    <row r="236" spans="1:55" s="339" customFormat="1">
      <c r="A236" s="373" t="s">
        <v>65</v>
      </c>
      <c r="B236" s="342"/>
      <c r="C236" s="708"/>
      <c r="D236" s="343"/>
      <c r="E236" s="344"/>
      <c r="F236" s="345"/>
      <c r="G236" s="345"/>
      <c r="H236" s="345"/>
      <c r="I236" s="345"/>
      <c r="J236" s="345"/>
      <c r="K236" s="345"/>
      <c r="L236" s="345"/>
      <c r="M236" s="346">
        <f t="shared" si="257"/>
        <v>0</v>
      </c>
      <c r="N236" s="347"/>
      <c r="O236" s="347"/>
      <c r="P236" s="347"/>
      <c r="Q236" s="348">
        <f t="shared" si="258"/>
        <v>0</v>
      </c>
      <c r="R236" s="349"/>
      <c r="S236" s="1575"/>
      <c r="T236" s="350"/>
      <c r="U236" s="350"/>
      <c r="V236" s="350"/>
      <c r="W236" s="346">
        <f t="shared" si="259"/>
        <v>0</v>
      </c>
      <c r="X236" s="349"/>
      <c r="Y236" s="350"/>
      <c r="Z236" s="350"/>
      <c r="AA236" s="350"/>
      <c r="AB236" s="350"/>
      <c r="AC236" s="350"/>
      <c r="AD236" s="350"/>
      <c r="AE236" s="350"/>
      <c r="AF236" s="350"/>
      <c r="AG236" s="346">
        <f t="shared" si="260"/>
        <v>0</v>
      </c>
      <c r="AH236" s="1611"/>
      <c r="AI236" s="351">
        <f t="shared" si="261"/>
        <v>0</v>
      </c>
      <c r="AJ236" s="344"/>
      <c r="AK236" s="345"/>
      <c r="AL236" s="345"/>
      <c r="AM236" s="345"/>
      <c r="AN236" s="345"/>
      <c r="AO236" s="345"/>
      <c r="AP236" s="346">
        <f t="shared" si="262"/>
        <v>0</v>
      </c>
      <c r="AQ236" s="347"/>
      <c r="AR236" s="1611"/>
      <c r="AS236" s="347"/>
      <c r="AT236" s="352">
        <f t="shared" si="263"/>
        <v>0</v>
      </c>
      <c r="AU236" s="353"/>
      <c r="AV236" s="354"/>
      <c r="AW236" s="354"/>
      <c r="AX236" s="346">
        <f t="shared" si="264"/>
        <v>0</v>
      </c>
      <c r="AY236" s="347"/>
      <c r="AZ236" s="1611"/>
      <c r="BA236" s="352">
        <f t="shared" si="265"/>
        <v>0</v>
      </c>
      <c r="BB236" s="1611"/>
      <c r="BC236" s="352">
        <f t="shared" si="266"/>
        <v>0</v>
      </c>
    </row>
    <row r="237" spans="1:55" s="339" customFormat="1">
      <c r="A237" s="373" t="s">
        <v>405</v>
      </c>
      <c r="B237" s="342"/>
      <c r="C237" s="708"/>
      <c r="D237" s="343"/>
      <c r="E237" s="344"/>
      <c r="F237" s="345"/>
      <c r="G237" s="345"/>
      <c r="H237" s="345"/>
      <c r="I237" s="345"/>
      <c r="J237" s="345"/>
      <c r="K237" s="345"/>
      <c r="L237" s="345"/>
      <c r="M237" s="346">
        <f t="shared" si="257"/>
        <v>0</v>
      </c>
      <c r="N237" s="347"/>
      <c r="O237" s="347"/>
      <c r="P237" s="347"/>
      <c r="Q237" s="348">
        <f t="shared" si="258"/>
        <v>0</v>
      </c>
      <c r="R237" s="349"/>
      <c r="S237" s="1575"/>
      <c r="T237" s="350"/>
      <c r="U237" s="350"/>
      <c r="V237" s="350"/>
      <c r="W237" s="346">
        <f t="shared" si="259"/>
        <v>0</v>
      </c>
      <c r="X237" s="349"/>
      <c r="Y237" s="350"/>
      <c r="Z237" s="350"/>
      <c r="AA237" s="350"/>
      <c r="AB237" s="350"/>
      <c r="AC237" s="350"/>
      <c r="AD237" s="350"/>
      <c r="AE237" s="350"/>
      <c r="AF237" s="350"/>
      <c r="AG237" s="346">
        <f t="shared" si="260"/>
        <v>0</v>
      </c>
      <c r="AH237" s="1611"/>
      <c r="AI237" s="351">
        <f t="shared" si="261"/>
        <v>0</v>
      </c>
      <c r="AJ237" s="344"/>
      <c r="AK237" s="345"/>
      <c r="AL237" s="345"/>
      <c r="AM237" s="345"/>
      <c r="AN237" s="345"/>
      <c r="AO237" s="345"/>
      <c r="AP237" s="346">
        <f t="shared" si="262"/>
        <v>0</v>
      </c>
      <c r="AQ237" s="347"/>
      <c r="AR237" s="1611"/>
      <c r="AS237" s="347"/>
      <c r="AT237" s="352">
        <f t="shared" si="263"/>
        <v>0</v>
      </c>
      <c r="AU237" s="353"/>
      <c r="AV237" s="354"/>
      <c r="AW237" s="354"/>
      <c r="AX237" s="346">
        <f t="shared" si="264"/>
        <v>0</v>
      </c>
      <c r="AY237" s="347"/>
      <c r="AZ237" s="1611"/>
      <c r="BA237" s="352">
        <f t="shared" si="265"/>
        <v>0</v>
      </c>
      <c r="BB237" s="1611"/>
      <c r="BC237" s="352">
        <f t="shared" si="266"/>
        <v>0</v>
      </c>
    </row>
    <row r="238" spans="1:55" s="339" customFormat="1" ht="13.5" thickBot="1">
      <c r="A238" s="374" t="s">
        <v>406</v>
      </c>
      <c r="B238" s="342"/>
      <c r="C238" s="708"/>
      <c r="D238" s="343"/>
      <c r="E238" s="344"/>
      <c r="F238" s="345"/>
      <c r="G238" s="345"/>
      <c r="H238" s="345"/>
      <c r="I238" s="345"/>
      <c r="J238" s="345"/>
      <c r="K238" s="345"/>
      <c r="L238" s="345"/>
      <c r="M238" s="346">
        <f t="shared" si="257"/>
        <v>0</v>
      </c>
      <c r="N238" s="347"/>
      <c r="O238" s="347"/>
      <c r="P238" s="347"/>
      <c r="Q238" s="348">
        <f t="shared" si="258"/>
        <v>0</v>
      </c>
      <c r="R238" s="349"/>
      <c r="S238" s="1575"/>
      <c r="T238" s="350"/>
      <c r="U238" s="350"/>
      <c r="V238" s="350"/>
      <c r="W238" s="346">
        <f t="shared" si="259"/>
        <v>0</v>
      </c>
      <c r="X238" s="349"/>
      <c r="Y238" s="350"/>
      <c r="Z238" s="350"/>
      <c r="AA238" s="350"/>
      <c r="AB238" s="350"/>
      <c r="AC238" s="350"/>
      <c r="AD238" s="350"/>
      <c r="AE238" s="350"/>
      <c r="AF238" s="350"/>
      <c r="AG238" s="346">
        <f t="shared" si="260"/>
        <v>0</v>
      </c>
      <c r="AH238" s="1611"/>
      <c r="AI238" s="351">
        <f t="shared" si="261"/>
        <v>0</v>
      </c>
      <c r="AJ238" s="344"/>
      <c r="AK238" s="345"/>
      <c r="AL238" s="345"/>
      <c r="AM238" s="345"/>
      <c r="AN238" s="345"/>
      <c r="AO238" s="345"/>
      <c r="AP238" s="346">
        <f t="shared" si="262"/>
        <v>0</v>
      </c>
      <c r="AQ238" s="347"/>
      <c r="AR238" s="1611"/>
      <c r="AS238" s="347"/>
      <c r="AT238" s="352">
        <f t="shared" si="263"/>
        <v>0</v>
      </c>
      <c r="AU238" s="353"/>
      <c r="AV238" s="354"/>
      <c r="AW238" s="354"/>
      <c r="AX238" s="346">
        <f t="shared" si="264"/>
        <v>0</v>
      </c>
      <c r="AY238" s="347"/>
      <c r="AZ238" s="1611"/>
      <c r="BA238" s="352">
        <f t="shared" si="265"/>
        <v>0</v>
      </c>
      <c r="BB238" s="1611"/>
      <c r="BC238" s="352">
        <f t="shared" si="266"/>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7">D241+D242</f>
        <v>0</v>
      </c>
      <c r="E240" s="363">
        <f t="shared" si="267"/>
        <v>0</v>
      </c>
      <c r="F240" s="364">
        <f t="shared" si="267"/>
        <v>0</v>
      </c>
      <c r="G240" s="364">
        <f t="shared" si="267"/>
        <v>0</v>
      </c>
      <c r="H240" s="364">
        <f t="shared" si="267"/>
        <v>0</v>
      </c>
      <c r="I240" s="364">
        <f t="shared" si="267"/>
        <v>0</v>
      </c>
      <c r="J240" s="364">
        <f t="shared" si="267"/>
        <v>0</v>
      </c>
      <c r="K240" s="364">
        <f t="shared" si="267"/>
        <v>0</v>
      </c>
      <c r="L240" s="364">
        <f t="shared" si="267"/>
        <v>0</v>
      </c>
      <c r="M240" s="346">
        <f t="shared" si="267"/>
        <v>0</v>
      </c>
      <c r="N240" s="365">
        <f t="shared" si="267"/>
        <v>0</v>
      </c>
      <c r="O240" s="365">
        <f t="shared" si="267"/>
        <v>0</v>
      </c>
      <c r="P240" s="365">
        <f t="shared" si="267"/>
        <v>0</v>
      </c>
      <c r="Q240" s="348">
        <f t="shared" si="267"/>
        <v>0</v>
      </c>
      <c r="R240" s="366">
        <f t="shared" si="267"/>
        <v>0</v>
      </c>
      <c r="S240" s="1575"/>
      <c r="T240" s="367">
        <f t="shared" si="267"/>
        <v>0</v>
      </c>
      <c r="U240" s="367">
        <f t="shared" si="267"/>
        <v>0</v>
      </c>
      <c r="V240" s="367">
        <f t="shared" si="267"/>
        <v>0</v>
      </c>
      <c r="W240" s="346">
        <f t="shared" si="267"/>
        <v>0</v>
      </c>
      <c r="X240" s="366">
        <f t="shared" si="267"/>
        <v>0</v>
      </c>
      <c r="Y240" s="367">
        <f t="shared" si="267"/>
        <v>0</v>
      </c>
      <c r="Z240" s="367">
        <f t="shared" si="267"/>
        <v>0</v>
      </c>
      <c r="AA240" s="367">
        <f t="shared" si="267"/>
        <v>0</v>
      </c>
      <c r="AB240" s="367">
        <f t="shared" si="267"/>
        <v>0</v>
      </c>
      <c r="AC240" s="367">
        <f t="shared" si="267"/>
        <v>0</v>
      </c>
      <c r="AD240" s="367">
        <f t="shared" si="267"/>
        <v>0</v>
      </c>
      <c r="AE240" s="367">
        <f t="shared" si="267"/>
        <v>0</v>
      </c>
      <c r="AF240" s="367">
        <f t="shared" si="267"/>
        <v>0</v>
      </c>
      <c r="AG240" s="346">
        <f t="shared" si="267"/>
        <v>0</v>
      </c>
      <c r="AH240" s="1611"/>
      <c r="AI240" s="351">
        <f t="shared" si="267"/>
        <v>0</v>
      </c>
      <c r="AJ240" s="363">
        <f t="shared" si="267"/>
        <v>0</v>
      </c>
      <c r="AK240" s="364">
        <f t="shared" si="267"/>
        <v>0</v>
      </c>
      <c r="AL240" s="364">
        <f t="shared" si="267"/>
        <v>0</v>
      </c>
      <c r="AM240" s="364">
        <f t="shared" si="267"/>
        <v>0</v>
      </c>
      <c r="AN240" s="364">
        <f t="shared" si="267"/>
        <v>0</v>
      </c>
      <c r="AO240" s="364">
        <f t="shared" si="267"/>
        <v>0</v>
      </c>
      <c r="AP240" s="346">
        <f t="shared" si="267"/>
        <v>0</v>
      </c>
      <c r="AQ240" s="365">
        <f t="shared" si="267"/>
        <v>0</v>
      </c>
      <c r="AR240" s="1611"/>
      <c r="AS240" s="365">
        <f t="shared" si="267"/>
        <v>0</v>
      </c>
      <c r="AT240" s="352">
        <f t="shared" si="267"/>
        <v>0</v>
      </c>
      <c r="AU240" s="368">
        <f t="shared" si="267"/>
        <v>0</v>
      </c>
      <c r="AV240" s="369">
        <f t="shared" si="267"/>
        <v>0</v>
      </c>
      <c r="AW240" s="369">
        <f t="shared" si="267"/>
        <v>0</v>
      </c>
      <c r="AX240" s="346">
        <f t="shared" si="267"/>
        <v>0</v>
      </c>
      <c r="AY240" s="365">
        <f t="shared" si="267"/>
        <v>0</v>
      </c>
      <c r="AZ240" s="1611"/>
      <c r="BA240" s="352">
        <f t="shared" si="267"/>
        <v>0</v>
      </c>
      <c r="BB240" s="1611"/>
      <c r="BC240" s="352">
        <f t="shared" si="267"/>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8">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8"/>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9">SUM(D244:D253)</f>
        <v>0</v>
      </c>
      <c r="E243" s="363">
        <f t="shared" si="269"/>
        <v>0</v>
      </c>
      <c r="F243" s="364">
        <f t="shared" si="269"/>
        <v>0</v>
      </c>
      <c r="G243" s="364">
        <f t="shared" si="269"/>
        <v>0</v>
      </c>
      <c r="H243" s="364">
        <f t="shared" si="269"/>
        <v>0</v>
      </c>
      <c r="I243" s="364">
        <f t="shared" si="269"/>
        <v>0</v>
      </c>
      <c r="J243" s="364">
        <f t="shared" si="269"/>
        <v>0</v>
      </c>
      <c r="K243" s="364">
        <f t="shared" si="269"/>
        <v>0</v>
      </c>
      <c r="L243" s="364">
        <f t="shared" si="269"/>
        <v>0</v>
      </c>
      <c r="M243" s="346">
        <f t="shared" si="269"/>
        <v>0</v>
      </c>
      <c r="N243" s="365">
        <f t="shared" si="269"/>
        <v>0</v>
      </c>
      <c r="O243" s="365">
        <f t="shared" si="269"/>
        <v>0</v>
      </c>
      <c r="P243" s="365">
        <f t="shared" si="269"/>
        <v>0</v>
      </c>
      <c r="Q243" s="348">
        <f t="shared" si="269"/>
        <v>0</v>
      </c>
      <c r="R243" s="366">
        <f t="shared" si="269"/>
        <v>0</v>
      </c>
      <c r="S243" s="1575"/>
      <c r="T243" s="367">
        <f t="shared" si="269"/>
        <v>0</v>
      </c>
      <c r="U243" s="367">
        <f t="shared" si="269"/>
        <v>0</v>
      </c>
      <c r="V243" s="367">
        <f t="shared" si="269"/>
        <v>0</v>
      </c>
      <c r="W243" s="346">
        <f t="shared" si="269"/>
        <v>0</v>
      </c>
      <c r="X243" s="366">
        <f t="shared" si="269"/>
        <v>0</v>
      </c>
      <c r="Y243" s="367">
        <f t="shared" si="269"/>
        <v>0</v>
      </c>
      <c r="Z243" s="367">
        <f t="shared" si="269"/>
        <v>0</v>
      </c>
      <c r="AA243" s="367">
        <f t="shared" si="269"/>
        <v>0</v>
      </c>
      <c r="AB243" s="367">
        <f t="shared" si="269"/>
        <v>0</v>
      </c>
      <c r="AC243" s="367">
        <f t="shared" si="269"/>
        <v>0</v>
      </c>
      <c r="AD243" s="367">
        <f t="shared" si="269"/>
        <v>0</v>
      </c>
      <c r="AE243" s="367">
        <f t="shared" si="269"/>
        <v>0</v>
      </c>
      <c r="AF243" s="367">
        <f t="shared" si="269"/>
        <v>0</v>
      </c>
      <c r="AG243" s="346">
        <f t="shared" si="269"/>
        <v>0</v>
      </c>
      <c r="AH243" s="1611"/>
      <c r="AI243" s="351">
        <f t="shared" si="269"/>
        <v>0</v>
      </c>
      <c r="AJ243" s="363">
        <f t="shared" si="269"/>
        <v>0</v>
      </c>
      <c r="AK243" s="364">
        <f t="shared" si="269"/>
        <v>0</v>
      </c>
      <c r="AL243" s="364">
        <f t="shared" si="269"/>
        <v>0</v>
      </c>
      <c r="AM243" s="364">
        <f t="shared" si="269"/>
        <v>0</v>
      </c>
      <c r="AN243" s="364">
        <f t="shared" si="269"/>
        <v>0</v>
      </c>
      <c r="AO243" s="364">
        <f t="shared" si="269"/>
        <v>0</v>
      </c>
      <c r="AP243" s="346">
        <f t="shared" si="269"/>
        <v>0</v>
      </c>
      <c r="AQ243" s="365">
        <f t="shared" si="269"/>
        <v>0</v>
      </c>
      <c r="AR243" s="1611"/>
      <c r="AS243" s="365">
        <f t="shared" si="269"/>
        <v>0</v>
      </c>
      <c r="AT243" s="352">
        <f t="shared" si="269"/>
        <v>0</v>
      </c>
      <c r="AU243" s="368">
        <f t="shared" si="269"/>
        <v>0</v>
      </c>
      <c r="AV243" s="369">
        <f t="shared" si="269"/>
        <v>0</v>
      </c>
      <c r="AW243" s="369">
        <f t="shared" si="269"/>
        <v>0</v>
      </c>
      <c r="AX243" s="346">
        <f t="shared" si="269"/>
        <v>0</v>
      </c>
      <c r="AY243" s="365">
        <f t="shared" si="269"/>
        <v>0</v>
      </c>
      <c r="AZ243" s="1611"/>
      <c r="BA243" s="352">
        <f t="shared" si="269"/>
        <v>0</v>
      </c>
      <c r="BB243" s="1611"/>
      <c r="BC243" s="352">
        <f t="shared" si="269"/>
        <v>0</v>
      </c>
    </row>
    <row r="244" spans="1:55" s="339" customFormat="1">
      <c r="A244" s="372" t="s">
        <v>399</v>
      </c>
      <c r="B244" s="342"/>
      <c r="C244" s="708"/>
      <c r="D244" s="343"/>
      <c r="E244" s="344"/>
      <c r="F244" s="345"/>
      <c r="G244" s="345"/>
      <c r="H244" s="345"/>
      <c r="I244" s="345"/>
      <c r="J244" s="345"/>
      <c r="K244" s="345"/>
      <c r="L244" s="345"/>
      <c r="M244" s="346">
        <f t="shared" ref="M244:M253" si="270">SUM(E244:L244)</f>
        <v>0</v>
      </c>
      <c r="N244" s="347"/>
      <c r="O244" s="347"/>
      <c r="P244" s="347"/>
      <c r="Q244" s="348">
        <f t="shared" ref="Q244:Q253" si="271">B244+C244+M244+N244+O244+P244+D244</f>
        <v>0</v>
      </c>
      <c r="R244" s="349"/>
      <c r="S244" s="1575"/>
      <c r="T244" s="350"/>
      <c r="U244" s="350"/>
      <c r="V244" s="350"/>
      <c r="W244" s="346">
        <f t="shared" ref="W244:W253" si="272">SUM(R244:V244)</f>
        <v>0</v>
      </c>
      <c r="X244" s="349"/>
      <c r="Y244" s="350"/>
      <c r="Z244" s="350"/>
      <c r="AA244" s="350"/>
      <c r="AB244" s="350"/>
      <c r="AC244" s="350"/>
      <c r="AD244" s="350"/>
      <c r="AE244" s="350"/>
      <c r="AF244" s="350"/>
      <c r="AG244" s="346">
        <f t="shared" ref="AG244:AG253" si="273">SUM(X244:AF244)</f>
        <v>0</v>
      </c>
      <c r="AH244" s="1611"/>
      <c r="AI244" s="351">
        <f t="shared" ref="AI244:AI253" si="274">Q244+W244+AG244+AH244</f>
        <v>0</v>
      </c>
      <c r="AJ244" s="344"/>
      <c r="AK244" s="345"/>
      <c r="AL244" s="345"/>
      <c r="AM244" s="345"/>
      <c r="AN244" s="345"/>
      <c r="AO244" s="345"/>
      <c r="AP244" s="346">
        <f t="shared" ref="AP244:AP253" si="275">SUM(AJ244:AO244)</f>
        <v>0</v>
      </c>
      <c r="AQ244" s="347"/>
      <c r="AR244" s="1611"/>
      <c r="AS244" s="347"/>
      <c r="AT244" s="352">
        <f t="shared" ref="AT244:AT253" si="276">AI244+AP244+AQ244+AR244+AS244</f>
        <v>0</v>
      </c>
      <c r="AU244" s="353"/>
      <c r="AV244" s="354"/>
      <c r="AW244" s="354"/>
      <c r="AX244" s="346">
        <f t="shared" ref="AX244:AX253" si="277">SUM(AU244:AW244)</f>
        <v>0</v>
      </c>
      <c r="AY244" s="347"/>
      <c r="AZ244" s="1611"/>
      <c r="BA244" s="352">
        <f t="shared" ref="BA244:BA253" si="278">AX244+AY244</f>
        <v>0</v>
      </c>
      <c r="BB244" s="1611"/>
      <c r="BC244" s="352">
        <f t="shared" ref="BC244:BC253" si="279">BA244+AT244+BB244</f>
        <v>0</v>
      </c>
    </row>
    <row r="245" spans="1:55" s="339" customFormat="1">
      <c r="A245" s="372" t="s">
        <v>400</v>
      </c>
      <c r="B245" s="342"/>
      <c r="C245" s="708"/>
      <c r="D245" s="343"/>
      <c r="E245" s="344"/>
      <c r="F245" s="345"/>
      <c r="G245" s="345"/>
      <c r="H245" s="345"/>
      <c r="I245" s="345"/>
      <c r="J245" s="345"/>
      <c r="K245" s="345"/>
      <c r="L245" s="345"/>
      <c r="M245" s="346">
        <f t="shared" si="270"/>
        <v>0</v>
      </c>
      <c r="N245" s="347"/>
      <c r="O245" s="347"/>
      <c r="P245" s="347"/>
      <c r="Q245" s="348">
        <f t="shared" si="271"/>
        <v>0</v>
      </c>
      <c r="R245" s="349"/>
      <c r="S245" s="1575"/>
      <c r="T245" s="350"/>
      <c r="U245" s="350"/>
      <c r="V245" s="350"/>
      <c r="W245" s="346">
        <f t="shared" si="272"/>
        <v>0</v>
      </c>
      <c r="X245" s="349"/>
      <c r="Y245" s="350"/>
      <c r="Z245" s="350"/>
      <c r="AA245" s="350"/>
      <c r="AB245" s="350"/>
      <c r="AC245" s="350"/>
      <c r="AD245" s="350"/>
      <c r="AE245" s="350"/>
      <c r="AF245" s="350"/>
      <c r="AG245" s="346">
        <f t="shared" si="273"/>
        <v>0</v>
      </c>
      <c r="AH245" s="1611"/>
      <c r="AI245" s="351">
        <f t="shared" si="274"/>
        <v>0</v>
      </c>
      <c r="AJ245" s="344"/>
      <c r="AK245" s="345"/>
      <c r="AL245" s="345"/>
      <c r="AM245" s="345"/>
      <c r="AN245" s="345"/>
      <c r="AO245" s="345"/>
      <c r="AP245" s="346">
        <f t="shared" si="275"/>
        <v>0</v>
      </c>
      <c r="AQ245" s="347"/>
      <c r="AR245" s="1611"/>
      <c r="AS245" s="347"/>
      <c r="AT245" s="352">
        <f t="shared" si="276"/>
        <v>0</v>
      </c>
      <c r="AU245" s="353"/>
      <c r="AV245" s="354"/>
      <c r="AW245" s="354"/>
      <c r="AX245" s="346">
        <f t="shared" si="277"/>
        <v>0</v>
      </c>
      <c r="AY245" s="347"/>
      <c r="AZ245" s="1611"/>
      <c r="BA245" s="352">
        <f t="shared" si="278"/>
        <v>0</v>
      </c>
      <c r="BB245" s="1611"/>
      <c r="BC245" s="352">
        <f t="shared" si="279"/>
        <v>0</v>
      </c>
    </row>
    <row r="246" spans="1:55" s="339" customFormat="1">
      <c r="A246" s="373" t="s">
        <v>401</v>
      </c>
      <c r="B246" s="342"/>
      <c r="C246" s="708"/>
      <c r="D246" s="343"/>
      <c r="E246" s="344"/>
      <c r="F246" s="345"/>
      <c r="G246" s="345"/>
      <c r="H246" s="345"/>
      <c r="I246" s="345"/>
      <c r="J246" s="345"/>
      <c r="K246" s="345"/>
      <c r="L246" s="345"/>
      <c r="M246" s="346">
        <f t="shared" si="270"/>
        <v>0</v>
      </c>
      <c r="N246" s="347"/>
      <c r="O246" s="347"/>
      <c r="P246" s="347"/>
      <c r="Q246" s="348">
        <f t="shared" si="271"/>
        <v>0</v>
      </c>
      <c r="R246" s="349"/>
      <c r="S246" s="1575"/>
      <c r="T246" s="350"/>
      <c r="U246" s="350"/>
      <c r="V246" s="350"/>
      <c r="W246" s="346">
        <f t="shared" si="272"/>
        <v>0</v>
      </c>
      <c r="X246" s="349"/>
      <c r="Y246" s="350"/>
      <c r="Z246" s="350"/>
      <c r="AA246" s="350"/>
      <c r="AB246" s="350"/>
      <c r="AC246" s="350"/>
      <c r="AD246" s="350"/>
      <c r="AE246" s="350"/>
      <c r="AF246" s="350"/>
      <c r="AG246" s="346">
        <f t="shared" si="273"/>
        <v>0</v>
      </c>
      <c r="AH246" s="1611"/>
      <c r="AI246" s="351">
        <f t="shared" si="274"/>
        <v>0</v>
      </c>
      <c r="AJ246" s="344"/>
      <c r="AK246" s="345"/>
      <c r="AL246" s="345"/>
      <c r="AM246" s="345"/>
      <c r="AN246" s="345"/>
      <c r="AO246" s="345"/>
      <c r="AP246" s="346">
        <f t="shared" si="275"/>
        <v>0</v>
      </c>
      <c r="AQ246" s="347"/>
      <c r="AR246" s="1611"/>
      <c r="AS246" s="347"/>
      <c r="AT246" s="352">
        <f t="shared" si="276"/>
        <v>0</v>
      </c>
      <c r="AU246" s="353"/>
      <c r="AV246" s="354"/>
      <c r="AW246" s="354"/>
      <c r="AX246" s="346">
        <f t="shared" si="277"/>
        <v>0</v>
      </c>
      <c r="AY246" s="347"/>
      <c r="AZ246" s="1611"/>
      <c r="BA246" s="352">
        <f t="shared" si="278"/>
        <v>0</v>
      </c>
      <c r="BB246" s="1611"/>
      <c r="BC246" s="352">
        <f t="shared" si="279"/>
        <v>0</v>
      </c>
    </row>
    <row r="247" spans="1:55" s="339" customFormat="1">
      <c r="A247" s="373" t="s">
        <v>61</v>
      </c>
      <c r="B247" s="342"/>
      <c r="C247" s="708"/>
      <c r="D247" s="343"/>
      <c r="E247" s="344"/>
      <c r="F247" s="345"/>
      <c r="G247" s="345"/>
      <c r="H247" s="345"/>
      <c r="I247" s="345"/>
      <c r="J247" s="345"/>
      <c r="K247" s="345"/>
      <c r="L247" s="345"/>
      <c r="M247" s="346">
        <f t="shared" si="270"/>
        <v>0</v>
      </c>
      <c r="N247" s="347"/>
      <c r="O247" s="347"/>
      <c r="P247" s="347"/>
      <c r="Q247" s="348">
        <f t="shared" si="271"/>
        <v>0</v>
      </c>
      <c r="R247" s="349"/>
      <c r="S247" s="1575"/>
      <c r="T247" s="350"/>
      <c r="U247" s="350"/>
      <c r="V247" s="350"/>
      <c r="W247" s="346">
        <f t="shared" si="272"/>
        <v>0</v>
      </c>
      <c r="X247" s="349"/>
      <c r="Y247" s="350"/>
      <c r="Z247" s="350"/>
      <c r="AA247" s="350"/>
      <c r="AB247" s="350"/>
      <c r="AC247" s="350"/>
      <c r="AD247" s="350"/>
      <c r="AE247" s="350"/>
      <c r="AF247" s="350"/>
      <c r="AG247" s="346">
        <f t="shared" si="273"/>
        <v>0</v>
      </c>
      <c r="AH247" s="1611"/>
      <c r="AI247" s="351">
        <f t="shared" si="274"/>
        <v>0</v>
      </c>
      <c r="AJ247" s="344"/>
      <c r="AK247" s="345"/>
      <c r="AL247" s="345"/>
      <c r="AM247" s="345"/>
      <c r="AN247" s="345"/>
      <c r="AO247" s="345"/>
      <c r="AP247" s="346">
        <f t="shared" si="275"/>
        <v>0</v>
      </c>
      <c r="AQ247" s="347"/>
      <c r="AR247" s="1611"/>
      <c r="AS247" s="347"/>
      <c r="AT247" s="352">
        <f t="shared" si="276"/>
        <v>0</v>
      </c>
      <c r="AU247" s="353"/>
      <c r="AV247" s="354"/>
      <c r="AW247" s="354"/>
      <c r="AX247" s="346">
        <f t="shared" si="277"/>
        <v>0</v>
      </c>
      <c r="AY247" s="347"/>
      <c r="AZ247" s="1611"/>
      <c r="BA247" s="352">
        <f t="shared" si="278"/>
        <v>0</v>
      </c>
      <c r="BB247" s="1611"/>
      <c r="BC247" s="352">
        <f t="shared" si="279"/>
        <v>0</v>
      </c>
    </row>
    <row r="248" spans="1:55" s="339" customFormat="1">
      <c r="A248" s="373" t="s">
        <v>402</v>
      </c>
      <c r="B248" s="342"/>
      <c r="C248" s="708"/>
      <c r="D248" s="343"/>
      <c r="E248" s="344"/>
      <c r="F248" s="345"/>
      <c r="G248" s="345"/>
      <c r="H248" s="345"/>
      <c r="I248" s="345"/>
      <c r="J248" s="345"/>
      <c r="K248" s="345"/>
      <c r="L248" s="345"/>
      <c r="M248" s="346">
        <f t="shared" si="270"/>
        <v>0</v>
      </c>
      <c r="N248" s="347"/>
      <c r="O248" s="347"/>
      <c r="P248" s="347"/>
      <c r="Q248" s="348">
        <f t="shared" si="271"/>
        <v>0</v>
      </c>
      <c r="R248" s="349"/>
      <c r="S248" s="1575"/>
      <c r="T248" s="350"/>
      <c r="U248" s="350"/>
      <c r="V248" s="350"/>
      <c r="W248" s="346">
        <f t="shared" si="272"/>
        <v>0</v>
      </c>
      <c r="X248" s="349"/>
      <c r="Y248" s="350"/>
      <c r="Z248" s="350"/>
      <c r="AA248" s="350"/>
      <c r="AB248" s="350"/>
      <c r="AC248" s="350"/>
      <c r="AD248" s="350"/>
      <c r="AE248" s="350"/>
      <c r="AF248" s="350"/>
      <c r="AG248" s="346">
        <f t="shared" si="273"/>
        <v>0</v>
      </c>
      <c r="AH248" s="1611"/>
      <c r="AI248" s="351">
        <f t="shared" si="274"/>
        <v>0</v>
      </c>
      <c r="AJ248" s="344"/>
      <c r="AK248" s="345"/>
      <c r="AL248" s="345"/>
      <c r="AM248" s="345"/>
      <c r="AN248" s="345"/>
      <c r="AO248" s="345"/>
      <c r="AP248" s="346">
        <f t="shared" si="275"/>
        <v>0</v>
      </c>
      <c r="AQ248" s="347"/>
      <c r="AR248" s="1611"/>
      <c r="AS248" s="347"/>
      <c r="AT248" s="352">
        <f t="shared" si="276"/>
        <v>0</v>
      </c>
      <c r="AU248" s="353"/>
      <c r="AV248" s="354"/>
      <c r="AW248" s="354"/>
      <c r="AX248" s="346">
        <f t="shared" si="277"/>
        <v>0</v>
      </c>
      <c r="AY248" s="347"/>
      <c r="AZ248" s="1611"/>
      <c r="BA248" s="352">
        <f t="shared" si="278"/>
        <v>0</v>
      </c>
      <c r="BB248" s="1611"/>
      <c r="BC248" s="352">
        <f t="shared" si="279"/>
        <v>0</v>
      </c>
    </row>
    <row r="249" spans="1:55" s="339" customFormat="1">
      <c r="A249" s="373" t="s">
        <v>403</v>
      </c>
      <c r="B249" s="342"/>
      <c r="C249" s="708"/>
      <c r="D249" s="343"/>
      <c r="E249" s="344"/>
      <c r="F249" s="345"/>
      <c r="G249" s="345"/>
      <c r="H249" s="345"/>
      <c r="I249" s="345"/>
      <c r="J249" s="345"/>
      <c r="K249" s="345"/>
      <c r="L249" s="345"/>
      <c r="M249" s="346">
        <f t="shared" si="270"/>
        <v>0</v>
      </c>
      <c r="N249" s="347"/>
      <c r="O249" s="347"/>
      <c r="P249" s="347"/>
      <c r="Q249" s="348">
        <f t="shared" si="271"/>
        <v>0</v>
      </c>
      <c r="R249" s="349"/>
      <c r="S249" s="1575"/>
      <c r="T249" s="350"/>
      <c r="U249" s="350"/>
      <c r="V249" s="350"/>
      <c r="W249" s="346">
        <f t="shared" si="272"/>
        <v>0</v>
      </c>
      <c r="X249" s="349"/>
      <c r="Y249" s="350"/>
      <c r="Z249" s="350"/>
      <c r="AA249" s="350"/>
      <c r="AB249" s="350"/>
      <c r="AC249" s="350"/>
      <c r="AD249" s="350"/>
      <c r="AE249" s="350"/>
      <c r="AF249" s="350"/>
      <c r="AG249" s="346">
        <f t="shared" si="273"/>
        <v>0</v>
      </c>
      <c r="AH249" s="1563"/>
      <c r="AI249" s="351">
        <f t="shared" si="274"/>
        <v>0</v>
      </c>
      <c r="AJ249" s="344"/>
      <c r="AK249" s="345"/>
      <c r="AL249" s="345"/>
      <c r="AM249" s="345"/>
      <c r="AN249" s="345"/>
      <c r="AO249" s="345"/>
      <c r="AP249" s="346">
        <f t="shared" si="275"/>
        <v>0</v>
      </c>
      <c r="AQ249" s="347"/>
      <c r="AR249" s="1563"/>
      <c r="AS249" s="347"/>
      <c r="AT249" s="352">
        <f t="shared" si="276"/>
        <v>0</v>
      </c>
      <c r="AU249" s="353"/>
      <c r="AV249" s="354"/>
      <c r="AW249" s="354"/>
      <c r="AX249" s="346">
        <f t="shared" si="277"/>
        <v>0</v>
      </c>
      <c r="AY249" s="347"/>
      <c r="AZ249" s="1563"/>
      <c r="BA249" s="352">
        <f t="shared" si="278"/>
        <v>0</v>
      </c>
      <c r="BB249" s="1563"/>
      <c r="BC249" s="352">
        <f t="shared" si="279"/>
        <v>0</v>
      </c>
    </row>
    <row r="250" spans="1:55" s="339" customFormat="1">
      <c r="A250" s="373" t="s">
        <v>404</v>
      </c>
      <c r="B250" s="342"/>
      <c r="C250" s="708"/>
      <c r="D250" s="343"/>
      <c r="E250" s="344"/>
      <c r="F250" s="345"/>
      <c r="G250" s="345"/>
      <c r="H250" s="345"/>
      <c r="I250" s="345"/>
      <c r="J250" s="345"/>
      <c r="K250" s="345"/>
      <c r="L250" s="345"/>
      <c r="M250" s="346">
        <f t="shared" si="270"/>
        <v>0</v>
      </c>
      <c r="N250" s="347"/>
      <c r="O250" s="347"/>
      <c r="P250" s="347"/>
      <c r="Q250" s="348">
        <f t="shared" si="271"/>
        <v>0</v>
      </c>
      <c r="R250" s="349"/>
      <c r="S250" s="1575"/>
      <c r="T250" s="350"/>
      <c r="U250" s="350"/>
      <c r="V250" s="350"/>
      <c r="W250" s="346">
        <f t="shared" si="272"/>
        <v>0</v>
      </c>
      <c r="X250" s="349"/>
      <c r="Y250" s="350"/>
      <c r="Z250" s="350"/>
      <c r="AA250" s="350"/>
      <c r="AB250" s="350"/>
      <c r="AC250" s="350"/>
      <c r="AD250" s="350"/>
      <c r="AE250" s="350"/>
      <c r="AF250" s="350"/>
      <c r="AG250" s="346">
        <f t="shared" si="273"/>
        <v>0</v>
      </c>
      <c r="AH250" s="1563"/>
      <c r="AI250" s="351">
        <f t="shared" si="274"/>
        <v>0</v>
      </c>
      <c r="AJ250" s="344"/>
      <c r="AK250" s="345"/>
      <c r="AL250" s="345"/>
      <c r="AM250" s="345"/>
      <c r="AN250" s="345"/>
      <c r="AO250" s="345"/>
      <c r="AP250" s="346">
        <f t="shared" si="275"/>
        <v>0</v>
      </c>
      <c r="AQ250" s="347"/>
      <c r="AR250" s="1563"/>
      <c r="AS250" s="347"/>
      <c r="AT250" s="352">
        <f t="shared" si="276"/>
        <v>0</v>
      </c>
      <c r="AU250" s="353"/>
      <c r="AV250" s="354"/>
      <c r="AW250" s="354"/>
      <c r="AX250" s="346">
        <f t="shared" si="277"/>
        <v>0</v>
      </c>
      <c r="AY250" s="347"/>
      <c r="AZ250" s="1563"/>
      <c r="BA250" s="352">
        <f t="shared" si="278"/>
        <v>0</v>
      </c>
      <c r="BB250" s="1563"/>
      <c r="BC250" s="352">
        <f t="shared" si="279"/>
        <v>0</v>
      </c>
    </row>
    <row r="251" spans="1:55" s="339" customFormat="1">
      <c r="A251" s="373" t="s">
        <v>65</v>
      </c>
      <c r="B251" s="342"/>
      <c r="C251" s="708"/>
      <c r="D251" s="343"/>
      <c r="E251" s="344"/>
      <c r="F251" s="345"/>
      <c r="G251" s="345"/>
      <c r="H251" s="345"/>
      <c r="I251" s="345"/>
      <c r="J251" s="345"/>
      <c r="K251" s="345"/>
      <c r="L251" s="345"/>
      <c r="M251" s="346">
        <f t="shared" si="270"/>
        <v>0</v>
      </c>
      <c r="N251" s="347"/>
      <c r="O251" s="347"/>
      <c r="P251" s="347"/>
      <c r="Q251" s="348">
        <f t="shared" si="271"/>
        <v>0</v>
      </c>
      <c r="R251" s="349"/>
      <c r="S251" s="1575"/>
      <c r="T251" s="350"/>
      <c r="U251" s="350"/>
      <c r="V251" s="350"/>
      <c r="W251" s="346">
        <f t="shared" si="272"/>
        <v>0</v>
      </c>
      <c r="X251" s="349"/>
      <c r="Y251" s="350"/>
      <c r="Z251" s="350"/>
      <c r="AA251" s="350"/>
      <c r="AB251" s="350"/>
      <c r="AC251" s="350"/>
      <c r="AD251" s="350"/>
      <c r="AE251" s="350"/>
      <c r="AF251" s="350"/>
      <c r="AG251" s="346">
        <f t="shared" si="273"/>
        <v>0</v>
      </c>
      <c r="AH251" s="1563"/>
      <c r="AI251" s="351">
        <f t="shared" si="274"/>
        <v>0</v>
      </c>
      <c r="AJ251" s="344"/>
      <c r="AK251" s="345"/>
      <c r="AL251" s="345"/>
      <c r="AM251" s="345"/>
      <c r="AN251" s="345"/>
      <c r="AO251" s="345"/>
      <c r="AP251" s="346">
        <f t="shared" si="275"/>
        <v>0</v>
      </c>
      <c r="AQ251" s="347"/>
      <c r="AR251" s="1563"/>
      <c r="AS251" s="347"/>
      <c r="AT251" s="352">
        <f t="shared" si="276"/>
        <v>0</v>
      </c>
      <c r="AU251" s="353"/>
      <c r="AV251" s="354"/>
      <c r="AW251" s="354"/>
      <c r="AX251" s="346">
        <f t="shared" si="277"/>
        <v>0</v>
      </c>
      <c r="AY251" s="347"/>
      <c r="AZ251" s="1563"/>
      <c r="BA251" s="352">
        <f t="shared" si="278"/>
        <v>0</v>
      </c>
      <c r="BB251" s="1563"/>
      <c r="BC251" s="352">
        <f t="shared" si="279"/>
        <v>0</v>
      </c>
    </row>
    <row r="252" spans="1:55" s="339" customFormat="1">
      <c r="A252" s="373" t="s">
        <v>405</v>
      </c>
      <c r="B252" s="342"/>
      <c r="C252" s="708"/>
      <c r="D252" s="343"/>
      <c r="E252" s="344"/>
      <c r="F252" s="345"/>
      <c r="G252" s="345"/>
      <c r="H252" s="345"/>
      <c r="I252" s="345"/>
      <c r="J252" s="345"/>
      <c r="K252" s="345"/>
      <c r="L252" s="345"/>
      <c r="M252" s="346">
        <f t="shared" si="270"/>
        <v>0</v>
      </c>
      <c r="N252" s="347"/>
      <c r="O252" s="347"/>
      <c r="P252" s="347"/>
      <c r="Q252" s="348">
        <f t="shared" si="271"/>
        <v>0</v>
      </c>
      <c r="R252" s="349"/>
      <c r="S252" s="1575"/>
      <c r="T252" s="350"/>
      <c r="U252" s="350"/>
      <c r="V252" s="350"/>
      <c r="W252" s="346">
        <f t="shared" si="272"/>
        <v>0</v>
      </c>
      <c r="X252" s="349"/>
      <c r="Y252" s="350"/>
      <c r="Z252" s="350"/>
      <c r="AA252" s="350"/>
      <c r="AB252" s="350"/>
      <c r="AC252" s="350"/>
      <c r="AD252" s="350"/>
      <c r="AE252" s="350"/>
      <c r="AF252" s="350"/>
      <c r="AG252" s="346">
        <f t="shared" si="273"/>
        <v>0</v>
      </c>
      <c r="AH252" s="1563"/>
      <c r="AI252" s="351">
        <f t="shared" si="274"/>
        <v>0</v>
      </c>
      <c r="AJ252" s="344"/>
      <c r="AK252" s="345"/>
      <c r="AL252" s="345"/>
      <c r="AM252" s="345"/>
      <c r="AN252" s="345"/>
      <c r="AO252" s="345"/>
      <c r="AP252" s="346">
        <f t="shared" si="275"/>
        <v>0</v>
      </c>
      <c r="AQ252" s="347"/>
      <c r="AR252" s="1563"/>
      <c r="AS252" s="347"/>
      <c r="AT252" s="352">
        <f t="shared" si="276"/>
        <v>0</v>
      </c>
      <c r="AU252" s="353"/>
      <c r="AV252" s="354"/>
      <c r="AW252" s="354"/>
      <c r="AX252" s="346">
        <f t="shared" si="277"/>
        <v>0</v>
      </c>
      <c r="AY252" s="347"/>
      <c r="AZ252" s="1563"/>
      <c r="BA252" s="352">
        <f t="shared" si="278"/>
        <v>0</v>
      </c>
      <c r="BB252" s="1563"/>
      <c r="BC252" s="352">
        <f t="shared" si="279"/>
        <v>0</v>
      </c>
    </row>
    <row r="253" spans="1:55" s="339" customFormat="1" ht="13.5" thickBot="1">
      <c r="A253" s="374" t="s">
        <v>406</v>
      </c>
      <c r="B253" s="342"/>
      <c r="C253" s="708"/>
      <c r="D253" s="343"/>
      <c r="E253" s="344"/>
      <c r="F253" s="345"/>
      <c r="G253" s="345"/>
      <c r="H253" s="345"/>
      <c r="I253" s="345"/>
      <c r="J253" s="345"/>
      <c r="K253" s="345"/>
      <c r="L253" s="345"/>
      <c r="M253" s="346">
        <f t="shared" si="270"/>
        <v>0</v>
      </c>
      <c r="N253" s="347"/>
      <c r="O253" s="347"/>
      <c r="P253" s="347"/>
      <c r="Q253" s="348">
        <f t="shared" si="271"/>
        <v>0</v>
      </c>
      <c r="R253" s="349"/>
      <c r="S253" s="1575"/>
      <c r="T253" s="350"/>
      <c r="U253" s="350"/>
      <c r="V253" s="350"/>
      <c r="W253" s="346">
        <f t="shared" si="272"/>
        <v>0</v>
      </c>
      <c r="X253" s="349"/>
      <c r="Y253" s="350"/>
      <c r="Z253" s="350"/>
      <c r="AA253" s="350"/>
      <c r="AB253" s="350"/>
      <c r="AC253" s="350"/>
      <c r="AD253" s="350"/>
      <c r="AE253" s="350"/>
      <c r="AF253" s="350"/>
      <c r="AG253" s="346">
        <f t="shared" si="273"/>
        <v>0</v>
      </c>
      <c r="AH253" s="1563"/>
      <c r="AI253" s="351">
        <f t="shared" si="274"/>
        <v>0</v>
      </c>
      <c r="AJ253" s="344"/>
      <c r="AK253" s="345"/>
      <c r="AL253" s="345"/>
      <c r="AM253" s="345"/>
      <c r="AN253" s="345"/>
      <c r="AO253" s="345"/>
      <c r="AP253" s="346">
        <f t="shared" si="275"/>
        <v>0</v>
      </c>
      <c r="AQ253" s="347"/>
      <c r="AR253" s="1563"/>
      <c r="AS253" s="347"/>
      <c r="AT253" s="352">
        <f t="shared" si="276"/>
        <v>0</v>
      </c>
      <c r="AU253" s="353"/>
      <c r="AV253" s="354"/>
      <c r="AW253" s="354"/>
      <c r="AX253" s="346">
        <f t="shared" si="277"/>
        <v>0</v>
      </c>
      <c r="AY253" s="347"/>
      <c r="AZ253" s="1563"/>
      <c r="BA253" s="352">
        <f t="shared" si="278"/>
        <v>0</v>
      </c>
      <c r="BB253" s="1563"/>
      <c r="BC253" s="352">
        <f t="shared" si="279"/>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80">D256+D257</f>
        <v>0</v>
      </c>
      <c r="E255" s="363">
        <f t="shared" si="280"/>
        <v>0</v>
      </c>
      <c r="F255" s="364">
        <f t="shared" si="280"/>
        <v>0</v>
      </c>
      <c r="G255" s="364">
        <f t="shared" si="280"/>
        <v>0</v>
      </c>
      <c r="H255" s="364">
        <f t="shared" si="280"/>
        <v>0</v>
      </c>
      <c r="I255" s="364">
        <f t="shared" si="280"/>
        <v>0</v>
      </c>
      <c r="J255" s="364">
        <f t="shared" si="280"/>
        <v>0</v>
      </c>
      <c r="K255" s="364">
        <f t="shared" si="280"/>
        <v>0</v>
      </c>
      <c r="L255" s="364">
        <f t="shared" si="280"/>
        <v>0</v>
      </c>
      <c r="M255" s="346">
        <f t="shared" si="280"/>
        <v>0</v>
      </c>
      <c r="N255" s="365">
        <f t="shared" si="280"/>
        <v>0</v>
      </c>
      <c r="O255" s="365">
        <f t="shared" si="280"/>
        <v>0</v>
      </c>
      <c r="P255" s="365">
        <f t="shared" si="280"/>
        <v>0</v>
      </c>
      <c r="Q255" s="348">
        <f t="shared" si="280"/>
        <v>0</v>
      </c>
      <c r="R255" s="366">
        <f t="shared" si="280"/>
        <v>0</v>
      </c>
      <c r="S255" s="1575"/>
      <c r="T255" s="367">
        <f t="shared" si="280"/>
        <v>0</v>
      </c>
      <c r="U255" s="367">
        <f t="shared" si="280"/>
        <v>0</v>
      </c>
      <c r="V255" s="367">
        <f t="shared" si="280"/>
        <v>0</v>
      </c>
      <c r="W255" s="346">
        <f t="shared" si="280"/>
        <v>0</v>
      </c>
      <c r="X255" s="366">
        <f t="shared" si="280"/>
        <v>0</v>
      </c>
      <c r="Y255" s="367">
        <f t="shared" si="280"/>
        <v>0</v>
      </c>
      <c r="Z255" s="367">
        <f t="shared" si="280"/>
        <v>0</v>
      </c>
      <c r="AA255" s="367">
        <f t="shared" si="280"/>
        <v>0</v>
      </c>
      <c r="AB255" s="367">
        <f t="shared" si="280"/>
        <v>0</v>
      </c>
      <c r="AC255" s="367">
        <f t="shared" si="280"/>
        <v>0</v>
      </c>
      <c r="AD255" s="367">
        <f t="shared" si="280"/>
        <v>0</v>
      </c>
      <c r="AE255" s="367">
        <f t="shared" si="280"/>
        <v>0</v>
      </c>
      <c r="AF255" s="367">
        <f t="shared" si="280"/>
        <v>0</v>
      </c>
      <c r="AG255" s="346">
        <f t="shared" si="280"/>
        <v>0</v>
      </c>
      <c r="AH255" s="1563"/>
      <c r="AI255" s="351">
        <f t="shared" si="280"/>
        <v>0</v>
      </c>
      <c r="AJ255" s="363">
        <f t="shared" si="280"/>
        <v>0</v>
      </c>
      <c r="AK255" s="364">
        <f t="shared" si="280"/>
        <v>0</v>
      </c>
      <c r="AL255" s="364">
        <f t="shared" si="280"/>
        <v>0</v>
      </c>
      <c r="AM255" s="364">
        <f t="shared" si="280"/>
        <v>0</v>
      </c>
      <c r="AN255" s="364">
        <f t="shared" si="280"/>
        <v>0</v>
      </c>
      <c r="AO255" s="364">
        <f t="shared" si="280"/>
        <v>0</v>
      </c>
      <c r="AP255" s="346">
        <f t="shared" si="280"/>
        <v>0</v>
      </c>
      <c r="AQ255" s="365">
        <f t="shared" si="280"/>
        <v>0</v>
      </c>
      <c r="AR255" s="1563"/>
      <c r="AS255" s="365">
        <f t="shared" si="280"/>
        <v>0</v>
      </c>
      <c r="AT255" s="352">
        <f t="shared" si="280"/>
        <v>0</v>
      </c>
      <c r="AU255" s="368">
        <f t="shared" si="280"/>
        <v>0</v>
      </c>
      <c r="AV255" s="369">
        <f t="shared" si="280"/>
        <v>0</v>
      </c>
      <c r="AW255" s="369">
        <f t="shared" si="280"/>
        <v>0</v>
      </c>
      <c r="AX255" s="346">
        <f t="shared" si="280"/>
        <v>0</v>
      </c>
      <c r="AY255" s="365">
        <f t="shared" si="280"/>
        <v>0</v>
      </c>
      <c r="AZ255" s="1563"/>
      <c r="BA255" s="352">
        <f t="shared" si="280"/>
        <v>0</v>
      </c>
      <c r="BB255" s="1563"/>
      <c r="BC255" s="352">
        <f t="shared" si="280"/>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81">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81"/>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82">SUM(D259:D268)</f>
        <v>0</v>
      </c>
      <c r="E258" s="363">
        <f t="shared" si="282"/>
        <v>0</v>
      </c>
      <c r="F258" s="364">
        <f t="shared" si="282"/>
        <v>0</v>
      </c>
      <c r="G258" s="364">
        <f t="shared" si="282"/>
        <v>0</v>
      </c>
      <c r="H258" s="364">
        <f t="shared" si="282"/>
        <v>0</v>
      </c>
      <c r="I258" s="364">
        <f t="shared" si="282"/>
        <v>0</v>
      </c>
      <c r="J258" s="364">
        <f t="shared" si="282"/>
        <v>0</v>
      </c>
      <c r="K258" s="364">
        <f t="shared" si="282"/>
        <v>0</v>
      </c>
      <c r="L258" s="364">
        <f t="shared" si="282"/>
        <v>0</v>
      </c>
      <c r="M258" s="346">
        <f t="shared" si="282"/>
        <v>0</v>
      </c>
      <c r="N258" s="365">
        <f t="shared" si="282"/>
        <v>0</v>
      </c>
      <c r="O258" s="365">
        <f t="shared" si="282"/>
        <v>0</v>
      </c>
      <c r="P258" s="365">
        <f t="shared" si="282"/>
        <v>0</v>
      </c>
      <c r="Q258" s="348">
        <f t="shared" si="282"/>
        <v>0</v>
      </c>
      <c r="R258" s="366">
        <f t="shared" si="282"/>
        <v>0</v>
      </c>
      <c r="S258" s="1575"/>
      <c r="T258" s="367">
        <f t="shared" si="282"/>
        <v>0</v>
      </c>
      <c r="U258" s="367">
        <f t="shared" si="282"/>
        <v>0</v>
      </c>
      <c r="V258" s="367">
        <f t="shared" si="282"/>
        <v>0</v>
      </c>
      <c r="W258" s="346">
        <f t="shared" si="282"/>
        <v>0</v>
      </c>
      <c r="X258" s="366">
        <f t="shared" si="282"/>
        <v>0</v>
      </c>
      <c r="Y258" s="367">
        <f t="shared" si="282"/>
        <v>0</v>
      </c>
      <c r="Z258" s="367">
        <f t="shared" si="282"/>
        <v>0</v>
      </c>
      <c r="AA258" s="367">
        <f t="shared" si="282"/>
        <v>0</v>
      </c>
      <c r="AB258" s="367">
        <f t="shared" si="282"/>
        <v>0</v>
      </c>
      <c r="AC258" s="367">
        <f t="shared" si="282"/>
        <v>0</v>
      </c>
      <c r="AD258" s="367">
        <f t="shared" si="282"/>
        <v>0</v>
      </c>
      <c r="AE258" s="367">
        <f t="shared" si="282"/>
        <v>0</v>
      </c>
      <c r="AF258" s="367">
        <f t="shared" si="282"/>
        <v>0</v>
      </c>
      <c r="AG258" s="346">
        <f t="shared" si="282"/>
        <v>0</v>
      </c>
      <c r="AH258" s="1563"/>
      <c r="AI258" s="351">
        <f t="shared" si="282"/>
        <v>0</v>
      </c>
      <c r="AJ258" s="363">
        <f t="shared" si="282"/>
        <v>0</v>
      </c>
      <c r="AK258" s="364">
        <f t="shared" si="282"/>
        <v>0</v>
      </c>
      <c r="AL258" s="364">
        <f t="shared" si="282"/>
        <v>0</v>
      </c>
      <c r="AM258" s="364">
        <f t="shared" si="282"/>
        <v>0</v>
      </c>
      <c r="AN258" s="364">
        <f t="shared" si="282"/>
        <v>0</v>
      </c>
      <c r="AO258" s="364">
        <f t="shared" si="282"/>
        <v>0</v>
      </c>
      <c r="AP258" s="346">
        <f t="shared" si="282"/>
        <v>0</v>
      </c>
      <c r="AQ258" s="365">
        <f t="shared" si="282"/>
        <v>0</v>
      </c>
      <c r="AR258" s="1563"/>
      <c r="AS258" s="365">
        <f t="shared" si="282"/>
        <v>0</v>
      </c>
      <c r="AT258" s="352">
        <f t="shared" si="282"/>
        <v>0</v>
      </c>
      <c r="AU258" s="368">
        <f t="shared" si="282"/>
        <v>0</v>
      </c>
      <c r="AV258" s="369">
        <f t="shared" si="282"/>
        <v>0</v>
      </c>
      <c r="AW258" s="369">
        <f t="shared" si="282"/>
        <v>0</v>
      </c>
      <c r="AX258" s="346">
        <f t="shared" si="282"/>
        <v>0</v>
      </c>
      <c r="AY258" s="365">
        <f t="shared" si="282"/>
        <v>0</v>
      </c>
      <c r="AZ258" s="1563"/>
      <c r="BA258" s="352">
        <f t="shared" si="282"/>
        <v>0</v>
      </c>
      <c r="BB258" s="1563"/>
      <c r="BC258" s="352">
        <f t="shared" si="282"/>
        <v>0</v>
      </c>
    </row>
    <row r="259" spans="1:55" s="339" customFormat="1">
      <c r="A259" s="372" t="s">
        <v>399</v>
      </c>
      <c r="B259" s="342"/>
      <c r="C259" s="708"/>
      <c r="D259" s="343"/>
      <c r="E259" s="344"/>
      <c r="F259" s="345"/>
      <c r="G259" s="345"/>
      <c r="H259" s="345"/>
      <c r="I259" s="345"/>
      <c r="J259" s="345"/>
      <c r="K259" s="345"/>
      <c r="L259" s="345"/>
      <c r="M259" s="346">
        <f t="shared" ref="M259:M268" si="283">SUM(E259:L259)</f>
        <v>0</v>
      </c>
      <c r="N259" s="347"/>
      <c r="O259" s="347"/>
      <c r="P259" s="347"/>
      <c r="Q259" s="348">
        <f t="shared" ref="Q259:Q268" si="284">B259+C259+M259+N259+O259+P259+D259</f>
        <v>0</v>
      </c>
      <c r="R259" s="349"/>
      <c r="S259" s="1575"/>
      <c r="T259" s="350"/>
      <c r="U259" s="350"/>
      <c r="V259" s="350"/>
      <c r="W259" s="346">
        <f t="shared" ref="W259:W268" si="285">SUM(R259:V259)</f>
        <v>0</v>
      </c>
      <c r="X259" s="349"/>
      <c r="Y259" s="350"/>
      <c r="Z259" s="350"/>
      <c r="AA259" s="350"/>
      <c r="AB259" s="350"/>
      <c r="AC259" s="350"/>
      <c r="AD259" s="350"/>
      <c r="AE259" s="350"/>
      <c r="AF259" s="350"/>
      <c r="AG259" s="346">
        <f t="shared" ref="AG259:AG268" si="286">SUM(X259:AF259)</f>
        <v>0</v>
      </c>
      <c r="AH259" s="1563"/>
      <c r="AI259" s="351">
        <f t="shared" ref="AI259:AI268" si="287">Q259+W259+AG259+AH259</f>
        <v>0</v>
      </c>
      <c r="AJ259" s="344"/>
      <c r="AK259" s="345"/>
      <c r="AL259" s="345"/>
      <c r="AM259" s="345"/>
      <c r="AN259" s="345"/>
      <c r="AO259" s="345"/>
      <c r="AP259" s="346">
        <f t="shared" ref="AP259:AP268" si="288">SUM(AJ259:AO259)</f>
        <v>0</v>
      </c>
      <c r="AQ259" s="347"/>
      <c r="AR259" s="1563"/>
      <c r="AS259" s="347"/>
      <c r="AT259" s="352">
        <f t="shared" ref="AT259:AT268" si="289">AI259+AP259+AQ259+AR259+AS259</f>
        <v>0</v>
      </c>
      <c r="AU259" s="353"/>
      <c r="AV259" s="354"/>
      <c r="AW259" s="354"/>
      <c r="AX259" s="346">
        <f t="shared" ref="AX259:AX268" si="290">SUM(AU259:AW259)</f>
        <v>0</v>
      </c>
      <c r="AY259" s="347"/>
      <c r="AZ259" s="1563"/>
      <c r="BA259" s="352">
        <f t="shared" ref="BA259:BA268" si="291">AX259+AY259</f>
        <v>0</v>
      </c>
      <c r="BB259" s="1563"/>
      <c r="BC259" s="352">
        <f t="shared" ref="BC259:BC268" si="292">BA259+AT259+BB259</f>
        <v>0</v>
      </c>
    </row>
    <row r="260" spans="1:55" s="339" customFormat="1">
      <c r="A260" s="372" t="s">
        <v>400</v>
      </c>
      <c r="B260" s="342"/>
      <c r="C260" s="708"/>
      <c r="D260" s="343"/>
      <c r="E260" s="344"/>
      <c r="F260" s="345"/>
      <c r="G260" s="345"/>
      <c r="H260" s="345"/>
      <c r="I260" s="345"/>
      <c r="J260" s="345"/>
      <c r="K260" s="345"/>
      <c r="L260" s="345"/>
      <c r="M260" s="346">
        <f t="shared" si="283"/>
        <v>0</v>
      </c>
      <c r="N260" s="347"/>
      <c r="O260" s="347"/>
      <c r="P260" s="347"/>
      <c r="Q260" s="348">
        <f t="shared" si="284"/>
        <v>0</v>
      </c>
      <c r="R260" s="349"/>
      <c r="S260" s="1575"/>
      <c r="T260" s="350"/>
      <c r="U260" s="350"/>
      <c r="V260" s="350"/>
      <c r="W260" s="346">
        <f t="shared" si="285"/>
        <v>0</v>
      </c>
      <c r="X260" s="349"/>
      <c r="Y260" s="350"/>
      <c r="Z260" s="350"/>
      <c r="AA260" s="350"/>
      <c r="AB260" s="350"/>
      <c r="AC260" s="350"/>
      <c r="AD260" s="350"/>
      <c r="AE260" s="350"/>
      <c r="AF260" s="350"/>
      <c r="AG260" s="346">
        <f t="shared" si="286"/>
        <v>0</v>
      </c>
      <c r="AH260" s="1563"/>
      <c r="AI260" s="351">
        <f t="shared" si="287"/>
        <v>0</v>
      </c>
      <c r="AJ260" s="344"/>
      <c r="AK260" s="345"/>
      <c r="AL260" s="345"/>
      <c r="AM260" s="345"/>
      <c r="AN260" s="345"/>
      <c r="AO260" s="345"/>
      <c r="AP260" s="346">
        <f t="shared" si="288"/>
        <v>0</v>
      </c>
      <c r="AQ260" s="347"/>
      <c r="AR260" s="1563"/>
      <c r="AS260" s="347"/>
      <c r="AT260" s="352">
        <f t="shared" si="289"/>
        <v>0</v>
      </c>
      <c r="AU260" s="353"/>
      <c r="AV260" s="354"/>
      <c r="AW260" s="354"/>
      <c r="AX260" s="346">
        <f t="shared" si="290"/>
        <v>0</v>
      </c>
      <c r="AY260" s="347"/>
      <c r="AZ260" s="1563"/>
      <c r="BA260" s="352">
        <f t="shared" si="291"/>
        <v>0</v>
      </c>
      <c r="BB260" s="1563"/>
      <c r="BC260" s="352">
        <f t="shared" si="292"/>
        <v>0</v>
      </c>
    </row>
    <row r="261" spans="1:55" s="339" customFormat="1">
      <c r="A261" s="373" t="s">
        <v>401</v>
      </c>
      <c r="B261" s="342"/>
      <c r="C261" s="708"/>
      <c r="D261" s="343"/>
      <c r="E261" s="344"/>
      <c r="F261" s="345"/>
      <c r="G261" s="345"/>
      <c r="H261" s="345"/>
      <c r="I261" s="345"/>
      <c r="J261" s="345"/>
      <c r="K261" s="345"/>
      <c r="L261" s="345"/>
      <c r="M261" s="346">
        <f t="shared" si="283"/>
        <v>0</v>
      </c>
      <c r="N261" s="347"/>
      <c r="O261" s="347"/>
      <c r="P261" s="347"/>
      <c r="Q261" s="348">
        <f t="shared" si="284"/>
        <v>0</v>
      </c>
      <c r="R261" s="349"/>
      <c r="S261" s="1575"/>
      <c r="T261" s="350"/>
      <c r="U261" s="350"/>
      <c r="V261" s="350"/>
      <c r="W261" s="346">
        <f t="shared" si="285"/>
        <v>0</v>
      </c>
      <c r="X261" s="349"/>
      <c r="Y261" s="350"/>
      <c r="Z261" s="350"/>
      <c r="AA261" s="350"/>
      <c r="AB261" s="350"/>
      <c r="AC261" s="350"/>
      <c r="AD261" s="350"/>
      <c r="AE261" s="350"/>
      <c r="AF261" s="350"/>
      <c r="AG261" s="346">
        <f t="shared" si="286"/>
        <v>0</v>
      </c>
      <c r="AH261" s="1563"/>
      <c r="AI261" s="351">
        <f t="shared" si="287"/>
        <v>0</v>
      </c>
      <c r="AJ261" s="344"/>
      <c r="AK261" s="345"/>
      <c r="AL261" s="345"/>
      <c r="AM261" s="345"/>
      <c r="AN261" s="345"/>
      <c r="AO261" s="345"/>
      <c r="AP261" s="346">
        <f t="shared" si="288"/>
        <v>0</v>
      </c>
      <c r="AQ261" s="347"/>
      <c r="AR261" s="1563"/>
      <c r="AS261" s="347"/>
      <c r="AT261" s="352">
        <f t="shared" si="289"/>
        <v>0</v>
      </c>
      <c r="AU261" s="353"/>
      <c r="AV261" s="354"/>
      <c r="AW261" s="354"/>
      <c r="AX261" s="346">
        <f t="shared" si="290"/>
        <v>0</v>
      </c>
      <c r="AY261" s="347"/>
      <c r="AZ261" s="1563"/>
      <c r="BA261" s="352">
        <f t="shared" si="291"/>
        <v>0</v>
      </c>
      <c r="BB261" s="1563"/>
      <c r="BC261" s="352">
        <f t="shared" si="292"/>
        <v>0</v>
      </c>
    </row>
    <row r="262" spans="1:55" s="339" customFormat="1">
      <c r="A262" s="373" t="s">
        <v>61</v>
      </c>
      <c r="B262" s="342"/>
      <c r="C262" s="708"/>
      <c r="D262" s="343"/>
      <c r="E262" s="344"/>
      <c r="F262" s="345"/>
      <c r="G262" s="345"/>
      <c r="H262" s="345"/>
      <c r="I262" s="345"/>
      <c r="J262" s="345"/>
      <c r="K262" s="345"/>
      <c r="L262" s="345"/>
      <c r="M262" s="346">
        <f t="shared" si="283"/>
        <v>0</v>
      </c>
      <c r="N262" s="347"/>
      <c r="O262" s="347"/>
      <c r="P262" s="347"/>
      <c r="Q262" s="348">
        <f t="shared" si="284"/>
        <v>0</v>
      </c>
      <c r="R262" s="349"/>
      <c r="S262" s="1575"/>
      <c r="T262" s="350"/>
      <c r="U262" s="350"/>
      <c r="V262" s="350"/>
      <c r="W262" s="346">
        <f t="shared" si="285"/>
        <v>0</v>
      </c>
      <c r="X262" s="349"/>
      <c r="Y262" s="350"/>
      <c r="Z262" s="350"/>
      <c r="AA262" s="350"/>
      <c r="AB262" s="350"/>
      <c r="AC262" s="350"/>
      <c r="AD262" s="350"/>
      <c r="AE262" s="350"/>
      <c r="AF262" s="350"/>
      <c r="AG262" s="346">
        <f t="shared" si="286"/>
        <v>0</v>
      </c>
      <c r="AH262" s="1563"/>
      <c r="AI262" s="351">
        <f t="shared" si="287"/>
        <v>0</v>
      </c>
      <c r="AJ262" s="344"/>
      <c r="AK262" s="345"/>
      <c r="AL262" s="345"/>
      <c r="AM262" s="345"/>
      <c r="AN262" s="345"/>
      <c r="AO262" s="345"/>
      <c r="AP262" s="346">
        <f t="shared" si="288"/>
        <v>0</v>
      </c>
      <c r="AQ262" s="347"/>
      <c r="AR262" s="1563"/>
      <c r="AS262" s="347"/>
      <c r="AT262" s="352">
        <f t="shared" si="289"/>
        <v>0</v>
      </c>
      <c r="AU262" s="353"/>
      <c r="AV262" s="354"/>
      <c r="AW262" s="354"/>
      <c r="AX262" s="346">
        <f t="shared" si="290"/>
        <v>0</v>
      </c>
      <c r="AY262" s="347"/>
      <c r="AZ262" s="1563"/>
      <c r="BA262" s="352">
        <f t="shared" si="291"/>
        <v>0</v>
      </c>
      <c r="BB262" s="1563"/>
      <c r="BC262" s="352">
        <f t="shared" si="292"/>
        <v>0</v>
      </c>
    </row>
    <row r="263" spans="1:55" s="339" customFormat="1">
      <c r="A263" s="373" t="s">
        <v>402</v>
      </c>
      <c r="B263" s="342"/>
      <c r="C263" s="708"/>
      <c r="D263" s="343"/>
      <c r="E263" s="344"/>
      <c r="F263" s="345"/>
      <c r="G263" s="345"/>
      <c r="H263" s="345"/>
      <c r="I263" s="345"/>
      <c r="J263" s="345"/>
      <c r="K263" s="345"/>
      <c r="L263" s="345"/>
      <c r="M263" s="346">
        <f t="shared" si="283"/>
        <v>0</v>
      </c>
      <c r="N263" s="347"/>
      <c r="O263" s="347"/>
      <c r="P263" s="347"/>
      <c r="Q263" s="348">
        <f t="shared" si="284"/>
        <v>0</v>
      </c>
      <c r="R263" s="349"/>
      <c r="S263" s="1575"/>
      <c r="T263" s="350"/>
      <c r="U263" s="350"/>
      <c r="V263" s="350"/>
      <c r="W263" s="346">
        <f t="shared" si="285"/>
        <v>0</v>
      </c>
      <c r="X263" s="349"/>
      <c r="Y263" s="350"/>
      <c r="Z263" s="350"/>
      <c r="AA263" s="350"/>
      <c r="AB263" s="350"/>
      <c r="AC263" s="350"/>
      <c r="AD263" s="350"/>
      <c r="AE263" s="350"/>
      <c r="AF263" s="350"/>
      <c r="AG263" s="346">
        <f t="shared" si="286"/>
        <v>0</v>
      </c>
      <c r="AH263" s="1563"/>
      <c r="AI263" s="351">
        <f t="shared" si="287"/>
        <v>0</v>
      </c>
      <c r="AJ263" s="344"/>
      <c r="AK263" s="345"/>
      <c r="AL263" s="345"/>
      <c r="AM263" s="345"/>
      <c r="AN263" s="345"/>
      <c r="AO263" s="345"/>
      <c r="AP263" s="346">
        <f t="shared" si="288"/>
        <v>0</v>
      </c>
      <c r="AQ263" s="347"/>
      <c r="AR263" s="1563"/>
      <c r="AS263" s="347"/>
      <c r="AT263" s="352">
        <f t="shared" si="289"/>
        <v>0</v>
      </c>
      <c r="AU263" s="353"/>
      <c r="AV263" s="354"/>
      <c r="AW263" s="354"/>
      <c r="AX263" s="346">
        <f t="shared" si="290"/>
        <v>0</v>
      </c>
      <c r="AY263" s="347"/>
      <c r="AZ263" s="1563"/>
      <c r="BA263" s="352">
        <f t="shared" si="291"/>
        <v>0</v>
      </c>
      <c r="BB263" s="1563"/>
      <c r="BC263" s="352">
        <f t="shared" si="292"/>
        <v>0</v>
      </c>
    </row>
    <row r="264" spans="1:55" s="339" customFormat="1">
      <c r="A264" s="373" t="s">
        <v>403</v>
      </c>
      <c r="B264" s="342"/>
      <c r="C264" s="708"/>
      <c r="D264" s="343"/>
      <c r="E264" s="344"/>
      <c r="F264" s="345"/>
      <c r="G264" s="345"/>
      <c r="H264" s="345"/>
      <c r="I264" s="345"/>
      <c r="J264" s="345"/>
      <c r="K264" s="345"/>
      <c r="L264" s="345"/>
      <c r="M264" s="346">
        <f t="shared" si="283"/>
        <v>0</v>
      </c>
      <c r="N264" s="347"/>
      <c r="O264" s="347"/>
      <c r="P264" s="347"/>
      <c r="Q264" s="348">
        <f t="shared" si="284"/>
        <v>0</v>
      </c>
      <c r="R264" s="349"/>
      <c r="S264" s="1575"/>
      <c r="T264" s="350"/>
      <c r="U264" s="350"/>
      <c r="V264" s="350"/>
      <c r="W264" s="346">
        <f t="shared" si="285"/>
        <v>0</v>
      </c>
      <c r="X264" s="349"/>
      <c r="Y264" s="350"/>
      <c r="Z264" s="350"/>
      <c r="AA264" s="350"/>
      <c r="AB264" s="350"/>
      <c r="AC264" s="350"/>
      <c r="AD264" s="350"/>
      <c r="AE264" s="350"/>
      <c r="AF264" s="350"/>
      <c r="AG264" s="346">
        <f t="shared" si="286"/>
        <v>0</v>
      </c>
      <c r="AH264" s="1563"/>
      <c r="AI264" s="351">
        <f t="shared" si="287"/>
        <v>0</v>
      </c>
      <c r="AJ264" s="344"/>
      <c r="AK264" s="345"/>
      <c r="AL264" s="345"/>
      <c r="AM264" s="345"/>
      <c r="AN264" s="345"/>
      <c r="AO264" s="345"/>
      <c r="AP264" s="346">
        <f t="shared" si="288"/>
        <v>0</v>
      </c>
      <c r="AQ264" s="347"/>
      <c r="AR264" s="1563"/>
      <c r="AS264" s="347"/>
      <c r="AT264" s="352">
        <f t="shared" si="289"/>
        <v>0</v>
      </c>
      <c r="AU264" s="353"/>
      <c r="AV264" s="354"/>
      <c r="AW264" s="354"/>
      <c r="AX264" s="346">
        <f t="shared" si="290"/>
        <v>0</v>
      </c>
      <c r="AY264" s="347"/>
      <c r="AZ264" s="1563"/>
      <c r="BA264" s="352">
        <f t="shared" si="291"/>
        <v>0</v>
      </c>
      <c r="BB264" s="1563"/>
      <c r="BC264" s="352">
        <f t="shared" si="292"/>
        <v>0</v>
      </c>
    </row>
    <row r="265" spans="1:55" s="339" customFormat="1">
      <c r="A265" s="373" t="s">
        <v>404</v>
      </c>
      <c r="B265" s="342"/>
      <c r="C265" s="708"/>
      <c r="D265" s="343"/>
      <c r="E265" s="344"/>
      <c r="F265" s="345"/>
      <c r="G265" s="345"/>
      <c r="H265" s="345"/>
      <c r="I265" s="345"/>
      <c r="J265" s="345"/>
      <c r="K265" s="345"/>
      <c r="L265" s="345"/>
      <c r="M265" s="346">
        <f t="shared" si="283"/>
        <v>0</v>
      </c>
      <c r="N265" s="347"/>
      <c r="O265" s="347"/>
      <c r="P265" s="347"/>
      <c r="Q265" s="348">
        <f t="shared" si="284"/>
        <v>0</v>
      </c>
      <c r="R265" s="349"/>
      <c r="S265" s="1575"/>
      <c r="T265" s="350"/>
      <c r="U265" s="350"/>
      <c r="V265" s="350"/>
      <c r="W265" s="346">
        <f t="shared" si="285"/>
        <v>0</v>
      </c>
      <c r="X265" s="349"/>
      <c r="Y265" s="350"/>
      <c r="Z265" s="350"/>
      <c r="AA265" s="350"/>
      <c r="AB265" s="350"/>
      <c r="AC265" s="350"/>
      <c r="AD265" s="350"/>
      <c r="AE265" s="350"/>
      <c r="AF265" s="350"/>
      <c r="AG265" s="346">
        <f t="shared" si="286"/>
        <v>0</v>
      </c>
      <c r="AH265" s="1563"/>
      <c r="AI265" s="351">
        <f t="shared" si="287"/>
        <v>0</v>
      </c>
      <c r="AJ265" s="344"/>
      <c r="AK265" s="345"/>
      <c r="AL265" s="345"/>
      <c r="AM265" s="345"/>
      <c r="AN265" s="345"/>
      <c r="AO265" s="345"/>
      <c r="AP265" s="346">
        <f t="shared" si="288"/>
        <v>0</v>
      </c>
      <c r="AQ265" s="347"/>
      <c r="AR265" s="1563"/>
      <c r="AS265" s="347"/>
      <c r="AT265" s="352">
        <f t="shared" si="289"/>
        <v>0</v>
      </c>
      <c r="AU265" s="353"/>
      <c r="AV265" s="354"/>
      <c r="AW265" s="354"/>
      <c r="AX265" s="346">
        <f t="shared" si="290"/>
        <v>0</v>
      </c>
      <c r="AY265" s="347"/>
      <c r="AZ265" s="1563"/>
      <c r="BA265" s="352">
        <f t="shared" si="291"/>
        <v>0</v>
      </c>
      <c r="BB265" s="1563"/>
      <c r="BC265" s="352">
        <f t="shared" si="292"/>
        <v>0</v>
      </c>
    </row>
    <row r="266" spans="1:55" s="339" customFormat="1">
      <c r="A266" s="373" t="s">
        <v>65</v>
      </c>
      <c r="B266" s="342"/>
      <c r="C266" s="708"/>
      <c r="D266" s="343"/>
      <c r="E266" s="344"/>
      <c r="F266" s="345"/>
      <c r="G266" s="345"/>
      <c r="H266" s="345"/>
      <c r="I266" s="345"/>
      <c r="J266" s="345"/>
      <c r="K266" s="345"/>
      <c r="L266" s="345"/>
      <c r="M266" s="346">
        <f t="shared" si="283"/>
        <v>0</v>
      </c>
      <c r="N266" s="347"/>
      <c r="O266" s="347"/>
      <c r="P266" s="347"/>
      <c r="Q266" s="348">
        <f t="shared" si="284"/>
        <v>0</v>
      </c>
      <c r="R266" s="349"/>
      <c r="S266" s="1575"/>
      <c r="T266" s="350"/>
      <c r="U266" s="350"/>
      <c r="V266" s="350"/>
      <c r="W266" s="346">
        <f t="shared" si="285"/>
        <v>0</v>
      </c>
      <c r="X266" s="349"/>
      <c r="Y266" s="350"/>
      <c r="Z266" s="350"/>
      <c r="AA266" s="350"/>
      <c r="AB266" s="350"/>
      <c r="AC266" s="350"/>
      <c r="AD266" s="350"/>
      <c r="AE266" s="350"/>
      <c r="AF266" s="350"/>
      <c r="AG266" s="346">
        <f t="shared" si="286"/>
        <v>0</v>
      </c>
      <c r="AH266" s="1563"/>
      <c r="AI266" s="351">
        <f t="shared" si="287"/>
        <v>0</v>
      </c>
      <c r="AJ266" s="344"/>
      <c r="AK266" s="345"/>
      <c r="AL266" s="345"/>
      <c r="AM266" s="345"/>
      <c r="AN266" s="345"/>
      <c r="AO266" s="345"/>
      <c r="AP266" s="346">
        <f t="shared" si="288"/>
        <v>0</v>
      </c>
      <c r="AQ266" s="347"/>
      <c r="AR266" s="1563"/>
      <c r="AS266" s="347"/>
      <c r="AT266" s="352">
        <f t="shared" si="289"/>
        <v>0</v>
      </c>
      <c r="AU266" s="353"/>
      <c r="AV266" s="354"/>
      <c r="AW266" s="354"/>
      <c r="AX266" s="346">
        <f t="shared" si="290"/>
        <v>0</v>
      </c>
      <c r="AY266" s="347"/>
      <c r="AZ266" s="1563"/>
      <c r="BA266" s="352">
        <f t="shared" si="291"/>
        <v>0</v>
      </c>
      <c r="BB266" s="1563"/>
      <c r="BC266" s="352">
        <f t="shared" si="292"/>
        <v>0</v>
      </c>
    </row>
    <row r="267" spans="1:55" s="339" customFormat="1">
      <c r="A267" s="373" t="s">
        <v>405</v>
      </c>
      <c r="B267" s="342"/>
      <c r="C267" s="708"/>
      <c r="D267" s="343"/>
      <c r="E267" s="344"/>
      <c r="F267" s="345"/>
      <c r="G267" s="345"/>
      <c r="H267" s="345"/>
      <c r="I267" s="345"/>
      <c r="J267" s="345"/>
      <c r="K267" s="345"/>
      <c r="L267" s="345"/>
      <c r="M267" s="346">
        <f t="shared" si="283"/>
        <v>0</v>
      </c>
      <c r="N267" s="347"/>
      <c r="O267" s="347"/>
      <c r="P267" s="347"/>
      <c r="Q267" s="348">
        <f t="shared" si="284"/>
        <v>0</v>
      </c>
      <c r="R267" s="349"/>
      <c r="S267" s="1575"/>
      <c r="T267" s="350"/>
      <c r="U267" s="350"/>
      <c r="V267" s="350"/>
      <c r="W267" s="346">
        <f t="shared" si="285"/>
        <v>0</v>
      </c>
      <c r="X267" s="349"/>
      <c r="Y267" s="350"/>
      <c r="Z267" s="350"/>
      <c r="AA267" s="350"/>
      <c r="AB267" s="350"/>
      <c r="AC267" s="350"/>
      <c r="AD267" s="350"/>
      <c r="AE267" s="350"/>
      <c r="AF267" s="350"/>
      <c r="AG267" s="346">
        <f t="shared" si="286"/>
        <v>0</v>
      </c>
      <c r="AH267" s="1563"/>
      <c r="AI267" s="351">
        <f t="shared" si="287"/>
        <v>0</v>
      </c>
      <c r="AJ267" s="344"/>
      <c r="AK267" s="345"/>
      <c r="AL267" s="345"/>
      <c r="AM267" s="345"/>
      <c r="AN267" s="345"/>
      <c r="AO267" s="345"/>
      <c r="AP267" s="346">
        <f t="shared" si="288"/>
        <v>0</v>
      </c>
      <c r="AQ267" s="347"/>
      <c r="AR267" s="1563"/>
      <c r="AS267" s="347"/>
      <c r="AT267" s="352">
        <f t="shared" si="289"/>
        <v>0</v>
      </c>
      <c r="AU267" s="353"/>
      <c r="AV267" s="354"/>
      <c r="AW267" s="354"/>
      <c r="AX267" s="346">
        <f t="shared" si="290"/>
        <v>0</v>
      </c>
      <c r="AY267" s="347"/>
      <c r="AZ267" s="1563"/>
      <c r="BA267" s="352">
        <f t="shared" si="291"/>
        <v>0</v>
      </c>
      <c r="BB267" s="1563"/>
      <c r="BC267" s="352">
        <f t="shared" si="292"/>
        <v>0</v>
      </c>
    </row>
    <row r="268" spans="1:55" s="339" customFormat="1" ht="13.5" thickBot="1">
      <c r="A268" s="374" t="s">
        <v>406</v>
      </c>
      <c r="B268" s="342"/>
      <c r="C268" s="708"/>
      <c r="D268" s="343"/>
      <c r="E268" s="344"/>
      <c r="F268" s="345"/>
      <c r="G268" s="345"/>
      <c r="H268" s="345"/>
      <c r="I268" s="345"/>
      <c r="J268" s="345"/>
      <c r="K268" s="345"/>
      <c r="L268" s="345"/>
      <c r="M268" s="346">
        <f t="shared" si="283"/>
        <v>0</v>
      </c>
      <c r="N268" s="347"/>
      <c r="O268" s="347"/>
      <c r="P268" s="347"/>
      <c r="Q268" s="348">
        <f t="shared" si="284"/>
        <v>0</v>
      </c>
      <c r="R268" s="349"/>
      <c r="S268" s="1575"/>
      <c r="T268" s="350"/>
      <c r="U268" s="350"/>
      <c r="V268" s="350"/>
      <c r="W268" s="346">
        <f t="shared" si="285"/>
        <v>0</v>
      </c>
      <c r="X268" s="349"/>
      <c r="Y268" s="350"/>
      <c r="Z268" s="350"/>
      <c r="AA268" s="350"/>
      <c r="AB268" s="350"/>
      <c r="AC268" s="350"/>
      <c r="AD268" s="350"/>
      <c r="AE268" s="350"/>
      <c r="AF268" s="350"/>
      <c r="AG268" s="346">
        <f t="shared" si="286"/>
        <v>0</v>
      </c>
      <c r="AH268" s="1563"/>
      <c r="AI268" s="351">
        <f t="shared" si="287"/>
        <v>0</v>
      </c>
      <c r="AJ268" s="344"/>
      <c r="AK268" s="345"/>
      <c r="AL268" s="345"/>
      <c r="AM268" s="345"/>
      <c r="AN268" s="345"/>
      <c r="AO268" s="345"/>
      <c r="AP268" s="346">
        <f t="shared" si="288"/>
        <v>0</v>
      </c>
      <c r="AQ268" s="347"/>
      <c r="AR268" s="1563"/>
      <c r="AS268" s="347"/>
      <c r="AT268" s="352">
        <f t="shared" si="289"/>
        <v>0</v>
      </c>
      <c r="AU268" s="353"/>
      <c r="AV268" s="354"/>
      <c r="AW268" s="354"/>
      <c r="AX268" s="346">
        <f t="shared" si="290"/>
        <v>0</v>
      </c>
      <c r="AY268" s="347"/>
      <c r="AZ268" s="1563"/>
      <c r="BA268" s="352">
        <f t="shared" si="291"/>
        <v>0</v>
      </c>
      <c r="BB268" s="1563"/>
      <c r="BC268" s="352">
        <f t="shared" si="292"/>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3">D271+D272</f>
        <v>0</v>
      </c>
      <c r="E270" s="363">
        <f t="shared" si="293"/>
        <v>0</v>
      </c>
      <c r="F270" s="364">
        <f t="shared" si="293"/>
        <v>0</v>
      </c>
      <c r="G270" s="364">
        <f t="shared" si="293"/>
        <v>0</v>
      </c>
      <c r="H270" s="364">
        <f t="shared" si="293"/>
        <v>0</v>
      </c>
      <c r="I270" s="364">
        <f t="shared" si="293"/>
        <v>0</v>
      </c>
      <c r="J270" s="364">
        <f t="shared" si="293"/>
        <v>0</v>
      </c>
      <c r="K270" s="364">
        <f t="shared" si="293"/>
        <v>0</v>
      </c>
      <c r="L270" s="364">
        <f t="shared" si="293"/>
        <v>0</v>
      </c>
      <c r="M270" s="346">
        <f t="shared" si="293"/>
        <v>0</v>
      </c>
      <c r="N270" s="365">
        <f t="shared" si="293"/>
        <v>0</v>
      </c>
      <c r="O270" s="365">
        <f t="shared" si="293"/>
        <v>0</v>
      </c>
      <c r="P270" s="365">
        <f t="shared" si="293"/>
        <v>0</v>
      </c>
      <c r="Q270" s="348">
        <f t="shared" si="293"/>
        <v>0</v>
      </c>
      <c r="R270" s="366">
        <f t="shared" si="293"/>
        <v>0</v>
      </c>
      <c r="S270" s="1575"/>
      <c r="T270" s="367">
        <f t="shared" si="293"/>
        <v>0</v>
      </c>
      <c r="U270" s="367">
        <f t="shared" si="293"/>
        <v>0</v>
      </c>
      <c r="V270" s="367">
        <f t="shared" si="293"/>
        <v>0</v>
      </c>
      <c r="W270" s="346">
        <f t="shared" si="293"/>
        <v>0</v>
      </c>
      <c r="X270" s="366">
        <f t="shared" si="293"/>
        <v>0</v>
      </c>
      <c r="Y270" s="367">
        <f t="shared" si="293"/>
        <v>0</v>
      </c>
      <c r="Z270" s="367">
        <f t="shared" si="293"/>
        <v>0</v>
      </c>
      <c r="AA270" s="367">
        <f t="shared" si="293"/>
        <v>0</v>
      </c>
      <c r="AB270" s="367">
        <f t="shared" si="293"/>
        <v>0</v>
      </c>
      <c r="AC270" s="367">
        <f t="shared" si="293"/>
        <v>0</v>
      </c>
      <c r="AD270" s="367">
        <f t="shared" si="293"/>
        <v>0</v>
      </c>
      <c r="AE270" s="367">
        <f t="shared" si="293"/>
        <v>0</v>
      </c>
      <c r="AF270" s="367">
        <f t="shared" si="293"/>
        <v>0</v>
      </c>
      <c r="AG270" s="346">
        <f t="shared" si="293"/>
        <v>0</v>
      </c>
      <c r="AH270" s="1563"/>
      <c r="AI270" s="351">
        <f t="shared" si="293"/>
        <v>0</v>
      </c>
      <c r="AJ270" s="363">
        <f t="shared" si="293"/>
        <v>0</v>
      </c>
      <c r="AK270" s="364">
        <f t="shared" si="293"/>
        <v>0</v>
      </c>
      <c r="AL270" s="364">
        <f t="shared" si="293"/>
        <v>0</v>
      </c>
      <c r="AM270" s="364">
        <f t="shared" si="293"/>
        <v>0</v>
      </c>
      <c r="AN270" s="364">
        <f t="shared" si="293"/>
        <v>0</v>
      </c>
      <c r="AO270" s="364">
        <f t="shared" si="293"/>
        <v>0</v>
      </c>
      <c r="AP270" s="346">
        <f t="shared" si="293"/>
        <v>0</v>
      </c>
      <c r="AQ270" s="365">
        <f t="shared" si="293"/>
        <v>0</v>
      </c>
      <c r="AR270" s="1563"/>
      <c r="AS270" s="365">
        <f t="shared" si="293"/>
        <v>0</v>
      </c>
      <c r="AT270" s="352">
        <f t="shared" si="293"/>
        <v>0</v>
      </c>
      <c r="AU270" s="368">
        <f t="shared" si="293"/>
        <v>0</v>
      </c>
      <c r="AV270" s="369">
        <f t="shared" si="293"/>
        <v>0</v>
      </c>
      <c r="AW270" s="369">
        <f t="shared" si="293"/>
        <v>0</v>
      </c>
      <c r="AX270" s="346">
        <f t="shared" si="293"/>
        <v>0</v>
      </c>
      <c r="AY270" s="365">
        <f t="shared" si="293"/>
        <v>0</v>
      </c>
      <c r="AZ270" s="1563"/>
      <c r="BA270" s="352">
        <f t="shared" si="293"/>
        <v>0</v>
      </c>
      <c r="BB270" s="1563"/>
      <c r="BC270" s="352">
        <f t="shared" si="293"/>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4">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4"/>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5">SUM(D274:D283)</f>
        <v>0</v>
      </c>
      <c r="E273" s="363">
        <f t="shared" si="295"/>
        <v>0</v>
      </c>
      <c r="F273" s="364">
        <f t="shared" si="295"/>
        <v>0</v>
      </c>
      <c r="G273" s="364">
        <f t="shared" si="295"/>
        <v>0</v>
      </c>
      <c r="H273" s="364">
        <f t="shared" si="295"/>
        <v>0</v>
      </c>
      <c r="I273" s="364">
        <f t="shared" si="295"/>
        <v>0</v>
      </c>
      <c r="J273" s="364">
        <f t="shared" si="295"/>
        <v>0</v>
      </c>
      <c r="K273" s="364">
        <f t="shared" si="295"/>
        <v>0</v>
      </c>
      <c r="L273" s="364">
        <f t="shared" si="295"/>
        <v>0</v>
      </c>
      <c r="M273" s="346">
        <f t="shared" si="295"/>
        <v>0</v>
      </c>
      <c r="N273" s="365">
        <f t="shared" si="295"/>
        <v>0</v>
      </c>
      <c r="O273" s="365">
        <f t="shared" si="295"/>
        <v>0</v>
      </c>
      <c r="P273" s="365">
        <f t="shared" si="295"/>
        <v>0</v>
      </c>
      <c r="Q273" s="348">
        <f t="shared" si="295"/>
        <v>0</v>
      </c>
      <c r="R273" s="366">
        <f t="shared" si="295"/>
        <v>0</v>
      </c>
      <c r="S273" s="1575"/>
      <c r="T273" s="367">
        <f t="shared" si="295"/>
        <v>0</v>
      </c>
      <c r="U273" s="367">
        <f t="shared" si="295"/>
        <v>0</v>
      </c>
      <c r="V273" s="367">
        <f t="shared" si="295"/>
        <v>0</v>
      </c>
      <c r="W273" s="346">
        <f t="shared" si="295"/>
        <v>0</v>
      </c>
      <c r="X273" s="366">
        <f t="shared" si="295"/>
        <v>0</v>
      </c>
      <c r="Y273" s="367">
        <f t="shared" si="295"/>
        <v>0</v>
      </c>
      <c r="Z273" s="367">
        <f t="shared" si="295"/>
        <v>0</v>
      </c>
      <c r="AA273" s="367">
        <f t="shared" si="295"/>
        <v>0</v>
      </c>
      <c r="AB273" s="367">
        <f t="shared" si="295"/>
        <v>0</v>
      </c>
      <c r="AC273" s="367">
        <f t="shared" si="295"/>
        <v>0</v>
      </c>
      <c r="AD273" s="367">
        <f t="shared" si="295"/>
        <v>0</v>
      </c>
      <c r="AE273" s="367">
        <f t="shared" si="295"/>
        <v>0</v>
      </c>
      <c r="AF273" s="367">
        <f t="shared" si="295"/>
        <v>0</v>
      </c>
      <c r="AG273" s="346">
        <f t="shared" si="295"/>
        <v>0</v>
      </c>
      <c r="AH273" s="1563"/>
      <c r="AI273" s="351">
        <f t="shared" si="295"/>
        <v>0</v>
      </c>
      <c r="AJ273" s="363">
        <f t="shared" si="295"/>
        <v>0</v>
      </c>
      <c r="AK273" s="364">
        <f t="shared" si="295"/>
        <v>0</v>
      </c>
      <c r="AL273" s="364">
        <f t="shared" si="295"/>
        <v>0</v>
      </c>
      <c r="AM273" s="364">
        <f t="shared" si="295"/>
        <v>0</v>
      </c>
      <c r="AN273" s="364">
        <f t="shared" si="295"/>
        <v>0</v>
      </c>
      <c r="AO273" s="364">
        <f t="shared" si="295"/>
        <v>0</v>
      </c>
      <c r="AP273" s="346">
        <f t="shared" si="295"/>
        <v>0</v>
      </c>
      <c r="AQ273" s="365">
        <f t="shared" si="295"/>
        <v>0</v>
      </c>
      <c r="AR273" s="1563"/>
      <c r="AS273" s="365">
        <f t="shared" si="295"/>
        <v>0</v>
      </c>
      <c r="AT273" s="352">
        <f t="shared" si="295"/>
        <v>0</v>
      </c>
      <c r="AU273" s="368">
        <f t="shared" si="295"/>
        <v>0</v>
      </c>
      <c r="AV273" s="369">
        <f t="shared" si="295"/>
        <v>0</v>
      </c>
      <c r="AW273" s="369">
        <f t="shared" si="295"/>
        <v>0</v>
      </c>
      <c r="AX273" s="346">
        <f t="shared" si="295"/>
        <v>0</v>
      </c>
      <c r="AY273" s="365">
        <f t="shared" si="295"/>
        <v>0</v>
      </c>
      <c r="AZ273" s="1563"/>
      <c r="BA273" s="352">
        <f t="shared" si="295"/>
        <v>0</v>
      </c>
      <c r="BB273" s="1563"/>
      <c r="BC273" s="352">
        <f t="shared" si="295"/>
        <v>0</v>
      </c>
    </row>
    <row r="274" spans="1:55" s="339" customFormat="1">
      <c r="A274" s="372" t="s">
        <v>399</v>
      </c>
      <c r="B274" s="342"/>
      <c r="C274" s="708"/>
      <c r="D274" s="343"/>
      <c r="E274" s="344"/>
      <c r="F274" s="345"/>
      <c r="G274" s="345"/>
      <c r="H274" s="345"/>
      <c r="I274" s="345"/>
      <c r="J274" s="345"/>
      <c r="K274" s="345"/>
      <c r="L274" s="345"/>
      <c r="M274" s="346">
        <f t="shared" ref="M274:M283" si="296">SUM(E274:L274)</f>
        <v>0</v>
      </c>
      <c r="N274" s="347"/>
      <c r="O274" s="347"/>
      <c r="P274" s="347"/>
      <c r="Q274" s="348">
        <f t="shared" ref="Q274:Q283" si="297">B274+C274+M274+N274+O274+P274+D274</f>
        <v>0</v>
      </c>
      <c r="R274" s="349"/>
      <c r="S274" s="1575"/>
      <c r="T274" s="350"/>
      <c r="U274" s="350"/>
      <c r="V274" s="350"/>
      <c r="W274" s="346">
        <f t="shared" ref="W274:W283" si="298">SUM(R274:V274)</f>
        <v>0</v>
      </c>
      <c r="X274" s="349"/>
      <c r="Y274" s="350"/>
      <c r="Z274" s="350"/>
      <c r="AA274" s="350"/>
      <c r="AB274" s="350"/>
      <c r="AC274" s="350"/>
      <c r="AD274" s="350"/>
      <c r="AE274" s="350"/>
      <c r="AF274" s="350"/>
      <c r="AG274" s="346">
        <f t="shared" ref="AG274:AG283" si="299">SUM(X274:AF274)</f>
        <v>0</v>
      </c>
      <c r="AH274" s="1563"/>
      <c r="AI274" s="351">
        <f t="shared" ref="AI274:AI283" si="300">Q274+W274+AG274+AH274</f>
        <v>0</v>
      </c>
      <c r="AJ274" s="344"/>
      <c r="AK274" s="345"/>
      <c r="AL274" s="345"/>
      <c r="AM274" s="345"/>
      <c r="AN274" s="345"/>
      <c r="AO274" s="345"/>
      <c r="AP274" s="346">
        <f t="shared" ref="AP274:AP283" si="301">SUM(AJ274:AO274)</f>
        <v>0</v>
      </c>
      <c r="AQ274" s="347"/>
      <c r="AR274" s="1563"/>
      <c r="AS274" s="347"/>
      <c r="AT274" s="352">
        <f t="shared" ref="AT274:AT283" si="302">AI274+AP274+AQ274+AR274+AS274</f>
        <v>0</v>
      </c>
      <c r="AU274" s="353"/>
      <c r="AV274" s="354"/>
      <c r="AW274" s="354"/>
      <c r="AX274" s="346">
        <f t="shared" ref="AX274:AX283" si="303">SUM(AU274:AW274)</f>
        <v>0</v>
      </c>
      <c r="AY274" s="347"/>
      <c r="AZ274" s="1563"/>
      <c r="BA274" s="352">
        <f t="shared" ref="BA274:BA283" si="304">AX274+AY274</f>
        <v>0</v>
      </c>
      <c r="BB274" s="1563"/>
      <c r="BC274" s="352">
        <f t="shared" ref="BC274:BC283" si="305">BA274+AT274+BB274</f>
        <v>0</v>
      </c>
    </row>
    <row r="275" spans="1:55" s="339" customFormat="1">
      <c r="A275" s="372" t="s">
        <v>400</v>
      </c>
      <c r="B275" s="342"/>
      <c r="C275" s="708"/>
      <c r="D275" s="343"/>
      <c r="E275" s="344"/>
      <c r="F275" s="345"/>
      <c r="G275" s="345"/>
      <c r="H275" s="345"/>
      <c r="I275" s="345"/>
      <c r="J275" s="345"/>
      <c r="K275" s="345"/>
      <c r="L275" s="345"/>
      <c r="M275" s="346">
        <f t="shared" si="296"/>
        <v>0</v>
      </c>
      <c r="N275" s="347"/>
      <c r="O275" s="347"/>
      <c r="P275" s="347"/>
      <c r="Q275" s="348">
        <f t="shared" si="297"/>
        <v>0</v>
      </c>
      <c r="R275" s="349"/>
      <c r="S275" s="1575"/>
      <c r="T275" s="350"/>
      <c r="U275" s="350"/>
      <c r="V275" s="350"/>
      <c r="W275" s="346">
        <f t="shared" si="298"/>
        <v>0</v>
      </c>
      <c r="X275" s="349"/>
      <c r="Y275" s="350"/>
      <c r="Z275" s="350"/>
      <c r="AA275" s="350"/>
      <c r="AB275" s="350"/>
      <c r="AC275" s="350"/>
      <c r="AD275" s="350"/>
      <c r="AE275" s="350"/>
      <c r="AF275" s="350"/>
      <c r="AG275" s="346">
        <f t="shared" si="299"/>
        <v>0</v>
      </c>
      <c r="AH275" s="1563"/>
      <c r="AI275" s="351">
        <f t="shared" si="300"/>
        <v>0</v>
      </c>
      <c r="AJ275" s="344"/>
      <c r="AK275" s="345"/>
      <c r="AL275" s="345"/>
      <c r="AM275" s="345"/>
      <c r="AN275" s="345"/>
      <c r="AO275" s="345"/>
      <c r="AP275" s="346">
        <f t="shared" si="301"/>
        <v>0</v>
      </c>
      <c r="AQ275" s="347"/>
      <c r="AR275" s="1563"/>
      <c r="AS275" s="347"/>
      <c r="AT275" s="352">
        <f t="shared" si="302"/>
        <v>0</v>
      </c>
      <c r="AU275" s="353"/>
      <c r="AV275" s="354"/>
      <c r="AW275" s="354"/>
      <c r="AX275" s="346">
        <f t="shared" si="303"/>
        <v>0</v>
      </c>
      <c r="AY275" s="347"/>
      <c r="AZ275" s="1563"/>
      <c r="BA275" s="352">
        <f t="shared" si="304"/>
        <v>0</v>
      </c>
      <c r="BB275" s="1563"/>
      <c r="BC275" s="352">
        <f t="shared" si="305"/>
        <v>0</v>
      </c>
    </row>
    <row r="276" spans="1:55" s="339" customFormat="1">
      <c r="A276" s="373" t="s">
        <v>401</v>
      </c>
      <c r="B276" s="342"/>
      <c r="C276" s="708"/>
      <c r="D276" s="343"/>
      <c r="E276" s="344"/>
      <c r="F276" s="345"/>
      <c r="G276" s="345"/>
      <c r="H276" s="345"/>
      <c r="I276" s="345"/>
      <c r="J276" s="345"/>
      <c r="K276" s="345"/>
      <c r="L276" s="345"/>
      <c r="M276" s="346">
        <f t="shared" si="296"/>
        <v>0</v>
      </c>
      <c r="N276" s="347"/>
      <c r="O276" s="347"/>
      <c r="P276" s="347"/>
      <c r="Q276" s="348">
        <f t="shared" si="297"/>
        <v>0</v>
      </c>
      <c r="R276" s="349"/>
      <c r="S276" s="1575"/>
      <c r="T276" s="350"/>
      <c r="U276" s="350"/>
      <c r="V276" s="350"/>
      <c r="W276" s="346">
        <f t="shared" si="298"/>
        <v>0</v>
      </c>
      <c r="X276" s="349"/>
      <c r="Y276" s="350"/>
      <c r="Z276" s="350"/>
      <c r="AA276" s="350"/>
      <c r="AB276" s="350"/>
      <c r="AC276" s="350"/>
      <c r="AD276" s="350"/>
      <c r="AE276" s="350"/>
      <c r="AF276" s="350"/>
      <c r="AG276" s="346">
        <f t="shared" si="299"/>
        <v>0</v>
      </c>
      <c r="AH276" s="1563"/>
      <c r="AI276" s="351">
        <f t="shared" si="300"/>
        <v>0</v>
      </c>
      <c r="AJ276" s="344"/>
      <c r="AK276" s="345"/>
      <c r="AL276" s="345"/>
      <c r="AM276" s="345"/>
      <c r="AN276" s="345"/>
      <c r="AO276" s="345"/>
      <c r="AP276" s="346">
        <f t="shared" si="301"/>
        <v>0</v>
      </c>
      <c r="AQ276" s="347"/>
      <c r="AR276" s="1563"/>
      <c r="AS276" s="347"/>
      <c r="AT276" s="352">
        <f t="shared" si="302"/>
        <v>0</v>
      </c>
      <c r="AU276" s="353"/>
      <c r="AV276" s="354"/>
      <c r="AW276" s="354"/>
      <c r="AX276" s="346">
        <f t="shared" si="303"/>
        <v>0</v>
      </c>
      <c r="AY276" s="347"/>
      <c r="AZ276" s="1563"/>
      <c r="BA276" s="352">
        <f t="shared" si="304"/>
        <v>0</v>
      </c>
      <c r="BB276" s="1563"/>
      <c r="BC276" s="352">
        <f t="shared" si="305"/>
        <v>0</v>
      </c>
    </row>
    <row r="277" spans="1:55" s="339" customFormat="1">
      <c r="A277" s="373" t="s">
        <v>61</v>
      </c>
      <c r="B277" s="342"/>
      <c r="C277" s="708"/>
      <c r="D277" s="343"/>
      <c r="E277" s="344"/>
      <c r="F277" s="345"/>
      <c r="G277" s="345"/>
      <c r="H277" s="345"/>
      <c r="I277" s="345"/>
      <c r="J277" s="345"/>
      <c r="K277" s="345"/>
      <c r="L277" s="345"/>
      <c r="M277" s="346">
        <f t="shared" si="296"/>
        <v>0</v>
      </c>
      <c r="N277" s="347"/>
      <c r="O277" s="347"/>
      <c r="P277" s="347"/>
      <c r="Q277" s="348">
        <f t="shared" si="297"/>
        <v>0</v>
      </c>
      <c r="R277" s="349"/>
      <c r="S277" s="1575"/>
      <c r="T277" s="350"/>
      <c r="U277" s="350"/>
      <c r="V277" s="350"/>
      <c r="W277" s="346">
        <f t="shared" si="298"/>
        <v>0</v>
      </c>
      <c r="X277" s="349"/>
      <c r="Y277" s="350"/>
      <c r="Z277" s="350"/>
      <c r="AA277" s="350"/>
      <c r="AB277" s="350"/>
      <c r="AC277" s="350"/>
      <c r="AD277" s="350"/>
      <c r="AE277" s="350"/>
      <c r="AF277" s="350"/>
      <c r="AG277" s="346">
        <f t="shared" si="299"/>
        <v>0</v>
      </c>
      <c r="AH277" s="1563"/>
      <c r="AI277" s="351">
        <f t="shared" si="300"/>
        <v>0</v>
      </c>
      <c r="AJ277" s="344"/>
      <c r="AK277" s="345"/>
      <c r="AL277" s="345"/>
      <c r="AM277" s="345"/>
      <c r="AN277" s="345"/>
      <c r="AO277" s="345"/>
      <c r="AP277" s="346">
        <f t="shared" si="301"/>
        <v>0</v>
      </c>
      <c r="AQ277" s="347"/>
      <c r="AR277" s="1563"/>
      <c r="AS277" s="347"/>
      <c r="AT277" s="352">
        <f>AI277+AP277+AQ277+AR277+AS277</f>
        <v>0</v>
      </c>
      <c r="AU277" s="353"/>
      <c r="AV277" s="354"/>
      <c r="AW277" s="354"/>
      <c r="AX277" s="346">
        <f t="shared" si="303"/>
        <v>0</v>
      </c>
      <c r="AY277" s="347"/>
      <c r="AZ277" s="1563"/>
      <c r="BA277" s="352">
        <f t="shared" si="304"/>
        <v>0</v>
      </c>
      <c r="BB277" s="1563"/>
      <c r="BC277" s="352">
        <f t="shared" si="305"/>
        <v>0</v>
      </c>
    </row>
    <row r="278" spans="1:55" s="339" customFormat="1">
      <c r="A278" s="373" t="s">
        <v>402</v>
      </c>
      <c r="B278" s="342"/>
      <c r="C278" s="708"/>
      <c r="D278" s="343"/>
      <c r="E278" s="344"/>
      <c r="F278" s="345"/>
      <c r="G278" s="345"/>
      <c r="H278" s="345"/>
      <c r="I278" s="345"/>
      <c r="J278" s="345"/>
      <c r="K278" s="345"/>
      <c r="L278" s="345"/>
      <c r="M278" s="346">
        <f t="shared" si="296"/>
        <v>0</v>
      </c>
      <c r="N278" s="347"/>
      <c r="O278" s="347"/>
      <c r="P278" s="347"/>
      <c r="Q278" s="348">
        <f t="shared" si="297"/>
        <v>0</v>
      </c>
      <c r="R278" s="349"/>
      <c r="S278" s="1575"/>
      <c r="T278" s="350"/>
      <c r="U278" s="350"/>
      <c r="V278" s="350"/>
      <c r="W278" s="346">
        <f t="shared" si="298"/>
        <v>0</v>
      </c>
      <c r="X278" s="349"/>
      <c r="Y278" s="350"/>
      <c r="Z278" s="350"/>
      <c r="AA278" s="350"/>
      <c r="AB278" s="350"/>
      <c r="AC278" s="350"/>
      <c r="AD278" s="350"/>
      <c r="AE278" s="350"/>
      <c r="AF278" s="350"/>
      <c r="AG278" s="346">
        <f t="shared" si="299"/>
        <v>0</v>
      </c>
      <c r="AH278" s="1563"/>
      <c r="AI278" s="351">
        <f t="shared" si="300"/>
        <v>0</v>
      </c>
      <c r="AJ278" s="344"/>
      <c r="AK278" s="345"/>
      <c r="AL278" s="345"/>
      <c r="AM278" s="345"/>
      <c r="AN278" s="345"/>
      <c r="AO278" s="345"/>
      <c r="AP278" s="346">
        <f t="shared" si="301"/>
        <v>0</v>
      </c>
      <c r="AQ278" s="347"/>
      <c r="AR278" s="1563"/>
      <c r="AS278" s="347"/>
      <c r="AT278" s="352">
        <f t="shared" si="302"/>
        <v>0</v>
      </c>
      <c r="AU278" s="353"/>
      <c r="AV278" s="354"/>
      <c r="AW278" s="354"/>
      <c r="AX278" s="346">
        <f t="shared" si="303"/>
        <v>0</v>
      </c>
      <c r="AY278" s="347"/>
      <c r="AZ278" s="1563"/>
      <c r="BA278" s="352">
        <f t="shared" si="304"/>
        <v>0</v>
      </c>
      <c r="BB278" s="1563"/>
      <c r="BC278" s="352">
        <f t="shared" si="305"/>
        <v>0</v>
      </c>
    </row>
    <row r="279" spans="1:55" s="339" customFormat="1">
      <c r="A279" s="373" t="s">
        <v>403</v>
      </c>
      <c r="B279" s="342"/>
      <c r="C279" s="708"/>
      <c r="D279" s="343"/>
      <c r="E279" s="344"/>
      <c r="F279" s="345"/>
      <c r="G279" s="345"/>
      <c r="H279" s="345"/>
      <c r="I279" s="345"/>
      <c r="J279" s="345"/>
      <c r="K279" s="345"/>
      <c r="L279" s="345"/>
      <c r="M279" s="346">
        <f t="shared" si="296"/>
        <v>0</v>
      </c>
      <c r="N279" s="347"/>
      <c r="O279" s="347"/>
      <c r="P279" s="347"/>
      <c r="Q279" s="348">
        <f t="shared" si="297"/>
        <v>0</v>
      </c>
      <c r="R279" s="349"/>
      <c r="S279" s="1575"/>
      <c r="T279" s="350"/>
      <c r="U279" s="350"/>
      <c r="V279" s="350"/>
      <c r="W279" s="346">
        <f t="shared" si="298"/>
        <v>0</v>
      </c>
      <c r="X279" s="349"/>
      <c r="Y279" s="350"/>
      <c r="Z279" s="350"/>
      <c r="AA279" s="350"/>
      <c r="AB279" s="350"/>
      <c r="AC279" s="350"/>
      <c r="AD279" s="350"/>
      <c r="AE279" s="350"/>
      <c r="AF279" s="350"/>
      <c r="AG279" s="346">
        <f t="shared" si="299"/>
        <v>0</v>
      </c>
      <c r="AH279" s="1563"/>
      <c r="AI279" s="351">
        <f t="shared" si="300"/>
        <v>0</v>
      </c>
      <c r="AJ279" s="344"/>
      <c r="AK279" s="345"/>
      <c r="AL279" s="345"/>
      <c r="AM279" s="345"/>
      <c r="AN279" s="345"/>
      <c r="AO279" s="345"/>
      <c r="AP279" s="346">
        <f t="shared" si="301"/>
        <v>0</v>
      </c>
      <c r="AQ279" s="347"/>
      <c r="AR279" s="1563"/>
      <c r="AS279" s="347"/>
      <c r="AT279" s="352">
        <f t="shared" si="302"/>
        <v>0</v>
      </c>
      <c r="AU279" s="353"/>
      <c r="AV279" s="354"/>
      <c r="AW279" s="354"/>
      <c r="AX279" s="346">
        <f t="shared" si="303"/>
        <v>0</v>
      </c>
      <c r="AY279" s="347"/>
      <c r="AZ279" s="1563"/>
      <c r="BA279" s="352">
        <f t="shared" si="304"/>
        <v>0</v>
      </c>
      <c r="BB279" s="1563"/>
      <c r="BC279" s="352">
        <f t="shared" si="305"/>
        <v>0</v>
      </c>
    </row>
    <row r="280" spans="1:55" s="339" customFormat="1">
      <c r="A280" s="373" t="s">
        <v>404</v>
      </c>
      <c r="B280" s="342"/>
      <c r="C280" s="708"/>
      <c r="D280" s="343"/>
      <c r="E280" s="344"/>
      <c r="F280" s="345"/>
      <c r="G280" s="345"/>
      <c r="H280" s="345"/>
      <c r="I280" s="345"/>
      <c r="J280" s="345"/>
      <c r="K280" s="345"/>
      <c r="L280" s="345"/>
      <c r="M280" s="346">
        <f t="shared" si="296"/>
        <v>0</v>
      </c>
      <c r="N280" s="347"/>
      <c r="O280" s="347"/>
      <c r="P280" s="347"/>
      <c r="Q280" s="348">
        <f t="shared" si="297"/>
        <v>0</v>
      </c>
      <c r="R280" s="349"/>
      <c r="S280" s="1575"/>
      <c r="T280" s="350"/>
      <c r="U280" s="350"/>
      <c r="V280" s="350"/>
      <c r="W280" s="346">
        <f t="shared" si="298"/>
        <v>0</v>
      </c>
      <c r="X280" s="349"/>
      <c r="Y280" s="350"/>
      <c r="Z280" s="350"/>
      <c r="AA280" s="350"/>
      <c r="AB280" s="350"/>
      <c r="AC280" s="350"/>
      <c r="AD280" s="350"/>
      <c r="AE280" s="350"/>
      <c r="AF280" s="350"/>
      <c r="AG280" s="346">
        <f t="shared" si="299"/>
        <v>0</v>
      </c>
      <c r="AH280" s="1563"/>
      <c r="AI280" s="351">
        <f t="shared" si="300"/>
        <v>0</v>
      </c>
      <c r="AJ280" s="344"/>
      <c r="AK280" s="345"/>
      <c r="AL280" s="345"/>
      <c r="AM280" s="345"/>
      <c r="AN280" s="345"/>
      <c r="AO280" s="345"/>
      <c r="AP280" s="346">
        <f t="shared" si="301"/>
        <v>0</v>
      </c>
      <c r="AQ280" s="347"/>
      <c r="AR280" s="1563"/>
      <c r="AS280" s="347"/>
      <c r="AT280" s="352">
        <f t="shared" si="302"/>
        <v>0</v>
      </c>
      <c r="AU280" s="353"/>
      <c r="AV280" s="354"/>
      <c r="AW280" s="354"/>
      <c r="AX280" s="346">
        <f t="shared" si="303"/>
        <v>0</v>
      </c>
      <c r="AY280" s="347"/>
      <c r="AZ280" s="1563"/>
      <c r="BA280" s="352">
        <f t="shared" si="304"/>
        <v>0</v>
      </c>
      <c r="BB280" s="1563"/>
      <c r="BC280" s="352">
        <f t="shared" si="305"/>
        <v>0</v>
      </c>
    </row>
    <row r="281" spans="1:55" s="339" customFormat="1">
      <c r="A281" s="373" t="s">
        <v>65</v>
      </c>
      <c r="B281" s="342"/>
      <c r="C281" s="708"/>
      <c r="D281" s="343"/>
      <c r="E281" s="344"/>
      <c r="F281" s="345"/>
      <c r="G281" s="345"/>
      <c r="H281" s="345"/>
      <c r="I281" s="345"/>
      <c r="J281" s="345"/>
      <c r="K281" s="345"/>
      <c r="L281" s="345"/>
      <c r="M281" s="346">
        <f t="shared" si="296"/>
        <v>0</v>
      </c>
      <c r="N281" s="347"/>
      <c r="O281" s="347"/>
      <c r="P281" s="347"/>
      <c r="Q281" s="348">
        <f t="shared" si="297"/>
        <v>0</v>
      </c>
      <c r="R281" s="349"/>
      <c r="S281" s="1575"/>
      <c r="T281" s="350"/>
      <c r="U281" s="350"/>
      <c r="V281" s="350"/>
      <c r="W281" s="346">
        <f t="shared" si="298"/>
        <v>0</v>
      </c>
      <c r="X281" s="349"/>
      <c r="Y281" s="350"/>
      <c r="Z281" s="350"/>
      <c r="AA281" s="350"/>
      <c r="AB281" s="350"/>
      <c r="AC281" s="350"/>
      <c r="AD281" s="350"/>
      <c r="AE281" s="350"/>
      <c r="AF281" s="350"/>
      <c r="AG281" s="346">
        <f t="shared" si="299"/>
        <v>0</v>
      </c>
      <c r="AH281" s="1563"/>
      <c r="AI281" s="351">
        <f t="shared" si="300"/>
        <v>0</v>
      </c>
      <c r="AJ281" s="344"/>
      <c r="AK281" s="345"/>
      <c r="AL281" s="345"/>
      <c r="AM281" s="345"/>
      <c r="AN281" s="345"/>
      <c r="AO281" s="345"/>
      <c r="AP281" s="346">
        <f t="shared" si="301"/>
        <v>0</v>
      </c>
      <c r="AQ281" s="347"/>
      <c r="AR281" s="1563"/>
      <c r="AS281" s="347"/>
      <c r="AT281" s="352">
        <f t="shared" si="302"/>
        <v>0</v>
      </c>
      <c r="AU281" s="353"/>
      <c r="AV281" s="354"/>
      <c r="AW281" s="354"/>
      <c r="AX281" s="346">
        <f t="shared" si="303"/>
        <v>0</v>
      </c>
      <c r="AY281" s="347"/>
      <c r="AZ281" s="1563"/>
      <c r="BA281" s="352">
        <f t="shared" si="304"/>
        <v>0</v>
      </c>
      <c r="BB281" s="1563"/>
      <c r="BC281" s="352">
        <f t="shared" si="305"/>
        <v>0</v>
      </c>
    </row>
    <row r="282" spans="1:55" s="339" customFormat="1">
      <c r="A282" s="373" t="s">
        <v>405</v>
      </c>
      <c r="B282" s="342"/>
      <c r="C282" s="708"/>
      <c r="D282" s="343"/>
      <c r="E282" s="344"/>
      <c r="F282" s="345"/>
      <c r="G282" s="345"/>
      <c r="H282" s="345"/>
      <c r="I282" s="345"/>
      <c r="J282" s="345"/>
      <c r="K282" s="345"/>
      <c r="L282" s="345"/>
      <c r="M282" s="346">
        <f t="shared" si="296"/>
        <v>0</v>
      </c>
      <c r="N282" s="347"/>
      <c r="O282" s="347"/>
      <c r="P282" s="347"/>
      <c r="Q282" s="348">
        <f t="shared" si="297"/>
        <v>0</v>
      </c>
      <c r="R282" s="349"/>
      <c r="S282" s="1575"/>
      <c r="T282" s="350"/>
      <c r="U282" s="350"/>
      <c r="V282" s="350"/>
      <c r="W282" s="346">
        <f t="shared" si="298"/>
        <v>0</v>
      </c>
      <c r="X282" s="349"/>
      <c r="Y282" s="350"/>
      <c r="Z282" s="350"/>
      <c r="AA282" s="350"/>
      <c r="AB282" s="350"/>
      <c r="AC282" s="350"/>
      <c r="AD282" s="350"/>
      <c r="AE282" s="350"/>
      <c r="AF282" s="350"/>
      <c r="AG282" s="346">
        <f t="shared" si="299"/>
        <v>0</v>
      </c>
      <c r="AH282" s="1563"/>
      <c r="AI282" s="351">
        <f t="shared" si="300"/>
        <v>0</v>
      </c>
      <c r="AJ282" s="344"/>
      <c r="AK282" s="345"/>
      <c r="AL282" s="345"/>
      <c r="AM282" s="345"/>
      <c r="AN282" s="345"/>
      <c r="AO282" s="345"/>
      <c r="AP282" s="346">
        <f t="shared" si="301"/>
        <v>0</v>
      </c>
      <c r="AQ282" s="347"/>
      <c r="AR282" s="1563"/>
      <c r="AS282" s="347"/>
      <c r="AT282" s="352">
        <f t="shared" si="302"/>
        <v>0</v>
      </c>
      <c r="AU282" s="353"/>
      <c r="AV282" s="354"/>
      <c r="AW282" s="354"/>
      <c r="AX282" s="346">
        <f t="shared" si="303"/>
        <v>0</v>
      </c>
      <c r="AY282" s="347"/>
      <c r="AZ282" s="1563"/>
      <c r="BA282" s="352">
        <f t="shared" si="304"/>
        <v>0</v>
      </c>
      <c r="BB282" s="1563"/>
      <c r="BC282" s="352">
        <f t="shared" si="305"/>
        <v>0</v>
      </c>
    </row>
    <row r="283" spans="1:55" s="339" customFormat="1" ht="13.5" thickBot="1">
      <c r="A283" s="374" t="s">
        <v>406</v>
      </c>
      <c r="B283" s="342"/>
      <c r="C283" s="708"/>
      <c r="D283" s="343"/>
      <c r="E283" s="344"/>
      <c r="F283" s="345"/>
      <c r="G283" s="345"/>
      <c r="H283" s="345"/>
      <c r="I283" s="345"/>
      <c r="J283" s="345"/>
      <c r="K283" s="345"/>
      <c r="L283" s="345"/>
      <c r="M283" s="346">
        <f t="shared" si="296"/>
        <v>0</v>
      </c>
      <c r="N283" s="347"/>
      <c r="O283" s="347"/>
      <c r="P283" s="347"/>
      <c r="Q283" s="348">
        <f t="shared" si="297"/>
        <v>0</v>
      </c>
      <c r="R283" s="349"/>
      <c r="S283" s="1575"/>
      <c r="T283" s="350"/>
      <c r="U283" s="350"/>
      <c r="V283" s="350"/>
      <c r="W283" s="346">
        <f t="shared" si="298"/>
        <v>0</v>
      </c>
      <c r="X283" s="349"/>
      <c r="Y283" s="350"/>
      <c r="Z283" s="350"/>
      <c r="AA283" s="350"/>
      <c r="AB283" s="350"/>
      <c r="AC283" s="350"/>
      <c r="AD283" s="350"/>
      <c r="AE283" s="350"/>
      <c r="AF283" s="350"/>
      <c r="AG283" s="346">
        <f t="shared" si="299"/>
        <v>0</v>
      </c>
      <c r="AH283" s="1563"/>
      <c r="AI283" s="351">
        <f t="shared" si="300"/>
        <v>0</v>
      </c>
      <c r="AJ283" s="344"/>
      <c r="AK283" s="345"/>
      <c r="AL283" s="345"/>
      <c r="AM283" s="345"/>
      <c r="AN283" s="345"/>
      <c r="AO283" s="345"/>
      <c r="AP283" s="346">
        <f t="shared" si="301"/>
        <v>0</v>
      </c>
      <c r="AQ283" s="347"/>
      <c r="AR283" s="1563"/>
      <c r="AS283" s="347"/>
      <c r="AT283" s="352">
        <f t="shared" si="302"/>
        <v>0</v>
      </c>
      <c r="AU283" s="353"/>
      <c r="AV283" s="354"/>
      <c r="AW283" s="354"/>
      <c r="AX283" s="346">
        <f t="shared" si="303"/>
        <v>0</v>
      </c>
      <c r="AY283" s="347"/>
      <c r="AZ283" s="1563"/>
      <c r="BA283" s="352">
        <f t="shared" si="304"/>
        <v>0</v>
      </c>
      <c r="BB283" s="1563"/>
      <c r="BC283" s="352">
        <f t="shared" si="305"/>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6">SUM(D196:D197,D211:D212,D226:D227,D241:D242,D256:D257,D271:D272)</f>
        <v>0</v>
      </c>
      <c r="E285" s="363">
        <f t="shared" si="306"/>
        <v>0</v>
      </c>
      <c r="F285" s="364">
        <f t="shared" si="306"/>
        <v>0</v>
      </c>
      <c r="G285" s="364">
        <f t="shared" si="306"/>
        <v>0</v>
      </c>
      <c r="H285" s="364">
        <f t="shared" si="306"/>
        <v>0</v>
      </c>
      <c r="I285" s="364">
        <f t="shared" si="306"/>
        <v>0</v>
      </c>
      <c r="J285" s="364">
        <f t="shared" si="306"/>
        <v>0</v>
      </c>
      <c r="K285" s="364">
        <f t="shared" si="306"/>
        <v>0</v>
      </c>
      <c r="L285" s="364">
        <f t="shared" si="306"/>
        <v>0</v>
      </c>
      <c r="M285" s="346">
        <f t="shared" si="306"/>
        <v>0</v>
      </c>
      <c r="N285" s="365">
        <f t="shared" si="306"/>
        <v>0</v>
      </c>
      <c r="O285" s="365">
        <f t="shared" si="306"/>
        <v>0</v>
      </c>
      <c r="P285" s="365">
        <f t="shared" si="306"/>
        <v>0</v>
      </c>
      <c r="Q285" s="348">
        <f t="shared" si="306"/>
        <v>0</v>
      </c>
      <c r="R285" s="366">
        <f t="shared" si="306"/>
        <v>0</v>
      </c>
      <c r="S285" s="1575"/>
      <c r="T285" s="367">
        <f t="shared" si="306"/>
        <v>0</v>
      </c>
      <c r="U285" s="367">
        <f t="shared" si="306"/>
        <v>0</v>
      </c>
      <c r="V285" s="367">
        <f t="shared" si="306"/>
        <v>0</v>
      </c>
      <c r="W285" s="346">
        <f t="shared" si="306"/>
        <v>0</v>
      </c>
      <c r="X285" s="366">
        <f t="shared" si="306"/>
        <v>0</v>
      </c>
      <c r="Y285" s="367">
        <f t="shared" si="306"/>
        <v>0</v>
      </c>
      <c r="Z285" s="367">
        <f t="shared" si="306"/>
        <v>0</v>
      </c>
      <c r="AA285" s="367">
        <f t="shared" si="306"/>
        <v>0</v>
      </c>
      <c r="AB285" s="367">
        <f t="shared" si="306"/>
        <v>0</v>
      </c>
      <c r="AC285" s="367">
        <f t="shared" si="306"/>
        <v>0</v>
      </c>
      <c r="AD285" s="367">
        <f t="shared" si="306"/>
        <v>0</v>
      </c>
      <c r="AE285" s="367">
        <f t="shared" si="306"/>
        <v>0</v>
      </c>
      <c r="AF285" s="367">
        <f t="shared" si="306"/>
        <v>0</v>
      </c>
      <c r="AG285" s="346">
        <f t="shared" si="306"/>
        <v>0</v>
      </c>
      <c r="AH285" s="1563"/>
      <c r="AI285" s="351">
        <f t="shared" si="306"/>
        <v>0</v>
      </c>
      <c r="AJ285" s="363">
        <f t="shared" si="306"/>
        <v>0</v>
      </c>
      <c r="AK285" s="364">
        <f t="shared" si="306"/>
        <v>0</v>
      </c>
      <c r="AL285" s="364">
        <f t="shared" si="306"/>
        <v>0</v>
      </c>
      <c r="AM285" s="364">
        <f t="shared" si="306"/>
        <v>0</v>
      </c>
      <c r="AN285" s="364">
        <f t="shared" si="306"/>
        <v>0</v>
      </c>
      <c r="AO285" s="364">
        <f t="shared" si="306"/>
        <v>0</v>
      </c>
      <c r="AP285" s="346">
        <f t="shared" si="306"/>
        <v>0</v>
      </c>
      <c r="AQ285" s="365">
        <f t="shared" si="306"/>
        <v>0</v>
      </c>
      <c r="AR285" s="1563"/>
      <c r="AS285" s="365">
        <f t="shared" si="306"/>
        <v>0</v>
      </c>
      <c r="AT285" s="352">
        <f t="shared" si="306"/>
        <v>0</v>
      </c>
      <c r="AU285" s="368">
        <f t="shared" si="306"/>
        <v>0</v>
      </c>
      <c r="AV285" s="369">
        <f t="shared" si="306"/>
        <v>0</v>
      </c>
      <c r="AW285" s="369">
        <f t="shared" si="306"/>
        <v>0</v>
      </c>
      <c r="AX285" s="346">
        <f t="shared" si="306"/>
        <v>0</v>
      </c>
      <c r="AY285" s="365">
        <f t="shared" si="306"/>
        <v>0</v>
      </c>
      <c r="AZ285" s="1563"/>
      <c r="BA285" s="352">
        <f t="shared" si="306"/>
        <v>0</v>
      </c>
      <c r="BB285" s="1563"/>
      <c r="BC285" s="352">
        <f t="shared" si="306"/>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7">SUM(D288:D289)</f>
        <v>0</v>
      </c>
      <c r="E287" s="432">
        <f t="shared" si="307"/>
        <v>0</v>
      </c>
      <c r="F287" s="433">
        <f t="shared" si="307"/>
        <v>0</v>
      </c>
      <c r="G287" s="433">
        <f t="shared" si="307"/>
        <v>0</v>
      </c>
      <c r="H287" s="433">
        <f t="shared" si="307"/>
        <v>0</v>
      </c>
      <c r="I287" s="433">
        <f t="shared" si="307"/>
        <v>0</v>
      </c>
      <c r="J287" s="433">
        <f t="shared" si="307"/>
        <v>0</v>
      </c>
      <c r="K287" s="433">
        <f t="shared" si="307"/>
        <v>0</v>
      </c>
      <c r="L287" s="433">
        <f t="shared" si="307"/>
        <v>0</v>
      </c>
      <c r="M287" s="434">
        <f t="shared" si="307"/>
        <v>0</v>
      </c>
      <c r="N287" s="435">
        <f t="shared" si="307"/>
        <v>0</v>
      </c>
      <c r="O287" s="435">
        <f t="shared" si="307"/>
        <v>0</v>
      </c>
      <c r="P287" s="435">
        <f t="shared" si="307"/>
        <v>0</v>
      </c>
      <c r="Q287" s="436">
        <f t="shared" si="307"/>
        <v>0</v>
      </c>
      <c r="R287" s="437">
        <f t="shared" si="307"/>
        <v>0</v>
      </c>
      <c r="S287" s="1612"/>
      <c r="T287" s="438">
        <f t="shared" si="307"/>
        <v>0</v>
      </c>
      <c r="U287" s="438">
        <f t="shared" si="307"/>
        <v>0</v>
      </c>
      <c r="V287" s="438">
        <f t="shared" si="307"/>
        <v>0</v>
      </c>
      <c r="W287" s="434">
        <f t="shared" si="307"/>
        <v>0</v>
      </c>
      <c r="X287" s="437">
        <f t="shared" si="307"/>
        <v>0</v>
      </c>
      <c r="Y287" s="438">
        <f t="shared" si="307"/>
        <v>0</v>
      </c>
      <c r="Z287" s="438">
        <f t="shared" si="307"/>
        <v>0</v>
      </c>
      <c r="AA287" s="438">
        <f t="shared" si="307"/>
        <v>0</v>
      </c>
      <c r="AB287" s="438">
        <f t="shared" si="307"/>
        <v>0</v>
      </c>
      <c r="AC287" s="438">
        <f t="shared" si="307"/>
        <v>0</v>
      </c>
      <c r="AD287" s="438">
        <f t="shared" si="307"/>
        <v>0</v>
      </c>
      <c r="AE287" s="438">
        <f t="shared" si="307"/>
        <v>0</v>
      </c>
      <c r="AF287" s="438">
        <f t="shared" si="307"/>
        <v>0</v>
      </c>
      <c r="AG287" s="434">
        <f t="shared" si="307"/>
        <v>0</v>
      </c>
      <c r="AH287" s="1563"/>
      <c r="AI287" s="439">
        <f t="shared" si="307"/>
        <v>0</v>
      </c>
      <c r="AJ287" s="432">
        <f t="shared" si="307"/>
        <v>0</v>
      </c>
      <c r="AK287" s="433">
        <f t="shared" si="307"/>
        <v>0</v>
      </c>
      <c r="AL287" s="433">
        <f t="shared" si="307"/>
        <v>0</v>
      </c>
      <c r="AM287" s="433">
        <f t="shared" si="307"/>
        <v>0</v>
      </c>
      <c r="AN287" s="433">
        <f t="shared" si="307"/>
        <v>0</v>
      </c>
      <c r="AO287" s="433">
        <f t="shared" si="307"/>
        <v>0</v>
      </c>
      <c r="AP287" s="434">
        <f>SUM(AP288:AP289)</f>
        <v>0</v>
      </c>
      <c r="AQ287" s="435">
        <f t="shared" si="307"/>
        <v>0</v>
      </c>
      <c r="AR287" s="1563"/>
      <c r="AS287" s="435">
        <f t="shared" si="307"/>
        <v>0</v>
      </c>
      <c r="AT287" s="440">
        <f t="shared" si="307"/>
        <v>0</v>
      </c>
      <c r="AU287" s="441">
        <f t="shared" si="307"/>
        <v>0</v>
      </c>
      <c r="AV287" s="442">
        <f t="shared" si="307"/>
        <v>0</v>
      </c>
      <c r="AW287" s="442">
        <f>SUM(AW288:AW289)</f>
        <v>0</v>
      </c>
      <c r="AX287" s="434">
        <f t="shared" si="307"/>
        <v>0</v>
      </c>
      <c r="AY287" s="435">
        <f t="shared" si="307"/>
        <v>0</v>
      </c>
      <c r="AZ287" s="1563"/>
      <c r="BA287" s="440">
        <f t="shared" si="307"/>
        <v>0</v>
      </c>
      <c r="BB287" s="1563"/>
      <c r="BC287" s="440">
        <f t="shared" si="307"/>
        <v>0</v>
      </c>
    </row>
    <row r="288" spans="1:55" s="121" customFormat="1">
      <c r="A288" s="356" t="s">
        <v>396</v>
      </c>
      <c r="B288" s="361">
        <f>B211+B226+B241+B256+B271</f>
        <v>0</v>
      </c>
      <c r="C288" s="361">
        <f>C211+C226+C241+C256+C271</f>
        <v>0</v>
      </c>
      <c r="D288" s="362">
        <f t="shared" ref="D288:BC289" si="308">D211+D226+D241+D256+D271</f>
        <v>0</v>
      </c>
      <c r="E288" s="363">
        <f t="shared" si="308"/>
        <v>0</v>
      </c>
      <c r="F288" s="364">
        <f t="shared" si="308"/>
        <v>0</v>
      </c>
      <c r="G288" s="364">
        <f t="shared" si="308"/>
        <v>0</v>
      </c>
      <c r="H288" s="364">
        <f t="shared" si="308"/>
        <v>0</v>
      </c>
      <c r="I288" s="364">
        <f t="shared" si="308"/>
        <v>0</v>
      </c>
      <c r="J288" s="364">
        <f t="shared" si="308"/>
        <v>0</v>
      </c>
      <c r="K288" s="364">
        <f t="shared" si="308"/>
        <v>0</v>
      </c>
      <c r="L288" s="364">
        <f t="shared" si="308"/>
        <v>0</v>
      </c>
      <c r="M288" s="346">
        <f t="shared" si="308"/>
        <v>0</v>
      </c>
      <c r="N288" s="365">
        <f t="shared" si="308"/>
        <v>0</v>
      </c>
      <c r="O288" s="365">
        <f t="shared" si="308"/>
        <v>0</v>
      </c>
      <c r="P288" s="365">
        <f t="shared" si="308"/>
        <v>0</v>
      </c>
      <c r="Q288" s="348">
        <f t="shared" si="308"/>
        <v>0</v>
      </c>
      <c r="R288" s="366">
        <f t="shared" si="308"/>
        <v>0</v>
      </c>
      <c r="S288" s="1575"/>
      <c r="T288" s="367">
        <f t="shared" si="308"/>
        <v>0</v>
      </c>
      <c r="U288" s="367">
        <f t="shared" si="308"/>
        <v>0</v>
      </c>
      <c r="V288" s="367">
        <f t="shared" si="308"/>
        <v>0</v>
      </c>
      <c r="W288" s="346">
        <f t="shared" si="308"/>
        <v>0</v>
      </c>
      <c r="X288" s="366">
        <f t="shared" si="308"/>
        <v>0</v>
      </c>
      <c r="Y288" s="367">
        <f t="shared" si="308"/>
        <v>0</v>
      </c>
      <c r="Z288" s="367">
        <f t="shared" si="308"/>
        <v>0</v>
      </c>
      <c r="AA288" s="367">
        <f t="shared" si="308"/>
        <v>0</v>
      </c>
      <c r="AB288" s="367">
        <f t="shared" si="308"/>
        <v>0</v>
      </c>
      <c r="AC288" s="367">
        <f t="shared" si="308"/>
        <v>0</v>
      </c>
      <c r="AD288" s="367">
        <f t="shared" si="308"/>
        <v>0</v>
      </c>
      <c r="AE288" s="367">
        <f t="shared" si="308"/>
        <v>0</v>
      </c>
      <c r="AF288" s="367">
        <f t="shared" si="308"/>
        <v>0</v>
      </c>
      <c r="AG288" s="346">
        <f t="shared" si="308"/>
        <v>0</v>
      </c>
      <c r="AH288" s="1563"/>
      <c r="AI288" s="351">
        <f t="shared" si="308"/>
        <v>0</v>
      </c>
      <c r="AJ288" s="363">
        <f t="shared" si="308"/>
        <v>0</v>
      </c>
      <c r="AK288" s="364">
        <f t="shared" si="308"/>
        <v>0</v>
      </c>
      <c r="AL288" s="364">
        <f t="shared" si="308"/>
        <v>0</v>
      </c>
      <c r="AM288" s="364">
        <f t="shared" si="308"/>
        <v>0</v>
      </c>
      <c r="AN288" s="364">
        <f t="shared" si="308"/>
        <v>0</v>
      </c>
      <c r="AO288" s="364">
        <f t="shared" si="308"/>
        <v>0</v>
      </c>
      <c r="AP288" s="346">
        <f>AP211+AP226+AP241+AP256+AP271</f>
        <v>0</v>
      </c>
      <c r="AQ288" s="365">
        <f t="shared" si="308"/>
        <v>0</v>
      </c>
      <c r="AR288" s="1563"/>
      <c r="AS288" s="365">
        <f t="shared" si="308"/>
        <v>0</v>
      </c>
      <c r="AT288" s="352">
        <f t="shared" si="308"/>
        <v>0</v>
      </c>
      <c r="AU288" s="368">
        <f t="shared" si="308"/>
        <v>0</v>
      </c>
      <c r="AV288" s="369">
        <f t="shared" si="308"/>
        <v>0</v>
      </c>
      <c r="AW288" s="369">
        <f>AW211+AW226+AW241+AW256+AW271</f>
        <v>0</v>
      </c>
      <c r="AX288" s="346">
        <f t="shared" si="308"/>
        <v>0</v>
      </c>
      <c r="AY288" s="365">
        <f t="shared" si="308"/>
        <v>0</v>
      </c>
      <c r="AZ288" s="1563"/>
      <c r="BA288" s="352">
        <f t="shared" si="308"/>
        <v>0</v>
      </c>
      <c r="BB288" s="1563"/>
      <c r="BC288" s="352">
        <f t="shared" si="308"/>
        <v>0</v>
      </c>
    </row>
    <row r="289" spans="1:56" s="121" customFormat="1">
      <c r="A289" s="356" t="s">
        <v>397</v>
      </c>
      <c r="B289" s="361">
        <f>B212+B227+B242+B257+B272</f>
        <v>0</v>
      </c>
      <c r="C289" s="361">
        <f>C212+C227+C242+C257+C272</f>
        <v>0</v>
      </c>
      <c r="D289" s="362">
        <f t="shared" si="308"/>
        <v>0</v>
      </c>
      <c r="E289" s="363">
        <f t="shared" si="308"/>
        <v>0</v>
      </c>
      <c r="F289" s="364">
        <f t="shared" si="308"/>
        <v>0</v>
      </c>
      <c r="G289" s="364">
        <f t="shared" si="308"/>
        <v>0</v>
      </c>
      <c r="H289" s="364">
        <f t="shared" si="308"/>
        <v>0</v>
      </c>
      <c r="I289" s="364">
        <f t="shared" si="308"/>
        <v>0</v>
      </c>
      <c r="J289" s="364">
        <f t="shared" si="308"/>
        <v>0</v>
      </c>
      <c r="K289" s="364">
        <f t="shared" si="308"/>
        <v>0</v>
      </c>
      <c r="L289" s="364">
        <f t="shared" si="308"/>
        <v>0</v>
      </c>
      <c r="M289" s="346">
        <f t="shared" si="308"/>
        <v>0</v>
      </c>
      <c r="N289" s="365">
        <f t="shared" si="308"/>
        <v>0</v>
      </c>
      <c r="O289" s="365">
        <f t="shared" si="308"/>
        <v>0</v>
      </c>
      <c r="P289" s="365">
        <f t="shared" si="308"/>
        <v>0</v>
      </c>
      <c r="Q289" s="348">
        <f t="shared" si="308"/>
        <v>0</v>
      </c>
      <c r="R289" s="366">
        <f t="shared" si="308"/>
        <v>0</v>
      </c>
      <c r="S289" s="1575"/>
      <c r="T289" s="367">
        <f t="shared" si="308"/>
        <v>0</v>
      </c>
      <c r="U289" s="367">
        <f t="shared" si="308"/>
        <v>0</v>
      </c>
      <c r="V289" s="367">
        <f t="shared" si="308"/>
        <v>0</v>
      </c>
      <c r="W289" s="346">
        <f t="shared" si="308"/>
        <v>0</v>
      </c>
      <c r="X289" s="366">
        <f t="shared" si="308"/>
        <v>0</v>
      </c>
      <c r="Y289" s="367">
        <f t="shared" si="308"/>
        <v>0</v>
      </c>
      <c r="Z289" s="367">
        <f t="shared" si="308"/>
        <v>0</v>
      </c>
      <c r="AA289" s="367">
        <f t="shared" si="308"/>
        <v>0</v>
      </c>
      <c r="AB289" s="367">
        <f t="shared" si="308"/>
        <v>0</v>
      </c>
      <c r="AC289" s="367">
        <f t="shared" si="308"/>
        <v>0</v>
      </c>
      <c r="AD289" s="367">
        <f t="shared" si="308"/>
        <v>0</v>
      </c>
      <c r="AE289" s="367">
        <f t="shared" si="308"/>
        <v>0</v>
      </c>
      <c r="AF289" s="367">
        <f t="shared" si="308"/>
        <v>0</v>
      </c>
      <c r="AG289" s="346">
        <f t="shared" si="308"/>
        <v>0</v>
      </c>
      <c r="AH289" s="1563"/>
      <c r="AI289" s="351">
        <f t="shared" si="308"/>
        <v>0</v>
      </c>
      <c r="AJ289" s="363">
        <f t="shared" si="308"/>
        <v>0</v>
      </c>
      <c r="AK289" s="364">
        <f t="shared" si="308"/>
        <v>0</v>
      </c>
      <c r="AL289" s="364">
        <f t="shared" si="308"/>
        <v>0</v>
      </c>
      <c r="AM289" s="364">
        <f t="shared" si="308"/>
        <v>0</v>
      </c>
      <c r="AN289" s="364">
        <f t="shared" si="308"/>
        <v>0</v>
      </c>
      <c r="AO289" s="364">
        <f t="shared" si="308"/>
        <v>0</v>
      </c>
      <c r="AP289" s="346">
        <f t="shared" si="308"/>
        <v>0</v>
      </c>
      <c r="AQ289" s="365">
        <f t="shared" si="308"/>
        <v>0</v>
      </c>
      <c r="AR289" s="1563"/>
      <c r="AS289" s="365">
        <f t="shared" si="308"/>
        <v>0</v>
      </c>
      <c r="AT289" s="352">
        <f t="shared" si="308"/>
        <v>0</v>
      </c>
      <c r="AU289" s="368">
        <f t="shared" si="308"/>
        <v>0</v>
      </c>
      <c r="AV289" s="369">
        <f t="shared" si="308"/>
        <v>0</v>
      </c>
      <c r="AW289" s="369">
        <f t="shared" si="308"/>
        <v>0</v>
      </c>
      <c r="AX289" s="346">
        <f t="shared" si="308"/>
        <v>0</v>
      </c>
      <c r="AY289" s="365">
        <f t="shared" si="308"/>
        <v>0</v>
      </c>
      <c r="AZ289" s="1563"/>
      <c r="BA289" s="352">
        <f t="shared" si="308"/>
        <v>0</v>
      </c>
      <c r="BB289" s="1563"/>
      <c r="BC289" s="352">
        <f t="shared" si="308"/>
        <v>0</v>
      </c>
    </row>
    <row r="290" spans="1:56" s="339" customFormat="1" ht="15">
      <c r="A290" s="358" t="s">
        <v>398</v>
      </c>
      <c r="B290" s="430">
        <f t="shared" ref="B290:BC290" si="309">SUM(B291:B300)</f>
        <v>0</v>
      </c>
      <c r="C290" s="430">
        <f>SUM(C291:C300)</f>
        <v>0</v>
      </c>
      <c r="D290" s="431">
        <f t="shared" si="309"/>
        <v>0</v>
      </c>
      <c r="E290" s="432">
        <f t="shared" si="309"/>
        <v>0</v>
      </c>
      <c r="F290" s="433">
        <f t="shared" si="309"/>
        <v>0</v>
      </c>
      <c r="G290" s="433">
        <f t="shared" si="309"/>
        <v>0</v>
      </c>
      <c r="H290" s="433">
        <f t="shared" si="309"/>
        <v>0</v>
      </c>
      <c r="I290" s="433">
        <f t="shared" si="309"/>
        <v>0</v>
      </c>
      <c r="J290" s="433">
        <f t="shared" si="309"/>
        <v>0</v>
      </c>
      <c r="K290" s="433">
        <f t="shared" si="309"/>
        <v>0</v>
      </c>
      <c r="L290" s="433">
        <f t="shared" si="309"/>
        <v>0</v>
      </c>
      <c r="M290" s="434">
        <f t="shared" si="309"/>
        <v>0</v>
      </c>
      <c r="N290" s="435">
        <f t="shared" si="309"/>
        <v>0</v>
      </c>
      <c r="O290" s="435">
        <f t="shared" si="309"/>
        <v>0</v>
      </c>
      <c r="P290" s="435">
        <f t="shared" si="309"/>
        <v>0</v>
      </c>
      <c r="Q290" s="436">
        <f t="shared" si="309"/>
        <v>0</v>
      </c>
      <c r="R290" s="437">
        <f t="shared" si="309"/>
        <v>0</v>
      </c>
      <c r="S290" s="1612"/>
      <c r="T290" s="438">
        <f t="shared" si="309"/>
        <v>0</v>
      </c>
      <c r="U290" s="438">
        <f t="shared" si="309"/>
        <v>0</v>
      </c>
      <c r="V290" s="438">
        <f t="shared" si="309"/>
        <v>0</v>
      </c>
      <c r="W290" s="434">
        <f t="shared" si="309"/>
        <v>0</v>
      </c>
      <c r="X290" s="437">
        <f t="shared" si="309"/>
        <v>0</v>
      </c>
      <c r="Y290" s="438">
        <f t="shared" si="309"/>
        <v>0</v>
      </c>
      <c r="Z290" s="438">
        <f t="shared" si="309"/>
        <v>0</v>
      </c>
      <c r="AA290" s="438">
        <f t="shared" si="309"/>
        <v>0</v>
      </c>
      <c r="AB290" s="438">
        <f t="shared" si="309"/>
        <v>0</v>
      </c>
      <c r="AC290" s="438">
        <f t="shared" si="309"/>
        <v>0</v>
      </c>
      <c r="AD290" s="438">
        <f t="shared" si="309"/>
        <v>0</v>
      </c>
      <c r="AE290" s="438">
        <f t="shared" si="309"/>
        <v>0</v>
      </c>
      <c r="AF290" s="438">
        <f t="shared" si="309"/>
        <v>0</v>
      </c>
      <c r="AG290" s="434">
        <f t="shared" si="309"/>
        <v>0</v>
      </c>
      <c r="AH290" s="1563"/>
      <c r="AI290" s="439">
        <f t="shared" si="309"/>
        <v>0</v>
      </c>
      <c r="AJ290" s="432">
        <f t="shared" si="309"/>
        <v>0</v>
      </c>
      <c r="AK290" s="433">
        <f t="shared" si="309"/>
        <v>0</v>
      </c>
      <c r="AL290" s="433">
        <f t="shared" si="309"/>
        <v>0</v>
      </c>
      <c r="AM290" s="433">
        <f t="shared" si="309"/>
        <v>0</v>
      </c>
      <c r="AN290" s="433">
        <f t="shared" si="309"/>
        <v>0</v>
      </c>
      <c r="AO290" s="433">
        <f t="shared" si="309"/>
        <v>0</v>
      </c>
      <c r="AP290" s="434">
        <f t="shared" si="309"/>
        <v>0</v>
      </c>
      <c r="AQ290" s="435">
        <f t="shared" si="309"/>
        <v>0</v>
      </c>
      <c r="AR290" s="1563"/>
      <c r="AS290" s="435">
        <f t="shared" si="309"/>
        <v>0</v>
      </c>
      <c r="AT290" s="440">
        <f t="shared" si="309"/>
        <v>0</v>
      </c>
      <c r="AU290" s="441">
        <f t="shared" si="309"/>
        <v>0</v>
      </c>
      <c r="AV290" s="442">
        <f t="shared" si="309"/>
        <v>0</v>
      </c>
      <c r="AW290" s="442">
        <f t="shared" si="309"/>
        <v>0</v>
      </c>
      <c r="AX290" s="434">
        <f t="shared" si="309"/>
        <v>0</v>
      </c>
      <c r="AY290" s="435">
        <f t="shared" si="309"/>
        <v>0</v>
      </c>
      <c r="AZ290" s="1563"/>
      <c r="BA290" s="440">
        <f t="shared" si="309"/>
        <v>0</v>
      </c>
      <c r="BB290" s="1563"/>
      <c r="BC290" s="440">
        <f t="shared" si="309"/>
        <v>0</v>
      </c>
    </row>
    <row r="291" spans="1:56" s="121" customFormat="1">
      <c r="A291" s="372" t="s">
        <v>399</v>
      </c>
      <c r="B291" s="361">
        <f>B214+B229+B244+B259+B274</f>
        <v>0</v>
      </c>
      <c r="C291" s="361">
        <f>C214+C229+C244+C259+C274</f>
        <v>0</v>
      </c>
      <c r="D291" s="362">
        <f t="shared" ref="D291:BC296" si="310">D214+D229+D244+D259+D274</f>
        <v>0</v>
      </c>
      <c r="E291" s="363">
        <f t="shared" si="310"/>
        <v>0</v>
      </c>
      <c r="F291" s="364">
        <f t="shared" si="310"/>
        <v>0</v>
      </c>
      <c r="G291" s="364">
        <f t="shared" si="310"/>
        <v>0</v>
      </c>
      <c r="H291" s="364">
        <f t="shared" si="310"/>
        <v>0</v>
      </c>
      <c r="I291" s="364">
        <f t="shared" si="310"/>
        <v>0</v>
      </c>
      <c r="J291" s="364">
        <f t="shared" si="310"/>
        <v>0</v>
      </c>
      <c r="K291" s="364">
        <f t="shared" si="310"/>
        <v>0</v>
      </c>
      <c r="L291" s="364">
        <f t="shared" si="310"/>
        <v>0</v>
      </c>
      <c r="M291" s="346">
        <f t="shared" si="310"/>
        <v>0</v>
      </c>
      <c r="N291" s="365">
        <f t="shared" si="310"/>
        <v>0</v>
      </c>
      <c r="O291" s="365">
        <f t="shared" si="310"/>
        <v>0</v>
      </c>
      <c r="P291" s="365">
        <f t="shared" si="310"/>
        <v>0</v>
      </c>
      <c r="Q291" s="348">
        <f t="shared" si="310"/>
        <v>0</v>
      </c>
      <c r="R291" s="366">
        <f t="shared" si="310"/>
        <v>0</v>
      </c>
      <c r="S291" s="1575"/>
      <c r="T291" s="367">
        <f t="shared" si="310"/>
        <v>0</v>
      </c>
      <c r="U291" s="367">
        <f t="shared" si="310"/>
        <v>0</v>
      </c>
      <c r="V291" s="367">
        <f t="shared" si="310"/>
        <v>0</v>
      </c>
      <c r="W291" s="346">
        <f t="shared" si="310"/>
        <v>0</v>
      </c>
      <c r="X291" s="366">
        <f t="shared" si="310"/>
        <v>0</v>
      </c>
      <c r="Y291" s="367">
        <f t="shared" si="310"/>
        <v>0</v>
      </c>
      <c r="Z291" s="367">
        <f t="shared" si="310"/>
        <v>0</v>
      </c>
      <c r="AA291" s="367">
        <f t="shared" si="310"/>
        <v>0</v>
      </c>
      <c r="AB291" s="367">
        <f t="shared" si="310"/>
        <v>0</v>
      </c>
      <c r="AC291" s="367">
        <f t="shared" si="310"/>
        <v>0</v>
      </c>
      <c r="AD291" s="367">
        <f t="shared" si="310"/>
        <v>0</v>
      </c>
      <c r="AE291" s="367">
        <f t="shared" si="310"/>
        <v>0</v>
      </c>
      <c r="AF291" s="367">
        <f t="shared" si="310"/>
        <v>0</v>
      </c>
      <c r="AG291" s="346">
        <f t="shared" si="310"/>
        <v>0</v>
      </c>
      <c r="AH291" s="1563"/>
      <c r="AI291" s="351">
        <f>AI214+AI229+AI244+AI259+AI274</f>
        <v>0</v>
      </c>
      <c r="AJ291" s="363">
        <f t="shared" si="310"/>
        <v>0</v>
      </c>
      <c r="AK291" s="364">
        <f t="shared" si="310"/>
        <v>0</v>
      </c>
      <c r="AL291" s="364">
        <f t="shared" si="310"/>
        <v>0</v>
      </c>
      <c r="AM291" s="364">
        <f t="shared" si="310"/>
        <v>0</v>
      </c>
      <c r="AN291" s="364">
        <f t="shared" si="310"/>
        <v>0</v>
      </c>
      <c r="AO291" s="364">
        <f t="shared" si="310"/>
        <v>0</v>
      </c>
      <c r="AP291" s="346">
        <f t="shared" si="310"/>
        <v>0</v>
      </c>
      <c r="AQ291" s="365">
        <f t="shared" si="310"/>
        <v>0</v>
      </c>
      <c r="AR291" s="1563"/>
      <c r="AS291" s="365">
        <f t="shared" si="310"/>
        <v>0</v>
      </c>
      <c r="AT291" s="352">
        <f t="shared" si="310"/>
        <v>0</v>
      </c>
      <c r="AU291" s="368">
        <f t="shared" si="310"/>
        <v>0</v>
      </c>
      <c r="AV291" s="369">
        <f t="shared" si="310"/>
        <v>0</v>
      </c>
      <c r="AW291" s="369">
        <f t="shared" si="310"/>
        <v>0</v>
      </c>
      <c r="AX291" s="346">
        <f t="shared" si="310"/>
        <v>0</v>
      </c>
      <c r="AY291" s="365">
        <f t="shared" si="310"/>
        <v>0</v>
      </c>
      <c r="AZ291" s="1563"/>
      <c r="BA291" s="352">
        <f t="shared" si="310"/>
        <v>0</v>
      </c>
      <c r="BB291" s="1563"/>
      <c r="BC291" s="352">
        <f t="shared" si="310"/>
        <v>0</v>
      </c>
    </row>
    <row r="292" spans="1:56" s="121" customFormat="1">
      <c r="A292" s="372" t="s">
        <v>400</v>
      </c>
      <c r="B292" s="361">
        <f t="shared" ref="B292:R300" si="311">B215+B230+B245+B260+B275</f>
        <v>0</v>
      </c>
      <c r="C292" s="361">
        <f t="shared" si="311"/>
        <v>0</v>
      </c>
      <c r="D292" s="362">
        <f t="shared" si="311"/>
        <v>0</v>
      </c>
      <c r="E292" s="363">
        <f t="shared" si="311"/>
        <v>0</v>
      </c>
      <c r="F292" s="364">
        <f t="shared" si="311"/>
        <v>0</v>
      </c>
      <c r="G292" s="364">
        <f t="shared" si="311"/>
        <v>0</v>
      </c>
      <c r="H292" s="364">
        <f t="shared" si="311"/>
        <v>0</v>
      </c>
      <c r="I292" s="364">
        <f t="shared" si="311"/>
        <v>0</v>
      </c>
      <c r="J292" s="364">
        <f t="shared" si="311"/>
        <v>0</v>
      </c>
      <c r="K292" s="364">
        <f t="shared" si="311"/>
        <v>0</v>
      </c>
      <c r="L292" s="364">
        <f t="shared" si="311"/>
        <v>0</v>
      </c>
      <c r="M292" s="346">
        <f t="shared" si="311"/>
        <v>0</v>
      </c>
      <c r="N292" s="365">
        <f t="shared" si="311"/>
        <v>0</v>
      </c>
      <c r="O292" s="365">
        <f t="shared" si="311"/>
        <v>0</v>
      </c>
      <c r="P292" s="365">
        <f t="shared" si="311"/>
        <v>0</v>
      </c>
      <c r="Q292" s="348">
        <f t="shared" si="311"/>
        <v>0</v>
      </c>
      <c r="R292" s="366">
        <f t="shared" si="311"/>
        <v>0</v>
      </c>
      <c r="S292" s="1575"/>
      <c r="T292" s="367">
        <f t="shared" si="310"/>
        <v>0</v>
      </c>
      <c r="U292" s="367">
        <f t="shared" si="310"/>
        <v>0</v>
      </c>
      <c r="V292" s="367">
        <f t="shared" si="310"/>
        <v>0</v>
      </c>
      <c r="W292" s="346">
        <f t="shared" si="310"/>
        <v>0</v>
      </c>
      <c r="X292" s="366">
        <f t="shared" si="310"/>
        <v>0</v>
      </c>
      <c r="Y292" s="367">
        <f t="shared" si="310"/>
        <v>0</v>
      </c>
      <c r="Z292" s="367">
        <f t="shared" si="310"/>
        <v>0</v>
      </c>
      <c r="AA292" s="367">
        <f t="shared" si="310"/>
        <v>0</v>
      </c>
      <c r="AB292" s="367">
        <f t="shared" si="310"/>
        <v>0</v>
      </c>
      <c r="AC292" s="367">
        <f t="shared" si="310"/>
        <v>0</v>
      </c>
      <c r="AD292" s="367">
        <f t="shared" si="310"/>
        <v>0</v>
      </c>
      <c r="AE292" s="367">
        <f t="shared" si="310"/>
        <v>0</v>
      </c>
      <c r="AF292" s="367">
        <f t="shared" si="310"/>
        <v>0</v>
      </c>
      <c r="AG292" s="346">
        <f t="shared" si="310"/>
        <v>0</v>
      </c>
      <c r="AH292" s="1563"/>
      <c r="AI292" s="351">
        <f t="shared" si="310"/>
        <v>0</v>
      </c>
      <c r="AJ292" s="363">
        <f t="shared" si="310"/>
        <v>0</v>
      </c>
      <c r="AK292" s="364">
        <f t="shared" si="310"/>
        <v>0</v>
      </c>
      <c r="AL292" s="364">
        <f t="shared" si="310"/>
        <v>0</v>
      </c>
      <c r="AM292" s="364">
        <f t="shared" si="310"/>
        <v>0</v>
      </c>
      <c r="AN292" s="364">
        <f t="shared" si="310"/>
        <v>0</v>
      </c>
      <c r="AO292" s="364">
        <f t="shared" si="310"/>
        <v>0</v>
      </c>
      <c r="AP292" s="346">
        <f t="shared" si="310"/>
        <v>0</v>
      </c>
      <c r="AQ292" s="365">
        <f t="shared" si="310"/>
        <v>0</v>
      </c>
      <c r="AR292" s="1563"/>
      <c r="AS292" s="365">
        <f t="shared" si="310"/>
        <v>0</v>
      </c>
      <c r="AT292" s="352">
        <f t="shared" si="310"/>
        <v>0</v>
      </c>
      <c r="AU292" s="368">
        <f t="shared" si="310"/>
        <v>0</v>
      </c>
      <c r="AV292" s="369">
        <f t="shared" si="310"/>
        <v>0</v>
      </c>
      <c r="AW292" s="369">
        <f t="shared" si="310"/>
        <v>0</v>
      </c>
      <c r="AX292" s="346">
        <f t="shared" si="310"/>
        <v>0</v>
      </c>
      <c r="AY292" s="365">
        <f t="shared" si="310"/>
        <v>0</v>
      </c>
      <c r="AZ292" s="1563"/>
      <c r="BA292" s="352">
        <f t="shared" si="310"/>
        <v>0</v>
      </c>
      <c r="BB292" s="1563"/>
      <c r="BC292" s="352">
        <f t="shared" si="310"/>
        <v>0</v>
      </c>
    </row>
    <row r="293" spans="1:56" s="121" customFormat="1">
      <c r="A293" s="373" t="s">
        <v>401</v>
      </c>
      <c r="B293" s="361">
        <f t="shared" si="311"/>
        <v>0</v>
      </c>
      <c r="C293" s="361">
        <f t="shared" si="311"/>
        <v>0</v>
      </c>
      <c r="D293" s="362">
        <f t="shared" si="310"/>
        <v>0</v>
      </c>
      <c r="E293" s="363">
        <f t="shared" si="310"/>
        <v>0</v>
      </c>
      <c r="F293" s="364">
        <f t="shared" si="310"/>
        <v>0</v>
      </c>
      <c r="G293" s="364">
        <f t="shared" si="310"/>
        <v>0</v>
      </c>
      <c r="H293" s="364">
        <f t="shared" si="310"/>
        <v>0</v>
      </c>
      <c r="I293" s="364">
        <f t="shared" si="310"/>
        <v>0</v>
      </c>
      <c r="J293" s="364">
        <f t="shared" si="310"/>
        <v>0</v>
      </c>
      <c r="K293" s="364">
        <f t="shared" si="310"/>
        <v>0</v>
      </c>
      <c r="L293" s="364">
        <f t="shared" si="310"/>
        <v>0</v>
      </c>
      <c r="M293" s="346">
        <f t="shared" si="310"/>
        <v>0</v>
      </c>
      <c r="N293" s="365">
        <f t="shared" si="310"/>
        <v>0</v>
      </c>
      <c r="O293" s="365">
        <f t="shared" si="310"/>
        <v>0</v>
      </c>
      <c r="P293" s="365">
        <f t="shared" si="310"/>
        <v>0</v>
      </c>
      <c r="Q293" s="348">
        <f t="shared" si="310"/>
        <v>0</v>
      </c>
      <c r="R293" s="366">
        <f t="shared" si="310"/>
        <v>0</v>
      </c>
      <c r="S293" s="1575"/>
      <c r="T293" s="367">
        <f t="shared" si="310"/>
        <v>0</v>
      </c>
      <c r="U293" s="367">
        <f t="shared" si="310"/>
        <v>0</v>
      </c>
      <c r="V293" s="367">
        <f t="shared" si="310"/>
        <v>0</v>
      </c>
      <c r="W293" s="346">
        <f t="shared" si="310"/>
        <v>0</v>
      </c>
      <c r="X293" s="366">
        <f t="shared" si="310"/>
        <v>0</v>
      </c>
      <c r="Y293" s="367">
        <f t="shared" si="310"/>
        <v>0</v>
      </c>
      <c r="Z293" s="367">
        <f t="shared" si="310"/>
        <v>0</v>
      </c>
      <c r="AA293" s="367">
        <f t="shared" si="310"/>
        <v>0</v>
      </c>
      <c r="AB293" s="367">
        <f t="shared" si="310"/>
        <v>0</v>
      </c>
      <c r="AC293" s="367">
        <f t="shared" si="310"/>
        <v>0</v>
      </c>
      <c r="AD293" s="367">
        <f t="shared" si="310"/>
        <v>0</v>
      </c>
      <c r="AE293" s="367">
        <f t="shared" si="310"/>
        <v>0</v>
      </c>
      <c r="AF293" s="367">
        <f t="shared" si="310"/>
        <v>0</v>
      </c>
      <c r="AG293" s="346">
        <f t="shared" si="310"/>
        <v>0</v>
      </c>
      <c r="AH293" s="1563"/>
      <c r="AI293" s="351">
        <f t="shared" si="310"/>
        <v>0</v>
      </c>
      <c r="AJ293" s="363">
        <f t="shared" si="310"/>
        <v>0</v>
      </c>
      <c r="AK293" s="364">
        <f t="shared" si="310"/>
        <v>0</v>
      </c>
      <c r="AL293" s="364">
        <f t="shared" si="310"/>
        <v>0</v>
      </c>
      <c r="AM293" s="364">
        <f t="shared" si="310"/>
        <v>0</v>
      </c>
      <c r="AN293" s="364">
        <f t="shared" si="310"/>
        <v>0</v>
      </c>
      <c r="AO293" s="364">
        <f t="shared" si="310"/>
        <v>0</v>
      </c>
      <c r="AP293" s="346">
        <f t="shared" si="310"/>
        <v>0</v>
      </c>
      <c r="AQ293" s="365">
        <f t="shared" si="310"/>
        <v>0</v>
      </c>
      <c r="AR293" s="1563"/>
      <c r="AS293" s="365">
        <f t="shared" si="310"/>
        <v>0</v>
      </c>
      <c r="AT293" s="352">
        <f t="shared" si="310"/>
        <v>0</v>
      </c>
      <c r="AU293" s="368">
        <f t="shared" si="310"/>
        <v>0</v>
      </c>
      <c r="AV293" s="369">
        <f t="shared" si="310"/>
        <v>0</v>
      </c>
      <c r="AW293" s="369">
        <f t="shared" si="310"/>
        <v>0</v>
      </c>
      <c r="AX293" s="346">
        <f t="shared" si="310"/>
        <v>0</v>
      </c>
      <c r="AY293" s="365">
        <f t="shared" si="310"/>
        <v>0</v>
      </c>
      <c r="AZ293" s="1563"/>
      <c r="BA293" s="352">
        <f t="shared" si="310"/>
        <v>0</v>
      </c>
      <c r="BB293" s="1563"/>
      <c r="BC293" s="352">
        <f t="shared" si="310"/>
        <v>0</v>
      </c>
    </row>
    <row r="294" spans="1:56" s="121" customFormat="1">
      <c r="A294" s="373" t="s">
        <v>61</v>
      </c>
      <c r="B294" s="361">
        <f t="shared" si="311"/>
        <v>0</v>
      </c>
      <c r="C294" s="361">
        <f t="shared" si="311"/>
        <v>0</v>
      </c>
      <c r="D294" s="362">
        <f t="shared" si="310"/>
        <v>0</v>
      </c>
      <c r="E294" s="363">
        <f t="shared" si="310"/>
        <v>0</v>
      </c>
      <c r="F294" s="364">
        <f t="shared" si="310"/>
        <v>0</v>
      </c>
      <c r="G294" s="364">
        <f t="shared" si="310"/>
        <v>0</v>
      </c>
      <c r="H294" s="364">
        <f t="shared" si="310"/>
        <v>0</v>
      </c>
      <c r="I294" s="364">
        <f t="shared" si="310"/>
        <v>0</v>
      </c>
      <c r="J294" s="364">
        <f t="shared" si="310"/>
        <v>0</v>
      </c>
      <c r="K294" s="364">
        <f t="shared" si="310"/>
        <v>0</v>
      </c>
      <c r="L294" s="364">
        <f t="shared" si="310"/>
        <v>0</v>
      </c>
      <c r="M294" s="346">
        <f t="shared" si="310"/>
        <v>0</v>
      </c>
      <c r="N294" s="365">
        <f t="shared" si="310"/>
        <v>0</v>
      </c>
      <c r="O294" s="365">
        <f t="shared" si="310"/>
        <v>0</v>
      </c>
      <c r="P294" s="365">
        <f t="shared" si="310"/>
        <v>0</v>
      </c>
      <c r="Q294" s="348">
        <f t="shared" si="310"/>
        <v>0</v>
      </c>
      <c r="R294" s="366">
        <f t="shared" si="310"/>
        <v>0</v>
      </c>
      <c r="S294" s="1575"/>
      <c r="T294" s="367">
        <f t="shared" si="310"/>
        <v>0</v>
      </c>
      <c r="U294" s="367">
        <f t="shared" si="310"/>
        <v>0</v>
      </c>
      <c r="V294" s="367">
        <f t="shared" si="310"/>
        <v>0</v>
      </c>
      <c r="W294" s="346">
        <f t="shared" si="310"/>
        <v>0</v>
      </c>
      <c r="X294" s="366">
        <f t="shared" si="310"/>
        <v>0</v>
      </c>
      <c r="Y294" s="367">
        <f t="shared" si="310"/>
        <v>0</v>
      </c>
      <c r="Z294" s="367">
        <f t="shared" si="310"/>
        <v>0</v>
      </c>
      <c r="AA294" s="367">
        <f t="shared" si="310"/>
        <v>0</v>
      </c>
      <c r="AB294" s="367">
        <f t="shared" si="310"/>
        <v>0</v>
      </c>
      <c r="AC294" s="367">
        <f t="shared" si="310"/>
        <v>0</v>
      </c>
      <c r="AD294" s="367">
        <f t="shared" si="310"/>
        <v>0</v>
      </c>
      <c r="AE294" s="367">
        <f t="shared" si="310"/>
        <v>0</v>
      </c>
      <c r="AF294" s="367">
        <f t="shared" si="310"/>
        <v>0</v>
      </c>
      <c r="AG294" s="346">
        <f t="shared" si="310"/>
        <v>0</v>
      </c>
      <c r="AH294" s="1563"/>
      <c r="AI294" s="351">
        <f t="shared" si="310"/>
        <v>0</v>
      </c>
      <c r="AJ294" s="363">
        <f t="shared" si="310"/>
        <v>0</v>
      </c>
      <c r="AK294" s="364">
        <f t="shared" si="310"/>
        <v>0</v>
      </c>
      <c r="AL294" s="364">
        <f t="shared" si="310"/>
        <v>0</v>
      </c>
      <c r="AM294" s="364">
        <f t="shared" si="310"/>
        <v>0</v>
      </c>
      <c r="AN294" s="364">
        <f t="shared" si="310"/>
        <v>0</v>
      </c>
      <c r="AO294" s="364">
        <f t="shared" si="310"/>
        <v>0</v>
      </c>
      <c r="AP294" s="346">
        <f t="shared" si="310"/>
        <v>0</v>
      </c>
      <c r="AQ294" s="365">
        <f t="shared" si="310"/>
        <v>0</v>
      </c>
      <c r="AR294" s="1563"/>
      <c r="AS294" s="365">
        <f t="shared" si="310"/>
        <v>0</v>
      </c>
      <c r="AT294" s="352">
        <f t="shared" si="310"/>
        <v>0</v>
      </c>
      <c r="AU294" s="368">
        <f t="shared" si="310"/>
        <v>0</v>
      </c>
      <c r="AV294" s="369">
        <f t="shared" si="310"/>
        <v>0</v>
      </c>
      <c r="AW294" s="369">
        <f t="shared" si="310"/>
        <v>0</v>
      </c>
      <c r="AX294" s="346">
        <f t="shared" si="310"/>
        <v>0</v>
      </c>
      <c r="AY294" s="365">
        <f t="shared" si="310"/>
        <v>0</v>
      </c>
      <c r="AZ294" s="1563"/>
      <c r="BA294" s="352">
        <f t="shared" si="310"/>
        <v>0</v>
      </c>
      <c r="BB294" s="1563"/>
      <c r="BC294" s="352">
        <f t="shared" si="310"/>
        <v>0</v>
      </c>
    </row>
    <row r="295" spans="1:56" s="121" customFormat="1">
      <c r="A295" s="373" t="s">
        <v>402</v>
      </c>
      <c r="B295" s="361">
        <f t="shared" si="311"/>
        <v>0</v>
      </c>
      <c r="C295" s="361">
        <f t="shared" si="311"/>
        <v>0</v>
      </c>
      <c r="D295" s="362">
        <f t="shared" si="310"/>
        <v>0</v>
      </c>
      <c r="E295" s="363">
        <f t="shared" si="310"/>
        <v>0</v>
      </c>
      <c r="F295" s="364">
        <f t="shared" si="310"/>
        <v>0</v>
      </c>
      <c r="G295" s="364">
        <f t="shared" si="310"/>
        <v>0</v>
      </c>
      <c r="H295" s="364">
        <f t="shared" si="310"/>
        <v>0</v>
      </c>
      <c r="I295" s="364">
        <f t="shared" si="310"/>
        <v>0</v>
      </c>
      <c r="J295" s="364">
        <f t="shared" si="310"/>
        <v>0</v>
      </c>
      <c r="K295" s="364">
        <f t="shared" si="310"/>
        <v>0</v>
      </c>
      <c r="L295" s="364">
        <f t="shared" si="310"/>
        <v>0</v>
      </c>
      <c r="M295" s="346">
        <f t="shared" si="310"/>
        <v>0</v>
      </c>
      <c r="N295" s="365">
        <f t="shared" si="310"/>
        <v>0</v>
      </c>
      <c r="O295" s="365">
        <f t="shared" si="310"/>
        <v>0</v>
      </c>
      <c r="P295" s="365">
        <f t="shared" si="310"/>
        <v>0</v>
      </c>
      <c r="Q295" s="348">
        <f t="shared" si="310"/>
        <v>0</v>
      </c>
      <c r="R295" s="366">
        <f t="shared" si="310"/>
        <v>0</v>
      </c>
      <c r="S295" s="1575"/>
      <c r="T295" s="367">
        <f t="shared" si="310"/>
        <v>0</v>
      </c>
      <c r="U295" s="367">
        <f t="shared" si="310"/>
        <v>0</v>
      </c>
      <c r="V295" s="367">
        <f t="shared" si="310"/>
        <v>0</v>
      </c>
      <c r="W295" s="346">
        <f t="shared" si="310"/>
        <v>0</v>
      </c>
      <c r="X295" s="366">
        <f t="shared" si="310"/>
        <v>0</v>
      </c>
      <c r="Y295" s="367">
        <f t="shared" si="310"/>
        <v>0</v>
      </c>
      <c r="Z295" s="367">
        <f t="shared" si="310"/>
        <v>0</v>
      </c>
      <c r="AA295" s="367">
        <f t="shared" si="310"/>
        <v>0</v>
      </c>
      <c r="AB295" s="367">
        <f t="shared" si="310"/>
        <v>0</v>
      </c>
      <c r="AC295" s="367">
        <f t="shared" si="310"/>
        <v>0</v>
      </c>
      <c r="AD295" s="367">
        <f t="shared" si="310"/>
        <v>0</v>
      </c>
      <c r="AE295" s="367">
        <f t="shared" si="310"/>
        <v>0</v>
      </c>
      <c r="AF295" s="367">
        <f t="shared" si="310"/>
        <v>0</v>
      </c>
      <c r="AG295" s="346">
        <f t="shared" si="310"/>
        <v>0</v>
      </c>
      <c r="AH295" s="1563"/>
      <c r="AI295" s="351">
        <f t="shared" si="310"/>
        <v>0</v>
      </c>
      <c r="AJ295" s="363">
        <f t="shared" si="310"/>
        <v>0</v>
      </c>
      <c r="AK295" s="364">
        <f t="shared" si="310"/>
        <v>0</v>
      </c>
      <c r="AL295" s="364">
        <f t="shared" si="310"/>
        <v>0</v>
      </c>
      <c r="AM295" s="364">
        <f t="shared" si="310"/>
        <v>0</v>
      </c>
      <c r="AN295" s="364">
        <f t="shared" si="310"/>
        <v>0</v>
      </c>
      <c r="AO295" s="364">
        <f t="shared" si="310"/>
        <v>0</v>
      </c>
      <c r="AP295" s="346">
        <f t="shared" si="310"/>
        <v>0</v>
      </c>
      <c r="AQ295" s="365">
        <f t="shared" si="310"/>
        <v>0</v>
      </c>
      <c r="AR295" s="1563"/>
      <c r="AS295" s="365">
        <f t="shared" si="310"/>
        <v>0</v>
      </c>
      <c r="AT295" s="352">
        <f t="shared" si="310"/>
        <v>0</v>
      </c>
      <c r="AU295" s="368">
        <f t="shared" si="310"/>
        <v>0</v>
      </c>
      <c r="AV295" s="369">
        <f t="shared" si="310"/>
        <v>0</v>
      </c>
      <c r="AW295" s="369">
        <f t="shared" si="310"/>
        <v>0</v>
      </c>
      <c r="AX295" s="346">
        <f t="shared" si="310"/>
        <v>0</v>
      </c>
      <c r="AY295" s="365">
        <f t="shared" si="310"/>
        <v>0</v>
      </c>
      <c r="AZ295" s="1563"/>
      <c r="BA295" s="352">
        <f t="shared" si="310"/>
        <v>0</v>
      </c>
      <c r="BB295" s="1563"/>
      <c r="BC295" s="352">
        <f t="shared" si="310"/>
        <v>0</v>
      </c>
    </row>
    <row r="296" spans="1:56" s="121" customFormat="1">
      <c r="A296" s="373" t="s">
        <v>403</v>
      </c>
      <c r="B296" s="361">
        <f t="shared" si="311"/>
        <v>0</v>
      </c>
      <c r="C296" s="361">
        <f t="shared" si="311"/>
        <v>0</v>
      </c>
      <c r="D296" s="362">
        <f t="shared" si="310"/>
        <v>0</v>
      </c>
      <c r="E296" s="363">
        <f t="shared" si="310"/>
        <v>0</v>
      </c>
      <c r="F296" s="364">
        <f t="shared" si="310"/>
        <v>0</v>
      </c>
      <c r="G296" s="364">
        <f t="shared" si="310"/>
        <v>0</v>
      </c>
      <c r="H296" s="364">
        <f t="shared" si="310"/>
        <v>0</v>
      </c>
      <c r="I296" s="364">
        <f t="shared" si="310"/>
        <v>0</v>
      </c>
      <c r="J296" s="364">
        <f t="shared" si="310"/>
        <v>0</v>
      </c>
      <c r="K296" s="364">
        <f t="shared" si="310"/>
        <v>0</v>
      </c>
      <c r="L296" s="364">
        <f t="shared" si="310"/>
        <v>0</v>
      </c>
      <c r="M296" s="346">
        <f t="shared" si="310"/>
        <v>0</v>
      </c>
      <c r="N296" s="365">
        <f t="shared" si="310"/>
        <v>0</v>
      </c>
      <c r="O296" s="365">
        <f t="shared" si="310"/>
        <v>0</v>
      </c>
      <c r="P296" s="365">
        <f t="shared" si="310"/>
        <v>0</v>
      </c>
      <c r="Q296" s="348">
        <f t="shared" si="310"/>
        <v>0</v>
      </c>
      <c r="R296" s="366">
        <f t="shared" si="310"/>
        <v>0</v>
      </c>
      <c r="S296" s="1575"/>
      <c r="T296" s="367">
        <f t="shared" si="310"/>
        <v>0</v>
      </c>
      <c r="U296" s="367">
        <f t="shared" si="310"/>
        <v>0</v>
      </c>
      <c r="V296" s="367">
        <f t="shared" si="310"/>
        <v>0</v>
      </c>
      <c r="W296" s="346">
        <f t="shared" si="310"/>
        <v>0</v>
      </c>
      <c r="X296" s="366">
        <f t="shared" si="310"/>
        <v>0</v>
      </c>
      <c r="Y296" s="367">
        <f t="shared" si="310"/>
        <v>0</v>
      </c>
      <c r="Z296" s="367">
        <f t="shared" si="310"/>
        <v>0</v>
      </c>
      <c r="AA296" s="367">
        <f t="shared" si="310"/>
        <v>0</v>
      </c>
      <c r="AB296" s="367">
        <f t="shared" si="310"/>
        <v>0</v>
      </c>
      <c r="AC296" s="367">
        <f t="shared" si="310"/>
        <v>0</v>
      </c>
      <c r="AD296" s="367">
        <f t="shared" si="310"/>
        <v>0</v>
      </c>
      <c r="AE296" s="367">
        <f t="shared" si="310"/>
        <v>0</v>
      </c>
      <c r="AF296" s="367">
        <f t="shared" si="310"/>
        <v>0</v>
      </c>
      <c r="AG296" s="346">
        <f t="shared" si="310"/>
        <v>0</v>
      </c>
      <c r="AH296" s="1563"/>
      <c r="AI296" s="351">
        <f t="shared" si="310"/>
        <v>0</v>
      </c>
      <c r="AJ296" s="363">
        <f t="shared" si="310"/>
        <v>0</v>
      </c>
      <c r="AK296" s="364">
        <f t="shared" si="310"/>
        <v>0</v>
      </c>
      <c r="AL296" s="364">
        <f t="shared" si="310"/>
        <v>0</v>
      </c>
      <c r="AM296" s="364">
        <f t="shared" si="310"/>
        <v>0</v>
      </c>
      <c r="AN296" s="364">
        <f t="shared" si="310"/>
        <v>0</v>
      </c>
      <c r="AO296" s="364">
        <f t="shared" si="310"/>
        <v>0</v>
      </c>
      <c r="AP296" s="346">
        <f t="shared" ref="AP296:BC296" si="312">AP219+AP234+AP249+AP264+AP279</f>
        <v>0</v>
      </c>
      <c r="AQ296" s="365">
        <f t="shared" si="312"/>
        <v>0</v>
      </c>
      <c r="AR296" s="1563"/>
      <c r="AS296" s="365">
        <f t="shared" si="312"/>
        <v>0</v>
      </c>
      <c r="AT296" s="352">
        <f t="shared" si="312"/>
        <v>0</v>
      </c>
      <c r="AU296" s="368">
        <f t="shared" si="312"/>
        <v>0</v>
      </c>
      <c r="AV296" s="369">
        <f t="shared" si="312"/>
        <v>0</v>
      </c>
      <c r="AW296" s="369">
        <f t="shared" si="312"/>
        <v>0</v>
      </c>
      <c r="AX296" s="346">
        <f t="shared" si="312"/>
        <v>0</v>
      </c>
      <c r="AY296" s="365">
        <f t="shared" si="312"/>
        <v>0</v>
      </c>
      <c r="AZ296" s="1563"/>
      <c r="BA296" s="352">
        <f t="shared" si="312"/>
        <v>0</v>
      </c>
      <c r="BB296" s="1563"/>
      <c r="BC296" s="352">
        <f t="shared" si="312"/>
        <v>0</v>
      </c>
    </row>
    <row r="297" spans="1:56" s="121" customFormat="1">
      <c r="A297" s="373" t="s">
        <v>404</v>
      </c>
      <c r="B297" s="361">
        <f t="shared" si="311"/>
        <v>0</v>
      </c>
      <c r="C297" s="361">
        <f t="shared" si="311"/>
        <v>0</v>
      </c>
      <c r="D297" s="362">
        <f t="shared" si="311"/>
        <v>0</v>
      </c>
      <c r="E297" s="363">
        <f t="shared" si="311"/>
        <v>0</v>
      </c>
      <c r="F297" s="364">
        <f t="shared" si="311"/>
        <v>0</v>
      </c>
      <c r="G297" s="364">
        <f t="shared" si="311"/>
        <v>0</v>
      </c>
      <c r="H297" s="364">
        <f t="shared" si="311"/>
        <v>0</v>
      </c>
      <c r="I297" s="364">
        <f t="shared" si="311"/>
        <v>0</v>
      </c>
      <c r="J297" s="364">
        <f t="shared" si="311"/>
        <v>0</v>
      </c>
      <c r="K297" s="364">
        <f t="shared" si="311"/>
        <v>0</v>
      </c>
      <c r="L297" s="364">
        <f t="shared" si="311"/>
        <v>0</v>
      </c>
      <c r="M297" s="346">
        <f t="shared" si="311"/>
        <v>0</v>
      </c>
      <c r="N297" s="365">
        <f t="shared" si="311"/>
        <v>0</v>
      </c>
      <c r="O297" s="365">
        <f t="shared" si="311"/>
        <v>0</v>
      </c>
      <c r="P297" s="365">
        <f t="shared" si="311"/>
        <v>0</v>
      </c>
      <c r="Q297" s="348">
        <f t="shared" si="311"/>
        <v>0</v>
      </c>
      <c r="R297" s="366">
        <f t="shared" si="311"/>
        <v>0</v>
      </c>
      <c r="S297" s="1575"/>
      <c r="T297" s="367">
        <f t="shared" ref="T297:BC300" si="313">T220+T235+T250+T265+T280</f>
        <v>0</v>
      </c>
      <c r="U297" s="367">
        <f t="shared" si="313"/>
        <v>0</v>
      </c>
      <c r="V297" s="367">
        <f t="shared" si="313"/>
        <v>0</v>
      </c>
      <c r="W297" s="346">
        <f t="shared" si="313"/>
        <v>0</v>
      </c>
      <c r="X297" s="366">
        <f t="shared" si="313"/>
        <v>0</v>
      </c>
      <c r="Y297" s="367">
        <f t="shared" si="313"/>
        <v>0</v>
      </c>
      <c r="Z297" s="367">
        <f t="shared" si="313"/>
        <v>0</v>
      </c>
      <c r="AA297" s="367">
        <f t="shared" si="313"/>
        <v>0</v>
      </c>
      <c r="AB297" s="367">
        <f t="shared" si="313"/>
        <v>0</v>
      </c>
      <c r="AC297" s="367">
        <f t="shared" si="313"/>
        <v>0</v>
      </c>
      <c r="AD297" s="367">
        <f t="shared" si="313"/>
        <v>0</v>
      </c>
      <c r="AE297" s="367">
        <f t="shared" si="313"/>
        <v>0</v>
      </c>
      <c r="AF297" s="367">
        <f t="shared" si="313"/>
        <v>0</v>
      </c>
      <c r="AG297" s="346">
        <f t="shared" si="313"/>
        <v>0</v>
      </c>
      <c r="AH297" s="1563"/>
      <c r="AI297" s="351">
        <f t="shared" si="313"/>
        <v>0</v>
      </c>
      <c r="AJ297" s="363">
        <f t="shared" si="313"/>
        <v>0</v>
      </c>
      <c r="AK297" s="364">
        <f t="shared" si="313"/>
        <v>0</v>
      </c>
      <c r="AL297" s="364">
        <f t="shared" si="313"/>
        <v>0</v>
      </c>
      <c r="AM297" s="364">
        <f t="shared" si="313"/>
        <v>0</v>
      </c>
      <c r="AN297" s="364">
        <f t="shared" si="313"/>
        <v>0</v>
      </c>
      <c r="AO297" s="364">
        <f t="shared" si="313"/>
        <v>0</v>
      </c>
      <c r="AP297" s="346">
        <f t="shared" si="313"/>
        <v>0</v>
      </c>
      <c r="AQ297" s="365">
        <f t="shared" si="313"/>
        <v>0</v>
      </c>
      <c r="AR297" s="1563"/>
      <c r="AS297" s="365">
        <f t="shared" si="313"/>
        <v>0</v>
      </c>
      <c r="AT297" s="352">
        <f t="shared" si="313"/>
        <v>0</v>
      </c>
      <c r="AU297" s="368">
        <f t="shared" si="313"/>
        <v>0</v>
      </c>
      <c r="AV297" s="369">
        <f t="shared" si="313"/>
        <v>0</v>
      </c>
      <c r="AW297" s="369">
        <f t="shared" si="313"/>
        <v>0</v>
      </c>
      <c r="AX297" s="346">
        <f t="shared" si="313"/>
        <v>0</v>
      </c>
      <c r="AY297" s="365">
        <f t="shared" si="313"/>
        <v>0</v>
      </c>
      <c r="AZ297" s="1563"/>
      <c r="BA297" s="352">
        <f t="shared" si="313"/>
        <v>0</v>
      </c>
      <c r="BB297" s="1563"/>
      <c r="BC297" s="352">
        <f t="shared" si="313"/>
        <v>0</v>
      </c>
    </row>
    <row r="298" spans="1:56" s="121" customFormat="1">
      <c r="A298" s="373" t="s">
        <v>65</v>
      </c>
      <c r="B298" s="361">
        <f t="shared" si="311"/>
        <v>0</v>
      </c>
      <c r="C298" s="361">
        <f t="shared" si="311"/>
        <v>0</v>
      </c>
      <c r="D298" s="362">
        <f t="shared" si="311"/>
        <v>0</v>
      </c>
      <c r="E298" s="363">
        <f t="shared" si="311"/>
        <v>0</v>
      </c>
      <c r="F298" s="364">
        <f t="shared" si="311"/>
        <v>0</v>
      </c>
      <c r="G298" s="364">
        <f t="shared" si="311"/>
        <v>0</v>
      </c>
      <c r="H298" s="364">
        <f t="shared" si="311"/>
        <v>0</v>
      </c>
      <c r="I298" s="364">
        <f t="shared" si="311"/>
        <v>0</v>
      </c>
      <c r="J298" s="364">
        <f t="shared" si="311"/>
        <v>0</v>
      </c>
      <c r="K298" s="364">
        <f t="shared" si="311"/>
        <v>0</v>
      </c>
      <c r="L298" s="364">
        <f t="shared" si="311"/>
        <v>0</v>
      </c>
      <c r="M298" s="346">
        <f t="shared" si="311"/>
        <v>0</v>
      </c>
      <c r="N298" s="365">
        <f t="shared" si="311"/>
        <v>0</v>
      </c>
      <c r="O298" s="365">
        <f t="shared" si="311"/>
        <v>0</v>
      </c>
      <c r="P298" s="365">
        <f t="shared" si="311"/>
        <v>0</v>
      </c>
      <c r="Q298" s="348">
        <f t="shared" si="311"/>
        <v>0</v>
      </c>
      <c r="R298" s="366">
        <f t="shared" si="311"/>
        <v>0</v>
      </c>
      <c r="S298" s="1575"/>
      <c r="T298" s="367">
        <f t="shared" si="313"/>
        <v>0</v>
      </c>
      <c r="U298" s="367">
        <f t="shared" si="313"/>
        <v>0</v>
      </c>
      <c r="V298" s="367">
        <f t="shared" si="313"/>
        <v>0</v>
      </c>
      <c r="W298" s="346">
        <f t="shared" si="313"/>
        <v>0</v>
      </c>
      <c r="X298" s="366">
        <f t="shared" si="313"/>
        <v>0</v>
      </c>
      <c r="Y298" s="367">
        <f t="shared" si="313"/>
        <v>0</v>
      </c>
      <c r="Z298" s="367">
        <f t="shared" si="313"/>
        <v>0</v>
      </c>
      <c r="AA298" s="367">
        <f t="shared" si="313"/>
        <v>0</v>
      </c>
      <c r="AB298" s="367">
        <f t="shared" si="313"/>
        <v>0</v>
      </c>
      <c r="AC298" s="367">
        <f t="shared" si="313"/>
        <v>0</v>
      </c>
      <c r="AD298" s="367">
        <f t="shared" si="313"/>
        <v>0</v>
      </c>
      <c r="AE298" s="367">
        <f t="shared" si="313"/>
        <v>0</v>
      </c>
      <c r="AF298" s="367">
        <f t="shared" si="313"/>
        <v>0</v>
      </c>
      <c r="AG298" s="346">
        <f t="shared" si="313"/>
        <v>0</v>
      </c>
      <c r="AH298" s="1563"/>
      <c r="AI298" s="351">
        <f t="shared" si="313"/>
        <v>0</v>
      </c>
      <c r="AJ298" s="363">
        <f t="shared" si="313"/>
        <v>0</v>
      </c>
      <c r="AK298" s="364">
        <f t="shared" si="313"/>
        <v>0</v>
      </c>
      <c r="AL298" s="364">
        <f t="shared" si="313"/>
        <v>0</v>
      </c>
      <c r="AM298" s="364">
        <f t="shared" si="313"/>
        <v>0</v>
      </c>
      <c r="AN298" s="364">
        <f t="shared" si="313"/>
        <v>0</v>
      </c>
      <c r="AO298" s="364">
        <f t="shared" si="313"/>
        <v>0</v>
      </c>
      <c r="AP298" s="346">
        <f t="shared" si="313"/>
        <v>0</v>
      </c>
      <c r="AQ298" s="365">
        <f t="shared" si="313"/>
        <v>0</v>
      </c>
      <c r="AR298" s="1563"/>
      <c r="AS298" s="365">
        <f t="shared" si="313"/>
        <v>0</v>
      </c>
      <c r="AT298" s="352">
        <f>AT221+AT236+AT251+AT266+AT281</f>
        <v>0</v>
      </c>
      <c r="AU298" s="368">
        <f t="shared" si="313"/>
        <v>0</v>
      </c>
      <c r="AV298" s="369">
        <f t="shared" si="313"/>
        <v>0</v>
      </c>
      <c r="AW298" s="369">
        <f t="shared" si="313"/>
        <v>0</v>
      </c>
      <c r="AX298" s="346">
        <f t="shared" si="313"/>
        <v>0</v>
      </c>
      <c r="AY298" s="365">
        <f t="shared" si="313"/>
        <v>0</v>
      </c>
      <c r="AZ298" s="1563"/>
      <c r="BA298" s="352">
        <f t="shared" si="313"/>
        <v>0</v>
      </c>
      <c r="BB298" s="1563"/>
      <c r="BC298" s="352">
        <f t="shared" si="313"/>
        <v>0</v>
      </c>
    </row>
    <row r="299" spans="1:56" s="121" customFormat="1">
      <c r="A299" s="373" t="s">
        <v>405</v>
      </c>
      <c r="B299" s="361">
        <f t="shared" si="311"/>
        <v>0</v>
      </c>
      <c r="C299" s="361">
        <f t="shared" si="311"/>
        <v>0</v>
      </c>
      <c r="D299" s="362">
        <f t="shared" si="311"/>
        <v>0</v>
      </c>
      <c r="E299" s="363">
        <f t="shared" si="311"/>
        <v>0</v>
      </c>
      <c r="F299" s="364">
        <f t="shared" si="311"/>
        <v>0</v>
      </c>
      <c r="G299" s="364">
        <f t="shared" si="311"/>
        <v>0</v>
      </c>
      <c r="H299" s="364">
        <f t="shared" si="311"/>
        <v>0</v>
      </c>
      <c r="I299" s="364">
        <f t="shared" si="311"/>
        <v>0</v>
      </c>
      <c r="J299" s="364">
        <f t="shared" si="311"/>
        <v>0</v>
      </c>
      <c r="K299" s="364">
        <f t="shared" si="311"/>
        <v>0</v>
      </c>
      <c r="L299" s="364">
        <f t="shared" si="311"/>
        <v>0</v>
      </c>
      <c r="M299" s="346">
        <f t="shared" si="311"/>
        <v>0</v>
      </c>
      <c r="N299" s="365">
        <f t="shared" si="311"/>
        <v>0</v>
      </c>
      <c r="O299" s="365">
        <f t="shared" si="311"/>
        <v>0</v>
      </c>
      <c r="P299" s="365">
        <f t="shared" si="311"/>
        <v>0</v>
      </c>
      <c r="Q299" s="348">
        <f t="shared" si="311"/>
        <v>0</v>
      </c>
      <c r="R299" s="366">
        <f t="shared" si="311"/>
        <v>0</v>
      </c>
      <c r="S299" s="1575"/>
      <c r="T299" s="367">
        <f t="shared" si="313"/>
        <v>0</v>
      </c>
      <c r="U299" s="367">
        <f t="shared" si="313"/>
        <v>0</v>
      </c>
      <c r="V299" s="367">
        <f t="shared" si="313"/>
        <v>0</v>
      </c>
      <c r="W299" s="346">
        <f t="shared" si="313"/>
        <v>0</v>
      </c>
      <c r="X299" s="366">
        <f t="shared" si="313"/>
        <v>0</v>
      </c>
      <c r="Y299" s="367">
        <f t="shared" si="313"/>
        <v>0</v>
      </c>
      <c r="Z299" s="367">
        <f t="shared" si="313"/>
        <v>0</v>
      </c>
      <c r="AA299" s="367">
        <f t="shared" si="313"/>
        <v>0</v>
      </c>
      <c r="AB299" s="367">
        <f t="shared" si="313"/>
        <v>0</v>
      </c>
      <c r="AC299" s="367">
        <f t="shared" si="313"/>
        <v>0</v>
      </c>
      <c r="AD299" s="367">
        <f t="shared" si="313"/>
        <v>0</v>
      </c>
      <c r="AE299" s="367">
        <f t="shared" si="313"/>
        <v>0</v>
      </c>
      <c r="AF299" s="367">
        <f t="shared" si="313"/>
        <v>0</v>
      </c>
      <c r="AG299" s="346">
        <f t="shared" si="313"/>
        <v>0</v>
      </c>
      <c r="AH299" s="1563"/>
      <c r="AI299" s="351">
        <f t="shared" si="313"/>
        <v>0</v>
      </c>
      <c r="AJ299" s="363">
        <f t="shared" si="313"/>
        <v>0</v>
      </c>
      <c r="AK299" s="364">
        <f t="shared" si="313"/>
        <v>0</v>
      </c>
      <c r="AL299" s="364">
        <f t="shared" si="313"/>
        <v>0</v>
      </c>
      <c r="AM299" s="364">
        <f t="shared" si="313"/>
        <v>0</v>
      </c>
      <c r="AN299" s="364">
        <f t="shared" si="313"/>
        <v>0</v>
      </c>
      <c r="AO299" s="364">
        <f t="shared" si="313"/>
        <v>0</v>
      </c>
      <c r="AP299" s="346">
        <f t="shared" si="313"/>
        <v>0</v>
      </c>
      <c r="AQ299" s="365">
        <f t="shared" si="313"/>
        <v>0</v>
      </c>
      <c r="AR299" s="1563"/>
      <c r="AS299" s="365">
        <f t="shared" si="313"/>
        <v>0</v>
      </c>
      <c r="AT299" s="352">
        <f t="shared" si="313"/>
        <v>0</v>
      </c>
      <c r="AU299" s="368">
        <f t="shared" si="313"/>
        <v>0</v>
      </c>
      <c r="AV299" s="369">
        <f t="shared" si="313"/>
        <v>0</v>
      </c>
      <c r="AW299" s="369">
        <f t="shared" si="313"/>
        <v>0</v>
      </c>
      <c r="AX299" s="346">
        <f t="shared" si="313"/>
        <v>0</v>
      </c>
      <c r="AY299" s="365">
        <f t="shared" si="313"/>
        <v>0</v>
      </c>
      <c r="AZ299" s="1563"/>
      <c r="BA299" s="352">
        <f t="shared" si="313"/>
        <v>0</v>
      </c>
      <c r="BB299" s="1563"/>
      <c r="BC299" s="352">
        <f t="shared" si="313"/>
        <v>0</v>
      </c>
    </row>
    <row r="300" spans="1:56" s="121" customFormat="1" ht="13.5" thickBot="1">
      <c r="A300" s="374" t="s">
        <v>406</v>
      </c>
      <c r="B300" s="361">
        <f t="shared" si="311"/>
        <v>0</v>
      </c>
      <c r="C300" s="361">
        <f t="shared" si="311"/>
        <v>0</v>
      </c>
      <c r="D300" s="362">
        <f t="shared" si="311"/>
        <v>0</v>
      </c>
      <c r="E300" s="363">
        <f t="shared" si="311"/>
        <v>0</v>
      </c>
      <c r="F300" s="364">
        <f t="shared" si="311"/>
        <v>0</v>
      </c>
      <c r="G300" s="364">
        <f t="shared" si="311"/>
        <v>0</v>
      </c>
      <c r="H300" s="364">
        <f t="shared" si="311"/>
        <v>0</v>
      </c>
      <c r="I300" s="364">
        <f t="shared" si="311"/>
        <v>0</v>
      </c>
      <c r="J300" s="364">
        <f t="shared" si="311"/>
        <v>0</v>
      </c>
      <c r="K300" s="364">
        <f t="shared" si="311"/>
        <v>0</v>
      </c>
      <c r="L300" s="364">
        <f t="shared" si="311"/>
        <v>0</v>
      </c>
      <c r="M300" s="346">
        <f t="shared" si="311"/>
        <v>0</v>
      </c>
      <c r="N300" s="365">
        <f t="shared" si="311"/>
        <v>0</v>
      </c>
      <c r="O300" s="365">
        <f t="shared" si="311"/>
        <v>0</v>
      </c>
      <c r="P300" s="365">
        <f t="shared" si="311"/>
        <v>0</v>
      </c>
      <c r="Q300" s="348">
        <f t="shared" si="311"/>
        <v>0</v>
      </c>
      <c r="R300" s="366">
        <f t="shared" si="311"/>
        <v>0</v>
      </c>
      <c r="S300" s="1575"/>
      <c r="T300" s="367">
        <f t="shared" si="313"/>
        <v>0</v>
      </c>
      <c r="U300" s="367">
        <f t="shared" si="313"/>
        <v>0</v>
      </c>
      <c r="V300" s="367">
        <f t="shared" si="313"/>
        <v>0</v>
      </c>
      <c r="W300" s="346">
        <f t="shared" si="313"/>
        <v>0</v>
      </c>
      <c r="X300" s="366">
        <f t="shared" si="313"/>
        <v>0</v>
      </c>
      <c r="Y300" s="367">
        <f t="shared" si="313"/>
        <v>0</v>
      </c>
      <c r="Z300" s="367">
        <f t="shared" si="313"/>
        <v>0</v>
      </c>
      <c r="AA300" s="367">
        <f t="shared" si="313"/>
        <v>0</v>
      </c>
      <c r="AB300" s="367">
        <f t="shared" si="313"/>
        <v>0</v>
      </c>
      <c r="AC300" s="367">
        <f t="shared" si="313"/>
        <v>0</v>
      </c>
      <c r="AD300" s="367">
        <f t="shared" si="313"/>
        <v>0</v>
      </c>
      <c r="AE300" s="367">
        <f t="shared" si="313"/>
        <v>0</v>
      </c>
      <c r="AF300" s="367">
        <f t="shared" si="313"/>
        <v>0</v>
      </c>
      <c r="AG300" s="346">
        <f t="shared" si="313"/>
        <v>0</v>
      </c>
      <c r="AH300" s="1563"/>
      <c r="AI300" s="351">
        <f t="shared" si="313"/>
        <v>0</v>
      </c>
      <c r="AJ300" s="363">
        <f t="shared" si="313"/>
        <v>0</v>
      </c>
      <c r="AK300" s="364">
        <f t="shared" si="313"/>
        <v>0</v>
      </c>
      <c r="AL300" s="364">
        <f t="shared" si="313"/>
        <v>0</v>
      </c>
      <c r="AM300" s="364">
        <f t="shared" si="313"/>
        <v>0</v>
      </c>
      <c r="AN300" s="364">
        <f t="shared" si="313"/>
        <v>0</v>
      </c>
      <c r="AO300" s="364">
        <f t="shared" si="313"/>
        <v>0</v>
      </c>
      <c r="AP300" s="346">
        <f t="shared" si="313"/>
        <v>0</v>
      </c>
      <c r="AQ300" s="365">
        <f t="shared" si="313"/>
        <v>0</v>
      </c>
      <c r="AR300" s="1563"/>
      <c r="AS300" s="365">
        <f t="shared" si="313"/>
        <v>0</v>
      </c>
      <c r="AT300" s="352">
        <f t="shared" si="313"/>
        <v>0</v>
      </c>
      <c r="AU300" s="368">
        <f t="shared" si="313"/>
        <v>0</v>
      </c>
      <c r="AV300" s="369">
        <f t="shared" si="313"/>
        <v>0</v>
      </c>
      <c r="AW300" s="369">
        <f t="shared" si="313"/>
        <v>0</v>
      </c>
      <c r="AX300" s="346">
        <f t="shared" si="313"/>
        <v>0</v>
      </c>
      <c r="AY300" s="365">
        <f t="shared" si="313"/>
        <v>0</v>
      </c>
      <c r="AZ300" s="1563"/>
      <c r="BA300" s="352">
        <f t="shared" si="313"/>
        <v>0</v>
      </c>
      <c r="BB300" s="1563"/>
      <c r="BC300" s="352">
        <f t="shared" si="313"/>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BC302" si="314">IF(ABS(B287-B290)&lt;0.1,"OK","Error")</f>
        <v>OK</v>
      </c>
      <c r="C302" s="375" t="str">
        <f t="shared" si="314"/>
        <v>OK</v>
      </c>
      <c r="D302" s="375" t="str">
        <f t="shared" si="314"/>
        <v>OK</v>
      </c>
      <c r="E302" s="375" t="str">
        <f t="shared" si="314"/>
        <v>OK</v>
      </c>
      <c r="F302" s="375" t="str">
        <f t="shared" si="314"/>
        <v>OK</v>
      </c>
      <c r="G302" s="375" t="str">
        <f t="shared" si="314"/>
        <v>OK</v>
      </c>
      <c r="H302" s="375" t="str">
        <f t="shared" si="314"/>
        <v>OK</v>
      </c>
      <c r="I302" s="375" t="str">
        <f t="shared" si="314"/>
        <v>OK</v>
      </c>
      <c r="J302" s="375" t="str">
        <f t="shared" si="314"/>
        <v>OK</v>
      </c>
      <c r="K302" s="375" t="str">
        <f t="shared" si="314"/>
        <v>OK</v>
      </c>
      <c r="L302" s="375" t="str">
        <f t="shared" si="314"/>
        <v>OK</v>
      </c>
      <c r="M302" s="375" t="str">
        <f t="shared" si="314"/>
        <v>OK</v>
      </c>
      <c r="N302" s="375" t="str">
        <f t="shared" si="314"/>
        <v>OK</v>
      </c>
      <c r="O302" s="375" t="str">
        <f t="shared" si="314"/>
        <v>OK</v>
      </c>
      <c r="P302" s="375" t="str">
        <f t="shared" si="314"/>
        <v>OK</v>
      </c>
      <c r="Q302" s="375" t="str">
        <f t="shared" si="314"/>
        <v>OK</v>
      </c>
      <c r="R302" s="375" t="str">
        <f t="shared" si="314"/>
        <v>OK</v>
      </c>
      <c r="S302" s="375" t="str">
        <f t="shared" si="314"/>
        <v>OK</v>
      </c>
      <c r="T302" s="375" t="str">
        <f t="shared" si="314"/>
        <v>OK</v>
      </c>
      <c r="U302" s="375" t="str">
        <f t="shared" si="314"/>
        <v>OK</v>
      </c>
      <c r="V302" s="375" t="str">
        <f t="shared" si="314"/>
        <v>OK</v>
      </c>
      <c r="W302" s="375" t="str">
        <f t="shared" si="314"/>
        <v>OK</v>
      </c>
      <c r="X302" s="375" t="str">
        <f t="shared" si="314"/>
        <v>OK</v>
      </c>
      <c r="Y302" s="375" t="str">
        <f t="shared" si="314"/>
        <v>OK</v>
      </c>
      <c r="Z302" s="375" t="str">
        <f t="shared" si="314"/>
        <v>OK</v>
      </c>
      <c r="AA302" s="375" t="str">
        <f t="shared" si="314"/>
        <v>OK</v>
      </c>
      <c r="AB302" s="375" t="str">
        <f t="shared" si="314"/>
        <v>OK</v>
      </c>
      <c r="AC302" s="375" t="str">
        <f t="shared" si="314"/>
        <v>OK</v>
      </c>
      <c r="AD302" s="375" t="str">
        <f t="shared" si="314"/>
        <v>OK</v>
      </c>
      <c r="AE302" s="375" t="str">
        <f t="shared" si="314"/>
        <v>OK</v>
      </c>
      <c r="AF302" s="375" t="str">
        <f t="shared" si="314"/>
        <v>OK</v>
      </c>
      <c r="AG302" s="375" t="str">
        <f t="shared" si="314"/>
        <v>OK</v>
      </c>
      <c r="AH302" s="375" t="str">
        <f t="shared" si="314"/>
        <v>OK</v>
      </c>
      <c r="AI302" s="375" t="str">
        <f t="shared" si="314"/>
        <v>OK</v>
      </c>
      <c r="AJ302" s="375" t="str">
        <f t="shared" si="314"/>
        <v>OK</v>
      </c>
      <c r="AK302" s="375" t="str">
        <f t="shared" si="314"/>
        <v>OK</v>
      </c>
      <c r="AL302" s="375" t="str">
        <f t="shared" si="314"/>
        <v>OK</v>
      </c>
      <c r="AM302" s="375" t="str">
        <f t="shared" si="314"/>
        <v>OK</v>
      </c>
      <c r="AN302" s="375" t="str">
        <f t="shared" si="314"/>
        <v>OK</v>
      </c>
      <c r="AO302" s="375" t="str">
        <f t="shared" si="314"/>
        <v>OK</v>
      </c>
      <c r="AP302" s="375" t="str">
        <f t="shared" si="314"/>
        <v>OK</v>
      </c>
      <c r="AQ302" s="375" t="str">
        <f t="shared" si="314"/>
        <v>OK</v>
      </c>
      <c r="AR302" s="375" t="str">
        <f t="shared" si="314"/>
        <v>OK</v>
      </c>
      <c r="AS302" s="375" t="str">
        <f t="shared" si="314"/>
        <v>OK</v>
      </c>
      <c r="AT302" s="375" t="str">
        <f t="shared" si="314"/>
        <v>OK</v>
      </c>
      <c r="AU302" s="375" t="str">
        <f t="shared" si="314"/>
        <v>OK</v>
      </c>
      <c r="AV302" s="375" t="str">
        <f t="shared" si="314"/>
        <v>OK</v>
      </c>
      <c r="AW302" s="375" t="str">
        <f t="shared" si="314"/>
        <v>OK</v>
      </c>
      <c r="AX302" s="375" t="str">
        <f t="shared" si="314"/>
        <v>OK</v>
      </c>
      <c r="AY302" s="375" t="str">
        <f t="shared" si="314"/>
        <v>OK</v>
      </c>
      <c r="AZ302" s="375" t="str">
        <f t="shared" si="314"/>
        <v>OK</v>
      </c>
      <c r="BA302" s="375" t="str">
        <f t="shared" si="314"/>
        <v>OK</v>
      </c>
      <c r="BB302" s="375" t="str">
        <f t="shared" si="314"/>
        <v>OK</v>
      </c>
      <c r="BC302" s="375" t="str">
        <f t="shared" si="314"/>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5">SUM(B307:B316)</f>
        <v>0</v>
      </c>
      <c r="C306" s="461">
        <f t="shared" si="315"/>
        <v>0</v>
      </c>
      <c r="D306" s="462">
        <f t="shared" si="315"/>
        <v>0</v>
      </c>
      <c r="E306" s="463">
        <f t="shared" si="315"/>
        <v>0</v>
      </c>
      <c r="F306" s="464">
        <f t="shared" si="315"/>
        <v>0</v>
      </c>
      <c r="G306" s="464">
        <f t="shared" si="315"/>
        <v>0</v>
      </c>
      <c r="H306" s="464">
        <f t="shared" si="315"/>
        <v>0</v>
      </c>
      <c r="I306" s="464">
        <f t="shared" si="315"/>
        <v>0</v>
      </c>
      <c r="J306" s="464">
        <f t="shared" ref="J306:BA306" si="316">SUM(J307:J316)</f>
        <v>0</v>
      </c>
      <c r="K306" s="464">
        <f t="shared" si="316"/>
        <v>0</v>
      </c>
      <c r="L306" s="464">
        <f t="shared" si="316"/>
        <v>0</v>
      </c>
      <c r="M306" s="465">
        <f t="shared" si="316"/>
        <v>0</v>
      </c>
      <c r="N306" s="466">
        <f t="shared" si="316"/>
        <v>0</v>
      </c>
      <c r="O306" s="466">
        <f t="shared" si="316"/>
        <v>0</v>
      </c>
      <c r="P306" s="466">
        <f t="shared" si="316"/>
        <v>0</v>
      </c>
      <c r="Q306" s="467">
        <f t="shared" si="316"/>
        <v>0</v>
      </c>
      <c r="R306" s="468">
        <f t="shared" si="316"/>
        <v>0</v>
      </c>
      <c r="S306" s="1613"/>
      <c r="T306" s="469">
        <f t="shared" si="316"/>
        <v>0</v>
      </c>
      <c r="U306" s="469">
        <f t="shared" si="316"/>
        <v>0</v>
      </c>
      <c r="V306" s="469">
        <f t="shared" si="316"/>
        <v>0</v>
      </c>
      <c r="W306" s="465">
        <f t="shared" si="316"/>
        <v>0</v>
      </c>
      <c r="X306" s="468">
        <f t="shared" si="316"/>
        <v>0</v>
      </c>
      <c r="Y306" s="469">
        <f t="shared" si="316"/>
        <v>0</v>
      </c>
      <c r="Z306" s="469">
        <f t="shared" si="316"/>
        <v>0</v>
      </c>
      <c r="AA306" s="469">
        <f t="shared" si="316"/>
        <v>0</v>
      </c>
      <c r="AB306" s="469">
        <f t="shared" si="316"/>
        <v>0</v>
      </c>
      <c r="AC306" s="469">
        <f t="shared" si="316"/>
        <v>0</v>
      </c>
      <c r="AD306" s="469">
        <f t="shared" si="316"/>
        <v>0</v>
      </c>
      <c r="AE306" s="469">
        <f t="shared" si="316"/>
        <v>0</v>
      </c>
      <c r="AF306" s="469">
        <f t="shared" si="316"/>
        <v>0</v>
      </c>
      <c r="AG306" s="465">
        <f t="shared" si="316"/>
        <v>0</v>
      </c>
      <c r="AH306" s="1563"/>
      <c r="AI306" s="470">
        <f>SUM(AI307:AI316)</f>
        <v>0</v>
      </c>
      <c r="AJ306" s="463">
        <f>SUM(AJ307:AJ316)</f>
        <v>0</v>
      </c>
      <c r="AK306" s="464">
        <f t="shared" si="316"/>
        <v>0</v>
      </c>
      <c r="AL306" s="464">
        <f t="shared" si="316"/>
        <v>0</v>
      </c>
      <c r="AM306" s="464">
        <f t="shared" si="316"/>
        <v>0</v>
      </c>
      <c r="AN306" s="464">
        <f t="shared" si="316"/>
        <v>0</v>
      </c>
      <c r="AO306" s="464">
        <f t="shared" si="316"/>
        <v>0</v>
      </c>
      <c r="AP306" s="465">
        <f t="shared" si="316"/>
        <v>0</v>
      </c>
      <c r="AQ306" s="466">
        <f t="shared" si="316"/>
        <v>0</v>
      </c>
      <c r="AR306" s="1563"/>
      <c r="AS306" s="466">
        <f t="shared" si="316"/>
        <v>0</v>
      </c>
      <c r="AT306" s="471">
        <f t="shared" si="316"/>
        <v>0</v>
      </c>
      <c r="AU306" s="472">
        <f t="shared" si="316"/>
        <v>0</v>
      </c>
      <c r="AV306" s="473">
        <f t="shared" si="316"/>
        <v>0</v>
      </c>
      <c r="AW306" s="473">
        <f>SUM(AW307:AW316)</f>
        <v>0</v>
      </c>
      <c r="AX306" s="465">
        <f t="shared" si="316"/>
        <v>0</v>
      </c>
      <c r="AY306" s="466">
        <f t="shared" si="316"/>
        <v>0</v>
      </c>
      <c r="AZ306" s="1563"/>
      <c r="BA306" s="471">
        <f t="shared" si="316"/>
        <v>0</v>
      </c>
      <c r="BB306" s="1563"/>
      <c r="BC306" s="471">
        <f>SUM(BC307:BC316)</f>
        <v>0</v>
      </c>
    </row>
    <row r="307" spans="1:56" s="121" customFormat="1">
      <c r="A307" s="372" t="s">
        <v>399</v>
      </c>
      <c r="B307" s="361">
        <f t="shared" ref="B307:AG315" si="317">+B291+B181+B115+B57</f>
        <v>0</v>
      </c>
      <c r="C307" s="361">
        <f t="shared" si="317"/>
        <v>0</v>
      </c>
      <c r="D307" s="362">
        <f t="shared" si="317"/>
        <v>0</v>
      </c>
      <c r="E307" s="363">
        <f t="shared" si="317"/>
        <v>0</v>
      </c>
      <c r="F307" s="364">
        <f t="shared" si="317"/>
        <v>0</v>
      </c>
      <c r="G307" s="364">
        <f t="shared" si="317"/>
        <v>0</v>
      </c>
      <c r="H307" s="364">
        <f t="shared" si="317"/>
        <v>0</v>
      </c>
      <c r="I307" s="364">
        <f t="shared" si="317"/>
        <v>0</v>
      </c>
      <c r="J307" s="364">
        <f t="shared" si="317"/>
        <v>0</v>
      </c>
      <c r="K307" s="364">
        <f t="shared" si="317"/>
        <v>0</v>
      </c>
      <c r="L307" s="364">
        <f t="shared" si="317"/>
        <v>0</v>
      </c>
      <c r="M307" s="346">
        <f t="shared" si="317"/>
        <v>0</v>
      </c>
      <c r="N307" s="365">
        <f t="shared" si="317"/>
        <v>0</v>
      </c>
      <c r="O307" s="365">
        <f t="shared" si="317"/>
        <v>0</v>
      </c>
      <c r="P307" s="365">
        <f t="shared" si="317"/>
        <v>0</v>
      </c>
      <c r="Q307" s="348">
        <f t="shared" si="317"/>
        <v>0</v>
      </c>
      <c r="R307" s="366">
        <f t="shared" si="317"/>
        <v>0</v>
      </c>
      <c r="S307" s="1575"/>
      <c r="T307" s="367">
        <f t="shared" si="317"/>
        <v>0</v>
      </c>
      <c r="U307" s="367">
        <f t="shared" si="317"/>
        <v>0</v>
      </c>
      <c r="V307" s="367">
        <f t="shared" si="317"/>
        <v>0</v>
      </c>
      <c r="W307" s="346">
        <f t="shared" si="317"/>
        <v>0</v>
      </c>
      <c r="X307" s="366">
        <f t="shared" si="317"/>
        <v>0</v>
      </c>
      <c r="Y307" s="367">
        <f t="shared" si="317"/>
        <v>0</v>
      </c>
      <c r="Z307" s="367">
        <f t="shared" si="317"/>
        <v>0</v>
      </c>
      <c r="AA307" s="367">
        <f t="shared" si="317"/>
        <v>0</v>
      </c>
      <c r="AB307" s="367">
        <f t="shared" si="317"/>
        <v>0</v>
      </c>
      <c r="AC307" s="367">
        <f t="shared" si="317"/>
        <v>0</v>
      </c>
      <c r="AD307" s="367">
        <f t="shared" si="317"/>
        <v>0</v>
      </c>
      <c r="AE307" s="367">
        <f t="shared" si="317"/>
        <v>0</v>
      </c>
      <c r="AF307" s="367">
        <f t="shared" si="317"/>
        <v>0</v>
      </c>
      <c r="AG307" s="346">
        <f t="shared" si="317"/>
        <v>0</v>
      </c>
      <c r="AH307" s="1563"/>
      <c r="AI307" s="351">
        <f t="shared" ref="AI307:AQ316" si="318">+AI291+AI181+AI115+AI57</f>
        <v>0</v>
      </c>
      <c r="AJ307" s="363">
        <f t="shared" si="318"/>
        <v>0</v>
      </c>
      <c r="AK307" s="364">
        <f t="shared" si="318"/>
        <v>0</v>
      </c>
      <c r="AL307" s="364">
        <f t="shared" si="318"/>
        <v>0</v>
      </c>
      <c r="AM307" s="364">
        <f t="shared" si="318"/>
        <v>0</v>
      </c>
      <c r="AN307" s="364">
        <f t="shared" si="318"/>
        <v>0</v>
      </c>
      <c r="AO307" s="364">
        <f t="shared" si="318"/>
        <v>0</v>
      </c>
      <c r="AP307" s="346">
        <f t="shared" si="318"/>
        <v>0</v>
      </c>
      <c r="AQ307" s="365">
        <f t="shared" si="318"/>
        <v>0</v>
      </c>
      <c r="AR307" s="1563"/>
      <c r="AS307" s="365">
        <f t="shared" ref="AS307:BC316" si="319">+AS291+AS181+AS115+AS57</f>
        <v>0</v>
      </c>
      <c r="AT307" s="352">
        <f t="shared" si="319"/>
        <v>0</v>
      </c>
      <c r="AU307" s="368">
        <f t="shared" si="319"/>
        <v>0</v>
      </c>
      <c r="AV307" s="369">
        <f t="shared" si="319"/>
        <v>0</v>
      </c>
      <c r="AW307" s="369">
        <f>+AW291+AW181+AW115+AW57</f>
        <v>0</v>
      </c>
      <c r="AX307" s="346">
        <f t="shared" si="319"/>
        <v>0</v>
      </c>
      <c r="AY307" s="365">
        <f t="shared" si="319"/>
        <v>0</v>
      </c>
      <c r="AZ307" s="1563"/>
      <c r="BA307" s="352">
        <f t="shared" si="319"/>
        <v>0</v>
      </c>
      <c r="BB307" s="1563"/>
      <c r="BC307" s="352">
        <f t="shared" si="319"/>
        <v>0</v>
      </c>
    </row>
    <row r="308" spans="1:56" s="121" customFormat="1">
      <c r="A308" s="372" t="s">
        <v>400</v>
      </c>
      <c r="B308" s="361">
        <f t="shared" si="317"/>
        <v>0</v>
      </c>
      <c r="C308" s="361">
        <f t="shared" si="317"/>
        <v>0</v>
      </c>
      <c r="D308" s="362">
        <f t="shared" si="317"/>
        <v>0</v>
      </c>
      <c r="E308" s="363">
        <f t="shared" si="317"/>
        <v>0</v>
      </c>
      <c r="F308" s="364">
        <f t="shared" si="317"/>
        <v>0</v>
      </c>
      <c r="G308" s="364">
        <f t="shared" si="317"/>
        <v>0</v>
      </c>
      <c r="H308" s="364">
        <f t="shared" si="317"/>
        <v>0</v>
      </c>
      <c r="I308" s="364">
        <f t="shared" si="317"/>
        <v>0</v>
      </c>
      <c r="J308" s="364">
        <f t="shared" si="317"/>
        <v>0</v>
      </c>
      <c r="K308" s="364">
        <f t="shared" si="317"/>
        <v>0</v>
      </c>
      <c r="L308" s="364">
        <f t="shared" si="317"/>
        <v>0</v>
      </c>
      <c r="M308" s="346">
        <f t="shared" si="317"/>
        <v>0</v>
      </c>
      <c r="N308" s="365">
        <f t="shared" si="317"/>
        <v>0</v>
      </c>
      <c r="O308" s="365">
        <f t="shared" si="317"/>
        <v>0</v>
      </c>
      <c r="P308" s="365">
        <f t="shared" si="317"/>
        <v>0</v>
      </c>
      <c r="Q308" s="348">
        <f t="shared" si="317"/>
        <v>0</v>
      </c>
      <c r="R308" s="366">
        <f t="shared" si="317"/>
        <v>0</v>
      </c>
      <c r="S308" s="1575"/>
      <c r="T308" s="367">
        <f t="shared" si="317"/>
        <v>0</v>
      </c>
      <c r="U308" s="367">
        <f t="shared" si="317"/>
        <v>0</v>
      </c>
      <c r="V308" s="367">
        <f t="shared" si="317"/>
        <v>0</v>
      </c>
      <c r="W308" s="346">
        <f t="shared" si="317"/>
        <v>0</v>
      </c>
      <c r="X308" s="366">
        <f t="shared" si="317"/>
        <v>0</v>
      </c>
      <c r="Y308" s="367">
        <f t="shared" si="317"/>
        <v>0</v>
      </c>
      <c r="Z308" s="367">
        <f t="shared" si="317"/>
        <v>0</v>
      </c>
      <c r="AA308" s="367">
        <f t="shared" si="317"/>
        <v>0</v>
      </c>
      <c r="AB308" s="367">
        <f t="shared" si="317"/>
        <v>0</v>
      </c>
      <c r="AC308" s="367">
        <f t="shared" si="317"/>
        <v>0</v>
      </c>
      <c r="AD308" s="367">
        <f t="shared" si="317"/>
        <v>0</v>
      </c>
      <c r="AE308" s="367">
        <f t="shared" si="317"/>
        <v>0</v>
      </c>
      <c r="AF308" s="367">
        <f t="shared" si="317"/>
        <v>0</v>
      </c>
      <c r="AG308" s="346">
        <f t="shared" si="317"/>
        <v>0</v>
      </c>
      <c r="AH308" s="1563"/>
      <c r="AI308" s="351">
        <f t="shared" si="318"/>
        <v>0</v>
      </c>
      <c r="AJ308" s="363">
        <f t="shared" si="318"/>
        <v>0</v>
      </c>
      <c r="AK308" s="364">
        <f t="shared" si="318"/>
        <v>0</v>
      </c>
      <c r="AL308" s="364">
        <f t="shared" si="318"/>
        <v>0</v>
      </c>
      <c r="AM308" s="364">
        <f t="shared" si="318"/>
        <v>0</v>
      </c>
      <c r="AN308" s="364">
        <f t="shared" si="318"/>
        <v>0</v>
      </c>
      <c r="AO308" s="364">
        <f t="shared" si="318"/>
        <v>0</v>
      </c>
      <c r="AP308" s="346">
        <f t="shared" si="318"/>
        <v>0</v>
      </c>
      <c r="AQ308" s="365">
        <f t="shared" si="318"/>
        <v>0</v>
      </c>
      <c r="AR308" s="1563"/>
      <c r="AS308" s="365">
        <f t="shared" si="319"/>
        <v>0</v>
      </c>
      <c r="AT308" s="352">
        <f t="shared" si="319"/>
        <v>0</v>
      </c>
      <c r="AU308" s="368">
        <f t="shared" si="319"/>
        <v>0</v>
      </c>
      <c r="AV308" s="369">
        <f t="shared" si="319"/>
        <v>0</v>
      </c>
      <c r="AW308" s="369">
        <f t="shared" si="319"/>
        <v>0</v>
      </c>
      <c r="AX308" s="346">
        <f t="shared" si="319"/>
        <v>0</v>
      </c>
      <c r="AY308" s="365">
        <f t="shared" si="319"/>
        <v>0</v>
      </c>
      <c r="AZ308" s="1563"/>
      <c r="BA308" s="352">
        <f t="shared" si="319"/>
        <v>0</v>
      </c>
      <c r="BB308" s="1563"/>
      <c r="BC308" s="352">
        <f t="shared" si="319"/>
        <v>0</v>
      </c>
    </row>
    <row r="309" spans="1:56" s="121" customFormat="1">
      <c r="A309" s="373" t="s">
        <v>401</v>
      </c>
      <c r="B309" s="361">
        <f t="shared" si="317"/>
        <v>0</v>
      </c>
      <c r="C309" s="361">
        <f t="shared" si="317"/>
        <v>0</v>
      </c>
      <c r="D309" s="362">
        <f t="shared" si="317"/>
        <v>0</v>
      </c>
      <c r="E309" s="363">
        <f t="shared" si="317"/>
        <v>0</v>
      </c>
      <c r="F309" s="364">
        <f t="shared" si="317"/>
        <v>0</v>
      </c>
      <c r="G309" s="364">
        <f t="shared" si="317"/>
        <v>0</v>
      </c>
      <c r="H309" s="364">
        <f t="shared" si="317"/>
        <v>0</v>
      </c>
      <c r="I309" s="364">
        <f t="shared" si="317"/>
        <v>0</v>
      </c>
      <c r="J309" s="364">
        <f t="shared" si="317"/>
        <v>0</v>
      </c>
      <c r="K309" s="364">
        <f t="shared" si="317"/>
        <v>0</v>
      </c>
      <c r="L309" s="364">
        <f t="shared" si="317"/>
        <v>0</v>
      </c>
      <c r="M309" s="346">
        <f t="shared" si="317"/>
        <v>0</v>
      </c>
      <c r="N309" s="365">
        <f t="shared" si="317"/>
        <v>0</v>
      </c>
      <c r="O309" s="365">
        <f t="shared" si="317"/>
        <v>0</v>
      </c>
      <c r="P309" s="365">
        <f t="shared" si="317"/>
        <v>0</v>
      </c>
      <c r="Q309" s="348">
        <f t="shared" si="317"/>
        <v>0</v>
      </c>
      <c r="R309" s="366">
        <f t="shared" si="317"/>
        <v>0</v>
      </c>
      <c r="S309" s="1575"/>
      <c r="T309" s="367">
        <f t="shared" si="317"/>
        <v>0</v>
      </c>
      <c r="U309" s="367">
        <f t="shared" si="317"/>
        <v>0</v>
      </c>
      <c r="V309" s="367">
        <f t="shared" si="317"/>
        <v>0</v>
      </c>
      <c r="W309" s="346">
        <f t="shared" si="317"/>
        <v>0</v>
      </c>
      <c r="X309" s="366">
        <f t="shared" si="317"/>
        <v>0</v>
      </c>
      <c r="Y309" s="367">
        <f t="shared" si="317"/>
        <v>0</v>
      </c>
      <c r="Z309" s="367">
        <f t="shared" si="317"/>
        <v>0</v>
      </c>
      <c r="AA309" s="367">
        <f t="shared" si="317"/>
        <v>0</v>
      </c>
      <c r="AB309" s="367">
        <f t="shared" si="317"/>
        <v>0</v>
      </c>
      <c r="AC309" s="367">
        <f t="shared" si="317"/>
        <v>0</v>
      </c>
      <c r="AD309" s="367">
        <f t="shared" si="317"/>
        <v>0</v>
      </c>
      <c r="AE309" s="367">
        <f t="shared" si="317"/>
        <v>0</v>
      </c>
      <c r="AF309" s="367">
        <f t="shared" si="317"/>
        <v>0</v>
      </c>
      <c r="AG309" s="346">
        <f t="shared" si="317"/>
        <v>0</v>
      </c>
      <c r="AH309" s="1563"/>
      <c r="AI309" s="351">
        <f t="shared" si="318"/>
        <v>0</v>
      </c>
      <c r="AJ309" s="363">
        <f t="shared" si="318"/>
        <v>0</v>
      </c>
      <c r="AK309" s="364">
        <f t="shared" si="318"/>
        <v>0</v>
      </c>
      <c r="AL309" s="364">
        <f t="shared" si="318"/>
        <v>0</v>
      </c>
      <c r="AM309" s="364">
        <f t="shared" si="318"/>
        <v>0</v>
      </c>
      <c r="AN309" s="364">
        <f t="shared" si="318"/>
        <v>0</v>
      </c>
      <c r="AO309" s="364">
        <f t="shared" si="318"/>
        <v>0</v>
      </c>
      <c r="AP309" s="346">
        <f t="shared" si="318"/>
        <v>0</v>
      </c>
      <c r="AQ309" s="365">
        <f t="shared" si="318"/>
        <v>0</v>
      </c>
      <c r="AR309" s="1563"/>
      <c r="AS309" s="365">
        <f t="shared" si="319"/>
        <v>0</v>
      </c>
      <c r="AT309" s="352">
        <f t="shared" si="319"/>
        <v>0</v>
      </c>
      <c r="AU309" s="368">
        <f t="shared" si="319"/>
        <v>0</v>
      </c>
      <c r="AV309" s="369">
        <f t="shared" si="319"/>
        <v>0</v>
      </c>
      <c r="AW309" s="369">
        <f t="shared" si="319"/>
        <v>0</v>
      </c>
      <c r="AX309" s="346">
        <f t="shared" si="319"/>
        <v>0</v>
      </c>
      <c r="AY309" s="365">
        <f t="shared" si="319"/>
        <v>0</v>
      </c>
      <c r="AZ309" s="1563"/>
      <c r="BA309" s="352">
        <f t="shared" si="319"/>
        <v>0</v>
      </c>
      <c r="BB309" s="1563"/>
      <c r="BC309" s="352">
        <f t="shared" si="319"/>
        <v>0</v>
      </c>
    </row>
    <row r="310" spans="1:56" s="121" customFormat="1">
      <c r="A310" s="373" t="s">
        <v>61</v>
      </c>
      <c r="B310" s="361">
        <f t="shared" si="317"/>
        <v>0</v>
      </c>
      <c r="C310" s="361">
        <f t="shared" si="317"/>
        <v>0</v>
      </c>
      <c r="D310" s="362">
        <f t="shared" si="317"/>
        <v>0</v>
      </c>
      <c r="E310" s="363">
        <f t="shared" si="317"/>
        <v>0</v>
      </c>
      <c r="F310" s="364">
        <f t="shared" si="317"/>
        <v>0</v>
      </c>
      <c r="G310" s="364">
        <f t="shared" si="317"/>
        <v>0</v>
      </c>
      <c r="H310" s="364">
        <f t="shared" si="317"/>
        <v>0</v>
      </c>
      <c r="I310" s="364">
        <f t="shared" si="317"/>
        <v>0</v>
      </c>
      <c r="J310" s="364">
        <f t="shared" si="317"/>
        <v>0</v>
      </c>
      <c r="K310" s="364">
        <f t="shared" si="317"/>
        <v>0</v>
      </c>
      <c r="L310" s="364">
        <f t="shared" si="317"/>
        <v>0</v>
      </c>
      <c r="M310" s="346">
        <f t="shared" si="317"/>
        <v>0</v>
      </c>
      <c r="N310" s="365">
        <f t="shared" si="317"/>
        <v>0</v>
      </c>
      <c r="O310" s="365">
        <f t="shared" si="317"/>
        <v>0</v>
      </c>
      <c r="P310" s="365">
        <f t="shared" si="317"/>
        <v>0</v>
      </c>
      <c r="Q310" s="348">
        <f t="shared" si="317"/>
        <v>0</v>
      </c>
      <c r="R310" s="366">
        <f t="shared" si="317"/>
        <v>0</v>
      </c>
      <c r="S310" s="1575"/>
      <c r="T310" s="367">
        <f t="shared" si="317"/>
        <v>0</v>
      </c>
      <c r="U310" s="367">
        <f t="shared" si="317"/>
        <v>0</v>
      </c>
      <c r="V310" s="367">
        <f t="shared" si="317"/>
        <v>0</v>
      </c>
      <c r="W310" s="346">
        <f t="shared" si="317"/>
        <v>0</v>
      </c>
      <c r="X310" s="366">
        <f t="shared" si="317"/>
        <v>0</v>
      </c>
      <c r="Y310" s="367">
        <f t="shared" si="317"/>
        <v>0</v>
      </c>
      <c r="Z310" s="367">
        <f t="shared" si="317"/>
        <v>0</v>
      </c>
      <c r="AA310" s="367">
        <f t="shared" si="317"/>
        <v>0</v>
      </c>
      <c r="AB310" s="367">
        <f t="shared" si="317"/>
        <v>0</v>
      </c>
      <c r="AC310" s="367">
        <f t="shared" si="317"/>
        <v>0</v>
      </c>
      <c r="AD310" s="367">
        <f t="shared" si="317"/>
        <v>0</v>
      </c>
      <c r="AE310" s="367">
        <f t="shared" si="317"/>
        <v>0</v>
      </c>
      <c r="AF310" s="367">
        <f t="shared" si="317"/>
        <v>0</v>
      </c>
      <c r="AG310" s="346">
        <f t="shared" si="317"/>
        <v>0</v>
      </c>
      <c r="AH310" s="1563"/>
      <c r="AI310" s="351">
        <f t="shared" si="318"/>
        <v>0</v>
      </c>
      <c r="AJ310" s="363">
        <f t="shared" si="318"/>
        <v>0</v>
      </c>
      <c r="AK310" s="364">
        <f t="shared" si="318"/>
        <v>0</v>
      </c>
      <c r="AL310" s="364">
        <f t="shared" si="318"/>
        <v>0</v>
      </c>
      <c r="AM310" s="364">
        <f t="shared" si="318"/>
        <v>0</v>
      </c>
      <c r="AN310" s="364">
        <f t="shared" si="318"/>
        <v>0</v>
      </c>
      <c r="AO310" s="364">
        <f t="shared" si="318"/>
        <v>0</v>
      </c>
      <c r="AP310" s="346">
        <f t="shared" si="318"/>
        <v>0</v>
      </c>
      <c r="AQ310" s="365">
        <f t="shared" si="318"/>
        <v>0</v>
      </c>
      <c r="AR310" s="1563"/>
      <c r="AS310" s="365">
        <f t="shared" si="319"/>
        <v>0</v>
      </c>
      <c r="AT310" s="352">
        <f t="shared" si="319"/>
        <v>0</v>
      </c>
      <c r="AU310" s="368">
        <f t="shared" si="319"/>
        <v>0</v>
      </c>
      <c r="AV310" s="369">
        <f t="shared" si="319"/>
        <v>0</v>
      </c>
      <c r="AW310" s="369">
        <f t="shared" si="319"/>
        <v>0</v>
      </c>
      <c r="AX310" s="346">
        <f t="shared" si="319"/>
        <v>0</v>
      </c>
      <c r="AY310" s="365">
        <f t="shared" si="319"/>
        <v>0</v>
      </c>
      <c r="AZ310" s="1563"/>
      <c r="BA310" s="352">
        <f t="shared" si="319"/>
        <v>0</v>
      </c>
      <c r="BB310" s="1563"/>
      <c r="BC310" s="352">
        <f t="shared" si="319"/>
        <v>0</v>
      </c>
    </row>
    <row r="311" spans="1:56" s="121" customFormat="1">
      <c r="A311" s="373" t="s">
        <v>402</v>
      </c>
      <c r="B311" s="361">
        <f t="shared" si="317"/>
        <v>0</v>
      </c>
      <c r="C311" s="361">
        <f t="shared" si="317"/>
        <v>0</v>
      </c>
      <c r="D311" s="362">
        <f t="shared" si="317"/>
        <v>0</v>
      </c>
      <c r="E311" s="363">
        <f t="shared" si="317"/>
        <v>0</v>
      </c>
      <c r="F311" s="364">
        <f t="shared" si="317"/>
        <v>0</v>
      </c>
      <c r="G311" s="364">
        <f t="shared" si="317"/>
        <v>0</v>
      </c>
      <c r="H311" s="364">
        <f t="shared" si="317"/>
        <v>0</v>
      </c>
      <c r="I311" s="364">
        <f t="shared" si="317"/>
        <v>0</v>
      </c>
      <c r="J311" s="364">
        <f t="shared" si="317"/>
        <v>0</v>
      </c>
      <c r="K311" s="364">
        <f t="shared" si="317"/>
        <v>0</v>
      </c>
      <c r="L311" s="364">
        <f t="shared" si="317"/>
        <v>0</v>
      </c>
      <c r="M311" s="346">
        <f t="shared" si="317"/>
        <v>0</v>
      </c>
      <c r="N311" s="365">
        <f t="shared" si="317"/>
        <v>0</v>
      </c>
      <c r="O311" s="365">
        <f t="shared" si="317"/>
        <v>0</v>
      </c>
      <c r="P311" s="365">
        <f t="shared" si="317"/>
        <v>0</v>
      </c>
      <c r="Q311" s="348">
        <f t="shared" si="317"/>
        <v>0</v>
      </c>
      <c r="R311" s="366">
        <f t="shared" si="317"/>
        <v>0</v>
      </c>
      <c r="S311" s="1575"/>
      <c r="T311" s="367">
        <f t="shared" si="317"/>
        <v>0</v>
      </c>
      <c r="U311" s="367">
        <f t="shared" si="317"/>
        <v>0</v>
      </c>
      <c r="V311" s="367">
        <f t="shared" si="317"/>
        <v>0</v>
      </c>
      <c r="W311" s="346">
        <f t="shared" si="317"/>
        <v>0</v>
      </c>
      <c r="X311" s="366">
        <f t="shared" si="317"/>
        <v>0</v>
      </c>
      <c r="Y311" s="367">
        <f t="shared" si="317"/>
        <v>0</v>
      </c>
      <c r="Z311" s="367">
        <f t="shared" si="317"/>
        <v>0</v>
      </c>
      <c r="AA311" s="367">
        <f t="shared" si="317"/>
        <v>0</v>
      </c>
      <c r="AB311" s="367">
        <f t="shared" si="317"/>
        <v>0</v>
      </c>
      <c r="AC311" s="367">
        <f t="shared" si="317"/>
        <v>0</v>
      </c>
      <c r="AD311" s="367">
        <f t="shared" si="317"/>
        <v>0</v>
      </c>
      <c r="AE311" s="367">
        <f t="shared" si="317"/>
        <v>0</v>
      </c>
      <c r="AF311" s="367">
        <f t="shared" si="317"/>
        <v>0</v>
      </c>
      <c r="AG311" s="346">
        <f t="shared" si="317"/>
        <v>0</v>
      </c>
      <c r="AH311" s="1563"/>
      <c r="AI311" s="351">
        <f t="shared" si="318"/>
        <v>0</v>
      </c>
      <c r="AJ311" s="363">
        <f t="shared" si="318"/>
        <v>0</v>
      </c>
      <c r="AK311" s="364">
        <f t="shared" si="318"/>
        <v>0</v>
      </c>
      <c r="AL311" s="364">
        <f t="shared" si="318"/>
        <v>0</v>
      </c>
      <c r="AM311" s="364">
        <f t="shared" si="318"/>
        <v>0</v>
      </c>
      <c r="AN311" s="364">
        <f t="shared" si="318"/>
        <v>0</v>
      </c>
      <c r="AO311" s="364">
        <f t="shared" si="318"/>
        <v>0</v>
      </c>
      <c r="AP311" s="346">
        <f t="shared" si="318"/>
        <v>0</v>
      </c>
      <c r="AQ311" s="365">
        <f t="shared" si="318"/>
        <v>0</v>
      </c>
      <c r="AR311" s="1563"/>
      <c r="AS311" s="365">
        <f t="shared" si="319"/>
        <v>0</v>
      </c>
      <c r="AT311" s="352">
        <f t="shared" si="319"/>
        <v>0</v>
      </c>
      <c r="AU311" s="368">
        <f t="shared" si="319"/>
        <v>0</v>
      </c>
      <c r="AV311" s="369">
        <f t="shared" si="319"/>
        <v>0</v>
      </c>
      <c r="AW311" s="369">
        <f t="shared" si="319"/>
        <v>0</v>
      </c>
      <c r="AX311" s="346">
        <f t="shared" si="319"/>
        <v>0</v>
      </c>
      <c r="AY311" s="365">
        <f t="shared" si="319"/>
        <v>0</v>
      </c>
      <c r="AZ311" s="1563"/>
      <c r="BA311" s="352">
        <f t="shared" si="319"/>
        <v>0</v>
      </c>
      <c r="BB311" s="1563"/>
      <c r="BC311" s="352">
        <f t="shared" si="319"/>
        <v>0</v>
      </c>
    </row>
    <row r="312" spans="1:56" s="121" customFormat="1">
      <c r="A312" s="373" t="s">
        <v>403</v>
      </c>
      <c r="B312" s="361">
        <f t="shared" si="317"/>
        <v>0</v>
      </c>
      <c r="C312" s="361">
        <f t="shared" si="317"/>
        <v>0</v>
      </c>
      <c r="D312" s="362">
        <f t="shared" si="317"/>
        <v>0</v>
      </c>
      <c r="E312" s="363">
        <f t="shared" si="317"/>
        <v>0</v>
      </c>
      <c r="F312" s="364">
        <f t="shared" si="317"/>
        <v>0</v>
      </c>
      <c r="G312" s="364">
        <f t="shared" si="317"/>
        <v>0</v>
      </c>
      <c r="H312" s="364">
        <f t="shared" si="317"/>
        <v>0</v>
      </c>
      <c r="I312" s="364">
        <f t="shared" si="317"/>
        <v>0</v>
      </c>
      <c r="J312" s="364">
        <f t="shared" si="317"/>
        <v>0</v>
      </c>
      <c r="K312" s="364">
        <f t="shared" si="317"/>
        <v>0</v>
      </c>
      <c r="L312" s="364">
        <f t="shared" si="317"/>
        <v>0</v>
      </c>
      <c r="M312" s="346">
        <f t="shared" si="317"/>
        <v>0</v>
      </c>
      <c r="N312" s="365">
        <f t="shared" si="317"/>
        <v>0</v>
      </c>
      <c r="O312" s="365">
        <f t="shared" si="317"/>
        <v>0</v>
      </c>
      <c r="P312" s="365">
        <f t="shared" si="317"/>
        <v>0</v>
      </c>
      <c r="Q312" s="348">
        <f t="shared" si="317"/>
        <v>0</v>
      </c>
      <c r="R312" s="366">
        <f t="shared" si="317"/>
        <v>0</v>
      </c>
      <c r="S312" s="1575"/>
      <c r="T312" s="367">
        <f t="shared" si="317"/>
        <v>0</v>
      </c>
      <c r="U312" s="367">
        <f t="shared" si="317"/>
        <v>0</v>
      </c>
      <c r="V312" s="367">
        <f t="shared" si="317"/>
        <v>0</v>
      </c>
      <c r="W312" s="346">
        <f t="shared" si="317"/>
        <v>0</v>
      </c>
      <c r="X312" s="366">
        <f t="shared" si="317"/>
        <v>0</v>
      </c>
      <c r="Y312" s="367">
        <f t="shared" si="317"/>
        <v>0</v>
      </c>
      <c r="Z312" s="367">
        <f t="shared" si="317"/>
        <v>0</v>
      </c>
      <c r="AA312" s="367">
        <f t="shared" si="317"/>
        <v>0</v>
      </c>
      <c r="AB312" s="367">
        <f t="shared" si="317"/>
        <v>0</v>
      </c>
      <c r="AC312" s="367">
        <f t="shared" si="317"/>
        <v>0</v>
      </c>
      <c r="AD312" s="367">
        <f t="shared" si="317"/>
        <v>0</v>
      </c>
      <c r="AE312" s="367">
        <f t="shared" si="317"/>
        <v>0</v>
      </c>
      <c r="AF312" s="367">
        <f t="shared" si="317"/>
        <v>0</v>
      </c>
      <c r="AG312" s="346">
        <f t="shared" si="317"/>
        <v>0</v>
      </c>
      <c r="AH312" s="1563"/>
      <c r="AI312" s="351">
        <f t="shared" si="318"/>
        <v>0</v>
      </c>
      <c r="AJ312" s="363">
        <f t="shared" si="318"/>
        <v>0</v>
      </c>
      <c r="AK312" s="364">
        <f t="shared" si="318"/>
        <v>0</v>
      </c>
      <c r="AL312" s="364">
        <f t="shared" si="318"/>
        <v>0</v>
      </c>
      <c r="AM312" s="364">
        <f t="shared" si="318"/>
        <v>0</v>
      </c>
      <c r="AN312" s="364">
        <f t="shared" si="318"/>
        <v>0</v>
      </c>
      <c r="AO312" s="364">
        <f t="shared" si="318"/>
        <v>0</v>
      </c>
      <c r="AP312" s="346">
        <f t="shared" si="318"/>
        <v>0</v>
      </c>
      <c r="AQ312" s="365">
        <f t="shared" si="318"/>
        <v>0</v>
      </c>
      <c r="AR312" s="1563"/>
      <c r="AS312" s="365">
        <f t="shared" si="319"/>
        <v>0</v>
      </c>
      <c r="AT312" s="352">
        <f t="shared" si="319"/>
        <v>0</v>
      </c>
      <c r="AU312" s="368">
        <f t="shared" si="319"/>
        <v>0</v>
      </c>
      <c r="AV312" s="369">
        <f t="shared" si="319"/>
        <v>0</v>
      </c>
      <c r="AW312" s="369">
        <f t="shared" si="319"/>
        <v>0</v>
      </c>
      <c r="AX312" s="346">
        <f t="shared" si="319"/>
        <v>0</v>
      </c>
      <c r="AY312" s="365">
        <f t="shared" si="319"/>
        <v>0</v>
      </c>
      <c r="AZ312" s="1563"/>
      <c r="BA312" s="352">
        <f t="shared" si="319"/>
        <v>0</v>
      </c>
      <c r="BB312" s="1563"/>
      <c r="BC312" s="352">
        <f t="shared" si="319"/>
        <v>0</v>
      </c>
    </row>
    <row r="313" spans="1:56" s="121" customFormat="1">
      <c r="A313" s="373" t="s">
        <v>404</v>
      </c>
      <c r="B313" s="361">
        <f t="shared" si="317"/>
        <v>0</v>
      </c>
      <c r="C313" s="361">
        <f t="shared" si="317"/>
        <v>0</v>
      </c>
      <c r="D313" s="362">
        <f t="shared" si="317"/>
        <v>0</v>
      </c>
      <c r="E313" s="363">
        <f t="shared" si="317"/>
        <v>0</v>
      </c>
      <c r="F313" s="364">
        <f t="shared" si="317"/>
        <v>0</v>
      </c>
      <c r="G313" s="364">
        <f t="shared" si="317"/>
        <v>0</v>
      </c>
      <c r="H313" s="364">
        <f t="shared" si="317"/>
        <v>0</v>
      </c>
      <c r="I313" s="364">
        <f t="shared" si="317"/>
        <v>0</v>
      </c>
      <c r="J313" s="364">
        <f t="shared" si="317"/>
        <v>0</v>
      </c>
      <c r="K313" s="364">
        <f t="shared" si="317"/>
        <v>0</v>
      </c>
      <c r="L313" s="364">
        <f t="shared" si="317"/>
        <v>0</v>
      </c>
      <c r="M313" s="346">
        <f t="shared" si="317"/>
        <v>0</v>
      </c>
      <c r="N313" s="365">
        <f t="shared" si="317"/>
        <v>0</v>
      </c>
      <c r="O313" s="365">
        <f t="shared" si="317"/>
        <v>0</v>
      </c>
      <c r="P313" s="365">
        <f t="shared" si="317"/>
        <v>0</v>
      </c>
      <c r="Q313" s="348">
        <f t="shared" si="317"/>
        <v>0</v>
      </c>
      <c r="R313" s="366">
        <f t="shared" si="317"/>
        <v>0</v>
      </c>
      <c r="S313" s="1575"/>
      <c r="T313" s="367">
        <f t="shared" si="317"/>
        <v>0</v>
      </c>
      <c r="U313" s="367">
        <f t="shared" si="317"/>
        <v>0</v>
      </c>
      <c r="V313" s="367">
        <f t="shared" si="317"/>
        <v>0</v>
      </c>
      <c r="W313" s="346">
        <f t="shared" si="317"/>
        <v>0</v>
      </c>
      <c r="X313" s="366">
        <f t="shared" si="317"/>
        <v>0</v>
      </c>
      <c r="Y313" s="367">
        <f t="shared" si="317"/>
        <v>0</v>
      </c>
      <c r="Z313" s="367">
        <f t="shared" si="317"/>
        <v>0</v>
      </c>
      <c r="AA313" s="367">
        <f t="shared" si="317"/>
        <v>0</v>
      </c>
      <c r="AB313" s="367">
        <f t="shared" si="317"/>
        <v>0</v>
      </c>
      <c r="AC313" s="367">
        <f t="shared" si="317"/>
        <v>0</v>
      </c>
      <c r="AD313" s="367">
        <f t="shared" si="317"/>
        <v>0</v>
      </c>
      <c r="AE313" s="367">
        <f t="shared" si="317"/>
        <v>0</v>
      </c>
      <c r="AF313" s="367">
        <f t="shared" si="317"/>
        <v>0</v>
      </c>
      <c r="AG313" s="346">
        <f t="shared" si="317"/>
        <v>0</v>
      </c>
      <c r="AH313" s="1563"/>
      <c r="AI313" s="351">
        <f t="shared" si="318"/>
        <v>0</v>
      </c>
      <c r="AJ313" s="363">
        <f t="shared" si="318"/>
        <v>0</v>
      </c>
      <c r="AK313" s="364">
        <f t="shared" si="318"/>
        <v>0</v>
      </c>
      <c r="AL313" s="364">
        <f t="shared" si="318"/>
        <v>0</v>
      </c>
      <c r="AM313" s="364">
        <f t="shared" si="318"/>
        <v>0</v>
      </c>
      <c r="AN313" s="364">
        <f t="shared" si="318"/>
        <v>0</v>
      </c>
      <c r="AO313" s="364">
        <f t="shared" si="318"/>
        <v>0</v>
      </c>
      <c r="AP313" s="346">
        <f t="shared" si="318"/>
        <v>0</v>
      </c>
      <c r="AQ313" s="365">
        <f t="shared" si="318"/>
        <v>0</v>
      </c>
      <c r="AR313" s="1563"/>
      <c r="AS313" s="365">
        <f t="shared" si="319"/>
        <v>0</v>
      </c>
      <c r="AT313" s="352">
        <f t="shared" si="319"/>
        <v>0</v>
      </c>
      <c r="AU313" s="368">
        <f t="shared" si="319"/>
        <v>0</v>
      </c>
      <c r="AV313" s="369">
        <f t="shared" si="319"/>
        <v>0</v>
      </c>
      <c r="AW313" s="369">
        <f t="shared" si="319"/>
        <v>0</v>
      </c>
      <c r="AX313" s="346">
        <f t="shared" si="319"/>
        <v>0</v>
      </c>
      <c r="AY313" s="365">
        <f t="shared" si="319"/>
        <v>0</v>
      </c>
      <c r="AZ313" s="1563"/>
      <c r="BA313" s="352">
        <f t="shared" si="319"/>
        <v>0</v>
      </c>
      <c r="BB313" s="1563"/>
      <c r="BC313" s="352">
        <f t="shared" si="319"/>
        <v>0</v>
      </c>
    </row>
    <row r="314" spans="1:56" s="121" customFormat="1">
      <c r="A314" s="373" t="s">
        <v>65</v>
      </c>
      <c r="B314" s="361">
        <f t="shared" si="317"/>
        <v>0</v>
      </c>
      <c r="C314" s="361">
        <f t="shared" si="317"/>
        <v>0</v>
      </c>
      <c r="D314" s="362">
        <f t="shared" si="317"/>
        <v>0</v>
      </c>
      <c r="E314" s="363">
        <f t="shared" si="317"/>
        <v>0</v>
      </c>
      <c r="F314" s="364">
        <f t="shared" si="317"/>
        <v>0</v>
      </c>
      <c r="G314" s="364">
        <f t="shared" si="317"/>
        <v>0</v>
      </c>
      <c r="H314" s="364">
        <f t="shared" si="317"/>
        <v>0</v>
      </c>
      <c r="I314" s="364">
        <f t="shared" si="317"/>
        <v>0</v>
      </c>
      <c r="J314" s="364">
        <f t="shared" si="317"/>
        <v>0</v>
      </c>
      <c r="K314" s="364">
        <f t="shared" si="317"/>
        <v>0</v>
      </c>
      <c r="L314" s="364">
        <f t="shared" si="317"/>
        <v>0</v>
      </c>
      <c r="M314" s="346">
        <f t="shared" si="317"/>
        <v>0</v>
      </c>
      <c r="N314" s="365">
        <f t="shared" si="317"/>
        <v>0</v>
      </c>
      <c r="O314" s="365">
        <f t="shared" si="317"/>
        <v>0</v>
      </c>
      <c r="P314" s="365">
        <f t="shared" si="317"/>
        <v>0</v>
      </c>
      <c r="Q314" s="348">
        <f t="shared" si="317"/>
        <v>0</v>
      </c>
      <c r="R314" s="366">
        <f t="shared" si="317"/>
        <v>0</v>
      </c>
      <c r="S314" s="1575"/>
      <c r="T314" s="367">
        <f t="shared" si="317"/>
        <v>0</v>
      </c>
      <c r="U314" s="367">
        <f t="shared" si="317"/>
        <v>0</v>
      </c>
      <c r="V314" s="367">
        <f t="shared" si="317"/>
        <v>0</v>
      </c>
      <c r="W314" s="346">
        <f t="shared" si="317"/>
        <v>0</v>
      </c>
      <c r="X314" s="366">
        <f t="shared" si="317"/>
        <v>0</v>
      </c>
      <c r="Y314" s="367">
        <f t="shared" si="317"/>
        <v>0</v>
      </c>
      <c r="Z314" s="367">
        <f t="shared" si="317"/>
        <v>0</v>
      </c>
      <c r="AA314" s="367">
        <f t="shared" si="317"/>
        <v>0</v>
      </c>
      <c r="AB314" s="367">
        <f t="shared" si="317"/>
        <v>0</v>
      </c>
      <c r="AC314" s="367">
        <f t="shared" si="317"/>
        <v>0</v>
      </c>
      <c r="AD314" s="367">
        <f t="shared" si="317"/>
        <v>0</v>
      </c>
      <c r="AE314" s="367">
        <f t="shared" si="317"/>
        <v>0</v>
      </c>
      <c r="AF314" s="367">
        <f t="shared" si="317"/>
        <v>0</v>
      </c>
      <c r="AG314" s="346">
        <f t="shared" si="317"/>
        <v>0</v>
      </c>
      <c r="AH314" s="1563"/>
      <c r="AI314" s="351">
        <f t="shared" si="318"/>
        <v>0</v>
      </c>
      <c r="AJ314" s="363">
        <f t="shared" si="318"/>
        <v>0</v>
      </c>
      <c r="AK314" s="364">
        <f t="shared" si="318"/>
        <v>0</v>
      </c>
      <c r="AL314" s="364">
        <f t="shared" si="318"/>
        <v>0</v>
      </c>
      <c r="AM314" s="364">
        <f t="shared" si="318"/>
        <v>0</v>
      </c>
      <c r="AN314" s="364">
        <f t="shared" si="318"/>
        <v>0</v>
      </c>
      <c r="AO314" s="364">
        <f t="shared" si="318"/>
        <v>0</v>
      </c>
      <c r="AP314" s="346">
        <f t="shared" si="318"/>
        <v>0</v>
      </c>
      <c r="AQ314" s="365">
        <f t="shared" si="318"/>
        <v>0</v>
      </c>
      <c r="AR314" s="1563"/>
      <c r="AS314" s="365">
        <f t="shared" si="319"/>
        <v>0</v>
      </c>
      <c r="AT314" s="352">
        <f t="shared" si="319"/>
        <v>0</v>
      </c>
      <c r="AU314" s="368">
        <f t="shared" si="319"/>
        <v>0</v>
      </c>
      <c r="AV314" s="369">
        <f t="shared" si="319"/>
        <v>0</v>
      </c>
      <c r="AW314" s="369">
        <f t="shared" si="319"/>
        <v>0</v>
      </c>
      <c r="AX314" s="346">
        <f t="shared" si="319"/>
        <v>0</v>
      </c>
      <c r="AY314" s="365">
        <f t="shared" si="319"/>
        <v>0</v>
      </c>
      <c r="AZ314" s="1563"/>
      <c r="BA314" s="352">
        <f t="shared" si="319"/>
        <v>0</v>
      </c>
      <c r="BB314" s="1563"/>
      <c r="BC314" s="352">
        <f t="shared" si="319"/>
        <v>0</v>
      </c>
    </row>
    <row r="315" spans="1:56" s="121" customFormat="1">
      <c r="A315" s="373" t="s">
        <v>405</v>
      </c>
      <c r="B315" s="361">
        <f t="shared" si="317"/>
        <v>0</v>
      </c>
      <c r="C315" s="361">
        <f t="shared" si="317"/>
        <v>0</v>
      </c>
      <c r="D315" s="362">
        <f t="shared" si="317"/>
        <v>0</v>
      </c>
      <c r="E315" s="363">
        <f t="shared" si="317"/>
        <v>0</v>
      </c>
      <c r="F315" s="364">
        <f t="shared" si="317"/>
        <v>0</v>
      </c>
      <c r="G315" s="364">
        <f t="shared" si="317"/>
        <v>0</v>
      </c>
      <c r="H315" s="364">
        <f t="shared" si="317"/>
        <v>0</v>
      </c>
      <c r="I315" s="364">
        <f t="shared" ref="I315:AG315" si="320">+I299+I189+I123+I65</f>
        <v>0</v>
      </c>
      <c r="J315" s="364">
        <f t="shared" si="320"/>
        <v>0</v>
      </c>
      <c r="K315" s="364">
        <f t="shared" si="320"/>
        <v>0</v>
      </c>
      <c r="L315" s="364">
        <f t="shared" si="320"/>
        <v>0</v>
      </c>
      <c r="M315" s="346">
        <f t="shared" si="320"/>
        <v>0</v>
      </c>
      <c r="N315" s="365">
        <f t="shared" si="320"/>
        <v>0</v>
      </c>
      <c r="O315" s="365">
        <f t="shared" si="320"/>
        <v>0</v>
      </c>
      <c r="P315" s="365">
        <f t="shared" si="320"/>
        <v>0</v>
      </c>
      <c r="Q315" s="348">
        <f t="shared" si="320"/>
        <v>0</v>
      </c>
      <c r="R315" s="366">
        <f t="shared" si="320"/>
        <v>0</v>
      </c>
      <c r="S315" s="1575"/>
      <c r="T315" s="367">
        <f t="shared" si="320"/>
        <v>0</v>
      </c>
      <c r="U315" s="367">
        <f t="shared" si="320"/>
        <v>0</v>
      </c>
      <c r="V315" s="367">
        <f t="shared" si="320"/>
        <v>0</v>
      </c>
      <c r="W315" s="346">
        <f t="shared" si="320"/>
        <v>0</v>
      </c>
      <c r="X315" s="366">
        <f t="shared" si="320"/>
        <v>0</v>
      </c>
      <c r="Y315" s="367">
        <f t="shared" si="320"/>
        <v>0</v>
      </c>
      <c r="Z315" s="367">
        <f t="shared" si="320"/>
        <v>0</v>
      </c>
      <c r="AA315" s="367">
        <f t="shared" si="320"/>
        <v>0</v>
      </c>
      <c r="AB315" s="367">
        <f t="shared" si="320"/>
        <v>0</v>
      </c>
      <c r="AC315" s="367">
        <f t="shared" si="320"/>
        <v>0</v>
      </c>
      <c r="AD315" s="367">
        <f t="shared" si="320"/>
        <v>0</v>
      </c>
      <c r="AE315" s="367">
        <f t="shared" si="320"/>
        <v>0</v>
      </c>
      <c r="AF315" s="367">
        <f t="shared" si="320"/>
        <v>0</v>
      </c>
      <c r="AG315" s="346">
        <f t="shared" si="320"/>
        <v>0</v>
      </c>
      <c r="AH315" s="1563"/>
      <c r="AI315" s="351">
        <f t="shared" si="318"/>
        <v>0</v>
      </c>
      <c r="AJ315" s="363">
        <f t="shared" si="318"/>
        <v>0</v>
      </c>
      <c r="AK315" s="364">
        <f t="shared" si="318"/>
        <v>0</v>
      </c>
      <c r="AL315" s="364">
        <f t="shared" si="318"/>
        <v>0</v>
      </c>
      <c r="AM315" s="364">
        <f t="shared" si="318"/>
        <v>0</v>
      </c>
      <c r="AN315" s="364">
        <f t="shared" si="318"/>
        <v>0</v>
      </c>
      <c r="AO315" s="364">
        <f t="shared" si="318"/>
        <v>0</v>
      </c>
      <c r="AP315" s="346">
        <f t="shared" si="318"/>
        <v>0</v>
      </c>
      <c r="AQ315" s="365">
        <f t="shared" si="318"/>
        <v>0</v>
      </c>
      <c r="AR315" s="1563"/>
      <c r="AS315" s="365">
        <f t="shared" si="319"/>
        <v>0</v>
      </c>
      <c r="AT315" s="352">
        <f t="shared" si="319"/>
        <v>0</v>
      </c>
      <c r="AU315" s="368">
        <f t="shared" si="319"/>
        <v>0</v>
      </c>
      <c r="AV315" s="369">
        <f t="shared" si="319"/>
        <v>0</v>
      </c>
      <c r="AW315" s="369">
        <f t="shared" si="319"/>
        <v>0</v>
      </c>
      <c r="AX315" s="346">
        <f t="shared" si="319"/>
        <v>0</v>
      </c>
      <c r="AY315" s="365">
        <f t="shared" si="319"/>
        <v>0</v>
      </c>
      <c r="AZ315" s="1563"/>
      <c r="BA315" s="352">
        <f t="shared" si="319"/>
        <v>0</v>
      </c>
      <c r="BB315" s="1563"/>
      <c r="BC315" s="352">
        <f t="shared" si="319"/>
        <v>0</v>
      </c>
    </row>
    <row r="316" spans="1:56" s="121" customFormat="1" ht="13.5" thickBot="1">
      <c r="A316" s="374" t="s">
        <v>406</v>
      </c>
      <c r="B316" s="361">
        <f t="shared" ref="B316:AG316" si="321">+B300+B190+B124+B66</f>
        <v>0</v>
      </c>
      <c r="C316" s="361">
        <f>+C300+C190+C124+C66</f>
        <v>0</v>
      </c>
      <c r="D316" s="362">
        <f t="shared" si="321"/>
        <v>0</v>
      </c>
      <c r="E316" s="363">
        <f t="shared" si="321"/>
        <v>0</v>
      </c>
      <c r="F316" s="364">
        <f t="shared" si="321"/>
        <v>0</v>
      </c>
      <c r="G316" s="364">
        <f t="shared" si="321"/>
        <v>0</v>
      </c>
      <c r="H316" s="364">
        <f t="shared" si="321"/>
        <v>0</v>
      </c>
      <c r="I316" s="364">
        <f t="shared" si="321"/>
        <v>0</v>
      </c>
      <c r="J316" s="364">
        <f t="shared" si="321"/>
        <v>0</v>
      </c>
      <c r="K316" s="364">
        <f t="shared" si="321"/>
        <v>0</v>
      </c>
      <c r="L316" s="364">
        <f t="shared" si="321"/>
        <v>0</v>
      </c>
      <c r="M316" s="346">
        <f t="shared" si="321"/>
        <v>0</v>
      </c>
      <c r="N316" s="365">
        <f t="shared" si="321"/>
        <v>0</v>
      </c>
      <c r="O316" s="365">
        <f t="shared" si="321"/>
        <v>0</v>
      </c>
      <c r="P316" s="365">
        <f t="shared" si="321"/>
        <v>0</v>
      </c>
      <c r="Q316" s="348">
        <f t="shared" si="321"/>
        <v>0</v>
      </c>
      <c r="R316" s="366">
        <f t="shared" si="321"/>
        <v>0</v>
      </c>
      <c r="S316" s="1575"/>
      <c r="T316" s="367">
        <f t="shared" si="321"/>
        <v>0</v>
      </c>
      <c r="U316" s="367">
        <f t="shared" si="321"/>
        <v>0</v>
      </c>
      <c r="V316" s="367">
        <f t="shared" si="321"/>
        <v>0</v>
      </c>
      <c r="W316" s="346">
        <f t="shared" si="321"/>
        <v>0</v>
      </c>
      <c r="X316" s="366">
        <f t="shared" si="321"/>
        <v>0</v>
      </c>
      <c r="Y316" s="367">
        <f t="shared" si="321"/>
        <v>0</v>
      </c>
      <c r="Z316" s="367">
        <f t="shared" si="321"/>
        <v>0</v>
      </c>
      <c r="AA316" s="367">
        <f t="shared" si="321"/>
        <v>0</v>
      </c>
      <c r="AB316" s="367">
        <f t="shared" si="321"/>
        <v>0</v>
      </c>
      <c r="AC316" s="367">
        <f t="shared" si="321"/>
        <v>0</v>
      </c>
      <c r="AD316" s="367">
        <f t="shared" si="321"/>
        <v>0</v>
      </c>
      <c r="AE316" s="367">
        <f t="shared" si="321"/>
        <v>0</v>
      </c>
      <c r="AF316" s="367">
        <f t="shared" si="321"/>
        <v>0</v>
      </c>
      <c r="AG316" s="346">
        <f t="shared" si="321"/>
        <v>0</v>
      </c>
      <c r="AH316" s="1563"/>
      <c r="AI316" s="351">
        <f t="shared" si="318"/>
        <v>0</v>
      </c>
      <c r="AJ316" s="363">
        <f t="shared" si="318"/>
        <v>0</v>
      </c>
      <c r="AK316" s="364">
        <f t="shared" si="318"/>
        <v>0</v>
      </c>
      <c r="AL316" s="364">
        <f t="shared" si="318"/>
        <v>0</v>
      </c>
      <c r="AM316" s="364">
        <f t="shared" si="318"/>
        <v>0</v>
      </c>
      <c r="AN316" s="364">
        <f t="shared" si="318"/>
        <v>0</v>
      </c>
      <c r="AO316" s="364">
        <f t="shared" si="318"/>
        <v>0</v>
      </c>
      <c r="AP316" s="346">
        <f t="shared" si="318"/>
        <v>0</v>
      </c>
      <c r="AQ316" s="365">
        <f t="shared" si="318"/>
        <v>0</v>
      </c>
      <c r="AR316" s="1563"/>
      <c r="AS316" s="365">
        <f t="shared" si="319"/>
        <v>0</v>
      </c>
      <c r="AT316" s="352">
        <f t="shared" si="319"/>
        <v>0</v>
      </c>
      <c r="AU316" s="368">
        <f t="shared" si="319"/>
        <v>0</v>
      </c>
      <c r="AV316" s="369">
        <f t="shared" si="319"/>
        <v>0</v>
      </c>
      <c r="AW316" s="369">
        <f t="shared" si="319"/>
        <v>0</v>
      </c>
      <c r="AX316" s="346">
        <f t="shared" si="319"/>
        <v>0</v>
      </c>
      <c r="AY316" s="365">
        <f t="shared" si="319"/>
        <v>0</v>
      </c>
      <c r="AZ316" s="1563"/>
      <c r="BA316" s="352">
        <f t="shared" si="319"/>
        <v>0</v>
      </c>
      <c r="BB316" s="1563"/>
      <c r="BC316" s="352">
        <f t="shared" si="319"/>
        <v>0</v>
      </c>
    </row>
    <row r="317" spans="1:56" s="360" customFormat="1" ht="14.25" customHeight="1" thickBo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thickBot="1">
      <c r="A318" s="594" t="s">
        <v>511</v>
      </c>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IF(ABS((AH306-'C1 - Costs Matrix 2014'!AH125)&lt;0.1),"OK","ERROR")</f>
        <v>OK</v>
      </c>
      <c r="AI318" s="595"/>
      <c r="AJ318" s="596"/>
      <c r="AK318" s="595"/>
      <c r="AL318" s="596"/>
      <c r="AM318" s="595"/>
      <c r="AN318" s="595"/>
      <c r="AO318" s="595"/>
      <c r="AP318" s="595"/>
      <c r="AQ318" s="595"/>
      <c r="AR318" s="597" t="str">
        <f>IF(ABS((AR306-'C1 - Costs Matrix 2014'!AR125)&lt;0.1),"OK","ERROR")</f>
        <v>OK</v>
      </c>
      <c r="AS318" s="595"/>
      <c r="AT318" s="595"/>
      <c r="AU318" s="595"/>
      <c r="AV318" s="595"/>
      <c r="AW318" s="595"/>
      <c r="AX318" s="595"/>
      <c r="AY318" s="595"/>
      <c r="AZ318" s="597" t="str">
        <f>IF(ABS((AZ306-'C1 - Costs Matrix 2014'!AZ125)&lt;0.1),"OK","ERROR")</f>
        <v>OK</v>
      </c>
      <c r="BA318" s="595"/>
      <c r="BB318" s="595"/>
      <c r="BC318" s="597" t="str">
        <f>IF(ABS((BC306-'C1 - Costs Matrix 2014'!AZ125-'C1 - Costs Matrix 2014'!AR125-'C1 - Costs Matrix 2014'!AH125)&lt;0.1),"OK","ERROR")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2">SUM(B322:B323)</f>
        <v>0</v>
      </c>
      <c r="C321" s="433">
        <f t="shared" si="322"/>
        <v>0</v>
      </c>
      <c r="D321" s="1721">
        <f t="shared" si="322"/>
        <v>0</v>
      </c>
      <c r="E321" s="1753">
        <f t="shared" si="322"/>
        <v>0</v>
      </c>
      <c r="F321" s="433">
        <f t="shared" si="322"/>
        <v>0</v>
      </c>
      <c r="G321" s="433">
        <f t="shared" si="322"/>
        <v>0</v>
      </c>
      <c r="H321" s="433">
        <f t="shared" si="322"/>
        <v>0</v>
      </c>
      <c r="I321" s="433">
        <f>SUM(I322:I323)</f>
        <v>0</v>
      </c>
      <c r="J321" s="433">
        <f t="shared" ref="J321:BC321" si="323">SUM(J322:J323)</f>
        <v>0</v>
      </c>
      <c r="K321" s="433">
        <f t="shared" si="323"/>
        <v>0</v>
      </c>
      <c r="L321" s="433">
        <f t="shared" si="323"/>
        <v>0</v>
      </c>
      <c r="M321" s="1721">
        <f>SUM(E321:L321)</f>
        <v>0</v>
      </c>
      <c r="N321" s="1752">
        <f t="shared" si="323"/>
        <v>0</v>
      </c>
      <c r="O321" s="1752">
        <f t="shared" si="323"/>
        <v>0</v>
      </c>
      <c r="P321" s="1752">
        <f t="shared" si="323"/>
        <v>0</v>
      </c>
      <c r="Q321" s="1752">
        <f t="shared" si="323"/>
        <v>0</v>
      </c>
      <c r="R321" s="1753">
        <f t="shared" si="323"/>
        <v>0</v>
      </c>
      <c r="S321" s="1614"/>
      <c r="T321" s="433">
        <f t="shared" si="323"/>
        <v>0</v>
      </c>
      <c r="U321" s="433">
        <f t="shared" si="323"/>
        <v>0</v>
      </c>
      <c r="V321" s="433">
        <f t="shared" si="323"/>
        <v>0</v>
      </c>
      <c r="W321" s="433">
        <f t="shared" si="323"/>
        <v>0</v>
      </c>
      <c r="X321" s="433">
        <f t="shared" si="323"/>
        <v>0</v>
      </c>
      <c r="Y321" s="433">
        <f t="shared" si="323"/>
        <v>0</v>
      </c>
      <c r="Z321" s="433">
        <f t="shared" si="323"/>
        <v>0</v>
      </c>
      <c r="AA321" s="433">
        <f t="shared" si="323"/>
        <v>0</v>
      </c>
      <c r="AB321" s="433">
        <f t="shared" si="323"/>
        <v>0</v>
      </c>
      <c r="AC321" s="433">
        <f t="shared" si="323"/>
        <v>0</v>
      </c>
      <c r="AD321" s="433">
        <f t="shared" si="323"/>
        <v>0</v>
      </c>
      <c r="AE321" s="433">
        <f t="shared" si="323"/>
        <v>0</v>
      </c>
      <c r="AF321" s="433">
        <f t="shared" si="323"/>
        <v>0</v>
      </c>
      <c r="AG321" s="433">
        <f t="shared" si="323"/>
        <v>0</v>
      </c>
      <c r="AH321" s="1731"/>
      <c r="AI321" s="433">
        <f t="shared" si="323"/>
        <v>0</v>
      </c>
      <c r="AJ321" s="433">
        <f t="shared" si="323"/>
        <v>0</v>
      </c>
      <c r="AK321" s="433">
        <f t="shared" si="323"/>
        <v>0</v>
      </c>
      <c r="AL321" s="433">
        <f t="shared" si="323"/>
        <v>0</v>
      </c>
      <c r="AM321" s="433">
        <f t="shared" si="323"/>
        <v>0</v>
      </c>
      <c r="AN321" s="433">
        <f t="shared" si="323"/>
        <v>0</v>
      </c>
      <c r="AO321" s="433">
        <f t="shared" si="323"/>
        <v>0</v>
      </c>
      <c r="AP321" s="433">
        <f t="shared" si="323"/>
        <v>0</v>
      </c>
      <c r="AQ321" s="433">
        <f t="shared" si="323"/>
        <v>0</v>
      </c>
      <c r="AR321" s="1731"/>
      <c r="AS321" s="433">
        <f t="shared" si="323"/>
        <v>0</v>
      </c>
      <c r="AT321" s="433">
        <f t="shared" si="323"/>
        <v>0</v>
      </c>
      <c r="AU321" s="433">
        <f t="shared" si="323"/>
        <v>0</v>
      </c>
      <c r="AV321" s="433">
        <f t="shared" si="323"/>
        <v>0</v>
      </c>
      <c r="AW321" s="433">
        <f t="shared" si="323"/>
        <v>0</v>
      </c>
      <c r="AX321" s="433">
        <f t="shared" si="323"/>
        <v>0</v>
      </c>
      <c r="AY321" s="433">
        <f t="shared" si="323"/>
        <v>0</v>
      </c>
      <c r="AZ321" s="1731"/>
      <c r="BA321" s="433">
        <f t="shared" si="323"/>
        <v>0</v>
      </c>
      <c r="BB321" s="1731"/>
      <c r="BC321" s="433">
        <f t="shared" si="323"/>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4">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5">+D289+D113+D55+D179</f>
        <v>0</v>
      </c>
      <c r="E323" s="1753">
        <f t="shared" si="325"/>
        <v>0</v>
      </c>
      <c r="F323" s="433">
        <f t="shared" si="325"/>
        <v>0</v>
      </c>
      <c r="G323" s="433">
        <f t="shared" si="325"/>
        <v>0</v>
      </c>
      <c r="H323" s="433">
        <f t="shared" si="325"/>
        <v>0</v>
      </c>
      <c r="I323" s="433">
        <f t="shared" si="325"/>
        <v>0</v>
      </c>
      <c r="J323" s="433">
        <f t="shared" si="325"/>
        <v>0</v>
      </c>
      <c r="K323" s="433">
        <f t="shared" si="325"/>
        <v>0</v>
      </c>
      <c r="L323" s="433">
        <f t="shared" si="325"/>
        <v>0</v>
      </c>
      <c r="M323" s="1721">
        <f t="shared" si="325"/>
        <v>0</v>
      </c>
      <c r="N323" s="1752">
        <f t="shared" si="325"/>
        <v>0</v>
      </c>
      <c r="O323" s="1752">
        <f t="shared" si="325"/>
        <v>0</v>
      </c>
      <c r="P323" s="1752">
        <f t="shared" si="325"/>
        <v>0</v>
      </c>
      <c r="Q323" s="1752">
        <f t="shared" si="325"/>
        <v>0</v>
      </c>
      <c r="R323" s="1753">
        <f t="shared" si="325"/>
        <v>0</v>
      </c>
      <c r="S323" s="1614"/>
      <c r="T323" s="433">
        <f t="shared" si="325"/>
        <v>0</v>
      </c>
      <c r="U323" s="433">
        <f t="shared" si="325"/>
        <v>0</v>
      </c>
      <c r="V323" s="433">
        <f t="shared" si="325"/>
        <v>0</v>
      </c>
      <c r="W323" s="433">
        <f t="shared" si="325"/>
        <v>0</v>
      </c>
      <c r="X323" s="433">
        <f t="shared" si="325"/>
        <v>0</v>
      </c>
      <c r="Y323" s="433">
        <f t="shared" si="325"/>
        <v>0</v>
      </c>
      <c r="Z323" s="433">
        <f t="shared" si="325"/>
        <v>0</v>
      </c>
      <c r="AA323" s="433">
        <f t="shared" si="325"/>
        <v>0</v>
      </c>
      <c r="AB323" s="433">
        <f t="shared" si="325"/>
        <v>0</v>
      </c>
      <c r="AC323" s="433">
        <f t="shared" si="325"/>
        <v>0</v>
      </c>
      <c r="AD323" s="433">
        <f t="shared" si="325"/>
        <v>0</v>
      </c>
      <c r="AE323" s="433">
        <f t="shared" si="325"/>
        <v>0</v>
      </c>
      <c r="AF323" s="433">
        <f t="shared" si="325"/>
        <v>0</v>
      </c>
      <c r="AG323" s="433">
        <f t="shared" si="325"/>
        <v>0</v>
      </c>
      <c r="AH323" s="1563"/>
      <c r="AI323" s="433">
        <f t="shared" si="325"/>
        <v>0</v>
      </c>
      <c r="AJ323" s="433">
        <f t="shared" si="325"/>
        <v>0</v>
      </c>
      <c r="AK323" s="433">
        <f t="shared" si="325"/>
        <v>0</v>
      </c>
      <c r="AL323" s="433">
        <f t="shared" si="325"/>
        <v>0</v>
      </c>
      <c r="AM323" s="433">
        <f t="shared" si="325"/>
        <v>0</v>
      </c>
      <c r="AN323" s="433">
        <f t="shared" si="325"/>
        <v>0</v>
      </c>
      <c r="AO323" s="433">
        <f t="shared" si="325"/>
        <v>0</v>
      </c>
      <c r="AP323" s="433">
        <f t="shared" si="325"/>
        <v>0</v>
      </c>
      <c r="AQ323" s="433">
        <f t="shared" si="325"/>
        <v>0</v>
      </c>
      <c r="AR323" s="1563"/>
      <c r="AS323" s="433">
        <f t="shared" si="325"/>
        <v>0</v>
      </c>
      <c r="AT323" s="433">
        <f t="shared" si="325"/>
        <v>0</v>
      </c>
      <c r="AU323" s="433">
        <f t="shared" si="325"/>
        <v>0</v>
      </c>
      <c r="AV323" s="433">
        <f t="shared" si="325"/>
        <v>0</v>
      </c>
      <c r="AW323" s="433">
        <f t="shared" si="325"/>
        <v>0</v>
      </c>
      <c r="AX323" s="433">
        <f t="shared" si="325"/>
        <v>0</v>
      </c>
      <c r="AY323" s="433">
        <f t="shared" si="325"/>
        <v>0</v>
      </c>
      <c r="AZ323" s="1563"/>
      <c r="BA323" s="433">
        <f t="shared" si="325"/>
        <v>0</v>
      </c>
      <c r="BB323" s="1563"/>
      <c r="BC323" s="433">
        <f t="shared" si="325"/>
        <v>0</v>
      </c>
    </row>
    <row r="324" spans="1:55" s="339" customFormat="1">
      <c r="A324" s="1757" t="str">
        <f>Cover!C21</f>
        <v>- none -</v>
      </c>
      <c r="B324" s="708"/>
      <c r="C324" s="1725"/>
      <c r="D324" s="354"/>
      <c r="E324" s="1726"/>
      <c r="F324" s="345"/>
      <c r="G324" s="345"/>
      <c r="H324" s="345"/>
      <c r="I324" s="345"/>
      <c r="J324" s="345"/>
      <c r="K324" s="345"/>
      <c r="L324" s="345"/>
      <c r="M324" s="496">
        <f t="shared" ref="M324:M338" si="326">SUM(E324:L324)</f>
        <v>0</v>
      </c>
      <c r="N324" s="515"/>
      <c r="O324" s="515"/>
      <c r="P324" s="515"/>
      <c r="Q324" s="1754">
        <f t="shared" ref="Q324:Q338" si="327">B324+C324+M324+N324+O324+P324+D324</f>
        <v>0</v>
      </c>
      <c r="R324" s="1729"/>
      <c r="S324" s="1575"/>
      <c r="T324" s="350"/>
      <c r="U324" s="350"/>
      <c r="V324" s="350"/>
      <c r="W324" s="346">
        <f t="shared" ref="W324:W338" si="328">SUM(R324:V324)</f>
        <v>0</v>
      </c>
      <c r="X324" s="349"/>
      <c r="Y324" s="350"/>
      <c r="Z324" s="350"/>
      <c r="AA324" s="350"/>
      <c r="AB324" s="350"/>
      <c r="AC324" s="350"/>
      <c r="AD324" s="350"/>
      <c r="AE324" s="350"/>
      <c r="AF324" s="350"/>
      <c r="AG324" s="346">
        <f t="shared" ref="AG324:AG338" si="329">SUM(X324:AF324)</f>
        <v>0</v>
      </c>
      <c r="AH324" s="1563"/>
      <c r="AI324" s="351">
        <f t="shared" ref="AI324:AI338" si="330">Q324+W324+AG324+AH324</f>
        <v>0</v>
      </c>
      <c r="AJ324" s="344"/>
      <c r="AK324" s="345"/>
      <c r="AL324" s="345"/>
      <c r="AM324" s="345"/>
      <c r="AN324" s="345"/>
      <c r="AO324" s="1750"/>
      <c r="AP324" s="348">
        <f t="shared" ref="AP324:AP338" si="331">SUM(AJ324:AO324)</f>
        <v>0</v>
      </c>
      <c r="AQ324" s="347"/>
      <c r="AR324" s="1563"/>
      <c r="AS324" s="347"/>
      <c r="AT324" s="352">
        <f t="shared" ref="AT324:AT338" si="332">AI324+AP324+AQ324+AR324+AS324</f>
        <v>0</v>
      </c>
      <c r="AU324" s="353"/>
      <c r="AV324" s="354"/>
      <c r="AW324" s="1751"/>
      <c r="AX324" s="348">
        <f t="shared" ref="AX324:AX338" si="333">SUM(AU324:AW324)</f>
        <v>0</v>
      </c>
      <c r="AY324" s="347"/>
      <c r="AZ324" s="1563"/>
      <c r="BA324" s="352">
        <f t="shared" ref="BA324:BA338" si="334">AX324+AY324</f>
        <v>0</v>
      </c>
      <c r="BB324" s="1563"/>
      <c r="BC324" s="1732">
        <f t="shared" ref="BC324:BC338" si="335">BA324+AT324+BB324</f>
        <v>0</v>
      </c>
    </row>
    <row r="325" spans="1:55" s="339" customFormat="1">
      <c r="A325" s="1757" t="str">
        <f>Cover!C22</f>
        <v>- none -</v>
      </c>
      <c r="B325" s="708"/>
      <c r="C325" s="354"/>
      <c r="D325" s="354"/>
      <c r="E325" s="1726"/>
      <c r="F325" s="345"/>
      <c r="G325" s="345"/>
      <c r="H325" s="345"/>
      <c r="I325" s="345"/>
      <c r="J325" s="345"/>
      <c r="K325" s="345"/>
      <c r="L325" s="345"/>
      <c r="M325" s="496">
        <f t="shared" si="326"/>
        <v>0</v>
      </c>
      <c r="N325" s="515"/>
      <c r="O325" s="515"/>
      <c r="P325" s="515"/>
      <c r="Q325" s="497">
        <f t="shared" si="327"/>
        <v>0</v>
      </c>
      <c r="R325" s="1729"/>
      <c r="S325" s="1575"/>
      <c r="T325" s="350"/>
      <c r="U325" s="350"/>
      <c r="V325" s="350"/>
      <c r="W325" s="346">
        <f t="shared" si="328"/>
        <v>0</v>
      </c>
      <c r="X325" s="349"/>
      <c r="Y325" s="350"/>
      <c r="Z325" s="350"/>
      <c r="AA325" s="350"/>
      <c r="AB325" s="350"/>
      <c r="AC325" s="350"/>
      <c r="AD325" s="350"/>
      <c r="AE325" s="350"/>
      <c r="AF325" s="350"/>
      <c r="AG325" s="346">
        <f t="shared" si="329"/>
        <v>0</v>
      </c>
      <c r="AH325" s="1563"/>
      <c r="AI325" s="351">
        <f t="shared" si="330"/>
        <v>0</v>
      </c>
      <c r="AJ325" s="344"/>
      <c r="AK325" s="345"/>
      <c r="AL325" s="345"/>
      <c r="AM325" s="345"/>
      <c r="AN325" s="345"/>
      <c r="AO325" s="345"/>
      <c r="AP325" s="348">
        <f t="shared" si="331"/>
        <v>0</v>
      </c>
      <c r="AQ325" s="347"/>
      <c r="AR325" s="1563"/>
      <c r="AS325" s="347"/>
      <c r="AT325" s="352">
        <f t="shared" si="332"/>
        <v>0</v>
      </c>
      <c r="AU325" s="353"/>
      <c r="AV325" s="354"/>
      <c r="AW325" s="353"/>
      <c r="AX325" s="348">
        <f t="shared" si="333"/>
        <v>0</v>
      </c>
      <c r="AY325" s="347"/>
      <c r="AZ325" s="1563"/>
      <c r="BA325" s="352">
        <f t="shared" si="334"/>
        <v>0</v>
      </c>
      <c r="BB325" s="1563"/>
      <c r="BC325" s="1732">
        <f t="shared" si="335"/>
        <v>0</v>
      </c>
    </row>
    <row r="326" spans="1:55" s="339" customFormat="1">
      <c r="A326" s="1757" t="str">
        <f>Cover!C23</f>
        <v>- none -</v>
      </c>
      <c r="B326" s="708"/>
      <c r="C326" s="354"/>
      <c r="D326" s="354"/>
      <c r="E326" s="1726"/>
      <c r="F326" s="345"/>
      <c r="G326" s="345"/>
      <c r="H326" s="345"/>
      <c r="I326" s="345"/>
      <c r="J326" s="345"/>
      <c r="K326" s="345"/>
      <c r="L326" s="345"/>
      <c r="M326" s="496">
        <f t="shared" si="326"/>
        <v>0</v>
      </c>
      <c r="N326" s="515"/>
      <c r="O326" s="515"/>
      <c r="P326" s="515"/>
      <c r="Q326" s="497">
        <f t="shared" si="327"/>
        <v>0</v>
      </c>
      <c r="R326" s="1729"/>
      <c r="S326" s="1575"/>
      <c r="T326" s="350"/>
      <c r="U326" s="350"/>
      <c r="V326" s="350"/>
      <c r="W326" s="346">
        <f t="shared" si="328"/>
        <v>0</v>
      </c>
      <c r="X326" s="349"/>
      <c r="Y326" s="350"/>
      <c r="Z326" s="350"/>
      <c r="AA326" s="350"/>
      <c r="AB326" s="350"/>
      <c r="AC326" s="350"/>
      <c r="AD326" s="350"/>
      <c r="AE326" s="350"/>
      <c r="AF326" s="350"/>
      <c r="AG326" s="346">
        <f t="shared" si="329"/>
        <v>0</v>
      </c>
      <c r="AH326" s="1563"/>
      <c r="AI326" s="351">
        <f t="shared" si="330"/>
        <v>0</v>
      </c>
      <c r="AJ326" s="344"/>
      <c r="AK326" s="345"/>
      <c r="AL326" s="345"/>
      <c r="AM326" s="345"/>
      <c r="AN326" s="345"/>
      <c r="AO326" s="345"/>
      <c r="AP326" s="348">
        <f t="shared" si="331"/>
        <v>0</v>
      </c>
      <c r="AQ326" s="347"/>
      <c r="AR326" s="1563"/>
      <c r="AS326" s="347"/>
      <c r="AT326" s="352">
        <f t="shared" si="332"/>
        <v>0</v>
      </c>
      <c r="AU326" s="353"/>
      <c r="AV326" s="354"/>
      <c r="AW326" s="353"/>
      <c r="AX326" s="348">
        <f t="shared" si="333"/>
        <v>0</v>
      </c>
      <c r="AY326" s="347"/>
      <c r="AZ326" s="1563"/>
      <c r="BA326" s="352">
        <f t="shared" si="334"/>
        <v>0</v>
      </c>
      <c r="BB326" s="1563"/>
      <c r="BC326" s="1732">
        <f t="shared" si="335"/>
        <v>0</v>
      </c>
    </row>
    <row r="327" spans="1:55" s="339" customFormat="1">
      <c r="A327" s="1757" t="str">
        <f>Cover!C24</f>
        <v>- none -</v>
      </c>
      <c r="B327" s="708"/>
      <c r="C327" s="354"/>
      <c r="D327" s="354"/>
      <c r="E327" s="1726"/>
      <c r="F327" s="345"/>
      <c r="G327" s="345"/>
      <c r="H327" s="345"/>
      <c r="I327" s="345"/>
      <c r="J327" s="345"/>
      <c r="K327" s="345"/>
      <c r="L327" s="345"/>
      <c r="M327" s="496">
        <f t="shared" si="326"/>
        <v>0</v>
      </c>
      <c r="N327" s="515"/>
      <c r="O327" s="515"/>
      <c r="P327" s="515"/>
      <c r="Q327" s="497">
        <f t="shared" si="327"/>
        <v>0</v>
      </c>
      <c r="R327" s="1729"/>
      <c r="S327" s="1575"/>
      <c r="T327" s="350"/>
      <c r="U327" s="350"/>
      <c r="V327" s="350"/>
      <c r="W327" s="346">
        <f t="shared" si="328"/>
        <v>0</v>
      </c>
      <c r="X327" s="349"/>
      <c r="Y327" s="350"/>
      <c r="Z327" s="350"/>
      <c r="AA327" s="350"/>
      <c r="AB327" s="350"/>
      <c r="AC327" s="350"/>
      <c r="AD327" s="350"/>
      <c r="AE327" s="350"/>
      <c r="AF327" s="350"/>
      <c r="AG327" s="346">
        <f t="shared" si="329"/>
        <v>0</v>
      </c>
      <c r="AH327" s="1563"/>
      <c r="AI327" s="351">
        <f t="shared" si="330"/>
        <v>0</v>
      </c>
      <c r="AJ327" s="344"/>
      <c r="AK327" s="345"/>
      <c r="AL327" s="345"/>
      <c r="AM327" s="345"/>
      <c r="AN327" s="345"/>
      <c r="AO327" s="345"/>
      <c r="AP327" s="348">
        <f t="shared" si="331"/>
        <v>0</v>
      </c>
      <c r="AQ327" s="347"/>
      <c r="AR327" s="1563"/>
      <c r="AS327" s="347"/>
      <c r="AT327" s="352">
        <f t="shared" si="332"/>
        <v>0</v>
      </c>
      <c r="AU327" s="353"/>
      <c r="AV327" s="354"/>
      <c r="AW327" s="353"/>
      <c r="AX327" s="348">
        <f t="shared" si="333"/>
        <v>0</v>
      </c>
      <c r="AY327" s="347"/>
      <c r="AZ327" s="1563"/>
      <c r="BA327" s="352">
        <f t="shared" si="334"/>
        <v>0</v>
      </c>
      <c r="BB327" s="1563"/>
      <c r="BC327" s="1732">
        <f t="shared" si="335"/>
        <v>0</v>
      </c>
    </row>
    <row r="328" spans="1:55" s="339" customFormat="1">
      <c r="A328" s="1757" t="str">
        <f>Cover!C25</f>
        <v>- none -</v>
      </c>
      <c r="B328" s="708"/>
      <c r="C328" s="354"/>
      <c r="D328" s="354"/>
      <c r="E328" s="1726"/>
      <c r="F328" s="345"/>
      <c r="G328" s="345"/>
      <c r="H328" s="345"/>
      <c r="I328" s="345"/>
      <c r="J328" s="345"/>
      <c r="K328" s="345"/>
      <c r="L328" s="345"/>
      <c r="M328" s="496">
        <f t="shared" si="326"/>
        <v>0</v>
      </c>
      <c r="N328" s="515"/>
      <c r="O328" s="515"/>
      <c r="P328" s="515"/>
      <c r="Q328" s="497">
        <f t="shared" si="327"/>
        <v>0</v>
      </c>
      <c r="R328" s="1729"/>
      <c r="S328" s="1575"/>
      <c r="T328" s="350"/>
      <c r="U328" s="350"/>
      <c r="V328" s="350"/>
      <c r="W328" s="346">
        <f t="shared" si="328"/>
        <v>0</v>
      </c>
      <c r="X328" s="349"/>
      <c r="Y328" s="350"/>
      <c r="Z328" s="350"/>
      <c r="AA328" s="350"/>
      <c r="AB328" s="350"/>
      <c r="AC328" s="350"/>
      <c r="AD328" s="350"/>
      <c r="AE328" s="350"/>
      <c r="AF328" s="350"/>
      <c r="AG328" s="346">
        <f t="shared" si="329"/>
        <v>0</v>
      </c>
      <c r="AH328" s="1563"/>
      <c r="AI328" s="351">
        <f t="shared" si="330"/>
        <v>0</v>
      </c>
      <c r="AJ328" s="344"/>
      <c r="AK328" s="345"/>
      <c r="AL328" s="345"/>
      <c r="AM328" s="345"/>
      <c r="AN328" s="345"/>
      <c r="AO328" s="345"/>
      <c r="AP328" s="348">
        <f t="shared" si="331"/>
        <v>0</v>
      </c>
      <c r="AQ328" s="347"/>
      <c r="AR328" s="1563"/>
      <c r="AS328" s="347"/>
      <c r="AT328" s="352">
        <f t="shared" si="332"/>
        <v>0</v>
      </c>
      <c r="AU328" s="353"/>
      <c r="AV328" s="354"/>
      <c r="AW328" s="353"/>
      <c r="AX328" s="348">
        <f t="shared" si="333"/>
        <v>0</v>
      </c>
      <c r="AY328" s="347"/>
      <c r="AZ328" s="1563"/>
      <c r="BA328" s="352">
        <f t="shared" si="334"/>
        <v>0</v>
      </c>
      <c r="BB328" s="1563"/>
      <c r="BC328" s="1732">
        <f t="shared" si="335"/>
        <v>0</v>
      </c>
    </row>
    <row r="329" spans="1:55" s="339" customFormat="1">
      <c r="A329" s="1757" t="str">
        <f>Cover!C26</f>
        <v>- none -</v>
      </c>
      <c r="B329" s="708"/>
      <c r="C329" s="354"/>
      <c r="D329" s="354"/>
      <c r="E329" s="1726"/>
      <c r="F329" s="345"/>
      <c r="G329" s="345"/>
      <c r="H329" s="345"/>
      <c r="I329" s="345"/>
      <c r="J329" s="345"/>
      <c r="K329" s="345"/>
      <c r="L329" s="345"/>
      <c r="M329" s="496">
        <f t="shared" si="326"/>
        <v>0</v>
      </c>
      <c r="N329" s="515"/>
      <c r="O329" s="515"/>
      <c r="P329" s="515"/>
      <c r="Q329" s="497">
        <f t="shared" si="327"/>
        <v>0</v>
      </c>
      <c r="R329" s="1729"/>
      <c r="S329" s="1575"/>
      <c r="T329" s="350"/>
      <c r="U329" s="350"/>
      <c r="V329" s="350"/>
      <c r="W329" s="346">
        <f t="shared" si="328"/>
        <v>0</v>
      </c>
      <c r="X329" s="349"/>
      <c r="Y329" s="350"/>
      <c r="Z329" s="350"/>
      <c r="AA329" s="350"/>
      <c r="AB329" s="350"/>
      <c r="AC329" s="350"/>
      <c r="AD329" s="350"/>
      <c r="AE329" s="350"/>
      <c r="AF329" s="350"/>
      <c r="AG329" s="346">
        <f t="shared" si="329"/>
        <v>0</v>
      </c>
      <c r="AH329" s="1563"/>
      <c r="AI329" s="351">
        <f t="shared" si="330"/>
        <v>0</v>
      </c>
      <c r="AJ329" s="344"/>
      <c r="AK329" s="345"/>
      <c r="AL329" s="345"/>
      <c r="AM329" s="345"/>
      <c r="AN329" s="345"/>
      <c r="AO329" s="345"/>
      <c r="AP329" s="348">
        <f t="shared" si="331"/>
        <v>0</v>
      </c>
      <c r="AQ329" s="347"/>
      <c r="AR329" s="1563"/>
      <c r="AS329" s="347"/>
      <c r="AT329" s="352">
        <f t="shared" si="332"/>
        <v>0</v>
      </c>
      <c r="AU329" s="353"/>
      <c r="AV329" s="354"/>
      <c r="AW329" s="353"/>
      <c r="AX329" s="348">
        <f t="shared" si="333"/>
        <v>0</v>
      </c>
      <c r="AY329" s="347"/>
      <c r="AZ329" s="1563"/>
      <c r="BA329" s="352">
        <f t="shared" si="334"/>
        <v>0</v>
      </c>
      <c r="BB329" s="1563"/>
      <c r="BC329" s="1732">
        <f t="shared" si="335"/>
        <v>0</v>
      </c>
    </row>
    <row r="330" spans="1:55" s="339" customFormat="1">
      <c r="A330" s="1757" t="str">
        <f>Cover!C27</f>
        <v>- none -</v>
      </c>
      <c r="B330" s="708"/>
      <c r="C330" s="354"/>
      <c r="D330" s="354"/>
      <c r="E330" s="1726"/>
      <c r="F330" s="345"/>
      <c r="G330" s="345"/>
      <c r="H330" s="345"/>
      <c r="I330" s="345"/>
      <c r="J330" s="345"/>
      <c r="K330" s="345"/>
      <c r="L330" s="345"/>
      <c r="M330" s="496">
        <f t="shared" si="326"/>
        <v>0</v>
      </c>
      <c r="N330" s="515"/>
      <c r="O330" s="515"/>
      <c r="P330" s="515"/>
      <c r="Q330" s="497">
        <f t="shared" si="327"/>
        <v>0</v>
      </c>
      <c r="R330" s="1729"/>
      <c r="S330" s="1575"/>
      <c r="T330" s="350"/>
      <c r="U330" s="350"/>
      <c r="V330" s="350"/>
      <c r="W330" s="346">
        <f t="shared" si="328"/>
        <v>0</v>
      </c>
      <c r="X330" s="349"/>
      <c r="Y330" s="350"/>
      <c r="Z330" s="350"/>
      <c r="AA330" s="350"/>
      <c r="AB330" s="350"/>
      <c r="AC330" s="350"/>
      <c r="AD330" s="350"/>
      <c r="AE330" s="350"/>
      <c r="AF330" s="350"/>
      <c r="AG330" s="346">
        <f t="shared" si="329"/>
        <v>0</v>
      </c>
      <c r="AH330" s="1563"/>
      <c r="AI330" s="351">
        <f t="shared" si="330"/>
        <v>0</v>
      </c>
      <c r="AJ330" s="344"/>
      <c r="AK330" s="345"/>
      <c r="AL330" s="345"/>
      <c r="AM330" s="345"/>
      <c r="AN330" s="345"/>
      <c r="AO330" s="345"/>
      <c r="AP330" s="348">
        <f t="shared" si="331"/>
        <v>0</v>
      </c>
      <c r="AQ330" s="347"/>
      <c r="AR330" s="1563"/>
      <c r="AS330" s="347"/>
      <c r="AT330" s="352">
        <f t="shared" si="332"/>
        <v>0</v>
      </c>
      <c r="AU330" s="353"/>
      <c r="AV330" s="354"/>
      <c r="AW330" s="353"/>
      <c r="AX330" s="348">
        <f t="shared" si="333"/>
        <v>0</v>
      </c>
      <c r="AY330" s="347"/>
      <c r="AZ330" s="1563"/>
      <c r="BA330" s="352">
        <f t="shared" si="334"/>
        <v>0</v>
      </c>
      <c r="BB330" s="1563"/>
      <c r="BC330" s="1732">
        <f t="shared" si="335"/>
        <v>0</v>
      </c>
    </row>
    <row r="331" spans="1:55" s="339" customFormat="1">
      <c r="A331" s="1757" t="str">
        <f>Cover!C28</f>
        <v>- none -</v>
      </c>
      <c r="B331" s="708"/>
      <c r="C331" s="353"/>
      <c r="D331" s="708"/>
      <c r="E331" s="1726"/>
      <c r="F331" s="345"/>
      <c r="G331" s="345"/>
      <c r="H331" s="345"/>
      <c r="I331" s="345"/>
      <c r="J331" s="345"/>
      <c r="K331" s="345"/>
      <c r="L331" s="345"/>
      <c r="M331" s="496">
        <f t="shared" si="326"/>
        <v>0</v>
      </c>
      <c r="N331" s="515"/>
      <c r="O331" s="515"/>
      <c r="P331" s="515"/>
      <c r="Q331" s="497">
        <f t="shared" si="327"/>
        <v>0</v>
      </c>
      <c r="R331" s="1729"/>
      <c r="S331" s="1575"/>
      <c r="T331" s="350"/>
      <c r="U331" s="350"/>
      <c r="V331" s="350"/>
      <c r="W331" s="346">
        <f t="shared" si="328"/>
        <v>0</v>
      </c>
      <c r="X331" s="349"/>
      <c r="Y331" s="350"/>
      <c r="Z331" s="350"/>
      <c r="AA331" s="350"/>
      <c r="AB331" s="350"/>
      <c r="AC331" s="350"/>
      <c r="AD331" s="350"/>
      <c r="AE331" s="350"/>
      <c r="AF331" s="350"/>
      <c r="AG331" s="346">
        <f t="shared" si="329"/>
        <v>0</v>
      </c>
      <c r="AH331" s="1563"/>
      <c r="AI331" s="351">
        <f t="shared" si="330"/>
        <v>0</v>
      </c>
      <c r="AJ331" s="344"/>
      <c r="AK331" s="345"/>
      <c r="AL331" s="345"/>
      <c r="AM331" s="345"/>
      <c r="AN331" s="345"/>
      <c r="AO331" s="345"/>
      <c r="AP331" s="348">
        <f t="shared" si="331"/>
        <v>0</v>
      </c>
      <c r="AQ331" s="347"/>
      <c r="AR331" s="1563"/>
      <c r="AS331" s="347"/>
      <c r="AT331" s="352">
        <f t="shared" si="332"/>
        <v>0</v>
      </c>
      <c r="AU331" s="353"/>
      <c r="AV331" s="354"/>
      <c r="AW331" s="353"/>
      <c r="AX331" s="348">
        <f t="shared" si="333"/>
        <v>0</v>
      </c>
      <c r="AY331" s="347"/>
      <c r="AZ331" s="1563"/>
      <c r="BA331" s="352">
        <f t="shared" si="334"/>
        <v>0</v>
      </c>
      <c r="BB331" s="1563"/>
      <c r="BC331" s="1732">
        <f t="shared" si="335"/>
        <v>0</v>
      </c>
    </row>
    <row r="332" spans="1:55" s="339" customFormat="1">
      <c r="A332" s="1757" t="str">
        <f>Cover!C29</f>
        <v>- none -</v>
      </c>
      <c r="B332" s="708"/>
      <c r="C332" s="353"/>
      <c r="D332" s="708"/>
      <c r="E332" s="1726"/>
      <c r="F332" s="345"/>
      <c r="G332" s="345"/>
      <c r="H332" s="345"/>
      <c r="I332" s="345"/>
      <c r="J332" s="345"/>
      <c r="K332" s="345"/>
      <c r="L332" s="345"/>
      <c r="M332" s="496">
        <f t="shared" si="326"/>
        <v>0</v>
      </c>
      <c r="N332" s="515"/>
      <c r="O332" s="515"/>
      <c r="P332" s="515"/>
      <c r="Q332" s="497">
        <f t="shared" si="327"/>
        <v>0</v>
      </c>
      <c r="R332" s="1729"/>
      <c r="S332" s="1575"/>
      <c r="T332" s="350"/>
      <c r="U332" s="350"/>
      <c r="V332" s="350"/>
      <c r="W332" s="346">
        <f t="shared" si="328"/>
        <v>0</v>
      </c>
      <c r="X332" s="349"/>
      <c r="Y332" s="350"/>
      <c r="Z332" s="350"/>
      <c r="AA332" s="350"/>
      <c r="AB332" s="350"/>
      <c r="AC332" s="350"/>
      <c r="AD332" s="350"/>
      <c r="AE332" s="350"/>
      <c r="AF332" s="350"/>
      <c r="AG332" s="346">
        <f t="shared" si="329"/>
        <v>0</v>
      </c>
      <c r="AH332" s="1563"/>
      <c r="AI332" s="351">
        <f t="shared" si="330"/>
        <v>0</v>
      </c>
      <c r="AJ332" s="344"/>
      <c r="AK332" s="345"/>
      <c r="AL332" s="345"/>
      <c r="AM332" s="345"/>
      <c r="AN332" s="345"/>
      <c r="AO332" s="345"/>
      <c r="AP332" s="348">
        <f t="shared" si="331"/>
        <v>0</v>
      </c>
      <c r="AQ332" s="347"/>
      <c r="AR332" s="1563"/>
      <c r="AS332" s="347"/>
      <c r="AT332" s="352">
        <f t="shared" si="332"/>
        <v>0</v>
      </c>
      <c r="AU332" s="353"/>
      <c r="AV332" s="354"/>
      <c r="AW332" s="353"/>
      <c r="AX332" s="348">
        <f t="shared" si="333"/>
        <v>0</v>
      </c>
      <c r="AY332" s="347"/>
      <c r="AZ332" s="1563"/>
      <c r="BA332" s="352">
        <f t="shared" si="334"/>
        <v>0</v>
      </c>
      <c r="BB332" s="1563"/>
      <c r="BC332" s="1732">
        <f t="shared" si="335"/>
        <v>0</v>
      </c>
    </row>
    <row r="333" spans="1:55" s="339" customFormat="1">
      <c r="A333" s="1757" t="str">
        <f>Cover!C30</f>
        <v>- none -</v>
      </c>
      <c r="B333" s="708"/>
      <c r="C333" s="353"/>
      <c r="D333" s="708"/>
      <c r="E333" s="1726"/>
      <c r="F333" s="345"/>
      <c r="G333" s="345"/>
      <c r="H333" s="345"/>
      <c r="I333" s="345"/>
      <c r="J333" s="345"/>
      <c r="K333" s="345"/>
      <c r="L333" s="345"/>
      <c r="M333" s="496">
        <f t="shared" si="326"/>
        <v>0</v>
      </c>
      <c r="N333" s="515"/>
      <c r="O333" s="515"/>
      <c r="P333" s="515"/>
      <c r="Q333" s="497">
        <f t="shared" si="327"/>
        <v>0</v>
      </c>
      <c r="R333" s="1729"/>
      <c r="S333" s="1575"/>
      <c r="T333" s="350"/>
      <c r="U333" s="350"/>
      <c r="V333" s="350"/>
      <c r="W333" s="346">
        <f t="shared" si="328"/>
        <v>0</v>
      </c>
      <c r="X333" s="349"/>
      <c r="Y333" s="350"/>
      <c r="Z333" s="350"/>
      <c r="AA333" s="350"/>
      <c r="AB333" s="1728"/>
      <c r="AC333" s="350"/>
      <c r="AD333" s="350"/>
      <c r="AE333" s="350"/>
      <c r="AF333" s="350"/>
      <c r="AG333" s="346">
        <f t="shared" si="329"/>
        <v>0</v>
      </c>
      <c r="AH333" s="1563"/>
      <c r="AI333" s="351">
        <f t="shared" si="330"/>
        <v>0</v>
      </c>
      <c r="AJ333" s="344"/>
      <c r="AK333" s="345"/>
      <c r="AL333" s="345"/>
      <c r="AM333" s="345"/>
      <c r="AN333" s="345"/>
      <c r="AO333" s="345"/>
      <c r="AP333" s="348">
        <f t="shared" si="331"/>
        <v>0</v>
      </c>
      <c r="AQ333" s="347"/>
      <c r="AR333" s="1563"/>
      <c r="AS333" s="347"/>
      <c r="AT333" s="352">
        <f t="shared" si="332"/>
        <v>0</v>
      </c>
      <c r="AU333" s="353"/>
      <c r="AV333" s="354"/>
      <c r="AW333" s="353"/>
      <c r="AX333" s="348">
        <f t="shared" si="333"/>
        <v>0</v>
      </c>
      <c r="AY333" s="347"/>
      <c r="AZ333" s="1563"/>
      <c r="BA333" s="352">
        <f t="shared" si="334"/>
        <v>0</v>
      </c>
      <c r="BB333" s="1563"/>
      <c r="BC333" s="1732">
        <f t="shared" si="335"/>
        <v>0</v>
      </c>
    </row>
    <row r="334" spans="1:55" s="339" customFormat="1">
      <c r="A334" s="1757" t="str">
        <f>Cover!C31</f>
        <v>- none -</v>
      </c>
      <c r="B334" s="708"/>
      <c r="C334" s="353"/>
      <c r="D334" s="708"/>
      <c r="E334" s="1726"/>
      <c r="F334" s="353"/>
      <c r="G334" s="353"/>
      <c r="H334" s="353"/>
      <c r="I334" s="353"/>
      <c r="J334" s="353"/>
      <c r="K334" s="353"/>
      <c r="L334" s="345"/>
      <c r="M334" s="496">
        <f t="shared" si="326"/>
        <v>0</v>
      </c>
      <c r="N334" s="515"/>
      <c r="O334" s="515"/>
      <c r="P334" s="515"/>
      <c r="Q334" s="497">
        <f t="shared" si="327"/>
        <v>0</v>
      </c>
      <c r="R334" s="1729"/>
      <c r="S334" s="1727"/>
      <c r="T334" s="1728"/>
      <c r="U334" s="1728"/>
      <c r="V334" s="1728"/>
      <c r="W334" s="346">
        <f t="shared" si="328"/>
        <v>0</v>
      </c>
      <c r="X334" s="1729"/>
      <c r="Y334" s="1728"/>
      <c r="Z334" s="1728"/>
      <c r="AA334" s="350"/>
      <c r="AB334" s="1728"/>
      <c r="AC334" s="350"/>
      <c r="AD334" s="1728"/>
      <c r="AE334" s="350"/>
      <c r="AF334" s="1728"/>
      <c r="AG334" s="346">
        <f t="shared" si="329"/>
        <v>0</v>
      </c>
      <c r="AH334" s="1564"/>
      <c r="AI334" s="351">
        <f t="shared" si="330"/>
        <v>0</v>
      </c>
      <c r="AJ334" s="513"/>
      <c r="AK334" s="512"/>
      <c r="AL334" s="512"/>
      <c r="AM334" s="512"/>
      <c r="AN334" s="512"/>
      <c r="AO334" s="345"/>
      <c r="AP334" s="348">
        <f t="shared" si="331"/>
        <v>0</v>
      </c>
      <c r="AQ334" s="515"/>
      <c r="AR334" s="1564"/>
      <c r="AS334" s="515"/>
      <c r="AT334" s="352">
        <f t="shared" si="332"/>
        <v>0</v>
      </c>
      <c r="AU334" s="515"/>
      <c r="AV334" s="354"/>
      <c r="AW334" s="353"/>
      <c r="AX334" s="348">
        <f t="shared" si="333"/>
        <v>0</v>
      </c>
      <c r="AY334" s="515"/>
      <c r="AZ334" s="1564"/>
      <c r="BA334" s="352">
        <f t="shared" si="334"/>
        <v>0</v>
      </c>
      <c r="BB334" s="1564"/>
      <c r="BC334" s="1732">
        <f t="shared" si="335"/>
        <v>0</v>
      </c>
    </row>
    <row r="335" spans="1:55" s="339" customFormat="1">
      <c r="A335" s="1757" t="str">
        <f>Cover!C32</f>
        <v>- none -</v>
      </c>
      <c r="B335" s="708"/>
      <c r="C335" s="353"/>
      <c r="D335" s="708"/>
      <c r="E335" s="1726"/>
      <c r="F335" s="353"/>
      <c r="G335" s="353"/>
      <c r="H335" s="353"/>
      <c r="I335" s="353"/>
      <c r="J335" s="353"/>
      <c r="K335" s="353"/>
      <c r="L335" s="345"/>
      <c r="M335" s="496">
        <f t="shared" si="326"/>
        <v>0</v>
      </c>
      <c r="N335" s="515"/>
      <c r="O335" s="515"/>
      <c r="P335" s="515"/>
      <c r="Q335" s="497">
        <f t="shared" si="327"/>
        <v>0</v>
      </c>
      <c r="R335" s="1729"/>
      <c r="S335" s="1727"/>
      <c r="T335" s="1728"/>
      <c r="U335" s="1728"/>
      <c r="V335" s="1728"/>
      <c r="W335" s="346">
        <f t="shared" si="328"/>
        <v>0</v>
      </c>
      <c r="X335" s="1729"/>
      <c r="Y335" s="1728"/>
      <c r="Z335" s="1728"/>
      <c r="AA335" s="350"/>
      <c r="AB335" s="1728"/>
      <c r="AC335" s="350"/>
      <c r="AD335" s="1728"/>
      <c r="AE335" s="350"/>
      <c r="AF335" s="1728"/>
      <c r="AG335" s="346">
        <f t="shared" si="329"/>
        <v>0</v>
      </c>
      <c r="AH335" s="1564"/>
      <c r="AI335" s="351">
        <f t="shared" si="330"/>
        <v>0</v>
      </c>
      <c r="AJ335" s="513"/>
      <c r="AK335" s="512"/>
      <c r="AL335" s="512"/>
      <c r="AM335" s="512"/>
      <c r="AN335" s="512"/>
      <c r="AO335" s="345"/>
      <c r="AP335" s="348">
        <f t="shared" si="331"/>
        <v>0</v>
      </c>
      <c r="AQ335" s="515"/>
      <c r="AR335" s="1564"/>
      <c r="AS335" s="515"/>
      <c r="AT335" s="352">
        <f t="shared" si="332"/>
        <v>0</v>
      </c>
      <c r="AU335" s="515"/>
      <c r="AV335" s="354"/>
      <c r="AW335" s="353"/>
      <c r="AX335" s="348">
        <f t="shared" si="333"/>
        <v>0</v>
      </c>
      <c r="AY335" s="515"/>
      <c r="AZ335" s="1564"/>
      <c r="BA335" s="352">
        <f t="shared" si="334"/>
        <v>0</v>
      </c>
      <c r="BB335" s="1564"/>
      <c r="BC335" s="1732">
        <f t="shared" si="335"/>
        <v>0</v>
      </c>
    </row>
    <row r="336" spans="1:55" s="339" customFormat="1">
      <c r="A336" s="1757" t="str">
        <f>Cover!C33</f>
        <v>- none -</v>
      </c>
      <c r="B336" s="708"/>
      <c r="C336" s="353"/>
      <c r="D336" s="708"/>
      <c r="E336" s="1726"/>
      <c r="F336" s="353"/>
      <c r="G336" s="353"/>
      <c r="H336" s="353"/>
      <c r="I336" s="353"/>
      <c r="J336" s="353"/>
      <c r="K336" s="353"/>
      <c r="L336" s="345"/>
      <c r="M336" s="496">
        <f t="shared" si="326"/>
        <v>0</v>
      </c>
      <c r="N336" s="515"/>
      <c r="O336" s="515"/>
      <c r="P336" s="515"/>
      <c r="Q336" s="497">
        <f t="shared" si="327"/>
        <v>0</v>
      </c>
      <c r="R336" s="1729"/>
      <c r="S336" s="1727"/>
      <c r="T336" s="1728"/>
      <c r="U336" s="1728"/>
      <c r="V336" s="1728"/>
      <c r="W336" s="346">
        <f t="shared" si="328"/>
        <v>0</v>
      </c>
      <c r="X336" s="1729"/>
      <c r="Y336" s="1728"/>
      <c r="Z336" s="1728"/>
      <c r="AA336" s="350"/>
      <c r="AB336" s="1728"/>
      <c r="AC336" s="350"/>
      <c r="AD336" s="1728"/>
      <c r="AE336" s="350"/>
      <c r="AF336" s="1728"/>
      <c r="AG336" s="346">
        <f t="shared" si="329"/>
        <v>0</v>
      </c>
      <c r="AH336" s="1564"/>
      <c r="AI336" s="351">
        <f t="shared" si="330"/>
        <v>0</v>
      </c>
      <c r="AJ336" s="513"/>
      <c r="AK336" s="512"/>
      <c r="AL336" s="512"/>
      <c r="AM336" s="512"/>
      <c r="AN336" s="512"/>
      <c r="AO336" s="345"/>
      <c r="AP336" s="348">
        <f t="shared" si="331"/>
        <v>0</v>
      </c>
      <c r="AQ336" s="515"/>
      <c r="AR336" s="1564"/>
      <c r="AS336" s="515"/>
      <c r="AT336" s="352">
        <f t="shared" si="332"/>
        <v>0</v>
      </c>
      <c r="AU336" s="515"/>
      <c r="AV336" s="354"/>
      <c r="AW336" s="353"/>
      <c r="AX336" s="348">
        <f t="shared" si="333"/>
        <v>0</v>
      </c>
      <c r="AY336" s="515"/>
      <c r="AZ336" s="1564"/>
      <c r="BA336" s="352">
        <f t="shared" si="334"/>
        <v>0</v>
      </c>
      <c r="BB336" s="1564"/>
      <c r="BC336" s="1732">
        <f t="shared" si="335"/>
        <v>0</v>
      </c>
    </row>
    <row r="337" spans="1:55" s="339" customFormat="1">
      <c r="A337" s="1757" t="str">
        <f>Cover!C34</f>
        <v>- none -</v>
      </c>
      <c r="B337" s="708"/>
      <c r="C337" s="353"/>
      <c r="D337" s="708"/>
      <c r="E337" s="1726"/>
      <c r="F337" s="353"/>
      <c r="G337" s="353"/>
      <c r="H337" s="353"/>
      <c r="I337" s="353"/>
      <c r="J337" s="353"/>
      <c r="K337" s="353"/>
      <c r="L337" s="345"/>
      <c r="M337" s="496">
        <f t="shared" si="326"/>
        <v>0</v>
      </c>
      <c r="N337" s="515"/>
      <c r="O337" s="515"/>
      <c r="P337" s="515"/>
      <c r="Q337" s="497">
        <f t="shared" si="327"/>
        <v>0</v>
      </c>
      <c r="R337" s="1729"/>
      <c r="S337" s="1727"/>
      <c r="T337" s="1728"/>
      <c r="U337" s="1728"/>
      <c r="V337" s="1728"/>
      <c r="W337" s="346">
        <f t="shared" si="328"/>
        <v>0</v>
      </c>
      <c r="X337" s="1729"/>
      <c r="Y337" s="1728"/>
      <c r="Z337" s="1728"/>
      <c r="AA337" s="350"/>
      <c r="AB337" s="1728"/>
      <c r="AC337" s="350"/>
      <c r="AD337" s="1728"/>
      <c r="AE337" s="350"/>
      <c r="AF337" s="1728"/>
      <c r="AG337" s="346">
        <f t="shared" si="329"/>
        <v>0</v>
      </c>
      <c r="AH337" s="1564"/>
      <c r="AI337" s="351">
        <f t="shared" si="330"/>
        <v>0</v>
      </c>
      <c r="AJ337" s="513"/>
      <c r="AK337" s="512"/>
      <c r="AL337" s="512"/>
      <c r="AM337" s="512"/>
      <c r="AN337" s="512"/>
      <c r="AO337" s="345"/>
      <c r="AP337" s="348">
        <f t="shared" si="331"/>
        <v>0</v>
      </c>
      <c r="AQ337" s="515"/>
      <c r="AR337" s="1564"/>
      <c r="AS337" s="515"/>
      <c r="AT337" s="352">
        <f t="shared" si="332"/>
        <v>0</v>
      </c>
      <c r="AU337" s="515"/>
      <c r="AV337" s="354"/>
      <c r="AW337" s="353"/>
      <c r="AX337" s="348">
        <f t="shared" si="333"/>
        <v>0</v>
      </c>
      <c r="AY337" s="515"/>
      <c r="AZ337" s="1564"/>
      <c r="BA337" s="352">
        <f t="shared" si="334"/>
        <v>0</v>
      </c>
      <c r="BB337" s="1564"/>
      <c r="BC337" s="1732">
        <f t="shared" si="335"/>
        <v>0</v>
      </c>
    </row>
    <row r="338" spans="1:55" s="339" customFormat="1">
      <c r="A338" s="1757" t="str">
        <f>Cover!C35</f>
        <v>- none -</v>
      </c>
      <c r="B338" s="1735"/>
      <c r="C338" s="1734"/>
      <c r="D338" s="1735"/>
      <c r="E338" s="1755"/>
      <c r="F338" s="1734"/>
      <c r="G338" s="1734"/>
      <c r="H338" s="1734"/>
      <c r="I338" s="1734"/>
      <c r="J338" s="1734"/>
      <c r="K338" s="1734"/>
      <c r="L338" s="1737"/>
      <c r="M338" s="1743">
        <f t="shared" si="326"/>
        <v>0</v>
      </c>
      <c r="N338" s="1739"/>
      <c r="O338" s="1739"/>
      <c r="P338" s="1739"/>
      <c r="Q338" s="1740">
        <f t="shared" si="327"/>
        <v>0</v>
      </c>
      <c r="R338" s="1744"/>
      <c r="S338" s="1741"/>
      <c r="T338" s="1742"/>
      <c r="U338" s="1742"/>
      <c r="V338" s="1742"/>
      <c r="W338" s="465">
        <f t="shared" si="328"/>
        <v>0</v>
      </c>
      <c r="X338" s="1744"/>
      <c r="Y338" s="1742"/>
      <c r="Z338" s="1742"/>
      <c r="AA338" s="1745"/>
      <c r="AB338" s="1742"/>
      <c r="AC338" s="1745"/>
      <c r="AD338" s="1742"/>
      <c r="AE338" s="1745"/>
      <c r="AF338" s="1742"/>
      <c r="AG338" s="465">
        <f t="shared" si="329"/>
        <v>0</v>
      </c>
      <c r="AH338" s="1746"/>
      <c r="AI338" s="470">
        <f t="shared" si="330"/>
        <v>0</v>
      </c>
      <c r="AJ338" s="1736"/>
      <c r="AK338" s="1747"/>
      <c r="AL338" s="1747"/>
      <c r="AM338" s="1747"/>
      <c r="AN338" s="1747"/>
      <c r="AO338" s="1737"/>
      <c r="AP338" s="467">
        <f t="shared" si="331"/>
        <v>0</v>
      </c>
      <c r="AQ338" s="1739"/>
      <c r="AR338" s="1746"/>
      <c r="AS338" s="1739"/>
      <c r="AT338" s="471">
        <f t="shared" si="332"/>
        <v>0</v>
      </c>
      <c r="AU338" s="1739"/>
      <c r="AV338" s="1733"/>
      <c r="AW338" s="1734"/>
      <c r="AX338" s="467">
        <f t="shared" si="333"/>
        <v>0</v>
      </c>
      <c r="AY338" s="1739"/>
      <c r="AZ338" s="1746"/>
      <c r="BA338" s="471">
        <f t="shared" si="334"/>
        <v>0</v>
      </c>
      <c r="BB338" s="1746"/>
      <c r="BC338" s="1749">
        <f t="shared" si="335"/>
        <v>0</v>
      </c>
    </row>
    <row r="339" spans="1:55" s="339" customFormat="1" ht="14.25">
      <c r="B339" s="477" t="str">
        <f>IF(ABS(B323-SUM(B324:B338))&lt;0.1,"OK","error")</f>
        <v>OK</v>
      </c>
      <c r="C339" s="477" t="str">
        <f t="shared" ref="C339:BC339" si="336">IF(ABS(C323-SUM(C324:C338))&lt;0.1,"OK","error")</f>
        <v>OK</v>
      </c>
      <c r="D339" s="477" t="str">
        <f t="shared" si="336"/>
        <v>OK</v>
      </c>
      <c r="E339" s="477" t="str">
        <f t="shared" si="336"/>
        <v>OK</v>
      </c>
      <c r="F339" s="477" t="str">
        <f t="shared" si="336"/>
        <v>OK</v>
      </c>
      <c r="G339" s="477" t="str">
        <f t="shared" si="336"/>
        <v>OK</v>
      </c>
      <c r="H339" s="477" t="str">
        <f t="shared" si="336"/>
        <v>OK</v>
      </c>
      <c r="I339" s="477" t="str">
        <f t="shared" si="336"/>
        <v>OK</v>
      </c>
      <c r="J339" s="477" t="str">
        <f t="shared" si="336"/>
        <v>OK</v>
      </c>
      <c r="K339" s="477" t="str">
        <f t="shared" si="336"/>
        <v>OK</v>
      </c>
      <c r="L339" s="477" t="str">
        <f t="shared" si="336"/>
        <v>OK</v>
      </c>
      <c r="M339" s="477" t="str">
        <f t="shared" si="336"/>
        <v>OK</v>
      </c>
      <c r="N339" s="477" t="str">
        <f t="shared" si="336"/>
        <v>OK</v>
      </c>
      <c r="O339" s="477" t="str">
        <f t="shared" si="336"/>
        <v>OK</v>
      </c>
      <c r="P339" s="477" t="str">
        <f t="shared" si="336"/>
        <v>OK</v>
      </c>
      <c r="Q339" s="477" t="str">
        <f t="shared" si="336"/>
        <v>OK</v>
      </c>
      <c r="R339" s="477" t="str">
        <f t="shared" si="336"/>
        <v>OK</v>
      </c>
      <c r="S339" s="477" t="str">
        <f t="shared" si="336"/>
        <v>OK</v>
      </c>
      <c r="T339" s="477" t="str">
        <f t="shared" si="336"/>
        <v>OK</v>
      </c>
      <c r="U339" s="477" t="str">
        <f t="shared" si="336"/>
        <v>OK</v>
      </c>
      <c r="V339" s="477" t="str">
        <f t="shared" si="336"/>
        <v>OK</v>
      </c>
      <c r="W339" s="477" t="str">
        <f t="shared" si="336"/>
        <v>OK</v>
      </c>
      <c r="X339" s="477" t="str">
        <f t="shared" si="336"/>
        <v>OK</v>
      </c>
      <c r="Y339" s="477" t="str">
        <f t="shared" si="336"/>
        <v>OK</v>
      </c>
      <c r="Z339" s="477" t="str">
        <f t="shared" si="336"/>
        <v>OK</v>
      </c>
      <c r="AA339" s="477" t="str">
        <f t="shared" si="336"/>
        <v>OK</v>
      </c>
      <c r="AB339" s="477" t="str">
        <f t="shared" si="336"/>
        <v>OK</v>
      </c>
      <c r="AC339" s="477" t="str">
        <f t="shared" si="336"/>
        <v>OK</v>
      </c>
      <c r="AD339" s="477" t="str">
        <f t="shared" si="336"/>
        <v>OK</v>
      </c>
      <c r="AE339" s="477" t="str">
        <f t="shared" si="336"/>
        <v>OK</v>
      </c>
      <c r="AF339" s="477" t="str">
        <f t="shared" si="336"/>
        <v>OK</v>
      </c>
      <c r="AG339" s="477" t="str">
        <f t="shared" si="336"/>
        <v>OK</v>
      </c>
      <c r="AH339" s="477" t="str">
        <f t="shared" si="336"/>
        <v>OK</v>
      </c>
      <c r="AI339" s="477" t="str">
        <f t="shared" si="336"/>
        <v>OK</v>
      </c>
      <c r="AJ339" s="477" t="str">
        <f t="shared" si="336"/>
        <v>OK</v>
      </c>
      <c r="AK339" s="477" t="str">
        <f t="shared" si="336"/>
        <v>OK</v>
      </c>
      <c r="AL339" s="477" t="str">
        <f t="shared" si="336"/>
        <v>OK</v>
      </c>
      <c r="AM339" s="477" t="str">
        <f t="shared" si="336"/>
        <v>OK</v>
      </c>
      <c r="AN339" s="477" t="str">
        <f t="shared" si="336"/>
        <v>OK</v>
      </c>
      <c r="AO339" s="477" t="str">
        <f t="shared" si="336"/>
        <v>OK</v>
      </c>
      <c r="AP339" s="477" t="str">
        <f t="shared" si="336"/>
        <v>OK</v>
      </c>
      <c r="AQ339" s="477" t="str">
        <f t="shared" si="336"/>
        <v>OK</v>
      </c>
      <c r="AR339" s="477" t="str">
        <f t="shared" si="336"/>
        <v>OK</v>
      </c>
      <c r="AS339" s="477" t="str">
        <f t="shared" si="336"/>
        <v>OK</v>
      </c>
      <c r="AT339" s="477" t="str">
        <f t="shared" si="336"/>
        <v>OK</v>
      </c>
      <c r="AU339" s="477" t="str">
        <f t="shared" si="336"/>
        <v>OK</v>
      </c>
      <c r="AV339" s="477" t="str">
        <f t="shared" si="336"/>
        <v>OK</v>
      </c>
      <c r="AW339" s="477" t="str">
        <f t="shared" si="336"/>
        <v>OK</v>
      </c>
      <c r="AX339" s="477" t="str">
        <f t="shared" si="336"/>
        <v>OK</v>
      </c>
      <c r="AY339" s="477" t="str">
        <f t="shared" si="336"/>
        <v>OK</v>
      </c>
      <c r="AZ339" s="477" t="str">
        <f t="shared" si="336"/>
        <v>OK</v>
      </c>
      <c r="BA339" s="477" t="str">
        <f t="shared" si="336"/>
        <v>OK</v>
      </c>
      <c r="BB339" s="477" t="str">
        <f t="shared" si="336"/>
        <v>OK</v>
      </c>
      <c r="BC339" s="477" t="str">
        <f t="shared" si="336"/>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7">+B315</f>
        <v>0</v>
      </c>
      <c r="C342" s="433">
        <f t="shared" si="337"/>
        <v>0</v>
      </c>
      <c r="D342" s="1721">
        <f t="shared" si="337"/>
        <v>0</v>
      </c>
      <c r="E342" s="1753">
        <f t="shared" si="337"/>
        <v>0</v>
      </c>
      <c r="F342" s="433">
        <f t="shared" si="337"/>
        <v>0</v>
      </c>
      <c r="G342" s="433">
        <f t="shared" si="337"/>
        <v>0</v>
      </c>
      <c r="H342" s="433">
        <f t="shared" si="337"/>
        <v>0</v>
      </c>
      <c r="I342" s="433">
        <f>+I315</f>
        <v>0</v>
      </c>
      <c r="J342" s="433">
        <f t="shared" ref="J342:BC342" si="338">+J315</f>
        <v>0</v>
      </c>
      <c r="K342" s="433">
        <f t="shared" si="338"/>
        <v>0</v>
      </c>
      <c r="L342" s="433">
        <f t="shared" si="338"/>
        <v>0</v>
      </c>
      <c r="M342" s="1721">
        <f t="shared" si="338"/>
        <v>0</v>
      </c>
      <c r="N342" s="1752">
        <f t="shared" si="338"/>
        <v>0</v>
      </c>
      <c r="O342" s="1752">
        <f t="shared" si="338"/>
        <v>0</v>
      </c>
      <c r="P342" s="1752">
        <f t="shared" si="338"/>
        <v>0</v>
      </c>
      <c r="Q342" s="1752">
        <f t="shared" si="338"/>
        <v>0</v>
      </c>
      <c r="R342" s="1753">
        <f t="shared" si="338"/>
        <v>0</v>
      </c>
      <c r="S342" s="1614"/>
      <c r="T342" s="433">
        <f t="shared" si="338"/>
        <v>0</v>
      </c>
      <c r="U342" s="433">
        <f t="shared" si="338"/>
        <v>0</v>
      </c>
      <c r="V342" s="433">
        <f t="shared" si="338"/>
        <v>0</v>
      </c>
      <c r="W342" s="433">
        <f t="shared" si="338"/>
        <v>0</v>
      </c>
      <c r="X342" s="433">
        <f t="shared" si="338"/>
        <v>0</v>
      </c>
      <c r="Y342" s="433">
        <f t="shared" si="338"/>
        <v>0</v>
      </c>
      <c r="Z342" s="433">
        <f t="shared" si="338"/>
        <v>0</v>
      </c>
      <c r="AA342" s="433">
        <f t="shared" si="338"/>
        <v>0</v>
      </c>
      <c r="AB342" s="433">
        <f t="shared" si="338"/>
        <v>0</v>
      </c>
      <c r="AC342" s="433">
        <f t="shared" si="338"/>
        <v>0</v>
      </c>
      <c r="AD342" s="433">
        <f t="shared" si="338"/>
        <v>0</v>
      </c>
      <c r="AE342" s="433">
        <f t="shared" si="338"/>
        <v>0</v>
      </c>
      <c r="AF342" s="433">
        <f t="shared" si="338"/>
        <v>0</v>
      </c>
      <c r="AG342" s="1721">
        <f t="shared" si="338"/>
        <v>0</v>
      </c>
      <c r="AH342" s="1770"/>
      <c r="AI342" s="1752">
        <f t="shared" si="338"/>
        <v>0</v>
      </c>
      <c r="AJ342" s="1753">
        <f t="shared" si="338"/>
        <v>0</v>
      </c>
      <c r="AK342" s="433">
        <f t="shared" si="338"/>
        <v>0</v>
      </c>
      <c r="AL342" s="433">
        <f t="shared" si="338"/>
        <v>0</v>
      </c>
      <c r="AM342" s="433">
        <f t="shared" si="338"/>
        <v>0</v>
      </c>
      <c r="AN342" s="433">
        <f t="shared" si="338"/>
        <v>0</v>
      </c>
      <c r="AO342" s="433">
        <f t="shared" si="338"/>
        <v>0</v>
      </c>
      <c r="AP342" s="1721">
        <f t="shared" si="338"/>
        <v>0</v>
      </c>
      <c r="AQ342" s="1752">
        <f t="shared" si="338"/>
        <v>0</v>
      </c>
      <c r="AR342" s="1770"/>
      <c r="AS342" s="1752">
        <f t="shared" si="338"/>
        <v>0</v>
      </c>
      <c r="AT342" s="1752">
        <f t="shared" si="338"/>
        <v>0</v>
      </c>
      <c r="AU342" s="1753">
        <f t="shared" si="338"/>
        <v>0</v>
      </c>
      <c r="AV342" s="433">
        <f t="shared" si="338"/>
        <v>0</v>
      </c>
      <c r="AW342" s="433">
        <f t="shared" si="338"/>
        <v>0</v>
      </c>
      <c r="AX342" s="1721">
        <f t="shared" si="338"/>
        <v>0</v>
      </c>
      <c r="AY342" s="1752">
        <f t="shared" si="338"/>
        <v>0</v>
      </c>
      <c r="AZ342" s="1770"/>
      <c r="BA342" s="1752">
        <f t="shared" si="338"/>
        <v>0</v>
      </c>
      <c r="BB342" s="1770"/>
      <c r="BC342" s="1753">
        <f t="shared" si="338"/>
        <v>0</v>
      </c>
    </row>
    <row r="343" spans="1:55" s="339" customFormat="1">
      <c r="A343" s="1757" t="str">
        <f>Cover!C21</f>
        <v>- none -</v>
      </c>
      <c r="B343" s="708"/>
      <c r="C343" s="1725"/>
      <c r="D343" s="354"/>
      <c r="E343" s="1726"/>
      <c r="F343" s="345"/>
      <c r="G343" s="345"/>
      <c r="H343" s="345"/>
      <c r="I343" s="345"/>
      <c r="J343" s="345"/>
      <c r="K343" s="345"/>
      <c r="L343" s="345"/>
      <c r="M343" s="496">
        <f t="shared" ref="M343:M357" si="339">SUM(E343:L343)</f>
        <v>0</v>
      </c>
      <c r="N343" s="515"/>
      <c r="O343" s="515"/>
      <c r="P343" s="515"/>
      <c r="Q343" s="1754">
        <f t="shared" ref="Q343:Q357" si="340">B343+C343+M343+N343+O343+P343+D343</f>
        <v>0</v>
      </c>
      <c r="R343" s="1729"/>
      <c r="S343" s="1575"/>
      <c r="T343" s="350"/>
      <c r="U343" s="350"/>
      <c r="V343" s="350"/>
      <c r="W343" s="346">
        <f t="shared" ref="W343:W357" si="341">SUM(R343:V343)</f>
        <v>0</v>
      </c>
      <c r="X343" s="349"/>
      <c r="Y343" s="350"/>
      <c r="Z343" s="350"/>
      <c r="AA343" s="350"/>
      <c r="AB343" s="350"/>
      <c r="AC343" s="350"/>
      <c r="AD343" s="350"/>
      <c r="AE343" s="350"/>
      <c r="AF343" s="350"/>
      <c r="AG343" s="496">
        <f t="shared" ref="AG343:AG357" si="342">SUM(X343:AF343)</f>
        <v>0</v>
      </c>
      <c r="AH343" s="1564"/>
      <c r="AI343" s="497">
        <f t="shared" ref="AI343:AI357" si="343">Q343+W343+AG343+AH343</f>
        <v>0</v>
      </c>
      <c r="AJ343" s="1726"/>
      <c r="AK343" s="345"/>
      <c r="AL343" s="345"/>
      <c r="AM343" s="345"/>
      <c r="AN343" s="345"/>
      <c r="AO343" s="1750"/>
      <c r="AP343" s="1724">
        <f t="shared" ref="AP343:AP357" si="344">SUM(AJ343:AO343)</f>
        <v>0</v>
      </c>
      <c r="AQ343" s="515"/>
      <c r="AR343" s="1564"/>
      <c r="AS343" s="515"/>
      <c r="AT343" s="1730">
        <f t="shared" ref="AT343:AT357" si="345">AI343+AP343+AQ343+AR343+AS343</f>
        <v>0</v>
      </c>
      <c r="AU343" s="342"/>
      <c r="AV343" s="354"/>
      <c r="AW343" s="1751"/>
      <c r="AX343" s="1724">
        <f t="shared" ref="AX343:AX357" si="346">SUM(AU343:AW343)</f>
        <v>0</v>
      </c>
      <c r="AY343" s="515"/>
      <c r="AZ343" s="1564"/>
      <c r="BA343" s="1730">
        <f t="shared" ref="BA343:BA357" si="347">AX343+AY343</f>
        <v>0</v>
      </c>
      <c r="BB343" s="1564"/>
      <c r="BC343" s="1732">
        <f t="shared" ref="BC343:BC357" si="348">BA343+AT343+BB343</f>
        <v>0</v>
      </c>
    </row>
    <row r="344" spans="1:55" s="339" customFormat="1">
      <c r="A344" s="1757" t="str">
        <f>Cover!C22</f>
        <v>- none -</v>
      </c>
      <c r="B344" s="708"/>
      <c r="C344" s="354"/>
      <c r="D344" s="354"/>
      <c r="E344" s="1726"/>
      <c r="F344" s="345"/>
      <c r="G344" s="345"/>
      <c r="H344" s="345"/>
      <c r="I344" s="345"/>
      <c r="J344" s="345"/>
      <c r="K344" s="345"/>
      <c r="L344" s="345"/>
      <c r="M344" s="496">
        <f t="shared" si="339"/>
        <v>0</v>
      </c>
      <c r="N344" s="515"/>
      <c r="O344" s="515"/>
      <c r="P344" s="515"/>
      <c r="Q344" s="497">
        <f t="shared" si="340"/>
        <v>0</v>
      </c>
      <c r="R344" s="1729"/>
      <c r="S344" s="1575"/>
      <c r="T344" s="350"/>
      <c r="U344" s="350"/>
      <c r="V344" s="350"/>
      <c r="W344" s="346">
        <f t="shared" si="341"/>
        <v>0</v>
      </c>
      <c r="X344" s="349"/>
      <c r="Y344" s="350"/>
      <c r="Z344" s="350"/>
      <c r="AA344" s="350"/>
      <c r="AB344" s="350"/>
      <c r="AC344" s="350"/>
      <c r="AD344" s="350"/>
      <c r="AE344" s="350"/>
      <c r="AF344" s="350"/>
      <c r="AG344" s="496">
        <f t="shared" si="342"/>
        <v>0</v>
      </c>
      <c r="AH344" s="1564"/>
      <c r="AI344" s="497">
        <f t="shared" si="343"/>
        <v>0</v>
      </c>
      <c r="AJ344" s="1726"/>
      <c r="AK344" s="345"/>
      <c r="AL344" s="345"/>
      <c r="AM344" s="345"/>
      <c r="AN344" s="345"/>
      <c r="AO344" s="345"/>
      <c r="AP344" s="1724">
        <f t="shared" si="344"/>
        <v>0</v>
      </c>
      <c r="AQ344" s="515"/>
      <c r="AR344" s="1564"/>
      <c r="AS344" s="515"/>
      <c r="AT344" s="1730">
        <f t="shared" si="345"/>
        <v>0</v>
      </c>
      <c r="AU344" s="342"/>
      <c r="AV344" s="354"/>
      <c r="AW344" s="353"/>
      <c r="AX344" s="1724">
        <f t="shared" si="346"/>
        <v>0</v>
      </c>
      <c r="AY344" s="515"/>
      <c r="AZ344" s="1564"/>
      <c r="BA344" s="1730">
        <f t="shared" si="347"/>
        <v>0</v>
      </c>
      <c r="BB344" s="1564"/>
      <c r="BC344" s="1732">
        <f t="shared" si="348"/>
        <v>0</v>
      </c>
    </row>
    <row r="345" spans="1:55" s="339" customFormat="1">
      <c r="A345" s="1757" t="str">
        <f>Cover!C23</f>
        <v>- none -</v>
      </c>
      <c r="B345" s="708"/>
      <c r="C345" s="354"/>
      <c r="D345" s="354"/>
      <c r="E345" s="1726"/>
      <c r="F345" s="345"/>
      <c r="G345" s="345"/>
      <c r="H345" s="345"/>
      <c r="I345" s="345"/>
      <c r="J345" s="345"/>
      <c r="K345" s="345"/>
      <c r="L345" s="345"/>
      <c r="M345" s="496">
        <f t="shared" si="339"/>
        <v>0</v>
      </c>
      <c r="N345" s="515"/>
      <c r="O345" s="515"/>
      <c r="P345" s="515"/>
      <c r="Q345" s="497">
        <f t="shared" si="340"/>
        <v>0</v>
      </c>
      <c r="R345" s="1729"/>
      <c r="S345" s="1575"/>
      <c r="T345" s="350"/>
      <c r="U345" s="350"/>
      <c r="V345" s="350"/>
      <c r="W345" s="346">
        <f t="shared" si="341"/>
        <v>0</v>
      </c>
      <c r="X345" s="349"/>
      <c r="Y345" s="350"/>
      <c r="Z345" s="350"/>
      <c r="AA345" s="350"/>
      <c r="AB345" s="350"/>
      <c r="AC345" s="350"/>
      <c r="AD345" s="350"/>
      <c r="AE345" s="350"/>
      <c r="AF345" s="350"/>
      <c r="AG345" s="496">
        <f t="shared" si="342"/>
        <v>0</v>
      </c>
      <c r="AH345" s="1564"/>
      <c r="AI345" s="497">
        <f t="shared" si="343"/>
        <v>0</v>
      </c>
      <c r="AJ345" s="1726"/>
      <c r="AK345" s="345"/>
      <c r="AL345" s="345"/>
      <c r="AM345" s="345"/>
      <c r="AN345" s="345"/>
      <c r="AO345" s="345"/>
      <c r="AP345" s="1724">
        <f t="shared" si="344"/>
        <v>0</v>
      </c>
      <c r="AQ345" s="515"/>
      <c r="AR345" s="1564"/>
      <c r="AS345" s="515"/>
      <c r="AT345" s="1730">
        <f t="shared" si="345"/>
        <v>0</v>
      </c>
      <c r="AU345" s="342"/>
      <c r="AV345" s="354"/>
      <c r="AW345" s="353"/>
      <c r="AX345" s="1724">
        <f t="shared" si="346"/>
        <v>0</v>
      </c>
      <c r="AY345" s="515"/>
      <c r="AZ345" s="1564"/>
      <c r="BA345" s="1730">
        <f t="shared" si="347"/>
        <v>0</v>
      </c>
      <c r="BB345" s="1564"/>
      <c r="BC345" s="1732">
        <f t="shared" si="348"/>
        <v>0</v>
      </c>
    </row>
    <row r="346" spans="1:55" s="339" customFormat="1">
      <c r="A346" s="1757" t="str">
        <f>Cover!C24</f>
        <v>- none -</v>
      </c>
      <c r="B346" s="708"/>
      <c r="C346" s="354"/>
      <c r="D346" s="354"/>
      <c r="E346" s="1726"/>
      <c r="F346" s="345"/>
      <c r="G346" s="345"/>
      <c r="H346" s="345"/>
      <c r="I346" s="345"/>
      <c r="J346" s="345"/>
      <c r="K346" s="345"/>
      <c r="L346" s="345"/>
      <c r="M346" s="496">
        <f t="shared" si="339"/>
        <v>0</v>
      </c>
      <c r="N346" s="515"/>
      <c r="O346" s="515"/>
      <c r="P346" s="515"/>
      <c r="Q346" s="497">
        <f t="shared" si="340"/>
        <v>0</v>
      </c>
      <c r="R346" s="1729"/>
      <c r="S346" s="1575"/>
      <c r="T346" s="350"/>
      <c r="U346" s="350"/>
      <c r="V346" s="350"/>
      <c r="W346" s="346">
        <f t="shared" si="341"/>
        <v>0</v>
      </c>
      <c r="X346" s="349"/>
      <c r="Y346" s="350"/>
      <c r="Z346" s="350"/>
      <c r="AA346" s="350"/>
      <c r="AB346" s="350"/>
      <c r="AC346" s="350"/>
      <c r="AD346" s="350"/>
      <c r="AE346" s="350"/>
      <c r="AF346" s="350"/>
      <c r="AG346" s="496">
        <f t="shared" si="342"/>
        <v>0</v>
      </c>
      <c r="AH346" s="1564"/>
      <c r="AI346" s="497">
        <f t="shared" si="343"/>
        <v>0</v>
      </c>
      <c r="AJ346" s="1726"/>
      <c r="AK346" s="345"/>
      <c r="AL346" s="345"/>
      <c r="AM346" s="345"/>
      <c r="AN346" s="345"/>
      <c r="AO346" s="345"/>
      <c r="AP346" s="1724">
        <f t="shared" si="344"/>
        <v>0</v>
      </c>
      <c r="AQ346" s="515"/>
      <c r="AR346" s="1564"/>
      <c r="AS346" s="515"/>
      <c r="AT346" s="1730">
        <f t="shared" si="345"/>
        <v>0</v>
      </c>
      <c r="AU346" s="342"/>
      <c r="AV346" s="354"/>
      <c r="AW346" s="353"/>
      <c r="AX346" s="1724">
        <f t="shared" si="346"/>
        <v>0</v>
      </c>
      <c r="AY346" s="515"/>
      <c r="AZ346" s="1564"/>
      <c r="BA346" s="1730">
        <f t="shared" si="347"/>
        <v>0</v>
      </c>
      <c r="BB346" s="1564"/>
      <c r="BC346" s="1732">
        <f t="shared" si="348"/>
        <v>0</v>
      </c>
    </row>
    <row r="347" spans="1:55" s="339" customFormat="1">
      <c r="A347" s="1757" t="str">
        <f>Cover!C25</f>
        <v>- none -</v>
      </c>
      <c r="B347" s="708"/>
      <c r="C347" s="354"/>
      <c r="D347" s="354"/>
      <c r="E347" s="1726"/>
      <c r="F347" s="345"/>
      <c r="G347" s="345"/>
      <c r="H347" s="345"/>
      <c r="I347" s="345"/>
      <c r="J347" s="345"/>
      <c r="K347" s="345"/>
      <c r="L347" s="345"/>
      <c r="M347" s="496">
        <f t="shared" si="339"/>
        <v>0</v>
      </c>
      <c r="N347" s="515"/>
      <c r="O347" s="515"/>
      <c r="P347" s="515"/>
      <c r="Q347" s="497">
        <f t="shared" si="340"/>
        <v>0</v>
      </c>
      <c r="R347" s="1729"/>
      <c r="S347" s="1575"/>
      <c r="T347" s="350"/>
      <c r="U347" s="350"/>
      <c r="V347" s="350"/>
      <c r="W347" s="346">
        <f t="shared" si="341"/>
        <v>0</v>
      </c>
      <c r="X347" s="349"/>
      <c r="Y347" s="350"/>
      <c r="Z347" s="350"/>
      <c r="AA347" s="350"/>
      <c r="AB347" s="350"/>
      <c r="AC347" s="350"/>
      <c r="AD347" s="350"/>
      <c r="AE347" s="350"/>
      <c r="AF347" s="350"/>
      <c r="AG347" s="496">
        <f t="shared" si="342"/>
        <v>0</v>
      </c>
      <c r="AH347" s="1564"/>
      <c r="AI347" s="497">
        <f t="shared" si="343"/>
        <v>0</v>
      </c>
      <c r="AJ347" s="1726"/>
      <c r="AK347" s="345"/>
      <c r="AL347" s="345"/>
      <c r="AM347" s="345"/>
      <c r="AN347" s="345"/>
      <c r="AO347" s="345"/>
      <c r="AP347" s="1724">
        <f t="shared" si="344"/>
        <v>0</v>
      </c>
      <c r="AQ347" s="515"/>
      <c r="AR347" s="1564"/>
      <c r="AS347" s="515"/>
      <c r="AT347" s="1730">
        <f t="shared" si="345"/>
        <v>0</v>
      </c>
      <c r="AU347" s="342"/>
      <c r="AV347" s="354"/>
      <c r="AW347" s="353"/>
      <c r="AX347" s="1724">
        <f t="shared" si="346"/>
        <v>0</v>
      </c>
      <c r="AY347" s="515"/>
      <c r="AZ347" s="1564"/>
      <c r="BA347" s="1730">
        <f t="shared" si="347"/>
        <v>0</v>
      </c>
      <c r="BB347" s="1564"/>
      <c r="BC347" s="1732">
        <f t="shared" si="348"/>
        <v>0</v>
      </c>
    </row>
    <row r="348" spans="1:55" s="339" customFormat="1">
      <c r="A348" s="1757" t="str">
        <f>Cover!C26</f>
        <v>- none -</v>
      </c>
      <c r="B348" s="708"/>
      <c r="C348" s="354"/>
      <c r="D348" s="354"/>
      <c r="E348" s="1726"/>
      <c r="F348" s="345"/>
      <c r="G348" s="345"/>
      <c r="H348" s="345"/>
      <c r="I348" s="345"/>
      <c r="J348" s="345"/>
      <c r="K348" s="345"/>
      <c r="L348" s="345"/>
      <c r="M348" s="496">
        <f t="shared" si="339"/>
        <v>0</v>
      </c>
      <c r="N348" s="515"/>
      <c r="O348" s="515"/>
      <c r="P348" s="515"/>
      <c r="Q348" s="497">
        <f t="shared" si="340"/>
        <v>0</v>
      </c>
      <c r="R348" s="1729"/>
      <c r="S348" s="1575"/>
      <c r="T348" s="350"/>
      <c r="U348" s="350"/>
      <c r="V348" s="350"/>
      <c r="W348" s="346">
        <f t="shared" si="341"/>
        <v>0</v>
      </c>
      <c r="X348" s="349"/>
      <c r="Y348" s="350"/>
      <c r="Z348" s="350"/>
      <c r="AA348" s="350"/>
      <c r="AB348" s="350"/>
      <c r="AC348" s="350"/>
      <c r="AD348" s="350"/>
      <c r="AE348" s="350"/>
      <c r="AF348" s="350"/>
      <c r="AG348" s="496">
        <f t="shared" si="342"/>
        <v>0</v>
      </c>
      <c r="AH348" s="1564"/>
      <c r="AI348" s="497">
        <f t="shared" si="343"/>
        <v>0</v>
      </c>
      <c r="AJ348" s="1726"/>
      <c r="AK348" s="345"/>
      <c r="AL348" s="345"/>
      <c r="AM348" s="345"/>
      <c r="AN348" s="345"/>
      <c r="AO348" s="345"/>
      <c r="AP348" s="1724">
        <f t="shared" si="344"/>
        <v>0</v>
      </c>
      <c r="AQ348" s="515"/>
      <c r="AR348" s="1564"/>
      <c r="AS348" s="515"/>
      <c r="AT348" s="1730">
        <f t="shared" si="345"/>
        <v>0</v>
      </c>
      <c r="AU348" s="342"/>
      <c r="AV348" s="354"/>
      <c r="AW348" s="353"/>
      <c r="AX348" s="1724">
        <f t="shared" si="346"/>
        <v>0</v>
      </c>
      <c r="AY348" s="515"/>
      <c r="AZ348" s="1564"/>
      <c r="BA348" s="1730">
        <f t="shared" si="347"/>
        <v>0</v>
      </c>
      <c r="BB348" s="1564"/>
      <c r="BC348" s="1732">
        <f t="shared" si="348"/>
        <v>0</v>
      </c>
    </row>
    <row r="349" spans="1:55" s="339" customFormat="1">
      <c r="A349" s="1757" t="str">
        <f>Cover!C27</f>
        <v>- none -</v>
      </c>
      <c r="B349" s="708"/>
      <c r="C349" s="354"/>
      <c r="D349" s="354"/>
      <c r="E349" s="1726"/>
      <c r="F349" s="345"/>
      <c r="G349" s="345"/>
      <c r="H349" s="345"/>
      <c r="I349" s="345"/>
      <c r="J349" s="345"/>
      <c r="K349" s="345"/>
      <c r="L349" s="345"/>
      <c r="M349" s="496">
        <f t="shared" si="339"/>
        <v>0</v>
      </c>
      <c r="N349" s="515"/>
      <c r="O349" s="515"/>
      <c r="P349" s="515"/>
      <c r="Q349" s="497">
        <f t="shared" si="340"/>
        <v>0</v>
      </c>
      <c r="R349" s="1729"/>
      <c r="S349" s="1575"/>
      <c r="T349" s="350"/>
      <c r="U349" s="350"/>
      <c r="V349" s="350"/>
      <c r="W349" s="346">
        <f t="shared" si="341"/>
        <v>0</v>
      </c>
      <c r="X349" s="349"/>
      <c r="Y349" s="350"/>
      <c r="Z349" s="350"/>
      <c r="AA349" s="350"/>
      <c r="AB349" s="350"/>
      <c r="AC349" s="350"/>
      <c r="AD349" s="350"/>
      <c r="AE349" s="350"/>
      <c r="AF349" s="350"/>
      <c r="AG349" s="496">
        <f t="shared" si="342"/>
        <v>0</v>
      </c>
      <c r="AH349" s="1564"/>
      <c r="AI349" s="497">
        <f t="shared" si="343"/>
        <v>0</v>
      </c>
      <c r="AJ349" s="1726"/>
      <c r="AK349" s="345"/>
      <c r="AL349" s="345"/>
      <c r="AM349" s="345"/>
      <c r="AN349" s="345"/>
      <c r="AO349" s="345"/>
      <c r="AP349" s="1724">
        <f t="shared" si="344"/>
        <v>0</v>
      </c>
      <c r="AQ349" s="515"/>
      <c r="AR349" s="1564"/>
      <c r="AS349" s="515"/>
      <c r="AT349" s="1730">
        <f t="shared" si="345"/>
        <v>0</v>
      </c>
      <c r="AU349" s="342"/>
      <c r="AV349" s="354"/>
      <c r="AW349" s="353"/>
      <c r="AX349" s="1724">
        <f t="shared" si="346"/>
        <v>0</v>
      </c>
      <c r="AY349" s="515"/>
      <c r="AZ349" s="1564"/>
      <c r="BA349" s="1730">
        <f t="shared" si="347"/>
        <v>0</v>
      </c>
      <c r="BB349" s="1564"/>
      <c r="BC349" s="1732">
        <f t="shared" si="348"/>
        <v>0</v>
      </c>
    </row>
    <row r="350" spans="1:55" s="339" customFormat="1">
      <c r="A350" s="1757" t="str">
        <f>Cover!C28</f>
        <v>- none -</v>
      </c>
      <c r="B350" s="708"/>
      <c r="C350" s="353"/>
      <c r="D350" s="708"/>
      <c r="E350" s="1726"/>
      <c r="F350" s="345"/>
      <c r="G350" s="345"/>
      <c r="H350" s="345"/>
      <c r="I350" s="345"/>
      <c r="J350" s="345"/>
      <c r="K350" s="345"/>
      <c r="L350" s="345"/>
      <c r="M350" s="496">
        <f t="shared" si="339"/>
        <v>0</v>
      </c>
      <c r="N350" s="515"/>
      <c r="O350" s="515"/>
      <c r="P350" s="515"/>
      <c r="Q350" s="497">
        <f t="shared" si="340"/>
        <v>0</v>
      </c>
      <c r="R350" s="1729"/>
      <c r="S350" s="1575"/>
      <c r="T350" s="350"/>
      <c r="U350" s="350"/>
      <c r="V350" s="350"/>
      <c r="W350" s="346">
        <f t="shared" si="341"/>
        <v>0</v>
      </c>
      <c r="X350" s="349"/>
      <c r="Y350" s="350"/>
      <c r="Z350" s="350"/>
      <c r="AA350" s="350"/>
      <c r="AB350" s="350"/>
      <c r="AC350" s="350"/>
      <c r="AD350" s="350"/>
      <c r="AE350" s="350"/>
      <c r="AF350" s="350"/>
      <c r="AG350" s="496">
        <f t="shared" si="342"/>
        <v>0</v>
      </c>
      <c r="AH350" s="1564"/>
      <c r="AI350" s="497">
        <f t="shared" si="343"/>
        <v>0</v>
      </c>
      <c r="AJ350" s="1726"/>
      <c r="AK350" s="345"/>
      <c r="AL350" s="345"/>
      <c r="AM350" s="345"/>
      <c r="AN350" s="345"/>
      <c r="AO350" s="345"/>
      <c r="AP350" s="1724">
        <f t="shared" si="344"/>
        <v>0</v>
      </c>
      <c r="AQ350" s="515"/>
      <c r="AR350" s="1564"/>
      <c r="AS350" s="515"/>
      <c r="AT350" s="1730">
        <f t="shared" si="345"/>
        <v>0</v>
      </c>
      <c r="AU350" s="342"/>
      <c r="AV350" s="354"/>
      <c r="AW350" s="353"/>
      <c r="AX350" s="1724">
        <f t="shared" si="346"/>
        <v>0</v>
      </c>
      <c r="AY350" s="515"/>
      <c r="AZ350" s="1564"/>
      <c r="BA350" s="1730">
        <f t="shared" si="347"/>
        <v>0</v>
      </c>
      <c r="BB350" s="1564"/>
      <c r="BC350" s="1732">
        <f t="shared" si="348"/>
        <v>0</v>
      </c>
    </row>
    <row r="351" spans="1:55" s="339" customFormat="1">
      <c r="A351" s="1757" t="str">
        <f>Cover!C29</f>
        <v>- none -</v>
      </c>
      <c r="B351" s="708"/>
      <c r="C351" s="353"/>
      <c r="D351" s="708"/>
      <c r="E351" s="1726"/>
      <c r="F351" s="345"/>
      <c r="G351" s="345"/>
      <c r="H351" s="345"/>
      <c r="I351" s="345"/>
      <c r="J351" s="345"/>
      <c r="K351" s="345"/>
      <c r="L351" s="345"/>
      <c r="M351" s="496">
        <f t="shared" si="339"/>
        <v>0</v>
      </c>
      <c r="N351" s="515"/>
      <c r="O351" s="515"/>
      <c r="P351" s="515"/>
      <c r="Q351" s="497">
        <f t="shared" si="340"/>
        <v>0</v>
      </c>
      <c r="R351" s="1729"/>
      <c r="S351" s="1575"/>
      <c r="T351" s="350"/>
      <c r="U351" s="350"/>
      <c r="V351" s="350"/>
      <c r="W351" s="346">
        <f t="shared" si="341"/>
        <v>0</v>
      </c>
      <c r="X351" s="349"/>
      <c r="Y351" s="350"/>
      <c r="Z351" s="350"/>
      <c r="AA351" s="350"/>
      <c r="AB351" s="350"/>
      <c r="AC351" s="350"/>
      <c r="AD351" s="350"/>
      <c r="AE351" s="350"/>
      <c r="AF351" s="350"/>
      <c r="AG351" s="496">
        <f t="shared" si="342"/>
        <v>0</v>
      </c>
      <c r="AH351" s="1564"/>
      <c r="AI351" s="497">
        <f t="shared" si="343"/>
        <v>0</v>
      </c>
      <c r="AJ351" s="1726"/>
      <c r="AK351" s="345"/>
      <c r="AL351" s="345"/>
      <c r="AM351" s="345"/>
      <c r="AN351" s="345"/>
      <c r="AO351" s="345"/>
      <c r="AP351" s="1724">
        <f t="shared" si="344"/>
        <v>0</v>
      </c>
      <c r="AQ351" s="515"/>
      <c r="AR351" s="1564"/>
      <c r="AS351" s="515"/>
      <c r="AT351" s="1730">
        <f t="shared" si="345"/>
        <v>0</v>
      </c>
      <c r="AU351" s="342"/>
      <c r="AV351" s="354"/>
      <c r="AW351" s="353"/>
      <c r="AX351" s="1724">
        <f t="shared" si="346"/>
        <v>0</v>
      </c>
      <c r="AY351" s="515"/>
      <c r="AZ351" s="1564"/>
      <c r="BA351" s="1730">
        <f t="shared" si="347"/>
        <v>0</v>
      </c>
      <c r="BB351" s="1564"/>
      <c r="BC351" s="1732">
        <f t="shared" si="348"/>
        <v>0</v>
      </c>
    </row>
    <row r="352" spans="1:55" s="339" customFormat="1">
      <c r="A352" s="1757" t="str">
        <f>Cover!C30</f>
        <v>- none -</v>
      </c>
      <c r="B352" s="708"/>
      <c r="C352" s="353"/>
      <c r="D352" s="708"/>
      <c r="E352" s="1726"/>
      <c r="F352" s="345"/>
      <c r="G352" s="345"/>
      <c r="H352" s="345"/>
      <c r="I352" s="345"/>
      <c r="J352" s="345"/>
      <c r="K352" s="345"/>
      <c r="L352" s="345"/>
      <c r="M352" s="496">
        <f t="shared" si="339"/>
        <v>0</v>
      </c>
      <c r="N352" s="515"/>
      <c r="O352" s="515"/>
      <c r="P352" s="515"/>
      <c r="Q352" s="497">
        <f t="shared" si="340"/>
        <v>0</v>
      </c>
      <c r="R352" s="1729"/>
      <c r="S352" s="1575"/>
      <c r="T352" s="350"/>
      <c r="U352" s="350"/>
      <c r="V352" s="350"/>
      <c r="W352" s="346">
        <f t="shared" si="341"/>
        <v>0</v>
      </c>
      <c r="X352" s="349"/>
      <c r="Y352" s="350"/>
      <c r="Z352" s="350"/>
      <c r="AA352" s="350"/>
      <c r="AB352" s="1728"/>
      <c r="AC352" s="350"/>
      <c r="AD352" s="350"/>
      <c r="AE352" s="350"/>
      <c r="AF352" s="350"/>
      <c r="AG352" s="496">
        <f t="shared" si="342"/>
        <v>0</v>
      </c>
      <c r="AH352" s="1564"/>
      <c r="AI352" s="497">
        <f t="shared" si="343"/>
        <v>0</v>
      </c>
      <c r="AJ352" s="1726"/>
      <c r="AK352" s="345"/>
      <c r="AL352" s="345"/>
      <c r="AM352" s="345"/>
      <c r="AN352" s="345"/>
      <c r="AO352" s="345"/>
      <c r="AP352" s="1724">
        <f t="shared" si="344"/>
        <v>0</v>
      </c>
      <c r="AQ352" s="515"/>
      <c r="AR352" s="1564"/>
      <c r="AS352" s="515"/>
      <c r="AT352" s="1730">
        <f t="shared" si="345"/>
        <v>0</v>
      </c>
      <c r="AU352" s="342"/>
      <c r="AV352" s="354"/>
      <c r="AW352" s="353"/>
      <c r="AX352" s="1724">
        <f t="shared" si="346"/>
        <v>0</v>
      </c>
      <c r="AY352" s="515"/>
      <c r="AZ352" s="1564"/>
      <c r="BA352" s="1730">
        <f t="shared" si="347"/>
        <v>0</v>
      </c>
      <c r="BB352" s="1564"/>
      <c r="BC352" s="1732">
        <f t="shared" si="348"/>
        <v>0</v>
      </c>
    </row>
    <row r="353" spans="1:55" s="339" customFormat="1">
      <c r="A353" s="1757" t="str">
        <f>Cover!C31</f>
        <v>- none -</v>
      </c>
      <c r="B353" s="708"/>
      <c r="C353" s="353"/>
      <c r="D353" s="708"/>
      <c r="E353" s="1726"/>
      <c r="F353" s="353"/>
      <c r="G353" s="353"/>
      <c r="H353" s="353"/>
      <c r="I353" s="353"/>
      <c r="J353" s="353"/>
      <c r="K353" s="353"/>
      <c r="L353" s="345"/>
      <c r="M353" s="496">
        <f t="shared" si="339"/>
        <v>0</v>
      </c>
      <c r="N353" s="515"/>
      <c r="O353" s="515"/>
      <c r="P353" s="515"/>
      <c r="Q353" s="497">
        <f t="shared" si="340"/>
        <v>0</v>
      </c>
      <c r="R353" s="1729"/>
      <c r="S353" s="1727"/>
      <c r="T353" s="1728"/>
      <c r="U353" s="1728"/>
      <c r="V353" s="1728"/>
      <c r="W353" s="346">
        <f t="shared" si="341"/>
        <v>0</v>
      </c>
      <c r="X353" s="1729"/>
      <c r="Y353" s="1728"/>
      <c r="Z353" s="1728"/>
      <c r="AA353" s="350"/>
      <c r="AB353" s="1728"/>
      <c r="AC353" s="350"/>
      <c r="AD353" s="1728"/>
      <c r="AE353" s="350"/>
      <c r="AF353" s="1728"/>
      <c r="AG353" s="496">
        <f t="shared" si="342"/>
        <v>0</v>
      </c>
      <c r="AH353" s="1564"/>
      <c r="AI353" s="497">
        <f t="shared" si="343"/>
        <v>0</v>
      </c>
      <c r="AJ353" s="1726"/>
      <c r="AK353" s="512"/>
      <c r="AL353" s="512"/>
      <c r="AM353" s="512"/>
      <c r="AN353" s="512"/>
      <c r="AO353" s="345"/>
      <c r="AP353" s="1724">
        <f t="shared" si="344"/>
        <v>0</v>
      </c>
      <c r="AQ353" s="515"/>
      <c r="AR353" s="1564"/>
      <c r="AS353" s="515"/>
      <c r="AT353" s="1730">
        <f t="shared" si="345"/>
        <v>0</v>
      </c>
      <c r="AU353" s="342"/>
      <c r="AV353" s="354"/>
      <c r="AW353" s="353"/>
      <c r="AX353" s="1724">
        <f t="shared" si="346"/>
        <v>0</v>
      </c>
      <c r="AY353" s="515"/>
      <c r="AZ353" s="1564"/>
      <c r="BA353" s="1730">
        <f t="shared" si="347"/>
        <v>0</v>
      </c>
      <c r="BB353" s="1564"/>
      <c r="BC353" s="1732">
        <f t="shared" si="348"/>
        <v>0</v>
      </c>
    </row>
    <row r="354" spans="1:55" s="339" customFormat="1">
      <c r="A354" s="1757" t="str">
        <f>Cover!C32</f>
        <v>- none -</v>
      </c>
      <c r="B354" s="708"/>
      <c r="C354" s="353"/>
      <c r="D354" s="708"/>
      <c r="E354" s="1726"/>
      <c r="F354" s="353"/>
      <c r="G354" s="353"/>
      <c r="H354" s="353"/>
      <c r="I354" s="353"/>
      <c r="J354" s="353"/>
      <c r="K354" s="353"/>
      <c r="L354" s="345"/>
      <c r="M354" s="496">
        <f t="shared" si="339"/>
        <v>0</v>
      </c>
      <c r="N354" s="515"/>
      <c r="O354" s="515"/>
      <c r="P354" s="515"/>
      <c r="Q354" s="497">
        <f t="shared" si="340"/>
        <v>0</v>
      </c>
      <c r="R354" s="1729"/>
      <c r="S354" s="1727"/>
      <c r="T354" s="1728"/>
      <c r="U354" s="1728"/>
      <c r="V354" s="1728"/>
      <c r="W354" s="346">
        <f t="shared" si="341"/>
        <v>0</v>
      </c>
      <c r="X354" s="1729"/>
      <c r="Y354" s="1728"/>
      <c r="Z354" s="1728"/>
      <c r="AA354" s="350"/>
      <c r="AB354" s="1728"/>
      <c r="AC354" s="350"/>
      <c r="AD354" s="1728"/>
      <c r="AE354" s="350"/>
      <c r="AF354" s="1728"/>
      <c r="AG354" s="496">
        <f t="shared" si="342"/>
        <v>0</v>
      </c>
      <c r="AH354" s="1564"/>
      <c r="AI354" s="497">
        <f t="shared" si="343"/>
        <v>0</v>
      </c>
      <c r="AJ354" s="1726"/>
      <c r="AK354" s="512"/>
      <c r="AL354" s="512"/>
      <c r="AM354" s="512"/>
      <c r="AN354" s="512"/>
      <c r="AO354" s="345"/>
      <c r="AP354" s="1724">
        <f t="shared" si="344"/>
        <v>0</v>
      </c>
      <c r="AQ354" s="515"/>
      <c r="AR354" s="1564"/>
      <c r="AS354" s="515"/>
      <c r="AT354" s="1730">
        <f t="shared" si="345"/>
        <v>0</v>
      </c>
      <c r="AU354" s="342"/>
      <c r="AV354" s="354"/>
      <c r="AW354" s="353"/>
      <c r="AX354" s="1724">
        <f t="shared" si="346"/>
        <v>0</v>
      </c>
      <c r="AY354" s="515"/>
      <c r="AZ354" s="1564"/>
      <c r="BA354" s="1730">
        <f t="shared" si="347"/>
        <v>0</v>
      </c>
      <c r="BB354" s="1564"/>
      <c r="BC354" s="1732">
        <f t="shared" si="348"/>
        <v>0</v>
      </c>
    </row>
    <row r="355" spans="1:55" s="339" customFormat="1">
      <c r="A355" s="1757" t="str">
        <f>Cover!C33</f>
        <v>- none -</v>
      </c>
      <c r="B355" s="708"/>
      <c r="C355" s="353"/>
      <c r="D355" s="708"/>
      <c r="E355" s="1726"/>
      <c r="F355" s="353"/>
      <c r="G355" s="353"/>
      <c r="H355" s="353"/>
      <c r="I355" s="353"/>
      <c r="J355" s="353"/>
      <c r="K355" s="353"/>
      <c r="L355" s="345"/>
      <c r="M355" s="496">
        <f t="shared" si="339"/>
        <v>0</v>
      </c>
      <c r="N355" s="515"/>
      <c r="O355" s="515"/>
      <c r="P355" s="515"/>
      <c r="Q355" s="497">
        <f t="shared" si="340"/>
        <v>0</v>
      </c>
      <c r="R355" s="1729"/>
      <c r="S355" s="1727"/>
      <c r="T355" s="1728"/>
      <c r="U355" s="1728"/>
      <c r="V355" s="1728"/>
      <c r="W355" s="346">
        <f t="shared" si="341"/>
        <v>0</v>
      </c>
      <c r="X355" s="1729"/>
      <c r="Y355" s="1728"/>
      <c r="Z355" s="1728"/>
      <c r="AA355" s="350"/>
      <c r="AB355" s="1728"/>
      <c r="AC355" s="350"/>
      <c r="AD355" s="1728"/>
      <c r="AE355" s="350"/>
      <c r="AF355" s="1728"/>
      <c r="AG355" s="496">
        <f t="shared" si="342"/>
        <v>0</v>
      </c>
      <c r="AH355" s="1564"/>
      <c r="AI355" s="497">
        <f t="shared" si="343"/>
        <v>0</v>
      </c>
      <c r="AJ355" s="1726"/>
      <c r="AK355" s="512"/>
      <c r="AL355" s="512"/>
      <c r="AM355" s="512"/>
      <c r="AN355" s="512"/>
      <c r="AO355" s="345"/>
      <c r="AP355" s="1724">
        <f t="shared" si="344"/>
        <v>0</v>
      </c>
      <c r="AQ355" s="515"/>
      <c r="AR355" s="1564"/>
      <c r="AS355" s="515"/>
      <c r="AT355" s="1730">
        <f t="shared" si="345"/>
        <v>0</v>
      </c>
      <c r="AU355" s="342"/>
      <c r="AV355" s="354"/>
      <c r="AW355" s="353"/>
      <c r="AX355" s="1724">
        <f t="shared" si="346"/>
        <v>0</v>
      </c>
      <c r="AY355" s="515"/>
      <c r="AZ355" s="1564"/>
      <c r="BA355" s="1730">
        <f t="shared" si="347"/>
        <v>0</v>
      </c>
      <c r="BB355" s="1564"/>
      <c r="BC355" s="1732">
        <f t="shared" si="348"/>
        <v>0</v>
      </c>
    </row>
    <row r="356" spans="1:55" s="339" customFormat="1">
      <c r="A356" s="1757" t="str">
        <f>Cover!C34</f>
        <v>- none -</v>
      </c>
      <c r="B356" s="708"/>
      <c r="C356" s="353"/>
      <c r="D356" s="708"/>
      <c r="E356" s="1726"/>
      <c r="F356" s="353"/>
      <c r="G356" s="353"/>
      <c r="H356" s="353"/>
      <c r="I356" s="353"/>
      <c r="J356" s="353"/>
      <c r="K356" s="353"/>
      <c r="L356" s="345"/>
      <c r="M356" s="496">
        <f t="shared" si="339"/>
        <v>0</v>
      </c>
      <c r="N356" s="515"/>
      <c r="O356" s="515"/>
      <c r="P356" s="515"/>
      <c r="Q356" s="497">
        <f t="shared" si="340"/>
        <v>0</v>
      </c>
      <c r="R356" s="1729"/>
      <c r="S356" s="1727"/>
      <c r="T356" s="1728"/>
      <c r="U356" s="1728"/>
      <c r="V356" s="1728"/>
      <c r="W356" s="346">
        <f t="shared" si="341"/>
        <v>0</v>
      </c>
      <c r="X356" s="1729"/>
      <c r="Y356" s="1728"/>
      <c r="Z356" s="1728"/>
      <c r="AA356" s="350"/>
      <c r="AB356" s="1728"/>
      <c r="AC356" s="350"/>
      <c r="AD356" s="1728"/>
      <c r="AE356" s="350"/>
      <c r="AF356" s="1728"/>
      <c r="AG356" s="496">
        <f t="shared" si="342"/>
        <v>0</v>
      </c>
      <c r="AH356" s="1564"/>
      <c r="AI356" s="497">
        <f t="shared" si="343"/>
        <v>0</v>
      </c>
      <c r="AJ356" s="1726"/>
      <c r="AK356" s="512"/>
      <c r="AL356" s="512"/>
      <c r="AM356" s="512"/>
      <c r="AN356" s="512"/>
      <c r="AO356" s="345"/>
      <c r="AP356" s="1724">
        <f t="shared" si="344"/>
        <v>0</v>
      </c>
      <c r="AQ356" s="515"/>
      <c r="AR356" s="1564"/>
      <c r="AS356" s="515"/>
      <c r="AT356" s="1730">
        <f t="shared" si="345"/>
        <v>0</v>
      </c>
      <c r="AU356" s="342"/>
      <c r="AV356" s="354"/>
      <c r="AW356" s="353"/>
      <c r="AX356" s="1724">
        <f t="shared" si="346"/>
        <v>0</v>
      </c>
      <c r="AY356" s="515"/>
      <c r="AZ356" s="1564"/>
      <c r="BA356" s="1730">
        <f t="shared" si="347"/>
        <v>0</v>
      </c>
      <c r="BB356" s="1564"/>
      <c r="BC356" s="1732">
        <f t="shared" si="348"/>
        <v>0</v>
      </c>
    </row>
    <row r="357" spans="1:55" s="339" customFormat="1">
      <c r="A357" s="1757" t="str">
        <f>Cover!C35</f>
        <v>- none -</v>
      </c>
      <c r="B357" s="1735"/>
      <c r="C357" s="1734"/>
      <c r="D357" s="1735"/>
      <c r="E357" s="1755"/>
      <c r="F357" s="1734"/>
      <c r="G357" s="1734"/>
      <c r="H357" s="1734"/>
      <c r="I357" s="1734"/>
      <c r="J357" s="1734"/>
      <c r="K357" s="1734"/>
      <c r="L357" s="1737"/>
      <c r="M357" s="1743">
        <f t="shared" si="339"/>
        <v>0</v>
      </c>
      <c r="N357" s="1739"/>
      <c r="O357" s="1739"/>
      <c r="P357" s="1739"/>
      <c r="Q357" s="1740">
        <f t="shared" si="340"/>
        <v>0</v>
      </c>
      <c r="R357" s="1744"/>
      <c r="S357" s="1741"/>
      <c r="T357" s="1742"/>
      <c r="U357" s="1742"/>
      <c r="V357" s="1742"/>
      <c r="W357" s="465">
        <f t="shared" si="341"/>
        <v>0</v>
      </c>
      <c r="X357" s="1744"/>
      <c r="Y357" s="1742"/>
      <c r="Z357" s="1742"/>
      <c r="AA357" s="1745"/>
      <c r="AB357" s="1742"/>
      <c r="AC357" s="1745"/>
      <c r="AD357" s="1742"/>
      <c r="AE357" s="1745"/>
      <c r="AF357" s="1742"/>
      <c r="AG357" s="1743">
        <f t="shared" si="342"/>
        <v>0</v>
      </c>
      <c r="AH357" s="1746"/>
      <c r="AI357" s="1740">
        <f t="shared" si="343"/>
        <v>0</v>
      </c>
      <c r="AJ357" s="1755"/>
      <c r="AK357" s="1747"/>
      <c r="AL357" s="1747"/>
      <c r="AM357" s="1747"/>
      <c r="AN357" s="1747"/>
      <c r="AO357" s="1737"/>
      <c r="AP357" s="1738">
        <f t="shared" si="344"/>
        <v>0</v>
      </c>
      <c r="AQ357" s="1739"/>
      <c r="AR357" s="1746"/>
      <c r="AS357" s="1739"/>
      <c r="AT357" s="1748">
        <f t="shared" si="345"/>
        <v>0</v>
      </c>
      <c r="AU357" s="1756"/>
      <c r="AV357" s="1733"/>
      <c r="AW357" s="1734"/>
      <c r="AX357" s="1738">
        <f t="shared" si="346"/>
        <v>0</v>
      </c>
      <c r="AY357" s="1739"/>
      <c r="AZ357" s="1746"/>
      <c r="BA357" s="1748">
        <f t="shared" si="347"/>
        <v>0</v>
      </c>
      <c r="BB357" s="1746"/>
      <c r="BC357" s="1749">
        <f t="shared" si="348"/>
        <v>0</v>
      </c>
    </row>
    <row r="358" spans="1:55" s="339" customFormat="1" ht="14.25">
      <c r="B358" s="477" t="str">
        <f>IF(B342-SUM(B343:B357)&lt;0.1,"OK","error")</f>
        <v>OK</v>
      </c>
      <c r="C358" s="477" t="str">
        <f t="shared" ref="C358:BC358" si="349">IF(C342-SUM(C343:C357)&lt;0.1,"OK","error")</f>
        <v>OK</v>
      </c>
      <c r="D358" s="477" t="str">
        <f t="shared" si="349"/>
        <v>OK</v>
      </c>
      <c r="E358" s="477" t="str">
        <f t="shared" si="349"/>
        <v>OK</v>
      </c>
      <c r="F358" s="477" t="str">
        <f t="shared" si="349"/>
        <v>OK</v>
      </c>
      <c r="G358" s="477" t="str">
        <f t="shared" si="349"/>
        <v>OK</v>
      </c>
      <c r="H358" s="477" t="str">
        <f t="shared" si="349"/>
        <v>OK</v>
      </c>
      <c r="I358" s="477" t="str">
        <f t="shared" si="349"/>
        <v>OK</v>
      </c>
      <c r="J358" s="477" t="str">
        <f t="shared" si="349"/>
        <v>OK</v>
      </c>
      <c r="K358" s="477" t="str">
        <f t="shared" si="349"/>
        <v>OK</v>
      </c>
      <c r="L358" s="477" t="str">
        <f t="shared" si="349"/>
        <v>OK</v>
      </c>
      <c r="M358" s="477" t="str">
        <f t="shared" si="349"/>
        <v>OK</v>
      </c>
      <c r="N358" s="477" t="str">
        <f t="shared" si="349"/>
        <v>OK</v>
      </c>
      <c r="O358" s="477" t="str">
        <f t="shared" si="349"/>
        <v>OK</v>
      </c>
      <c r="P358" s="477" t="str">
        <f t="shared" si="349"/>
        <v>OK</v>
      </c>
      <c r="Q358" s="477" t="str">
        <f t="shared" si="349"/>
        <v>OK</v>
      </c>
      <c r="R358" s="477" t="str">
        <f t="shared" si="349"/>
        <v>OK</v>
      </c>
      <c r="S358" s="477" t="str">
        <f t="shared" si="349"/>
        <v>OK</v>
      </c>
      <c r="T358" s="477" t="str">
        <f t="shared" si="349"/>
        <v>OK</v>
      </c>
      <c r="U358" s="477" t="str">
        <f t="shared" si="349"/>
        <v>OK</v>
      </c>
      <c r="V358" s="477" t="str">
        <f t="shared" si="349"/>
        <v>OK</v>
      </c>
      <c r="W358" s="477" t="str">
        <f t="shared" si="349"/>
        <v>OK</v>
      </c>
      <c r="X358" s="477" t="str">
        <f t="shared" si="349"/>
        <v>OK</v>
      </c>
      <c r="Y358" s="477" t="str">
        <f t="shared" si="349"/>
        <v>OK</v>
      </c>
      <c r="Z358" s="477" t="str">
        <f t="shared" si="349"/>
        <v>OK</v>
      </c>
      <c r="AA358" s="477" t="str">
        <f t="shared" si="349"/>
        <v>OK</v>
      </c>
      <c r="AB358" s="477" t="str">
        <f t="shared" si="349"/>
        <v>OK</v>
      </c>
      <c r="AC358" s="477" t="str">
        <f t="shared" si="349"/>
        <v>OK</v>
      </c>
      <c r="AD358" s="477" t="str">
        <f t="shared" si="349"/>
        <v>OK</v>
      </c>
      <c r="AE358" s="477" t="str">
        <f t="shared" si="349"/>
        <v>OK</v>
      </c>
      <c r="AF358" s="477" t="str">
        <f t="shared" si="349"/>
        <v>OK</v>
      </c>
      <c r="AG358" s="477" t="str">
        <f t="shared" si="349"/>
        <v>OK</v>
      </c>
      <c r="AH358" s="477" t="str">
        <f t="shared" si="349"/>
        <v>OK</v>
      </c>
      <c r="AI358" s="477" t="str">
        <f t="shared" si="349"/>
        <v>OK</v>
      </c>
      <c r="AJ358" s="477" t="str">
        <f t="shared" si="349"/>
        <v>OK</v>
      </c>
      <c r="AK358" s="477" t="str">
        <f t="shared" si="349"/>
        <v>OK</v>
      </c>
      <c r="AL358" s="477" t="str">
        <f t="shared" si="349"/>
        <v>OK</v>
      </c>
      <c r="AM358" s="477" t="str">
        <f t="shared" si="349"/>
        <v>OK</v>
      </c>
      <c r="AN358" s="477" t="str">
        <f t="shared" si="349"/>
        <v>OK</v>
      </c>
      <c r="AO358" s="477" t="str">
        <f t="shared" si="349"/>
        <v>OK</v>
      </c>
      <c r="AP358" s="477" t="str">
        <f t="shared" si="349"/>
        <v>OK</v>
      </c>
      <c r="AQ358" s="477" t="str">
        <f t="shared" si="349"/>
        <v>OK</v>
      </c>
      <c r="AR358" s="477" t="str">
        <f t="shared" si="349"/>
        <v>OK</v>
      </c>
      <c r="AS358" s="477" t="str">
        <f t="shared" si="349"/>
        <v>OK</v>
      </c>
      <c r="AT358" s="477" t="str">
        <f t="shared" si="349"/>
        <v>OK</v>
      </c>
      <c r="AU358" s="477" t="str">
        <f t="shared" si="349"/>
        <v>OK</v>
      </c>
      <c r="AV358" s="477" t="str">
        <f t="shared" si="349"/>
        <v>OK</v>
      </c>
      <c r="AW358" s="477" t="str">
        <f t="shared" si="349"/>
        <v>OK</v>
      </c>
      <c r="AX358" s="477" t="str">
        <f t="shared" si="349"/>
        <v>OK</v>
      </c>
      <c r="AY358" s="477" t="str">
        <f t="shared" si="349"/>
        <v>OK</v>
      </c>
      <c r="AZ358" s="477" t="str">
        <f t="shared" si="349"/>
        <v>OK</v>
      </c>
      <c r="BA358" s="477" t="str">
        <f t="shared" si="349"/>
        <v>OK</v>
      </c>
      <c r="BB358" s="477" t="str">
        <f t="shared" si="349"/>
        <v>OK</v>
      </c>
      <c r="BC358" s="477" t="str">
        <f t="shared" si="349"/>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2014'!$BD61="Allowed",1*B343,0)</f>
        <v>0</v>
      </c>
      <c r="C361" s="1717">
        <f>IF('C1 - Costs Matrix 2014'!$BD61="Allowed",1*C343,0)</f>
        <v>0</v>
      </c>
      <c r="D361" s="1717">
        <f>IF('C1 - Costs Matrix 2014'!$BD61="Allowed",1*D343,0)</f>
        <v>0</v>
      </c>
      <c r="E361" s="1762">
        <f>IF('C1 - Costs Matrix 2014'!$BD61="Allowed",1*E343,0)</f>
        <v>0</v>
      </c>
      <c r="F361" s="1717">
        <f>IF('C1 - Costs Matrix 2014'!$BD61="Allowed",1*F343,0)</f>
        <v>0</v>
      </c>
      <c r="G361" s="1717">
        <f>IF('C1 - Costs Matrix 2014'!$BD61="Allowed",1*G343,0)</f>
        <v>0</v>
      </c>
      <c r="H361" s="1717">
        <f>IF('C1 - Costs Matrix 2014'!$BD61="Allowed",1*H343,0)</f>
        <v>0</v>
      </c>
      <c r="I361" s="1717">
        <f>IF('C1 - Costs Matrix 2014'!$BD61="Allowed",1*I343,0)</f>
        <v>0</v>
      </c>
      <c r="J361" s="1720">
        <f>IF('C1 - Costs Matrix 2014'!$BD61="Allowed",1*J343,0)</f>
        <v>0</v>
      </c>
      <c r="K361" s="1719">
        <f>IF('C1 - Costs Matrix 2014'!$BD61="Allowed",1*K343,0)</f>
        <v>0</v>
      </c>
      <c r="L361" s="1719">
        <f>IF('C1 - Costs Matrix 2014'!$BD61="Allowed",1*L343,0)</f>
        <v>0</v>
      </c>
      <c r="M361" s="1718">
        <f t="shared" ref="M361:M375" si="350">SUM(E361:L361)</f>
        <v>0</v>
      </c>
      <c r="N361" s="1762">
        <f>IF('C1 - Costs Matrix 2014'!$BD61="Allowed",1*N343,0)</f>
        <v>0</v>
      </c>
      <c r="O361" s="1762">
        <f>IF('C1 - Costs Matrix 2014'!$BD61="Allowed",1*O343,0)</f>
        <v>0</v>
      </c>
      <c r="P361" s="1762">
        <f>IF('C1 - Costs Matrix 2014'!$BD61="Allowed",1*P343,0)</f>
        <v>0</v>
      </c>
      <c r="Q361" s="1740">
        <f t="shared" ref="Q361:Q375" si="351">B361+C361+M361+N361+O361+P361+D361</f>
        <v>0</v>
      </c>
      <c r="R361" s="1762">
        <f>IF('C1 - Costs Matrix 2014'!$BD61="Allowed",1*R343,0)</f>
        <v>0</v>
      </c>
      <c r="S361" s="1758"/>
      <c r="T361" s="1717">
        <f>IF('C1 - Costs Matrix 2014'!$BD61="Allowed",1*T343,0)</f>
        <v>0</v>
      </c>
      <c r="U361" s="1717">
        <f>IF('C1 - Costs Matrix 2014'!$BD61="Allowed",1*U343,0)</f>
        <v>0</v>
      </c>
      <c r="V361" s="1717">
        <f>IF('C1 - Costs Matrix 2014'!$BD61="Allowed",1*V343,0)</f>
        <v>0</v>
      </c>
      <c r="W361" s="465">
        <f t="shared" ref="W361:W375" si="352">SUM(R361:V361)</f>
        <v>0</v>
      </c>
      <c r="X361" s="1762">
        <f>IF('C1 - Costs Matrix 2014'!$BD61="Allowed",1*X343,0)</f>
        <v>0</v>
      </c>
      <c r="Y361" s="1717">
        <f>IF('C1 - Costs Matrix 2014'!$BD61="Allowed",1*Y343,0)</f>
        <v>0</v>
      </c>
      <c r="Z361" s="1717">
        <f>IF('C1 - Costs Matrix 2014'!$BD61="Allowed",1*Z343,0)</f>
        <v>0</v>
      </c>
      <c r="AA361" s="1717">
        <f>IF('C1 - Costs Matrix 2014'!$BD61="Allowed",1*AA343,0)</f>
        <v>0</v>
      </c>
      <c r="AB361" s="1717">
        <f>IF('C1 - Costs Matrix 2014'!$BD61="Allowed",1*AB343,0)</f>
        <v>0</v>
      </c>
      <c r="AC361" s="1717">
        <f>IF('C1 - Costs Matrix 2014'!$BD61="Allowed",1*AC343,0)</f>
        <v>0</v>
      </c>
      <c r="AD361" s="1717">
        <f>IF('C1 - Costs Matrix 2014'!$BD61="Allowed",1*AD343,0)</f>
        <v>0</v>
      </c>
      <c r="AE361" s="1717">
        <f>IF('C1 - Costs Matrix 2014'!$BD61="Allowed",1*AE343,0)</f>
        <v>0</v>
      </c>
      <c r="AF361" s="1717">
        <f>IF('C1 - Costs Matrix 2014'!$BD61="Allowed",1*AF343,0)</f>
        <v>0</v>
      </c>
      <c r="AG361" s="1717">
        <f t="shared" ref="AG361:AG375" si="353">SUM(X361:AF361)</f>
        <v>0</v>
      </c>
      <c r="AH361" s="1764"/>
      <c r="AI361" s="1767">
        <f t="shared" ref="AI361:AI375" si="354">Q361+W361+AG361+AH361</f>
        <v>0</v>
      </c>
      <c r="AJ361" s="1764"/>
      <c r="AK361" s="1731"/>
      <c r="AL361" s="1731"/>
      <c r="AM361" s="1731"/>
      <c r="AN361" s="1731"/>
      <c r="AO361" s="1731"/>
      <c r="AP361" s="1763">
        <f t="shared" ref="AP361:AP375" si="355">SUM(AJ361:AO361)</f>
        <v>0</v>
      </c>
      <c r="AQ361" s="1764"/>
      <c r="AR361" s="1764"/>
      <c r="AS361" s="1764"/>
      <c r="AT361" s="1769">
        <f t="shared" ref="AT361:AT375" si="356">AI361+AP361+AQ361+AR361+AS361</f>
        <v>0</v>
      </c>
      <c r="AU361" s="1764"/>
      <c r="AV361" s="1731"/>
      <c r="AW361" s="1731"/>
      <c r="AX361" s="1763">
        <f t="shared" ref="AX361:AX375" si="357">SUM(AU361:AW361)</f>
        <v>0</v>
      </c>
      <c r="AY361" s="1764"/>
      <c r="AZ361" s="1759"/>
      <c r="BA361" s="1769">
        <f t="shared" ref="BA361:BA375" si="358">AX361+AY361</f>
        <v>0</v>
      </c>
      <c r="BB361" s="1764"/>
      <c r="BC361" s="1769">
        <f t="shared" ref="BC361:BC375" si="359">BA361+AT361+BB361</f>
        <v>0</v>
      </c>
    </row>
    <row r="362" spans="1:55" s="264" customFormat="1">
      <c r="A362" s="1757" t="str">
        <f>Cover!C22</f>
        <v>- none -</v>
      </c>
      <c r="B362" s="709">
        <f>IF('C1 - Costs Matrix 2014'!$BD62="Allowed",1*B344,0)</f>
        <v>0</v>
      </c>
      <c r="C362" s="369">
        <f>IF('C1 - Costs Matrix 2014'!$BD62="Allowed",1*C344,0)</f>
        <v>0</v>
      </c>
      <c r="D362" s="369">
        <f>IF('C1 - Costs Matrix 2014'!$BD62="Allowed",1*D344,0)</f>
        <v>0</v>
      </c>
      <c r="E362" s="361">
        <f>IF('C1 - Costs Matrix 2014'!$BD62="Allowed",1*E344,0)</f>
        <v>0</v>
      </c>
      <c r="F362" s="369">
        <f>IF('C1 - Costs Matrix 2014'!$BD62="Allowed",1*F344,0)</f>
        <v>0</v>
      </c>
      <c r="G362" s="369">
        <f>IF('C1 - Costs Matrix 2014'!$BD62="Allowed",1*G344,0)</f>
        <v>0</v>
      </c>
      <c r="H362" s="369">
        <f>IF('C1 - Costs Matrix 2014'!$BD62="Allowed",1*H344,0)</f>
        <v>0</v>
      </c>
      <c r="I362" s="369">
        <f>IF('C1 - Costs Matrix 2014'!$BD62="Allowed",1*I344,0)</f>
        <v>0</v>
      </c>
      <c r="J362" s="368">
        <f>IF('C1 - Costs Matrix 2014'!$BD62="Allowed",1*J344,0)</f>
        <v>0</v>
      </c>
      <c r="K362" s="370">
        <f>IF('C1 - Costs Matrix 2014'!$BD62="Allowed",1*K344,0)</f>
        <v>0</v>
      </c>
      <c r="L362" s="370">
        <f>IF('C1 - Costs Matrix 2014'!$BD62="Allowed",1*L344,0)</f>
        <v>0</v>
      </c>
      <c r="M362" s="709">
        <f t="shared" si="350"/>
        <v>0</v>
      </c>
      <c r="N362" s="361">
        <f>IF('C1 - Costs Matrix 2014'!$BD62="Allowed",1*N344,0)</f>
        <v>0</v>
      </c>
      <c r="O362" s="361">
        <f>IF('C1 - Costs Matrix 2014'!$BD62="Allowed",1*O344,0)</f>
        <v>0</v>
      </c>
      <c r="P362" s="361">
        <f>IF('C1 - Costs Matrix 2014'!$BD62="Allowed",1*P344,0)</f>
        <v>0</v>
      </c>
      <c r="Q362" s="361">
        <f t="shared" si="351"/>
        <v>0</v>
      </c>
      <c r="R362" s="361">
        <f>IF('C1 - Costs Matrix 2014'!$BD62="Allowed",1*R344,0)</f>
        <v>0</v>
      </c>
      <c r="S362" s="1574"/>
      <c r="T362" s="369">
        <f>IF('C1 - Costs Matrix 2014'!$BD62="Allowed",1*T344,0)</f>
        <v>0</v>
      </c>
      <c r="U362" s="369">
        <f>IF('C1 - Costs Matrix 2014'!$BD62="Allowed",1*U344,0)</f>
        <v>0</v>
      </c>
      <c r="V362" s="369">
        <f>IF('C1 - Costs Matrix 2014'!$BD62="Allowed",1*V344,0)</f>
        <v>0</v>
      </c>
      <c r="W362" s="369">
        <f t="shared" si="352"/>
        <v>0</v>
      </c>
      <c r="X362" s="361">
        <f>IF('C1 - Costs Matrix 2014'!$BD62="Allowed",1*X344,0)</f>
        <v>0</v>
      </c>
      <c r="Y362" s="369">
        <f>IF('C1 - Costs Matrix 2014'!$BD62="Allowed",1*Y344,0)</f>
        <v>0</v>
      </c>
      <c r="Z362" s="369">
        <f>IF('C1 - Costs Matrix 2014'!$BD62="Allowed",1*Z344,0)</f>
        <v>0</v>
      </c>
      <c r="AA362" s="369">
        <f>IF('C1 - Costs Matrix 2014'!$BD62="Allowed",1*AA344,0)</f>
        <v>0</v>
      </c>
      <c r="AB362" s="369">
        <f>IF('C1 - Costs Matrix 2014'!$BD62="Allowed",1*AB344,0)</f>
        <v>0</v>
      </c>
      <c r="AC362" s="369">
        <f>IF('C1 - Costs Matrix 2014'!$BD62="Allowed",1*AC344,0)</f>
        <v>0</v>
      </c>
      <c r="AD362" s="369">
        <f>IF('C1 - Costs Matrix 2014'!$BD62="Allowed",1*AD344,0)</f>
        <v>0</v>
      </c>
      <c r="AE362" s="369">
        <f>IF('C1 - Costs Matrix 2014'!$BD62="Allowed",1*AE344,0)</f>
        <v>0</v>
      </c>
      <c r="AF362" s="369">
        <f>IF('C1 - Costs Matrix 2014'!$BD62="Allowed",1*AF344,0)</f>
        <v>0</v>
      </c>
      <c r="AG362" s="369">
        <f t="shared" si="353"/>
        <v>0</v>
      </c>
      <c r="AH362" s="1765"/>
      <c r="AI362" s="1768">
        <f t="shared" si="354"/>
        <v>0</v>
      </c>
      <c r="AJ362" s="1765"/>
      <c r="AK362" s="1563"/>
      <c r="AL362" s="1563"/>
      <c r="AM362" s="1563"/>
      <c r="AN362" s="1563"/>
      <c r="AO362" s="1563"/>
      <c r="AP362" s="496">
        <f t="shared" si="355"/>
        <v>0</v>
      </c>
      <c r="AQ362" s="1765"/>
      <c r="AR362" s="1765"/>
      <c r="AS362" s="1765"/>
      <c r="AT362" s="1732">
        <f t="shared" si="356"/>
        <v>0</v>
      </c>
      <c r="AU362" s="1765"/>
      <c r="AV362" s="1563"/>
      <c r="AW362" s="1563"/>
      <c r="AX362" s="496">
        <f t="shared" si="357"/>
        <v>0</v>
      </c>
      <c r="AY362" s="1765"/>
      <c r="AZ362" s="1723"/>
      <c r="BA362" s="1732">
        <f t="shared" si="358"/>
        <v>0</v>
      </c>
      <c r="BB362" s="1765"/>
      <c r="BC362" s="1732">
        <f t="shared" si="359"/>
        <v>0</v>
      </c>
    </row>
    <row r="363" spans="1:55" s="264" customFormat="1">
      <c r="A363" s="1757" t="str">
        <f>Cover!C23</f>
        <v>- none -</v>
      </c>
      <c r="B363" s="709">
        <f>IF('C1 - Costs Matrix 2014'!$BD63="Allowed",1*B345,0)</f>
        <v>0</v>
      </c>
      <c r="C363" s="369">
        <f>IF('C1 - Costs Matrix 2014'!$BD63="Allowed",1*C345,0)</f>
        <v>0</v>
      </c>
      <c r="D363" s="369">
        <f>IF('C1 - Costs Matrix 2014'!$BD63="Allowed",1*D345,0)</f>
        <v>0</v>
      </c>
      <c r="E363" s="361">
        <f>IF('C1 - Costs Matrix 2014'!$BD63="Allowed",1*E345,0)</f>
        <v>0</v>
      </c>
      <c r="F363" s="369">
        <f>IF('C1 - Costs Matrix 2014'!$BD63="Allowed",1*F345,0)</f>
        <v>0</v>
      </c>
      <c r="G363" s="369">
        <f>IF('C1 - Costs Matrix 2014'!$BD63="Allowed",1*G345,0)</f>
        <v>0</v>
      </c>
      <c r="H363" s="369">
        <f>IF('C1 - Costs Matrix 2014'!$BD63="Allowed",1*H345,0)</f>
        <v>0</v>
      </c>
      <c r="I363" s="369">
        <f>IF('C1 - Costs Matrix 2014'!$BD63="Allowed",1*I345,0)</f>
        <v>0</v>
      </c>
      <c r="J363" s="368">
        <f>IF('C1 - Costs Matrix 2014'!$BD63="Allowed",1*J345,0)</f>
        <v>0</v>
      </c>
      <c r="K363" s="370">
        <f>IF('C1 - Costs Matrix 2014'!$BD63="Allowed",1*K345,0)</f>
        <v>0</v>
      </c>
      <c r="L363" s="370">
        <f>IF('C1 - Costs Matrix 2014'!$BD63="Allowed",1*L345,0)</f>
        <v>0</v>
      </c>
      <c r="M363" s="709">
        <f t="shared" si="350"/>
        <v>0</v>
      </c>
      <c r="N363" s="361">
        <f>IF('C1 - Costs Matrix 2014'!$BD63="Allowed",1*N345,0)</f>
        <v>0</v>
      </c>
      <c r="O363" s="361">
        <f>IF('C1 - Costs Matrix 2014'!$BD63="Allowed",1*O345,0)</f>
        <v>0</v>
      </c>
      <c r="P363" s="361">
        <f>IF('C1 - Costs Matrix 2014'!$BD63="Allowed",1*P345,0)</f>
        <v>0</v>
      </c>
      <c r="Q363" s="361">
        <f t="shared" si="351"/>
        <v>0</v>
      </c>
      <c r="R363" s="361">
        <f>IF('C1 - Costs Matrix 2014'!$BD63="Allowed",1*R345,0)</f>
        <v>0</v>
      </c>
      <c r="S363" s="1574"/>
      <c r="T363" s="369">
        <f>IF('C1 - Costs Matrix 2014'!$BD63="Allowed",1*T345,0)</f>
        <v>0</v>
      </c>
      <c r="U363" s="369">
        <f>IF('C1 - Costs Matrix 2014'!$BD63="Allowed",1*U345,0)</f>
        <v>0</v>
      </c>
      <c r="V363" s="369">
        <f>IF('C1 - Costs Matrix 2014'!$BD63="Allowed",1*V345,0)</f>
        <v>0</v>
      </c>
      <c r="W363" s="369">
        <f t="shared" si="352"/>
        <v>0</v>
      </c>
      <c r="X363" s="361">
        <f>IF('C1 - Costs Matrix 2014'!$BD63="Allowed",1*X345,0)</f>
        <v>0</v>
      </c>
      <c r="Y363" s="369">
        <f>IF('C1 - Costs Matrix 2014'!$BD63="Allowed",1*Y345,0)</f>
        <v>0</v>
      </c>
      <c r="Z363" s="369">
        <f>IF('C1 - Costs Matrix 2014'!$BD63="Allowed",1*Z345,0)</f>
        <v>0</v>
      </c>
      <c r="AA363" s="369">
        <f>IF('C1 - Costs Matrix 2014'!$BD63="Allowed",1*AA345,0)</f>
        <v>0</v>
      </c>
      <c r="AB363" s="369">
        <f>IF('C1 - Costs Matrix 2014'!$BD63="Allowed",1*AB345,0)</f>
        <v>0</v>
      </c>
      <c r="AC363" s="369">
        <f>IF('C1 - Costs Matrix 2014'!$BD63="Allowed",1*AC345,0)</f>
        <v>0</v>
      </c>
      <c r="AD363" s="369">
        <f>IF('C1 - Costs Matrix 2014'!$BD63="Allowed",1*AD345,0)</f>
        <v>0</v>
      </c>
      <c r="AE363" s="369">
        <f>IF('C1 - Costs Matrix 2014'!$BD63="Allowed",1*AE345,0)</f>
        <v>0</v>
      </c>
      <c r="AF363" s="369">
        <f>IF('C1 - Costs Matrix 2014'!$BD63="Allowed",1*AF345,0)</f>
        <v>0</v>
      </c>
      <c r="AG363" s="369">
        <f t="shared" si="353"/>
        <v>0</v>
      </c>
      <c r="AH363" s="1765"/>
      <c r="AI363" s="1768">
        <f t="shared" si="354"/>
        <v>0</v>
      </c>
      <c r="AJ363" s="1765"/>
      <c r="AK363" s="1563"/>
      <c r="AL363" s="1563"/>
      <c r="AM363" s="1563"/>
      <c r="AN363" s="1563"/>
      <c r="AO363" s="1563"/>
      <c r="AP363" s="496">
        <f t="shared" si="355"/>
        <v>0</v>
      </c>
      <c r="AQ363" s="1765"/>
      <c r="AR363" s="1765"/>
      <c r="AS363" s="1765"/>
      <c r="AT363" s="1732">
        <f t="shared" si="356"/>
        <v>0</v>
      </c>
      <c r="AU363" s="1765"/>
      <c r="AV363" s="1563"/>
      <c r="AW363" s="1563"/>
      <c r="AX363" s="496">
        <f t="shared" si="357"/>
        <v>0</v>
      </c>
      <c r="AY363" s="1765"/>
      <c r="AZ363" s="1723"/>
      <c r="BA363" s="1732">
        <f t="shared" si="358"/>
        <v>0</v>
      </c>
      <c r="BB363" s="1765"/>
      <c r="BC363" s="1732">
        <f t="shared" si="359"/>
        <v>0</v>
      </c>
    </row>
    <row r="364" spans="1:55" s="264" customFormat="1">
      <c r="A364" s="1757" t="str">
        <f>Cover!C24</f>
        <v>- none -</v>
      </c>
      <c r="B364" s="709">
        <f>IF('C1 - Costs Matrix 2014'!$BD64="Allowed",1*B346,0)</f>
        <v>0</v>
      </c>
      <c r="C364" s="369">
        <f>IF('C1 - Costs Matrix 2014'!$BD64="Allowed",1*C346,0)</f>
        <v>0</v>
      </c>
      <c r="D364" s="369">
        <f>IF('C1 - Costs Matrix 2014'!$BD64="Allowed",1*D346,0)</f>
        <v>0</v>
      </c>
      <c r="E364" s="361">
        <f>IF('C1 - Costs Matrix 2014'!$BD64="Allowed",1*E346,0)</f>
        <v>0</v>
      </c>
      <c r="F364" s="369">
        <f>IF('C1 - Costs Matrix 2014'!$BD64="Allowed",1*F346,0)</f>
        <v>0</v>
      </c>
      <c r="G364" s="369">
        <f>IF('C1 - Costs Matrix 2014'!$BD64="Allowed",1*G346,0)</f>
        <v>0</v>
      </c>
      <c r="H364" s="369">
        <f>IF('C1 - Costs Matrix 2014'!$BD64="Allowed",1*H346,0)</f>
        <v>0</v>
      </c>
      <c r="I364" s="369">
        <f>IF('C1 - Costs Matrix 2014'!$BD64="Allowed",1*I346,0)</f>
        <v>0</v>
      </c>
      <c r="J364" s="368">
        <f>IF('C1 - Costs Matrix 2014'!$BD64="Allowed",1*J346,0)</f>
        <v>0</v>
      </c>
      <c r="K364" s="370">
        <f>IF('C1 - Costs Matrix 2014'!$BD64="Allowed",1*K346,0)</f>
        <v>0</v>
      </c>
      <c r="L364" s="370">
        <f>IF('C1 - Costs Matrix 2014'!$BD64="Allowed",1*L346,0)</f>
        <v>0</v>
      </c>
      <c r="M364" s="709">
        <f t="shared" si="350"/>
        <v>0</v>
      </c>
      <c r="N364" s="361">
        <f>IF('C1 - Costs Matrix 2014'!$BD64="Allowed",1*N346,0)</f>
        <v>0</v>
      </c>
      <c r="O364" s="361">
        <f>IF('C1 - Costs Matrix 2014'!$BD64="Allowed",1*O346,0)</f>
        <v>0</v>
      </c>
      <c r="P364" s="361">
        <f>IF('C1 - Costs Matrix 2014'!$BD64="Allowed",1*P346,0)</f>
        <v>0</v>
      </c>
      <c r="Q364" s="361">
        <f t="shared" si="351"/>
        <v>0</v>
      </c>
      <c r="R364" s="361">
        <f>IF('C1 - Costs Matrix 2014'!$BD64="Allowed",1*R346,0)</f>
        <v>0</v>
      </c>
      <c r="S364" s="1574"/>
      <c r="T364" s="369">
        <f>IF('C1 - Costs Matrix 2014'!$BD64="Allowed",1*T346,0)</f>
        <v>0</v>
      </c>
      <c r="U364" s="369">
        <f>IF('C1 - Costs Matrix 2014'!$BD64="Allowed",1*U346,0)</f>
        <v>0</v>
      </c>
      <c r="V364" s="369">
        <f>IF('C1 - Costs Matrix 2014'!$BD64="Allowed",1*V346,0)</f>
        <v>0</v>
      </c>
      <c r="W364" s="369">
        <f t="shared" si="352"/>
        <v>0</v>
      </c>
      <c r="X364" s="361">
        <f>IF('C1 - Costs Matrix 2014'!$BD64="Allowed",1*X346,0)</f>
        <v>0</v>
      </c>
      <c r="Y364" s="369">
        <f>IF('C1 - Costs Matrix 2014'!$BD64="Allowed",1*Y346,0)</f>
        <v>0</v>
      </c>
      <c r="Z364" s="369">
        <f>IF('C1 - Costs Matrix 2014'!$BD64="Allowed",1*Z346,0)</f>
        <v>0</v>
      </c>
      <c r="AA364" s="369">
        <f>IF('C1 - Costs Matrix 2014'!$BD64="Allowed",1*AA346,0)</f>
        <v>0</v>
      </c>
      <c r="AB364" s="369">
        <f>IF('C1 - Costs Matrix 2014'!$BD64="Allowed",1*AB346,0)</f>
        <v>0</v>
      </c>
      <c r="AC364" s="369">
        <f>IF('C1 - Costs Matrix 2014'!$BD64="Allowed",1*AC346,0)</f>
        <v>0</v>
      </c>
      <c r="AD364" s="369">
        <f>IF('C1 - Costs Matrix 2014'!$BD64="Allowed",1*AD346,0)</f>
        <v>0</v>
      </c>
      <c r="AE364" s="369">
        <f>IF('C1 - Costs Matrix 2014'!$BD64="Allowed",1*AE346,0)</f>
        <v>0</v>
      </c>
      <c r="AF364" s="369">
        <f>IF('C1 - Costs Matrix 2014'!$BD64="Allowed",1*AF346,0)</f>
        <v>0</v>
      </c>
      <c r="AG364" s="369">
        <f t="shared" si="353"/>
        <v>0</v>
      </c>
      <c r="AH364" s="1765"/>
      <c r="AI364" s="1768">
        <f t="shared" si="354"/>
        <v>0</v>
      </c>
      <c r="AJ364" s="1765"/>
      <c r="AK364" s="1563"/>
      <c r="AL364" s="1563"/>
      <c r="AM364" s="1563"/>
      <c r="AN364" s="1563"/>
      <c r="AO364" s="1563"/>
      <c r="AP364" s="496">
        <f t="shared" si="355"/>
        <v>0</v>
      </c>
      <c r="AQ364" s="1765"/>
      <c r="AR364" s="1765"/>
      <c r="AS364" s="1765"/>
      <c r="AT364" s="1732">
        <f t="shared" si="356"/>
        <v>0</v>
      </c>
      <c r="AU364" s="1765"/>
      <c r="AV364" s="1563"/>
      <c r="AW364" s="1563"/>
      <c r="AX364" s="496">
        <f t="shared" si="357"/>
        <v>0</v>
      </c>
      <c r="AY364" s="1765"/>
      <c r="AZ364" s="1723"/>
      <c r="BA364" s="1732">
        <f t="shared" si="358"/>
        <v>0</v>
      </c>
      <c r="BB364" s="1765"/>
      <c r="BC364" s="1732">
        <f t="shared" si="359"/>
        <v>0</v>
      </c>
    </row>
    <row r="365" spans="1:55" s="264" customFormat="1">
      <c r="A365" s="1757" t="str">
        <f>Cover!C25</f>
        <v>- none -</v>
      </c>
      <c r="B365" s="709">
        <f>IF('C1 - Costs Matrix 2014'!$BD65="Allowed",1*B347,0)</f>
        <v>0</v>
      </c>
      <c r="C365" s="369">
        <f>IF('C1 - Costs Matrix 2014'!$BD65="Allowed",1*C347,0)</f>
        <v>0</v>
      </c>
      <c r="D365" s="369">
        <f>IF('C1 - Costs Matrix 2014'!$BD65="Allowed",1*D347,0)</f>
        <v>0</v>
      </c>
      <c r="E365" s="361">
        <f>IF('C1 - Costs Matrix 2014'!$BD65="Allowed",1*E347,0)</f>
        <v>0</v>
      </c>
      <c r="F365" s="369">
        <f>IF('C1 - Costs Matrix 2014'!$BD65="Allowed",1*F347,0)</f>
        <v>0</v>
      </c>
      <c r="G365" s="369">
        <f>IF('C1 - Costs Matrix 2014'!$BD65="Allowed",1*G347,0)</f>
        <v>0</v>
      </c>
      <c r="H365" s="369">
        <f>IF('C1 - Costs Matrix 2014'!$BD65="Allowed",1*H347,0)</f>
        <v>0</v>
      </c>
      <c r="I365" s="369">
        <f>IF('C1 - Costs Matrix 2014'!$BD65="Allowed",1*I347,0)</f>
        <v>0</v>
      </c>
      <c r="J365" s="368">
        <f>IF('C1 - Costs Matrix 2014'!$BD65="Allowed",1*J347,0)</f>
        <v>0</v>
      </c>
      <c r="K365" s="370">
        <f>IF('C1 - Costs Matrix 2014'!$BD65="Allowed",1*K347,0)</f>
        <v>0</v>
      </c>
      <c r="L365" s="370">
        <f>IF('C1 - Costs Matrix 2014'!$BD65="Allowed",1*L347,0)</f>
        <v>0</v>
      </c>
      <c r="M365" s="709">
        <f t="shared" si="350"/>
        <v>0</v>
      </c>
      <c r="N365" s="361">
        <f>IF('C1 - Costs Matrix 2014'!$BD65="Allowed",1*N347,0)</f>
        <v>0</v>
      </c>
      <c r="O365" s="361">
        <f>IF('C1 - Costs Matrix 2014'!$BD65="Allowed",1*O347,0)</f>
        <v>0</v>
      </c>
      <c r="P365" s="361">
        <f>IF('C1 - Costs Matrix 2014'!$BD65="Allowed",1*P347,0)</f>
        <v>0</v>
      </c>
      <c r="Q365" s="361">
        <f t="shared" si="351"/>
        <v>0</v>
      </c>
      <c r="R365" s="361">
        <f>IF('C1 - Costs Matrix 2014'!$BD65="Allowed",1*R347,0)</f>
        <v>0</v>
      </c>
      <c r="S365" s="1574"/>
      <c r="T365" s="369">
        <f>IF('C1 - Costs Matrix 2014'!$BD65="Allowed",1*T347,0)</f>
        <v>0</v>
      </c>
      <c r="U365" s="369">
        <f>IF('C1 - Costs Matrix 2014'!$BD65="Allowed",1*U347,0)</f>
        <v>0</v>
      </c>
      <c r="V365" s="369">
        <f>IF('C1 - Costs Matrix 2014'!$BD65="Allowed",1*V347,0)</f>
        <v>0</v>
      </c>
      <c r="W365" s="369">
        <f t="shared" si="352"/>
        <v>0</v>
      </c>
      <c r="X365" s="361">
        <f>IF('C1 - Costs Matrix 2014'!$BD65="Allowed",1*X347,0)</f>
        <v>0</v>
      </c>
      <c r="Y365" s="369">
        <f>IF('C1 - Costs Matrix 2014'!$BD65="Allowed",1*Y347,0)</f>
        <v>0</v>
      </c>
      <c r="Z365" s="369">
        <f>IF('C1 - Costs Matrix 2014'!$BD65="Allowed",1*Z347,0)</f>
        <v>0</v>
      </c>
      <c r="AA365" s="369">
        <f>IF('C1 - Costs Matrix 2014'!$BD65="Allowed",1*AA347,0)</f>
        <v>0</v>
      </c>
      <c r="AB365" s="369">
        <f>IF('C1 - Costs Matrix 2014'!$BD65="Allowed",1*AB347,0)</f>
        <v>0</v>
      </c>
      <c r="AC365" s="369">
        <f>IF('C1 - Costs Matrix 2014'!$BD65="Allowed",1*AC347,0)</f>
        <v>0</v>
      </c>
      <c r="AD365" s="369">
        <f>IF('C1 - Costs Matrix 2014'!$BD65="Allowed",1*AD347,0)</f>
        <v>0</v>
      </c>
      <c r="AE365" s="369">
        <f>IF('C1 - Costs Matrix 2014'!$BD65="Allowed",1*AE347,0)</f>
        <v>0</v>
      </c>
      <c r="AF365" s="369">
        <f>IF('C1 - Costs Matrix 2014'!$BD65="Allowed",1*AF347,0)</f>
        <v>0</v>
      </c>
      <c r="AG365" s="369">
        <f t="shared" si="353"/>
        <v>0</v>
      </c>
      <c r="AH365" s="1765"/>
      <c r="AI365" s="1768">
        <f t="shared" si="354"/>
        <v>0</v>
      </c>
      <c r="AJ365" s="1765"/>
      <c r="AK365" s="1563"/>
      <c r="AL365" s="1563"/>
      <c r="AM365" s="1563"/>
      <c r="AN365" s="1563"/>
      <c r="AO365" s="1563"/>
      <c r="AP365" s="496">
        <f t="shared" si="355"/>
        <v>0</v>
      </c>
      <c r="AQ365" s="1765"/>
      <c r="AR365" s="1765"/>
      <c r="AS365" s="1765"/>
      <c r="AT365" s="1732">
        <f t="shared" si="356"/>
        <v>0</v>
      </c>
      <c r="AU365" s="1765"/>
      <c r="AV365" s="1563"/>
      <c r="AW365" s="1563"/>
      <c r="AX365" s="496">
        <f t="shared" si="357"/>
        <v>0</v>
      </c>
      <c r="AY365" s="1765"/>
      <c r="AZ365" s="1723"/>
      <c r="BA365" s="1732">
        <f t="shared" si="358"/>
        <v>0</v>
      </c>
      <c r="BB365" s="1765"/>
      <c r="BC365" s="1732">
        <f t="shared" si="359"/>
        <v>0</v>
      </c>
    </row>
    <row r="366" spans="1:55" s="264" customFormat="1">
      <c r="A366" s="1757" t="str">
        <f>Cover!C26</f>
        <v>- none -</v>
      </c>
      <c r="B366" s="709">
        <f>IF('C1 - Costs Matrix 2014'!$BD66="Allowed",1*B348,0)</f>
        <v>0</v>
      </c>
      <c r="C366" s="369">
        <f>IF('C1 - Costs Matrix 2014'!$BD66="Allowed",1*C348,0)</f>
        <v>0</v>
      </c>
      <c r="D366" s="369">
        <f>IF('C1 - Costs Matrix 2014'!$BD66="Allowed",1*D348,0)</f>
        <v>0</v>
      </c>
      <c r="E366" s="361">
        <f>IF('C1 - Costs Matrix 2014'!$BD66="Allowed",1*E348,0)</f>
        <v>0</v>
      </c>
      <c r="F366" s="369">
        <f>IF('C1 - Costs Matrix 2014'!$BD66="Allowed",1*F348,0)</f>
        <v>0</v>
      </c>
      <c r="G366" s="369">
        <f>IF('C1 - Costs Matrix 2014'!$BD66="Allowed",1*G348,0)</f>
        <v>0</v>
      </c>
      <c r="H366" s="369">
        <f>IF('C1 - Costs Matrix 2014'!$BD66="Allowed",1*H348,0)</f>
        <v>0</v>
      </c>
      <c r="I366" s="369">
        <f>IF('C1 - Costs Matrix 2014'!$BD66="Allowed",1*I348,0)</f>
        <v>0</v>
      </c>
      <c r="J366" s="368">
        <f>IF('C1 - Costs Matrix 2014'!$BD66="Allowed",1*J348,0)</f>
        <v>0</v>
      </c>
      <c r="K366" s="370">
        <f>IF('C1 - Costs Matrix 2014'!$BD66="Allowed",1*K348,0)</f>
        <v>0</v>
      </c>
      <c r="L366" s="370">
        <f>IF('C1 - Costs Matrix 2014'!$BD66="Allowed",1*L348,0)</f>
        <v>0</v>
      </c>
      <c r="M366" s="709">
        <f t="shared" si="350"/>
        <v>0</v>
      </c>
      <c r="N366" s="361">
        <f>IF('C1 - Costs Matrix 2014'!$BD66="Allowed",1*N348,0)</f>
        <v>0</v>
      </c>
      <c r="O366" s="361">
        <f>IF('C1 - Costs Matrix 2014'!$BD66="Allowed",1*O348,0)</f>
        <v>0</v>
      </c>
      <c r="P366" s="361">
        <f>IF('C1 - Costs Matrix 2014'!$BD66="Allowed",1*P348,0)</f>
        <v>0</v>
      </c>
      <c r="Q366" s="361">
        <f t="shared" si="351"/>
        <v>0</v>
      </c>
      <c r="R366" s="361">
        <f>IF('C1 - Costs Matrix 2014'!$BD66="Allowed",1*R348,0)</f>
        <v>0</v>
      </c>
      <c r="S366" s="1574"/>
      <c r="T366" s="369">
        <f>IF('C1 - Costs Matrix 2014'!$BD66="Allowed",1*T348,0)</f>
        <v>0</v>
      </c>
      <c r="U366" s="369">
        <f>IF('C1 - Costs Matrix 2014'!$BD66="Allowed",1*U348,0)</f>
        <v>0</v>
      </c>
      <c r="V366" s="369">
        <f>IF('C1 - Costs Matrix 2014'!$BD66="Allowed",1*V348,0)</f>
        <v>0</v>
      </c>
      <c r="W366" s="369">
        <f t="shared" si="352"/>
        <v>0</v>
      </c>
      <c r="X366" s="361">
        <f>IF('C1 - Costs Matrix 2014'!$BD66="Allowed",1*X348,0)</f>
        <v>0</v>
      </c>
      <c r="Y366" s="369">
        <f>IF('C1 - Costs Matrix 2014'!$BD66="Allowed",1*Y348,0)</f>
        <v>0</v>
      </c>
      <c r="Z366" s="369">
        <f>IF('C1 - Costs Matrix 2014'!$BD66="Allowed",1*Z348,0)</f>
        <v>0</v>
      </c>
      <c r="AA366" s="369">
        <f>IF('C1 - Costs Matrix 2014'!$BD66="Allowed",1*AA348,0)</f>
        <v>0</v>
      </c>
      <c r="AB366" s="369">
        <f>IF('C1 - Costs Matrix 2014'!$BD66="Allowed",1*AB348,0)</f>
        <v>0</v>
      </c>
      <c r="AC366" s="369">
        <f>IF('C1 - Costs Matrix 2014'!$BD66="Allowed",1*AC348,0)</f>
        <v>0</v>
      </c>
      <c r="AD366" s="369">
        <f>IF('C1 - Costs Matrix 2014'!$BD66="Allowed",1*AD348,0)</f>
        <v>0</v>
      </c>
      <c r="AE366" s="369">
        <f>IF('C1 - Costs Matrix 2014'!$BD66="Allowed",1*AE348,0)</f>
        <v>0</v>
      </c>
      <c r="AF366" s="369">
        <f>IF('C1 - Costs Matrix 2014'!$BD66="Allowed",1*AF348,0)</f>
        <v>0</v>
      </c>
      <c r="AG366" s="369">
        <f t="shared" si="353"/>
        <v>0</v>
      </c>
      <c r="AH366" s="1765"/>
      <c r="AI366" s="1768">
        <f t="shared" si="354"/>
        <v>0</v>
      </c>
      <c r="AJ366" s="1765"/>
      <c r="AK366" s="1563"/>
      <c r="AL366" s="1563"/>
      <c r="AM366" s="1563"/>
      <c r="AN366" s="1563"/>
      <c r="AO366" s="1563"/>
      <c r="AP366" s="496">
        <f t="shared" si="355"/>
        <v>0</v>
      </c>
      <c r="AQ366" s="1765"/>
      <c r="AR366" s="1765"/>
      <c r="AS366" s="1765"/>
      <c r="AT366" s="1732">
        <f t="shared" si="356"/>
        <v>0</v>
      </c>
      <c r="AU366" s="1765"/>
      <c r="AV366" s="1563"/>
      <c r="AW366" s="1563"/>
      <c r="AX366" s="496">
        <f t="shared" si="357"/>
        <v>0</v>
      </c>
      <c r="AY366" s="1765"/>
      <c r="AZ366" s="1723"/>
      <c r="BA366" s="1732">
        <f t="shared" si="358"/>
        <v>0</v>
      </c>
      <c r="BB366" s="1765"/>
      <c r="BC366" s="1732">
        <f t="shared" si="359"/>
        <v>0</v>
      </c>
    </row>
    <row r="367" spans="1:55" s="264" customFormat="1">
      <c r="A367" s="1757" t="str">
        <f>Cover!C27</f>
        <v>- none -</v>
      </c>
      <c r="B367" s="709">
        <f>IF('C1 - Costs Matrix 2014'!$BD67="Allowed",1*B349,0)</f>
        <v>0</v>
      </c>
      <c r="C367" s="369">
        <f>IF('C1 - Costs Matrix 2014'!$BD67="Allowed",1*C349,0)</f>
        <v>0</v>
      </c>
      <c r="D367" s="369">
        <f>IF('C1 - Costs Matrix 2014'!$BD67="Allowed",1*D349,0)</f>
        <v>0</v>
      </c>
      <c r="E367" s="361">
        <f>IF('C1 - Costs Matrix 2014'!$BD67="Allowed",1*E349,0)</f>
        <v>0</v>
      </c>
      <c r="F367" s="369">
        <f>IF('C1 - Costs Matrix 2014'!$BD67="Allowed",1*F349,0)</f>
        <v>0</v>
      </c>
      <c r="G367" s="369">
        <f>IF('C1 - Costs Matrix 2014'!$BD67="Allowed",1*G349,0)</f>
        <v>0</v>
      </c>
      <c r="H367" s="369">
        <f>IF('C1 - Costs Matrix 2014'!$BD67="Allowed",1*H349,0)</f>
        <v>0</v>
      </c>
      <c r="I367" s="369">
        <f>IF('C1 - Costs Matrix 2014'!$BD67="Allowed",1*I349,0)</f>
        <v>0</v>
      </c>
      <c r="J367" s="368">
        <f>IF('C1 - Costs Matrix 2014'!$BD67="Allowed",1*J349,0)</f>
        <v>0</v>
      </c>
      <c r="K367" s="370">
        <f>IF('C1 - Costs Matrix 2014'!$BD67="Allowed",1*K349,0)</f>
        <v>0</v>
      </c>
      <c r="L367" s="370">
        <f>IF('C1 - Costs Matrix 2014'!$BD67="Allowed",1*L349,0)</f>
        <v>0</v>
      </c>
      <c r="M367" s="709">
        <f t="shared" si="350"/>
        <v>0</v>
      </c>
      <c r="N367" s="361">
        <f>IF('C1 - Costs Matrix 2014'!$BD67="Allowed",1*N349,0)</f>
        <v>0</v>
      </c>
      <c r="O367" s="361">
        <f>IF('C1 - Costs Matrix 2014'!$BD67="Allowed",1*O349,0)</f>
        <v>0</v>
      </c>
      <c r="P367" s="361">
        <f>IF('C1 - Costs Matrix 2014'!$BD67="Allowed",1*P349,0)</f>
        <v>0</v>
      </c>
      <c r="Q367" s="361">
        <f t="shared" si="351"/>
        <v>0</v>
      </c>
      <c r="R367" s="361">
        <f>IF('C1 - Costs Matrix 2014'!$BD67="Allowed",1*R349,0)</f>
        <v>0</v>
      </c>
      <c r="S367" s="1574"/>
      <c r="T367" s="369">
        <f>IF('C1 - Costs Matrix 2014'!$BD67="Allowed",1*T349,0)</f>
        <v>0</v>
      </c>
      <c r="U367" s="369">
        <f>IF('C1 - Costs Matrix 2014'!$BD67="Allowed",1*U349,0)</f>
        <v>0</v>
      </c>
      <c r="V367" s="369">
        <f>IF('C1 - Costs Matrix 2014'!$BD67="Allowed",1*V349,0)</f>
        <v>0</v>
      </c>
      <c r="W367" s="369">
        <f t="shared" si="352"/>
        <v>0</v>
      </c>
      <c r="X367" s="361">
        <f>IF('C1 - Costs Matrix 2014'!$BD67="Allowed",1*X349,0)</f>
        <v>0</v>
      </c>
      <c r="Y367" s="369">
        <f>IF('C1 - Costs Matrix 2014'!$BD67="Allowed",1*Y349,0)</f>
        <v>0</v>
      </c>
      <c r="Z367" s="369">
        <f>IF('C1 - Costs Matrix 2014'!$BD67="Allowed",1*Z349,0)</f>
        <v>0</v>
      </c>
      <c r="AA367" s="369">
        <f>IF('C1 - Costs Matrix 2014'!$BD67="Allowed",1*AA349,0)</f>
        <v>0</v>
      </c>
      <c r="AB367" s="369">
        <f>IF('C1 - Costs Matrix 2014'!$BD67="Allowed",1*AB349,0)</f>
        <v>0</v>
      </c>
      <c r="AC367" s="369">
        <f>IF('C1 - Costs Matrix 2014'!$BD67="Allowed",1*AC349,0)</f>
        <v>0</v>
      </c>
      <c r="AD367" s="369">
        <f>IF('C1 - Costs Matrix 2014'!$BD67="Allowed",1*AD349,0)</f>
        <v>0</v>
      </c>
      <c r="AE367" s="369">
        <f>IF('C1 - Costs Matrix 2014'!$BD67="Allowed",1*AE349,0)</f>
        <v>0</v>
      </c>
      <c r="AF367" s="369">
        <f>IF('C1 - Costs Matrix 2014'!$BD67="Allowed",1*AF349,0)</f>
        <v>0</v>
      </c>
      <c r="AG367" s="369">
        <f t="shared" si="353"/>
        <v>0</v>
      </c>
      <c r="AH367" s="1765"/>
      <c r="AI367" s="1768">
        <f t="shared" si="354"/>
        <v>0</v>
      </c>
      <c r="AJ367" s="1765"/>
      <c r="AK367" s="1563"/>
      <c r="AL367" s="1563"/>
      <c r="AM367" s="1563"/>
      <c r="AN367" s="1563"/>
      <c r="AO367" s="1563"/>
      <c r="AP367" s="496">
        <f t="shared" si="355"/>
        <v>0</v>
      </c>
      <c r="AQ367" s="1765"/>
      <c r="AR367" s="1765"/>
      <c r="AS367" s="1765"/>
      <c r="AT367" s="1732">
        <f t="shared" si="356"/>
        <v>0</v>
      </c>
      <c r="AU367" s="1765"/>
      <c r="AV367" s="1563"/>
      <c r="AW367" s="1563"/>
      <c r="AX367" s="496">
        <f t="shared" si="357"/>
        <v>0</v>
      </c>
      <c r="AY367" s="1765"/>
      <c r="AZ367" s="1723"/>
      <c r="BA367" s="1732">
        <f t="shared" si="358"/>
        <v>0</v>
      </c>
      <c r="BB367" s="1765"/>
      <c r="BC367" s="1732">
        <f t="shared" si="359"/>
        <v>0</v>
      </c>
    </row>
    <row r="368" spans="1:55" s="264" customFormat="1">
      <c r="A368" s="1757" t="str">
        <f>Cover!C28</f>
        <v>- none -</v>
      </c>
      <c r="B368" s="709">
        <f>IF('C1 - Costs Matrix 2014'!$BD68="Allowed",1*B350,0)</f>
        <v>0</v>
      </c>
      <c r="C368" s="369">
        <f>IF('C1 - Costs Matrix 2014'!$BD68="Allowed",1*C350,0)</f>
        <v>0</v>
      </c>
      <c r="D368" s="369">
        <f>IF('C1 - Costs Matrix 2014'!$BD68="Allowed",1*D350,0)</f>
        <v>0</v>
      </c>
      <c r="E368" s="361">
        <f>IF('C1 - Costs Matrix 2014'!$BD68="Allowed",1*E350,0)</f>
        <v>0</v>
      </c>
      <c r="F368" s="369">
        <f>IF('C1 - Costs Matrix 2014'!$BD68="Allowed",1*F350,0)</f>
        <v>0</v>
      </c>
      <c r="G368" s="369">
        <f>IF('C1 - Costs Matrix 2014'!$BD68="Allowed",1*G350,0)</f>
        <v>0</v>
      </c>
      <c r="H368" s="369">
        <f>IF('C1 - Costs Matrix 2014'!$BD68="Allowed",1*H350,0)</f>
        <v>0</v>
      </c>
      <c r="I368" s="369">
        <f>IF('C1 - Costs Matrix 2014'!$BD68="Allowed",1*I350,0)</f>
        <v>0</v>
      </c>
      <c r="J368" s="368">
        <f>IF('C1 - Costs Matrix 2014'!$BD68="Allowed",1*J350,0)</f>
        <v>0</v>
      </c>
      <c r="K368" s="370">
        <f>IF('C1 - Costs Matrix 2014'!$BD68="Allowed",1*K350,0)</f>
        <v>0</v>
      </c>
      <c r="L368" s="370">
        <f>IF('C1 - Costs Matrix 2014'!$BD68="Allowed",1*L350,0)</f>
        <v>0</v>
      </c>
      <c r="M368" s="709">
        <f t="shared" si="350"/>
        <v>0</v>
      </c>
      <c r="N368" s="361">
        <f>IF('C1 - Costs Matrix 2014'!$BD68="Allowed",1*N350,0)</f>
        <v>0</v>
      </c>
      <c r="O368" s="361">
        <f>IF('C1 - Costs Matrix 2014'!$BD68="Allowed",1*O350,0)</f>
        <v>0</v>
      </c>
      <c r="P368" s="361">
        <f>IF('C1 - Costs Matrix 2014'!$BD68="Allowed",1*P350,0)</f>
        <v>0</v>
      </c>
      <c r="Q368" s="361">
        <f t="shared" si="351"/>
        <v>0</v>
      </c>
      <c r="R368" s="361">
        <f>IF('C1 - Costs Matrix 2014'!$BD68="Allowed",1*R350,0)</f>
        <v>0</v>
      </c>
      <c r="S368" s="1574"/>
      <c r="T368" s="369">
        <f>IF('C1 - Costs Matrix 2014'!$BD68="Allowed",1*T350,0)</f>
        <v>0</v>
      </c>
      <c r="U368" s="369">
        <f>IF('C1 - Costs Matrix 2014'!$BD68="Allowed",1*U350,0)</f>
        <v>0</v>
      </c>
      <c r="V368" s="369">
        <f>IF('C1 - Costs Matrix 2014'!$BD68="Allowed",1*V350,0)</f>
        <v>0</v>
      </c>
      <c r="W368" s="369">
        <f t="shared" si="352"/>
        <v>0</v>
      </c>
      <c r="X368" s="361">
        <f>IF('C1 - Costs Matrix 2014'!$BD68="Allowed",1*X350,0)</f>
        <v>0</v>
      </c>
      <c r="Y368" s="369">
        <f>IF('C1 - Costs Matrix 2014'!$BD68="Allowed",1*Y350,0)</f>
        <v>0</v>
      </c>
      <c r="Z368" s="369">
        <f>IF('C1 - Costs Matrix 2014'!$BD68="Allowed",1*Z350,0)</f>
        <v>0</v>
      </c>
      <c r="AA368" s="369">
        <f>IF('C1 - Costs Matrix 2014'!$BD68="Allowed",1*AA350,0)</f>
        <v>0</v>
      </c>
      <c r="AB368" s="369">
        <f>IF('C1 - Costs Matrix 2014'!$BD68="Allowed",1*AB350,0)</f>
        <v>0</v>
      </c>
      <c r="AC368" s="369">
        <f>IF('C1 - Costs Matrix 2014'!$BD68="Allowed",1*AC350,0)</f>
        <v>0</v>
      </c>
      <c r="AD368" s="369">
        <f>IF('C1 - Costs Matrix 2014'!$BD68="Allowed",1*AD350,0)</f>
        <v>0</v>
      </c>
      <c r="AE368" s="369">
        <f>IF('C1 - Costs Matrix 2014'!$BD68="Allowed",1*AE350,0)</f>
        <v>0</v>
      </c>
      <c r="AF368" s="369">
        <f>IF('C1 - Costs Matrix 2014'!$BD68="Allowed",1*AF350,0)</f>
        <v>0</v>
      </c>
      <c r="AG368" s="369">
        <f t="shared" si="353"/>
        <v>0</v>
      </c>
      <c r="AH368" s="1765"/>
      <c r="AI368" s="1768">
        <f t="shared" si="354"/>
        <v>0</v>
      </c>
      <c r="AJ368" s="1765"/>
      <c r="AK368" s="1563"/>
      <c r="AL368" s="1563"/>
      <c r="AM368" s="1563"/>
      <c r="AN368" s="1563"/>
      <c r="AO368" s="1563"/>
      <c r="AP368" s="496">
        <f t="shared" si="355"/>
        <v>0</v>
      </c>
      <c r="AQ368" s="1765"/>
      <c r="AR368" s="1765"/>
      <c r="AS368" s="1765"/>
      <c r="AT368" s="1732">
        <f t="shared" si="356"/>
        <v>0</v>
      </c>
      <c r="AU368" s="1765"/>
      <c r="AV368" s="1563"/>
      <c r="AW368" s="1563"/>
      <c r="AX368" s="496">
        <f t="shared" si="357"/>
        <v>0</v>
      </c>
      <c r="AY368" s="1765"/>
      <c r="AZ368" s="1723"/>
      <c r="BA368" s="1732">
        <f t="shared" si="358"/>
        <v>0</v>
      </c>
      <c r="BB368" s="1765"/>
      <c r="BC368" s="1732">
        <f t="shared" si="359"/>
        <v>0</v>
      </c>
    </row>
    <row r="369" spans="1:57" s="264" customFormat="1">
      <c r="A369" s="1757" t="str">
        <f>Cover!C29</f>
        <v>- none -</v>
      </c>
      <c r="B369" s="709">
        <f>IF('C1 - Costs Matrix 2014'!$BD69="Allowed",1*B351,0)</f>
        <v>0</v>
      </c>
      <c r="C369" s="369">
        <f>IF('C1 - Costs Matrix 2014'!$BD69="Allowed",1*C351,0)</f>
        <v>0</v>
      </c>
      <c r="D369" s="369">
        <f>IF('C1 - Costs Matrix 2014'!$BD69="Allowed",1*D351,0)</f>
        <v>0</v>
      </c>
      <c r="E369" s="361">
        <f>IF('C1 - Costs Matrix 2014'!$BD69="Allowed",1*E351,0)</f>
        <v>0</v>
      </c>
      <c r="F369" s="369">
        <f>IF('C1 - Costs Matrix 2014'!$BD69="Allowed",1*F351,0)</f>
        <v>0</v>
      </c>
      <c r="G369" s="369">
        <f>IF('C1 - Costs Matrix 2014'!$BD69="Allowed",1*G351,0)</f>
        <v>0</v>
      </c>
      <c r="H369" s="369">
        <f>IF('C1 - Costs Matrix 2014'!$BD69="Allowed",1*H351,0)</f>
        <v>0</v>
      </c>
      <c r="I369" s="369">
        <f>IF('C1 - Costs Matrix 2014'!$BD69="Allowed",1*I351,0)</f>
        <v>0</v>
      </c>
      <c r="J369" s="368">
        <f>IF('C1 - Costs Matrix 2014'!$BD69="Allowed",1*J351,0)</f>
        <v>0</v>
      </c>
      <c r="K369" s="370">
        <f>IF('C1 - Costs Matrix 2014'!$BD69="Allowed",1*K351,0)</f>
        <v>0</v>
      </c>
      <c r="L369" s="370">
        <f>IF('C1 - Costs Matrix 2014'!$BD69="Allowed",1*L351,0)</f>
        <v>0</v>
      </c>
      <c r="M369" s="709">
        <f t="shared" si="350"/>
        <v>0</v>
      </c>
      <c r="N369" s="361">
        <f>IF('C1 - Costs Matrix 2014'!$BD69="Allowed",1*N351,0)</f>
        <v>0</v>
      </c>
      <c r="O369" s="361">
        <f>IF('C1 - Costs Matrix 2014'!$BD69="Allowed",1*O351,0)</f>
        <v>0</v>
      </c>
      <c r="P369" s="361">
        <f>IF('C1 - Costs Matrix 2014'!$BD69="Allowed",1*P351,0)</f>
        <v>0</v>
      </c>
      <c r="Q369" s="361">
        <f t="shared" si="351"/>
        <v>0</v>
      </c>
      <c r="R369" s="361">
        <f>IF('C1 - Costs Matrix 2014'!$BD69="Allowed",1*R351,0)</f>
        <v>0</v>
      </c>
      <c r="S369" s="1574"/>
      <c r="T369" s="369">
        <f>IF('C1 - Costs Matrix 2014'!$BD69="Allowed",1*T351,0)</f>
        <v>0</v>
      </c>
      <c r="U369" s="369">
        <f>IF('C1 - Costs Matrix 2014'!$BD69="Allowed",1*U351,0)</f>
        <v>0</v>
      </c>
      <c r="V369" s="369">
        <f>IF('C1 - Costs Matrix 2014'!$BD69="Allowed",1*V351,0)</f>
        <v>0</v>
      </c>
      <c r="W369" s="369">
        <f t="shared" si="352"/>
        <v>0</v>
      </c>
      <c r="X369" s="361">
        <f>IF('C1 - Costs Matrix 2014'!$BD69="Allowed",1*X351,0)</f>
        <v>0</v>
      </c>
      <c r="Y369" s="369">
        <f>IF('C1 - Costs Matrix 2014'!$BD69="Allowed",1*Y351,0)</f>
        <v>0</v>
      </c>
      <c r="Z369" s="369">
        <f>IF('C1 - Costs Matrix 2014'!$BD69="Allowed",1*Z351,0)</f>
        <v>0</v>
      </c>
      <c r="AA369" s="369">
        <f>IF('C1 - Costs Matrix 2014'!$BD69="Allowed",1*AA351,0)</f>
        <v>0</v>
      </c>
      <c r="AB369" s="369">
        <f>IF('C1 - Costs Matrix 2014'!$BD69="Allowed",1*AB351,0)</f>
        <v>0</v>
      </c>
      <c r="AC369" s="369">
        <f>IF('C1 - Costs Matrix 2014'!$BD69="Allowed",1*AC351,0)</f>
        <v>0</v>
      </c>
      <c r="AD369" s="369">
        <f>IF('C1 - Costs Matrix 2014'!$BD69="Allowed",1*AD351,0)</f>
        <v>0</v>
      </c>
      <c r="AE369" s="369">
        <f>IF('C1 - Costs Matrix 2014'!$BD69="Allowed",1*AE351,0)</f>
        <v>0</v>
      </c>
      <c r="AF369" s="369">
        <f>IF('C1 - Costs Matrix 2014'!$BD69="Allowed",1*AF351,0)</f>
        <v>0</v>
      </c>
      <c r="AG369" s="369">
        <f t="shared" si="353"/>
        <v>0</v>
      </c>
      <c r="AH369" s="1765"/>
      <c r="AI369" s="1768">
        <f t="shared" si="354"/>
        <v>0</v>
      </c>
      <c r="AJ369" s="1765"/>
      <c r="AK369" s="1563"/>
      <c r="AL369" s="1563"/>
      <c r="AM369" s="1563"/>
      <c r="AN369" s="1563"/>
      <c r="AO369" s="1563"/>
      <c r="AP369" s="496">
        <f t="shared" si="355"/>
        <v>0</v>
      </c>
      <c r="AQ369" s="1765"/>
      <c r="AR369" s="1765"/>
      <c r="AS369" s="1765"/>
      <c r="AT369" s="1732">
        <f t="shared" si="356"/>
        <v>0</v>
      </c>
      <c r="AU369" s="1765"/>
      <c r="AV369" s="1563"/>
      <c r="AW369" s="1563"/>
      <c r="AX369" s="496">
        <f t="shared" si="357"/>
        <v>0</v>
      </c>
      <c r="AY369" s="1765"/>
      <c r="AZ369" s="1723"/>
      <c r="BA369" s="1732">
        <f t="shared" si="358"/>
        <v>0</v>
      </c>
      <c r="BB369" s="1765"/>
      <c r="BC369" s="1732">
        <f t="shared" si="359"/>
        <v>0</v>
      </c>
    </row>
    <row r="370" spans="1:57" s="264" customFormat="1">
      <c r="A370" s="1757" t="str">
        <f>Cover!C30</f>
        <v>- none -</v>
      </c>
      <c r="B370" s="709">
        <f>IF('C1 - Costs Matrix 2014'!$BD70="Allowed",1*B352,0)</f>
        <v>0</v>
      </c>
      <c r="C370" s="369">
        <f>IF('C1 - Costs Matrix 2014'!$BD70="Allowed",1*C352,0)</f>
        <v>0</v>
      </c>
      <c r="D370" s="369">
        <f>IF('C1 - Costs Matrix 2014'!$BD70="Allowed",1*D352,0)</f>
        <v>0</v>
      </c>
      <c r="E370" s="361">
        <f>IF('C1 - Costs Matrix 2014'!$BD70="Allowed",1*E352,0)</f>
        <v>0</v>
      </c>
      <c r="F370" s="369">
        <f>IF('C1 - Costs Matrix 2014'!$BD70="Allowed",1*F352,0)</f>
        <v>0</v>
      </c>
      <c r="G370" s="369">
        <f>IF('C1 - Costs Matrix 2014'!$BD70="Allowed",1*G352,0)</f>
        <v>0</v>
      </c>
      <c r="H370" s="369">
        <f>IF('C1 - Costs Matrix 2014'!$BD70="Allowed",1*H352,0)</f>
        <v>0</v>
      </c>
      <c r="I370" s="369">
        <f>IF('C1 - Costs Matrix 2014'!$BD70="Allowed",1*I352,0)</f>
        <v>0</v>
      </c>
      <c r="J370" s="368">
        <f>IF('C1 - Costs Matrix 2014'!$BD70="Allowed",1*J352,0)</f>
        <v>0</v>
      </c>
      <c r="K370" s="370">
        <f>IF('C1 - Costs Matrix 2014'!$BD70="Allowed",1*K352,0)</f>
        <v>0</v>
      </c>
      <c r="L370" s="370">
        <f>IF('C1 - Costs Matrix 2014'!$BD70="Allowed",1*L352,0)</f>
        <v>0</v>
      </c>
      <c r="M370" s="709">
        <f t="shared" si="350"/>
        <v>0</v>
      </c>
      <c r="N370" s="361">
        <f>IF('C1 - Costs Matrix 2014'!$BD70="Allowed",1*N352,0)</f>
        <v>0</v>
      </c>
      <c r="O370" s="361">
        <f>IF('C1 - Costs Matrix 2014'!$BD70="Allowed",1*O352,0)</f>
        <v>0</v>
      </c>
      <c r="P370" s="361">
        <f>IF('C1 - Costs Matrix 2014'!$BD70="Allowed",1*P352,0)</f>
        <v>0</v>
      </c>
      <c r="Q370" s="361">
        <f t="shared" si="351"/>
        <v>0</v>
      </c>
      <c r="R370" s="361">
        <f>IF('C1 - Costs Matrix 2014'!$BD70="Allowed",1*R352,0)</f>
        <v>0</v>
      </c>
      <c r="S370" s="1574"/>
      <c r="T370" s="369">
        <f>IF('C1 - Costs Matrix 2014'!$BD70="Allowed",1*T352,0)</f>
        <v>0</v>
      </c>
      <c r="U370" s="369">
        <f>IF('C1 - Costs Matrix 2014'!$BD70="Allowed",1*U352,0)</f>
        <v>0</v>
      </c>
      <c r="V370" s="369">
        <f>IF('C1 - Costs Matrix 2014'!$BD70="Allowed",1*V352,0)</f>
        <v>0</v>
      </c>
      <c r="W370" s="369">
        <f t="shared" si="352"/>
        <v>0</v>
      </c>
      <c r="X370" s="361">
        <f>IF('C1 - Costs Matrix 2014'!$BD70="Allowed",1*X352,0)</f>
        <v>0</v>
      </c>
      <c r="Y370" s="369">
        <f>IF('C1 - Costs Matrix 2014'!$BD70="Allowed",1*Y352,0)</f>
        <v>0</v>
      </c>
      <c r="Z370" s="369">
        <f>IF('C1 - Costs Matrix 2014'!$BD70="Allowed",1*Z352,0)</f>
        <v>0</v>
      </c>
      <c r="AA370" s="369">
        <f>IF('C1 - Costs Matrix 2014'!$BD70="Allowed",1*AA352,0)</f>
        <v>0</v>
      </c>
      <c r="AB370" s="369">
        <f>IF('C1 - Costs Matrix 2014'!$BD70="Allowed",1*AB352,0)</f>
        <v>0</v>
      </c>
      <c r="AC370" s="369">
        <f>IF('C1 - Costs Matrix 2014'!$BD70="Allowed",1*AC352,0)</f>
        <v>0</v>
      </c>
      <c r="AD370" s="369">
        <f>IF('C1 - Costs Matrix 2014'!$BD70="Allowed",1*AD352,0)</f>
        <v>0</v>
      </c>
      <c r="AE370" s="369">
        <f>IF('C1 - Costs Matrix 2014'!$BD70="Allowed",1*AE352,0)</f>
        <v>0</v>
      </c>
      <c r="AF370" s="369">
        <f>IF('C1 - Costs Matrix 2014'!$BD70="Allowed",1*AF352,0)</f>
        <v>0</v>
      </c>
      <c r="AG370" s="369">
        <f t="shared" si="353"/>
        <v>0</v>
      </c>
      <c r="AH370" s="1765"/>
      <c r="AI370" s="1768">
        <f t="shared" si="354"/>
        <v>0</v>
      </c>
      <c r="AJ370" s="1765"/>
      <c r="AK370" s="1563"/>
      <c r="AL370" s="1563"/>
      <c r="AM370" s="1563"/>
      <c r="AN370" s="1563"/>
      <c r="AO370" s="1563"/>
      <c r="AP370" s="496">
        <f t="shared" si="355"/>
        <v>0</v>
      </c>
      <c r="AQ370" s="1765"/>
      <c r="AR370" s="1765"/>
      <c r="AS370" s="1765"/>
      <c r="AT370" s="1732">
        <f t="shared" si="356"/>
        <v>0</v>
      </c>
      <c r="AU370" s="1765"/>
      <c r="AV370" s="1563"/>
      <c r="AW370" s="1563"/>
      <c r="AX370" s="496">
        <f t="shared" si="357"/>
        <v>0</v>
      </c>
      <c r="AY370" s="1765"/>
      <c r="AZ370" s="1723"/>
      <c r="BA370" s="1732">
        <f t="shared" si="358"/>
        <v>0</v>
      </c>
      <c r="BB370" s="1765"/>
      <c r="BC370" s="1732">
        <f t="shared" si="359"/>
        <v>0</v>
      </c>
    </row>
    <row r="371" spans="1:57" s="264" customFormat="1">
      <c r="A371" s="1757" t="str">
        <f>Cover!C31</f>
        <v>- none -</v>
      </c>
      <c r="B371" s="709">
        <f>IF('C1 - Costs Matrix 2014'!$BD71="Allowed",1*B353,0)</f>
        <v>0</v>
      </c>
      <c r="C371" s="369">
        <f>IF('C1 - Costs Matrix 2014'!$BD71="Allowed",1*C353,0)</f>
        <v>0</v>
      </c>
      <c r="D371" s="369">
        <f>IF('C1 - Costs Matrix 2014'!$BD71="Allowed",1*D353,0)</f>
        <v>0</v>
      </c>
      <c r="E371" s="361">
        <f>IF('C1 - Costs Matrix 2014'!$BD71="Allowed",1*E353,0)</f>
        <v>0</v>
      </c>
      <c r="F371" s="369">
        <f>IF('C1 - Costs Matrix 2014'!$BD71="Allowed",1*F353,0)</f>
        <v>0</v>
      </c>
      <c r="G371" s="369">
        <f>IF('C1 - Costs Matrix 2014'!$BD71="Allowed",1*G353,0)</f>
        <v>0</v>
      </c>
      <c r="H371" s="369">
        <f>IF('C1 - Costs Matrix 2014'!$BD71="Allowed",1*H353,0)</f>
        <v>0</v>
      </c>
      <c r="I371" s="369">
        <f>IF('C1 - Costs Matrix 2014'!$BD71="Allowed",1*I353,0)</f>
        <v>0</v>
      </c>
      <c r="J371" s="368">
        <f>IF('C1 - Costs Matrix 2014'!$BD71="Allowed",1*J353,0)</f>
        <v>0</v>
      </c>
      <c r="K371" s="370">
        <f>IF('C1 - Costs Matrix 2014'!$BD71="Allowed",1*K353,0)</f>
        <v>0</v>
      </c>
      <c r="L371" s="370">
        <f>IF('C1 - Costs Matrix 2014'!$BD71="Allowed",1*L353,0)</f>
        <v>0</v>
      </c>
      <c r="M371" s="709">
        <f t="shared" si="350"/>
        <v>0</v>
      </c>
      <c r="N371" s="361">
        <f>IF('C1 - Costs Matrix 2014'!$BD71="Allowed",1*N353,0)</f>
        <v>0</v>
      </c>
      <c r="O371" s="361">
        <f>IF('C1 - Costs Matrix 2014'!$BD71="Allowed",1*O353,0)</f>
        <v>0</v>
      </c>
      <c r="P371" s="361">
        <f>IF('C1 - Costs Matrix 2014'!$BD71="Allowed",1*P353,0)</f>
        <v>0</v>
      </c>
      <c r="Q371" s="361">
        <f t="shared" si="351"/>
        <v>0</v>
      </c>
      <c r="R371" s="361">
        <f>IF('C1 - Costs Matrix 2014'!$BD71="Allowed",1*R353,0)</f>
        <v>0</v>
      </c>
      <c r="S371" s="1574"/>
      <c r="T371" s="369">
        <f>IF('C1 - Costs Matrix 2014'!$BD71="Allowed",1*T353,0)</f>
        <v>0</v>
      </c>
      <c r="U371" s="369">
        <f>IF('C1 - Costs Matrix 2014'!$BD71="Allowed",1*U353,0)</f>
        <v>0</v>
      </c>
      <c r="V371" s="369">
        <f>IF('C1 - Costs Matrix 2014'!$BD71="Allowed",1*V353,0)</f>
        <v>0</v>
      </c>
      <c r="W371" s="369">
        <f t="shared" si="352"/>
        <v>0</v>
      </c>
      <c r="X371" s="361">
        <f>IF('C1 - Costs Matrix 2014'!$BD71="Allowed",1*X353,0)</f>
        <v>0</v>
      </c>
      <c r="Y371" s="369">
        <f>IF('C1 - Costs Matrix 2014'!$BD71="Allowed",1*Y353,0)</f>
        <v>0</v>
      </c>
      <c r="Z371" s="369">
        <f>IF('C1 - Costs Matrix 2014'!$BD71="Allowed",1*Z353,0)</f>
        <v>0</v>
      </c>
      <c r="AA371" s="369">
        <f>IF('C1 - Costs Matrix 2014'!$BD71="Allowed",1*AA353,0)</f>
        <v>0</v>
      </c>
      <c r="AB371" s="369">
        <f>IF('C1 - Costs Matrix 2014'!$BD71="Allowed",1*AB353,0)</f>
        <v>0</v>
      </c>
      <c r="AC371" s="369">
        <f>IF('C1 - Costs Matrix 2014'!$BD71="Allowed",1*AC353,0)</f>
        <v>0</v>
      </c>
      <c r="AD371" s="369">
        <f>IF('C1 - Costs Matrix 2014'!$BD71="Allowed",1*AD353,0)</f>
        <v>0</v>
      </c>
      <c r="AE371" s="369">
        <f>IF('C1 - Costs Matrix 2014'!$BD71="Allowed",1*AE353,0)</f>
        <v>0</v>
      </c>
      <c r="AF371" s="369">
        <f>IF('C1 - Costs Matrix 2014'!$BD71="Allowed",1*AF353,0)</f>
        <v>0</v>
      </c>
      <c r="AG371" s="369">
        <f t="shared" si="353"/>
        <v>0</v>
      </c>
      <c r="AH371" s="1765"/>
      <c r="AI371" s="1768">
        <f t="shared" si="354"/>
        <v>0</v>
      </c>
      <c r="AJ371" s="1765"/>
      <c r="AK371" s="1563"/>
      <c r="AL371" s="1563"/>
      <c r="AM371" s="1563"/>
      <c r="AN371" s="1563"/>
      <c r="AO371" s="1563"/>
      <c r="AP371" s="496">
        <f t="shared" si="355"/>
        <v>0</v>
      </c>
      <c r="AQ371" s="1765"/>
      <c r="AR371" s="1765"/>
      <c r="AS371" s="1765"/>
      <c r="AT371" s="1732">
        <f t="shared" si="356"/>
        <v>0</v>
      </c>
      <c r="AU371" s="1765"/>
      <c r="AV371" s="1563"/>
      <c r="AW371" s="1563"/>
      <c r="AX371" s="496">
        <f t="shared" si="357"/>
        <v>0</v>
      </c>
      <c r="AY371" s="1765"/>
      <c r="AZ371" s="1723"/>
      <c r="BA371" s="1732">
        <f t="shared" si="358"/>
        <v>0</v>
      </c>
      <c r="BB371" s="1765"/>
      <c r="BC371" s="1732">
        <f t="shared" si="359"/>
        <v>0</v>
      </c>
    </row>
    <row r="372" spans="1:57" s="264" customFormat="1">
      <c r="A372" s="1757" t="str">
        <f>Cover!C32</f>
        <v>- none -</v>
      </c>
      <c r="B372" s="709">
        <f>IF('C1 - Costs Matrix 2014'!$BD72="Allowed",1*B354,0)</f>
        <v>0</v>
      </c>
      <c r="C372" s="369">
        <f>IF('C1 - Costs Matrix 2014'!$BD72="Allowed",1*C354,0)</f>
        <v>0</v>
      </c>
      <c r="D372" s="369">
        <f>IF('C1 - Costs Matrix 2014'!$BD72="Allowed",1*D354,0)</f>
        <v>0</v>
      </c>
      <c r="E372" s="361">
        <f>IF('C1 - Costs Matrix 2014'!$BD72="Allowed",1*E354,0)</f>
        <v>0</v>
      </c>
      <c r="F372" s="369">
        <f>IF('C1 - Costs Matrix 2014'!$BD72="Allowed",1*F354,0)</f>
        <v>0</v>
      </c>
      <c r="G372" s="369">
        <f>IF('C1 - Costs Matrix 2014'!$BD72="Allowed",1*G354,0)</f>
        <v>0</v>
      </c>
      <c r="H372" s="369">
        <f>IF('C1 - Costs Matrix 2014'!$BD72="Allowed",1*H354,0)</f>
        <v>0</v>
      </c>
      <c r="I372" s="369">
        <f>IF('C1 - Costs Matrix 2014'!$BD72="Allowed",1*I354,0)</f>
        <v>0</v>
      </c>
      <c r="J372" s="368">
        <f>IF('C1 - Costs Matrix 2014'!$BD72="Allowed",1*J354,0)</f>
        <v>0</v>
      </c>
      <c r="K372" s="370">
        <f>IF('C1 - Costs Matrix 2014'!$BD72="Allowed",1*K354,0)</f>
        <v>0</v>
      </c>
      <c r="L372" s="370">
        <f>IF('C1 - Costs Matrix 2014'!$BD72="Allowed",1*L354,0)</f>
        <v>0</v>
      </c>
      <c r="M372" s="709">
        <f t="shared" si="350"/>
        <v>0</v>
      </c>
      <c r="N372" s="361">
        <f>IF('C1 - Costs Matrix 2014'!$BD72="Allowed",1*N354,0)</f>
        <v>0</v>
      </c>
      <c r="O372" s="361">
        <f>IF('C1 - Costs Matrix 2014'!$BD72="Allowed",1*O354,0)</f>
        <v>0</v>
      </c>
      <c r="P372" s="361">
        <f>IF('C1 - Costs Matrix 2014'!$BD72="Allowed",1*P354,0)</f>
        <v>0</v>
      </c>
      <c r="Q372" s="361">
        <f t="shared" si="351"/>
        <v>0</v>
      </c>
      <c r="R372" s="361">
        <f>IF('C1 - Costs Matrix 2014'!$BD72="Allowed",1*R354,0)</f>
        <v>0</v>
      </c>
      <c r="S372" s="1574"/>
      <c r="T372" s="369">
        <f>IF('C1 - Costs Matrix 2014'!$BD72="Allowed",1*T354,0)</f>
        <v>0</v>
      </c>
      <c r="U372" s="369">
        <f>IF('C1 - Costs Matrix 2014'!$BD72="Allowed",1*U354,0)</f>
        <v>0</v>
      </c>
      <c r="V372" s="369">
        <f>IF('C1 - Costs Matrix 2014'!$BD72="Allowed",1*V354,0)</f>
        <v>0</v>
      </c>
      <c r="W372" s="369">
        <f t="shared" si="352"/>
        <v>0</v>
      </c>
      <c r="X372" s="361">
        <f>IF('C1 - Costs Matrix 2014'!$BD72="Allowed",1*X354,0)</f>
        <v>0</v>
      </c>
      <c r="Y372" s="369">
        <f>IF('C1 - Costs Matrix 2014'!$BD72="Allowed",1*Y354,0)</f>
        <v>0</v>
      </c>
      <c r="Z372" s="369">
        <f>IF('C1 - Costs Matrix 2014'!$BD72="Allowed",1*Z354,0)</f>
        <v>0</v>
      </c>
      <c r="AA372" s="369">
        <f>IF('C1 - Costs Matrix 2014'!$BD72="Allowed",1*AA354,0)</f>
        <v>0</v>
      </c>
      <c r="AB372" s="369">
        <f>IF('C1 - Costs Matrix 2014'!$BD72="Allowed",1*AB354,0)</f>
        <v>0</v>
      </c>
      <c r="AC372" s="369">
        <f>IF('C1 - Costs Matrix 2014'!$BD72="Allowed",1*AC354,0)</f>
        <v>0</v>
      </c>
      <c r="AD372" s="369">
        <f>IF('C1 - Costs Matrix 2014'!$BD72="Allowed",1*AD354,0)</f>
        <v>0</v>
      </c>
      <c r="AE372" s="369">
        <f>IF('C1 - Costs Matrix 2014'!$BD72="Allowed",1*AE354,0)</f>
        <v>0</v>
      </c>
      <c r="AF372" s="369">
        <f>IF('C1 - Costs Matrix 2014'!$BD72="Allowed",1*AF354,0)</f>
        <v>0</v>
      </c>
      <c r="AG372" s="369">
        <f t="shared" si="353"/>
        <v>0</v>
      </c>
      <c r="AH372" s="1765"/>
      <c r="AI372" s="1768">
        <f t="shared" si="354"/>
        <v>0</v>
      </c>
      <c r="AJ372" s="1765"/>
      <c r="AK372" s="1563"/>
      <c r="AL372" s="1563"/>
      <c r="AM372" s="1563"/>
      <c r="AN372" s="1563"/>
      <c r="AO372" s="1563"/>
      <c r="AP372" s="496">
        <f t="shared" si="355"/>
        <v>0</v>
      </c>
      <c r="AQ372" s="1765"/>
      <c r="AR372" s="1765"/>
      <c r="AS372" s="1765"/>
      <c r="AT372" s="1732">
        <f t="shared" si="356"/>
        <v>0</v>
      </c>
      <c r="AU372" s="1765"/>
      <c r="AV372" s="1563"/>
      <c r="AW372" s="1563"/>
      <c r="AX372" s="496">
        <f t="shared" si="357"/>
        <v>0</v>
      </c>
      <c r="AY372" s="1765"/>
      <c r="AZ372" s="1723"/>
      <c r="BA372" s="1732">
        <f t="shared" si="358"/>
        <v>0</v>
      </c>
      <c r="BB372" s="1765"/>
      <c r="BC372" s="1732">
        <f t="shared" si="359"/>
        <v>0</v>
      </c>
    </row>
    <row r="373" spans="1:57" s="264" customFormat="1">
      <c r="A373" s="1757" t="str">
        <f>Cover!C33</f>
        <v>- none -</v>
      </c>
      <c r="B373" s="709">
        <f>IF('C1 - Costs Matrix 2014'!$BD73="Allowed",1*B355,0)</f>
        <v>0</v>
      </c>
      <c r="C373" s="369">
        <f>IF('C1 - Costs Matrix 2014'!$BD73="Allowed",1*C355,0)</f>
        <v>0</v>
      </c>
      <c r="D373" s="369">
        <f>IF('C1 - Costs Matrix 2014'!$BD73="Allowed",1*D355,0)</f>
        <v>0</v>
      </c>
      <c r="E373" s="361">
        <f>IF('C1 - Costs Matrix 2014'!$BD73="Allowed",1*E355,0)</f>
        <v>0</v>
      </c>
      <c r="F373" s="369">
        <f>IF('C1 - Costs Matrix 2014'!$BD73="Allowed",1*F355,0)</f>
        <v>0</v>
      </c>
      <c r="G373" s="369">
        <f>IF('C1 - Costs Matrix 2014'!$BD73="Allowed",1*G355,0)</f>
        <v>0</v>
      </c>
      <c r="H373" s="369">
        <f>IF('C1 - Costs Matrix 2014'!$BD73="Allowed",1*H355,0)</f>
        <v>0</v>
      </c>
      <c r="I373" s="369">
        <f>IF('C1 - Costs Matrix 2014'!$BD73="Allowed",1*I355,0)</f>
        <v>0</v>
      </c>
      <c r="J373" s="368">
        <f>IF('C1 - Costs Matrix 2014'!$BD73="Allowed",1*J355,0)</f>
        <v>0</v>
      </c>
      <c r="K373" s="370">
        <f>IF('C1 - Costs Matrix 2014'!$BD73="Allowed",1*K355,0)</f>
        <v>0</v>
      </c>
      <c r="L373" s="370">
        <f>IF('C1 - Costs Matrix 2014'!$BD73="Allowed",1*L355,0)</f>
        <v>0</v>
      </c>
      <c r="M373" s="709">
        <f t="shared" si="350"/>
        <v>0</v>
      </c>
      <c r="N373" s="361">
        <f>IF('C1 - Costs Matrix 2014'!$BD73="Allowed",1*N355,0)</f>
        <v>0</v>
      </c>
      <c r="O373" s="361">
        <f>IF('C1 - Costs Matrix 2014'!$BD73="Allowed",1*O355,0)</f>
        <v>0</v>
      </c>
      <c r="P373" s="361">
        <f>IF('C1 - Costs Matrix 2014'!$BD73="Allowed",1*P355,0)</f>
        <v>0</v>
      </c>
      <c r="Q373" s="361">
        <f t="shared" si="351"/>
        <v>0</v>
      </c>
      <c r="R373" s="361">
        <f>IF('C1 - Costs Matrix 2014'!$BD73="Allowed",1*R355,0)</f>
        <v>0</v>
      </c>
      <c r="S373" s="1574"/>
      <c r="T373" s="369">
        <f>IF('C1 - Costs Matrix 2014'!$BD73="Allowed",1*T355,0)</f>
        <v>0</v>
      </c>
      <c r="U373" s="369">
        <f>IF('C1 - Costs Matrix 2014'!$BD73="Allowed",1*U355,0)</f>
        <v>0</v>
      </c>
      <c r="V373" s="369">
        <f>IF('C1 - Costs Matrix 2014'!$BD73="Allowed",1*V355,0)</f>
        <v>0</v>
      </c>
      <c r="W373" s="369">
        <f t="shared" si="352"/>
        <v>0</v>
      </c>
      <c r="X373" s="361">
        <f>IF('C1 - Costs Matrix 2014'!$BD73="Allowed",1*X355,0)</f>
        <v>0</v>
      </c>
      <c r="Y373" s="369">
        <f>IF('C1 - Costs Matrix 2014'!$BD73="Allowed",1*Y355,0)</f>
        <v>0</v>
      </c>
      <c r="Z373" s="369">
        <f>IF('C1 - Costs Matrix 2014'!$BD73="Allowed",1*Z355,0)</f>
        <v>0</v>
      </c>
      <c r="AA373" s="369">
        <f>IF('C1 - Costs Matrix 2014'!$BD73="Allowed",1*AA355,0)</f>
        <v>0</v>
      </c>
      <c r="AB373" s="369">
        <f>IF('C1 - Costs Matrix 2014'!$BD73="Allowed",1*AB355,0)</f>
        <v>0</v>
      </c>
      <c r="AC373" s="369">
        <f>IF('C1 - Costs Matrix 2014'!$BD73="Allowed",1*AC355,0)</f>
        <v>0</v>
      </c>
      <c r="AD373" s="369">
        <f>IF('C1 - Costs Matrix 2014'!$BD73="Allowed",1*AD355,0)</f>
        <v>0</v>
      </c>
      <c r="AE373" s="369">
        <f>IF('C1 - Costs Matrix 2014'!$BD73="Allowed",1*AE355,0)</f>
        <v>0</v>
      </c>
      <c r="AF373" s="369">
        <f>IF('C1 - Costs Matrix 2014'!$BD73="Allowed",1*AF355,0)</f>
        <v>0</v>
      </c>
      <c r="AG373" s="369">
        <f t="shared" si="353"/>
        <v>0</v>
      </c>
      <c r="AH373" s="1765"/>
      <c r="AI373" s="1768">
        <f t="shared" si="354"/>
        <v>0</v>
      </c>
      <c r="AJ373" s="1765"/>
      <c r="AK373" s="1563"/>
      <c r="AL373" s="1563"/>
      <c r="AM373" s="1563"/>
      <c r="AN373" s="1563"/>
      <c r="AO373" s="1563"/>
      <c r="AP373" s="496">
        <f t="shared" si="355"/>
        <v>0</v>
      </c>
      <c r="AQ373" s="1765"/>
      <c r="AR373" s="1765"/>
      <c r="AS373" s="1765"/>
      <c r="AT373" s="1732">
        <f t="shared" si="356"/>
        <v>0</v>
      </c>
      <c r="AU373" s="1765"/>
      <c r="AV373" s="1563"/>
      <c r="AW373" s="1563"/>
      <c r="AX373" s="496">
        <f t="shared" si="357"/>
        <v>0</v>
      </c>
      <c r="AY373" s="1765"/>
      <c r="AZ373" s="1723"/>
      <c r="BA373" s="1732">
        <f t="shared" si="358"/>
        <v>0</v>
      </c>
      <c r="BB373" s="1765"/>
      <c r="BC373" s="1732">
        <f t="shared" si="359"/>
        <v>0</v>
      </c>
    </row>
    <row r="374" spans="1:57" s="264" customFormat="1">
      <c r="A374" s="1757" t="str">
        <f>Cover!C34</f>
        <v>- none -</v>
      </c>
      <c r="B374" s="709">
        <f>IF('C1 - Costs Matrix 2014'!$BD74="Allowed",1*B356,0)</f>
        <v>0</v>
      </c>
      <c r="C374" s="369">
        <f>IF('C1 - Costs Matrix 2014'!$BD74="Allowed",1*C356,0)</f>
        <v>0</v>
      </c>
      <c r="D374" s="369">
        <f>IF('C1 - Costs Matrix 2014'!$BD74="Allowed",1*D356,0)</f>
        <v>0</v>
      </c>
      <c r="E374" s="361">
        <f>IF('C1 - Costs Matrix 2014'!$BD74="Allowed",1*E356,0)</f>
        <v>0</v>
      </c>
      <c r="F374" s="369">
        <f>IF('C1 - Costs Matrix 2014'!$BD74="Allowed",1*F356,0)</f>
        <v>0</v>
      </c>
      <c r="G374" s="369">
        <f>IF('C1 - Costs Matrix 2014'!$BD74="Allowed",1*G356,0)</f>
        <v>0</v>
      </c>
      <c r="H374" s="369">
        <f>IF('C1 - Costs Matrix 2014'!$BD74="Allowed",1*H356,0)</f>
        <v>0</v>
      </c>
      <c r="I374" s="369">
        <f>IF('C1 - Costs Matrix 2014'!$BD74="Allowed",1*I356,0)</f>
        <v>0</v>
      </c>
      <c r="J374" s="368">
        <f>IF('C1 - Costs Matrix 2014'!$BD74="Allowed",1*J356,0)</f>
        <v>0</v>
      </c>
      <c r="K374" s="370">
        <f>IF('C1 - Costs Matrix 2014'!$BD74="Allowed",1*K356,0)</f>
        <v>0</v>
      </c>
      <c r="L374" s="370">
        <f>IF('C1 - Costs Matrix 2014'!$BD74="Allowed",1*L356,0)</f>
        <v>0</v>
      </c>
      <c r="M374" s="709">
        <f t="shared" si="350"/>
        <v>0</v>
      </c>
      <c r="N374" s="361">
        <f>IF('C1 - Costs Matrix 2014'!$BD74="Allowed",1*N356,0)</f>
        <v>0</v>
      </c>
      <c r="O374" s="361">
        <f>IF('C1 - Costs Matrix 2014'!$BD74="Allowed",1*O356,0)</f>
        <v>0</v>
      </c>
      <c r="P374" s="361">
        <f>IF('C1 - Costs Matrix 2014'!$BD74="Allowed",1*P356,0)</f>
        <v>0</v>
      </c>
      <c r="Q374" s="361">
        <f t="shared" si="351"/>
        <v>0</v>
      </c>
      <c r="R374" s="361">
        <f>IF('C1 - Costs Matrix 2014'!$BD74="Allowed",1*R356,0)</f>
        <v>0</v>
      </c>
      <c r="S374" s="1574"/>
      <c r="T374" s="369">
        <f>IF('C1 - Costs Matrix 2014'!$BD74="Allowed",1*T356,0)</f>
        <v>0</v>
      </c>
      <c r="U374" s="369">
        <f>IF('C1 - Costs Matrix 2014'!$BD74="Allowed",1*U356,0)</f>
        <v>0</v>
      </c>
      <c r="V374" s="369">
        <f>IF('C1 - Costs Matrix 2014'!$BD74="Allowed",1*V356,0)</f>
        <v>0</v>
      </c>
      <c r="W374" s="369">
        <f t="shared" si="352"/>
        <v>0</v>
      </c>
      <c r="X374" s="361">
        <f>IF('C1 - Costs Matrix 2014'!$BD74="Allowed",1*X356,0)</f>
        <v>0</v>
      </c>
      <c r="Y374" s="369">
        <f>IF('C1 - Costs Matrix 2014'!$BD74="Allowed",1*Y356,0)</f>
        <v>0</v>
      </c>
      <c r="Z374" s="369">
        <f>IF('C1 - Costs Matrix 2014'!$BD74="Allowed",1*Z356,0)</f>
        <v>0</v>
      </c>
      <c r="AA374" s="369">
        <f>IF('C1 - Costs Matrix 2014'!$BD74="Allowed",1*AA356,0)</f>
        <v>0</v>
      </c>
      <c r="AB374" s="369">
        <f>IF('C1 - Costs Matrix 2014'!$BD74="Allowed",1*AB356,0)</f>
        <v>0</v>
      </c>
      <c r="AC374" s="369">
        <f>IF('C1 - Costs Matrix 2014'!$BD74="Allowed",1*AC356,0)</f>
        <v>0</v>
      </c>
      <c r="AD374" s="369">
        <f>IF('C1 - Costs Matrix 2014'!$BD74="Allowed",1*AD356,0)</f>
        <v>0</v>
      </c>
      <c r="AE374" s="369">
        <f>IF('C1 - Costs Matrix 2014'!$BD74="Allowed",1*AE356,0)</f>
        <v>0</v>
      </c>
      <c r="AF374" s="369">
        <f>IF('C1 - Costs Matrix 2014'!$BD74="Allowed",1*AF356,0)</f>
        <v>0</v>
      </c>
      <c r="AG374" s="369">
        <f t="shared" si="353"/>
        <v>0</v>
      </c>
      <c r="AH374" s="1765"/>
      <c r="AI374" s="1768">
        <f t="shared" si="354"/>
        <v>0</v>
      </c>
      <c r="AJ374" s="1765"/>
      <c r="AK374" s="1563"/>
      <c r="AL374" s="1563"/>
      <c r="AM374" s="1563"/>
      <c r="AN374" s="1563"/>
      <c r="AO374" s="1563"/>
      <c r="AP374" s="496">
        <f t="shared" si="355"/>
        <v>0</v>
      </c>
      <c r="AQ374" s="1765"/>
      <c r="AR374" s="1765"/>
      <c r="AS374" s="1765"/>
      <c r="AT374" s="1732">
        <f t="shared" si="356"/>
        <v>0</v>
      </c>
      <c r="AU374" s="1765"/>
      <c r="AV374" s="1563"/>
      <c r="AW374" s="1563"/>
      <c r="AX374" s="496">
        <f t="shared" si="357"/>
        <v>0</v>
      </c>
      <c r="AY374" s="1765"/>
      <c r="AZ374" s="1723"/>
      <c r="BA374" s="1732">
        <f t="shared" si="358"/>
        <v>0</v>
      </c>
      <c r="BB374" s="1765"/>
      <c r="BC374" s="1732">
        <f t="shared" si="359"/>
        <v>0</v>
      </c>
    </row>
    <row r="375" spans="1:57" s="264" customFormat="1">
      <c r="A375" s="1757" t="str">
        <f>Cover!C35</f>
        <v>- none -</v>
      </c>
      <c r="B375" s="709">
        <f>IF('C1 - Costs Matrix 2014'!$BD75="Allowed",1*B357,0)</f>
        <v>0</v>
      </c>
      <c r="C375" s="369">
        <f>IF('C1 - Costs Matrix 2014'!$BD75="Allowed",1*C357,0)</f>
        <v>0</v>
      </c>
      <c r="D375" s="369">
        <f>IF('C1 - Costs Matrix 2014'!$BD75="Allowed",1*D357,0)</f>
        <v>0</v>
      </c>
      <c r="E375" s="361">
        <f>IF('C1 - Costs Matrix 2014'!$BD75="Allowed",1*E357,0)</f>
        <v>0</v>
      </c>
      <c r="F375" s="369">
        <f>IF('C1 - Costs Matrix 2014'!$BD75="Allowed",1*F357,0)</f>
        <v>0</v>
      </c>
      <c r="G375" s="369">
        <f>IF('C1 - Costs Matrix 2014'!$BD75="Allowed",1*G357,0)</f>
        <v>0</v>
      </c>
      <c r="H375" s="369">
        <f>IF('C1 - Costs Matrix 2014'!$BD75="Allowed",1*H357,0)</f>
        <v>0</v>
      </c>
      <c r="I375" s="369">
        <f>IF('C1 - Costs Matrix 2014'!$BD75="Allowed",1*I357,0)</f>
        <v>0</v>
      </c>
      <c r="J375" s="368">
        <f>IF('C1 - Costs Matrix 2014'!$BD75="Allowed",1*J357,0)</f>
        <v>0</v>
      </c>
      <c r="K375" s="370">
        <f>IF('C1 - Costs Matrix 2014'!$BD75="Allowed",1*K357,0)</f>
        <v>0</v>
      </c>
      <c r="L375" s="370">
        <f>IF('C1 - Costs Matrix 2014'!$BD75="Allowed",1*L357,0)</f>
        <v>0</v>
      </c>
      <c r="M375" s="709">
        <f t="shared" si="350"/>
        <v>0</v>
      </c>
      <c r="N375" s="361">
        <f>IF('C1 - Costs Matrix 2014'!$BD75="Allowed",1*N357,0)</f>
        <v>0</v>
      </c>
      <c r="O375" s="361">
        <f>IF('C1 - Costs Matrix 2014'!$BD75="Allowed",1*O357,0)</f>
        <v>0</v>
      </c>
      <c r="P375" s="361">
        <f>IF('C1 - Costs Matrix 2014'!$BD75="Allowed",1*P357,0)</f>
        <v>0</v>
      </c>
      <c r="Q375" s="361">
        <f t="shared" si="351"/>
        <v>0</v>
      </c>
      <c r="R375" s="361">
        <f>IF('C1 - Costs Matrix 2014'!$BD75="Allowed",1*R357,0)</f>
        <v>0</v>
      </c>
      <c r="S375" s="1574"/>
      <c r="T375" s="369">
        <f>IF('C1 - Costs Matrix 2014'!$BD75="Allowed",1*T357,0)</f>
        <v>0</v>
      </c>
      <c r="U375" s="369">
        <f>IF('C1 - Costs Matrix 2014'!$BD75="Allowed",1*U357,0)</f>
        <v>0</v>
      </c>
      <c r="V375" s="369">
        <f>IF('C1 - Costs Matrix 2014'!$BD75="Allowed",1*V357,0)</f>
        <v>0</v>
      </c>
      <c r="W375" s="369">
        <f t="shared" si="352"/>
        <v>0</v>
      </c>
      <c r="X375" s="361">
        <f>IF('C1 - Costs Matrix 2014'!$BD75="Allowed",1*X357,0)</f>
        <v>0</v>
      </c>
      <c r="Y375" s="369">
        <f>IF('C1 - Costs Matrix 2014'!$BD75="Allowed",1*Y357,0)</f>
        <v>0</v>
      </c>
      <c r="Z375" s="369">
        <f>IF('C1 - Costs Matrix 2014'!$BD75="Allowed",1*Z357,0)</f>
        <v>0</v>
      </c>
      <c r="AA375" s="369">
        <f>IF('C1 - Costs Matrix 2014'!$BD75="Allowed",1*AA357,0)</f>
        <v>0</v>
      </c>
      <c r="AB375" s="369">
        <f>IF('C1 - Costs Matrix 2014'!$BD75="Allowed",1*AB357,0)</f>
        <v>0</v>
      </c>
      <c r="AC375" s="369">
        <f>IF('C1 - Costs Matrix 2014'!$BD75="Allowed",1*AC357,0)</f>
        <v>0</v>
      </c>
      <c r="AD375" s="369">
        <f>IF('C1 - Costs Matrix 2014'!$BD75="Allowed",1*AD357,0)</f>
        <v>0</v>
      </c>
      <c r="AE375" s="369">
        <f>IF('C1 - Costs Matrix 2014'!$BD75="Allowed",1*AE357,0)</f>
        <v>0</v>
      </c>
      <c r="AF375" s="369">
        <f>IF('C1 - Costs Matrix 2014'!$BD75="Allowed",1*AF357,0)</f>
        <v>0</v>
      </c>
      <c r="AG375" s="369">
        <f t="shared" si="353"/>
        <v>0</v>
      </c>
      <c r="AH375" s="1765"/>
      <c r="AI375" s="1768">
        <f t="shared" si="354"/>
        <v>0</v>
      </c>
      <c r="AJ375" s="1765"/>
      <c r="AK375" s="1563"/>
      <c r="AL375" s="1563"/>
      <c r="AM375" s="1563"/>
      <c r="AN375" s="1563"/>
      <c r="AO375" s="1563"/>
      <c r="AP375" s="496">
        <f t="shared" si="355"/>
        <v>0</v>
      </c>
      <c r="AQ375" s="1765"/>
      <c r="AR375" s="1765"/>
      <c r="AS375" s="1765"/>
      <c r="AT375" s="1732">
        <f t="shared" si="356"/>
        <v>0</v>
      </c>
      <c r="AU375" s="1765"/>
      <c r="AV375" s="1563"/>
      <c r="AW375" s="1563"/>
      <c r="AX375" s="496">
        <f t="shared" si="357"/>
        <v>0</v>
      </c>
      <c r="AY375" s="1765"/>
      <c r="AZ375" s="1723"/>
      <c r="BA375" s="1732">
        <f t="shared" si="358"/>
        <v>0</v>
      </c>
      <c r="BB375" s="1765"/>
      <c r="BC375" s="1732">
        <f t="shared" si="359"/>
        <v>0</v>
      </c>
    </row>
    <row r="376" spans="1:57" s="264" customFormat="1">
      <c r="A376" s="1760" t="s">
        <v>431</v>
      </c>
      <c r="B376" s="1722">
        <f>SUM(B361:B375)</f>
        <v>0</v>
      </c>
      <c r="C376" s="1721">
        <f>SUM(C361:C375)</f>
        <v>0</v>
      </c>
      <c r="D376" s="1721">
        <f>SUM(D361:D375)</f>
        <v>0</v>
      </c>
      <c r="E376" s="1753">
        <f t="shared" ref="E376:R376" si="360">SUM(E361:E375)</f>
        <v>0</v>
      </c>
      <c r="F376" s="1721">
        <f t="shared" si="360"/>
        <v>0</v>
      </c>
      <c r="G376" s="1721">
        <f t="shared" si="360"/>
        <v>0</v>
      </c>
      <c r="H376" s="1721">
        <f t="shared" si="360"/>
        <v>0</v>
      </c>
      <c r="I376" s="1721">
        <f>SUM(I361:I375)</f>
        <v>0</v>
      </c>
      <c r="J376" s="433">
        <f t="shared" si="360"/>
        <v>0</v>
      </c>
      <c r="K376" s="432">
        <f>SUM(K361:K375)</f>
        <v>0</v>
      </c>
      <c r="L376" s="432">
        <f t="shared" si="360"/>
        <v>0</v>
      </c>
      <c r="M376" s="1722">
        <f t="shared" si="360"/>
        <v>0</v>
      </c>
      <c r="N376" s="1753">
        <f t="shared" si="360"/>
        <v>0</v>
      </c>
      <c r="O376" s="1753">
        <f t="shared" si="360"/>
        <v>0</v>
      </c>
      <c r="P376" s="1753">
        <f t="shared" si="360"/>
        <v>0</v>
      </c>
      <c r="Q376" s="1753">
        <f t="shared" si="360"/>
        <v>0</v>
      </c>
      <c r="R376" s="1753">
        <f t="shared" si="360"/>
        <v>0</v>
      </c>
      <c r="S376" s="1716"/>
      <c r="T376" s="1721">
        <f t="shared" ref="T376:AG376" si="361">SUM(T361:T375)</f>
        <v>0</v>
      </c>
      <c r="U376" s="1721">
        <f t="shared" si="361"/>
        <v>0</v>
      </c>
      <c r="V376" s="1721">
        <f>SUM(V361:V375)</f>
        <v>0</v>
      </c>
      <c r="W376" s="1721">
        <f t="shared" si="361"/>
        <v>0</v>
      </c>
      <c r="X376" s="1753">
        <f t="shared" si="361"/>
        <v>0</v>
      </c>
      <c r="Y376" s="1721">
        <f t="shared" si="361"/>
        <v>0</v>
      </c>
      <c r="Z376" s="1721">
        <f t="shared" si="361"/>
        <v>0</v>
      </c>
      <c r="AA376" s="1721">
        <f t="shared" si="361"/>
        <v>0</v>
      </c>
      <c r="AB376" s="1721">
        <f>SUM(AB361:AB375)</f>
        <v>0</v>
      </c>
      <c r="AC376" s="1721">
        <f t="shared" si="361"/>
        <v>0</v>
      </c>
      <c r="AD376" s="1721">
        <f t="shared" si="361"/>
        <v>0</v>
      </c>
      <c r="AE376" s="1721">
        <f t="shared" si="361"/>
        <v>0</v>
      </c>
      <c r="AF376" s="1721">
        <f t="shared" si="361"/>
        <v>0</v>
      </c>
      <c r="AG376" s="1721">
        <f t="shared" si="361"/>
        <v>0</v>
      </c>
      <c r="AH376" s="1766"/>
      <c r="AI376" s="1753">
        <f>SUM(AI361:AI375)</f>
        <v>0</v>
      </c>
      <c r="AJ376" s="1753">
        <f t="shared" ref="AJ376:AQ376" si="362">SUM(AJ361:AJ375)</f>
        <v>0</v>
      </c>
      <c r="AK376" s="433">
        <f t="shared" si="362"/>
        <v>0</v>
      </c>
      <c r="AL376" s="433">
        <f t="shared" si="362"/>
        <v>0</v>
      </c>
      <c r="AM376" s="433">
        <f t="shared" si="362"/>
        <v>0</v>
      </c>
      <c r="AN376" s="433">
        <f t="shared" si="362"/>
        <v>0</v>
      </c>
      <c r="AO376" s="433">
        <f t="shared" si="362"/>
        <v>0</v>
      </c>
      <c r="AP376" s="1721">
        <f t="shared" si="362"/>
        <v>0</v>
      </c>
      <c r="AQ376" s="1753">
        <f t="shared" si="362"/>
        <v>0</v>
      </c>
      <c r="AR376" s="1766"/>
      <c r="AS376" s="1753">
        <f t="shared" ref="AS376:AY376" si="363">SUM(AS361:AS375)</f>
        <v>0</v>
      </c>
      <c r="AT376" s="1753">
        <f t="shared" si="363"/>
        <v>0</v>
      </c>
      <c r="AU376" s="1753">
        <f t="shared" si="363"/>
        <v>0</v>
      </c>
      <c r="AV376" s="433">
        <f t="shared" si="363"/>
        <v>0</v>
      </c>
      <c r="AW376" s="433">
        <f>SUM(AW361:AW375)</f>
        <v>0</v>
      </c>
      <c r="AX376" s="1721">
        <f t="shared" si="363"/>
        <v>0</v>
      </c>
      <c r="AY376" s="1753">
        <f t="shared" si="363"/>
        <v>0</v>
      </c>
      <c r="AZ376" s="1761"/>
      <c r="BA376" s="1753">
        <f>SUM(BA361:BA375)</f>
        <v>0</v>
      </c>
      <c r="BB376" s="1766"/>
      <c r="BC376" s="1753">
        <f>SUM(BC361:BC375)</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U4:AZ4"/>
    <mergeCell ref="B5:D5"/>
    <mergeCell ref="E5:M5"/>
    <mergeCell ref="R5:W5"/>
    <mergeCell ref="X5:AG5"/>
    <mergeCell ref="A382:A383"/>
    <mergeCell ref="B4:P4"/>
    <mergeCell ref="R4:W4"/>
    <mergeCell ref="X4:AG4"/>
    <mergeCell ref="AJ4:AS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49.xml><?xml version="1.0" encoding="utf-8"?>
<worksheet xmlns="http://schemas.openxmlformats.org/spreadsheetml/2006/main" xmlns:r="http://schemas.openxmlformats.org/officeDocument/2006/relationships">
  <sheetPr>
    <tabColor rgb="FFDDDDDD"/>
  </sheetPr>
  <dimension ref="A1:BE383"/>
  <sheetViews>
    <sheetView zoomScale="70" zoomScaleNormal="70" zoomScaleSheetLayoutView="70" workbookViewId="0"/>
  </sheetViews>
  <sheetFormatPr defaultRowHeight="12.75"/>
  <cols>
    <col min="1" max="1" width="45.75" style="272" customWidth="1"/>
    <col min="2" max="3" width="12.125" style="272" customWidth="1"/>
    <col min="4" max="4" width="7.625" style="272"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1" width="10.125" style="272" customWidth="1"/>
    <col min="52" max="52" width="7.6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629</v>
      </c>
      <c r="G1" s="265"/>
      <c r="I1" s="265"/>
      <c r="J1" s="265"/>
      <c r="K1" s="265"/>
      <c r="L1" s="265"/>
      <c r="AB1" s="265"/>
    </row>
    <row r="2" spans="1:55" s="264" customFormat="1" ht="15">
      <c r="A2" s="8" t="str">
        <f>Cover!D13</f>
        <v>[DNO]</v>
      </c>
      <c r="D2" s="266"/>
    </row>
    <row r="3" spans="1:55" s="264" customFormat="1" ht="15.75" thickBot="1">
      <c r="A3" s="8">
        <v>2015</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81"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273"/>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322" t="s">
        <v>385</v>
      </c>
      <c r="C8" s="322" t="s">
        <v>385</v>
      </c>
      <c r="D8" s="323"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7" t="s">
        <v>385</v>
      </c>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7" t="s">
        <v>385</v>
      </c>
      <c r="AU8" s="325" t="s">
        <v>385</v>
      </c>
      <c r="AV8" s="328" t="s">
        <v>385</v>
      </c>
      <c r="AW8" s="328" t="s">
        <v>385</v>
      </c>
      <c r="AX8" s="329" t="s">
        <v>385</v>
      </c>
      <c r="AY8" s="327" t="s">
        <v>385</v>
      </c>
      <c r="AZ8" s="330" t="s">
        <v>385</v>
      </c>
      <c r="BA8" s="330" t="s">
        <v>385</v>
      </c>
      <c r="BB8" s="326" t="s">
        <v>385</v>
      </c>
      <c r="BC8" s="329" t="s">
        <v>385</v>
      </c>
    </row>
    <row r="10" spans="1:55" ht="15">
      <c r="B10" s="332"/>
      <c r="C10" s="332"/>
      <c r="D10" s="332"/>
      <c r="E10" s="332"/>
      <c r="F10" s="332"/>
      <c r="G10" s="333"/>
      <c r="H10" s="332"/>
      <c r="I10" s="334"/>
      <c r="J10" s="334"/>
      <c r="K10" s="334"/>
      <c r="L10" s="335"/>
      <c r="M10" s="334"/>
      <c r="N10" s="334"/>
      <c r="O10" s="335"/>
      <c r="P10" s="334"/>
      <c r="Q10" s="334"/>
      <c r="R10" s="334"/>
      <c r="S10" s="334"/>
      <c r="T10" s="334"/>
      <c r="U10" s="334"/>
      <c r="V10" s="334"/>
      <c r="W10" s="334"/>
      <c r="X10" s="334"/>
      <c r="Y10" s="334"/>
      <c r="Z10" s="334"/>
      <c r="AA10" s="334"/>
      <c r="AB10" s="334"/>
      <c r="AC10" s="334"/>
      <c r="AD10" s="335"/>
      <c r="AE10" s="335"/>
      <c r="AF10" s="335"/>
      <c r="AG10" s="335"/>
      <c r="AH10" s="332"/>
      <c r="AI10" s="332"/>
      <c r="AJ10" s="336"/>
      <c r="AK10" s="332"/>
      <c r="AL10" s="336"/>
      <c r="AM10" s="332"/>
      <c r="AN10" s="332"/>
      <c r="AO10" s="332"/>
      <c r="AP10" s="332"/>
      <c r="AQ10" s="337"/>
      <c r="AR10" s="337"/>
      <c r="AS10" s="337"/>
      <c r="AT10" s="332"/>
      <c r="AU10" s="332"/>
      <c r="AV10" s="332"/>
      <c r="AW10" s="332"/>
      <c r="AX10" s="332"/>
      <c r="AY10" s="332"/>
      <c r="AZ10" s="337"/>
      <c r="BA10" s="332"/>
      <c r="BB10" s="332"/>
      <c r="BC10" s="332"/>
    </row>
    <row r="11" spans="1:55" s="339" customFormat="1" ht="18.75" thickBot="1">
      <c r="A11" s="338" t="s">
        <v>386</v>
      </c>
      <c r="B11" s="332"/>
      <c r="C11" s="332"/>
      <c r="D11" s="332"/>
      <c r="E11" s="332"/>
      <c r="F11" s="332"/>
      <c r="G11" s="333"/>
      <c r="H11" s="332"/>
      <c r="I11" s="334"/>
      <c r="J11" s="334"/>
      <c r="K11" s="334"/>
      <c r="L11" s="335"/>
      <c r="M11" s="334"/>
      <c r="N11" s="334"/>
      <c r="O11" s="335"/>
      <c r="P11" s="334"/>
      <c r="Q11" s="334"/>
      <c r="R11" s="334"/>
      <c r="S11" s="334"/>
      <c r="T11" s="334"/>
      <c r="U11" s="334"/>
      <c r="V11" s="334"/>
      <c r="W11" s="334"/>
      <c r="X11" s="334"/>
      <c r="Y11" s="334"/>
      <c r="Z11" s="334"/>
      <c r="AA11" s="334"/>
      <c r="AB11" s="334"/>
      <c r="AC11" s="334"/>
      <c r="AD11" s="335"/>
      <c r="AE11" s="335"/>
      <c r="AF11" s="335"/>
      <c r="AG11" s="335"/>
      <c r="AH11" s="332"/>
      <c r="AI11" s="332"/>
      <c r="AJ11" s="336"/>
      <c r="AK11" s="332"/>
      <c r="AL11" s="336"/>
      <c r="AM11" s="332"/>
      <c r="AN11" s="332"/>
      <c r="AO11" s="332"/>
      <c r="AP11" s="332"/>
      <c r="AQ11" s="337"/>
      <c r="AR11" s="337"/>
      <c r="AS11" s="337"/>
      <c r="AT11" s="332"/>
      <c r="AU11" s="332"/>
      <c r="AV11" s="332"/>
      <c r="AW11" s="332"/>
      <c r="AX11" s="332"/>
      <c r="AY11" s="332"/>
      <c r="AZ11" s="337"/>
      <c r="BA11" s="332"/>
      <c r="BB11" s="332"/>
      <c r="BC11" s="332"/>
    </row>
    <row r="12" spans="1:55" s="339" customFormat="1" ht="15">
      <c r="A12" s="340" t="s">
        <v>387</v>
      </c>
      <c r="B12" s="332"/>
      <c r="C12" s="332"/>
      <c r="D12" s="332"/>
      <c r="E12" s="332"/>
      <c r="F12" s="332"/>
      <c r="G12" s="333"/>
      <c r="H12" s="332"/>
      <c r="I12" s="334"/>
      <c r="J12" s="334"/>
      <c r="K12" s="334"/>
      <c r="L12" s="335"/>
      <c r="M12" s="334"/>
      <c r="N12" s="334"/>
      <c r="O12" s="335"/>
      <c r="P12" s="334"/>
      <c r="Q12" s="334"/>
      <c r="R12" s="334"/>
      <c r="S12" s="334"/>
      <c r="T12" s="334"/>
      <c r="U12" s="334"/>
      <c r="V12" s="334"/>
      <c r="W12" s="334"/>
      <c r="X12" s="334"/>
      <c r="Y12" s="334"/>
      <c r="Z12" s="334"/>
      <c r="AA12" s="334"/>
      <c r="AB12" s="334"/>
      <c r="AC12" s="334"/>
      <c r="AD12" s="335"/>
      <c r="AE12" s="335"/>
      <c r="AF12" s="335"/>
      <c r="AG12" s="335"/>
      <c r="AH12" s="332"/>
      <c r="AI12" s="332"/>
      <c r="AJ12" s="336"/>
      <c r="AK12" s="332"/>
      <c r="AL12" s="336"/>
      <c r="AM12" s="332"/>
      <c r="AN12" s="332"/>
      <c r="AO12" s="332"/>
      <c r="AP12" s="332"/>
      <c r="AQ12" s="337"/>
      <c r="AR12" s="337"/>
      <c r="AS12" s="337"/>
      <c r="AT12" s="332"/>
      <c r="AU12" s="332"/>
      <c r="AV12" s="332"/>
      <c r="AW12" s="332"/>
      <c r="AX12" s="332"/>
      <c r="AY12" s="332"/>
      <c r="AZ12" s="337"/>
      <c r="BA12" s="332"/>
      <c r="BB12" s="332"/>
      <c r="BC12" s="332"/>
    </row>
    <row r="13" spans="1:55" s="339" customFormat="1">
      <c r="A13" s="341" t="s">
        <v>388</v>
      </c>
      <c r="B13" s="342"/>
      <c r="C13" s="708"/>
      <c r="D13" s="343"/>
      <c r="E13" s="344"/>
      <c r="F13" s="345"/>
      <c r="G13" s="345"/>
      <c r="H13" s="345"/>
      <c r="I13" s="345"/>
      <c r="J13" s="345"/>
      <c r="K13" s="345"/>
      <c r="L13" s="345"/>
      <c r="M13" s="346">
        <f t="shared" ref="M13:M19" si="0">SUM(E13:L13)</f>
        <v>0</v>
      </c>
      <c r="N13" s="347"/>
      <c r="O13" s="347"/>
      <c r="P13" s="347"/>
      <c r="Q13" s="348">
        <f>B13+C13+M13+N13+O13+P13+D13</f>
        <v>0</v>
      </c>
      <c r="R13" s="349"/>
      <c r="S13" s="1575"/>
      <c r="T13" s="350"/>
      <c r="U13" s="350"/>
      <c r="V13" s="350"/>
      <c r="W13" s="346">
        <f t="shared" ref="W13:W19" si="1">SUM(R13:V13)</f>
        <v>0</v>
      </c>
      <c r="X13" s="349"/>
      <c r="Y13" s="350"/>
      <c r="Z13" s="350"/>
      <c r="AA13" s="350"/>
      <c r="AB13" s="350"/>
      <c r="AC13" s="350"/>
      <c r="AD13" s="350"/>
      <c r="AE13" s="350"/>
      <c r="AF13" s="350"/>
      <c r="AG13" s="346">
        <f t="shared" ref="AG13:AG19" si="2">SUM(X13:AF13)</f>
        <v>0</v>
      </c>
      <c r="AH13" s="1563"/>
      <c r="AI13" s="351">
        <f t="shared" ref="AI13:AI19" si="3">Q13+W13+AG13+AH13</f>
        <v>0</v>
      </c>
      <c r="AJ13" s="344"/>
      <c r="AK13" s="345"/>
      <c r="AL13" s="345"/>
      <c r="AM13" s="345"/>
      <c r="AN13" s="345"/>
      <c r="AO13" s="345"/>
      <c r="AP13" s="346">
        <f t="shared" ref="AP13:AP19" si="4">SUM(AJ13:AO13)</f>
        <v>0</v>
      </c>
      <c r="AQ13" s="347"/>
      <c r="AR13" s="1563"/>
      <c r="AS13" s="347"/>
      <c r="AT13" s="352">
        <f t="shared" ref="AT13:AT19" si="5">AI13+AP13+AQ13+AR13+AS13</f>
        <v>0</v>
      </c>
      <c r="AU13" s="353"/>
      <c r="AV13" s="354"/>
      <c r="AW13" s="354"/>
      <c r="AX13" s="346">
        <f t="shared" ref="AX13:AX19" si="6">SUM(AU13:AW13)</f>
        <v>0</v>
      </c>
      <c r="AY13" s="347"/>
      <c r="AZ13" s="1563"/>
      <c r="BA13" s="352">
        <f t="shared" ref="BA13:BA19" si="7">AX13+AY13</f>
        <v>0</v>
      </c>
      <c r="BB13" s="1563"/>
      <c r="BC13" s="352">
        <f t="shared" ref="BC13:BC19" si="8">BA13+AT13+BB13</f>
        <v>0</v>
      </c>
    </row>
    <row r="14" spans="1:55" s="339" customFormat="1">
      <c r="A14" s="356" t="s">
        <v>389</v>
      </c>
      <c r="B14" s="342"/>
      <c r="C14" s="708"/>
      <c r="D14" s="343"/>
      <c r="E14" s="344"/>
      <c r="F14" s="345"/>
      <c r="G14" s="345"/>
      <c r="H14" s="345"/>
      <c r="I14" s="345"/>
      <c r="J14" s="345"/>
      <c r="K14" s="345"/>
      <c r="L14" s="345"/>
      <c r="M14" s="346">
        <f t="shared" si="0"/>
        <v>0</v>
      </c>
      <c r="N14" s="347"/>
      <c r="O14" s="347"/>
      <c r="P14" s="347"/>
      <c r="Q14" s="348">
        <f t="shared" ref="Q14:Q51" si="9">B14+C14+M14+N14+O14+P14+D14</f>
        <v>0</v>
      </c>
      <c r="R14" s="349"/>
      <c r="S14" s="1575"/>
      <c r="T14" s="350"/>
      <c r="U14" s="350"/>
      <c r="V14" s="350"/>
      <c r="W14" s="346">
        <f t="shared" si="1"/>
        <v>0</v>
      </c>
      <c r="X14" s="349"/>
      <c r="Y14" s="350"/>
      <c r="Z14" s="350"/>
      <c r="AA14" s="350"/>
      <c r="AB14" s="350"/>
      <c r="AC14" s="350"/>
      <c r="AD14" s="350"/>
      <c r="AE14" s="350"/>
      <c r="AF14" s="350"/>
      <c r="AG14" s="346">
        <f t="shared" si="2"/>
        <v>0</v>
      </c>
      <c r="AH14" s="1563"/>
      <c r="AI14" s="351">
        <f t="shared" si="3"/>
        <v>0</v>
      </c>
      <c r="AJ14" s="344"/>
      <c r="AK14" s="345"/>
      <c r="AL14" s="345"/>
      <c r="AM14" s="345"/>
      <c r="AN14" s="345"/>
      <c r="AO14" s="345"/>
      <c r="AP14" s="346">
        <f t="shared" si="4"/>
        <v>0</v>
      </c>
      <c r="AQ14" s="347"/>
      <c r="AR14" s="1563"/>
      <c r="AS14" s="347"/>
      <c r="AT14" s="352">
        <f t="shared" si="5"/>
        <v>0</v>
      </c>
      <c r="AU14" s="353"/>
      <c r="AV14" s="354"/>
      <c r="AW14" s="354"/>
      <c r="AX14" s="346">
        <f t="shared" si="6"/>
        <v>0</v>
      </c>
      <c r="AY14" s="347"/>
      <c r="AZ14" s="1563"/>
      <c r="BA14" s="352">
        <f t="shared" si="7"/>
        <v>0</v>
      </c>
      <c r="BB14" s="1563"/>
      <c r="BC14" s="352">
        <f t="shared" si="8"/>
        <v>0</v>
      </c>
    </row>
    <row r="15" spans="1:55" s="339" customFormat="1">
      <c r="A15" s="341" t="s">
        <v>390</v>
      </c>
      <c r="B15" s="342"/>
      <c r="C15" s="708"/>
      <c r="D15" s="343"/>
      <c r="E15" s="344"/>
      <c r="F15" s="345"/>
      <c r="G15" s="345"/>
      <c r="H15" s="345"/>
      <c r="I15" s="345"/>
      <c r="J15" s="345"/>
      <c r="K15" s="345"/>
      <c r="L15" s="345"/>
      <c r="M15" s="346">
        <f t="shared" si="0"/>
        <v>0</v>
      </c>
      <c r="N15" s="347"/>
      <c r="O15" s="347"/>
      <c r="P15" s="347"/>
      <c r="Q15" s="348">
        <f t="shared" si="9"/>
        <v>0</v>
      </c>
      <c r="R15" s="349"/>
      <c r="S15" s="1575"/>
      <c r="T15" s="350"/>
      <c r="U15" s="350"/>
      <c r="V15" s="350"/>
      <c r="W15" s="346">
        <f t="shared" si="1"/>
        <v>0</v>
      </c>
      <c r="X15" s="349"/>
      <c r="Y15" s="350"/>
      <c r="Z15" s="350"/>
      <c r="AA15" s="350"/>
      <c r="AB15" s="350"/>
      <c r="AC15" s="350"/>
      <c r="AD15" s="350"/>
      <c r="AE15" s="350"/>
      <c r="AF15" s="350"/>
      <c r="AG15" s="346">
        <f t="shared" si="2"/>
        <v>0</v>
      </c>
      <c r="AH15" s="1563"/>
      <c r="AI15" s="351">
        <f t="shared" si="3"/>
        <v>0</v>
      </c>
      <c r="AJ15" s="344"/>
      <c r="AK15" s="345"/>
      <c r="AL15" s="345"/>
      <c r="AM15" s="345"/>
      <c r="AN15" s="345"/>
      <c r="AO15" s="345"/>
      <c r="AP15" s="346">
        <f t="shared" si="4"/>
        <v>0</v>
      </c>
      <c r="AQ15" s="347"/>
      <c r="AR15" s="1563"/>
      <c r="AS15" s="347"/>
      <c r="AT15" s="352">
        <f t="shared" si="5"/>
        <v>0</v>
      </c>
      <c r="AU15" s="353"/>
      <c r="AV15" s="354"/>
      <c r="AW15" s="354"/>
      <c r="AX15" s="346">
        <f t="shared" si="6"/>
        <v>0</v>
      </c>
      <c r="AY15" s="347"/>
      <c r="AZ15" s="1563"/>
      <c r="BA15" s="352">
        <f t="shared" si="7"/>
        <v>0</v>
      </c>
      <c r="BB15" s="1563"/>
      <c r="BC15" s="352">
        <f t="shared" si="8"/>
        <v>0</v>
      </c>
    </row>
    <row r="16" spans="1:55" s="339" customFormat="1" ht="14.25">
      <c r="A16" s="357"/>
      <c r="B16" s="342"/>
      <c r="C16" s="708"/>
      <c r="D16" s="343"/>
      <c r="E16" s="344"/>
      <c r="F16" s="345"/>
      <c r="G16" s="345"/>
      <c r="H16" s="345"/>
      <c r="I16" s="345"/>
      <c r="J16" s="345"/>
      <c r="K16" s="345"/>
      <c r="L16" s="345"/>
      <c r="M16" s="346">
        <f>SUM(E16:L16)</f>
        <v>0</v>
      </c>
      <c r="N16" s="347"/>
      <c r="O16" s="347"/>
      <c r="P16" s="347"/>
      <c r="Q16" s="348">
        <f t="shared" si="9"/>
        <v>0</v>
      </c>
      <c r="R16" s="349"/>
      <c r="S16" s="1575"/>
      <c r="T16" s="350"/>
      <c r="U16" s="350"/>
      <c r="V16" s="350"/>
      <c r="W16" s="346">
        <f t="shared" si="1"/>
        <v>0</v>
      </c>
      <c r="X16" s="349"/>
      <c r="Y16" s="350"/>
      <c r="Z16" s="350"/>
      <c r="AA16" s="350"/>
      <c r="AB16" s="350"/>
      <c r="AC16" s="350"/>
      <c r="AD16" s="350"/>
      <c r="AE16" s="350"/>
      <c r="AF16" s="350"/>
      <c r="AG16" s="346">
        <f t="shared" si="2"/>
        <v>0</v>
      </c>
      <c r="AH16" s="1563"/>
      <c r="AI16" s="351">
        <f t="shared" si="3"/>
        <v>0</v>
      </c>
      <c r="AJ16" s="344"/>
      <c r="AK16" s="345"/>
      <c r="AL16" s="345"/>
      <c r="AM16" s="345"/>
      <c r="AN16" s="345"/>
      <c r="AO16" s="345"/>
      <c r="AP16" s="346">
        <f t="shared" si="4"/>
        <v>0</v>
      </c>
      <c r="AQ16" s="347"/>
      <c r="AR16" s="1563"/>
      <c r="AS16" s="347"/>
      <c r="AT16" s="352">
        <f t="shared" si="5"/>
        <v>0</v>
      </c>
      <c r="AU16" s="353"/>
      <c r="AV16" s="354"/>
      <c r="AW16" s="354"/>
      <c r="AX16" s="346">
        <f t="shared" si="6"/>
        <v>0</v>
      </c>
      <c r="AY16" s="347"/>
      <c r="AZ16" s="1563"/>
      <c r="BA16" s="352">
        <f t="shared" si="7"/>
        <v>0</v>
      </c>
      <c r="BB16" s="1563"/>
      <c r="BC16" s="352">
        <f t="shared" si="8"/>
        <v>0</v>
      </c>
    </row>
    <row r="17" spans="1:55" s="339" customFormat="1" ht="14.25">
      <c r="A17" s="357"/>
      <c r="B17" s="342"/>
      <c r="C17" s="708"/>
      <c r="D17" s="343"/>
      <c r="E17" s="344"/>
      <c r="F17" s="345"/>
      <c r="G17" s="345"/>
      <c r="H17" s="345"/>
      <c r="I17" s="345"/>
      <c r="J17" s="345"/>
      <c r="K17" s="345"/>
      <c r="L17" s="345"/>
      <c r="M17" s="346">
        <f t="shared" si="0"/>
        <v>0</v>
      </c>
      <c r="N17" s="347"/>
      <c r="O17" s="347"/>
      <c r="P17" s="347"/>
      <c r="Q17" s="348">
        <f t="shared" si="9"/>
        <v>0</v>
      </c>
      <c r="R17" s="349"/>
      <c r="S17" s="1575"/>
      <c r="T17" s="350"/>
      <c r="U17" s="350"/>
      <c r="V17" s="350"/>
      <c r="W17" s="346">
        <f t="shared" si="1"/>
        <v>0</v>
      </c>
      <c r="X17" s="349"/>
      <c r="Y17" s="350"/>
      <c r="Z17" s="350"/>
      <c r="AA17" s="350"/>
      <c r="AB17" s="350"/>
      <c r="AC17" s="350"/>
      <c r="AD17" s="350"/>
      <c r="AE17" s="350"/>
      <c r="AF17" s="350"/>
      <c r="AG17" s="346">
        <f t="shared" si="2"/>
        <v>0</v>
      </c>
      <c r="AH17" s="1563"/>
      <c r="AI17" s="351">
        <f t="shared" si="3"/>
        <v>0</v>
      </c>
      <c r="AJ17" s="344"/>
      <c r="AK17" s="345"/>
      <c r="AL17" s="345"/>
      <c r="AM17" s="345"/>
      <c r="AN17" s="345"/>
      <c r="AO17" s="345"/>
      <c r="AP17" s="346">
        <f t="shared" si="4"/>
        <v>0</v>
      </c>
      <c r="AQ17" s="347"/>
      <c r="AR17" s="1563"/>
      <c r="AS17" s="347"/>
      <c r="AT17" s="352">
        <f t="shared" si="5"/>
        <v>0</v>
      </c>
      <c r="AU17" s="353"/>
      <c r="AV17" s="354"/>
      <c r="AW17" s="354"/>
      <c r="AX17" s="346">
        <f t="shared" si="6"/>
        <v>0</v>
      </c>
      <c r="AY17" s="347"/>
      <c r="AZ17" s="1563"/>
      <c r="BA17" s="352">
        <f t="shared" si="7"/>
        <v>0</v>
      </c>
      <c r="BB17" s="1563"/>
      <c r="BC17" s="352">
        <f t="shared" si="8"/>
        <v>0</v>
      </c>
    </row>
    <row r="18" spans="1:55" s="339" customFormat="1" ht="14.25">
      <c r="A18" s="357"/>
      <c r="B18" s="342"/>
      <c r="C18" s="708"/>
      <c r="D18" s="343"/>
      <c r="E18" s="344"/>
      <c r="F18" s="345"/>
      <c r="G18" s="345"/>
      <c r="H18" s="345"/>
      <c r="I18" s="345"/>
      <c r="J18" s="345"/>
      <c r="K18" s="345"/>
      <c r="L18" s="345"/>
      <c r="M18" s="346">
        <f t="shared" si="0"/>
        <v>0</v>
      </c>
      <c r="N18" s="347"/>
      <c r="O18" s="347"/>
      <c r="P18" s="347"/>
      <c r="Q18" s="348">
        <f t="shared" si="9"/>
        <v>0</v>
      </c>
      <c r="R18" s="349"/>
      <c r="S18" s="1575"/>
      <c r="T18" s="350"/>
      <c r="U18" s="350"/>
      <c r="V18" s="350"/>
      <c r="W18" s="346">
        <f t="shared" si="1"/>
        <v>0</v>
      </c>
      <c r="X18" s="349"/>
      <c r="Y18" s="350"/>
      <c r="Z18" s="350"/>
      <c r="AA18" s="350"/>
      <c r="AB18" s="350"/>
      <c r="AC18" s="350"/>
      <c r="AD18" s="350"/>
      <c r="AE18" s="350"/>
      <c r="AF18" s="350"/>
      <c r="AG18" s="346">
        <f t="shared" si="2"/>
        <v>0</v>
      </c>
      <c r="AH18" s="1563"/>
      <c r="AI18" s="351">
        <f t="shared" si="3"/>
        <v>0</v>
      </c>
      <c r="AJ18" s="344"/>
      <c r="AK18" s="345"/>
      <c r="AL18" s="345"/>
      <c r="AM18" s="345"/>
      <c r="AN18" s="345"/>
      <c r="AO18" s="345"/>
      <c r="AP18" s="346">
        <f t="shared" si="4"/>
        <v>0</v>
      </c>
      <c r="AQ18" s="347"/>
      <c r="AR18" s="1563"/>
      <c r="AS18" s="347"/>
      <c r="AT18" s="352">
        <f t="shared" si="5"/>
        <v>0</v>
      </c>
      <c r="AU18" s="353"/>
      <c r="AV18" s="354"/>
      <c r="AW18" s="354"/>
      <c r="AX18" s="346">
        <f t="shared" si="6"/>
        <v>0</v>
      </c>
      <c r="AY18" s="347"/>
      <c r="AZ18" s="1563"/>
      <c r="BA18" s="352">
        <f t="shared" si="7"/>
        <v>0</v>
      </c>
      <c r="BB18" s="1563"/>
      <c r="BC18" s="352">
        <f t="shared" si="8"/>
        <v>0</v>
      </c>
    </row>
    <row r="19" spans="1:55" s="339" customFormat="1" ht="14.25">
      <c r="A19" s="357"/>
      <c r="B19" s="342"/>
      <c r="C19" s="708"/>
      <c r="D19" s="343"/>
      <c r="E19" s="344"/>
      <c r="F19" s="345"/>
      <c r="G19" s="345"/>
      <c r="H19" s="345"/>
      <c r="I19" s="345"/>
      <c r="J19" s="345"/>
      <c r="K19" s="345"/>
      <c r="L19" s="345"/>
      <c r="M19" s="346">
        <f t="shared" si="0"/>
        <v>0</v>
      </c>
      <c r="N19" s="347"/>
      <c r="O19" s="347"/>
      <c r="P19" s="347"/>
      <c r="Q19" s="348">
        <f t="shared" si="9"/>
        <v>0</v>
      </c>
      <c r="R19" s="349"/>
      <c r="S19" s="1575"/>
      <c r="T19" s="350"/>
      <c r="U19" s="350"/>
      <c r="V19" s="350"/>
      <c r="W19" s="346">
        <f t="shared" si="1"/>
        <v>0</v>
      </c>
      <c r="X19" s="349"/>
      <c r="Y19" s="350"/>
      <c r="Z19" s="350"/>
      <c r="AA19" s="350"/>
      <c r="AB19" s="350"/>
      <c r="AC19" s="350"/>
      <c r="AD19" s="350"/>
      <c r="AE19" s="350"/>
      <c r="AF19" s="350"/>
      <c r="AG19" s="346">
        <f t="shared" si="2"/>
        <v>0</v>
      </c>
      <c r="AH19" s="1563"/>
      <c r="AI19" s="351">
        <f t="shared" si="3"/>
        <v>0</v>
      </c>
      <c r="AJ19" s="344"/>
      <c r="AK19" s="345"/>
      <c r="AL19" s="345"/>
      <c r="AM19" s="345"/>
      <c r="AN19" s="345"/>
      <c r="AO19" s="345"/>
      <c r="AP19" s="346">
        <f t="shared" si="4"/>
        <v>0</v>
      </c>
      <c r="AQ19" s="347"/>
      <c r="AR19" s="1563"/>
      <c r="AS19" s="347"/>
      <c r="AT19" s="352">
        <f t="shared" si="5"/>
        <v>0</v>
      </c>
      <c r="AU19" s="353"/>
      <c r="AV19" s="354"/>
      <c r="AW19" s="354"/>
      <c r="AX19" s="346">
        <f t="shared" si="6"/>
        <v>0</v>
      </c>
      <c r="AY19" s="347"/>
      <c r="AZ19" s="1563"/>
      <c r="BA19" s="352">
        <f t="shared" si="7"/>
        <v>0</v>
      </c>
      <c r="BB19" s="1563"/>
      <c r="BC19" s="352">
        <f t="shared" si="8"/>
        <v>0</v>
      </c>
    </row>
    <row r="20" spans="1:55" s="339" customFormat="1" ht="15">
      <c r="A20" s="358" t="s">
        <v>391</v>
      </c>
      <c r="B20" s="332"/>
      <c r="C20" s="332"/>
      <c r="D20" s="332"/>
      <c r="E20" s="332"/>
      <c r="F20" s="332"/>
      <c r="G20" s="333"/>
      <c r="H20" s="332"/>
      <c r="I20" s="334"/>
      <c r="J20" s="334"/>
      <c r="K20" s="334"/>
      <c r="L20" s="335"/>
      <c r="M20" s="334"/>
      <c r="N20" s="334"/>
      <c r="O20" s="335"/>
      <c r="P20" s="334"/>
      <c r="Q20" s="334"/>
      <c r="R20" s="334"/>
      <c r="S20" s="334"/>
      <c r="T20" s="334"/>
      <c r="U20" s="334"/>
      <c r="V20" s="334"/>
      <c r="W20" s="334"/>
      <c r="X20" s="334"/>
      <c r="Y20" s="334"/>
      <c r="Z20" s="334"/>
      <c r="AA20" s="334"/>
      <c r="AB20" s="334"/>
      <c r="AC20" s="334"/>
      <c r="AD20" s="335"/>
      <c r="AE20" s="335"/>
      <c r="AF20" s="335"/>
      <c r="AG20" s="335"/>
      <c r="AH20" s="337"/>
      <c r="AI20" s="332"/>
      <c r="AJ20" s="336"/>
      <c r="AK20" s="332"/>
      <c r="AL20" s="336"/>
      <c r="AM20" s="332"/>
      <c r="AN20" s="332"/>
      <c r="AO20" s="332"/>
      <c r="AP20" s="332"/>
      <c r="AQ20" s="337"/>
      <c r="AR20" s="337"/>
      <c r="AS20" s="337"/>
      <c r="AT20" s="332"/>
      <c r="AU20" s="332"/>
      <c r="AV20" s="332"/>
      <c r="AW20" s="332"/>
      <c r="AX20" s="332"/>
      <c r="AY20" s="332"/>
      <c r="AZ20" s="337"/>
      <c r="BA20" s="332"/>
      <c r="BB20" s="337"/>
      <c r="BC20" s="332"/>
    </row>
    <row r="21" spans="1:55" s="339" customFormat="1">
      <c r="A21" s="341" t="s">
        <v>388</v>
      </c>
      <c r="B21" s="342"/>
      <c r="C21" s="708"/>
      <c r="D21" s="343"/>
      <c r="E21" s="344"/>
      <c r="F21" s="345"/>
      <c r="G21" s="345"/>
      <c r="H21" s="345"/>
      <c r="I21" s="345"/>
      <c r="J21" s="345"/>
      <c r="K21" s="345"/>
      <c r="L21" s="345"/>
      <c r="M21" s="346">
        <f t="shared" ref="M21:M27" si="10">SUM(E21:L21)</f>
        <v>0</v>
      </c>
      <c r="N21" s="347"/>
      <c r="O21" s="347"/>
      <c r="P21" s="347"/>
      <c r="Q21" s="348">
        <f t="shared" si="9"/>
        <v>0</v>
      </c>
      <c r="R21" s="349"/>
      <c r="S21" s="1575"/>
      <c r="T21" s="350"/>
      <c r="U21" s="350"/>
      <c r="V21" s="350"/>
      <c r="W21" s="346">
        <f t="shared" ref="W21:W27" si="11">SUM(R21:V21)</f>
        <v>0</v>
      </c>
      <c r="X21" s="349"/>
      <c r="Y21" s="350"/>
      <c r="Z21" s="350"/>
      <c r="AA21" s="350"/>
      <c r="AB21" s="350"/>
      <c r="AC21" s="350"/>
      <c r="AD21" s="350"/>
      <c r="AE21" s="350"/>
      <c r="AF21" s="350"/>
      <c r="AG21" s="346">
        <f t="shared" ref="AG21:AG27" si="12">SUM(X21:AF21)</f>
        <v>0</v>
      </c>
      <c r="AH21" s="1563"/>
      <c r="AI21" s="351">
        <f t="shared" ref="AI21:AI27" si="13">Q21+W21+AG21+AH21</f>
        <v>0</v>
      </c>
      <c r="AJ21" s="344"/>
      <c r="AK21" s="345"/>
      <c r="AL21" s="345"/>
      <c r="AM21" s="345"/>
      <c r="AN21" s="345"/>
      <c r="AO21" s="345"/>
      <c r="AP21" s="346">
        <f t="shared" ref="AP21:AP27" si="14">SUM(AJ21:AO21)</f>
        <v>0</v>
      </c>
      <c r="AQ21" s="347"/>
      <c r="AR21" s="1563"/>
      <c r="AS21" s="347"/>
      <c r="AT21" s="352">
        <f t="shared" ref="AT21:AT27" si="15">AI21+AP21+AQ21+AR21+AS21</f>
        <v>0</v>
      </c>
      <c r="AU21" s="353"/>
      <c r="AV21" s="354"/>
      <c r="AW21" s="354"/>
      <c r="AX21" s="346">
        <f t="shared" ref="AX21:AX27" si="16">SUM(AU21:AW21)</f>
        <v>0</v>
      </c>
      <c r="AY21" s="347"/>
      <c r="AZ21" s="1563"/>
      <c r="BA21" s="352">
        <f t="shared" ref="BA21:BA27" si="17">AX21+AY21</f>
        <v>0</v>
      </c>
      <c r="BB21" s="1563"/>
      <c r="BC21" s="352">
        <f t="shared" ref="BC21:BC27" si="18">BA21+AT21+BB21</f>
        <v>0</v>
      </c>
    </row>
    <row r="22" spans="1:55" s="339" customFormat="1">
      <c r="A22" s="356" t="s">
        <v>389</v>
      </c>
      <c r="B22" s="342"/>
      <c r="C22" s="708"/>
      <c r="D22" s="343"/>
      <c r="E22" s="344"/>
      <c r="F22" s="345"/>
      <c r="G22" s="345"/>
      <c r="H22" s="345"/>
      <c r="I22" s="345"/>
      <c r="J22" s="345"/>
      <c r="K22" s="345"/>
      <c r="L22" s="345"/>
      <c r="M22" s="346">
        <f t="shared" si="10"/>
        <v>0</v>
      </c>
      <c r="N22" s="347"/>
      <c r="O22" s="347"/>
      <c r="P22" s="347"/>
      <c r="Q22" s="348">
        <f t="shared" si="9"/>
        <v>0</v>
      </c>
      <c r="R22" s="349"/>
      <c r="S22" s="1575"/>
      <c r="T22" s="350"/>
      <c r="U22" s="350"/>
      <c r="V22" s="350"/>
      <c r="W22" s="346">
        <f t="shared" si="11"/>
        <v>0</v>
      </c>
      <c r="X22" s="349"/>
      <c r="Y22" s="350"/>
      <c r="Z22" s="350"/>
      <c r="AA22" s="350"/>
      <c r="AB22" s="350"/>
      <c r="AC22" s="350"/>
      <c r="AD22" s="350"/>
      <c r="AE22" s="350"/>
      <c r="AF22" s="350"/>
      <c r="AG22" s="346">
        <f t="shared" si="12"/>
        <v>0</v>
      </c>
      <c r="AH22" s="1563"/>
      <c r="AI22" s="351">
        <f t="shared" si="13"/>
        <v>0</v>
      </c>
      <c r="AJ22" s="344"/>
      <c r="AK22" s="345"/>
      <c r="AL22" s="345"/>
      <c r="AM22" s="345"/>
      <c r="AN22" s="345"/>
      <c r="AO22" s="345"/>
      <c r="AP22" s="346">
        <f t="shared" si="14"/>
        <v>0</v>
      </c>
      <c r="AQ22" s="347"/>
      <c r="AR22" s="1563"/>
      <c r="AS22" s="347"/>
      <c r="AT22" s="352">
        <f t="shared" si="15"/>
        <v>0</v>
      </c>
      <c r="AU22" s="353"/>
      <c r="AV22" s="354"/>
      <c r="AW22" s="354"/>
      <c r="AX22" s="346">
        <f t="shared" si="16"/>
        <v>0</v>
      </c>
      <c r="AY22" s="347"/>
      <c r="AZ22" s="1563"/>
      <c r="BA22" s="352">
        <f t="shared" si="17"/>
        <v>0</v>
      </c>
      <c r="BB22" s="1563"/>
      <c r="BC22" s="352">
        <f t="shared" si="18"/>
        <v>0</v>
      </c>
    </row>
    <row r="23" spans="1:55" s="339" customFormat="1" ht="15" customHeight="1">
      <c r="A23" s="341" t="s">
        <v>390</v>
      </c>
      <c r="B23" s="342"/>
      <c r="C23" s="708"/>
      <c r="D23" s="343"/>
      <c r="E23" s="344"/>
      <c r="F23" s="345"/>
      <c r="G23" s="345"/>
      <c r="H23" s="345"/>
      <c r="I23" s="345"/>
      <c r="J23" s="345"/>
      <c r="K23" s="345"/>
      <c r="L23" s="345"/>
      <c r="M23" s="346">
        <f t="shared" si="10"/>
        <v>0</v>
      </c>
      <c r="N23" s="347"/>
      <c r="O23" s="347"/>
      <c r="P23" s="347"/>
      <c r="Q23" s="348">
        <f t="shared" si="9"/>
        <v>0</v>
      </c>
      <c r="R23" s="349"/>
      <c r="S23" s="1575"/>
      <c r="T23" s="350"/>
      <c r="U23" s="350"/>
      <c r="V23" s="350"/>
      <c r="W23" s="346">
        <f t="shared" si="11"/>
        <v>0</v>
      </c>
      <c r="X23" s="349"/>
      <c r="Y23" s="350"/>
      <c r="Z23" s="350"/>
      <c r="AA23" s="350"/>
      <c r="AB23" s="350"/>
      <c r="AC23" s="350"/>
      <c r="AD23" s="350"/>
      <c r="AE23" s="350"/>
      <c r="AF23" s="350"/>
      <c r="AG23" s="346">
        <f t="shared" si="12"/>
        <v>0</v>
      </c>
      <c r="AH23" s="1563"/>
      <c r="AI23" s="351">
        <f t="shared" si="13"/>
        <v>0</v>
      </c>
      <c r="AJ23" s="344"/>
      <c r="AK23" s="345"/>
      <c r="AL23" s="345"/>
      <c r="AM23" s="345"/>
      <c r="AN23" s="345"/>
      <c r="AO23" s="345"/>
      <c r="AP23" s="346">
        <f t="shared" si="14"/>
        <v>0</v>
      </c>
      <c r="AQ23" s="347"/>
      <c r="AR23" s="1563"/>
      <c r="AS23" s="347"/>
      <c r="AT23" s="352">
        <f t="shared" si="15"/>
        <v>0</v>
      </c>
      <c r="AU23" s="353"/>
      <c r="AV23" s="354"/>
      <c r="AW23" s="354"/>
      <c r="AX23" s="346">
        <f t="shared" si="16"/>
        <v>0</v>
      </c>
      <c r="AY23" s="347"/>
      <c r="AZ23" s="1563"/>
      <c r="BA23" s="352">
        <f t="shared" si="17"/>
        <v>0</v>
      </c>
      <c r="BB23" s="1563"/>
      <c r="BC23" s="352">
        <f t="shared" si="18"/>
        <v>0</v>
      </c>
    </row>
    <row r="24" spans="1:55" s="339" customFormat="1" ht="14.25">
      <c r="A24" s="357"/>
      <c r="B24" s="342"/>
      <c r="C24" s="708"/>
      <c r="D24" s="343"/>
      <c r="E24" s="344"/>
      <c r="F24" s="345"/>
      <c r="G24" s="345"/>
      <c r="H24" s="345"/>
      <c r="I24" s="345"/>
      <c r="J24" s="345"/>
      <c r="K24" s="345"/>
      <c r="L24" s="345"/>
      <c r="M24" s="346">
        <f t="shared" si="10"/>
        <v>0</v>
      </c>
      <c r="N24" s="347"/>
      <c r="O24" s="347"/>
      <c r="P24" s="347"/>
      <c r="Q24" s="348">
        <f t="shared" si="9"/>
        <v>0</v>
      </c>
      <c r="R24" s="349"/>
      <c r="S24" s="1575"/>
      <c r="T24" s="350"/>
      <c r="U24" s="350"/>
      <c r="V24" s="350"/>
      <c r="W24" s="346">
        <f t="shared" si="11"/>
        <v>0</v>
      </c>
      <c r="X24" s="349"/>
      <c r="Y24" s="350"/>
      <c r="Z24" s="350"/>
      <c r="AA24" s="350"/>
      <c r="AB24" s="350"/>
      <c r="AC24" s="350"/>
      <c r="AD24" s="350"/>
      <c r="AE24" s="350"/>
      <c r="AF24" s="350"/>
      <c r="AG24" s="346">
        <f t="shared" si="12"/>
        <v>0</v>
      </c>
      <c r="AH24" s="1563"/>
      <c r="AI24" s="351">
        <f t="shared" si="13"/>
        <v>0</v>
      </c>
      <c r="AJ24" s="344"/>
      <c r="AK24" s="345"/>
      <c r="AL24" s="345"/>
      <c r="AM24" s="345"/>
      <c r="AN24" s="345"/>
      <c r="AO24" s="345"/>
      <c r="AP24" s="346">
        <f t="shared" si="14"/>
        <v>0</v>
      </c>
      <c r="AQ24" s="347"/>
      <c r="AR24" s="1563"/>
      <c r="AS24" s="347"/>
      <c r="AT24" s="352">
        <f t="shared" si="15"/>
        <v>0</v>
      </c>
      <c r="AU24" s="353"/>
      <c r="AV24" s="354"/>
      <c r="AW24" s="354"/>
      <c r="AX24" s="346">
        <f t="shared" si="16"/>
        <v>0</v>
      </c>
      <c r="AY24" s="347"/>
      <c r="AZ24" s="1563"/>
      <c r="BA24" s="352">
        <f t="shared" si="17"/>
        <v>0</v>
      </c>
      <c r="BB24" s="1563"/>
      <c r="BC24" s="352">
        <f t="shared" si="18"/>
        <v>0</v>
      </c>
    </row>
    <row r="25" spans="1:55" s="339" customFormat="1" ht="14.25">
      <c r="A25" s="357"/>
      <c r="B25" s="342"/>
      <c r="C25" s="708"/>
      <c r="D25" s="343"/>
      <c r="E25" s="344"/>
      <c r="F25" s="345"/>
      <c r="G25" s="345"/>
      <c r="H25" s="345"/>
      <c r="I25" s="345"/>
      <c r="J25" s="345"/>
      <c r="K25" s="345"/>
      <c r="L25" s="345"/>
      <c r="M25" s="346">
        <f t="shared" si="10"/>
        <v>0</v>
      </c>
      <c r="N25" s="347"/>
      <c r="O25" s="347"/>
      <c r="P25" s="347"/>
      <c r="Q25" s="348">
        <f t="shared" si="9"/>
        <v>0</v>
      </c>
      <c r="R25" s="349"/>
      <c r="S25" s="1575"/>
      <c r="T25" s="350"/>
      <c r="U25" s="350"/>
      <c r="V25" s="350"/>
      <c r="W25" s="346">
        <f t="shared" si="11"/>
        <v>0</v>
      </c>
      <c r="X25" s="349"/>
      <c r="Y25" s="350"/>
      <c r="Z25" s="350"/>
      <c r="AA25" s="350"/>
      <c r="AB25" s="350"/>
      <c r="AC25" s="350"/>
      <c r="AD25" s="350"/>
      <c r="AE25" s="350"/>
      <c r="AF25" s="350"/>
      <c r="AG25" s="346">
        <f t="shared" si="12"/>
        <v>0</v>
      </c>
      <c r="AH25" s="1563"/>
      <c r="AI25" s="351">
        <f t="shared" si="13"/>
        <v>0</v>
      </c>
      <c r="AJ25" s="344"/>
      <c r="AK25" s="345"/>
      <c r="AL25" s="345"/>
      <c r="AM25" s="345"/>
      <c r="AN25" s="345"/>
      <c r="AO25" s="345"/>
      <c r="AP25" s="346">
        <f t="shared" si="14"/>
        <v>0</v>
      </c>
      <c r="AQ25" s="347"/>
      <c r="AR25" s="1563"/>
      <c r="AS25" s="347"/>
      <c r="AT25" s="352">
        <f t="shared" si="15"/>
        <v>0</v>
      </c>
      <c r="AU25" s="353"/>
      <c r="AV25" s="354"/>
      <c r="AW25" s="354"/>
      <c r="AX25" s="346">
        <f t="shared" si="16"/>
        <v>0</v>
      </c>
      <c r="AY25" s="347"/>
      <c r="AZ25" s="1563"/>
      <c r="BA25" s="352">
        <f t="shared" si="17"/>
        <v>0</v>
      </c>
      <c r="BB25" s="1563"/>
      <c r="BC25" s="352">
        <f t="shared" si="18"/>
        <v>0</v>
      </c>
    </row>
    <row r="26" spans="1:55" s="339" customFormat="1" ht="14.25">
      <c r="A26" s="357"/>
      <c r="B26" s="342"/>
      <c r="C26" s="708"/>
      <c r="D26" s="343"/>
      <c r="E26" s="344"/>
      <c r="F26" s="345"/>
      <c r="G26" s="345"/>
      <c r="H26" s="345"/>
      <c r="I26" s="345"/>
      <c r="J26" s="345"/>
      <c r="K26" s="345"/>
      <c r="L26" s="345"/>
      <c r="M26" s="346">
        <f t="shared" si="10"/>
        <v>0</v>
      </c>
      <c r="N26" s="347"/>
      <c r="O26" s="347"/>
      <c r="P26" s="347"/>
      <c r="Q26" s="348">
        <f t="shared" si="9"/>
        <v>0</v>
      </c>
      <c r="R26" s="349"/>
      <c r="S26" s="1575"/>
      <c r="T26" s="350"/>
      <c r="U26" s="350"/>
      <c r="V26" s="350"/>
      <c r="W26" s="346">
        <f t="shared" si="11"/>
        <v>0</v>
      </c>
      <c r="X26" s="349"/>
      <c r="Y26" s="350"/>
      <c r="Z26" s="350"/>
      <c r="AA26" s="350"/>
      <c r="AB26" s="350"/>
      <c r="AC26" s="350"/>
      <c r="AD26" s="350"/>
      <c r="AE26" s="350"/>
      <c r="AF26" s="350"/>
      <c r="AG26" s="346">
        <f t="shared" si="12"/>
        <v>0</v>
      </c>
      <c r="AH26" s="1563"/>
      <c r="AI26" s="351">
        <f t="shared" si="13"/>
        <v>0</v>
      </c>
      <c r="AJ26" s="344"/>
      <c r="AK26" s="345"/>
      <c r="AL26" s="345"/>
      <c r="AM26" s="345"/>
      <c r="AN26" s="345"/>
      <c r="AO26" s="345"/>
      <c r="AP26" s="346">
        <f t="shared" si="14"/>
        <v>0</v>
      </c>
      <c r="AQ26" s="347"/>
      <c r="AR26" s="1563"/>
      <c r="AS26" s="347"/>
      <c r="AT26" s="352">
        <f t="shared" si="15"/>
        <v>0</v>
      </c>
      <c r="AU26" s="353"/>
      <c r="AV26" s="354"/>
      <c r="AW26" s="354"/>
      <c r="AX26" s="346">
        <f t="shared" si="16"/>
        <v>0</v>
      </c>
      <c r="AY26" s="347"/>
      <c r="AZ26" s="1563"/>
      <c r="BA26" s="352">
        <f t="shared" si="17"/>
        <v>0</v>
      </c>
      <c r="BB26" s="1563"/>
      <c r="BC26" s="352">
        <f t="shared" si="18"/>
        <v>0</v>
      </c>
    </row>
    <row r="27" spans="1:55" s="339" customFormat="1" ht="14.25">
      <c r="A27" s="357"/>
      <c r="B27" s="342"/>
      <c r="C27" s="708"/>
      <c r="D27" s="343"/>
      <c r="E27" s="344"/>
      <c r="F27" s="345"/>
      <c r="G27" s="345"/>
      <c r="H27" s="345"/>
      <c r="I27" s="345"/>
      <c r="J27" s="345"/>
      <c r="K27" s="345"/>
      <c r="L27" s="345"/>
      <c r="M27" s="346">
        <f t="shared" si="10"/>
        <v>0</v>
      </c>
      <c r="N27" s="347"/>
      <c r="O27" s="347"/>
      <c r="P27" s="347"/>
      <c r="Q27" s="348">
        <f t="shared" si="9"/>
        <v>0</v>
      </c>
      <c r="R27" s="349"/>
      <c r="S27" s="1575"/>
      <c r="T27" s="350"/>
      <c r="U27" s="350"/>
      <c r="V27" s="350"/>
      <c r="W27" s="346">
        <f t="shared" si="11"/>
        <v>0</v>
      </c>
      <c r="X27" s="349"/>
      <c r="Y27" s="350"/>
      <c r="Z27" s="350"/>
      <c r="AA27" s="350"/>
      <c r="AB27" s="350"/>
      <c r="AC27" s="350"/>
      <c r="AD27" s="350"/>
      <c r="AE27" s="350"/>
      <c r="AF27" s="350"/>
      <c r="AG27" s="346">
        <f t="shared" si="12"/>
        <v>0</v>
      </c>
      <c r="AH27" s="1563"/>
      <c r="AI27" s="351">
        <f t="shared" si="13"/>
        <v>0</v>
      </c>
      <c r="AJ27" s="344"/>
      <c r="AK27" s="345"/>
      <c r="AL27" s="345"/>
      <c r="AM27" s="345"/>
      <c r="AN27" s="345"/>
      <c r="AO27" s="345"/>
      <c r="AP27" s="346">
        <f t="shared" si="14"/>
        <v>0</v>
      </c>
      <c r="AQ27" s="347"/>
      <c r="AR27" s="1563"/>
      <c r="AS27" s="347"/>
      <c r="AT27" s="352">
        <f t="shared" si="15"/>
        <v>0</v>
      </c>
      <c r="AU27" s="353"/>
      <c r="AV27" s="354"/>
      <c r="AW27" s="354"/>
      <c r="AX27" s="346">
        <f t="shared" si="16"/>
        <v>0</v>
      </c>
      <c r="AY27" s="347"/>
      <c r="AZ27" s="1563"/>
      <c r="BA27" s="352">
        <f t="shared" si="17"/>
        <v>0</v>
      </c>
      <c r="BB27" s="1563"/>
      <c r="BC27" s="352">
        <f t="shared" si="18"/>
        <v>0</v>
      </c>
    </row>
    <row r="28" spans="1:55" s="339" customFormat="1" ht="15">
      <c r="A28" s="358" t="s">
        <v>392</v>
      </c>
      <c r="B28" s="332"/>
      <c r="C28" s="332"/>
      <c r="D28" s="332"/>
      <c r="E28" s="332"/>
      <c r="F28" s="332"/>
      <c r="G28" s="333"/>
      <c r="H28" s="332"/>
      <c r="I28" s="334"/>
      <c r="J28" s="334"/>
      <c r="K28" s="334"/>
      <c r="L28" s="335"/>
      <c r="M28" s="334"/>
      <c r="N28" s="334"/>
      <c r="O28" s="335"/>
      <c r="P28" s="334"/>
      <c r="Q28" s="334"/>
      <c r="R28" s="334"/>
      <c r="S28" s="334"/>
      <c r="T28" s="334"/>
      <c r="U28" s="334"/>
      <c r="V28" s="334"/>
      <c r="W28" s="334"/>
      <c r="X28" s="334"/>
      <c r="Y28" s="334"/>
      <c r="Z28" s="334"/>
      <c r="AA28" s="334"/>
      <c r="AB28" s="334"/>
      <c r="AC28" s="334"/>
      <c r="AD28" s="335"/>
      <c r="AE28" s="335"/>
      <c r="AF28" s="335"/>
      <c r="AG28" s="335"/>
      <c r="AH28" s="337"/>
      <c r="AI28" s="332"/>
      <c r="AJ28" s="336"/>
      <c r="AK28" s="332"/>
      <c r="AL28" s="336"/>
      <c r="AM28" s="332"/>
      <c r="AN28" s="332"/>
      <c r="AO28" s="332"/>
      <c r="AP28" s="332"/>
      <c r="AQ28" s="337"/>
      <c r="AR28" s="337"/>
      <c r="AS28" s="337"/>
      <c r="AT28" s="332"/>
      <c r="AU28" s="332"/>
      <c r="AV28" s="332"/>
      <c r="AW28" s="332"/>
      <c r="AX28" s="332"/>
      <c r="AY28" s="332"/>
      <c r="AZ28" s="337"/>
      <c r="BA28" s="332"/>
      <c r="BB28" s="337"/>
      <c r="BC28" s="332"/>
    </row>
    <row r="29" spans="1:55" s="339" customFormat="1">
      <c r="A29" s="341" t="s">
        <v>388</v>
      </c>
      <c r="B29" s="342"/>
      <c r="C29" s="708"/>
      <c r="D29" s="343"/>
      <c r="E29" s="344"/>
      <c r="F29" s="345"/>
      <c r="G29" s="345"/>
      <c r="H29" s="345"/>
      <c r="I29" s="345"/>
      <c r="J29" s="345"/>
      <c r="K29" s="345"/>
      <c r="L29" s="345"/>
      <c r="M29" s="346">
        <f t="shared" ref="M29:M35" si="19">SUM(E29:L29)</f>
        <v>0</v>
      </c>
      <c r="N29" s="347"/>
      <c r="O29" s="347"/>
      <c r="P29" s="347"/>
      <c r="Q29" s="348">
        <f t="shared" si="9"/>
        <v>0</v>
      </c>
      <c r="R29" s="349"/>
      <c r="S29" s="1575"/>
      <c r="T29" s="350"/>
      <c r="U29" s="350"/>
      <c r="V29" s="350"/>
      <c r="W29" s="346">
        <f t="shared" ref="W29:W35" si="20">SUM(R29:V29)</f>
        <v>0</v>
      </c>
      <c r="X29" s="349"/>
      <c r="Y29" s="350"/>
      <c r="Z29" s="350"/>
      <c r="AA29" s="350"/>
      <c r="AB29" s="350"/>
      <c r="AC29" s="350"/>
      <c r="AD29" s="350"/>
      <c r="AE29" s="350"/>
      <c r="AF29" s="350"/>
      <c r="AG29" s="346">
        <f t="shared" ref="AG29:AG35" si="21">SUM(X29:AF29)</f>
        <v>0</v>
      </c>
      <c r="AH29" s="1563"/>
      <c r="AI29" s="351">
        <f t="shared" ref="AI29:AI35" si="22">Q29+W29+AG29+AH29</f>
        <v>0</v>
      </c>
      <c r="AJ29" s="344"/>
      <c r="AK29" s="345"/>
      <c r="AL29" s="345"/>
      <c r="AM29" s="345"/>
      <c r="AN29" s="345"/>
      <c r="AO29" s="345"/>
      <c r="AP29" s="346">
        <f t="shared" ref="AP29:AP35" si="23">SUM(AJ29:AO29)</f>
        <v>0</v>
      </c>
      <c r="AQ29" s="347"/>
      <c r="AR29" s="1563"/>
      <c r="AS29" s="347"/>
      <c r="AT29" s="352">
        <f t="shared" ref="AT29:AT35" si="24">AI29+AP29+AQ29+AR29+AS29</f>
        <v>0</v>
      </c>
      <c r="AU29" s="353"/>
      <c r="AV29" s="354"/>
      <c r="AW29" s="354"/>
      <c r="AX29" s="346">
        <f t="shared" ref="AX29:AX35" si="25">SUM(AU29:AW29)</f>
        <v>0</v>
      </c>
      <c r="AY29" s="347"/>
      <c r="AZ29" s="1563"/>
      <c r="BA29" s="352">
        <f t="shared" ref="BA29:BA35" si="26">AX29+AY29</f>
        <v>0</v>
      </c>
      <c r="BB29" s="1563"/>
      <c r="BC29" s="352">
        <f t="shared" ref="BC29:BC35" si="27">BA29+AT29+BB29</f>
        <v>0</v>
      </c>
    </row>
    <row r="30" spans="1:55" s="339" customFormat="1">
      <c r="A30" s="356" t="s">
        <v>389</v>
      </c>
      <c r="B30" s="342"/>
      <c r="C30" s="708"/>
      <c r="D30" s="343"/>
      <c r="E30" s="344"/>
      <c r="F30" s="345"/>
      <c r="G30" s="345"/>
      <c r="H30" s="345"/>
      <c r="I30" s="345"/>
      <c r="J30" s="345"/>
      <c r="K30" s="345"/>
      <c r="L30" s="345"/>
      <c r="M30" s="346">
        <f t="shared" si="19"/>
        <v>0</v>
      </c>
      <c r="N30" s="347"/>
      <c r="O30" s="347"/>
      <c r="P30" s="347"/>
      <c r="Q30" s="348">
        <f t="shared" si="9"/>
        <v>0</v>
      </c>
      <c r="R30" s="349"/>
      <c r="S30" s="1575"/>
      <c r="T30" s="350"/>
      <c r="U30" s="350"/>
      <c r="V30" s="350"/>
      <c r="W30" s="346">
        <f t="shared" si="20"/>
        <v>0</v>
      </c>
      <c r="X30" s="349"/>
      <c r="Y30" s="350"/>
      <c r="Z30" s="350"/>
      <c r="AA30" s="350"/>
      <c r="AB30" s="350"/>
      <c r="AC30" s="350"/>
      <c r="AD30" s="350"/>
      <c r="AE30" s="350"/>
      <c r="AF30" s="350"/>
      <c r="AG30" s="346">
        <f t="shared" si="21"/>
        <v>0</v>
      </c>
      <c r="AH30" s="1563"/>
      <c r="AI30" s="351">
        <f t="shared" si="22"/>
        <v>0</v>
      </c>
      <c r="AJ30" s="344"/>
      <c r="AK30" s="345"/>
      <c r="AL30" s="345"/>
      <c r="AM30" s="345"/>
      <c r="AN30" s="345"/>
      <c r="AO30" s="345"/>
      <c r="AP30" s="346">
        <f t="shared" si="23"/>
        <v>0</v>
      </c>
      <c r="AQ30" s="347"/>
      <c r="AR30" s="1563"/>
      <c r="AS30" s="347"/>
      <c r="AT30" s="352">
        <f t="shared" si="24"/>
        <v>0</v>
      </c>
      <c r="AU30" s="353"/>
      <c r="AV30" s="354"/>
      <c r="AW30" s="354"/>
      <c r="AX30" s="346">
        <f t="shared" si="25"/>
        <v>0</v>
      </c>
      <c r="AY30" s="347"/>
      <c r="AZ30" s="1563"/>
      <c r="BA30" s="352">
        <f t="shared" si="26"/>
        <v>0</v>
      </c>
      <c r="BB30" s="1563"/>
      <c r="BC30" s="352">
        <f t="shared" si="27"/>
        <v>0</v>
      </c>
    </row>
    <row r="31" spans="1:55" s="339" customFormat="1">
      <c r="A31" s="341" t="s">
        <v>390</v>
      </c>
      <c r="B31" s="342"/>
      <c r="C31" s="708"/>
      <c r="D31" s="343"/>
      <c r="E31" s="344"/>
      <c r="F31" s="345"/>
      <c r="G31" s="345"/>
      <c r="H31" s="345"/>
      <c r="I31" s="345"/>
      <c r="J31" s="345"/>
      <c r="K31" s="345"/>
      <c r="L31" s="345"/>
      <c r="M31" s="346">
        <f t="shared" si="19"/>
        <v>0</v>
      </c>
      <c r="N31" s="347"/>
      <c r="O31" s="347"/>
      <c r="P31" s="347"/>
      <c r="Q31" s="348">
        <f t="shared" si="9"/>
        <v>0</v>
      </c>
      <c r="R31" s="349"/>
      <c r="S31" s="1575"/>
      <c r="T31" s="350"/>
      <c r="U31" s="350"/>
      <c r="V31" s="350"/>
      <c r="W31" s="346">
        <f t="shared" si="20"/>
        <v>0</v>
      </c>
      <c r="X31" s="349"/>
      <c r="Y31" s="350"/>
      <c r="Z31" s="350"/>
      <c r="AA31" s="350"/>
      <c r="AB31" s="350"/>
      <c r="AC31" s="350"/>
      <c r="AD31" s="350"/>
      <c r="AE31" s="350"/>
      <c r="AF31" s="350"/>
      <c r="AG31" s="346">
        <f t="shared" si="21"/>
        <v>0</v>
      </c>
      <c r="AH31" s="1563"/>
      <c r="AI31" s="351">
        <f t="shared" si="22"/>
        <v>0</v>
      </c>
      <c r="AJ31" s="344"/>
      <c r="AK31" s="345"/>
      <c r="AL31" s="345"/>
      <c r="AM31" s="345"/>
      <c r="AN31" s="345"/>
      <c r="AO31" s="345"/>
      <c r="AP31" s="346">
        <f t="shared" si="23"/>
        <v>0</v>
      </c>
      <c r="AQ31" s="347"/>
      <c r="AR31" s="1563"/>
      <c r="AS31" s="347"/>
      <c r="AT31" s="352">
        <f t="shared" si="24"/>
        <v>0</v>
      </c>
      <c r="AU31" s="353"/>
      <c r="AV31" s="354"/>
      <c r="AW31" s="354"/>
      <c r="AX31" s="346">
        <f t="shared" si="25"/>
        <v>0</v>
      </c>
      <c r="AY31" s="347"/>
      <c r="AZ31" s="1563"/>
      <c r="BA31" s="352">
        <f t="shared" si="26"/>
        <v>0</v>
      </c>
      <c r="BB31" s="1563"/>
      <c r="BC31" s="352">
        <f t="shared" si="27"/>
        <v>0</v>
      </c>
    </row>
    <row r="32" spans="1:55" s="339" customFormat="1" ht="14.25">
      <c r="A32" s="357"/>
      <c r="B32" s="342"/>
      <c r="C32" s="708"/>
      <c r="D32" s="343"/>
      <c r="E32" s="344"/>
      <c r="F32" s="345"/>
      <c r="G32" s="345"/>
      <c r="H32" s="345"/>
      <c r="I32" s="345"/>
      <c r="J32" s="345"/>
      <c r="K32" s="345"/>
      <c r="L32" s="345"/>
      <c r="M32" s="346">
        <f t="shared" si="19"/>
        <v>0</v>
      </c>
      <c r="N32" s="347"/>
      <c r="O32" s="347"/>
      <c r="P32" s="347"/>
      <c r="Q32" s="348">
        <f t="shared" si="9"/>
        <v>0</v>
      </c>
      <c r="R32" s="349"/>
      <c r="S32" s="1575"/>
      <c r="T32" s="350"/>
      <c r="U32" s="350"/>
      <c r="V32" s="350"/>
      <c r="W32" s="346">
        <f t="shared" si="20"/>
        <v>0</v>
      </c>
      <c r="X32" s="349"/>
      <c r="Y32" s="350"/>
      <c r="Z32" s="350"/>
      <c r="AA32" s="350"/>
      <c r="AB32" s="350"/>
      <c r="AC32" s="350"/>
      <c r="AD32" s="350"/>
      <c r="AE32" s="350"/>
      <c r="AF32" s="350"/>
      <c r="AG32" s="346">
        <f t="shared" si="21"/>
        <v>0</v>
      </c>
      <c r="AH32" s="1563"/>
      <c r="AI32" s="351">
        <f t="shared" si="22"/>
        <v>0</v>
      </c>
      <c r="AJ32" s="344"/>
      <c r="AK32" s="345"/>
      <c r="AL32" s="345"/>
      <c r="AM32" s="345"/>
      <c r="AN32" s="345"/>
      <c r="AO32" s="345"/>
      <c r="AP32" s="346">
        <f t="shared" si="23"/>
        <v>0</v>
      </c>
      <c r="AQ32" s="347"/>
      <c r="AR32" s="1563"/>
      <c r="AS32" s="347"/>
      <c r="AT32" s="352">
        <f t="shared" si="24"/>
        <v>0</v>
      </c>
      <c r="AU32" s="353"/>
      <c r="AV32" s="354"/>
      <c r="AW32" s="354"/>
      <c r="AX32" s="346">
        <f t="shared" si="25"/>
        <v>0</v>
      </c>
      <c r="AY32" s="347"/>
      <c r="AZ32" s="1563"/>
      <c r="BA32" s="352">
        <f t="shared" si="26"/>
        <v>0</v>
      </c>
      <c r="BB32" s="1563"/>
      <c r="BC32" s="352">
        <f t="shared" si="27"/>
        <v>0</v>
      </c>
    </row>
    <row r="33" spans="1:55" s="339" customFormat="1" ht="14.25">
      <c r="A33" s="357"/>
      <c r="B33" s="342"/>
      <c r="C33" s="708"/>
      <c r="D33" s="343"/>
      <c r="E33" s="344"/>
      <c r="F33" s="345"/>
      <c r="G33" s="345"/>
      <c r="H33" s="345"/>
      <c r="I33" s="345"/>
      <c r="J33" s="345"/>
      <c r="K33" s="345"/>
      <c r="L33" s="345"/>
      <c r="M33" s="346">
        <f t="shared" si="19"/>
        <v>0</v>
      </c>
      <c r="N33" s="347"/>
      <c r="O33" s="347"/>
      <c r="P33" s="347"/>
      <c r="Q33" s="348">
        <f t="shared" si="9"/>
        <v>0</v>
      </c>
      <c r="R33" s="349"/>
      <c r="S33" s="1575"/>
      <c r="T33" s="350"/>
      <c r="U33" s="350"/>
      <c r="V33" s="350"/>
      <c r="W33" s="346">
        <f t="shared" si="20"/>
        <v>0</v>
      </c>
      <c r="X33" s="349"/>
      <c r="Y33" s="350"/>
      <c r="Z33" s="350"/>
      <c r="AA33" s="350"/>
      <c r="AB33" s="350"/>
      <c r="AC33" s="350"/>
      <c r="AD33" s="350"/>
      <c r="AE33" s="350"/>
      <c r="AF33" s="350"/>
      <c r="AG33" s="346">
        <f t="shared" si="21"/>
        <v>0</v>
      </c>
      <c r="AH33" s="1563"/>
      <c r="AI33" s="351">
        <f t="shared" si="22"/>
        <v>0</v>
      </c>
      <c r="AJ33" s="344"/>
      <c r="AK33" s="345"/>
      <c r="AL33" s="345"/>
      <c r="AM33" s="345"/>
      <c r="AN33" s="345"/>
      <c r="AO33" s="345"/>
      <c r="AP33" s="346">
        <f t="shared" si="23"/>
        <v>0</v>
      </c>
      <c r="AQ33" s="347"/>
      <c r="AR33" s="1563"/>
      <c r="AS33" s="347"/>
      <c r="AT33" s="352">
        <f t="shared" si="24"/>
        <v>0</v>
      </c>
      <c r="AU33" s="353"/>
      <c r="AV33" s="354"/>
      <c r="AW33" s="354"/>
      <c r="AX33" s="346">
        <f t="shared" si="25"/>
        <v>0</v>
      </c>
      <c r="AY33" s="347"/>
      <c r="AZ33" s="1563"/>
      <c r="BA33" s="352">
        <f t="shared" si="26"/>
        <v>0</v>
      </c>
      <c r="BB33" s="1563"/>
      <c r="BC33" s="352">
        <f t="shared" si="27"/>
        <v>0</v>
      </c>
    </row>
    <row r="34" spans="1:55" s="339" customFormat="1" ht="14.25">
      <c r="A34" s="357"/>
      <c r="B34" s="342"/>
      <c r="C34" s="708"/>
      <c r="D34" s="343"/>
      <c r="E34" s="344"/>
      <c r="F34" s="345"/>
      <c r="G34" s="345"/>
      <c r="H34" s="345"/>
      <c r="I34" s="345"/>
      <c r="J34" s="345"/>
      <c r="K34" s="345"/>
      <c r="L34" s="345"/>
      <c r="M34" s="346">
        <f t="shared" si="19"/>
        <v>0</v>
      </c>
      <c r="N34" s="347"/>
      <c r="O34" s="347"/>
      <c r="P34" s="347"/>
      <c r="Q34" s="348">
        <f t="shared" si="9"/>
        <v>0</v>
      </c>
      <c r="R34" s="349"/>
      <c r="S34" s="1575"/>
      <c r="T34" s="350"/>
      <c r="U34" s="350"/>
      <c r="V34" s="350"/>
      <c r="W34" s="346">
        <f t="shared" si="20"/>
        <v>0</v>
      </c>
      <c r="X34" s="349"/>
      <c r="Y34" s="350"/>
      <c r="Z34" s="350"/>
      <c r="AA34" s="350"/>
      <c r="AB34" s="350"/>
      <c r="AC34" s="350"/>
      <c r="AD34" s="350"/>
      <c r="AE34" s="350"/>
      <c r="AF34" s="350"/>
      <c r="AG34" s="346">
        <f t="shared" si="21"/>
        <v>0</v>
      </c>
      <c r="AH34" s="1563"/>
      <c r="AI34" s="351">
        <f t="shared" si="22"/>
        <v>0</v>
      </c>
      <c r="AJ34" s="344"/>
      <c r="AK34" s="345"/>
      <c r="AL34" s="345"/>
      <c r="AM34" s="345"/>
      <c r="AN34" s="345"/>
      <c r="AO34" s="345"/>
      <c r="AP34" s="346">
        <f t="shared" si="23"/>
        <v>0</v>
      </c>
      <c r="AQ34" s="347"/>
      <c r="AR34" s="1563"/>
      <c r="AS34" s="347"/>
      <c r="AT34" s="352">
        <f t="shared" si="24"/>
        <v>0</v>
      </c>
      <c r="AU34" s="353"/>
      <c r="AV34" s="354"/>
      <c r="AW34" s="354"/>
      <c r="AX34" s="346">
        <f t="shared" si="25"/>
        <v>0</v>
      </c>
      <c r="AY34" s="347"/>
      <c r="AZ34" s="1563"/>
      <c r="BA34" s="352">
        <f t="shared" si="26"/>
        <v>0</v>
      </c>
      <c r="BB34" s="1563"/>
      <c r="BC34" s="352">
        <f t="shared" si="27"/>
        <v>0</v>
      </c>
    </row>
    <row r="35" spans="1:55" s="339" customFormat="1" ht="14.25">
      <c r="A35" s="357"/>
      <c r="B35" s="342"/>
      <c r="C35" s="708"/>
      <c r="D35" s="343"/>
      <c r="E35" s="344"/>
      <c r="F35" s="345"/>
      <c r="G35" s="345"/>
      <c r="H35" s="345"/>
      <c r="I35" s="345"/>
      <c r="J35" s="345"/>
      <c r="K35" s="345"/>
      <c r="L35" s="345"/>
      <c r="M35" s="346">
        <f t="shared" si="19"/>
        <v>0</v>
      </c>
      <c r="N35" s="347"/>
      <c r="O35" s="347"/>
      <c r="P35" s="347"/>
      <c r="Q35" s="348">
        <f t="shared" si="9"/>
        <v>0</v>
      </c>
      <c r="R35" s="349"/>
      <c r="S35" s="1575"/>
      <c r="T35" s="350"/>
      <c r="U35" s="350"/>
      <c r="V35" s="350"/>
      <c r="W35" s="346">
        <f t="shared" si="20"/>
        <v>0</v>
      </c>
      <c r="X35" s="349"/>
      <c r="Y35" s="350"/>
      <c r="Z35" s="350"/>
      <c r="AA35" s="350"/>
      <c r="AB35" s="350"/>
      <c r="AC35" s="350"/>
      <c r="AD35" s="350"/>
      <c r="AE35" s="350"/>
      <c r="AF35" s="350"/>
      <c r="AG35" s="346">
        <f t="shared" si="21"/>
        <v>0</v>
      </c>
      <c r="AH35" s="1563"/>
      <c r="AI35" s="351">
        <f t="shared" si="22"/>
        <v>0</v>
      </c>
      <c r="AJ35" s="344"/>
      <c r="AK35" s="345"/>
      <c r="AL35" s="345"/>
      <c r="AM35" s="345"/>
      <c r="AN35" s="345"/>
      <c r="AO35" s="345"/>
      <c r="AP35" s="346">
        <f t="shared" si="23"/>
        <v>0</v>
      </c>
      <c r="AQ35" s="347"/>
      <c r="AR35" s="1563"/>
      <c r="AS35" s="347"/>
      <c r="AT35" s="352">
        <f t="shared" si="24"/>
        <v>0</v>
      </c>
      <c r="AU35" s="353"/>
      <c r="AV35" s="354"/>
      <c r="AW35" s="354"/>
      <c r="AX35" s="346">
        <f t="shared" si="25"/>
        <v>0</v>
      </c>
      <c r="AY35" s="347"/>
      <c r="AZ35" s="1563"/>
      <c r="BA35" s="352">
        <f t="shared" si="26"/>
        <v>0</v>
      </c>
      <c r="BB35" s="1563"/>
      <c r="BC35" s="352">
        <f t="shared" si="27"/>
        <v>0</v>
      </c>
    </row>
    <row r="36" spans="1:55" s="339" customFormat="1" ht="15">
      <c r="A36" s="358" t="s">
        <v>393</v>
      </c>
      <c r="B36" s="332"/>
      <c r="C36" s="332"/>
      <c r="D36" s="332"/>
      <c r="E36" s="332"/>
      <c r="F36" s="332"/>
      <c r="G36" s="333"/>
      <c r="H36" s="332"/>
      <c r="I36" s="334"/>
      <c r="J36" s="334"/>
      <c r="K36" s="334"/>
      <c r="L36" s="335"/>
      <c r="M36" s="334"/>
      <c r="N36" s="334"/>
      <c r="O36" s="335"/>
      <c r="P36" s="334"/>
      <c r="Q36" s="334"/>
      <c r="R36" s="334"/>
      <c r="S36" s="334"/>
      <c r="T36" s="334"/>
      <c r="U36" s="334"/>
      <c r="V36" s="334"/>
      <c r="W36" s="334"/>
      <c r="X36" s="334"/>
      <c r="Y36" s="334"/>
      <c r="Z36" s="334"/>
      <c r="AA36" s="334"/>
      <c r="AB36" s="334"/>
      <c r="AC36" s="334"/>
      <c r="AD36" s="335"/>
      <c r="AE36" s="335"/>
      <c r="AF36" s="335"/>
      <c r="AG36" s="335"/>
      <c r="AH36" s="337"/>
      <c r="AI36" s="332"/>
      <c r="AJ36" s="336"/>
      <c r="AK36" s="332"/>
      <c r="AL36" s="336"/>
      <c r="AM36" s="332"/>
      <c r="AN36" s="332"/>
      <c r="AO36" s="332"/>
      <c r="AP36" s="332"/>
      <c r="AQ36" s="337"/>
      <c r="AR36" s="337"/>
      <c r="AS36" s="337"/>
      <c r="AT36" s="332"/>
      <c r="AU36" s="332"/>
      <c r="AV36" s="332"/>
      <c r="AW36" s="332"/>
      <c r="AX36" s="332"/>
      <c r="AY36" s="332"/>
      <c r="AZ36" s="337"/>
      <c r="BA36" s="332"/>
      <c r="BB36" s="337"/>
      <c r="BC36" s="332"/>
    </row>
    <row r="37" spans="1:55" s="339" customFormat="1">
      <c r="A37" s="341" t="s">
        <v>388</v>
      </c>
      <c r="B37" s="342"/>
      <c r="C37" s="708"/>
      <c r="D37" s="343"/>
      <c r="E37" s="344"/>
      <c r="F37" s="345"/>
      <c r="G37" s="345"/>
      <c r="H37" s="345"/>
      <c r="I37" s="345"/>
      <c r="J37" s="345"/>
      <c r="K37" s="345"/>
      <c r="L37" s="345"/>
      <c r="M37" s="346">
        <f t="shared" ref="M37:M51" si="28">SUM(E37:L37)</f>
        <v>0</v>
      </c>
      <c r="N37" s="347"/>
      <c r="O37" s="347"/>
      <c r="P37" s="347"/>
      <c r="Q37" s="348">
        <f t="shared" si="9"/>
        <v>0</v>
      </c>
      <c r="R37" s="349"/>
      <c r="S37" s="1575"/>
      <c r="T37" s="350"/>
      <c r="U37" s="350"/>
      <c r="V37" s="350"/>
      <c r="W37" s="346">
        <f t="shared" ref="W37:W43" si="29">SUM(R37:V37)</f>
        <v>0</v>
      </c>
      <c r="X37" s="349"/>
      <c r="Y37" s="350"/>
      <c r="Z37" s="350"/>
      <c r="AA37" s="350"/>
      <c r="AB37" s="350"/>
      <c r="AC37" s="350"/>
      <c r="AD37" s="350"/>
      <c r="AE37" s="350"/>
      <c r="AF37" s="350"/>
      <c r="AG37" s="346">
        <f t="shared" ref="AG37:AG43" si="30">SUM(X37:AF37)</f>
        <v>0</v>
      </c>
      <c r="AH37" s="1563"/>
      <c r="AI37" s="351">
        <f t="shared" ref="AI37:AI43" si="31">Q37+W37+AG37+AH37</f>
        <v>0</v>
      </c>
      <c r="AJ37" s="344"/>
      <c r="AK37" s="345"/>
      <c r="AL37" s="345"/>
      <c r="AM37" s="345"/>
      <c r="AN37" s="345"/>
      <c r="AO37" s="345"/>
      <c r="AP37" s="346">
        <f t="shared" ref="AP37:AP43" si="32">SUM(AJ37:AO37)</f>
        <v>0</v>
      </c>
      <c r="AQ37" s="347"/>
      <c r="AR37" s="1563"/>
      <c r="AS37" s="347"/>
      <c r="AT37" s="352">
        <f t="shared" ref="AT37:AT43" si="33">AI37+AP37+AQ37+AR37+AS37</f>
        <v>0</v>
      </c>
      <c r="AU37" s="353"/>
      <c r="AV37" s="354"/>
      <c r="AW37" s="354"/>
      <c r="AX37" s="346">
        <f t="shared" ref="AX37:AX43" si="34">SUM(AU37:AW37)</f>
        <v>0</v>
      </c>
      <c r="AY37" s="347"/>
      <c r="AZ37" s="1563"/>
      <c r="BA37" s="352">
        <f t="shared" ref="BA37:BA43" si="35">AX37+AY37</f>
        <v>0</v>
      </c>
      <c r="BB37" s="1563"/>
      <c r="BC37" s="352">
        <f t="shared" ref="BC37:BC43" si="36">BA37+AT37+BB37</f>
        <v>0</v>
      </c>
    </row>
    <row r="38" spans="1:55" s="339" customFormat="1">
      <c r="A38" s="356" t="s">
        <v>389</v>
      </c>
      <c r="B38" s="342"/>
      <c r="C38" s="708"/>
      <c r="D38" s="343"/>
      <c r="E38" s="344"/>
      <c r="F38" s="345"/>
      <c r="G38" s="345"/>
      <c r="H38" s="345"/>
      <c r="I38" s="345"/>
      <c r="J38" s="345"/>
      <c r="K38" s="345"/>
      <c r="L38" s="345"/>
      <c r="M38" s="346">
        <f t="shared" si="28"/>
        <v>0</v>
      </c>
      <c r="N38" s="347"/>
      <c r="O38" s="347"/>
      <c r="P38" s="347"/>
      <c r="Q38" s="348">
        <f t="shared" si="9"/>
        <v>0</v>
      </c>
      <c r="R38" s="349"/>
      <c r="S38" s="1575"/>
      <c r="T38" s="350"/>
      <c r="U38" s="350"/>
      <c r="V38" s="350"/>
      <c r="W38" s="346">
        <f t="shared" si="29"/>
        <v>0</v>
      </c>
      <c r="X38" s="349"/>
      <c r="Y38" s="350"/>
      <c r="Z38" s="350"/>
      <c r="AA38" s="350"/>
      <c r="AB38" s="350"/>
      <c r="AC38" s="350"/>
      <c r="AD38" s="350"/>
      <c r="AE38" s="350"/>
      <c r="AF38" s="350"/>
      <c r="AG38" s="346">
        <f t="shared" si="30"/>
        <v>0</v>
      </c>
      <c r="AH38" s="1563"/>
      <c r="AI38" s="351">
        <f t="shared" si="31"/>
        <v>0</v>
      </c>
      <c r="AJ38" s="344"/>
      <c r="AK38" s="345"/>
      <c r="AL38" s="345"/>
      <c r="AM38" s="345"/>
      <c r="AN38" s="345"/>
      <c r="AO38" s="345"/>
      <c r="AP38" s="346">
        <f t="shared" si="32"/>
        <v>0</v>
      </c>
      <c r="AQ38" s="347"/>
      <c r="AR38" s="1563"/>
      <c r="AS38" s="347"/>
      <c r="AT38" s="352">
        <f t="shared" si="33"/>
        <v>0</v>
      </c>
      <c r="AU38" s="353"/>
      <c r="AV38" s="354"/>
      <c r="AW38" s="354"/>
      <c r="AX38" s="346">
        <f t="shared" si="34"/>
        <v>0</v>
      </c>
      <c r="AY38" s="347"/>
      <c r="AZ38" s="1563"/>
      <c r="BA38" s="352">
        <f t="shared" si="35"/>
        <v>0</v>
      </c>
      <c r="BB38" s="1563"/>
      <c r="BC38" s="352">
        <f t="shared" si="36"/>
        <v>0</v>
      </c>
    </row>
    <row r="39" spans="1:55" s="339" customFormat="1">
      <c r="A39" s="341" t="s">
        <v>390</v>
      </c>
      <c r="B39" s="342"/>
      <c r="C39" s="708"/>
      <c r="D39" s="343"/>
      <c r="E39" s="344"/>
      <c r="F39" s="345"/>
      <c r="G39" s="345"/>
      <c r="H39" s="345"/>
      <c r="I39" s="345"/>
      <c r="J39" s="345"/>
      <c r="K39" s="345"/>
      <c r="L39" s="345"/>
      <c r="M39" s="346">
        <f t="shared" si="28"/>
        <v>0</v>
      </c>
      <c r="N39" s="347"/>
      <c r="O39" s="347"/>
      <c r="P39" s="347"/>
      <c r="Q39" s="348">
        <f t="shared" si="9"/>
        <v>0</v>
      </c>
      <c r="R39" s="349"/>
      <c r="S39" s="1575"/>
      <c r="T39" s="350"/>
      <c r="U39" s="350"/>
      <c r="V39" s="350"/>
      <c r="W39" s="346">
        <f t="shared" si="29"/>
        <v>0</v>
      </c>
      <c r="X39" s="349"/>
      <c r="Y39" s="350"/>
      <c r="Z39" s="350"/>
      <c r="AA39" s="350"/>
      <c r="AB39" s="350"/>
      <c r="AC39" s="350"/>
      <c r="AD39" s="350"/>
      <c r="AE39" s="350"/>
      <c r="AF39" s="350"/>
      <c r="AG39" s="346">
        <f t="shared" si="30"/>
        <v>0</v>
      </c>
      <c r="AH39" s="1563"/>
      <c r="AI39" s="351">
        <f t="shared" si="31"/>
        <v>0</v>
      </c>
      <c r="AJ39" s="344"/>
      <c r="AK39" s="345"/>
      <c r="AL39" s="345"/>
      <c r="AM39" s="345"/>
      <c r="AN39" s="345"/>
      <c r="AO39" s="345"/>
      <c r="AP39" s="346">
        <f t="shared" si="32"/>
        <v>0</v>
      </c>
      <c r="AQ39" s="347"/>
      <c r="AR39" s="1563"/>
      <c r="AS39" s="347"/>
      <c r="AT39" s="352">
        <f t="shared" si="33"/>
        <v>0</v>
      </c>
      <c r="AU39" s="353"/>
      <c r="AV39" s="354"/>
      <c r="AW39" s="354"/>
      <c r="AX39" s="346">
        <f t="shared" si="34"/>
        <v>0</v>
      </c>
      <c r="AY39" s="347"/>
      <c r="AZ39" s="1563"/>
      <c r="BA39" s="352">
        <f t="shared" si="35"/>
        <v>0</v>
      </c>
      <c r="BB39" s="1563"/>
      <c r="BC39" s="352">
        <f t="shared" si="36"/>
        <v>0</v>
      </c>
    </row>
    <row r="40" spans="1:55" s="339" customFormat="1" ht="14.25">
      <c r="A40" s="357"/>
      <c r="B40" s="342"/>
      <c r="C40" s="708"/>
      <c r="D40" s="343"/>
      <c r="E40" s="344"/>
      <c r="F40" s="345"/>
      <c r="G40" s="345"/>
      <c r="H40" s="345"/>
      <c r="I40" s="345"/>
      <c r="J40" s="345"/>
      <c r="K40" s="345"/>
      <c r="L40" s="345"/>
      <c r="M40" s="346">
        <f t="shared" si="28"/>
        <v>0</v>
      </c>
      <c r="N40" s="347"/>
      <c r="O40" s="347"/>
      <c r="P40" s="347"/>
      <c r="Q40" s="348">
        <f t="shared" si="9"/>
        <v>0</v>
      </c>
      <c r="R40" s="349"/>
      <c r="S40" s="1575"/>
      <c r="T40" s="350"/>
      <c r="U40" s="350"/>
      <c r="V40" s="350"/>
      <c r="W40" s="346">
        <f t="shared" si="29"/>
        <v>0</v>
      </c>
      <c r="X40" s="349"/>
      <c r="Y40" s="350"/>
      <c r="Z40" s="350"/>
      <c r="AA40" s="350"/>
      <c r="AB40" s="350"/>
      <c r="AC40" s="350"/>
      <c r="AD40" s="350"/>
      <c r="AE40" s="350"/>
      <c r="AF40" s="350"/>
      <c r="AG40" s="346">
        <f t="shared" si="30"/>
        <v>0</v>
      </c>
      <c r="AH40" s="1563"/>
      <c r="AI40" s="351">
        <f t="shared" si="31"/>
        <v>0</v>
      </c>
      <c r="AJ40" s="344"/>
      <c r="AK40" s="345"/>
      <c r="AL40" s="345"/>
      <c r="AM40" s="345"/>
      <c r="AN40" s="345"/>
      <c r="AO40" s="345"/>
      <c r="AP40" s="346">
        <f t="shared" si="32"/>
        <v>0</v>
      </c>
      <c r="AQ40" s="347"/>
      <c r="AR40" s="1563"/>
      <c r="AS40" s="347"/>
      <c r="AT40" s="352">
        <f t="shared" si="33"/>
        <v>0</v>
      </c>
      <c r="AU40" s="353"/>
      <c r="AV40" s="354"/>
      <c r="AW40" s="354"/>
      <c r="AX40" s="346">
        <f t="shared" si="34"/>
        <v>0</v>
      </c>
      <c r="AY40" s="347"/>
      <c r="AZ40" s="1563"/>
      <c r="BA40" s="352">
        <f>AX40+AY40</f>
        <v>0</v>
      </c>
      <c r="BB40" s="1563"/>
      <c r="BC40" s="352">
        <f t="shared" si="36"/>
        <v>0</v>
      </c>
    </row>
    <row r="41" spans="1:55" s="339" customFormat="1" ht="14.25">
      <c r="A41" s="357"/>
      <c r="B41" s="342"/>
      <c r="C41" s="708"/>
      <c r="D41" s="343"/>
      <c r="E41" s="344"/>
      <c r="F41" s="345"/>
      <c r="G41" s="345"/>
      <c r="H41" s="345"/>
      <c r="I41" s="345"/>
      <c r="J41" s="345"/>
      <c r="K41" s="345"/>
      <c r="L41" s="345"/>
      <c r="M41" s="346">
        <f t="shared" si="28"/>
        <v>0</v>
      </c>
      <c r="N41" s="347"/>
      <c r="O41" s="347"/>
      <c r="P41" s="347"/>
      <c r="Q41" s="348">
        <f t="shared" si="9"/>
        <v>0</v>
      </c>
      <c r="R41" s="349"/>
      <c r="S41" s="1575"/>
      <c r="T41" s="350"/>
      <c r="U41" s="350"/>
      <c r="V41" s="350"/>
      <c r="W41" s="346">
        <f t="shared" si="29"/>
        <v>0</v>
      </c>
      <c r="X41" s="349"/>
      <c r="Y41" s="350"/>
      <c r="Z41" s="350"/>
      <c r="AA41" s="350"/>
      <c r="AB41" s="350"/>
      <c r="AC41" s="350"/>
      <c r="AD41" s="350"/>
      <c r="AE41" s="350"/>
      <c r="AF41" s="350"/>
      <c r="AG41" s="346">
        <f t="shared" si="30"/>
        <v>0</v>
      </c>
      <c r="AH41" s="1563"/>
      <c r="AI41" s="351">
        <f t="shared" si="31"/>
        <v>0</v>
      </c>
      <c r="AJ41" s="344"/>
      <c r="AK41" s="345"/>
      <c r="AL41" s="345"/>
      <c r="AM41" s="345"/>
      <c r="AN41" s="345"/>
      <c r="AO41" s="345"/>
      <c r="AP41" s="346">
        <f t="shared" si="32"/>
        <v>0</v>
      </c>
      <c r="AQ41" s="347"/>
      <c r="AR41" s="1563"/>
      <c r="AS41" s="347"/>
      <c r="AT41" s="352">
        <f t="shared" si="33"/>
        <v>0</v>
      </c>
      <c r="AU41" s="353"/>
      <c r="AV41" s="354"/>
      <c r="AW41" s="354"/>
      <c r="AX41" s="346">
        <f t="shared" si="34"/>
        <v>0</v>
      </c>
      <c r="AY41" s="347"/>
      <c r="AZ41" s="1563"/>
      <c r="BA41" s="352">
        <f t="shared" si="35"/>
        <v>0</v>
      </c>
      <c r="BB41" s="1563"/>
      <c r="BC41" s="352">
        <f t="shared" si="36"/>
        <v>0</v>
      </c>
    </row>
    <row r="42" spans="1:55" s="339" customFormat="1" ht="14.25">
      <c r="A42" s="357"/>
      <c r="B42" s="342"/>
      <c r="C42" s="708"/>
      <c r="D42" s="343"/>
      <c r="E42" s="344"/>
      <c r="F42" s="345"/>
      <c r="G42" s="345"/>
      <c r="H42" s="345"/>
      <c r="I42" s="345"/>
      <c r="J42" s="345"/>
      <c r="K42" s="345"/>
      <c r="L42" s="345"/>
      <c r="M42" s="346">
        <f t="shared" si="28"/>
        <v>0</v>
      </c>
      <c r="N42" s="347"/>
      <c r="O42" s="347"/>
      <c r="P42" s="347"/>
      <c r="Q42" s="348">
        <f t="shared" si="9"/>
        <v>0</v>
      </c>
      <c r="R42" s="349"/>
      <c r="S42" s="1575"/>
      <c r="T42" s="350"/>
      <c r="U42" s="350"/>
      <c r="V42" s="350"/>
      <c r="W42" s="346">
        <f t="shared" si="29"/>
        <v>0</v>
      </c>
      <c r="X42" s="349"/>
      <c r="Y42" s="350"/>
      <c r="Z42" s="350"/>
      <c r="AA42" s="350"/>
      <c r="AB42" s="350"/>
      <c r="AC42" s="350"/>
      <c r="AD42" s="350"/>
      <c r="AE42" s="350"/>
      <c r="AF42" s="350"/>
      <c r="AG42" s="346">
        <f t="shared" si="30"/>
        <v>0</v>
      </c>
      <c r="AH42" s="1563"/>
      <c r="AI42" s="351">
        <f t="shared" si="31"/>
        <v>0</v>
      </c>
      <c r="AJ42" s="344"/>
      <c r="AK42" s="345"/>
      <c r="AL42" s="345"/>
      <c r="AM42" s="345"/>
      <c r="AN42" s="345"/>
      <c r="AO42" s="345"/>
      <c r="AP42" s="346">
        <f t="shared" si="32"/>
        <v>0</v>
      </c>
      <c r="AQ42" s="347"/>
      <c r="AR42" s="1563"/>
      <c r="AS42" s="347"/>
      <c r="AT42" s="352">
        <f t="shared" si="33"/>
        <v>0</v>
      </c>
      <c r="AU42" s="353"/>
      <c r="AV42" s="354"/>
      <c r="AW42" s="354"/>
      <c r="AX42" s="346">
        <f t="shared" si="34"/>
        <v>0</v>
      </c>
      <c r="AY42" s="347"/>
      <c r="AZ42" s="1563"/>
      <c r="BA42" s="352">
        <f t="shared" si="35"/>
        <v>0</v>
      </c>
      <c r="BB42" s="1563"/>
      <c r="BC42" s="352">
        <f t="shared" si="36"/>
        <v>0</v>
      </c>
    </row>
    <row r="43" spans="1:55" s="339" customFormat="1" ht="14.25">
      <c r="A43" s="357"/>
      <c r="B43" s="342"/>
      <c r="C43" s="708"/>
      <c r="D43" s="343"/>
      <c r="E43" s="344"/>
      <c r="F43" s="345"/>
      <c r="G43" s="345"/>
      <c r="H43" s="345"/>
      <c r="I43" s="345"/>
      <c r="J43" s="345"/>
      <c r="K43" s="345"/>
      <c r="L43" s="345"/>
      <c r="M43" s="346">
        <f t="shared" si="28"/>
        <v>0</v>
      </c>
      <c r="N43" s="347"/>
      <c r="O43" s="347"/>
      <c r="P43" s="347"/>
      <c r="Q43" s="348">
        <f t="shared" si="9"/>
        <v>0</v>
      </c>
      <c r="R43" s="349"/>
      <c r="S43" s="1575"/>
      <c r="T43" s="350"/>
      <c r="U43" s="350"/>
      <c r="V43" s="350"/>
      <c r="W43" s="346">
        <f t="shared" si="29"/>
        <v>0</v>
      </c>
      <c r="X43" s="349"/>
      <c r="Y43" s="350"/>
      <c r="Z43" s="350"/>
      <c r="AA43" s="350"/>
      <c r="AB43" s="350"/>
      <c r="AC43" s="350"/>
      <c r="AD43" s="350"/>
      <c r="AE43" s="350"/>
      <c r="AF43" s="350"/>
      <c r="AG43" s="346">
        <f t="shared" si="30"/>
        <v>0</v>
      </c>
      <c r="AH43" s="1563"/>
      <c r="AI43" s="351">
        <f t="shared" si="31"/>
        <v>0</v>
      </c>
      <c r="AJ43" s="344"/>
      <c r="AK43" s="345"/>
      <c r="AL43" s="345"/>
      <c r="AM43" s="345"/>
      <c r="AN43" s="345"/>
      <c r="AO43" s="345"/>
      <c r="AP43" s="346">
        <f t="shared" si="32"/>
        <v>0</v>
      </c>
      <c r="AQ43" s="347"/>
      <c r="AR43" s="1563"/>
      <c r="AS43" s="347"/>
      <c r="AT43" s="352">
        <f t="shared" si="33"/>
        <v>0</v>
      </c>
      <c r="AU43" s="353"/>
      <c r="AV43" s="354"/>
      <c r="AW43" s="354"/>
      <c r="AX43" s="346">
        <f t="shared" si="34"/>
        <v>0</v>
      </c>
      <c r="AY43" s="347"/>
      <c r="AZ43" s="1563"/>
      <c r="BA43" s="352">
        <f t="shared" si="35"/>
        <v>0</v>
      </c>
      <c r="BB43" s="1563"/>
      <c r="BC43" s="352">
        <f t="shared" si="36"/>
        <v>0</v>
      </c>
    </row>
    <row r="44" spans="1:55" s="339" customFormat="1" ht="15">
      <c r="A44" s="358" t="s">
        <v>394</v>
      </c>
      <c r="B44" s="332"/>
      <c r="C44" s="332"/>
      <c r="D44" s="332"/>
      <c r="E44" s="332"/>
      <c r="F44" s="332"/>
      <c r="G44" s="333"/>
      <c r="H44" s="332"/>
      <c r="I44" s="334"/>
      <c r="J44" s="334"/>
      <c r="K44" s="334"/>
      <c r="L44" s="335"/>
      <c r="M44" s="334"/>
      <c r="N44" s="334"/>
      <c r="O44" s="335"/>
      <c r="P44" s="334"/>
      <c r="Q44" s="334"/>
      <c r="R44" s="334"/>
      <c r="S44" s="334"/>
      <c r="T44" s="334"/>
      <c r="U44" s="334"/>
      <c r="V44" s="334"/>
      <c r="W44" s="334"/>
      <c r="X44" s="334"/>
      <c r="Y44" s="334"/>
      <c r="Z44" s="334"/>
      <c r="AA44" s="334"/>
      <c r="AB44" s="334"/>
      <c r="AC44" s="334"/>
      <c r="AD44" s="335"/>
      <c r="AE44" s="335"/>
      <c r="AF44" s="335"/>
      <c r="AG44" s="335"/>
      <c r="AH44" s="337"/>
      <c r="AI44" s="332"/>
      <c r="AJ44" s="336"/>
      <c r="AK44" s="332"/>
      <c r="AL44" s="336"/>
      <c r="AM44" s="332"/>
      <c r="AN44" s="332"/>
      <c r="AO44" s="332"/>
      <c r="AP44" s="332"/>
      <c r="AQ44" s="337"/>
      <c r="AR44" s="337"/>
      <c r="AS44" s="337"/>
      <c r="AT44" s="332"/>
      <c r="AU44" s="332"/>
      <c r="AV44" s="332"/>
      <c r="AW44" s="332"/>
      <c r="AX44" s="332"/>
      <c r="AY44" s="332"/>
      <c r="AZ44" s="337"/>
      <c r="BA44" s="332"/>
      <c r="BB44" s="337"/>
      <c r="BC44" s="332"/>
    </row>
    <row r="45" spans="1:55" s="339" customFormat="1">
      <c r="A45" s="341" t="s">
        <v>388</v>
      </c>
      <c r="B45" s="361">
        <f>B13+B21+B29+B37</f>
        <v>0</v>
      </c>
      <c r="C45" s="361">
        <f>C13+C21+C29+C37</f>
        <v>0</v>
      </c>
      <c r="D45" s="362">
        <f t="shared" ref="D45:L45" si="37">D13+D21+D29+D37</f>
        <v>0</v>
      </c>
      <c r="E45" s="363">
        <f t="shared" si="37"/>
        <v>0</v>
      </c>
      <c r="F45" s="364">
        <f t="shared" si="37"/>
        <v>0</v>
      </c>
      <c r="G45" s="364">
        <f t="shared" si="37"/>
        <v>0</v>
      </c>
      <c r="H45" s="364">
        <f t="shared" si="37"/>
        <v>0</v>
      </c>
      <c r="I45" s="364">
        <f t="shared" si="37"/>
        <v>0</v>
      </c>
      <c r="J45" s="364">
        <f t="shared" si="37"/>
        <v>0</v>
      </c>
      <c r="K45" s="364">
        <f t="shared" si="37"/>
        <v>0</v>
      </c>
      <c r="L45" s="364">
        <f t="shared" si="37"/>
        <v>0</v>
      </c>
      <c r="M45" s="346">
        <f t="shared" si="28"/>
        <v>0</v>
      </c>
      <c r="N45" s="365">
        <f t="shared" ref="N45:P51" si="38">N13+N21+N29+N37</f>
        <v>0</v>
      </c>
      <c r="O45" s="365">
        <f t="shared" si="38"/>
        <v>0</v>
      </c>
      <c r="P45" s="365">
        <f t="shared" si="38"/>
        <v>0</v>
      </c>
      <c r="Q45" s="348">
        <f t="shared" si="9"/>
        <v>0</v>
      </c>
      <c r="R45" s="366">
        <f t="shared" ref="R45:V51" si="39">R13+R21+R29+R37</f>
        <v>0</v>
      </c>
      <c r="S45" s="1575"/>
      <c r="T45" s="367">
        <f t="shared" si="39"/>
        <v>0</v>
      </c>
      <c r="U45" s="367">
        <f t="shared" si="39"/>
        <v>0</v>
      </c>
      <c r="V45" s="367">
        <f t="shared" si="39"/>
        <v>0</v>
      </c>
      <c r="W45" s="346">
        <f t="shared" ref="W45:W51" si="40">SUM(R45:V45)</f>
        <v>0</v>
      </c>
      <c r="X45" s="366">
        <f t="shared" ref="X45:AF51" si="41">X13+X21+X29+X37</f>
        <v>0</v>
      </c>
      <c r="Y45" s="367">
        <f t="shared" si="41"/>
        <v>0</v>
      </c>
      <c r="Z45" s="367">
        <f t="shared" si="41"/>
        <v>0</v>
      </c>
      <c r="AA45" s="367">
        <f t="shared" si="41"/>
        <v>0</v>
      </c>
      <c r="AB45" s="367">
        <f t="shared" si="41"/>
        <v>0</v>
      </c>
      <c r="AC45" s="367">
        <f t="shared" si="41"/>
        <v>0</v>
      </c>
      <c r="AD45" s="367">
        <f t="shared" si="41"/>
        <v>0</v>
      </c>
      <c r="AE45" s="367">
        <f t="shared" si="41"/>
        <v>0</v>
      </c>
      <c r="AF45" s="367">
        <f t="shared" si="41"/>
        <v>0</v>
      </c>
      <c r="AG45" s="346">
        <f t="shared" ref="AG45:AG51" si="42">SUM(X45:AF45)</f>
        <v>0</v>
      </c>
      <c r="AH45" s="1563"/>
      <c r="AI45" s="351">
        <f t="shared" ref="AI45:AI51" si="43">Q45+W45+AG45+AH45</f>
        <v>0</v>
      </c>
      <c r="AJ45" s="363">
        <f t="shared" ref="AJ45:AO51" si="44">AJ13+AJ21+AJ29+AJ37</f>
        <v>0</v>
      </c>
      <c r="AK45" s="364">
        <f t="shared" si="44"/>
        <v>0</v>
      </c>
      <c r="AL45" s="364">
        <f t="shared" si="44"/>
        <v>0</v>
      </c>
      <c r="AM45" s="364">
        <f t="shared" si="44"/>
        <v>0</v>
      </c>
      <c r="AN45" s="364">
        <f t="shared" si="44"/>
        <v>0</v>
      </c>
      <c r="AO45" s="364">
        <f t="shared" si="44"/>
        <v>0</v>
      </c>
      <c r="AP45" s="346">
        <f t="shared" ref="AP45:AP51" si="45">SUM(AJ45:AO45)</f>
        <v>0</v>
      </c>
      <c r="AQ45" s="365">
        <f>AQ13+AQ21+AQ29+AQ37</f>
        <v>0</v>
      </c>
      <c r="AR45" s="1563"/>
      <c r="AS45" s="365">
        <f>AS13+AS21+AS29+AS37</f>
        <v>0</v>
      </c>
      <c r="AT45" s="352">
        <f t="shared" ref="AT45:AT51" si="46">AI45+AP45+AQ45+AR45+AS45</f>
        <v>0</v>
      </c>
      <c r="AU45" s="368">
        <f t="shared" ref="AU45:AW51" si="47">AU13+AU21+AU29+AU37</f>
        <v>0</v>
      </c>
      <c r="AV45" s="369">
        <f t="shared" si="47"/>
        <v>0</v>
      </c>
      <c r="AW45" s="369">
        <f t="shared" si="47"/>
        <v>0</v>
      </c>
      <c r="AX45" s="346">
        <f t="shared" ref="AX45:AX51" si="48">SUM(AU45:AW45)</f>
        <v>0</v>
      </c>
      <c r="AY45" s="365">
        <f>AY13+AY21+AY29+AY37</f>
        <v>0</v>
      </c>
      <c r="AZ45" s="1563"/>
      <c r="BA45" s="352">
        <f t="shared" ref="BA45:BA51" si="49">AX45+AY45</f>
        <v>0</v>
      </c>
      <c r="BB45" s="1563"/>
      <c r="BC45" s="352">
        <f t="shared" ref="BC45:BC51" si="50">BA45+AT45+BB45</f>
        <v>0</v>
      </c>
    </row>
    <row r="46" spans="1:55" s="339" customFormat="1">
      <c r="A46" s="356" t="s">
        <v>389</v>
      </c>
      <c r="B46" s="361">
        <f>B14+B22+B30+B38</f>
        <v>0</v>
      </c>
      <c r="C46" s="361">
        <f t="shared" ref="B46:L51" si="51">C14+C22+C30+C38</f>
        <v>0</v>
      </c>
      <c r="D46" s="362">
        <f t="shared" si="51"/>
        <v>0</v>
      </c>
      <c r="E46" s="363">
        <f t="shared" si="51"/>
        <v>0</v>
      </c>
      <c r="F46" s="364">
        <f t="shared" si="51"/>
        <v>0</v>
      </c>
      <c r="G46" s="364">
        <f t="shared" si="51"/>
        <v>0</v>
      </c>
      <c r="H46" s="364">
        <f t="shared" si="51"/>
        <v>0</v>
      </c>
      <c r="I46" s="364">
        <f t="shared" si="51"/>
        <v>0</v>
      </c>
      <c r="J46" s="364">
        <f t="shared" si="51"/>
        <v>0</v>
      </c>
      <c r="K46" s="364">
        <f t="shared" si="51"/>
        <v>0</v>
      </c>
      <c r="L46" s="364">
        <f t="shared" si="51"/>
        <v>0</v>
      </c>
      <c r="M46" s="346">
        <f t="shared" si="28"/>
        <v>0</v>
      </c>
      <c r="N46" s="365">
        <f t="shared" si="38"/>
        <v>0</v>
      </c>
      <c r="O46" s="365">
        <f t="shared" si="38"/>
        <v>0</v>
      </c>
      <c r="P46" s="365">
        <f t="shared" si="38"/>
        <v>0</v>
      </c>
      <c r="Q46" s="348">
        <f t="shared" si="9"/>
        <v>0</v>
      </c>
      <c r="R46" s="366">
        <f t="shared" si="39"/>
        <v>0</v>
      </c>
      <c r="S46" s="1575"/>
      <c r="T46" s="367">
        <f t="shared" si="39"/>
        <v>0</v>
      </c>
      <c r="U46" s="367">
        <f t="shared" si="39"/>
        <v>0</v>
      </c>
      <c r="V46" s="367">
        <f t="shared" si="39"/>
        <v>0</v>
      </c>
      <c r="W46" s="346">
        <f t="shared" si="40"/>
        <v>0</v>
      </c>
      <c r="X46" s="366">
        <f t="shared" si="41"/>
        <v>0</v>
      </c>
      <c r="Y46" s="367">
        <f t="shared" si="41"/>
        <v>0</v>
      </c>
      <c r="Z46" s="367">
        <f t="shared" si="41"/>
        <v>0</v>
      </c>
      <c r="AA46" s="367">
        <f t="shared" si="41"/>
        <v>0</v>
      </c>
      <c r="AB46" s="367">
        <f t="shared" si="41"/>
        <v>0</v>
      </c>
      <c r="AC46" s="367">
        <f t="shared" si="41"/>
        <v>0</v>
      </c>
      <c r="AD46" s="367">
        <f t="shared" si="41"/>
        <v>0</v>
      </c>
      <c r="AE46" s="367">
        <f t="shared" si="41"/>
        <v>0</v>
      </c>
      <c r="AF46" s="367">
        <f t="shared" si="41"/>
        <v>0</v>
      </c>
      <c r="AG46" s="346">
        <f t="shared" si="42"/>
        <v>0</v>
      </c>
      <c r="AH46" s="1563"/>
      <c r="AI46" s="351">
        <f t="shared" si="43"/>
        <v>0</v>
      </c>
      <c r="AJ46" s="363">
        <f t="shared" si="44"/>
        <v>0</v>
      </c>
      <c r="AK46" s="364">
        <f t="shared" si="44"/>
        <v>0</v>
      </c>
      <c r="AL46" s="364">
        <f t="shared" si="44"/>
        <v>0</v>
      </c>
      <c r="AM46" s="364">
        <f t="shared" si="44"/>
        <v>0</v>
      </c>
      <c r="AN46" s="364">
        <f t="shared" si="44"/>
        <v>0</v>
      </c>
      <c r="AO46" s="364">
        <f t="shared" si="44"/>
        <v>0</v>
      </c>
      <c r="AP46" s="346">
        <f t="shared" si="45"/>
        <v>0</v>
      </c>
      <c r="AQ46" s="365">
        <f t="shared" ref="AQ46:AQ51" si="52">AQ14+AQ22+AQ30+AQ38</f>
        <v>0</v>
      </c>
      <c r="AR46" s="1563"/>
      <c r="AS46" s="365">
        <f t="shared" ref="AS46:AS51" si="53">AS14+AS22+AS30+AS38</f>
        <v>0</v>
      </c>
      <c r="AT46" s="352">
        <f t="shared" si="46"/>
        <v>0</v>
      </c>
      <c r="AU46" s="368">
        <f t="shared" si="47"/>
        <v>0</v>
      </c>
      <c r="AV46" s="369">
        <f t="shared" si="47"/>
        <v>0</v>
      </c>
      <c r="AW46" s="369">
        <f t="shared" si="47"/>
        <v>0</v>
      </c>
      <c r="AX46" s="346">
        <f t="shared" si="48"/>
        <v>0</v>
      </c>
      <c r="AY46" s="365">
        <f t="shared" ref="AY46:AY51" si="54">AY14+AY22+AY30+AY38</f>
        <v>0</v>
      </c>
      <c r="AZ46" s="1563"/>
      <c r="BA46" s="352">
        <f t="shared" si="49"/>
        <v>0</v>
      </c>
      <c r="BB46" s="1563"/>
      <c r="BC46" s="352">
        <f t="shared" si="50"/>
        <v>0</v>
      </c>
    </row>
    <row r="47" spans="1:55" s="339" customFormat="1">
      <c r="A47" s="341" t="s">
        <v>390</v>
      </c>
      <c r="B47" s="361">
        <f t="shared" si="51"/>
        <v>0</v>
      </c>
      <c r="C47" s="361">
        <f t="shared" si="51"/>
        <v>0</v>
      </c>
      <c r="D47" s="362">
        <f t="shared" si="51"/>
        <v>0</v>
      </c>
      <c r="E47" s="363">
        <f t="shared" si="51"/>
        <v>0</v>
      </c>
      <c r="F47" s="364">
        <f>F15+F23+F31+F39</f>
        <v>0</v>
      </c>
      <c r="G47" s="364">
        <f t="shared" si="51"/>
        <v>0</v>
      </c>
      <c r="H47" s="364">
        <f t="shared" si="51"/>
        <v>0</v>
      </c>
      <c r="I47" s="364">
        <f t="shared" si="51"/>
        <v>0</v>
      </c>
      <c r="J47" s="364">
        <f t="shared" si="51"/>
        <v>0</v>
      </c>
      <c r="K47" s="364">
        <f t="shared" si="51"/>
        <v>0</v>
      </c>
      <c r="L47" s="364">
        <f t="shared" si="51"/>
        <v>0</v>
      </c>
      <c r="M47" s="346">
        <f t="shared" si="28"/>
        <v>0</v>
      </c>
      <c r="N47" s="365">
        <f t="shared" si="38"/>
        <v>0</v>
      </c>
      <c r="O47" s="365">
        <f t="shared" si="38"/>
        <v>0</v>
      </c>
      <c r="P47" s="365">
        <f t="shared" si="38"/>
        <v>0</v>
      </c>
      <c r="Q47" s="348">
        <f t="shared" si="9"/>
        <v>0</v>
      </c>
      <c r="R47" s="366">
        <f t="shared" si="39"/>
        <v>0</v>
      </c>
      <c r="S47" s="1575"/>
      <c r="T47" s="367">
        <f t="shared" si="39"/>
        <v>0</v>
      </c>
      <c r="U47" s="367">
        <f t="shared" si="39"/>
        <v>0</v>
      </c>
      <c r="V47" s="367">
        <f t="shared" si="39"/>
        <v>0</v>
      </c>
      <c r="W47" s="346">
        <f t="shared" si="40"/>
        <v>0</v>
      </c>
      <c r="X47" s="366">
        <f t="shared" si="41"/>
        <v>0</v>
      </c>
      <c r="Y47" s="367">
        <f t="shared" si="41"/>
        <v>0</v>
      </c>
      <c r="Z47" s="367">
        <f t="shared" si="41"/>
        <v>0</v>
      </c>
      <c r="AA47" s="367">
        <f t="shared" si="41"/>
        <v>0</v>
      </c>
      <c r="AB47" s="367">
        <f t="shared" si="41"/>
        <v>0</v>
      </c>
      <c r="AC47" s="367">
        <f t="shared" si="41"/>
        <v>0</v>
      </c>
      <c r="AD47" s="367">
        <f t="shared" si="41"/>
        <v>0</v>
      </c>
      <c r="AE47" s="367">
        <f t="shared" si="41"/>
        <v>0</v>
      </c>
      <c r="AF47" s="367">
        <f t="shared" si="41"/>
        <v>0</v>
      </c>
      <c r="AG47" s="346">
        <f t="shared" si="42"/>
        <v>0</v>
      </c>
      <c r="AH47" s="1563"/>
      <c r="AI47" s="351">
        <f t="shared" si="43"/>
        <v>0</v>
      </c>
      <c r="AJ47" s="363">
        <f t="shared" si="44"/>
        <v>0</v>
      </c>
      <c r="AK47" s="364">
        <f t="shared" si="44"/>
        <v>0</v>
      </c>
      <c r="AL47" s="364">
        <f t="shared" si="44"/>
        <v>0</v>
      </c>
      <c r="AM47" s="364">
        <f t="shared" si="44"/>
        <v>0</v>
      </c>
      <c r="AN47" s="364">
        <f t="shared" si="44"/>
        <v>0</v>
      </c>
      <c r="AO47" s="364">
        <f t="shared" si="44"/>
        <v>0</v>
      </c>
      <c r="AP47" s="346">
        <f t="shared" si="45"/>
        <v>0</v>
      </c>
      <c r="AQ47" s="365">
        <f t="shared" si="52"/>
        <v>0</v>
      </c>
      <c r="AR47" s="1563"/>
      <c r="AS47" s="365">
        <f t="shared" si="53"/>
        <v>0</v>
      </c>
      <c r="AT47" s="352">
        <f t="shared" si="46"/>
        <v>0</v>
      </c>
      <c r="AU47" s="368">
        <f t="shared" si="47"/>
        <v>0</v>
      </c>
      <c r="AV47" s="369">
        <f t="shared" si="47"/>
        <v>0</v>
      </c>
      <c r="AW47" s="369">
        <f t="shared" si="47"/>
        <v>0</v>
      </c>
      <c r="AX47" s="346">
        <f t="shared" si="48"/>
        <v>0</v>
      </c>
      <c r="AY47" s="365">
        <f t="shared" si="54"/>
        <v>0</v>
      </c>
      <c r="AZ47" s="1563"/>
      <c r="BA47" s="352">
        <f t="shared" si="49"/>
        <v>0</v>
      </c>
      <c r="BB47" s="1563"/>
      <c r="BC47" s="352">
        <f t="shared" si="50"/>
        <v>0</v>
      </c>
    </row>
    <row r="48" spans="1:55" s="339" customFormat="1" ht="14.25">
      <c r="A48" s="357"/>
      <c r="B48" s="361">
        <f t="shared" si="51"/>
        <v>0</v>
      </c>
      <c r="C48" s="361">
        <f t="shared" si="51"/>
        <v>0</v>
      </c>
      <c r="D48" s="362">
        <f t="shared" si="51"/>
        <v>0</v>
      </c>
      <c r="E48" s="363">
        <f t="shared" si="51"/>
        <v>0</v>
      </c>
      <c r="F48" s="364">
        <f t="shared" si="51"/>
        <v>0</v>
      </c>
      <c r="G48" s="364">
        <f t="shared" si="51"/>
        <v>0</v>
      </c>
      <c r="H48" s="364">
        <f t="shared" si="51"/>
        <v>0</v>
      </c>
      <c r="I48" s="364">
        <f t="shared" si="51"/>
        <v>0</v>
      </c>
      <c r="J48" s="364">
        <f t="shared" si="51"/>
        <v>0</v>
      </c>
      <c r="K48" s="364">
        <f t="shared" si="51"/>
        <v>0</v>
      </c>
      <c r="L48" s="364">
        <f>L16+L24+L32+L40</f>
        <v>0</v>
      </c>
      <c r="M48" s="346">
        <f t="shared" si="28"/>
        <v>0</v>
      </c>
      <c r="N48" s="365">
        <f t="shared" si="38"/>
        <v>0</v>
      </c>
      <c r="O48" s="365">
        <f t="shared" si="38"/>
        <v>0</v>
      </c>
      <c r="P48" s="365">
        <f t="shared" si="38"/>
        <v>0</v>
      </c>
      <c r="Q48" s="348">
        <f t="shared" si="9"/>
        <v>0</v>
      </c>
      <c r="R48" s="366">
        <f t="shared" si="39"/>
        <v>0</v>
      </c>
      <c r="S48" s="1575"/>
      <c r="T48" s="367">
        <f t="shared" si="39"/>
        <v>0</v>
      </c>
      <c r="U48" s="367">
        <f t="shared" si="39"/>
        <v>0</v>
      </c>
      <c r="V48" s="367">
        <f t="shared" si="39"/>
        <v>0</v>
      </c>
      <c r="W48" s="346">
        <f t="shared" si="40"/>
        <v>0</v>
      </c>
      <c r="X48" s="366">
        <f t="shared" si="41"/>
        <v>0</v>
      </c>
      <c r="Y48" s="367">
        <f t="shared" si="41"/>
        <v>0</v>
      </c>
      <c r="Z48" s="367">
        <f t="shared" si="41"/>
        <v>0</v>
      </c>
      <c r="AA48" s="367">
        <f t="shared" si="41"/>
        <v>0</v>
      </c>
      <c r="AB48" s="367">
        <f t="shared" si="41"/>
        <v>0</v>
      </c>
      <c r="AC48" s="367">
        <f t="shared" si="41"/>
        <v>0</v>
      </c>
      <c r="AD48" s="367">
        <f t="shared" si="41"/>
        <v>0</v>
      </c>
      <c r="AE48" s="367">
        <f t="shared" si="41"/>
        <v>0</v>
      </c>
      <c r="AF48" s="367">
        <f t="shared" si="41"/>
        <v>0</v>
      </c>
      <c r="AG48" s="346">
        <f t="shared" si="42"/>
        <v>0</v>
      </c>
      <c r="AH48" s="1563"/>
      <c r="AI48" s="351">
        <f t="shared" si="43"/>
        <v>0</v>
      </c>
      <c r="AJ48" s="363">
        <f t="shared" si="44"/>
        <v>0</v>
      </c>
      <c r="AK48" s="364">
        <f t="shared" si="44"/>
        <v>0</v>
      </c>
      <c r="AL48" s="364">
        <f t="shared" si="44"/>
        <v>0</v>
      </c>
      <c r="AM48" s="364">
        <f t="shared" si="44"/>
        <v>0</v>
      </c>
      <c r="AN48" s="364">
        <f t="shared" si="44"/>
        <v>0</v>
      </c>
      <c r="AO48" s="364">
        <f t="shared" si="44"/>
        <v>0</v>
      </c>
      <c r="AP48" s="346">
        <f t="shared" si="45"/>
        <v>0</v>
      </c>
      <c r="AQ48" s="365">
        <f t="shared" si="52"/>
        <v>0</v>
      </c>
      <c r="AR48" s="1563"/>
      <c r="AS48" s="365">
        <f t="shared" si="53"/>
        <v>0</v>
      </c>
      <c r="AT48" s="352">
        <f t="shared" si="46"/>
        <v>0</v>
      </c>
      <c r="AU48" s="368">
        <f t="shared" si="47"/>
        <v>0</v>
      </c>
      <c r="AV48" s="369">
        <f t="shared" si="47"/>
        <v>0</v>
      </c>
      <c r="AW48" s="369">
        <f t="shared" si="47"/>
        <v>0</v>
      </c>
      <c r="AX48" s="346">
        <f t="shared" si="48"/>
        <v>0</v>
      </c>
      <c r="AY48" s="365">
        <f t="shared" si="54"/>
        <v>0</v>
      </c>
      <c r="AZ48" s="1563"/>
      <c r="BA48" s="352">
        <f t="shared" si="49"/>
        <v>0</v>
      </c>
      <c r="BB48" s="1563"/>
      <c r="BC48" s="352">
        <f t="shared" si="50"/>
        <v>0</v>
      </c>
    </row>
    <row r="49" spans="1:55" s="339" customFormat="1" ht="14.25">
      <c r="A49" s="357"/>
      <c r="B49" s="361">
        <f t="shared" si="51"/>
        <v>0</v>
      </c>
      <c r="C49" s="361">
        <f t="shared" si="51"/>
        <v>0</v>
      </c>
      <c r="D49" s="362">
        <f t="shared" si="51"/>
        <v>0</v>
      </c>
      <c r="E49" s="363">
        <f t="shared" si="51"/>
        <v>0</v>
      </c>
      <c r="F49" s="364">
        <f t="shared" si="51"/>
        <v>0</v>
      </c>
      <c r="G49" s="364">
        <f t="shared" si="51"/>
        <v>0</v>
      </c>
      <c r="H49" s="364">
        <f t="shared" si="51"/>
        <v>0</v>
      </c>
      <c r="I49" s="364">
        <f t="shared" si="51"/>
        <v>0</v>
      </c>
      <c r="J49" s="364">
        <f t="shared" si="51"/>
        <v>0</v>
      </c>
      <c r="K49" s="364">
        <f t="shared" si="51"/>
        <v>0</v>
      </c>
      <c r="L49" s="364">
        <f t="shared" si="51"/>
        <v>0</v>
      </c>
      <c r="M49" s="346">
        <f t="shared" si="28"/>
        <v>0</v>
      </c>
      <c r="N49" s="365">
        <f t="shared" si="38"/>
        <v>0</v>
      </c>
      <c r="O49" s="365">
        <f t="shared" si="38"/>
        <v>0</v>
      </c>
      <c r="P49" s="365">
        <f t="shared" si="38"/>
        <v>0</v>
      </c>
      <c r="Q49" s="348">
        <f t="shared" si="9"/>
        <v>0</v>
      </c>
      <c r="R49" s="366">
        <f t="shared" si="39"/>
        <v>0</v>
      </c>
      <c r="S49" s="1575"/>
      <c r="T49" s="367">
        <f t="shared" si="39"/>
        <v>0</v>
      </c>
      <c r="U49" s="367">
        <f t="shared" si="39"/>
        <v>0</v>
      </c>
      <c r="V49" s="367">
        <f t="shared" si="39"/>
        <v>0</v>
      </c>
      <c r="W49" s="346">
        <f t="shared" si="40"/>
        <v>0</v>
      </c>
      <c r="X49" s="366">
        <f t="shared" si="41"/>
        <v>0</v>
      </c>
      <c r="Y49" s="367">
        <f t="shared" si="41"/>
        <v>0</v>
      </c>
      <c r="Z49" s="367">
        <f t="shared" si="41"/>
        <v>0</v>
      </c>
      <c r="AA49" s="367">
        <f t="shared" si="41"/>
        <v>0</v>
      </c>
      <c r="AB49" s="367">
        <f t="shared" si="41"/>
        <v>0</v>
      </c>
      <c r="AC49" s="367">
        <f t="shared" si="41"/>
        <v>0</v>
      </c>
      <c r="AD49" s="367">
        <f t="shared" si="41"/>
        <v>0</v>
      </c>
      <c r="AE49" s="367">
        <f t="shared" si="41"/>
        <v>0</v>
      </c>
      <c r="AF49" s="367">
        <f t="shared" si="41"/>
        <v>0</v>
      </c>
      <c r="AG49" s="346">
        <f t="shared" si="42"/>
        <v>0</v>
      </c>
      <c r="AH49" s="1563"/>
      <c r="AI49" s="351">
        <f t="shared" si="43"/>
        <v>0</v>
      </c>
      <c r="AJ49" s="363">
        <f t="shared" si="44"/>
        <v>0</v>
      </c>
      <c r="AK49" s="364">
        <f t="shared" si="44"/>
        <v>0</v>
      </c>
      <c r="AL49" s="364">
        <f t="shared" si="44"/>
        <v>0</v>
      </c>
      <c r="AM49" s="364">
        <f t="shared" si="44"/>
        <v>0</v>
      </c>
      <c r="AN49" s="364">
        <f t="shared" si="44"/>
        <v>0</v>
      </c>
      <c r="AO49" s="364">
        <f t="shared" si="44"/>
        <v>0</v>
      </c>
      <c r="AP49" s="346">
        <f t="shared" si="45"/>
        <v>0</v>
      </c>
      <c r="AQ49" s="365">
        <f t="shared" si="52"/>
        <v>0</v>
      </c>
      <c r="AR49" s="1563"/>
      <c r="AS49" s="365">
        <f t="shared" si="53"/>
        <v>0</v>
      </c>
      <c r="AT49" s="352">
        <f t="shared" si="46"/>
        <v>0</v>
      </c>
      <c r="AU49" s="368">
        <f t="shared" si="47"/>
        <v>0</v>
      </c>
      <c r="AV49" s="369">
        <f t="shared" si="47"/>
        <v>0</v>
      </c>
      <c r="AW49" s="369">
        <f t="shared" si="47"/>
        <v>0</v>
      </c>
      <c r="AX49" s="346">
        <f t="shared" si="48"/>
        <v>0</v>
      </c>
      <c r="AY49" s="365">
        <f t="shared" si="54"/>
        <v>0</v>
      </c>
      <c r="AZ49" s="1563"/>
      <c r="BA49" s="352">
        <f t="shared" si="49"/>
        <v>0</v>
      </c>
      <c r="BB49" s="1563"/>
      <c r="BC49" s="352">
        <f t="shared" si="50"/>
        <v>0</v>
      </c>
    </row>
    <row r="50" spans="1:55" s="339" customFormat="1" ht="14.25">
      <c r="A50" s="357"/>
      <c r="B50" s="361">
        <f t="shared" si="51"/>
        <v>0</v>
      </c>
      <c r="C50" s="361">
        <f t="shared" si="51"/>
        <v>0</v>
      </c>
      <c r="D50" s="362">
        <f t="shared" si="51"/>
        <v>0</v>
      </c>
      <c r="E50" s="363">
        <f t="shared" si="51"/>
        <v>0</v>
      </c>
      <c r="F50" s="364">
        <f t="shared" si="51"/>
        <v>0</v>
      </c>
      <c r="G50" s="364">
        <f t="shared" si="51"/>
        <v>0</v>
      </c>
      <c r="H50" s="364">
        <f t="shared" si="51"/>
        <v>0</v>
      </c>
      <c r="I50" s="364">
        <f t="shared" si="51"/>
        <v>0</v>
      </c>
      <c r="J50" s="364">
        <f t="shared" si="51"/>
        <v>0</v>
      </c>
      <c r="K50" s="364">
        <f t="shared" si="51"/>
        <v>0</v>
      </c>
      <c r="L50" s="364">
        <f t="shared" si="51"/>
        <v>0</v>
      </c>
      <c r="M50" s="346">
        <f t="shared" si="28"/>
        <v>0</v>
      </c>
      <c r="N50" s="365">
        <f t="shared" si="38"/>
        <v>0</v>
      </c>
      <c r="O50" s="365">
        <f t="shared" si="38"/>
        <v>0</v>
      </c>
      <c r="P50" s="365">
        <f t="shared" si="38"/>
        <v>0</v>
      </c>
      <c r="Q50" s="348">
        <f t="shared" si="9"/>
        <v>0</v>
      </c>
      <c r="R50" s="366">
        <f t="shared" si="39"/>
        <v>0</v>
      </c>
      <c r="S50" s="1575"/>
      <c r="T50" s="367">
        <f t="shared" si="39"/>
        <v>0</v>
      </c>
      <c r="U50" s="367">
        <f t="shared" si="39"/>
        <v>0</v>
      </c>
      <c r="V50" s="367">
        <f t="shared" si="39"/>
        <v>0</v>
      </c>
      <c r="W50" s="346">
        <f t="shared" si="40"/>
        <v>0</v>
      </c>
      <c r="X50" s="366">
        <f t="shared" si="41"/>
        <v>0</v>
      </c>
      <c r="Y50" s="367">
        <f t="shared" si="41"/>
        <v>0</v>
      </c>
      <c r="Z50" s="367">
        <f t="shared" si="41"/>
        <v>0</v>
      </c>
      <c r="AA50" s="367">
        <f t="shared" si="41"/>
        <v>0</v>
      </c>
      <c r="AB50" s="367">
        <f t="shared" si="41"/>
        <v>0</v>
      </c>
      <c r="AC50" s="367">
        <f t="shared" si="41"/>
        <v>0</v>
      </c>
      <c r="AD50" s="367">
        <f t="shared" si="41"/>
        <v>0</v>
      </c>
      <c r="AE50" s="367">
        <f t="shared" si="41"/>
        <v>0</v>
      </c>
      <c r="AF50" s="367">
        <f t="shared" si="41"/>
        <v>0</v>
      </c>
      <c r="AG50" s="346">
        <f t="shared" si="42"/>
        <v>0</v>
      </c>
      <c r="AH50" s="1563"/>
      <c r="AI50" s="351">
        <f t="shared" si="43"/>
        <v>0</v>
      </c>
      <c r="AJ50" s="363">
        <f t="shared" si="44"/>
        <v>0</v>
      </c>
      <c r="AK50" s="364">
        <f t="shared" si="44"/>
        <v>0</v>
      </c>
      <c r="AL50" s="364">
        <f t="shared" si="44"/>
        <v>0</v>
      </c>
      <c r="AM50" s="364">
        <f t="shared" si="44"/>
        <v>0</v>
      </c>
      <c r="AN50" s="364">
        <f t="shared" si="44"/>
        <v>0</v>
      </c>
      <c r="AO50" s="364">
        <f t="shared" si="44"/>
        <v>0</v>
      </c>
      <c r="AP50" s="346">
        <f t="shared" si="45"/>
        <v>0</v>
      </c>
      <c r="AQ50" s="365">
        <f t="shared" si="52"/>
        <v>0</v>
      </c>
      <c r="AR50" s="1563"/>
      <c r="AS50" s="365">
        <f t="shared" si="53"/>
        <v>0</v>
      </c>
      <c r="AT50" s="352">
        <f t="shared" si="46"/>
        <v>0</v>
      </c>
      <c r="AU50" s="368">
        <f t="shared" si="47"/>
        <v>0</v>
      </c>
      <c r="AV50" s="369">
        <f t="shared" si="47"/>
        <v>0</v>
      </c>
      <c r="AW50" s="369">
        <f t="shared" si="47"/>
        <v>0</v>
      </c>
      <c r="AX50" s="346">
        <f t="shared" si="48"/>
        <v>0</v>
      </c>
      <c r="AY50" s="365">
        <f t="shared" si="54"/>
        <v>0</v>
      </c>
      <c r="AZ50" s="1563"/>
      <c r="BA50" s="352">
        <f t="shared" si="49"/>
        <v>0</v>
      </c>
      <c r="BB50" s="1563"/>
      <c r="BC50" s="352">
        <f t="shared" si="50"/>
        <v>0</v>
      </c>
    </row>
    <row r="51" spans="1:55" s="339" customFormat="1" ht="14.25">
      <c r="A51" s="357"/>
      <c r="B51" s="361">
        <f t="shared" si="51"/>
        <v>0</v>
      </c>
      <c r="C51" s="361">
        <f t="shared" si="51"/>
        <v>0</v>
      </c>
      <c r="D51" s="362">
        <f t="shared" si="51"/>
        <v>0</v>
      </c>
      <c r="E51" s="363">
        <f t="shared" si="51"/>
        <v>0</v>
      </c>
      <c r="F51" s="364">
        <f t="shared" si="51"/>
        <v>0</v>
      </c>
      <c r="G51" s="364">
        <f t="shared" si="51"/>
        <v>0</v>
      </c>
      <c r="H51" s="364">
        <f t="shared" si="51"/>
        <v>0</v>
      </c>
      <c r="I51" s="364">
        <f t="shared" si="51"/>
        <v>0</v>
      </c>
      <c r="J51" s="364">
        <f t="shared" si="51"/>
        <v>0</v>
      </c>
      <c r="K51" s="364">
        <f t="shared" si="51"/>
        <v>0</v>
      </c>
      <c r="L51" s="364">
        <f t="shared" si="51"/>
        <v>0</v>
      </c>
      <c r="M51" s="346">
        <f t="shared" si="28"/>
        <v>0</v>
      </c>
      <c r="N51" s="365">
        <f t="shared" si="38"/>
        <v>0</v>
      </c>
      <c r="O51" s="365">
        <f t="shared" si="38"/>
        <v>0</v>
      </c>
      <c r="P51" s="365">
        <f t="shared" si="38"/>
        <v>0</v>
      </c>
      <c r="Q51" s="348">
        <f t="shared" si="9"/>
        <v>0</v>
      </c>
      <c r="R51" s="366">
        <f t="shared" si="39"/>
        <v>0</v>
      </c>
      <c r="S51" s="1575"/>
      <c r="T51" s="367">
        <f t="shared" si="39"/>
        <v>0</v>
      </c>
      <c r="U51" s="367">
        <f t="shared" si="39"/>
        <v>0</v>
      </c>
      <c r="V51" s="367">
        <f t="shared" si="39"/>
        <v>0</v>
      </c>
      <c r="W51" s="346">
        <f t="shared" si="40"/>
        <v>0</v>
      </c>
      <c r="X51" s="366">
        <f t="shared" si="41"/>
        <v>0</v>
      </c>
      <c r="Y51" s="367">
        <f t="shared" si="41"/>
        <v>0</v>
      </c>
      <c r="Z51" s="367">
        <f t="shared" si="41"/>
        <v>0</v>
      </c>
      <c r="AA51" s="367">
        <f t="shared" si="41"/>
        <v>0</v>
      </c>
      <c r="AB51" s="367">
        <f t="shared" si="41"/>
        <v>0</v>
      </c>
      <c r="AC51" s="367">
        <f t="shared" si="41"/>
        <v>0</v>
      </c>
      <c r="AD51" s="367">
        <f t="shared" si="41"/>
        <v>0</v>
      </c>
      <c r="AE51" s="367">
        <f t="shared" si="41"/>
        <v>0</v>
      </c>
      <c r="AF51" s="367">
        <f t="shared" si="41"/>
        <v>0</v>
      </c>
      <c r="AG51" s="346">
        <f t="shared" si="42"/>
        <v>0</v>
      </c>
      <c r="AH51" s="1563"/>
      <c r="AI51" s="351">
        <f t="shared" si="43"/>
        <v>0</v>
      </c>
      <c r="AJ51" s="363">
        <f t="shared" si="44"/>
        <v>0</v>
      </c>
      <c r="AK51" s="364">
        <f t="shared" si="44"/>
        <v>0</v>
      </c>
      <c r="AL51" s="364">
        <f t="shared" si="44"/>
        <v>0</v>
      </c>
      <c r="AM51" s="364">
        <f t="shared" si="44"/>
        <v>0</v>
      </c>
      <c r="AN51" s="364">
        <f t="shared" si="44"/>
        <v>0</v>
      </c>
      <c r="AO51" s="364">
        <f t="shared" si="44"/>
        <v>0</v>
      </c>
      <c r="AP51" s="346">
        <f t="shared" si="45"/>
        <v>0</v>
      </c>
      <c r="AQ51" s="365">
        <f t="shared" si="52"/>
        <v>0</v>
      </c>
      <c r="AR51" s="1563"/>
      <c r="AS51" s="365">
        <f t="shared" si="53"/>
        <v>0</v>
      </c>
      <c r="AT51" s="352">
        <f t="shared" si="46"/>
        <v>0</v>
      </c>
      <c r="AU51" s="368">
        <f t="shared" si="47"/>
        <v>0</v>
      </c>
      <c r="AV51" s="369">
        <f t="shared" si="47"/>
        <v>0</v>
      </c>
      <c r="AW51" s="369">
        <f t="shared" si="47"/>
        <v>0</v>
      </c>
      <c r="AX51" s="346">
        <f t="shared" si="48"/>
        <v>0</v>
      </c>
      <c r="AY51" s="365">
        <f t="shared" si="54"/>
        <v>0</v>
      </c>
      <c r="AZ51" s="1563"/>
      <c r="BA51" s="352">
        <f t="shared" si="49"/>
        <v>0</v>
      </c>
      <c r="BB51" s="1563"/>
      <c r="BC51" s="352">
        <f t="shared" si="50"/>
        <v>0</v>
      </c>
    </row>
    <row r="52" spans="1:55" s="360" customFormat="1" ht="15.75" thickBot="1">
      <c r="A52" s="359"/>
      <c r="B52" s="332"/>
      <c r="C52" s="332"/>
      <c r="D52" s="332"/>
      <c r="E52" s="332"/>
      <c r="F52" s="332"/>
      <c r="G52" s="333"/>
      <c r="H52" s="332"/>
      <c r="I52" s="334"/>
      <c r="J52" s="334"/>
      <c r="K52" s="334"/>
      <c r="L52" s="335"/>
      <c r="M52" s="334"/>
      <c r="N52" s="334"/>
      <c r="O52" s="335"/>
      <c r="P52" s="334"/>
      <c r="Q52" s="334"/>
      <c r="R52" s="334"/>
      <c r="S52" s="334"/>
      <c r="T52" s="334"/>
      <c r="U52" s="334"/>
      <c r="V52" s="334"/>
      <c r="W52" s="334"/>
      <c r="X52" s="334"/>
      <c r="Y52" s="334"/>
      <c r="Z52" s="334"/>
      <c r="AA52" s="334"/>
      <c r="AB52" s="334"/>
      <c r="AC52" s="334"/>
      <c r="AD52" s="335"/>
      <c r="AE52" s="335"/>
      <c r="AF52" s="335"/>
      <c r="AG52" s="335"/>
      <c r="AH52" s="337"/>
      <c r="AI52" s="332"/>
      <c r="AJ52" s="336"/>
      <c r="AK52" s="332"/>
      <c r="AL52" s="336"/>
      <c r="AM52" s="332"/>
      <c r="AN52" s="332"/>
      <c r="AO52" s="332"/>
      <c r="AP52" s="332"/>
      <c r="AQ52" s="337"/>
      <c r="AR52" s="337"/>
      <c r="AS52" s="337"/>
      <c r="AT52" s="332"/>
      <c r="AU52" s="332"/>
      <c r="AV52" s="332"/>
      <c r="AW52" s="332"/>
      <c r="AX52" s="332"/>
      <c r="AY52" s="332"/>
      <c r="AZ52" s="337"/>
      <c r="BA52" s="332"/>
      <c r="BB52" s="337"/>
      <c r="BC52" s="332"/>
    </row>
    <row r="53" spans="1:55" s="339" customFormat="1" ht="15">
      <c r="A53" s="340" t="s">
        <v>395</v>
      </c>
      <c r="B53" s="361">
        <f>SUM(B37:B43)</f>
        <v>0</v>
      </c>
      <c r="C53" s="361">
        <f>SUM(C37:C43)</f>
        <v>0</v>
      </c>
      <c r="D53" s="362">
        <f t="shared" ref="D53:BC53" si="55">SUM(D37:D43)</f>
        <v>0</v>
      </c>
      <c r="E53" s="363">
        <f t="shared" si="55"/>
        <v>0</v>
      </c>
      <c r="F53" s="364">
        <f t="shared" si="55"/>
        <v>0</v>
      </c>
      <c r="G53" s="364">
        <f t="shared" si="55"/>
        <v>0</v>
      </c>
      <c r="H53" s="364">
        <f t="shared" si="55"/>
        <v>0</v>
      </c>
      <c r="I53" s="364">
        <f t="shared" si="55"/>
        <v>0</v>
      </c>
      <c r="J53" s="364">
        <f t="shared" si="55"/>
        <v>0</v>
      </c>
      <c r="K53" s="364">
        <f t="shared" si="55"/>
        <v>0</v>
      </c>
      <c r="L53" s="364">
        <f t="shared" si="55"/>
        <v>0</v>
      </c>
      <c r="M53" s="346">
        <f t="shared" si="55"/>
        <v>0</v>
      </c>
      <c r="N53" s="365">
        <f t="shared" si="55"/>
        <v>0</v>
      </c>
      <c r="O53" s="365">
        <f t="shared" si="55"/>
        <v>0</v>
      </c>
      <c r="P53" s="365">
        <f t="shared" si="55"/>
        <v>0</v>
      </c>
      <c r="Q53" s="348">
        <f t="shared" si="55"/>
        <v>0</v>
      </c>
      <c r="R53" s="366">
        <f t="shared" si="55"/>
        <v>0</v>
      </c>
      <c r="S53" s="1575"/>
      <c r="T53" s="367">
        <f t="shared" si="55"/>
        <v>0</v>
      </c>
      <c r="U53" s="367">
        <f t="shared" si="55"/>
        <v>0</v>
      </c>
      <c r="V53" s="367">
        <f t="shared" si="55"/>
        <v>0</v>
      </c>
      <c r="W53" s="346">
        <f t="shared" si="55"/>
        <v>0</v>
      </c>
      <c r="X53" s="366">
        <f t="shared" si="55"/>
        <v>0</v>
      </c>
      <c r="Y53" s="367">
        <f t="shared" si="55"/>
        <v>0</v>
      </c>
      <c r="Z53" s="367">
        <f t="shared" si="55"/>
        <v>0</v>
      </c>
      <c r="AA53" s="367">
        <f t="shared" si="55"/>
        <v>0</v>
      </c>
      <c r="AB53" s="367">
        <f t="shared" si="55"/>
        <v>0</v>
      </c>
      <c r="AC53" s="367">
        <f t="shared" si="55"/>
        <v>0</v>
      </c>
      <c r="AD53" s="367">
        <f t="shared" si="55"/>
        <v>0</v>
      </c>
      <c r="AE53" s="367">
        <f t="shared" si="55"/>
        <v>0</v>
      </c>
      <c r="AF53" s="367">
        <f t="shared" si="55"/>
        <v>0</v>
      </c>
      <c r="AG53" s="346">
        <f t="shared" si="55"/>
        <v>0</v>
      </c>
      <c r="AH53" s="1563"/>
      <c r="AI53" s="351">
        <f t="shared" si="55"/>
        <v>0</v>
      </c>
      <c r="AJ53" s="363">
        <f t="shared" si="55"/>
        <v>0</v>
      </c>
      <c r="AK53" s="364">
        <f t="shared" si="55"/>
        <v>0</v>
      </c>
      <c r="AL53" s="364">
        <f t="shared" si="55"/>
        <v>0</v>
      </c>
      <c r="AM53" s="364">
        <f t="shared" si="55"/>
        <v>0</v>
      </c>
      <c r="AN53" s="364">
        <f t="shared" si="55"/>
        <v>0</v>
      </c>
      <c r="AO53" s="364">
        <f t="shared" si="55"/>
        <v>0</v>
      </c>
      <c r="AP53" s="346">
        <f t="shared" si="55"/>
        <v>0</v>
      </c>
      <c r="AQ53" s="365">
        <f t="shared" si="55"/>
        <v>0</v>
      </c>
      <c r="AR53" s="1563"/>
      <c r="AS53" s="365">
        <f t="shared" si="55"/>
        <v>0</v>
      </c>
      <c r="AT53" s="352">
        <f t="shared" si="55"/>
        <v>0</v>
      </c>
      <c r="AU53" s="368">
        <f t="shared" si="55"/>
        <v>0</v>
      </c>
      <c r="AV53" s="369">
        <f t="shared" si="55"/>
        <v>0</v>
      </c>
      <c r="AW53" s="369">
        <f t="shared" si="55"/>
        <v>0</v>
      </c>
      <c r="AX53" s="346">
        <f t="shared" si="55"/>
        <v>0</v>
      </c>
      <c r="AY53" s="365">
        <f t="shared" si="55"/>
        <v>0</v>
      </c>
      <c r="AZ53" s="1563"/>
      <c r="BA53" s="352">
        <f t="shared" si="55"/>
        <v>0</v>
      </c>
      <c r="BB53" s="1563"/>
      <c r="BC53" s="352">
        <f t="shared" si="55"/>
        <v>0</v>
      </c>
    </row>
    <row r="54" spans="1:55" s="339" customFormat="1">
      <c r="A54" s="356" t="s">
        <v>396</v>
      </c>
      <c r="B54" s="342"/>
      <c r="C54" s="708"/>
      <c r="D54" s="343"/>
      <c r="E54" s="344"/>
      <c r="F54" s="345"/>
      <c r="G54" s="345"/>
      <c r="H54" s="345"/>
      <c r="I54" s="345"/>
      <c r="J54" s="345"/>
      <c r="K54" s="345"/>
      <c r="L54" s="345"/>
      <c r="M54" s="346">
        <f>SUM(E54:L54)</f>
        <v>0</v>
      </c>
      <c r="N54" s="347"/>
      <c r="O54" s="347"/>
      <c r="P54" s="347"/>
      <c r="Q54" s="348">
        <f t="shared" ref="Q54:Q55" si="56">B54+C54+M54+N54+O54+P54+D54</f>
        <v>0</v>
      </c>
      <c r="R54" s="349"/>
      <c r="S54" s="1575"/>
      <c r="T54" s="350"/>
      <c r="U54" s="350"/>
      <c r="V54" s="350"/>
      <c r="W54" s="346">
        <f>SUM(R54:V54)</f>
        <v>0</v>
      </c>
      <c r="X54" s="349"/>
      <c r="Y54" s="350"/>
      <c r="Z54" s="350"/>
      <c r="AA54" s="350"/>
      <c r="AB54" s="350"/>
      <c r="AC54" s="350"/>
      <c r="AD54" s="350"/>
      <c r="AE54" s="350"/>
      <c r="AF54" s="350"/>
      <c r="AG54" s="346">
        <f>SUM(X54:AF54)</f>
        <v>0</v>
      </c>
      <c r="AH54" s="1563"/>
      <c r="AI54" s="351">
        <f>Q54+W54+AG54+AH54</f>
        <v>0</v>
      </c>
      <c r="AJ54" s="344"/>
      <c r="AK54" s="345"/>
      <c r="AL54" s="345"/>
      <c r="AM54" s="345"/>
      <c r="AN54" s="345"/>
      <c r="AO54" s="345"/>
      <c r="AP54" s="346">
        <f>SUM(AJ54:AO54)</f>
        <v>0</v>
      </c>
      <c r="AQ54" s="347"/>
      <c r="AR54" s="1563"/>
      <c r="AS54" s="347"/>
      <c r="AT54" s="352">
        <f>AI54+AP54+AQ54+AR54+AS54</f>
        <v>0</v>
      </c>
      <c r="AU54" s="353"/>
      <c r="AV54" s="354"/>
      <c r="AW54" s="354"/>
      <c r="AX54" s="346">
        <f>SUM(AU54:AW54)</f>
        <v>0</v>
      </c>
      <c r="AY54" s="347"/>
      <c r="AZ54" s="1563"/>
      <c r="BA54" s="352">
        <f>AX54+AY54</f>
        <v>0</v>
      </c>
      <c r="BB54" s="1563"/>
      <c r="BC54" s="352">
        <f>BA54+AT54+BB54</f>
        <v>0</v>
      </c>
    </row>
    <row r="55" spans="1:55" s="339" customFormat="1">
      <c r="A55" s="356" t="s">
        <v>397</v>
      </c>
      <c r="B55" s="342"/>
      <c r="C55" s="708"/>
      <c r="D55" s="343"/>
      <c r="E55" s="344"/>
      <c r="F55" s="345"/>
      <c r="G55" s="345"/>
      <c r="H55" s="345"/>
      <c r="I55" s="345"/>
      <c r="J55" s="345"/>
      <c r="K55" s="345"/>
      <c r="L55" s="345"/>
      <c r="M55" s="346">
        <f>SUM(E55:L55)</f>
        <v>0</v>
      </c>
      <c r="N55" s="347"/>
      <c r="O55" s="347"/>
      <c r="P55" s="347"/>
      <c r="Q55" s="348">
        <f t="shared" si="56"/>
        <v>0</v>
      </c>
      <c r="R55" s="349"/>
      <c r="S55" s="1575"/>
      <c r="T55" s="350"/>
      <c r="U55" s="350"/>
      <c r="V55" s="350"/>
      <c r="W55" s="346">
        <f>SUM(R55:V55)</f>
        <v>0</v>
      </c>
      <c r="X55" s="349"/>
      <c r="Y55" s="350"/>
      <c r="Z55" s="350"/>
      <c r="AA55" s="350"/>
      <c r="AB55" s="350"/>
      <c r="AC55" s="350"/>
      <c r="AD55" s="350"/>
      <c r="AE55" s="350"/>
      <c r="AF55" s="350"/>
      <c r="AG55" s="346">
        <f>SUM(X55:AF55)</f>
        <v>0</v>
      </c>
      <c r="AH55" s="1563"/>
      <c r="AI55" s="351">
        <f>Q55+W55+AG55+AH55</f>
        <v>0</v>
      </c>
      <c r="AJ55" s="344"/>
      <c r="AK55" s="345"/>
      <c r="AL55" s="345"/>
      <c r="AM55" s="345"/>
      <c r="AN55" s="345"/>
      <c r="AO55" s="345"/>
      <c r="AP55" s="346">
        <f>SUM(AJ55:AO55)</f>
        <v>0</v>
      </c>
      <c r="AQ55" s="347"/>
      <c r="AR55" s="1563"/>
      <c r="AS55" s="347"/>
      <c r="AT55" s="352">
        <f>AI55+AP55+AQ55+AR55+AS55</f>
        <v>0</v>
      </c>
      <c r="AU55" s="353"/>
      <c r="AV55" s="354"/>
      <c r="AW55" s="354"/>
      <c r="AX55" s="346">
        <f>SUM(AU55:AW55)</f>
        <v>0</v>
      </c>
      <c r="AY55" s="347"/>
      <c r="AZ55" s="1563"/>
      <c r="BA55" s="352">
        <f>AX55+AY55</f>
        <v>0</v>
      </c>
      <c r="BB55" s="1563"/>
      <c r="BC55" s="352">
        <f>BA55+AT55+BB55</f>
        <v>0</v>
      </c>
    </row>
    <row r="56" spans="1:55" s="339" customFormat="1" ht="14.25">
      <c r="A56" s="371" t="s">
        <v>398</v>
      </c>
      <c r="B56" s="361">
        <f>SUM(B37:B43)</f>
        <v>0</v>
      </c>
      <c r="C56" s="361">
        <f>SUM(C37:C43)</f>
        <v>0</v>
      </c>
      <c r="D56" s="362">
        <f>SUM(D37:D43)</f>
        <v>0</v>
      </c>
      <c r="E56" s="363">
        <f t="shared" ref="E56:BC56" si="57">SUM(E37:E43)</f>
        <v>0</v>
      </c>
      <c r="F56" s="364">
        <f t="shared" si="57"/>
        <v>0</v>
      </c>
      <c r="G56" s="364">
        <f t="shared" si="57"/>
        <v>0</v>
      </c>
      <c r="H56" s="364">
        <f t="shared" si="57"/>
        <v>0</v>
      </c>
      <c r="I56" s="364">
        <f t="shared" si="57"/>
        <v>0</v>
      </c>
      <c r="J56" s="364">
        <f t="shared" si="57"/>
        <v>0</v>
      </c>
      <c r="K56" s="364">
        <f t="shared" si="57"/>
        <v>0</v>
      </c>
      <c r="L56" s="364">
        <f t="shared" si="57"/>
        <v>0</v>
      </c>
      <c r="M56" s="346">
        <f t="shared" si="57"/>
        <v>0</v>
      </c>
      <c r="N56" s="365">
        <f t="shared" si="57"/>
        <v>0</v>
      </c>
      <c r="O56" s="365">
        <f t="shared" si="57"/>
        <v>0</v>
      </c>
      <c r="P56" s="365">
        <f t="shared" si="57"/>
        <v>0</v>
      </c>
      <c r="Q56" s="348">
        <f t="shared" si="57"/>
        <v>0</v>
      </c>
      <c r="R56" s="366">
        <f t="shared" si="57"/>
        <v>0</v>
      </c>
      <c r="S56" s="1575"/>
      <c r="T56" s="367">
        <f t="shared" si="57"/>
        <v>0</v>
      </c>
      <c r="U56" s="367">
        <f t="shared" si="57"/>
        <v>0</v>
      </c>
      <c r="V56" s="367">
        <f t="shared" si="57"/>
        <v>0</v>
      </c>
      <c r="W56" s="346">
        <f>SUM(W37:W43)</f>
        <v>0</v>
      </c>
      <c r="X56" s="366">
        <f t="shared" si="57"/>
        <v>0</v>
      </c>
      <c r="Y56" s="367">
        <f t="shared" si="57"/>
        <v>0</v>
      </c>
      <c r="Z56" s="367">
        <f t="shared" si="57"/>
        <v>0</v>
      </c>
      <c r="AA56" s="367">
        <f t="shared" si="57"/>
        <v>0</v>
      </c>
      <c r="AB56" s="367">
        <f t="shared" si="57"/>
        <v>0</v>
      </c>
      <c r="AC56" s="367">
        <f t="shared" si="57"/>
        <v>0</v>
      </c>
      <c r="AD56" s="367">
        <f t="shared" si="57"/>
        <v>0</v>
      </c>
      <c r="AE56" s="367">
        <f t="shared" si="57"/>
        <v>0</v>
      </c>
      <c r="AF56" s="367">
        <f t="shared" si="57"/>
        <v>0</v>
      </c>
      <c r="AG56" s="346">
        <f t="shared" si="57"/>
        <v>0</v>
      </c>
      <c r="AH56" s="1563"/>
      <c r="AI56" s="351">
        <f t="shared" si="57"/>
        <v>0</v>
      </c>
      <c r="AJ56" s="363">
        <f t="shared" si="57"/>
        <v>0</v>
      </c>
      <c r="AK56" s="364">
        <f t="shared" si="57"/>
        <v>0</v>
      </c>
      <c r="AL56" s="364">
        <f t="shared" si="57"/>
        <v>0</v>
      </c>
      <c r="AM56" s="364">
        <f t="shared" si="57"/>
        <v>0</v>
      </c>
      <c r="AN56" s="364">
        <f t="shared" si="57"/>
        <v>0</v>
      </c>
      <c r="AO56" s="364">
        <f t="shared" si="57"/>
        <v>0</v>
      </c>
      <c r="AP56" s="346">
        <f t="shared" si="57"/>
        <v>0</v>
      </c>
      <c r="AQ56" s="365">
        <f t="shared" si="57"/>
        <v>0</v>
      </c>
      <c r="AR56" s="1563"/>
      <c r="AS56" s="365">
        <f t="shared" si="57"/>
        <v>0</v>
      </c>
      <c r="AT56" s="352">
        <f t="shared" si="57"/>
        <v>0</v>
      </c>
      <c r="AU56" s="368">
        <f t="shared" si="57"/>
        <v>0</v>
      </c>
      <c r="AV56" s="369">
        <f t="shared" si="57"/>
        <v>0</v>
      </c>
      <c r="AW56" s="369">
        <f t="shared" si="57"/>
        <v>0</v>
      </c>
      <c r="AX56" s="346">
        <f t="shared" si="57"/>
        <v>0</v>
      </c>
      <c r="AY56" s="365">
        <f t="shared" si="57"/>
        <v>0</v>
      </c>
      <c r="AZ56" s="1563"/>
      <c r="BA56" s="352">
        <f t="shared" si="57"/>
        <v>0</v>
      </c>
      <c r="BB56" s="1563"/>
      <c r="BC56" s="352">
        <f t="shared" si="57"/>
        <v>0</v>
      </c>
    </row>
    <row r="57" spans="1:55" s="339" customFormat="1">
      <c r="A57" s="372" t="s">
        <v>399</v>
      </c>
      <c r="B57" s="342"/>
      <c r="C57" s="708"/>
      <c r="D57" s="343"/>
      <c r="E57" s="344"/>
      <c r="F57" s="345"/>
      <c r="G57" s="345"/>
      <c r="H57" s="345"/>
      <c r="I57" s="345"/>
      <c r="J57" s="345"/>
      <c r="K57" s="345"/>
      <c r="L57" s="345"/>
      <c r="M57" s="346">
        <f t="shared" ref="M57:M66" si="58">SUM(E57:L57)</f>
        <v>0</v>
      </c>
      <c r="N57" s="347"/>
      <c r="O57" s="347"/>
      <c r="P57" s="347"/>
      <c r="Q57" s="348">
        <f t="shared" ref="Q57:Q66" si="59">B57+C57+M57+N57+O57+P57+D57</f>
        <v>0</v>
      </c>
      <c r="R57" s="349"/>
      <c r="S57" s="1575"/>
      <c r="T57" s="350"/>
      <c r="U57" s="350"/>
      <c r="V57" s="350"/>
      <c r="W57" s="346">
        <f>SUM(R57:V57)</f>
        <v>0</v>
      </c>
      <c r="X57" s="349"/>
      <c r="Y57" s="350"/>
      <c r="Z57" s="350"/>
      <c r="AA57" s="350"/>
      <c r="AB57" s="350"/>
      <c r="AC57" s="350"/>
      <c r="AD57" s="350"/>
      <c r="AE57" s="350"/>
      <c r="AF57" s="350"/>
      <c r="AG57" s="346">
        <f t="shared" ref="AG57:AG66" si="60">SUM(X57:AF57)</f>
        <v>0</v>
      </c>
      <c r="AH57" s="1563"/>
      <c r="AI57" s="351">
        <f t="shared" ref="AI57:AI66" si="61">Q57+W57+AG57+AH57</f>
        <v>0</v>
      </c>
      <c r="AJ57" s="344"/>
      <c r="AK57" s="345"/>
      <c r="AL57" s="345"/>
      <c r="AM57" s="345"/>
      <c r="AN57" s="345"/>
      <c r="AO57" s="345"/>
      <c r="AP57" s="346">
        <f t="shared" ref="AP57:AP66" si="62">SUM(AJ57:AO57)</f>
        <v>0</v>
      </c>
      <c r="AQ57" s="347"/>
      <c r="AR57" s="1563"/>
      <c r="AS57" s="347"/>
      <c r="AT57" s="352">
        <f t="shared" ref="AT57:AT66" si="63">AI57+AP57+AQ57+AR57+AS57</f>
        <v>0</v>
      </c>
      <c r="AU57" s="353"/>
      <c r="AV57" s="354"/>
      <c r="AW57" s="354"/>
      <c r="AX57" s="346">
        <f t="shared" ref="AX57:AX66" si="64">SUM(AU57:AW57)</f>
        <v>0</v>
      </c>
      <c r="AY57" s="347"/>
      <c r="AZ57" s="1563"/>
      <c r="BA57" s="352">
        <f t="shared" ref="BA57:BA66" si="65">AX57+AY57</f>
        <v>0</v>
      </c>
      <c r="BB57" s="1563"/>
      <c r="BC57" s="352">
        <f t="shared" ref="BC57:BC66" si="66">BA57+AT57+BB57</f>
        <v>0</v>
      </c>
    </row>
    <row r="58" spans="1:55" s="339" customFormat="1">
      <c r="A58" s="372" t="s">
        <v>400</v>
      </c>
      <c r="B58" s="342"/>
      <c r="C58" s="708"/>
      <c r="D58" s="343"/>
      <c r="E58" s="344"/>
      <c r="F58" s="345"/>
      <c r="G58" s="345"/>
      <c r="H58" s="345"/>
      <c r="I58" s="345"/>
      <c r="J58" s="345"/>
      <c r="K58" s="345"/>
      <c r="L58" s="345"/>
      <c r="M58" s="346">
        <f t="shared" si="58"/>
        <v>0</v>
      </c>
      <c r="N58" s="347"/>
      <c r="O58" s="347"/>
      <c r="P58" s="347"/>
      <c r="Q58" s="348">
        <f t="shared" si="59"/>
        <v>0</v>
      </c>
      <c r="R58" s="349"/>
      <c r="S58" s="1575"/>
      <c r="T58" s="350"/>
      <c r="U58" s="350"/>
      <c r="V58" s="350"/>
      <c r="W58" s="346">
        <f t="shared" ref="W58:W66" si="67">SUM(R58:V58)</f>
        <v>0</v>
      </c>
      <c r="X58" s="349"/>
      <c r="Y58" s="350"/>
      <c r="Z58" s="350"/>
      <c r="AA58" s="350"/>
      <c r="AB58" s="350"/>
      <c r="AC58" s="350"/>
      <c r="AD58" s="350"/>
      <c r="AE58" s="350"/>
      <c r="AF58" s="350"/>
      <c r="AG58" s="346">
        <f t="shared" si="60"/>
        <v>0</v>
      </c>
      <c r="AH58" s="1563"/>
      <c r="AI58" s="351">
        <f t="shared" si="61"/>
        <v>0</v>
      </c>
      <c r="AJ58" s="344"/>
      <c r="AK58" s="345"/>
      <c r="AL58" s="345"/>
      <c r="AM58" s="345"/>
      <c r="AN58" s="345"/>
      <c r="AO58" s="345"/>
      <c r="AP58" s="346">
        <f t="shared" si="62"/>
        <v>0</v>
      </c>
      <c r="AQ58" s="347"/>
      <c r="AR58" s="1563"/>
      <c r="AS58" s="347"/>
      <c r="AT58" s="352">
        <f t="shared" si="63"/>
        <v>0</v>
      </c>
      <c r="AU58" s="353"/>
      <c r="AV58" s="354"/>
      <c r="AW58" s="354"/>
      <c r="AX58" s="346">
        <f t="shared" si="64"/>
        <v>0</v>
      </c>
      <c r="AY58" s="347"/>
      <c r="AZ58" s="1563"/>
      <c r="BA58" s="352">
        <f t="shared" si="65"/>
        <v>0</v>
      </c>
      <c r="BB58" s="1563"/>
      <c r="BC58" s="352">
        <f t="shared" si="66"/>
        <v>0</v>
      </c>
    </row>
    <row r="59" spans="1:55" s="339" customFormat="1">
      <c r="A59" s="373" t="s">
        <v>401</v>
      </c>
      <c r="B59" s="342"/>
      <c r="C59" s="708"/>
      <c r="D59" s="343"/>
      <c r="E59" s="344"/>
      <c r="F59" s="345"/>
      <c r="G59" s="345"/>
      <c r="H59" s="345"/>
      <c r="I59" s="345"/>
      <c r="J59" s="345"/>
      <c r="K59" s="345"/>
      <c r="L59" s="345"/>
      <c r="M59" s="346">
        <f t="shared" si="58"/>
        <v>0</v>
      </c>
      <c r="N59" s="347"/>
      <c r="O59" s="347"/>
      <c r="P59" s="347"/>
      <c r="Q59" s="348">
        <f t="shared" si="59"/>
        <v>0</v>
      </c>
      <c r="R59" s="349"/>
      <c r="S59" s="1575"/>
      <c r="T59" s="350"/>
      <c r="U59" s="350"/>
      <c r="V59" s="350"/>
      <c r="W59" s="346">
        <f t="shared" si="67"/>
        <v>0</v>
      </c>
      <c r="X59" s="349"/>
      <c r="Y59" s="350"/>
      <c r="Z59" s="350"/>
      <c r="AA59" s="350"/>
      <c r="AB59" s="350"/>
      <c r="AC59" s="350"/>
      <c r="AD59" s="350"/>
      <c r="AE59" s="350"/>
      <c r="AF59" s="350"/>
      <c r="AG59" s="346">
        <f t="shared" si="60"/>
        <v>0</v>
      </c>
      <c r="AH59" s="1563"/>
      <c r="AI59" s="351">
        <f t="shared" si="61"/>
        <v>0</v>
      </c>
      <c r="AJ59" s="344"/>
      <c r="AK59" s="345"/>
      <c r="AL59" s="345"/>
      <c r="AM59" s="345"/>
      <c r="AN59" s="345"/>
      <c r="AO59" s="345"/>
      <c r="AP59" s="346">
        <f t="shared" si="62"/>
        <v>0</v>
      </c>
      <c r="AQ59" s="347"/>
      <c r="AR59" s="1563"/>
      <c r="AS59" s="347"/>
      <c r="AT59" s="352">
        <f t="shared" si="63"/>
        <v>0</v>
      </c>
      <c r="AU59" s="353"/>
      <c r="AV59" s="354"/>
      <c r="AW59" s="354"/>
      <c r="AX59" s="346">
        <f t="shared" si="64"/>
        <v>0</v>
      </c>
      <c r="AY59" s="347"/>
      <c r="AZ59" s="1563"/>
      <c r="BA59" s="352">
        <f t="shared" si="65"/>
        <v>0</v>
      </c>
      <c r="BB59" s="1563"/>
      <c r="BC59" s="352">
        <f t="shared" si="66"/>
        <v>0</v>
      </c>
    </row>
    <row r="60" spans="1:55" s="339" customFormat="1">
      <c r="A60" s="373" t="s">
        <v>61</v>
      </c>
      <c r="B60" s="342"/>
      <c r="C60" s="708"/>
      <c r="D60" s="343"/>
      <c r="E60" s="344"/>
      <c r="F60" s="345"/>
      <c r="G60" s="345"/>
      <c r="H60" s="345"/>
      <c r="I60" s="345"/>
      <c r="J60" s="345"/>
      <c r="K60" s="345"/>
      <c r="L60" s="345"/>
      <c r="M60" s="346">
        <f t="shared" si="58"/>
        <v>0</v>
      </c>
      <c r="N60" s="347"/>
      <c r="O60" s="347"/>
      <c r="P60" s="347"/>
      <c r="Q60" s="348">
        <f t="shared" si="59"/>
        <v>0</v>
      </c>
      <c r="R60" s="349"/>
      <c r="S60" s="1575"/>
      <c r="T60" s="350"/>
      <c r="U60" s="350"/>
      <c r="V60" s="350"/>
      <c r="W60" s="346">
        <f t="shared" si="67"/>
        <v>0</v>
      </c>
      <c r="X60" s="349"/>
      <c r="Y60" s="350"/>
      <c r="Z60" s="350"/>
      <c r="AA60" s="350"/>
      <c r="AB60" s="350"/>
      <c r="AC60" s="350"/>
      <c r="AD60" s="350"/>
      <c r="AE60" s="350"/>
      <c r="AF60" s="350"/>
      <c r="AG60" s="346">
        <f t="shared" si="60"/>
        <v>0</v>
      </c>
      <c r="AH60" s="1563"/>
      <c r="AI60" s="351">
        <f t="shared" si="61"/>
        <v>0</v>
      </c>
      <c r="AJ60" s="344"/>
      <c r="AK60" s="345"/>
      <c r="AL60" s="345"/>
      <c r="AM60" s="345"/>
      <c r="AN60" s="345"/>
      <c r="AO60" s="345"/>
      <c r="AP60" s="346">
        <f t="shared" si="62"/>
        <v>0</v>
      </c>
      <c r="AQ60" s="347"/>
      <c r="AR60" s="1563"/>
      <c r="AS60" s="347"/>
      <c r="AT60" s="352">
        <f t="shared" si="63"/>
        <v>0</v>
      </c>
      <c r="AU60" s="353"/>
      <c r="AV60" s="354"/>
      <c r="AW60" s="354"/>
      <c r="AX60" s="346">
        <f t="shared" si="64"/>
        <v>0</v>
      </c>
      <c r="AY60" s="347"/>
      <c r="AZ60" s="1563"/>
      <c r="BA60" s="352">
        <f t="shared" si="65"/>
        <v>0</v>
      </c>
      <c r="BB60" s="1563"/>
      <c r="BC60" s="352">
        <f t="shared" si="66"/>
        <v>0</v>
      </c>
    </row>
    <row r="61" spans="1:55" s="339" customFormat="1">
      <c r="A61" s="373" t="s">
        <v>402</v>
      </c>
      <c r="B61" s="342"/>
      <c r="C61" s="708"/>
      <c r="D61" s="343"/>
      <c r="E61" s="344"/>
      <c r="F61" s="345"/>
      <c r="G61" s="345"/>
      <c r="H61" s="345"/>
      <c r="I61" s="345"/>
      <c r="J61" s="345"/>
      <c r="K61" s="345"/>
      <c r="L61" s="345"/>
      <c r="M61" s="346">
        <f t="shared" si="58"/>
        <v>0</v>
      </c>
      <c r="N61" s="347"/>
      <c r="O61" s="347"/>
      <c r="P61" s="347"/>
      <c r="Q61" s="348">
        <f t="shared" si="59"/>
        <v>0</v>
      </c>
      <c r="R61" s="349"/>
      <c r="S61" s="1575"/>
      <c r="T61" s="350"/>
      <c r="U61" s="350"/>
      <c r="V61" s="350"/>
      <c r="W61" s="346">
        <f t="shared" si="67"/>
        <v>0</v>
      </c>
      <c r="X61" s="349"/>
      <c r="Y61" s="350"/>
      <c r="Z61" s="350"/>
      <c r="AA61" s="350"/>
      <c r="AB61" s="350"/>
      <c r="AC61" s="350"/>
      <c r="AD61" s="350"/>
      <c r="AE61" s="350"/>
      <c r="AF61" s="350"/>
      <c r="AG61" s="346">
        <f t="shared" si="60"/>
        <v>0</v>
      </c>
      <c r="AH61" s="1563"/>
      <c r="AI61" s="351">
        <f t="shared" si="61"/>
        <v>0</v>
      </c>
      <c r="AJ61" s="344"/>
      <c r="AK61" s="345"/>
      <c r="AL61" s="345"/>
      <c r="AM61" s="345"/>
      <c r="AN61" s="345"/>
      <c r="AO61" s="345"/>
      <c r="AP61" s="346">
        <f t="shared" si="62"/>
        <v>0</v>
      </c>
      <c r="AQ61" s="347"/>
      <c r="AR61" s="1563"/>
      <c r="AS61" s="347"/>
      <c r="AT61" s="352">
        <f t="shared" si="63"/>
        <v>0</v>
      </c>
      <c r="AU61" s="353"/>
      <c r="AV61" s="354"/>
      <c r="AW61" s="354"/>
      <c r="AX61" s="346">
        <f t="shared" si="64"/>
        <v>0</v>
      </c>
      <c r="AY61" s="347"/>
      <c r="AZ61" s="1563"/>
      <c r="BA61" s="352">
        <f t="shared" si="65"/>
        <v>0</v>
      </c>
      <c r="BB61" s="1563"/>
      <c r="BC61" s="352">
        <f t="shared" si="66"/>
        <v>0</v>
      </c>
    </row>
    <row r="62" spans="1:55" s="339" customFormat="1">
      <c r="A62" s="373" t="s">
        <v>403</v>
      </c>
      <c r="B62" s="342"/>
      <c r="C62" s="708"/>
      <c r="D62" s="343"/>
      <c r="E62" s="344"/>
      <c r="F62" s="345"/>
      <c r="G62" s="345"/>
      <c r="H62" s="345"/>
      <c r="I62" s="345"/>
      <c r="J62" s="345"/>
      <c r="K62" s="345"/>
      <c r="L62" s="345"/>
      <c r="M62" s="346">
        <f t="shared" si="58"/>
        <v>0</v>
      </c>
      <c r="N62" s="347"/>
      <c r="O62" s="347"/>
      <c r="P62" s="347"/>
      <c r="Q62" s="348">
        <f t="shared" si="59"/>
        <v>0</v>
      </c>
      <c r="R62" s="349"/>
      <c r="S62" s="1575"/>
      <c r="T62" s="350"/>
      <c r="U62" s="350"/>
      <c r="V62" s="350"/>
      <c r="W62" s="346">
        <f t="shared" si="67"/>
        <v>0</v>
      </c>
      <c r="X62" s="349"/>
      <c r="Y62" s="350"/>
      <c r="Z62" s="350"/>
      <c r="AA62" s="350"/>
      <c r="AB62" s="350"/>
      <c r="AC62" s="350"/>
      <c r="AD62" s="350"/>
      <c r="AE62" s="350"/>
      <c r="AF62" s="350"/>
      <c r="AG62" s="346">
        <f t="shared" si="60"/>
        <v>0</v>
      </c>
      <c r="AH62" s="1563"/>
      <c r="AI62" s="351">
        <f t="shared" si="61"/>
        <v>0</v>
      </c>
      <c r="AJ62" s="344"/>
      <c r="AK62" s="345"/>
      <c r="AL62" s="345"/>
      <c r="AM62" s="345"/>
      <c r="AN62" s="345"/>
      <c r="AO62" s="345"/>
      <c r="AP62" s="346">
        <f t="shared" si="62"/>
        <v>0</v>
      </c>
      <c r="AQ62" s="347"/>
      <c r="AR62" s="1563"/>
      <c r="AS62" s="347"/>
      <c r="AT62" s="352">
        <f t="shared" si="63"/>
        <v>0</v>
      </c>
      <c r="AU62" s="353"/>
      <c r="AV62" s="354"/>
      <c r="AW62" s="354"/>
      <c r="AX62" s="346">
        <f t="shared" si="64"/>
        <v>0</v>
      </c>
      <c r="AY62" s="347"/>
      <c r="AZ62" s="1563"/>
      <c r="BA62" s="352">
        <f t="shared" si="65"/>
        <v>0</v>
      </c>
      <c r="BB62" s="1563"/>
      <c r="BC62" s="352">
        <f t="shared" si="66"/>
        <v>0</v>
      </c>
    </row>
    <row r="63" spans="1:55" s="339" customFormat="1">
      <c r="A63" s="373" t="s">
        <v>404</v>
      </c>
      <c r="B63" s="342"/>
      <c r="C63" s="708"/>
      <c r="D63" s="343"/>
      <c r="E63" s="344"/>
      <c r="F63" s="345"/>
      <c r="G63" s="345"/>
      <c r="H63" s="345"/>
      <c r="I63" s="345"/>
      <c r="J63" s="345"/>
      <c r="K63" s="345"/>
      <c r="L63" s="345"/>
      <c r="M63" s="346">
        <f t="shared" si="58"/>
        <v>0</v>
      </c>
      <c r="N63" s="347"/>
      <c r="O63" s="347"/>
      <c r="P63" s="347"/>
      <c r="Q63" s="348">
        <f t="shared" si="59"/>
        <v>0</v>
      </c>
      <c r="R63" s="349"/>
      <c r="S63" s="1575"/>
      <c r="T63" s="350"/>
      <c r="U63" s="350"/>
      <c r="V63" s="350"/>
      <c r="W63" s="346">
        <f t="shared" si="67"/>
        <v>0</v>
      </c>
      <c r="X63" s="349"/>
      <c r="Y63" s="350"/>
      <c r="Z63" s="350"/>
      <c r="AA63" s="350"/>
      <c r="AB63" s="350"/>
      <c r="AC63" s="350"/>
      <c r="AD63" s="350"/>
      <c r="AE63" s="350"/>
      <c r="AF63" s="350"/>
      <c r="AG63" s="346">
        <f t="shared" si="60"/>
        <v>0</v>
      </c>
      <c r="AH63" s="1563"/>
      <c r="AI63" s="351">
        <f t="shared" si="61"/>
        <v>0</v>
      </c>
      <c r="AJ63" s="344"/>
      <c r="AK63" s="345"/>
      <c r="AL63" s="345"/>
      <c r="AM63" s="345"/>
      <c r="AN63" s="345"/>
      <c r="AO63" s="345"/>
      <c r="AP63" s="346">
        <f t="shared" si="62"/>
        <v>0</v>
      </c>
      <c r="AQ63" s="347"/>
      <c r="AR63" s="1563"/>
      <c r="AS63" s="347"/>
      <c r="AT63" s="352">
        <f t="shared" si="63"/>
        <v>0</v>
      </c>
      <c r="AU63" s="353"/>
      <c r="AV63" s="354"/>
      <c r="AW63" s="354"/>
      <c r="AX63" s="346">
        <f t="shared" si="64"/>
        <v>0</v>
      </c>
      <c r="AY63" s="347"/>
      <c r="AZ63" s="1563"/>
      <c r="BA63" s="352">
        <f t="shared" si="65"/>
        <v>0</v>
      </c>
      <c r="BB63" s="1563"/>
      <c r="BC63" s="352">
        <f t="shared" si="66"/>
        <v>0</v>
      </c>
    </row>
    <row r="64" spans="1:55" s="339" customFormat="1">
      <c r="A64" s="373" t="s">
        <v>65</v>
      </c>
      <c r="B64" s="342"/>
      <c r="C64" s="708"/>
      <c r="D64" s="343"/>
      <c r="E64" s="344"/>
      <c r="F64" s="345"/>
      <c r="G64" s="345"/>
      <c r="H64" s="345"/>
      <c r="I64" s="345"/>
      <c r="J64" s="345"/>
      <c r="K64" s="345"/>
      <c r="L64" s="345"/>
      <c r="M64" s="346">
        <f t="shared" si="58"/>
        <v>0</v>
      </c>
      <c r="N64" s="347"/>
      <c r="O64" s="347"/>
      <c r="P64" s="347"/>
      <c r="Q64" s="348">
        <f t="shared" si="59"/>
        <v>0</v>
      </c>
      <c r="R64" s="349"/>
      <c r="S64" s="1575"/>
      <c r="T64" s="350"/>
      <c r="U64" s="350"/>
      <c r="V64" s="350"/>
      <c r="W64" s="346">
        <f t="shared" si="67"/>
        <v>0</v>
      </c>
      <c r="X64" s="349"/>
      <c r="Y64" s="350"/>
      <c r="Z64" s="350"/>
      <c r="AA64" s="350"/>
      <c r="AB64" s="350"/>
      <c r="AC64" s="350"/>
      <c r="AD64" s="350"/>
      <c r="AE64" s="350"/>
      <c r="AF64" s="350"/>
      <c r="AG64" s="346">
        <f t="shared" si="60"/>
        <v>0</v>
      </c>
      <c r="AH64" s="1563"/>
      <c r="AI64" s="351">
        <f t="shared" si="61"/>
        <v>0</v>
      </c>
      <c r="AJ64" s="344"/>
      <c r="AK64" s="345"/>
      <c r="AL64" s="345"/>
      <c r="AM64" s="345"/>
      <c r="AN64" s="345"/>
      <c r="AO64" s="345"/>
      <c r="AP64" s="346">
        <f t="shared" si="62"/>
        <v>0</v>
      </c>
      <c r="AQ64" s="347"/>
      <c r="AR64" s="1563"/>
      <c r="AS64" s="347"/>
      <c r="AT64" s="352">
        <f t="shared" si="63"/>
        <v>0</v>
      </c>
      <c r="AU64" s="353"/>
      <c r="AV64" s="354"/>
      <c r="AW64" s="354"/>
      <c r="AX64" s="346">
        <f t="shared" si="64"/>
        <v>0</v>
      </c>
      <c r="AY64" s="347"/>
      <c r="AZ64" s="1563"/>
      <c r="BA64" s="352">
        <f t="shared" si="65"/>
        <v>0</v>
      </c>
      <c r="BB64" s="1563"/>
      <c r="BC64" s="352">
        <f t="shared" si="66"/>
        <v>0</v>
      </c>
    </row>
    <row r="65" spans="1:55" s="339" customFormat="1">
      <c r="A65" s="373" t="s">
        <v>405</v>
      </c>
      <c r="B65" s="342"/>
      <c r="C65" s="708"/>
      <c r="D65" s="343"/>
      <c r="E65" s="344"/>
      <c r="F65" s="345"/>
      <c r="G65" s="345"/>
      <c r="H65" s="345"/>
      <c r="I65" s="345"/>
      <c r="J65" s="345"/>
      <c r="K65" s="345"/>
      <c r="L65" s="345"/>
      <c r="M65" s="346">
        <f t="shared" si="58"/>
        <v>0</v>
      </c>
      <c r="N65" s="347"/>
      <c r="O65" s="347"/>
      <c r="P65" s="347"/>
      <c r="Q65" s="348">
        <f t="shared" si="59"/>
        <v>0</v>
      </c>
      <c r="R65" s="349"/>
      <c r="S65" s="1575"/>
      <c r="T65" s="350"/>
      <c r="U65" s="350"/>
      <c r="V65" s="350"/>
      <c r="W65" s="346">
        <f t="shared" si="67"/>
        <v>0</v>
      </c>
      <c r="X65" s="349"/>
      <c r="Y65" s="350"/>
      <c r="Z65" s="350"/>
      <c r="AA65" s="350"/>
      <c r="AB65" s="350"/>
      <c r="AC65" s="350"/>
      <c r="AD65" s="350"/>
      <c r="AE65" s="350"/>
      <c r="AF65" s="350"/>
      <c r="AG65" s="346">
        <f t="shared" si="60"/>
        <v>0</v>
      </c>
      <c r="AH65" s="1563"/>
      <c r="AI65" s="351">
        <f t="shared" si="61"/>
        <v>0</v>
      </c>
      <c r="AJ65" s="344"/>
      <c r="AK65" s="345"/>
      <c r="AL65" s="345"/>
      <c r="AM65" s="345"/>
      <c r="AN65" s="345"/>
      <c r="AO65" s="345"/>
      <c r="AP65" s="346">
        <f t="shared" si="62"/>
        <v>0</v>
      </c>
      <c r="AQ65" s="347"/>
      <c r="AR65" s="1563"/>
      <c r="AS65" s="347"/>
      <c r="AT65" s="352">
        <f t="shared" si="63"/>
        <v>0</v>
      </c>
      <c r="AU65" s="353"/>
      <c r="AV65" s="354"/>
      <c r="AW65" s="354"/>
      <c r="AX65" s="346">
        <f t="shared" si="64"/>
        <v>0</v>
      </c>
      <c r="AY65" s="347"/>
      <c r="AZ65" s="1563"/>
      <c r="BA65" s="352">
        <f t="shared" si="65"/>
        <v>0</v>
      </c>
      <c r="BB65" s="1563"/>
      <c r="BC65" s="352">
        <f t="shared" si="66"/>
        <v>0</v>
      </c>
    </row>
    <row r="66" spans="1:55" s="339" customFormat="1" ht="13.5" thickBot="1">
      <c r="A66" s="374" t="s">
        <v>406</v>
      </c>
      <c r="B66" s="342"/>
      <c r="C66" s="708"/>
      <c r="D66" s="343"/>
      <c r="E66" s="344"/>
      <c r="F66" s="345"/>
      <c r="G66" s="345"/>
      <c r="H66" s="345"/>
      <c r="I66" s="345"/>
      <c r="J66" s="345"/>
      <c r="K66" s="345"/>
      <c r="L66" s="345"/>
      <c r="M66" s="346">
        <f t="shared" si="58"/>
        <v>0</v>
      </c>
      <c r="N66" s="347"/>
      <c r="O66" s="347"/>
      <c r="P66" s="347"/>
      <c r="Q66" s="348">
        <f t="shared" si="59"/>
        <v>0</v>
      </c>
      <c r="R66" s="349"/>
      <c r="S66" s="1575"/>
      <c r="T66" s="350"/>
      <c r="U66" s="350"/>
      <c r="V66" s="350"/>
      <c r="W66" s="346">
        <f t="shared" si="67"/>
        <v>0</v>
      </c>
      <c r="X66" s="349"/>
      <c r="Y66" s="350"/>
      <c r="Z66" s="350"/>
      <c r="AA66" s="350"/>
      <c r="AB66" s="350"/>
      <c r="AC66" s="350"/>
      <c r="AD66" s="350"/>
      <c r="AE66" s="350"/>
      <c r="AF66" s="350"/>
      <c r="AG66" s="346">
        <f t="shared" si="60"/>
        <v>0</v>
      </c>
      <c r="AH66" s="1563"/>
      <c r="AI66" s="351">
        <f t="shared" si="61"/>
        <v>0</v>
      </c>
      <c r="AJ66" s="344"/>
      <c r="AK66" s="345"/>
      <c r="AL66" s="345"/>
      <c r="AM66" s="345"/>
      <c r="AN66" s="345"/>
      <c r="AO66" s="345"/>
      <c r="AP66" s="346">
        <f t="shared" si="62"/>
        <v>0</v>
      </c>
      <c r="AQ66" s="347"/>
      <c r="AR66" s="1563"/>
      <c r="AS66" s="347"/>
      <c r="AT66" s="352">
        <f t="shared" si="63"/>
        <v>0</v>
      </c>
      <c r="AU66" s="353"/>
      <c r="AV66" s="354"/>
      <c r="AW66" s="354"/>
      <c r="AX66" s="346">
        <f t="shared" si="64"/>
        <v>0</v>
      </c>
      <c r="AY66" s="347"/>
      <c r="AZ66" s="1563"/>
      <c r="BA66" s="352">
        <f t="shared" si="65"/>
        <v>0</v>
      </c>
      <c r="BB66" s="1563"/>
      <c r="BC66" s="352">
        <f t="shared" si="66"/>
        <v>0</v>
      </c>
    </row>
    <row r="67" spans="1:55" s="360" customFormat="1" ht="15.75">
      <c r="B67" s="375" t="str">
        <f t="shared" ref="B67:AG67" si="68">IF(ABS(B53-SUM(B54:B55))&lt;0.1,"OK","error")</f>
        <v>OK</v>
      </c>
      <c r="C67" s="375" t="str">
        <f t="shared" si="68"/>
        <v>OK</v>
      </c>
      <c r="D67" s="375" t="str">
        <f t="shared" si="68"/>
        <v>OK</v>
      </c>
      <c r="E67" s="375" t="str">
        <f t="shared" si="68"/>
        <v>OK</v>
      </c>
      <c r="F67" s="375" t="str">
        <f t="shared" si="68"/>
        <v>OK</v>
      </c>
      <c r="G67" s="375" t="str">
        <f t="shared" si="68"/>
        <v>OK</v>
      </c>
      <c r="H67" s="375" t="str">
        <f t="shared" si="68"/>
        <v>OK</v>
      </c>
      <c r="I67" s="375" t="str">
        <f t="shared" si="68"/>
        <v>OK</v>
      </c>
      <c r="J67" s="375" t="str">
        <f t="shared" si="68"/>
        <v>OK</v>
      </c>
      <c r="K67" s="375" t="str">
        <f t="shared" si="68"/>
        <v>OK</v>
      </c>
      <c r="L67" s="375" t="str">
        <f t="shared" si="68"/>
        <v>OK</v>
      </c>
      <c r="M67" s="375" t="str">
        <f t="shared" si="68"/>
        <v>OK</v>
      </c>
      <c r="N67" s="375" t="str">
        <f t="shared" si="68"/>
        <v>OK</v>
      </c>
      <c r="O67" s="375" t="str">
        <f t="shared" si="68"/>
        <v>OK</v>
      </c>
      <c r="P67" s="375" t="str">
        <f t="shared" si="68"/>
        <v>OK</v>
      </c>
      <c r="Q67" s="375" t="str">
        <f t="shared" si="68"/>
        <v>OK</v>
      </c>
      <c r="R67" s="375" t="str">
        <f t="shared" si="68"/>
        <v>OK</v>
      </c>
      <c r="S67" s="1610"/>
      <c r="T67" s="375" t="str">
        <f t="shared" si="68"/>
        <v>OK</v>
      </c>
      <c r="U67" s="375" t="str">
        <f t="shared" si="68"/>
        <v>OK</v>
      </c>
      <c r="V67" s="375" t="str">
        <f t="shared" si="68"/>
        <v>OK</v>
      </c>
      <c r="W67" s="375" t="str">
        <f t="shared" si="68"/>
        <v>OK</v>
      </c>
      <c r="X67" s="375" t="str">
        <f t="shared" si="68"/>
        <v>OK</v>
      </c>
      <c r="Y67" s="375" t="str">
        <f t="shared" si="68"/>
        <v>OK</v>
      </c>
      <c r="Z67" s="375" t="str">
        <f t="shared" si="68"/>
        <v>OK</v>
      </c>
      <c r="AA67" s="375" t="str">
        <f t="shared" si="68"/>
        <v>OK</v>
      </c>
      <c r="AB67" s="375" t="str">
        <f t="shared" si="68"/>
        <v>OK</v>
      </c>
      <c r="AC67" s="375" t="str">
        <f t="shared" si="68"/>
        <v>OK</v>
      </c>
      <c r="AD67" s="375" t="str">
        <f t="shared" si="68"/>
        <v>OK</v>
      </c>
      <c r="AE67" s="375" t="str">
        <f t="shared" si="68"/>
        <v>OK</v>
      </c>
      <c r="AF67" s="375" t="str">
        <f t="shared" si="68"/>
        <v>OK</v>
      </c>
      <c r="AG67" s="375" t="str">
        <f t="shared" si="68"/>
        <v>OK</v>
      </c>
      <c r="AH67" s="375" t="str">
        <f t="shared" ref="AH67:BC67" si="69">IF(ABS(AH53-SUM(AH54:AH55))&lt;0.1,"OK","error")</f>
        <v>OK</v>
      </c>
      <c r="AI67" s="375" t="str">
        <f t="shared" si="69"/>
        <v>OK</v>
      </c>
      <c r="AJ67" s="375" t="str">
        <f t="shared" si="69"/>
        <v>OK</v>
      </c>
      <c r="AK67" s="375" t="str">
        <f t="shared" si="69"/>
        <v>OK</v>
      </c>
      <c r="AL67" s="375" t="str">
        <f t="shared" si="69"/>
        <v>OK</v>
      </c>
      <c r="AM67" s="375" t="str">
        <f t="shared" si="69"/>
        <v>OK</v>
      </c>
      <c r="AN67" s="375" t="str">
        <f t="shared" si="69"/>
        <v>OK</v>
      </c>
      <c r="AO67" s="375" t="str">
        <f t="shared" si="69"/>
        <v>OK</v>
      </c>
      <c r="AP67" s="375" t="str">
        <f t="shared" si="69"/>
        <v>OK</v>
      </c>
      <c r="AQ67" s="375" t="str">
        <f t="shared" si="69"/>
        <v>OK</v>
      </c>
      <c r="AR67" s="375" t="str">
        <f t="shared" si="69"/>
        <v>OK</v>
      </c>
      <c r="AS67" s="375" t="str">
        <f t="shared" si="69"/>
        <v>OK</v>
      </c>
      <c r="AT67" s="375" t="str">
        <f t="shared" si="69"/>
        <v>OK</v>
      </c>
      <c r="AU67" s="375" t="str">
        <f t="shared" si="69"/>
        <v>OK</v>
      </c>
      <c r="AV67" s="375" t="str">
        <f t="shared" si="69"/>
        <v>OK</v>
      </c>
      <c r="AW67" s="375" t="str">
        <f t="shared" si="69"/>
        <v>OK</v>
      </c>
      <c r="AX67" s="375" t="str">
        <f t="shared" si="69"/>
        <v>OK</v>
      </c>
      <c r="AY67" s="375" t="str">
        <f t="shared" si="69"/>
        <v>OK</v>
      </c>
      <c r="AZ67" s="375" t="str">
        <f t="shared" si="69"/>
        <v>OK</v>
      </c>
      <c r="BA67" s="375" t="str">
        <f t="shared" si="69"/>
        <v>OK</v>
      </c>
      <c r="BB67" s="375" t="str">
        <f t="shared" si="69"/>
        <v>OK</v>
      </c>
      <c r="BC67" s="375" t="str">
        <f t="shared" si="69"/>
        <v>OK</v>
      </c>
    </row>
    <row r="68" spans="1:55" s="360" customFormat="1" ht="15">
      <c r="B68" s="332"/>
      <c r="C68" s="332"/>
      <c r="D68" s="332"/>
      <c r="E68" s="332"/>
      <c r="F68" s="332"/>
      <c r="G68" s="333"/>
      <c r="H68" s="332"/>
      <c r="I68" s="334"/>
      <c r="J68" s="334"/>
      <c r="K68" s="334"/>
      <c r="L68" s="335"/>
      <c r="M68" s="334"/>
      <c r="N68" s="334"/>
      <c r="O68" s="335"/>
      <c r="P68" s="334"/>
      <c r="Q68" s="334"/>
      <c r="R68" s="334"/>
      <c r="S68" s="334"/>
      <c r="T68" s="334"/>
      <c r="U68" s="334"/>
      <c r="V68" s="334"/>
      <c r="W68" s="334"/>
      <c r="X68" s="334"/>
      <c r="Y68" s="334"/>
      <c r="Z68" s="334"/>
      <c r="AA68" s="334"/>
      <c r="AB68" s="334"/>
      <c r="AC68" s="334"/>
      <c r="AD68" s="335"/>
      <c r="AE68" s="335"/>
      <c r="AF68" s="335"/>
      <c r="AG68" s="335"/>
      <c r="AH68" s="337"/>
      <c r="AI68" s="332"/>
      <c r="AJ68" s="336"/>
      <c r="AK68" s="332"/>
      <c r="AL68" s="336"/>
      <c r="AM68" s="332"/>
      <c r="AN68" s="332"/>
      <c r="AO68" s="332"/>
      <c r="AP68" s="332"/>
      <c r="AQ68" s="337"/>
      <c r="AR68" s="337"/>
      <c r="AS68" s="337"/>
      <c r="AT68" s="332"/>
      <c r="AU68" s="332"/>
      <c r="AV68" s="332"/>
      <c r="AW68" s="332"/>
      <c r="AX68" s="332"/>
      <c r="AY68" s="332"/>
      <c r="AZ68" s="337"/>
      <c r="BA68" s="332"/>
      <c r="BB68" s="337"/>
      <c r="BC68" s="332"/>
    </row>
    <row r="69" spans="1:55" s="339" customFormat="1" ht="18.75" thickBot="1">
      <c r="A69" s="338" t="s">
        <v>407</v>
      </c>
      <c r="F69" s="376"/>
      <c r="G69" s="377"/>
      <c r="H69" s="376"/>
      <c r="I69" s="378"/>
      <c r="J69" s="378"/>
      <c r="K69" s="378"/>
      <c r="L69" s="379"/>
      <c r="M69" s="379"/>
      <c r="N69" s="379"/>
      <c r="O69" s="380"/>
      <c r="P69" s="380"/>
      <c r="Q69" s="380"/>
      <c r="R69" s="379"/>
      <c r="S69" s="379"/>
      <c r="T69" s="379"/>
      <c r="U69" s="379"/>
      <c r="V69" s="379"/>
      <c r="W69" s="379"/>
      <c r="X69" s="379"/>
      <c r="Y69" s="379"/>
      <c r="Z69" s="379"/>
      <c r="AA69" s="379"/>
      <c r="AB69" s="379"/>
      <c r="AC69" s="379"/>
      <c r="AD69" s="379"/>
      <c r="AE69" s="379"/>
      <c r="AF69" s="380"/>
      <c r="AG69" s="378"/>
      <c r="AH69" s="381"/>
      <c r="AI69" s="378"/>
      <c r="AJ69" s="378"/>
      <c r="AK69" s="378"/>
      <c r="AL69" s="378"/>
      <c r="AM69" s="378"/>
      <c r="AN69" s="378"/>
      <c r="AO69" s="378"/>
      <c r="AQ69" s="382"/>
      <c r="AR69" s="381"/>
      <c r="AS69" s="382"/>
      <c r="AV69" s="383"/>
      <c r="AW69" s="384"/>
      <c r="AX69" s="385"/>
      <c r="AZ69" s="381"/>
      <c r="BB69" s="381"/>
    </row>
    <row r="70" spans="1:55" s="339" customFormat="1" ht="15">
      <c r="A70" s="340" t="s">
        <v>408</v>
      </c>
      <c r="F70" s="376"/>
      <c r="H70" s="386"/>
      <c r="I70" s="387"/>
      <c r="J70" s="388"/>
      <c r="K70" s="388"/>
      <c r="L70" s="389"/>
      <c r="M70" s="388"/>
      <c r="N70" s="388"/>
      <c r="O70" s="390"/>
      <c r="P70" s="388"/>
      <c r="Q70" s="388"/>
      <c r="R70" s="388"/>
      <c r="S70" s="388"/>
      <c r="T70" s="388"/>
      <c r="U70" s="388"/>
      <c r="V70" s="388"/>
      <c r="W70" s="388"/>
      <c r="X70" s="388"/>
      <c r="Y70" s="388"/>
      <c r="Z70" s="388"/>
      <c r="AA70" s="388"/>
      <c r="AB70" s="388"/>
      <c r="AC70" s="388"/>
      <c r="AD70" s="389"/>
      <c r="AE70" s="390"/>
      <c r="AF70" s="391"/>
      <c r="AG70" s="389"/>
      <c r="AH70" s="382"/>
      <c r="AI70" s="386"/>
      <c r="AJ70" s="392"/>
      <c r="AK70" s="393"/>
      <c r="AL70" s="394"/>
      <c r="AM70" s="386"/>
      <c r="AN70" s="386"/>
      <c r="AO70" s="395"/>
      <c r="AQ70" s="382"/>
      <c r="AR70" s="382"/>
      <c r="AS70" s="382"/>
      <c r="AV70" s="383"/>
      <c r="AW70" s="384"/>
      <c r="AX70" s="385"/>
      <c r="AZ70" s="382"/>
      <c r="BB70" s="382"/>
    </row>
    <row r="71" spans="1:55" s="339" customFormat="1">
      <c r="A71" s="341" t="s">
        <v>409</v>
      </c>
      <c r="B71" s="342"/>
      <c r="C71" s="708"/>
      <c r="D71" s="343"/>
      <c r="E71" s="344"/>
      <c r="F71" s="345"/>
      <c r="G71" s="345"/>
      <c r="H71" s="345"/>
      <c r="I71" s="345"/>
      <c r="J71" s="345"/>
      <c r="K71" s="345"/>
      <c r="L71" s="345"/>
      <c r="M71" s="346">
        <f t="shared" ref="M71:M77" si="70">SUM(E71:L71)</f>
        <v>0</v>
      </c>
      <c r="N71" s="347"/>
      <c r="O71" s="347"/>
      <c r="P71" s="347"/>
      <c r="Q71" s="348">
        <f t="shared" ref="Q71:Q77" si="71">B71+C71+M71+N71+O71+P71+D71</f>
        <v>0</v>
      </c>
      <c r="R71" s="349"/>
      <c r="S71" s="1575"/>
      <c r="T71" s="350"/>
      <c r="U71" s="350"/>
      <c r="V71" s="350"/>
      <c r="W71" s="346">
        <f t="shared" ref="W71:W77" si="72">SUM(R71:V71)</f>
        <v>0</v>
      </c>
      <c r="X71" s="349"/>
      <c r="Y71" s="350"/>
      <c r="Z71" s="350"/>
      <c r="AA71" s="350"/>
      <c r="AB71" s="350"/>
      <c r="AC71" s="350"/>
      <c r="AD71" s="350"/>
      <c r="AE71" s="350"/>
      <c r="AF71" s="350"/>
      <c r="AG71" s="346">
        <f t="shared" ref="AG71:AG77" si="73">SUM(X71:AF71)</f>
        <v>0</v>
      </c>
      <c r="AH71" s="1563"/>
      <c r="AI71" s="351">
        <f t="shared" ref="AI71:AI77" si="74">Q71+W71+AG71+AH71</f>
        <v>0</v>
      </c>
      <c r="AJ71" s="344"/>
      <c r="AK71" s="345"/>
      <c r="AL71" s="345"/>
      <c r="AM71" s="345"/>
      <c r="AN71" s="345"/>
      <c r="AO71" s="345"/>
      <c r="AP71" s="346">
        <f t="shared" ref="AP71:AP77" si="75">SUM(AJ71:AO71)</f>
        <v>0</v>
      </c>
      <c r="AQ71" s="347"/>
      <c r="AR71" s="1563"/>
      <c r="AS71" s="347"/>
      <c r="AT71" s="352">
        <f t="shared" ref="AT71:AT77" si="76">AI71+AP71+AQ71+AR71+AS71</f>
        <v>0</v>
      </c>
      <c r="AU71" s="353"/>
      <c r="AV71" s="354"/>
      <c r="AW71" s="354"/>
      <c r="AX71" s="346">
        <f t="shared" ref="AX71:AX77" si="77">SUM(AU71:AW71)</f>
        <v>0</v>
      </c>
      <c r="AY71" s="347"/>
      <c r="AZ71" s="1563"/>
      <c r="BA71" s="352">
        <f t="shared" ref="BA71:BA77" si="78">AX71+AY71</f>
        <v>0</v>
      </c>
      <c r="BB71" s="1563"/>
      <c r="BC71" s="352">
        <f t="shared" ref="BC71:BC77" si="79">BA71+AT71+BB71</f>
        <v>0</v>
      </c>
    </row>
    <row r="72" spans="1:55" s="339" customFormat="1">
      <c r="A72" s="341" t="s">
        <v>410</v>
      </c>
      <c r="B72" s="342"/>
      <c r="C72" s="708"/>
      <c r="D72" s="343"/>
      <c r="E72" s="344"/>
      <c r="F72" s="345"/>
      <c r="G72" s="345"/>
      <c r="H72" s="345"/>
      <c r="I72" s="345"/>
      <c r="J72" s="345"/>
      <c r="K72" s="345"/>
      <c r="L72" s="345"/>
      <c r="M72" s="346">
        <f t="shared" si="70"/>
        <v>0</v>
      </c>
      <c r="N72" s="347"/>
      <c r="O72" s="347"/>
      <c r="P72" s="347"/>
      <c r="Q72" s="348">
        <f t="shared" si="71"/>
        <v>0</v>
      </c>
      <c r="R72" s="349"/>
      <c r="S72" s="1575"/>
      <c r="T72" s="350"/>
      <c r="U72" s="350"/>
      <c r="V72" s="350"/>
      <c r="W72" s="346">
        <f t="shared" si="72"/>
        <v>0</v>
      </c>
      <c r="X72" s="349"/>
      <c r="Y72" s="350"/>
      <c r="Z72" s="350"/>
      <c r="AA72" s="350"/>
      <c r="AB72" s="350"/>
      <c r="AC72" s="350"/>
      <c r="AD72" s="350"/>
      <c r="AE72" s="350"/>
      <c r="AF72" s="350"/>
      <c r="AG72" s="346">
        <f t="shared" si="73"/>
        <v>0</v>
      </c>
      <c r="AH72" s="1563"/>
      <c r="AI72" s="351">
        <f t="shared" si="74"/>
        <v>0</v>
      </c>
      <c r="AJ72" s="344"/>
      <c r="AK72" s="345"/>
      <c r="AL72" s="345"/>
      <c r="AM72" s="345"/>
      <c r="AN72" s="345"/>
      <c r="AO72" s="345"/>
      <c r="AP72" s="346">
        <f t="shared" si="75"/>
        <v>0</v>
      </c>
      <c r="AQ72" s="347"/>
      <c r="AR72" s="1563"/>
      <c r="AS72" s="347"/>
      <c r="AT72" s="352">
        <f t="shared" si="76"/>
        <v>0</v>
      </c>
      <c r="AU72" s="353"/>
      <c r="AV72" s="354"/>
      <c r="AW72" s="354"/>
      <c r="AX72" s="346">
        <f t="shared" si="77"/>
        <v>0</v>
      </c>
      <c r="AY72" s="347"/>
      <c r="AZ72" s="1563"/>
      <c r="BA72" s="352">
        <f t="shared" si="78"/>
        <v>0</v>
      </c>
      <c r="BB72" s="1563"/>
      <c r="BC72" s="352">
        <f t="shared" si="79"/>
        <v>0</v>
      </c>
    </row>
    <row r="73" spans="1:55" s="339" customFormat="1">
      <c r="A73" s="341" t="s">
        <v>411</v>
      </c>
      <c r="B73" s="342"/>
      <c r="C73" s="708"/>
      <c r="D73" s="343"/>
      <c r="E73" s="344"/>
      <c r="F73" s="345"/>
      <c r="G73" s="345"/>
      <c r="H73" s="345"/>
      <c r="I73" s="345"/>
      <c r="J73" s="345"/>
      <c r="K73" s="345"/>
      <c r="L73" s="345"/>
      <c r="M73" s="346">
        <f t="shared" si="70"/>
        <v>0</v>
      </c>
      <c r="N73" s="347"/>
      <c r="O73" s="347"/>
      <c r="P73" s="347"/>
      <c r="Q73" s="348">
        <f t="shared" si="71"/>
        <v>0</v>
      </c>
      <c r="R73" s="349"/>
      <c r="S73" s="1575"/>
      <c r="T73" s="350"/>
      <c r="U73" s="350"/>
      <c r="V73" s="350"/>
      <c r="W73" s="346">
        <f t="shared" si="72"/>
        <v>0</v>
      </c>
      <c r="X73" s="349"/>
      <c r="Y73" s="350"/>
      <c r="Z73" s="350"/>
      <c r="AA73" s="350"/>
      <c r="AB73" s="350"/>
      <c r="AC73" s="350"/>
      <c r="AD73" s="350"/>
      <c r="AE73" s="350"/>
      <c r="AF73" s="350"/>
      <c r="AG73" s="346">
        <f t="shared" si="73"/>
        <v>0</v>
      </c>
      <c r="AH73" s="1563"/>
      <c r="AI73" s="351">
        <f t="shared" si="74"/>
        <v>0</v>
      </c>
      <c r="AJ73" s="344"/>
      <c r="AK73" s="345"/>
      <c r="AL73" s="345"/>
      <c r="AM73" s="345"/>
      <c r="AN73" s="345"/>
      <c r="AO73" s="345"/>
      <c r="AP73" s="346">
        <f t="shared" si="75"/>
        <v>0</v>
      </c>
      <c r="AQ73" s="347"/>
      <c r="AR73" s="1563"/>
      <c r="AS73" s="347"/>
      <c r="AT73" s="352">
        <f t="shared" si="76"/>
        <v>0</v>
      </c>
      <c r="AU73" s="353"/>
      <c r="AV73" s="354"/>
      <c r="AW73" s="354"/>
      <c r="AX73" s="346">
        <f t="shared" si="77"/>
        <v>0</v>
      </c>
      <c r="AY73" s="347"/>
      <c r="AZ73" s="1563"/>
      <c r="BA73" s="352">
        <f t="shared" si="78"/>
        <v>0</v>
      </c>
      <c r="BB73" s="1563"/>
      <c r="BC73" s="352">
        <f t="shared" si="79"/>
        <v>0</v>
      </c>
    </row>
    <row r="74" spans="1:55" s="339" customFormat="1" ht="14.25">
      <c r="A74" s="357"/>
      <c r="B74" s="342"/>
      <c r="C74" s="708"/>
      <c r="D74" s="343"/>
      <c r="E74" s="344"/>
      <c r="F74" s="345"/>
      <c r="G74" s="345"/>
      <c r="H74" s="345"/>
      <c r="I74" s="345"/>
      <c r="J74" s="345"/>
      <c r="K74" s="345"/>
      <c r="L74" s="345"/>
      <c r="M74" s="346">
        <f t="shared" si="70"/>
        <v>0</v>
      </c>
      <c r="N74" s="347"/>
      <c r="O74" s="347"/>
      <c r="P74" s="347"/>
      <c r="Q74" s="348">
        <f t="shared" si="71"/>
        <v>0</v>
      </c>
      <c r="R74" s="349"/>
      <c r="S74" s="1575"/>
      <c r="T74" s="350"/>
      <c r="U74" s="350"/>
      <c r="V74" s="350"/>
      <c r="W74" s="346">
        <f t="shared" si="72"/>
        <v>0</v>
      </c>
      <c r="X74" s="349"/>
      <c r="Y74" s="350"/>
      <c r="Z74" s="350"/>
      <c r="AA74" s="350"/>
      <c r="AB74" s="350"/>
      <c r="AC74" s="350"/>
      <c r="AD74" s="350"/>
      <c r="AE74" s="350"/>
      <c r="AF74" s="350"/>
      <c r="AG74" s="346">
        <f t="shared" si="73"/>
        <v>0</v>
      </c>
      <c r="AH74" s="1563"/>
      <c r="AI74" s="351">
        <f t="shared" si="74"/>
        <v>0</v>
      </c>
      <c r="AJ74" s="344"/>
      <c r="AK74" s="345"/>
      <c r="AL74" s="345"/>
      <c r="AM74" s="345"/>
      <c r="AN74" s="345"/>
      <c r="AO74" s="345"/>
      <c r="AP74" s="346">
        <f t="shared" si="75"/>
        <v>0</v>
      </c>
      <c r="AQ74" s="347"/>
      <c r="AR74" s="1563"/>
      <c r="AS74" s="347"/>
      <c r="AT74" s="352">
        <f t="shared" si="76"/>
        <v>0</v>
      </c>
      <c r="AU74" s="353"/>
      <c r="AV74" s="354"/>
      <c r="AW74" s="354"/>
      <c r="AX74" s="346">
        <f t="shared" si="77"/>
        <v>0</v>
      </c>
      <c r="AY74" s="347"/>
      <c r="AZ74" s="1563"/>
      <c r="BA74" s="352">
        <f t="shared" si="78"/>
        <v>0</v>
      </c>
      <c r="BB74" s="1563"/>
      <c r="BC74" s="352">
        <f t="shared" si="79"/>
        <v>0</v>
      </c>
    </row>
    <row r="75" spans="1:55" s="339" customFormat="1" ht="14.25">
      <c r="A75" s="357"/>
      <c r="B75" s="342"/>
      <c r="C75" s="708"/>
      <c r="D75" s="343"/>
      <c r="E75" s="344"/>
      <c r="F75" s="345"/>
      <c r="G75" s="345"/>
      <c r="H75" s="345"/>
      <c r="I75" s="345"/>
      <c r="J75" s="345"/>
      <c r="K75" s="345"/>
      <c r="L75" s="345"/>
      <c r="M75" s="346">
        <f t="shared" si="70"/>
        <v>0</v>
      </c>
      <c r="N75" s="347"/>
      <c r="O75" s="347"/>
      <c r="P75" s="347"/>
      <c r="Q75" s="348">
        <f t="shared" si="71"/>
        <v>0</v>
      </c>
      <c r="R75" s="349"/>
      <c r="S75" s="1575"/>
      <c r="T75" s="350"/>
      <c r="U75" s="350"/>
      <c r="V75" s="350"/>
      <c r="W75" s="346">
        <f t="shared" si="72"/>
        <v>0</v>
      </c>
      <c r="X75" s="349"/>
      <c r="Y75" s="350"/>
      <c r="Z75" s="350"/>
      <c r="AA75" s="350"/>
      <c r="AB75" s="350"/>
      <c r="AC75" s="350"/>
      <c r="AD75" s="350"/>
      <c r="AE75" s="350"/>
      <c r="AF75" s="350"/>
      <c r="AG75" s="346">
        <f t="shared" si="73"/>
        <v>0</v>
      </c>
      <c r="AH75" s="1563"/>
      <c r="AI75" s="351">
        <f t="shared" si="74"/>
        <v>0</v>
      </c>
      <c r="AJ75" s="344"/>
      <c r="AK75" s="345"/>
      <c r="AL75" s="345"/>
      <c r="AM75" s="345"/>
      <c r="AN75" s="345"/>
      <c r="AO75" s="345"/>
      <c r="AP75" s="346">
        <f t="shared" si="75"/>
        <v>0</v>
      </c>
      <c r="AQ75" s="347"/>
      <c r="AR75" s="1563"/>
      <c r="AS75" s="347"/>
      <c r="AT75" s="352">
        <f t="shared" si="76"/>
        <v>0</v>
      </c>
      <c r="AU75" s="353"/>
      <c r="AV75" s="354"/>
      <c r="AW75" s="354"/>
      <c r="AX75" s="346">
        <f t="shared" si="77"/>
        <v>0</v>
      </c>
      <c r="AY75" s="347"/>
      <c r="AZ75" s="1563"/>
      <c r="BA75" s="352">
        <f t="shared" si="78"/>
        <v>0</v>
      </c>
      <c r="BB75" s="1563"/>
      <c r="BC75" s="352">
        <f t="shared" si="79"/>
        <v>0</v>
      </c>
    </row>
    <row r="76" spans="1:55" s="339" customFormat="1" ht="14.25">
      <c r="A76" s="357"/>
      <c r="B76" s="342"/>
      <c r="C76" s="708"/>
      <c r="D76" s="343"/>
      <c r="E76" s="344"/>
      <c r="F76" s="345"/>
      <c r="G76" s="345"/>
      <c r="H76" s="345"/>
      <c r="I76" s="345"/>
      <c r="J76" s="345"/>
      <c r="K76" s="345"/>
      <c r="L76" s="345"/>
      <c r="M76" s="346">
        <f t="shared" si="70"/>
        <v>0</v>
      </c>
      <c r="N76" s="347"/>
      <c r="O76" s="347"/>
      <c r="P76" s="347"/>
      <c r="Q76" s="348">
        <f t="shared" si="71"/>
        <v>0</v>
      </c>
      <c r="R76" s="349"/>
      <c r="S76" s="1575"/>
      <c r="T76" s="350"/>
      <c r="U76" s="350"/>
      <c r="V76" s="350"/>
      <c r="W76" s="346">
        <f t="shared" si="72"/>
        <v>0</v>
      </c>
      <c r="X76" s="349"/>
      <c r="Y76" s="350"/>
      <c r="Z76" s="350"/>
      <c r="AA76" s="350"/>
      <c r="AB76" s="350"/>
      <c r="AC76" s="350"/>
      <c r="AD76" s="350"/>
      <c r="AE76" s="350"/>
      <c r="AF76" s="350"/>
      <c r="AG76" s="346">
        <f t="shared" si="73"/>
        <v>0</v>
      </c>
      <c r="AH76" s="1563"/>
      <c r="AI76" s="351">
        <f t="shared" si="74"/>
        <v>0</v>
      </c>
      <c r="AJ76" s="344"/>
      <c r="AK76" s="345"/>
      <c r="AL76" s="345"/>
      <c r="AM76" s="345"/>
      <c r="AN76" s="345"/>
      <c r="AO76" s="345"/>
      <c r="AP76" s="346">
        <f t="shared" si="75"/>
        <v>0</v>
      </c>
      <c r="AQ76" s="347"/>
      <c r="AR76" s="1563"/>
      <c r="AS76" s="347"/>
      <c r="AT76" s="352">
        <f t="shared" si="76"/>
        <v>0</v>
      </c>
      <c r="AU76" s="353"/>
      <c r="AV76" s="354"/>
      <c r="AW76" s="354"/>
      <c r="AX76" s="346">
        <f t="shared" si="77"/>
        <v>0</v>
      </c>
      <c r="AY76" s="347"/>
      <c r="AZ76" s="1563"/>
      <c r="BA76" s="352">
        <f t="shared" si="78"/>
        <v>0</v>
      </c>
      <c r="BB76" s="1563"/>
      <c r="BC76" s="352">
        <f t="shared" si="79"/>
        <v>0</v>
      </c>
    </row>
    <row r="77" spans="1:55" s="339" customFormat="1">
      <c r="A77" s="341" t="s">
        <v>412</v>
      </c>
      <c r="B77" s="342"/>
      <c r="C77" s="708"/>
      <c r="D77" s="343"/>
      <c r="E77" s="344"/>
      <c r="F77" s="345"/>
      <c r="G77" s="345"/>
      <c r="H77" s="345"/>
      <c r="I77" s="345"/>
      <c r="J77" s="345"/>
      <c r="K77" s="345"/>
      <c r="L77" s="345"/>
      <c r="M77" s="346">
        <f t="shared" si="70"/>
        <v>0</v>
      </c>
      <c r="N77" s="347"/>
      <c r="O77" s="347"/>
      <c r="P77" s="347"/>
      <c r="Q77" s="348">
        <f t="shared" si="71"/>
        <v>0</v>
      </c>
      <c r="R77" s="349"/>
      <c r="S77" s="1575"/>
      <c r="T77" s="350"/>
      <c r="U77" s="350"/>
      <c r="V77" s="350"/>
      <c r="W77" s="346">
        <f t="shared" si="72"/>
        <v>0</v>
      </c>
      <c r="X77" s="349"/>
      <c r="Y77" s="350"/>
      <c r="Z77" s="350"/>
      <c r="AA77" s="350"/>
      <c r="AB77" s="350"/>
      <c r="AC77" s="350"/>
      <c r="AD77" s="350"/>
      <c r="AE77" s="350"/>
      <c r="AF77" s="350"/>
      <c r="AG77" s="346">
        <f t="shared" si="73"/>
        <v>0</v>
      </c>
      <c r="AH77" s="1563"/>
      <c r="AI77" s="351">
        <f t="shared" si="74"/>
        <v>0</v>
      </c>
      <c r="AJ77" s="344"/>
      <c r="AK77" s="345"/>
      <c r="AL77" s="345"/>
      <c r="AM77" s="345"/>
      <c r="AN77" s="345"/>
      <c r="AO77" s="345"/>
      <c r="AP77" s="346">
        <f t="shared" si="75"/>
        <v>0</v>
      </c>
      <c r="AQ77" s="347"/>
      <c r="AR77" s="1563"/>
      <c r="AS77" s="347"/>
      <c r="AT77" s="352">
        <f t="shared" si="76"/>
        <v>0</v>
      </c>
      <c r="AU77" s="353"/>
      <c r="AV77" s="354"/>
      <c r="AW77" s="354"/>
      <c r="AX77" s="346">
        <f t="shared" si="77"/>
        <v>0</v>
      </c>
      <c r="AY77" s="347"/>
      <c r="AZ77" s="1563"/>
      <c r="BA77" s="352">
        <f t="shared" si="78"/>
        <v>0</v>
      </c>
      <c r="BB77" s="1563"/>
      <c r="BC77" s="352">
        <f t="shared" si="79"/>
        <v>0</v>
      </c>
    </row>
    <row r="78" spans="1:55" s="339" customFormat="1" ht="15">
      <c r="A78" s="358" t="s">
        <v>391</v>
      </c>
      <c r="F78" s="376"/>
      <c r="H78" s="396"/>
      <c r="I78" s="397"/>
      <c r="J78" s="397"/>
      <c r="K78" s="397"/>
      <c r="L78" s="398"/>
      <c r="M78" s="397"/>
      <c r="N78" s="397"/>
      <c r="O78" s="399"/>
      <c r="P78" s="397"/>
      <c r="Q78" s="397"/>
      <c r="R78" s="397"/>
      <c r="S78" s="397"/>
      <c r="T78" s="397"/>
      <c r="U78" s="397"/>
      <c r="V78" s="397"/>
      <c r="W78" s="397"/>
      <c r="X78" s="397"/>
      <c r="Y78" s="397"/>
      <c r="Z78" s="397"/>
      <c r="AA78" s="397"/>
      <c r="AB78" s="397"/>
      <c r="AC78" s="397"/>
      <c r="AD78" s="398"/>
      <c r="AE78" s="399"/>
      <c r="AF78" s="400"/>
      <c r="AG78" s="398"/>
      <c r="AH78" s="382"/>
      <c r="AI78" s="376"/>
      <c r="AJ78" s="401"/>
      <c r="AK78" s="402"/>
      <c r="AL78" s="403"/>
      <c r="AM78" s="376"/>
      <c r="AN78" s="376"/>
      <c r="AO78" s="404"/>
      <c r="AQ78" s="382"/>
      <c r="AR78" s="382"/>
      <c r="AS78" s="382"/>
      <c r="AV78" s="383"/>
      <c r="AW78" s="384"/>
      <c r="AX78" s="385"/>
      <c r="AZ78" s="382"/>
      <c r="BB78" s="382"/>
    </row>
    <row r="79" spans="1:55" s="339" customFormat="1">
      <c r="A79" s="341" t="s">
        <v>409</v>
      </c>
      <c r="B79" s="342"/>
      <c r="C79" s="708"/>
      <c r="D79" s="343"/>
      <c r="E79" s="344"/>
      <c r="F79" s="345"/>
      <c r="G79" s="345"/>
      <c r="H79" s="345"/>
      <c r="I79" s="345"/>
      <c r="J79" s="345"/>
      <c r="K79" s="345"/>
      <c r="L79" s="345"/>
      <c r="M79" s="346">
        <f t="shared" ref="M79:M85" si="80">SUM(E79:L79)</f>
        <v>0</v>
      </c>
      <c r="N79" s="347"/>
      <c r="O79" s="347"/>
      <c r="P79" s="347"/>
      <c r="Q79" s="348">
        <f t="shared" ref="Q79:Q85" si="81">B79+C79+M79+N79+O79+P79+D79</f>
        <v>0</v>
      </c>
      <c r="R79" s="349"/>
      <c r="S79" s="1575"/>
      <c r="T79" s="350"/>
      <c r="U79" s="350"/>
      <c r="V79" s="350"/>
      <c r="W79" s="346">
        <f t="shared" ref="W79:W85" si="82">SUM(R79:V79)</f>
        <v>0</v>
      </c>
      <c r="X79" s="349"/>
      <c r="Y79" s="350"/>
      <c r="Z79" s="350"/>
      <c r="AA79" s="350"/>
      <c r="AB79" s="350"/>
      <c r="AC79" s="350"/>
      <c r="AD79" s="350"/>
      <c r="AE79" s="350"/>
      <c r="AF79" s="350"/>
      <c r="AG79" s="346">
        <f t="shared" ref="AG79:AG85" si="83">SUM(X79:AF79)</f>
        <v>0</v>
      </c>
      <c r="AH79" s="1563"/>
      <c r="AI79" s="351">
        <f t="shared" ref="AI79:AI85" si="84">Q79+W79+AG79+AH79</f>
        <v>0</v>
      </c>
      <c r="AJ79" s="344"/>
      <c r="AK79" s="345"/>
      <c r="AL79" s="345"/>
      <c r="AM79" s="345"/>
      <c r="AN79" s="345"/>
      <c r="AO79" s="345"/>
      <c r="AP79" s="346">
        <f t="shared" ref="AP79:AP85" si="85">SUM(AJ79:AO79)</f>
        <v>0</v>
      </c>
      <c r="AQ79" s="347"/>
      <c r="AR79" s="1563"/>
      <c r="AS79" s="347"/>
      <c r="AT79" s="352">
        <f t="shared" ref="AT79:AT85" si="86">AI79+AP79+AQ79+AR79+AS79</f>
        <v>0</v>
      </c>
      <c r="AU79" s="353"/>
      <c r="AV79" s="354"/>
      <c r="AW79" s="354"/>
      <c r="AX79" s="346">
        <f t="shared" ref="AX79:AX85" si="87">SUM(AU79:AW79)</f>
        <v>0</v>
      </c>
      <c r="AY79" s="347"/>
      <c r="AZ79" s="1563"/>
      <c r="BA79" s="352">
        <f t="shared" ref="BA79:BA85" si="88">AX79+AY79</f>
        <v>0</v>
      </c>
      <c r="BB79" s="1563"/>
      <c r="BC79" s="352">
        <f t="shared" ref="BC79:BC85" si="89">BA79+AT79+BB79</f>
        <v>0</v>
      </c>
    </row>
    <row r="80" spans="1:55" s="339" customFormat="1">
      <c r="A80" s="341" t="s">
        <v>410</v>
      </c>
      <c r="B80" s="342"/>
      <c r="C80" s="708"/>
      <c r="D80" s="343"/>
      <c r="E80" s="344"/>
      <c r="F80" s="345"/>
      <c r="G80" s="345"/>
      <c r="H80" s="345"/>
      <c r="I80" s="345"/>
      <c r="J80" s="345"/>
      <c r="K80" s="345"/>
      <c r="L80" s="345"/>
      <c r="M80" s="346">
        <f t="shared" si="80"/>
        <v>0</v>
      </c>
      <c r="N80" s="347"/>
      <c r="O80" s="347"/>
      <c r="P80" s="347"/>
      <c r="Q80" s="348">
        <f t="shared" si="81"/>
        <v>0</v>
      </c>
      <c r="R80" s="349"/>
      <c r="S80" s="1575"/>
      <c r="T80" s="350"/>
      <c r="U80" s="350"/>
      <c r="V80" s="350"/>
      <c r="W80" s="346">
        <f t="shared" si="82"/>
        <v>0</v>
      </c>
      <c r="X80" s="349"/>
      <c r="Y80" s="350"/>
      <c r="Z80" s="350"/>
      <c r="AA80" s="350"/>
      <c r="AB80" s="350"/>
      <c r="AC80" s="350"/>
      <c r="AD80" s="350"/>
      <c r="AE80" s="350"/>
      <c r="AF80" s="350"/>
      <c r="AG80" s="346">
        <f t="shared" si="83"/>
        <v>0</v>
      </c>
      <c r="AH80" s="1563"/>
      <c r="AI80" s="351">
        <f t="shared" si="84"/>
        <v>0</v>
      </c>
      <c r="AJ80" s="344"/>
      <c r="AK80" s="345"/>
      <c r="AL80" s="345"/>
      <c r="AM80" s="345"/>
      <c r="AN80" s="345"/>
      <c r="AO80" s="345"/>
      <c r="AP80" s="346">
        <f t="shared" si="85"/>
        <v>0</v>
      </c>
      <c r="AQ80" s="347"/>
      <c r="AR80" s="1563"/>
      <c r="AS80" s="347"/>
      <c r="AT80" s="352">
        <f t="shared" si="86"/>
        <v>0</v>
      </c>
      <c r="AU80" s="353"/>
      <c r="AV80" s="354"/>
      <c r="AW80" s="354"/>
      <c r="AX80" s="346">
        <f t="shared" si="87"/>
        <v>0</v>
      </c>
      <c r="AY80" s="347"/>
      <c r="AZ80" s="1563"/>
      <c r="BA80" s="352">
        <f t="shared" si="88"/>
        <v>0</v>
      </c>
      <c r="BB80" s="1563"/>
      <c r="BC80" s="352">
        <f t="shared" si="89"/>
        <v>0</v>
      </c>
    </row>
    <row r="81" spans="1:55" s="339" customFormat="1">
      <c r="A81" s="341" t="s">
        <v>411</v>
      </c>
      <c r="B81" s="342"/>
      <c r="C81" s="708"/>
      <c r="D81" s="343"/>
      <c r="E81" s="344"/>
      <c r="F81" s="345"/>
      <c r="G81" s="345"/>
      <c r="H81" s="345"/>
      <c r="I81" s="345"/>
      <c r="J81" s="345"/>
      <c r="K81" s="345"/>
      <c r="L81" s="345"/>
      <c r="M81" s="346">
        <f t="shared" si="80"/>
        <v>0</v>
      </c>
      <c r="N81" s="347"/>
      <c r="O81" s="347"/>
      <c r="P81" s="347"/>
      <c r="Q81" s="348">
        <f t="shared" si="81"/>
        <v>0</v>
      </c>
      <c r="R81" s="349"/>
      <c r="S81" s="1575"/>
      <c r="T81" s="350"/>
      <c r="U81" s="350"/>
      <c r="V81" s="350"/>
      <c r="W81" s="346">
        <f t="shared" si="82"/>
        <v>0</v>
      </c>
      <c r="X81" s="349"/>
      <c r="Y81" s="350"/>
      <c r="Z81" s="350"/>
      <c r="AA81" s="350"/>
      <c r="AB81" s="350"/>
      <c r="AC81" s="350"/>
      <c r="AD81" s="350"/>
      <c r="AE81" s="350"/>
      <c r="AF81" s="350"/>
      <c r="AG81" s="346">
        <f t="shared" si="83"/>
        <v>0</v>
      </c>
      <c r="AH81" s="1563"/>
      <c r="AI81" s="351">
        <f t="shared" si="84"/>
        <v>0</v>
      </c>
      <c r="AJ81" s="344"/>
      <c r="AK81" s="345"/>
      <c r="AL81" s="345"/>
      <c r="AM81" s="345"/>
      <c r="AN81" s="345"/>
      <c r="AO81" s="345"/>
      <c r="AP81" s="346">
        <f t="shared" si="85"/>
        <v>0</v>
      </c>
      <c r="AQ81" s="347"/>
      <c r="AR81" s="1563"/>
      <c r="AS81" s="347"/>
      <c r="AT81" s="352">
        <f t="shared" si="86"/>
        <v>0</v>
      </c>
      <c r="AU81" s="353"/>
      <c r="AV81" s="354"/>
      <c r="AW81" s="354"/>
      <c r="AX81" s="346">
        <f t="shared" si="87"/>
        <v>0</v>
      </c>
      <c r="AY81" s="347"/>
      <c r="AZ81" s="1563"/>
      <c r="BA81" s="352">
        <f t="shared" si="88"/>
        <v>0</v>
      </c>
      <c r="BB81" s="1563"/>
      <c r="BC81" s="352">
        <f t="shared" si="89"/>
        <v>0</v>
      </c>
    </row>
    <row r="82" spans="1:55" s="339" customFormat="1" ht="14.25">
      <c r="A82" s="357"/>
      <c r="B82" s="342"/>
      <c r="C82" s="708"/>
      <c r="D82" s="343"/>
      <c r="E82" s="344"/>
      <c r="F82" s="345"/>
      <c r="G82" s="345"/>
      <c r="H82" s="345"/>
      <c r="I82" s="345"/>
      <c r="J82" s="345"/>
      <c r="K82" s="345"/>
      <c r="L82" s="345"/>
      <c r="M82" s="346">
        <f t="shared" si="80"/>
        <v>0</v>
      </c>
      <c r="N82" s="347"/>
      <c r="O82" s="347"/>
      <c r="P82" s="347"/>
      <c r="Q82" s="348">
        <f t="shared" si="81"/>
        <v>0</v>
      </c>
      <c r="R82" s="349"/>
      <c r="S82" s="1575"/>
      <c r="T82" s="350"/>
      <c r="U82" s="350"/>
      <c r="V82" s="350"/>
      <c r="W82" s="346">
        <f t="shared" si="82"/>
        <v>0</v>
      </c>
      <c r="X82" s="349"/>
      <c r="Y82" s="350"/>
      <c r="Z82" s="350"/>
      <c r="AA82" s="350"/>
      <c r="AB82" s="350"/>
      <c r="AC82" s="350"/>
      <c r="AD82" s="350"/>
      <c r="AE82" s="350"/>
      <c r="AF82" s="350"/>
      <c r="AG82" s="346">
        <f t="shared" si="83"/>
        <v>0</v>
      </c>
      <c r="AH82" s="1563"/>
      <c r="AI82" s="351">
        <f t="shared" si="84"/>
        <v>0</v>
      </c>
      <c r="AJ82" s="344"/>
      <c r="AK82" s="345"/>
      <c r="AL82" s="345"/>
      <c r="AM82" s="345"/>
      <c r="AN82" s="345"/>
      <c r="AO82" s="345"/>
      <c r="AP82" s="346">
        <f t="shared" si="85"/>
        <v>0</v>
      </c>
      <c r="AQ82" s="347"/>
      <c r="AR82" s="1563"/>
      <c r="AS82" s="347"/>
      <c r="AT82" s="352">
        <f t="shared" si="86"/>
        <v>0</v>
      </c>
      <c r="AU82" s="353"/>
      <c r="AV82" s="354"/>
      <c r="AW82" s="354"/>
      <c r="AX82" s="346">
        <f t="shared" si="87"/>
        <v>0</v>
      </c>
      <c r="AY82" s="347"/>
      <c r="AZ82" s="1563"/>
      <c r="BA82" s="352">
        <f t="shared" si="88"/>
        <v>0</v>
      </c>
      <c r="BB82" s="1563"/>
      <c r="BC82" s="352">
        <f t="shared" si="89"/>
        <v>0</v>
      </c>
    </row>
    <row r="83" spans="1:55" s="339" customFormat="1" ht="14.25">
      <c r="A83" s="357"/>
      <c r="B83" s="342"/>
      <c r="C83" s="708"/>
      <c r="D83" s="343"/>
      <c r="E83" s="344"/>
      <c r="F83" s="345"/>
      <c r="G83" s="345"/>
      <c r="H83" s="345"/>
      <c r="I83" s="345"/>
      <c r="J83" s="345"/>
      <c r="K83" s="345"/>
      <c r="L83" s="345"/>
      <c r="M83" s="346">
        <f t="shared" si="80"/>
        <v>0</v>
      </c>
      <c r="N83" s="347"/>
      <c r="O83" s="347"/>
      <c r="P83" s="347"/>
      <c r="Q83" s="348">
        <f t="shared" si="81"/>
        <v>0</v>
      </c>
      <c r="R83" s="349"/>
      <c r="S83" s="1575"/>
      <c r="T83" s="350"/>
      <c r="U83" s="350"/>
      <c r="V83" s="350"/>
      <c r="W83" s="346">
        <f t="shared" si="82"/>
        <v>0</v>
      </c>
      <c r="X83" s="349"/>
      <c r="Y83" s="350"/>
      <c r="Z83" s="350"/>
      <c r="AA83" s="350"/>
      <c r="AB83" s="350"/>
      <c r="AC83" s="350"/>
      <c r="AD83" s="350"/>
      <c r="AE83" s="350"/>
      <c r="AF83" s="350"/>
      <c r="AG83" s="346">
        <f t="shared" si="83"/>
        <v>0</v>
      </c>
      <c r="AH83" s="1563"/>
      <c r="AI83" s="351">
        <f t="shared" si="84"/>
        <v>0</v>
      </c>
      <c r="AJ83" s="344"/>
      <c r="AK83" s="345"/>
      <c r="AL83" s="345"/>
      <c r="AM83" s="345"/>
      <c r="AN83" s="345"/>
      <c r="AO83" s="345"/>
      <c r="AP83" s="346">
        <f t="shared" si="85"/>
        <v>0</v>
      </c>
      <c r="AQ83" s="347"/>
      <c r="AR83" s="1563"/>
      <c r="AS83" s="347"/>
      <c r="AT83" s="352">
        <f t="shared" si="86"/>
        <v>0</v>
      </c>
      <c r="AU83" s="353"/>
      <c r="AV83" s="354"/>
      <c r="AW83" s="354"/>
      <c r="AX83" s="346">
        <f t="shared" si="87"/>
        <v>0</v>
      </c>
      <c r="AY83" s="347"/>
      <c r="AZ83" s="1563"/>
      <c r="BA83" s="352">
        <f t="shared" si="88"/>
        <v>0</v>
      </c>
      <c r="BB83" s="1563"/>
      <c r="BC83" s="352">
        <f t="shared" si="89"/>
        <v>0</v>
      </c>
    </row>
    <row r="84" spans="1:55" s="339" customFormat="1" ht="14.25">
      <c r="A84" s="357"/>
      <c r="B84" s="342"/>
      <c r="C84" s="708"/>
      <c r="D84" s="343"/>
      <c r="E84" s="344"/>
      <c r="F84" s="345"/>
      <c r="G84" s="345"/>
      <c r="H84" s="345"/>
      <c r="I84" s="345"/>
      <c r="J84" s="345"/>
      <c r="K84" s="345"/>
      <c r="L84" s="345"/>
      <c r="M84" s="346">
        <f t="shared" si="80"/>
        <v>0</v>
      </c>
      <c r="N84" s="347"/>
      <c r="O84" s="347"/>
      <c r="P84" s="347"/>
      <c r="Q84" s="348">
        <f t="shared" si="81"/>
        <v>0</v>
      </c>
      <c r="R84" s="349"/>
      <c r="S84" s="1575"/>
      <c r="T84" s="350"/>
      <c r="U84" s="350"/>
      <c r="V84" s="350"/>
      <c r="W84" s="346">
        <f t="shared" si="82"/>
        <v>0</v>
      </c>
      <c r="X84" s="349"/>
      <c r="Y84" s="350"/>
      <c r="Z84" s="350"/>
      <c r="AA84" s="350"/>
      <c r="AB84" s="350"/>
      <c r="AC84" s="350"/>
      <c r="AD84" s="350"/>
      <c r="AE84" s="350"/>
      <c r="AF84" s="350"/>
      <c r="AG84" s="346">
        <f t="shared" si="83"/>
        <v>0</v>
      </c>
      <c r="AH84" s="1563"/>
      <c r="AI84" s="351">
        <f t="shared" si="84"/>
        <v>0</v>
      </c>
      <c r="AJ84" s="344"/>
      <c r="AK84" s="345"/>
      <c r="AL84" s="345"/>
      <c r="AM84" s="345"/>
      <c r="AN84" s="345"/>
      <c r="AO84" s="345"/>
      <c r="AP84" s="346">
        <f t="shared" si="85"/>
        <v>0</v>
      </c>
      <c r="AQ84" s="347"/>
      <c r="AR84" s="1563"/>
      <c r="AS84" s="347"/>
      <c r="AT84" s="352">
        <f t="shared" si="86"/>
        <v>0</v>
      </c>
      <c r="AU84" s="353"/>
      <c r="AV84" s="354"/>
      <c r="AW84" s="354"/>
      <c r="AX84" s="346">
        <f t="shared" si="87"/>
        <v>0</v>
      </c>
      <c r="AY84" s="347"/>
      <c r="AZ84" s="1563"/>
      <c r="BA84" s="352">
        <f t="shared" si="88"/>
        <v>0</v>
      </c>
      <c r="BB84" s="1563"/>
      <c r="BC84" s="352">
        <f t="shared" si="89"/>
        <v>0</v>
      </c>
    </row>
    <row r="85" spans="1:55" s="339" customFormat="1">
      <c r="A85" s="341" t="s">
        <v>412</v>
      </c>
      <c r="B85" s="342"/>
      <c r="C85" s="708"/>
      <c r="D85" s="343"/>
      <c r="E85" s="344"/>
      <c r="F85" s="345"/>
      <c r="G85" s="345"/>
      <c r="H85" s="345"/>
      <c r="I85" s="345"/>
      <c r="J85" s="345"/>
      <c r="K85" s="345"/>
      <c r="L85" s="345"/>
      <c r="M85" s="346">
        <f t="shared" si="80"/>
        <v>0</v>
      </c>
      <c r="N85" s="347"/>
      <c r="O85" s="347"/>
      <c r="P85" s="347"/>
      <c r="Q85" s="348">
        <f t="shared" si="81"/>
        <v>0</v>
      </c>
      <c r="R85" s="349"/>
      <c r="S85" s="1575"/>
      <c r="T85" s="350"/>
      <c r="U85" s="350"/>
      <c r="V85" s="350"/>
      <c r="W85" s="346">
        <f t="shared" si="82"/>
        <v>0</v>
      </c>
      <c r="X85" s="349"/>
      <c r="Y85" s="350"/>
      <c r="Z85" s="350"/>
      <c r="AA85" s="350"/>
      <c r="AB85" s="350"/>
      <c r="AC85" s="350"/>
      <c r="AD85" s="350"/>
      <c r="AE85" s="350"/>
      <c r="AF85" s="350"/>
      <c r="AG85" s="346">
        <f t="shared" si="83"/>
        <v>0</v>
      </c>
      <c r="AH85" s="1563"/>
      <c r="AI85" s="351">
        <f t="shared" si="84"/>
        <v>0</v>
      </c>
      <c r="AJ85" s="344"/>
      <c r="AK85" s="345"/>
      <c r="AL85" s="345"/>
      <c r="AM85" s="345"/>
      <c r="AN85" s="345"/>
      <c r="AO85" s="345"/>
      <c r="AP85" s="346">
        <f t="shared" si="85"/>
        <v>0</v>
      </c>
      <c r="AQ85" s="347"/>
      <c r="AR85" s="1563"/>
      <c r="AS85" s="347"/>
      <c r="AT85" s="352">
        <f t="shared" si="86"/>
        <v>0</v>
      </c>
      <c r="AU85" s="353"/>
      <c r="AV85" s="354"/>
      <c r="AW85" s="354"/>
      <c r="AX85" s="346">
        <f t="shared" si="87"/>
        <v>0</v>
      </c>
      <c r="AY85" s="347"/>
      <c r="AZ85" s="1563"/>
      <c r="BA85" s="352">
        <f t="shared" si="88"/>
        <v>0</v>
      </c>
      <c r="BB85" s="1563"/>
      <c r="BC85" s="352">
        <f t="shared" si="89"/>
        <v>0</v>
      </c>
    </row>
    <row r="86" spans="1:55" s="339" customFormat="1" ht="15">
      <c r="A86" s="358" t="s">
        <v>392</v>
      </c>
      <c r="E86" s="405"/>
      <c r="F86" s="376"/>
      <c r="H86" s="396"/>
      <c r="I86" s="406"/>
      <c r="J86" s="406"/>
      <c r="K86" s="406"/>
      <c r="L86" s="406"/>
      <c r="M86" s="406"/>
      <c r="N86" s="406"/>
      <c r="O86" s="407"/>
      <c r="P86" s="406"/>
      <c r="Q86" s="406"/>
      <c r="R86" s="406"/>
      <c r="S86" s="406"/>
      <c r="T86" s="406"/>
      <c r="U86" s="406"/>
      <c r="V86" s="406"/>
      <c r="W86" s="406"/>
      <c r="X86" s="406"/>
      <c r="Y86" s="406"/>
      <c r="Z86" s="406"/>
      <c r="AA86" s="406"/>
      <c r="AB86" s="406"/>
      <c r="AC86" s="406"/>
      <c r="AD86" s="406"/>
      <c r="AE86" s="407"/>
      <c r="AF86" s="408"/>
      <c r="AG86" s="406"/>
      <c r="AH86" s="382"/>
      <c r="AI86" s="406"/>
      <c r="AJ86" s="409"/>
      <c r="AK86" s="410"/>
      <c r="AL86" s="411"/>
      <c r="AM86" s="406"/>
      <c r="AN86" s="406"/>
      <c r="AO86" s="412"/>
      <c r="AQ86" s="382"/>
      <c r="AR86" s="382"/>
      <c r="AS86" s="382"/>
      <c r="AV86" s="383"/>
      <c r="AW86" s="384"/>
      <c r="AX86" s="385"/>
      <c r="AZ86" s="382"/>
      <c r="BB86" s="382"/>
    </row>
    <row r="87" spans="1:55" s="339" customFormat="1">
      <c r="A87" s="341" t="s">
        <v>409</v>
      </c>
      <c r="B87" s="342"/>
      <c r="C87" s="708"/>
      <c r="D87" s="343"/>
      <c r="E87" s="344"/>
      <c r="F87" s="345"/>
      <c r="G87" s="345"/>
      <c r="H87" s="345"/>
      <c r="I87" s="345"/>
      <c r="J87" s="345"/>
      <c r="K87" s="345"/>
      <c r="L87" s="345"/>
      <c r="M87" s="346">
        <f t="shared" ref="M87:M93" si="90">SUM(E87:L87)</f>
        <v>0</v>
      </c>
      <c r="N87" s="347"/>
      <c r="O87" s="347"/>
      <c r="P87" s="347"/>
      <c r="Q87" s="348">
        <f t="shared" ref="Q87:Q93" si="91">B87+C87+M87+N87+O87+P87+D87</f>
        <v>0</v>
      </c>
      <c r="R87" s="349"/>
      <c r="S87" s="1575"/>
      <c r="T87" s="350"/>
      <c r="U87" s="350"/>
      <c r="V87" s="350"/>
      <c r="W87" s="346">
        <f t="shared" ref="W87:W93" si="92">SUM(R87:V87)</f>
        <v>0</v>
      </c>
      <c r="X87" s="349"/>
      <c r="Y87" s="350"/>
      <c r="Z87" s="350"/>
      <c r="AA87" s="350"/>
      <c r="AB87" s="350"/>
      <c r="AC87" s="350"/>
      <c r="AD87" s="350"/>
      <c r="AE87" s="350"/>
      <c r="AF87" s="350"/>
      <c r="AG87" s="346">
        <f t="shared" ref="AG87:AG93" si="93">SUM(X87:AF87)</f>
        <v>0</v>
      </c>
      <c r="AH87" s="1563"/>
      <c r="AI87" s="351">
        <f t="shared" ref="AI87:AI93" si="94">Q87+W87+AG87+AH87</f>
        <v>0</v>
      </c>
      <c r="AJ87" s="344"/>
      <c r="AK87" s="345"/>
      <c r="AL87" s="345"/>
      <c r="AM87" s="345"/>
      <c r="AN87" s="345"/>
      <c r="AO87" s="345"/>
      <c r="AP87" s="346">
        <f t="shared" ref="AP87:AP93" si="95">SUM(AJ87:AO87)</f>
        <v>0</v>
      </c>
      <c r="AQ87" s="347"/>
      <c r="AR87" s="1563"/>
      <c r="AS87" s="347"/>
      <c r="AT87" s="352">
        <f t="shared" ref="AT87:AT93" si="96">AI87+AP87+AQ87+AR87+AS87</f>
        <v>0</v>
      </c>
      <c r="AU87" s="353"/>
      <c r="AV87" s="354"/>
      <c r="AW87" s="354"/>
      <c r="AX87" s="346">
        <f t="shared" ref="AX87:AX93" si="97">SUM(AU87:AW87)</f>
        <v>0</v>
      </c>
      <c r="AY87" s="347"/>
      <c r="AZ87" s="1563"/>
      <c r="BA87" s="352">
        <f t="shared" ref="BA87:BA93" si="98">AX87+AY87</f>
        <v>0</v>
      </c>
      <c r="BB87" s="1563"/>
      <c r="BC87" s="352">
        <f t="shared" ref="BC87:BC93" si="99">BA87+AT87+BB87</f>
        <v>0</v>
      </c>
    </row>
    <row r="88" spans="1:55" s="339" customFormat="1">
      <c r="A88" s="341" t="s">
        <v>410</v>
      </c>
      <c r="B88" s="342"/>
      <c r="C88" s="708"/>
      <c r="D88" s="343"/>
      <c r="E88" s="344"/>
      <c r="F88" s="345"/>
      <c r="G88" s="345"/>
      <c r="H88" s="345"/>
      <c r="I88" s="345"/>
      <c r="J88" s="345"/>
      <c r="K88" s="345"/>
      <c r="L88" s="345"/>
      <c r="M88" s="346">
        <f t="shared" si="90"/>
        <v>0</v>
      </c>
      <c r="N88" s="347"/>
      <c r="O88" s="347"/>
      <c r="P88" s="347"/>
      <c r="Q88" s="348">
        <f t="shared" si="91"/>
        <v>0</v>
      </c>
      <c r="R88" s="349"/>
      <c r="S88" s="1575"/>
      <c r="T88" s="350"/>
      <c r="U88" s="350"/>
      <c r="V88" s="350"/>
      <c r="W88" s="346">
        <f t="shared" si="92"/>
        <v>0</v>
      </c>
      <c r="X88" s="349"/>
      <c r="Y88" s="350"/>
      <c r="Z88" s="350"/>
      <c r="AA88" s="350"/>
      <c r="AB88" s="350"/>
      <c r="AC88" s="350"/>
      <c r="AD88" s="350"/>
      <c r="AE88" s="350"/>
      <c r="AF88" s="350"/>
      <c r="AG88" s="346">
        <f t="shared" si="93"/>
        <v>0</v>
      </c>
      <c r="AH88" s="1563"/>
      <c r="AI88" s="351">
        <f t="shared" si="94"/>
        <v>0</v>
      </c>
      <c r="AJ88" s="344"/>
      <c r="AK88" s="345"/>
      <c r="AL88" s="345"/>
      <c r="AM88" s="345"/>
      <c r="AN88" s="345"/>
      <c r="AO88" s="345"/>
      <c r="AP88" s="346">
        <f t="shared" si="95"/>
        <v>0</v>
      </c>
      <c r="AQ88" s="347"/>
      <c r="AR88" s="1563"/>
      <c r="AS88" s="347"/>
      <c r="AT88" s="352">
        <f t="shared" si="96"/>
        <v>0</v>
      </c>
      <c r="AU88" s="353"/>
      <c r="AV88" s="354"/>
      <c r="AW88" s="354"/>
      <c r="AX88" s="346">
        <f t="shared" si="97"/>
        <v>0</v>
      </c>
      <c r="AY88" s="347"/>
      <c r="AZ88" s="1563"/>
      <c r="BA88" s="352">
        <f t="shared" si="98"/>
        <v>0</v>
      </c>
      <c r="BB88" s="1563"/>
      <c r="BC88" s="352">
        <f t="shared" si="99"/>
        <v>0</v>
      </c>
    </row>
    <row r="89" spans="1:55" s="339" customFormat="1">
      <c r="A89" s="341" t="s">
        <v>411</v>
      </c>
      <c r="B89" s="342"/>
      <c r="C89" s="708"/>
      <c r="D89" s="343"/>
      <c r="E89" s="344"/>
      <c r="F89" s="345"/>
      <c r="G89" s="345"/>
      <c r="H89" s="345"/>
      <c r="I89" s="345"/>
      <c r="J89" s="345"/>
      <c r="K89" s="345"/>
      <c r="L89" s="345"/>
      <c r="M89" s="346">
        <f t="shared" si="90"/>
        <v>0</v>
      </c>
      <c r="N89" s="347"/>
      <c r="O89" s="347"/>
      <c r="P89" s="347"/>
      <c r="Q89" s="348">
        <f t="shared" si="91"/>
        <v>0</v>
      </c>
      <c r="R89" s="349"/>
      <c r="S89" s="1575"/>
      <c r="T89" s="350"/>
      <c r="U89" s="350"/>
      <c r="V89" s="350"/>
      <c r="W89" s="346">
        <f t="shared" si="92"/>
        <v>0</v>
      </c>
      <c r="X89" s="349"/>
      <c r="Y89" s="350"/>
      <c r="Z89" s="350"/>
      <c r="AA89" s="350"/>
      <c r="AB89" s="350"/>
      <c r="AC89" s="350"/>
      <c r="AD89" s="350"/>
      <c r="AE89" s="350"/>
      <c r="AF89" s="350"/>
      <c r="AG89" s="346">
        <f t="shared" si="93"/>
        <v>0</v>
      </c>
      <c r="AH89" s="1563"/>
      <c r="AI89" s="351">
        <f t="shared" si="94"/>
        <v>0</v>
      </c>
      <c r="AJ89" s="344"/>
      <c r="AK89" s="345"/>
      <c r="AL89" s="345"/>
      <c r="AM89" s="345"/>
      <c r="AN89" s="345"/>
      <c r="AO89" s="345"/>
      <c r="AP89" s="346">
        <f t="shared" si="95"/>
        <v>0</v>
      </c>
      <c r="AQ89" s="347"/>
      <c r="AR89" s="1563"/>
      <c r="AS89" s="347"/>
      <c r="AT89" s="352">
        <f t="shared" si="96"/>
        <v>0</v>
      </c>
      <c r="AU89" s="353"/>
      <c r="AV89" s="354"/>
      <c r="AW89" s="354"/>
      <c r="AX89" s="346">
        <f t="shared" si="97"/>
        <v>0</v>
      </c>
      <c r="AY89" s="347"/>
      <c r="AZ89" s="1563"/>
      <c r="BA89" s="352">
        <f t="shared" si="98"/>
        <v>0</v>
      </c>
      <c r="BB89" s="1563"/>
      <c r="BC89" s="352">
        <f t="shared" si="99"/>
        <v>0</v>
      </c>
    </row>
    <row r="90" spans="1:55" s="339" customFormat="1" ht="14.25">
      <c r="A90" s="357"/>
      <c r="B90" s="342"/>
      <c r="C90" s="708"/>
      <c r="D90" s="343"/>
      <c r="E90" s="344"/>
      <c r="F90" s="345"/>
      <c r="G90" s="345"/>
      <c r="H90" s="345"/>
      <c r="I90" s="345"/>
      <c r="J90" s="345"/>
      <c r="K90" s="345"/>
      <c r="L90" s="345"/>
      <c r="M90" s="346">
        <f t="shared" si="90"/>
        <v>0</v>
      </c>
      <c r="N90" s="347"/>
      <c r="O90" s="347"/>
      <c r="P90" s="347"/>
      <c r="Q90" s="348">
        <f t="shared" si="91"/>
        <v>0</v>
      </c>
      <c r="R90" s="349"/>
      <c r="S90" s="1575"/>
      <c r="T90" s="350"/>
      <c r="U90" s="350"/>
      <c r="V90" s="350"/>
      <c r="W90" s="346">
        <f t="shared" si="92"/>
        <v>0</v>
      </c>
      <c r="X90" s="349"/>
      <c r="Y90" s="350"/>
      <c r="Z90" s="350"/>
      <c r="AA90" s="350"/>
      <c r="AB90" s="350"/>
      <c r="AC90" s="350"/>
      <c r="AD90" s="350"/>
      <c r="AE90" s="350"/>
      <c r="AF90" s="350"/>
      <c r="AG90" s="346">
        <f t="shared" si="93"/>
        <v>0</v>
      </c>
      <c r="AH90" s="1563"/>
      <c r="AI90" s="351">
        <f t="shared" si="94"/>
        <v>0</v>
      </c>
      <c r="AJ90" s="344"/>
      <c r="AK90" s="345"/>
      <c r="AL90" s="345"/>
      <c r="AM90" s="345"/>
      <c r="AN90" s="345"/>
      <c r="AO90" s="345"/>
      <c r="AP90" s="346">
        <f t="shared" si="95"/>
        <v>0</v>
      </c>
      <c r="AQ90" s="347"/>
      <c r="AR90" s="1563"/>
      <c r="AS90" s="347"/>
      <c r="AT90" s="352">
        <f t="shared" si="96"/>
        <v>0</v>
      </c>
      <c r="AU90" s="353"/>
      <c r="AV90" s="354"/>
      <c r="AW90" s="354"/>
      <c r="AX90" s="346">
        <f t="shared" si="97"/>
        <v>0</v>
      </c>
      <c r="AY90" s="347"/>
      <c r="AZ90" s="1563"/>
      <c r="BA90" s="352">
        <f t="shared" si="98"/>
        <v>0</v>
      </c>
      <c r="BB90" s="1563"/>
      <c r="BC90" s="352">
        <f t="shared" si="99"/>
        <v>0</v>
      </c>
    </row>
    <row r="91" spans="1:55" s="339" customFormat="1" ht="14.25">
      <c r="A91" s="357"/>
      <c r="B91" s="342"/>
      <c r="C91" s="708"/>
      <c r="D91" s="343"/>
      <c r="E91" s="344"/>
      <c r="F91" s="345"/>
      <c r="G91" s="345"/>
      <c r="H91" s="345"/>
      <c r="I91" s="345"/>
      <c r="J91" s="345"/>
      <c r="K91" s="345"/>
      <c r="L91" s="345"/>
      <c r="M91" s="346">
        <f t="shared" si="90"/>
        <v>0</v>
      </c>
      <c r="N91" s="347"/>
      <c r="O91" s="347"/>
      <c r="P91" s="347"/>
      <c r="Q91" s="348">
        <f t="shared" si="91"/>
        <v>0</v>
      </c>
      <c r="R91" s="349"/>
      <c r="S91" s="1575"/>
      <c r="T91" s="350"/>
      <c r="U91" s="350"/>
      <c r="V91" s="350"/>
      <c r="W91" s="346">
        <f t="shared" si="92"/>
        <v>0</v>
      </c>
      <c r="X91" s="349"/>
      <c r="Y91" s="350"/>
      <c r="Z91" s="350"/>
      <c r="AA91" s="350"/>
      <c r="AB91" s="350"/>
      <c r="AC91" s="350"/>
      <c r="AD91" s="350"/>
      <c r="AE91" s="350"/>
      <c r="AF91" s="350"/>
      <c r="AG91" s="346">
        <f t="shared" si="93"/>
        <v>0</v>
      </c>
      <c r="AH91" s="1563"/>
      <c r="AI91" s="351">
        <f t="shared" si="94"/>
        <v>0</v>
      </c>
      <c r="AJ91" s="344"/>
      <c r="AK91" s="345"/>
      <c r="AL91" s="345"/>
      <c r="AM91" s="345"/>
      <c r="AN91" s="345"/>
      <c r="AO91" s="345"/>
      <c r="AP91" s="346">
        <f t="shared" si="95"/>
        <v>0</v>
      </c>
      <c r="AQ91" s="347"/>
      <c r="AR91" s="1563"/>
      <c r="AS91" s="347"/>
      <c r="AT91" s="352">
        <f t="shared" si="96"/>
        <v>0</v>
      </c>
      <c r="AU91" s="353"/>
      <c r="AV91" s="354"/>
      <c r="AW91" s="354"/>
      <c r="AX91" s="346">
        <f t="shared" si="97"/>
        <v>0</v>
      </c>
      <c r="AY91" s="347"/>
      <c r="AZ91" s="1563"/>
      <c r="BA91" s="352">
        <f t="shared" si="98"/>
        <v>0</v>
      </c>
      <c r="BB91" s="1563"/>
      <c r="BC91" s="352">
        <f t="shared" si="99"/>
        <v>0</v>
      </c>
    </row>
    <row r="92" spans="1:55" s="339" customFormat="1" ht="14.25">
      <c r="A92" s="357"/>
      <c r="B92" s="342"/>
      <c r="C92" s="708"/>
      <c r="D92" s="343"/>
      <c r="E92" s="344"/>
      <c r="F92" s="345"/>
      <c r="G92" s="345"/>
      <c r="H92" s="345"/>
      <c r="I92" s="345"/>
      <c r="J92" s="345"/>
      <c r="K92" s="345"/>
      <c r="L92" s="345"/>
      <c r="M92" s="346">
        <f t="shared" si="90"/>
        <v>0</v>
      </c>
      <c r="N92" s="347"/>
      <c r="O92" s="347"/>
      <c r="P92" s="347"/>
      <c r="Q92" s="348">
        <f t="shared" si="91"/>
        <v>0</v>
      </c>
      <c r="R92" s="349"/>
      <c r="S92" s="1575"/>
      <c r="T92" s="350"/>
      <c r="U92" s="350"/>
      <c r="V92" s="350"/>
      <c r="W92" s="346">
        <f t="shared" si="92"/>
        <v>0</v>
      </c>
      <c r="X92" s="349"/>
      <c r="Y92" s="350"/>
      <c r="Z92" s="350"/>
      <c r="AA92" s="350"/>
      <c r="AB92" s="350"/>
      <c r="AC92" s="350"/>
      <c r="AD92" s="350"/>
      <c r="AE92" s="350"/>
      <c r="AF92" s="350"/>
      <c r="AG92" s="346">
        <f t="shared" si="93"/>
        <v>0</v>
      </c>
      <c r="AH92" s="1563"/>
      <c r="AI92" s="351">
        <f t="shared" si="94"/>
        <v>0</v>
      </c>
      <c r="AJ92" s="344"/>
      <c r="AK92" s="345"/>
      <c r="AL92" s="345"/>
      <c r="AM92" s="345"/>
      <c r="AN92" s="345"/>
      <c r="AO92" s="345"/>
      <c r="AP92" s="346">
        <f t="shared" si="95"/>
        <v>0</v>
      </c>
      <c r="AQ92" s="347"/>
      <c r="AR92" s="1563"/>
      <c r="AS92" s="347"/>
      <c r="AT92" s="352">
        <f t="shared" si="96"/>
        <v>0</v>
      </c>
      <c r="AU92" s="353"/>
      <c r="AV92" s="354"/>
      <c r="AW92" s="354"/>
      <c r="AX92" s="346">
        <f t="shared" si="97"/>
        <v>0</v>
      </c>
      <c r="AY92" s="347"/>
      <c r="AZ92" s="1563"/>
      <c r="BA92" s="352">
        <f t="shared" si="98"/>
        <v>0</v>
      </c>
      <c r="BB92" s="1563"/>
      <c r="BC92" s="352">
        <f t="shared" si="99"/>
        <v>0</v>
      </c>
    </row>
    <row r="93" spans="1:55" s="339" customFormat="1">
      <c r="A93" s="341" t="s">
        <v>412</v>
      </c>
      <c r="B93" s="342"/>
      <c r="C93" s="708"/>
      <c r="D93" s="343"/>
      <c r="E93" s="344"/>
      <c r="F93" s="345"/>
      <c r="G93" s="345"/>
      <c r="H93" s="345"/>
      <c r="I93" s="345"/>
      <c r="J93" s="345"/>
      <c r="K93" s="345"/>
      <c r="L93" s="345"/>
      <c r="M93" s="346">
        <f t="shared" si="90"/>
        <v>0</v>
      </c>
      <c r="N93" s="347"/>
      <c r="O93" s="347"/>
      <c r="P93" s="347"/>
      <c r="Q93" s="348">
        <f t="shared" si="91"/>
        <v>0</v>
      </c>
      <c r="R93" s="349"/>
      <c r="S93" s="1575"/>
      <c r="T93" s="350"/>
      <c r="U93" s="350"/>
      <c r="V93" s="350"/>
      <c r="W93" s="346">
        <f t="shared" si="92"/>
        <v>0</v>
      </c>
      <c r="X93" s="349"/>
      <c r="Y93" s="350"/>
      <c r="Z93" s="350"/>
      <c r="AA93" s="350"/>
      <c r="AB93" s="350"/>
      <c r="AC93" s="350"/>
      <c r="AD93" s="350"/>
      <c r="AE93" s="350"/>
      <c r="AF93" s="350"/>
      <c r="AG93" s="346">
        <f t="shared" si="93"/>
        <v>0</v>
      </c>
      <c r="AH93" s="1563"/>
      <c r="AI93" s="351">
        <f t="shared" si="94"/>
        <v>0</v>
      </c>
      <c r="AJ93" s="344"/>
      <c r="AK93" s="345"/>
      <c r="AL93" s="345"/>
      <c r="AM93" s="345"/>
      <c r="AN93" s="345"/>
      <c r="AO93" s="345"/>
      <c r="AP93" s="346">
        <f t="shared" si="95"/>
        <v>0</v>
      </c>
      <c r="AQ93" s="347"/>
      <c r="AR93" s="1563"/>
      <c r="AS93" s="347"/>
      <c r="AT93" s="352">
        <f t="shared" si="96"/>
        <v>0</v>
      </c>
      <c r="AU93" s="353"/>
      <c r="AV93" s="354"/>
      <c r="AW93" s="354"/>
      <c r="AX93" s="346">
        <f t="shared" si="97"/>
        <v>0</v>
      </c>
      <c r="AY93" s="347"/>
      <c r="AZ93" s="1563"/>
      <c r="BA93" s="352">
        <f t="shared" si="98"/>
        <v>0</v>
      </c>
      <c r="BB93" s="1563"/>
      <c r="BC93" s="352">
        <f t="shared" si="99"/>
        <v>0</v>
      </c>
    </row>
    <row r="94" spans="1:55" s="339" customFormat="1" ht="15">
      <c r="A94" s="358" t="s">
        <v>393</v>
      </c>
      <c r="E94" s="405"/>
      <c r="F94" s="376"/>
      <c r="H94" s="396"/>
      <c r="I94" s="406"/>
      <c r="J94" s="406"/>
      <c r="K94" s="406"/>
      <c r="L94" s="406"/>
      <c r="M94" s="406"/>
      <c r="N94" s="406"/>
      <c r="O94" s="407"/>
      <c r="P94" s="406"/>
      <c r="Q94" s="406"/>
      <c r="R94" s="406"/>
      <c r="S94" s="406"/>
      <c r="T94" s="406"/>
      <c r="U94" s="406"/>
      <c r="V94" s="406"/>
      <c r="W94" s="406"/>
      <c r="X94" s="406"/>
      <c r="Y94" s="406"/>
      <c r="Z94" s="406"/>
      <c r="AA94" s="406"/>
      <c r="AB94" s="406"/>
      <c r="AC94" s="406"/>
      <c r="AD94" s="406"/>
      <c r="AE94" s="407"/>
      <c r="AF94" s="408"/>
      <c r="AG94" s="406"/>
      <c r="AH94" s="382"/>
      <c r="AI94" s="406"/>
      <c r="AJ94" s="409"/>
      <c r="AK94" s="410"/>
      <c r="AL94" s="411"/>
      <c r="AM94" s="406"/>
      <c r="AN94" s="406"/>
      <c r="AO94" s="412"/>
      <c r="AQ94" s="382"/>
      <c r="AR94" s="382"/>
      <c r="AS94" s="382"/>
      <c r="AV94" s="383"/>
      <c r="AW94" s="384"/>
      <c r="AX94" s="385"/>
      <c r="AZ94" s="382"/>
      <c r="BB94" s="382"/>
    </row>
    <row r="95" spans="1:55" s="339" customFormat="1">
      <c r="A95" s="341" t="s">
        <v>409</v>
      </c>
      <c r="B95" s="342"/>
      <c r="C95" s="708"/>
      <c r="D95" s="343"/>
      <c r="E95" s="344"/>
      <c r="F95" s="345"/>
      <c r="G95" s="345"/>
      <c r="H95" s="345"/>
      <c r="I95" s="345"/>
      <c r="J95" s="345"/>
      <c r="K95" s="345"/>
      <c r="L95" s="345"/>
      <c r="M95" s="346">
        <f t="shared" ref="M95:M109" si="100">SUM(E95:L95)</f>
        <v>0</v>
      </c>
      <c r="N95" s="347"/>
      <c r="O95" s="347"/>
      <c r="P95" s="347"/>
      <c r="Q95" s="348">
        <f t="shared" ref="Q95:Q109" si="101">B95+C95+M95+N95+O95+P95+D95</f>
        <v>0</v>
      </c>
      <c r="R95" s="349"/>
      <c r="S95" s="1575"/>
      <c r="T95" s="350"/>
      <c r="U95" s="350"/>
      <c r="V95" s="350"/>
      <c r="W95" s="346">
        <f t="shared" ref="W95:W109" si="102">SUM(R95:V95)</f>
        <v>0</v>
      </c>
      <c r="X95" s="349"/>
      <c r="Y95" s="350"/>
      <c r="Z95" s="350"/>
      <c r="AA95" s="350"/>
      <c r="AB95" s="350"/>
      <c r="AC95" s="350"/>
      <c r="AD95" s="350"/>
      <c r="AE95" s="350"/>
      <c r="AF95" s="350"/>
      <c r="AG95" s="346">
        <f t="shared" ref="AG95:AG109" si="103">SUM(X95:AF95)</f>
        <v>0</v>
      </c>
      <c r="AH95" s="1563"/>
      <c r="AI95" s="351">
        <f t="shared" ref="AI95:AI109" si="104">Q95+W95+AG95+AH95</f>
        <v>0</v>
      </c>
      <c r="AJ95" s="344"/>
      <c r="AK95" s="345"/>
      <c r="AL95" s="345"/>
      <c r="AM95" s="345"/>
      <c r="AN95" s="345"/>
      <c r="AO95" s="345"/>
      <c r="AP95" s="346">
        <f t="shared" ref="AP95:AP109" si="105">SUM(AJ95:AO95)</f>
        <v>0</v>
      </c>
      <c r="AQ95" s="347"/>
      <c r="AR95" s="1563"/>
      <c r="AS95" s="347"/>
      <c r="AT95" s="352">
        <f t="shared" ref="AT95:AT109" si="106">AI95+AP95+AQ95+AR95+AS95</f>
        <v>0</v>
      </c>
      <c r="AU95" s="353"/>
      <c r="AV95" s="354"/>
      <c r="AW95" s="354"/>
      <c r="AX95" s="346">
        <f t="shared" ref="AX95:AX109" si="107">SUM(AU95:AW95)</f>
        <v>0</v>
      </c>
      <c r="AY95" s="347"/>
      <c r="AZ95" s="1563"/>
      <c r="BA95" s="352">
        <f t="shared" ref="BA95:BA109" si="108">AX95+AY95</f>
        <v>0</v>
      </c>
      <c r="BB95" s="1563"/>
      <c r="BC95" s="352">
        <f t="shared" ref="BC95:BC109" si="109">BA95+AT95+BB95</f>
        <v>0</v>
      </c>
    </row>
    <row r="96" spans="1:55" s="339" customFormat="1">
      <c r="A96" s="341" t="s">
        <v>410</v>
      </c>
      <c r="B96" s="342"/>
      <c r="C96" s="708"/>
      <c r="D96" s="343"/>
      <c r="E96" s="344"/>
      <c r="F96" s="345"/>
      <c r="G96" s="345"/>
      <c r="H96" s="345"/>
      <c r="I96" s="345"/>
      <c r="J96" s="345"/>
      <c r="K96" s="345"/>
      <c r="L96" s="345"/>
      <c r="M96" s="346">
        <f t="shared" si="100"/>
        <v>0</v>
      </c>
      <c r="N96" s="347"/>
      <c r="O96" s="347"/>
      <c r="P96" s="347"/>
      <c r="Q96" s="348">
        <f t="shared" si="101"/>
        <v>0</v>
      </c>
      <c r="R96" s="349"/>
      <c r="S96" s="1575"/>
      <c r="T96" s="350"/>
      <c r="U96" s="350"/>
      <c r="V96" s="350"/>
      <c r="W96" s="346">
        <f t="shared" si="102"/>
        <v>0</v>
      </c>
      <c r="X96" s="349"/>
      <c r="Y96" s="350"/>
      <c r="Z96" s="350"/>
      <c r="AA96" s="350"/>
      <c r="AB96" s="350"/>
      <c r="AC96" s="350"/>
      <c r="AD96" s="350"/>
      <c r="AE96" s="350"/>
      <c r="AF96" s="350"/>
      <c r="AG96" s="346">
        <f t="shared" si="103"/>
        <v>0</v>
      </c>
      <c r="AH96" s="1563"/>
      <c r="AI96" s="351">
        <f t="shared" si="104"/>
        <v>0</v>
      </c>
      <c r="AJ96" s="344"/>
      <c r="AK96" s="345"/>
      <c r="AL96" s="345"/>
      <c r="AM96" s="345"/>
      <c r="AN96" s="345"/>
      <c r="AO96" s="345"/>
      <c r="AP96" s="346">
        <f t="shared" si="105"/>
        <v>0</v>
      </c>
      <c r="AQ96" s="347"/>
      <c r="AR96" s="1563"/>
      <c r="AS96" s="347"/>
      <c r="AT96" s="352">
        <f t="shared" si="106"/>
        <v>0</v>
      </c>
      <c r="AU96" s="353"/>
      <c r="AV96" s="354"/>
      <c r="AW96" s="354"/>
      <c r="AX96" s="346">
        <f t="shared" si="107"/>
        <v>0</v>
      </c>
      <c r="AY96" s="347"/>
      <c r="AZ96" s="1563"/>
      <c r="BA96" s="352">
        <f t="shared" si="108"/>
        <v>0</v>
      </c>
      <c r="BB96" s="1563"/>
      <c r="BC96" s="352">
        <f t="shared" si="109"/>
        <v>0</v>
      </c>
    </row>
    <row r="97" spans="1:55" s="339" customFormat="1">
      <c r="A97" s="341" t="s">
        <v>411</v>
      </c>
      <c r="B97" s="342"/>
      <c r="C97" s="708"/>
      <c r="D97" s="343"/>
      <c r="E97" s="344"/>
      <c r="F97" s="345"/>
      <c r="G97" s="345"/>
      <c r="H97" s="345"/>
      <c r="I97" s="345"/>
      <c r="J97" s="345"/>
      <c r="K97" s="345"/>
      <c r="L97" s="345"/>
      <c r="M97" s="346">
        <f t="shared" si="100"/>
        <v>0</v>
      </c>
      <c r="N97" s="347"/>
      <c r="O97" s="347"/>
      <c r="P97" s="347"/>
      <c r="Q97" s="348">
        <f t="shared" si="101"/>
        <v>0</v>
      </c>
      <c r="R97" s="349"/>
      <c r="S97" s="1575"/>
      <c r="T97" s="350"/>
      <c r="U97" s="350"/>
      <c r="V97" s="350"/>
      <c r="W97" s="346">
        <f t="shared" si="102"/>
        <v>0</v>
      </c>
      <c r="X97" s="349"/>
      <c r="Y97" s="350"/>
      <c r="Z97" s="350"/>
      <c r="AA97" s="350"/>
      <c r="AB97" s="350"/>
      <c r="AC97" s="350"/>
      <c r="AD97" s="350"/>
      <c r="AE97" s="350"/>
      <c r="AF97" s="350"/>
      <c r="AG97" s="346">
        <f t="shared" si="103"/>
        <v>0</v>
      </c>
      <c r="AH97" s="1563"/>
      <c r="AI97" s="351">
        <f t="shared" si="104"/>
        <v>0</v>
      </c>
      <c r="AJ97" s="344"/>
      <c r="AK97" s="345"/>
      <c r="AL97" s="345"/>
      <c r="AM97" s="345"/>
      <c r="AN97" s="345"/>
      <c r="AO97" s="345"/>
      <c r="AP97" s="346">
        <f t="shared" si="105"/>
        <v>0</v>
      </c>
      <c r="AQ97" s="347"/>
      <c r="AR97" s="1563"/>
      <c r="AS97" s="347"/>
      <c r="AT97" s="352">
        <f t="shared" si="106"/>
        <v>0</v>
      </c>
      <c r="AU97" s="353"/>
      <c r="AV97" s="354"/>
      <c r="AW97" s="354"/>
      <c r="AX97" s="346">
        <f t="shared" si="107"/>
        <v>0</v>
      </c>
      <c r="AY97" s="347"/>
      <c r="AZ97" s="1563"/>
      <c r="BA97" s="352">
        <f t="shared" si="108"/>
        <v>0</v>
      </c>
      <c r="BB97" s="1563"/>
      <c r="BC97" s="352">
        <f t="shared" si="109"/>
        <v>0</v>
      </c>
    </row>
    <row r="98" spans="1:55" s="339" customFormat="1" ht="14.25">
      <c r="A98" s="357"/>
      <c r="B98" s="342"/>
      <c r="C98" s="708"/>
      <c r="D98" s="343"/>
      <c r="E98" s="344"/>
      <c r="F98" s="345"/>
      <c r="G98" s="345"/>
      <c r="H98" s="345"/>
      <c r="I98" s="345"/>
      <c r="J98" s="345"/>
      <c r="K98" s="345"/>
      <c r="L98" s="345"/>
      <c r="M98" s="346">
        <f t="shared" si="100"/>
        <v>0</v>
      </c>
      <c r="N98" s="347"/>
      <c r="O98" s="347"/>
      <c r="P98" s="347"/>
      <c r="Q98" s="348">
        <f t="shared" si="101"/>
        <v>0</v>
      </c>
      <c r="R98" s="349"/>
      <c r="S98" s="1575"/>
      <c r="T98" s="350"/>
      <c r="U98" s="350"/>
      <c r="V98" s="350"/>
      <c r="W98" s="346">
        <f t="shared" si="102"/>
        <v>0</v>
      </c>
      <c r="X98" s="349"/>
      <c r="Y98" s="350"/>
      <c r="Z98" s="350"/>
      <c r="AA98" s="350"/>
      <c r="AB98" s="350"/>
      <c r="AC98" s="350"/>
      <c r="AD98" s="350"/>
      <c r="AE98" s="350"/>
      <c r="AF98" s="350"/>
      <c r="AG98" s="346">
        <f t="shared" si="103"/>
        <v>0</v>
      </c>
      <c r="AH98" s="1563"/>
      <c r="AI98" s="351">
        <f t="shared" si="104"/>
        <v>0</v>
      </c>
      <c r="AJ98" s="344"/>
      <c r="AK98" s="345"/>
      <c r="AL98" s="345"/>
      <c r="AM98" s="345"/>
      <c r="AN98" s="345"/>
      <c r="AO98" s="345"/>
      <c r="AP98" s="346">
        <f t="shared" si="105"/>
        <v>0</v>
      </c>
      <c r="AQ98" s="347"/>
      <c r="AR98" s="1563"/>
      <c r="AS98" s="347"/>
      <c r="AT98" s="352">
        <f t="shared" si="106"/>
        <v>0</v>
      </c>
      <c r="AU98" s="353"/>
      <c r="AV98" s="354"/>
      <c r="AW98" s="354"/>
      <c r="AX98" s="346">
        <f t="shared" si="107"/>
        <v>0</v>
      </c>
      <c r="AY98" s="347"/>
      <c r="AZ98" s="1563"/>
      <c r="BA98" s="352">
        <f t="shared" si="108"/>
        <v>0</v>
      </c>
      <c r="BB98" s="1563"/>
      <c r="BC98" s="352">
        <f t="shared" si="109"/>
        <v>0</v>
      </c>
    </row>
    <row r="99" spans="1:55" s="339" customFormat="1" ht="14.25">
      <c r="A99" s="357"/>
      <c r="B99" s="342"/>
      <c r="C99" s="708"/>
      <c r="D99" s="343"/>
      <c r="E99" s="344"/>
      <c r="F99" s="345"/>
      <c r="G99" s="345"/>
      <c r="H99" s="345"/>
      <c r="I99" s="345"/>
      <c r="J99" s="345"/>
      <c r="K99" s="345"/>
      <c r="L99" s="345"/>
      <c r="M99" s="346">
        <f t="shared" si="100"/>
        <v>0</v>
      </c>
      <c r="N99" s="347"/>
      <c r="O99" s="347"/>
      <c r="P99" s="347"/>
      <c r="Q99" s="348">
        <f t="shared" si="101"/>
        <v>0</v>
      </c>
      <c r="R99" s="349"/>
      <c r="S99" s="1575"/>
      <c r="T99" s="350"/>
      <c r="U99" s="350"/>
      <c r="V99" s="350"/>
      <c r="W99" s="346">
        <f t="shared" si="102"/>
        <v>0</v>
      </c>
      <c r="X99" s="349"/>
      <c r="Y99" s="350"/>
      <c r="Z99" s="350"/>
      <c r="AA99" s="350"/>
      <c r="AB99" s="350"/>
      <c r="AC99" s="350"/>
      <c r="AD99" s="350"/>
      <c r="AE99" s="350"/>
      <c r="AF99" s="350"/>
      <c r="AG99" s="346">
        <f t="shared" si="103"/>
        <v>0</v>
      </c>
      <c r="AH99" s="1563"/>
      <c r="AI99" s="351">
        <f t="shared" si="104"/>
        <v>0</v>
      </c>
      <c r="AJ99" s="344"/>
      <c r="AK99" s="345"/>
      <c r="AL99" s="345"/>
      <c r="AM99" s="345"/>
      <c r="AN99" s="345"/>
      <c r="AO99" s="345"/>
      <c r="AP99" s="346">
        <f t="shared" si="105"/>
        <v>0</v>
      </c>
      <c r="AQ99" s="347"/>
      <c r="AR99" s="1563"/>
      <c r="AS99" s="347"/>
      <c r="AT99" s="352">
        <f t="shared" si="106"/>
        <v>0</v>
      </c>
      <c r="AU99" s="353"/>
      <c r="AV99" s="354"/>
      <c r="AW99" s="354"/>
      <c r="AX99" s="346">
        <f t="shared" si="107"/>
        <v>0</v>
      </c>
      <c r="AY99" s="347"/>
      <c r="AZ99" s="1563"/>
      <c r="BA99" s="352">
        <f t="shared" si="108"/>
        <v>0</v>
      </c>
      <c r="BB99" s="1563"/>
      <c r="BC99" s="352">
        <f t="shared" si="109"/>
        <v>0</v>
      </c>
    </row>
    <row r="100" spans="1:55" s="339" customFormat="1" ht="14.25">
      <c r="A100" s="357"/>
      <c r="B100" s="342"/>
      <c r="C100" s="708"/>
      <c r="D100" s="343"/>
      <c r="E100" s="344"/>
      <c r="F100" s="345"/>
      <c r="G100" s="345"/>
      <c r="H100" s="345"/>
      <c r="I100" s="345"/>
      <c r="J100" s="345"/>
      <c r="K100" s="345"/>
      <c r="L100" s="345"/>
      <c r="M100" s="346">
        <f t="shared" si="100"/>
        <v>0</v>
      </c>
      <c r="N100" s="347"/>
      <c r="O100" s="347"/>
      <c r="P100" s="347"/>
      <c r="Q100" s="348">
        <f t="shared" si="101"/>
        <v>0</v>
      </c>
      <c r="R100" s="349"/>
      <c r="S100" s="1575"/>
      <c r="T100" s="350"/>
      <c r="U100" s="350"/>
      <c r="V100" s="350"/>
      <c r="W100" s="346">
        <f t="shared" si="102"/>
        <v>0</v>
      </c>
      <c r="X100" s="349"/>
      <c r="Y100" s="350"/>
      <c r="Z100" s="350"/>
      <c r="AA100" s="350"/>
      <c r="AB100" s="350"/>
      <c r="AC100" s="350"/>
      <c r="AD100" s="350"/>
      <c r="AE100" s="350"/>
      <c r="AF100" s="350"/>
      <c r="AG100" s="346">
        <f t="shared" si="103"/>
        <v>0</v>
      </c>
      <c r="AH100" s="1563"/>
      <c r="AI100" s="351">
        <f t="shared" si="104"/>
        <v>0</v>
      </c>
      <c r="AJ100" s="344"/>
      <c r="AK100" s="345"/>
      <c r="AL100" s="345"/>
      <c r="AM100" s="345"/>
      <c r="AN100" s="345"/>
      <c r="AO100" s="345"/>
      <c r="AP100" s="346">
        <f t="shared" si="105"/>
        <v>0</v>
      </c>
      <c r="AQ100" s="347"/>
      <c r="AR100" s="1563"/>
      <c r="AS100" s="347"/>
      <c r="AT100" s="352">
        <f t="shared" si="106"/>
        <v>0</v>
      </c>
      <c r="AU100" s="353"/>
      <c r="AV100" s="354"/>
      <c r="AW100" s="354"/>
      <c r="AX100" s="346">
        <f t="shared" si="107"/>
        <v>0</v>
      </c>
      <c r="AY100" s="347"/>
      <c r="AZ100" s="1563"/>
      <c r="BA100" s="352">
        <f t="shared" si="108"/>
        <v>0</v>
      </c>
      <c r="BB100" s="1563"/>
      <c r="BC100" s="352">
        <f t="shared" si="109"/>
        <v>0</v>
      </c>
    </row>
    <row r="101" spans="1:55" s="339" customFormat="1">
      <c r="A101" s="341" t="s">
        <v>412</v>
      </c>
      <c r="B101" s="342"/>
      <c r="C101" s="708"/>
      <c r="D101" s="343"/>
      <c r="E101" s="344"/>
      <c r="F101" s="345"/>
      <c r="G101" s="345"/>
      <c r="H101" s="345"/>
      <c r="I101" s="345"/>
      <c r="J101" s="345"/>
      <c r="K101" s="345"/>
      <c r="L101" s="345"/>
      <c r="M101" s="346">
        <f t="shared" si="100"/>
        <v>0</v>
      </c>
      <c r="N101" s="347"/>
      <c r="O101" s="347"/>
      <c r="P101" s="347"/>
      <c r="Q101" s="348">
        <f t="shared" si="101"/>
        <v>0</v>
      </c>
      <c r="R101" s="349"/>
      <c r="S101" s="1575"/>
      <c r="T101" s="350"/>
      <c r="U101" s="350"/>
      <c r="V101" s="350"/>
      <c r="W101" s="346">
        <f t="shared" si="102"/>
        <v>0</v>
      </c>
      <c r="X101" s="349"/>
      <c r="Y101" s="350"/>
      <c r="Z101" s="350"/>
      <c r="AA101" s="350"/>
      <c r="AB101" s="350"/>
      <c r="AC101" s="350"/>
      <c r="AD101" s="350"/>
      <c r="AE101" s="350"/>
      <c r="AF101" s="350"/>
      <c r="AG101" s="346">
        <f t="shared" si="103"/>
        <v>0</v>
      </c>
      <c r="AH101" s="1563"/>
      <c r="AI101" s="351">
        <f t="shared" si="104"/>
        <v>0</v>
      </c>
      <c r="AJ101" s="344"/>
      <c r="AK101" s="345"/>
      <c r="AL101" s="345"/>
      <c r="AM101" s="345"/>
      <c r="AN101" s="345"/>
      <c r="AO101" s="345"/>
      <c r="AP101" s="346">
        <f t="shared" si="105"/>
        <v>0</v>
      </c>
      <c r="AQ101" s="347"/>
      <c r="AR101" s="1563"/>
      <c r="AS101" s="347"/>
      <c r="AT101" s="352">
        <f t="shared" si="106"/>
        <v>0</v>
      </c>
      <c r="AU101" s="353"/>
      <c r="AV101" s="354"/>
      <c r="AW101" s="354"/>
      <c r="AX101" s="346">
        <f t="shared" si="107"/>
        <v>0</v>
      </c>
      <c r="AY101" s="347"/>
      <c r="AZ101" s="1563"/>
      <c r="BA101" s="352">
        <f t="shared" si="108"/>
        <v>0</v>
      </c>
      <c r="BB101" s="1563"/>
      <c r="BC101" s="352">
        <f t="shared" si="109"/>
        <v>0</v>
      </c>
    </row>
    <row r="102" spans="1:55" s="339" customFormat="1" ht="15">
      <c r="A102" s="358" t="s">
        <v>413</v>
      </c>
      <c r="F102" s="376"/>
      <c r="H102" s="396"/>
      <c r="I102" s="397"/>
      <c r="J102" s="397"/>
      <c r="K102" s="397"/>
      <c r="L102" s="398"/>
      <c r="M102" s="397"/>
      <c r="N102" s="397"/>
      <c r="O102" s="399"/>
      <c r="P102" s="397"/>
      <c r="Q102" s="397"/>
      <c r="R102" s="397"/>
      <c r="S102" s="397"/>
      <c r="T102" s="397"/>
      <c r="U102" s="397"/>
      <c r="V102" s="397"/>
      <c r="W102" s="397"/>
      <c r="X102" s="397"/>
      <c r="Y102" s="397"/>
      <c r="Z102" s="397"/>
      <c r="AA102" s="397"/>
      <c r="AB102" s="397"/>
      <c r="AC102" s="397"/>
      <c r="AD102" s="398"/>
      <c r="AE102" s="399"/>
      <c r="AF102" s="400"/>
      <c r="AG102" s="398"/>
      <c r="AH102" s="382"/>
      <c r="AI102" s="376"/>
      <c r="AJ102" s="401"/>
      <c r="AK102" s="402"/>
      <c r="AL102" s="403"/>
      <c r="AM102" s="376"/>
      <c r="AN102" s="376"/>
      <c r="AO102" s="404"/>
      <c r="AQ102" s="382"/>
      <c r="AR102" s="382"/>
      <c r="AS102" s="382"/>
      <c r="AV102" s="383"/>
      <c r="AW102" s="384"/>
      <c r="AX102" s="385"/>
      <c r="AZ102" s="382"/>
      <c r="BB102" s="382"/>
    </row>
    <row r="103" spans="1:55" s="339" customFormat="1">
      <c r="A103" s="341" t="s">
        <v>409</v>
      </c>
      <c r="B103" s="361">
        <f t="shared" ref="B103:E103" si="110">SUM(B71,B79,B87,B95)</f>
        <v>0</v>
      </c>
      <c r="C103" s="361">
        <f t="shared" si="110"/>
        <v>0</v>
      </c>
      <c r="D103" s="362">
        <f t="shared" si="110"/>
        <v>0</v>
      </c>
      <c r="E103" s="363">
        <f t="shared" si="110"/>
        <v>0</v>
      </c>
      <c r="F103" s="364">
        <f t="shared" ref="F103:P109" si="111">SUM(F71,F79,F87,F95)</f>
        <v>0</v>
      </c>
      <c r="G103" s="364">
        <f t="shared" ref="G103:L103" si="112">SUM(G71,G79,G87,G95)</f>
        <v>0</v>
      </c>
      <c r="H103" s="364">
        <f t="shared" si="112"/>
        <v>0</v>
      </c>
      <c r="I103" s="364">
        <f t="shared" si="112"/>
        <v>0</v>
      </c>
      <c r="J103" s="364">
        <f t="shared" si="112"/>
        <v>0</v>
      </c>
      <c r="K103" s="364">
        <f t="shared" si="112"/>
        <v>0</v>
      </c>
      <c r="L103" s="364">
        <f t="shared" si="112"/>
        <v>0</v>
      </c>
      <c r="M103" s="346">
        <f t="shared" si="100"/>
        <v>0</v>
      </c>
      <c r="N103" s="365">
        <f t="shared" ref="N103:P103" si="113">SUM(N71,N79,N87,N95)</f>
        <v>0</v>
      </c>
      <c r="O103" s="365">
        <f t="shared" si="113"/>
        <v>0</v>
      </c>
      <c r="P103" s="365">
        <f t="shared" si="113"/>
        <v>0</v>
      </c>
      <c r="Q103" s="348">
        <f t="shared" si="101"/>
        <v>0</v>
      </c>
      <c r="R103" s="366">
        <f t="shared" ref="R103:AE109" si="114">SUM(R71,R79,R87,R95)</f>
        <v>0</v>
      </c>
      <c r="S103" s="1575"/>
      <c r="T103" s="367">
        <f t="shared" ref="T103:V103" si="115">SUM(T71,T79,T87,T95)</f>
        <v>0</v>
      </c>
      <c r="U103" s="367">
        <f t="shared" si="115"/>
        <v>0</v>
      </c>
      <c r="V103" s="367">
        <f t="shared" si="115"/>
        <v>0</v>
      </c>
      <c r="W103" s="346">
        <f t="shared" si="102"/>
        <v>0</v>
      </c>
      <c r="X103" s="366">
        <f t="shared" si="114"/>
        <v>0</v>
      </c>
      <c r="Y103" s="367">
        <f t="shared" si="114"/>
        <v>0</v>
      </c>
      <c r="Z103" s="367">
        <f t="shared" si="114"/>
        <v>0</v>
      </c>
      <c r="AA103" s="367">
        <f t="shared" si="114"/>
        <v>0</v>
      </c>
      <c r="AB103" s="367">
        <f t="shared" si="114"/>
        <v>0</v>
      </c>
      <c r="AC103" s="367">
        <f t="shared" si="114"/>
        <v>0</v>
      </c>
      <c r="AD103" s="367">
        <f t="shared" si="114"/>
        <v>0</v>
      </c>
      <c r="AE103" s="367">
        <f t="shared" si="114"/>
        <v>0</v>
      </c>
      <c r="AF103" s="367">
        <f t="shared" ref="AF103:AF104" si="116">SUM(AF71,AF79,AF87,AF95)</f>
        <v>0</v>
      </c>
      <c r="AG103" s="346">
        <f t="shared" si="103"/>
        <v>0</v>
      </c>
      <c r="AH103" s="1563"/>
      <c r="AI103" s="351">
        <f t="shared" si="104"/>
        <v>0</v>
      </c>
      <c r="AJ103" s="363">
        <f t="shared" ref="AJ103:AO109" si="117">SUM(AJ71,AJ79,AJ87,AJ95)</f>
        <v>0</v>
      </c>
      <c r="AK103" s="364">
        <f t="shared" si="117"/>
        <v>0</v>
      </c>
      <c r="AL103" s="364">
        <f t="shared" si="117"/>
        <v>0</v>
      </c>
      <c r="AM103" s="364">
        <f t="shared" si="117"/>
        <v>0</v>
      </c>
      <c r="AN103" s="364">
        <f t="shared" si="117"/>
        <v>0</v>
      </c>
      <c r="AO103" s="364">
        <f t="shared" si="117"/>
        <v>0</v>
      </c>
      <c r="AP103" s="346">
        <f t="shared" si="105"/>
        <v>0</v>
      </c>
      <c r="AQ103" s="365">
        <f t="shared" ref="AQ103" si="118">SUM(AQ71,AQ79,AQ87,AQ95)</f>
        <v>0</v>
      </c>
      <c r="AR103" s="1563"/>
      <c r="AS103" s="365">
        <f t="shared" ref="AS103" si="119">SUM(AS71,AS79,AS87,AS95)</f>
        <v>0</v>
      </c>
      <c r="AT103" s="352">
        <f t="shared" si="106"/>
        <v>0</v>
      </c>
      <c r="AU103" s="368">
        <f t="shared" ref="AU103:AW103" si="120">SUM(AU71,AU79,AU87,AU95)</f>
        <v>0</v>
      </c>
      <c r="AV103" s="369">
        <f t="shared" si="120"/>
        <v>0</v>
      </c>
      <c r="AW103" s="369">
        <f t="shared" si="120"/>
        <v>0</v>
      </c>
      <c r="AX103" s="346">
        <f t="shared" si="107"/>
        <v>0</v>
      </c>
      <c r="AY103" s="365">
        <f t="shared" ref="AY103" si="121">SUM(AY71,AY79,AY87,AY95)</f>
        <v>0</v>
      </c>
      <c r="AZ103" s="1563"/>
      <c r="BA103" s="352">
        <f t="shared" si="108"/>
        <v>0</v>
      </c>
      <c r="BB103" s="1563"/>
      <c r="BC103" s="352">
        <f t="shared" si="109"/>
        <v>0</v>
      </c>
    </row>
    <row r="104" spans="1:55" s="339" customFormat="1">
      <c r="A104" s="341" t="s">
        <v>410</v>
      </c>
      <c r="B104" s="361">
        <f t="shared" ref="B104:E104" si="122">SUM(B72,B80,B88,B96)</f>
        <v>0</v>
      </c>
      <c r="C104" s="361">
        <f t="shared" si="122"/>
        <v>0</v>
      </c>
      <c r="D104" s="362">
        <f t="shared" si="122"/>
        <v>0</v>
      </c>
      <c r="E104" s="363">
        <f t="shared" si="122"/>
        <v>0</v>
      </c>
      <c r="F104" s="364">
        <f>SUM(F72,F80,F88,F96)</f>
        <v>0</v>
      </c>
      <c r="G104" s="364">
        <f t="shared" ref="G104:L104" si="123">SUM(G72,G80,G88,G96)</f>
        <v>0</v>
      </c>
      <c r="H104" s="364">
        <f t="shared" si="123"/>
        <v>0</v>
      </c>
      <c r="I104" s="364">
        <f t="shared" si="123"/>
        <v>0</v>
      </c>
      <c r="J104" s="364">
        <f t="shared" si="123"/>
        <v>0</v>
      </c>
      <c r="K104" s="364">
        <f t="shared" si="123"/>
        <v>0</v>
      </c>
      <c r="L104" s="364">
        <f t="shared" si="123"/>
        <v>0</v>
      </c>
      <c r="M104" s="346">
        <f t="shared" si="100"/>
        <v>0</v>
      </c>
      <c r="N104" s="365">
        <f t="shared" si="111"/>
        <v>0</v>
      </c>
      <c r="O104" s="365">
        <f t="shared" si="111"/>
        <v>0</v>
      </c>
      <c r="P104" s="365">
        <f t="shared" si="111"/>
        <v>0</v>
      </c>
      <c r="Q104" s="348">
        <f t="shared" si="101"/>
        <v>0</v>
      </c>
      <c r="R104" s="366">
        <f>SUM(R72,R80,R88,R96)</f>
        <v>0</v>
      </c>
      <c r="S104" s="1575"/>
      <c r="T104" s="367">
        <f t="shared" ref="T104:V104" si="124">SUM(T72,T80,T88,T96)</f>
        <v>0</v>
      </c>
      <c r="U104" s="367">
        <f t="shared" si="124"/>
        <v>0</v>
      </c>
      <c r="V104" s="367">
        <f t="shared" si="124"/>
        <v>0</v>
      </c>
      <c r="W104" s="346">
        <f t="shared" si="102"/>
        <v>0</v>
      </c>
      <c r="X104" s="366">
        <f t="shared" si="114"/>
        <v>0</v>
      </c>
      <c r="Y104" s="367">
        <f t="shared" si="114"/>
        <v>0</v>
      </c>
      <c r="Z104" s="367">
        <f t="shared" si="114"/>
        <v>0</v>
      </c>
      <c r="AA104" s="367">
        <f t="shared" si="114"/>
        <v>0</v>
      </c>
      <c r="AB104" s="367">
        <f t="shared" si="114"/>
        <v>0</v>
      </c>
      <c r="AC104" s="367">
        <f t="shared" si="114"/>
        <v>0</v>
      </c>
      <c r="AD104" s="367">
        <f t="shared" si="114"/>
        <v>0</v>
      </c>
      <c r="AE104" s="367">
        <f t="shared" si="114"/>
        <v>0</v>
      </c>
      <c r="AF104" s="367">
        <f t="shared" si="116"/>
        <v>0</v>
      </c>
      <c r="AG104" s="346">
        <f t="shared" si="103"/>
        <v>0</v>
      </c>
      <c r="AH104" s="1563"/>
      <c r="AI104" s="351">
        <f t="shared" si="104"/>
        <v>0</v>
      </c>
      <c r="AJ104" s="363">
        <f t="shared" si="117"/>
        <v>0</v>
      </c>
      <c r="AK104" s="364">
        <f t="shared" si="117"/>
        <v>0</v>
      </c>
      <c r="AL104" s="364">
        <f t="shared" si="117"/>
        <v>0</v>
      </c>
      <c r="AM104" s="364">
        <f t="shared" si="117"/>
        <v>0</v>
      </c>
      <c r="AN104" s="364">
        <f t="shared" si="117"/>
        <v>0</v>
      </c>
      <c r="AO104" s="364">
        <f t="shared" si="117"/>
        <v>0</v>
      </c>
      <c r="AP104" s="346">
        <f t="shared" si="105"/>
        <v>0</v>
      </c>
      <c r="AQ104" s="365">
        <f>SUM(AQ72,AQ80,AQ88,AQ96)</f>
        <v>0</v>
      </c>
      <c r="AR104" s="1563"/>
      <c r="AS104" s="365">
        <f>SUM(AS72,AS80,AS88,AS96)</f>
        <v>0</v>
      </c>
      <c r="AT104" s="352">
        <f t="shared" si="106"/>
        <v>0</v>
      </c>
      <c r="AU104" s="368">
        <f t="shared" ref="AU104:AW104" si="125">SUM(AU72,AU80,AU88,AU96)</f>
        <v>0</v>
      </c>
      <c r="AV104" s="369">
        <f t="shared" si="125"/>
        <v>0</v>
      </c>
      <c r="AW104" s="369">
        <f t="shared" si="125"/>
        <v>0</v>
      </c>
      <c r="AX104" s="346">
        <f t="shared" si="107"/>
        <v>0</v>
      </c>
      <c r="AY104" s="365">
        <f>SUM(AY72,AY80,AY88,AY96)</f>
        <v>0</v>
      </c>
      <c r="AZ104" s="1563"/>
      <c r="BA104" s="352">
        <f t="shared" si="108"/>
        <v>0</v>
      </c>
      <c r="BB104" s="1563"/>
      <c r="BC104" s="352">
        <f t="shared" si="109"/>
        <v>0</v>
      </c>
    </row>
    <row r="105" spans="1:55" s="339" customFormat="1">
      <c r="A105" s="341" t="s">
        <v>411</v>
      </c>
      <c r="B105" s="361">
        <f t="shared" ref="B105:E105" si="126">SUM(B73,B81,B89,B97)</f>
        <v>0</v>
      </c>
      <c r="C105" s="361">
        <f t="shared" si="126"/>
        <v>0</v>
      </c>
      <c r="D105" s="362">
        <f t="shared" si="126"/>
        <v>0</v>
      </c>
      <c r="E105" s="363">
        <f t="shared" si="126"/>
        <v>0</v>
      </c>
      <c r="F105" s="364">
        <f t="shared" si="111"/>
        <v>0</v>
      </c>
      <c r="G105" s="364">
        <f t="shared" ref="G105:L105" si="127">SUM(G73,G81,G89,G97)</f>
        <v>0</v>
      </c>
      <c r="H105" s="364">
        <f t="shared" si="127"/>
        <v>0</v>
      </c>
      <c r="I105" s="364">
        <f t="shared" si="127"/>
        <v>0</v>
      </c>
      <c r="J105" s="364">
        <f t="shared" si="127"/>
        <v>0</v>
      </c>
      <c r="K105" s="364">
        <f t="shared" si="127"/>
        <v>0</v>
      </c>
      <c r="L105" s="364">
        <f t="shared" si="127"/>
        <v>0</v>
      </c>
      <c r="M105" s="346">
        <f t="shared" si="100"/>
        <v>0</v>
      </c>
      <c r="N105" s="365">
        <f>SUM(N73,N81,N89,N97)</f>
        <v>0</v>
      </c>
      <c r="O105" s="365">
        <f>SUM(O73,O81,O89,O97)</f>
        <v>0</v>
      </c>
      <c r="P105" s="365">
        <f>SUM(P73,P81,P89,P97)</f>
        <v>0</v>
      </c>
      <c r="Q105" s="348">
        <f t="shared" si="101"/>
        <v>0</v>
      </c>
      <c r="R105" s="366">
        <f t="shared" ref="R105" si="128">SUM(R73,R81,R89,R97)</f>
        <v>0</v>
      </c>
      <c r="S105" s="1575"/>
      <c r="T105" s="367">
        <f t="shared" ref="T105:V105" si="129">SUM(T73,T81,T89,T97)</f>
        <v>0</v>
      </c>
      <c r="U105" s="367">
        <f t="shared" si="129"/>
        <v>0</v>
      </c>
      <c r="V105" s="367">
        <f t="shared" si="129"/>
        <v>0</v>
      </c>
      <c r="W105" s="346">
        <f t="shared" si="102"/>
        <v>0</v>
      </c>
      <c r="X105" s="366">
        <f t="shared" si="114"/>
        <v>0</v>
      </c>
      <c r="Y105" s="367">
        <f t="shared" si="114"/>
        <v>0</v>
      </c>
      <c r="Z105" s="367">
        <f t="shared" si="114"/>
        <v>0</v>
      </c>
      <c r="AA105" s="367">
        <f t="shared" si="114"/>
        <v>0</v>
      </c>
      <c r="AB105" s="367">
        <f t="shared" si="114"/>
        <v>0</v>
      </c>
      <c r="AC105" s="367">
        <f t="shared" si="114"/>
        <v>0</v>
      </c>
      <c r="AD105" s="367">
        <f t="shared" si="114"/>
        <v>0</v>
      </c>
      <c r="AE105" s="367">
        <f t="shared" si="114"/>
        <v>0</v>
      </c>
      <c r="AF105" s="367">
        <f t="shared" ref="AF105" si="130">SUM(AF73,AF81,AF89,AF97)</f>
        <v>0</v>
      </c>
      <c r="AG105" s="346">
        <f t="shared" si="103"/>
        <v>0</v>
      </c>
      <c r="AH105" s="1563"/>
      <c r="AI105" s="351">
        <f t="shared" si="104"/>
        <v>0</v>
      </c>
      <c r="AJ105" s="363">
        <f t="shared" si="117"/>
        <v>0</v>
      </c>
      <c r="AK105" s="364">
        <f t="shared" si="117"/>
        <v>0</v>
      </c>
      <c r="AL105" s="364">
        <f t="shared" si="117"/>
        <v>0</v>
      </c>
      <c r="AM105" s="364">
        <f t="shared" si="117"/>
        <v>0</v>
      </c>
      <c r="AN105" s="364">
        <f t="shared" si="117"/>
        <v>0</v>
      </c>
      <c r="AO105" s="364">
        <f t="shared" si="117"/>
        <v>0</v>
      </c>
      <c r="AP105" s="346">
        <f t="shared" si="105"/>
        <v>0</v>
      </c>
      <c r="AQ105" s="365">
        <f t="shared" ref="AQ105" si="131">SUM(AQ73,AQ81,AQ89,AQ97)</f>
        <v>0</v>
      </c>
      <c r="AR105" s="1563"/>
      <c r="AS105" s="365">
        <f t="shared" ref="AS105" si="132">SUM(AS73,AS81,AS89,AS97)</f>
        <v>0</v>
      </c>
      <c r="AT105" s="352">
        <f t="shared" si="106"/>
        <v>0</v>
      </c>
      <c r="AU105" s="368">
        <f t="shared" ref="AU105:AW105" si="133">SUM(AU73,AU81,AU89,AU97)</f>
        <v>0</v>
      </c>
      <c r="AV105" s="369">
        <f t="shared" si="133"/>
        <v>0</v>
      </c>
      <c r="AW105" s="369">
        <f t="shared" si="133"/>
        <v>0</v>
      </c>
      <c r="AX105" s="346">
        <f t="shared" si="107"/>
        <v>0</v>
      </c>
      <c r="AY105" s="365">
        <f t="shared" ref="AY105" si="134">SUM(AY73,AY81,AY89,AY97)</f>
        <v>0</v>
      </c>
      <c r="AZ105" s="1563"/>
      <c r="BA105" s="352">
        <f t="shared" si="108"/>
        <v>0</v>
      </c>
      <c r="BB105" s="1563"/>
      <c r="BC105" s="352">
        <f t="shared" si="109"/>
        <v>0</v>
      </c>
    </row>
    <row r="106" spans="1:55" s="339" customFormat="1" ht="14.25">
      <c r="A106" s="357"/>
      <c r="B106" s="361">
        <f t="shared" ref="B106:E106" si="135">SUM(B74,B82,B90,B98)</f>
        <v>0</v>
      </c>
      <c r="C106" s="361">
        <f t="shared" si="135"/>
        <v>0</v>
      </c>
      <c r="D106" s="362">
        <f t="shared" si="135"/>
        <v>0</v>
      </c>
      <c r="E106" s="363">
        <f t="shared" si="135"/>
        <v>0</v>
      </c>
      <c r="F106" s="364">
        <f t="shared" si="111"/>
        <v>0</v>
      </c>
      <c r="G106" s="364">
        <f t="shared" ref="G106:L106" si="136">SUM(G74,G82,G90,G98)</f>
        <v>0</v>
      </c>
      <c r="H106" s="364">
        <f t="shared" si="136"/>
        <v>0</v>
      </c>
      <c r="I106" s="364">
        <f t="shared" si="136"/>
        <v>0</v>
      </c>
      <c r="J106" s="364">
        <f t="shared" si="136"/>
        <v>0</v>
      </c>
      <c r="K106" s="364">
        <f t="shared" si="136"/>
        <v>0</v>
      </c>
      <c r="L106" s="364">
        <f t="shared" si="136"/>
        <v>0</v>
      </c>
      <c r="M106" s="346">
        <f>SUM(E106:L106)</f>
        <v>0</v>
      </c>
      <c r="N106" s="365">
        <f t="shared" ref="N106:P106" si="137">SUM(N74,N82,N90,N98)</f>
        <v>0</v>
      </c>
      <c r="O106" s="365">
        <f>SUM(O74,O82,O90,O98)</f>
        <v>0</v>
      </c>
      <c r="P106" s="365">
        <f t="shared" si="137"/>
        <v>0</v>
      </c>
      <c r="Q106" s="348">
        <f t="shared" si="101"/>
        <v>0</v>
      </c>
      <c r="R106" s="366">
        <f t="shared" si="114"/>
        <v>0</v>
      </c>
      <c r="S106" s="1575"/>
      <c r="T106" s="367">
        <f t="shared" ref="T106:V106" si="138">SUM(T74,T82,T90,T98)</f>
        <v>0</v>
      </c>
      <c r="U106" s="367">
        <f t="shared" si="138"/>
        <v>0</v>
      </c>
      <c r="V106" s="367">
        <f t="shared" si="138"/>
        <v>0</v>
      </c>
      <c r="W106" s="346">
        <f t="shared" si="102"/>
        <v>0</v>
      </c>
      <c r="X106" s="366">
        <f t="shared" si="114"/>
        <v>0</v>
      </c>
      <c r="Y106" s="367">
        <f t="shared" si="114"/>
        <v>0</v>
      </c>
      <c r="Z106" s="367">
        <f t="shared" si="114"/>
        <v>0</v>
      </c>
      <c r="AA106" s="367">
        <f t="shared" si="114"/>
        <v>0</v>
      </c>
      <c r="AB106" s="367">
        <f t="shared" si="114"/>
        <v>0</v>
      </c>
      <c r="AC106" s="367">
        <f t="shared" si="114"/>
        <v>0</v>
      </c>
      <c r="AD106" s="367">
        <f t="shared" si="114"/>
        <v>0</v>
      </c>
      <c r="AE106" s="367">
        <f t="shared" si="114"/>
        <v>0</v>
      </c>
      <c r="AF106" s="367">
        <f t="shared" ref="AF106:AF107" si="139">SUM(AF74,AF82,AF90,AF98)</f>
        <v>0</v>
      </c>
      <c r="AG106" s="346">
        <f>SUM(X106:AF106)</f>
        <v>0</v>
      </c>
      <c r="AH106" s="1563"/>
      <c r="AI106" s="351">
        <f t="shared" si="104"/>
        <v>0</v>
      </c>
      <c r="AJ106" s="363">
        <f t="shared" si="117"/>
        <v>0</v>
      </c>
      <c r="AK106" s="364">
        <f t="shared" si="117"/>
        <v>0</v>
      </c>
      <c r="AL106" s="364">
        <f t="shared" si="117"/>
        <v>0</v>
      </c>
      <c r="AM106" s="364">
        <f t="shared" si="117"/>
        <v>0</v>
      </c>
      <c r="AN106" s="364">
        <f t="shared" si="117"/>
        <v>0</v>
      </c>
      <c r="AO106" s="364">
        <f t="shared" si="117"/>
        <v>0</v>
      </c>
      <c r="AP106" s="346">
        <f t="shared" si="105"/>
        <v>0</v>
      </c>
      <c r="AQ106" s="365">
        <f t="shared" ref="AQ106" si="140">SUM(AQ74,AQ82,AQ90,AQ98)</f>
        <v>0</v>
      </c>
      <c r="AR106" s="1563"/>
      <c r="AS106" s="365">
        <f t="shared" ref="AS106" si="141">SUM(AS74,AS82,AS90,AS98)</f>
        <v>0</v>
      </c>
      <c r="AT106" s="352">
        <f t="shared" si="106"/>
        <v>0</v>
      </c>
      <c r="AU106" s="368">
        <f t="shared" ref="AU106:AW106" si="142">SUM(AU74,AU82,AU90,AU98)</f>
        <v>0</v>
      </c>
      <c r="AV106" s="369">
        <f>SUM(AV74,AV82,AV90,AV98)</f>
        <v>0</v>
      </c>
      <c r="AW106" s="369">
        <f t="shared" si="142"/>
        <v>0</v>
      </c>
      <c r="AX106" s="346">
        <f t="shared" si="107"/>
        <v>0</v>
      </c>
      <c r="AY106" s="365">
        <f t="shared" ref="AY106" si="143">SUM(AY74,AY82,AY90,AY98)</f>
        <v>0</v>
      </c>
      <c r="AZ106" s="1563"/>
      <c r="BA106" s="352">
        <f t="shared" si="108"/>
        <v>0</v>
      </c>
      <c r="BB106" s="1563"/>
      <c r="BC106" s="352">
        <f t="shared" si="109"/>
        <v>0</v>
      </c>
    </row>
    <row r="107" spans="1:55" s="339" customFormat="1" ht="14.25">
      <c r="A107" s="357"/>
      <c r="B107" s="361">
        <f t="shared" ref="B107:E107" si="144">SUM(B75,B83,B91,B99)</f>
        <v>0</v>
      </c>
      <c r="C107" s="361">
        <f t="shared" si="144"/>
        <v>0</v>
      </c>
      <c r="D107" s="362">
        <f t="shared" si="144"/>
        <v>0</v>
      </c>
      <c r="E107" s="363">
        <f t="shared" si="144"/>
        <v>0</v>
      </c>
      <c r="F107" s="364">
        <f>SUM(F75,F83,F91,F99)</f>
        <v>0</v>
      </c>
      <c r="G107" s="364">
        <f t="shared" ref="G107:L107" si="145">SUM(G75,G83,G91,G99)</f>
        <v>0</v>
      </c>
      <c r="H107" s="364">
        <f t="shared" si="145"/>
        <v>0</v>
      </c>
      <c r="I107" s="364">
        <f t="shared" si="145"/>
        <v>0</v>
      </c>
      <c r="J107" s="364">
        <f t="shared" si="145"/>
        <v>0</v>
      </c>
      <c r="K107" s="364">
        <f t="shared" si="145"/>
        <v>0</v>
      </c>
      <c r="L107" s="364">
        <f t="shared" si="145"/>
        <v>0</v>
      </c>
      <c r="M107" s="346">
        <f t="shared" si="100"/>
        <v>0</v>
      </c>
      <c r="N107" s="365">
        <f t="shared" si="111"/>
        <v>0</v>
      </c>
      <c r="O107" s="365">
        <f t="shared" si="111"/>
        <v>0</v>
      </c>
      <c r="P107" s="365">
        <f t="shared" si="111"/>
        <v>0</v>
      </c>
      <c r="Q107" s="348">
        <f>B107+C107+M107+N107+O107+P107+D107</f>
        <v>0</v>
      </c>
      <c r="R107" s="366">
        <f>SUM(R75,R83,R91,R99)</f>
        <v>0</v>
      </c>
      <c r="S107" s="1575"/>
      <c r="T107" s="367">
        <f t="shared" ref="T107:V107" si="146">SUM(T75,T83,T91,T99)</f>
        <v>0</v>
      </c>
      <c r="U107" s="367">
        <f t="shared" si="146"/>
        <v>0</v>
      </c>
      <c r="V107" s="367">
        <f t="shared" si="146"/>
        <v>0</v>
      </c>
      <c r="W107" s="346">
        <f>SUM(R107:V107)</f>
        <v>0</v>
      </c>
      <c r="X107" s="366">
        <f t="shared" si="114"/>
        <v>0</v>
      </c>
      <c r="Y107" s="367">
        <f t="shared" si="114"/>
        <v>0</v>
      </c>
      <c r="Z107" s="367">
        <f t="shared" si="114"/>
        <v>0</v>
      </c>
      <c r="AA107" s="367">
        <f t="shared" si="114"/>
        <v>0</v>
      </c>
      <c r="AB107" s="367">
        <f t="shared" si="114"/>
        <v>0</v>
      </c>
      <c r="AC107" s="367">
        <f t="shared" si="114"/>
        <v>0</v>
      </c>
      <c r="AD107" s="367">
        <f t="shared" si="114"/>
        <v>0</v>
      </c>
      <c r="AE107" s="367">
        <f t="shared" si="114"/>
        <v>0</v>
      </c>
      <c r="AF107" s="367">
        <f t="shared" si="139"/>
        <v>0</v>
      </c>
      <c r="AG107" s="346">
        <f t="shared" si="103"/>
        <v>0</v>
      </c>
      <c r="AH107" s="1563"/>
      <c r="AI107" s="351">
        <f t="shared" si="104"/>
        <v>0</v>
      </c>
      <c r="AJ107" s="363">
        <f t="shared" si="117"/>
        <v>0</v>
      </c>
      <c r="AK107" s="364">
        <f t="shared" si="117"/>
        <v>0</v>
      </c>
      <c r="AL107" s="364">
        <f t="shared" si="117"/>
        <v>0</v>
      </c>
      <c r="AM107" s="364">
        <f t="shared" si="117"/>
        <v>0</v>
      </c>
      <c r="AN107" s="364">
        <f t="shared" si="117"/>
        <v>0</v>
      </c>
      <c r="AO107" s="364">
        <f t="shared" si="117"/>
        <v>0</v>
      </c>
      <c r="AP107" s="346">
        <f t="shared" si="105"/>
        <v>0</v>
      </c>
      <c r="AQ107" s="365">
        <f>SUM(AQ75,AQ83,AQ91,AQ99)</f>
        <v>0</v>
      </c>
      <c r="AR107" s="1563"/>
      <c r="AS107" s="365">
        <f>SUM(AS75,AS83,AS91,AS99)</f>
        <v>0</v>
      </c>
      <c r="AT107" s="352">
        <f t="shared" si="106"/>
        <v>0</v>
      </c>
      <c r="AU107" s="368">
        <f t="shared" ref="AU107:AW107" si="147">SUM(AU75,AU83,AU91,AU99)</f>
        <v>0</v>
      </c>
      <c r="AV107" s="369">
        <f t="shared" si="147"/>
        <v>0</v>
      </c>
      <c r="AW107" s="369">
        <f t="shared" si="147"/>
        <v>0</v>
      </c>
      <c r="AX107" s="346">
        <f t="shared" si="107"/>
        <v>0</v>
      </c>
      <c r="AY107" s="365">
        <f>SUM(AY75,AY83,AY91,AY99)</f>
        <v>0</v>
      </c>
      <c r="AZ107" s="1563"/>
      <c r="BA107" s="352">
        <f t="shared" si="108"/>
        <v>0</v>
      </c>
      <c r="BB107" s="1563"/>
      <c r="BC107" s="352">
        <f t="shared" si="109"/>
        <v>0</v>
      </c>
    </row>
    <row r="108" spans="1:55" s="339" customFormat="1" ht="14.25">
      <c r="A108" s="357"/>
      <c r="B108" s="361">
        <f t="shared" ref="B108:E108" si="148">SUM(B76,B84,B92,B100)</f>
        <v>0</v>
      </c>
      <c r="C108" s="361">
        <f t="shared" si="148"/>
        <v>0</v>
      </c>
      <c r="D108" s="362">
        <f t="shared" si="148"/>
        <v>0</v>
      </c>
      <c r="E108" s="363">
        <f t="shared" si="148"/>
        <v>0</v>
      </c>
      <c r="F108" s="364">
        <f t="shared" si="111"/>
        <v>0</v>
      </c>
      <c r="G108" s="364">
        <f t="shared" ref="G108:L108" si="149">SUM(G76,G84,G92,G100)</f>
        <v>0</v>
      </c>
      <c r="H108" s="364">
        <f t="shared" si="149"/>
        <v>0</v>
      </c>
      <c r="I108" s="364">
        <f t="shared" si="149"/>
        <v>0</v>
      </c>
      <c r="J108" s="364">
        <f>SUM(J76,J84,J92,J100)</f>
        <v>0</v>
      </c>
      <c r="K108" s="364">
        <f t="shared" si="149"/>
        <v>0</v>
      </c>
      <c r="L108" s="364">
        <f t="shared" si="149"/>
        <v>0</v>
      </c>
      <c r="M108" s="346">
        <f t="shared" si="100"/>
        <v>0</v>
      </c>
      <c r="N108" s="365">
        <f t="shared" ref="N108:P108" si="150">SUM(N76,N84,N92,N100)</f>
        <v>0</v>
      </c>
      <c r="O108" s="365">
        <f t="shared" si="150"/>
        <v>0</v>
      </c>
      <c r="P108" s="365">
        <f t="shared" si="150"/>
        <v>0</v>
      </c>
      <c r="Q108" s="348">
        <f t="shared" si="101"/>
        <v>0</v>
      </c>
      <c r="R108" s="366">
        <f t="shared" si="114"/>
        <v>0</v>
      </c>
      <c r="S108" s="1575"/>
      <c r="T108" s="367">
        <f t="shared" ref="T108:V108" si="151">SUM(T76,T84,T92,T100)</f>
        <v>0</v>
      </c>
      <c r="U108" s="367">
        <f t="shared" si="151"/>
        <v>0</v>
      </c>
      <c r="V108" s="367">
        <f t="shared" si="151"/>
        <v>0</v>
      </c>
      <c r="W108" s="346">
        <f t="shared" si="102"/>
        <v>0</v>
      </c>
      <c r="X108" s="366">
        <f t="shared" si="114"/>
        <v>0</v>
      </c>
      <c r="Y108" s="367">
        <f t="shared" si="114"/>
        <v>0</v>
      </c>
      <c r="Z108" s="367">
        <f t="shared" si="114"/>
        <v>0</v>
      </c>
      <c r="AA108" s="367">
        <f t="shared" si="114"/>
        <v>0</v>
      </c>
      <c r="AB108" s="367">
        <f t="shared" si="114"/>
        <v>0</v>
      </c>
      <c r="AC108" s="367">
        <f t="shared" si="114"/>
        <v>0</v>
      </c>
      <c r="AD108" s="367">
        <f t="shared" si="114"/>
        <v>0</v>
      </c>
      <c r="AE108" s="367">
        <f t="shared" si="114"/>
        <v>0</v>
      </c>
      <c r="AF108" s="367">
        <f t="shared" ref="AF108" si="152">SUM(AF76,AF84,AF92,AF100)</f>
        <v>0</v>
      </c>
      <c r="AG108" s="346">
        <f t="shared" si="103"/>
        <v>0</v>
      </c>
      <c r="AH108" s="1563"/>
      <c r="AI108" s="351">
        <f t="shared" si="104"/>
        <v>0</v>
      </c>
      <c r="AJ108" s="363">
        <f t="shared" si="117"/>
        <v>0</v>
      </c>
      <c r="AK108" s="364">
        <f t="shared" si="117"/>
        <v>0</v>
      </c>
      <c r="AL108" s="364">
        <f t="shared" si="117"/>
        <v>0</v>
      </c>
      <c r="AM108" s="364">
        <f t="shared" si="117"/>
        <v>0</v>
      </c>
      <c r="AN108" s="364">
        <f t="shared" si="117"/>
        <v>0</v>
      </c>
      <c r="AO108" s="364">
        <f t="shared" si="117"/>
        <v>0</v>
      </c>
      <c r="AP108" s="346">
        <f t="shared" si="105"/>
        <v>0</v>
      </c>
      <c r="AQ108" s="365">
        <f t="shared" ref="AQ108" si="153">SUM(AQ76,AQ84,AQ92,AQ100)</f>
        <v>0</v>
      </c>
      <c r="AR108" s="1563"/>
      <c r="AS108" s="365">
        <f t="shared" ref="AS108" si="154">SUM(AS76,AS84,AS92,AS100)</f>
        <v>0</v>
      </c>
      <c r="AT108" s="352">
        <f t="shared" si="106"/>
        <v>0</v>
      </c>
      <c r="AU108" s="368">
        <f t="shared" ref="AU108:AW108" si="155">SUM(AU76,AU84,AU92,AU100)</f>
        <v>0</v>
      </c>
      <c r="AV108" s="369">
        <f t="shared" si="155"/>
        <v>0</v>
      </c>
      <c r="AW108" s="369">
        <f t="shared" si="155"/>
        <v>0</v>
      </c>
      <c r="AX108" s="346">
        <f t="shared" si="107"/>
        <v>0</v>
      </c>
      <c r="AY108" s="365">
        <f t="shared" ref="AY108" si="156">SUM(AY76,AY84,AY92,AY100)</f>
        <v>0</v>
      </c>
      <c r="AZ108" s="1563"/>
      <c r="BA108" s="352">
        <f t="shared" si="108"/>
        <v>0</v>
      </c>
      <c r="BB108" s="1563"/>
      <c r="BC108" s="352">
        <f t="shared" si="109"/>
        <v>0</v>
      </c>
    </row>
    <row r="109" spans="1:55" s="339" customFormat="1">
      <c r="A109" s="341" t="s">
        <v>412</v>
      </c>
      <c r="B109" s="361">
        <f t="shared" ref="B109:E109" si="157">SUM(B77,B85,B93,B101)</f>
        <v>0</v>
      </c>
      <c r="C109" s="361">
        <f t="shared" si="157"/>
        <v>0</v>
      </c>
      <c r="D109" s="362">
        <f t="shared" si="157"/>
        <v>0</v>
      </c>
      <c r="E109" s="363">
        <f t="shared" si="157"/>
        <v>0</v>
      </c>
      <c r="F109" s="364">
        <f t="shared" si="111"/>
        <v>0</v>
      </c>
      <c r="G109" s="364">
        <f t="shared" ref="G109:L109" si="158">SUM(G77,G85,G93,G101)</f>
        <v>0</v>
      </c>
      <c r="H109" s="364">
        <f t="shared" si="158"/>
        <v>0</v>
      </c>
      <c r="I109" s="364">
        <f t="shared" si="158"/>
        <v>0</v>
      </c>
      <c r="J109" s="364">
        <f t="shared" si="158"/>
        <v>0</v>
      </c>
      <c r="K109" s="364">
        <f t="shared" si="158"/>
        <v>0</v>
      </c>
      <c r="L109" s="364">
        <f t="shared" si="158"/>
        <v>0</v>
      </c>
      <c r="M109" s="346">
        <f t="shared" si="100"/>
        <v>0</v>
      </c>
      <c r="N109" s="365">
        <f t="shared" ref="N109:P109" si="159">SUM(N77,N85,N93,N101)</f>
        <v>0</v>
      </c>
      <c r="O109" s="365">
        <f t="shared" si="159"/>
        <v>0</v>
      </c>
      <c r="P109" s="365">
        <f t="shared" si="159"/>
        <v>0</v>
      </c>
      <c r="Q109" s="348">
        <f t="shared" si="101"/>
        <v>0</v>
      </c>
      <c r="R109" s="366">
        <f t="shared" si="114"/>
        <v>0</v>
      </c>
      <c r="S109" s="1575"/>
      <c r="T109" s="367">
        <f t="shared" ref="T109:V109" si="160">SUM(T77,T85,T93,T101)</f>
        <v>0</v>
      </c>
      <c r="U109" s="367">
        <f t="shared" si="160"/>
        <v>0</v>
      </c>
      <c r="V109" s="367">
        <f t="shared" si="160"/>
        <v>0</v>
      </c>
      <c r="W109" s="346">
        <f t="shared" si="102"/>
        <v>0</v>
      </c>
      <c r="X109" s="366">
        <f t="shared" si="114"/>
        <v>0</v>
      </c>
      <c r="Y109" s="367">
        <f t="shared" si="114"/>
        <v>0</v>
      </c>
      <c r="Z109" s="367">
        <f t="shared" si="114"/>
        <v>0</v>
      </c>
      <c r="AA109" s="367">
        <f t="shared" si="114"/>
        <v>0</v>
      </c>
      <c r="AB109" s="367">
        <f t="shared" si="114"/>
        <v>0</v>
      </c>
      <c r="AC109" s="367">
        <f t="shared" si="114"/>
        <v>0</v>
      </c>
      <c r="AD109" s="367">
        <f t="shared" si="114"/>
        <v>0</v>
      </c>
      <c r="AE109" s="367">
        <f t="shared" si="114"/>
        <v>0</v>
      </c>
      <c r="AF109" s="367">
        <f t="shared" ref="AF109" si="161">SUM(AF77,AF85,AF93,AF101)</f>
        <v>0</v>
      </c>
      <c r="AG109" s="346">
        <f t="shared" si="103"/>
        <v>0</v>
      </c>
      <c r="AH109" s="1563"/>
      <c r="AI109" s="351">
        <f t="shared" si="104"/>
        <v>0</v>
      </c>
      <c r="AJ109" s="363">
        <f t="shared" si="117"/>
        <v>0</v>
      </c>
      <c r="AK109" s="364">
        <f t="shared" si="117"/>
        <v>0</v>
      </c>
      <c r="AL109" s="364">
        <f t="shared" si="117"/>
        <v>0</v>
      </c>
      <c r="AM109" s="364">
        <f t="shared" si="117"/>
        <v>0</v>
      </c>
      <c r="AN109" s="364">
        <f t="shared" si="117"/>
        <v>0</v>
      </c>
      <c r="AO109" s="364">
        <f t="shared" si="117"/>
        <v>0</v>
      </c>
      <c r="AP109" s="346">
        <f t="shared" si="105"/>
        <v>0</v>
      </c>
      <c r="AQ109" s="365">
        <f t="shared" ref="AQ109" si="162">SUM(AQ77,AQ85,AQ93,AQ101)</f>
        <v>0</v>
      </c>
      <c r="AR109" s="1563"/>
      <c r="AS109" s="365">
        <f t="shared" ref="AS109" si="163">SUM(AS77,AS85,AS93,AS101)</f>
        <v>0</v>
      </c>
      <c r="AT109" s="352">
        <f t="shared" si="106"/>
        <v>0</v>
      </c>
      <c r="AU109" s="368">
        <f t="shared" ref="AU109:AW109" si="164">SUM(AU77,AU85,AU93,AU101)</f>
        <v>0</v>
      </c>
      <c r="AV109" s="369">
        <f t="shared" si="164"/>
        <v>0</v>
      </c>
      <c r="AW109" s="369">
        <f t="shared" si="164"/>
        <v>0</v>
      </c>
      <c r="AX109" s="346">
        <f t="shared" si="107"/>
        <v>0</v>
      </c>
      <c r="AY109" s="365">
        <f t="shared" ref="AY109" si="165">SUM(AY77,AY85,AY93,AY101)</f>
        <v>0</v>
      </c>
      <c r="AZ109" s="1563"/>
      <c r="BA109" s="352">
        <f t="shared" si="108"/>
        <v>0</v>
      </c>
      <c r="BB109" s="1563"/>
      <c r="BC109" s="352">
        <f t="shared" si="109"/>
        <v>0</v>
      </c>
    </row>
    <row r="110" spans="1:55" s="360" customFormat="1" ht="13.5" thickBot="1">
      <c r="F110" s="413"/>
      <c r="G110" s="359"/>
      <c r="H110" s="396"/>
      <c r="I110" s="379"/>
      <c r="J110" s="379"/>
      <c r="K110" s="379"/>
      <c r="L110" s="380"/>
      <c r="M110" s="379"/>
      <c r="N110" s="379"/>
      <c r="O110" s="399"/>
      <c r="P110" s="379"/>
      <c r="Q110" s="379"/>
      <c r="R110" s="379"/>
      <c r="S110" s="379"/>
      <c r="T110" s="379"/>
      <c r="U110" s="379"/>
      <c r="V110" s="379"/>
      <c r="W110" s="379"/>
      <c r="X110" s="379"/>
      <c r="Y110" s="379"/>
      <c r="Z110" s="379"/>
      <c r="AA110" s="379"/>
      <c r="AB110" s="379"/>
      <c r="AC110" s="379"/>
      <c r="AD110" s="380"/>
      <c r="AE110" s="380"/>
      <c r="AF110" s="414"/>
      <c r="AG110" s="380"/>
      <c r="AH110" s="382"/>
      <c r="AI110" s="379"/>
      <c r="AJ110" s="415"/>
      <c r="AK110" s="416"/>
      <c r="AL110" s="414"/>
      <c r="AM110" s="379"/>
      <c r="AN110" s="379"/>
      <c r="AO110" s="417"/>
      <c r="AP110" s="339"/>
      <c r="AQ110" s="382"/>
      <c r="AR110" s="382"/>
      <c r="AS110" s="382"/>
      <c r="AT110" s="339"/>
      <c r="AU110" s="339"/>
      <c r="AV110" s="383"/>
      <c r="AW110" s="384"/>
      <c r="AX110" s="385"/>
      <c r="AY110" s="339"/>
      <c r="AZ110" s="382"/>
      <c r="BA110" s="339"/>
      <c r="BB110" s="382"/>
    </row>
    <row r="111" spans="1:55" s="339" customFormat="1" ht="45">
      <c r="A111" s="418" t="s">
        <v>414</v>
      </c>
      <c r="B111" s="361">
        <f t="shared" ref="B111:BC111" si="166">SUM(B95:B101)</f>
        <v>0</v>
      </c>
      <c r="C111" s="361">
        <f t="shared" si="166"/>
        <v>0</v>
      </c>
      <c r="D111" s="362">
        <f t="shared" si="166"/>
        <v>0</v>
      </c>
      <c r="E111" s="363">
        <f t="shared" si="166"/>
        <v>0</v>
      </c>
      <c r="F111" s="364">
        <f t="shared" si="166"/>
        <v>0</v>
      </c>
      <c r="G111" s="364">
        <f t="shared" si="166"/>
        <v>0</v>
      </c>
      <c r="H111" s="364">
        <f t="shared" si="166"/>
        <v>0</v>
      </c>
      <c r="I111" s="364">
        <f t="shared" si="166"/>
        <v>0</v>
      </c>
      <c r="J111" s="364">
        <f t="shared" si="166"/>
        <v>0</v>
      </c>
      <c r="K111" s="364">
        <f t="shared" si="166"/>
        <v>0</v>
      </c>
      <c r="L111" s="364">
        <f>SUM(L95:L101)</f>
        <v>0</v>
      </c>
      <c r="M111" s="346">
        <f t="shared" si="166"/>
        <v>0</v>
      </c>
      <c r="N111" s="365">
        <f t="shared" si="166"/>
        <v>0</v>
      </c>
      <c r="O111" s="365">
        <f t="shared" si="166"/>
        <v>0</v>
      </c>
      <c r="P111" s="365">
        <f t="shared" si="166"/>
        <v>0</v>
      </c>
      <c r="Q111" s="348">
        <f t="shared" si="166"/>
        <v>0</v>
      </c>
      <c r="R111" s="366">
        <f t="shared" si="166"/>
        <v>0</v>
      </c>
      <c r="S111" s="1575"/>
      <c r="T111" s="367">
        <f t="shared" si="166"/>
        <v>0</v>
      </c>
      <c r="U111" s="367">
        <f t="shared" si="166"/>
        <v>0</v>
      </c>
      <c r="V111" s="367">
        <f t="shared" si="166"/>
        <v>0</v>
      </c>
      <c r="W111" s="346">
        <f t="shared" si="166"/>
        <v>0</v>
      </c>
      <c r="X111" s="366">
        <f t="shared" si="166"/>
        <v>0</v>
      </c>
      <c r="Y111" s="367">
        <f t="shared" si="166"/>
        <v>0</v>
      </c>
      <c r="Z111" s="367">
        <f t="shared" si="166"/>
        <v>0</v>
      </c>
      <c r="AA111" s="367">
        <f t="shared" si="166"/>
        <v>0</v>
      </c>
      <c r="AB111" s="367">
        <f t="shared" si="166"/>
        <v>0</v>
      </c>
      <c r="AC111" s="367">
        <f t="shared" si="166"/>
        <v>0</v>
      </c>
      <c r="AD111" s="367">
        <f t="shared" si="166"/>
        <v>0</v>
      </c>
      <c r="AE111" s="367">
        <f t="shared" si="166"/>
        <v>0</v>
      </c>
      <c r="AF111" s="367">
        <f t="shared" si="166"/>
        <v>0</v>
      </c>
      <c r="AG111" s="346">
        <f t="shared" si="166"/>
        <v>0</v>
      </c>
      <c r="AH111" s="1563"/>
      <c r="AI111" s="351">
        <f t="shared" si="166"/>
        <v>0</v>
      </c>
      <c r="AJ111" s="363">
        <f t="shared" si="166"/>
        <v>0</v>
      </c>
      <c r="AK111" s="364">
        <f t="shared" si="166"/>
        <v>0</v>
      </c>
      <c r="AL111" s="364">
        <f t="shared" si="166"/>
        <v>0</v>
      </c>
      <c r="AM111" s="364">
        <f t="shared" si="166"/>
        <v>0</v>
      </c>
      <c r="AN111" s="364">
        <f t="shared" si="166"/>
        <v>0</v>
      </c>
      <c r="AO111" s="364">
        <f t="shared" si="166"/>
        <v>0</v>
      </c>
      <c r="AP111" s="346">
        <f t="shared" si="166"/>
        <v>0</v>
      </c>
      <c r="AQ111" s="365">
        <f t="shared" si="166"/>
        <v>0</v>
      </c>
      <c r="AR111" s="1563"/>
      <c r="AS111" s="365">
        <f t="shared" si="166"/>
        <v>0</v>
      </c>
      <c r="AT111" s="352">
        <f t="shared" si="166"/>
        <v>0</v>
      </c>
      <c r="AU111" s="368">
        <f t="shared" si="166"/>
        <v>0</v>
      </c>
      <c r="AV111" s="369">
        <f t="shared" si="166"/>
        <v>0</v>
      </c>
      <c r="AW111" s="369">
        <f t="shared" si="166"/>
        <v>0</v>
      </c>
      <c r="AX111" s="346">
        <f t="shared" si="166"/>
        <v>0</v>
      </c>
      <c r="AY111" s="365">
        <f t="shared" si="166"/>
        <v>0</v>
      </c>
      <c r="AZ111" s="1563"/>
      <c r="BA111" s="352">
        <f t="shared" si="166"/>
        <v>0</v>
      </c>
      <c r="BB111" s="1563"/>
      <c r="BC111" s="352">
        <f t="shared" si="166"/>
        <v>0</v>
      </c>
    </row>
    <row r="112" spans="1:55" s="339" customFormat="1">
      <c r="A112" s="356" t="s">
        <v>396</v>
      </c>
      <c r="B112" s="342"/>
      <c r="C112" s="708"/>
      <c r="D112" s="343"/>
      <c r="E112" s="344"/>
      <c r="F112" s="345"/>
      <c r="G112" s="345"/>
      <c r="H112" s="345"/>
      <c r="I112" s="345"/>
      <c r="J112" s="345"/>
      <c r="K112" s="345"/>
      <c r="L112" s="345"/>
      <c r="M112" s="346">
        <f t="shared" ref="M112:M124" si="167">SUM(E112:L112)</f>
        <v>0</v>
      </c>
      <c r="N112" s="347"/>
      <c r="O112" s="347"/>
      <c r="P112" s="347"/>
      <c r="Q112" s="348">
        <f t="shared" ref="Q112:Q113" si="168">B112+C112+M112+N112+O112+P112+D112</f>
        <v>0</v>
      </c>
      <c r="R112" s="349"/>
      <c r="S112" s="1575"/>
      <c r="T112" s="350"/>
      <c r="U112" s="350"/>
      <c r="V112" s="350"/>
      <c r="W112" s="346">
        <f t="shared" ref="W112:W124" si="169">SUM(R112:V112)</f>
        <v>0</v>
      </c>
      <c r="X112" s="349"/>
      <c r="Y112" s="350"/>
      <c r="Z112" s="350"/>
      <c r="AA112" s="350"/>
      <c r="AB112" s="350"/>
      <c r="AC112" s="350"/>
      <c r="AD112" s="350"/>
      <c r="AE112" s="350"/>
      <c r="AF112" s="350"/>
      <c r="AG112" s="346">
        <f t="shared" ref="AG112:AG124" si="170">SUM(X112:AF112)</f>
        <v>0</v>
      </c>
      <c r="AH112" s="1563"/>
      <c r="AI112" s="351">
        <f t="shared" ref="AI112:AI124" si="171">Q112+W112+AG112+AH112</f>
        <v>0</v>
      </c>
      <c r="AJ112" s="344"/>
      <c r="AK112" s="345"/>
      <c r="AL112" s="345"/>
      <c r="AM112" s="345"/>
      <c r="AN112" s="345"/>
      <c r="AO112" s="345"/>
      <c r="AP112" s="346">
        <f t="shared" ref="AP112:AP124" si="172">SUM(AJ112:AO112)</f>
        <v>0</v>
      </c>
      <c r="AQ112" s="347"/>
      <c r="AR112" s="1563"/>
      <c r="AS112" s="347"/>
      <c r="AT112" s="352">
        <f t="shared" ref="AT112:AT124" si="173">AI112+AP112+AQ112+AR112+AS112</f>
        <v>0</v>
      </c>
      <c r="AU112" s="353"/>
      <c r="AV112" s="354"/>
      <c r="AW112" s="354"/>
      <c r="AX112" s="346">
        <f t="shared" ref="AX112:AX124" si="174">SUM(AU112:AW112)</f>
        <v>0</v>
      </c>
      <c r="AY112" s="347"/>
      <c r="AZ112" s="1563"/>
      <c r="BA112" s="352">
        <f t="shared" ref="BA112:BA124" si="175">AX112+AY112</f>
        <v>0</v>
      </c>
      <c r="BB112" s="1563"/>
      <c r="BC112" s="352">
        <f t="shared" ref="BC112:BC124" si="176">BA112+AT112+BB112</f>
        <v>0</v>
      </c>
    </row>
    <row r="113" spans="1:55" s="339" customFormat="1">
      <c r="A113" s="356" t="s">
        <v>397</v>
      </c>
      <c r="B113" s="342"/>
      <c r="C113" s="708"/>
      <c r="D113" s="343"/>
      <c r="E113" s="344"/>
      <c r="F113" s="345"/>
      <c r="G113" s="345"/>
      <c r="H113" s="345"/>
      <c r="I113" s="345"/>
      <c r="J113" s="345"/>
      <c r="K113" s="345"/>
      <c r="L113" s="345"/>
      <c r="M113" s="346">
        <f t="shared" si="167"/>
        <v>0</v>
      </c>
      <c r="N113" s="347"/>
      <c r="O113" s="347"/>
      <c r="P113" s="347"/>
      <c r="Q113" s="348">
        <f t="shared" si="168"/>
        <v>0</v>
      </c>
      <c r="R113" s="349"/>
      <c r="S113" s="1575"/>
      <c r="T113" s="350"/>
      <c r="U113" s="350"/>
      <c r="V113" s="350"/>
      <c r="W113" s="346">
        <f t="shared" si="169"/>
        <v>0</v>
      </c>
      <c r="X113" s="349"/>
      <c r="Y113" s="350"/>
      <c r="Z113" s="350"/>
      <c r="AA113" s="350"/>
      <c r="AB113" s="350"/>
      <c r="AC113" s="350"/>
      <c r="AD113" s="350"/>
      <c r="AE113" s="350"/>
      <c r="AF113" s="350"/>
      <c r="AG113" s="346">
        <f t="shared" si="170"/>
        <v>0</v>
      </c>
      <c r="AH113" s="1563"/>
      <c r="AI113" s="351">
        <f t="shared" si="171"/>
        <v>0</v>
      </c>
      <c r="AJ113" s="344"/>
      <c r="AK113" s="345"/>
      <c r="AL113" s="345"/>
      <c r="AM113" s="345"/>
      <c r="AN113" s="345"/>
      <c r="AO113" s="345"/>
      <c r="AP113" s="346">
        <f t="shared" si="172"/>
        <v>0</v>
      </c>
      <c r="AQ113" s="347"/>
      <c r="AR113" s="1563"/>
      <c r="AS113" s="347"/>
      <c r="AT113" s="352">
        <f t="shared" si="173"/>
        <v>0</v>
      </c>
      <c r="AU113" s="353"/>
      <c r="AV113" s="354"/>
      <c r="AW113" s="354"/>
      <c r="AX113" s="346">
        <f t="shared" si="174"/>
        <v>0</v>
      </c>
      <c r="AY113" s="347"/>
      <c r="AZ113" s="1563"/>
      <c r="BA113" s="352">
        <f t="shared" si="175"/>
        <v>0</v>
      </c>
      <c r="BB113" s="1563"/>
      <c r="BC113" s="352">
        <f t="shared" si="176"/>
        <v>0</v>
      </c>
    </row>
    <row r="114" spans="1:55" s="339" customFormat="1" ht="14.25">
      <c r="A114" s="371" t="s">
        <v>398</v>
      </c>
      <c r="B114" s="361">
        <f>SUM(B95:B101)</f>
        <v>0</v>
      </c>
      <c r="C114" s="361">
        <f>SUM(C95:C101)</f>
        <v>0</v>
      </c>
      <c r="D114" s="362">
        <f t="shared" ref="D114:BC114" si="177">SUM(D95:D101)</f>
        <v>0</v>
      </c>
      <c r="E114" s="363">
        <f t="shared" si="177"/>
        <v>0</v>
      </c>
      <c r="F114" s="364">
        <f t="shared" si="177"/>
        <v>0</v>
      </c>
      <c r="G114" s="364">
        <f t="shared" si="177"/>
        <v>0</v>
      </c>
      <c r="H114" s="364">
        <f t="shared" si="177"/>
        <v>0</v>
      </c>
      <c r="I114" s="364">
        <f t="shared" si="177"/>
        <v>0</v>
      </c>
      <c r="J114" s="364">
        <f t="shared" si="177"/>
        <v>0</v>
      </c>
      <c r="K114" s="364">
        <f t="shared" si="177"/>
        <v>0</v>
      </c>
      <c r="L114" s="364">
        <f>SUM(L95:L101)</f>
        <v>0</v>
      </c>
      <c r="M114" s="346">
        <f t="shared" si="177"/>
        <v>0</v>
      </c>
      <c r="N114" s="365">
        <f t="shared" si="177"/>
        <v>0</v>
      </c>
      <c r="O114" s="365">
        <f t="shared" si="177"/>
        <v>0</v>
      </c>
      <c r="P114" s="365">
        <f t="shared" si="177"/>
        <v>0</v>
      </c>
      <c r="Q114" s="348">
        <f t="shared" si="177"/>
        <v>0</v>
      </c>
      <c r="R114" s="366">
        <f t="shared" si="177"/>
        <v>0</v>
      </c>
      <c r="S114" s="1575"/>
      <c r="T114" s="367">
        <f t="shared" si="177"/>
        <v>0</v>
      </c>
      <c r="U114" s="367">
        <f t="shared" si="177"/>
        <v>0</v>
      </c>
      <c r="V114" s="367">
        <f t="shared" si="177"/>
        <v>0</v>
      </c>
      <c r="W114" s="346">
        <f t="shared" si="177"/>
        <v>0</v>
      </c>
      <c r="X114" s="366">
        <f t="shared" si="177"/>
        <v>0</v>
      </c>
      <c r="Y114" s="367">
        <f t="shared" si="177"/>
        <v>0</v>
      </c>
      <c r="Z114" s="367">
        <f t="shared" si="177"/>
        <v>0</v>
      </c>
      <c r="AA114" s="367">
        <f t="shared" si="177"/>
        <v>0</v>
      </c>
      <c r="AB114" s="367">
        <f t="shared" si="177"/>
        <v>0</v>
      </c>
      <c r="AC114" s="367">
        <f t="shared" si="177"/>
        <v>0</v>
      </c>
      <c r="AD114" s="367">
        <f t="shared" si="177"/>
        <v>0</v>
      </c>
      <c r="AE114" s="367">
        <f t="shared" si="177"/>
        <v>0</v>
      </c>
      <c r="AF114" s="367">
        <f t="shared" si="177"/>
        <v>0</v>
      </c>
      <c r="AG114" s="346">
        <f t="shared" si="177"/>
        <v>0</v>
      </c>
      <c r="AH114" s="1563"/>
      <c r="AI114" s="351">
        <f t="shared" si="177"/>
        <v>0</v>
      </c>
      <c r="AJ114" s="363">
        <f t="shared" si="177"/>
        <v>0</v>
      </c>
      <c r="AK114" s="364">
        <f t="shared" si="177"/>
        <v>0</v>
      </c>
      <c r="AL114" s="364">
        <f t="shared" si="177"/>
        <v>0</v>
      </c>
      <c r="AM114" s="364">
        <f t="shared" si="177"/>
        <v>0</v>
      </c>
      <c r="AN114" s="364">
        <f t="shared" si="177"/>
        <v>0</v>
      </c>
      <c r="AO114" s="364">
        <f t="shared" si="177"/>
        <v>0</v>
      </c>
      <c r="AP114" s="346">
        <f t="shared" si="177"/>
        <v>0</v>
      </c>
      <c r="AQ114" s="365">
        <f t="shared" si="177"/>
        <v>0</v>
      </c>
      <c r="AR114" s="1563"/>
      <c r="AS114" s="365">
        <f t="shared" si="177"/>
        <v>0</v>
      </c>
      <c r="AT114" s="352">
        <f t="shared" si="177"/>
        <v>0</v>
      </c>
      <c r="AU114" s="368">
        <f t="shared" si="177"/>
        <v>0</v>
      </c>
      <c r="AV114" s="369">
        <f t="shared" si="177"/>
        <v>0</v>
      </c>
      <c r="AW114" s="369">
        <f t="shared" si="177"/>
        <v>0</v>
      </c>
      <c r="AX114" s="346">
        <f t="shared" si="177"/>
        <v>0</v>
      </c>
      <c r="AY114" s="365">
        <f t="shared" si="177"/>
        <v>0</v>
      </c>
      <c r="AZ114" s="1563"/>
      <c r="BA114" s="352">
        <f t="shared" si="177"/>
        <v>0</v>
      </c>
      <c r="BB114" s="1563"/>
      <c r="BC114" s="352">
        <f t="shared" si="177"/>
        <v>0</v>
      </c>
    </row>
    <row r="115" spans="1:55" s="339" customFormat="1">
      <c r="A115" s="372" t="s">
        <v>399</v>
      </c>
      <c r="B115" s="342"/>
      <c r="C115" s="708"/>
      <c r="D115" s="343"/>
      <c r="E115" s="344"/>
      <c r="F115" s="345"/>
      <c r="G115" s="345"/>
      <c r="H115" s="345"/>
      <c r="I115" s="345"/>
      <c r="J115" s="345"/>
      <c r="K115" s="345"/>
      <c r="L115" s="345"/>
      <c r="M115" s="346">
        <f t="shared" si="167"/>
        <v>0</v>
      </c>
      <c r="N115" s="347"/>
      <c r="O115" s="347"/>
      <c r="P115" s="347"/>
      <c r="Q115" s="348">
        <f t="shared" ref="Q115:Q124" si="178">B115+C115+M115+N115+O115+P115+D115</f>
        <v>0</v>
      </c>
      <c r="R115" s="349"/>
      <c r="S115" s="1575"/>
      <c r="T115" s="350"/>
      <c r="U115" s="350"/>
      <c r="V115" s="350"/>
      <c r="W115" s="346">
        <f t="shared" si="169"/>
        <v>0</v>
      </c>
      <c r="X115" s="349"/>
      <c r="Y115" s="350"/>
      <c r="Z115" s="350"/>
      <c r="AA115" s="350"/>
      <c r="AB115" s="350"/>
      <c r="AC115" s="350"/>
      <c r="AD115" s="350"/>
      <c r="AE115" s="350"/>
      <c r="AF115" s="350"/>
      <c r="AG115" s="346">
        <f t="shared" si="170"/>
        <v>0</v>
      </c>
      <c r="AH115" s="1563"/>
      <c r="AI115" s="351">
        <f t="shared" si="171"/>
        <v>0</v>
      </c>
      <c r="AJ115" s="344"/>
      <c r="AK115" s="345"/>
      <c r="AL115" s="345"/>
      <c r="AM115" s="345"/>
      <c r="AN115" s="345"/>
      <c r="AO115" s="345"/>
      <c r="AP115" s="346">
        <f t="shared" si="172"/>
        <v>0</v>
      </c>
      <c r="AQ115" s="347"/>
      <c r="AR115" s="1563"/>
      <c r="AS115" s="347"/>
      <c r="AT115" s="352">
        <f t="shared" si="173"/>
        <v>0</v>
      </c>
      <c r="AU115" s="353"/>
      <c r="AV115" s="354"/>
      <c r="AW115" s="354"/>
      <c r="AX115" s="346">
        <f t="shared" si="174"/>
        <v>0</v>
      </c>
      <c r="AY115" s="347"/>
      <c r="AZ115" s="1563"/>
      <c r="BA115" s="352">
        <f t="shared" si="175"/>
        <v>0</v>
      </c>
      <c r="BB115" s="1563"/>
      <c r="BC115" s="352">
        <f t="shared" si="176"/>
        <v>0</v>
      </c>
    </row>
    <row r="116" spans="1:55" s="339" customFormat="1">
      <c r="A116" s="372" t="s">
        <v>400</v>
      </c>
      <c r="B116" s="342"/>
      <c r="C116" s="708"/>
      <c r="D116" s="343"/>
      <c r="E116" s="344"/>
      <c r="F116" s="345"/>
      <c r="G116" s="345"/>
      <c r="H116" s="345"/>
      <c r="I116" s="345"/>
      <c r="J116" s="345"/>
      <c r="K116" s="345"/>
      <c r="L116" s="345"/>
      <c r="M116" s="346">
        <f t="shared" si="167"/>
        <v>0</v>
      </c>
      <c r="N116" s="347"/>
      <c r="O116" s="347"/>
      <c r="P116" s="347"/>
      <c r="Q116" s="348">
        <f t="shared" si="178"/>
        <v>0</v>
      </c>
      <c r="R116" s="349"/>
      <c r="S116" s="1575"/>
      <c r="T116" s="350"/>
      <c r="U116" s="350"/>
      <c r="V116" s="350"/>
      <c r="W116" s="346">
        <f t="shared" si="169"/>
        <v>0</v>
      </c>
      <c r="X116" s="349"/>
      <c r="Y116" s="350"/>
      <c r="Z116" s="350"/>
      <c r="AA116" s="350"/>
      <c r="AB116" s="350"/>
      <c r="AC116" s="350"/>
      <c r="AD116" s="350"/>
      <c r="AE116" s="350"/>
      <c r="AF116" s="350"/>
      <c r="AG116" s="346">
        <f t="shared" si="170"/>
        <v>0</v>
      </c>
      <c r="AH116" s="1563"/>
      <c r="AI116" s="351">
        <f t="shared" si="171"/>
        <v>0</v>
      </c>
      <c r="AJ116" s="344"/>
      <c r="AK116" s="345"/>
      <c r="AL116" s="345"/>
      <c r="AM116" s="345"/>
      <c r="AN116" s="345"/>
      <c r="AO116" s="345"/>
      <c r="AP116" s="346">
        <f t="shared" si="172"/>
        <v>0</v>
      </c>
      <c r="AQ116" s="347"/>
      <c r="AR116" s="1563"/>
      <c r="AS116" s="347"/>
      <c r="AT116" s="352">
        <f t="shared" si="173"/>
        <v>0</v>
      </c>
      <c r="AU116" s="353"/>
      <c r="AV116" s="354"/>
      <c r="AW116" s="354"/>
      <c r="AX116" s="346">
        <f t="shared" si="174"/>
        <v>0</v>
      </c>
      <c r="AY116" s="347"/>
      <c r="AZ116" s="1563"/>
      <c r="BA116" s="352">
        <f t="shared" si="175"/>
        <v>0</v>
      </c>
      <c r="BB116" s="1563"/>
      <c r="BC116" s="352">
        <f t="shared" si="176"/>
        <v>0</v>
      </c>
    </row>
    <row r="117" spans="1:55" s="339" customFormat="1">
      <c r="A117" s="373" t="s">
        <v>401</v>
      </c>
      <c r="B117" s="342"/>
      <c r="C117" s="708"/>
      <c r="D117" s="343"/>
      <c r="E117" s="344"/>
      <c r="F117" s="345"/>
      <c r="G117" s="345"/>
      <c r="H117" s="345"/>
      <c r="I117" s="345"/>
      <c r="J117" s="345"/>
      <c r="K117" s="345"/>
      <c r="L117" s="345"/>
      <c r="M117" s="346">
        <f t="shared" si="167"/>
        <v>0</v>
      </c>
      <c r="N117" s="347"/>
      <c r="O117" s="347"/>
      <c r="P117" s="347"/>
      <c r="Q117" s="348">
        <f t="shared" si="178"/>
        <v>0</v>
      </c>
      <c r="R117" s="349"/>
      <c r="S117" s="1575"/>
      <c r="T117" s="350"/>
      <c r="U117" s="350"/>
      <c r="V117" s="350"/>
      <c r="W117" s="346">
        <f t="shared" si="169"/>
        <v>0</v>
      </c>
      <c r="X117" s="349"/>
      <c r="Y117" s="350"/>
      <c r="Z117" s="350"/>
      <c r="AA117" s="350"/>
      <c r="AB117" s="350"/>
      <c r="AC117" s="350"/>
      <c r="AD117" s="350"/>
      <c r="AE117" s="350"/>
      <c r="AF117" s="350"/>
      <c r="AG117" s="346">
        <f t="shared" si="170"/>
        <v>0</v>
      </c>
      <c r="AH117" s="1563"/>
      <c r="AI117" s="351">
        <f t="shared" si="171"/>
        <v>0</v>
      </c>
      <c r="AJ117" s="344"/>
      <c r="AK117" s="345"/>
      <c r="AL117" s="345"/>
      <c r="AM117" s="345"/>
      <c r="AN117" s="345"/>
      <c r="AO117" s="345"/>
      <c r="AP117" s="346">
        <f t="shared" si="172"/>
        <v>0</v>
      </c>
      <c r="AQ117" s="347"/>
      <c r="AR117" s="1563"/>
      <c r="AS117" s="347"/>
      <c r="AT117" s="352">
        <f t="shared" si="173"/>
        <v>0</v>
      </c>
      <c r="AU117" s="353"/>
      <c r="AV117" s="354"/>
      <c r="AW117" s="354"/>
      <c r="AX117" s="346">
        <f t="shared" si="174"/>
        <v>0</v>
      </c>
      <c r="AY117" s="347"/>
      <c r="AZ117" s="1563"/>
      <c r="BA117" s="352">
        <f t="shared" si="175"/>
        <v>0</v>
      </c>
      <c r="BB117" s="1563"/>
      <c r="BC117" s="352">
        <f t="shared" si="176"/>
        <v>0</v>
      </c>
    </row>
    <row r="118" spans="1:55" s="339" customFormat="1">
      <c r="A118" s="373" t="s">
        <v>61</v>
      </c>
      <c r="B118" s="342"/>
      <c r="C118" s="708"/>
      <c r="D118" s="343"/>
      <c r="E118" s="344"/>
      <c r="F118" s="345"/>
      <c r="G118" s="345"/>
      <c r="H118" s="345"/>
      <c r="I118" s="345"/>
      <c r="J118" s="345"/>
      <c r="K118" s="345"/>
      <c r="L118" s="345"/>
      <c r="M118" s="346">
        <f t="shared" si="167"/>
        <v>0</v>
      </c>
      <c r="N118" s="347"/>
      <c r="O118" s="347"/>
      <c r="P118" s="347"/>
      <c r="Q118" s="348">
        <f t="shared" si="178"/>
        <v>0</v>
      </c>
      <c r="R118" s="349"/>
      <c r="S118" s="1575"/>
      <c r="T118" s="350"/>
      <c r="U118" s="350"/>
      <c r="V118" s="350"/>
      <c r="W118" s="346">
        <f t="shared" si="169"/>
        <v>0</v>
      </c>
      <c r="X118" s="349"/>
      <c r="Y118" s="350"/>
      <c r="Z118" s="350"/>
      <c r="AA118" s="350"/>
      <c r="AB118" s="350"/>
      <c r="AC118" s="350"/>
      <c r="AD118" s="350"/>
      <c r="AE118" s="350"/>
      <c r="AF118" s="350"/>
      <c r="AG118" s="346">
        <f t="shared" si="170"/>
        <v>0</v>
      </c>
      <c r="AH118" s="1563"/>
      <c r="AI118" s="351">
        <f t="shared" si="171"/>
        <v>0</v>
      </c>
      <c r="AJ118" s="344"/>
      <c r="AK118" s="345"/>
      <c r="AL118" s="345"/>
      <c r="AM118" s="345"/>
      <c r="AN118" s="345"/>
      <c r="AO118" s="345"/>
      <c r="AP118" s="346">
        <f t="shared" si="172"/>
        <v>0</v>
      </c>
      <c r="AQ118" s="347"/>
      <c r="AR118" s="1563"/>
      <c r="AS118" s="347"/>
      <c r="AT118" s="352">
        <f t="shared" si="173"/>
        <v>0</v>
      </c>
      <c r="AU118" s="353"/>
      <c r="AV118" s="354"/>
      <c r="AW118" s="354"/>
      <c r="AX118" s="346">
        <f t="shared" si="174"/>
        <v>0</v>
      </c>
      <c r="AY118" s="347"/>
      <c r="AZ118" s="1563"/>
      <c r="BA118" s="352">
        <f t="shared" si="175"/>
        <v>0</v>
      </c>
      <c r="BB118" s="1563"/>
      <c r="BC118" s="352">
        <f t="shared" si="176"/>
        <v>0</v>
      </c>
    </row>
    <row r="119" spans="1:55" s="339" customFormat="1">
      <c r="A119" s="373" t="s">
        <v>402</v>
      </c>
      <c r="B119" s="342"/>
      <c r="C119" s="708"/>
      <c r="D119" s="343"/>
      <c r="E119" s="344"/>
      <c r="F119" s="345"/>
      <c r="G119" s="345"/>
      <c r="H119" s="345"/>
      <c r="I119" s="345"/>
      <c r="J119" s="345"/>
      <c r="K119" s="345"/>
      <c r="L119" s="345"/>
      <c r="M119" s="346">
        <f t="shared" si="167"/>
        <v>0</v>
      </c>
      <c r="N119" s="347"/>
      <c r="O119" s="347"/>
      <c r="P119" s="347"/>
      <c r="Q119" s="348">
        <f t="shared" si="178"/>
        <v>0</v>
      </c>
      <c r="R119" s="349"/>
      <c r="S119" s="1575"/>
      <c r="T119" s="350"/>
      <c r="U119" s="350"/>
      <c r="V119" s="350"/>
      <c r="W119" s="346">
        <f t="shared" si="169"/>
        <v>0</v>
      </c>
      <c r="X119" s="349"/>
      <c r="Y119" s="350"/>
      <c r="Z119" s="350"/>
      <c r="AA119" s="350"/>
      <c r="AB119" s="350"/>
      <c r="AC119" s="350"/>
      <c r="AD119" s="350"/>
      <c r="AE119" s="350"/>
      <c r="AF119" s="350"/>
      <c r="AG119" s="346">
        <f t="shared" si="170"/>
        <v>0</v>
      </c>
      <c r="AH119" s="1563"/>
      <c r="AI119" s="351">
        <f t="shared" si="171"/>
        <v>0</v>
      </c>
      <c r="AJ119" s="344"/>
      <c r="AK119" s="345"/>
      <c r="AL119" s="345"/>
      <c r="AM119" s="345"/>
      <c r="AN119" s="345"/>
      <c r="AO119" s="345"/>
      <c r="AP119" s="346">
        <f t="shared" si="172"/>
        <v>0</v>
      </c>
      <c r="AQ119" s="347"/>
      <c r="AR119" s="1563"/>
      <c r="AS119" s="347"/>
      <c r="AT119" s="352">
        <f t="shared" si="173"/>
        <v>0</v>
      </c>
      <c r="AU119" s="353"/>
      <c r="AV119" s="354"/>
      <c r="AW119" s="354"/>
      <c r="AX119" s="346">
        <f t="shared" si="174"/>
        <v>0</v>
      </c>
      <c r="AY119" s="347"/>
      <c r="AZ119" s="1563"/>
      <c r="BA119" s="352">
        <f t="shared" si="175"/>
        <v>0</v>
      </c>
      <c r="BB119" s="1563"/>
      <c r="BC119" s="352">
        <f t="shared" si="176"/>
        <v>0</v>
      </c>
    </row>
    <row r="120" spans="1:55" s="339" customFormat="1">
      <c r="A120" s="373" t="s">
        <v>403</v>
      </c>
      <c r="B120" s="342"/>
      <c r="C120" s="708"/>
      <c r="D120" s="343"/>
      <c r="E120" s="344"/>
      <c r="F120" s="345"/>
      <c r="G120" s="345"/>
      <c r="H120" s="345"/>
      <c r="I120" s="345"/>
      <c r="J120" s="345"/>
      <c r="K120" s="345"/>
      <c r="L120" s="345"/>
      <c r="M120" s="346">
        <f t="shared" si="167"/>
        <v>0</v>
      </c>
      <c r="N120" s="347"/>
      <c r="O120" s="347"/>
      <c r="P120" s="347"/>
      <c r="Q120" s="348">
        <f t="shared" si="178"/>
        <v>0</v>
      </c>
      <c r="R120" s="349"/>
      <c r="S120" s="1575"/>
      <c r="T120" s="350"/>
      <c r="U120" s="350"/>
      <c r="V120" s="350"/>
      <c r="W120" s="346">
        <f t="shared" si="169"/>
        <v>0</v>
      </c>
      <c r="X120" s="349"/>
      <c r="Y120" s="350"/>
      <c r="Z120" s="350"/>
      <c r="AA120" s="350"/>
      <c r="AB120" s="350"/>
      <c r="AC120" s="350"/>
      <c r="AD120" s="350"/>
      <c r="AE120" s="350"/>
      <c r="AF120" s="350"/>
      <c r="AG120" s="346">
        <f t="shared" si="170"/>
        <v>0</v>
      </c>
      <c r="AH120" s="1563"/>
      <c r="AI120" s="351">
        <f t="shared" si="171"/>
        <v>0</v>
      </c>
      <c r="AJ120" s="344"/>
      <c r="AK120" s="345"/>
      <c r="AL120" s="345"/>
      <c r="AM120" s="345"/>
      <c r="AN120" s="345"/>
      <c r="AO120" s="345"/>
      <c r="AP120" s="346">
        <f t="shared" si="172"/>
        <v>0</v>
      </c>
      <c r="AQ120" s="347"/>
      <c r="AR120" s="1563"/>
      <c r="AS120" s="347"/>
      <c r="AT120" s="352">
        <f t="shared" si="173"/>
        <v>0</v>
      </c>
      <c r="AU120" s="353"/>
      <c r="AV120" s="354"/>
      <c r="AW120" s="354"/>
      <c r="AX120" s="346">
        <f t="shared" si="174"/>
        <v>0</v>
      </c>
      <c r="AY120" s="347"/>
      <c r="AZ120" s="1563"/>
      <c r="BA120" s="352">
        <f t="shared" si="175"/>
        <v>0</v>
      </c>
      <c r="BB120" s="1563"/>
      <c r="BC120" s="352">
        <f t="shared" si="176"/>
        <v>0</v>
      </c>
    </row>
    <row r="121" spans="1:55" s="339" customFormat="1">
      <c r="A121" s="373" t="s">
        <v>404</v>
      </c>
      <c r="B121" s="342"/>
      <c r="C121" s="708"/>
      <c r="D121" s="343"/>
      <c r="E121" s="344"/>
      <c r="F121" s="345"/>
      <c r="G121" s="345"/>
      <c r="H121" s="345"/>
      <c r="I121" s="345"/>
      <c r="J121" s="345"/>
      <c r="K121" s="345"/>
      <c r="L121" s="345"/>
      <c r="M121" s="346">
        <f t="shared" si="167"/>
        <v>0</v>
      </c>
      <c r="N121" s="347"/>
      <c r="O121" s="347"/>
      <c r="P121" s="347"/>
      <c r="Q121" s="348">
        <f t="shared" si="178"/>
        <v>0</v>
      </c>
      <c r="R121" s="349"/>
      <c r="S121" s="1575"/>
      <c r="T121" s="350"/>
      <c r="U121" s="350"/>
      <c r="V121" s="350"/>
      <c r="W121" s="346">
        <f t="shared" si="169"/>
        <v>0</v>
      </c>
      <c r="X121" s="349"/>
      <c r="Y121" s="350"/>
      <c r="Z121" s="350"/>
      <c r="AA121" s="350"/>
      <c r="AB121" s="350"/>
      <c r="AC121" s="350"/>
      <c r="AD121" s="350"/>
      <c r="AE121" s="350"/>
      <c r="AF121" s="350"/>
      <c r="AG121" s="346">
        <f t="shared" si="170"/>
        <v>0</v>
      </c>
      <c r="AH121" s="1563"/>
      <c r="AI121" s="351">
        <f t="shared" si="171"/>
        <v>0</v>
      </c>
      <c r="AJ121" s="344"/>
      <c r="AK121" s="345"/>
      <c r="AL121" s="345"/>
      <c r="AM121" s="345"/>
      <c r="AN121" s="345"/>
      <c r="AO121" s="345"/>
      <c r="AP121" s="346">
        <f t="shared" si="172"/>
        <v>0</v>
      </c>
      <c r="AQ121" s="347"/>
      <c r="AR121" s="1563"/>
      <c r="AS121" s="347"/>
      <c r="AT121" s="352">
        <f t="shared" si="173"/>
        <v>0</v>
      </c>
      <c r="AU121" s="353"/>
      <c r="AV121" s="354"/>
      <c r="AW121" s="354"/>
      <c r="AX121" s="346">
        <f t="shared" si="174"/>
        <v>0</v>
      </c>
      <c r="AY121" s="347"/>
      <c r="AZ121" s="1563"/>
      <c r="BA121" s="352">
        <f t="shared" si="175"/>
        <v>0</v>
      </c>
      <c r="BB121" s="1563"/>
      <c r="BC121" s="352">
        <f t="shared" si="176"/>
        <v>0</v>
      </c>
    </row>
    <row r="122" spans="1:55" s="339" customFormat="1">
      <c r="A122" s="373" t="s">
        <v>65</v>
      </c>
      <c r="B122" s="342"/>
      <c r="C122" s="708"/>
      <c r="D122" s="343"/>
      <c r="E122" s="344"/>
      <c r="F122" s="345"/>
      <c r="G122" s="345"/>
      <c r="H122" s="345"/>
      <c r="I122" s="345"/>
      <c r="J122" s="345"/>
      <c r="K122" s="345"/>
      <c r="L122" s="345"/>
      <c r="M122" s="346">
        <f t="shared" si="167"/>
        <v>0</v>
      </c>
      <c r="N122" s="347"/>
      <c r="O122" s="347"/>
      <c r="P122" s="347"/>
      <c r="Q122" s="348">
        <f t="shared" si="178"/>
        <v>0</v>
      </c>
      <c r="R122" s="349"/>
      <c r="S122" s="1575"/>
      <c r="T122" s="350"/>
      <c r="U122" s="350"/>
      <c r="V122" s="350"/>
      <c r="W122" s="346">
        <f t="shared" si="169"/>
        <v>0</v>
      </c>
      <c r="X122" s="349"/>
      <c r="Y122" s="350"/>
      <c r="Z122" s="350"/>
      <c r="AA122" s="350"/>
      <c r="AB122" s="350"/>
      <c r="AC122" s="350"/>
      <c r="AD122" s="350"/>
      <c r="AE122" s="350"/>
      <c r="AF122" s="350"/>
      <c r="AG122" s="346">
        <f t="shared" si="170"/>
        <v>0</v>
      </c>
      <c r="AH122" s="1563"/>
      <c r="AI122" s="351">
        <f t="shared" si="171"/>
        <v>0</v>
      </c>
      <c r="AJ122" s="344"/>
      <c r="AK122" s="345"/>
      <c r="AL122" s="345"/>
      <c r="AM122" s="345"/>
      <c r="AN122" s="345"/>
      <c r="AO122" s="345"/>
      <c r="AP122" s="346">
        <f t="shared" si="172"/>
        <v>0</v>
      </c>
      <c r="AQ122" s="347"/>
      <c r="AR122" s="1563"/>
      <c r="AS122" s="347"/>
      <c r="AT122" s="352">
        <f t="shared" si="173"/>
        <v>0</v>
      </c>
      <c r="AU122" s="353"/>
      <c r="AV122" s="354"/>
      <c r="AW122" s="354"/>
      <c r="AX122" s="346">
        <f t="shared" si="174"/>
        <v>0</v>
      </c>
      <c r="AY122" s="347"/>
      <c r="AZ122" s="1563"/>
      <c r="BA122" s="352">
        <f t="shared" si="175"/>
        <v>0</v>
      </c>
      <c r="BB122" s="1563"/>
      <c r="BC122" s="352">
        <f t="shared" si="176"/>
        <v>0</v>
      </c>
    </row>
    <row r="123" spans="1:55" s="339" customFormat="1">
      <c r="A123" s="373" t="s">
        <v>405</v>
      </c>
      <c r="B123" s="342"/>
      <c r="C123" s="708"/>
      <c r="D123" s="343"/>
      <c r="E123" s="344"/>
      <c r="F123" s="345"/>
      <c r="G123" s="345"/>
      <c r="H123" s="345"/>
      <c r="I123" s="345"/>
      <c r="J123" s="345"/>
      <c r="K123" s="345"/>
      <c r="L123" s="345"/>
      <c r="M123" s="346">
        <f t="shared" si="167"/>
        <v>0</v>
      </c>
      <c r="N123" s="347"/>
      <c r="O123" s="347"/>
      <c r="P123" s="347"/>
      <c r="Q123" s="348">
        <f t="shared" si="178"/>
        <v>0</v>
      </c>
      <c r="R123" s="349"/>
      <c r="S123" s="1575"/>
      <c r="T123" s="350"/>
      <c r="U123" s="350"/>
      <c r="V123" s="350"/>
      <c r="W123" s="346">
        <f t="shared" si="169"/>
        <v>0</v>
      </c>
      <c r="X123" s="349"/>
      <c r="Y123" s="350"/>
      <c r="Z123" s="350"/>
      <c r="AA123" s="350"/>
      <c r="AB123" s="350"/>
      <c r="AC123" s="350"/>
      <c r="AD123" s="350"/>
      <c r="AE123" s="350"/>
      <c r="AF123" s="350"/>
      <c r="AG123" s="346">
        <f t="shared" si="170"/>
        <v>0</v>
      </c>
      <c r="AH123" s="1563"/>
      <c r="AI123" s="351">
        <f t="shared" si="171"/>
        <v>0</v>
      </c>
      <c r="AJ123" s="344"/>
      <c r="AK123" s="345"/>
      <c r="AL123" s="345"/>
      <c r="AM123" s="345"/>
      <c r="AN123" s="345"/>
      <c r="AO123" s="345"/>
      <c r="AP123" s="346">
        <f t="shared" si="172"/>
        <v>0</v>
      </c>
      <c r="AQ123" s="347"/>
      <c r="AR123" s="1563"/>
      <c r="AS123" s="347"/>
      <c r="AT123" s="352">
        <f t="shared" si="173"/>
        <v>0</v>
      </c>
      <c r="AU123" s="353"/>
      <c r="AV123" s="354"/>
      <c r="AW123" s="354"/>
      <c r="AX123" s="346">
        <f t="shared" si="174"/>
        <v>0</v>
      </c>
      <c r="AY123" s="347"/>
      <c r="AZ123" s="1563"/>
      <c r="BA123" s="352">
        <f t="shared" si="175"/>
        <v>0</v>
      </c>
      <c r="BB123" s="1563"/>
      <c r="BC123" s="352">
        <f t="shared" si="176"/>
        <v>0</v>
      </c>
    </row>
    <row r="124" spans="1:55" s="339" customFormat="1" ht="13.5" thickBot="1">
      <c r="A124" s="374" t="s">
        <v>406</v>
      </c>
      <c r="B124" s="342"/>
      <c r="C124" s="708"/>
      <c r="D124" s="343"/>
      <c r="E124" s="344"/>
      <c r="F124" s="345"/>
      <c r="G124" s="345"/>
      <c r="H124" s="345"/>
      <c r="I124" s="345"/>
      <c r="J124" s="345"/>
      <c r="K124" s="345"/>
      <c r="L124" s="345"/>
      <c r="M124" s="346">
        <f t="shared" si="167"/>
        <v>0</v>
      </c>
      <c r="N124" s="347"/>
      <c r="O124" s="347"/>
      <c r="P124" s="347"/>
      <c r="Q124" s="348">
        <f t="shared" si="178"/>
        <v>0</v>
      </c>
      <c r="R124" s="349"/>
      <c r="S124" s="1575"/>
      <c r="T124" s="350"/>
      <c r="U124" s="350"/>
      <c r="V124" s="350"/>
      <c r="W124" s="346">
        <f t="shared" si="169"/>
        <v>0</v>
      </c>
      <c r="X124" s="349"/>
      <c r="Y124" s="350"/>
      <c r="Z124" s="350"/>
      <c r="AA124" s="350"/>
      <c r="AB124" s="350"/>
      <c r="AC124" s="350"/>
      <c r="AD124" s="350"/>
      <c r="AE124" s="350"/>
      <c r="AF124" s="350"/>
      <c r="AG124" s="346">
        <f t="shared" si="170"/>
        <v>0</v>
      </c>
      <c r="AH124" s="1563"/>
      <c r="AI124" s="351">
        <f t="shared" si="171"/>
        <v>0</v>
      </c>
      <c r="AJ124" s="344"/>
      <c r="AK124" s="345"/>
      <c r="AL124" s="345"/>
      <c r="AM124" s="345"/>
      <c r="AN124" s="345"/>
      <c r="AO124" s="345"/>
      <c r="AP124" s="346">
        <f t="shared" si="172"/>
        <v>0</v>
      </c>
      <c r="AQ124" s="347"/>
      <c r="AR124" s="1563"/>
      <c r="AS124" s="347"/>
      <c r="AT124" s="352">
        <f t="shared" si="173"/>
        <v>0</v>
      </c>
      <c r="AU124" s="353"/>
      <c r="AV124" s="354"/>
      <c r="AW124" s="354"/>
      <c r="AX124" s="346">
        <f t="shared" si="174"/>
        <v>0</v>
      </c>
      <c r="AY124" s="347"/>
      <c r="AZ124" s="1563"/>
      <c r="BA124" s="352">
        <f t="shared" si="175"/>
        <v>0</v>
      </c>
      <c r="BB124" s="1563"/>
      <c r="BC124" s="352">
        <f t="shared" si="176"/>
        <v>0</v>
      </c>
    </row>
    <row r="125" spans="1:55" s="419" customFormat="1" ht="15.75">
      <c r="B125" s="375" t="str">
        <f t="shared" ref="B125:AG125" si="179">IF(ABS(B111-SUM(B112:B113))&lt;0.1,"OK","error")</f>
        <v>OK</v>
      </c>
      <c r="C125" s="375" t="str">
        <f t="shared" si="179"/>
        <v>OK</v>
      </c>
      <c r="D125" s="375" t="str">
        <f t="shared" si="179"/>
        <v>OK</v>
      </c>
      <c r="E125" s="375" t="str">
        <f t="shared" si="179"/>
        <v>OK</v>
      </c>
      <c r="F125" s="375" t="str">
        <f t="shared" si="179"/>
        <v>OK</v>
      </c>
      <c r="G125" s="375" t="str">
        <f t="shared" si="179"/>
        <v>OK</v>
      </c>
      <c r="H125" s="375" t="str">
        <f t="shared" si="179"/>
        <v>OK</v>
      </c>
      <c r="I125" s="375" t="str">
        <f t="shared" si="179"/>
        <v>OK</v>
      </c>
      <c r="J125" s="375" t="str">
        <f t="shared" si="179"/>
        <v>OK</v>
      </c>
      <c r="K125" s="375" t="str">
        <f t="shared" si="179"/>
        <v>OK</v>
      </c>
      <c r="L125" s="375" t="str">
        <f t="shared" si="179"/>
        <v>OK</v>
      </c>
      <c r="M125" s="375" t="str">
        <f t="shared" si="179"/>
        <v>OK</v>
      </c>
      <c r="N125" s="375" t="str">
        <f t="shared" si="179"/>
        <v>OK</v>
      </c>
      <c r="O125" s="375" t="str">
        <f t="shared" si="179"/>
        <v>OK</v>
      </c>
      <c r="P125" s="375" t="str">
        <f t="shared" si="179"/>
        <v>OK</v>
      </c>
      <c r="Q125" s="375" t="str">
        <f t="shared" si="179"/>
        <v>OK</v>
      </c>
      <c r="R125" s="375" t="str">
        <f t="shared" si="179"/>
        <v>OK</v>
      </c>
      <c r="S125" s="1610" t="str">
        <f t="shared" si="179"/>
        <v>OK</v>
      </c>
      <c r="T125" s="375" t="str">
        <f t="shared" si="179"/>
        <v>OK</v>
      </c>
      <c r="U125" s="375" t="str">
        <f t="shared" si="179"/>
        <v>OK</v>
      </c>
      <c r="V125" s="375" t="str">
        <f t="shared" si="179"/>
        <v>OK</v>
      </c>
      <c r="W125" s="375" t="str">
        <f t="shared" si="179"/>
        <v>OK</v>
      </c>
      <c r="X125" s="375" t="str">
        <f t="shared" si="179"/>
        <v>OK</v>
      </c>
      <c r="Y125" s="375" t="str">
        <f t="shared" si="179"/>
        <v>OK</v>
      </c>
      <c r="Z125" s="375" t="str">
        <f t="shared" si="179"/>
        <v>OK</v>
      </c>
      <c r="AA125" s="375" t="str">
        <f t="shared" si="179"/>
        <v>OK</v>
      </c>
      <c r="AB125" s="375" t="str">
        <f t="shared" si="179"/>
        <v>OK</v>
      </c>
      <c r="AC125" s="375" t="str">
        <f t="shared" si="179"/>
        <v>OK</v>
      </c>
      <c r="AD125" s="375" t="str">
        <f t="shared" si="179"/>
        <v>OK</v>
      </c>
      <c r="AE125" s="375" t="str">
        <f t="shared" si="179"/>
        <v>OK</v>
      </c>
      <c r="AF125" s="375" t="str">
        <f t="shared" si="179"/>
        <v>OK</v>
      </c>
      <c r="AG125" s="375" t="str">
        <f t="shared" si="179"/>
        <v>OK</v>
      </c>
      <c r="AH125" s="375" t="str">
        <f t="shared" ref="AH125:BC125" si="180">IF(ABS(AH111-SUM(AH112:AH113))&lt;0.1,"OK","error")</f>
        <v>OK</v>
      </c>
      <c r="AI125" s="375" t="str">
        <f t="shared" si="180"/>
        <v>OK</v>
      </c>
      <c r="AJ125" s="375" t="str">
        <f t="shared" si="180"/>
        <v>OK</v>
      </c>
      <c r="AK125" s="375" t="str">
        <f t="shared" si="180"/>
        <v>OK</v>
      </c>
      <c r="AL125" s="375" t="str">
        <f t="shared" si="180"/>
        <v>OK</v>
      </c>
      <c r="AM125" s="375" t="str">
        <f t="shared" si="180"/>
        <v>OK</v>
      </c>
      <c r="AN125" s="375" t="str">
        <f t="shared" si="180"/>
        <v>OK</v>
      </c>
      <c r="AO125" s="375" t="str">
        <f t="shared" si="180"/>
        <v>OK</v>
      </c>
      <c r="AP125" s="375" t="str">
        <f t="shared" si="180"/>
        <v>OK</v>
      </c>
      <c r="AQ125" s="375" t="str">
        <f t="shared" si="180"/>
        <v>OK</v>
      </c>
      <c r="AR125" s="375" t="str">
        <f t="shared" si="180"/>
        <v>OK</v>
      </c>
      <c r="AS125" s="375" t="str">
        <f t="shared" si="180"/>
        <v>OK</v>
      </c>
      <c r="AT125" s="375" t="str">
        <f t="shared" si="180"/>
        <v>OK</v>
      </c>
      <c r="AU125" s="375" t="str">
        <f t="shared" si="180"/>
        <v>OK</v>
      </c>
      <c r="AV125" s="375" t="str">
        <f t="shared" si="180"/>
        <v>OK</v>
      </c>
      <c r="AW125" s="375" t="str">
        <f t="shared" si="180"/>
        <v>OK</v>
      </c>
      <c r="AX125" s="375" t="str">
        <f t="shared" si="180"/>
        <v>OK</v>
      </c>
      <c r="AY125" s="375" t="str">
        <f t="shared" si="180"/>
        <v>OK</v>
      </c>
      <c r="AZ125" s="375" t="str">
        <f t="shared" si="180"/>
        <v>OK</v>
      </c>
      <c r="BA125" s="375" t="str">
        <f t="shared" si="180"/>
        <v>OK</v>
      </c>
      <c r="BB125" s="375" t="str">
        <f t="shared" si="180"/>
        <v>OK</v>
      </c>
      <c r="BC125" s="375" t="str">
        <f t="shared" si="180"/>
        <v>OK</v>
      </c>
    </row>
    <row r="126" spans="1:55" s="360" customFormat="1" ht="15">
      <c r="B126" s="332"/>
      <c r="C126" s="332"/>
      <c r="D126" s="332"/>
      <c r="E126" s="332"/>
      <c r="F126" s="332"/>
      <c r="G126" s="333"/>
      <c r="H126" s="332"/>
      <c r="I126" s="334"/>
      <c r="J126" s="334"/>
      <c r="K126" s="334"/>
      <c r="L126" s="335"/>
      <c r="M126" s="334"/>
      <c r="N126" s="334"/>
      <c r="O126" s="335"/>
      <c r="P126" s="334"/>
      <c r="Q126" s="334"/>
      <c r="R126" s="334"/>
      <c r="S126" s="334"/>
      <c r="T126" s="334"/>
      <c r="U126" s="334"/>
      <c r="V126" s="334"/>
      <c r="W126" s="334"/>
      <c r="X126" s="334"/>
      <c r="Y126" s="334"/>
      <c r="Z126" s="334"/>
      <c r="AA126" s="334"/>
      <c r="AB126" s="334"/>
      <c r="AC126" s="334"/>
      <c r="AD126" s="335"/>
      <c r="AE126" s="335"/>
      <c r="AF126" s="335"/>
      <c r="AG126" s="335"/>
      <c r="AH126" s="337"/>
      <c r="AI126" s="332"/>
      <c r="AJ126" s="336"/>
      <c r="AK126" s="332"/>
      <c r="AL126" s="336"/>
      <c r="AM126" s="332"/>
      <c r="AN126" s="332"/>
      <c r="AO126" s="332"/>
      <c r="AP126" s="332"/>
      <c r="AQ126" s="337"/>
      <c r="AR126" s="337"/>
      <c r="AS126" s="337"/>
      <c r="AT126" s="332"/>
      <c r="AU126" s="332"/>
      <c r="AV126" s="332"/>
      <c r="AW126" s="332"/>
      <c r="AX126" s="332"/>
      <c r="AY126" s="332"/>
      <c r="AZ126" s="337"/>
      <c r="BA126" s="332"/>
      <c r="BB126" s="337"/>
      <c r="BC126" s="332"/>
    </row>
    <row r="127" spans="1:55" s="360" customFormat="1">
      <c r="A127" s="376"/>
      <c r="F127" s="413"/>
      <c r="G127" s="420"/>
      <c r="H127" s="376"/>
      <c r="I127" s="379"/>
      <c r="J127" s="379"/>
      <c r="K127" s="379"/>
      <c r="L127" s="380"/>
      <c r="M127" s="379"/>
      <c r="N127" s="379"/>
      <c r="O127" s="380"/>
      <c r="P127" s="379"/>
      <c r="Q127" s="379"/>
      <c r="R127" s="379"/>
      <c r="S127" s="379"/>
      <c r="T127" s="379"/>
      <c r="U127" s="379"/>
      <c r="V127" s="379"/>
      <c r="W127" s="379"/>
      <c r="X127" s="379"/>
      <c r="Y127" s="379"/>
      <c r="Z127" s="379"/>
      <c r="AA127" s="379"/>
      <c r="AB127" s="379"/>
      <c r="AC127" s="379"/>
      <c r="AD127" s="380"/>
      <c r="AE127" s="380"/>
      <c r="AF127" s="380"/>
      <c r="AG127" s="380"/>
      <c r="AH127" s="382"/>
      <c r="AI127" s="379"/>
      <c r="AJ127" s="380"/>
      <c r="AK127" s="421"/>
      <c r="AL127" s="380"/>
      <c r="AM127" s="379"/>
      <c r="AN127" s="379"/>
      <c r="AO127" s="379"/>
      <c r="AP127" s="339"/>
      <c r="AQ127" s="382"/>
      <c r="AR127" s="382"/>
      <c r="AS127" s="382"/>
      <c r="AT127" s="339"/>
      <c r="AU127" s="339"/>
      <c r="AV127" s="383"/>
      <c r="AW127" s="384"/>
      <c r="AX127" s="385"/>
      <c r="AY127" s="339"/>
      <c r="AZ127" s="382"/>
      <c r="BA127" s="339"/>
      <c r="BB127" s="382"/>
    </row>
    <row r="128" spans="1:55" s="339" customFormat="1" ht="18.75" thickBot="1">
      <c r="A128" s="338" t="s">
        <v>415</v>
      </c>
      <c r="F128" s="376"/>
      <c r="G128" s="422"/>
      <c r="H128" s="376"/>
      <c r="I128" s="378"/>
      <c r="J128" s="378"/>
      <c r="K128" s="378"/>
      <c r="L128" s="379"/>
      <c r="M128" s="379"/>
      <c r="N128" s="379"/>
      <c r="O128" s="380"/>
      <c r="P128" s="380"/>
      <c r="Q128" s="380"/>
      <c r="R128" s="379"/>
      <c r="S128" s="379"/>
      <c r="T128" s="379"/>
      <c r="U128" s="379"/>
      <c r="V128" s="379"/>
      <c r="W128" s="379"/>
      <c r="X128" s="379"/>
      <c r="Y128" s="379"/>
      <c r="Z128" s="379"/>
      <c r="AA128" s="379"/>
      <c r="AB128" s="379"/>
      <c r="AC128" s="379"/>
      <c r="AD128" s="379"/>
      <c r="AE128" s="379"/>
      <c r="AF128" s="380"/>
      <c r="AG128" s="378"/>
      <c r="AH128" s="382"/>
      <c r="AI128" s="378"/>
      <c r="AJ128" s="378"/>
      <c r="AK128" s="378"/>
      <c r="AL128" s="378"/>
      <c r="AM128" s="378"/>
      <c r="AN128" s="423"/>
      <c r="AO128" s="380"/>
      <c r="AQ128" s="382"/>
      <c r="AR128" s="382"/>
      <c r="AS128" s="382"/>
      <c r="AV128" s="383"/>
      <c r="AW128" s="384"/>
      <c r="AX128" s="385"/>
      <c r="AZ128" s="382"/>
      <c r="BB128" s="382"/>
    </row>
    <row r="129" spans="1:55" s="339" customFormat="1">
      <c r="A129" s="395" t="s">
        <v>416</v>
      </c>
      <c r="B129" s="361">
        <f>B130+B131</f>
        <v>0</v>
      </c>
      <c r="C129" s="361">
        <f>C130+C131</f>
        <v>0</v>
      </c>
      <c r="D129" s="362">
        <f t="shared" ref="D129:BC129" si="181">D130+D131</f>
        <v>0</v>
      </c>
      <c r="E129" s="363">
        <f t="shared" si="181"/>
        <v>0</v>
      </c>
      <c r="F129" s="364">
        <f t="shared" si="181"/>
        <v>0</v>
      </c>
      <c r="G129" s="364">
        <f t="shared" si="181"/>
        <v>0</v>
      </c>
      <c r="H129" s="364">
        <f t="shared" si="181"/>
        <v>0</v>
      </c>
      <c r="I129" s="364">
        <f t="shared" si="181"/>
        <v>0</v>
      </c>
      <c r="J129" s="364">
        <f t="shared" si="181"/>
        <v>0</v>
      </c>
      <c r="K129" s="364">
        <f t="shared" si="181"/>
        <v>0</v>
      </c>
      <c r="L129" s="364">
        <f t="shared" si="181"/>
        <v>0</v>
      </c>
      <c r="M129" s="346">
        <f t="shared" si="181"/>
        <v>0</v>
      </c>
      <c r="N129" s="365">
        <f t="shared" si="181"/>
        <v>0</v>
      </c>
      <c r="O129" s="365">
        <f t="shared" si="181"/>
        <v>0</v>
      </c>
      <c r="P129" s="365">
        <f t="shared" si="181"/>
        <v>0</v>
      </c>
      <c r="Q129" s="348">
        <f t="shared" si="181"/>
        <v>0</v>
      </c>
      <c r="R129" s="366">
        <f t="shared" si="181"/>
        <v>0</v>
      </c>
      <c r="S129" s="1575">
        <f t="shared" si="181"/>
        <v>0</v>
      </c>
      <c r="T129" s="367">
        <f t="shared" si="181"/>
        <v>0</v>
      </c>
      <c r="U129" s="367">
        <f t="shared" si="181"/>
        <v>0</v>
      </c>
      <c r="V129" s="367">
        <f t="shared" si="181"/>
        <v>0</v>
      </c>
      <c r="W129" s="346">
        <f t="shared" si="181"/>
        <v>0</v>
      </c>
      <c r="X129" s="366">
        <f t="shared" si="181"/>
        <v>0</v>
      </c>
      <c r="Y129" s="367">
        <f t="shared" si="181"/>
        <v>0</v>
      </c>
      <c r="Z129" s="367">
        <f t="shared" si="181"/>
        <v>0</v>
      </c>
      <c r="AA129" s="367">
        <f t="shared" si="181"/>
        <v>0</v>
      </c>
      <c r="AB129" s="367">
        <f t="shared" si="181"/>
        <v>0</v>
      </c>
      <c r="AC129" s="367">
        <f t="shared" si="181"/>
        <v>0</v>
      </c>
      <c r="AD129" s="367">
        <f t="shared" si="181"/>
        <v>0</v>
      </c>
      <c r="AE129" s="367">
        <f t="shared" si="181"/>
        <v>0</v>
      </c>
      <c r="AF129" s="367">
        <f t="shared" si="181"/>
        <v>0</v>
      </c>
      <c r="AG129" s="346">
        <f t="shared" si="181"/>
        <v>0</v>
      </c>
      <c r="AH129" s="1563"/>
      <c r="AI129" s="351">
        <f t="shared" si="181"/>
        <v>0</v>
      </c>
      <c r="AJ129" s="363">
        <f t="shared" si="181"/>
        <v>0</v>
      </c>
      <c r="AK129" s="364">
        <f t="shared" si="181"/>
        <v>0</v>
      </c>
      <c r="AL129" s="364">
        <f t="shared" si="181"/>
        <v>0</v>
      </c>
      <c r="AM129" s="364">
        <f t="shared" si="181"/>
        <v>0</v>
      </c>
      <c r="AN129" s="364">
        <f t="shared" si="181"/>
        <v>0</v>
      </c>
      <c r="AO129" s="364">
        <f t="shared" si="181"/>
        <v>0</v>
      </c>
      <c r="AP129" s="346">
        <f t="shared" si="181"/>
        <v>0</v>
      </c>
      <c r="AQ129" s="365">
        <f t="shared" si="181"/>
        <v>0</v>
      </c>
      <c r="AR129" s="1563"/>
      <c r="AS129" s="365">
        <f t="shared" si="181"/>
        <v>0</v>
      </c>
      <c r="AT129" s="352">
        <f t="shared" si="181"/>
        <v>0</v>
      </c>
      <c r="AU129" s="368">
        <f t="shared" si="181"/>
        <v>0</v>
      </c>
      <c r="AV129" s="369">
        <f t="shared" si="181"/>
        <v>0</v>
      </c>
      <c r="AW129" s="369">
        <f t="shared" si="181"/>
        <v>0</v>
      </c>
      <c r="AX129" s="346">
        <f t="shared" si="181"/>
        <v>0</v>
      </c>
      <c r="AY129" s="365">
        <f t="shared" si="181"/>
        <v>0</v>
      </c>
      <c r="AZ129" s="1563"/>
      <c r="BA129" s="352">
        <f t="shared" si="181"/>
        <v>0</v>
      </c>
      <c r="BB129" s="1563"/>
      <c r="BC129" s="352">
        <f t="shared" si="181"/>
        <v>0</v>
      </c>
    </row>
    <row r="130" spans="1:55" s="339" customFormat="1">
      <c r="A130" s="356" t="s">
        <v>396</v>
      </c>
      <c r="B130" s="342"/>
      <c r="C130" s="708"/>
      <c r="D130" s="343"/>
      <c r="E130" s="344"/>
      <c r="F130" s="345"/>
      <c r="G130" s="345"/>
      <c r="H130" s="345"/>
      <c r="I130" s="345"/>
      <c r="J130" s="345"/>
      <c r="K130" s="345"/>
      <c r="L130" s="345"/>
      <c r="M130" s="346">
        <f>SUM(E130:L130)</f>
        <v>0</v>
      </c>
      <c r="N130" s="347"/>
      <c r="O130" s="347"/>
      <c r="P130" s="347"/>
      <c r="Q130" s="348">
        <f t="shared" ref="Q130:Q131" si="182">B130+C130+M130+N130+O130+P130+D130</f>
        <v>0</v>
      </c>
      <c r="R130" s="349"/>
      <c r="S130" s="1575"/>
      <c r="T130" s="350"/>
      <c r="U130" s="350"/>
      <c r="V130" s="350"/>
      <c r="W130" s="346">
        <f>SUM(R130:V130)</f>
        <v>0</v>
      </c>
      <c r="X130" s="349"/>
      <c r="Y130" s="350"/>
      <c r="Z130" s="350"/>
      <c r="AA130" s="350"/>
      <c r="AB130" s="350"/>
      <c r="AC130" s="350"/>
      <c r="AD130" s="350"/>
      <c r="AE130" s="350"/>
      <c r="AF130" s="350"/>
      <c r="AG130" s="346">
        <f>SUM(X130:AF130)</f>
        <v>0</v>
      </c>
      <c r="AH130" s="1563"/>
      <c r="AI130" s="351">
        <f>Q130+W130+AG130+AH130</f>
        <v>0</v>
      </c>
      <c r="AJ130" s="344"/>
      <c r="AK130" s="345"/>
      <c r="AL130" s="345"/>
      <c r="AM130" s="345"/>
      <c r="AN130" s="345"/>
      <c r="AO130" s="345"/>
      <c r="AP130" s="346">
        <f>SUM(AJ130:AO130)</f>
        <v>0</v>
      </c>
      <c r="AQ130" s="347"/>
      <c r="AR130" s="1563"/>
      <c r="AS130" s="347"/>
      <c r="AT130" s="352">
        <f>AI130+AP130+AQ130+AR130+AS130</f>
        <v>0</v>
      </c>
      <c r="AU130" s="353"/>
      <c r="AV130" s="354"/>
      <c r="AW130" s="354"/>
      <c r="AX130" s="346">
        <f>SUM(AU130:AW130)</f>
        <v>0</v>
      </c>
      <c r="AY130" s="347"/>
      <c r="AZ130" s="1563"/>
      <c r="BA130" s="352">
        <f>AX130+AY130</f>
        <v>0</v>
      </c>
      <c r="BB130" s="1563"/>
      <c r="BC130" s="352">
        <f>BA130+AT130+BB130</f>
        <v>0</v>
      </c>
    </row>
    <row r="131" spans="1:55" s="339" customFormat="1">
      <c r="A131" s="356" t="s">
        <v>397</v>
      </c>
      <c r="B131" s="342"/>
      <c r="C131" s="708"/>
      <c r="D131" s="343"/>
      <c r="E131" s="344"/>
      <c r="F131" s="345"/>
      <c r="G131" s="345"/>
      <c r="H131" s="345"/>
      <c r="I131" s="345"/>
      <c r="J131" s="345"/>
      <c r="K131" s="345"/>
      <c r="L131" s="345"/>
      <c r="M131" s="346">
        <f>SUM(E131:L131)</f>
        <v>0</v>
      </c>
      <c r="N131" s="347"/>
      <c r="O131" s="347"/>
      <c r="P131" s="347"/>
      <c r="Q131" s="348">
        <f t="shared" si="182"/>
        <v>0</v>
      </c>
      <c r="R131" s="349"/>
      <c r="S131" s="1575"/>
      <c r="T131" s="350"/>
      <c r="U131" s="350"/>
      <c r="V131" s="350"/>
      <c r="W131" s="346">
        <f>SUM(R131:V131)</f>
        <v>0</v>
      </c>
      <c r="X131" s="349"/>
      <c r="Y131" s="350"/>
      <c r="Z131" s="350"/>
      <c r="AA131" s="350"/>
      <c r="AB131" s="350"/>
      <c r="AC131" s="350"/>
      <c r="AD131" s="350"/>
      <c r="AE131" s="350"/>
      <c r="AF131" s="350"/>
      <c r="AG131" s="346">
        <f>SUM(X131:AF131)</f>
        <v>0</v>
      </c>
      <c r="AH131" s="1563"/>
      <c r="AI131" s="351">
        <f>Q131+W131+AG131+AH131</f>
        <v>0</v>
      </c>
      <c r="AJ131" s="344"/>
      <c r="AK131" s="345"/>
      <c r="AL131" s="345"/>
      <c r="AM131" s="345"/>
      <c r="AN131" s="345"/>
      <c r="AO131" s="345"/>
      <c r="AP131" s="346">
        <f>SUM(AJ131:AO131)</f>
        <v>0</v>
      </c>
      <c r="AQ131" s="347"/>
      <c r="AR131" s="1563"/>
      <c r="AS131" s="347"/>
      <c r="AT131" s="352">
        <f>AI131+AP131+AQ131+AR131+AS131</f>
        <v>0</v>
      </c>
      <c r="AU131" s="353"/>
      <c r="AV131" s="354"/>
      <c r="AW131" s="354"/>
      <c r="AX131" s="346">
        <f>SUM(AU131:AW131)</f>
        <v>0</v>
      </c>
      <c r="AY131" s="347"/>
      <c r="AZ131" s="1563"/>
      <c r="BA131" s="352">
        <f>AX131+AY131</f>
        <v>0</v>
      </c>
      <c r="BB131" s="1563"/>
      <c r="BC131" s="352">
        <f>BA131+AT131+BB131</f>
        <v>0</v>
      </c>
    </row>
    <row r="132" spans="1:55" s="339" customFormat="1" ht="14.25">
      <c r="A132" s="371" t="s">
        <v>398</v>
      </c>
      <c r="B132" s="361">
        <f>SUM(B133:B142)</f>
        <v>0</v>
      </c>
      <c r="C132" s="361">
        <f>SUM(C133:C142)</f>
        <v>0</v>
      </c>
      <c r="D132" s="362">
        <f t="shared" ref="D132:BC132" si="183">SUM(D133:D142)</f>
        <v>0</v>
      </c>
      <c r="E132" s="363">
        <f t="shared" si="183"/>
        <v>0</v>
      </c>
      <c r="F132" s="364">
        <f t="shared" si="183"/>
        <v>0</v>
      </c>
      <c r="G132" s="364">
        <f t="shared" si="183"/>
        <v>0</v>
      </c>
      <c r="H132" s="364">
        <f t="shared" si="183"/>
        <v>0</v>
      </c>
      <c r="I132" s="364">
        <f t="shared" si="183"/>
        <v>0</v>
      </c>
      <c r="J132" s="364">
        <f t="shared" si="183"/>
        <v>0</v>
      </c>
      <c r="K132" s="364">
        <f t="shared" si="183"/>
        <v>0</v>
      </c>
      <c r="L132" s="364">
        <f t="shared" si="183"/>
        <v>0</v>
      </c>
      <c r="M132" s="346">
        <f t="shared" si="183"/>
        <v>0</v>
      </c>
      <c r="N132" s="365">
        <f t="shared" si="183"/>
        <v>0</v>
      </c>
      <c r="O132" s="365">
        <f t="shared" si="183"/>
        <v>0</v>
      </c>
      <c r="P132" s="365">
        <f t="shared" si="183"/>
        <v>0</v>
      </c>
      <c r="Q132" s="348">
        <f t="shared" si="183"/>
        <v>0</v>
      </c>
      <c r="R132" s="366">
        <f t="shared" si="183"/>
        <v>0</v>
      </c>
      <c r="S132" s="1575">
        <f t="shared" si="183"/>
        <v>0</v>
      </c>
      <c r="T132" s="367">
        <f t="shared" si="183"/>
        <v>0</v>
      </c>
      <c r="U132" s="367">
        <f t="shared" si="183"/>
        <v>0</v>
      </c>
      <c r="V132" s="367">
        <f t="shared" si="183"/>
        <v>0</v>
      </c>
      <c r="W132" s="346">
        <f t="shared" si="183"/>
        <v>0</v>
      </c>
      <c r="X132" s="366">
        <f t="shared" si="183"/>
        <v>0</v>
      </c>
      <c r="Y132" s="367">
        <f t="shared" si="183"/>
        <v>0</v>
      </c>
      <c r="Z132" s="367">
        <f t="shared" si="183"/>
        <v>0</v>
      </c>
      <c r="AA132" s="367">
        <f t="shared" si="183"/>
        <v>0</v>
      </c>
      <c r="AB132" s="367">
        <f t="shared" si="183"/>
        <v>0</v>
      </c>
      <c r="AC132" s="367">
        <f t="shared" si="183"/>
        <v>0</v>
      </c>
      <c r="AD132" s="367">
        <f t="shared" si="183"/>
        <v>0</v>
      </c>
      <c r="AE132" s="367">
        <f t="shared" si="183"/>
        <v>0</v>
      </c>
      <c r="AF132" s="367">
        <f t="shared" si="183"/>
        <v>0</v>
      </c>
      <c r="AG132" s="346">
        <f t="shared" si="183"/>
        <v>0</v>
      </c>
      <c r="AH132" s="1563"/>
      <c r="AI132" s="351">
        <f t="shared" si="183"/>
        <v>0</v>
      </c>
      <c r="AJ132" s="363">
        <f t="shared" si="183"/>
        <v>0</v>
      </c>
      <c r="AK132" s="364">
        <f t="shared" si="183"/>
        <v>0</v>
      </c>
      <c r="AL132" s="364">
        <f t="shared" si="183"/>
        <v>0</v>
      </c>
      <c r="AM132" s="364">
        <f t="shared" si="183"/>
        <v>0</v>
      </c>
      <c r="AN132" s="364">
        <f t="shared" si="183"/>
        <v>0</v>
      </c>
      <c r="AO132" s="364">
        <f t="shared" si="183"/>
        <v>0</v>
      </c>
      <c r="AP132" s="346">
        <f t="shared" si="183"/>
        <v>0</v>
      </c>
      <c r="AQ132" s="365">
        <f t="shared" si="183"/>
        <v>0</v>
      </c>
      <c r="AR132" s="1563"/>
      <c r="AS132" s="365">
        <f t="shared" si="183"/>
        <v>0</v>
      </c>
      <c r="AT132" s="352">
        <f t="shared" si="183"/>
        <v>0</v>
      </c>
      <c r="AU132" s="368">
        <f t="shared" si="183"/>
        <v>0</v>
      </c>
      <c r="AV132" s="369">
        <f t="shared" si="183"/>
        <v>0</v>
      </c>
      <c r="AW132" s="369">
        <f t="shared" si="183"/>
        <v>0</v>
      </c>
      <c r="AX132" s="346">
        <f t="shared" si="183"/>
        <v>0</v>
      </c>
      <c r="AY132" s="365">
        <f t="shared" si="183"/>
        <v>0</v>
      </c>
      <c r="AZ132" s="1563"/>
      <c r="BA132" s="352">
        <f t="shared" si="183"/>
        <v>0</v>
      </c>
      <c r="BB132" s="1563"/>
      <c r="BC132" s="352">
        <f t="shared" si="183"/>
        <v>0</v>
      </c>
    </row>
    <row r="133" spans="1:55" s="339" customFormat="1">
      <c r="A133" s="372" t="s">
        <v>399</v>
      </c>
      <c r="B133" s="342"/>
      <c r="C133" s="708"/>
      <c r="D133" s="343"/>
      <c r="E133" s="344"/>
      <c r="F133" s="345"/>
      <c r="G133" s="345"/>
      <c r="H133" s="345"/>
      <c r="I133" s="345"/>
      <c r="J133" s="345"/>
      <c r="K133" s="345"/>
      <c r="L133" s="345"/>
      <c r="M133" s="346">
        <f t="shared" ref="M133:M142" si="184">SUM(E133:L133)</f>
        <v>0</v>
      </c>
      <c r="N133" s="347"/>
      <c r="O133" s="347"/>
      <c r="P133" s="347"/>
      <c r="Q133" s="348">
        <f t="shared" ref="Q133:Q134" si="185">B133+C133+M133+N133+O133+P133+D133</f>
        <v>0</v>
      </c>
      <c r="R133" s="349"/>
      <c r="S133" s="1575"/>
      <c r="T133" s="350"/>
      <c r="U133" s="350"/>
      <c r="V133" s="350"/>
      <c r="W133" s="346">
        <f t="shared" ref="W133:W142" si="186">SUM(R133:V133)</f>
        <v>0</v>
      </c>
      <c r="X133" s="349"/>
      <c r="Y133" s="350"/>
      <c r="Z133" s="350"/>
      <c r="AA133" s="350"/>
      <c r="AB133" s="350"/>
      <c r="AC133" s="350"/>
      <c r="AD133" s="350"/>
      <c r="AE133" s="350"/>
      <c r="AF133" s="350"/>
      <c r="AG133" s="346">
        <f t="shared" ref="AG133:AG142" si="187">SUM(X133:AF133)</f>
        <v>0</v>
      </c>
      <c r="AH133" s="1563"/>
      <c r="AI133" s="351">
        <f t="shared" ref="AI133:AI142" si="188">Q133+W133+AG133+AH133</f>
        <v>0</v>
      </c>
      <c r="AJ133" s="344"/>
      <c r="AK133" s="345"/>
      <c r="AL133" s="345"/>
      <c r="AM133" s="345"/>
      <c r="AN133" s="345"/>
      <c r="AO133" s="345"/>
      <c r="AP133" s="346">
        <f t="shared" ref="AP133:AP157" si="189">SUM(AJ133:AO133)</f>
        <v>0</v>
      </c>
      <c r="AQ133" s="347"/>
      <c r="AR133" s="1563"/>
      <c r="AS133" s="347"/>
      <c r="AT133" s="352">
        <f t="shared" ref="AT133:AT157" si="190">AI133+AP133+AQ133+AR133+AS133</f>
        <v>0</v>
      </c>
      <c r="AU133" s="353"/>
      <c r="AV133" s="354"/>
      <c r="AW133" s="354"/>
      <c r="AX133" s="346">
        <f t="shared" ref="AX133:AX142" si="191">SUM(AU133:AW133)</f>
        <v>0</v>
      </c>
      <c r="AY133" s="347"/>
      <c r="AZ133" s="1563"/>
      <c r="BA133" s="352">
        <f t="shared" ref="BA133:BA142" si="192">AX133+AY133</f>
        <v>0</v>
      </c>
      <c r="BB133" s="1563"/>
      <c r="BC133" s="352">
        <f t="shared" ref="BC133:BC142" si="193">BA133+AT133+BB133</f>
        <v>0</v>
      </c>
    </row>
    <row r="134" spans="1:55" s="339" customFormat="1">
      <c r="A134" s="372" t="s">
        <v>400</v>
      </c>
      <c r="B134" s="342"/>
      <c r="C134" s="708"/>
      <c r="D134" s="343"/>
      <c r="E134" s="344"/>
      <c r="F134" s="345"/>
      <c r="G134" s="345"/>
      <c r="H134" s="345"/>
      <c r="I134" s="345"/>
      <c r="J134" s="345"/>
      <c r="K134" s="345"/>
      <c r="L134" s="345"/>
      <c r="M134" s="346">
        <f t="shared" si="184"/>
        <v>0</v>
      </c>
      <c r="N134" s="347"/>
      <c r="O134" s="347"/>
      <c r="P134" s="347"/>
      <c r="Q134" s="348">
        <f t="shared" si="185"/>
        <v>0</v>
      </c>
      <c r="R134" s="349"/>
      <c r="S134" s="1575"/>
      <c r="T134" s="350"/>
      <c r="U134" s="350"/>
      <c r="V134" s="350"/>
      <c r="W134" s="346">
        <f t="shared" si="186"/>
        <v>0</v>
      </c>
      <c r="X134" s="349"/>
      <c r="Y134" s="350"/>
      <c r="Z134" s="350"/>
      <c r="AA134" s="350"/>
      <c r="AB134" s="350"/>
      <c r="AC134" s="350"/>
      <c r="AD134" s="350"/>
      <c r="AE134" s="350"/>
      <c r="AF134" s="350"/>
      <c r="AG134" s="346">
        <f t="shared" si="187"/>
        <v>0</v>
      </c>
      <c r="AH134" s="1563"/>
      <c r="AI134" s="351">
        <f t="shared" si="188"/>
        <v>0</v>
      </c>
      <c r="AJ134" s="344"/>
      <c r="AK134" s="345"/>
      <c r="AL134" s="345"/>
      <c r="AM134" s="345"/>
      <c r="AN134" s="345"/>
      <c r="AO134" s="345"/>
      <c r="AP134" s="346">
        <f t="shared" si="189"/>
        <v>0</v>
      </c>
      <c r="AQ134" s="347"/>
      <c r="AR134" s="1563"/>
      <c r="AS134" s="347"/>
      <c r="AT134" s="352">
        <f t="shared" si="190"/>
        <v>0</v>
      </c>
      <c r="AU134" s="353"/>
      <c r="AV134" s="354"/>
      <c r="AW134" s="354"/>
      <c r="AX134" s="346">
        <f t="shared" si="191"/>
        <v>0</v>
      </c>
      <c r="AY134" s="347"/>
      <c r="AZ134" s="1563"/>
      <c r="BA134" s="352">
        <f t="shared" si="192"/>
        <v>0</v>
      </c>
      <c r="BB134" s="1563"/>
      <c r="BC134" s="352">
        <f t="shared" si="193"/>
        <v>0</v>
      </c>
    </row>
    <row r="135" spans="1:55" s="339" customFormat="1">
      <c r="A135" s="373" t="s">
        <v>401</v>
      </c>
      <c r="B135" s="1611"/>
      <c r="C135" s="1611"/>
      <c r="D135" s="1611"/>
      <c r="E135" s="1611"/>
      <c r="F135" s="1611"/>
      <c r="G135" s="1611"/>
      <c r="H135" s="1611"/>
      <c r="I135" s="1611"/>
      <c r="J135" s="1611"/>
      <c r="K135" s="1611"/>
      <c r="L135" s="1611"/>
      <c r="M135" s="346">
        <f t="shared" si="184"/>
        <v>0</v>
      </c>
      <c r="N135" s="1611"/>
      <c r="O135" s="1611"/>
      <c r="P135" s="1611"/>
      <c r="Q135" s="348">
        <f t="shared" ref="Q135:Q140" si="194">B135+M135+N135+O135+P135+D135</f>
        <v>0</v>
      </c>
      <c r="R135" s="1611"/>
      <c r="S135" s="1611"/>
      <c r="T135" s="1611"/>
      <c r="U135" s="1611"/>
      <c r="V135" s="1611"/>
      <c r="W135" s="346">
        <f t="shared" si="186"/>
        <v>0</v>
      </c>
      <c r="X135" s="1611"/>
      <c r="Y135" s="1611"/>
      <c r="Z135" s="1611"/>
      <c r="AA135" s="1611"/>
      <c r="AB135" s="1611"/>
      <c r="AC135" s="1611"/>
      <c r="AD135" s="1611"/>
      <c r="AE135" s="1611"/>
      <c r="AF135" s="1611"/>
      <c r="AG135" s="346">
        <f t="shared" si="187"/>
        <v>0</v>
      </c>
      <c r="AH135" s="1611"/>
      <c r="AI135" s="351">
        <f t="shared" si="188"/>
        <v>0</v>
      </c>
      <c r="AJ135" s="1615"/>
      <c r="AK135" s="1616"/>
      <c r="AL135" s="1615"/>
      <c r="AM135" s="1611"/>
      <c r="AN135" s="1611"/>
      <c r="AO135" s="1611"/>
      <c r="AP135" s="346">
        <f t="shared" si="189"/>
        <v>0</v>
      </c>
      <c r="AQ135" s="1611"/>
      <c r="AR135" s="1611"/>
      <c r="AS135" s="1611"/>
      <c r="AT135" s="352">
        <f t="shared" si="190"/>
        <v>0</v>
      </c>
      <c r="AU135" s="1611"/>
      <c r="AV135" s="1611"/>
      <c r="AW135" s="1611"/>
      <c r="AX135" s="346">
        <f t="shared" si="191"/>
        <v>0</v>
      </c>
      <c r="AY135" s="1611"/>
      <c r="AZ135" s="1611"/>
      <c r="BA135" s="352">
        <f t="shared" si="192"/>
        <v>0</v>
      </c>
      <c r="BB135" s="1611"/>
      <c r="BC135" s="352">
        <f t="shared" si="193"/>
        <v>0</v>
      </c>
    </row>
    <row r="136" spans="1:55" s="339" customFormat="1">
      <c r="A136" s="373" t="s">
        <v>61</v>
      </c>
      <c r="B136" s="1611"/>
      <c r="C136" s="1611"/>
      <c r="D136" s="1611"/>
      <c r="E136" s="1611"/>
      <c r="F136" s="1611"/>
      <c r="G136" s="1611"/>
      <c r="H136" s="1611"/>
      <c r="I136" s="1611"/>
      <c r="J136" s="1611"/>
      <c r="K136" s="1611"/>
      <c r="L136" s="1611"/>
      <c r="M136" s="346">
        <f t="shared" si="184"/>
        <v>0</v>
      </c>
      <c r="N136" s="1611"/>
      <c r="O136" s="1611"/>
      <c r="P136" s="1611"/>
      <c r="Q136" s="348">
        <f t="shared" si="194"/>
        <v>0</v>
      </c>
      <c r="R136" s="1611"/>
      <c r="S136" s="1611"/>
      <c r="T136" s="1611"/>
      <c r="U136" s="1611"/>
      <c r="V136" s="1611"/>
      <c r="W136" s="346">
        <f t="shared" si="186"/>
        <v>0</v>
      </c>
      <c r="X136" s="1611"/>
      <c r="Y136" s="1611"/>
      <c r="Z136" s="1611"/>
      <c r="AA136" s="1611"/>
      <c r="AB136" s="1611"/>
      <c r="AC136" s="1611"/>
      <c r="AD136" s="1611"/>
      <c r="AE136" s="1611"/>
      <c r="AF136" s="1611"/>
      <c r="AG136" s="346">
        <f t="shared" si="187"/>
        <v>0</v>
      </c>
      <c r="AH136" s="1611"/>
      <c r="AI136" s="351">
        <f t="shared" si="188"/>
        <v>0</v>
      </c>
      <c r="AJ136" s="1615"/>
      <c r="AK136" s="1616"/>
      <c r="AL136" s="1615"/>
      <c r="AM136" s="1611"/>
      <c r="AN136" s="1611"/>
      <c r="AO136" s="1611"/>
      <c r="AP136" s="346">
        <f t="shared" si="189"/>
        <v>0</v>
      </c>
      <c r="AQ136" s="1611"/>
      <c r="AR136" s="1611"/>
      <c r="AS136" s="1611"/>
      <c r="AT136" s="352">
        <f t="shared" si="190"/>
        <v>0</v>
      </c>
      <c r="AU136" s="1611"/>
      <c r="AV136" s="1611"/>
      <c r="AW136" s="1611"/>
      <c r="AX136" s="346">
        <f t="shared" si="191"/>
        <v>0</v>
      </c>
      <c r="AY136" s="1611"/>
      <c r="AZ136" s="1611"/>
      <c r="BA136" s="352">
        <f t="shared" si="192"/>
        <v>0</v>
      </c>
      <c r="BB136" s="1611"/>
      <c r="BC136" s="352">
        <f t="shared" si="193"/>
        <v>0</v>
      </c>
    </row>
    <row r="137" spans="1:55" s="339" customFormat="1">
      <c r="A137" s="373" t="s">
        <v>402</v>
      </c>
      <c r="B137" s="1611"/>
      <c r="C137" s="1611"/>
      <c r="D137" s="1611"/>
      <c r="E137" s="1611"/>
      <c r="F137" s="1611"/>
      <c r="G137" s="1611"/>
      <c r="H137" s="1611"/>
      <c r="I137" s="1611"/>
      <c r="J137" s="1611"/>
      <c r="K137" s="1611"/>
      <c r="L137" s="1611"/>
      <c r="M137" s="346">
        <f t="shared" si="184"/>
        <v>0</v>
      </c>
      <c r="N137" s="1611"/>
      <c r="O137" s="1611"/>
      <c r="P137" s="1611"/>
      <c r="Q137" s="348">
        <f t="shared" si="194"/>
        <v>0</v>
      </c>
      <c r="R137" s="1611"/>
      <c r="S137" s="1611"/>
      <c r="T137" s="1611"/>
      <c r="U137" s="1611"/>
      <c r="V137" s="1611"/>
      <c r="W137" s="346">
        <f t="shared" si="186"/>
        <v>0</v>
      </c>
      <c r="X137" s="1611"/>
      <c r="Y137" s="1611"/>
      <c r="Z137" s="1611"/>
      <c r="AA137" s="1611"/>
      <c r="AB137" s="1611"/>
      <c r="AC137" s="1611"/>
      <c r="AD137" s="1611"/>
      <c r="AE137" s="1611"/>
      <c r="AF137" s="1611"/>
      <c r="AG137" s="346">
        <f t="shared" si="187"/>
        <v>0</v>
      </c>
      <c r="AH137" s="1611"/>
      <c r="AI137" s="351">
        <f t="shared" si="188"/>
        <v>0</v>
      </c>
      <c r="AJ137" s="1615"/>
      <c r="AK137" s="1616"/>
      <c r="AL137" s="1615"/>
      <c r="AM137" s="1611"/>
      <c r="AN137" s="1611"/>
      <c r="AO137" s="1611"/>
      <c r="AP137" s="346">
        <f t="shared" si="189"/>
        <v>0</v>
      </c>
      <c r="AQ137" s="1611"/>
      <c r="AR137" s="1611"/>
      <c r="AS137" s="1611"/>
      <c r="AT137" s="352">
        <f t="shared" si="190"/>
        <v>0</v>
      </c>
      <c r="AU137" s="1611"/>
      <c r="AV137" s="1611"/>
      <c r="AW137" s="1611"/>
      <c r="AX137" s="346">
        <f t="shared" si="191"/>
        <v>0</v>
      </c>
      <c r="AY137" s="1611"/>
      <c r="AZ137" s="1611"/>
      <c r="BA137" s="352">
        <f t="shared" si="192"/>
        <v>0</v>
      </c>
      <c r="BB137" s="1611"/>
      <c r="BC137" s="352">
        <f t="shared" si="193"/>
        <v>0</v>
      </c>
    </row>
    <row r="138" spans="1:55" s="339" customFormat="1">
      <c r="A138" s="373" t="s">
        <v>403</v>
      </c>
      <c r="B138" s="1611"/>
      <c r="C138" s="1611"/>
      <c r="D138" s="1611"/>
      <c r="E138" s="1611"/>
      <c r="F138" s="1611"/>
      <c r="G138" s="1611"/>
      <c r="H138" s="1611"/>
      <c r="I138" s="1611"/>
      <c r="J138" s="1611"/>
      <c r="K138" s="1611"/>
      <c r="L138" s="1611"/>
      <c r="M138" s="346">
        <f t="shared" si="184"/>
        <v>0</v>
      </c>
      <c r="N138" s="1611"/>
      <c r="O138" s="1611"/>
      <c r="P138" s="1611"/>
      <c r="Q138" s="348">
        <f t="shared" si="194"/>
        <v>0</v>
      </c>
      <c r="R138" s="1611"/>
      <c r="S138" s="1611"/>
      <c r="T138" s="1611"/>
      <c r="U138" s="1611"/>
      <c r="V138" s="1611"/>
      <c r="W138" s="346">
        <f t="shared" si="186"/>
        <v>0</v>
      </c>
      <c r="X138" s="1611"/>
      <c r="Y138" s="1611"/>
      <c r="Z138" s="1611"/>
      <c r="AA138" s="1611"/>
      <c r="AB138" s="1611"/>
      <c r="AC138" s="1611"/>
      <c r="AD138" s="1611"/>
      <c r="AE138" s="1611"/>
      <c r="AF138" s="1611"/>
      <c r="AG138" s="346">
        <f t="shared" si="187"/>
        <v>0</v>
      </c>
      <c r="AH138" s="1611"/>
      <c r="AI138" s="351">
        <f t="shared" si="188"/>
        <v>0</v>
      </c>
      <c r="AJ138" s="1615"/>
      <c r="AK138" s="1616"/>
      <c r="AL138" s="1615"/>
      <c r="AM138" s="1611"/>
      <c r="AN138" s="1611"/>
      <c r="AO138" s="1611"/>
      <c r="AP138" s="346">
        <f t="shared" si="189"/>
        <v>0</v>
      </c>
      <c r="AQ138" s="1611"/>
      <c r="AR138" s="1611"/>
      <c r="AS138" s="1611"/>
      <c r="AT138" s="352">
        <f t="shared" si="190"/>
        <v>0</v>
      </c>
      <c r="AU138" s="1611"/>
      <c r="AV138" s="1611"/>
      <c r="AW138" s="1611"/>
      <c r="AX138" s="346">
        <f t="shared" si="191"/>
        <v>0</v>
      </c>
      <c r="AY138" s="1611"/>
      <c r="AZ138" s="1611"/>
      <c r="BA138" s="352">
        <f t="shared" si="192"/>
        <v>0</v>
      </c>
      <c r="BB138" s="1611"/>
      <c r="BC138" s="352">
        <f t="shared" si="193"/>
        <v>0</v>
      </c>
    </row>
    <row r="139" spans="1:55" s="339" customFormat="1">
      <c r="A139" s="373" t="s">
        <v>404</v>
      </c>
      <c r="B139" s="1611"/>
      <c r="C139" s="1611"/>
      <c r="D139" s="1611"/>
      <c r="E139" s="1611"/>
      <c r="F139" s="1611"/>
      <c r="G139" s="1611"/>
      <c r="H139" s="1611"/>
      <c r="I139" s="1611"/>
      <c r="J139" s="1611"/>
      <c r="K139" s="1611"/>
      <c r="L139" s="1611"/>
      <c r="M139" s="346">
        <f t="shared" si="184"/>
        <v>0</v>
      </c>
      <c r="N139" s="1611"/>
      <c r="O139" s="1611"/>
      <c r="P139" s="1611"/>
      <c r="Q139" s="348">
        <f t="shared" si="194"/>
        <v>0</v>
      </c>
      <c r="R139" s="1611"/>
      <c r="S139" s="1611"/>
      <c r="T139" s="1611"/>
      <c r="U139" s="1611"/>
      <c r="V139" s="1611"/>
      <c r="W139" s="346">
        <f t="shared" si="186"/>
        <v>0</v>
      </c>
      <c r="X139" s="1611"/>
      <c r="Y139" s="1611"/>
      <c r="Z139" s="1611"/>
      <c r="AA139" s="1611"/>
      <c r="AB139" s="1611"/>
      <c r="AC139" s="1611"/>
      <c r="AD139" s="1611"/>
      <c r="AE139" s="1611"/>
      <c r="AF139" s="1611"/>
      <c r="AG139" s="346">
        <f t="shared" si="187"/>
        <v>0</v>
      </c>
      <c r="AH139" s="1611"/>
      <c r="AI139" s="351">
        <f t="shared" si="188"/>
        <v>0</v>
      </c>
      <c r="AJ139" s="1615"/>
      <c r="AK139" s="1616"/>
      <c r="AL139" s="1615"/>
      <c r="AM139" s="1611"/>
      <c r="AN139" s="1611"/>
      <c r="AO139" s="1611"/>
      <c r="AP139" s="346">
        <f t="shared" si="189"/>
        <v>0</v>
      </c>
      <c r="AQ139" s="1611"/>
      <c r="AR139" s="1611"/>
      <c r="AS139" s="1611"/>
      <c r="AT139" s="352">
        <f t="shared" si="190"/>
        <v>0</v>
      </c>
      <c r="AU139" s="1611"/>
      <c r="AV139" s="1611"/>
      <c r="AW139" s="1611"/>
      <c r="AX139" s="346">
        <f t="shared" si="191"/>
        <v>0</v>
      </c>
      <c r="AY139" s="1611"/>
      <c r="AZ139" s="1611"/>
      <c r="BA139" s="352">
        <f t="shared" si="192"/>
        <v>0</v>
      </c>
      <c r="BB139" s="1611"/>
      <c r="BC139" s="352">
        <f t="shared" si="193"/>
        <v>0</v>
      </c>
    </row>
    <row r="140" spans="1:55" s="339" customFormat="1">
      <c r="A140" s="373" t="s">
        <v>65</v>
      </c>
      <c r="B140" s="1611"/>
      <c r="C140" s="1611"/>
      <c r="D140" s="1611"/>
      <c r="E140" s="1611"/>
      <c r="F140" s="1611"/>
      <c r="G140" s="1611"/>
      <c r="H140" s="1611"/>
      <c r="I140" s="1611"/>
      <c r="J140" s="1611"/>
      <c r="K140" s="1611"/>
      <c r="L140" s="1611"/>
      <c r="M140" s="346">
        <f t="shared" si="184"/>
        <v>0</v>
      </c>
      <c r="N140" s="1611"/>
      <c r="O140" s="1611"/>
      <c r="P140" s="1611"/>
      <c r="Q140" s="348">
        <f t="shared" si="194"/>
        <v>0</v>
      </c>
      <c r="R140" s="1611"/>
      <c r="S140" s="1611"/>
      <c r="T140" s="1611"/>
      <c r="U140" s="1611"/>
      <c r="V140" s="1611"/>
      <c r="W140" s="346">
        <f t="shared" si="186"/>
        <v>0</v>
      </c>
      <c r="X140" s="1611"/>
      <c r="Y140" s="1611"/>
      <c r="Z140" s="1611"/>
      <c r="AA140" s="1611"/>
      <c r="AB140" s="1611"/>
      <c r="AC140" s="1611"/>
      <c r="AD140" s="1611"/>
      <c r="AE140" s="1611"/>
      <c r="AF140" s="1611"/>
      <c r="AG140" s="346">
        <f t="shared" si="187"/>
        <v>0</v>
      </c>
      <c r="AH140" s="1611"/>
      <c r="AI140" s="351">
        <f t="shared" si="188"/>
        <v>0</v>
      </c>
      <c r="AJ140" s="1615"/>
      <c r="AK140" s="1616"/>
      <c r="AL140" s="1615"/>
      <c r="AM140" s="1611"/>
      <c r="AN140" s="1611"/>
      <c r="AO140" s="1611"/>
      <c r="AP140" s="346">
        <f t="shared" si="189"/>
        <v>0</v>
      </c>
      <c r="AQ140" s="1611"/>
      <c r="AR140" s="1611"/>
      <c r="AS140" s="1611"/>
      <c r="AT140" s="352">
        <f t="shared" si="190"/>
        <v>0</v>
      </c>
      <c r="AU140" s="1611"/>
      <c r="AV140" s="1611"/>
      <c r="AW140" s="1611"/>
      <c r="AX140" s="346">
        <f t="shared" si="191"/>
        <v>0</v>
      </c>
      <c r="AY140" s="1611"/>
      <c r="AZ140" s="1611"/>
      <c r="BA140" s="352">
        <f t="shared" si="192"/>
        <v>0</v>
      </c>
      <c r="BB140" s="1611"/>
      <c r="BC140" s="352">
        <f t="shared" si="193"/>
        <v>0</v>
      </c>
    </row>
    <row r="141" spans="1:55" s="339" customFormat="1">
      <c r="A141" s="373" t="s">
        <v>405</v>
      </c>
      <c r="B141" s="342"/>
      <c r="C141" s="708"/>
      <c r="D141" s="343"/>
      <c r="E141" s="344"/>
      <c r="F141" s="345"/>
      <c r="G141" s="345"/>
      <c r="H141" s="345"/>
      <c r="I141" s="345"/>
      <c r="J141" s="345"/>
      <c r="K141" s="345"/>
      <c r="L141" s="345"/>
      <c r="M141" s="346">
        <f t="shared" si="184"/>
        <v>0</v>
      </c>
      <c r="N141" s="347"/>
      <c r="O141" s="347"/>
      <c r="P141" s="347"/>
      <c r="Q141" s="348">
        <f t="shared" ref="Q141:Q142" si="195">B141+C141+M141+N141+O141+P141+D141</f>
        <v>0</v>
      </c>
      <c r="R141" s="349"/>
      <c r="S141" s="1575"/>
      <c r="T141" s="350"/>
      <c r="U141" s="350"/>
      <c r="V141" s="350"/>
      <c r="W141" s="346">
        <f t="shared" si="186"/>
        <v>0</v>
      </c>
      <c r="X141" s="349"/>
      <c r="Y141" s="350"/>
      <c r="Z141" s="350"/>
      <c r="AA141" s="350"/>
      <c r="AB141" s="350"/>
      <c r="AC141" s="350"/>
      <c r="AD141" s="350"/>
      <c r="AE141" s="350"/>
      <c r="AF141" s="350"/>
      <c r="AG141" s="346">
        <f t="shared" si="187"/>
        <v>0</v>
      </c>
      <c r="AH141" s="1563"/>
      <c r="AI141" s="351">
        <f t="shared" si="188"/>
        <v>0</v>
      </c>
      <c r="AJ141" s="344"/>
      <c r="AK141" s="345"/>
      <c r="AL141" s="345"/>
      <c r="AM141" s="345"/>
      <c r="AN141" s="345"/>
      <c r="AO141" s="345"/>
      <c r="AP141" s="346">
        <f t="shared" si="189"/>
        <v>0</v>
      </c>
      <c r="AQ141" s="347"/>
      <c r="AR141" s="1563"/>
      <c r="AS141" s="347"/>
      <c r="AT141" s="352">
        <f t="shared" si="190"/>
        <v>0</v>
      </c>
      <c r="AU141" s="353"/>
      <c r="AV141" s="354"/>
      <c r="AW141" s="354"/>
      <c r="AX141" s="346">
        <f t="shared" si="191"/>
        <v>0</v>
      </c>
      <c r="AY141" s="347"/>
      <c r="AZ141" s="1563"/>
      <c r="BA141" s="352">
        <f t="shared" si="192"/>
        <v>0</v>
      </c>
      <c r="BB141" s="1563"/>
      <c r="BC141" s="352">
        <f t="shared" si="193"/>
        <v>0</v>
      </c>
    </row>
    <row r="142" spans="1:55" s="339" customFormat="1">
      <c r="A142" s="372" t="s">
        <v>406</v>
      </c>
      <c r="B142" s="342"/>
      <c r="C142" s="708"/>
      <c r="D142" s="343"/>
      <c r="E142" s="344"/>
      <c r="F142" s="345"/>
      <c r="G142" s="345"/>
      <c r="H142" s="345"/>
      <c r="I142" s="345"/>
      <c r="J142" s="345"/>
      <c r="K142" s="345"/>
      <c r="L142" s="345"/>
      <c r="M142" s="346">
        <f t="shared" si="184"/>
        <v>0</v>
      </c>
      <c r="N142" s="347"/>
      <c r="O142" s="347"/>
      <c r="P142" s="347"/>
      <c r="Q142" s="348">
        <f t="shared" si="195"/>
        <v>0</v>
      </c>
      <c r="R142" s="349"/>
      <c r="S142" s="1575"/>
      <c r="T142" s="350"/>
      <c r="U142" s="350"/>
      <c r="V142" s="350"/>
      <c r="W142" s="346">
        <f t="shared" si="186"/>
        <v>0</v>
      </c>
      <c r="X142" s="349"/>
      <c r="Y142" s="350"/>
      <c r="Z142" s="350"/>
      <c r="AA142" s="350"/>
      <c r="AB142" s="350"/>
      <c r="AC142" s="350"/>
      <c r="AD142" s="350"/>
      <c r="AE142" s="350"/>
      <c r="AF142" s="350"/>
      <c r="AG142" s="346">
        <f t="shared" si="187"/>
        <v>0</v>
      </c>
      <c r="AH142" s="1563"/>
      <c r="AI142" s="351">
        <f t="shared" si="188"/>
        <v>0</v>
      </c>
      <c r="AJ142" s="344"/>
      <c r="AK142" s="345"/>
      <c r="AL142" s="345"/>
      <c r="AM142" s="345"/>
      <c r="AN142" s="345"/>
      <c r="AO142" s="345"/>
      <c r="AP142" s="346">
        <f t="shared" si="189"/>
        <v>0</v>
      </c>
      <c r="AQ142" s="347"/>
      <c r="AR142" s="1563"/>
      <c r="AS142" s="347"/>
      <c r="AT142" s="352">
        <f t="shared" si="190"/>
        <v>0</v>
      </c>
      <c r="AU142" s="353"/>
      <c r="AV142" s="354"/>
      <c r="AW142" s="354"/>
      <c r="AX142" s="346">
        <f t="shared" si="191"/>
        <v>0</v>
      </c>
      <c r="AY142" s="347"/>
      <c r="AZ142" s="1563"/>
      <c r="BA142" s="352">
        <f t="shared" si="192"/>
        <v>0</v>
      </c>
      <c r="BB142" s="1563"/>
      <c r="BC142" s="352">
        <f t="shared" si="193"/>
        <v>0</v>
      </c>
    </row>
    <row r="143" spans="1:55" s="339" customFormat="1">
      <c r="A143" s="372"/>
      <c r="H143" s="384"/>
      <c r="I143" s="406"/>
      <c r="J143" s="406"/>
      <c r="K143" s="406"/>
      <c r="L143" s="406"/>
      <c r="M143" s="406"/>
      <c r="N143" s="406"/>
      <c r="O143" s="381"/>
      <c r="P143" s="406"/>
      <c r="Q143" s="406"/>
      <c r="R143" s="406"/>
      <c r="S143" s="406"/>
      <c r="T143" s="406"/>
      <c r="U143" s="406"/>
      <c r="V143" s="406"/>
      <c r="W143" s="406"/>
      <c r="X143" s="406"/>
      <c r="Y143" s="406"/>
      <c r="Z143" s="406"/>
      <c r="AA143" s="406"/>
      <c r="AB143" s="406"/>
      <c r="AC143" s="406"/>
      <c r="AD143" s="406"/>
      <c r="AE143" s="408"/>
      <c r="AF143" s="408"/>
      <c r="AG143" s="410"/>
      <c r="AH143" s="382"/>
      <c r="AI143" s="411"/>
      <c r="AJ143" s="411"/>
      <c r="AK143" s="410"/>
      <c r="AL143" s="411"/>
      <c r="AM143" s="406"/>
      <c r="AN143" s="406"/>
      <c r="AO143" s="412"/>
      <c r="AQ143" s="382"/>
      <c r="AR143" s="382"/>
      <c r="AS143" s="382"/>
      <c r="AV143" s="383"/>
      <c r="AW143" s="384"/>
      <c r="AX143" s="385"/>
      <c r="AZ143" s="382"/>
      <c r="BB143" s="382"/>
    </row>
    <row r="144" spans="1:55" s="339" customFormat="1">
      <c r="A144" s="356" t="s">
        <v>417</v>
      </c>
      <c r="B144" s="1611"/>
      <c r="C144" s="1611"/>
      <c r="D144" s="1611"/>
      <c r="E144" s="1611"/>
      <c r="F144" s="1611"/>
      <c r="G144" s="1611"/>
      <c r="H144" s="1611"/>
      <c r="I144" s="1611"/>
      <c r="J144" s="1611"/>
      <c r="K144" s="1611"/>
      <c r="L144" s="1611"/>
      <c r="M144" s="1611"/>
      <c r="N144" s="1611"/>
      <c r="O144" s="1611"/>
      <c r="P144" s="1611"/>
      <c r="Q144" s="1611"/>
      <c r="R144" s="1611"/>
      <c r="S144" s="1611"/>
      <c r="T144" s="1611"/>
      <c r="U144" s="1611"/>
      <c r="V144" s="1611"/>
      <c r="W144" s="1611"/>
      <c r="X144" s="1611"/>
      <c r="Y144" s="1611"/>
      <c r="Z144" s="1611"/>
      <c r="AA144" s="1611"/>
      <c r="AB144" s="1611"/>
      <c r="AC144" s="1611"/>
      <c r="AD144" s="1611"/>
      <c r="AE144" s="1611"/>
      <c r="AF144" s="1611"/>
      <c r="AG144" s="1611"/>
      <c r="AH144" s="1611"/>
      <c r="AI144" s="1611"/>
      <c r="AJ144" s="1611"/>
      <c r="AK144" s="1611"/>
      <c r="AL144" s="1611"/>
      <c r="AM144" s="364">
        <f>AM145+AM146</f>
        <v>0</v>
      </c>
      <c r="AN144" s="1611"/>
      <c r="AO144" s="1611"/>
      <c r="AP144" s="346">
        <f t="shared" si="189"/>
        <v>0</v>
      </c>
      <c r="AQ144" s="1611"/>
      <c r="AR144" s="1611"/>
      <c r="AS144" s="1611">
        <f>AS145+AS146</f>
        <v>0</v>
      </c>
      <c r="AT144" s="352">
        <f t="shared" si="190"/>
        <v>0</v>
      </c>
      <c r="AU144" s="368">
        <f>SUM(AU128:AU134)</f>
        <v>0</v>
      </c>
      <c r="AV144" s="369">
        <f>SUM(AV128:AV134)</f>
        <v>0</v>
      </c>
      <c r="AW144" s="369">
        <f>SUM(AW128:AW134)</f>
        <v>0</v>
      </c>
      <c r="AX144" s="346">
        <f>SUM(AX128:AX134)</f>
        <v>0</v>
      </c>
      <c r="AY144" s="365">
        <f>AY145+AY146</f>
        <v>0</v>
      </c>
      <c r="AZ144" s="1611"/>
      <c r="BA144" s="352">
        <f>BA145+BA146</f>
        <v>0</v>
      </c>
      <c r="BB144" s="1611"/>
      <c r="BC144" s="352">
        <f>BC145+BC146</f>
        <v>0</v>
      </c>
    </row>
    <row r="145" spans="1:55" s="339" customFormat="1">
      <c r="A145" s="356" t="s">
        <v>396</v>
      </c>
      <c r="B145" s="1611"/>
      <c r="C145" s="1611"/>
      <c r="D145" s="1611"/>
      <c r="E145" s="1611"/>
      <c r="F145" s="1611"/>
      <c r="G145" s="1611"/>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345"/>
      <c r="AN145" s="1611"/>
      <c r="AO145" s="1611"/>
      <c r="AP145" s="346">
        <f t="shared" si="189"/>
        <v>0</v>
      </c>
      <c r="AQ145" s="1611"/>
      <c r="AR145" s="1611"/>
      <c r="AS145" s="1611"/>
      <c r="AT145" s="352">
        <f t="shared" si="190"/>
        <v>0</v>
      </c>
      <c r="AU145" s="353"/>
      <c r="AV145" s="354"/>
      <c r="AW145" s="354"/>
      <c r="AX145" s="346">
        <f>SUM(AU145:AW145)</f>
        <v>0</v>
      </c>
      <c r="AY145" s="347"/>
      <c r="AZ145" s="1611"/>
      <c r="BA145" s="352">
        <f>AX145+AY145</f>
        <v>0</v>
      </c>
      <c r="BB145" s="1611"/>
      <c r="BC145" s="352">
        <f>BA145+AT145+BB145</f>
        <v>0</v>
      </c>
    </row>
    <row r="146" spans="1:55" s="339" customFormat="1">
      <c r="A146" s="356" t="s">
        <v>397</v>
      </c>
      <c r="B146" s="1611"/>
      <c r="C146" s="1611"/>
      <c r="D146" s="1611"/>
      <c r="E146" s="1611"/>
      <c r="F146" s="1611"/>
      <c r="G146" s="1611"/>
      <c r="H146" s="1611"/>
      <c r="I146" s="1611"/>
      <c r="J146" s="1611"/>
      <c r="K146" s="1611"/>
      <c r="L146" s="1611"/>
      <c r="M146" s="1611"/>
      <c r="N146" s="1611"/>
      <c r="O146" s="1611"/>
      <c r="P146" s="1611"/>
      <c r="Q146" s="1611"/>
      <c r="R146" s="1611"/>
      <c r="S146" s="1611"/>
      <c r="T146" s="1611"/>
      <c r="U146" s="1611"/>
      <c r="V146" s="1611"/>
      <c r="W146" s="1611"/>
      <c r="X146" s="1611"/>
      <c r="Y146" s="1611"/>
      <c r="Z146" s="1611"/>
      <c r="AA146" s="1611"/>
      <c r="AB146" s="1611"/>
      <c r="AC146" s="1611"/>
      <c r="AD146" s="1611"/>
      <c r="AE146" s="1611"/>
      <c r="AF146" s="1611"/>
      <c r="AG146" s="1611"/>
      <c r="AH146" s="1611"/>
      <c r="AI146" s="1611"/>
      <c r="AJ146" s="1611"/>
      <c r="AK146" s="1611"/>
      <c r="AL146" s="1611"/>
      <c r="AM146" s="345"/>
      <c r="AN146" s="1611"/>
      <c r="AO146" s="1611"/>
      <c r="AP146" s="346">
        <f t="shared" si="189"/>
        <v>0</v>
      </c>
      <c r="AQ146" s="1611"/>
      <c r="AR146" s="1611"/>
      <c r="AS146" s="1611"/>
      <c r="AT146" s="352">
        <f t="shared" si="190"/>
        <v>0</v>
      </c>
      <c r="AU146" s="353"/>
      <c r="AV146" s="354"/>
      <c r="AW146" s="354"/>
      <c r="AX146" s="346">
        <f>SUM(AU146:AW146)</f>
        <v>0</v>
      </c>
      <c r="AY146" s="347"/>
      <c r="AZ146" s="1611"/>
      <c r="BA146" s="352">
        <f>AX146+AY146</f>
        <v>0</v>
      </c>
      <c r="BB146" s="1611"/>
      <c r="BC146" s="352">
        <f>BA146+AT146+BB146</f>
        <v>0</v>
      </c>
    </row>
    <row r="147" spans="1:55" s="339" customFormat="1" ht="14.25">
      <c r="A147" s="371" t="s">
        <v>398</v>
      </c>
      <c r="B147" s="1611"/>
      <c r="C147" s="1611"/>
      <c r="D147" s="1611"/>
      <c r="E147" s="1611"/>
      <c r="F147" s="1611"/>
      <c r="G147" s="1611"/>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364">
        <f>SUM(AM148:AM157)</f>
        <v>0</v>
      </c>
      <c r="AN147" s="1611"/>
      <c r="AO147" s="1611"/>
      <c r="AP147" s="346">
        <f t="shared" si="189"/>
        <v>0</v>
      </c>
      <c r="AQ147" s="1611"/>
      <c r="AR147" s="1611"/>
      <c r="AS147" s="1611">
        <f>SUM(AS148:AS157)</f>
        <v>0</v>
      </c>
      <c r="AT147" s="352">
        <f t="shared" si="190"/>
        <v>0</v>
      </c>
      <c r="AU147" s="368">
        <f>SUM(AU128:AU134)</f>
        <v>0</v>
      </c>
      <c r="AV147" s="369">
        <f>SUM(AV128:AV134)</f>
        <v>0</v>
      </c>
      <c r="AW147" s="369">
        <f>SUM(AW128:AW134)</f>
        <v>0</v>
      </c>
      <c r="AX147" s="346">
        <f>SUM(AX128:AX134)</f>
        <v>0</v>
      </c>
      <c r="AY147" s="365">
        <f>SUM(AY148:AY157)</f>
        <v>0</v>
      </c>
      <c r="AZ147" s="1611"/>
      <c r="BA147" s="352">
        <f>SUM(BA148:BA157)</f>
        <v>0</v>
      </c>
      <c r="BB147" s="1611"/>
      <c r="BC147" s="352">
        <f>SUM(BC148:BC157)</f>
        <v>0</v>
      </c>
    </row>
    <row r="148" spans="1:55" s="339" customFormat="1">
      <c r="A148" s="372" t="s">
        <v>399</v>
      </c>
      <c r="B148" s="1611"/>
      <c r="C148" s="1611"/>
      <c r="D148" s="1611"/>
      <c r="E148" s="1611"/>
      <c r="F148" s="1611"/>
      <c r="G148" s="1611"/>
      <c r="H148" s="1611"/>
      <c r="I148" s="1611"/>
      <c r="J148" s="1611"/>
      <c r="K148" s="1611"/>
      <c r="L148" s="1611"/>
      <c r="M148" s="1611"/>
      <c r="N148" s="1611"/>
      <c r="O148" s="1611"/>
      <c r="P148" s="1611"/>
      <c r="Q148" s="1611"/>
      <c r="R148" s="1611"/>
      <c r="S148" s="1611"/>
      <c r="T148" s="1611"/>
      <c r="U148" s="1611"/>
      <c r="V148" s="1611"/>
      <c r="W148" s="1611"/>
      <c r="X148" s="1611"/>
      <c r="Y148" s="1611"/>
      <c r="Z148" s="1611"/>
      <c r="AA148" s="1611"/>
      <c r="AB148" s="1611"/>
      <c r="AC148" s="1611"/>
      <c r="AD148" s="1611"/>
      <c r="AE148" s="1611"/>
      <c r="AF148" s="1611"/>
      <c r="AG148" s="1611"/>
      <c r="AH148" s="1611"/>
      <c r="AI148" s="1611"/>
      <c r="AJ148" s="1611"/>
      <c r="AK148" s="1611"/>
      <c r="AL148" s="1611"/>
      <c r="AM148" s="345"/>
      <c r="AN148" s="1611"/>
      <c r="AO148" s="1611"/>
      <c r="AP148" s="346">
        <f t="shared" si="189"/>
        <v>0</v>
      </c>
      <c r="AQ148" s="1611"/>
      <c r="AR148" s="1611"/>
      <c r="AS148" s="1611"/>
      <c r="AT148" s="352">
        <f t="shared" si="190"/>
        <v>0</v>
      </c>
      <c r="AU148" s="353"/>
      <c r="AV148" s="354"/>
      <c r="AW148" s="354"/>
      <c r="AX148" s="346">
        <f t="shared" ref="AX148:AX157" si="196">SUM(AU148:AW148)</f>
        <v>0</v>
      </c>
      <c r="AY148" s="347"/>
      <c r="AZ148" s="1611"/>
      <c r="BA148" s="352">
        <f t="shared" ref="BA148:BA157" si="197">AX148+AY148</f>
        <v>0</v>
      </c>
      <c r="BB148" s="1611"/>
      <c r="BC148" s="352">
        <f t="shared" ref="BC148:BC157" si="198">BA148+AT148+BB148</f>
        <v>0</v>
      </c>
    </row>
    <row r="149" spans="1:55" s="339" customFormat="1">
      <c r="A149" s="372" t="s">
        <v>400</v>
      </c>
      <c r="B149" s="1611"/>
      <c r="C149" s="1611"/>
      <c r="D149" s="1611"/>
      <c r="E149" s="1611"/>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345"/>
      <c r="AN149" s="1611"/>
      <c r="AO149" s="1611"/>
      <c r="AP149" s="346">
        <f t="shared" si="189"/>
        <v>0</v>
      </c>
      <c r="AQ149" s="1611"/>
      <c r="AR149" s="1611"/>
      <c r="AS149" s="1611"/>
      <c r="AT149" s="352">
        <f t="shared" si="190"/>
        <v>0</v>
      </c>
      <c r="AU149" s="353"/>
      <c r="AV149" s="354"/>
      <c r="AW149" s="354"/>
      <c r="AX149" s="346">
        <f t="shared" si="196"/>
        <v>0</v>
      </c>
      <c r="AY149" s="347"/>
      <c r="AZ149" s="1611"/>
      <c r="BA149" s="352">
        <f t="shared" si="197"/>
        <v>0</v>
      </c>
      <c r="BB149" s="1611"/>
      <c r="BC149" s="352">
        <f t="shared" si="198"/>
        <v>0</v>
      </c>
    </row>
    <row r="150" spans="1:55" s="339" customFormat="1">
      <c r="A150" s="373" t="s">
        <v>401</v>
      </c>
      <c r="B150" s="1611"/>
      <c r="C150" s="1611"/>
      <c r="D150" s="1611"/>
      <c r="E150" s="1611"/>
      <c r="F150" s="1611"/>
      <c r="G150" s="1611"/>
      <c r="H150" s="1611"/>
      <c r="I150" s="1611"/>
      <c r="J150" s="1611"/>
      <c r="K150" s="1611"/>
      <c r="L150" s="1611"/>
      <c r="M150" s="1611"/>
      <c r="N150" s="1611"/>
      <c r="O150" s="1611"/>
      <c r="P150" s="1611"/>
      <c r="Q150" s="1611"/>
      <c r="R150" s="1611"/>
      <c r="S150" s="1611"/>
      <c r="T150" s="1611"/>
      <c r="U150" s="1611"/>
      <c r="V150" s="1611"/>
      <c r="W150" s="1611"/>
      <c r="X150" s="1611"/>
      <c r="Y150" s="1611"/>
      <c r="Z150" s="1611"/>
      <c r="AA150" s="1611"/>
      <c r="AB150" s="1611"/>
      <c r="AC150" s="1611"/>
      <c r="AD150" s="1611"/>
      <c r="AE150" s="1611"/>
      <c r="AF150" s="1611"/>
      <c r="AG150" s="1611"/>
      <c r="AH150" s="1611"/>
      <c r="AI150" s="1611"/>
      <c r="AJ150" s="1611"/>
      <c r="AK150" s="1611"/>
      <c r="AL150" s="1611"/>
      <c r="AM150" s="345"/>
      <c r="AN150" s="1611"/>
      <c r="AO150" s="1611"/>
      <c r="AP150" s="346">
        <f t="shared" si="189"/>
        <v>0</v>
      </c>
      <c r="AQ150" s="1611"/>
      <c r="AR150" s="1611"/>
      <c r="AS150" s="1611"/>
      <c r="AT150" s="352">
        <f t="shared" si="190"/>
        <v>0</v>
      </c>
      <c r="AU150" s="353"/>
      <c r="AV150" s="354"/>
      <c r="AW150" s="354"/>
      <c r="AX150" s="346">
        <f t="shared" si="196"/>
        <v>0</v>
      </c>
      <c r="AY150" s="347"/>
      <c r="AZ150" s="1611"/>
      <c r="BA150" s="352">
        <f t="shared" si="197"/>
        <v>0</v>
      </c>
      <c r="BB150" s="1611"/>
      <c r="BC150" s="352">
        <f t="shared" si="198"/>
        <v>0</v>
      </c>
    </row>
    <row r="151" spans="1:55" s="339" customFormat="1">
      <c r="A151" s="373" t="s">
        <v>61</v>
      </c>
      <c r="B151" s="1611"/>
      <c r="C151" s="1611"/>
      <c r="D151" s="1611"/>
      <c r="E151" s="1611"/>
      <c r="F151" s="1611"/>
      <c r="G151" s="1611"/>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345"/>
      <c r="AN151" s="1611"/>
      <c r="AO151" s="1611"/>
      <c r="AP151" s="346">
        <f t="shared" si="189"/>
        <v>0</v>
      </c>
      <c r="AQ151" s="1611"/>
      <c r="AR151" s="1611"/>
      <c r="AS151" s="1611"/>
      <c r="AT151" s="352">
        <f t="shared" si="190"/>
        <v>0</v>
      </c>
      <c r="AU151" s="353"/>
      <c r="AV151" s="354"/>
      <c r="AW151" s="354"/>
      <c r="AX151" s="346">
        <f t="shared" si="196"/>
        <v>0</v>
      </c>
      <c r="AY151" s="347"/>
      <c r="AZ151" s="1611"/>
      <c r="BA151" s="352">
        <f t="shared" si="197"/>
        <v>0</v>
      </c>
      <c r="BB151" s="1611"/>
      <c r="BC151" s="352">
        <f t="shared" si="198"/>
        <v>0</v>
      </c>
    </row>
    <row r="152" spans="1:55" s="339" customFormat="1">
      <c r="A152" s="373" t="s">
        <v>402</v>
      </c>
      <c r="B152" s="1611"/>
      <c r="C152" s="1611"/>
      <c r="D152" s="1611"/>
      <c r="E152" s="1611"/>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1611"/>
      <c r="AC152" s="1611"/>
      <c r="AD152" s="1611"/>
      <c r="AE152" s="1611"/>
      <c r="AF152" s="1611"/>
      <c r="AG152" s="1611"/>
      <c r="AH152" s="1611"/>
      <c r="AI152" s="1611"/>
      <c r="AJ152" s="1611"/>
      <c r="AK152" s="1611"/>
      <c r="AL152" s="1611"/>
      <c r="AM152" s="345"/>
      <c r="AN152" s="1611"/>
      <c r="AO152" s="1611"/>
      <c r="AP152" s="346">
        <f t="shared" si="189"/>
        <v>0</v>
      </c>
      <c r="AQ152" s="1611"/>
      <c r="AR152" s="1611"/>
      <c r="AS152" s="1611"/>
      <c r="AT152" s="352">
        <f t="shared" si="190"/>
        <v>0</v>
      </c>
      <c r="AU152" s="353"/>
      <c r="AV152" s="354"/>
      <c r="AW152" s="354"/>
      <c r="AX152" s="346">
        <f t="shared" si="196"/>
        <v>0</v>
      </c>
      <c r="AY152" s="347"/>
      <c r="AZ152" s="1611"/>
      <c r="BA152" s="352">
        <f t="shared" si="197"/>
        <v>0</v>
      </c>
      <c r="BB152" s="1611"/>
      <c r="BC152" s="352">
        <f t="shared" si="198"/>
        <v>0</v>
      </c>
    </row>
    <row r="153" spans="1:55" s="339" customFormat="1">
      <c r="A153" s="373" t="s">
        <v>403</v>
      </c>
      <c r="B153" s="1611"/>
      <c r="C153" s="1611"/>
      <c r="D153" s="1611"/>
      <c r="E153" s="1611"/>
      <c r="F153" s="1611"/>
      <c r="G153" s="1611"/>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345"/>
      <c r="AN153" s="1611"/>
      <c r="AO153" s="1611"/>
      <c r="AP153" s="346">
        <f t="shared" si="189"/>
        <v>0</v>
      </c>
      <c r="AQ153" s="1611"/>
      <c r="AR153" s="1611"/>
      <c r="AS153" s="1611"/>
      <c r="AT153" s="352">
        <f t="shared" si="190"/>
        <v>0</v>
      </c>
      <c r="AU153" s="353"/>
      <c r="AV153" s="354"/>
      <c r="AW153" s="354"/>
      <c r="AX153" s="346">
        <f t="shared" si="196"/>
        <v>0</v>
      </c>
      <c r="AY153" s="347"/>
      <c r="AZ153" s="1611"/>
      <c r="BA153" s="352">
        <f t="shared" si="197"/>
        <v>0</v>
      </c>
      <c r="BB153" s="1611"/>
      <c r="BC153" s="352">
        <f t="shared" si="198"/>
        <v>0</v>
      </c>
    </row>
    <row r="154" spans="1:55" s="339" customFormat="1">
      <c r="A154" s="373" t="s">
        <v>404</v>
      </c>
      <c r="B154" s="1611"/>
      <c r="C154" s="1611"/>
      <c r="D154" s="1611"/>
      <c r="E154" s="1611"/>
      <c r="F154" s="1611"/>
      <c r="G154" s="1611"/>
      <c r="H154" s="1611"/>
      <c r="I154" s="1611"/>
      <c r="J154" s="1611"/>
      <c r="K154" s="1611"/>
      <c r="L154" s="1611"/>
      <c r="M154" s="1611"/>
      <c r="N154" s="1611"/>
      <c r="O154" s="1611"/>
      <c r="P154" s="1611"/>
      <c r="Q154" s="1611"/>
      <c r="R154" s="1611"/>
      <c r="S154" s="1611"/>
      <c r="T154" s="1611"/>
      <c r="U154" s="1611"/>
      <c r="V154" s="1611"/>
      <c r="W154" s="1611"/>
      <c r="X154" s="1611"/>
      <c r="Y154" s="1611"/>
      <c r="Z154" s="1611"/>
      <c r="AA154" s="1611"/>
      <c r="AB154" s="1611"/>
      <c r="AC154" s="1611"/>
      <c r="AD154" s="1611"/>
      <c r="AE154" s="1611"/>
      <c r="AF154" s="1611"/>
      <c r="AG154" s="1611"/>
      <c r="AH154" s="1611"/>
      <c r="AI154" s="1611"/>
      <c r="AJ154" s="1611"/>
      <c r="AK154" s="1611"/>
      <c r="AL154" s="1611"/>
      <c r="AM154" s="345"/>
      <c r="AN154" s="1611"/>
      <c r="AO154" s="1611"/>
      <c r="AP154" s="346">
        <f t="shared" si="189"/>
        <v>0</v>
      </c>
      <c r="AQ154" s="1611"/>
      <c r="AR154" s="1611"/>
      <c r="AS154" s="1611"/>
      <c r="AT154" s="352">
        <f t="shared" si="190"/>
        <v>0</v>
      </c>
      <c r="AU154" s="353"/>
      <c r="AV154" s="354"/>
      <c r="AW154" s="354"/>
      <c r="AX154" s="346">
        <f t="shared" si="196"/>
        <v>0</v>
      </c>
      <c r="AY154" s="347"/>
      <c r="AZ154" s="1611"/>
      <c r="BA154" s="352">
        <f t="shared" si="197"/>
        <v>0</v>
      </c>
      <c r="BB154" s="1611"/>
      <c r="BC154" s="352">
        <f t="shared" si="198"/>
        <v>0</v>
      </c>
    </row>
    <row r="155" spans="1:55" s="339" customFormat="1">
      <c r="A155" s="373" t="s">
        <v>65</v>
      </c>
      <c r="B155" s="1611"/>
      <c r="C155" s="1611"/>
      <c r="D155" s="1611"/>
      <c r="E155" s="1611"/>
      <c r="F155" s="1611"/>
      <c r="G155" s="1611"/>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345"/>
      <c r="AN155" s="1611"/>
      <c r="AO155" s="1611"/>
      <c r="AP155" s="346">
        <f t="shared" si="189"/>
        <v>0</v>
      </c>
      <c r="AQ155" s="1611"/>
      <c r="AR155" s="1611"/>
      <c r="AS155" s="1611"/>
      <c r="AT155" s="352">
        <f t="shared" si="190"/>
        <v>0</v>
      </c>
      <c r="AU155" s="353"/>
      <c r="AV155" s="354"/>
      <c r="AW155" s="354"/>
      <c r="AX155" s="346">
        <f t="shared" si="196"/>
        <v>0</v>
      </c>
      <c r="AY155" s="347"/>
      <c r="AZ155" s="1611"/>
      <c r="BA155" s="352">
        <f t="shared" si="197"/>
        <v>0</v>
      </c>
      <c r="BB155" s="1611"/>
      <c r="BC155" s="352">
        <f t="shared" si="198"/>
        <v>0</v>
      </c>
    </row>
    <row r="156" spans="1:55" s="339" customFormat="1">
      <c r="A156" s="373" t="s">
        <v>405</v>
      </c>
      <c r="B156" s="1611"/>
      <c r="C156" s="1611"/>
      <c r="D156" s="1611"/>
      <c r="E156" s="1611"/>
      <c r="F156" s="1611"/>
      <c r="G156" s="1611"/>
      <c r="H156" s="1611"/>
      <c r="I156" s="1611"/>
      <c r="J156" s="1611"/>
      <c r="K156" s="1611"/>
      <c r="L156" s="1611"/>
      <c r="M156" s="1611"/>
      <c r="N156" s="1611"/>
      <c r="O156" s="1611"/>
      <c r="P156" s="1611"/>
      <c r="Q156" s="1611"/>
      <c r="R156" s="1611"/>
      <c r="S156" s="1611"/>
      <c r="T156" s="1611"/>
      <c r="U156" s="1611"/>
      <c r="V156" s="1611"/>
      <c r="W156" s="1611"/>
      <c r="X156" s="1611"/>
      <c r="Y156" s="1611"/>
      <c r="Z156" s="1611"/>
      <c r="AA156" s="1611"/>
      <c r="AB156" s="1611"/>
      <c r="AC156" s="1611"/>
      <c r="AD156" s="1611"/>
      <c r="AE156" s="1611"/>
      <c r="AF156" s="1611"/>
      <c r="AG156" s="1611"/>
      <c r="AH156" s="1611"/>
      <c r="AI156" s="1611"/>
      <c r="AJ156" s="1611"/>
      <c r="AK156" s="1611"/>
      <c r="AL156" s="1611"/>
      <c r="AM156" s="345"/>
      <c r="AN156" s="1611"/>
      <c r="AO156" s="1611"/>
      <c r="AP156" s="346">
        <f t="shared" si="189"/>
        <v>0</v>
      </c>
      <c r="AQ156" s="1611"/>
      <c r="AR156" s="1611"/>
      <c r="AS156" s="1611"/>
      <c r="AT156" s="352">
        <f t="shared" si="190"/>
        <v>0</v>
      </c>
      <c r="AU156" s="353"/>
      <c r="AV156" s="354"/>
      <c r="AW156" s="354"/>
      <c r="AX156" s="346">
        <f t="shared" si="196"/>
        <v>0</v>
      </c>
      <c r="AY156" s="347"/>
      <c r="AZ156" s="1611"/>
      <c r="BA156" s="352">
        <f t="shared" si="197"/>
        <v>0</v>
      </c>
      <c r="BB156" s="1611"/>
      <c r="BC156" s="352">
        <f t="shared" si="198"/>
        <v>0</v>
      </c>
    </row>
    <row r="157" spans="1:55" s="339" customFormat="1">
      <c r="A157" s="424" t="s">
        <v>406</v>
      </c>
      <c r="B157" s="1611"/>
      <c r="C157" s="1611"/>
      <c r="D157" s="1611"/>
      <c r="E157" s="1611"/>
      <c r="F157" s="1611"/>
      <c r="G157" s="1611"/>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345"/>
      <c r="AN157" s="1611"/>
      <c r="AO157" s="1611"/>
      <c r="AP157" s="346">
        <f t="shared" si="189"/>
        <v>0</v>
      </c>
      <c r="AQ157" s="1611"/>
      <c r="AR157" s="1611"/>
      <c r="AS157" s="1611"/>
      <c r="AT157" s="352">
        <f t="shared" si="190"/>
        <v>0</v>
      </c>
      <c r="AU157" s="353"/>
      <c r="AV157" s="354"/>
      <c r="AW157" s="354"/>
      <c r="AX157" s="346">
        <f t="shared" si="196"/>
        <v>0</v>
      </c>
      <c r="AY157" s="347"/>
      <c r="AZ157" s="1611"/>
      <c r="BA157" s="352">
        <f t="shared" si="197"/>
        <v>0</v>
      </c>
      <c r="BB157" s="1611"/>
      <c r="BC157" s="352">
        <f t="shared" si="198"/>
        <v>0</v>
      </c>
    </row>
    <row r="158" spans="1:55" s="339" customFormat="1" ht="15" customHeight="1">
      <c r="A158" s="425"/>
      <c r="H158" s="384"/>
      <c r="I158" s="406"/>
      <c r="J158" s="406"/>
      <c r="K158" s="406"/>
      <c r="L158" s="406"/>
      <c r="M158" s="406"/>
      <c r="N158" s="406"/>
      <c r="O158" s="381"/>
      <c r="P158" s="406"/>
      <c r="Q158" s="406"/>
      <c r="R158" s="406"/>
      <c r="S158" s="406"/>
      <c r="T158" s="406"/>
      <c r="U158" s="406"/>
      <c r="V158" s="406"/>
      <c r="W158" s="406"/>
      <c r="X158" s="406"/>
      <c r="Y158" s="406"/>
      <c r="Z158" s="406"/>
      <c r="AA158" s="406"/>
      <c r="AB158" s="406"/>
      <c r="AC158" s="406"/>
      <c r="AD158" s="406"/>
      <c r="AE158" s="408"/>
      <c r="AF158" s="408"/>
      <c r="AG158" s="410"/>
      <c r="AH158" s="382"/>
      <c r="AI158" s="411"/>
      <c r="AJ158" s="411"/>
      <c r="AK158" s="410"/>
      <c r="AL158" s="411"/>
      <c r="AM158" s="426"/>
      <c r="AN158" s="426"/>
      <c r="AO158" s="412"/>
      <c r="AQ158" s="382"/>
      <c r="AR158" s="382"/>
      <c r="AS158" s="382"/>
      <c r="AV158" s="383"/>
      <c r="AW158" s="384"/>
      <c r="AX158" s="385"/>
      <c r="AZ158" s="382"/>
      <c r="BB158" s="382"/>
    </row>
    <row r="159" spans="1:55" s="339" customFormat="1" ht="15">
      <c r="A159" s="427"/>
      <c r="B159" s="361">
        <f>B160+B161</f>
        <v>0</v>
      </c>
      <c r="C159" s="361">
        <f>C160+C161</f>
        <v>0</v>
      </c>
      <c r="D159" s="362">
        <f t="shared" ref="D159:AG159" si="199">D160+D161</f>
        <v>0</v>
      </c>
      <c r="E159" s="363">
        <f t="shared" si="199"/>
        <v>0</v>
      </c>
      <c r="F159" s="364">
        <f t="shared" si="199"/>
        <v>0</v>
      </c>
      <c r="G159" s="364">
        <f t="shared" si="199"/>
        <v>0</v>
      </c>
      <c r="H159" s="364">
        <f t="shared" si="199"/>
        <v>0</v>
      </c>
      <c r="I159" s="364">
        <f t="shared" si="199"/>
        <v>0</v>
      </c>
      <c r="J159" s="364">
        <f t="shared" si="199"/>
        <v>0</v>
      </c>
      <c r="K159" s="364">
        <f t="shared" si="199"/>
        <v>0</v>
      </c>
      <c r="L159" s="364">
        <f t="shared" si="199"/>
        <v>0</v>
      </c>
      <c r="M159" s="346">
        <f t="shared" si="199"/>
        <v>0</v>
      </c>
      <c r="N159" s="365">
        <f t="shared" si="199"/>
        <v>0</v>
      </c>
      <c r="O159" s="365">
        <f t="shared" si="199"/>
        <v>0</v>
      </c>
      <c r="P159" s="365">
        <f t="shared" si="199"/>
        <v>0</v>
      </c>
      <c r="Q159" s="348">
        <f t="shared" si="199"/>
        <v>0</v>
      </c>
      <c r="R159" s="366">
        <f t="shared" si="199"/>
        <v>0</v>
      </c>
      <c r="S159" s="1575"/>
      <c r="T159" s="367">
        <f t="shared" si="199"/>
        <v>0</v>
      </c>
      <c r="U159" s="367">
        <f t="shared" si="199"/>
        <v>0</v>
      </c>
      <c r="V159" s="367">
        <f t="shared" si="199"/>
        <v>0</v>
      </c>
      <c r="W159" s="346">
        <f t="shared" si="199"/>
        <v>0</v>
      </c>
      <c r="X159" s="366">
        <f t="shared" si="199"/>
        <v>0</v>
      </c>
      <c r="Y159" s="367">
        <f t="shared" si="199"/>
        <v>0</v>
      </c>
      <c r="Z159" s="367">
        <f t="shared" si="199"/>
        <v>0</v>
      </c>
      <c r="AA159" s="367">
        <f t="shared" si="199"/>
        <v>0</v>
      </c>
      <c r="AB159" s="367">
        <f t="shared" si="199"/>
        <v>0</v>
      </c>
      <c r="AC159" s="367">
        <f t="shared" si="199"/>
        <v>0</v>
      </c>
      <c r="AD159" s="367">
        <f t="shared" si="199"/>
        <v>0</v>
      </c>
      <c r="AE159" s="367">
        <f t="shared" si="199"/>
        <v>0</v>
      </c>
      <c r="AF159" s="367">
        <f t="shared" si="199"/>
        <v>0</v>
      </c>
      <c r="AG159" s="346">
        <f t="shared" si="199"/>
        <v>0</v>
      </c>
      <c r="AH159" s="1611"/>
      <c r="AI159" s="351">
        <f t="shared" ref="AI159:AQ159" si="200">AI160+AI161</f>
        <v>0</v>
      </c>
      <c r="AJ159" s="363">
        <f t="shared" si="200"/>
        <v>0</v>
      </c>
      <c r="AK159" s="364">
        <f t="shared" si="200"/>
        <v>0</v>
      </c>
      <c r="AL159" s="364">
        <f t="shared" si="200"/>
        <v>0</v>
      </c>
      <c r="AM159" s="364">
        <f t="shared" si="200"/>
        <v>0</v>
      </c>
      <c r="AN159" s="364">
        <f t="shared" si="200"/>
        <v>0</v>
      </c>
      <c r="AO159" s="364">
        <f t="shared" si="200"/>
        <v>0</v>
      </c>
      <c r="AP159" s="346">
        <f t="shared" si="200"/>
        <v>0</v>
      </c>
      <c r="AQ159" s="365">
        <f t="shared" si="200"/>
        <v>0</v>
      </c>
      <c r="AR159" s="1611"/>
      <c r="AS159" s="365">
        <f t="shared" ref="AS159:BC159" si="201">AS160+AS161</f>
        <v>0</v>
      </c>
      <c r="AT159" s="352">
        <f t="shared" si="201"/>
        <v>0</v>
      </c>
      <c r="AU159" s="368">
        <f t="shared" si="201"/>
        <v>0</v>
      </c>
      <c r="AV159" s="369">
        <f t="shared" si="201"/>
        <v>0</v>
      </c>
      <c r="AW159" s="369">
        <f t="shared" si="201"/>
        <v>0</v>
      </c>
      <c r="AX159" s="346">
        <f t="shared" si="201"/>
        <v>0</v>
      </c>
      <c r="AY159" s="365">
        <f t="shared" si="201"/>
        <v>0</v>
      </c>
      <c r="AZ159" s="1611"/>
      <c r="BA159" s="352">
        <f t="shared" si="201"/>
        <v>0</v>
      </c>
      <c r="BB159" s="1611"/>
      <c r="BC159" s="352">
        <f t="shared" si="201"/>
        <v>0</v>
      </c>
    </row>
    <row r="160" spans="1:55" s="339" customFormat="1">
      <c r="A160" s="356" t="s">
        <v>396</v>
      </c>
      <c r="B160" s="342"/>
      <c r="C160" s="708"/>
      <c r="D160" s="343"/>
      <c r="E160" s="344"/>
      <c r="F160" s="345"/>
      <c r="G160" s="345"/>
      <c r="H160" s="345"/>
      <c r="I160" s="345"/>
      <c r="J160" s="345"/>
      <c r="K160" s="345"/>
      <c r="L160" s="345"/>
      <c r="M160" s="346">
        <f>SUM(E160:L160)</f>
        <v>0</v>
      </c>
      <c r="N160" s="347"/>
      <c r="O160" s="347"/>
      <c r="P160" s="347"/>
      <c r="Q160" s="348">
        <f t="shared" ref="Q160:Q161" si="202">B160+C160+M160+N160+O160+P160+D160</f>
        <v>0</v>
      </c>
      <c r="R160" s="349"/>
      <c r="S160" s="1575"/>
      <c r="T160" s="350"/>
      <c r="U160" s="350"/>
      <c r="V160" s="350"/>
      <c r="W160" s="346">
        <f>SUM(R160:V160)</f>
        <v>0</v>
      </c>
      <c r="X160" s="349"/>
      <c r="Y160" s="350"/>
      <c r="Z160" s="350"/>
      <c r="AA160" s="350"/>
      <c r="AB160" s="350"/>
      <c r="AC160" s="350"/>
      <c r="AD160" s="350"/>
      <c r="AE160" s="350"/>
      <c r="AF160" s="350"/>
      <c r="AG160" s="346">
        <f>SUM(X160:AF160)</f>
        <v>0</v>
      </c>
      <c r="AH160" s="1611"/>
      <c r="AI160" s="351">
        <f>Q160+W160+AG160+AH160</f>
        <v>0</v>
      </c>
      <c r="AJ160" s="344"/>
      <c r="AK160" s="345"/>
      <c r="AL160" s="345"/>
      <c r="AM160" s="345"/>
      <c r="AN160" s="345"/>
      <c r="AO160" s="345"/>
      <c r="AP160" s="346">
        <f>SUM(AJ160:AO160)</f>
        <v>0</v>
      </c>
      <c r="AQ160" s="347"/>
      <c r="AR160" s="1611"/>
      <c r="AS160" s="347"/>
      <c r="AT160" s="352">
        <f>AI160+AP160+AQ160+AR160+AS160</f>
        <v>0</v>
      </c>
      <c r="AU160" s="353"/>
      <c r="AV160" s="354"/>
      <c r="AW160" s="354"/>
      <c r="AX160" s="346">
        <f>SUM(AU160:AW160)</f>
        <v>0</v>
      </c>
      <c r="AY160" s="347"/>
      <c r="AZ160" s="1611"/>
      <c r="BA160" s="352">
        <f>AX160+AY160</f>
        <v>0</v>
      </c>
      <c r="BB160" s="1611"/>
      <c r="BC160" s="352">
        <f>BA160+AT160+BB160</f>
        <v>0</v>
      </c>
    </row>
    <row r="161" spans="1:55" s="339" customFormat="1">
      <c r="A161" s="356" t="s">
        <v>397</v>
      </c>
      <c r="B161" s="342"/>
      <c r="C161" s="708"/>
      <c r="D161" s="343"/>
      <c r="E161" s="344"/>
      <c r="F161" s="345"/>
      <c r="G161" s="345"/>
      <c r="H161" s="345"/>
      <c r="I161" s="345"/>
      <c r="J161" s="345"/>
      <c r="K161" s="345"/>
      <c r="L161" s="345"/>
      <c r="M161" s="346">
        <f>SUM(E161:L161)</f>
        <v>0</v>
      </c>
      <c r="N161" s="347"/>
      <c r="O161" s="347"/>
      <c r="P161" s="347"/>
      <c r="Q161" s="348">
        <f t="shared" si="202"/>
        <v>0</v>
      </c>
      <c r="R161" s="349"/>
      <c r="S161" s="1575"/>
      <c r="T161" s="350"/>
      <c r="U161" s="350"/>
      <c r="V161" s="350"/>
      <c r="W161" s="346">
        <f>SUM(R161:V161)</f>
        <v>0</v>
      </c>
      <c r="X161" s="349"/>
      <c r="Y161" s="350"/>
      <c r="Z161" s="350"/>
      <c r="AA161" s="350"/>
      <c r="AB161" s="350"/>
      <c r="AC161" s="350"/>
      <c r="AD161" s="350"/>
      <c r="AE161" s="350"/>
      <c r="AF161" s="350"/>
      <c r="AG161" s="346">
        <f>SUM(X161:AF161)</f>
        <v>0</v>
      </c>
      <c r="AH161" s="1611"/>
      <c r="AI161" s="351">
        <f>Q161+W161+AG161+AH161</f>
        <v>0</v>
      </c>
      <c r="AJ161" s="344"/>
      <c r="AK161" s="345"/>
      <c r="AL161" s="345"/>
      <c r="AM161" s="345"/>
      <c r="AN161" s="345"/>
      <c r="AO161" s="345"/>
      <c r="AP161" s="346">
        <f>SUM(AJ161:AO161)</f>
        <v>0</v>
      </c>
      <c r="AQ161" s="347"/>
      <c r="AR161" s="1611"/>
      <c r="AS161" s="347"/>
      <c r="AT161" s="352">
        <f>AI161+AP161+AQ161+AR161+AS161</f>
        <v>0</v>
      </c>
      <c r="AU161" s="353"/>
      <c r="AV161" s="354"/>
      <c r="AW161" s="354"/>
      <c r="AX161" s="346">
        <f>SUM(AU161:AW161)</f>
        <v>0</v>
      </c>
      <c r="AY161" s="347"/>
      <c r="AZ161" s="1611"/>
      <c r="BA161" s="352">
        <f>AX161+AY161</f>
        <v>0</v>
      </c>
      <c r="BB161" s="1611"/>
      <c r="BC161" s="352">
        <f>BA161+AT161+BB161</f>
        <v>0</v>
      </c>
    </row>
    <row r="162" spans="1:55" s="339" customFormat="1" ht="14.25">
      <c r="A162" s="371" t="s">
        <v>398</v>
      </c>
      <c r="B162" s="361">
        <f>SUM(B163:B172)</f>
        <v>0</v>
      </c>
      <c r="C162" s="361">
        <f>SUM(C163:C172)</f>
        <v>0</v>
      </c>
      <c r="D162" s="362">
        <f t="shared" ref="D162:AG162" si="203">SUM(D163:D172)</f>
        <v>0</v>
      </c>
      <c r="E162" s="363">
        <f t="shared" si="203"/>
        <v>0</v>
      </c>
      <c r="F162" s="364">
        <f t="shared" si="203"/>
        <v>0</v>
      </c>
      <c r="G162" s="364">
        <f t="shared" si="203"/>
        <v>0</v>
      </c>
      <c r="H162" s="364">
        <f t="shared" si="203"/>
        <v>0</v>
      </c>
      <c r="I162" s="364">
        <f t="shared" si="203"/>
        <v>0</v>
      </c>
      <c r="J162" s="364">
        <f t="shared" si="203"/>
        <v>0</v>
      </c>
      <c r="K162" s="364">
        <f t="shared" si="203"/>
        <v>0</v>
      </c>
      <c r="L162" s="364">
        <f t="shared" si="203"/>
        <v>0</v>
      </c>
      <c r="M162" s="346">
        <f t="shared" si="203"/>
        <v>0</v>
      </c>
      <c r="N162" s="365">
        <f t="shared" si="203"/>
        <v>0</v>
      </c>
      <c r="O162" s="365">
        <f t="shared" si="203"/>
        <v>0</v>
      </c>
      <c r="P162" s="365">
        <f t="shared" si="203"/>
        <v>0</v>
      </c>
      <c r="Q162" s="348">
        <f t="shared" si="203"/>
        <v>0</v>
      </c>
      <c r="R162" s="366">
        <f t="shared" si="203"/>
        <v>0</v>
      </c>
      <c r="S162" s="1575"/>
      <c r="T162" s="367">
        <f t="shared" si="203"/>
        <v>0</v>
      </c>
      <c r="U162" s="367">
        <f t="shared" si="203"/>
        <v>0</v>
      </c>
      <c r="V162" s="367">
        <f t="shared" si="203"/>
        <v>0</v>
      </c>
      <c r="W162" s="346">
        <f t="shared" si="203"/>
        <v>0</v>
      </c>
      <c r="X162" s="366">
        <f t="shared" si="203"/>
        <v>0</v>
      </c>
      <c r="Y162" s="367">
        <f t="shared" si="203"/>
        <v>0</v>
      </c>
      <c r="Z162" s="367">
        <f t="shared" si="203"/>
        <v>0</v>
      </c>
      <c r="AA162" s="367">
        <f t="shared" si="203"/>
        <v>0</v>
      </c>
      <c r="AB162" s="367">
        <f t="shared" si="203"/>
        <v>0</v>
      </c>
      <c r="AC162" s="367">
        <f t="shared" si="203"/>
        <v>0</v>
      </c>
      <c r="AD162" s="367">
        <f t="shared" si="203"/>
        <v>0</v>
      </c>
      <c r="AE162" s="367">
        <f t="shared" si="203"/>
        <v>0</v>
      </c>
      <c r="AF162" s="367">
        <f t="shared" si="203"/>
        <v>0</v>
      </c>
      <c r="AG162" s="346">
        <f t="shared" si="203"/>
        <v>0</v>
      </c>
      <c r="AH162" s="1611"/>
      <c r="AI162" s="351">
        <f t="shared" ref="AI162:AQ162" si="204">SUM(AI163:AI172)</f>
        <v>0</v>
      </c>
      <c r="AJ162" s="363">
        <f t="shared" si="204"/>
        <v>0</v>
      </c>
      <c r="AK162" s="364">
        <f t="shared" si="204"/>
        <v>0</v>
      </c>
      <c r="AL162" s="364">
        <f t="shared" si="204"/>
        <v>0</v>
      </c>
      <c r="AM162" s="364">
        <f t="shared" si="204"/>
        <v>0</v>
      </c>
      <c r="AN162" s="364">
        <f t="shared" si="204"/>
        <v>0</v>
      </c>
      <c r="AO162" s="364">
        <f t="shared" si="204"/>
        <v>0</v>
      </c>
      <c r="AP162" s="346">
        <f t="shared" si="204"/>
        <v>0</v>
      </c>
      <c r="AQ162" s="365">
        <f t="shared" si="204"/>
        <v>0</v>
      </c>
      <c r="AR162" s="1611"/>
      <c r="AS162" s="365">
        <f t="shared" ref="AS162:BC162" si="205">SUM(AS163:AS172)</f>
        <v>0</v>
      </c>
      <c r="AT162" s="352">
        <f t="shared" si="205"/>
        <v>0</v>
      </c>
      <c r="AU162" s="368">
        <f t="shared" si="205"/>
        <v>0</v>
      </c>
      <c r="AV162" s="369">
        <f t="shared" si="205"/>
        <v>0</v>
      </c>
      <c r="AW162" s="369">
        <f t="shared" si="205"/>
        <v>0</v>
      </c>
      <c r="AX162" s="346">
        <f t="shared" si="205"/>
        <v>0</v>
      </c>
      <c r="AY162" s="365">
        <f t="shared" si="205"/>
        <v>0</v>
      </c>
      <c r="AZ162" s="1611"/>
      <c r="BA162" s="352">
        <f t="shared" si="205"/>
        <v>0</v>
      </c>
      <c r="BB162" s="1611"/>
      <c r="BC162" s="352">
        <f t="shared" si="205"/>
        <v>0</v>
      </c>
    </row>
    <row r="163" spans="1:55" s="339" customFormat="1">
      <c r="A163" s="372" t="s">
        <v>399</v>
      </c>
      <c r="B163" s="342"/>
      <c r="C163" s="708"/>
      <c r="D163" s="343"/>
      <c r="E163" s="344"/>
      <c r="F163" s="345"/>
      <c r="G163" s="345"/>
      <c r="H163" s="345"/>
      <c r="I163" s="345"/>
      <c r="J163" s="345"/>
      <c r="K163" s="345"/>
      <c r="L163" s="345"/>
      <c r="M163" s="346">
        <f t="shared" ref="M163:M172" si="206">SUM(E163:L163)</f>
        <v>0</v>
      </c>
      <c r="N163" s="347"/>
      <c r="O163" s="347"/>
      <c r="P163" s="347"/>
      <c r="Q163" s="348">
        <f t="shared" ref="Q163:Q172" si="207">B163+C163+M163+N163+O163+P163+D163</f>
        <v>0</v>
      </c>
      <c r="R163" s="349"/>
      <c r="S163" s="1575"/>
      <c r="T163" s="350"/>
      <c r="U163" s="350"/>
      <c r="V163" s="350"/>
      <c r="W163" s="346">
        <f t="shared" ref="W163:W172" si="208">SUM(R163:V163)</f>
        <v>0</v>
      </c>
      <c r="X163" s="349"/>
      <c r="Y163" s="350"/>
      <c r="Z163" s="350"/>
      <c r="AA163" s="350"/>
      <c r="AB163" s="350"/>
      <c r="AC163" s="350"/>
      <c r="AD163" s="350"/>
      <c r="AE163" s="350"/>
      <c r="AF163" s="350"/>
      <c r="AG163" s="346">
        <f t="shared" ref="AG163:AG172" si="209">SUM(X163:AF163)</f>
        <v>0</v>
      </c>
      <c r="AH163" s="1611"/>
      <c r="AI163" s="351">
        <f t="shared" ref="AI163:AI172" si="210">Q163+W163+AG163+AH163</f>
        <v>0</v>
      </c>
      <c r="AJ163" s="344"/>
      <c r="AK163" s="345"/>
      <c r="AL163" s="345"/>
      <c r="AM163" s="345"/>
      <c r="AN163" s="345"/>
      <c r="AO163" s="345"/>
      <c r="AP163" s="346">
        <f t="shared" ref="AP163:AP172" si="211">SUM(AJ163:AO163)</f>
        <v>0</v>
      </c>
      <c r="AQ163" s="347"/>
      <c r="AR163" s="1611"/>
      <c r="AS163" s="347"/>
      <c r="AT163" s="352">
        <f t="shared" ref="AT163:AT172" si="212">AI163+AP163+AQ163+AR163+AS163</f>
        <v>0</v>
      </c>
      <c r="AU163" s="353"/>
      <c r="AV163" s="354"/>
      <c r="AW163" s="354"/>
      <c r="AX163" s="346">
        <f t="shared" ref="AX163:AX172" si="213">SUM(AU163:AW163)</f>
        <v>0</v>
      </c>
      <c r="AY163" s="347"/>
      <c r="AZ163" s="1611"/>
      <c r="BA163" s="352">
        <f t="shared" ref="BA163:BA172" si="214">AX163+AY163</f>
        <v>0</v>
      </c>
      <c r="BB163" s="1611"/>
      <c r="BC163" s="352">
        <f t="shared" ref="BC163:BC172" si="215">BA163+AT163+BB163</f>
        <v>0</v>
      </c>
    </row>
    <row r="164" spans="1:55" s="339" customFormat="1">
      <c r="A164" s="372" t="s">
        <v>400</v>
      </c>
      <c r="B164" s="342"/>
      <c r="C164" s="708"/>
      <c r="D164" s="343"/>
      <c r="E164" s="344"/>
      <c r="F164" s="345"/>
      <c r="G164" s="345"/>
      <c r="H164" s="345"/>
      <c r="I164" s="345"/>
      <c r="J164" s="345"/>
      <c r="K164" s="345"/>
      <c r="L164" s="345"/>
      <c r="M164" s="346">
        <f t="shared" si="206"/>
        <v>0</v>
      </c>
      <c r="N164" s="347"/>
      <c r="O164" s="347"/>
      <c r="P164" s="347"/>
      <c r="Q164" s="348">
        <f t="shared" si="207"/>
        <v>0</v>
      </c>
      <c r="R164" s="349"/>
      <c r="S164" s="1575"/>
      <c r="T164" s="350"/>
      <c r="U164" s="350"/>
      <c r="V164" s="350"/>
      <c r="W164" s="346">
        <f t="shared" si="208"/>
        <v>0</v>
      </c>
      <c r="X164" s="349"/>
      <c r="Y164" s="350"/>
      <c r="Z164" s="350"/>
      <c r="AA164" s="350"/>
      <c r="AB164" s="350"/>
      <c r="AC164" s="350"/>
      <c r="AD164" s="350"/>
      <c r="AE164" s="350"/>
      <c r="AF164" s="350"/>
      <c r="AG164" s="346">
        <f t="shared" si="209"/>
        <v>0</v>
      </c>
      <c r="AH164" s="1611"/>
      <c r="AI164" s="351">
        <f t="shared" si="210"/>
        <v>0</v>
      </c>
      <c r="AJ164" s="344"/>
      <c r="AK164" s="345"/>
      <c r="AL164" s="345"/>
      <c r="AM164" s="345"/>
      <c r="AN164" s="345"/>
      <c r="AO164" s="345"/>
      <c r="AP164" s="346">
        <f t="shared" si="211"/>
        <v>0</v>
      </c>
      <c r="AQ164" s="347"/>
      <c r="AR164" s="1611"/>
      <c r="AS164" s="347"/>
      <c r="AT164" s="352">
        <f t="shared" si="212"/>
        <v>0</v>
      </c>
      <c r="AU164" s="353"/>
      <c r="AV164" s="354"/>
      <c r="AW164" s="354"/>
      <c r="AX164" s="346">
        <f t="shared" si="213"/>
        <v>0</v>
      </c>
      <c r="AY164" s="347"/>
      <c r="AZ164" s="1611"/>
      <c r="BA164" s="352">
        <f t="shared" si="214"/>
        <v>0</v>
      </c>
      <c r="BB164" s="1611"/>
      <c r="BC164" s="352">
        <f t="shared" si="215"/>
        <v>0</v>
      </c>
    </row>
    <row r="165" spans="1:55" s="339" customFormat="1">
      <c r="A165" s="373" t="s">
        <v>401</v>
      </c>
      <c r="B165" s="342"/>
      <c r="C165" s="708"/>
      <c r="D165" s="343"/>
      <c r="E165" s="344"/>
      <c r="F165" s="345"/>
      <c r="G165" s="345"/>
      <c r="H165" s="345"/>
      <c r="I165" s="345"/>
      <c r="J165" s="345"/>
      <c r="K165" s="345"/>
      <c r="L165" s="345"/>
      <c r="M165" s="346">
        <f t="shared" si="206"/>
        <v>0</v>
      </c>
      <c r="N165" s="347"/>
      <c r="O165" s="347"/>
      <c r="P165" s="347"/>
      <c r="Q165" s="348">
        <f t="shared" si="207"/>
        <v>0</v>
      </c>
      <c r="R165" s="349"/>
      <c r="S165" s="1575"/>
      <c r="T165" s="350"/>
      <c r="U165" s="350"/>
      <c r="V165" s="350"/>
      <c r="W165" s="346">
        <f t="shared" si="208"/>
        <v>0</v>
      </c>
      <c r="X165" s="349"/>
      <c r="Y165" s="350"/>
      <c r="Z165" s="350"/>
      <c r="AA165" s="350"/>
      <c r="AB165" s="350"/>
      <c r="AC165" s="350"/>
      <c r="AD165" s="350"/>
      <c r="AE165" s="350"/>
      <c r="AF165" s="350"/>
      <c r="AG165" s="346">
        <f t="shared" si="209"/>
        <v>0</v>
      </c>
      <c r="AH165" s="1611"/>
      <c r="AI165" s="351">
        <f t="shared" si="210"/>
        <v>0</v>
      </c>
      <c r="AJ165" s="344"/>
      <c r="AK165" s="345"/>
      <c r="AL165" s="345"/>
      <c r="AM165" s="345"/>
      <c r="AN165" s="345"/>
      <c r="AO165" s="345"/>
      <c r="AP165" s="346">
        <f t="shared" si="211"/>
        <v>0</v>
      </c>
      <c r="AQ165" s="347"/>
      <c r="AR165" s="1611"/>
      <c r="AS165" s="347"/>
      <c r="AT165" s="352">
        <f t="shared" si="212"/>
        <v>0</v>
      </c>
      <c r="AU165" s="353"/>
      <c r="AV165" s="354"/>
      <c r="AW165" s="354"/>
      <c r="AX165" s="346">
        <f t="shared" si="213"/>
        <v>0</v>
      </c>
      <c r="AY165" s="347"/>
      <c r="AZ165" s="1611"/>
      <c r="BA165" s="352">
        <f t="shared" si="214"/>
        <v>0</v>
      </c>
      <c r="BB165" s="1611"/>
      <c r="BC165" s="352">
        <f t="shared" si="215"/>
        <v>0</v>
      </c>
    </row>
    <row r="166" spans="1:55" s="339" customFormat="1">
      <c r="A166" s="373" t="s">
        <v>61</v>
      </c>
      <c r="B166" s="342"/>
      <c r="C166" s="708"/>
      <c r="D166" s="343"/>
      <c r="E166" s="344"/>
      <c r="F166" s="345"/>
      <c r="G166" s="345"/>
      <c r="H166" s="345"/>
      <c r="I166" s="345"/>
      <c r="J166" s="345"/>
      <c r="K166" s="345"/>
      <c r="L166" s="345"/>
      <c r="M166" s="346">
        <f t="shared" si="206"/>
        <v>0</v>
      </c>
      <c r="N166" s="347"/>
      <c r="O166" s="347"/>
      <c r="P166" s="347"/>
      <c r="Q166" s="348">
        <f t="shared" si="207"/>
        <v>0</v>
      </c>
      <c r="R166" s="349"/>
      <c r="S166" s="1575"/>
      <c r="T166" s="350"/>
      <c r="U166" s="350"/>
      <c r="V166" s="350"/>
      <c r="W166" s="346">
        <f t="shared" si="208"/>
        <v>0</v>
      </c>
      <c r="X166" s="349"/>
      <c r="Y166" s="350"/>
      <c r="Z166" s="350"/>
      <c r="AA166" s="350"/>
      <c r="AB166" s="350"/>
      <c r="AC166" s="350"/>
      <c r="AD166" s="350"/>
      <c r="AE166" s="350"/>
      <c r="AF166" s="350"/>
      <c r="AG166" s="346">
        <f t="shared" si="209"/>
        <v>0</v>
      </c>
      <c r="AH166" s="1611"/>
      <c r="AI166" s="351">
        <f t="shared" si="210"/>
        <v>0</v>
      </c>
      <c r="AJ166" s="344"/>
      <c r="AK166" s="345"/>
      <c r="AL166" s="345"/>
      <c r="AM166" s="345"/>
      <c r="AN166" s="345"/>
      <c r="AO166" s="345"/>
      <c r="AP166" s="346">
        <f t="shared" si="211"/>
        <v>0</v>
      </c>
      <c r="AQ166" s="347"/>
      <c r="AR166" s="1611"/>
      <c r="AS166" s="347"/>
      <c r="AT166" s="352">
        <f t="shared" si="212"/>
        <v>0</v>
      </c>
      <c r="AU166" s="353"/>
      <c r="AV166" s="354"/>
      <c r="AW166" s="354"/>
      <c r="AX166" s="346">
        <f t="shared" si="213"/>
        <v>0</v>
      </c>
      <c r="AY166" s="347"/>
      <c r="AZ166" s="1611"/>
      <c r="BA166" s="352">
        <f t="shared" si="214"/>
        <v>0</v>
      </c>
      <c r="BB166" s="1611"/>
      <c r="BC166" s="352">
        <f t="shared" si="215"/>
        <v>0</v>
      </c>
    </row>
    <row r="167" spans="1:55" s="339" customFormat="1">
      <c r="A167" s="373" t="s">
        <v>402</v>
      </c>
      <c r="B167" s="342"/>
      <c r="C167" s="708"/>
      <c r="D167" s="343"/>
      <c r="E167" s="344"/>
      <c r="F167" s="345"/>
      <c r="G167" s="345"/>
      <c r="H167" s="345"/>
      <c r="I167" s="345"/>
      <c r="J167" s="345"/>
      <c r="K167" s="345"/>
      <c r="L167" s="345"/>
      <c r="M167" s="346">
        <f t="shared" si="206"/>
        <v>0</v>
      </c>
      <c r="N167" s="347"/>
      <c r="O167" s="347"/>
      <c r="P167" s="347"/>
      <c r="Q167" s="348">
        <f t="shared" si="207"/>
        <v>0</v>
      </c>
      <c r="R167" s="349"/>
      <c r="S167" s="1575"/>
      <c r="T167" s="350"/>
      <c r="U167" s="350"/>
      <c r="V167" s="350"/>
      <c r="W167" s="346">
        <f t="shared" si="208"/>
        <v>0</v>
      </c>
      <c r="X167" s="349"/>
      <c r="Y167" s="350"/>
      <c r="Z167" s="350"/>
      <c r="AA167" s="350"/>
      <c r="AB167" s="350"/>
      <c r="AC167" s="350"/>
      <c r="AD167" s="350"/>
      <c r="AE167" s="350"/>
      <c r="AF167" s="350"/>
      <c r="AG167" s="346">
        <f t="shared" si="209"/>
        <v>0</v>
      </c>
      <c r="AH167" s="1611"/>
      <c r="AI167" s="351">
        <f t="shared" si="210"/>
        <v>0</v>
      </c>
      <c r="AJ167" s="344"/>
      <c r="AK167" s="345"/>
      <c r="AL167" s="345"/>
      <c r="AM167" s="345"/>
      <c r="AN167" s="345"/>
      <c r="AO167" s="345"/>
      <c r="AP167" s="346">
        <f t="shared" si="211"/>
        <v>0</v>
      </c>
      <c r="AQ167" s="347"/>
      <c r="AR167" s="1611"/>
      <c r="AS167" s="347"/>
      <c r="AT167" s="352">
        <f t="shared" si="212"/>
        <v>0</v>
      </c>
      <c r="AU167" s="353"/>
      <c r="AV167" s="354"/>
      <c r="AW167" s="354"/>
      <c r="AX167" s="346">
        <f t="shared" si="213"/>
        <v>0</v>
      </c>
      <c r="AY167" s="347"/>
      <c r="AZ167" s="1611"/>
      <c r="BA167" s="352">
        <f t="shared" si="214"/>
        <v>0</v>
      </c>
      <c r="BB167" s="1611"/>
      <c r="BC167" s="352">
        <f t="shared" si="215"/>
        <v>0</v>
      </c>
    </row>
    <row r="168" spans="1:55" s="339" customFormat="1">
      <c r="A168" s="373" t="s">
        <v>403</v>
      </c>
      <c r="B168" s="342"/>
      <c r="C168" s="708"/>
      <c r="D168" s="343"/>
      <c r="E168" s="344"/>
      <c r="F168" s="345"/>
      <c r="G168" s="345"/>
      <c r="H168" s="345"/>
      <c r="I168" s="345"/>
      <c r="J168" s="345"/>
      <c r="K168" s="345"/>
      <c r="L168" s="345"/>
      <c r="M168" s="346">
        <f t="shared" si="206"/>
        <v>0</v>
      </c>
      <c r="N168" s="347"/>
      <c r="O168" s="347"/>
      <c r="P168" s="347"/>
      <c r="Q168" s="348">
        <f t="shared" si="207"/>
        <v>0</v>
      </c>
      <c r="R168" s="349"/>
      <c r="S168" s="1575"/>
      <c r="T168" s="350"/>
      <c r="U168" s="350"/>
      <c r="V168" s="350"/>
      <c r="W168" s="346">
        <f t="shared" si="208"/>
        <v>0</v>
      </c>
      <c r="X168" s="349"/>
      <c r="Y168" s="350"/>
      <c r="Z168" s="350"/>
      <c r="AA168" s="350"/>
      <c r="AB168" s="350"/>
      <c r="AC168" s="350"/>
      <c r="AD168" s="350"/>
      <c r="AE168" s="350"/>
      <c r="AF168" s="350"/>
      <c r="AG168" s="346">
        <f t="shared" si="209"/>
        <v>0</v>
      </c>
      <c r="AH168" s="1611"/>
      <c r="AI168" s="351">
        <f t="shared" si="210"/>
        <v>0</v>
      </c>
      <c r="AJ168" s="344"/>
      <c r="AK168" s="345"/>
      <c r="AL168" s="345"/>
      <c r="AM168" s="345"/>
      <c r="AN168" s="345"/>
      <c r="AO168" s="345"/>
      <c r="AP168" s="346">
        <f t="shared" si="211"/>
        <v>0</v>
      </c>
      <c r="AQ168" s="347"/>
      <c r="AR168" s="1611"/>
      <c r="AS168" s="347"/>
      <c r="AT168" s="352">
        <f t="shared" si="212"/>
        <v>0</v>
      </c>
      <c r="AU168" s="353"/>
      <c r="AV168" s="354"/>
      <c r="AW168" s="354"/>
      <c r="AX168" s="346">
        <f t="shared" si="213"/>
        <v>0</v>
      </c>
      <c r="AY168" s="347"/>
      <c r="AZ168" s="1611"/>
      <c r="BA168" s="352">
        <f t="shared" si="214"/>
        <v>0</v>
      </c>
      <c r="BB168" s="1611"/>
      <c r="BC168" s="352">
        <f t="shared" si="215"/>
        <v>0</v>
      </c>
    </row>
    <row r="169" spans="1:55" s="339" customFormat="1">
      <c r="A169" s="373" t="s">
        <v>404</v>
      </c>
      <c r="B169" s="342"/>
      <c r="C169" s="708"/>
      <c r="D169" s="343"/>
      <c r="E169" s="344"/>
      <c r="F169" s="345"/>
      <c r="G169" s="345"/>
      <c r="H169" s="345"/>
      <c r="I169" s="345"/>
      <c r="J169" s="345"/>
      <c r="K169" s="345"/>
      <c r="L169" s="345"/>
      <c r="M169" s="346">
        <f t="shared" si="206"/>
        <v>0</v>
      </c>
      <c r="N169" s="347"/>
      <c r="O169" s="347"/>
      <c r="P169" s="347"/>
      <c r="Q169" s="348">
        <f t="shared" si="207"/>
        <v>0</v>
      </c>
      <c r="R169" s="349"/>
      <c r="S169" s="1575"/>
      <c r="T169" s="350"/>
      <c r="U169" s="350"/>
      <c r="V169" s="350"/>
      <c r="W169" s="346">
        <f t="shared" si="208"/>
        <v>0</v>
      </c>
      <c r="X169" s="349"/>
      <c r="Y169" s="350"/>
      <c r="Z169" s="350"/>
      <c r="AA169" s="350"/>
      <c r="AB169" s="350"/>
      <c r="AC169" s="350"/>
      <c r="AD169" s="350"/>
      <c r="AE169" s="350"/>
      <c r="AF169" s="350"/>
      <c r="AG169" s="346">
        <f t="shared" si="209"/>
        <v>0</v>
      </c>
      <c r="AH169" s="1611"/>
      <c r="AI169" s="351">
        <f t="shared" si="210"/>
        <v>0</v>
      </c>
      <c r="AJ169" s="344"/>
      <c r="AK169" s="345"/>
      <c r="AL169" s="345"/>
      <c r="AM169" s="345"/>
      <c r="AN169" s="345"/>
      <c r="AO169" s="345"/>
      <c r="AP169" s="346">
        <f t="shared" si="211"/>
        <v>0</v>
      </c>
      <c r="AQ169" s="347"/>
      <c r="AR169" s="1611"/>
      <c r="AS169" s="347"/>
      <c r="AT169" s="352">
        <f t="shared" si="212"/>
        <v>0</v>
      </c>
      <c r="AU169" s="353"/>
      <c r="AV169" s="354"/>
      <c r="AW169" s="354"/>
      <c r="AX169" s="346">
        <f t="shared" si="213"/>
        <v>0</v>
      </c>
      <c r="AY169" s="347"/>
      <c r="AZ169" s="1611"/>
      <c r="BA169" s="352">
        <f t="shared" si="214"/>
        <v>0</v>
      </c>
      <c r="BB169" s="1611"/>
      <c r="BC169" s="352">
        <f t="shared" si="215"/>
        <v>0</v>
      </c>
    </row>
    <row r="170" spans="1:55" s="339" customFormat="1">
      <c r="A170" s="373" t="s">
        <v>65</v>
      </c>
      <c r="B170" s="342"/>
      <c r="C170" s="708"/>
      <c r="D170" s="343"/>
      <c r="E170" s="344"/>
      <c r="F170" s="345"/>
      <c r="G170" s="345"/>
      <c r="H170" s="345"/>
      <c r="I170" s="345"/>
      <c r="J170" s="345"/>
      <c r="K170" s="345"/>
      <c r="L170" s="345"/>
      <c r="M170" s="346">
        <f t="shared" si="206"/>
        <v>0</v>
      </c>
      <c r="N170" s="347"/>
      <c r="O170" s="347"/>
      <c r="P170" s="347"/>
      <c r="Q170" s="348">
        <f t="shared" si="207"/>
        <v>0</v>
      </c>
      <c r="R170" s="349"/>
      <c r="S170" s="1575"/>
      <c r="T170" s="350"/>
      <c r="U170" s="350"/>
      <c r="V170" s="350"/>
      <c r="W170" s="346">
        <f t="shared" si="208"/>
        <v>0</v>
      </c>
      <c r="X170" s="349"/>
      <c r="Y170" s="350"/>
      <c r="Z170" s="350"/>
      <c r="AA170" s="350"/>
      <c r="AB170" s="350"/>
      <c r="AC170" s="350"/>
      <c r="AD170" s="350"/>
      <c r="AE170" s="350"/>
      <c r="AF170" s="350"/>
      <c r="AG170" s="346">
        <f t="shared" si="209"/>
        <v>0</v>
      </c>
      <c r="AH170" s="1611"/>
      <c r="AI170" s="351">
        <f t="shared" si="210"/>
        <v>0</v>
      </c>
      <c r="AJ170" s="344"/>
      <c r="AK170" s="345"/>
      <c r="AL170" s="345"/>
      <c r="AM170" s="345"/>
      <c r="AN170" s="345"/>
      <c r="AO170" s="345"/>
      <c r="AP170" s="346">
        <f t="shared" si="211"/>
        <v>0</v>
      </c>
      <c r="AQ170" s="347"/>
      <c r="AR170" s="1611"/>
      <c r="AS170" s="347"/>
      <c r="AT170" s="352">
        <f t="shared" si="212"/>
        <v>0</v>
      </c>
      <c r="AU170" s="353"/>
      <c r="AV170" s="354"/>
      <c r="AW170" s="354"/>
      <c r="AX170" s="346">
        <f t="shared" si="213"/>
        <v>0</v>
      </c>
      <c r="AY170" s="347"/>
      <c r="AZ170" s="1611"/>
      <c r="BA170" s="352">
        <f t="shared" si="214"/>
        <v>0</v>
      </c>
      <c r="BB170" s="1611"/>
      <c r="BC170" s="352">
        <f t="shared" si="215"/>
        <v>0</v>
      </c>
    </row>
    <row r="171" spans="1:55" s="339" customFormat="1">
      <c r="A171" s="373" t="s">
        <v>405</v>
      </c>
      <c r="B171" s="342"/>
      <c r="C171" s="708"/>
      <c r="D171" s="343"/>
      <c r="E171" s="344"/>
      <c r="F171" s="345"/>
      <c r="G171" s="345"/>
      <c r="H171" s="345"/>
      <c r="I171" s="345"/>
      <c r="J171" s="345"/>
      <c r="K171" s="345"/>
      <c r="L171" s="345"/>
      <c r="M171" s="346">
        <f t="shared" si="206"/>
        <v>0</v>
      </c>
      <c r="N171" s="347"/>
      <c r="O171" s="347"/>
      <c r="P171" s="347"/>
      <c r="Q171" s="348">
        <f t="shared" si="207"/>
        <v>0</v>
      </c>
      <c r="R171" s="349"/>
      <c r="S171" s="1575"/>
      <c r="T171" s="350"/>
      <c r="U171" s="350"/>
      <c r="V171" s="350"/>
      <c r="W171" s="346">
        <f t="shared" si="208"/>
        <v>0</v>
      </c>
      <c r="X171" s="349"/>
      <c r="Y171" s="350"/>
      <c r="Z171" s="350"/>
      <c r="AA171" s="350"/>
      <c r="AB171" s="350"/>
      <c r="AC171" s="350"/>
      <c r="AD171" s="350"/>
      <c r="AE171" s="350"/>
      <c r="AF171" s="350"/>
      <c r="AG171" s="346">
        <f t="shared" si="209"/>
        <v>0</v>
      </c>
      <c r="AH171" s="1611"/>
      <c r="AI171" s="351">
        <f t="shared" si="210"/>
        <v>0</v>
      </c>
      <c r="AJ171" s="344"/>
      <c r="AK171" s="345"/>
      <c r="AL171" s="345"/>
      <c r="AM171" s="345"/>
      <c r="AN171" s="345"/>
      <c r="AO171" s="345"/>
      <c r="AP171" s="346">
        <f t="shared" si="211"/>
        <v>0</v>
      </c>
      <c r="AQ171" s="347"/>
      <c r="AR171" s="1611"/>
      <c r="AS171" s="347"/>
      <c r="AT171" s="352">
        <f t="shared" si="212"/>
        <v>0</v>
      </c>
      <c r="AU171" s="353"/>
      <c r="AV171" s="354"/>
      <c r="AW171" s="354"/>
      <c r="AX171" s="346">
        <f t="shared" si="213"/>
        <v>0</v>
      </c>
      <c r="AY171" s="347"/>
      <c r="AZ171" s="1611"/>
      <c r="BA171" s="352">
        <f t="shared" si="214"/>
        <v>0</v>
      </c>
      <c r="BB171" s="1611"/>
      <c r="BC171" s="352">
        <f t="shared" si="215"/>
        <v>0</v>
      </c>
    </row>
    <row r="172" spans="1:55" s="339" customFormat="1" ht="13.5" thickBot="1">
      <c r="A172" s="374" t="s">
        <v>406</v>
      </c>
      <c r="B172" s="342"/>
      <c r="C172" s="708"/>
      <c r="D172" s="343"/>
      <c r="E172" s="344"/>
      <c r="F172" s="345"/>
      <c r="G172" s="345"/>
      <c r="H172" s="345"/>
      <c r="I172" s="345"/>
      <c r="J172" s="345"/>
      <c r="K172" s="345"/>
      <c r="L172" s="345"/>
      <c r="M172" s="346">
        <f t="shared" si="206"/>
        <v>0</v>
      </c>
      <c r="N172" s="347"/>
      <c r="O172" s="347"/>
      <c r="P172" s="347"/>
      <c r="Q172" s="348">
        <f t="shared" si="207"/>
        <v>0</v>
      </c>
      <c r="R172" s="349"/>
      <c r="S172" s="1575"/>
      <c r="T172" s="350"/>
      <c r="U172" s="350"/>
      <c r="V172" s="350"/>
      <c r="W172" s="346">
        <f t="shared" si="208"/>
        <v>0</v>
      </c>
      <c r="X172" s="349"/>
      <c r="Y172" s="350"/>
      <c r="Z172" s="350"/>
      <c r="AA172" s="350"/>
      <c r="AB172" s="350"/>
      <c r="AC172" s="350"/>
      <c r="AD172" s="350"/>
      <c r="AE172" s="350"/>
      <c r="AF172" s="350"/>
      <c r="AG172" s="346">
        <f t="shared" si="209"/>
        <v>0</v>
      </c>
      <c r="AH172" s="1611"/>
      <c r="AI172" s="351">
        <f t="shared" si="210"/>
        <v>0</v>
      </c>
      <c r="AJ172" s="344"/>
      <c r="AK172" s="345"/>
      <c r="AL172" s="345"/>
      <c r="AM172" s="345"/>
      <c r="AN172" s="345"/>
      <c r="AO172" s="345"/>
      <c r="AP172" s="346">
        <f t="shared" si="211"/>
        <v>0</v>
      </c>
      <c r="AQ172" s="347"/>
      <c r="AR172" s="1611"/>
      <c r="AS172" s="347"/>
      <c r="AT172" s="352">
        <f t="shared" si="212"/>
        <v>0</v>
      </c>
      <c r="AU172" s="353"/>
      <c r="AV172" s="354"/>
      <c r="AW172" s="354"/>
      <c r="AX172" s="346">
        <f t="shared" si="213"/>
        <v>0</v>
      </c>
      <c r="AY172" s="347"/>
      <c r="AZ172" s="1611"/>
      <c r="BA172" s="352">
        <f t="shared" si="214"/>
        <v>0</v>
      </c>
      <c r="BB172" s="1611"/>
      <c r="BC172" s="352">
        <f t="shared" si="215"/>
        <v>0</v>
      </c>
    </row>
    <row r="173" spans="1:55" s="339" customFormat="1" ht="15" customHeight="1">
      <c r="A173" s="428"/>
      <c r="H173" s="384"/>
      <c r="I173" s="406"/>
      <c r="J173" s="406"/>
      <c r="K173" s="406"/>
      <c r="L173" s="406"/>
      <c r="M173" s="406"/>
      <c r="N173" s="406"/>
      <c r="O173" s="381"/>
      <c r="P173" s="406"/>
      <c r="Q173" s="406"/>
      <c r="R173" s="406"/>
      <c r="S173" s="406"/>
      <c r="T173" s="406"/>
      <c r="U173" s="406"/>
      <c r="V173" s="406"/>
      <c r="W173" s="406"/>
      <c r="X173" s="406"/>
      <c r="Y173" s="406"/>
      <c r="Z173" s="406"/>
      <c r="AA173" s="406"/>
      <c r="AB173" s="406"/>
      <c r="AC173" s="406"/>
      <c r="AD173" s="406"/>
      <c r="AE173" s="408"/>
      <c r="AF173" s="408"/>
      <c r="AG173" s="410"/>
      <c r="AH173" s="382"/>
      <c r="AI173" s="411"/>
      <c r="AJ173" s="411"/>
      <c r="AK173" s="410"/>
      <c r="AL173" s="411"/>
      <c r="AM173" s="426"/>
      <c r="AN173" s="426"/>
      <c r="AO173" s="412"/>
      <c r="AQ173" s="382"/>
      <c r="AR173" s="382"/>
      <c r="AS173" s="382"/>
      <c r="AV173" s="383"/>
      <c r="AW173" s="384"/>
      <c r="AX173" s="385"/>
      <c r="AZ173" s="382"/>
      <c r="BB173" s="382"/>
    </row>
    <row r="174" spans="1:55" s="339" customFormat="1">
      <c r="A174" s="402"/>
      <c r="H174" s="384"/>
      <c r="I174" s="406"/>
      <c r="J174" s="406"/>
      <c r="K174" s="406"/>
      <c r="L174" s="406"/>
      <c r="M174" s="406"/>
      <c r="N174" s="406"/>
      <c r="O174" s="381"/>
      <c r="P174" s="406"/>
      <c r="Q174" s="406"/>
      <c r="R174" s="406"/>
      <c r="S174" s="406"/>
      <c r="T174" s="406"/>
      <c r="U174" s="406"/>
      <c r="V174" s="406"/>
      <c r="W174" s="406"/>
      <c r="X174" s="406"/>
      <c r="Y174" s="406"/>
      <c r="Z174" s="406"/>
      <c r="AA174" s="406"/>
      <c r="AB174" s="406"/>
      <c r="AC174" s="406"/>
      <c r="AD174" s="406"/>
      <c r="AE174" s="408"/>
      <c r="AF174" s="408"/>
      <c r="AG174" s="410"/>
      <c r="AH174" s="382"/>
      <c r="AI174" s="411"/>
      <c r="AJ174" s="411"/>
      <c r="AK174" s="410"/>
      <c r="AL174" s="411"/>
      <c r="AM174" s="426"/>
      <c r="AN174" s="426"/>
      <c r="AO174" s="412"/>
      <c r="AQ174" s="382"/>
      <c r="AR174" s="382"/>
      <c r="AS174" s="382"/>
      <c r="AV174" s="383"/>
      <c r="AW174" s="384"/>
      <c r="AX174" s="385"/>
      <c r="AZ174" s="382"/>
      <c r="BB174" s="382"/>
    </row>
    <row r="175" spans="1:55" s="121" customFormat="1">
      <c r="A175" s="429" t="s">
        <v>418</v>
      </c>
      <c r="B175" s="430">
        <f>SUM(B130:B131,B145:B146,B160:B161)</f>
        <v>0</v>
      </c>
      <c r="C175" s="430">
        <f>SUM(C130:C131,C145:C146,C160:C161)</f>
        <v>0</v>
      </c>
      <c r="D175" s="431">
        <f t="shared" ref="D175:BC175" si="216">SUM(D130:D131,D145:D146,D160:D161)</f>
        <v>0</v>
      </c>
      <c r="E175" s="432">
        <f t="shared" si="216"/>
        <v>0</v>
      </c>
      <c r="F175" s="433">
        <f t="shared" si="216"/>
        <v>0</v>
      </c>
      <c r="G175" s="433">
        <f t="shared" si="216"/>
        <v>0</v>
      </c>
      <c r="H175" s="433">
        <f t="shared" si="216"/>
        <v>0</v>
      </c>
      <c r="I175" s="433">
        <f t="shared" si="216"/>
        <v>0</v>
      </c>
      <c r="J175" s="433">
        <f t="shared" si="216"/>
        <v>0</v>
      </c>
      <c r="K175" s="433">
        <f t="shared" si="216"/>
        <v>0</v>
      </c>
      <c r="L175" s="433">
        <f t="shared" si="216"/>
        <v>0</v>
      </c>
      <c r="M175" s="434">
        <f t="shared" si="216"/>
        <v>0</v>
      </c>
      <c r="N175" s="435">
        <f t="shared" si="216"/>
        <v>0</v>
      </c>
      <c r="O175" s="435">
        <f t="shared" si="216"/>
        <v>0</v>
      </c>
      <c r="P175" s="435">
        <f t="shared" si="216"/>
        <v>0</v>
      </c>
      <c r="Q175" s="436">
        <f t="shared" si="216"/>
        <v>0</v>
      </c>
      <c r="R175" s="437">
        <f t="shared" si="216"/>
        <v>0</v>
      </c>
      <c r="S175" s="1612"/>
      <c r="T175" s="438">
        <f t="shared" si="216"/>
        <v>0</v>
      </c>
      <c r="U175" s="438">
        <f t="shared" si="216"/>
        <v>0</v>
      </c>
      <c r="V175" s="438">
        <f t="shared" si="216"/>
        <v>0</v>
      </c>
      <c r="W175" s="434">
        <f t="shared" si="216"/>
        <v>0</v>
      </c>
      <c r="X175" s="437">
        <f t="shared" si="216"/>
        <v>0</v>
      </c>
      <c r="Y175" s="438">
        <f t="shared" si="216"/>
        <v>0</v>
      </c>
      <c r="Z175" s="438">
        <f t="shared" si="216"/>
        <v>0</v>
      </c>
      <c r="AA175" s="438">
        <f t="shared" si="216"/>
        <v>0</v>
      </c>
      <c r="AB175" s="438">
        <f t="shared" si="216"/>
        <v>0</v>
      </c>
      <c r="AC175" s="438">
        <f t="shared" si="216"/>
        <v>0</v>
      </c>
      <c r="AD175" s="438">
        <f t="shared" si="216"/>
        <v>0</v>
      </c>
      <c r="AE175" s="438">
        <f t="shared" si="216"/>
        <v>0</v>
      </c>
      <c r="AF175" s="438">
        <f t="shared" si="216"/>
        <v>0</v>
      </c>
      <c r="AG175" s="434">
        <f t="shared" si="216"/>
        <v>0</v>
      </c>
      <c r="AH175" s="1611">
        <f t="shared" si="216"/>
        <v>0</v>
      </c>
      <c r="AI175" s="439">
        <f t="shared" si="216"/>
        <v>0</v>
      </c>
      <c r="AJ175" s="432">
        <f t="shared" si="216"/>
        <v>0</v>
      </c>
      <c r="AK175" s="433">
        <f t="shared" si="216"/>
        <v>0</v>
      </c>
      <c r="AL175" s="433">
        <f t="shared" si="216"/>
        <v>0</v>
      </c>
      <c r="AM175" s="433">
        <f t="shared" si="216"/>
        <v>0</v>
      </c>
      <c r="AN175" s="433">
        <f t="shared" si="216"/>
        <v>0</v>
      </c>
      <c r="AO175" s="433">
        <f t="shared" si="216"/>
        <v>0</v>
      </c>
      <c r="AP175" s="434">
        <f t="shared" si="216"/>
        <v>0</v>
      </c>
      <c r="AQ175" s="435">
        <f t="shared" si="216"/>
        <v>0</v>
      </c>
      <c r="AR175" s="1611">
        <f t="shared" si="216"/>
        <v>0</v>
      </c>
      <c r="AS175" s="435">
        <f t="shared" si="216"/>
        <v>0</v>
      </c>
      <c r="AT175" s="440">
        <f t="shared" si="216"/>
        <v>0</v>
      </c>
      <c r="AU175" s="441">
        <f t="shared" si="216"/>
        <v>0</v>
      </c>
      <c r="AV175" s="442">
        <f t="shared" si="216"/>
        <v>0</v>
      </c>
      <c r="AW175" s="442">
        <f t="shared" si="216"/>
        <v>0</v>
      </c>
      <c r="AX175" s="434">
        <f t="shared" si="216"/>
        <v>0</v>
      </c>
      <c r="AY175" s="435">
        <f t="shared" si="216"/>
        <v>0</v>
      </c>
      <c r="AZ175" s="1611"/>
      <c r="BA175" s="440">
        <f t="shared" si="216"/>
        <v>0</v>
      </c>
      <c r="BB175" s="1611"/>
      <c r="BC175" s="440">
        <f t="shared" si="216"/>
        <v>0</v>
      </c>
    </row>
    <row r="176" spans="1:55" s="121" customFormat="1" ht="13.5" thickBot="1">
      <c r="A176" s="443"/>
      <c r="F176" s="265"/>
      <c r="H176" s="444"/>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445"/>
      <c r="AQ176" s="381"/>
      <c r="AR176" s="381"/>
      <c r="AS176" s="381"/>
      <c r="AV176" s="446"/>
      <c r="AW176" s="447"/>
      <c r="AX176" s="448"/>
      <c r="AZ176" s="381"/>
      <c r="BB176" s="381"/>
    </row>
    <row r="177" spans="1:55" s="121" customFormat="1" ht="15">
      <c r="A177" s="358" t="s">
        <v>419</v>
      </c>
      <c r="B177" s="430">
        <f>SUM(B178:B179)</f>
        <v>0</v>
      </c>
      <c r="C177" s="430">
        <f>SUM(C178:C179)</f>
        <v>0</v>
      </c>
      <c r="D177" s="431">
        <f t="shared" ref="D177:BC177" si="217">SUM(D178:D179)</f>
        <v>0</v>
      </c>
      <c r="E177" s="432">
        <f t="shared" si="217"/>
        <v>0</v>
      </c>
      <c r="F177" s="433">
        <f t="shared" si="217"/>
        <v>0</v>
      </c>
      <c r="G177" s="433">
        <f t="shared" si="217"/>
        <v>0</v>
      </c>
      <c r="H177" s="433">
        <f t="shared" si="217"/>
        <v>0</v>
      </c>
      <c r="I177" s="433">
        <f t="shared" si="217"/>
        <v>0</v>
      </c>
      <c r="J177" s="433">
        <f t="shared" si="217"/>
        <v>0</v>
      </c>
      <c r="K177" s="433">
        <f t="shared" si="217"/>
        <v>0</v>
      </c>
      <c r="L177" s="433">
        <f t="shared" si="217"/>
        <v>0</v>
      </c>
      <c r="M177" s="434">
        <f t="shared" si="217"/>
        <v>0</v>
      </c>
      <c r="N177" s="435">
        <f t="shared" si="217"/>
        <v>0</v>
      </c>
      <c r="O177" s="435">
        <f t="shared" si="217"/>
        <v>0</v>
      </c>
      <c r="P177" s="435">
        <f t="shared" si="217"/>
        <v>0</v>
      </c>
      <c r="Q177" s="436">
        <f t="shared" si="217"/>
        <v>0</v>
      </c>
      <c r="R177" s="437">
        <f t="shared" si="217"/>
        <v>0</v>
      </c>
      <c r="S177" s="1612"/>
      <c r="T177" s="438">
        <f t="shared" si="217"/>
        <v>0</v>
      </c>
      <c r="U177" s="438">
        <f t="shared" si="217"/>
        <v>0</v>
      </c>
      <c r="V177" s="438">
        <f t="shared" si="217"/>
        <v>0</v>
      </c>
      <c r="W177" s="434">
        <f t="shared" si="217"/>
        <v>0</v>
      </c>
      <c r="X177" s="437">
        <f t="shared" si="217"/>
        <v>0</v>
      </c>
      <c r="Y177" s="438">
        <f t="shared" si="217"/>
        <v>0</v>
      </c>
      <c r="Z177" s="438">
        <f t="shared" si="217"/>
        <v>0</v>
      </c>
      <c r="AA177" s="438">
        <f t="shared" si="217"/>
        <v>0</v>
      </c>
      <c r="AB177" s="438">
        <f t="shared" si="217"/>
        <v>0</v>
      </c>
      <c r="AC177" s="438">
        <f t="shared" si="217"/>
        <v>0</v>
      </c>
      <c r="AD177" s="438">
        <f t="shared" si="217"/>
        <v>0</v>
      </c>
      <c r="AE177" s="438">
        <f t="shared" si="217"/>
        <v>0</v>
      </c>
      <c r="AF177" s="438">
        <f t="shared" si="217"/>
        <v>0</v>
      </c>
      <c r="AG177" s="434">
        <f t="shared" si="217"/>
        <v>0</v>
      </c>
      <c r="AH177" s="1563"/>
      <c r="AI177" s="439">
        <f t="shared" si="217"/>
        <v>0</v>
      </c>
      <c r="AJ177" s="432">
        <f t="shared" si="217"/>
        <v>0</v>
      </c>
      <c r="AK177" s="433">
        <f t="shared" si="217"/>
        <v>0</v>
      </c>
      <c r="AL177" s="433">
        <f t="shared" si="217"/>
        <v>0</v>
      </c>
      <c r="AM177" s="433">
        <f t="shared" si="217"/>
        <v>0</v>
      </c>
      <c r="AN177" s="433">
        <f t="shared" si="217"/>
        <v>0</v>
      </c>
      <c r="AO177" s="433">
        <f t="shared" si="217"/>
        <v>0</v>
      </c>
      <c r="AP177" s="434">
        <f>SUM(AP178:AP179)</f>
        <v>0</v>
      </c>
      <c r="AQ177" s="435">
        <f t="shared" si="217"/>
        <v>0</v>
      </c>
      <c r="AR177" s="1563"/>
      <c r="AS177" s="435">
        <f t="shared" si="217"/>
        <v>0</v>
      </c>
      <c r="AT177" s="440">
        <f t="shared" si="217"/>
        <v>0</v>
      </c>
      <c r="AU177" s="441">
        <f t="shared" si="217"/>
        <v>0</v>
      </c>
      <c r="AV177" s="442">
        <f t="shared" si="217"/>
        <v>0</v>
      </c>
      <c r="AW177" s="442">
        <f t="shared" si="217"/>
        <v>0</v>
      </c>
      <c r="AX177" s="434">
        <f t="shared" si="217"/>
        <v>0</v>
      </c>
      <c r="AY177" s="435">
        <f t="shared" si="217"/>
        <v>0</v>
      </c>
      <c r="AZ177" s="1563"/>
      <c r="BA177" s="440">
        <f t="shared" si="217"/>
        <v>0</v>
      </c>
      <c r="BB177" s="1563"/>
      <c r="BC177" s="440">
        <f t="shared" si="217"/>
        <v>0</v>
      </c>
    </row>
    <row r="178" spans="1:55" s="121" customFormat="1">
      <c r="A178" s="356" t="s">
        <v>396</v>
      </c>
      <c r="B178" s="361">
        <f>B130+B145+B160</f>
        <v>0</v>
      </c>
      <c r="C178" s="361">
        <f>C130+C145+C160</f>
        <v>0</v>
      </c>
      <c r="D178" s="362">
        <f t="shared" ref="D178:BC179" si="218">D130+D145+D160</f>
        <v>0</v>
      </c>
      <c r="E178" s="363">
        <f t="shared" si="218"/>
        <v>0</v>
      </c>
      <c r="F178" s="364">
        <f t="shared" si="218"/>
        <v>0</v>
      </c>
      <c r="G178" s="364">
        <f t="shared" si="218"/>
        <v>0</v>
      </c>
      <c r="H178" s="364">
        <f t="shared" si="218"/>
        <v>0</v>
      </c>
      <c r="I178" s="364">
        <f t="shared" si="218"/>
        <v>0</v>
      </c>
      <c r="J178" s="364">
        <f t="shared" si="218"/>
        <v>0</v>
      </c>
      <c r="K178" s="364">
        <f t="shared" si="218"/>
        <v>0</v>
      </c>
      <c r="L178" s="364">
        <f t="shared" si="218"/>
        <v>0</v>
      </c>
      <c r="M178" s="346">
        <f t="shared" si="218"/>
        <v>0</v>
      </c>
      <c r="N178" s="365">
        <f t="shared" si="218"/>
        <v>0</v>
      </c>
      <c r="O178" s="365">
        <f t="shared" si="218"/>
        <v>0</v>
      </c>
      <c r="P178" s="365">
        <f t="shared" si="218"/>
        <v>0</v>
      </c>
      <c r="Q178" s="348">
        <f t="shared" si="218"/>
        <v>0</v>
      </c>
      <c r="R178" s="366">
        <f t="shared" si="218"/>
        <v>0</v>
      </c>
      <c r="S178" s="1575"/>
      <c r="T178" s="367">
        <f t="shared" si="218"/>
        <v>0</v>
      </c>
      <c r="U178" s="367">
        <f t="shared" si="218"/>
        <v>0</v>
      </c>
      <c r="V178" s="367">
        <f t="shared" si="218"/>
        <v>0</v>
      </c>
      <c r="W178" s="346">
        <f t="shared" si="218"/>
        <v>0</v>
      </c>
      <c r="X178" s="366">
        <f t="shared" si="218"/>
        <v>0</v>
      </c>
      <c r="Y178" s="367">
        <f t="shared" si="218"/>
        <v>0</v>
      </c>
      <c r="Z178" s="367">
        <f t="shared" si="218"/>
        <v>0</v>
      </c>
      <c r="AA178" s="367">
        <f t="shared" si="218"/>
        <v>0</v>
      </c>
      <c r="AB178" s="367">
        <f t="shared" si="218"/>
        <v>0</v>
      </c>
      <c r="AC178" s="367">
        <f t="shared" si="218"/>
        <v>0</v>
      </c>
      <c r="AD178" s="367">
        <f t="shared" si="218"/>
        <v>0</v>
      </c>
      <c r="AE178" s="367">
        <f t="shared" si="218"/>
        <v>0</v>
      </c>
      <c r="AF178" s="367">
        <f t="shared" si="218"/>
        <v>0</v>
      </c>
      <c r="AG178" s="346">
        <f t="shared" si="218"/>
        <v>0</v>
      </c>
      <c r="AH178" s="1563">
        <f t="shared" si="218"/>
        <v>0</v>
      </c>
      <c r="AI178" s="351">
        <f t="shared" si="218"/>
        <v>0</v>
      </c>
      <c r="AJ178" s="363">
        <f t="shared" si="218"/>
        <v>0</v>
      </c>
      <c r="AK178" s="364">
        <f t="shared" si="218"/>
        <v>0</v>
      </c>
      <c r="AL178" s="364">
        <f t="shared" si="218"/>
        <v>0</v>
      </c>
      <c r="AM178" s="364">
        <f t="shared" si="218"/>
        <v>0</v>
      </c>
      <c r="AN178" s="364">
        <f t="shared" si="218"/>
        <v>0</v>
      </c>
      <c r="AO178" s="364">
        <f t="shared" si="218"/>
        <v>0</v>
      </c>
      <c r="AP178" s="346">
        <f>AP130+AP145+AP160</f>
        <v>0</v>
      </c>
      <c r="AQ178" s="365">
        <f t="shared" si="218"/>
        <v>0</v>
      </c>
      <c r="AR178" s="1563">
        <f t="shared" si="218"/>
        <v>0</v>
      </c>
      <c r="AS178" s="365">
        <f t="shared" si="218"/>
        <v>0</v>
      </c>
      <c r="AT178" s="352">
        <f t="shared" si="218"/>
        <v>0</v>
      </c>
      <c r="AU178" s="368">
        <f t="shared" si="218"/>
        <v>0</v>
      </c>
      <c r="AV178" s="369">
        <f t="shared" si="218"/>
        <v>0</v>
      </c>
      <c r="AW178" s="369">
        <f t="shared" si="218"/>
        <v>0</v>
      </c>
      <c r="AX178" s="346">
        <f t="shared" si="218"/>
        <v>0</v>
      </c>
      <c r="AY178" s="365">
        <f t="shared" si="218"/>
        <v>0</v>
      </c>
      <c r="AZ178" s="1563"/>
      <c r="BA178" s="352">
        <f t="shared" si="218"/>
        <v>0</v>
      </c>
      <c r="BB178" s="1563"/>
      <c r="BC178" s="352">
        <f t="shared" si="218"/>
        <v>0</v>
      </c>
    </row>
    <row r="179" spans="1:55" s="121" customFormat="1">
      <c r="A179" s="356" t="s">
        <v>397</v>
      </c>
      <c r="B179" s="361">
        <f>B131+B146+B161</f>
        <v>0</v>
      </c>
      <c r="C179" s="361">
        <f>C131+C146+C161</f>
        <v>0</v>
      </c>
      <c r="D179" s="362">
        <f t="shared" si="218"/>
        <v>0</v>
      </c>
      <c r="E179" s="363">
        <f t="shared" si="218"/>
        <v>0</v>
      </c>
      <c r="F179" s="364">
        <f t="shared" si="218"/>
        <v>0</v>
      </c>
      <c r="G179" s="364">
        <f t="shared" si="218"/>
        <v>0</v>
      </c>
      <c r="H179" s="364">
        <f t="shared" si="218"/>
        <v>0</v>
      </c>
      <c r="I179" s="364">
        <f t="shared" si="218"/>
        <v>0</v>
      </c>
      <c r="J179" s="364">
        <f t="shared" si="218"/>
        <v>0</v>
      </c>
      <c r="K179" s="364">
        <f t="shared" si="218"/>
        <v>0</v>
      </c>
      <c r="L179" s="364">
        <f t="shared" si="218"/>
        <v>0</v>
      </c>
      <c r="M179" s="346">
        <f t="shared" si="218"/>
        <v>0</v>
      </c>
      <c r="N179" s="365">
        <f t="shared" si="218"/>
        <v>0</v>
      </c>
      <c r="O179" s="365">
        <f t="shared" si="218"/>
        <v>0</v>
      </c>
      <c r="P179" s="365">
        <f t="shared" si="218"/>
        <v>0</v>
      </c>
      <c r="Q179" s="348">
        <f t="shared" si="218"/>
        <v>0</v>
      </c>
      <c r="R179" s="366">
        <f t="shared" si="218"/>
        <v>0</v>
      </c>
      <c r="S179" s="1575"/>
      <c r="T179" s="367">
        <f t="shared" si="218"/>
        <v>0</v>
      </c>
      <c r="U179" s="367">
        <f t="shared" si="218"/>
        <v>0</v>
      </c>
      <c r="V179" s="367">
        <f t="shared" si="218"/>
        <v>0</v>
      </c>
      <c r="W179" s="346">
        <f t="shared" si="218"/>
        <v>0</v>
      </c>
      <c r="X179" s="366">
        <f t="shared" si="218"/>
        <v>0</v>
      </c>
      <c r="Y179" s="367">
        <f t="shared" si="218"/>
        <v>0</v>
      </c>
      <c r="Z179" s="367">
        <f t="shared" si="218"/>
        <v>0</v>
      </c>
      <c r="AA179" s="367">
        <f t="shared" si="218"/>
        <v>0</v>
      </c>
      <c r="AB179" s="367">
        <f t="shared" si="218"/>
        <v>0</v>
      </c>
      <c r="AC179" s="367">
        <f t="shared" si="218"/>
        <v>0</v>
      </c>
      <c r="AD179" s="367">
        <f t="shared" si="218"/>
        <v>0</v>
      </c>
      <c r="AE179" s="367">
        <f t="shared" si="218"/>
        <v>0</v>
      </c>
      <c r="AF179" s="367">
        <f t="shared" si="218"/>
        <v>0</v>
      </c>
      <c r="AG179" s="346">
        <f t="shared" si="218"/>
        <v>0</v>
      </c>
      <c r="AH179" s="1563">
        <f t="shared" si="218"/>
        <v>0</v>
      </c>
      <c r="AI179" s="351">
        <f t="shared" si="218"/>
        <v>0</v>
      </c>
      <c r="AJ179" s="363">
        <f t="shared" si="218"/>
        <v>0</v>
      </c>
      <c r="AK179" s="364">
        <f t="shared" si="218"/>
        <v>0</v>
      </c>
      <c r="AL179" s="364">
        <f t="shared" si="218"/>
        <v>0</v>
      </c>
      <c r="AM179" s="364">
        <f t="shared" si="218"/>
        <v>0</v>
      </c>
      <c r="AN179" s="364">
        <f t="shared" si="218"/>
        <v>0</v>
      </c>
      <c r="AO179" s="364">
        <f t="shared" si="218"/>
        <v>0</v>
      </c>
      <c r="AP179" s="346">
        <f t="shared" si="218"/>
        <v>0</v>
      </c>
      <c r="AQ179" s="365">
        <f t="shared" si="218"/>
        <v>0</v>
      </c>
      <c r="AR179" s="1563">
        <f t="shared" si="218"/>
        <v>0</v>
      </c>
      <c r="AS179" s="365">
        <f t="shared" si="218"/>
        <v>0</v>
      </c>
      <c r="AT179" s="352">
        <f t="shared" si="218"/>
        <v>0</v>
      </c>
      <c r="AU179" s="368">
        <f t="shared" si="218"/>
        <v>0</v>
      </c>
      <c r="AV179" s="369">
        <f t="shared" si="218"/>
        <v>0</v>
      </c>
      <c r="AW179" s="369">
        <f t="shared" si="218"/>
        <v>0</v>
      </c>
      <c r="AX179" s="346">
        <f t="shared" si="218"/>
        <v>0</v>
      </c>
      <c r="AY179" s="365">
        <f t="shared" si="218"/>
        <v>0</v>
      </c>
      <c r="AZ179" s="1563"/>
      <c r="BA179" s="352">
        <f t="shared" si="218"/>
        <v>0</v>
      </c>
      <c r="BB179" s="1563"/>
      <c r="BC179" s="352">
        <f t="shared" si="218"/>
        <v>0</v>
      </c>
    </row>
    <row r="180" spans="1:55" s="339" customFormat="1" ht="15">
      <c r="A180" s="358" t="s">
        <v>398</v>
      </c>
      <c r="B180" s="430">
        <f t="shared" ref="B180:BC180" si="219">SUM(B181:B190)</f>
        <v>0</v>
      </c>
      <c r="C180" s="430">
        <f>SUM(C181:C190)</f>
        <v>0</v>
      </c>
      <c r="D180" s="431">
        <f t="shared" si="219"/>
        <v>0</v>
      </c>
      <c r="E180" s="432">
        <f t="shared" si="219"/>
        <v>0</v>
      </c>
      <c r="F180" s="433">
        <f t="shared" si="219"/>
        <v>0</v>
      </c>
      <c r="G180" s="433">
        <f t="shared" si="219"/>
        <v>0</v>
      </c>
      <c r="H180" s="433">
        <f t="shared" si="219"/>
        <v>0</v>
      </c>
      <c r="I180" s="433">
        <f t="shared" si="219"/>
        <v>0</v>
      </c>
      <c r="J180" s="433">
        <f t="shared" si="219"/>
        <v>0</v>
      </c>
      <c r="K180" s="433">
        <f t="shared" si="219"/>
        <v>0</v>
      </c>
      <c r="L180" s="433">
        <f t="shared" si="219"/>
        <v>0</v>
      </c>
      <c r="M180" s="434">
        <f t="shared" si="219"/>
        <v>0</v>
      </c>
      <c r="N180" s="435">
        <f t="shared" si="219"/>
        <v>0</v>
      </c>
      <c r="O180" s="435">
        <f t="shared" si="219"/>
        <v>0</v>
      </c>
      <c r="P180" s="435">
        <f t="shared" si="219"/>
        <v>0</v>
      </c>
      <c r="Q180" s="436">
        <f t="shared" si="219"/>
        <v>0</v>
      </c>
      <c r="R180" s="437">
        <f t="shared" si="219"/>
        <v>0</v>
      </c>
      <c r="S180" s="1612"/>
      <c r="T180" s="438">
        <f t="shared" si="219"/>
        <v>0</v>
      </c>
      <c r="U180" s="438">
        <f t="shared" si="219"/>
        <v>0</v>
      </c>
      <c r="V180" s="438">
        <f t="shared" si="219"/>
        <v>0</v>
      </c>
      <c r="W180" s="434">
        <f t="shared" si="219"/>
        <v>0</v>
      </c>
      <c r="X180" s="437">
        <f t="shared" si="219"/>
        <v>0</v>
      </c>
      <c r="Y180" s="438">
        <f t="shared" si="219"/>
        <v>0</v>
      </c>
      <c r="Z180" s="438">
        <f t="shared" si="219"/>
        <v>0</v>
      </c>
      <c r="AA180" s="438">
        <f t="shared" si="219"/>
        <v>0</v>
      </c>
      <c r="AB180" s="438">
        <f t="shared" si="219"/>
        <v>0</v>
      </c>
      <c r="AC180" s="438">
        <f t="shared" si="219"/>
        <v>0</v>
      </c>
      <c r="AD180" s="438">
        <f t="shared" si="219"/>
        <v>0</v>
      </c>
      <c r="AE180" s="438">
        <f t="shared" si="219"/>
        <v>0</v>
      </c>
      <c r="AF180" s="438">
        <f t="shared" si="219"/>
        <v>0</v>
      </c>
      <c r="AG180" s="434">
        <f t="shared" si="219"/>
        <v>0</v>
      </c>
      <c r="AH180" s="1563"/>
      <c r="AI180" s="439">
        <f t="shared" si="219"/>
        <v>0</v>
      </c>
      <c r="AJ180" s="432">
        <f t="shared" si="219"/>
        <v>0</v>
      </c>
      <c r="AK180" s="433">
        <f t="shared" si="219"/>
        <v>0</v>
      </c>
      <c r="AL180" s="433">
        <f t="shared" si="219"/>
        <v>0</v>
      </c>
      <c r="AM180" s="433">
        <f t="shared" si="219"/>
        <v>0</v>
      </c>
      <c r="AN180" s="433">
        <f t="shared" si="219"/>
        <v>0</v>
      </c>
      <c r="AO180" s="433">
        <f t="shared" si="219"/>
        <v>0</v>
      </c>
      <c r="AP180" s="434">
        <f t="shared" si="219"/>
        <v>0</v>
      </c>
      <c r="AQ180" s="435">
        <f t="shared" si="219"/>
        <v>0</v>
      </c>
      <c r="AR180" s="1563"/>
      <c r="AS180" s="435">
        <f t="shared" si="219"/>
        <v>0</v>
      </c>
      <c r="AT180" s="440">
        <f t="shared" si="219"/>
        <v>0</v>
      </c>
      <c r="AU180" s="441">
        <f t="shared" si="219"/>
        <v>0</v>
      </c>
      <c r="AV180" s="442">
        <f t="shared" si="219"/>
        <v>0</v>
      </c>
      <c r="AW180" s="442">
        <f t="shared" si="219"/>
        <v>0</v>
      </c>
      <c r="AX180" s="434">
        <f t="shared" si="219"/>
        <v>0</v>
      </c>
      <c r="AY180" s="435">
        <f t="shared" si="219"/>
        <v>0</v>
      </c>
      <c r="AZ180" s="1563"/>
      <c r="BA180" s="440">
        <f t="shared" si="219"/>
        <v>0</v>
      </c>
      <c r="BB180" s="1563"/>
      <c r="BC180" s="440">
        <f t="shared" si="219"/>
        <v>0</v>
      </c>
    </row>
    <row r="181" spans="1:55" s="121" customFormat="1">
      <c r="A181" s="372" t="s">
        <v>399</v>
      </c>
      <c r="B181" s="361">
        <f t="shared" ref="B181:BC186" si="220">B133+B148+B163</f>
        <v>0</v>
      </c>
      <c r="C181" s="361">
        <f t="shared" si="220"/>
        <v>0</v>
      </c>
      <c r="D181" s="362">
        <f t="shared" si="220"/>
        <v>0</v>
      </c>
      <c r="E181" s="363">
        <f t="shared" si="220"/>
        <v>0</v>
      </c>
      <c r="F181" s="364">
        <f t="shared" si="220"/>
        <v>0</v>
      </c>
      <c r="G181" s="364">
        <f t="shared" si="220"/>
        <v>0</v>
      </c>
      <c r="H181" s="364">
        <f t="shared" si="220"/>
        <v>0</v>
      </c>
      <c r="I181" s="364">
        <f t="shared" si="220"/>
        <v>0</v>
      </c>
      <c r="J181" s="364">
        <f t="shared" si="220"/>
        <v>0</v>
      </c>
      <c r="K181" s="364">
        <f t="shared" si="220"/>
        <v>0</v>
      </c>
      <c r="L181" s="364">
        <f t="shared" si="220"/>
        <v>0</v>
      </c>
      <c r="M181" s="346">
        <f t="shared" si="220"/>
        <v>0</v>
      </c>
      <c r="N181" s="365">
        <f t="shared" si="220"/>
        <v>0</v>
      </c>
      <c r="O181" s="365">
        <f t="shared" si="220"/>
        <v>0</v>
      </c>
      <c r="P181" s="365">
        <f t="shared" si="220"/>
        <v>0</v>
      </c>
      <c r="Q181" s="348">
        <f t="shared" si="220"/>
        <v>0</v>
      </c>
      <c r="R181" s="366">
        <f t="shared" si="220"/>
        <v>0</v>
      </c>
      <c r="S181" s="1575"/>
      <c r="T181" s="367">
        <f t="shared" si="220"/>
        <v>0</v>
      </c>
      <c r="U181" s="367">
        <f t="shared" si="220"/>
        <v>0</v>
      </c>
      <c r="V181" s="367">
        <f t="shared" si="220"/>
        <v>0</v>
      </c>
      <c r="W181" s="346">
        <f t="shared" si="220"/>
        <v>0</v>
      </c>
      <c r="X181" s="366">
        <f t="shared" si="220"/>
        <v>0</v>
      </c>
      <c r="Y181" s="367">
        <f t="shared" si="220"/>
        <v>0</v>
      </c>
      <c r="Z181" s="367">
        <f t="shared" si="220"/>
        <v>0</v>
      </c>
      <c r="AA181" s="367">
        <f t="shared" si="220"/>
        <v>0</v>
      </c>
      <c r="AB181" s="367">
        <f t="shared" si="220"/>
        <v>0</v>
      </c>
      <c r="AC181" s="367">
        <f t="shared" si="220"/>
        <v>0</v>
      </c>
      <c r="AD181" s="367">
        <f t="shared" si="220"/>
        <v>0</v>
      </c>
      <c r="AE181" s="367">
        <f t="shared" si="220"/>
        <v>0</v>
      </c>
      <c r="AF181" s="367">
        <f t="shared" si="220"/>
        <v>0</v>
      </c>
      <c r="AG181" s="346">
        <f t="shared" si="220"/>
        <v>0</v>
      </c>
      <c r="AH181" s="1563">
        <f t="shared" si="220"/>
        <v>0</v>
      </c>
      <c r="AI181" s="351">
        <f t="shared" si="220"/>
        <v>0</v>
      </c>
      <c r="AJ181" s="363">
        <f t="shared" si="220"/>
        <v>0</v>
      </c>
      <c r="AK181" s="364">
        <f t="shared" si="220"/>
        <v>0</v>
      </c>
      <c r="AL181" s="364">
        <f t="shared" si="220"/>
        <v>0</v>
      </c>
      <c r="AM181" s="364">
        <f t="shared" si="220"/>
        <v>0</v>
      </c>
      <c r="AN181" s="364">
        <f t="shared" si="220"/>
        <v>0</v>
      </c>
      <c r="AO181" s="364">
        <f t="shared" si="220"/>
        <v>0</v>
      </c>
      <c r="AP181" s="346">
        <f>AP133+AP148+AP163</f>
        <v>0</v>
      </c>
      <c r="AQ181" s="365">
        <f t="shared" si="220"/>
        <v>0</v>
      </c>
      <c r="AR181" s="1563">
        <f t="shared" si="220"/>
        <v>0</v>
      </c>
      <c r="AS181" s="365">
        <f t="shared" si="220"/>
        <v>0</v>
      </c>
      <c r="AT181" s="352">
        <f t="shared" si="220"/>
        <v>0</v>
      </c>
      <c r="AU181" s="368">
        <f t="shared" si="220"/>
        <v>0</v>
      </c>
      <c r="AV181" s="369">
        <f t="shared" si="220"/>
        <v>0</v>
      </c>
      <c r="AW181" s="369">
        <f t="shared" si="220"/>
        <v>0</v>
      </c>
      <c r="AX181" s="346">
        <f t="shared" si="220"/>
        <v>0</v>
      </c>
      <c r="AY181" s="365">
        <f t="shared" si="220"/>
        <v>0</v>
      </c>
      <c r="AZ181" s="1563"/>
      <c r="BA181" s="352">
        <f t="shared" si="220"/>
        <v>0</v>
      </c>
      <c r="BB181" s="1563"/>
      <c r="BC181" s="352">
        <f t="shared" si="220"/>
        <v>0</v>
      </c>
    </row>
    <row r="182" spans="1:55" s="121" customFormat="1">
      <c r="A182" s="372" t="s">
        <v>400</v>
      </c>
      <c r="B182" s="361">
        <f t="shared" si="220"/>
        <v>0</v>
      </c>
      <c r="C182" s="361">
        <f t="shared" si="220"/>
        <v>0</v>
      </c>
      <c r="D182" s="362">
        <f t="shared" si="220"/>
        <v>0</v>
      </c>
      <c r="E182" s="363">
        <f t="shared" si="220"/>
        <v>0</v>
      </c>
      <c r="F182" s="364">
        <f t="shared" si="220"/>
        <v>0</v>
      </c>
      <c r="G182" s="364">
        <f t="shared" si="220"/>
        <v>0</v>
      </c>
      <c r="H182" s="364">
        <f t="shared" si="220"/>
        <v>0</v>
      </c>
      <c r="I182" s="364">
        <f t="shared" si="220"/>
        <v>0</v>
      </c>
      <c r="J182" s="364">
        <f t="shared" si="220"/>
        <v>0</v>
      </c>
      <c r="K182" s="364">
        <f t="shared" si="220"/>
        <v>0</v>
      </c>
      <c r="L182" s="364">
        <f t="shared" si="220"/>
        <v>0</v>
      </c>
      <c r="M182" s="346">
        <f t="shared" si="220"/>
        <v>0</v>
      </c>
      <c r="N182" s="365">
        <f t="shared" si="220"/>
        <v>0</v>
      </c>
      <c r="O182" s="365">
        <f t="shared" si="220"/>
        <v>0</v>
      </c>
      <c r="P182" s="365">
        <f t="shared" si="220"/>
        <v>0</v>
      </c>
      <c r="Q182" s="348">
        <f t="shared" si="220"/>
        <v>0</v>
      </c>
      <c r="R182" s="366">
        <f t="shared" si="220"/>
        <v>0</v>
      </c>
      <c r="S182" s="1575"/>
      <c r="T182" s="367">
        <f t="shared" si="220"/>
        <v>0</v>
      </c>
      <c r="U182" s="367">
        <f t="shared" si="220"/>
        <v>0</v>
      </c>
      <c r="V182" s="367">
        <f t="shared" si="220"/>
        <v>0</v>
      </c>
      <c r="W182" s="346">
        <f t="shared" si="220"/>
        <v>0</v>
      </c>
      <c r="X182" s="366">
        <f t="shared" si="220"/>
        <v>0</v>
      </c>
      <c r="Y182" s="367">
        <f t="shared" si="220"/>
        <v>0</v>
      </c>
      <c r="Z182" s="367">
        <f t="shared" si="220"/>
        <v>0</v>
      </c>
      <c r="AA182" s="367">
        <f t="shared" si="220"/>
        <v>0</v>
      </c>
      <c r="AB182" s="367">
        <f t="shared" si="220"/>
        <v>0</v>
      </c>
      <c r="AC182" s="367">
        <f t="shared" si="220"/>
        <v>0</v>
      </c>
      <c r="AD182" s="367">
        <f t="shared" si="220"/>
        <v>0</v>
      </c>
      <c r="AE182" s="367">
        <f t="shared" si="220"/>
        <v>0</v>
      </c>
      <c r="AF182" s="367">
        <f t="shared" si="220"/>
        <v>0</v>
      </c>
      <c r="AG182" s="346">
        <f t="shared" si="220"/>
        <v>0</v>
      </c>
      <c r="AH182" s="1563">
        <f t="shared" si="220"/>
        <v>0</v>
      </c>
      <c r="AI182" s="351">
        <f t="shared" si="220"/>
        <v>0</v>
      </c>
      <c r="AJ182" s="363">
        <f t="shared" si="220"/>
        <v>0</v>
      </c>
      <c r="AK182" s="364">
        <f t="shared" si="220"/>
        <v>0</v>
      </c>
      <c r="AL182" s="364">
        <f t="shared" si="220"/>
        <v>0</v>
      </c>
      <c r="AM182" s="364">
        <f t="shared" si="220"/>
        <v>0</v>
      </c>
      <c r="AN182" s="364">
        <f t="shared" si="220"/>
        <v>0</v>
      </c>
      <c r="AO182" s="364">
        <f t="shared" si="220"/>
        <v>0</v>
      </c>
      <c r="AP182" s="346">
        <f t="shared" si="220"/>
        <v>0</v>
      </c>
      <c r="AQ182" s="365">
        <f t="shared" si="220"/>
        <v>0</v>
      </c>
      <c r="AR182" s="1563">
        <f t="shared" si="220"/>
        <v>0</v>
      </c>
      <c r="AS182" s="365">
        <f t="shared" si="220"/>
        <v>0</v>
      </c>
      <c r="AT182" s="352">
        <f t="shared" si="220"/>
        <v>0</v>
      </c>
      <c r="AU182" s="368">
        <f t="shared" si="220"/>
        <v>0</v>
      </c>
      <c r="AV182" s="369">
        <f t="shared" si="220"/>
        <v>0</v>
      </c>
      <c r="AW182" s="369">
        <f t="shared" si="220"/>
        <v>0</v>
      </c>
      <c r="AX182" s="346">
        <f t="shared" si="220"/>
        <v>0</v>
      </c>
      <c r="AY182" s="365">
        <f t="shared" si="220"/>
        <v>0</v>
      </c>
      <c r="AZ182" s="1563"/>
      <c r="BA182" s="352">
        <f t="shared" si="220"/>
        <v>0</v>
      </c>
      <c r="BB182" s="1563"/>
      <c r="BC182" s="352">
        <f t="shared" si="220"/>
        <v>0</v>
      </c>
    </row>
    <row r="183" spans="1:55" s="121" customFormat="1">
      <c r="A183" s="373" t="s">
        <v>401</v>
      </c>
      <c r="B183" s="361">
        <f t="shared" si="220"/>
        <v>0</v>
      </c>
      <c r="C183" s="361">
        <f t="shared" si="220"/>
        <v>0</v>
      </c>
      <c r="D183" s="362">
        <f t="shared" si="220"/>
        <v>0</v>
      </c>
      <c r="E183" s="363">
        <f t="shared" si="220"/>
        <v>0</v>
      </c>
      <c r="F183" s="364">
        <f t="shared" si="220"/>
        <v>0</v>
      </c>
      <c r="G183" s="364">
        <f t="shared" si="220"/>
        <v>0</v>
      </c>
      <c r="H183" s="364">
        <f t="shared" si="220"/>
        <v>0</v>
      </c>
      <c r="I183" s="364">
        <f t="shared" si="220"/>
        <v>0</v>
      </c>
      <c r="J183" s="364">
        <f t="shared" si="220"/>
        <v>0</v>
      </c>
      <c r="K183" s="364">
        <f t="shared" si="220"/>
        <v>0</v>
      </c>
      <c r="L183" s="364">
        <f t="shared" si="220"/>
        <v>0</v>
      </c>
      <c r="M183" s="346">
        <f t="shared" si="220"/>
        <v>0</v>
      </c>
      <c r="N183" s="365">
        <f t="shared" si="220"/>
        <v>0</v>
      </c>
      <c r="O183" s="365">
        <f t="shared" si="220"/>
        <v>0</v>
      </c>
      <c r="P183" s="365">
        <f t="shared" si="220"/>
        <v>0</v>
      </c>
      <c r="Q183" s="348">
        <f t="shared" si="220"/>
        <v>0</v>
      </c>
      <c r="R183" s="366">
        <f t="shared" si="220"/>
        <v>0</v>
      </c>
      <c r="S183" s="1575"/>
      <c r="T183" s="367">
        <f t="shared" si="220"/>
        <v>0</v>
      </c>
      <c r="U183" s="367">
        <f t="shared" si="220"/>
        <v>0</v>
      </c>
      <c r="V183" s="367">
        <f t="shared" si="220"/>
        <v>0</v>
      </c>
      <c r="W183" s="346">
        <f t="shared" si="220"/>
        <v>0</v>
      </c>
      <c r="X183" s="366">
        <f t="shared" si="220"/>
        <v>0</v>
      </c>
      <c r="Y183" s="367">
        <f t="shared" si="220"/>
        <v>0</v>
      </c>
      <c r="Z183" s="367">
        <f t="shared" si="220"/>
        <v>0</v>
      </c>
      <c r="AA183" s="367">
        <f t="shared" si="220"/>
        <v>0</v>
      </c>
      <c r="AB183" s="367">
        <f t="shared" si="220"/>
        <v>0</v>
      </c>
      <c r="AC183" s="367">
        <f t="shared" si="220"/>
        <v>0</v>
      </c>
      <c r="AD183" s="367">
        <f t="shared" si="220"/>
        <v>0</v>
      </c>
      <c r="AE183" s="367">
        <f t="shared" si="220"/>
        <v>0</v>
      </c>
      <c r="AF183" s="367">
        <f t="shared" si="220"/>
        <v>0</v>
      </c>
      <c r="AG183" s="346">
        <f t="shared" si="220"/>
        <v>0</v>
      </c>
      <c r="AH183" s="1563">
        <f t="shared" si="220"/>
        <v>0</v>
      </c>
      <c r="AI183" s="351">
        <f t="shared" si="220"/>
        <v>0</v>
      </c>
      <c r="AJ183" s="363">
        <f t="shared" si="220"/>
        <v>0</v>
      </c>
      <c r="AK183" s="364">
        <f t="shared" si="220"/>
        <v>0</v>
      </c>
      <c r="AL183" s="364">
        <f t="shared" si="220"/>
        <v>0</v>
      </c>
      <c r="AM183" s="364">
        <f t="shared" si="220"/>
        <v>0</v>
      </c>
      <c r="AN183" s="364">
        <f t="shared" si="220"/>
        <v>0</v>
      </c>
      <c r="AO183" s="364">
        <f t="shared" si="220"/>
        <v>0</v>
      </c>
      <c r="AP183" s="346">
        <f t="shared" si="220"/>
        <v>0</v>
      </c>
      <c r="AQ183" s="365">
        <f t="shared" si="220"/>
        <v>0</v>
      </c>
      <c r="AR183" s="1563">
        <f t="shared" si="220"/>
        <v>0</v>
      </c>
      <c r="AS183" s="365">
        <f t="shared" si="220"/>
        <v>0</v>
      </c>
      <c r="AT183" s="352">
        <f t="shared" si="220"/>
        <v>0</v>
      </c>
      <c r="AU183" s="368">
        <f t="shared" si="220"/>
        <v>0</v>
      </c>
      <c r="AV183" s="369">
        <f t="shared" si="220"/>
        <v>0</v>
      </c>
      <c r="AW183" s="369">
        <f t="shared" si="220"/>
        <v>0</v>
      </c>
      <c r="AX183" s="346">
        <f t="shared" si="220"/>
        <v>0</v>
      </c>
      <c r="AY183" s="365">
        <f t="shared" si="220"/>
        <v>0</v>
      </c>
      <c r="AZ183" s="1563"/>
      <c r="BA183" s="352">
        <f t="shared" si="220"/>
        <v>0</v>
      </c>
      <c r="BB183" s="1563"/>
      <c r="BC183" s="352">
        <f t="shared" si="220"/>
        <v>0</v>
      </c>
    </row>
    <row r="184" spans="1:55" s="121" customFormat="1">
      <c r="A184" s="373" t="s">
        <v>61</v>
      </c>
      <c r="B184" s="361">
        <f t="shared" si="220"/>
        <v>0</v>
      </c>
      <c r="C184" s="361">
        <f t="shared" si="220"/>
        <v>0</v>
      </c>
      <c r="D184" s="362">
        <f t="shared" si="220"/>
        <v>0</v>
      </c>
      <c r="E184" s="363">
        <f t="shared" si="220"/>
        <v>0</v>
      </c>
      <c r="F184" s="364">
        <f t="shared" si="220"/>
        <v>0</v>
      </c>
      <c r="G184" s="364">
        <f t="shared" si="220"/>
        <v>0</v>
      </c>
      <c r="H184" s="364">
        <f t="shared" si="220"/>
        <v>0</v>
      </c>
      <c r="I184" s="364">
        <f t="shared" si="220"/>
        <v>0</v>
      </c>
      <c r="J184" s="364">
        <f t="shared" si="220"/>
        <v>0</v>
      </c>
      <c r="K184" s="364">
        <f t="shared" si="220"/>
        <v>0</v>
      </c>
      <c r="L184" s="364">
        <f t="shared" si="220"/>
        <v>0</v>
      </c>
      <c r="M184" s="346">
        <f t="shared" si="220"/>
        <v>0</v>
      </c>
      <c r="N184" s="365">
        <f t="shared" si="220"/>
        <v>0</v>
      </c>
      <c r="O184" s="365">
        <f t="shared" si="220"/>
        <v>0</v>
      </c>
      <c r="P184" s="365">
        <f t="shared" si="220"/>
        <v>0</v>
      </c>
      <c r="Q184" s="348">
        <f t="shared" si="220"/>
        <v>0</v>
      </c>
      <c r="R184" s="366">
        <f t="shared" si="220"/>
        <v>0</v>
      </c>
      <c r="S184" s="1575"/>
      <c r="T184" s="367">
        <f t="shared" si="220"/>
        <v>0</v>
      </c>
      <c r="U184" s="367">
        <f t="shared" si="220"/>
        <v>0</v>
      </c>
      <c r="V184" s="367">
        <f t="shared" si="220"/>
        <v>0</v>
      </c>
      <c r="W184" s="346">
        <f t="shared" si="220"/>
        <v>0</v>
      </c>
      <c r="X184" s="366">
        <f t="shared" si="220"/>
        <v>0</v>
      </c>
      <c r="Y184" s="367">
        <f t="shared" si="220"/>
        <v>0</v>
      </c>
      <c r="Z184" s="367">
        <f t="shared" si="220"/>
        <v>0</v>
      </c>
      <c r="AA184" s="367">
        <f t="shared" si="220"/>
        <v>0</v>
      </c>
      <c r="AB184" s="367">
        <f t="shared" si="220"/>
        <v>0</v>
      </c>
      <c r="AC184" s="367">
        <f t="shared" si="220"/>
        <v>0</v>
      </c>
      <c r="AD184" s="367">
        <f t="shared" si="220"/>
        <v>0</v>
      </c>
      <c r="AE184" s="367">
        <f t="shared" si="220"/>
        <v>0</v>
      </c>
      <c r="AF184" s="367">
        <f t="shared" si="220"/>
        <v>0</v>
      </c>
      <c r="AG184" s="346">
        <f t="shared" si="220"/>
        <v>0</v>
      </c>
      <c r="AH184" s="1563">
        <f t="shared" si="220"/>
        <v>0</v>
      </c>
      <c r="AI184" s="351">
        <f t="shared" si="220"/>
        <v>0</v>
      </c>
      <c r="AJ184" s="363">
        <f t="shared" si="220"/>
        <v>0</v>
      </c>
      <c r="AK184" s="364">
        <f t="shared" si="220"/>
        <v>0</v>
      </c>
      <c r="AL184" s="364">
        <f t="shared" si="220"/>
        <v>0</v>
      </c>
      <c r="AM184" s="364">
        <f t="shared" si="220"/>
        <v>0</v>
      </c>
      <c r="AN184" s="364">
        <f t="shared" si="220"/>
        <v>0</v>
      </c>
      <c r="AO184" s="364">
        <f t="shared" si="220"/>
        <v>0</v>
      </c>
      <c r="AP184" s="346">
        <f t="shared" si="220"/>
        <v>0</v>
      </c>
      <c r="AQ184" s="365">
        <f t="shared" si="220"/>
        <v>0</v>
      </c>
      <c r="AR184" s="1563">
        <f t="shared" si="220"/>
        <v>0</v>
      </c>
      <c r="AS184" s="365">
        <f t="shared" si="220"/>
        <v>0</v>
      </c>
      <c r="AT184" s="352">
        <f t="shared" si="220"/>
        <v>0</v>
      </c>
      <c r="AU184" s="368">
        <f t="shared" si="220"/>
        <v>0</v>
      </c>
      <c r="AV184" s="369">
        <f t="shared" si="220"/>
        <v>0</v>
      </c>
      <c r="AW184" s="369">
        <f t="shared" si="220"/>
        <v>0</v>
      </c>
      <c r="AX184" s="346">
        <f t="shared" si="220"/>
        <v>0</v>
      </c>
      <c r="AY184" s="365">
        <f t="shared" si="220"/>
        <v>0</v>
      </c>
      <c r="AZ184" s="1563"/>
      <c r="BA184" s="352">
        <f t="shared" si="220"/>
        <v>0</v>
      </c>
      <c r="BB184" s="1563"/>
      <c r="BC184" s="352">
        <f t="shared" si="220"/>
        <v>0</v>
      </c>
    </row>
    <row r="185" spans="1:55" s="121" customFormat="1">
      <c r="A185" s="373" t="s">
        <v>402</v>
      </c>
      <c r="B185" s="361">
        <f t="shared" si="220"/>
        <v>0</v>
      </c>
      <c r="C185" s="361">
        <f t="shared" si="220"/>
        <v>0</v>
      </c>
      <c r="D185" s="362">
        <f t="shared" si="220"/>
        <v>0</v>
      </c>
      <c r="E185" s="363">
        <f t="shared" si="220"/>
        <v>0</v>
      </c>
      <c r="F185" s="364">
        <f t="shared" si="220"/>
        <v>0</v>
      </c>
      <c r="G185" s="364">
        <f t="shared" si="220"/>
        <v>0</v>
      </c>
      <c r="H185" s="364">
        <f t="shared" si="220"/>
        <v>0</v>
      </c>
      <c r="I185" s="364">
        <f t="shared" si="220"/>
        <v>0</v>
      </c>
      <c r="J185" s="364">
        <f t="shared" si="220"/>
        <v>0</v>
      </c>
      <c r="K185" s="364">
        <f t="shared" si="220"/>
        <v>0</v>
      </c>
      <c r="L185" s="364">
        <f t="shared" si="220"/>
        <v>0</v>
      </c>
      <c r="M185" s="346">
        <f t="shared" si="220"/>
        <v>0</v>
      </c>
      <c r="N185" s="365">
        <f t="shared" si="220"/>
        <v>0</v>
      </c>
      <c r="O185" s="365">
        <f t="shared" si="220"/>
        <v>0</v>
      </c>
      <c r="P185" s="365">
        <f t="shared" si="220"/>
        <v>0</v>
      </c>
      <c r="Q185" s="348">
        <f t="shared" si="220"/>
        <v>0</v>
      </c>
      <c r="R185" s="366">
        <f t="shared" si="220"/>
        <v>0</v>
      </c>
      <c r="S185" s="1575"/>
      <c r="T185" s="367">
        <f t="shared" si="220"/>
        <v>0</v>
      </c>
      <c r="U185" s="367">
        <f t="shared" si="220"/>
        <v>0</v>
      </c>
      <c r="V185" s="367">
        <f t="shared" si="220"/>
        <v>0</v>
      </c>
      <c r="W185" s="346">
        <f t="shared" si="220"/>
        <v>0</v>
      </c>
      <c r="X185" s="366">
        <f t="shared" si="220"/>
        <v>0</v>
      </c>
      <c r="Y185" s="367">
        <f t="shared" si="220"/>
        <v>0</v>
      </c>
      <c r="Z185" s="367">
        <f t="shared" si="220"/>
        <v>0</v>
      </c>
      <c r="AA185" s="367">
        <f t="shared" si="220"/>
        <v>0</v>
      </c>
      <c r="AB185" s="367">
        <f t="shared" si="220"/>
        <v>0</v>
      </c>
      <c r="AC185" s="367">
        <f t="shared" si="220"/>
        <v>0</v>
      </c>
      <c r="AD185" s="367">
        <f t="shared" si="220"/>
        <v>0</v>
      </c>
      <c r="AE185" s="367">
        <f t="shared" si="220"/>
        <v>0</v>
      </c>
      <c r="AF185" s="367">
        <f t="shared" si="220"/>
        <v>0</v>
      </c>
      <c r="AG185" s="346">
        <f t="shared" si="220"/>
        <v>0</v>
      </c>
      <c r="AH185" s="1563">
        <f t="shared" si="220"/>
        <v>0</v>
      </c>
      <c r="AI185" s="351">
        <f t="shared" si="220"/>
        <v>0</v>
      </c>
      <c r="AJ185" s="363">
        <f t="shared" si="220"/>
        <v>0</v>
      </c>
      <c r="AK185" s="364">
        <f t="shared" si="220"/>
        <v>0</v>
      </c>
      <c r="AL185" s="364">
        <f t="shared" si="220"/>
        <v>0</v>
      </c>
      <c r="AM185" s="364">
        <f t="shared" si="220"/>
        <v>0</v>
      </c>
      <c r="AN185" s="364">
        <f t="shared" si="220"/>
        <v>0</v>
      </c>
      <c r="AO185" s="364">
        <f t="shared" si="220"/>
        <v>0</v>
      </c>
      <c r="AP185" s="346">
        <f t="shared" si="220"/>
        <v>0</v>
      </c>
      <c r="AQ185" s="365">
        <f t="shared" si="220"/>
        <v>0</v>
      </c>
      <c r="AR185" s="1563">
        <f t="shared" si="220"/>
        <v>0</v>
      </c>
      <c r="AS185" s="365">
        <f t="shared" si="220"/>
        <v>0</v>
      </c>
      <c r="AT185" s="352">
        <f t="shared" si="220"/>
        <v>0</v>
      </c>
      <c r="AU185" s="368">
        <f t="shared" si="220"/>
        <v>0</v>
      </c>
      <c r="AV185" s="369">
        <f t="shared" si="220"/>
        <v>0</v>
      </c>
      <c r="AW185" s="369">
        <f t="shared" si="220"/>
        <v>0</v>
      </c>
      <c r="AX185" s="346">
        <f t="shared" si="220"/>
        <v>0</v>
      </c>
      <c r="AY185" s="365">
        <f t="shared" si="220"/>
        <v>0</v>
      </c>
      <c r="AZ185" s="1563"/>
      <c r="BA185" s="352">
        <f t="shared" si="220"/>
        <v>0</v>
      </c>
      <c r="BB185" s="1563"/>
      <c r="BC185" s="352">
        <f t="shared" si="220"/>
        <v>0</v>
      </c>
    </row>
    <row r="186" spans="1:55" s="121" customFormat="1">
      <c r="A186" s="373" t="s">
        <v>403</v>
      </c>
      <c r="B186" s="361">
        <f t="shared" si="220"/>
        <v>0</v>
      </c>
      <c r="C186" s="361">
        <f t="shared" ref="B186:BC190" si="221">C138+C153+C168</f>
        <v>0</v>
      </c>
      <c r="D186" s="362">
        <f t="shared" si="221"/>
        <v>0</v>
      </c>
      <c r="E186" s="363">
        <f t="shared" si="221"/>
        <v>0</v>
      </c>
      <c r="F186" s="364">
        <f t="shared" si="221"/>
        <v>0</v>
      </c>
      <c r="G186" s="364">
        <f t="shared" si="221"/>
        <v>0</v>
      </c>
      <c r="H186" s="364">
        <f t="shared" si="221"/>
        <v>0</v>
      </c>
      <c r="I186" s="364">
        <f t="shared" si="221"/>
        <v>0</v>
      </c>
      <c r="J186" s="364">
        <f t="shared" si="221"/>
        <v>0</v>
      </c>
      <c r="K186" s="364">
        <f t="shared" si="221"/>
        <v>0</v>
      </c>
      <c r="L186" s="364">
        <f t="shared" si="221"/>
        <v>0</v>
      </c>
      <c r="M186" s="346">
        <f t="shared" si="221"/>
        <v>0</v>
      </c>
      <c r="N186" s="365">
        <f t="shared" si="221"/>
        <v>0</v>
      </c>
      <c r="O186" s="365">
        <f t="shared" si="221"/>
        <v>0</v>
      </c>
      <c r="P186" s="365">
        <f t="shared" si="221"/>
        <v>0</v>
      </c>
      <c r="Q186" s="348">
        <f t="shared" si="221"/>
        <v>0</v>
      </c>
      <c r="R186" s="366">
        <f t="shared" si="221"/>
        <v>0</v>
      </c>
      <c r="S186" s="1575"/>
      <c r="T186" s="367">
        <f t="shared" si="221"/>
        <v>0</v>
      </c>
      <c r="U186" s="367">
        <f t="shared" si="221"/>
        <v>0</v>
      </c>
      <c r="V186" s="367">
        <f t="shared" si="221"/>
        <v>0</v>
      </c>
      <c r="W186" s="346">
        <f t="shared" si="221"/>
        <v>0</v>
      </c>
      <c r="X186" s="366">
        <f t="shared" si="221"/>
        <v>0</v>
      </c>
      <c r="Y186" s="367">
        <f t="shared" si="221"/>
        <v>0</v>
      </c>
      <c r="Z186" s="367">
        <f t="shared" si="221"/>
        <v>0</v>
      </c>
      <c r="AA186" s="367">
        <f t="shared" si="221"/>
        <v>0</v>
      </c>
      <c r="AB186" s="367">
        <f t="shared" si="221"/>
        <v>0</v>
      </c>
      <c r="AC186" s="367">
        <f t="shared" si="221"/>
        <v>0</v>
      </c>
      <c r="AD186" s="367">
        <f t="shared" si="221"/>
        <v>0</v>
      </c>
      <c r="AE186" s="367">
        <f t="shared" si="221"/>
        <v>0</v>
      </c>
      <c r="AF186" s="367">
        <f t="shared" si="221"/>
        <v>0</v>
      </c>
      <c r="AG186" s="346">
        <f t="shared" si="221"/>
        <v>0</v>
      </c>
      <c r="AH186" s="1563">
        <f t="shared" si="221"/>
        <v>0</v>
      </c>
      <c r="AI186" s="351">
        <f t="shared" si="221"/>
        <v>0</v>
      </c>
      <c r="AJ186" s="363">
        <f t="shared" si="221"/>
        <v>0</v>
      </c>
      <c r="AK186" s="364">
        <f t="shared" si="221"/>
        <v>0</v>
      </c>
      <c r="AL186" s="364">
        <f t="shared" si="221"/>
        <v>0</v>
      </c>
      <c r="AM186" s="364">
        <f t="shared" si="221"/>
        <v>0</v>
      </c>
      <c r="AN186" s="364">
        <f t="shared" si="221"/>
        <v>0</v>
      </c>
      <c r="AO186" s="364">
        <f t="shared" si="221"/>
        <v>0</v>
      </c>
      <c r="AP186" s="346">
        <f t="shared" si="221"/>
        <v>0</v>
      </c>
      <c r="AQ186" s="365">
        <f t="shared" si="221"/>
        <v>0</v>
      </c>
      <c r="AR186" s="1563">
        <f t="shared" si="221"/>
        <v>0</v>
      </c>
      <c r="AS186" s="365">
        <f t="shared" si="221"/>
        <v>0</v>
      </c>
      <c r="AT186" s="352">
        <f t="shared" si="221"/>
        <v>0</v>
      </c>
      <c r="AU186" s="368">
        <f t="shared" si="221"/>
        <v>0</v>
      </c>
      <c r="AV186" s="369">
        <f t="shared" si="221"/>
        <v>0</v>
      </c>
      <c r="AW186" s="369">
        <f t="shared" si="221"/>
        <v>0</v>
      </c>
      <c r="AX186" s="346">
        <f t="shared" si="221"/>
        <v>0</v>
      </c>
      <c r="AY186" s="365">
        <f t="shared" si="221"/>
        <v>0</v>
      </c>
      <c r="AZ186" s="1563"/>
      <c r="BA186" s="352">
        <f t="shared" si="221"/>
        <v>0</v>
      </c>
      <c r="BB186" s="1563"/>
      <c r="BC186" s="352">
        <f t="shared" si="221"/>
        <v>0</v>
      </c>
    </row>
    <row r="187" spans="1:55" s="121" customFormat="1">
      <c r="A187" s="373" t="s">
        <v>404</v>
      </c>
      <c r="B187" s="361">
        <f t="shared" si="221"/>
        <v>0</v>
      </c>
      <c r="C187" s="361">
        <f t="shared" si="221"/>
        <v>0</v>
      </c>
      <c r="D187" s="362">
        <f t="shared" si="221"/>
        <v>0</v>
      </c>
      <c r="E187" s="363">
        <f t="shared" si="221"/>
        <v>0</v>
      </c>
      <c r="F187" s="364">
        <f t="shared" si="221"/>
        <v>0</v>
      </c>
      <c r="G187" s="364">
        <f t="shared" si="221"/>
        <v>0</v>
      </c>
      <c r="H187" s="364">
        <f t="shared" si="221"/>
        <v>0</v>
      </c>
      <c r="I187" s="364">
        <f t="shared" si="221"/>
        <v>0</v>
      </c>
      <c r="J187" s="364">
        <f t="shared" si="221"/>
        <v>0</v>
      </c>
      <c r="K187" s="364">
        <f t="shared" si="221"/>
        <v>0</v>
      </c>
      <c r="L187" s="364">
        <f t="shared" si="221"/>
        <v>0</v>
      </c>
      <c r="M187" s="346">
        <f t="shared" si="221"/>
        <v>0</v>
      </c>
      <c r="N187" s="365">
        <f t="shared" si="221"/>
        <v>0</v>
      </c>
      <c r="O187" s="365">
        <f t="shared" si="221"/>
        <v>0</v>
      </c>
      <c r="P187" s="365">
        <f t="shared" si="221"/>
        <v>0</v>
      </c>
      <c r="Q187" s="348">
        <f t="shared" si="221"/>
        <v>0</v>
      </c>
      <c r="R187" s="366">
        <f t="shared" si="221"/>
        <v>0</v>
      </c>
      <c r="S187" s="1575"/>
      <c r="T187" s="367">
        <f t="shared" si="221"/>
        <v>0</v>
      </c>
      <c r="U187" s="367">
        <f t="shared" si="221"/>
        <v>0</v>
      </c>
      <c r="V187" s="367">
        <f t="shared" si="221"/>
        <v>0</v>
      </c>
      <c r="W187" s="346">
        <f t="shared" si="221"/>
        <v>0</v>
      </c>
      <c r="X187" s="366">
        <f t="shared" si="221"/>
        <v>0</v>
      </c>
      <c r="Y187" s="367">
        <f t="shared" si="221"/>
        <v>0</v>
      </c>
      <c r="Z187" s="367">
        <f t="shared" si="221"/>
        <v>0</v>
      </c>
      <c r="AA187" s="367">
        <f t="shared" si="221"/>
        <v>0</v>
      </c>
      <c r="AB187" s="367">
        <f t="shared" si="221"/>
        <v>0</v>
      </c>
      <c r="AC187" s="367">
        <f t="shared" si="221"/>
        <v>0</v>
      </c>
      <c r="AD187" s="367">
        <f t="shared" si="221"/>
        <v>0</v>
      </c>
      <c r="AE187" s="367">
        <f t="shared" si="221"/>
        <v>0</v>
      </c>
      <c r="AF187" s="367">
        <f t="shared" si="221"/>
        <v>0</v>
      </c>
      <c r="AG187" s="346">
        <f t="shared" si="221"/>
        <v>0</v>
      </c>
      <c r="AH187" s="1563">
        <f t="shared" si="221"/>
        <v>0</v>
      </c>
      <c r="AI187" s="351">
        <f t="shared" si="221"/>
        <v>0</v>
      </c>
      <c r="AJ187" s="363">
        <f t="shared" si="221"/>
        <v>0</v>
      </c>
      <c r="AK187" s="364">
        <f t="shared" si="221"/>
        <v>0</v>
      </c>
      <c r="AL187" s="364">
        <f t="shared" si="221"/>
        <v>0</v>
      </c>
      <c r="AM187" s="364">
        <f t="shared" si="221"/>
        <v>0</v>
      </c>
      <c r="AN187" s="364">
        <f t="shared" si="221"/>
        <v>0</v>
      </c>
      <c r="AO187" s="364">
        <f t="shared" si="221"/>
        <v>0</v>
      </c>
      <c r="AP187" s="346">
        <f t="shared" si="221"/>
        <v>0</v>
      </c>
      <c r="AQ187" s="365">
        <f t="shared" si="221"/>
        <v>0</v>
      </c>
      <c r="AR187" s="1563">
        <f t="shared" si="221"/>
        <v>0</v>
      </c>
      <c r="AS187" s="365">
        <f t="shared" si="221"/>
        <v>0</v>
      </c>
      <c r="AT187" s="352">
        <f t="shared" si="221"/>
        <v>0</v>
      </c>
      <c r="AU187" s="368">
        <f t="shared" si="221"/>
        <v>0</v>
      </c>
      <c r="AV187" s="369">
        <f t="shared" si="221"/>
        <v>0</v>
      </c>
      <c r="AW187" s="369">
        <f t="shared" si="221"/>
        <v>0</v>
      </c>
      <c r="AX187" s="346">
        <f t="shared" si="221"/>
        <v>0</v>
      </c>
      <c r="AY187" s="365">
        <f t="shared" si="221"/>
        <v>0</v>
      </c>
      <c r="AZ187" s="1563"/>
      <c r="BA187" s="352">
        <f t="shared" si="221"/>
        <v>0</v>
      </c>
      <c r="BB187" s="1563"/>
      <c r="BC187" s="352">
        <f t="shared" si="221"/>
        <v>0</v>
      </c>
    </row>
    <row r="188" spans="1:55" s="121" customFormat="1">
      <c r="A188" s="373" t="s">
        <v>65</v>
      </c>
      <c r="B188" s="361">
        <f t="shared" si="221"/>
        <v>0</v>
      </c>
      <c r="C188" s="361">
        <f t="shared" si="221"/>
        <v>0</v>
      </c>
      <c r="D188" s="362">
        <f t="shared" si="221"/>
        <v>0</v>
      </c>
      <c r="E188" s="363">
        <f t="shared" si="221"/>
        <v>0</v>
      </c>
      <c r="F188" s="364">
        <f t="shared" si="221"/>
        <v>0</v>
      </c>
      <c r="G188" s="364">
        <f t="shared" si="221"/>
        <v>0</v>
      </c>
      <c r="H188" s="364">
        <f t="shared" si="221"/>
        <v>0</v>
      </c>
      <c r="I188" s="364">
        <f t="shared" si="221"/>
        <v>0</v>
      </c>
      <c r="J188" s="364">
        <f t="shared" si="221"/>
        <v>0</v>
      </c>
      <c r="K188" s="364">
        <f t="shared" si="221"/>
        <v>0</v>
      </c>
      <c r="L188" s="364">
        <f t="shared" si="221"/>
        <v>0</v>
      </c>
      <c r="M188" s="346">
        <f t="shared" si="221"/>
        <v>0</v>
      </c>
      <c r="N188" s="365">
        <f t="shared" si="221"/>
        <v>0</v>
      </c>
      <c r="O188" s="365">
        <f t="shared" si="221"/>
        <v>0</v>
      </c>
      <c r="P188" s="365">
        <f t="shared" si="221"/>
        <v>0</v>
      </c>
      <c r="Q188" s="348">
        <f t="shared" si="221"/>
        <v>0</v>
      </c>
      <c r="R188" s="366">
        <f t="shared" si="221"/>
        <v>0</v>
      </c>
      <c r="S188" s="1575"/>
      <c r="T188" s="367">
        <f t="shared" si="221"/>
        <v>0</v>
      </c>
      <c r="U188" s="367">
        <f t="shared" si="221"/>
        <v>0</v>
      </c>
      <c r="V188" s="367">
        <f t="shared" si="221"/>
        <v>0</v>
      </c>
      <c r="W188" s="346">
        <f t="shared" si="221"/>
        <v>0</v>
      </c>
      <c r="X188" s="366">
        <f t="shared" si="221"/>
        <v>0</v>
      </c>
      <c r="Y188" s="367">
        <f t="shared" si="221"/>
        <v>0</v>
      </c>
      <c r="Z188" s="367">
        <f t="shared" si="221"/>
        <v>0</v>
      </c>
      <c r="AA188" s="367">
        <f t="shared" si="221"/>
        <v>0</v>
      </c>
      <c r="AB188" s="367">
        <f t="shared" si="221"/>
        <v>0</v>
      </c>
      <c r="AC188" s="367">
        <f t="shared" si="221"/>
        <v>0</v>
      </c>
      <c r="AD188" s="367">
        <f t="shared" si="221"/>
        <v>0</v>
      </c>
      <c r="AE188" s="367">
        <f t="shared" si="221"/>
        <v>0</v>
      </c>
      <c r="AF188" s="367">
        <f t="shared" si="221"/>
        <v>0</v>
      </c>
      <c r="AG188" s="346">
        <f t="shared" si="221"/>
        <v>0</v>
      </c>
      <c r="AH188" s="1563">
        <f t="shared" si="221"/>
        <v>0</v>
      </c>
      <c r="AI188" s="351">
        <f t="shared" si="221"/>
        <v>0</v>
      </c>
      <c r="AJ188" s="363">
        <f t="shared" si="221"/>
        <v>0</v>
      </c>
      <c r="AK188" s="364">
        <f t="shared" si="221"/>
        <v>0</v>
      </c>
      <c r="AL188" s="364">
        <f t="shared" si="221"/>
        <v>0</v>
      </c>
      <c r="AM188" s="364">
        <f t="shared" si="221"/>
        <v>0</v>
      </c>
      <c r="AN188" s="364">
        <f t="shared" si="221"/>
        <v>0</v>
      </c>
      <c r="AO188" s="364">
        <f t="shared" si="221"/>
        <v>0</v>
      </c>
      <c r="AP188" s="346">
        <f t="shared" si="221"/>
        <v>0</v>
      </c>
      <c r="AQ188" s="365">
        <f t="shared" si="221"/>
        <v>0</v>
      </c>
      <c r="AR188" s="1563">
        <f t="shared" si="221"/>
        <v>0</v>
      </c>
      <c r="AS188" s="365">
        <f t="shared" si="221"/>
        <v>0</v>
      </c>
      <c r="AT188" s="352">
        <f t="shared" si="221"/>
        <v>0</v>
      </c>
      <c r="AU188" s="368">
        <f t="shared" si="221"/>
        <v>0</v>
      </c>
      <c r="AV188" s="369">
        <f t="shared" si="221"/>
        <v>0</v>
      </c>
      <c r="AW188" s="369">
        <f t="shared" si="221"/>
        <v>0</v>
      </c>
      <c r="AX188" s="346">
        <f t="shared" si="221"/>
        <v>0</v>
      </c>
      <c r="AY188" s="365">
        <f t="shared" si="221"/>
        <v>0</v>
      </c>
      <c r="AZ188" s="1563"/>
      <c r="BA188" s="352">
        <f t="shared" si="221"/>
        <v>0</v>
      </c>
      <c r="BB188" s="1563"/>
      <c r="BC188" s="352">
        <f t="shared" si="221"/>
        <v>0</v>
      </c>
    </row>
    <row r="189" spans="1:55" s="121" customFormat="1">
      <c r="A189" s="373" t="s">
        <v>405</v>
      </c>
      <c r="B189" s="361">
        <f t="shared" si="221"/>
        <v>0</v>
      </c>
      <c r="C189" s="361">
        <f t="shared" si="221"/>
        <v>0</v>
      </c>
      <c r="D189" s="362">
        <f t="shared" si="221"/>
        <v>0</v>
      </c>
      <c r="E189" s="363">
        <f t="shared" si="221"/>
        <v>0</v>
      </c>
      <c r="F189" s="364">
        <f t="shared" si="221"/>
        <v>0</v>
      </c>
      <c r="G189" s="364">
        <f t="shared" si="221"/>
        <v>0</v>
      </c>
      <c r="H189" s="364">
        <f t="shared" si="221"/>
        <v>0</v>
      </c>
      <c r="I189" s="364">
        <f t="shared" si="221"/>
        <v>0</v>
      </c>
      <c r="J189" s="364">
        <f t="shared" si="221"/>
        <v>0</v>
      </c>
      <c r="K189" s="364">
        <f t="shared" si="221"/>
        <v>0</v>
      </c>
      <c r="L189" s="364">
        <f t="shared" si="221"/>
        <v>0</v>
      </c>
      <c r="M189" s="346">
        <f t="shared" si="221"/>
        <v>0</v>
      </c>
      <c r="N189" s="365">
        <f t="shared" si="221"/>
        <v>0</v>
      </c>
      <c r="O189" s="365">
        <f t="shared" si="221"/>
        <v>0</v>
      </c>
      <c r="P189" s="365">
        <f t="shared" si="221"/>
        <v>0</v>
      </c>
      <c r="Q189" s="348">
        <f t="shared" si="221"/>
        <v>0</v>
      </c>
      <c r="R189" s="366">
        <f t="shared" si="221"/>
        <v>0</v>
      </c>
      <c r="S189" s="1575"/>
      <c r="T189" s="367">
        <f t="shared" si="221"/>
        <v>0</v>
      </c>
      <c r="U189" s="367">
        <f t="shared" si="221"/>
        <v>0</v>
      </c>
      <c r="V189" s="367">
        <f t="shared" si="221"/>
        <v>0</v>
      </c>
      <c r="W189" s="346">
        <f t="shared" si="221"/>
        <v>0</v>
      </c>
      <c r="X189" s="366">
        <f t="shared" si="221"/>
        <v>0</v>
      </c>
      <c r="Y189" s="367">
        <f t="shared" si="221"/>
        <v>0</v>
      </c>
      <c r="Z189" s="367">
        <f t="shared" si="221"/>
        <v>0</v>
      </c>
      <c r="AA189" s="367">
        <f t="shared" si="221"/>
        <v>0</v>
      </c>
      <c r="AB189" s="367">
        <f t="shared" si="221"/>
        <v>0</v>
      </c>
      <c r="AC189" s="367">
        <f t="shared" si="221"/>
        <v>0</v>
      </c>
      <c r="AD189" s="367">
        <f t="shared" si="221"/>
        <v>0</v>
      </c>
      <c r="AE189" s="367">
        <f t="shared" si="221"/>
        <v>0</v>
      </c>
      <c r="AF189" s="367">
        <f t="shared" si="221"/>
        <v>0</v>
      </c>
      <c r="AG189" s="346">
        <f t="shared" si="221"/>
        <v>0</v>
      </c>
      <c r="AH189" s="1563">
        <f t="shared" si="221"/>
        <v>0</v>
      </c>
      <c r="AI189" s="351">
        <f t="shared" si="221"/>
        <v>0</v>
      </c>
      <c r="AJ189" s="363">
        <f t="shared" si="221"/>
        <v>0</v>
      </c>
      <c r="AK189" s="364">
        <f t="shared" si="221"/>
        <v>0</v>
      </c>
      <c r="AL189" s="364">
        <f t="shared" si="221"/>
        <v>0</v>
      </c>
      <c r="AM189" s="364">
        <f t="shared" si="221"/>
        <v>0</v>
      </c>
      <c r="AN189" s="364">
        <f t="shared" si="221"/>
        <v>0</v>
      </c>
      <c r="AO189" s="364">
        <f t="shared" si="221"/>
        <v>0</v>
      </c>
      <c r="AP189" s="346">
        <f t="shared" si="221"/>
        <v>0</v>
      </c>
      <c r="AQ189" s="365">
        <f t="shared" si="221"/>
        <v>0</v>
      </c>
      <c r="AR189" s="1563">
        <f t="shared" si="221"/>
        <v>0</v>
      </c>
      <c r="AS189" s="365">
        <f t="shared" si="221"/>
        <v>0</v>
      </c>
      <c r="AT189" s="352">
        <f t="shared" si="221"/>
        <v>0</v>
      </c>
      <c r="AU189" s="368">
        <f t="shared" si="221"/>
        <v>0</v>
      </c>
      <c r="AV189" s="369">
        <f t="shared" si="221"/>
        <v>0</v>
      </c>
      <c r="AW189" s="369">
        <f t="shared" si="221"/>
        <v>0</v>
      </c>
      <c r="AX189" s="346">
        <f t="shared" si="221"/>
        <v>0</v>
      </c>
      <c r="AY189" s="365">
        <f t="shared" si="221"/>
        <v>0</v>
      </c>
      <c r="AZ189" s="1563"/>
      <c r="BA189" s="352">
        <f t="shared" si="221"/>
        <v>0</v>
      </c>
      <c r="BB189" s="1563"/>
      <c r="BC189" s="352">
        <f t="shared" si="221"/>
        <v>0</v>
      </c>
    </row>
    <row r="190" spans="1:55" s="121" customFormat="1" ht="13.5" thickBot="1">
      <c r="A190" s="374" t="s">
        <v>406</v>
      </c>
      <c r="B190" s="361">
        <f t="shared" si="221"/>
        <v>0</v>
      </c>
      <c r="C190" s="361">
        <f t="shared" si="221"/>
        <v>0</v>
      </c>
      <c r="D190" s="362">
        <f t="shared" si="221"/>
        <v>0</v>
      </c>
      <c r="E190" s="363">
        <f t="shared" si="221"/>
        <v>0</v>
      </c>
      <c r="F190" s="364">
        <f t="shared" si="221"/>
        <v>0</v>
      </c>
      <c r="G190" s="364">
        <f t="shared" si="221"/>
        <v>0</v>
      </c>
      <c r="H190" s="364">
        <f t="shared" si="221"/>
        <v>0</v>
      </c>
      <c r="I190" s="364">
        <f t="shared" si="221"/>
        <v>0</v>
      </c>
      <c r="J190" s="364">
        <f t="shared" si="221"/>
        <v>0</v>
      </c>
      <c r="K190" s="364">
        <f t="shared" si="221"/>
        <v>0</v>
      </c>
      <c r="L190" s="364">
        <f t="shared" si="221"/>
        <v>0</v>
      </c>
      <c r="M190" s="346">
        <f t="shared" si="221"/>
        <v>0</v>
      </c>
      <c r="N190" s="365">
        <f t="shared" si="221"/>
        <v>0</v>
      </c>
      <c r="O190" s="365">
        <f t="shared" si="221"/>
        <v>0</v>
      </c>
      <c r="P190" s="365">
        <f t="shared" si="221"/>
        <v>0</v>
      </c>
      <c r="Q190" s="348">
        <f t="shared" si="221"/>
        <v>0</v>
      </c>
      <c r="R190" s="366">
        <f t="shared" si="221"/>
        <v>0</v>
      </c>
      <c r="S190" s="1575"/>
      <c r="T190" s="367">
        <f t="shared" si="221"/>
        <v>0</v>
      </c>
      <c r="U190" s="367">
        <f t="shared" si="221"/>
        <v>0</v>
      </c>
      <c r="V190" s="367">
        <f t="shared" si="221"/>
        <v>0</v>
      </c>
      <c r="W190" s="346">
        <f t="shared" si="221"/>
        <v>0</v>
      </c>
      <c r="X190" s="366">
        <f t="shared" si="221"/>
        <v>0</v>
      </c>
      <c r="Y190" s="367">
        <f t="shared" si="221"/>
        <v>0</v>
      </c>
      <c r="Z190" s="367">
        <f t="shared" si="221"/>
        <v>0</v>
      </c>
      <c r="AA190" s="367">
        <f t="shared" si="221"/>
        <v>0</v>
      </c>
      <c r="AB190" s="367">
        <f t="shared" si="221"/>
        <v>0</v>
      </c>
      <c r="AC190" s="367">
        <f t="shared" si="221"/>
        <v>0</v>
      </c>
      <c r="AD190" s="367">
        <f t="shared" si="221"/>
        <v>0</v>
      </c>
      <c r="AE190" s="367">
        <f t="shared" si="221"/>
        <v>0</v>
      </c>
      <c r="AF190" s="367">
        <f t="shared" si="221"/>
        <v>0</v>
      </c>
      <c r="AG190" s="346">
        <f t="shared" si="221"/>
        <v>0</v>
      </c>
      <c r="AH190" s="1563">
        <f t="shared" si="221"/>
        <v>0</v>
      </c>
      <c r="AI190" s="351">
        <f t="shared" si="221"/>
        <v>0</v>
      </c>
      <c r="AJ190" s="363">
        <f t="shared" si="221"/>
        <v>0</v>
      </c>
      <c r="AK190" s="364">
        <f t="shared" si="221"/>
        <v>0</v>
      </c>
      <c r="AL190" s="364">
        <f t="shared" si="221"/>
        <v>0</v>
      </c>
      <c r="AM190" s="364">
        <f t="shared" si="221"/>
        <v>0</v>
      </c>
      <c r="AN190" s="364">
        <f t="shared" si="221"/>
        <v>0</v>
      </c>
      <c r="AO190" s="364">
        <f t="shared" si="221"/>
        <v>0</v>
      </c>
      <c r="AP190" s="346">
        <f t="shared" si="221"/>
        <v>0</v>
      </c>
      <c r="AQ190" s="365">
        <f t="shared" si="221"/>
        <v>0</v>
      </c>
      <c r="AR190" s="1563">
        <f t="shared" si="221"/>
        <v>0</v>
      </c>
      <c r="AS190" s="365">
        <f t="shared" si="221"/>
        <v>0</v>
      </c>
      <c r="AT190" s="352">
        <f t="shared" si="221"/>
        <v>0</v>
      </c>
      <c r="AU190" s="368">
        <f t="shared" si="221"/>
        <v>0</v>
      </c>
      <c r="AV190" s="369">
        <f t="shared" si="221"/>
        <v>0</v>
      </c>
      <c r="AW190" s="369">
        <f t="shared" si="221"/>
        <v>0</v>
      </c>
      <c r="AX190" s="346">
        <f t="shared" si="221"/>
        <v>0</v>
      </c>
      <c r="AY190" s="365">
        <f t="shared" si="221"/>
        <v>0</v>
      </c>
      <c r="AZ190" s="1563"/>
      <c r="BA190" s="352">
        <f t="shared" si="221"/>
        <v>0</v>
      </c>
      <c r="BB190" s="1563"/>
      <c r="BC190" s="352">
        <f t="shared" si="221"/>
        <v>0</v>
      </c>
    </row>
    <row r="191" spans="1:55" s="449" customFormat="1" ht="15.75">
      <c r="B191" s="375" t="str">
        <f t="shared" ref="B191:BC191" si="222">IF(ABS(B175-B179)&lt;0.1,"OK","Error")</f>
        <v>OK</v>
      </c>
      <c r="C191" s="375" t="str">
        <f t="shared" si="222"/>
        <v>OK</v>
      </c>
      <c r="D191" s="375" t="str">
        <f t="shared" si="222"/>
        <v>OK</v>
      </c>
      <c r="E191" s="375" t="str">
        <f t="shared" si="222"/>
        <v>OK</v>
      </c>
      <c r="F191" s="375" t="str">
        <f t="shared" si="222"/>
        <v>OK</v>
      </c>
      <c r="G191" s="375" t="str">
        <f t="shared" si="222"/>
        <v>OK</v>
      </c>
      <c r="H191" s="375" t="str">
        <f t="shared" si="222"/>
        <v>OK</v>
      </c>
      <c r="I191" s="375" t="str">
        <f t="shared" si="222"/>
        <v>OK</v>
      </c>
      <c r="J191" s="375" t="str">
        <f t="shared" si="222"/>
        <v>OK</v>
      </c>
      <c r="K191" s="375" t="str">
        <f t="shared" si="222"/>
        <v>OK</v>
      </c>
      <c r="L191" s="375" t="str">
        <f t="shared" si="222"/>
        <v>OK</v>
      </c>
      <c r="M191" s="375" t="str">
        <f t="shared" si="222"/>
        <v>OK</v>
      </c>
      <c r="N191" s="375" t="str">
        <f t="shared" si="222"/>
        <v>OK</v>
      </c>
      <c r="O191" s="375" t="str">
        <f t="shared" si="222"/>
        <v>OK</v>
      </c>
      <c r="P191" s="375" t="str">
        <f t="shared" si="222"/>
        <v>OK</v>
      </c>
      <c r="Q191" s="375" t="str">
        <f t="shared" si="222"/>
        <v>OK</v>
      </c>
      <c r="R191" s="375" t="str">
        <f t="shared" si="222"/>
        <v>OK</v>
      </c>
      <c r="S191" s="375" t="str">
        <f t="shared" si="222"/>
        <v>OK</v>
      </c>
      <c r="T191" s="375" t="str">
        <f t="shared" si="222"/>
        <v>OK</v>
      </c>
      <c r="U191" s="375" t="str">
        <f t="shared" si="222"/>
        <v>OK</v>
      </c>
      <c r="V191" s="375" t="str">
        <f t="shared" si="222"/>
        <v>OK</v>
      </c>
      <c r="W191" s="375" t="str">
        <f t="shared" si="222"/>
        <v>OK</v>
      </c>
      <c r="X191" s="375" t="str">
        <f t="shared" si="222"/>
        <v>OK</v>
      </c>
      <c r="Y191" s="375" t="str">
        <f t="shared" si="222"/>
        <v>OK</v>
      </c>
      <c r="Z191" s="375" t="str">
        <f t="shared" si="222"/>
        <v>OK</v>
      </c>
      <c r="AA191" s="375" t="str">
        <f t="shared" si="222"/>
        <v>OK</v>
      </c>
      <c r="AB191" s="375" t="str">
        <f t="shared" si="222"/>
        <v>OK</v>
      </c>
      <c r="AC191" s="375" t="str">
        <f t="shared" si="222"/>
        <v>OK</v>
      </c>
      <c r="AD191" s="375" t="str">
        <f t="shared" si="222"/>
        <v>OK</v>
      </c>
      <c r="AE191" s="375" t="str">
        <f t="shared" si="222"/>
        <v>OK</v>
      </c>
      <c r="AF191" s="375" t="str">
        <f t="shared" si="222"/>
        <v>OK</v>
      </c>
      <c r="AG191" s="375" t="str">
        <f t="shared" si="222"/>
        <v>OK</v>
      </c>
      <c r="AH191" s="375" t="str">
        <f t="shared" si="222"/>
        <v>OK</v>
      </c>
      <c r="AI191" s="375" t="str">
        <f t="shared" si="222"/>
        <v>OK</v>
      </c>
      <c r="AJ191" s="375" t="str">
        <f t="shared" si="222"/>
        <v>OK</v>
      </c>
      <c r="AK191" s="375" t="str">
        <f t="shared" si="222"/>
        <v>OK</v>
      </c>
      <c r="AL191" s="375" t="str">
        <f t="shared" si="222"/>
        <v>OK</v>
      </c>
      <c r="AM191" s="375" t="str">
        <f t="shared" si="222"/>
        <v>OK</v>
      </c>
      <c r="AN191" s="375" t="str">
        <f t="shared" si="222"/>
        <v>OK</v>
      </c>
      <c r="AO191" s="375" t="str">
        <f t="shared" si="222"/>
        <v>OK</v>
      </c>
      <c r="AP191" s="375" t="str">
        <f t="shared" si="222"/>
        <v>OK</v>
      </c>
      <c r="AQ191" s="375" t="str">
        <f t="shared" si="222"/>
        <v>OK</v>
      </c>
      <c r="AR191" s="375" t="str">
        <f t="shared" si="222"/>
        <v>OK</v>
      </c>
      <c r="AS191" s="375" t="str">
        <f t="shared" si="222"/>
        <v>OK</v>
      </c>
      <c r="AT191" s="375" t="str">
        <f t="shared" si="222"/>
        <v>OK</v>
      </c>
      <c r="AU191" s="375" t="str">
        <f t="shared" si="222"/>
        <v>OK</v>
      </c>
      <c r="AV191" s="375" t="str">
        <f t="shared" si="222"/>
        <v>OK</v>
      </c>
      <c r="AW191" s="375" t="str">
        <f t="shared" si="222"/>
        <v>OK</v>
      </c>
      <c r="AX191" s="375" t="str">
        <f t="shared" si="222"/>
        <v>OK</v>
      </c>
      <c r="AY191" s="375" t="str">
        <f t="shared" si="222"/>
        <v>OK</v>
      </c>
      <c r="AZ191" s="375" t="str">
        <f t="shared" si="222"/>
        <v>OK</v>
      </c>
      <c r="BA191" s="375" t="str">
        <f t="shared" si="222"/>
        <v>OK</v>
      </c>
      <c r="BB191" s="375" t="str">
        <f t="shared" si="222"/>
        <v>OK</v>
      </c>
      <c r="BC191" s="375" t="str">
        <f t="shared" si="222"/>
        <v>OK</v>
      </c>
    </row>
    <row r="192" spans="1:55" s="449" customFormat="1" ht="15.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row>
    <row r="193" spans="1:55" s="360" customFormat="1" ht="14.25" customHeight="1" thickBot="1">
      <c r="A193" s="450"/>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row>
    <row r="194" spans="1:55" s="339" customFormat="1" ht="18.75" thickBot="1">
      <c r="A194" s="338" t="s">
        <v>420</v>
      </c>
      <c r="F194" s="376"/>
      <c r="G194" s="422"/>
      <c r="H194" s="376"/>
      <c r="I194" s="378"/>
      <c r="J194" s="378"/>
      <c r="K194" s="378"/>
      <c r="L194" s="379"/>
      <c r="M194" s="379"/>
      <c r="N194" s="379"/>
      <c r="O194" s="380"/>
      <c r="P194" s="380"/>
      <c r="Q194" s="380"/>
      <c r="R194" s="379"/>
      <c r="S194" s="379"/>
      <c r="T194" s="379"/>
      <c r="U194" s="379"/>
      <c r="V194" s="379"/>
      <c r="W194" s="379"/>
      <c r="X194" s="379"/>
      <c r="Y194" s="379"/>
      <c r="Z194" s="379"/>
      <c r="AA194" s="379"/>
      <c r="AB194" s="379"/>
      <c r="AC194" s="379"/>
      <c r="AD194" s="379"/>
      <c r="AE194" s="379"/>
      <c r="AF194" s="380"/>
      <c r="AG194" s="378"/>
      <c r="AH194" s="382"/>
      <c r="AI194" s="378"/>
      <c r="AJ194" s="378"/>
      <c r="AK194" s="378"/>
      <c r="AL194" s="378"/>
      <c r="AM194" s="378"/>
      <c r="AN194" s="423"/>
      <c r="AO194" s="380"/>
      <c r="AQ194" s="382"/>
      <c r="AR194" s="382"/>
      <c r="AS194" s="382"/>
      <c r="AV194" s="383"/>
      <c r="AW194" s="384"/>
      <c r="AX194" s="385"/>
      <c r="AZ194" s="382"/>
      <c r="BB194" s="382"/>
    </row>
    <row r="195" spans="1:55" s="339" customFormat="1" ht="15">
      <c r="A195" s="451" t="s">
        <v>421</v>
      </c>
      <c r="B195" s="361">
        <f>B196+B197</f>
        <v>0</v>
      </c>
      <c r="C195" s="361">
        <f>C196+C197</f>
        <v>0</v>
      </c>
      <c r="D195" s="362">
        <f t="shared" ref="D195:BC195" si="223">D196+D197</f>
        <v>0</v>
      </c>
      <c r="E195" s="363">
        <f t="shared" si="223"/>
        <v>0</v>
      </c>
      <c r="F195" s="364">
        <f t="shared" si="223"/>
        <v>0</v>
      </c>
      <c r="G195" s="364">
        <f t="shared" si="223"/>
        <v>0</v>
      </c>
      <c r="H195" s="364">
        <f t="shared" si="223"/>
        <v>0</v>
      </c>
      <c r="I195" s="364">
        <f t="shared" si="223"/>
        <v>0</v>
      </c>
      <c r="J195" s="364">
        <f t="shared" si="223"/>
        <v>0</v>
      </c>
      <c r="K195" s="364">
        <f t="shared" si="223"/>
        <v>0</v>
      </c>
      <c r="L195" s="364">
        <f t="shared" si="223"/>
        <v>0</v>
      </c>
      <c r="M195" s="346">
        <f t="shared" si="223"/>
        <v>0</v>
      </c>
      <c r="N195" s="365">
        <f t="shared" si="223"/>
        <v>0</v>
      </c>
      <c r="O195" s="365">
        <f t="shared" si="223"/>
        <v>0</v>
      </c>
      <c r="P195" s="365">
        <f t="shared" si="223"/>
        <v>0</v>
      </c>
      <c r="Q195" s="348">
        <f t="shared" si="223"/>
        <v>0</v>
      </c>
      <c r="R195" s="366">
        <f t="shared" si="223"/>
        <v>0</v>
      </c>
      <c r="S195" s="1575"/>
      <c r="T195" s="367">
        <f t="shared" si="223"/>
        <v>0</v>
      </c>
      <c r="U195" s="367">
        <f t="shared" si="223"/>
        <v>0</v>
      </c>
      <c r="V195" s="367">
        <f t="shared" si="223"/>
        <v>0</v>
      </c>
      <c r="W195" s="346">
        <f t="shared" si="223"/>
        <v>0</v>
      </c>
      <c r="X195" s="366">
        <f t="shared" si="223"/>
        <v>0</v>
      </c>
      <c r="Y195" s="367">
        <f t="shared" si="223"/>
        <v>0</v>
      </c>
      <c r="Z195" s="367">
        <f t="shared" si="223"/>
        <v>0</v>
      </c>
      <c r="AA195" s="367">
        <f t="shared" si="223"/>
        <v>0</v>
      </c>
      <c r="AB195" s="367">
        <f t="shared" si="223"/>
        <v>0</v>
      </c>
      <c r="AC195" s="367">
        <f t="shared" si="223"/>
        <v>0</v>
      </c>
      <c r="AD195" s="367">
        <f t="shared" si="223"/>
        <v>0</v>
      </c>
      <c r="AE195" s="367">
        <f t="shared" si="223"/>
        <v>0</v>
      </c>
      <c r="AF195" s="367">
        <f t="shared" si="223"/>
        <v>0</v>
      </c>
      <c r="AG195" s="346">
        <f t="shared" si="223"/>
        <v>0</v>
      </c>
      <c r="AH195" s="1611"/>
      <c r="AI195" s="351">
        <f t="shared" si="223"/>
        <v>0</v>
      </c>
      <c r="AJ195" s="363">
        <f t="shared" si="223"/>
        <v>0</v>
      </c>
      <c r="AK195" s="364">
        <f t="shared" si="223"/>
        <v>0</v>
      </c>
      <c r="AL195" s="364">
        <f t="shared" si="223"/>
        <v>0</v>
      </c>
      <c r="AM195" s="364">
        <f t="shared" si="223"/>
        <v>0</v>
      </c>
      <c r="AN195" s="364">
        <f t="shared" si="223"/>
        <v>0</v>
      </c>
      <c r="AO195" s="364">
        <f t="shared" si="223"/>
        <v>0</v>
      </c>
      <c r="AP195" s="346">
        <f t="shared" si="223"/>
        <v>0</v>
      </c>
      <c r="AQ195" s="365">
        <f t="shared" si="223"/>
        <v>0</v>
      </c>
      <c r="AR195" s="1611"/>
      <c r="AS195" s="365">
        <f t="shared" si="223"/>
        <v>0</v>
      </c>
      <c r="AT195" s="352">
        <f t="shared" si="223"/>
        <v>0</v>
      </c>
      <c r="AU195" s="368">
        <f t="shared" si="223"/>
        <v>0</v>
      </c>
      <c r="AV195" s="369">
        <f t="shared" si="223"/>
        <v>0</v>
      </c>
      <c r="AW195" s="369">
        <f t="shared" si="223"/>
        <v>0</v>
      </c>
      <c r="AX195" s="346">
        <f t="shared" si="223"/>
        <v>0</v>
      </c>
      <c r="AY195" s="365">
        <f t="shared" si="223"/>
        <v>0</v>
      </c>
      <c r="AZ195" s="1611"/>
      <c r="BA195" s="352">
        <f t="shared" si="223"/>
        <v>0</v>
      </c>
      <c r="BB195" s="1611"/>
      <c r="BC195" s="352">
        <f t="shared" si="223"/>
        <v>0</v>
      </c>
    </row>
    <row r="196" spans="1:55" s="339" customFormat="1">
      <c r="A196" s="356" t="s">
        <v>396</v>
      </c>
      <c r="B196" s="342"/>
      <c r="C196" s="708"/>
      <c r="D196" s="343"/>
      <c r="E196" s="344"/>
      <c r="F196" s="345"/>
      <c r="G196" s="345"/>
      <c r="H196" s="345"/>
      <c r="I196" s="345"/>
      <c r="J196" s="345"/>
      <c r="K196" s="345"/>
      <c r="L196" s="345"/>
      <c r="M196" s="346">
        <f>SUM(E196:L196)</f>
        <v>0</v>
      </c>
      <c r="N196" s="347"/>
      <c r="O196" s="347"/>
      <c r="P196" s="347"/>
      <c r="Q196" s="348">
        <f t="shared" ref="Q196:Q197" si="224">B196+C196+M196+N196+O196+P196+D196</f>
        <v>0</v>
      </c>
      <c r="R196" s="349"/>
      <c r="S196" s="1575"/>
      <c r="T196" s="350"/>
      <c r="U196" s="350"/>
      <c r="V196" s="350"/>
      <c r="W196" s="346">
        <f>SUM(R196:V196)</f>
        <v>0</v>
      </c>
      <c r="X196" s="349"/>
      <c r="Y196" s="350"/>
      <c r="Z196" s="350"/>
      <c r="AA196" s="350"/>
      <c r="AB196" s="350"/>
      <c r="AC196" s="350"/>
      <c r="AD196" s="350"/>
      <c r="AE196" s="350"/>
      <c r="AF196" s="350"/>
      <c r="AG196" s="346">
        <f>SUM(X196:AF196)</f>
        <v>0</v>
      </c>
      <c r="AH196" s="1611"/>
      <c r="AI196" s="351">
        <f>Q196+W196+AG196+AH196</f>
        <v>0</v>
      </c>
      <c r="AJ196" s="344"/>
      <c r="AK196" s="345"/>
      <c r="AL196" s="345"/>
      <c r="AM196" s="345"/>
      <c r="AN196" s="345"/>
      <c r="AO196" s="345"/>
      <c r="AP196" s="346">
        <f>SUM(AJ196:AO196)</f>
        <v>0</v>
      </c>
      <c r="AQ196" s="347"/>
      <c r="AR196" s="1611"/>
      <c r="AS196" s="347"/>
      <c r="AT196" s="352">
        <f>AI196+AP196+AQ196+AR196+AS196</f>
        <v>0</v>
      </c>
      <c r="AU196" s="353"/>
      <c r="AV196" s="354"/>
      <c r="AW196" s="354"/>
      <c r="AX196" s="346">
        <f>SUM(AU196:AW196)</f>
        <v>0</v>
      </c>
      <c r="AY196" s="347"/>
      <c r="AZ196" s="1611"/>
      <c r="BA196" s="352">
        <f>AX196+AY196</f>
        <v>0</v>
      </c>
      <c r="BB196" s="1611"/>
      <c r="BC196" s="352">
        <f>BA196+AT196+BB196</f>
        <v>0</v>
      </c>
    </row>
    <row r="197" spans="1:55" s="339" customFormat="1">
      <c r="A197" s="356" t="s">
        <v>397</v>
      </c>
      <c r="B197" s="342"/>
      <c r="C197" s="708"/>
      <c r="D197" s="343"/>
      <c r="E197" s="344"/>
      <c r="F197" s="345"/>
      <c r="G197" s="345"/>
      <c r="H197" s="345"/>
      <c r="I197" s="345"/>
      <c r="J197" s="345"/>
      <c r="K197" s="345"/>
      <c r="L197" s="345"/>
      <c r="M197" s="346">
        <f>SUM(E197:L197)</f>
        <v>0</v>
      </c>
      <c r="N197" s="347"/>
      <c r="O197" s="347"/>
      <c r="P197" s="347"/>
      <c r="Q197" s="348">
        <f t="shared" si="224"/>
        <v>0</v>
      </c>
      <c r="R197" s="349"/>
      <c r="S197" s="1575"/>
      <c r="T197" s="350"/>
      <c r="U197" s="350"/>
      <c r="V197" s="350"/>
      <c r="W197" s="346">
        <f>SUM(R197:V197)</f>
        <v>0</v>
      </c>
      <c r="X197" s="349"/>
      <c r="Y197" s="350"/>
      <c r="Z197" s="350"/>
      <c r="AA197" s="350"/>
      <c r="AB197" s="350"/>
      <c r="AC197" s="350"/>
      <c r="AD197" s="350"/>
      <c r="AE197" s="350"/>
      <c r="AF197" s="350"/>
      <c r="AG197" s="346">
        <f>SUM(X197:AF197)</f>
        <v>0</v>
      </c>
      <c r="AH197" s="1611"/>
      <c r="AI197" s="351">
        <f>Q197+W197+AG197+AH197</f>
        <v>0</v>
      </c>
      <c r="AJ197" s="344"/>
      <c r="AK197" s="345"/>
      <c r="AL197" s="345"/>
      <c r="AM197" s="345"/>
      <c r="AN197" s="345"/>
      <c r="AO197" s="345"/>
      <c r="AP197" s="346">
        <f>SUM(AJ197:AO197)</f>
        <v>0</v>
      </c>
      <c r="AQ197" s="347"/>
      <c r="AR197" s="1611"/>
      <c r="AS197" s="347"/>
      <c r="AT197" s="352">
        <f>AI197+AP197+AQ197+AR197+AS197</f>
        <v>0</v>
      </c>
      <c r="AU197" s="353"/>
      <c r="AV197" s="354"/>
      <c r="AW197" s="354"/>
      <c r="AX197" s="346">
        <f>SUM(AU197:AW197)</f>
        <v>0</v>
      </c>
      <c r="AY197" s="347"/>
      <c r="AZ197" s="1611"/>
      <c r="BA197" s="352">
        <f>AX197+AY197</f>
        <v>0</v>
      </c>
      <c r="BB197" s="1611"/>
      <c r="BC197" s="352">
        <f>BA197+AT197+BB197</f>
        <v>0</v>
      </c>
    </row>
    <row r="198" spans="1:55" s="339" customFormat="1" ht="14.25">
      <c r="A198" s="371" t="s">
        <v>398</v>
      </c>
      <c r="B198" s="361">
        <f t="shared" ref="B198:H198" si="225">SUM(B199:B208)</f>
        <v>0</v>
      </c>
      <c r="C198" s="361">
        <f t="shared" si="225"/>
        <v>0</v>
      </c>
      <c r="D198" s="362">
        <f t="shared" si="225"/>
        <v>0</v>
      </c>
      <c r="E198" s="363">
        <f t="shared" si="225"/>
        <v>0</v>
      </c>
      <c r="F198" s="364">
        <f t="shared" si="225"/>
        <v>0</v>
      </c>
      <c r="G198" s="364">
        <f t="shared" si="225"/>
        <v>0</v>
      </c>
      <c r="H198" s="364">
        <f t="shared" si="225"/>
        <v>0</v>
      </c>
      <c r="I198" s="364">
        <f>SUM(I199:I208)</f>
        <v>0</v>
      </c>
      <c r="J198" s="364">
        <f t="shared" ref="J198:BC198" si="226">SUM(J199:J208)</f>
        <v>0</v>
      </c>
      <c r="K198" s="364">
        <f t="shared" si="226"/>
        <v>0</v>
      </c>
      <c r="L198" s="364">
        <f t="shared" si="226"/>
        <v>0</v>
      </c>
      <c r="M198" s="346">
        <f t="shared" si="226"/>
        <v>0</v>
      </c>
      <c r="N198" s="365">
        <f t="shared" si="226"/>
        <v>0</v>
      </c>
      <c r="O198" s="365">
        <f t="shared" si="226"/>
        <v>0</v>
      </c>
      <c r="P198" s="365">
        <f t="shared" si="226"/>
        <v>0</v>
      </c>
      <c r="Q198" s="348">
        <f t="shared" si="226"/>
        <v>0</v>
      </c>
      <c r="R198" s="366">
        <f t="shared" si="226"/>
        <v>0</v>
      </c>
      <c r="S198" s="1575"/>
      <c r="T198" s="367">
        <f t="shared" si="226"/>
        <v>0</v>
      </c>
      <c r="U198" s="367">
        <f t="shared" si="226"/>
        <v>0</v>
      </c>
      <c r="V198" s="367">
        <f t="shared" si="226"/>
        <v>0</v>
      </c>
      <c r="W198" s="346">
        <f t="shared" si="226"/>
        <v>0</v>
      </c>
      <c r="X198" s="366">
        <f t="shared" si="226"/>
        <v>0</v>
      </c>
      <c r="Y198" s="367">
        <f t="shared" si="226"/>
        <v>0</v>
      </c>
      <c r="Z198" s="367">
        <f t="shared" si="226"/>
        <v>0</v>
      </c>
      <c r="AA198" s="367">
        <f t="shared" si="226"/>
        <v>0</v>
      </c>
      <c r="AB198" s="367">
        <f t="shared" si="226"/>
        <v>0</v>
      </c>
      <c r="AC198" s="367">
        <f t="shared" si="226"/>
        <v>0</v>
      </c>
      <c r="AD198" s="367">
        <f t="shared" si="226"/>
        <v>0</v>
      </c>
      <c r="AE198" s="367">
        <f t="shared" si="226"/>
        <v>0</v>
      </c>
      <c r="AF198" s="367">
        <f t="shared" si="226"/>
        <v>0</v>
      </c>
      <c r="AG198" s="346">
        <f t="shared" si="226"/>
        <v>0</v>
      </c>
      <c r="AH198" s="1611"/>
      <c r="AI198" s="351">
        <f t="shared" si="226"/>
        <v>0</v>
      </c>
      <c r="AJ198" s="363">
        <f t="shared" si="226"/>
        <v>0</v>
      </c>
      <c r="AK198" s="364">
        <f t="shared" si="226"/>
        <v>0</v>
      </c>
      <c r="AL198" s="364">
        <f t="shared" si="226"/>
        <v>0</v>
      </c>
      <c r="AM198" s="364">
        <f t="shared" si="226"/>
        <v>0</v>
      </c>
      <c r="AN198" s="364">
        <f t="shared" si="226"/>
        <v>0</v>
      </c>
      <c r="AO198" s="364">
        <f t="shared" si="226"/>
        <v>0</v>
      </c>
      <c r="AP198" s="346">
        <f t="shared" si="226"/>
        <v>0</v>
      </c>
      <c r="AQ198" s="365">
        <f t="shared" si="226"/>
        <v>0</v>
      </c>
      <c r="AR198" s="1611"/>
      <c r="AS198" s="365">
        <f t="shared" si="226"/>
        <v>0</v>
      </c>
      <c r="AT198" s="352">
        <f t="shared" si="226"/>
        <v>0</v>
      </c>
      <c r="AU198" s="368">
        <f t="shared" si="226"/>
        <v>0</v>
      </c>
      <c r="AV198" s="369">
        <f t="shared" si="226"/>
        <v>0</v>
      </c>
      <c r="AW198" s="369">
        <f t="shared" si="226"/>
        <v>0</v>
      </c>
      <c r="AX198" s="346">
        <f t="shared" si="226"/>
        <v>0</v>
      </c>
      <c r="AY198" s="365">
        <f t="shared" si="226"/>
        <v>0</v>
      </c>
      <c r="AZ198" s="1611"/>
      <c r="BA198" s="352">
        <f t="shared" si="226"/>
        <v>0</v>
      </c>
      <c r="BB198" s="1611"/>
      <c r="BC198" s="352">
        <f t="shared" si="226"/>
        <v>0</v>
      </c>
    </row>
    <row r="199" spans="1:55" s="339" customFormat="1">
      <c r="A199" s="372" t="s">
        <v>399</v>
      </c>
      <c r="B199" s="342"/>
      <c r="C199" s="708"/>
      <c r="D199" s="343"/>
      <c r="E199" s="344"/>
      <c r="F199" s="345"/>
      <c r="G199" s="345"/>
      <c r="H199" s="345"/>
      <c r="I199" s="345"/>
      <c r="J199" s="345"/>
      <c r="K199" s="345"/>
      <c r="L199" s="345"/>
      <c r="M199" s="346">
        <f>SUM(E199:L199)</f>
        <v>0</v>
      </c>
      <c r="N199" s="347"/>
      <c r="O199" s="347"/>
      <c r="P199" s="347"/>
      <c r="Q199" s="348">
        <f t="shared" ref="Q199:Q200" si="227">B199+C199+M199+N199+O199+P199+D199</f>
        <v>0</v>
      </c>
      <c r="R199" s="349"/>
      <c r="S199" s="1575"/>
      <c r="T199" s="350"/>
      <c r="U199" s="350"/>
      <c r="V199" s="350"/>
      <c r="W199" s="346">
        <f t="shared" ref="W199:W208" si="228">SUM(R199:V199)</f>
        <v>0</v>
      </c>
      <c r="X199" s="349"/>
      <c r="Y199" s="350"/>
      <c r="Z199" s="350"/>
      <c r="AA199" s="350"/>
      <c r="AB199" s="350"/>
      <c r="AC199" s="350"/>
      <c r="AD199" s="350"/>
      <c r="AE199" s="350"/>
      <c r="AF199" s="350"/>
      <c r="AG199" s="346">
        <f t="shared" ref="AG199:AG208" si="229">SUM(X199:AF199)</f>
        <v>0</v>
      </c>
      <c r="AH199" s="1611"/>
      <c r="AI199" s="351">
        <f t="shared" ref="AI199:AI208" si="230">Q199+W199+AG199+AH199</f>
        <v>0</v>
      </c>
      <c r="AJ199" s="344"/>
      <c r="AK199" s="345"/>
      <c r="AL199" s="345"/>
      <c r="AM199" s="345"/>
      <c r="AN199" s="345"/>
      <c r="AO199" s="345"/>
      <c r="AP199" s="346">
        <f t="shared" ref="AP199:AP208" si="231">SUM(AJ199:AO199)</f>
        <v>0</v>
      </c>
      <c r="AQ199" s="347"/>
      <c r="AR199" s="1611"/>
      <c r="AS199" s="347"/>
      <c r="AT199" s="352">
        <f t="shared" ref="AT199:AT208" si="232">AI199+AP199+AQ199+AR199+AS199</f>
        <v>0</v>
      </c>
      <c r="AU199" s="353"/>
      <c r="AV199" s="354"/>
      <c r="AW199" s="354"/>
      <c r="AX199" s="346">
        <f t="shared" ref="AX199:AX208" si="233">SUM(AU199:AW199)</f>
        <v>0</v>
      </c>
      <c r="AY199" s="347"/>
      <c r="AZ199" s="1611"/>
      <c r="BA199" s="352">
        <f t="shared" ref="BA199:BA208" si="234">AX199+AY199</f>
        <v>0</v>
      </c>
      <c r="BB199" s="1611"/>
      <c r="BC199" s="352">
        <f t="shared" ref="BC199:BC208" si="235">BA199+AT199+BB199</f>
        <v>0</v>
      </c>
    </row>
    <row r="200" spans="1:55" s="339" customFormat="1">
      <c r="A200" s="372" t="s">
        <v>400</v>
      </c>
      <c r="B200" s="342"/>
      <c r="C200" s="708"/>
      <c r="D200" s="343"/>
      <c r="E200" s="344"/>
      <c r="F200" s="345"/>
      <c r="G200" s="345"/>
      <c r="H200" s="345"/>
      <c r="I200" s="345"/>
      <c r="J200" s="345"/>
      <c r="K200" s="345"/>
      <c r="L200" s="345"/>
      <c r="M200" s="346">
        <f>SUM(E200:L200)</f>
        <v>0</v>
      </c>
      <c r="N200" s="347"/>
      <c r="O200" s="347"/>
      <c r="P200" s="347"/>
      <c r="Q200" s="348">
        <f t="shared" si="227"/>
        <v>0</v>
      </c>
      <c r="R200" s="349"/>
      <c r="S200" s="1575"/>
      <c r="T200" s="350"/>
      <c r="U200" s="350"/>
      <c r="V200" s="350"/>
      <c r="W200" s="346">
        <f t="shared" si="228"/>
        <v>0</v>
      </c>
      <c r="X200" s="349"/>
      <c r="Y200" s="350"/>
      <c r="Z200" s="350"/>
      <c r="AA200" s="350"/>
      <c r="AB200" s="350"/>
      <c r="AC200" s="350"/>
      <c r="AD200" s="350"/>
      <c r="AE200" s="350"/>
      <c r="AF200" s="350"/>
      <c r="AG200" s="346">
        <f t="shared" si="229"/>
        <v>0</v>
      </c>
      <c r="AH200" s="1611"/>
      <c r="AI200" s="351">
        <f t="shared" si="230"/>
        <v>0</v>
      </c>
      <c r="AJ200" s="344"/>
      <c r="AK200" s="345"/>
      <c r="AL200" s="345"/>
      <c r="AM200" s="345"/>
      <c r="AN200" s="345"/>
      <c r="AO200" s="345"/>
      <c r="AP200" s="346">
        <f t="shared" si="231"/>
        <v>0</v>
      </c>
      <c r="AQ200" s="347"/>
      <c r="AR200" s="1611"/>
      <c r="AS200" s="347"/>
      <c r="AT200" s="352">
        <f t="shared" si="232"/>
        <v>0</v>
      </c>
      <c r="AU200" s="353"/>
      <c r="AV200" s="354"/>
      <c r="AW200" s="354"/>
      <c r="AX200" s="346">
        <f t="shared" si="233"/>
        <v>0</v>
      </c>
      <c r="AY200" s="347"/>
      <c r="AZ200" s="1611"/>
      <c r="BA200" s="352">
        <f t="shared" si="234"/>
        <v>0</v>
      </c>
      <c r="BB200" s="1611"/>
      <c r="BC200" s="352">
        <f t="shared" si="235"/>
        <v>0</v>
      </c>
    </row>
    <row r="201" spans="1:55" s="339" customFormat="1">
      <c r="A201" s="373" t="s">
        <v>401</v>
      </c>
      <c r="B201" s="1611"/>
      <c r="C201" s="1611"/>
      <c r="D201" s="1611"/>
      <c r="E201" s="1611"/>
      <c r="F201" s="1611"/>
      <c r="G201" s="1611"/>
      <c r="H201" s="1611"/>
      <c r="I201" s="1611"/>
      <c r="J201" s="1611"/>
      <c r="K201" s="1611"/>
      <c r="L201" s="1611"/>
      <c r="M201" s="346">
        <f t="shared" ref="M201:M208" si="236">SUM(E201:L201)</f>
        <v>0</v>
      </c>
      <c r="N201" s="1611"/>
      <c r="O201" s="1611"/>
      <c r="P201" s="1611"/>
      <c r="Q201" s="348">
        <f t="shared" ref="Q201:Q206" si="237">B201+M201+N201+O201+P201+D201</f>
        <v>0</v>
      </c>
      <c r="R201" s="1611"/>
      <c r="S201" s="1611"/>
      <c r="T201" s="1611"/>
      <c r="U201" s="1611"/>
      <c r="V201" s="1611"/>
      <c r="W201" s="346">
        <f t="shared" si="228"/>
        <v>0</v>
      </c>
      <c r="X201" s="1611"/>
      <c r="Y201" s="1611"/>
      <c r="Z201" s="1611"/>
      <c r="AA201" s="1611"/>
      <c r="AB201" s="1611"/>
      <c r="AC201" s="1611"/>
      <c r="AD201" s="1611"/>
      <c r="AE201" s="1611"/>
      <c r="AF201" s="1611"/>
      <c r="AG201" s="346">
        <f t="shared" si="229"/>
        <v>0</v>
      </c>
      <c r="AH201" s="1611"/>
      <c r="AI201" s="351">
        <f t="shared" si="230"/>
        <v>0</v>
      </c>
      <c r="AJ201" s="1611"/>
      <c r="AK201" s="1611"/>
      <c r="AL201" s="1611"/>
      <c r="AM201" s="1611"/>
      <c r="AN201" s="1611"/>
      <c r="AO201" s="1611"/>
      <c r="AP201" s="346">
        <f t="shared" si="231"/>
        <v>0</v>
      </c>
      <c r="AQ201" s="1611"/>
      <c r="AR201" s="1611"/>
      <c r="AS201" s="1611"/>
      <c r="AT201" s="352">
        <f t="shared" si="232"/>
        <v>0</v>
      </c>
      <c r="AU201" s="1611"/>
      <c r="AV201" s="1611"/>
      <c r="AW201" s="1611"/>
      <c r="AX201" s="346">
        <f t="shared" si="233"/>
        <v>0</v>
      </c>
      <c r="AY201" s="1611"/>
      <c r="AZ201" s="1611"/>
      <c r="BA201" s="352">
        <f t="shared" si="234"/>
        <v>0</v>
      </c>
      <c r="BB201" s="1611"/>
      <c r="BC201" s="352">
        <f t="shared" si="235"/>
        <v>0</v>
      </c>
    </row>
    <row r="202" spans="1:55" s="339" customFormat="1">
      <c r="A202" s="373" t="s">
        <v>61</v>
      </c>
      <c r="B202" s="1611"/>
      <c r="C202" s="1611"/>
      <c r="D202" s="1611"/>
      <c r="E202" s="1611"/>
      <c r="F202" s="1611"/>
      <c r="G202" s="1611"/>
      <c r="H202" s="1611"/>
      <c r="I202" s="1611"/>
      <c r="J202" s="1611"/>
      <c r="K202" s="1611"/>
      <c r="L202" s="1611"/>
      <c r="M202" s="346">
        <f t="shared" si="236"/>
        <v>0</v>
      </c>
      <c r="N202" s="1611"/>
      <c r="O202" s="1611"/>
      <c r="P202" s="1611"/>
      <c r="Q202" s="348">
        <f t="shared" si="237"/>
        <v>0</v>
      </c>
      <c r="R202" s="1611"/>
      <c r="S202" s="1611"/>
      <c r="T202" s="1611"/>
      <c r="U202" s="1611"/>
      <c r="V202" s="1611"/>
      <c r="W202" s="346">
        <f t="shared" si="228"/>
        <v>0</v>
      </c>
      <c r="X202" s="1611"/>
      <c r="Y202" s="1611"/>
      <c r="Z202" s="1611"/>
      <c r="AA202" s="1611"/>
      <c r="AB202" s="1611"/>
      <c r="AC202" s="1611"/>
      <c r="AD202" s="1611"/>
      <c r="AE202" s="1611"/>
      <c r="AF202" s="1611"/>
      <c r="AG202" s="346">
        <f t="shared" si="229"/>
        <v>0</v>
      </c>
      <c r="AH202" s="1611"/>
      <c r="AI202" s="351">
        <f t="shared" si="230"/>
        <v>0</v>
      </c>
      <c r="AJ202" s="1611"/>
      <c r="AK202" s="1611"/>
      <c r="AL202" s="1611"/>
      <c r="AM202" s="1611"/>
      <c r="AN202" s="1611"/>
      <c r="AO202" s="1611"/>
      <c r="AP202" s="346">
        <f t="shared" si="231"/>
        <v>0</v>
      </c>
      <c r="AQ202" s="1611"/>
      <c r="AR202" s="1611"/>
      <c r="AS202" s="1611"/>
      <c r="AT202" s="352">
        <f t="shared" si="232"/>
        <v>0</v>
      </c>
      <c r="AU202" s="1611"/>
      <c r="AV202" s="1611"/>
      <c r="AW202" s="1611"/>
      <c r="AX202" s="346">
        <f t="shared" si="233"/>
        <v>0</v>
      </c>
      <c r="AY202" s="1611"/>
      <c r="AZ202" s="1611"/>
      <c r="BA202" s="352">
        <f t="shared" si="234"/>
        <v>0</v>
      </c>
      <c r="BB202" s="1611"/>
      <c r="BC202" s="352">
        <f t="shared" si="235"/>
        <v>0</v>
      </c>
    </row>
    <row r="203" spans="1:55" s="339" customFormat="1">
      <c r="A203" s="373" t="s">
        <v>402</v>
      </c>
      <c r="B203" s="1611"/>
      <c r="C203" s="1611"/>
      <c r="D203" s="1611"/>
      <c r="E203" s="1611"/>
      <c r="F203" s="1611"/>
      <c r="G203" s="1611"/>
      <c r="H203" s="1611"/>
      <c r="I203" s="1611"/>
      <c r="J203" s="1611"/>
      <c r="K203" s="1611"/>
      <c r="L203" s="1611"/>
      <c r="M203" s="346">
        <f t="shared" si="236"/>
        <v>0</v>
      </c>
      <c r="N203" s="1611"/>
      <c r="O203" s="1611"/>
      <c r="P203" s="1611"/>
      <c r="Q203" s="348">
        <f t="shared" si="237"/>
        <v>0</v>
      </c>
      <c r="R203" s="1611"/>
      <c r="S203" s="1611"/>
      <c r="T203" s="1611"/>
      <c r="U203" s="1611"/>
      <c r="V203" s="1611"/>
      <c r="W203" s="346">
        <f t="shared" si="228"/>
        <v>0</v>
      </c>
      <c r="X203" s="1611"/>
      <c r="Y203" s="1611"/>
      <c r="Z203" s="1611"/>
      <c r="AA203" s="1611"/>
      <c r="AB203" s="1611"/>
      <c r="AC203" s="1611"/>
      <c r="AD203" s="1611"/>
      <c r="AE203" s="1611"/>
      <c r="AF203" s="1611"/>
      <c r="AG203" s="346">
        <f t="shared" si="229"/>
        <v>0</v>
      </c>
      <c r="AH203" s="1611"/>
      <c r="AI203" s="351">
        <f t="shared" si="230"/>
        <v>0</v>
      </c>
      <c r="AJ203" s="1611"/>
      <c r="AK203" s="1611"/>
      <c r="AL203" s="1611"/>
      <c r="AM203" s="1611"/>
      <c r="AN203" s="1611"/>
      <c r="AO203" s="1611"/>
      <c r="AP203" s="346">
        <f t="shared" si="231"/>
        <v>0</v>
      </c>
      <c r="AQ203" s="1611"/>
      <c r="AR203" s="1611"/>
      <c r="AS203" s="1611"/>
      <c r="AT203" s="352">
        <f t="shared" si="232"/>
        <v>0</v>
      </c>
      <c r="AU203" s="1611"/>
      <c r="AV203" s="1611"/>
      <c r="AW203" s="1611"/>
      <c r="AX203" s="346">
        <f t="shared" si="233"/>
        <v>0</v>
      </c>
      <c r="AY203" s="1611"/>
      <c r="AZ203" s="1611"/>
      <c r="BA203" s="352">
        <f t="shared" si="234"/>
        <v>0</v>
      </c>
      <c r="BB203" s="1611"/>
      <c r="BC203" s="352">
        <f t="shared" si="235"/>
        <v>0</v>
      </c>
    </row>
    <row r="204" spans="1:55" s="339" customFormat="1">
      <c r="A204" s="373" t="s">
        <v>403</v>
      </c>
      <c r="B204" s="1611"/>
      <c r="C204" s="1611"/>
      <c r="D204" s="1611"/>
      <c r="E204" s="1611"/>
      <c r="F204" s="1611"/>
      <c r="G204" s="1611"/>
      <c r="H204" s="1611"/>
      <c r="I204" s="1611"/>
      <c r="J204" s="1611"/>
      <c r="K204" s="1611"/>
      <c r="L204" s="1611"/>
      <c r="M204" s="346">
        <f t="shared" si="236"/>
        <v>0</v>
      </c>
      <c r="N204" s="1611"/>
      <c r="O204" s="1611"/>
      <c r="P204" s="1611"/>
      <c r="Q204" s="348">
        <f t="shared" si="237"/>
        <v>0</v>
      </c>
      <c r="R204" s="1611"/>
      <c r="S204" s="1611"/>
      <c r="T204" s="1611"/>
      <c r="U204" s="1611"/>
      <c r="V204" s="1611"/>
      <c r="W204" s="346">
        <f t="shared" si="228"/>
        <v>0</v>
      </c>
      <c r="X204" s="1611"/>
      <c r="Y204" s="1611"/>
      <c r="Z204" s="1611"/>
      <c r="AA204" s="1611"/>
      <c r="AB204" s="1611"/>
      <c r="AC204" s="1611"/>
      <c r="AD204" s="1611"/>
      <c r="AE204" s="1611"/>
      <c r="AF204" s="1611"/>
      <c r="AG204" s="346">
        <f t="shared" si="229"/>
        <v>0</v>
      </c>
      <c r="AH204" s="1611"/>
      <c r="AI204" s="351">
        <f t="shared" si="230"/>
        <v>0</v>
      </c>
      <c r="AJ204" s="1611"/>
      <c r="AK204" s="1611"/>
      <c r="AL204" s="1611"/>
      <c r="AM204" s="1611"/>
      <c r="AN204" s="1611"/>
      <c r="AO204" s="1611"/>
      <c r="AP204" s="346">
        <f t="shared" si="231"/>
        <v>0</v>
      </c>
      <c r="AQ204" s="1611"/>
      <c r="AR204" s="1611"/>
      <c r="AS204" s="1611"/>
      <c r="AT204" s="352">
        <f t="shared" si="232"/>
        <v>0</v>
      </c>
      <c r="AU204" s="1611"/>
      <c r="AV204" s="1611"/>
      <c r="AW204" s="1611"/>
      <c r="AX204" s="346">
        <f t="shared" si="233"/>
        <v>0</v>
      </c>
      <c r="AY204" s="1611"/>
      <c r="AZ204" s="1611"/>
      <c r="BA204" s="352">
        <f t="shared" si="234"/>
        <v>0</v>
      </c>
      <c r="BB204" s="1611"/>
      <c r="BC204" s="352">
        <f t="shared" si="235"/>
        <v>0</v>
      </c>
    </row>
    <row r="205" spans="1:55" s="339" customFormat="1">
      <c r="A205" s="373" t="s">
        <v>404</v>
      </c>
      <c r="B205" s="1611"/>
      <c r="C205" s="1611"/>
      <c r="D205" s="1611"/>
      <c r="E205" s="1611"/>
      <c r="F205" s="1611"/>
      <c r="G205" s="1611"/>
      <c r="H205" s="1611"/>
      <c r="I205" s="1611"/>
      <c r="J205" s="1611"/>
      <c r="K205" s="1611"/>
      <c r="L205" s="1611"/>
      <c r="M205" s="346">
        <f t="shared" si="236"/>
        <v>0</v>
      </c>
      <c r="N205" s="1611"/>
      <c r="O205" s="1611"/>
      <c r="P205" s="1611"/>
      <c r="Q205" s="348">
        <f t="shared" si="237"/>
        <v>0</v>
      </c>
      <c r="R205" s="1611"/>
      <c r="S205" s="1611"/>
      <c r="T205" s="1611"/>
      <c r="U205" s="1611"/>
      <c r="V205" s="1611"/>
      <c r="W205" s="346">
        <f t="shared" si="228"/>
        <v>0</v>
      </c>
      <c r="X205" s="1611"/>
      <c r="Y205" s="1611"/>
      <c r="Z205" s="1611"/>
      <c r="AA205" s="1611"/>
      <c r="AB205" s="1611"/>
      <c r="AC205" s="1611"/>
      <c r="AD205" s="1611"/>
      <c r="AE205" s="1611"/>
      <c r="AF205" s="1611"/>
      <c r="AG205" s="346">
        <f t="shared" si="229"/>
        <v>0</v>
      </c>
      <c r="AH205" s="1611"/>
      <c r="AI205" s="351">
        <f t="shared" si="230"/>
        <v>0</v>
      </c>
      <c r="AJ205" s="1611"/>
      <c r="AK205" s="1611"/>
      <c r="AL205" s="1611"/>
      <c r="AM205" s="1611"/>
      <c r="AN205" s="1611"/>
      <c r="AO205" s="1611"/>
      <c r="AP205" s="346">
        <f t="shared" si="231"/>
        <v>0</v>
      </c>
      <c r="AQ205" s="1611"/>
      <c r="AR205" s="1611"/>
      <c r="AS205" s="1611"/>
      <c r="AT205" s="352">
        <f t="shared" si="232"/>
        <v>0</v>
      </c>
      <c r="AU205" s="1611"/>
      <c r="AV205" s="1611"/>
      <c r="AW205" s="1611"/>
      <c r="AX205" s="346">
        <f t="shared" si="233"/>
        <v>0</v>
      </c>
      <c r="AY205" s="1611"/>
      <c r="AZ205" s="1611"/>
      <c r="BA205" s="352">
        <f t="shared" si="234"/>
        <v>0</v>
      </c>
      <c r="BB205" s="1611"/>
      <c r="BC205" s="352">
        <f t="shared" si="235"/>
        <v>0</v>
      </c>
    </row>
    <row r="206" spans="1:55" s="339" customFormat="1">
      <c r="A206" s="373" t="s">
        <v>65</v>
      </c>
      <c r="B206" s="1611"/>
      <c r="C206" s="1611"/>
      <c r="D206" s="1611"/>
      <c r="E206" s="1611"/>
      <c r="F206" s="1611"/>
      <c r="G206" s="1611"/>
      <c r="H206" s="1611"/>
      <c r="I206" s="1611"/>
      <c r="J206" s="1611"/>
      <c r="K206" s="1611"/>
      <c r="L206" s="1611"/>
      <c r="M206" s="346">
        <f t="shared" si="236"/>
        <v>0</v>
      </c>
      <c r="N206" s="1611"/>
      <c r="O206" s="1611"/>
      <c r="P206" s="1611"/>
      <c r="Q206" s="348">
        <f t="shared" si="237"/>
        <v>0</v>
      </c>
      <c r="R206" s="1611"/>
      <c r="S206" s="1611"/>
      <c r="T206" s="1611"/>
      <c r="U206" s="1611"/>
      <c r="V206" s="1611"/>
      <c r="W206" s="346">
        <f t="shared" si="228"/>
        <v>0</v>
      </c>
      <c r="X206" s="1611"/>
      <c r="Y206" s="1611"/>
      <c r="Z206" s="1611"/>
      <c r="AA206" s="1611"/>
      <c r="AB206" s="1611"/>
      <c r="AC206" s="1611"/>
      <c r="AD206" s="1611"/>
      <c r="AE206" s="1611"/>
      <c r="AF206" s="1611"/>
      <c r="AG206" s="346">
        <f t="shared" si="229"/>
        <v>0</v>
      </c>
      <c r="AH206" s="1611"/>
      <c r="AI206" s="351">
        <f t="shared" si="230"/>
        <v>0</v>
      </c>
      <c r="AJ206" s="1611"/>
      <c r="AK206" s="1611"/>
      <c r="AL206" s="1611"/>
      <c r="AM206" s="1611"/>
      <c r="AN206" s="1611"/>
      <c r="AO206" s="1611"/>
      <c r="AP206" s="346">
        <f t="shared" si="231"/>
        <v>0</v>
      </c>
      <c r="AQ206" s="1611"/>
      <c r="AR206" s="1611"/>
      <c r="AS206" s="1611"/>
      <c r="AT206" s="352">
        <f t="shared" si="232"/>
        <v>0</v>
      </c>
      <c r="AU206" s="1611"/>
      <c r="AV206" s="1611"/>
      <c r="AW206" s="1611"/>
      <c r="AX206" s="346">
        <f t="shared" si="233"/>
        <v>0</v>
      </c>
      <c r="AY206" s="1611"/>
      <c r="AZ206" s="1611"/>
      <c r="BA206" s="352">
        <f t="shared" si="234"/>
        <v>0</v>
      </c>
      <c r="BB206" s="1611"/>
      <c r="BC206" s="352">
        <f t="shared" si="235"/>
        <v>0</v>
      </c>
    </row>
    <row r="207" spans="1:55" s="339" customFormat="1">
      <c r="A207" s="373" t="s">
        <v>405</v>
      </c>
      <c r="B207" s="342"/>
      <c r="C207" s="708"/>
      <c r="D207" s="343"/>
      <c r="E207" s="344"/>
      <c r="F207" s="345"/>
      <c r="G207" s="345"/>
      <c r="H207" s="345"/>
      <c r="I207" s="345"/>
      <c r="J207" s="345"/>
      <c r="K207" s="345"/>
      <c r="L207" s="345"/>
      <c r="M207" s="346">
        <f t="shared" si="236"/>
        <v>0</v>
      </c>
      <c r="N207" s="347"/>
      <c r="O207" s="347"/>
      <c r="P207" s="347"/>
      <c r="Q207" s="348">
        <f t="shared" ref="Q207:Q208" si="238">B207+C207+M207+N207+O207+P207+D207</f>
        <v>0</v>
      </c>
      <c r="R207" s="349"/>
      <c r="S207" s="1575"/>
      <c r="T207" s="350"/>
      <c r="U207" s="350"/>
      <c r="V207" s="350"/>
      <c r="W207" s="346">
        <f t="shared" si="228"/>
        <v>0</v>
      </c>
      <c r="X207" s="349"/>
      <c r="Y207" s="350"/>
      <c r="Z207" s="350"/>
      <c r="AA207" s="350"/>
      <c r="AB207" s="350"/>
      <c r="AC207" s="350"/>
      <c r="AD207" s="350"/>
      <c r="AE207" s="350"/>
      <c r="AF207" s="350"/>
      <c r="AG207" s="346">
        <f t="shared" si="229"/>
        <v>0</v>
      </c>
      <c r="AH207" s="1611"/>
      <c r="AI207" s="351">
        <f t="shared" si="230"/>
        <v>0</v>
      </c>
      <c r="AJ207" s="344"/>
      <c r="AK207" s="345"/>
      <c r="AL207" s="345"/>
      <c r="AM207" s="345"/>
      <c r="AN207" s="345"/>
      <c r="AO207" s="345"/>
      <c r="AP207" s="346">
        <f t="shared" si="231"/>
        <v>0</v>
      </c>
      <c r="AQ207" s="347"/>
      <c r="AR207" s="1611"/>
      <c r="AS207" s="347"/>
      <c r="AT207" s="352">
        <f t="shared" si="232"/>
        <v>0</v>
      </c>
      <c r="AU207" s="353"/>
      <c r="AV207" s="354"/>
      <c r="AW207" s="354"/>
      <c r="AX207" s="346">
        <f t="shared" si="233"/>
        <v>0</v>
      </c>
      <c r="AY207" s="347"/>
      <c r="AZ207" s="1611"/>
      <c r="BA207" s="352">
        <f t="shared" si="234"/>
        <v>0</v>
      </c>
      <c r="BB207" s="1611"/>
      <c r="BC207" s="352">
        <f t="shared" si="235"/>
        <v>0</v>
      </c>
    </row>
    <row r="208" spans="1:55" s="339" customFormat="1" ht="13.5" thickBot="1">
      <c r="A208" s="374" t="s">
        <v>406</v>
      </c>
      <c r="B208" s="342"/>
      <c r="C208" s="708"/>
      <c r="D208" s="343"/>
      <c r="E208" s="344"/>
      <c r="F208" s="345"/>
      <c r="G208" s="345"/>
      <c r="H208" s="345"/>
      <c r="I208" s="345"/>
      <c r="J208" s="345"/>
      <c r="K208" s="345"/>
      <c r="L208" s="345"/>
      <c r="M208" s="346">
        <f t="shared" si="236"/>
        <v>0</v>
      </c>
      <c r="N208" s="347"/>
      <c r="O208" s="347"/>
      <c r="P208" s="347"/>
      <c r="Q208" s="348">
        <f t="shared" si="238"/>
        <v>0</v>
      </c>
      <c r="R208" s="349"/>
      <c r="S208" s="1575"/>
      <c r="T208" s="350"/>
      <c r="U208" s="350"/>
      <c r="V208" s="350"/>
      <c r="W208" s="346">
        <f t="shared" si="228"/>
        <v>0</v>
      </c>
      <c r="X208" s="349"/>
      <c r="Y208" s="350"/>
      <c r="Z208" s="350"/>
      <c r="AA208" s="350"/>
      <c r="AB208" s="350"/>
      <c r="AC208" s="350"/>
      <c r="AD208" s="350"/>
      <c r="AE208" s="350"/>
      <c r="AF208" s="350"/>
      <c r="AG208" s="346">
        <f t="shared" si="229"/>
        <v>0</v>
      </c>
      <c r="AH208" s="1611"/>
      <c r="AI208" s="351">
        <f t="shared" si="230"/>
        <v>0</v>
      </c>
      <c r="AJ208" s="344"/>
      <c r="AK208" s="345"/>
      <c r="AL208" s="345"/>
      <c r="AM208" s="345"/>
      <c r="AN208" s="345"/>
      <c r="AO208" s="345"/>
      <c r="AP208" s="346">
        <f t="shared" si="231"/>
        <v>0</v>
      </c>
      <c r="AQ208" s="347"/>
      <c r="AR208" s="1611"/>
      <c r="AS208" s="347"/>
      <c r="AT208" s="352">
        <f t="shared" si="232"/>
        <v>0</v>
      </c>
      <c r="AU208" s="353"/>
      <c r="AV208" s="354"/>
      <c r="AW208" s="354"/>
      <c r="AX208" s="346">
        <f t="shared" si="233"/>
        <v>0</v>
      </c>
      <c r="AY208" s="347"/>
      <c r="AZ208" s="1611"/>
      <c r="BA208" s="352">
        <f t="shared" si="234"/>
        <v>0</v>
      </c>
      <c r="BB208" s="1611"/>
      <c r="BC208" s="352">
        <f t="shared" si="235"/>
        <v>0</v>
      </c>
    </row>
    <row r="209" spans="1:55" s="339" customFormat="1">
      <c r="A209" s="372"/>
      <c r="H209" s="384"/>
      <c r="I209" s="406"/>
      <c r="J209" s="406"/>
      <c r="K209" s="406"/>
      <c r="L209" s="406"/>
      <c r="M209" s="406"/>
      <c r="N209" s="406"/>
      <c r="O209" s="381"/>
      <c r="P209" s="406"/>
      <c r="Q209" s="406"/>
      <c r="R209" s="406"/>
      <c r="S209" s="406"/>
      <c r="T209" s="406"/>
      <c r="U209" s="406"/>
      <c r="V209" s="406"/>
      <c r="W209" s="406"/>
      <c r="X209" s="406"/>
      <c r="Y209" s="406"/>
      <c r="Z209" s="406"/>
      <c r="AA209" s="406"/>
      <c r="AB209" s="406"/>
      <c r="AC209" s="406"/>
      <c r="AD209" s="406"/>
      <c r="AE209" s="408"/>
      <c r="AF209" s="408"/>
      <c r="AG209" s="410"/>
      <c r="AH209" s="382"/>
      <c r="AI209" s="411"/>
      <c r="AJ209" s="411"/>
      <c r="AK209" s="410"/>
      <c r="AL209" s="411"/>
      <c r="AM209" s="406"/>
      <c r="AN209" s="406"/>
      <c r="AO209" s="412"/>
      <c r="AQ209" s="382"/>
      <c r="AR209" s="382"/>
      <c r="AS209" s="382"/>
      <c r="AV209" s="383"/>
      <c r="AW209" s="384"/>
      <c r="AX209" s="385"/>
      <c r="AZ209" s="382"/>
      <c r="BB209" s="382"/>
    </row>
    <row r="210" spans="1:55" s="339" customFormat="1" ht="15">
      <c r="A210" s="451" t="s">
        <v>422</v>
      </c>
      <c r="B210" s="361">
        <f>B211+B212</f>
        <v>0</v>
      </c>
      <c r="C210" s="361">
        <f>C211+C212</f>
        <v>0</v>
      </c>
      <c r="D210" s="362">
        <f t="shared" ref="D210:BC210" si="239">D211+D212</f>
        <v>0</v>
      </c>
      <c r="E210" s="363">
        <f t="shared" si="239"/>
        <v>0</v>
      </c>
      <c r="F210" s="364">
        <f t="shared" si="239"/>
        <v>0</v>
      </c>
      <c r="G210" s="364">
        <f t="shared" si="239"/>
        <v>0</v>
      </c>
      <c r="H210" s="364">
        <f t="shared" si="239"/>
        <v>0</v>
      </c>
      <c r="I210" s="364">
        <f t="shared" si="239"/>
        <v>0</v>
      </c>
      <c r="J210" s="364">
        <f t="shared" si="239"/>
        <v>0</v>
      </c>
      <c r="K210" s="364">
        <f t="shared" si="239"/>
        <v>0</v>
      </c>
      <c r="L210" s="364">
        <f t="shared" si="239"/>
        <v>0</v>
      </c>
      <c r="M210" s="346">
        <f t="shared" si="239"/>
        <v>0</v>
      </c>
      <c r="N210" s="365">
        <f t="shared" si="239"/>
        <v>0</v>
      </c>
      <c r="O210" s="365">
        <f t="shared" si="239"/>
        <v>0</v>
      </c>
      <c r="P210" s="365">
        <f t="shared" si="239"/>
        <v>0</v>
      </c>
      <c r="Q210" s="348">
        <f t="shared" si="239"/>
        <v>0</v>
      </c>
      <c r="R210" s="366">
        <f t="shared" si="239"/>
        <v>0</v>
      </c>
      <c r="S210" s="1575"/>
      <c r="T210" s="367">
        <f t="shared" si="239"/>
        <v>0</v>
      </c>
      <c r="U210" s="367">
        <f t="shared" si="239"/>
        <v>0</v>
      </c>
      <c r="V210" s="367">
        <f t="shared" si="239"/>
        <v>0</v>
      </c>
      <c r="W210" s="346">
        <f t="shared" si="239"/>
        <v>0</v>
      </c>
      <c r="X210" s="366">
        <f t="shared" si="239"/>
        <v>0</v>
      </c>
      <c r="Y210" s="367">
        <f t="shared" si="239"/>
        <v>0</v>
      </c>
      <c r="Z210" s="367">
        <f t="shared" si="239"/>
        <v>0</v>
      </c>
      <c r="AA210" s="367">
        <f t="shared" si="239"/>
        <v>0</v>
      </c>
      <c r="AB210" s="367">
        <f t="shared" si="239"/>
        <v>0</v>
      </c>
      <c r="AC210" s="367">
        <f t="shared" si="239"/>
        <v>0</v>
      </c>
      <c r="AD210" s="367">
        <f t="shared" si="239"/>
        <v>0</v>
      </c>
      <c r="AE210" s="367">
        <f t="shared" si="239"/>
        <v>0</v>
      </c>
      <c r="AF210" s="367">
        <f t="shared" si="239"/>
        <v>0</v>
      </c>
      <c r="AG210" s="346">
        <f t="shared" si="239"/>
        <v>0</v>
      </c>
      <c r="AH210" s="1611"/>
      <c r="AI210" s="351">
        <f t="shared" si="239"/>
        <v>0</v>
      </c>
      <c r="AJ210" s="363">
        <f t="shared" si="239"/>
        <v>0</v>
      </c>
      <c r="AK210" s="364">
        <f t="shared" si="239"/>
        <v>0</v>
      </c>
      <c r="AL210" s="364">
        <f t="shared" si="239"/>
        <v>0</v>
      </c>
      <c r="AM210" s="364">
        <f t="shared" si="239"/>
        <v>0</v>
      </c>
      <c r="AN210" s="364">
        <f t="shared" si="239"/>
        <v>0</v>
      </c>
      <c r="AO210" s="364">
        <f t="shared" si="239"/>
        <v>0</v>
      </c>
      <c r="AP210" s="346">
        <f>AP211+AP212</f>
        <v>0</v>
      </c>
      <c r="AQ210" s="365">
        <f t="shared" si="239"/>
        <v>0</v>
      </c>
      <c r="AR210" s="1611"/>
      <c r="AS210" s="365">
        <f t="shared" si="239"/>
        <v>0</v>
      </c>
      <c r="AT210" s="352">
        <f t="shared" si="239"/>
        <v>0</v>
      </c>
      <c r="AU210" s="368">
        <f t="shared" si="239"/>
        <v>0</v>
      </c>
      <c r="AV210" s="369">
        <f t="shared" si="239"/>
        <v>0</v>
      </c>
      <c r="AW210" s="369">
        <f t="shared" si="239"/>
        <v>0</v>
      </c>
      <c r="AX210" s="346">
        <f t="shared" si="239"/>
        <v>0</v>
      </c>
      <c r="AY210" s="365">
        <f t="shared" si="239"/>
        <v>0</v>
      </c>
      <c r="AZ210" s="1611"/>
      <c r="BA210" s="352">
        <f t="shared" si="239"/>
        <v>0</v>
      </c>
      <c r="BB210" s="1611"/>
      <c r="BC210" s="352">
        <f t="shared" si="239"/>
        <v>0</v>
      </c>
    </row>
    <row r="211" spans="1:55" s="339" customFormat="1">
      <c r="A211" s="356" t="s">
        <v>396</v>
      </c>
      <c r="B211" s="342"/>
      <c r="C211" s="708"/>
      <c r="D211" s="343"/>
      <c r="E211" s="344"/>
      <c r="F211" s="345"/>
      <c r="G211" s="345"/>
      <c r="H211" s="345"/>
      <c r="I211" s="345"/>
      <c r="J211" s="345"/>
      <c r="K211" s="345"/>
      <c r="L211" s="345"/>
      <c r="M211" s="346">
        <f>SUM(E211:L211)</f>
        <v>0</v>
      </c>
      <c r="N211" s="347"/>
      <c r="O211" s="347"/>
      <c r="P211" s="347"/>
      <c r="Q211" s="348">
        <f t="shared" ref="Q211:Q212" si="240">B211+C211+M211+N211+O211+P211+D211</f>
        <v>0</v>
      </c>
      <c r="R211" s="349"/>
      <c r="S211" s="1575"/>
      <c r="T211" s="350"/>
      <c r="U211" s="350"/>
      <c r="V211" s="350"/>
      <c r="W211" s="346">
        <f>SUM(R211:V211)</f>
        <v>0</v>
      </c>
      <c r="X211" s="349"/>
      <c r="Y211" s="350"/>
      <c r="Z211" s="350"/>
      <c r="AA211" s="350"/>
      <c r="AB211" s="350"/>
      <c r="AC211" s="350"/>
      <c r="AD211" s="350"/>
      <c r="AE211" s="350"/>
      <c r="AF211" s="350"/>
      <c r="AG211" s="346">
        <f>SUM(X211:AF211)</f>
        <v>0</v>
      </c>
      <c r="AH211" s="1611"/>
      <c r="AI211" s="351">
        <f>Q211+W211+AG211+AH211</f>
        <v>0</v>
      </c>
      <c r="AJ211" s="344"/>
      <c r="AK211" s="345"/>
      <c r="AL211" s="345"/>
      <c r="AM211" s="345"/>
      <c r="AN211" s="345"/>
      <c r="AO211" s="345"/>
      <c r="AP211" s="346">
        <f>SUM(AJ211:AO211)</f>
        <v>0</v>
      </c>
      <c r="AQ211" s="347"/>
      <c r="AR211" s="1611"/>
      <c r="AS211" s="347"/>
      <c r="AT211" s="352">
        <f>AI211+AP211+AQ211+AR211+AS211</f>
        <v>0</v>
      </c>
      <c r="AU211" s="353"/>
      <c r="AV211" s="354"/>
      <c r="AW211" s="354"/>
      <c r="AX211" s="346">
        <f>SUM(AU211:AW211)</f>
        <v>0</v>
      </c>
      <c r="AY211" s="347"/>
      <c r="AZ211" s="1611"/>
      <c r="BA211" s="352">
        <f>AX211+AY211</f>
        <v>0</v>
      </c>
      <c r="BB211" s="1611"/>
      <c r="BC211" s="352">
        <f>BA211+AT211+BB211</f>
        <v>0</v>
      </c>
    </row>
    <row r="212" spans="1:55" s="339" customFormat="1">
      <c r="A212" s="356" t="s">
        <v>397</v>
      </c>
      <c r="B212" s="342"/>
      <c r="C212" s="708"/>
      <c r="D212" s="343"/>
      <c r="E212" s="344"/>
      <c r="F212" s="345"/>
      <c r="G212" s="345"/>
      <c r="H212" s="345"/>
      <c r="I212" s="345"/>
      <c r="J212" s="345"/>
      <c r="K212" s="345"/>
      <c r="L212" s="345"/>
      <c r="M212" s="346">
        <f>SUM(E212:L212)</f>
        <v>0</v>
      </c>
      <c r="N212" s="347"/>
      <c r="O212" s="347"/>
      <c r="P212" s="347"/>
      <c r="Q212" s="348">
        <f t="shared" si="240"/>
        <v>0</v>
      </c>
      <c r="R212" s="349"/>
      <c r="S212" s="1575"/>
      <c r="T212" s="350"/>
      <c r="U212" s="350"/>
      <c r="V212" s="350"/>
      <c r="W212" s="346">
        <f>SUM(R212:V212)</f>
        <v>0</v>
      </c>
      <c r="X212" s="349"/>
      <c r="Y212" s="350"/>
      <c r="Z212" s="350"/>
      <c r="AA212" s="350"/>
      <c r="AB212" s="350"/>
      <c r="AC212" s="350"/>
      <c r="AD212" s="350"/>
      <c r="AE212" s="350"/>
      <c r="AF212" s="350"/>
      <c r="AG212" s="346">
        <f>SUM(X212:AF212)</f>
        <v>0</v>
      </c>
      <c r="AH212" s="1611"/>
      <c r="AI212" s="351">
        <f>Q212+W212+AG212+AH212</f>
        <v>0</v>
      </c>
      <c r="AJ212" s="344"/>
      <c r="AK212" s="345"/>
      <c r="AL212" s="345"/>
      <c r="AM212" s="345"/>
      <c r="AN212" s="345"/>
      <c r="AO212" s="345"/>
      <c r="AP212" s="346">
        <f>SUM(AJ212:AO212)</f>
        <v>0</v>
      </c>
      <c r="AQ212" s="347"/>
      <c r="AR212" s="1611"/>
      <c r="AS212" s="347"/>
      <c r="AT212" s="352">
        <f>AI212+AP212+AQ212+AR212+AS212</f>
        <v>0</v>
      </c>
      <c r="AU212" s="353"/>
      <c r="AV212" s="354"/>
      <c r="AW212" s="354"/>
      <c r="AX212" s="346">
        <f>SUM(AU212:AW212)</f>
        <v>0</v>
      </c>
      <c r="AY212" s="347"/>
      <c r="AZ212" s="1611"/>
      <c r="BA212" s="352">
        <f>AX212+AY212</f>
        <v>0</v>
      </c>
      <c r="BB212" s="1611"/>
      <c r="BC212" s="352">
        <f>BA212+AT212+BB212</f>
        <v>0</v>
      </c>
    </row>
    <row r="213" spans="1:55" s="339" customFormat="1" ht="14.25">
      <c r="A213" s="371" t="s">
        <v>398</v>
      </c>
      <c r="B213" s="361">
        <f t="shared" ref="B213:H213" si="241">SUM(B214:B223)</f>
        <v>0</v>
      </c>
      <c r="C213" s="361">
        <f t="shared" si="241"/>
        <v>0</v>
      </c>
      <c r="D213" s="362">
        <f t="shared" si="241"/>
        <v>0</v>
      </c>
      <c r="E213" s="363">
        <f t="shared" si="241"/>
        <v>0</v>
      </c>
      <c r="F213" s="364">
        <f t="shared" si="241"/>
        <v>0</v>
      </c>
      <c r="G213" s="364">
        <f t="shared" si="241"/>
        <v>0</v>
      </c>
      <c r="H213" s="364">
        <f t="shared" si="241"/>
        <v>0</v>
      </c>
      <c r="I213" s="364">
        <f>SUM(I214:I223)</f>
        <v>0</v>
      </c>
      <c r="J213" s="364">
        <f t="shared" ref="J213:BC213" si="242">SUM(J214:J223)</f>
        <v>0</v>
      </c>
      <c r="K213" s="364">
        <f t="shared" si="242"/>
        <v>0</v>
      </c>
      <c r="L213" s="364">
        <f t="shared" si="242"/>
        <v>0</v>
      </c>
      <c r="M213" s="346">
        <f t="shared" si="242"/>
        <v>0</v>
      </c>
      <c r="N213" s="365">
        <f t="shared" si="242"/>
        <v>0</v>
      </c>
      <c r="O213" s="365">
        <f t="shared" si="242"/>
        <v>0</v>
      </c>
      <c r="P213" s="365">
        <f t="shared" si="242"/>
        <v>0</v>
      </c>
      <c r="Q213" s="348">
        <f t="shared" si="242"/>
        <v>0</v>
      </c>
      <c r="R213" s="366">
        <f t="shared" si="242"/>
        <v>0</v>
      </c>
      <c r="S213" s="1575"/>
      <c r="T213" s="367">
        <f t="shared" si="242"/>
        <v>0</v>
      </c>
      <c r="U213" s="367">
        <f t="shared" si="242"/>
        <v>0</v>
      </c>
      <c r="V213" s="367">
        <f t="shared" si="242"/>
        <v>0</v>
      </c>
      <c r="W213" s="346">
        <f t="shared" si="242"/>
        <v>0</v>
      </c>
      <c r="X213" s="366">
        <f t="shared" si="242"/>
        <v>0</v>
      </c>
      <c r="Y213" s="367">
        <f t="shared" si="242"/>
        <v>0</v>
      </c>
      <c r="Z213" s="367">
        <f t="shared" si="242"/>
        <v>0</v>
      </c>
      <c r="AA213" s="367">
        <f t="shared" si="242"/>
        <v>0</v>
      </c>
      <c r="AB213" s="367">
        <f t="shared" si="242"/>
        <v>0</v>
      </c>
      <c r="AC213" s="367">
        <f t="shared" si="242"/>
        <v>0</v>
      </c>
      <c r="AD213" s="367">
        <f t="shared" si="242"/>
        <v>0</v>
      </c>
      <c r="AE213" s="367">
        <f t="shared" si="242"/>
        <v>0</v>
      </c>
      <c r="AF213" s="367">
        <f t="shared" si="242"/>
        <v>0</v>
      </c>
      <c r="AG213" s="346">
        <f t="shared" si="242"/>
        <v>0</v>
      </c>
      <c r="AH213" s="1611"/>
      <c r="AI213" s="351">
        <f t="shared" si="242"/>
        <v>0</v>
      </c>
      <c r="AJ213" s="363">
        <f t="shared" si="242"/>
        <v>0</v>
      </c>
      <c r="AK213" s="364">
        <f t="shared" si="242"/>
        <v>0</v>
      </c>
      <c r="AL213" s="364">
        <f t="shared" si="242"/>
        <v>0</v>
      </c>
      <c r="AM213" s="364">
        <f t="shared" si="242"/>
        <v>0</v>
      </c>
      <c r="AN213" s="364">
        <f t="shared" si="242"/>
        <v>0</v>
      </c>
      <c r="AO213" s="364">
        <f t="shared" si="242"/>
        <v>0</v>
      </c>
      <c r="AP213" s="346">
        <f>SUM(AP214:AP223)</f>
        <v>0</v>
      </c>
      <c r="AQ213" s="365">
        <f t="shared" si="242"/>
        <v>0</v>
      </c>
      <c r="AR213" s="1611"/>
      <c r="AS213" s="365">
        <f t="shared" si="242"/>
        <v>0</v>
      </c>
      <c r="AT213" s="352">
        <f t="shared" si="242"/>
        <v>0</v>
      </c>
      <c r="AU213" s="368">
        <f t="shared" si="242"/>
        <v>0</v>
      </c>
      <c r="AV213" s="369">
        <f t="shared" si="242"/>
        <v>0</v>
      </c>
      <c r="AW213" s="369">
        <f t="shared" si="242"/>
        <v>0</v>
      </c>
      <c r="AX213" s="346">
        <f t="shared" si="242"/>
        <v>0</v>
      </c>
      <c r="AY213" s="365">
        <f t="shared" si="242"/>
        <v>0</v>
      </c>
      <c r="AZ213" s="1611"/>
      <c r="BA213" s="352">
        <f t="shared" si="242"/>
        <v>0</v>
      </c>
      <c r="BB213" s="1611"/>
      <c r="BC213" s="352">
        <f t="shared" si="242"/>
        <v>0</v>
      </c>
    </row>
    <row r="214" spans="1:55" s="339" customFormat="1">
      <c r="A214" s="372" t="s">
        <v>399</v>
      </c>
      <c r="B214" s="342"/>
      <c r="C214" s="708"/>
      <c r="D214" s="343"/>
      <c r="E214" s="344"/>
      <c r="F214" s="345"/>
      <c r="G214" s="345"/>
      <c r="H214" s="345"/>
      <c r="I214" s="345"/>
      <c r="J214" s="345"/>
      <c r="K214" s="345"/>
      <c r="L214" s="345"/>
      <c r="M214" s="346">
        <f>SUM(E214:L214)</f>
        <v>0</v>
      </c>
      <c r="N214" s="347"/>
      <c r="O214" s="347"/>
      <c r="P214" s="347"/>
      <c r="Q214" s="348">
        <f t="shared" ref="Q214:Q223" si="243">B214+C214+M214+N214+O214+P214+D214</f>
        <v>0</v>
      </c>
      <c r="R214" s="349"/>
      <c r="S214" s="1575"/>
      <c r="T214" s="350"/>
      <c r="U214" s="350"/>
      <c r="V214" s="350"/>
      <c r="W214" s="346">
        <f t="shared" ref="W214:W223" si="244">SUM(R214:V214)</f>
        <v>0</v>
      </c>
      <c r="X214" s="349"/>
      <c r="Y214" s="350"/>
      <c r="Z214" s="350"/>
      <c r="AA214" s="350"/>
      <c r="AB214" s="350"/>
      <c r="AC214" s="350"/>
      <c r="AD214" s="350"/>
      <c r="AE214" s="350"/>
      <c r="AF214" s="350"/>
      <c r="AG214" s="346">
        <f t="shared" ref="AG214:AG223" si="245">SUM(X214:AF214)</f>
        <v>0</v>
      </c>
      <c r="AH214" s="1611"/>
      <c r="AI214" s="351">
        <f t="shared" ref="AI214:AI223" si="246">Q214+W214+AG214+AH214</f>
        <v>0</v>
      </c>
      <c r="AJ214" s="344"/>
      <c r="AK214" s="345"/>
      <c r="AL214" s="345"/>
      <c r="AM214" s="345"/>
      <c r="AN214" s="345"/>
      <c r="AO214" s="345"/>
      <c r="AP214" s="346">
        <f t="shared" ref="AP214:AP223" si="247">SUM(AJ214:AO214)</f>
        <v>0</v>
      </c>
      <c r="AQ214" s="347"/>
      <c r="AR214" s="1611"/>
      <c r="AS214" s="347"/>
      <c r="AT214" s="352">
        <f t="shared" ref="AT214:AT223" si="248">AI214+AP214+AQ214+AR214+AS214</f>
        <v>0</v>
      </c>
      <c r="AU214" s="353"/>
      <c r="AV214" s="354"/>
      <c r="AW214" s="354"/>
      <c r="AX214" s="346">
        <f t="shared" ref="AX214:AX223" si="249">SUM(AU214:AW214)</f>
        <v>0</v>
      </c>
      <c r="AY214" s="347"/>
      <c r="AZ214" s="1611"/>
      <c r="BA214" s="352">
        <f t="shared" ref="BA214:BA223" si="250">AX214+AY214</f>
        <v>0</v>
      </c>
      <c r="BB214" s="1611"/>
      <c r="BC214" s="352">
        <f t="shared" ref="BC214:BC223" si="251">BA214+AT214+BB214</f>
        <v>0</v>
      </c>
    </row>
    <row r="215" spans="1:55" s="339" customFormat="1">
      <c r="A215" s="372" t="s">
        <v>400</v>
      </c>
      <c r="B215" s="342"/>
      <c r="C215" s="708"/>
      <c r="D215" s="343"/>
      <c r="E215" s="344"/>
      <c r="F215" s="345"/>
      <c r="G215" s="345"/>
      <c r="H215" s="345"/>
      <c r="I215" s="345"/>
      <c r="J215" s="345"/>
      <c r="K215" s="345"/>
      <c r="L215" s="345"/>
      <c r="M215" s="346">
        <f>SUM(E215:L215)</f>
        <v>0</v>
      </c>
      <c r="N215" s="347"/>
      <c r="O215" s="347"/>
      <c r="P215" s="347"/>
      <c r="Q215" s="348">
        <f t="shared" si="243"/>
        <v>0</v>
      </c>
      <c r="R215" s="349"/>
      <c r="S215" s="1575"/>
      <c r="T215" s="350"/>
      <c r="U215" s="350"/>
      <c r="V215" s="350"/>
      <c r="W215" s="346">
        <f t="shared" si="244"/>
        <v>0</v>
      </c>
      <c r="X215" s="349"/>
      <c r="Y215" s="350"/>
      <c r="Z215" s="350"/>
      <c r="AA215" s="350"/>
      <c r="AB215" s="350"/>
      <c r="AC215" s="350"/>
      <c r="AD215" s="350"/>
      <c r="AE215" s="350"/>
      <c r="AF215" s="350"/>
      <c r="AG215" s="346">
        <f t="shared" si="245"/>
        <v>0</v>
      </c>
      <c r="AH215" s="1611"/>
      <c r="AI215" s="351">
        <f t="shared" si="246"/>
        <v>0</v>
      </c>
      <c r="AJ215" s="344"/>
      <c r="AK215" s="345"/>
      <c r="AL215" s="345"/>
      <c r="AM215" s="345"/>
      <c r="AN215" s="345"/>
      <c r="AO215" s="345"/>
      <c r="AP215" s="346">
        <f t="shared" si="247"/>
        <v>0</v>
      </c>
      <c r="AQ215" s="347"/>
      <c r="AR215" s="1611"/>
      <c r="AS215" s="347"/>
      <c r="AT215" s="352">
        <f t="shared" si="248"/>
        <v>0</v>
      </c>
      <c r="AU215" s="353"/>
      <c r="AV215" s="354"/>
      <c r="AW215" s="354"/>
      <c r="AX215" s="346">
        <f t="shared" si="249"/>
        <v>0</v>
      </c>
      <c r="AY215" s="347"/>
      <c r="AZ215" s="1611"/>
      <c r="BA215" s="352">
        <f t="shared" si="250"/>
        <v>0</v>
      </c>
      <c r="BB215" s="1611"/>
      <c r="BC215" s="352">
        <f t="shared" si="251"/>
        <v>0</v>
      </c>
    </row>
    <row r="216" spans="1:55" s="339" customFormat="1">
      <c r="A216" s="373" t="s">
        <v>401</v>
      </c>
      <c r="B216" s="342"/>
      <c r="C216" s="708"/>
      <c r="D216" s="343"/>
      <c r="E216" s="344"/>
      <c r="F216" s="345"/>
      <c r="G216" s="345"/>
      <c r="H216" s="345"/>
      <c r="I216" s="345"/>
      <c r="J216" s="345"/>
      <c r="K216" s="345"/>
      <c r="L216" s="345"/>
      <c r="M216" s="346">
        <f t="shared" ref="M216:M223" si="252">SUM(E216:L216)</f>
        <v>0</v>
      </c>
      <c r="N216" s="347"/>
      <c r="O216" s="347"/>
      <c r="P216" s="347"/>
      <c r="Q216" s="348">
        <f t="shared" si="243"/>
        <v>0</v>
      </c>
      <c r="R216" s="349"/>
      <c r="S216" s="1575"/>
      <c r="T216" s="350"/>
      <c r="U216" s="350"/>
      <c r="V216" s="350"/>
      <c r="W216" s="346">
        <f t="shared" si="244"/>
        <v>0</v>
      </c>
      <c r="X216" s="349"/>
      <c r="Y216" s="350"/>
      <c r="Z216" s="350"/>
      <c r="AA216" s="350"/>
      <c r="AB216" s="350"/>
      <c r="AC216" s="350"/>
      <c r="AD216" s="350"/>
      <c r="AE216" s="350"/>
      <c r="AF216" s="350"/>
      <c r="AG216" s="346">
        <f t="shared" si="245"/>
        <v>0</v>
      </c>
      <c r="AH216" s="1611"/>
      <c r="AI216" s="351">
        <f t="shared" si="246"/>
        <v>0</v>
      </c>
      <c r="AJ216" s="344"/>
      <c r="AK216" s="345"/>
      <c r="AL216" s="345"/>
      <c r="AM216" s="345"/>
      <c r="AN216" s="345"/>
      <c r="AO216" s="345"/>
      <c r="AP216" s="346">
        <f t="shared" si="247"/>
        <v>0</v>
      </c>
      <c r="AQ216" s="347"/>
      <c r="AR216" s="1611"/>
      <c r="AS216" s="347"/>
      <c r="AT216" s="352">
        <f t="shared" si="248"/>
        <v>0</v>
      </c>
      <c r="AU216" s="353"/>
      <c r="AV216" s="354"/>
      <c r="AW216" s="354"/>
      <c r="AX216" s="346">
        <f t="shared" si="249"/>
        <v>0</v>
      </c>
      <c r="AY216" s="347"/>
      <c r="AZ216" s="1611"/>
      <c r="BA216" s="352">
        <f t="shared" si="250"/>
        <v>0</v>
      </c>
      <c r="BB216" s="1611"/>
      <c r="BC216" s="352">
        <f t="shared" si="251"/>
        <v>0</v>
      </c>
    </row>
    <row r="217" spans="1:55" s="339" customFormat="1">
      <c r="A217" s="373" t="s">
        <v>61</v>
      </c>
      <c r="B217" s="342"/>
      <c r="C217" s="708"/>
      <c r="D217" s="343"/>
      <c r="E217" s="344"/>
      <c r="F217" s="345"/>
      <c r="G217" s="345"/>
      <c r="H217" s="345"/>
      <c r="I217" s="345"/>
      <c r="J217" s="345"/>
      <c r="K217" s="345"/>
      <c r="L217" s="345"/>
      <c r="M217" s="346">
        <f t="shared" si="252"/>
        <v>0</v>
      </c>
      <c r="N217" s="347"/>
      <c r="O217" s="347"/>
      <c r="P217" s="347"/>
      <c r="Q217" s="348">
        <f t="shared" si="243"/>
        <v>0</v>
      </c>
      <c r="R217" s="349"/>
      <c r="S217" s="1575"/>
      <c r="T217" s="350"/>
      <c r="U217" s="350"/>
      <c r="V217" s="350"/>
      <c r="W217" s="346">
        <f t="shared" si="244"/>
        <v>0</v>
      </c>
      <c r="X217" s="349"/>
      <c r="Y217" s="350"/>
      <c r="Z217" s="350"/>
      <c r="AA217" s="350"/>
      <c r="AB217" s="350"/>
      <c r="AC217" s="350"/>
      <c r="AD217" s="350"/>
      <c r="AE217" s="350"/>
      <c r="AF217" s="350"/>
      <c r="AG217" s="346">
        <f t="shared" si="245"/>
        <v>0</v>
      </c>
      <c r="AH217" s="1611"/>
      <c r="AI217" s="351">
        <f t="shared" si="246"/>
        <v>0</v>
      </c>
      <c r="AJ217" s="344"/>
      <c r="AK217" s="345"/>
      <c r="AL217" s="345"/>
      <c r="AM217" s="345"/>
      <c r="AN217" s="345"/>
      <c r="AO217" s="345"/>
      <c r="AP217" s="346">
        <f t="shared" si="247"/>
        <v>0</v>
      </c>
      <c r="AQ217" s="347"/>
      <c r="AR217" s="1611"/>
      <c r="AS217" s="347"/>
      <c r="AT217" s="352">
        <f t="shared" si="248"/>
        <v>0</v>
      </c>
      <c r="AU217" s="353"/>
      <c r="AV217" s="354"/>
      <c r="AW217" s="354"/>
      <c r="AX217" s="346">
        <f t="shared" si="249"/>
        <v>0</v>
      </c>
      <c r="AY217" s="347"/>
      <c r="AZ217" s="1611"/>
      <c r="BA217" s="352">
        <f t="shared" si="250"/>
        <v>0</v>
      </c>
      <c r="BB217" s="1611"/>
      <c r="BC217" s="352">
        <f t="shared" si="251"/>
        <v>0</v>
      </c>
    </row>
    <row r="218" spans="1:55" s="339" customFormat="1">
      <c r="A218" s="373" t="s">
        <v>402</v>
      </c>
      <c r="B218" s="342"/>
      <c r="C218" s="708"/>
      <c r="D218" s="343"/>
      <c r="E218" s="344"/>
      <c r="F218" s="345"/>
      <c r="G218" s="345"/>
      <c r="H218" s="345"/>
      <c r="I218" s="345"/>
      <c r="J218" s="345"/>
      <c r="K218" s="345"/>
      <c r="L218" s="345"/>
      <c r="M218" s="346">
        <f t="shared" si="252"/>
        <v>0</v>
      </c>
      <c r="N218" s="347"/>
      <c r="O218" s="347"/>
      <c r="P218" s="347"/>
      <c r="Q218" s="348">
        <f t="shared" si="243"/>
        <v>0</v>
      </c>
      <c r="R218" s="349"/>
      <c r="S218" s="1575"/>
      <c r="T218" s="350"/>
      <c r="U218" s="350"/>
      <c r="V218" s="350"/>
      <c r="W218" s="346">
        <f t="shared" si="244"/>
        <v>0</v>
      </c>
      <c r="X218" s="349"/>
      <c r="Y218" s="350"/>
      <c r="Z218" s="350"/>
      <c r="AA218" s="350"/>
      <c r="AB218" s="350"/>
      <c r="AC218" s="350"/>
      <c r="AD218" s="350"/>
      <c r="AE218" s="350"/>
      <c r="AF218" s="350"/>
      <c r="AG218" s="346">
        <f t="shared" si="245"/>
        <v>0</v>
      </c>
      <c r="AH218" s="1611"/>
      <c r="AI218" s="351">
        <f t="shared" si="246"/>
        <v>0</v>
      </c>
      <c r="AJ218" s="344"/>
      <c r="AK218" s="345"/>
      <c r="AL218" s="345"/>
      <c r="AM218" s="345"/>
      <c r="AN218" s="345"/>
      <c r="AO218" s="345"/>
      <c r="AP218" s="346">
        <f t="shared" si="247"/>
        <v>0</v>
      </c>
      <c r="AQ218" s="347"/>
      <c r="AR218" s="1611"/>
      <c r="AS218" s="347"/>
      <c r="AT218" s="352">
        <f t="shared" si="248"/>
        <v>0</v>
      </c>
      <c r="AU218" s="353"/>
      <c r="AV218" s="354"/>
      <c r="AW218" s="354"/>
      <c r="AX218" s="346">
        <f t="shared" si="249"/>
        <v>0</v>
      </c>
      <c r="AY218" s="347"/>
      <c r="AZ218" s="1611"/>
      <c r="BA218" s="352">
        <f t="shared" si="250"/>
        <v>0</v>
      </c>
      <c r="BB218" s="1611"/>
      <c r="BC218" s="352">
        <f t="shared" si="251"/>
        <v>0</v>
      </c>
    </row>
    <row r="219" spans="1:55" s="339" customFormat="1">
      <c r="A219" s="373" t="s">
        <v>403</v>
      </c>
      <c r="B219" s="342"/>
      <c r="C219" s="708"/>
      <c r="D219" s="343"/>
      <c r="E219" s="344"/>
      <c r="F219" s="345"/>
      <c r="G219" s="345"/>
      <c r="H219" s="345"/>
      <c r="I219" s="345"/>
      <c r="J219" s="345"/>
      <c r="K219" s="345"/>
      <c r="L219" s="345"/>
      <c r="M219" s="346">
        <f t="shared" si="252"/>
        <v>0</v>
      </c>
      <c r="N219" s="347"/>
      <c r="O219" s="347"/>
      <c r="P219" s="347"/>
      <c r="Q219" s="348">
        <f t="shared" si="243"/>
        <v>0</v>
      </c>
      <c r="R219" s="349"/>
      <c r="S219" s="1575"/>
      <c r="T219" s="350"/>
      <c r="U219" s="350"/>
      <c r="V219" s="350"/>
      <c r="W219" s="346">
        <f t="shared" si="244"/>
        <v>0</v>
      </c>
      <c r="X219" s="349"/>
      <c r="Y219" s="350"/>
      <c r="Z219" s="350"/>
      <c r="AA219" s="350"/>
      <c r="AB219" s="350"/>
      <c r="AC219" s="350"/>
      <c r="AD219" s="350"/>
      <c r="AE219" s="350"/>
      <c r="AF219" s="350"/>
      <c r="AG219" s="346">
        <f t="shared" si="245"/>
        <v>0</v>
      </c>
      <c r="AH219" s="1611"/>
      <c r="AI219" s="351">
        <f t="shared" si="246"/>
        <v>0</v>
      </c>
      <c r="AJ219" s="344"/>
      <c r="AK219" s="345"/>
      <c r="AL219" s="345"/>
      <c r="AM219" s="345"/>
      <c r="AN219" s="345"/>
      <c r="AO219" s="345"/>
      <c r="AP219" s="346">
        <f t="shared" si="247"/>
        <v>0</v>
      </c>
      <c r="AQ219" s="347"/>
      <c r="AR219" s="1611"/>
      <c r="AS219" s="347"/>
      <c r="AT219" s="352">
        <f t="shared" si="248"/>
        <v>0</v>
      </c>
      <c r="AU219" s="353"/>
      <c r="AV219" s="354"/>
      <c r="AW219" s="354"/>
      <c r="AX219" s="346">
        <f t="shared" si="249"/>
        <v>0</v>
      </c>
      <c r="AY219" s="347"/>
      <c r="AZ219" s="1611"/>
      <c r="BA219" s="352">
        <f t="shared" si="250"/>
        <v>0</v>
      </c>
      <c r="BB219" s="1611"/>
      <c r="BC219" s="352">
        <f t="shared" si="251"/>
        <v>0</v>
      </c>
    </row>
    <row r="220" spans="1:55" s="339" customFormat="1">
      <c r="A220" s="373" t="s">
        <v>404</v>
      </c>
      <c r="B220" s="342"/>
      <c r="C220" s="708"/>
      <c r="D220" s="343"/>
      <c r="E220" s="344"/>
      <c r="F220" s="345"/>
      <c r="G220" s="345"/>
      <c r="H220" s="345"/>
      <c r="I220" s="345"/>
      <c r="J220" s="345"/>
      <c r="K220" s="345"/>
      <c r="L220" s="345"/>
      <c r="M220" s="346">
        <f t="shared" si="252"/>
        <v>0</v>
      </c>
      <c r="N220" s="347"/>
      <c r="O220" s="347"/>
      <c r="P220" s="347"/>
      <c r="Q220" s="348">
        <f t="shared" si="243"/>
        <v>0</v>
      </c>
      <c r="R220" s="349"/>
      <c r="S220" s="1575"/>
      <c r="T220" s="350"/>
      <c r="U220" s="350"/>
      <c r="V220" s="350"/>
      <c r="W220" s="346">
        <f t="shared" si="244"/>
        <v>0</v>
      </c>
      <c r="X220" s="349"/>
      <c r="Y220" s="350"/>
      <c r="Z220" s="350"/>
      <c r="AA220" s="350"/>
      <c r="AB220" s="350"/>
      <c r="AC220" s="350"/>
      <c r="AD220" s="350"/>
      <c r="AE220" s="350"/>
      <c r="AF220" s="350"/>
      <c r="AG220" s="346">
        <f t="shared" si="245"/>
        <v>0</v>
      </c>
      <c r="AH220" s="1611"/>
      <c r="AI220" s="351">
        <f t="shared" si="246"/>
        <v>0</v>
      </c>
      <c r="AJ220" s="344"/>
      <c r="AK220" s="345"/>
      <c r="AL220" s="345"/>
      <c r="AM220" s="345"/>
      <c r="AN220" s="345"/>
      <c r="AO220" s="345"/>
      <c r="AP220" s="346">
        <f t="shared" si="247"/>
        <v>0</v>
      </c>
      <c r="AQ220" s="347"/>
      <c r="AR220" s="1611"/>
      <c r="AS220" s="347"/>
      <c r="AT220" s="352">
        <f t="shared" si="248"/>
        <v>0</v>
      </c>
      <c r="AU220" s="353"/>
      <c r="AV220" s="354"/>
      <c r="AW220" s="354"/>
      <c r="AX220" s="346">
        <f t="shared" si="249"/>
        <v>0</v>
      </c>
      <c r="AY220" s="347"/>
      <c r="AZ220" s="1611"/>
      <c r="BA220" s="352">
        <f t="shared" si="250"/>
        <v>0</v>
      </c>
      <c r="BB220" s="1611"/>
      <c r="BC220" s="352">
        <f t="shared" si="251"/>
        <v>0</v>
      </c>
    </row>
    <row r="221" spans="1:55" s="339" customFormat="1">
      <c r="A221" s="373" t="s">
        <v>65</v>
      </c>
      <c r="B221" s="342"/>
      <c r="C221" s="708"/>
      <c r="D221" s="343"/>
      <c r="E221" s="344"/>
      <c r="F221" s="345"/>
      <c r="G221" s="345"/>
      <c r="H221" s="345"/>
      <c r="I221" s="345"/>
      <c r="J221" s="345"/>
      <c r="K221" s="345"/>
      <c r="L221" s="345"/>
      <c r="M221" s="346">
        <f t="shared" si="252"/>
        <v>0</v>
      </c>
      <c r="N221" s="347"/>
      <c r="O221" s="347"/>
      <c r="P221" s="347"/>
      <c r="Q221" s="348">
        <f t="shared" si="243"/>
        <v>0</v>
      </c>
      <c r="R221" s="349"/>
      <c r="S221" s="1575"/>
      <c r="T221" s="350"/>
      <c r="U221" s="350"/>
      <c r="V221" s="350"/>
      <c r="W221" s="346">
        <f t="shared" si="244"/>
        <v>0</v>
      </c>
      <c r="X221" s="349"/>
      <c r="Y221" s="350"/>
      <c r="Z221" s="350"/>
      <c r="AA221" s="350"/>
      <c r="AB221" s="350"/>
      <c r="AC221" s="350"/>
      <c r="AD221" s="350"/>
      <c r="AE221" s="350"/>
      <c r="AF221" s="350"/>
      <c r="AG221" s="346">
        <f t="shared" si="245"/>
        <v>0</v>
      </c>
      <c r="AH221" s="1611"/>
      <c r="AI221" s="351">
        <f t="shared" si="246"/>
        <v>0</v>
      </c>
      <c r="AJ221" s="344"/>
      <c r="AK221" s="345"/>
      <c r="AL221" s="345"/>
      <c r="AM221" s="345"/>
      <c r="AN221" s="345"/>
      <c r="AO221" s="345"/>
      <c r="AP221" s="346">
        <f t="shared" si="247"/>
        <v>0</v>
      </c>
      <c r="AQ221" s="347"/>
      <c r="AR221" s="1611"/>
      <c r="AS221" s="347"/>
      <c r="AT221" s="352">
        <f t="shared" si="248"/>
        <v>0</v>
      </c>
      <c r="AU221" s="353"/>
      <c r="AV221" s="354"/>
      <c r="AW221" s="354"/>
      <c r="AX221" s="346">
        <f t="shared" si="249"/>
        <v>0</v>
      </c>
      <c r="AY221" s="347"/>
      <c r="AZ221" s="1611"/>
      <c r="BA221" s="352">
        <f t="shared" si="250"/>
        <v>0</v>
      </c>
      <c r="BB221" s="1611"/>
      <c r="BC221" s="352">
        <f t="shared" si="251"/>
        <v>0</v>
      </c>
    </row>
    <row r="222" spans="1:55" s="339" customFormat="1">
      <c r="A222" s="373" t="s">
        <v>405</v>
      </c>
      <c r="B222" s="342"/>
      <c r="C222" s="708"/>
      <c r="D222" s="343"/>
      <c r="E222" s="344"/>
      <c r="F222" s="345"/>
      <c r="G222" s="345"/>
      <c r="H222" s="345"/>
      <c r="I222" s="345"/>
      <c r="J222" s="345"/>
      <c r="K222" s="345"/>
      <c r="L222" s="345"/>
      <c r="M222" s="346">
        <f t="shared" si="252"/>
        <v>0</v>
      </c>
      <c r="N222" s="347"/>
      <c r="O222" s="347"/>
      <c r="P222" s="347"/>
      <c r="Q222" s="348">
        <f t="shared" si="243"/>
        <v>0</v>
      </c>
      <c r="R222" s="349"/>
      <c r="S222" s="1575"/>
      <c r="T222" s="350"/>
      <c r="U222" s="350"/>
      <c r="V222" s="350"/>
      <c r="W222" s="346">
        <f t="shared" si="244"/>
        <v>0</v>
      </c>
      <c r="X222" s="349"/>
      <c r="Y222" s="350"/>
      <c r="Z222" s="350"/>
      <c r="AA222" s="350"/>
      <c r="AB222" s="350"/>
      <c r="AC222" s="350"/>
      <c r="AD222" s="350"/>
      <c r="AE222" s="350"/>
      <c r="AF222" s="350"/>
      <c r="AG222" s="346">
        <f t="shared" si="245"/>
        <v>0</v>
      </c>
      <c r="AH222" s="1611"/>
      <c r="AI222" s="351">
        <f t="shared" si="246"/>
        <v>0</v>
      </c>
      <c r="AJ222" s="344"/>
      <c r="AK222" s="345"/>
      <c r="AL222" s="345"/>
      <c r="AM222" s="345"/>
      <c r="AN222" s="345"/>
      <c r="AO222" s="345"/>
      <c r="AP222" s="346">
        <f t="shared" si="247"/>
        <v>0</v>
      </c>
      <c r="AQ222" s="347"/>
      <c r="AR222" s="1611"/>
      <c r="AS222" s="347"/>
      <c r="AT222" s="352">
        <f t="shared" si="248"/>
        <v>0</v>
      </c>
      <c r="AU222" s="353"/>
      <c r="AV222" s="354"/>
      <c r="AW222" s="354"/>
      <c r="AX222" s="346">
        <f t="shared" si="249"/>
        <v>0</v>
      </c>
      <c r="AY222" s="347"/>
      <c r="AZ222" s="1611"/>
      <c r="BA222" s="352">
        <f t="shared" si="250"/>
        <v>0</v>
      </c>
      <c r="BB222" s="1611"/>
      <c r="BC222" s="352">
        <f t="shared" si="251"/>
        <v>0</v>
      </c>
    </row>
    <row r="223" spans="1:55" s="339" customFormat="1" ht="13.5" thickBot="1">
      <c r="A223" s="374" t="s">
        <v>406</v>
      </c>
      <c r="B223" s="342"/>
      <c r="C223" s="708"/>
      <c r="D223" s="343"/>
      <c r="E223" s="344"/>
      <c r="F223" s="345"/>
      <c r="G223" s="345"/>
      <c r="H223" s="345"/>
      <c r="I223" s="345"/>
      <c r="J223" s="345"/>
      <c r="K223" s="345"/>
      <c r="L223" s="345"/>
      <c r="M223" s="346">
        <f t="shared" si="252"/>
        <v>0</v>
      </c>
      <c r="N223" s="347"/>
      <c r="O223" s="347"/>
      <c r="P223" s="347"/>
      <c r="Q223" s="348">
        <f t="shared" si="243"/>
        <v>0</v>
      </c>
      <c r="R223" s="349"/>
      <c r="S223" s="1575"/>
      <c r="T223" s="350"/>
      <c r="U223" s="350"/>
      <c r="V223" s="350"/>
      <c r="W223" s="346">
        <f t="shared" si="244"/>
        <v>0</v>
      </c>
      <c r="X223" s="349"/>
      <c r="Y223" s="350"/>
      <c r="Z223" s="350"/>
      <c r="AA223" s="350"/>
      <c r="AB223" s="350"/>
      <c r="AC223" s="350"/>
      <c r="AD223" s="350"/>
      <c r="AE223" s="350"/>
      <c r="AF223" s="350"/>
      <c r="AG223" s="346">
        <f t="shared" si="245"/>
        <v>0</v>
      </c>
      <c r="AH223" s="1611"/>
      <c r="AI223" s="351">
        <f t="shared" si="246"/>
        <v>0</v>
      </c>
      <c r="AJ223" s="344"/>
      <c r="AK223" s="345"/>
      <c r="AL223" s="345"/>
      <c r="AM223" s="345"/>
      <c r="AN223" s="345"/>
      <c r="AO223" s="345"/>
      <c r="AP223" s="346">
        <f t="shared" si="247"/>
        <v>0</v>
      </c>
      <c r="AQ223" s="347"/>
      <c r="AR223" s="1611"/>
      <c r="AS223" s="347"/>
      <c r="AT223" s="352">
        <f t="shared" si="248"/>
        <v>0</v>
      </c>
      <c r="AU223" s="353"/>
      <c r="AV223" s="354"/>
      <c r="AW223" s="354"/>
      <c r="AX223" s="346">
        <f t="shared" si="249"/>
        <v>0</v>
      </c>
      <c r="AY223" s="347"/>
      <c r="AZ223" s="1611"/>
      <c r="BA223" s="352">
        <f t="shared" si="250"/>
        <v>0</v>
      </c>
      <c r="BB223" s="1611"/>
      <c r="BC223" s="352">
        <f t="shared" si="251"/>
        <v>0</v>
      </c>
    </row>
    <row r="224" spans="1:55" s="339" customFormat="1">
      <c r="A224" s="372"/>
      <c r="H224" s="384"/>
      <c r="I224" s="406"/>
      <c r="J224" s="406"/>
      <c r="K224" s="406"/>
      <c r="L224" s="406"/>
      <c r="M224" s="406"/>
      <c r="N224" s="406"/>
      <c r="O224" s="381"/>
      <c r="P224" s="406"/>
      <c r="Q224" s="406"/>
      <c r="R224" s="406"/>
      <c r="S224" s="406"/>
      <c r="T224" s="406"/>
      <c r="U224" s="406"/>
      <c r="V224" s="406"/>
      <c r="W224" s="406"/>
      <c r="X224" s="406"/>
      <c r="Y224" s="406"/>
      <c r="Z224" s="406"/>
      <c r="AA224" s="406"/>
      <c r="AB224" s="406"/>
      <c r="AC224" s="406"/>
      <c r="AD224" s="406"/>
      <c r="AE224" s="408"/>
      <c r="AF224" s="408"/>
      <c r="AG224" s="410"/>
      <c r="AH224" s="382"/>
      <c r="AI224" s="411"/>
      <c r="AJ224" s="411"/>
      <c r="AK224" s="410"/>
      <c r="AL224" s="411"/>
      <c r="AM224" s="406"/>
      <c r="AN224" s="406"/>
      <c r="AO224" s="412"/>
      <c r="AQ224" s="382"/>
      <c r="AR224" s="382"/>
      <c r="AS224" s="382"/>
      <c r="AV224" s="383"/>
      <c r="AW224" s="384"/>
      <c r="AX224" s="385"/>
      <c r="AZ224" s="382"/>
      <c r="BB224" s="382"/>
    </row>
    <row r="225" spans="1:55" s="339" customFormat="1" ht="15">
      <c r="A225" s="427"/>
      <c r="B225" s="361">
        <f>B226+B227</f>
        <v>0</v>
      </c>
      <c r="C225" s="361">
        <f>C226+C227</f>
        <v>0</v>
      </c>
      <c r="D225" s="362">
        <f t="shared" ref="D225:BC225" si="253">D226+D227</f>
        <v>0</v>
      </c>
      <c r="E225" s="363">
        <f t="shared" si="253"/>
        <v>0</v>
      </c>
      <c r="F225" s="364">
        <f t="shared" si="253"/>
        <v>0</v>
      </c>
      <c r="G225" s="364">
        <f t="shared" si="253"/>
        <v>0</v>
      </c>
      <c r="H225" s="364">
        <f t="shared" si="253"/>
        <v>0</v>
      </c>
      <c r="I225" s="364">
        <f t="shared" si="253"/>
        <v>0</v>
      </c>
      <c r="J225" s="364">
        <f t="shared" si="253"/>
        <v>0</v>
      </c>
      <c r="K225" s="364">
        <f t="shared" si="253"/>
        <v>0</v>
      </c>
      <c r="L225" s="364">
        <f t="shared" si="253"/>
        <v>0</v>
      </c>
      <c r="M225" s="346">
        <f t="shared" si="253"/>
        <v>0</v>
      </c>
      <c r="N225" s="365">
        <f t="shared" si="253"/>
        <v>0</v>
      </c>
      <c r="O225" s="365">
        <f t="shared" si="253"/>
        <v>0</v>
      </c>
      <c r="P225" s="365">
        <f t="shared" si="253"/>
        <v>0</v>
      </c>
      <c r="Q225" s="348">
        <f t="shared" si="253"/>
        <v>0</v>
      </c>
      <c r="R225" s="366">
        <f t="shared" si="253"/>
        <v>0</v>
      </c>
      <c r="S225" s="1575"/>
      <c r="T225" s="367">
        <f t="shared" si="253"/>
        <v>0</v>
      </c>
      <c r="U225" s="367">
        <f t="shared" si="253"/>
        <v>0</v>
      </c>
      <c r="V225" s="367">
        <f t="shared" si="253"/>
        <v>0</v>
      </c>
      <c r="W225" s="346">
        <f t="shared" si="253"/>
        <v>0</v>
      </c>
      <c r="X225" s="366">
        <f t="shared" si="253"/>
        <v>0</v>
      </c>
      <c r="Y225" s="367">
        <f t="shared" si="253"/>
        <v>0</v>
      </c>
      <c r="Z225" s="367">
        <f t="shared" si="253"/>
        <v>0</v>
      </c>
      <c r="AA225" s="367">
        <f t="shared" si="253"/>
        <v>0</v>
      </c>
      <c r="AB225" s="367">
        <f t="shared" si="253"/>
        <v>0</v>
      </c>
      <c r="AC225" s="367">
        <f t="shared" si="253"/>
        <v>0</v>
      </c>
      <c r="AD225" s="367">
        <f t="shared" si="253"/>
        <v>0</v>
      </c>
      <c r="AE225" s="367">
        <f t="shared" si="253"/>
        <v>0</v>
      </c>
      <c r="AF225" s="367">
        <f t="shared" si="253"/>
        <v>0</v>
      </c>
      <c r="AG225" s="346">
        <f t="shared" si="253"/>
        <v>0</v>
      </c>
      <c r="AH225" s="1611"/>
      <c r="AI225" s="351">
        <f t="shared" si="253"/>
        <v>0</v>
      </c>
      <c r="AJ225" s="363">
        <f t="shared" si="253"/>
        <v>0</v>
      </c>
      <c r="AK225" s="364">
        <f t="shared" si="253"/>
        <v>0</v>
      </c>
      <c r="AL225" s="364">
        <f t="shared" si="253"/>
        <v>0</v>
      </c>
      <c r="AM225" s="364">
        <f t="shared" si="253"/>
        <v>0</v>
      </c>
      <c r="AN225" s="364">
        <f t="shared" si="253"/>
        <v>0</v>
      </c>
      <c r="AO225" s="364">
        <f t="shared" si="253"/>
        <v>0</v>
      </c>
      <c r="AP225" s="346">
        <f t="shared" si="253"/>
        <v>0</v>
      </c>
      <c r="AQ225" s="365">
        <f t="shared" si="253"/>
        <v>0</v>
      </c>
      <c r="AR225" s="1611"/>
      <c r="AS225" s="365">
        <f t="shared" si="253"/>
        <v>0</v>
      </c>
      <c r="AT225" s="352">
        <f t="shared" si="253"/>
        <v>0</v>
      </c>
      <c r="AU225" s="368">
        <f t="shared" si="253"/>
        <v>0</v>
      </c>
      <c r="AV225" s="369">
        <f t="shared" si="253"/>
        <v>0</v>
      </c>
      <c r="AW225" s="369">
        <f t="shared" si="253"/>
        <v>0</v>
      </c>
      <c r="AX225" s="346">
        <f t="shared" si="253"/>
        <v>0</v>
      </c>
      <c r="AY225" s="365">
        <f t="shared" si="253"/>
        <v>0</v>
      </c>
      <c r="AZ225" s="1611"/>
      <c r="BA225" s="352">
        <f t="shared" si="253"/>
        <v>0</v>
      </c>
      <c r="BB225" s="1611"/>
      <c r="BC225" s="352">
        <f t="shared" si="253"/>
        <v>0</v>
      </c>
    </row>
    <row r="226" spans="1:55" s="339" customFormat="1">
      <c r="A226" s="356" t="s">
        <v>396</v>
      </c>
      <c r="B226" s="342"/>
      <c r="C226" s="708"/>
      <c r="D226" s="343"/>
      <c r="E226" s="344"/>
      <c r="F226" s="345"/>
      <c r="G226" s="345"/>
      <c r="H226" s="345"/>
      <c r="I226" s="345"/>
      <c r="J226" s="345"/>
      <c r="K226" s="345"/>
      <c r="L226" s="345"/>
      <c r="M226" s="346">
        <f>SUM(E226:L226)</f>
        <v>0</v>
      </c>
      <c r="N226" s="347"/>
      <c r="O226" s="347"/>
      <c r="P226" s="347"/>
      <c r="Q226" s="348">
        <f t="shared" ref="Q226:Q227" si="254">B226+C226+M226+N226+O226+P226+D226</f>
        <v>0</v>
      </c>
      <c r="R226" s="349"/>
      <c r="S226" s="1575"/>
      <c r="T226" s="350"/>
      <c r="U226" s="350"/>
      <c r="V226" s="350"/>
      <c r="W226" s="346">
        <f>SUM(R226:V226)</f>
        <v>0</v>
      </c>
      <c r="X226" s="349"/>
      <c r="Y226" s="350"/>
      <c r="Z226" s="350"/>
      <c r="AA226" s="350"/>
      <c r="AB226" s="350"/>
      <c r="AC226" s="350"/>
      <c r="AD226" s="350"/>
      <c r="AE226" s="350"/>
      <c r="AF226" s="350"/>
      <c r="AG226" s="346">
        <f>SUM(X226:AF226)</f>
        <v>0</v>
      </c>
      <c r="AH226" s="1611"/>
      <c r="AI226" s="351">
        <f>Q226+W226+AG226+AH226</f>
        <v>0</v>
      </c>
      <c r="AJ226" s="344"/>
      <c r="AK226" s="345"/>
      <c r="AL226" s="345"/>
      <c r="AM226" s="345"/>
      <c r="AN226" s="345"/>
      <c r="AO226" s="345"/>
      <c r="AP226" s="346">
        <f>SUM(AJ226:AO226)</f>
        <v>0</v>
      </c>
      <c r="AQ226" s="347"/>
      <c r="AR226" s="1611"/>
      <c r="AS226" s="347"/>
      <c r="AT226" s="352">
        <f>AI226+AP226+AQ226+AR226+AS226</f>
        <v>0</v>
      </c>
      <c r="AU226" s="353"/>
      <c r="AV226" s="354"/>
      <c r="AW226" s="354"/>
      <c r="AX226" s="346">
        <f>SUM(AU226:AW226)</f>
        <v>0</v>
      </c>
      <c r="AY226" s="347"/>
      <c r="AZ226" s="1611"/>
      <c r="BA226" s="352">
        <f>AX226+AY226</f>
        <v>0</v>
      </c>
      <c r="BB226" s="1611"/>
      <c r="BC226" s="352">
        <f>BA226+AT226+BB226</f>
        <v>0</v>
      </c>
    </row>
    <row r="227" spans="1:55" s="339" customFormat="1">
      <c r="A227" s="356" t="s">
        <v>397</v>
      </c>
      <c r="B227" s="342"/>
      <c r="C227" s="708"/>
      <c r="D227" s="343"/>
      <c r="E227" s="344"/>
      <c r="F227" s="345"/>
      <c r="G227" s="345"/>
      <c r="H227" s="345"/>
      <c r="I227" s="345"/>
      <c r="J227" s="345"/>
      <c r="K227" s="345"/>
      <c r="L227" s="345"/>
      <c r="M227" s="346">
        <f>SUM(E227:L227)</f>
        <v>0</v>
      </c>
      <c r="N227" s="347"/>
      <c r="O227" s="347"/>
      <c r="P227" s="347"/>
      <c r="Q227" s="348">
        <f t="shared" si="254"/>
        <v>0</v>
      </c>
      <c r="R227" s="349"/>
      <c r="S227" s="1575"/>
      <c r="T227" s="350"/>
      <c r="U227" s="350"/>
      <c r="V227" s="350"/>
      <c r="W227" s="346">
        <f>SUM(R227:V227)</f>
        <v>0</v>
      </c>
      <c r="X227" s="349"/>
      <c r="Y227" s="350"/>
      <c r="Z227" s="350"/>
      <c r="AA227" s="350"/>
      <c r="AB227" s="350"/>
      <c r="AC227" s="350"/>
      <c r="AD227" s="350"/>
      <c r="AE227" s="350"/>
      <c r="AF227" s="350"/>
      <c r="AG227" s="346">
        <f>SUM(X227:AF227)</f>
        <v>0</v>
      </c>
      <c r="AH227" s="1611"/>
      <c r="AI227" s="351">
        <f>Q227+W227+AG227+AH227</f>
        <v>0</v>
      </c>
      <c r="AJ227" s="344"/>
      <c r="AK227" s="345"/>
      <c r="AL227" s="345"/>
      <c r="AM227" s="345"/>
      <c r="AN227" s="345"/>
      <c r="AO227" s="345"/>
      <c r="AP227" s="346">
        <f>SUM(AJ227:AO227)</f>
        <v>0</v>
      </c>
      <c r="AQ227" s="347"/>
      <c r="AR227" s="1611"/>
      <c r="AS227" s="347"/>
      <c r="AT227" s="352">
        <f>AI227+AP227+AQ227+AR227+AS227</f>
        <v>0</v>
      </c>
      <c r="AU227" s="353"/>
      <c r="AV227" s="354"/>
      <c r="AW227" s="354"/>
      <c r="AX227" s="346">
        <f>SUM(AU227:AW227)</f>
        <v>0</v>
      </c>
      <c r="AY227" s="347"/>
      <c r="AZ227" s="1611"/>
      <c r="BA227" s="352">
        <f>AX227+AY227</f>
        <v>0</v>
      </c>
      <c r="BB227" s="1611"/>
      <c r="BC227" s="352">
        <f>BA227+AT227+BB227</f>
        <v>0</v>
      </c>
    </row>
    <row r="228" spans="1:55" s="339" customFormat="1" ht="14.25">
      <c r="A228" s="371" t="s">
        <v>398</v>
      </c>
      <c r="B228" s="361">
        <f>SUM(B229:B238)</f>
        <v>0</v>
      </c>
      <c r="C228" s="361">
        <f>SUM(C229:C238)</f>
        <v>0</v>
      </c>
      <c r="D228" s="362">
        <f t="shared" ref="D228:BC228" si="255">SUM(D229:D238)</f>
        <v>0</v>
      </c>
      <c r="E228" s="363">
        <f t="shared" si="255"/>
        <v>0</v>
      </c>
      <c r="F228" s="364">
        <f t="shared" si="255"/>
        <v>0</v>
      </c>
      <c r="G228" s="364">
        <f t="shared" si="255"/>
        <v>0</v>
      </c>
      <c r="H228" s="364">
        <f t="shared" si="255"/>
        <v>0</v>
      </c>
      <c r="I228" s="364">
        <f t="shared" si="255"/>
        <v>0</v>
      </c>
      <c r="J228" s="364">
        <f t="shared" si="255"/>
        <v>0</v>
      </c>
      <c r="K228" s="364">
        <f t="shared" si="255"/>
        <v>0</v>
      </c>
      <c r="L228" s="364">
        <f t="shared" si="255"/>
        <v>0</v>
      </c>
      <c r="M228" s="346">
        <f t="shared" si="255"/>
        <v>0</v>
      </c>
      <c r="N228" s="365">
        <f t="shared" si="255"/>
        <v>0</v>
      </c>
      <c r="O228" s="365">
        <f t="shared" si="255"/>
        <v>0</v>
      </c>
      <c r="P228" s="365">
        <f t="shared" si="255"/>
        <v>0</v>
      </c>
      <c r="Q228" s="348">
        <f t="shared" si="255"/>
        <v>0</v>
      </c>
      <c r="R228" s="366">
        <f t="shared" si="255"/>
        <v>0</v>
      </c>
      <c r="S228" s="1575"/>
      <c r="T228" s="367">
        <f t="shared" si="255"/>
        <v>0</v>
      </c>
      <c r="U228" s="367">
        <f t="shared" si="255"/>
        <v>0</v>
      </c>
      <c r="V228" s="367">
        <f t="shared" si="255"/>
        <v>0</v>
      </c>
      <c r="W228" s="346">
        <f t="shared" si="255"/>
        <v>0</v>
      </c>
      <c r="X228" s="366">
        <f t="shared" si="255"/>
        <v>0</v>
      </c>
      <c r="Y228" s="367">
        <f t="shared" si="255"/>
        <v>0</v>
      </c>
      <c r="Z228" s="367">
        <f t="shared" si="255"/>
        <v>0</v>
      </c>
      <c r="AA228" s="367">
        <f t="shared" si="255"/>
        <v>0</v>
      </c>
      <c r="AB228" s="367">
        <f t="shared" si="255"/>
        <v>0</v>
      </c>
      <c r="AC228" s="367">
        <f t="shared" si="255"/>
        <v>0</v>
      </c>
      <c r="AD228" s="367">
        <f t="shared" si="255"/>
        <v>0</v>
      </c>
      <c r="AE228" s="367">
        <f t="shared" si="255"/>
        <v>0</v>
      </c>
      <c r="AF228" s="367">
        <f t="shared" si="255"/>
        <v>0</v>
      </c>
      <c r="AG228" s="346">
        <f t="shared" si="255"/>
        <v>0</v>
      </c>
      <c r="AH228" s="1611"/>
      <c r="AI228" s="351">
        <f t="shared" si="255"/>
        <v>0</v>
      </c>
      <c r="AJ228" s="363">
        <f t="shared" si="255"/>
        <v>0</v>
      </c>
      <c r="AK228" s="364">
        <f t="shared" si="255"/>
        <v>0</v>
      </c>
      <c r="AL228" s="364">
        <f t="shared" si="255"/>
        <v>0</v>
      </c>
      <c r="AM228" s="364">
        <f t="shared" si="255"/>
        <v>0</v>
      </c>
      <c r="AN228" s="364">
        <f t="shared" si="255"/>
        <v>0</v>
      </c>
      <c r="AO228" s="364">
        <f t="shared" si="255"/>
        <v>0</v>
      </c>
      <c r="AP228" s="346">
        <f t="shared" si="255"/>
        <v>0</v>
      </c>
      <c r="AQ228" s="365">
        <f t="shared" si="255"/>
        <v>0</v>
      </c>
      <c r="AR228" s="1611"/>
      <c r="AS228" s="365">
        <f t="shared" si="255"/>
        <v>0</v>
      </c>
      <c r="AT228" s="352">
        <f t="shared" si="255"/>
        <v>0</v>
      </c>
      <c r="AU228" s="368">
        <f t="shared" si="255"/>
        <v>0</v>
      </c>
      <c r="AV228" s="369">
        <f t="shared" si="255"/>
        <v>0</v>
      </c>
      <c r="AW228" s="369">
        <f t="shared" si="255"/>
        <v>0</v>
      </c>
      <c r="AX228" s="346">
        <f t="shared" si="255"/>
        <v>0</v>
      </c>
      <c r="AY228" s="365">
        <f t="shared" si="255"/>
        <v>0</v>
      </c>
      <c r="AZ228" s="1611"/>
      <c r="BA228" s="352">
        <f t="shared" si="255"/>
        <v>0</v>
      </c>
      <c r="BB228" s="1611"/>
      <c r="BC228" s="352">
        <f t="shared" si="255"/>
        <v>0</v>
      </c>
    </row>
    <row r="229" spans="1:55" s="339" customFormat="1">
      <c r="A229" s="372" t="s">
        <v>399</v>
      </c>
      <c r="B229" s="342"/>
      <c r="C229" s="708"/>
      <c r="D229" s="343"/>
      <c r="E229" s="344"/>
      <c r="F229" s="345"/>
      <c r="G229" s="345"/>
      <c r="H229" s="345"/>
      <c r="I229" s="345"/>
      <c r="J229" s="345"/>
      <c r="K229" s="345"/>
      <c r="L229" s="345"/>
      <c r="M229" s="346">
        <f t="shared" ref="M229:M238" si="256">SUM(E229:L229)</f>
        <v>0</v>
      </c>
      <c r="N229" s="347"/>
      <c r="O229" s="347"/>
      <c r="P229" s="347"/>
      <c r="Q229" s="348">
        <f t="shared" ref="Q229:Q238" si="257">B229+C229+M229+N229+O229+P229+D229</f>
        <v>0</v>
      </c>
      <c r="R229" s="349"/>
      <c r="S229" s="1575"/>
      <c r="T229" s="350"/>
      <c r="U229" s="350"/>
      <c r="V229" s="350"/>
      <c r="W229" s="346">
        <f t="shared" ref="W229:W238" si="258">SUM(R229:V229)</f>
        <v>0</v>
      </c>
      <c r="X229" s="349"/>
      <c r="Y229" s="350"/>
      <c r="Z229" s="350"/>
      <c r="AA229" s="350"/>
      <c r="AB229" s="350"/>
      <c r="AC229" s="350"/>
      <c r="AD229" s="350"/>
      <c r="AE229" s="350"/>
      <c r="AF229" s="350"/>
      <c r="AG229" s="346">
        <f t="shared" ref="AG229:AG238" si="259">SUM(X229:AF229)</f>
        <v>0</v>
      </c>
      <c r="AH229" s="1611"/>
      <c r="AI229" s="351">
        <f t="shared" ref="AI229:AI238" si="260">Q229+W229+AG229+AH229</f>
        <v>0</v>
      </c>
      <c r="AJ229" s="344"/>
      <c r="AK229" s="345"/>
      <c r="AL229" s="345"/>
      <c r="AM229" s="345"/>
      <c r="AN229" s="345"/>
      <c r="AO229" s="345"/>
      <c r="AP229" s="346">
        <f t="shared" ref="AP229:AP238" si="261">SUM(AJ229:AO229)</f>
        <v>0</v>
      </c>
      <c r="AQ229" s="347"/>
      <c r="AR229" s="1611"/>
      <c r="AS229" s="347"/>
      <c r="AT229" s="352">
        <f t="shared" ref="AT229:AT238" si="262">AI229+AP229+AQ229+AR229+AS229</f>
        <v>0</v>
      </c>
      <c r="AU229" s="353"/>
      <c r="AV229" s="354"/>
      <c r="AW229" s="354"/>
      <c r="AX229" s="346">
        <f t="shared" ref="AX229:AX238" si="263">SUM(AU229:AW229)</f>
        <v>0</v>
      </c>
      <c r="AY229" s="347"/>
      <c r="AZ229" s="1611"/>
      <c r="BA229" s="352">
        <f t="shared" ref="BA229:BA238" si="264">AX229+AY229</f>
        <v>0</v>
      </c>
      <c r="BB229" s="1611"/>
      <c r="BC229" s="352">
        <f t="shared" ref="BC229:BC238" si="265">BA229+AT229+BB229</f>
        <v>0</v>
      </c>
    </row>
    <row r="230" spans="1:55" s="339" customFormat="1">
      <c r="A230" s="372" t="s">
        <v>400</v>
      </c>
      <c r="B230" s="342"/>
      <c r="C230" s="708"/>
      <c r="D230" s="343"/>
      <c r="E230" s="344"/>
      <c r="F230" s="345"/>
      <c r="G230" s="345"/>
      <c r="H230" s="345"/>
      <c r="I230" s="345"/>
      <c r="J230" s="345"/>
      <c r="K230" s="345"/>
      <c r="L230" s="345"/>
      <c r="M230" s="346">
        <f t="shared" si="256"/>
        <v>0</v>
      </c>
      <c r="N230" s="347"/>
      <c r="O230" s="347"/>
      <c r="P230" s="347"/>
      <c r="Q230" s="348">
        <f t="shared" si="257"/>
        <v>0</v>
      </c>
      <c r="R230" s="349"/>
      <c r="S230" s="1575"/>
      <c r="T230" s="350"/>
      <c r="U230" s="350"/>
      <c r="V230" s="350"/>
      <c r="W230" s="346">
        <f t="shared" si="258"/>
        <v>0</v>
      </c>
      <c r="X230" s="349"/>
      <c r="Y230" s="350"/>
      <c r="Z230" s="350"/>
      <c r="AA230" s="350"/>
      <c r="AB230" s="350"/>
      <c r="AC230" s="350"/>
      <c r="AD230" s="350"/>
      <c r="AE230" s="350"/>
      <c r="AF230" s="350"/>
      <c r="AG230" s="346">
        <f t="shared" si="259"/>
        <v>0</v>
      </c>
      <c r="AH230" s="1611"/>
      <c r="AI230" s="351">
        <f t="shared" si="260"/>
        <v>0</v>
      </c>
      <c r="AJ230" s="344"/>
      <c r="AK230" s="345"/>
      <c r="AL230" s="345"/>
      <c r="AM230" s="345"/>
      <c r="AN230" s="345"/>
      <c r="AO230" s="345"/>
      <c r="AP230" s="346">
        <f t="shared" si="261"/>
        <v>0</v>
      </c>
      <c r="AQ230" s="347"/>
      <c r="AR230" s="1611"/>
      <c r="AS230" s="347"/>
      <c r="AT230" s="352">
        <f t="shared" si="262"/>
        <v>0</v>
      </c>
      <c r="AU230" s="353"/>
      <c r="AV230" s="354"/>
      <c r="AW230" s="354"/>
      <c r="AX230" s="346">
        <f t="shared" si="263"/>
        <v>0</v>
      </c>
      <c r="AY230" s="347"/>
      <c r="AZ230" s="1611"/>
      <c r="BA230" s="352">
        <f t="shared" si="264"/>
        <v>0</v>
      </c>
      <c r="BB230" s="1611"/>
      <c r="BC230" s="352">
        <f t="shared" si="265"/>
        <v>0</v>
      </c>
    </row>
    <row r="231" spans="1:55" s="339" customFormat="1">
      <c r="A231" s="373" t="s">
        <v>401</v>
      </c>
      <c r="B231" s="342"/>
      <c r="C231" s="708"/>
      <c r="D231" s="343"/>
      <c r="E231" s="344"/>
      <c r="F231" s="345"/>
      <c r="G231" s="345"/>
      <c r="H231" s="345"/>
      <c r="I231" s="345"/>
      <c r="J231" s="345"/>
      <c r="K231" s="345"/>
      <c r="L231" s="345"/>
      <c r="M231" s="346">
        <f t="shared" si="256"/>
        <v>0</v>
      </c>
      <c r="N231" s="347"/>
      <c r="O231" s="347"/>
      <c r="P231" s="347"/>
      <c r="Q231" s="348">
        <f t="shared" si="257"/>
        <v>0</v>
      </c>
      <c r="R231" s="349"/>
      <c r="S231" s="1575"/>
      <c r="T231" s="350"/>
      <c r="U231" s="350"/>
      <c r="V231" s="350"/>
      <c r="W231" s="346">
        <f t="shared" si="258"/>
        <v>0</v>
      </c>
      <c r="X231" s="349"/>
      <c r="Y231" s="350"/>
      <c r="Z231" s="350"/>
      <c r="AA231" s="350"/>
      <c r="AB231" s="350"/>
      <c r="AC231" s="350"/>
      <c r="AD231" s="350"/>
      <c r="AE231" s="350"/>
      <c r="AF231" s="350"/>
      <c r="AG231" s="346">
        <f t="shared" si="259"/>
        <v>0</v>
      </c>
      <c r="AH231" s="1611"/>
      <c r="AI231" s="351">
        <f t="shared" si="260"/>
        <v>0</v>
      </c>
      <c r="AJ231" s="344"/>
      <c r="AK231" s="345"/>
      <c r="AL231" s="345"/>
      <c r="AM231" s="345"/>
      <c r="AN231" s="345"/>
      <c r="AO231" s="345"/>
      <c r="AP231" s="346">
        <f t="shared" si="261"/>
        <v>0</v>
      </c>
      <c r="AQ231" s="347"/>
      <c r="AR231" s="1611"/>
      <c r="AS231" s="347"/>
      <c r="AT231" s="352">
        <f t="shared" si="262"/>
        <v>0</v>
      </c>
      <c r="AU231" s="353"/>
      <c r="AV231" s="354"/>
      <c r="AW231" s="354"/>
      <c r="AX231" s="346">
        <f t="shared" si="263"/>
        <v>0</v>
      </c>
      <c r="AY231" s="347"/>
      <c r="AZ231" s="1611"/>
      <c r="BA231" s="352">
        <f t="shared" si="264"/>
        <v>0</v>
      </c>
      <c r="BB231" s="1611"/>
      <c r="BC231" s="352">
        <f t="shared" si="265"/>
        <v>0</v>
      </c>
    </row>
    <row r="232" spans="1:55" s="339" customFormat="1">
      <c r="A232" s="373" t="s">
        <v>61</v>
      </c>
      <c r="B232" s="342"/>
      <c r="C232" s="708"/>
      <c r="D232" s="343"/>
      <c r="E232" s="344"/>
      <c r="F232" s="345"/>
      <c r="G232" s="345"/>
      <c r="H232" s="345"/>
      <c r="I232" s="345"/>
      <c r="J232" s="345"/>
      <c r="K232" s="345"/>
      <c r="L232" s="345"/>
      <c r="M232" s="346">
        <f t="shared" si="256"/>
        <v>0</v>
      </c>
      <c r="N232" s="347"/>
      <c r="O232" s="347"/>
      <c r="P232" s="347"/>
      <c r="Q232" s="348">
        <f t="shared" si="257"/>
        <v>0</v>
      </c>
      <c r="R232" s="349"/>
      <c r="S232" s="1575"/>
      <c r="T232" s="350"/>
      <c r="U232" s="350"/>
      <c r="V232" s="350"/>
      <c r="W232" s="346">
        <f t="shared" si="258"/>
        <v>0</v>
      </c>
      <c r="X232" s="349"/>
      <c r="Y232" s="350"/>
      <c r="Z232" s="350"/>
      <c r="AA232" s="350"/>
      <c r="AB232" s="350"/>
      <c r="AC232" s="350"/>
      <c r="AD232" s="350"/>
      <c r="AE232" s="350"/>
      <c r="AF232" s="350"/>
      <c r="AG232" s="346">
        <f t="shared" si="259"/>
        <v>0</v>
      </c>
      <c r="AH232" s="1611"/>
      <c r="AI232" s="351">
        <f t="shared" si="260"/>
        <v>0</v>
      </c>
      <c r="AJ232" s="344"/>
      <c r="AK232" s="345"/>
      <c r="AL232" s="345"/>
      <c r="AM232" s="345"/>
      <c r="AN232" s="345"/>
      <c r="AO232" s="345"/>
      <c r="AP232" s="346">
        <f t="shared" si="261"/>
        <v>0</v>
      </c>
      <c r="AQ232" s="347"/>
      <c r="AR232" s="1611"/>
      <c r="AS232" s="347"/>
      <c r="AT232" s="352">
        <f t="shared" si="262"/>
        <v>0</v>
      </c>
      <c r="AU232" s="353"/>
      <c r="AV232" s="354"/>
      <c r="AW232" s="354"/>
      <c r="AX232" s="346">
        <f t="shared" si="263"/>
        <v>0</v>
      </c>
      <c r="AY232" s="347"/>
      <c r="AZ232" s="1611"/>
      <c r="BA232" s="352">
        <f t="shared" si="264"/>
        <v>0</v>
      </c>
      <c r="BB232" s="1611"/>
      <c r="BC232" s="352">
        <f t="shared" si="265"/>
        <v>0</v>
      </c>
    </row>
    <row r="233" spans="1:55" s="339" customFormat="1">
      <c r="A233" s="373" t="s">
        <v>402</v>
      </c>
      <c r="B233" s="342"/>
      <c r="C233" s="708"/>
      <c r="D233" s="343"/>
      <c r="E233" s="344"/>
      <c r="F233" s="345"/>
      <c r="G233" s="345"/>
      <c r="H233" s="345"/>
      <c r="I233" s="345"/>
      <c r="J233" s="345"/>
      <c r="K233" s="345"/>
      <c r="L233" s="345"/>
      <c r="M233" s="346">
        <f t="shared" si="256"/>
        <v>0</v>
      </c>
      <c r="N233" s="347"/>
      <c r="O233" s="347"/>
      <c r="P233" s="347"/>
      <c r="Q233" s="348">
        <f t="shared" si="257"/>
        <v>0</v>
      </c>
      <c r="R233" s="349"/>
      <c r="S233" s="1575"/>
      <c r="T233" s="350"/>
      <c r="U233" s="350"/>
      <c r="V233" s="350"/>
      <c r="W233" s="346">
        <f t="shared" si="258"/>
        <v>0</v>
      </c>
      <c r="X233" s="349"/>
      <c r="Y233" s="350"/>
      <c r="Z233" s="350"/>
      <c r="AA233" s="350"/>
      <c r="AB233" s="350"/>
      <c r="AC233" s="350"/>
      <c r="AD233" s="350"/>
      <c r="AE233" s="350"/>
      <c r="AF233" s="350"/>
      <c r="AG233" s="346">
        <f t="shared" si="259"/>
        <v>0</v>
      </c>
      <c r="AH233" s="1611"/>
      <c r="AI233" s="351">
        <f t="shared" si="260"/>
        <v>0</v>
      </c>
      <c r="AJ233" s="344"/>
      <c r="AK233" s="345"/>
      <c r="AL233" s="345"/>
      <c r="AM233" s="345"/>
      <c r="AN233" s="345"/>
      <c r="AO233" s="345"/>
      <c r="AP233" s="346">
        <f t="shared" si="261"/>
        <v>0</v>
      </c>
      <c r="AQ233" s="347"/>
      <c r="AR233" s="1611"/>
      <c r="AS233" s="347"/>
      <c r="AT233" s="352">
        <f t="shared" si="262"/>
        <v>0</v>
      </c>
      <c r="AU233" s="353"/>
      <c r="AV233" s="354"/>
      <c r="AW233" s="354"/>
      <c r="AX233" s="346">
        <f t="shared" si="263"/>
        <v>0</v>
      </c>
      <c r="AY233" s="347"/>
      <c r="AZ233" s="1611"/>
      <c r="BA233" s="352">
        <f t="shared" si="264"/>
        <v>0</v>
      </c>
      <c r="BB233" s="1611"/>
      <c r="BC233" s="352">
        <f t="shared" si="265"/>
        <v>0</v>
      </c>
    </row>
    <row r="234" spans="1:55" s="339" customFormat="1">
      <c r="A234" s="373" t="s">
        <v>403</v>
      </c>
      <c r="B234" s="342"/>
      <c r="C234" s="708"/>
      <c r="D234" s="343"/>
      <c r="E234" s="344"/>
      <c r="F234" s="345"/>
      <c r="G234" s="345"/>
      <c r="H234" s="345"/>
      <c r="I234" s="345"/>
      <c r="J234" s="345"/>
      <c r="K234" s="345"/>
      <c r="L234" s="345"/>
      <c r="M234" s="346">
        <f t="shared" si="256"/>
        <v>0</v>
      </c>
      <c r="N234" s="347"/>
      <c r="O234" s="347"/>
      <c r="P234" s="347"/>
      <c r="Q234" s="348">
        <f t="shared" si="257"/>
        <v>0</v>
      </c>
      <c r="R234" s="349"/>
      <c r="S234" s="1575"/>
      <c r="T234" s="350"/>
      <c r="U234" s="350"/>
      <c r="V234" s="350"/>
      <c r="W234" s="346">
        <f t="shared" si="258"/>
        <v>0</v>
      </c>
      <c r="X234" s="349"/>
      <c r="Y234" s="350"/>
      <c r="Z234" s="350"/>
      <c r="AA234" s="350"/>
      <c r="AB234" s="350"/>
      <c r="AC234" s="350"/>
      <c r="AD234" s="350"/>
      <c r="AE234" s="350"/>
      <c r="AF234" s="350"/>
      <c r="AG234" s="346">
        <f t="shared" si="259"/>
        <v>0</v>
      </c>
      <c r="AH234" s="1611"/>
      <c r="AI234" s="351">
        <f t="shared" si="260"/>
        <v>0</v>
      </c>
      <c r="AJ234" s="344"/>
      <c r="AK234" s="345"/>
      <c r="AL234" s="345"/>
      <c r="AM234" s="345"/>
      <c r="AN234" s="345"/>
      <c r="AO234" s="345"/>
      <c r="AP234" s="346">
        <f t="shared" si="261"/>
        <v>0</v>
      </c>
      <c r="AQ234" s="347"/>
      <c r="AR234" s="1611"/>
      <c r="AS234" s="347"/>
      <c r="AT234" s="352">
        <f t="shared" si="262"/>
        <v>0</v>
      </c>
      <c r="AU234" s="353"/>
      <c r="AV234" s="354"/>
      <c r="AW234" s="354"/>
      <c r="AX234" s="346">
        <f t="shared" si="263"/>
        <v>0</v>
      </c>
      <c r="AY234" s="347"/>
      <c r="AZ234" s="1611"/>
      <c r="BA234" s="352">
        <f t="shared" si="264"/>
        <v>0</v>
      </c>
      <c r="BB234" s="1611"/>
      <c r="BC234" s="352">
        <f t="shared" si="265"/>
        <v>0</v>
      </c>
    </row>
    <row r="235" spans="1:55" s="339" customFormat="1">
      <c r="A235" s="373" t="s">
        <v>404</v>
      </c>
      <c r="B235" s="342"/>
      <c r="C235" s="708"/>
      <c r="D235" s="343"/>
      <c r="E235" s="344"/>
      <c r="F235" s="345"/>
      <c r="G235" s="345"/>
      <c r="H235" s="345"/>
      <c r="I235" s="345"/>
      <c r="J235" s="345"/>
      <c r="K235" s="345"/>
      <c r="L235" s="345"/>
      <c r="M235" s="346">
        <f t="shared" si="256"/>
        <v>0</v>
      </c>
      <c r="N235" s="347"/>
      <c r="O235" s="347"/>
      <c r="P235" s="347"/>
      <c r="Q235" s="348">
        <f t="shared" si="257"/>
        <v>0</v>
      </c>
      <c r="R235" s="349"/>
      <c r="S235" s="1575"/>
      <c r="T235" s="350"/>
      <c r="U235" s="350"/>
      <c r="V235" s="350"/>
      <c r="W235" s="346">
        <f t="shared" si="258"/>
        <v>0</v>
      </c>
      <c r="X235" s="349"/>
      <c r="Y235" s="350"/>
      <c r="Z235" s="350"/>
      <c r="AA235" s="350"/>
      <c r="AB235" s="350"/>
      <c r="AC235" s="350"/>
      <c r="AD235" s="350"/>
      <c r="AE235" s="350"/>
      <c r="AF235" s="350"/>
      <c r="AG235" s="346">
        <f t="shared" si="259"/>
        <v>0</v>
      </c>
      <c r="AH235" s="1611"/>
      <c r="AI235" s="351">
        <f t="shared" si="260"/>
        <v>0</v>
      </c>
      <c r="AJ235" s="344"/>
      <c r="AK235" s="345"/>
      <c r="AL235" s="345"/>
      <c r="AM235" s="345"/>
      <c r="AN235" s="345"/>
      <c r="AO235" s="345"/>
      <c r="AP235" s="346">
        <f t="shared" si="261"/>
        <v>0</v>
      </c>
      <c r="AQ235" s="347"/>
      <c r="AR235" s="1611"/>
      <c r="AS235" s="347"/>
      <c r="AT235" s="352">
        <f t="shared" si="262"/>
        <v>0</v>
      </c>
      <c r="AU235" s="353"/>
      <c r="AV235" s="354"/>
      <c r="AW235" s="354"/>
      <c r="AX235" s="346">
        <f t="shared" si="263"/>
        <v>0</v>
      </c>
      <c r="AY235" s="347"/>
      <c r="AZ235" s="1611"/>
      <c r="BA235" s="352">
        <f t="shared" si="264"/>
        <v>0</v>
      </c>
      <c r="BB235" s="1611"/>
      <c r="BC235" s="352">
        <f t="shared" si="265"/>
        <v>0</v>
      </c>
    </row>
    <row r="236" spans="1:55" s="339" customFormat="1">
      <c r="A236" s="373" t="s">
        <v>65</v>
      </c>
      <c r="B236" s="342"/>
      <c r="C236" s="708"/>
      <c r="D236" s="343"/>
      <c r="E236" s="344"/>
      <c r="F236" s="345"/>
      <c r="G236" s="345"/>
      <c r="H236" s="345"/>
      <c r="I236" s="345"/>
      <c r="J236" s="345"/>
      <c r="K236" s="345"/>
      <c r="L236" s="345"/>
      <c r="M236" s="346">
        <f t="shared" si="256"/>
        <v>0</v>
      </c>
      <c r="N236" s="347"/>
      <c r="O236" s="347"/>
      <c r="P236" s="347"/>
      <c r="Q236" s="348">
        <f t="shared" si="257"/>
        <v>0</v>
      </c>
      <c r="R236" s="349"/>
      <c r="S236" s="1575"/>
      <c r="T236" s="350"/>
      <c r="U236" s="350"/>
      <c r="V236" s="350"/>
      <c r="W236" s="346">
        <f t="shared" si="258"/>
        <v>0</v>
      </c>
      <c r="X236" s="349"/>
      <c r="Y236" s="350"/>
      <c r="Z236" s="350"/>
      <c r="AA236" s="350"/>
      <c r="AB236" s="350"/>
      <c r="AC236" s="350"/>
      <c r="AD236" s="350"/>
      <c r="AE236" s="350"/>
      <c r="AF236" s="350"/>
      <c r="AG236" s="346">
        <f t="shared" si="259"/>
        <v>0</v>
      </c>
      <c r="AH236" s="1611"/>
      <c r="AI236" s="351">
        <f t="shared" si="260"/>
        <v>0</v>
      </c>
      <c r="AJ236" s="344"/>
      <c r="AK236" s="345"/>
      <c r="AL236" s="345"/>
      <c r="AM236" s="345"/>
      <c r="AN236" s="345"/>
      <c r="AO236" s="345"/>
      <c r="AP236" s="346">
        <f t="shared" si="261"/>
        <v>0</v>
      </c>
      <c r="AQ236" s="347"/>
      <c r="AR236" s="1611"/>
      <c r="AS236" s="347"/>
      <c r="AT236" s="352">
        <f t="shared" si="262"/>
        <v>0</v>
      </c>
      <c r="AU236" s="353"/>
      <c r="AV236" s="354"/>
      <c r="AW236" s="354"/>
      <c r="AX236" s="346">
        <f t="shared" si="263"/>
        <v>0</v>
      </c>
      <c r="AY236" s="347"/>
      <c r="AZ236" s="1611"/>
      <c r="BA236" s="352">
        <f t="shared" si="264"/>
        <v>0</v>
      </c>
      <c r="BB236" s="1611"/>
      <c r="BC236" s="352">
        <f t="shared" si="265"/>
        <v>0</v>
      </c>
    </row>
    <row r="237" spans="1:55" s="339" customFormat="1">
      <c r="A237" s="373" t="s">
        <v>405</v>
      </c>
      <c r="B237" s="342"/>
      <c r="C237" s="708"/>
      <c r="D237" s="343"/>
      <c r="E237" s="344"/>
      <c r="F237" s="345"/>
      <c r="G237" s="345"/>
      <c r="H237" s="345"/>
      <c r="I237" s="345"/>
      <c r="J237" s="345"/>
      <c r="K237" s="345"/>
      <c r="L237" s="345"/>
      <c r="M237" s="346">
        <f t="shared" si="256"/>
        <v>0</v>
      </c>
      <c r="N237" s="347"/>
      <c r="O237" s="347"/>
      <c r="P237" s="347"/>
      <c r="Q237" s="348">
        <f t="shared" si="257"/>
        <v>0</v>
      </c>
      <c r="R237" s="349"/>
      <c r="S237" s="1575"/>
      <c r="T237" s="350"/>
      <c r="U237" s="350"/>
      <c r="V237" s="350"/>
      <c r="W237" s="346">
        <f t="shared" si="258"/>
        <v>0</v>
      </c>
      <c r="X237" s="349"/>
      <c r="Y237" s="350"/>
      <c r="Z237" s="350"/>
      <c r="AA237" s="350"/>
      <c r="AB237" s="350"/>
      <c r="AC237" s="350"/>
      <c r="AD237" s="350"/>
      <c r="AE237" s="350"/>
      <c r="AF237" s="350"/>
      <c r="AG237" s="346">
        <f t="shared" si="259"/>
        <v>0</v>
      </c>
      <c r="AH237" s="1611"/>
      <c r="AI237" s="351">
        <f t="shared" si="260"/>
        <v>0</v>
      </c>
      <c r="AJ237" s="344"/>
      <c r="AK237" s="345"/>
      <c r="AL237" s="345"/>
      <c r="AM237" s="345"/>
      <c r="AN237" s="345"/>
      <c r="AO237" s="345"/>
      <c r="AP237" s="346">
        <f t="shared" si="261"/>
        <v>0</v>
      </c>
      <c r="AQ237" s="347"/>
      <c r="AR237" s="1611"/>
      <c r="AS237" s="347"/>
      <c r="AT237" s="352">
        <f t="shared" si="262"/>
        <v>0</v>
      </c>
      <c r="AU237" s="353"/>
      <c r="AV237" s="354"/>
      <c r="AW237" s="354"/>
      <c r="AX237" s="346">
        <f t="shared" si="263"/>
        <v>0</v>
      </c>
      <c r="AY237" s="347"/>
      <c r="AZ237" s="1611"/>
      <c r="BA237" s="352">
        <f t="shared" si="264"/>
        <v>0</v>
      </c>
      <c r="BB237" s="1611"/>
      <c r="BC237" s="352">
        <f t="shared" si="265"/>
        <v>0</v>
      </c>
    </row>
    <row r="238" spans="1:55" s="339" customFormat="1" ht="13.5" thickBot="1">
      <c r="A238" s="374" t="s">
        <v>406</v>
      </c>
      <c r="B238" s="342"/>
      <c r="C238" s="708"/>
      <c r="D238" s="343"/>
      <c r="E238" s="344"/>
      <c r="F238" s="345"/>
      <c r="G238" s="345"/>
      <c r="H238" s="345"/>
      <c r="I238" s="345"/>
      <c r="J238" s="345"/>
      <c r="K238" s="345"/>
      <c r="L238" s="345"/>
      <c r="M238" s="346">
        <f t="shared" si="256"/>
        <v>0</v>
      </c>
      <c r="N238" s="347"/>
      <c r="O238" s="347"/>
      <c r="P238" s="347"/>
      <c r="Q238" s="348">
        <f t="shared" si="257"/>
        <v>0</v>
      </c>
      <c r="R238" s="349"/>
      <c r="S238" s="1575"/>
      <c r="T238" s="350"/>
      <c r="U238" s="350"/>
      <c r="V238" s="350"/>
      <c r="W238" s="346">
        <f t="shared" si="258"/>
        <v>0</v>
      </c>
      <c r="X238" s="349"/>
      <c r="Y238" s="350"/>
      <c r="Z238" s="350"/>
      <c r="AA238" s="350"/>
      <c r="AB238" s="350"/>
      <c r="AC238" s="350"/>
      <c r="AD238" s="350"/>
      <c r="AE238" s="350"/>
      <c r="AF238" s="350"/>
      <c r="AG238" s="346">
        <f t="shared" si="259"/>
        <v>0</v>
      </c>
      <c r="AH238" s="1611"/>
      <c r="AI238" s="351">
        <f t="shared" si="260"/>
        <v>0</v>
      </c>
      <c r="AJ238" s="344"/>
      <c r="AK238" s="345"/>
      <c r="AL238" s="345"/>
      <c r="AM238" s="345"/>
      <c r="AN238" s="345"/>
      <c r="AO238" s="345"/>
      <c r="AP238" s="346">
        <f t="shared" si="261"/>
        <v>0</v>
      </c>
      <c r="AQ238" s="347"/>
      <c r="AR238" s="1611"/>
      <c r="AS238" s="347"/>
      <c r="AT238" s="352">
        <f t="shared" si="262"/>
        <v>0</v>
      </c>
      <c r="AU238" s="353"/>
      <c r="AV238" s="354"/>
      <c r="AW238" s="354"/>
      <c r="AX238" s="346">
        <f t="shared" si="263"/>
        <v>0</v>
      </c>
      <c r="AY238" s="347"/>
      <c r="AZ238" s="1611"/>
      <c r="BA238" s="352">
        <f t="shared" si="264"/>
        <v>0</v>
      </c>
      <c r="BB238" s="1611"/>
      <c r="BC238" s="352">
        <f t="shared" si="265"/>
        <v>0</v>
      </c>
    </row>
    <row r="239" spans="1:55" s="339" customFormat="1" ht="15" customHeight="1">
      <c r="A239" s="428"/>
      <c r="H239" s="384"/>
      <c r="I239" s="406"/>
      <c r="J239" s="406"/>
      <c r="K239" s="406"/>
      <c r="L239" s="406"/>
      <c r="M239" s="406"/>
      <c r="N239" s="406"/>
      <c r="O239" s="381"/>
      <c r="P239" s="406"/>
      <c r="Q239" s="406"/>
      <c r="R239" s="406"/>
      <c r="S239" s="406"/>
      <c r="T239" s="406"/>
      <c r="U239" s="406"/>
      <c r="V239" s="406"/>
      <c r="W239" s="406"/>
      <c r="X239" s="406"/>
      <c r="Y239" s="406"/>
      <c r="Z239" s="406"/>
      <c r="AA239" s="406"/>
      <c r="AB239" s="406"/>
      <c r="AC239" s="406"/>
      <c r="AD239" s="406"/>
      <c r="AE239" s="408"/>
      <c r="AF239" s="408"/>
      <c r="AG239" s="410"/>
      <c r="AH239" s="382"/>
      <c r="AI239" s="411"/>
      <c r="AJ239" s="411"/>
      <c r="AK239" s="410"/>
      <c r="AL239" s="411"/>
      <c r="AM239" s="426"/>
      <c r="AN239" s="426"/>
      <c r="AO239" s="412"/>
      <c r="AQ239" s="382"/>
      <c r="AR239" s="382"/>
      <c r="AS239" s="382"/>
      <c r="AV239" s="383"/>
      <c r="AW239" s="384"/>
      <c r="AX239" s="385"/>
      <c r="AZ239" s="382"/>
      <c r="BB239" s="382"/>
    </row>
    <row r="240" spans="1:55" s="339" customFormat="1" ht="15">
      <c r="A240" s="427"/>
      <c r="B240" s="361">
        <f>B241+B242</f>
        <v>0</v>
      </c>
      <c r="C240" s="361">
        <f>C241+C242</f>
        <v>0</v>
      </c>
      <c r="D240" s="362">
        <f t="shared" ref="D240:BC240" si="266">D241+D242</f>
        <v>0</v>
      </c>
      <c r="E240" s="363">
        <f t="shared" si="266"/>
        <v>0</v>
      </c>
      <c r="F240" s="364">
        <f t="shared" si="266"/>
        <v>0</v>
      </c>
      <c r="G240" s="364">
        <f t="shared" si="266"/>
        <v>0</v>
      </c>
      <c r="H240" s="364">
        <f t="shared" si="266"/>
        <v>0</v>
      </c>
      <c r="I240" s="364">
        <f t="shared" si="266"/>
        <v>0</v>
      </c>
      <c r="J240" s="364">
        <f t="shared" si="266"/>
        <v>0</v>
      </c>
      <c r="K240" s="364">
        <f t="shared" si="266"/>
        <v>0</v>
      </c>
      <c r="L240" s="364">
        <f t="shared" si="266"/>
        <v>0</v>
      </c>
      <c r="M240" s="346">
        <f t="shared" si="266"/>
        <v>0</v>
      </c>
      <c r="N240" s="365">
        <f t="shared" si="266"/>
        <v>0</v>
      </c>
      <c r="O240" s="365">
        <f t="shared" si="266"/>
        <v>0</v>
      </c>
      <c r="P240" s="365">
        <f t="shared" si="266"/>
        <v>0</v>
      </c>
      <c r="Q240" s="348">
        <f t="shared" si="266"/>
        <v>0</v>
      </c>
      <c r="R240" s="366">
        <f t="shared" si="266"/>
        <v>0</v>
      </c>
      <c r="S240" s="1575"/>
      <c r="T240" s="367">
        <f t="shared" si="266"/>
        <v>0</v>
      </c>
      <c r="U240" s="367">
        <f t="shared" si="266"/>
        <v>0</v>
      </c>
      <c r="V240" s="367">
        <f t="shared" si="266"/>
        <v>0</v>
      </c>
      <c r="W240" s="346">
        <f t="shared" si="266"/>
        <v>0</v>
      </c>
      <c r="X240" s="366">
        <f t="shared" si="266"/>
        <v>0</v>
      </c>
      <c r="Y240" s="367">
        <f t="shared" si="266"/>
        <v>0</v>
      </c>
      <c r="Z240" s="367">
        <f t="shared" si="266"/>
        <v>0</v>
      </c>
      <c r="AA240" s="367">
        <f t="shared" si="266"/>
        <v>0</v>
      </c>
      <c r="AB240" s="367">
        <f t="shared" si="266"/>
        <v>0</v>
      </c>
      <c r="AC240" s="367">
        <f t="shared" si="266"/>
        <v>0</v>
      </c>
      <c r="AD240" s="367">
        <f t="shared" si="266"/>
        <v>0</v>
      </c>
      <c r="AE240" s="367">
        <f t="shared" si="266"/>
        <v>0</v>
      </c>
      <c r="AF240" s="367">
        <f t="shared" si="266"/>
        <v>0</v>
      </c>
      <c r="AG240" s="346">
        <f t="shared" si="266"/>
        <v>0</v>
      </c>
      <c r="AH240" s="1611"/>
      <c r="AI240" s="351">
        <f t="shared" si="266"/>
        <v>0</v>
      </c>
      <c r="AJ240" s="363">
        <f t="shared" si="266"/>
        <v>0</v>
      </c>
      <c r="AK240" s="364">
        <f t="shared" si="266"/>
        <v>0</v>
      </c>
      <c r="AL240" s="364">
        <f t="shared" si="266"/>
        <v>0</v>
      </c>
      <c r="AM240" s="364">
        <f t="shared" si="266"/>
        <v>0</v>
      </c>
      <c r="AN240" s="364">
        <f t="shared" si="266"/>
        <v>0</v>
      </c>
      <c r="AO240" s="364">
        <f t="shared" si="266"/>
        <v>0</v>
      </c>
      <c r="AP240" s="346">
        <f t="shared" si="266"/>
        <v>0</v>
      </c>
      <c r="AQ240" s="365">
        <f t="shared" si="266"/>
        <v>0</v>
      </c>
      <c r="AR240" s="1611"/>
      <c r="AS240" s="365">
        <f t="shared" si="266"/>
        <v>0</v>
      </c>
      <c r="AT240" s="352">
        <f t="shared" si="266"/>
        <v>0</v>
      </c>
      <c r="AU240" s="368">
        <f t="shared" si="266"/>
        <v>0</v>
      </c>
      <c r="AV240" s="369">
        <f t="shared" si="266"/>
        <v>0</v>
      </c>
      <c r="AW240" s="369">
        <f t="shared" si="266"/>
        <v>0</v>
      </c>
      <c r="AX240" s="346">
        <f t="shared" si="266"/>
        <v>0</v>
      </c>
      <c r="AY240" s="365">
        <f t="shared" si="266"/>
        <v>0</v>
      </c>
      <c r="AZ240" s="1611"/>
      <c r="BA240" s="352">
        <f t="shared" si="266"/>
        <v>0</v>
      </c>
      <c r="BB240" s="1611"/>
      <c r="BC240" s="352">
        <f t="shared" si="266"/>
        <v>0</v>
      </c>
    </row>
    <row r="241" spans="1:55" s="339" customFormat="1">
      <c r="A241" s="356" t="s">
        <v>396</v>
      </c>
      <c r="B241" s="342"/>
      <c r="C241" s="708"/>
      <c r="D241" s="343"/>
      <c r="E241" s="344"/>
      <c r="F241" s="345"/>
      <c r="G241" s="345"/>
      <c r="H241" s="345"/>
      <c r="I241" s="345"/>
      <c r="J241" s="345"/>
      <c r="K241" s="345"/>
      <c r="L241" s="345"/>
      <c r="M241" s="346">
        <f>SUM(E241:L241)</f>
        <v>0</v>
      </c>
      <c r="N241" s="347"/>
      <c r="O241" s="347"/>
      <c r="P241" s="347"/>
      <c r="Q241" s="348">
        <f t="shared" ref="Q241:Q242" si="267">B241+C241+M241+N241+O241+P241+D241</f>
        <v>0</v>
      </c>
      <c r="R241" s="349"/>
      <c r="S241" s="1575"/>
      <c r="T241" s="350"/>
      <c r="U241" s="350"/>
      <c r="V241" s="350"/>
      <c r="W241" s="346">
        <f>SUM(R241:V241)</f>
        <v>0</v>
      </c>
      <c r="X241" s="349"/>
      <c r="Y241" s="350"/>
      <c r="Z241" s="350"/>
      <c r="AA241" s="350"/>
      <c r="AB241" s="350"/>
      <c r="AC241" s="350"/>
      <c r="AD241" s="350"/>
      <c r="AE241" s="350"/>
      <c r="AF241" s="350"/>
      <c r="AG241" s="346">
        <f>SUM(X241:AF241)</f>
        <v>0</v>
      </c>
      <c r="AH241" s="1611"/>
      <c r="AI241" s="351">
        <f>Q241+W241+AG241+AH241</f>
        <v>0</v>
      </c>
      <c r="AJ241" s="344"/>
      <c r="AK241" s="345"/>
      <c r="AL241" s="345"/>
      <c r="AM241" s="345"/>
      <c r="AN241" s="345"/>
      <c r="AO241" s="345"/>
      <c r="AP241" s="346">
        <f>SUM(AJ241:AO241)</f>
        <v>0</v>
      </c>
      <c r="AQ241" s="347"/>
      <c r="AR241" s="1611"/>
      <c r="AS241" s="347"/>
      <c r="AT241" s="352">
        <f>AI241+AP241+AQ241+AR241+AS241</f>
        <v>0</v>
      </c>
      <c r="AU241" s="353"/>
      <c r="AV241" s="354"/>
      <c r="AW241" s="354"/>
      <c r="AX241" s="346">
        <f>SUM(AU241:AW241)</f>
        <v>0</v>
      </c>
      <c r="AY241" s="347"/>
      <c r="AZ241" s="1611"/>
      <c r="BA241" s="352">
        <f>AX241+AY241</f>
        <v>0</v>
      </c>
      <c r="BB241" s="1611"/>
      <c r="BC241" s="352">
        <f>BA241+AT241+BB241</f>
        <v>0</v>
      </c>
    </row>
    <row r="242" spans="1:55" s="339" customFormat="1">
      <c r="A242" s="356" t="s">
        <v>397</v>
      </c>
      <c r="B242" s="342"/>
      <c r="C242" s="708"/>
      <c r="D242" s="343"/>
      <c r="E242" s="344"/>
      <c r="F242" s="345"/>
      <c r="G242" s="345"/>
      <c r="H242" s="345"/>
      <c r="I242" s="345"/>
      <c r="J242" s="345"/>
      <c r="K242" s="345"/>
      <c r="L242" s="345"/>
      <c r="M242" s="346">
        <f>SUM(E242:L242)</f>
        <v>0</v>
      </c>
      <c r="N242" s="347"/>
      <c r="O242" s="347"/>
      <c r="P242" s="347"/>
      <c r="Q242" s="348">
        <f t="shared" si="267"/>
        <v>0</v>
      </c>
      <c r="R242" s="349"/>
      <c r="S242" s="1575"/>
      <c r="T242" s="350"/>
      <c r="U242" s="350"/>
      <c r="V242" s="350"/>
      <c r="W242" s="346">
        <f>SUM(R242:V242)</f>
        <v>0</v>
      </c>
      <c r="X242" s="349"/>
      <c r="Y242" s="350"/>
      <c r="Z242" s="350"/>
      <c r="AA242" s="350"/>
      <c r="AB242" s="350"/>
      <c r="AC242" s="350"/>
      <c r="AD242" s="350"/>
      <c r="AE242" s="350"/>
      <c r="AF242" s="350"/>
      <c r="AG242" s="346">
        <f>SUM(X242:AF242)</f>
        <v>0</v>
      </c>
      <c r="AH242" s="1611"/>
      <c r="AI242" s="351">
        <f>Q242+W242+AG242+AH242</f>
        <v>0</v>
      </c>
      <c r="AJ242" s="344"/>
      <c r="AK242" s="345"/>
      <c r="AL242" s="345"/>
      <c r="AM242" s="345"/>
      <c r="AN242" s="345"/>
      <c r="AO242" s="345"/>
      <c r="AP242" s="346">
        <f>SUM(AJ242:AO242)</f>
        <v>0</v>
      </c>
      <c r="AQ242" s="347"/>
      <c r="AR242" s="1611"/>
      <c r="AS242" s="347"/>
      <c r="AT242" s="352">
        <f>AI242+AP242+AQ242+AR242+AS242</f>
        <v>0</v>
      </c>
      <c r="AU242" s="353"/>
      <c r="AV242" s="354"/>
      <c r="AW242" s="354"/>
      <c r="AX242" s="346">
        <f>SUM(AU242:AW242)</f>
        <v>0</v>
      </c>
      <c r="AY242" s="347"/>
      <c r="AZ242" s="1611"/>
      <c r="BA242" s="352">
        <f>AX242+AY242</f>
        <v>0</v>
      </c>
      <c r="BB242" s="1611"/>
      <c r="BC242" s="352">
        <f>BA242+AT242+BB242</f>
        <v>0</v>
      </c>
    </row>
    <row r="243" spans="1:55" s="339" customFormat="1" ht="14.25">
      <c r="A243" s="371" t="s">
        <v>398</v>
      </c>
      <c r="B243" s="361">
        <f>SUM(B244:B253)</f>
        <v>0</v>
      </c>
      <c r="C243" s="361">
        <f>SUM(C244:C253)</f>
        <v>0</v>
      </c>
      <c r="D243" s="362">
        <f t="shared" ref="D243:BC243" si="268">SUM(D244:D253)</f>
        <v>0</v>
      </c>
      <c r="E243" s="363">
        <f t="shared" si="268"/>
        <v>0</v>
      </c>
      <c r="F243" s="364">
        <f t="shared" si="268"/>
        <v>0</v>
      </c>
      <c r="G243" s="364">
        <f t="shared" si="268"/>
        <v>0</v>
      </c>
      <c r="H243" s="364">
        <f t="shared" si="268"/>
        <v>0</v>
      </c>
      <c r="I243" s="364">
        <f t="shared" si="268"/>
        <v>0</v>
      </c>
      <c r="J243" s="364">
        <f t="shared" si="268"/>
        <v>0</v>
      </c>
      <c r="K243" s="364">
        <f t="shared" si="268"/>
        <v>0</v>
      </c>
      <c r="L243" s="364">
        <f t="shared" si="268"/>
        <v>0</v>
      </c>
      <c r="M243" s="346">
        <f t="shared" si="268"/>
        <v>0</v>
      </c>
      <c r="N243" s="365">
        <f t="shared" si="268"/>
        <v>0</v>
      </c>
      <c r="O243" s="365">
        <f t="shared" si="268"/>
        <v>0</v>
      </c>
      <c r="P243" s="365">
        <f t="shared" si="268"/>
        <v>0</v>
      </c>
      <c r="Q243" s="348">
        <f t="shared" si="268"/>
        <v>0</v>
      </c>
      <c r="R243" s="366">
        <f t="shared" si="268"/>
        <v>0</v>
      </c>
      <c r="S243" s="1575"/>
      <c r="T243" s="367">
        <f t="shared" si="268"/>
        <v>0</v>
      </c>
      <c r="U243" s="367">
        <f t="shared" si="268"/>
        <v>0</v>
      </c>
      <c r="V243" s="367">
        <f t="shared" si="268"/>
        <v>0</v>
      </c>
      <c r="W243" s="346">
        <f t="shared" si="268"/>
        <v>0</v>
      </c>
      <c r="X243" s="366">
        <f t="shared" si="268"/>
        <v>0</v>
      </c>
      <c r="Y243" s="367">
        <f t="shared" si="268"/>
        <v>0</v>
      </c>
      <c r="Z243" s="367">
        <f t="shared" si="268"/>
        <v>0</v>
      </c>
      <c r="AA243" s="367">
        <f t="shared" si="268"/>
        <v>0</v>
      </c>
      <c r="AB243" s="367">
        <f t="shared" si="268"/>
        <v>0</v>
      </c>
      <c r="AC243" s="367">
        <f t="shared" si="268"/>
        <v>0</v>
      </c>
      <c r="AD243" s="367">
        <f t="shared" si="268"/>
        <v>0</v>
      </c>
      <c r="AE243" s="367">
        <f t="shared" si="268"/>
        <v>0</v>
      </c>
      <c r="AF243" s="367">
        <f t="shared" si="268"/>
        <v>0</v>
      </c>
      <c r="AG243" s="346">
        <f t="shared" si="268"/>
        <v>0</v>
      </c>
      <c r="AH243" s="1611"/>
      <c r="AI243" s="351">
        <f t="shared" si="268"/>
        <v>0</v>
      </c>
      <c r="AJ243" s="363">
        <f t="shared" si="268"/>
        <v>0</v>
      </c>
      <c r="AK243" s="364">
        <f t="shared" si="268"/>
        <v>0</v>
      </c>
      <c r="AL243" s="364">
        <f t="shared" si="268"/>
        <v>0</v>
      </c>
      <c r="AM243" s="364">
        <f t="shared" si="268"/>
        <v>0</v>
      </c>
      <c r="AN243" s="364">
        <f t="shared" si="268"/>
        <v>0</v>
      </c>
      <c r="AO243" s="364">
        <f t="shared" si="268"/>
        <v>0</v>
      </c>
      <c r="AP243" s="346">
        <f t="shared" si="268"/>
        <v>0</v>
      </c>
      <c r="AQ243" s="365">
        <f t="shared" si="268"/>
        <v>0</v>
      </c>
      <c r="AR243" s="1611"/>
      <c r="AS243" s="365">
        <f t="shared" si="268"/>
        <v>0</v>
      </c>
      <c r="AT243" s="352">
        <f t="shared" si="268"/>
        <v>0</v>
      </c>
      <c r="AU243" s="368">
        <f t="shared" si="268"/>
        <v>0</v>
      </c>
      <c r="AV243" s="369">
        <f t="shared" si="268"/>
        <v>0</v>
      </c>
      <c r="AW243" s="369">
        <f t="shared" si="268"/>
        <v>0</v>
      </c>
      <c r="AX243" s="346">
        <f t="shared" si="268"/>
        <v>0</v>
      </c>
      <c r="AY243" s="365">
        <f t="shared" si="268"/>
        <v>0</v>
      </c>
      <c r="AZ243" s="1611"/>
      <c r="BA243" s="352">
        <f t="shared" si="268"/>
        <v>0</v>
      </c>
      <c r="BB243" s="1611"/>
      <c r="BC243" s="352">
        <f t="shared" si="268"/>
        <v>0</v>
      </c>
    </row>
    <row r="244" spans="1:55" s="339" customFormat="1">
      <c r="A244" s="372" t="s">
        <v>399</v>
      </c>
      <c r="B244" s="342"/>
      <c r="C244" s="708"/>
      <c r="D244" s="343"/>
      <c r="E244" s="344"/>
      <c r="F244" s="345"/>
      <c r="G244" s="345"/>
      <c r="H244" s="345"/>
      <c r="I244" s="345"/>
      <c r="J244" s="345"/>
      <c r="K244" s="345"/>
      <c r="L244" s="345"/>
      <c r="M244" s="346">
        <f t="shared" ref="M244:M253" si="269">SUM(E244:L244)</f>
        <v>0</v>
      </c>
      <c r="N244" s="347"/>
      <c r="O244" s="347"/>
      <c r="P244" s="347"/>
      <c r="Q244" s="348">
        <f t="shared" ref="Q244:Q253" si="270">B244+C244+M244+N244+O244+P244+D244</f>
        <v>0</v>
      </c>
      <c r="R244" s="349"/>
      <c r="S244" s="1575"/>
      <c r="T244" s="350"/>
      <c r="U244" s="350"/>
      <c r="V244" s="350"/>
      <c r="W244" s="346">
        <f t="shared" ref="W244:W253" si="271">SUM(R244:V244)</f>
        <v>0</v>
      </c>
      <c r="X244" s="349"/>
      <c r="Y244" s="350"/>
      <c r="Z244" s="350"/>
      <c r="AA244" s="350"/>
      <c r="AB244" s="350"/>
      <c r="AC244" s="350"/>
      <c r="AD244" s="350"/>
      <c r="AE244" s="350"/>
      <c r="AF244" s="350"/>
      <c r="AG244" s="346">
        <f t="shared" ref="AG244:AG253" si="272">SUM(X244:AF244)</f>
        <v>0</v>
      </c>
      <c r="AH244" s="1611"/>
      <c r="AI244" s="351">
        <f t="shared" ref="AI244:AI253" si="273">Q244+W244+AG244+AH244</f>
        <v>0</v>
      </c>
      <c r="AJ244" s="344"/>
      <c r="AK244" s="345"/>
      <c r="AL244" s="345"/>
      <c r="AM244" s="345"/>
      <c r="AN244" s="345"/>
      <c r="AO244" s="345"/>
      <c r="AP244" s="346">
        <f t="shared" ref="AP244:AP253" si="274">SUM(AJ244:AO244)</f>
        <v>0</v>
      </c>
      <c r="AQ244" s="347"/>
      <c r="AR244" s="1611"/>
      <c r="AS244" s="347"/>
      <c r="AT244" s="352">
        <f t="shared" ref="AT244:AT253" si="275">AI244+AP244+AQ244+AR244+AS244</f>
        <v>0</v>
      </c>
      <c r="AU244" s="353"/>
      <c r="AV244" s="354"/>
      <c r="AW244" s="354"/>
      <c r="AX244" s="346">
        <f t="shared" ref="AX244:AX253" si="276">SUM(AU244:AW244)</f>
        <v>0</v>
      </c>
      <c r="AY244" s="347"/>
      <c r="AZ244" s="1611"/>
      <c r="BA244" s="352">
        <f t="shared" ref="BA244:BA253" si="277">AX244+AY244</f>
        <v>0</v>
      </c>
      <c r="BB244" s="1611"/>
      <c r="BC244" s="352">
        <f t="shared" ref="BC244:BC253" si="278">BA244+AT244+BB244</f>
        <v>0</v>
      </c>
    </row>
    <row r="245" spans="1:55" s="339" customFormat="1">
      <c r="A245" s="372" t="s">
        <v>400</v>
      </c>
      <c r="B245" s="342"/>
      <c r="C245" s="708"/>
      <c r="D245" s="343"/>
      <c r="E245" s="344"/>
      <c r="F245" s="345"/>
      <c r="G245" s="345"/>
      <c r="H245" s="345"/>
      <c r="I245" s="345"/>
      <c r="J245" s="345"/>
      <c r="K245" s="345"/>
      <c r="L245" s="345"/>
      <c r="M245" s="346">
        <f t="shared" si="269"/>
        <v>0</v>
      </c>
      <c r="N245" s="347"/>
      <c r="O245" s="347"/>
      <c r="P245" s="347"/>
      <c r="Q245" s="348">
        <f t="shared" si="270"/>
        <v>0</v>
      </c>
      <c r="R245" s="349"/>
      <c r="S245" s="1575"/>
      <c r="T245" s="350"/>
      <c r="U245" s="350"/>
      <c r="V245" s="350"/>
      <c r="W245" s="346">
        <f t="shared" si="271"/>
        <v>0</v>
      </c>
      <c r="X245" s="349"/>
      <c r="Y245" s="350"/>
      <c r="Z245" s="350"/>
      <c r="AA245" s="350"/>
      <c r="AB245" s="350"/>
      <c r="AC245" s="350"/>
      <c r="AD245" s="350"/>
      <c r="AE245" s="350"/>
      <c r="AF245" s="350"/>
      <c r="AG245" s="346">
        <f t="shared" si="272"/>
        <v>0</v>
      </c>
      <c r="AH245" s="1611"/>
      <c r="AI245" s="351">
        <f t="shared" si="273"/>
        <v>0</v>
      </c>
      <c r="AJ245" s="344"/>
      <c r="AK245" s="345"/>
      <c r="AL245" s="345"/>
      <c r="AM245" s="345"/>
      <c r="AN245" s="345"/>
      <c r="AO245" s="345"/>
      <c r="AP245" s="346">
        <f t="shared" si="274"/>
        <v>0</v>
      </c>
      <c r="AQ245" s="347"/>
      <c r="AR245" s="1611"/>
      <c r="AS245" s="347"/>
      <c r="AT245" s="352">
        <f t="shared" si="275"/>
        <v>0</v>
      </c>
      <c r="AU245" s="353"/>
      <c r="AV245" s="354"/>
      <c r="AW245" s="354"/>
      <c r="AX245" s="346">
        <f t="shared" si="276"/>
        <v>0</v>
      </c>
      <c r="AY245" s="347"/>
      <c r="AZ245" s="1611"/>
      <c r="BA245" s="352">
        <f t="shared" si="277"/>
        <v>0</v>
      </c>
      <c r="BB245" s="1611"/>
      <c r="BC245" s="352">
        <f t="shared" si="278"/>
        <v>0</v>
      </c>
    </row>
    <row r="246" spans="1:55" s="339" customFormat="1">
      <c r="A246" s="373" t="s">
        <v>401</v>
      </c>
      <c r="B246" s="342"/>
      <c r="C246" s="708"/>
      <c r="D246" s="343"/>
      <c r="E246" s="344"/>
      <c r="F246" s="345"/>
      <c r="G246" s="345"/>
      <c r="H246" s="345"/>
      <c r="I246" s="345"/>
      <c r="J246" s="345"/>
      <c r="K246" s="345"/>
      <c r="L246" s="345"/>
      <c r="M246" s="346">
        <f t="shared" si="269"/>
        <v>0</v>
      </c>
      <c r="N246" s="347"/>
      <c r="O246" s="347"/>
      <c r="P246" s="347"/>
      <c r="Q246" s="348">
        <f t="shared" si="270"/>
        <v>0</v>
      </c>
      <c r="R246" s="349"/>
      <c r="S246" s="1575"/>
      <c r="T246" s="350"/>
      <c r="U246" s="350"/>
      <c r="V246" s="350"/>
      <c r="W246" s="346">
        <f t="shared" si="271"/>
        <v>0</v>
      </c>
      <c r="X246" s="349"/>
      <c r="Y246" s="350"/>
      <c r="Z246" s="350"/>
      <c r="AA246" s="350"/>
      <c r="AB246" s="350"/>
      <c r="AC246" s="350"/>
      <c r="AD246" s="350"/>
      <c r="AE246" s="350"/>
      <c r="AF246" s="350"/>
      <c r="AG246" s="346">
        <f t="shared" si="272"/>
        <v>0</v>
      </c>
      <c r="AH246" s="1611"/>
      <c r="AI246" s="351">
        <f t="shared" si="273"/>
        <v>0</v>
      </c>
      <c r="AJ246" s="344"/>
      <c r="AK246" s="345"/>
      <c r="AL246" s="345"/>
      <c r="AM246" s="345"/>
      <c r="AN246" s="345"/>
      <c r="AO246" s="345"/>
      <c r="AP246" s="346">
        <f t="shared" si="274"/>
        <v>0</v>
      </c>
      <c r="AQ246" s="347"/>
      <c r="AR246" s="1611"/>
      <c r="AS246" s="347"/>
      <c r="AT246" s="352">
        <f t="shared" si="275"/>
        <v>0</v>
      </c>
      <c r="AU246" s="353"/>
      <c r="AV246" s="354"/>
      <c r="AW246" s="354"/>
      <c r="AX246" s="346">
        <f t="shared" si="276"/>
        <v>0</v>
      </c>
      <c r="AY246" s="347"/>
      <c r="AZ246" s="1611"/>
      <c r="BA246" s="352">
        <f t="shared" si="277"/>
        <v>0</v>
      </c>
      <c r="BB246" s="1611"/>
      <c r="BC246" s="352">
        <f t="shared" si="278"/>
        <v>0</v>
      </c>
    </row>
    <row r="247" spans="1:55" s="339" customFormat="1">
      <c r="A247" s="373" t="s">
        <v>61</v>
      </c>
      <c r="B247" s="342"/>
      <c r="C247" s="708"/>
      <c r="D247" s="343"/>
      <c r="E247" s="344"/>
      <c r="F247" s="345"/>
      <c r="G247" s="345"/>
      <c r="H247" s="345"/>
      <c r="I247" s="345"/>
      <c r="J247" s="345"/>
      <c r="K247" s="345"/>
      <c r="L247" s="345"/>
      <c r="M247" s="346">
        <f t="shared" si="269"/>
        <v>0</v>
      </c>
      <c r="N247" s="347"/>
      <c r="O247" s="347"/>
      <c r="P247" s="347"/>
      <c r="Q247" s="348">
        <f t="shared" si="270"/>
        <v>0</v>
      </c>
      <c r="R247" s="349"/>
      <c r="S247" s="1575"/>
      <c r="T247" s="350"/>
      <c r="U247" s="350"/>
      <c r="V247" s="350"/>
      <c r="W247" s="346">
        <f t="shared" si="271"/>
        <v>0</v>
      </c>
      <c r="X247" s="349"/>
      <c r="Y247" s="350"/>
      <c r="Z247" s="350"/>
      <c r="AA247" s="350"/>
      <c r="AB247" s="350"/>
      <c r="AC247" s="350"/>
      <c r="AD247" s="350"/>
      <c r="AE247" s="350"/>
      <c r="AF247" s="350"/>
      <c r="AG247" s="346">
        <f t="shared" si="272"/>
        <v>0</v>
      </c>
      <c r="AH247" s="1611"/>
      <c r="AI247" s="351">
        <f t="shared" si="273"/>
        <v>0</v>
      </c>
      <c r="AJ247" s="344"/>
      <c r="AK247" s="345"/>
      <c r="AL247" s="345"/>
      <c r="AM247" s="345"/>
      <c r="AN247" s="345"/>
      <c r="AO247" s="345"/>
      <c r="AP247" s="346">
        <f t="shared" si="274"/>
        <v>0</v>
      </c>
      <c r="AQ247" s="347"/>
      <c r="AR247" s="1611"/>
      <c r="AS247" s="347"/>
      <c r="AT247" s="352">
        <f t="shared" si="275"/>
        <v>0</v>
      </c>
      <c r="AU247" s="353"/>
      <c r="AV247" s="354"/>
      <c r="AW247" s="354"/>
      <c r="AX247" s="346">
        <f t="shared" si="276"/>
        <v>0</v>
      </c>
      <c r="AY247" s="347"/>
      <c r="AZ247" s="1611"/>
      <c r="BA247" s="352">
        <f t="shared" si="277"/>
        <v>0</v>
      </c>
      <c r="BB247" s="1611"/>
      <c r="BC247" s="352">
        <f t="shared" si="278"/>
        <v>0</v>
      </c>
    </row>
    <row r="248" spans="1:55" s="339" customFormat="1">
      <c r="A248" s="373" t="s">
        <v>402</v>
      </c>
      <c r="B248" s="342"/>
      <c r="C248" s="708"/>
      <c r="D248" s="343"/>
      <c r="E248" s="344"/>
      <c r="F248" s="345"/>
      <c r="G248" s="345"/>
      <c r="H248" s="345"/>
      <c r="I248" s="345"/>
      <c r="J248" s="345"/>
      <c r="K248" s="345"/>
      <c r="L248" s="345"/>
      <c r="M248" s="346">
        <f t="shared" si="269"/>
        <v>0</v>
      </c>
      <c r="N248" s="347"/>
      <c r="O248" s="347"/>
      <c r="P248" s="347"/>
      <c r="Q248" s="348">
        <f t="shared" si="270"/>
        <v>0</v>
      </c>
      <c r="R248" s="349"/>
      <c r="S248" s="1575"/>
      <c r="T248" s="350"/>
      <c r="U248" s="350"/>
      <c r="V248" s="350"/>
      <c r="W248" s="346">
        <f t="shared" si="271"/>
        <v>0</v>
      </c>
      <c r="X248" s="349"/>
      <c r="Y248" s="350"/>
      <c r="Z248" s="350"/>
      <c r="AA248" s="350"/>
      <c r="AB248" s="350"/>
      <c r="AC248" s="350"/>
      <c r="AD248" s="350"/>
      <c r="AE248" s="350"/>
      <c r="AF248" s="350"/>
      <c r="AG248" s="346">
        <f t="shared" si="272"/>
        <v>0</v>
      </c>
      <c r="AH248" s="1611"/>
      <c r="AI248" s="351">
        <f t="shared" si="273"/>
        <v>0</v>
      </c>
      <c r="AJ248" s="344"/>
      <c r="AK248" s="345"/>
      <c r="AL248" s="345"/>
      <c r="AM248" s="345"/>
      <c r="AN248" s="345"/>
      <c r="AO248" s="345"/>
      <c r="AP248" s="346">
        <f t="shared" si="274"/>
        <v>0</v>
      </c>
      <c r="AQ248" s="347"/>
      <c r="AR248" s="1611"/>
      <c r="AS248" s="347"/>
      <c r="AT248" s="352">
        <f t="shared" si="275"/>
        <v>0</v>
      </c>
      <c r="AU248" s="353"/>
      <c r="AV248" s="354"/>
      <c r="AW248" s="354"/>
      <c r="AX248" s="346">
        <f t="shared" si="276"/>
        <v>0</v>
      </c>
      <c r="AY248" s="347"/>
      <c r="AZ248" s="1611"/>
      <c r="BA248" s="352">
        <f t="shared" si="277"/>
        <v>0</v>
      </c>
      <c r="BB248" s="1611"/>
      <c r="BC248" s="352">
        <f t="shared" si="278"/>
        <v>0</v>
      </c>
    </row>
    <row r="249" spans="1:55" s="339" customFormat="1">
      <c r="A249" s="373" t="s">
        <v>403</v>
      </c>
      <c r="B249" s="342"/>
      <c r="C249" s="708"/>
      <c r="D249" s="343"/>
      <c r="E249" s="344"/>
      <c r="F249" s="345"/>
      <c r="G249" s="345"/>
      <c r="H249" s="345"/>
      <c r="I249" s="345"/>
      <c r="J249" s="345"/>
      <c r="K249" s="345"/>
      <c r="L249" s="345"/>
      <c r="M249" s="346">
        <f t="shared" si="269"/>
        <v>0</v>
      </c>
      <c r="N249" s="347"/>
      <c r="O249" s="347"/>
      <c r="P249" s="347"/>
      <c r="Q249" s="348">
        <f t="shared" si="270"/>
        <v>0</v>
      </c>
      <c r="R249" s="349"/>
      <c r="S249" s="1575"/>
      <c r="T249" s="350"/>
      <c r="U249" s="350"/>
      <c r="V249" s="350"/>
      <c r="W249" s="346">
        <f t="shared" si="271"/>
        <v>0</v>
      </c>
      <c r="X249" s="349"/>
      <c r="Y249" s="350"/>
      <c r="Z249" s="350"/>
      <c r="AA249" s="350"/>
      <c r="AB249" s="350"/>
      <c r="AC249" s="350"/>
      <c r="AD249" s="350"/>
      <c r="AE249" s="350"/>
      <c r="AF249" s="350"/>
      <c r="AG249" s="346">
        <f t="shared" si="272"/>
        <v>0</v>
      </c>
      <c r="AH249" s="1563"/>
      <c r="AI249" s="351">
        <f t="shared" si="273"/>
        <v>0</v>
      </c>
      <c r="AJ249" s="344"/>
      <c r="AK249" s="345"/>
      <c r="AL249" s="345"/>
      <c r="AM249" s="345"/>
      <c r="AN249" s="345"/>
      <c r="AO249" s="345"/>
      <c r="AP249" s="346">
        <f t="shared" si="274"/>
        <v>0</v>
      </c>
      <c r="AQ249" s="347"/>
      <c r="AR249" s="1563"/>
      <c r="AS249" s="347"/>
      <c r="AT249" s="352">
        <f t="shared" si="275"/>
        <v>0</v>
      </c>
      <c r="AU249" s="353"/>
      <c r="AV249" s="354"/>
      <c r="AW249" s="354"/>
      <c r="AX249" s="346">
        <f t="shared" si="276"/>
        <v>0</v>
      </c>
      <c r="AY249" s="347"/>
      <c r="AZ249" s="1563"/>
      <c r="BA249" s="352">
        <f t="shared" si="277"/>
        <v>0</v>
      </c>
      <c r="BB249" s="1563"/>
      <c r="BC249" s="352">
        <f t="shared" si="278"/>
        <v>0</v>
      </c>
    </row>
    <row r="250" spans="1:55" s="339" customFormat="1">
      <c r="A250" s="373" t="s">
        <v>404</v>
      </c>
      <c r="B250" s="342"/>
      <c r="C250" s="708"/>
      <c r="D250" s="343"/>
      <c r="E250" s="344"/>
      <c r="F250" s="345"/>
      <c r="G250" s="345"/>
      <c r="H250" s="345"/>
      <c r="I250" s="345"/>
      <c r="J250" s="345"/>
      <c r="K250" s="345"/>
      <c r="L250" s="345"/>
      <c r="M250" s="346">
        <f t="shared" si="269"/>
        <v>0</v>
      </c>
      <c r="N250" s="347"/>
      <c r="O250" s="347"/>
      <c r="P250" s="347"/>
      <c r="Q250" s="348">
        <f t="shared" si="270"/>
        <v>0</v>
      </c>
      <c r="R250" s="349"/>
      <c r="S250" s="1575"/>
      <c r="T250" s="350"/>
      <c r="U250" s="350"/>
      <c r="V250" s="350"/>
      <c r="W250" s="346">
        <f t="shared" si="271"/>
        <v>0</v>
      </c>
      <c r="X250" s="349"/>
      <c r="Y250" s="350"/>
      <c r="Z250" s="350"/>
      <c r="AA250" s="350"/>
      <c r="AB250" s="350"/>
      <c r="AC250" s="350"/>
      <c r="AD250" s="350"/>
      <c r="AE250" s="350"/>
      <c r="AF250" s="350"/>
      <c r="AG250" s="346">
        <f t="shared" si="272"/>
        <v>0</v>
      </c>
      <c r="AH250" s="1563"/>
      <c r="AI250" s="351">
        <f t="shared" si="273"/>
        <v>0</v>
      </c>
      <c r="AJ250" s="344"/>
      <c r="AK250" s="345"/>
      <c r="AL250" s="345"/>
      <c r="AM250" s="345"/>
      <c r="AN250" s="345"/>
      <c r="AO250" s="345"/>
      <c r="AP250" s="346">
        <f t="shared" si="274"/>
        <v>0</v>
      </c>
      <c r="AQ250" s="347"/>
      <c r="AR250" s="1563"/>
      <c r="AS250" s="347"/>
      <c r="AT250" s="352">
        <f t="shared" si="275"/>
        <v>0</v>
      </c>
      <c r="AU250" s="353"/>
      <c r="AV250" s="354"/>
      <c r="AW250" s="354"/>
      <c r="AX250" s="346">
        <f t="shared" si="276"/>
        <v>0</v>
      </c>
      <c r="AY250" s="347"/>
      <c r="AZ250" s="1563"/>
      <c r="BA250" s="352">
        <f t="shared" si="277"/>
        <v>0</v>
      </c>
      <c r="BB250" s="1563"/>
      <c r="BC250" s="352">
        <f t="shared" si="278"/>
        <v>0</v>
      </c>
    </row>
    <row r="251" spans="1:55" s="339" customFormat="1">
      <c r="A251" s="373" t="s">
        <v>65</v>
      </c>
      <c r="B251" s="342"/>
      <c r="C251" s="708"/>
      <c r="D251" s="343"/>
      <c r="E251" s="344"/>
      <c r="F251" s="345"/>
      <c r="G251" s="345"/>
      <c r="H251" s="345"/>
      <c r="I251" s="345"/>
      <c r="J251" s="345"/>
      <c r="K251" s="345"/>
      <c r="L251" s="345"/>
      <c r="M251" s="346">
        <f t="shared" si="269"/>
        <v>0</v>
      </c>
      <c r="N251" s="347"/>
      <c r="O251" s="347"/>
      <c r="P251" s="347"/>
      <c r="Q251" s="348">
        <f t="shared" si="270"/>
        <v>0</v>
      </c>
      <c r="R251" s="349"/>
      <c r="S251" s="1575"/>
      <c r="T251" s="350"/>
      <c r="U251" s="350"/>
      <c r="V251" s="350"/>
      <c r="W251" s="346">
        <f t="shared" si="271"/>
        <v>0</v>
      </c>
      <c r="X251" s="349"/>
      <c r="Y251" s="350"/>
      <c r="Z251" s="350"/>
      <c r="AA251" s="350"/>
      <c r="AB251" s="350"/>
      <c r="AC251" s="350"/>
      <c r="AD251" s="350"/>
      <c r="AE251" s="350"/>
      <c r="AF251" s="350"/>
      <c r="AG251" s="346">
        <f t="shared" si="272"/>
        <v>0</v>
      </c>
      <c r="AH251" s="1563"/>
      <c r="AI251" s="351">
        <f t="shared" si="273"/>
        <v>0</v>
      </c>
      <c r="AJ251" s="344"/>
      <c r="AK251" s="345"/>
      <c r="AL251" s="345"/>
      <c r="AM251" s="345"/>
      <c r="AN251" s="345"/>
      <c r="AO251" s="345"/>
      <c r="AP251" s="346">
        <f t="shared" si="274"/>
        <v>0</v>
      </c>
      <c r="AQ251" s="347"/>
      <c r="AR251" s="1563"/>
      <c r="AS251" s="347"/>
      <c r="AT251" s="352">
        <f t="shared" si="275"/>
        <v>0</v>
      </c>
      <c r="AU251" s="353"/>
      <c r="AV251" s="354"/>
      <c r="AW251" s="354"/>
      <c r="AX251" s="346">
        <f t="shared" si="276"/>
        <v>0</v>
      </c>
      <c r="AY251" s="347"/>
      <c r="AZ251" s="1563"/>
      <c r="BA251" s="352">
        <f t="shared" si="277"/>
        <v>0</v>
      </c>
      <c r="BB251" s="1563"/>
      <c r="BC251" s="352">
        <f t="shared" si="278"/>
        <v>0</v>
      </c>
    </row>
    <row r="252" spans="1:55" s="339" customFormat="1">
      <c r="A252" s="373" t="s">
        <v>405</v>
      </c>
      <c r="B252" s="342"/>
      <c r="C252" s="708"/>
      <c r="D252" s="343"/>
      <c r="E252" s="344"/>
      <c r="F252" s="345"/>
      <c r="G252" s="345"/>
      <c r="H252" s="345"/>
      <c r="I252" s="345"/>
      <c r="J252" s="345"/>
      <c r="K252" s="345"/>
      <c r="L252" s="345"/>
      <c r="M252" s="346">
        <f t="shared" si="269"/>
        <v>0</v>
      </c>
      <c r="N252" s="347"/>
      <c r="O252" s="347"/>
      <c r="P252" s="347"/>
      <c r="Q252" s="348">
        <f t="shared" si="270"/>
        <v>0</v>
      </c>
      <c r="R252" s="349"/>
      <c r="S252" s="1575"/>
      <c r="T252" s="350"/>
      <c r="U252" s="350"/>
      <c r="V252" s="350"/>
      <c r="W252" s="346">
        <f t="shared" si="271"/>
        <v>0</v>
      </c>
      <c r="X252" s="349"/>
      <c r="Y252" s="350"/>
      <c r="Z252" s="350"/>
      <c r="AA252" s="350"/>
      <c r="AB252" s="350"/>
      <c r="AC252" s="350"/>
      <c r="AD252" s="350"/>
      <c r="AE252" s="350"/>
      <c r="AF252" s="350"/>
      <c r="AG252" s="346">
        <f t="shared" si="272"/>
        <v>0</v>
      </c>
      <c r="AH252" s="1563"/>
      <c r="AI252" s="351">
        <f t="shared" si="273"/>
        <v>0</v>
      </c>
      <c r="AJ252" s="344"/>
      <c r="AK252" s="345"/>
      <c r="AL252" s="345"/>
      <c r="AM252" s="345"/>
      <c r="AN252" s="345"/>
      <c r="AO252" s="345"/>
      <c r="AP252" s="346">
        <f t="shared" si="274"/>
        <v>0</v>
      </c>
      <c r="AQ252" s="347"/>
      <c r="AR252" s="1563"/>
      <c r="AS252" s="347"/>
      <c r="AT252" s="352">
        <f t="shared" si="275"/>
        <v>0</v>
      </c>
      <c r="AU252" s="353"/>
      <c r="AV252" s="354"/>
      <c r="AW252" s="354"/>
      <c r="AX252" s="346">
        <f t="shared" si="276"/>
        <v>0</v>
      </c>
      <c r="AY252" s="347"/>
      <c r="AZ252" s="1563"/>
      <c r="BA252" s="352">
        <f t="shared" si="277"/>
        <v>0</v>
      </c>
      <c r="BB252" s="1563"/>
      <c r="BC252" s="352">
        <f t="shared" si="278"/>
        <v>0</v>
      </c>
    </row>
    <row r="253" spans="1:55" s="339" customFormat="1" ht="13.5" thickBot="1">
      <c r="A253" s="374" t="s">
        <v>406</v>
      </c>
      <c r="B253" s="342"/>
      <c r="C253" s="708"/>
      <c r="D253" s="343"/>
      <c r="E253" s="344"/>
      <c r="F253" s="345"/>
      <c r="G253" s="345"/>
      <c r="H253" s="345"/>
      <c r="I253" s="345"/>
      <c r="J253" s="345"/>
      <c r="K253" s="345"/>
      <c r="L253" s="345"/>
      <c r="M253" s="346">
        <f t="shared" si="269"/>
        <v>0</v>
      </c>
      <c r="N253" s="347"/>
      <c r="O253" s="347"/>
      <c r="P253" s="347"/>
      <c r="Q253" s="348">
        <f t="shared" si="270"/>
        <v>0</v>
      </c>
      <c r="R253" s="349"/>
      <c r="S253" s="1575"/>
      <c r="T253" s="350"/>
      <c r="U253" s="350"/>
      <c r="V253" s="350"/>
      <c r="W253" s="346">
        <f t="shared" si="271"/>
        <v>0</v>
      </c>
      <c r="X253" s="349"/>
      <c r="Y253" s="350"/>
      <c r="Z253" s="350"/>
      <c r="AA253" s="350"/>
      <c r="AB253" s="350"/>
      <c r="AC253" s="350"/>
      <c r="AD253" s="350"/>
      <c r="AE253" s="350"/>
      <c r="AF253" s="350"/>
      <c r="AG253" s="346">
        <f t="shared" si="272"/>
        <v>0</v>
      </c>
      <c r="AH253" s="1563"/>
      <c r="AI253" s="351">
        <f t="shared" si="273"/>
        <v>0</v>
      </c>
      <c r="AJ253" s="344"/>
      <c r="AK253" s="345"/>
      <c r="AL253" s="345"/>
      <c r="AM253" s="345"/>
      <c r="AN253" s="345"/>
      <c r="AO253" s="345"/>
      <c r="AP253" s="346">
        <f t="shared" si="274"/>
        <v>0</v>
      </c>
      <c r="AQ253" s="347"/>
      <c r="AR253" s="1563"/>
      <c r="AS253" s="347"/>
      <c r="AT253" s="352">
        <f t="shared" si="275"/>
        <v>0</v>
      </c>
      <c r="AU253" s="353"/>
      <c r="AV253" s="354"/>
      <c r="AW253" s="354"/>
      <c r="AX253" s="346">
        <f t="shared" si="276"/>
        <v>0</v>
      </c>
      <c r="AY253" s="347"/>
      <c r="AZ253" s="1563"/>
      <c r="BA253" s="352">
        <f t="shared" si="277"/>
        <v>0</v>
      </c>
      <c r="BB253" s="1563"/>
      <c r="BC253" s="352">
        <f t="shared" si="278"/>
        <v>0</v>
      </c>
    </row>
    <row r="254" spans="1:55" s="339" customFormat="1" ht="15">
      <c r="A254" s="428"/>
      <c r="H254" s="384"/>
      <c r="I254" s="406"/>
      <c r="J254" s="406"/>
      <c r="K254" s="406"/>
      <c r="L254" s="406"/>
      <c r="M254" s="406"/>
      <c r="N254" s="406"/>
      <c r="O254" s="381"/>
      <c r="P254" s="406"/>
      <c r="Q254" s="406"/>
      <c r="R254" s="406"/>
      <c r="S254" s="406"/>
      <c r="T254" s="406"/>
      <c r="U254" s="406"/>
      <c r="V254" s="406"/>
      <c r="W254" s="406"/>
      <c r="X254" s="406"/>
      <c r="Y254" s="406"/>
      <c r="Z254" s="406"/>
      <c r="AA254" s="406"/>
      <c r="AB254" s="406"/>
      <c r="AC254" s="406"/>
      <c r="AD254" s="406"/>
      <c r="AE254" s="408"/>
      <c r="AF254" s="408"/>
      <c r="AG254" s="410"/>
      <c r="AH254" s="382"/>
      <c r="AI254" s="411"/>
      <c r="AJ254" s="411"/>
      <c r="AK254" s="410"/>
      <c r="AL254" s="411"/>
      <c r="AM254" s="426"/>
      <c r="AN254" s="426"/>
      <c r="AO254" s="412"/>
      <c r="AQ254" s="382"/>
      <c r="AR254" s="382"/>
      <c r="AS254" s="382"/>
      <c r="AV254" s="383"/>
      <c r="AW254" s="384"/>
      <c r="AX254" s="385"/>
      <c r="AZ254" s="382"/>
      <c r="BB254" s="382"/>
    </row>
    <row r="255" spans="1:55" s="339" customFormat="1" ht="15">
      <c r="A255" s="427"/>
      <c r="B255" s="361">
        <f>B256+B257</f>
        <v>0</v>
      </c>
      <c r="C255" s="361">
        <f>C256+C257</f>
        <v>0</v>
      </c>
      <c r="D255" s="362">
        <f t="shared" ref="D255:BC255" si="279">D256+D257</f>
        <v>0</v>
      </c>
      <c r="E255" s="363">
        <f t="shared" si="279"/>
        <v>0</v>
      </c>
      <c r="F255" s="364">
        <f t="shared" si="279"/>
        <v>0</v>
      </c>
      <c r="G255" s="364">
        <f t="shared" si="279"/>
        <v>0</v>
      </c>
      <c r="H255" s="364">
        <f t="shared" si="279"/>
        <v>0</v>
      </c>
      <c r="I255" s="364">
        <f t="shared" si="279"/>
        <v>0</v>
      </c>
      <c r="J255" s="364">
        <f t="shared" si="279"/>
        <v>0</v>
      </c>
      <c r="K255" s="364">
        <f t="shared" si="279"/>
        <v>0</v>
      </c>
      <c r="L255" s="364">
        <f t="shared" si="279"/>
        <v>0</v>
      </c>
      <c r="M255" s="346">
        <f t="shared" si="279"/>
        <v>0</v>
      </c>
      <c r="N255" s="365">
        <f t="shared" si="279"/>
        <v>0</v>
      </c>
      <c r="O255" s="365">
        <f t="shared" si="279"/>
        <v>0</v>
      </c>
      <c r="P255" s="365">
        <f t="shared" si="279"/>
        <v>0</v>
      </c>
      <c r="Q255" s="348">
        <f t="shared" si="279"/>
        <v>0</v>
      </c>
      <c r="R255" s="366">
        <f t="shared" si="279"/>
        <v>0</v>
      </c>
      <c r="S255" s="1575"/>
      <c r="T255" s="367">
        <f t="shared" si="279"/>
        <v>0</v>
      </c>
      <c r="U255" s="367">
        <f t="shared" si="279"/>
        <v>0</v>
      </c>
      <c r="V255" s="367">
        <f t="shared" si="279"/>
        <v>0</v>
      </c>
      <c r="W255" s="346">
        <f t="shared" si="279"/>
        <v>0</v>
      </c>
      <c r="X255" s="366">
        <f t="shared" si="279"/>
        <v>0</v>
      </c>
      <c r="Y255" s="367">
        <f t="shared" si="279"/>
        <v>0</v>
      </c>
      <c r="Z255" s="367">
        <f t="shared" si="279"/>
        <v>0</v>
      </c>
      <c r="AA255" s="367">
        <f t="shared" si="279"/>
        <v>0</v>
      </c>
      <c r="AB255" s="367">
        <f t="shared" si="279"/>
        <v>0</v>
      </c>
      <c r="AC255" s="367">
        <f t="shared" si="279"/>
        <v>0</v>
      </c>
      <c r="AD255" s="367">
        <f t="shared" si="279"/>
        <v>0</v>
      </c>
      <c r="AE255" s="367">
        <f t="shared" si="279"/>
        <v>0</v>
      </c>
      <c r="AF255" s="367">
        <f t="shared" si="279"/>
        <v>0</v>
      </c>
      <c r="AG255" s="346">
        <f t="shared" si="279"/>
        <v>0</v>
      </c>
      <c r="AH255" s="1563"/>
      <c r="AI255" s="351">
        <f t="shared" si="279"/>
        <v>0</v>
      </c>
      <c r="AJ255" s="363">
        <f t="shared" si="279"/>
        <v>0</v>
      </c>
      <c r="AK255" s="364">
        <f t="shared" si="279"/>
        <v>0</v>
      </c>
      <c r="AL255" s="364">
        <f t="shared" si="279"/>
        <v>0</v>
      </c>
      <c r="AM255" s="364">
        <f t="shared" si="279"/>
        <v>0</v>
      </c>
      <c r="AN255" s="364">
        <f t="shared" si="279"/>
        <v>0</v>
      </c>
      <c r="AO255" s="364">
        <f t="shared" si="279"/>
        <v>0</v>
      </c>
      <c r="AP255" s="346">
        <f t="shared" si="279"/>
        <v>0</v>
      </c>
      <c r="AQ255" s="365">
        <f t="shared" si="279"/>
        <v>0</v>
      </c>
      <c r="AR255" s="1563"/>
      <c r="AS255" s="365">
        <f t="shared" si="279"/>
        <v>0</v>
      </c>
      <c r="AT255" s="352">
        <f t="shared" si="279"/>
        <v>0</v>
      </c>
      <c r="AU255" s="368">
        <f t="shared" si="279"/>
        <v>0</v>
      </c>
      <c r="AV255" s="369">
        <f t="shared" si="279"/>
        <v>0</v>
      </c>
      <c r="AW255" s="369">
        <f t="shared" si="279"/>
        <v>0</v>
      </c>
      <c r="AX255" s="346">
        <f t="shared" si="279"/>
        <v>0</v>
      </c>
      <c r="AY255" s="365">
        <f t="shared" si="279"/>
        <v>0</v>
      </c>
      <c r="AZ255" s="1563"/>
      <c r="BA255" s="352">
        <f t="shared" si="279"/>
        <v>0</v>
      </c>
      <c r="BB255" s="1563"/>
      <c r="BC255" s="352">
        <f t="shared" si="279"/>
        <v>0</v>
      </c>
    </row>
    <row r="256" spans="1:55" s="339" customFormat="1">
      <c r="A256" s="356" t="s">
        <v>396</v>
      </c>
      <c r="B256" s="342"/>
      <c r="C256" s="708"/>
      <c r="D256" s="343"/>
      <c r="E256" s="344"/>
      <c r="F256" s="345"/>
      <c r="G256" s="345"/>
      <c r="H256" s="345"/>
      <c r="I256" s="345"/>
      <c r="J256" s="345"/>
      <c r="K256" s="345"/>
      <c r="L256" s="345"/>
      <c r="M256" s="346">
        <f>SUM(E256:L256)</f>
        <v>0</v>
      </c>
      <c r="N256" s="347"/>
      <c r="O256" s="347"/>
      <c r="P256" s="347"/>
      <c r="Q256" s="348">
        <f t="shared" ref="Q256:Q257" si="280">B256+C256+M256+N256+O256+P256+D256</f>
        <v>0</v>
      </c>
      <c r="R256" s="349"/>
      <c r="S256" s="1575"/>
      <c r="T256" s="350"/>
      <c r="U256" s="350"/>
      <c r="V256" s="350"/>
      <c r="W256" s="346">
        <f>SUM(R256:V256)</f>
        <v>0</v>
      </c>
      <c r="X256" s="349"/>
      <c r="Y256" s="350"/>
      <c r="Z256" s="350"/>
      <c r="AA256" s="350"/>
      <c r="AB256" s="350"/>
      <c r="AC256" s="350"/>
      <c r="AD256" s="350"/>
      <c r="AE256" s="350"/>
      <c r="AF256" s="350"/>
      <c r="AG256" s="346">
        <f>SUM(X256:AF256)</f>
        <v>0</v>
      </c>
      <c r="AH256" s="1563"/>
      <c r="AI256" s="351">
        <f>Q256+W256+AG256+AH256</f>
        <v>0</v>
      </c>
      <c r="AJ256" s="344"/>
      <c r="AK256" s="345"/>
      <c r="AL256" s="345"/>
      <c r="AM256" s="345"/>
      <c r="AN256" s="345"/>
      <c r="AO256" s="345"/>
      <c r="AP256" s="346">
        <f>SUM(AJ256:AO256)</f>
        <v>0</v>
      </c>
      <c r="AQ256" s="347"/>
      <c r="AR256" s="1563"/>
      <c r="AS256" s="347"/>
      <c r="AT256" s="352">
        <f>AI256+AP256+AQ256+AR256+AS256</f>
        <v>0</v>
      </c>
      <c r="AU256" s="353"/>
      <c r="AV256" s="354"/>
      <c r="AW256" s="354"/>
      <c r="AX256" s="346">
        <f>SUM(AU256:AW256)</f>
        <v>0</v>
      </c>
      <c r="AY256" s="347"/>
      <c r="AZ256" s="1563"/>
      <c r="BA256" s="352">
        <f>AX256+AY256</f>
        <v>0</v>
      </c>
      <c r="BB256" s="1563"/>
      <c r="BC256" s="352">
        <f>BA256+AT256+BB256</f>
        <v>0</v>
      </c>
    </row>
    <row r="257" spans="1:55" s="339" customFormat="1">
      <c r="A257" s="356" t="s">
        <v>397</v>
      </c>
      <c r="B257" s="342"/>
      <c r="C257" s="708"/>
      <c r="D257" s="343"/>
      <c r="E257" s="344"/>
      <c r="F257" s="345"/>
      <c r="G257" s="345"/>
      <c r="H257" s="345"/>
      <c r="I257" s="345"/>
      <c r="J257" s="345"/>
      <c r="K257" s="345"/>
      <c r="L257" s="345"/>
      <c r="M257" s="346">
        <f>SUM(E257:L257)</f>
        <v>0</v>
      </c>
      <c r="N257" s="347"/>
      <c r="O257" s="347"/>
      <c r="P257" s="347"/>
      <c r="Q257" s="348">
        <f t="shared" si="280"/>
        <v>0</v>
      </c>
      <c r="R257" s="349"/>
      <c r="S257" s="1575"/>
      <c r="T257" s="350"/>
      <c r="U257" s="350"/>
      <c r="V257" s="350"/>
      <c r="W257" s="346">
        <f>SUM(R257:V257)</f>
        <v>0</v>
      </c>
      <c r="X257" s="349"/>
      <c r="Y257" s="350"/>
      <c r="Z257" s="350"/>
      <c r="AA257" s="350"/>
      <c r="AB257" s="350"/>
      <c r="AC257" s="350"/>
      <c r="AD257" s="350"/>
      <c r="AE257" s="350"/>
      <c r="AF257" s="350"/>
      <c r="AG257" s="346">
        <f>SUM(X257:AF257)</f>
        <v>0</v>
      </c>
      <c r="AH257" s="1563"/>
      <c r="AI257" s="351">
        <f>Q257+W257+AG257+AH257</f>
        <v>0</v>
      </c>
      <c r="AJ257" s="344"/>
      <c r="AK257" s="345"/>
      <c r="AL257" s="345"/>
      <c r="AM257" s="345"/>
      <c r="AN257" s="345"/>
      <c r="AO257" s="345"/>
      <c r="AP257" s="346">
        <f>SUM(AJ257:AO257)</f>
        <v>0</v>
      </c>
      <c r="AQ257" s="347"/>
      <c r="AR257" s="1563"/>
      <c r="AS257" s="347"/>
      <c r="AT257" s="352">
        <f>AI257+AP257+AQ257+AR257+AS257</f>
        <v>0</v>
      </c>
      <c r="AU257" s="353"/>
      <c r="AV257" s="354"/>
      <c r="AW257" s="354"/>
      <c r="AX257" s="346">
        <f>SUM(AU257:AW257)</f>
        <v>0</v>
      </c>
      <c r="AY257" s="347"/>
      <c r="AZ257" s="1563"/>
      <c r="BA257" s="352">
        <f>AX257+AY257</f>
        <v>0</v>
      </c>
      <c r="BB257" s="1563"/>
      <c r="BC257" s="352">
        <f>BA257+AT257+BB257</f>
        <v>0</v>
      </c>
    </row>
    <row r="258" spans="1:55" s="339" customFormat="1" ht="14.25">
      <c r="A258" s="371" t="s">
        <v>398</v>
      </c>
      <c r="B258" s="361">
        <f>SUM(B259:B268)</f>
        <v>0</v>
      </c>
      <c r="C258" s="361">
        <f>SUM(C259:C268)</f>
        <v>0</v>
      </c>
      <c r="D258" s="362">
        <f t="shared" ref="D258:BC258" si="281">SUM(D259:D268)</f>
        <v>0</v>
      </c>
      <c r="E258" s="363">
        <f t="shared" si="281"/>
        <v>0</v>
      </c>
      <c r="F258" s="364">
        <f t="shared" si="281"/>
        <v>0</v>
      </c>
      <c r="G258" s="364">
        <f t="shared" si="281"/>
        <v>0</v>
      </c>
      <c r="H258" s="364">
        <f t="shared" si="281"/>
        <v>0</v>
      </c>
      <c r="I258" s="364">
        <f t="shared" si="281"/>
        <v>0</v>
      </c>
      <c r="J258" s="364">
        <f t="shared" si="281"/>
        <v>0</v>
      </c>
      <c r="K258" s="364">
        <f t="shared" si="281"/>
        <v>0</v>
      </c>
      <c r="L258" s="364">
        <f t="shared" si="281"/>
        <v>0</v>
      </c>
      <c r="M258" s="346">
        <f t="shared" si="281"/>
        <v>0</v>
      </c>
      <c r="N258" s="365">
        <f t="shared" si="281"/>
        <v>0</v>
      </c>
      <c r="O258" s="365">
        <f t="shared" si="281"/>
        <v>0</v>
      </c>
      <c r="P258" s="365">
        <f t="shared" si="281"/>
        <v>0</v>
      </c>
      <c r="Q258" s="348">
        <f t="shared" si="281"/>
        <v>0</v>
      </c>
      <c r="R258" s="366">
        <f t="shared" si="281"/>
        <v>0</v>
      </c>
      <c r="S258" s="1575"/>
      <c r="T258" s="367">
        <f t="shared" si="281"/>
        <v>0</v>
      </c>
      <c r="U258" s="367">
        <f t="shared" si="281"/>
        <v>0</v>
      </c>
      <c r="V258" s="367">
        <f t="shared" si="281"/>
        <v>0</v>
      </c>
      <c r="W258" s="346">
        <f t="shared" si="281"/>
        <v>0</v>
      </c>
      <c r="X258" s="366">
        <f t="shared" si="281"/>
        <v>0</v>
      </c>
      <c r="Y258" s="367">
        <f t="shared" si="281"/>
        <v>0</v>
      </c>
      <c r="Z258" s="367">
        <f t="shared" si="281"/>
        <v>0</v>
      </c>
      <c r="AA258" s="367">
        <f t="shared" si="281"/>
        <v>0</v>
      </c>
      <c r="AB258" s="367">
        <f t="shared" si="281"/>
        <v>0</v>
      </c>
      <c r="AC258" s="367">
        <f t="shared" si="281"/>
        <v>0</v>
      </c>
      <c r="AD258" s="367">
        <f t="shared" si="281"/>
        <v>0</v>
      </c>
      <c r="AE258" s="367">
        <f t="shared" si="281"/>
        <v>0</v>
      </c>
      <c r="AF258" s="367">
        <f t="shared" si="281"/>
        <v>0</v>
      </c>
      <c r="AG258" s="346">
        <f t="shared" si="281"/>
        <v>0</v>
      </c>
      <c r="AH258" s="1563"/>
      <c r="AI258" s="351">
        <f t="shared" si="281"/>
        <v>0</v>
      </c>
      <c r="AJ258" s="363">
        <f t="shared" si="281"/>
        <v>0</v>
      </c>
      <c r="AK258" s="364">
        <f t="shared" si="281"/>
        <v>0</v>
      </c>
      <c r="AL258" s="364">
        <f t="shared" si="281"/>
        <v>0</v>
      </c>
      <c r="AM258" s="364">
        <f t="shared" si="281"/>
        <v>0</v>
      </c>
      <c r="AN258" s="364">
        <f t="shared" si="281"/>
        <v>0</v>
      </c>
      <c r="AO258" s="364">
        <f t="shared" si="281"/>
        <v>0</v>
      </c>
      <c r="AP258" s="346">
        <f t="shared" si="281"/>
        <v>0</v>
      </c>
      <c r="AQ258" s="365">
        <f t="shared" si="281"/>
        <v>0</v>
      </c>
      <c r="AR258" s="1563"/>
      <c r="AS258" s="365">
        <f t="shared" si="281"/>
        <v>0</v>
      </c>
      <c r="AT258" s="352">
        <f t="shared" si="281"/>
        <v>0</v>
      </c>
      <c r="AU258" s="368">
        <f t="shared" si="281"/>
        <v>0</v>
      </c>
      <c r="AV258" s="369">
        <f t="shared" si="281"/>
        <v>0</v>
      </c>
      <c r="AW258" s="369">
        <f t="shared" si="281"/>
        <v>0</v>
      </c>
      <c r="AX258" s="346">
        <f t="shared" si="281"/>
        <v>0</v>
      </c>
      <c r="AY258" s="365">
        <f t="shared" si="281"/>
        <v>0</v>
      </c>
      <c r="AZ258" s="1563"/>
      <c r="BA258" s="352">
        <f t="shared" si="281"/>
        <v>0</v>
      </c>
      <c r="BB258" s="1563"/>
      <c r="BC258" s="352">
        <f t="shared" si="281"/>
        <v>0</v>
      </c>
    </row>
    <row r="259" spans="1:55" s="339" customFormat="1">
      <c r="A259" s="372" t="s">
        <v>399</v>
      </c>
      <c r="B259" s="342"/>
      <c r="C259" s="708"/>
      <c r="D259" s="343"/>
      <c r="E259" s="344"/>
      <c r="F259" s="345"/>
      <c r="G259" s="345"/>
      <c r="H259" s="345"/>
      <c r="I259" s="345"/>
      <c r="J259" s="345"/>
      <c r="K259" s="345"/>
      <c r="L259" s="345"/>
      <c r="M259" s="346">
        <f t="shared" ref="M259:M268" si="282">SUM(E259:L259)</f>
        <v>0</v>
      </c>
      <c r="N259" s="347"/>
      <c r="O259" s="347"/>
      <c r="P259" s="347"/>
      <c r="Q259" s="348">
        <f t="shared" ref="Q259:Q268" si="283">B259+C259+M259+N259+O259+P259+D259</f>
        <v>0</v>
      </c>
      <c r="R259" s="349"/>
      <c r="S259" s="1575"/>
      <c r="T259" s="350"/>
      <c r="U259" s="350"/>
      <c r="V259" s="350"/>
      <c r="W259" s="346">
        <f t="shared" ref="W259:W268" si="284">SUM(R259:V259)</f>
        <v>0</v>
      </c>
      <c r="X259" s="349"/>
      <c r="Y259" s="350"/>
      <c r="Z259" s="350"/>
      <c r="AA259" s="350"/>
      <c r="AB259" s="350"/>
      <c r="AC259" s="350"/>
      <c r="AD259" s="350"/>
      <c r="AE259" s="350"/>
      <c r="AF259" s="350"/>
      <c r="AG259" s="346">
        <f t="shared" ref="AG259:AG268" si="285">SUM(X259:AF259)</f>
        <v>0</v>
      </c>
      <c r="AH259" s="1563"/>
      <c r="AI259" s="351">
        <f t="shared" ref="AI259:AI268" si="286">Q259+W259+AG259+AH259</f>
        <v>0</v>
      </c>
      <c r="AJ259" s="344"/>
      <c r="AK259" s="345"/>
      <c r="AL259" s="345"/>
      <c r="AM259" s="345"/>
      <c r="AN259" s="345"/>
      <c r="AO259" s="345"/>
      <c r="AP259" s="346">
        <f t="shared" ref="AP259:AP268" si="287">SUM(AJ259:AO259)</f>
        <v>0</v>
      </c>
      <c r="AQ259" s="347"/>
      <c r="AR259" s="1563"/>
      <c r="AS259" s="347"/>
      <c r="AT259" s="352">
        <f t="shared" ref="AT259:AT268" si="288">AI259+AP259+AQ259+AR259+AS259</f>
        <v>0</v>
      </c>
      <c r="AU259" s="353"/>
      <c r="AV259" s="354"/>
      <c r="AW259" s="354"/>
      <c r="AX259" s="346">
        <f t="shared" ref="AX259:AX268" si="289">SUM(AU259:AW259)</f>
        <v>0</v>
      </c>
      <c r="AY259" s="347"/>
      <c r="AZ259" s="1563"/>
      <c r="BA259" s="352">
        <f t="shared" ref="BA259:BA268" si="290">AX259+AY259</f>
        <v>0</v>
      </c>
      <c r="BB259" s="1563"/>
      <c r="BC259" s="352">
        <f t="shared" ref="BC259:BC268" si="291">BA259+AT259+BB259</f>
        <v>0</v>
      </c>
    </row>
    <row r="260" spans="1:55" s="339" customFormat="1">
      <c r="A260" s="372" t="s">
        <v>400</v>
      </c>
      <c r="B260" s="342"/>
      <c r="C260" s="708"/>
      <c r="D260" s="343"/>
      <c r="E260" s="344"/>
      <c r="F260" s="345"/>
      <c r="G260" s="345"/>
      <c r="H260" s="345"/>
      <c r="I260" s="345"/>
      <c r="J260" s="345"/>
      <c r="K260" s="345"/>
      <c r="L260" s="345"/>
      <c r="M260" s="346">
        <f t="shared" si="282"/>
        <v>0</v>
      </c>
      <c r="N260" s="347"/>
      <c r="O260" s="347"/>
      <c r="P260" s="347"/>
      <c r="Q260" s="348">
        <f t="shared" si="283"/>
        <v>0</v>
      </c>
      <c r="R260" s="349"/>
      <c r="S260" s="1575"/>
      <c r="T260" s="350"/>
      <c r="U260" s="350"/>
      <c r="V260" s="350"/>
      <c r="W260" s="346">
        <f t="shared" si="284"/>
        <v>0</v>
      </c>
      <c r="X260" s="349"/>
      <c r="Y260" s="350"/>
      <c r="Z260" s="350"/>
      <c r="AA260" s="350"/>
      <c r="AB260" s="350"/>
      <c r="AC260" s="350"/>
      <c r="AD260" s="350"/>
      <c r="AE260" s="350"/>
      <c r="AF260" s="350"/>
      <c r="AG260" s="346">
        <f t="shared" si="285"/>
        <v>0</v>
      </c>
      <c r="AH260" s="1563"/>
      <c r="AI260" s="351">
        <f t="shared" si="286"/>
        <v>0</v>
      </c>
      <c r="AJ260" s="344"/>
      <c r="AK260" s="345"/>
      <c r="AL260" s="345"/>
      <c r="AM260" s="345"/>
      <c r="AN260" s="345"/>
      <c r="AO260" s="345"/>
      <c r="AP260" s="346">
        <f t="shared" si="287"/>
        <v>0</v>
      </c>
      <c r="AQ260" s="347"/>
      <c r="AR260" s="1563"/>
      <c r="AS260" s="347"/>
      <c r="AT260" s="352">
        <f t="shared" si="288"/>
        <v>0</v>
      </c>
      <c r="AU260" s="353"/>
      <c r="AV260" s="354"/>
      <c r="AW260" s="354"/>
      <c r="AX260" s="346">
        <f t="shared" si="289"/>
        <v>0</v>
      </c>
      <c r="AY260" s="347"/>
      <c r="AZ260" s="1563"/>
      <c r="BA260" s="352">
        <f t="shared" si="290"/>
        <v>0</v>
      </c>
      <c r="BB260" s="1563"/>
      <c r="BC260" s="352">
        <f t="shared" si="291"/>
        <v>0</v>
      </c>
    </row>
    <row r="261" spans="1:55" s="339" customFormat="1">
      <c r="A261" s="373" t="s">
        <v>401</v>
      </c>
      <c r="B261" s="342"/>
      <c r="C261" s="708"/>
      <c r="D261" s="343"/>
      <c r="E261" s="344"/>
      <c r="F261" s="345"/>
      <c r="G261" s="345"/>
      <c r="H261" s="345"/>
      <c r="I261" s="345"/>
      <c r="J261" s="345"/>
      <c r="K261" s="345"/>
      <c r="L261" s="345"/>
      <c r="M261" s="346">
        <f t="shared" si="282"/>
        <v>0</v>
      </c>
      <c r="N261" s="347"/>
      <c r="O261" s="347"/>
      <c r="P261" s="347"/>
      <c r="Q261" s="348">
        <f t="shared" si="283"/>
        <v>0</v>
      </c>
      <c r="R261" s="349"/>
      <c r="S261" s="1575"/>
      <c r="T261" s="350"/>
      <c r="U261" s="350"/>
      <c r="V261" s="350"/>
      <c r="W261" s="346">
        <f t="shared" si="284"/>
        <v>0</v>
      </c>
      <c r="X261" s="349"/>
      <c r="Y261" s="350"/>
      <c r="Z261" s="350"/>
      <c r="AA261" s="350"/>
      <c r="AB261" s="350"/>
      <c r="AC261" s="350"/>
      <c r="AD261" s="350"/>
      <c r="AE261" s="350"/>
      <c r="AF261" s="350"/>
      <c r="AG261" s="346">
        <f t="shared" si="285"/>
        <v>0</v>
      </c>
      <c r="AH261" s="1563"/>
      <c r="AI261" s="351">
        <f t="shared" si="286"/>
        <v>0</v>
      </c>
      <c r="AJ261" s="344"/>
      <c r="AK261" s="345"/>
      <c r="AL261" s="345"/>
      <c r="AM261" s="345"/>
      <c r="AN261" s="345"/>
      <c r="AO261" s="345"/>
      <c r="AP261" s="346">
        <f t="shared" si="287"/>
        <v>0</v>
      </c>
      <c r="AQ261" s="347"/>
      <c r="AR261" s="1563"/>
      <c r="AS261" s="347"/>
      <c r="AT261" s="352">
        <f t="shared" si="288"/>
        <v>0</v>
      </c>
      <c r="AU261" s="353"/>
      <c r="AV261" s="354"/>
      <c r="AW261" s="354"/>
      <c r="AX261" s="346">
        <f t="shared" si="289"/>
        <v>0</v>
      </c>
      <c r="AY261" s="347"/>
      <c r="AZ261" s="1563"/>
      <c r="BA261" s="352">
        <f t="shared" si="290"/>
        <v>0</v>
      </c>
      <c r="BB261" s="1563"/>
      <c r="BC261" s="352">
        <f t="shared" si="291"/>
        <v>0</v>
      </c>
    </row>
    <row r="262" spans="1:55" s="339" customFormat="1">
      <c r="A262" s="373" t="s">
        <v>61</v>
      </c>
      <c r="B262" s="342"/>
      <c r="C262" s="708"/>
      <c r="D262" s="343"/>
      <c r="E262" s="344"/>
      <c r="F262" s="345"/>
      <c r="G262" s="345"/>
      <c r="H262" s="345"/>
      <c r="I262" s="345"/>
      <c r="J262" s="345"/>
      <c r="K262" s="345"/>
      <c r="L262" s="345"/>
      <c r="M262" s="346">
        <f t="shared" si="282"/>
        <v>0</v>
      </c>
      <c r="N262" s="347"/>
      <c r="O262" s="347"/>
      <c r="P262" s="347"/>
      <c r="Q262" s="348">
        <f t="shared" si="283"/>
        <v>0</v>
      </c>
      <c r="R262" s="349"/>
      <c r="S262" s="1575"/>
      <c r="T262" s="350"/>
      <c r="U262" s="350"/>
      <c r="V262" s="350"/>
      <c r="W262" s="346">
        <f t="shared" si="284"/>
        <v>0</v>
      </c>
      <c r="X262" s="349"/>
      <c r="Y262" s="350"/>
      <c r="Z262" s="350"/>
      <c r="AA262" s="350"/>
      <c r="AB262" s="350"/>
      <c r="AC262" s="350"/>
      <c r="AD262" s="350"/>
      <c r="AE262" s="350"/>
      <c r="AF262" s="350"/>
      <c r="AG262" s="346">
        <f t="shared" si="285"/>
        <v>0</v>
      </c>
      <c r="AH262" s="1563"/>
      <c r="AI262" s="351">
        <f t="shared" si="286"/>
        <v>0</v>
      </c>
      <c r="AJ262" s="344"/>
      <c r="AK262" s="345"/>
      <c r="AL262" s="345"/>
      <c r="AM262" s="345"/>
      <c r="AN262" s="345"/>
      <c r="AO262" s="345"/>
      <c r="AP262" s="346">
        <f t="shared" si="287"/>
        <v>0</v>
      </c>
      <c r="AQ262" s="347"/>
      <c r="AR262" s="1563"/>
      <c r="AS262" s="347"/>
      <c r="AT262" s="352">
        <f t="shared" si="288"/>
        <v>0</v>
      </c>
      <c r="AU262" s="353"/>
      <c r="AV262" s="354"/>
      <c r="AW262" s="354"/>
      <c r="AX262" s="346">
        <f t="shared" si="289"/>
        <v>0</v>
      </c>
      <c r="AY262" s="347"/>
      <c r="AZ262" s="1563"/>
      <c r="BA262" s="352">
        <f t="shared" si="290"/>
        <v>0</v>
      </c>
      <c r="BB262" s="1563"/>
      <c r="BC262" s="352">
        <f t="shared" si="291"/>
        <v>0</v>
      </c>
    </row>
    <row r="263" spans="1:55" s="339" customFormat="1">
      <c r="A263" s="373" t="s">
        <v>402</v>
      </c>
      <c r="B263" s="342"/>
      <c r="C263" s="708"/>
      <c r="D263" s="343"/>
      <c r="E263" s="344"/>
      <c r="F263" s="345"/>
      <c r="G263" s="345"/>
      <c r="H263" s="345"/>
      <c r="I263" s="345"/>
      <c r="J263" s="345"/>
      <c r="K263" s="345"/>
      <c r="L263" s="345"/>
      <c r="M263" s="346">
        <f t="shared" si="282"/>
        <v>0</v>
      </c>
      <c r="N263" s="347"/>
      <c r="O263" s="347"/>
      <c r="P263" s="347"/>
      <c r="Q263" s="348">
        <f t="shared" si="283"/>
        <v>0</v>
      </c>
      <c r="R263" s="349"/>
      <c r="S263" s="1575"/>
      <c r="T263" s="350"/>
      <c r="U263" s="350"/>
      <c r="V263" s="350"/>
      <c r="W263" s="346">
        <f t="shared" si="284"/>
        <v>0</v>
      </c>
      <c r="X263" s="349"/>
      <c r="Y263" s="350"/>
      <c r="Z263" s="350"/>
      <c r="AA263" s="350"/>
      <c r="AB263" s="350"/>
      <c r="AC263" s="350"/>
      <c r="AD263" s="350"/>
      <c r="AE263" s="350"/>
      <c r="AF263" s="350"/>
      <c r="AG263" s="346">
        <f t="shared" si="285"/>
        <v>0</v>
      </c>
      <c r="AH263" s="1563"/>
      <c r="AI263" s="351">
        <f t="shared" si="286"/>
        <v>0</v>
      </c>
      <c r="AJ263" s="344"/>
      <c r="AK263" s="345"/>
      <c r="AL263" s="345"/>
      <c r="AM263" s="345"/>
      <c r="AN263" s="345"/>
      <c r="AO263" s="345"/>
      <c r="AP263" s="346">
        <f t="shared" si="287"/>
        <v>0</v>
      </c>
      <c r="AQ263" s="347"/>
      <c r="AR263" s="1563"/>
      <c r="AS263" s="347"/>
      <c r="AT263" s="352">
        <f t="shared" si="288"/>
        <v>0</v>
      </c>
      <c r="AU263" s="353"/>
      <c r="AV263" s="354"/>
      <c r="AW263" s="354"/>
      <c r="AX263" s="346">
        <f t="shared" si="289"/>
        <v>0</v>
      </c>
      <c r="AY263" s="347"/>
      <c r="AZ263" s="1563"/>
      <c r="BA263" s="352">
        <f t="shared" si="290"/>
        <v>0</v>
      </c>
      <c r="BB263" s="1563"/>
      <c r="BC263" s="352">
        <f t="shared" si="291"/>
        <v>0</v>
      </c>
    </row>
    <row r="264" spans="1:55" s="339" customFormat="1">
      <c r="A264" s="373" t="s">
        <v>403</v>
      </c>
      <c r="B264" s="342"/>
      <c r="C264" s="708"/>
      <c r="D264" s="343"/>
      <c r="E264" s="344"/>
      <c r="F264" s="345"/>
      <c r="G264" s="345"/>
      <c r="H264" s="345"/>
      <c r="I264" s="345"/>
      <c r="J264" s="345"/>
      <c r="K264" s="345"/>
      <c r="L264" s="345"/>
      <c r="M264" s="346">
        <f t="shared" si="282"/>
        <v>0</v>
      </c>
      <c r="N264" s="347"/>
      <c r="O264" s="347"/>
      <c r="P264" s="347"/>
      <c r="Q264" s="348">
        <f t="shared" si="283"/>
        <v>0</v>
      </c>
      <c r="R264" s="349"/>
      <c r="S264" s="1575"/>
      <c r="T264" s="350"/>
      <c r="U264" s="350"/>
      <c r="V264" s="350"/>
      <c r="W264" s="346">
        <f t="shared" si="284"/>
        <v>0</v>
      </c>
      <c r="X264" s="349"/>
      <c r="Y264" s="350"/>
      <c r="Z264" s="350"/>
      <c r="AA264" s="350"/>
      <c r="AB264" s="350"/>
      <c r="AC264" s="350"/>
      <c r="AD264" s="350"/>
      <c r="AE264" s="350"/>
      <c r="AF264" s="350"/>
      <c r="AG264" s="346">
        <f t="shared" si="285"/>
        <v>0</v>
      </c>
      <c r="AH264" s="1563"/>
      <c r="AI264" s="351">
        <f t="shared" si="286"/>
        <v>0</v>
      </c>
      <c r="AJ264" s="344"/>
      <c r="AK264" s="345"/>
      <c r="AL264" s="345"/>
      <c r="AM264" s="345"/>
      <c r="AN264" s="345"/>
      <c r="AO264" s="345"/>
      <c r="AP264" s="346">
        <f t="shared" si="287"/>
        <v>0</v>
      </c>
      <c r="AQ264" s="347"/>
      <c r="AR264" s="1563"/>
      <c r="AS264" s="347"/>
      <c r="AT264" s="352">
        <f t="shared" si="288"/>
        <v>0</v>
      </c>
      <c r="AU264" s="353"/>
      <c r="AV264" s="354"/>
      <c r="AW264" s="354"/>
      <c r="AX264" s="346">
        <f t="shared" si="289"/>
        <v>0</v>
      </c>
      <c r="AY264" s="347"/>
      <c r="AZ264" s="1563"/>
      <c r="BA264" s="352">
        <f t="shared" si="290"/>
        <v>0</v>
      </c>
      <c r="BB264" s="1563"/>
      <c r="BC264" s="352">
        <f t="shared" si="291"/>
        <v>0</v>
      </c>
    </row>
    <row r="265" spans="1:55" s="339" customFormat="1">
      <c r="A265" s="373" t="s">
        <v>404</v>
      </c>
      <c r="B265" s="342"/>
      <c r="C265" s="708"/>
      <c r="D265" s="343"/>
      <c r="E265" s="344"/>
      <c r="F265" s="345"/>
      <c r="G265" s="345"/>
      <c r="H265" s="345"/>
      <c r="I265" s="345"/>
      <c r="J265" s="345"/>
      <c r="K265" s="345"/>
      <c r="L265" s="345"/>
      <c r="M265" s="346">
        <f t="shared" si="282"/>
        <v>0</v>
      </c>
      <c r="N265" s="347"/>
      <c r="O265" s="347"/>
      <c r="P265" s="347"/>
      <c r="Q265" s="348">
        <f t="shared" si="283"/>
        <v>0</v>
      </c>
      <c r="R265" s="349"/>
      <c r="S265" s="1575"/>
      <c r="T265" s="350"/>
      <c r="U265" s="350"/>
      <c r="V265" s="350"/>
      <c r="W265" s="346">
        <f t="shared" si="284"/>
        <v>0</v>
      </c>
      <c r="X265" s="349"/>
      <c r="Y265" s="350"/>
      <c r="Z265" s="350"/>
      <c r="AA265" s="350"/>
      <c r="AB265" s="350"/>
      <c r="AC265" s="350"/>
      <c r="AD265" s="350"/>
      <c r="AE265" s="350"/>
      <c r="AF265" s="350"/>
      <c r="AG265" s="346">
        <f t="shared" si="285"/>
        <v>0</v>
      </c>
      <c r="AH265" s="1563"/>
      <c r="AI265" s="351">
        <f t="shared" si="286"/>
        <v>0</v>
      </c>
      <c r="AJ265" s="344"/>
      <c r="AK265" s="345"/>
      <c r="AL265" s="345"/>
      <c r="AM265" s="345"/>
      <c r="AN265" s="345"/>
      <c r="AO265" s="345"/>
      <c r="AP265" s="346">
        <f t="shared" si="287"/>
        <v>0</v>
      </c>
      <c r="AQ265" s="347"/>
      <c r="AR265" s="1563"/>
      <c r="AS265" s="347"/>
      <c r="AT265" s="352">
        <f t="shared" si="288"/>
        <v>0</v>
      </c>
      <c r="AU265" s="353"/>
      <c r="AV265" s="354"/>
      <c r="AW265" s="354"/>
      <c r="AX265" s="346">
        <f t="shared" si="289"/>
        <v>0</v>
      </c>
      <c r="AY265" s="347"/>
      <c r="AZ265" s="1563"/>
      <c r="BA265" s="352">
        <f t="shared" si="290"/>
        <v>0</v>
      </c>
      <c r="BB265" s="1563"/>
      <c r="BC265" s="352">
        <f t="shared" si="291"/>
        <v>0</v>
      </c>
    </row>
    <row r="266" spans="1:55" s="339" customFormat="1">
      <c r="A266" s="373" t="s">
        <v>65</v>
      </c>
      <c r="B266" s="342"/>
      <c r="C266" s="708"/>
      <c r="D266" s="343"/>
      <c r="E266" s="344"/>
      <c r="F266" s="345"/>
      <c r="G266" s="345"/>
      <c r="H266" s="345"/>
      <c r="I266" s="345"/>
      <c r="J266" s="345"/>
      <c r="K266" s="345"/>
      <c r="L266" s="345"/>
      <c r="M266" s="346">
        <f t="shared" si="282"/>
        <v>0</v>
      </c>
      <c r="N266" s="347"/>
      <c r="O266" s="347"/>
      <c r="P266" s="347"/>
      <c r="Q266" s="348">
        <f t="shared" si="283"/>
        <v>0</v>
      </c>
      <c r="R266" s="349"/>
      <c r="S266" s="1575"/>
      <c r="T266" s="350"/>
      <c r="U266" s="350"/>
      <c r="V266" s="350"/>
      <c r="W266" s="346">
        <f t="shared" si="284"/>
        <v>0</v>
      </c>
      <c r="X266" s="349"/>
      <c r="Y266" s="350"/>
      <c r="Z266" s="350"/>
      <c r="AA266" s="350"/>
      <c r="AB266" s="350"/>
      <c r="AC266" s="350"/>
      <c r="AD266" s="350"/>
      <c r="AE266" s="350"/>
      <c r="AF266" s="350"/>
      <c r="AG266" s="346">
        <f t="shared" si="285"/>
        <v>0</v>
      </c>
      <c r="AH266" s="1563"/>
      <c r="AI266" s="351">
        <f t="shared" si="286"/>
        <v>0</v>
      </c>
      <c r="AJ266" s="344"/>
      <c r="AK266" s="345"/>
      <c r="AL266" s="345"/>
      <c r="AM266" s="345"/>
      <c r="AN266" s="345"/>
      <c r="AO266" s="345"/>
      <c r="AP266" s="346">
        <f t="shared" si="287"/>
        <v>0</v>
      </c>
      <c r="AQ266" s="347"/>
      <c r="AR266" s="1563"/>
      <c r="AS266" s="347"/>
      <c r="AT266" s="352">
        <f t="shared" si="288"/>
        <v>0</v>
      </c>
      <c r="AU266" s="353"/>
      <c r="AV266" s="354"/>
      <c r="AW266" s="354"/>
      <c r="AX266" s="346">
        <f t="shared" si="289"/>
        <v>0</v>
      </c>
      <c r="AY266" s="347"/>
      <c r="AZ266" s="1563"/>
      <c r="BA266" s="352">
        <f t="shared" si="290"/>
        <v>0</v>
      </c>
      <c r="BB266" s="1563"/>
      <c r="BC266" s="352">
        <f t="shared" si="291"/>
        <v>0</v>
      </c>
    </row>
    <row r="267" spans="1:55" s="339" customFormat="1">
      <c r="A267" s="373" t="s">
        <v>405</v>
      </c>
      <c r="B267" s="342"/>
      <c r="C267" s="708"/>
      <c r="D267" s="343"/>
      <c r="E267" s="344"/>
      <c r="F267" s="345"/>
      <c r="G267" s="345"/>
      <c r="H267" s="345"/>
      <c r="I267" s="345"/>
      <c r="J267" s="345"/>
      <c r="K267" s="345"/>
      <c r="L267" s="345"/>
      <c r="M267" s="346">
        <f t="shared" si="282"/>
        <v>0</v>
      </c>
      <c r="N267" s="347"/>
      <c r="O267" s="347"/>
      <c r="P267" s="347"/>
      <c r="Q267" s="348">
        <f t="shared" si="283"/>
        <v>0</v>
      </c>
      <c r="R267" s="349"/>
      <c r="S267" s="1575"/>
      <c r="T267" s="350"/>
      <c r="U267" s="350"/>
      <c r="V267" s="350"/>
      <c r="W267" s="346">
        <f t="shared" si="284"/>
        <v>0</v>
      </c>
      <c r="X267" s="349"/>
      <c r="Y267" s="350"/>
      <c r="Z267" s="350"/>
      <c r="AA267" s="350"/>
      <c r="AB267" s="350"/>
      <c r="AC267" s="350"/>
      <c r="AD267" s="350"/>
      <c r="AE267" s="350"/>
      <c r="AF267" s="350"/>
      <c r="AG267" s="346">
        <f t="shared" si="285"/>
        <v>0</v>
      </c>
      <c r="AH267" s="1563"/>
      <c r="AI267" s="351">
        <f t="shared" si="286"/>
        <v>0</v>
      </c>
      <c r="AJ267" s="344"/>
      <c r="AK267" s="345"/>
      <c r="AL267" s="345"/>
      <c r="AM267" s="345"/>
      <c r="AN267" s="345"/>
      <c r="AO267" s="345"/>
      <c r="AP267" s="346">
        <f t="shared" si="287"/>
        <v>0</v>
      </c>
      <c r="AQ267" s="347"/>
      <c r="AR267" s="1563"/>
      <c r="AS267" s="347"/>
      <c r="AT267" s="352">
        <f t="shared" si="288"/>
        <v>0</v>
      </c>
      <c r="AU267" s="353"/>
      <c r="AV267" s="354"/>
      <c r="AW267" s="354"/>
      <c r="AX267" s="346">
        <f t="shared" si="289"/>
        <v>0</v>
      </c>
      <c r="AY267" s="347"/>
      <c r="AZ267" s="1563"/>
      <c r="BA267" s="352">
        <f t="shared" si="290"/>
        <v>0</v>
      </c>
      <c r="BB267" s="1563"/>
      <c r="BC267" s="352">
        <f t="shared" si="291"/>
        <v>0</v>
      </c>
    </row>
    <row r="268" spans="1:55" s="339" customFormat="1" ht="13.5" thickBot="1">
      <c r="A268" s="374" t="s">
        <v>406</v>
      </c>
      <c r="B268" s="342"/>
      <c r="C268" s="708"/>
      <c r="D268" s="343"/>
      <c r="E268" s="344"/>
      <c r="F268" s="345"/>
      <c r="G268" s="345"/>
      <c r="H268" s="345"/>
      <c r="I268" s="345"/>
      <c r="J268" s="345"/>
      <c r="K268" s="345"/>
      <c r="L268" s="345"/>
      <c r="M268" s="346">
        <f t="shared" si="282"/>
        <v>0</v>
      </c>
      <c r="N268" s="347"/>
      <c r="O268" s="347"/>
      <c r="P268" s="347"/>
      <c r="Q268" s="348">
        <f t="shared" si="283"/>
        <v>0</v>
      </c>
      <c r="R268" s="349"/>
      <c r="S268" s="1575"/>
      <c r="T268" s="350"/>
      <c r="U268" s="350"/>
      <c r="V268" s="350"/>
      <c r="W268" s="346">
        <f t="shared" si="284"/>
        <v>0</v>
      </c>
      <c r="X268" s="349"/>
      <c r="Y268" s="350"/>
      <c r="Z268" s="350"/>
      <c r="AA268" s="350"/>
      <c r="AB268" s="350"/>
      <c r="AC268" s="350"/>
      <c r="AD268" s="350"/>
      <c r="AE268" s="350"/>
      <c r="AF268" s="350"/>
      <c r="AG268" s="346">
        <f t="shared" si="285"/>
        <v>0</v>
      </c>
      <c r="AH268" s="1563"/>
      <c r="AI268" s="351">
        <f t="shared" si="286"/>
        <v>0</v>
      </c>
      <c r="AJ268" s="344"/>
      <c r="AK268" s="345"/>
      <c r="AL268" s="345"/>
      <c r="AM268" s="345"/>
      <c r="AN268" s="345"/>
      <c r="AO268" s="345"/>
      <c r="AP268" s="346">
        <f t="shared" si="287"/>
        <v>0</v>
      </c>
      <c r="AQ268" s="347"/>
      <c r="AR268" s="1563"/>
      <c r="AS268" s="347"/>
      <c r="AT268" s="352">
        <f t="shared" si="288"/>
        <v>0</v>
      </c>
      <c r="AU268" s="353"/>
      <c r="AV268" s="354"/>
      <c r="AW268" s="354"/>
      <c r="AX268" s="346">
        <f t="shared" si="289"/>
        <v>0</v>
      </c>
      <c r="AY268" s="347"/>
      <c r="AZ268" s="1563"/>
      <c r="BA268" s="352">
        <f t="shared" si="290"/>
        <v>0</v>
      </c>
      <c r="BB268" s="1563"/>
      <c r="BC268" s="352">
        <f t="shared" si="291"/>
        <v>0</v>
      </c>
    </row>
    <row r="269" spans="1:55" s="339" customFormat="1" ht="15">
      <c r="A269" s="428"/>
      <c r="H269" s="384"/>
      <c r="I269" s="406"/>
      <c r="J269" s="406"/>
      <c r="K269" s="406"/>
      <c r="L269" s="406"/>
      <c r="M269" s="406"/>
      <c r="N269" s="406"/>
      <c r="O269" s="381"/>
      <c r="P269" s="406"/>
      <c r="Q269" s="406"/>
      <c r="R269" s="406"/>
      <c r="S269" s="406"/>
      <c r="T269" s="406"/>
      <c r="U269" s="406"/>
      <c r="V269" s="406"/>
      <c r="W269" s="406"/>
      <c r="X269" s="406"/>
      <c r="Y269" s="406"/>
      <c r="Z269" s="406"/>
      <c r="AA269" s="406"/>
      <c r="AB269" s="406"/>
      <c r="AC269" s="406"/>
      <c r="AD269" s="406"/>
      <c r="AE269" s="408"/>
      <c r="AF269" s="408"/>
      <c r="AG269" s="410"/>
      <c r="AH269" s="382"/>
      <c r="AI269" s="411"/>
      <c r="AJ269" s="411"/>
      <c r="AK269" s="410"/>
      <c r="AL269" s="411"/>
      <c r="AM269" s="426"/>
      <c r="AN269" s="426"/>
      <c r="AO269" s="412"/>
      <c r="AQ269" s="382"/>
      <c r="AR269" s="382"/>
      <c r="AS269" s="382"/>
      <c r="AV269" s="383"/>
      <c r="AW269" s="384"/>
      <c r="AX269" s="385"/>
      <c r="AZ269" s="382"/>
      <c r="BB269" s="382"/>
    </row>
    <row r="270" spans="1:55" s="339" customFormat="1" ht="15">
      <c r="A270" s="427"/>
      <c r="B270" s="361">
        <f>B271+B272</f>
        <v>0</v>
      </c>
      <c r="C270" s="361">
        <f>C271+C272</f>
        <v>0</v>
      </c>
      <c r="D270" s="362">
        <f t="shared" ref="D270:BC270" si="292">D271+D272</f>
        <v>0</v>
      </c>
      <c r="E270" s="363">
        <f t="shared" si="292"/>
        <v>0</v>
      </c>
      <c r="F270" s="364">
        <f t="shared" si="292"/>
        <v>0</v>
      </c>
      <c r="G270" s="364">
        <f t="shared" si="292"/>
        <v>0</v>
      </c>
      <c r="H270" s="364">
        <f t="shared" si="292"/>
        <v>0</v>
      </c>
      <c r="I270" s="364">
        <f t="shared" si="292"/>
        <v>0</v>
      </c>
      <c r="J270" s="364">
        <f t="shared" si="292"/>
        <v>0</v>
      </c>
      <c r="K270" s="364">
        <f t="shared" si="292"/>
        <v>0</v>
      </c>
      <c r="L270" s="364">
        <f t="shared" si="292"/>
        <v>0</v>
      </c>
      <c r="M270" s="346">
        <f t="shared" si="292"/>
        <v>0</v>
      </c>
      <c r="N270" s="365">
        <f t="shared" si="292"/>
        <v>0</v>
      </c>
      <c r="O270" s="365">
        <f t="shared" si="292"/>
        <v>0</v>
      </c>
      <c r="P270" s="365">
        <f t="shared" si="292"/>
        <v>0</v>
      </c>
      <c r="Q270" s="348">
        <f t="shared" si="292"/>
        <v>0</v>
      </c>
      <c r="R270" s="366">
        <f t="shared" si="292"/>
        <v>0</v>
      </c>
      <c r="S270" s="1575"/>
      <c r="T270" s="367">
        <f t="shared" si="292"/>
        <v>0</v>
      </c>
      <c r="U270" s="367">
        <f t="shared" si="292"/>
        <v>0</v>
      </c>
      <c r="V270" s="367">
        <f t="shared" si="292"/>
        <v>0</v>
      </c>
      <c r="W270" s="346">
        <f t="shared" si="292"/>
        <v>0</v>
      </c>
      <c r="X270" s="366">
        <f t="shared" si="292"/>
        <v>0</v>
      </c>
      <c r="Y270" s="367">
        <f t="shared" si="292"/>
        <v>0</v>
      </c>
      <c r="Z270" s="367">
        <f t="shared" si="292"/>
        <v>0</v>
      </c>
      <c r="AA270" s="367">
        <f t="shared" si="292"/>
        <v>0</v>
      </c>
      <c r="AB270" s="367">
        <f t="shared" si="292"/>
        <v>0</v>
      </c>
      <c r="AC270" s="367">
        <f t="shared" si="292"/>
        <v>0</v>
      </c>
      <c r="AD270" s="367">
        <f t="shared" si="292"/>
        <v>0</v>
      </c>
      <c r="AE270" s="367">
        <f t="shared" si="292"/>
        <v>0</v>
      </c>
      <c r="AF270" s="367">
        <f t="shared" si="292"/>
        <v>0</v>
      </c>
      <c r="AG270" s="346">
        <f t="shared" si="292"/>
        <v>0</v>
      </c>
      <c r="AH270" s="1563"/>
      <c r="AI270" s="351">
        <f t="shared" si="292"/>
        <v>0</v>
      </c>
      <c r="AJ270" s="363">
        <f t="shared" si="292"/>
        <v>0</v>
      </c>
      <c r="AK270" s="364">
        <f t="shared" si="292"/>
        <v>0</v>
      </c>
      <c r="AL270" s="364">
        <f t="shared" si="292"/>
        <v>0</v>
      </c>
      <c r="AM270" s="364">
        <f t="shared" si="292"/>
        <v>0</v>
      </c>
      <c r="AN270" s="364">
        <f t="shared" si="292"/>
        <v>0</v>
      </c>
      <c r="AO270" s="364">
        <f t="shared" si="292"/>
        <v>0</v>
      </c>
      <c r="AP270" s="346">
        <f t="shared" si="292"/>
        <v>0</v>
      </c>
      <c r="AQ270" s="365">
        <f t="shared" si="292"/>
        <v>0</v>
      </c>
      <c r="AR270" s="1563"/>
      <c r="AS270" s="365">
        <f t="shared" si="292"/>
        <v>0</v>
      </c>
      <c r="AT270" s="352">
        <f t="shared" si="292"/>
        <v>0</v>
      </c>
      <c r="AU270" s="368">
        <f t="shared" si="292"/>
        <v>0</v>
      </c>
      <c r="AV270" s="369">
        <f t="shared" si="292"/>
        <v>0</v>
      </c>
      <c r="AW270" s="369">
        <f t="shared" si="292"/>
        <v>0</v>
      </c>
      <c r="AX270" s="346">
        <f t="shared" si="292"/>
        <v>0</v>
      </c>
      <c r="AY270" s="365">
        <f t="shared" si="292"/>
        <v>0</v>
      </c>
      <c r="AZ270" s="1563"/>
      <c r="BA270" s="352">
        <f t="shared" si="292"/>
        <v>0</v>
      </c>
      <c r="BB270" s="1563"/>
      <c r="BC270" s="352">
        <f t="shared" si="292"/>
        <v>0</v>
      </c>
    </row>
    <row r="271" spans="1:55" s="339" customFormat="1">
      <c r="A271" s="356" t="s">
        <v>396</v>
      </c>
      <c r="B271" s="342"/>
      <c r="C271" s="708"/>
      <c r="D271" s="343"/>
      <c r="E271" s="344"/>
      <c r="F271" s="345"/>
      <c r="G271" s="345"/>
      <c r="H271" s="345"/>
      <c r="I271" s="345"/>
      <c r="J271" s="345"/>
      <c r="K271" s="345"/>
      <c r="L271" s="345"/>
      <c r="M271" s="346">
        <f>SUM(E271:L271)</f>
        <v>0</v>
      </c>
      <c r="N271" s="347"/>
      <c r="O271" s="347"/>
      <c r="P271" s="347"/>
      <c r="Q271" s="348">
        <f t="shared" ref="Q271:Q272" si="293">B271+C271+M271+N271+O271+P271+D271</f>
        <v>0</v>
      </c>
      <c r="R271" s="349"/>
      <c r="S271" s="1575"/>
      <c r="T271" s="350"/>
      <c r="U271" s="350"/>
      <c r="V271" s="350"/>
      <c r="W271" s="346">
        <f>SUM(R271:V271)</f>
        <v>0</v>
      </c>
      <c r="X271" s="349"/>
      <c r="Y271" s="350"/>
      <c r="Z271" s="350"/>
      <c r="AA271" s="350"/>
      <c r="AB271" s="350"/>
      <c r="AC271" s="350"/>
      <c r="AD271" s="350"/>
      <c r="AE271" s="350"/>
      <c r="AF271" s="350"/>
      <c r="AG271" s="346">
        <f>SUM(X271:AF271)</f>
        <v>0</v>
      </c>
      <c r="AH271" s="1563"/>
      <c r="AI271" s="351">
        <f>Q271+W271+AG271+AH271</f>
        <v>0</v>
      </c>
      <c r="AJ271" s="344"/>
      <c r="AK271" s="345"/>
      <c r="AL271" s="345"/>
      <c r="AM271" s="345"/>
      <c r="AN271" s="345"/>
      <c r="AO271" s="345"/>
      <c r="AP271" s="346">
        <f>SUM(AJ271:AO271)</f>
        <v>0</v>
      </c>
      <c r="AQ271" s="347"/>
      <c r="AR271" s="1563"/>
      <c r="AS271" s="347"/>
      <c r="AT271" s="352">
        <f>AI271+AP271+AQ271+AR271+AS271</f>
        <v>0</v>
      </c>
      <c r="AU271" s="353"/>
      <c r="AV271" s="354"/>
      <c r="AW271" s="354"/>
      <c r="AX271" s="346">
        <f>SUM(AU271:AW271)</f>
        <v>0</v>
      </c>
      <c r="AY271" s="347"/>
      <c r="AZ271" s="1563"/>
      <c r="BA271" s="352">
        <f>AX271+AY271</f>
        <v>0</v>
      </c>
      <c r="BB271" s="1563"/>
      <c r="BC271" s="352">
        <f>BA271+AT271+BB271</f>
        <v>0</v>
      </c>
    </row>
    <row r="272" spans="1:55" s="339" customFormat="1">
      <c r="A272" s="356" t="s">
        <v>397</v>
      </c>
      <c r="B272" s="342"/>
      <c r="C272" s="708"/>
      <c r="D272" s="343"/>
      <c r="E272" s="344"/>
      <c r="F272" s="345"/>
      <c r="G272" s="345"/>
      <c r="H272" s="345"/>
      <c r="I272" s="345"/>
      <c r="J272" s="345"/>
      <c r="K272" s="345"/>
      <c r="L272" s="345"/>
      <c r="M272" s="346">
        <f>SUM(E272:L272)</f>
        <v>0</v>
      </c>
      <c r="N272" s="347"/>
      <c r="O272" s="347"/>
      <c r="P272" s="347"/>
      <c r="Q272" s="348">
        <f t="shared" si="293"/>
        <v>0</v>
      </c>
      <c r="R272" s="349"/>
      <c r="S272" s="1575"/>
      <c r="T272" s="350"/>
      <c r="U272" s="350"/>
      <c r="V272" s="350"/>
      <c r="W272" s="346">
        <f>SUM(R272:V272)</f>
        <v>0</v>
      </c>
      <c r="X272" s="349"/>
      <c r="Y272" s="350"/>
      <c r="Z272" s="350"/>
      <c r="AA272" s="350"/>
      <c r="AB272" s="350"/>
      <c r="AC272" s="350"/>
      <c r="AD272" s="350"/>
      <c r="AE272" s="350"/>
      <c r="AF272" s="350"/>
      <c r="AG272" s="346">
        <f>SUM(X272:AF272)</f>
        <v>0</v>
      </c>
      <c r="AH272" s="1563"/>
      <c r="AI272" s="351">
        <f>Q272+W272+AG272+AH272</f>
        <v>0</v>
      </c>
      <c r="AJ272" s="344"/>
      <c r="AK272" s="345"/>
      <c r="AL272" s="345"/>
      <c r="AM272" s="345"/>
      <c r="AN272" s="345"/>
      <c r="AO272" s="345"/>
      <c r="AP272" s="346">
        <f>SUM(AJ272:AO272)</f>
        <v>0</v>
      </c>
      <c r="AQ272" s="347"/>
      <c r="AR272" s="1563"/>
      <c r="AS272" s="347"/>
      <c r="AT272" s="352">
        <f>AI272+AP272+AQ272+AR272+AS272</f>
        <v>0</v>
      </c>
      <c r="AU272" s="353"/>
      <c r="AV272" s="354"/>
      <c r="AW272" s="354"/>
      <c r="AX272" s="346">
        <f>SUM(AU272:AW272)</f>
        <v>0</v>
      </c>
      <c r="AY272" s="347"/>
      <c r="AZ272" s="1563"/>
      <c r="BA272" s="352">
        <f>AX272+AY272</f>
        <v>0</v>
      </c>
      <c r="BB272" s="1563"/>
      <c r="BC272" s="352">
        <f>BA272+AT272+BB272</f>
        <v>0</v>
      </c>
    </row>
    <row r="273" spans="1:55" s="339" customFormat="1" ht="14.25">
      <c r="A273" s="371" t="s">
        <v>398</v>
      </c>
      <c r="B273" s="361">
        <f>SUM(B274:B283)</f>
        <v>0</v>
      </c>
      <c r="C273" s="361">
        <f>SUM(C274:C283)</f>
        <v>0</v>
      </c>
      <c r="D273" s="362">
        <f t="shared" ref="D273:BC273" si="294">SUM(D274:D283)</f>
        <v>0</v>
      </c>
      <c r="E273" s="363">
        <f t="shared" si="294"/>
        <v>0</v>
      </c>
      <c r="F273" s="364">
        <f t="shared" si="294"/>
        <v>0</v>
      </c>
      <c r="G273" s="364">
        <f t="shared" si="294"/>
        <v>0</v>
      </c>
      <c r="H273" s="364">
        <f t="shared" si="294"/>
        <v>0</v>
      </c>
      <c r="I273" s="364">
        <f t="shared" si="294"/>
        <v>0</v>
      </c>
      <c r="J273" s="364">
        <f t="shared" si="294"/>
        <v>0</v>
      </c>
      <c r="K273" s="364">
        <f t="shared" si="294"/>
        <v>0</v>
      </c>
      <c r="L273" s="364">
        <f t="shared" si="294"/>
        <v>0</v>
      </c>
      <c r="M273" s="346">
        <f t="shared" si="294"/>
        <v>0</v>
      </c>
      <c r="N273" s="365">
        <f t="shared" si="294"/>
        <v>0</v>
      </c>
      <c r="O273" s="365">
        <f t="shared" si="294"/>
        <v>0</v>
      </c>
      <c r="P273" s="365">
        <f t="shared" si="294"/>
        <v>0</v>
      </c>
      <c r="Q273" s="348">
        <f t="shared" si="294"/>
        <v>0</v>
      </c>
      <c r="R273" s="366">
        <f t="shared" si="294"/>
        <v>0</v>
      </c>
      <c r="S273" s="1575"/>
      <c r="T273" s="367">
        <f t="shared" si="294"/>
        <v>0</v>
      </c>
      <c r="U273" s="367">
        <f t="shared" si="294"/>
        <v>0</v>
      </c>
      <c r="V273" s="367">
        <f t="shared" si="294"/>
        <v>0</v>
      </c>
      <c r="W273" s="346">
        <f t="shared" si="294"/>
        <v>0</v>
      </c>
      <c r="X273" s="366">
        <f t="shared" si="294"/>
        <v>0</v>
      </c>
      <c r="Y273" s="367">
        <f t="shared" si="294"/>
        <v>0</v>
      </c>
      <c r="Z273" s="367">
        <f t="shared" si="294"/>
        <v>0</v>
      </c>
      <c r="AA273" s="367">
        <f t="shared" si="294"/>
        <v>0</v>
      </c>
      <c r="AB273" s="367">
        <f t="shared" si="294"/>
        <v>0</v>
      </c>
      <c r="AC273" s="367">
        <f t="shared" si="294"/>
        <v>0</v>
      </c>
      <c r="AD273" s="367">
        <f t="shared" si="294"/>
        <v>0</v>
      </c>
      <c r="AE273" s="367">
        <f t="shared" si="294"/>
        <v>0</v>
      </c>
      <c r="AF273" s="367">
        <f t="shared" si="294"/>
        <v>0</v>
      </c>
      <c r="AG273" s="346">
        <f t="shared" si="294"/>
        <v>0</v>
      </c>
      <c r="AH273" s="1563"/>
      <c r="AI273" s="351">
        <f t="shared" si="294"/>
        <v>0</v>
      </c>
      <c r="AJ273" s="363">
        <f t="shared" si="294"/>
        <v>0</v>
      </c>
      <c r="AK273" s="364">
        <f t="shared" si="294"/>
        <v>0</v>
      </c>
      <c r="AL273" s="364">
        <f t="shared" si="294"/>
        <v>0</v>
      </c>
      <c r="AM273" s="364">
        <f t="shared" si="294"/>
        <v>0</v>
      </c>
      <c r="AN273" s="364">
        <f t="shared" si="294"/>
        <v>0</v>
      </c>
      <c r="AO273" s="364">
        <f t="shared" si="294"/>
        <v>0</v>
      </c>
      <c r="AP273" s="346">
        <f t="shared" si="294"/>
        <v>0</v>
      </c>
      <c r="AQ273" s="365">
        <f t="shared" si="294"/>
        <v>0</v>
      </c>
      <c r="AR273" s="1563"/>
      <c r="AS273" s="365">
        <f t="shared" si="294"/>
        <v>0</v>
      </c>
      <c r="AT273" s="352">
        <f t="shared" si="294"/>
        <v>0</v>
      </c>
      <c r="AU273" s="368">
        <f t="shared" si="294"/>
        <v>0</v>
      </c>
      <c r="AV273" s="369">
        <f t="shared" si="294"/>
        <v>0</v>
      </c>
      <c r="AW273" s="369">
        <f t="shared" si="294"/>
        <v>0</v>
      </c>
      <c r="AX273" s="346">
        <f t="shared" si="294"/>
        <v>0</v>
      </c>
      <c r="AY273" s="365">
        <f t="shared" si="294"/>
        <v>0</v>
      </c>
      <c r="AZ273" s="1563"/>
      <c r="BA273" s="352">
        <f t="shared" si="294"/>
        <v>0</v>
      </c>
      <c r="BB273" s="1563"/>
      <c r="BC273" s="352">
        <f t="shared" si="294"/>
        <v>0</v>
      </c>
    </row>
    <row r="274" spans="1:55" s="339" customFormat="1">
      <c r="A274" s="372" t="s">
        <v>399</v>
      </c>
      <c r="B274" s="342"/>
      <c r="C274" s="708"/>
      <c r="D274" s="343"/>
      <c r="E274" s="344"/>
      <c r="F274" s="345"/>
      <c r="G274" s="345"/>
      <c r="H274" s="345"/>
      <c r="I274" s="345"/>
      <c r="J274" s="345"/>
      <c r="K274" s="345"/>
      <c r="L274" s="345"/>
      <c r="M274" s="346">
        <f t="shared" ref="M274:M283" si="295">SUM(E274:L274)</f>
        <v>0</v>
      </c>
      <c r="N274" s="347"/>
      <c r="O274" s="347"/>
      <c r="P274" s="347"/>
      <c r="Q274" s="348">
        <f t="shared" ref="Q274:Q283" si="296">B274+C274+M274+N274+O274+P274+D274</f>
        <v>0</v>
      </c>
      <c r="R274" s="349"/>
      <c r="S274" s="1575"/>
      <c r="T274" s="350"/>
      <c r="U274" s="350"/>
      <c r="V274" s="350"/>
      <c r="W274" s="346">
        <f t="shared" ref="W274:W283" si="297">SUM(R274:V274)</f>
        <v>0</v>
      </c>
      <c r="X274" s="349"/>
      <c r="Y274" s="350"/>
      <c r="Z274" s="350"/>
      <c r="AA274" s="350"/>
      <c r="AB274" s="350"/>
      <c r="AC274" s="350"/>
      <c r="AD274" s="350"/>
      <c r="AE274" s="350"/>
      <c r="AF274" s="350"/>
      <c r="AG274" s="346">
        <f t="shared" ref="AG274:AG283" si="298">SUM(X274:AF274)</f>
        <v>0</v>
      </c>
      <c r="AH274" s="1563"/>
      <c r="AI274" s="351">
        <f t="shared" ref="AI274:AI283" si="299">Q274+W274+AG274+AH274</f>
        <v>0</v>
      </c>
      <c r="AJ274" s="344"/>
      <c r="AK274" s="345"/>
      <c r="AL274" s="345"/>
      <c r="AM274" s="345"/>
      <c r="AN274" s="345"/>
      <c r="AO274" s="345"/>
      <c r="AP274" s="346">
        <f t="shared" ref="AP274:AP283" si="300">SUM(AJ274:AO274)</f>
        <v>0</v>
      </c>
      <c r="AQ274" s="347"/>
      <c r="AR274" s="1563"/>
      <c r="AS274" s="347"/>
      <c r="AT274" s="352">
        <f t="shared" ref="AT274:AT283" si="301">AI274+AP274+AQ274+AR274+AS274</f>
        <v>0</v>
      </c>
      <c r="AU274" s="353"/>
      <c r="AV274" s="354"/>
      <c r="AW274" s="354"/>
      <c r="AX274" s="346">
        <f t="shared" ref="AX274:AX283" si="302">SUM(AU274:AW274)</f>
        <v>0</v>
      </c>
      <c r="AY274" s="347"/>
      <c r="AZ274" s="1563"/>
      <c r="BA274" s="352">
        <f t="shared" ref="BA274:BA283" si="303">AX274+AY274</f>
        <v>0</v>
      </c>
      <c r="BB274" s="1563"/>
      <c r="BC274" s="352">
        <f t="shared" ref="BC274:BC283" si="304">BA274+AT274+BB274</f>
        <v>0</v>
      </c>
    </row>
    <row r="275" spans="1:55" s="339" customFormat="1">
      <c r="A275" s="372" t="s">
        <v>400</v>
      </c>
      <c r="B275" s="342"/>
      <c r="C275" s="708"/>
      <c r="D275" s="343"/>
      <c r="E275" s="344"/>
      <c r="F275" s="345"/>
      <c r="G275" s="345"/>
      <c r="H275" s="345"/>
      <c r="I275" s="345"/>
      <c r="J275" s="345"/>
      <c r="K275" s="345"/>
      <c r="L275" s="345"/>
      <c r="M275" s="346">
        <f t="shared" si="295"/>
        <v>0</v>
      </c>
      <c r="N275" s="347"/>
      <c r="O275" s="347"/>
      <c r="P275" s="347"/>
      <c r="Q275" s="348">
        <f t="shared" si="296"/>
        <v>0</v>
      </c>
      <c r="R275" s="349"/>
      <c r="S275" s="1575"/>
      <c r="T275" s="350"/>
      <c r="U275" s="350"/>
      <c r="V275" s="350"/>
      <c r="W275" s="346">
        <f t="shared" si="297"/>
        <v>0</v>
      </c>
      <c r="X275" s="349"/>
      <c r="Y275" s="350"/>
      <c r="Z275" s="350"/>
      <c r="AA275" s="350"/>
      <c r="AB275" s="350"/>
      <c r="AC275" s="350"/>
      <c r="AD275" s="350"/>
      <c r="AE275" s="350"/>
      <c r="AF275" s="350"/>
      <c r="AG275" s="346">
        <f t="shared" si="298"/>
        <v>0</v>
      </c>
      <c r="AH275" s="1563"/>
      <c r="AI275" s="351">
        <f t="shared" si="299"/>
        <v>0</v>
      </c>
      <c r="AJ275" s="344"/>
      <c r="AK275" s="345"/>
      <c r="AL275" s="345"/>
      <c r="AM275" s="345"/>
      <c r="AN275" s="345"/>
      <c r="AO275" s="345"/>
      <c r="AP275" s="346">
        <f t="shared" si="300"/>
        <v>0</v>
      </c>
      <c r="AQ275" s="347"/>
      <c r="AR275" s="1563"/>
      <c r="AS275" s="347"/>
      <c r="AT275" s="352">
        <f t="shared" si="301"/>
        <v>0</v>
      </c>
      <c r="AU275" s="353"/>
      <c r="AV275" s="354"/>
      <c r="AW275" s="354"/>
      <c r="AX275" s="346">
        <f t="shared" si="302"/>
        <v>0</v>
      </c>
      <c r="AY275" s="347"/>
      <c r="AZ275" s="1563"/>
      <c r="BA275" s="352">
        <f t="shared" si="303"/>
        <v>0</v>
      </c>
      <c r="BB275" s="1563"/>
      <c r="BC275" s="352">
        <f t="shared" si="304"/>
        <v>0</v>
      </c>
    </row>
    <row r="276" spans="1:55" s="339" customFormat="1">
      <c r="A276" s="373" t="s">
        <v>401</v>
      </c>
      <c r="B276" s="342"/>
      <c r="C276" s="708"/>
      <c r="D276" s="343"/>
      <c r="E276" s="344"/>
      <c r="F276" s="345"/>
      <c r="G276" s="345"/>
      <c r="H276" s="345"/>
      <c r="I276" s="345"/>
      <c r="J276" s="345"/>
      <c r="K276" s="345"/>
      <c r="L276" s="345"/>
      <c r="M276" s="346">
        <f t="shared" si="295"/>
        <v>0</v>
      </c>
      <c r="N276" s="347"/>
      <c r="O276" s="347"/>
      <c r="P276" s="347"/>
      <c r="Q276" s="348">
        <f t="shared" si="296"/>
        <v>0</v>
      </c>
      <c r="R276" s="349"/>
      <c r="S276" s="1575"/>
      <c r="T276" s="350"/>
      <c r="U276" s="350"/>
      <c r="V276" s="350"/>
      <c r="W276" s="346">
        <f t="shared" si="297"/>
        <v>0</v>
      </c>
      <c r="X276" s="349"/>
      <c r="Y276" s="350"/>
      <c r="Z276" s="350"/>
      <c r="AA276" s="350"/>
      <c r="AB276" s="350"/>
      <c r="AC276" s="350"/>
      <c r="AD276" s="350"/>
      <c r="AE276" s="350"/>
      <c r="AF276" s="350"/>
      <c r="AG276" s="346">
        <f t="shared" si="298"/>
        <v>0</v>
      </c>
      <c r="AH276" s="1563"/>
      <c r="AI276" s="351">
        <f t="shared" si="299"/>
        <v>0</v>
      </c>
      <c r="AJ276" s="344"/>
      <c r="AK276" s="345"/>
      <c r="AL276" s="345"/>
      <c r="AM276" s="345"/>
      <c r="AN276" s="345"/>
      <c r="AO276" s="345"/>
      <c r="AP276" s="346">
        <f t="shared" si="300"/>
        <v>0</v>
      </c>
      <c r="AQ276" s="347"/>
      <c r="AR276" s="1563"/>
      <c r="AS276" s="347"/>
      <c r="AT276" s="352">
        <f t="shared" si="301"/>
        <v>0</v>
      </c>
      <c r="AU276" s="353"/>
      <c r="AV276" s="354"/>
      <c r="AW276" s="354"/>
      <c r="AX276" s="346">
        <f t="shared" si="302"/>
        <v>0</v>
      </c>
      <c r="AY276" s="347"/>
      <c r="AZ276" s="1563"/>
      <c r="BA276" s="352">
        <f t="shared" si="303"/>
        <v>0</v>
      </c>
      <c r="BB276" s="1563"/>
      <c r="BC276" s="352">
        <f t="shared" si="304"/>
        <v>0</v>
      </c>
    </row>
    <row r="277" spans="1:55" s="339" customFormat="1">
      <c r="A277" s="373" t="s">
        <v>61</v>
      </c>
      <c r="B277" s="342"/>
      <c r="C277" s="708"/>
      <c r="D277" s="343"/>
      <c r="E277" s="344"/>
      <c r="F277" s="345"/>
      <c r="G277" s="345"/>
      <c r="H277" s="345"/>
      <c r="I277" s="345"/>
      <c r="J277" s="345"/>
      <c r="K277" s="345"/>
      <c r="L277" s="345"/>
      <c r="M277" s="346">
        <f t="shared" si="295"/>
        <v>0</v>
      </c>
      <c r="N277" s="347"/>
      <c r="O277" s="347"/>
      <c r="P277" s="347"/>
      <c r="Q277" s="348">
        <f t="shared" si="296"/>
        <v>0</v>
      </c>
      <c r="R277" s="349"/>
      <c r="S277" s="1575"/>
      <c r="T277" s="350"/>
      <c r="U277" s="350"/>
      <c r="V277" s="350"/>
      <c r="W277" s="346">
        <f t="shared" si="297"/>
        <v>0</v>
      </c>
      <c r="X277" s="349"/>
      <c r="Y277" s="350"/>
      <c r="Z277" s="350"/>
      <c r="AA277" s="350"/>
      <c r="AB277" s="350"/>
      <c r="AC277" s="350"/>
      <c r="AD277" s="350"/>
      <c r="AE277" s="350"/>
      <c r="AF277" s="350"/>
      <c r="AG277" s="346">
        <f t="shared" si="298"/>
        <v>0</v>
      </c>
      <c r="AH277" s="1563"/>
      <c r="AI277" s="351">
        <f t="shared" si="299"/>
        <v>0</v>
      </c>
      <c r="AJ277" s="344"/>
      <c r="AK277" s="345"/>
      <c r="AL277" s="345"/>
      <c r="AM277" s="345"/>
      <c r="AN277" s="345"/>
      <c r="AO277" s="345"/>
      <c r="AP277" s="346">
        <f t="shared" si="300"/>
        <v>0</v>
      </c>
      <c r="AQ277" s="347"/>
      <c r="AR277" s="1563"/>
      <c r="AS277" s="347"/>
      <c r="AT277" s="352">
        <f>AI277+AP277+AQ277+AR277+AS277</f>
        <v>0</v>
      </c>
      <c r="AU277" s="353"/>
      <c r="AV277" s="354"/>
      <c r="AW277" s="354"/>
      <c r="AX277" s="346">
        <f t="shared" si="302"/>
        <v>0</v>
      </c>
      <c r="AY277" s="347"/>
      <c r="AZ277" s="1563"/>
      <c r="BA277" s="352">
        <f t="shared" si="303"/>
        <v>0</v>
      </c>
      <c r="BB277" s="1563"/>
      <c r="BC277" s="352">
        <f t="shared" si="304"/>
        <v>0</v>
      </c>
    </row>
    <row r="278" spans="1:55" s="339" customFormat="1">
      <c r="A278" s="373" t="s">
        <v>402</v>
      </c>
      <c r="B278" s="342"/>
      <c r="C278" s="708"/>
      <c r="D278" s="343"/>
      <c r="E278" s="344"/>
      <c r="F278" s="345"/>
      <c r="G278" s="345"/>
      <c r="H278" s="345"/>
      <c r="I278" s="345"/>
      <c r="J278" s="345"/>
      <c r="K278" s="345"/>
      <c r="L278" s="345"/>
      <c r="M278" s="346">
        <f t="shared" si="295"/>
        <v>0</v>
      </c>
      <c r="N278" s="347"/>
      <c r="O278" s="347"/>
      <c r="P278" s="347"/>
      <c r="Q278" s="348">
        <f t="shared" si="296"/>
        <v>0</v>
      </c>
      <c r="R278" s="349"/>
      <c r="S278" s="1575"/>
      <c r="T278" s="350"/>
      <c r="U278" s="350"/>
      <c r="V278" s="350"/>
      <c r="W278" s="346">
        <f t="shared" si="297"/>
        <v>0</v>
      </c>
      <c r="X278" s="349"/>
      <c r="Y278" s="350"/>
      <c r="Z278" s="350"/>
      <c r="AA278" s="350"/>
      <c r="AB278" s="350"/>
      <c r="AC278" s="350"/>
      <c r="AD278" s="350"/>
      <c r="AE278" s="350"/>
      <c r="AF278" s="350"/>
      <c r="AG278" s="346">
        <f t="shared" si="298"/>
        <v>0</v>
      </c>
      <c r="AH278" s="1563"/>
      <c r="AI278" s="351">
        <f t="shared" si="299"/>
        <v>0</v>
      </c>
      <c r="AJ278" s="344"/>
      <c r="AK278" s="345"/>
      <c r="AL278" s="345"/>
      <c r="AM278" s="345"/>
      <c r="AN278" s="345"/>
      <c r="AO278" s="345"/>
      <c r="AP278" s="346">
        <f t="shared" si="300"/>
        <v>0</v>
      </c>
      <c r="AQ278" s="347"/>
      <c r="AR278" s="1563"/>
      <c r="AS278" s="347"/>
      <c r="AT278" s="352">
        <f t="shared" si="301"/>
        <v>0</v>
      </c>
      <c r="AU278" s="353"/>
      <c r="AV278" s="354"/>
      <c r="AW278" s="354"/>
      <c r="AX278" s="346">
        <f t="shared" si="302"/>
        <v>0</v>
      </c>
      <c r="AY278" s="347"/>
      <c r="AZ278" s="1563"/>
      <c r="BA278" s="352">
        <f t="shared" si="303"/>
        <v>0</v>
      </c>
      <c r="BB278" s="1563"/>
      <c r="BC278" s="352">
        <f t="shared" si="304"/>
        <v>0</v>
      </c>
    </row>
    <row r="279" spans="1:55" s="339" customFormat="1">
      <c r="A279" s="373" t="s">
        <v>403</v>
      </c>
      <c r="B279" s="342"/>
      <c r="C279" s="708"/>
      <c r="D279" s="343"/>
      <c r="E279" s="344"/>
      <c r="F279" s="345"/>
      <c r="G279" s="345"/>
      <c r="H279" s="345"/>
      <c r="I279" s="345"/>
      <c r="J279" s="345"/>
      <c r="K279" s="345"/>
      <c r="L279" s="345"/>
      <c r="M279" s="346">
        <f t="shared" si="295"/>
        <v>0</v>
      </c>
      <c r="N279" s="347"/>
      <c r="O279" s="347"/>
      <c r="P279" s="347"/>
      <c r="Q279" s="348">
        <f t="shared" si="296"/>
        <v>0</v>
      </c>
      <c r="R279" s="349"/>
      <c r="S279" s="1575"/>
      <c r="T279" s="350"/>
      <c r="U279" s="350"/>
      <c r="V279" s="350"/>
      <c r="W279" s="346">
        <f t="shared" si="297"/>
        <v>0</v>
      </c>
      <c r="X279" s="349"/>
      <c r="Y279" s="350"/>
      <c r="Z279" s="350"/>
      <c r="AA279" s="350"/>
      <c r="AB279" s="350"/>
      <c r="AC279" s="350"/>
      <c r="AD279" s="350"/>
      <c r="AE279" s="350"/>
      <c r="AF279" s="350"/>
      <c r="AG279" s="346">
        <f t="shared" si="298"/>
        <v>0</v>
      </c>
      <c r="AH279" s="1563"/>
      <c r="AI279" s="351">
        <f t="shared" si="299"/>
        <v>0</v>
      </c>
      <c r="AJ279" s="344"/>
      <c r="AK279" s="345"/>
      <c r="AL279" s="345"/>
      <c r="AM279" s="345"/>
      <c r="AN279" s="345"/>
      <c r="AO279" s="345"/>
      <c r="AP279" s="346">
        <f t="shared" si="300"/>
        <v>0</v>
      </c>
      <c r="AQ279" s="347"/>
      <c r="AR279" s="1563"/>
      <c r="AS279" s="347"/>
      <c r="AT279" s="352">
        <f t="shared" si="301"/>
        <v>0</v>
      </c>
      <c r="AU279" s="353"/>
      <c r="AV279" s="354"/>
      <c r="AW279" s="354"/>
      <c r="AX279" s="346">
        <f t="shared" si="302"/>
        <v>0</v>
      </c>
      <c r="AY279" s="347"/>
      <c r="AZ279" s="1563"/>
      <c r="BA279" s="352">
        <f t="shared" si="303"/>
        <v>0</v>
      </c>
      <c r="BB279" s="1563"/>
      <c r="BC279" s="352">
        <f t="shared" si="304"/>
        <v>0</v>
      </c>
    </row>
    <row r="280" spans="1:55" s="339" customFormat="1">
      <c r="A280" s="373" t="s">
        <v>404</v>
      </c>
      <c r="B280" s="342"/>
      <c r="C280" s="708"/>
      <c r="D280" s="343"/>
      <c r="E280" s="344"/>
      <c r="F280" s="345"/>
      <c r="G280" s="345"/>
      <c r="H280" s="345"/>
      <c r="I280" s="345"/>
      <c r="J280" s="345"/>
      <c r="K280" s="345"/>
      <c r="L280" s="345"/>
      <c r="M280" s="346">
        <f t="shared" si="295"/>
        <v>0</v>
      </c>
      <c r="N280" s="347"/>
      <c r="O280" s="347"/>
      <c r="P280" s="347"/>
      <c r="Q280" s="348">
        <f t="shared" si="296"/>
        <v>0</v>
      </c>
      <c r="R280" s="349"/>
      <c r="S280" s="1575"/>
      <c r="T280" s="350"/>
      <c r="U280" s="350"/>
      <c r="V280" s="350"/>
      <c r="W280" s="346">
        <f t="shared" si="297"/>
        <v>0</v>
      </c>
      <c r="X280" s="349"/>
      <c r="Y280" s="350"/>
      <c r="Z280" s="350"/>
      <c r="AA280" s="350"/>
      <c r="AB280" s="350"/>
      <c r="AC280" s="350"/>
      <c r="AD280" s="350"/>
      <c r="AE280" s="350"/>
      <c r="AF280" s="350"/>
      <c r="AG280" s="346">
        <f t="shared" si="298"/>
        <v>0</v>
      </c>
      <c r="AH280" s="1563"/>
      <c r="AI280" s="351">
        <f t="shared" si="299"/>
        <v>0</v>
      </c>
      <c r="AJ280" s="344"/>
      <c r="AK280" s="345"/>
      <c r="AL280" s="345"/>
      <c r="AM280" s="345"/>
      <c r="AN280" s="345"/>
      <c r="AO280" s="345"/>
      <c r="AP280" s="346">
        <f t="shared" si="300"/>
        <v>0</v>
      </c>
      <c r="AQ280" s="347"/>
      <c r="AR280" s="1563"/>
      <c r="AS280" s="347"/>
      <c r="AT280" s="352">
        <f t="shared" si="301"/>
        <v>0</v>
      </c>
      <c r="AU280" s="353"/>
      <c r="AV280" s="354"/>
      <c r="AW280" s="354"/>
      <c r="AX280" s="346">
        <f t="shared" si="302"/>
        <v>0</v>
      </c>
      <c r="AY280" s="347"/>
      <c r="AZ280" s="1563"/>
      <c r="BA280" s="352">
        <f t="shared" si="303"/>
        <v>0</v>
      </c>
      <c r="BB280" s="1563"/>
      <c r="BC280" s="352">
        <f t="shared" si="304"/>
        <v>0</v>
      </c>
    </row>
    <row r="281" spans="1:55" s="339" customFormat="1">
      <c r="A281" s="373" t="s">
        <v>65</v>
      </c>
      <c r="B281" s="342"/>
      <c r="C281" s="708"/>
      <c r="D281" s="343"/>
      <c r="E281" s="344"/>
      <c r="F281" s="345"/>
      <c r="G281" s="345"/>
      <c r="H281" s="345"/>
      <c r="I281" s="345"/>
      <c r="J281" s="345"/>
      <c r="K281" s="345"/>
      <c r="L281" s="345"/>
      <c r="M281" s="346">
        <f t="shared" si="295"/>
        <v>0</v>
      </c>
      <c r="N281" s="347"/>
      <c r="O281" s="347"/>
      <c r="P281" s="347"/>
      <c r="Q281" s="348">
        <f t="shared" si="296"/>
        <v>0</v>
      </c>
      <c r="R281" s="349"/>
      <c r="S281" s="1575"/>
      <c r="T281" s="350"/>
      <c r="U281" s="350"/>
      <c r="V281" s="350"/>
      <c r="W281" s="346">
        <f t="shared" si="297"/>
        <v>0</v>
      </c>
      <c r="X281" s="349"/>
      <c r="Y281" s="350"/>
      <c r="Z281" s="350"/>
      <c r="AA281" s="350"/>
      <c r="AB281" s="350"/>
      <c r="AC281" s="350"/>
      <c r="AD281" s="350"/>
      <c r="AE281" s="350"/>
      <c r="AF281" s="350"/>
      <c r="AG281" s="346">
        <f t="shared" si="298"/>
        <v>0</v>
      </c>
      <c r="AH281" s="1563"/>
      <c r="AI281" s="351">
        <f t="shared" si="299"/>
        <v>0</v>
      </c>
      <c r="AJ281" s="344"/>
      <c r="AK281" s="345"/>
      <c r="AL281" s="345"/>
      <c r="AM281" s="345"/>
      <c r="AN281" s="345"/>
      <c r="AO281" s="345"/>
      <c r="AP281" s="346">
        <f t="shared" si="300"/>
        <v>0</v>
      </c>
      <c r="AQ281" s="347"/>
      <c r="AR281" s="1563"/>
      <c r="AS281" s="347"/>
      <c r="AT281" s="352">
        <f t="shared" si="301"/>
        <v>0</v>
      </c>
      <c r="AU281" s="353"/>
      <c r="AV281" s="354"/>
      <c r="AW281" s="354"/>
      <c r="AX281" s="346">
        <f t="shared" si="302"/>
        <v>0</v>
      </c>
      <c r="AY281" s="347"/>
      <c r="AZ281" s="1563"/>
      <c r="BA281" s="352">
        <f t="shared" si="303"/>
        <v>0</v>
      </c>
      <c r="BB281" s="1563"/>
      <c r="BC281" s="352">
        <f t="shared" si="304"/>
        <v>0</v>
      </c>
    </row>
    <row r="282" spans="1:55" s="339" customFormat="1">
      <c r="A282" s="373" t="s">
        <v>405</v>
      </c>
      <c r="B282" s="342"/>
      <c r="C282" s="708"/>
      <c r="D282" s="343"/>
      <c r="E282" s="344"/>
      <c r="F282" s="345"/>
      <c r="G282" s="345"/>
      <c r="H282" s="345"/>
      <c r="I282" s="345"/>
      <c r="J282" s="345"/>
      <c r="K282" s="345"/>
      <c r="L282" s="345"/>
      <c r="M282" s="346">
        <f t="shared" si="295"/>
        <v>0</v>
      </c>
      <c r="N282" s="347"/>
      <c r="O282" s="347"/>
      <c r="P282" s="347"/>
      <c r="Q282" s="348">
        <f t="shared" si="296"/>
        <v>0</v>
      </c>
      <c r="R282" s="349"/>
      <c r="S282" s="1575"/>
      <c r="T282" s="350"/>
      <c r="U282" s="350"/>
      <c r="V282" s="350"/>
      <c r="W282" s="346">
        <f t="shared" si="297"/>
        <v>0</v>
      </c>
      <c r="X282" s="349"/>
      <c r="Y282" s="350"/>
      <c r="Z282" s="350"/>
      <c r="AA282" s="350"/>
      <c r="AB282" s="350"/>
      <c r="AC282" s="350"/>
      <c r="AD282" s="350"/>
      <c r="AE282" s="350"/>
      <c r="AF282" s="350"/>
      <c r="AG282" s="346">
        <f t="shared" si="298"/>
        <v>0</v>
      </c>
      <c r="AH282" s="1563"/>
      <c r="AI282" s="351">
        <f t="shared" si="299"/>
        <v>0</v>
      </c>
      <c r="AJ282" s="344"/>
      <c r="AK282" s="345"/>
      <c r="AL282" s="345"/>
      <c r="AM282" s="345"/>
      <c r="AN282" s="345"/>
      <c r="AO282" s="345"/>
      <c r="AP282" s="346">
        <f t="shared" si="300"/>
        <v>0</v>
      </c>
      <c r="AQ282" s="347"/>
      <c r="AR282" s="1563"/>
      <c r="AS282" s="347"/>
      <c r="AT282" s="352">
        <f t="shared" si="301"/>
        <v>0</v>
      </c>
      <c r="AU282" s="353"/>
      <c r="AV282" s="354"/>
      <c r="AW282" s="354"/>
      <c r="AX282" s="346">
        <f t="shared" si="302"/>
        <v>0</v>
      </c>
      <c r="AY282" s="347"/>
      <c r="AZ282" s="1563"/>
      <c r="BA282" s="352">
        <f t="shared" si="303"/>
        <v>0</v>
      </c>
      <c r="BB282" s="1563"/>
      <c r="BC282" s="352">
        <f t="shared" si="304"/>
        <v>0</v>
      </c>
    </row>
    <row r="283" spans="1:55" s="339" customFormat="1" ht="13.5" thickBot="1">
      <c r="A283" s="374" t="s">
        <v>406</v>
      </c>
      <c r="B283" s="342"/>
      <c r="C283" s="708"/>
      <c r="D283" s="343"/>
      <c r="E283" s="344"/>
      <c r="F283" s="345"/>
      <c r="G283" s="345"/>
      <c r="H283" s="345"/>
      <c r="I283" s="345"/>
      <c r="J283" s="345"/>
      <c r="K283" s="345"/>
      <c r="L283" s="345"/>
      <c r="M283" s="346">
        <f t="shared" si="295"/>
        <v>0</v>
      </c>
      <c r="N283" s="347"/>
      <c r="O283" s="347"/>
      <c r="P283" s="347"/>
      <c r="Q283" s="348">
        <f t="shared" si="296"/>
        <v>0</v>
      </c>
      <c r="R283" s="349"/>
      <c r="S283" s="1575"/>
      <c r="T283" s="350"/>
      <c r="U283" s="350"/>
      <c r="V283" s="350"/>
      <c r="W283" s="346">
        <f t="shared" si="297"/>
        <v>0</v>
      </c>
      <c r="X283" s="349"/>
      <c r="Y283" s="350"/>
      <c r="Z283" s="350"/>
      <c r="AA283" s="350"/>
      <c r="AB283" s="350"/>
      <c r="AC283" s="350"/>
      <c r="AD283" s="350"/>
      <c r="AE283" s="350"/>
      <c r="AF283" s="350"/>
      <c r="AG283" s="346">
        <f t="shared" si="298"/>
        <v>0</v>
      </c>
      <c r="AH283" s="1563"/>
      <c r="AI283" s="351">
        <f t="shared" si="299"/>
        <v>0</v>
      </c>
      <c r="AJ283" s="344"/>
      <c r="AK283" s="345"/>
      <c r="AL283" s="345"/>
      <c r="AM283" s="345"/>
      <c r="AN283" s="345"/>
      <c r="AO283" s="345"/>
      <c r="AP283" s="346">
        <f t="shared" si="300"/>
        <v>0</v>
      </c>
      <c r="AQ283" s="347"/>
      <c r="AR283" s="1563"/>
      <c r="AS283" s="347"/>
      <c r="AT283" s="352">
        <f t="shared" si="301"/>
        <v>0</v>
      </c>
      <c r="AU283" s="353"/>
      <c r="AV283" s="354"/>
      <c r="AW283" s="354"/>
      <c r="AX283" s="346">
        <f t="shared" si="302"/>
        <v>0</v>
      </c>
      <c r="AY283" s="347"/>
      <c r="AZ283" s="1563"/>
      <c r="BA283" s="352">
        <f t="shared" si="303"/>
        <v>0</v>
      </c>
      <c r="BB283" s="1563"/>
      <c r="BC283" s="352">
        <f t="shared" si="304"/>
        <v>0</v>
      </c>
    </row>
    <row r="284" spans="1:55" s="339" customFormat="1">
      <c r="A284" s="402"/>
      <c r="H284" s="384"/>
      <c r="I284" s="406"/>
      <c r="J284" s="406"/>
      <c r="K284" s="406"/>
      <c r="L284" s="406"/>
      <c r="M284" s="406"/>
      <c r="N284" s="406"/>
      <c r="O284" s="381"/>
      <c r="P284" s="406"/>
      <c r="Q284" s="406"/>
      <c r="R284" s="406"/>
      <c r="S284" s="406"/>
      <c r="T284" s="406"/>
      <c r="U284" s="406"/>
      <c r="V284" s="406"/>
      <c r="W284" s="406"/>
      <c r="X284" s="406"/>
      <c r="Y284" s="406"/>
      <c r="Z284" s="406"/>
      <c r="AA284" s="406"/>
      <c r="AB284" s="406"/>
      <c r="AC284" s="406"/>
      <c r="AD284" s="406"/>
      <c r="AE284" s="408"/>
      <c r="AF284" s="408"/>
      <c r="AG284" s="410"/>
      <c r="AH284" s="382"/>
      <c r="AI284" s="411"/>
      <c r="AJ284" s="411"/>
      <c r="AK284" s="410"/>
      <c r="AL284" s="411"/>
      <c r="AM284" s="426"/>
      <c r="AN284" s="426"/>
      <c r="AO284" s="412"/>
      <c r="AQ284" s="382"/>
      <c r="AR284" s="382"/>
      <c r="AS284" s="382"/>
      <c r="AV284" s="383"/>
      <c r="AW284" s="384"/>
      <c r="AX284" s="385"/>
      <c r="AZ284" s="382"/>
      <c r="BB284" s="382"/>
    </row>
    <row r="285" spans="1:55" s="121" customFormat="1">
      <c r="A285" s="452" t="s">
        <v>423</v>
      </c>
      <c r="B285" s="361">
        <f>SUM(B196:B197,B211:B212,B226:B227,B241:B242,B256:B257,B271:B272)</f>
        <v>0</v>
      </c>
      <c r="C285" s="361">
        <f>SUM(C196:C197,C211:C212,C226:C227,C241:C242,C256:C257,C271:C272)</f>
        <v>0</v>
      </c>
      <c r="D285" s="362">
        <f t="shared" ref="D285:BC285" si="305">SUM(D196:D197,D211:D212,D226:D227,D241:D242,D256:D257,D271:D272)</f>
        <v>0</v>
      </c>
      <c r="E285" s="363">
        <f t="shared" si="305"/>
        <v>0</v>
      </c>
      <c r="F285" s="364">
        <f t="shared" si="305"/>
        <v>0</v>
      </c>
      <c r="G285" s="364">
        <f t="shared" si="305"/>
        <v>0</v>
      </c>
      <c r="H285" s="364">
        <f t="shared" si="305"/>
        <v>0</v>
      </c>
      <c r="I285" s="364">
        <f t="shared" si="305"/>
        <v>0</v>
      </c>
      <c r="J285" s="364">
        <f t="shared" si="305"/>
        <v>0</v>
      </c>
      <c r="K285" s="364">
        <f t="shared" si="305"/>
        <v>0</v>
      </c>
      <c r="L285" s="364">
        <f t="shared" si="305"/>
        <v>0</v>
      </c>
      <c r="M285" s="346">
        <f t="shared" si="305"/>
        <v>0</v>
      </c>
      <c r="N285" s="365">
        <f t="shared" si="305"/>
        <v>0</v>
      </c>
      <c r="O285" s="365">
        <f t="shared" si="305"/>
        <v>0</v>
      </c>
      <c r="P285" s="365">
        <f t="shared" si="305"/>
        <v>0</v>
      </c>
      <c r="Q285" s="348">
        <f t="shared" si="305"/>
        <v>0</v>
      </c>
      <c r="R285" s="366">
        <f t="shared" si="305"/>
        <v>0</v>
      </c>
      <c r="S285" s="1575"/>
      <c r="T285" s="367">
        <f t="shared" si="305"/>
        <v>0</v>
      </c>
      <c r="U285" s="367">
        <f t="shared" si="305"/>
        <v>0</v>
      </c>
      <c r="V285" s="367">
        <f t="shared" si="305"/>
        <v>0</v>
      </c>
      <c r="W285" s="346">
        <f t="shared" si="305"/>
        <v>0</v>
      </c>
      <c r="X285" s="366">
        <f t="shared" si="305"/>
        <v>0</v>
      </c>
      <c r="Y285" s="367">
        <f t="shared" si="305"/>
        <v>0</v>
      </c>
      <c r="Z285" s="367">
        <f t="shared" si="305"/>
        <v>0</v>
      </c>
      <c r="AA285" s="367">
        <f t="shared" si="305"/>
        <v>0</v>
      </c>
      <c r="AB285" s="367">
        <f t="shared" si="305"/>
        <v>0</v>
      </c>
      <c r="AC285" s="367">
        <f t="shared" si="305"/>
        <v>0</v>
      </c>
      <c r="AD285" s="367">
        <f t="shared" si="305"/>
        <v>0</v>
      </c>
      <c r="AE285" s="367">
        <f t="shared" si="305"/>
        <v>0</v>
      </c>
      <c r="AF285" s="367">
        <f t="shared" si="305"/>
        <v>0</v>
      </c>
      <c r="AG285" s="346">
        <f t="shared" si="305"/>
        <v>0</v>
      </c>
      <c r="AH285" s="1563"/>
      <c r="AI285" s="351">
        <f t="shared" si="305"/>
        <v>0</v>
      </c>
      <c r="AJ285" s="363">
        <f t="shared" si="305"/>
        <v>0</v>
      </c>
      <c r="AK285" s="364">
        <f t="shared" si="305"/>
        <v>0</v>
      </c>
      <c r="AL285" s="364">
        <f t="shared" si="305"/>
        <v>0</v>
      </c>
      <c r="AM285" s="364">
        <f t="shared" si="305"/>
        <v>0</v>
      </c>
      <c r="AN285" s="364">
        <f t="shared" si="305"/>
        <v>0</v>
      </c>
      <c r="AO285" s="364">
        <f t="shared" si="305"/>
        <v>0</v>
      </c>
      <c r="AP285" s="346">
        <f t="shared" si="305"/>
        <v>0</v>
      </c>
      <c r="AQ285" s="365">
        <f t="shared" si="305"/>
        <v>0</v>
      </c>
      <c r="AR285" s="1563"/>
      <c r="AS285" s="365">
        <f t="shared" si="305"/>
        <v>0</v>
      </c>
      <c r="AT285" s="352">
        <f t="shared" si="305"/>
        <v>0</v>
      </c>
      <c r="AU285" s="368">
        <f t="shared" si="305"/>
        <v>0</v>
      </c>
      <c r="AV285" s="369">
        <f t="shared" si="305"/>
        <v>0</v>
      </c>
      <c r="AW285" s="369">
        <f t="shared" si="305"/>
        <v>0</v>
      </c>
      <c r="AX285" s="346">
        <f t="shared" si="305"/>
        <v>0</v>
      </c>
      <c r="AY285" s="365">
        <f t="shared" si="305"/>
        <v>0</v>
      </c>
      <c r="AZ285" s="1563"/>
      <c r="BA285" s="352">
        <f t="shared" si="305"/>
        <v>0</v>
      </c>
      <c r="BB285" s="1563"/>
      <c r="BC285" s="352">
        <f t="shared" si="305"/>
        <v>0</v>
      </c>
    </row>
    <row r="286" spans="1:55" s="336" customFormat="1" ht="15">
      <c r="A286" s="453"/>
      <c r="B286" s="332"/>
      <c r="C286" s="332"/>
      <c r="D286" s="332"/>
      <c r="E286" s="332"/>
      <c r="F286" s="332"/>
      <c r="G286" s="333"/>
      <c r="H286" s="332"/>
      <c r="I286" s="334"/>
      <c r="J286" s="334"/>
      <c r="K286" s="334"/>
      <c r="L286" s="335"/>
      <c r="M286" s="334"/>
      <c r="N286" s="334"/>
      <c r="O286" s="335"/>
      <c r="P286" s="334"/>
      <c r="Q286" s="334"/>
      <c r="R286" s="334"/>
      <c r="S286" s="334"/>
      <c r="T286" s="334"/>
      <c r="U286" s="334"/>
      <c r="V286" s="334"/>
      <c r="W286" s="334"/>
      <c r="X286" s="334"/>
      <c r="Y286" s="334"/>
      <c r="Z286" s="334"/>
      <c r="AA286" s="334"/>
      <c r="AB286" s="334"/>
      <c r="AC286" s="334"/>
      <c r="AD286" s="335"/>
      <c r="AE286" s="335"/>
      <c r="AF286" s="335"/>
      <c r="AG286" s="335"/>
      <c r="AH286" s="337"/>
      <c r="AI286" s="332"/>
      <c r="AK286" s="332"/>
      <c r="AM286" s="332"/>
      <c r="AN286" s="332"/>
      <c r="AO286" s="332"/>
      <c r="AP286" s="332"/>
      <c r="AQ286" s="337"/>
      <c r="AR286" s="337"/>
      <c r="AS286" s="337"/>
      <c r="AT286" s="332"/>
      <c r="AU286" s="332"/>
      <c r="AV286" s="332"/>
      <c r="AW286" s="332"/>
      <c r="AX286" s="332"/>
      <c r="AY286" s="332"/>
      <c r="AZ286" s="337"/>
      <c r="BA286" s="332"/>
      <c r="BB286" s="337"/>
      <c r="BC286" s="332"/>
    </row>
    <row r="287" spans="1:55" s="121" customFormat="1" ht="15">
      <c r="A287" s="358" t="s">
        <v>424</v>
      </c>
      <c r="B287" s="430">
        <f>SUM(B288:B289)</f>
        <v>0</v>
      </c>
      <c r="C287" s="430">
        <f>SUM(C288:C289)</f>
        <v>0</v>
      </c>
      <c r="D287" s="431">
        <f t="shared" ref="D287:BC287" si="306">SUM(D288:D289)</f>
        <v>0</v>
      </c>
      <c r="E287" s="432">
        <f t="shared" si="306"/>
        <v>0</v>
      </c>
      <c r="F287" s="433">
        <f t="shared" si="306"/>
        <v>0</v>
      </c>
      <c r="G287" s="433">
        <f t="shared" si="306"/>
        <v>0</v>
      </c>
      <c r="H287" s="433">
        <f t="shared" si="306"/>
        <v>0</v>
      </c>
      <c r="I287" s="433">
        <f t="shared" si="306"/>
        <v>0</v>
      </c>
      <c r="J287" s="433">
        <f t="shared" si="306"/>
        <v>0</v>
      </c>
      <c r="K287" s="433">
        <f t="shared" si="306"/>
        <v>0</v>
      </c>
      <c r="L287" s="433">
        <f t="shared" si="306"/>
        <v>0</v>
      </c>
      <c r="M287" s="434">
        <f t="shared" si="306"/>
        <v>0</v>
      </c>
      <c r="N287" s="435">
        <f t="shared" si="306"/>
        <v>0</v>
      </c>
      <c r="O287" s="435">
        <f t="shared" si="306"/>
        <v>0</v>
      </c>
      <c r="P287" s="435">
        <f t="shared" si="306"/>
        <v>0</v>
      </c>
      <c r="Q287" s="436">
        <f t="shared" si="306"/>
        <v>0</v>
      </c>
      <c r="R287" s="437">
        <f t="shared" si="306"/>
        <v>0</v>
      </c>
      <c r="S287" s="1612"/>
      <c r="T287" s="438">
        <f t="shared" si="306"/>
        <v>0</v>
      </c>
      <c r="U287" s="438">
        <f t="shared" si="306"/>
        <v>0</v>
      </c>
      <c r="V287" s="438">
        <f t="shared" si="306"/>
        <v>0</v>
      </c>
      <c r="W287" s="434">
        <f t="shared" si="306"/>
        <v>0</v>
      </c>
      <c r="X287" s="437">
        <f t="shared" si="306"/>
        <v>0</v>
      </c>
      <c r="Y287" s="438">
        <f t="shared" si="306"/>
        <v>0</v>
      </c>
      <c r="Z287" s="438">
        <f t="shared" si="306"/>
        <v>0</v>
      </c>
      <c r="AA287" s="438">
        <f t="shared" si="306"/>
        <v>0</v>
      </c>
      <c r="AB287" s="438">
        <f t="shared" si="306"/>
        <v>0</v>
      </c>
      <c r="AC287" s="438">
        <f t="shared" si="306"/>
        <v>0</v>
      </c>
      <c r="AD287" s="438">
        <f t="shared" si="306"/>
        <v>0</v>
      </c>
      <c r="AE287" s="438">
        <f t="shared" si="306"/>
        <v>0</v>
      </c>
      <c r="AF287" s="438">
        <f t="shared" si="306"/>
        <v>0</v>
      </c>
      <c r="AG287" s="434">
        <f t="shared" si="306"/>
        <v>0</v>
      </c>
      <c r="AH287" s="1563"/>
      <c r="AI287" s="439">
        <f t="shared" si="306"/>
        <v>0</v>
      </c>
      <c r="AJ287" s="432">
        <f t="shared" si="306"/>
        <v>0</v>
      </c>
      <c r="AK287" s="433">
        <f t="shared" si="306"/>
        <v>0</v>
      </c>
      <c r="AL287" s="433">
        <f t="shared" si="306"/>
        <v>0</v>
      </c>
      <c r="AM287" s="433">
        <f t="shared" si="306"/>
        <v>0</v>
      </c>
      <c r="AN287" s="433">
        <f t="shared" si="306"/>
        <v>0</v>
      </c>
      <c r="AO287" s="433">
        <f t="shared" si="306"/>
        <v>0</v>
      </c>
      <c r="AP287" s="434">
        <f>SUM(AP288:AP289)</f>
        <v>0</v>
      </c>
      <c r="AQ287" s="435">
        <f t="shared" si="306"/>
        <v>0</v>
      </c>
      <c r="AR287" s="1563"/>
      <c r="AS287" s="435">
        <f t="shared" si="306"/>
        <v>0</v>
      </c>
      <c r="AT287" s="440">
        <f t="shared" si="306"/>
        <v>0</v>
      </c>
      <c r="AU287" s="441">
        <f t="shared" si="306"/>
        <v>0</v>
      </c>
      <c r="AV287" s="442">
        <f t="shared" si="306"/>
        <v>0</v>
      </c>
      <c r="AW287" s="442">
        <f>SUM(AW288:AW289)</f>
        <v>0</v>
      </c>
      <c r="AX287" s="434">
        <f t="shared" si="306"/>
        <v>0</v>
      </c>
      <c r="AY287" s="435">
        <f t="shared" si="306"/>
        <v>0</v>
      </c>
      <c r="AZ287" s="1563"/>
      <c r="BA287" s="440">
        <f t="shared" si="306"/>
        <v>0</v>
      </c>
      <c r="BB287" s="1563"/>
      <c r="BC287" s="440">
        <f t="shared" si="306"/>
        <v>0</v>
      </c>
    </row>
    <row r="288" spans="1:55" s="121" customFormat="1">
      <c r="A288" s="356" t="s">
        <v>396</v>
      </c>
      <c r="B288" s="361">
        <f>B211+B226+B241+B256+B271</f>
        <v>0</v>
      </c>
      <c r="C288" s="361">
        <f>C211+C226+C241+C256+C271</f>
        <v>0</v>
      </c>
      <c r="D288" s="362">
        <f t="shared" ref="D288:BC289" si="307">D211+D226+D241+D256+D271</f>
        <v>0</v>
      </c>
      <c r="E288" s="363">
        <f t="shared" si="307"/>
        <v>0</v>
      </c>
      <c r="F288" s="364">
        <f t="shared" si="307"/>
        <v>0</v>
      </c>
      <c r="G288" s="364">
        <f t="shared" si="307"/>
        <v>0</v>
      </c>
      <c r="H288" s="364">
        <f t="shared" si="307"/>
        <v>0</v>
      </c>
      <c r="I288" s="364">
        <f t="shared" si="307"/>
        <v>0</v>
      </c>
      <c r="J288" s="364">
        <f t="shared" si="307"/>
        <v>0</v>
      </c>
      <c r="K288" s="364">
        <f t="shared" si="307"/>
        <v>0</v>
      </c>
      <c r="L288" s="364">
        <f t="shared" si="307"/>
        <v>0</v>
      </c>
      <c r="M288" s="346">
        <f t="shared" si="307"/>
        <v>0</v>
      </c>
      <c r="N288" s="365">
        <f t="shared" si="307"/>
        <v>0</v>
      </c>
      <c r="O288" s="365">
        <f t="shared" si="307"/>
        <v>0</v>
      </c>
      <c r="P288" s="365">
        <f t="shared" si="307"/>
        <v>0</v>
      </c>
      <c r="Q288" s="348">
        <f t="shared" si="307"/>
        <v>0</v>
      </c>
      <c r="R288" s="366">
        <f t="shared" si="307"/>
        <v>0</v>
      </c>
      <c r="S288" s="1575"/>
      <c r="T288" s="367">
        <f t="shared" si="307"/>
        <v>0</v>
      </c>
      <c r="U288" s="367">
        <f t="shared" si="307"/>
        <v>0</v>
      </c>
      <c r="V288" s="367">
        <f t="shared" si="307"/>
        <v>0</v>
      </c>
      <c r="W288" s="346">
        <f t="shared" si="307"/>
        <v>0</v>
      </c>
      <c r="X288" s="366">
        <f t="shared" si="307"/>
        <v>0</v>
      </c>
      <c r="Y288" s="367">
        <f t="shared" si="307"/>
        <v>0</v>
      </c>
      <c r="Z288" s="367">
        <f t="shared" si="307"/>
        <v>0</v>
      </c>
      <c r="AA288" s="367">
        <f t="shared" si="307"/>
        <v>0</v>
      </c>
      <c r="AB288" s="367">
        <f t="shared" si="307"/>
        <v>0</v>
      </c>
      <c r="AC288" s="367">
        <f t="shared" si="307"/>
        <v>0</v>
      </c>
      <c r="AD288" s="367">
        <f t="shared" si="307"/>
        <v>0</v>
      </c>
      <c r="AE288" s="367">
        <f t="shared" si="307"/>
        <v>0</v>
      </c>
      <c r="AF288" s="367">
        <f t="shared" si="307"/>
        <v>0</v>
      </c>
      <c r="AG288" s="346">
        <f t="shared" si="307"/>
        <v>0</v>
      </c>
      <c r="AH288" s="1563"/>
      <c r="AI288" s="351">
        <f t="shared" si="307"/>
        <v>0</v>
      </c>
      <c r="AJ288" s="363">
        <f t="shared" si="307"/>
        <v>0</v>
      </c>
      <c r="AK288" s="364">
        <f t="shared" si="307"/>
        <v>0</v>
      </c>
      <c r="AL288" s="364">
        <f t="shared" si="307"/>
        <v>0</v>
      </c>
      <c r="AM288" s="364">
        <f t="shared" si="307"/>
        <v>0</v>
      </c>
      <c r="AN288" s="364">
        <f t="shared" si="307"/>
        <v>0</v>
      </c>
      <c r="AO288" s="364">
        <f t="shared" si="307"/>
        <v>0</v>
      </c>
      <c r="AP288" s="346">
        <f>AP211+AP226+AP241+AP256+AP271</f>
        <v>0</v>
      </c>
      <c r="AQ288" s="365">
        <f t="shared" si="307"/>
        <v>0</v>
      </c>
      <c r="AR288" s="1563"/>
      <c r="AS288" s="365">
        <f t="shared" si="307"/>
        <v>0</v>
      </c>
      <c r="AT288" s="352">
        <f t="shared" si="307"/>
        <v>0</v>
      </c>
      <c r="AU288" s="368">
        <f t="shared" si="307"/>
        <v>0</v>
      </c>
      <c r="AV288" s="369">
        <f t="shared" si="307"/>
        <v>0</v>
      </c>
      <c r="AW288" s="369">
        <f>AW211+AW226+AW241+AW256+AW271</f>
        <v>0</v>
      </c>
      <c r="AX288" s="346">
        <f t="shared" si="307"/>
        <v>0</v>
      </c>
      <c r="AY288" s="365">
        <f t="shared" si="307"/>
        <v>0</v>
      </c>
      <c r="AZ288" s="1563"/>
      <c r="BA288" s="352">
        <f t="shared" si="307"/>
        <v>0</v>
      </c>
      <c r="BB288" s="1563"/>
      <c r="BC288" s="352">
        <f t="shared" si="307"/>
        <v>0</v>
      </c>
    </row>
    <row r="289" spans="1:56" s="121" customFormat="1">
      <c r="A289" s="356" t="s">
        <v>397</v>
      </c>
      <c r="B289" s="361">
        <f>B212+B227+B242+B257+B272</f>
        <v>0</v>
      </c>
      <c r="C289" s="361">
        <f>C212+C227+C242+C257+C272</f>
        <v>0</v>
      </c>
      <c r="D289" s="362">
        <f t="shared" si="307"/>
        <v>0</v>
      </c>
      <c r="E289" s="363">
        <f t="shared" si="307"/>
        <v>0</v>
      </c>
      <c r="F289" s="364">
        <f t="shared" si="307"/>
        <v>0</v>
      </c>
      <c r="G289" s="364">
        <f t="shared" si="307"/>
        <v>0</v>
      </c>
      <c r="H289" s="364">
        <f t="shared" si="307"/>
        <v>0</v>
      </c>
      <c r="I289" s="364">
        <f t="shared" si="307"/>
        <v>0</v>
      </c>
      <c r="J289" s="364">
        <f t="shared" si="307"/>
        <v>0</v>
      </c>
      <c r="K289" s="364">
        <f t="shared" si="307"/>
        <v>0</v>
      </c>
      <c r="L289" s="364">
        <f t="shared" si="307"/>
        <v>0</v>
      </c>
      <c r="M289" s="346">
        <f t="shared" si="307"/>
        <v>0</v>
      </c>
      <c r="N289" s="365">
        <f t="shared" si="307"/>
        <v>0</v>
      </c>
      <c r="O289" s="365">
        <f t="shared" si="307"/>
        <v>0</v>
      </c>
      <c r="P289" s="365">
        <f t="shared" si="307"/>
        <v>0</v>
      </c>
      <c r="Q289" s="348">
        <f t="shared" si="307"/>
        <v>0</v>
      </c>
      <c r="R289" s="366">
        <f t="shared" si="307"/>
        <v>0</v>
      </c>
      <c r="S289" s="1575"/>
      <c r="T289" s="367">
        <f t="shared" si="307"/>
        <v>0</v>
      </c>
      <c r="U289" s="367">
        <f t="shared" si="307"/>
        <v>0</v>
      </c>
      <c r="V289" s="367">
        <f t="shared" si="307"/>
        <v>0</v>
      </c>
      <c r="W289" s="346">
        <f t="shared" si="307"/>
        <v>0</v>
      </c>
      <c r="X289" s="366">
        <f t="shared" si="307"/>
        <v>0</v>
      </c>
      <c r="Y289" s="367">
        <f t="shared" si="307"/>
        <v>0</v>
      </c>
      <c r="Z289" s="367">
        <f t="shared" si="307"/>
        <v>0</v>
      </c>
      <c r="AA289" s="367">
        <f t="shared" si="307"/>
        <v>0</v>
      </c>
      <c r="AB289" s="367">
        <f t="shared" si="307"/>
        <v>0</v>
      </c>
      <c r="AC289" s="367">
        <f t="shared" si="307"/>
        <v>0</v>
      </c>
      <c r="AD289" s="367">
        <f t="shared" si="307"/>
        <v>0</v>
      </c>
      <c r="AE289" s="367">
        <f t="shared" si="307"/>
        <v>0</v>
      </c>
      <c r="AF289" s="367">
        <f t="shared" si="307"/>
        <v>0</v>
      </c>
      <c r="AG289" s="346">
        <f t="shared" si="307"/>
        <v>0</v>
      </c>
      <c r="AH289" s="1563"/>
      <c r="AI289" s="351">
        <f t="shared" si="307"/>
        <v>0</v>
      </c>
      <c r="AJ289" s="363">
        <f t="shared" si="307"/>
        <v>0</v>
      </c>
      <c r="AK289" s="364">
        <f t="shared" si="307"/>
        <v>0</v>
      </c>
      <c r="AL289" s="364">
        <f t="shared" si="307"/>
        <v>0</v>
      </c>
      <c r="AM289" s="364">
        <f t="shared" si="307"/>
        <v>0</v>
      </c>
      <c r="AN289" s="364">
        <f t="shared" si="307"/>
        <v>0</v>
      </c>
      <c r="AO289" s="364">
        <f t="shared" si="307"/>
        <v>0</v>
      </c>
      <c r="AP289" s="346">
        <f t="shared" si="307"/>
        <v>0</v>
      </c>
      <c r="AQ289" s="365">
        <f t="shared" si="307"/>
        <v>0</v>
      </c>
      <c r="AR289" s="1563"/>
      <c r="AS289" s="365">
        <f t="shared" si="307"/>
        <v>0</v>
      </c>
      <c r="AT289" s="352">
        <f t="shared" si="307"/>
        <v>0</v>
      </c>
      <c r="AU289" s="368">
        <f t="shared" si="307"/>
        <v>0</v>
      </c>
      <c r="AV289" s="369">
        <f t="shared" si="307"/>
        <v>0</v>
      </c>
      <c r="AW289" s="369">
        <f t="shared" si="307"/>
        <v>0</v>
      </c>
      <c r="AX289" s="346">
        <f t="shared" si="307"/>
        <v>0</v>
      </c>
      <c r="AY289" s="365">
        <f t="shared" si="307"/>
        <v>0</v>
      </c>
      <c r="AZ289" s="1563"/>
      <c r="BA289" s="352">
        <f t="shared" si="307"/>
        <v>0</v>
      </c>
      <c r="BB289" s="1563"/>
      <c r="BC289" s="352">
        <f t="shared" si="307"/>
        <v>0</v>
      </c>
    </row>
    <row r="290" spans="1:56" s="339" customFormat="1" ht="15">
      <c r="A290" s="358" t="s">
        <v>398</v>
      </c>
      <c r="B290" s="430">
        <f t="shared" ref="B290:BC290" si="308">SUM(B291:B300)</f>
        <v>0</v>
      </c>
      <c r="C290" s="430">
        <f>SUM(C291:C300)</f>
        <v>0</v>
      </c>
      <c r="D290" s="431">
        <f t="shared" si="308"/>
        <v>0</v>
      </c>
      <c r="E290" s="432">
        <f t="shared" si="308"/>
        <v>0</v>
      </c>
      <c r="F290" s="433">
        <f t="shared" si="308"/>
        <v>0</v>
      </c>
      <c r="G290" s="433">
        <f t="shared" si="308"/>
        <v>0</v>
      </c>
      <c r="H290" s="433">
        <f t="shared" si="308"/>
        <v>0</v>
      </c>
      <c r="I290" s="433">
        <f t="shared" si="308"/>
        <v>0</v>
      </c>
      <c r="J290" s="433">
        <f t="shared" si="308"/>
        <v>0</v>
      </c>
      <c r="K290" s="433">
        <f t="shared" si="308"/>
        <v>0</v>
      </c>
      <c r="L290" s="433">
        <f t="shared" si="308"/>
        <v>0</v>
      </c>
      <c r="M290" s="434">
        <f t="shared" si="308"/>
        <v>0</v>
      </c>
      <c r="N290" s="435">
        <f t="shared" si="308"/>
        <v>0</v>
      </c>
      <c r="O290" s="435">
        <f t="shared" si="308"/>
        <v>0</v>
      </c>
      <c r="P290" s="435">
        <f t="shared" si="308"/>
        <v>0</v>
      </c>
      <c r="Q290" s="436">
        <f t="shared" si="308"/>
        <v>0</v>
      </c>
      <c r="R290" s="437">
        <f t="shared" si="308"/>
        <v>0</v>
      </c>
      <c r="S290" s="1612"/>
      <c r="T290" s="438">
        <f t="shared" si="308"/>
        <v>0</v>
      </c>
      <c r="U290" s="438">
        <f t="shared" si="308"/>
        <v>0</v>
      </c>
      <c r="V290" s="438">
        <f t="shared" si="308"/>
        <v>0</v>
      </c>
      <c r="W290" s="434">
        <f t="shared" si="308"/>
        <v>0</v>
      </c>
      <c r="X290" s="437">
        <f t="shared" si="308"/>
        <v>0</v>
      </c>
      <c r="Y290" s="438">
        <f t="shared" si="308"/>
        <v>0</v>
      </c>
      <c r="Z290" s="438">
        <f t="shared" si="308"/>
        <v>0</v>
      </c>
      <c r="AA290" s="438">
        <f t="shared" si="308"/>
        <v>0</v>
      </c>
      <c r="AB290" s="438">
        <f t="shared" si="308"/>
        <v>0</v>
      </c>
      <c r="AC290" s="438">
        <f t="shared" si="308"/>
        <v>0</v>
      </c>
      <c r="AD290" s="438">
        <f t="shared" si="308"/>
        <v>0</v>
      </c>
      <c r="AE290" s="438">
        <f t="shared" si="308"/>
        <v>0</v>
      </c>
      <c r="AF290" s="438">
        <f t="shared" si="308"/>
        <v>0</v>
      </c>
      <c r="AG290" s="434">
        <f t="shared" si="308"/>
        <v>0</v>
      </c>
      <c r="AH290" s="1563"/>
      <c r="AI290" s="439">
        <f t="shared" si="308"/>
        <v>0</v>
      </c>
      <c r="AJ290" s="432">
        <f t="shared" si="308"/>
        <v>0</v>
      </c>
      <c r="AK290" s="433">
        <f t="shared" si="308"/>
        <v>0</v>
      </c>
      <c r="AL290" s="433">
        <f t="shared" si="308"/>
        <v>0</v>
      </c>
      <c r="AM290" s="433">
        <f t="shared" si="308"/>
        <v>0</v>
      </c>
      <c r="AN290" s="433">
        <f t="shared" si="308"/>
        <v>0</v>
      </c>
      <c r="AO290" s="433">
        <f t="shared" si="308"/>
        <v>0</v>
      </c>
      <c r="AP290" s="434">
        <f t="shared" si="308"/>
        <v>0</v>
      </c>
      <c r="AQ290" s="435">
        <f t="shared" si="308"/>
        <v>0</v>
      </c>
      <c r="AR290" s="1563"/>
      <c r="AS290" s="435">
        <f t="shared" si="308"/>
        <v>0</v>
      </c>
      <c r="AT290" s="440">
        <f t="shared" si="308"/>
        <v>0</v>
      </c>
      <c r="AU290" s="441">
        <f t="shared" si="308"/>
        <v>0</v>
      </c>
      <c r="AV290" s="442">
        <f t="shared" si="308"/>
        <v>0</v>
      </c>
      <c r="AW290" s="442">
        <f t="shared" si="308"/>
        <v>0</v>
      </c>
      <c r="AX290" s="434">
        <f t="shared" si="308"/>
        <v>0</v>
      </c>
      <c r="AY290" s="435">
        <f t="shared" si="308"/>
        <v>0</v>
      </c>
      <c r="AZ290" s="1563"/>
      <c r="BA290" s="440">
        <f t="shared" si="308"/>
        <v>0</v>
      </c>
      <c r="BB290" s="1563"/>
      <c r="BC290" s="440">
        <f t="shared" si="308"/>
        <v>0</v>
      </c>
    </row>
    <row r="291" spans="1:56" s="121" customFormat="1">
      <c r="A291" s="372" t="s">
        <v>399</v>
      </c>
      <c r="B291" s="361">
        <f>B214+B229+B244+B259+B274</f>
        <v>0</v>
      </c>
      <c r="C291" s="361">
        <f>C214+C229+C244+C259+C274</f>
        <v>0</v>
      </c>
      <c r="D291" s="362">
        <f t="shared" ref="D291:BC296" si="309">D214+D229+D244+D259+D274</f>
        <v>0</v>
      </c>
      <c r="E291" s="363">
        <f t="shared" si="309"/>
        <v>0</v>
      </c>
      <c r="F291" s="364">
        <f t="shared" si="309"/>
        <v>0</v>
      </c>
      <c r="G291" s="364">
        <f t="shared" si="309"/>
        <v>0</v>
      </c>
      <c r="H291" s="364">
        <f t="shared" si="309"/>
        <v>0</v>
      </c>
      <c r="I291" s="364">
        <f t="shared" si="309"/>
        <v>0</v>
      </c>
      <c r="J291" s="364">
        <f t="shared" si="309"/>
        <v>0</v>
      </c>
      <c r="K291" s="364">
        <f t="shared" si="309"/>
        <v>0</v>
      </c>
      <c r="L291" s="364">
        <f t="shared" si="309"/>
        <v>0</v>
      </c>
      <c r="M291" s="346">
        <f t="shared" si="309"/>
        <v>0</v>
      </c>
      <c r="N291" s="365">
        <f t="shared" si="309"/>
        <v>0</v>
      </c>
      <c r="O291" s="365">
        <f t="shared" si="309"/>
        <v>0</v>
      </c>
      <c r="P291" s="365">
        <f t="shared" si="309"/>
        <v>0</v>
      </c>
      <c r="Q291" s="348">
        <f t="shared" si="309"/>
        <v>0</v>
      </c>
      <c r="R291" s="366">
        <f t="shared" si="309"/>
        <v>0</v>
      </c>
      <c r="S291" s="1575"/>
      <c r="T291" s="367">
        <f t="shared" si="309"/>
        <v>0</v>
      </c>
      <c r="U291" s="367">
        <f t="shared" si="309"/>
        <v>0</v>
      </c>
      <c r="V291" s="367">
        <f t="shared" si="309"/>
        <v>0</v>
      </c>
      <c r="W291" s="346">
        <f t="shared" si="309"/>
        <v>0</v>
      </c>
      <c r="X291" s="366">
        <f t="shared" si="309"/>
        <v>0</v>
      </c>
      <c r="Y291" s="367">
        <f t="shared" si="309"/>
        <v>0</v>
      </c>
      <c r="Z291" s="367">
        <f t="shared" si="309"/>
        <v>0</v>
      </c>
      <c r="AA291" s="367">
        <f t="shared" si="309"/>
        <v>0</v>
      </c>
      <c r="AB291" s="367">
        <f t="shared" si="309"/>
        <v>0</v>
      </c>
      <c r="AC291" s="367">
        <f t="shared" si="309"/>
        <v>0</v>
      </c>
      <c r="AD291" s="367">
        <f t="shared" si="309"/>
        <v>0</v>
      </c>
      <c r="AE291" s="367">
        <f t="shared" si="309"/>
        <v>0</v>
      </c>
      <c r="AF291" s="367">
        <f t="shared" si="309"/>
        <v>0</v>
      </c>
      <c r="AG291" s="346">
        <f t="shared" si="309"/>
        <v>0</v>
      </c>
      <c r="AH291" s="1563"/>
      <c r="AI291" s="351">
        <f>AI214+AI229+AI244+AI259+AI274</f>
        <v>0</v>
      </c>
      <c r="AJ291" s="363">
        <f t="shared" si="309"/>
        <v>0</v>
      </c>
      <c r="AK291" s="364">
        <f t="shared" si="309"/>
        <v>0</v>
      </c>
      <c r="AL291" s="364">
        <f t="shared" si="309"/>
        <v>0</v>
      </c>
      <c r="AM291" s="364">
        <f t="shared" si="309"/>
        <v>0</v>
      </c>
      <c r="AN291" s="364">
        <f t="shared" si="309"/>
        <v>0</v>
      </c>
      <c r="AO291" s="364">
        <f t="shared" si="309"/>
        <v>0</v>
      </c>
      <c r="AP291" s="346">
        <f t="shared" si="309"/>
        <v>0</v>
      </c>
      <c r="AQ291" s="365">
        <f t="shared" si="309"/>
        <v>0</v>
      </c>
      <c r="AR291" s="1563"/>
      <c r="AS291" s="365">
        <f t="shared" si="309"/>
        <v>0</v>
      </c>
      <c r="AT291" s="352">
        <f t="shared" si="309"/>
        <v>0</v>
      </c>
      <c r="AU291" s="368">
        <f t="shared" si="309"/>
        <v>0</v>
      </c>
      <c r="AV291" s="369">
        <f t="shared" si="309"/>
        <v>0</v>
      </c>
      <c r="AW291" s="369">
        <f t="shared" si="309"/>
        <v>0</v>
      </c>
      <c r="AX291" s="346">
        <f t="shared" si="309"/>
        <v>0</v>
      </c>
      <c r="AY291" s="365">
        <f t="shared" si="309"/>
        <v>0</v>
      </c>
      <c r="AZ291" s="1563"/>
      <c r="BA291" s="352">
        <f t="shared" si="309"/>
        <v>0</v>
      </c>
      <c r="BB291" s="1563"/>
      <c r="BC291" s="352">
        <f t="shared" si="309"/>
        <v>0</v>
      </c>
    </row>
    <row r="292" spans="1:56" s="121" customFormat="1">
      <c r="A292" s="372" t="s">
        <v>400</v>
      </c>
      <c r="B292" s="361">
        <f t="shared" ref="B292:R300" si="310">B215+B230+B245+B260+B275</f>
        <v>0</v>
      </c>
      <c r="C292" s="361">
        <f t="shared" si="310"/>
        <v>0</v>
      </c>
      <c r="D292" s="362">
        <f t="shared" si="310"/>
        <v>0</v>
      </c>
      <c r="E292" s="363">
        <f t="shared" si="310"/>
        <v>0</v>
      </c>
      <c r="F292" s="364">
        <f t="shared" si="310"/>
        <v>0</v>
      </c>
      <c r="G292" s="364">
        <f t="shared" si="310"/>
        <v>0</v>
      </c>
      <c r="H292" s="364">
        <f t="shared" si="310"/>
        <v>0</v>
      </c>
      <c r="I292" s="364">
        <f t="shared" si="310"/>
        <v>0</v>
      </c>
      <c r="J292" s="364">
        <f t="shared" si="310"/>
        <v>0</v>
      </c>
      <c r="K292" s="364">
        <f t="shared" si="310"/>
        <v>0</v>
      </c>
      <c r="L292" s="364">
        <f t="shared" si="310"/>
        <v>0</v>
      </c>
      <c r="M292" s="346">
        <f t="shared" si="310"/>
        <v>0</v>
      </c>
      <c r="N292" s="365">
        <f t="shared" si="310"/>
        <v>0</v>
      </c>
      <c r="O292" s="365">
        <f t="shared" si="310"/>
        <v>0</v>
      </c>
      <c r="P292" s="365">
        <f t="shared" si="310"/>
        <v>0</v>
      </c>
      <c r="Q292" s="348">
        <f t="shared" si="310"/>
        <v>0</v>
      </c>
      <c r="R292" s="366">
        <f t="shared" si="310"/>
        <v>0</v>
      </c>
      <c r="S292" s="1575"/>
      <c r="T292" s="367">
        <f t="shared" si="309"/>
        <v>0</v>
      </c>
      <c r="U292" s="367">
        <f t="shared" si="309"/>
        <v>0</v>
      </c>
      <c r="V292" s="367">
        <f t="shared" si="309"/>
        <v>0</v>
      </c>
      <c r="W292" s="346">
        <f t="shared" si="309"/>
        <v>0</v>
      </c>
      <c r="X292" s="366">
        <f t="shared" si="309"/>
        <v>0</v>
      </c>
      <c r="Y292" s="367">
        <f t="shared" si="309"/>
        <v>0</v>
      </c>
      <c r="Z292" s="367">
        <f t="shared" si="309"/>
        <v>0</v>
      </c>
      <c r="AA292" s="367">
        <f t="shared" si="309"/>
        <v>0</v>
      </c>
      <c r="AB292" s="367">
        <f t="shared" si="309"/>
        <v>0</v>
      </c>
      <c r="AC292" s="367">
        <f t="shared" si="309"/>
        <v>0</v>
      </c>
      <c r="AD292" s="367">
        <f t="shared" si="309"/>
        <v>0</v>
      </c>
      <c r="AE292" s="367">
        <f t="shared" si="309"/>
        <v>0</v>
      </c>
      <c r="AF292" s="367">
        <f t="shared" si="309"/>
        <v>0</v>
      </c>
      <c r="AG292" s="346">
        <f t="shared" si="309"/>
        <v>0</v>
      </c>
      <c r="AH292" s="1563"/>
      <c r="AI292" s="351">
        <f t="shared" si="309"/>
        <v>0</v>
      </c>
      <c r="AJ292" s="363">
        <f t="shared" si="309"/>
        <v>0</v>
      </c>
      <c r="AK292" s="364">
        <f t="shared" si="309"/>
        <v>0</v>
      </c>
      <c r="AL292" s="364">
        <f t="shared" si="309"/>
        <v>0</v>
      </c>
      <c r="AM292" s="364">
        <f t="shared" si="309"/>
        <v>0</v>
      </c>
      <c r="AN292" s="364">
        <f t="shared" si="309"/>
        <v>0</v>
      </c>
      <c r="AO292" s="364">
        <f t="shared" si="309"/>
        <v>0</v>
      </c>
      <c r="AP292" s="346">
        <f t="shared" si="309"/>
        <v>0</v>
      </c>
      <c r="AQ292" s="365">
        <f t="shared" si="309"/>
        <v>0</v>
      </c>
      <c r="AR292" s="1563"/>
      <c r="AS292" s="365">
        <f t="shared" si="309"/>
        <v>0</v>
      </c>
      <c r="AT292" s="352">
        <f t="shared" si="309"/>
        <v>0</v>
      </c>
      <c r="AU292" s="368">
        <f t="shared" si="309"/>
        <v>0</v>
      </c>
      <c r="AV292" s="369">
        <f t="shared" si="309"/>
        <v>0</v>
      </c>
      <c r="AW292" s="369">
        <f t="shared" si="309"/>
        <v>0</v>
      </c>
      <c r="AX292" s="346">
        <f t="shared" si="309"/>
        <v>0</v>
      </c>
      <c r="AY292" s="365">
        <f t="shared" si="309"/>
        <v>0</v>
      </c>
      <c r="AZ292" s="1563"/>
      <c r="BA292" s="352">
        <f t="shared" si="309"/>
        <v>0</v>
      </c>
      <c r="BB292" s="1563"/>
      <c r="BC292" s="352">
        <f t="shared" si="309"/>
        <v>0</v>
      </c>
    </row>
    <row r="293" spans="1:56" s="121" customFormat="1">
      <c r="A293" s="373" t="s">
        <v>401</v>
      </c>
      <c r="B293" s="361">
        <f t="shared" si="310"/>
        <v>0</v>
      </c>
      <c r="C293" s="361">
        <f t="shared" si="310"/>
        <v>0</v>
      </c>
      <c r="D293" s="362">
        <f t="shared" si="309"/>
        <v>0</v>
      </c>
      <c r="E293" s="363">
        <f t="shared" si="309"/>
        <v>0</v>
      </c>
      <c r="F293" s="364">
        <f t="shared" si="309"/>
        <v>0</v>
      </c>
      <c r="G293" s="364">
        <f t="shared" si="309"/>
        <v>0</v>
      </c>
      <c r="H293" s="364">
        <f t="shared" si="309"/>
        <v>0</v>
      </c>
      <c r="I293" s="364">
        <f t="shared" si="309"/>
        <v>0</v>
      </c>
      <c r="J293" s="364">
        <f t="shared" si="309"/>
        <v>0</v>
      </c>
      <c r="K293" s="364">
        <f t="shared" si="309"/>
        <v>0</v>
      </c>
      <c r="L293" s="364">
        <f t="shared" si="309"/>
        <v>0</v>
      </c>
      <c r="M293" s="346">
        <f t="shared" si="309"/>
        <v>0</v>
      </c>
      <c r="N293" s="365">
        <f t="shared" si="309"/>
        <v>0</v>
      </c>
      <c r="O293" s="365">
        <f t="shared" si="309"/>
        <v>0</v>
      </c>
      <c r="P293" s="365">
        <f t="shared" si="309"/>
        <v>0</v>
      </c>
      <c r="Q293" s="348">
        <f t="shared" si="309"/>
        <v>0</v>
      </c>
      <c r="R293" s="366">
        <f t="shared" si="309"/>
        <v>0</v>
      </c>
      <c r="S293" s="1575"/>
      <c r="T293" s="367">
        <f t="shared" si="309"/>
        <v>0</v>
      </c>
      <c r="U293" s="367">
        <f t="shared" si="309"/>
        <v>0</v>
      </c>
      <c r="V293" s="367">
        <f t="shared" si="309"/>
        <v>0</v>
      </c>
      <c r="W293" s="346">
        <f t="shared" si="309"/>
        <v>0</v>
      </c>
      <c r="X293" s="366">
        <f t="shared" si="309"/>
        <v>0</v>
      </c>
      <c r="Y293" s="367">
        <f t="shared" si="309"/>
        <v>0</v>
      </c>
      <c r="Z293" s="367">
        <f t="shared" si="309"/>
        <v>0</v>
      </c>
      <c r="AA293" s="367">
        <f t="shared" si="309"/>
        <v>0</v>
      </c>
      <c r="AB293" s="367">
        <f t="shared" si="309"/>
        <v>0</v>
      </c>
      <c r="AC293" s="367">
        <f t="shared" si="309"/>
        <v>0</v>
      </c>
      <c r="AD293" s="367">
        <f t="shared" si="309"/>
        <v>0</v>
      </c>
      <c r="AE293" s="367">
        <f t="shared" si="309"/>
        <v>0</v>
      </c>
      <c r="AF293" s="367">
        <f t="shared" si="309"/>
        <v>0</v>
      </c>
      <c r="AG293" s="346">
        <f t="shared" si="309"/>
        <v>0</v>
      </c>
      <c r="AH293" s="1563"/>
      <c r="AI293" s="351">
        <f t="shared" si="309"/>
        <v>0</v>
      </c>
      <c r="AJ293" s="363">
        <f t="shared" si="309"/>
        <v>0</v>
      </c>
      <c r="AK293" s="364">
        <f t="shared" si="309"/>
        <v>0</v>
      </c>
      <c r="AL293" s="364">
        <f t="shared" si="309"/>
        <v>0</v>
      </c>
      <c r="AM293" s="364">
        <f t="shared" si="309"/>
        <v>0</v>
      </c>
      <c r="AN293" s="364">
        <f t="shared" si="309"/>
        <v>0</v>
      </c>
      <c r="AO293" s="364">
        <f t="shared" si="309"/>
        <v>0</v>
      </c>
      <c r="AP293" s="346">
        <f t="shared" si="309"/>
        <v>0</v>
      </c>
      <c r="AQ293" s="365">
        <f t="shared" si="309"/>
        <v>0</v>
      </c>
      <c r="AR293" s="1563"/>
      <c r="AS293" s="365">
        <f t="shared" si="309"/>
        <v>0</v>
      </c>
      <c r="AT293" s="352">
        <f t="shared" si="309"/>
        <v>0</v>
      </c>
      <c r="AU293" s="368">
        <f t="shared" si="309"/>
        <v>0</v>
      </c>
      <c r="AV293" s="369">
        <f t="shared" si="309"/>
        <v>0</v>
      </c>
      <c r="AW293" s="369">
        <f t="shared" si="309"/>
        <v>0</v>
      </c>
      <c r="AX293" s="346">
        <f t="shared" si="309"/>
        <v>0</v>
      </c>
      <c r="AY293" s="365">
        <f t="shared" si="309"/>
        <v>0</v>
      </c>
      <c r="AZ293" s="1563"/>
      <c r="BA293" s="352">
        <f t="shared" si="309"/>
        <v>0</v>
      </c>
      <c r="BB293" s="1563"/>
      <c r="BC293" s="352">
        <f t="shared" si="309"/>
        <v>0</v>
      </c>
    </row>
    <row r="294" spans="1:56" s="121" customFormat="1">
      <c r="A294" s="373" t="s">
        <v>61</v>
      </c>
      <c r="B294" s="361">
        <f t="shared" si="310"/>
        <v>0</v>
      </c>
      <c r="C294" s="361">
        <f t="shared" si="310"/>
        <v>0</v>
      </c>
      <c r="D294" s="362">
        <f t="shared" si="309"/>
        <v>0</v>
      </c>
      <c r="E294" s="363">
        <f t="shared" si="309"/>
        <v>0</v>
      </c>
      <c r="F294" s="364">
        <f t="shared" si="309"/>
        <v>0</v>
      </c>
      <c r="G294" s="364">
        <f t="shared" si="309"/>
        <v>0</v>
      </c>
      <c r="H294" s="364">
        <f t="shared" si="309"/>
        <v>0</v>
      </c>
      <c r="I294" s="364">
        <f t="shared" si="309"/>
        <v>0</v>
      </c>
      <c r="J294" s="364">
        <f t="shared" si="309"/>
        <v>0</v>
      </c>
      <c r="K294" s="364">
        <f t="shared" si="309"/>
        <v>0</v>
      </c>
      <c r="L294" s="364">
        <f t="shared" si="309"/>
        <v>0</v>
      </c>
      <c r="M294" s="346">
        <f t="shared" si="309"/>
        <v>0</v>
      </c>
      <c r="N294" s="365">
        <f t="shared" si="309"/>
        <v>0</v>
      </c>
      <c r="O294" s="365">
        <f t="shared" si="309"/>
        <v>0</v>
      </c>
      <c r="P294" s="365">
        <f t="shared" si="309"/>
        <v>0</v>
      </c>
      <c r="Q294" s="348">
        <f t="shared" si="309"/>
        <v>0</v>
      </c>
      <c r="R294" s="366">
        <f t="shared" si="309"/>
        <v>0</v>
      </c>
      <c r="S294" s="1575"/>
      <c r="T294" s="367">
        <f t="shared" si="309"/>
        <v>0</v>
      </c>
      <c r="U294" s="367">
        <f t="shared" si="309"/>
        <v>0</v>
      </c>
      <c r="V294" s="367">
        <f t="shared" si="309"/>
        <v>0</v>
      </c>
      <c r="W294" s="346">
        <f t="shared" si="309"/>
        <v>0</v>
      </c>
      <c r="X294" s="366">
        <f t="shared" si="309"/>
        <v>0</v>
      </c>
      <c r="Y294" s="367">
        <f t="shared" si="309"/>
        <v>0</v>
      </c>
      <c r="Z294" s="367">
        <f t="shared" si="309"/>
        <v>0</v>
      </c>
      <c r="AA294" s="367">
        <f t="shared" si="309"/>
        <v>0</v>
      </c>
      <c r="AB294" s="367">
        <f t="shared" si="309"/>
        <v>0</v>
      </c>
      <c r="AC294" s="367">
        <f t="shared" si="309"/>
        <v>0</v>
      </c>
      <c r="AD294" s="367">
        <f t="shared" si="309"/>
        <v>0</v>
      </c>
      <c r="AE294" s="367">
        <f t="shared" si="309"/>
        <v>0</v>
      </c>
      <c r="AF294" s="367">
        <f t="shared" si="309"/>
        <v>0</v>
      </c>
      <c r="AG294" s="346">
        <f t="shared" si="309"/>
        <v>0</v>
      </c>
      <c r="AH294" s="1563"/>
      <c r="AI294" s="351">
        <f t="shared" si="309"/>
        <v>0</v>
      </c>
      <c r="AJ294" s="363">
        <f t="shared" si="309"/>
        <v>0</v>
      </c>
      <c r="AK294" s="364">
        <f t="shared" si="309"/>
        <v>0</v>
      </c>
      <c r="AL294" s="364">
        <f t="shared" si="309"/>
        <v>0</v>
      </c>
      <c r="AM294" s="364">
        <f t="shared" si="309"/>
        <v>0</v>
      </c>
      <c r="AN294" s="364">
        <f t="shared" si="309"/>
        <v>0</v>
      </c>
      <c r="AO294" s="364">
        <f t="shared" si="309"/>
        <v>0</v>
      </c>
      <c r="AP294" s="346">
        <f t="shared" si="309"/>
        <v>0</v>
      </c>
      <c r="AQ294" s="365">
        <f t="shared" si="309"/>
        <v>0</v>
      </c>
      <c r="AR294" s="1563"/>
      <c r="AS294" s="365">
        <f t="shared" si="309"/>
        <v>0</v>
      </c>
      <c r="AT294" s="352">
        <f t="shared" si="309"/>
        <v>0</v>
      </c>
      <c r="AU294" s="368">
        <f t="shared" si="309"/>
        <v>0</v>
      </c>
      <c r="AV294" s="369">
        <f t="shared" si="309"/>
        <v>0</v>
      </c>
      <c r="AW294" s="369">
        <f t="shared" si="309"/>
        <v>0</v>
      </c>
      <c r="AX294" s="346">
        <f t="shared" si="309"/>
        <v>0</v>
      </c>
      <c r="AY294" s="365">
        <f t="shared" si="309"/>
        <v>0</v>
      </c>
      <c r="AZ294" s="1563"/>
      <c r="BA294" s="352">
        <f t="shared" si="309"/>
        <v>0</v>
      </c>
      <c r="BB294" s="1563"/>
      <c r="BC294" s="352">
        <f t="shared" si="309"/>
        <v>0</v>
      </c>
    </row>
    <row r="295" spans="1:56" s="121" customFormat="1">
      <c r="A295" s="373" t="s">
        <v>402</v>
      </c>
      <c r="B295" s="361">
        <f t="shared" si="310"/>
        <v>0</v>
      </c>
      <c r="C295" s="361">
        <f t="shared" si="310"/>
        <v>0</v>
      </c>
      <c r="D295" s="362">
        <f t="shared" si="309"/>
        <v>0</v>
      </c>
      <c r="E295" s="363">
        <f t="shared" si="309"/>
        <v>0</v>
      </c>
      <c r="F295" s="364">
        <f t="shared" si="309"/>
        <v>0</v>
      </c>
      <c r="G295" s="364">
        <f t="shared" si="309"/>
        <v>0</v>
      </c>
      <c r="H295" s="364">
        <f t="shared" si="309"/>
        <v>0</v>
      </c>
      <c r="I295" s="364">
        <f t="shared" si="309"/>
        <v>0</v>
      </c>
      <c r="J295" s="364">
        <f t="shared" si="309"/>
        <v>0</v>
      </c>
      <c r="K295" s="364">
        <f t="shared" si="309"/>
        <v>0</v>
      </c>
      <c r="L295" s="364">
        <f t="shared" si="309"/>
        <v>0</v>
      </c>
      <c r="M295" s="346">
        <f t="shared" si="309"/>
        <v>0</v>
      </c>
      <c r="N295" s="365">
        <f t="shared" si="309"/>
        <v>0</v>
      </c>
      <c r="O295" s="365">
        <f t="shared" si="309"/>
        <v>0</v>
      </c>
      <c r="P295" s="365">
        <f t="shared" si="309"/>
        <v>0</v>
      </c>
      <c r="Q295" s="348">
        <f t="shared" si="309"/>
        <v>0</v>
      </c>
      <c r="R295" s="366">
        <f t="shared" si="309"/>
        <v>0</v>
      </c>
      <c r="S295" s="1575"/>
      <c r="T295" s="367">
        <f t="shared" si="309"/>
        <v>0</v>
      </c>
      <c r="U295" s="367">
        <f t="shared" si="309"/>
        <v>0</v>
      </c>
      <c r="V295" s="367">
        <f t="shared" si="309"/>
        <v>0</v>
      </c>
      <c r="W295" s="346">
        <f t="shared" si="309"/>
        <v>0</v>
      </c>
      <c r="X295" s="366">
        <f t="shared" si="309"/>
        <v>0</v>
      </c>
      <c r="Y295" s="367">
        <f t="shared" si="309"/>
        <v>0</v>
      </c>
      <c r="Z295" s="367">
        <f t="shared" si="309"/>
        <v>0</v>
      </c>
      <c r="AA295" s="367">
        <f t="shared" si="309"/>
        <v>0</v>
      </c>
      <c r="AB295" s="367">
        <f t="shared" si="309"/>
        <v>0</v>
      </c>
      <c r="AC295" s="367">
        <f t="shared" si="309"/>
        <v>0</v>
      </c>
      <c r="AD295" s="367">
        <f t="shared" si="309"/>
        <v>0</v>
      </c>
      <c r="AE295" s="367">
        <f t="shared" si="309"/>
        <v>0</v>
      </c>
      <c r="AF295" s="367">
        <f t="shared" si="309"/>
        <v>0</v>
      </c>
      <c r="AG295" s="346">
        <f t="shared" si="309"/>
        <v>0</v>
      </c>
      <c r="AH295" s="1563"/>
      <c r="AI295" s="351">
        <f t="shared" si="309"/>
        <v>0</v>
      </c>
      <c r="AJ295" s="363">
        <f t="shared" si="309"/>
        <v>0</v>
      </c>
      <c r="AK295" s="364">
        <f t="shared" si="309"/>
        <v>0</v>
      </c>
      <c r="AL295" s="364">
        <f t="shared" si="309"/>
        <v>0</v>
      </c>
      <c r="AM295" s="364">
        <f t="shared" si="309"/>
        <v>0</v>
      </c>
      <c r="AN295" s="364">
        <f t="shared" si="309"/>
        <v>0</v>
      </c>
      <c r="AO295" s="364">
        <f t="shared" si="309"/>
        <v>0</v>
      </c>
      <c r="AP295" s="346">
        <f t="shared" si="309"/>
        <v>0</v>
      </c>
      <c r="AQ295" s="365">
        <f t="shared" si="309"/>
        <v>0</v>
      </c>
      <c r="AR295" s="1563"/>
      <c r="AS295" s="365">
        <f t="shared" si="309"/>
        <v>0</v>
      </c>
      <c r="AT295" s="352">
        <f t="shared" si="309"/>
        <v>0</v>
      </c>
      <c r="AU295" s="368">
        <f t="shared" si="309"/>
        <v>0</v>
      </c>
      <c r="AV295" s="369">
        <f t="shared" si="309"/>
        <v>0</v>
      </c>
      <c r="AW295" s="369">
        <f t="shared" si="309"/>
        <v>0</v>
      </c>
      <c r="AX295" s="346">
        <f t="shared" si="309"/>
        <v>0</v>
      </c>
      <c r="AY295" s="365">
        <f t="shared" si="309"/>
        <v>0</v>
      </c>
      <c r="AZ295" s="1563"/>
      <c r="BA295" s="352">
        <f t="shared" si="309"/>
        <v>0</v>
      </c>
      <c r="BB295" s="1563"/>
      <c r="BC295" s="352">
        <f t="shared" si="309"/>
        <v>0</v>
      </c>
    </row>
    <row r="296" spans="1:56" s="121" customFormat="1">
      <c r="A296" s="373" t="s">
        <v>403</v>
      </c>
      <c r="B296" s="361">
        <f t="shared" si="310"/>
        <v>0</v>
      </c>
      <c r="C296" s="361">
        <f t="shared" si="310"/>
        <v>0</v>
      </c>
      <c r="D296" s="362">
        <f t="shared" si="309"/>
        <v>0</v>
      </c>
      <c r="E296" s="363">
        <f t="shared" si="309"/>
        <v>0</v>
      </c>
      <c r="F296" s="364">
        <f t="shared" si="309"/>
        <v>0</v>
      </c>
      <c r="G296" s="364">
        <f t="shared" si="309"/>
        <v>0</v>
      </c>
      <c r="H296" s="364">
        <f t="shared" si="309"/>
        <v>0</v>
      </c>
      <c r="I296" s="364">
        <f t="shared" si="309"/>
        <v>0</v>
      </c>
      <c r="J296" s="364">
        <f t="shared" si="309"/>
        <v>0</v>
      </c>
      <c r="K296" s="364">
        <f t="shared" si="309"/>
        <v>0</v>
      </c>
      <c r="L296" s="364">
        <f t="shared" si="309"/>
        <v>0</v>
      </c>
      <c r="M296" s="346">
        <f t="shared" si="309"/>
        <v>0</v>
      </c>
      <c r="N296" s="365">
        <f t="shared" si="309"/>
        <v>0</v>
      </c>
      <c r="O296" s="365">
        <f t="shared" si="309"/>
        <v>0</v>
      </c>
      <c r="P296" s="365">
        <f t="shared" si="309"/>
        <v>0</v>
      </c>
      <c r="Q296" s="348">
        <f t="shared" si="309"/>
        <v>0</v>
      </c>
      <c r="R296" s="366">
        <f t="shared" si="309"/>
        <v>0</v>
      </c>
      <c r="S296" s="1575"/>
      <c r="T296" s="367">
        <f t="shared" si="309"/>
        <v>0</v>
      </c>
      <c r="U296" s="367">
        <f t="shared" si="309"/>
        <v>0</v>
      </c>
      <c r="V296" s="367">
        <f t="shared" si="309"/>
        <v>0</v>
      </c>
      <c r="W296" s="346">
        <f t="shared" si="309"/>
        <v>0</v>
      </c>
      <c r="X296" s="366">
        <f t="shared" si="309"/>
        <v>0</v>
      </c>
      <c r="Y296" s="367">
        <f t="shared" si="309"/>
        <v>0</v>
      </c>
      <c r="Z296" s="367">
        <f t="shared" si="309"/>
        <v>0</v>
      </c>
      <c r="AA296" s="367">
        <f t="shared" si="309"/>
        <v>0</v>
      </c>
      <c r="AB296" s="367">
        <f t="shared" si="309"/>
        <v>0</v>
      </c>
      <c r="AC296" s="367">
        <f t="shared" si="309"/>
        <v>0</v>
      </c>
      <c r="AD296" s="367">
        <f t="shared" si="309"/>
        <v>0</v>
      </c>
      <c r="AE296" s="367">
        <f t="shared" si="309"/>
        <v>0</v>
      </c>
      <c r="AF296" s="367">
        <f t="shared" si="309"/>
        <v>0</v>
      </c>
      <c r="AG296" s="346">
        <f t="shared" si="309"/>
        <v>0</v>
      </c>
      <c r="AH296" s="1563"/>
      <c r="AI296" s="351">
        <f t="shared" si="309"/>
        <v>0</v>
      </c>
      <c r="AJ296" s="363">
        <f t="shared" si="309"/>
        <v>0</v>
      </c>
      <c r="AK296" s="364">
        <f t="shared" si="309"/>
        <v>0</v>
      </c>
      <c r="AL296" s="364">
        <f t="shared" si="309"/>
        <v>0</v>
      </c>
      <c r="AM296" s="364">
        <f t="shared" si="309"/>
        <v>0</v>
      </c>
      <c r="AN296" s="364">
        <f t="shared" si="309"/>
        <v>0</v>
      </c>
      <c r="AO296" s="364">
        <f t="shared" si="309"/>
        <v>0</v>
      </c>
      <c r="AP296" s="346">
        <f t="shared" ref="AP296:BC296" si="311">AP219+AP234+AP249+AP264+AP279</f>
        <v>0</v>
      </c>
      <c r="AQ296" s="365">
        <f t="shared" si="311"/>
        <v>0</v>
      </c>
      <c r="AR296" s="1563"/>
      <c r="AS296" s="365">
        <f t="shared" si="311"/>
        <v>0</v>
      </c>
      <c r="AT296" s="352">
        <f t="shared" si="311"/>
        <v>0</v>
      </c>
      <c r="AU296" s="368">
        <f t="shared" si="311"/>
        <v>0</v>
      </c>
      <c r="AV296" s="369">
        <f t="shared" si="311"/>
        <v>0</v>
      </c>
      <c r="AW296" s="369">
        <f t="shared" si="311"/>
        <v>0</v>
      </c>
      <c r="AX296" s="346">
        <f t="shared" si="311"/>
        <v>0</v>
      </c>
      <c r="AY296" s="365">
        <f t="shared" si="311"/>
        <v>0</v>
      </c>
      <c r="AZ296" s="1563"/>
      <c r="BA296" s="352">
        <f t="shared" si="311"/>
        <v>0</v>
      </c>
      <c r="BB296" s="1563"/>
      <c r="BC296" s="352">
        <f t="shared" si="311"/>
        <v>0</v>
      </c>
    </row>
    <row r="297" spans="1:56" s="121" customFormat="1">
      <c r="A297" s="373" t="s">
        <v>404</v>
      </c>
      <c r="B297" s="361">
        <f t="shared" si="310"/>
        <v>0</v>
      </c>
      <c r="C297" s="361">
        <f t="shared" si="310"/>
        <v>0</v>
      </c>
      <c r="D297" s="362">
        <f t="shared" si="310"/>
        <v>0</v>
      </c>
      <c r="E297" s="363">
        <f t="shared" si="310"/>
        <v>0</v>
      </c>
      <c r="F297" s="364">
        <f t="shared" si="310"/>
        <v>0</v>
      </c>
      <c r="G297" s="364">
        <f t="shared" si="310"/>
        <v>0</v>
      </c>
      <c r="H297" s="364">
        <f t="shared" si="310"/>
        <v>0</v>
      </c>
      <c r="I297" s="364">
        <f t="shared" si="310"/>
        <v>0</v>
      </c>
      <c r="J297" s="364">
        <f t="shared" si="310"/>
        <v>0</v>
      </c>
      <c r="K297" s="364">
        <f t="shared" si="310"/>
        <v>0</v>
      </c>
      <c r="L297" s="364">
        <f t="shared" si="310"/>
        <v>0</v>
      </c>
      <c r="M297" s="346">
        <f t="shared" si="310"/>
        <v>0</v>
      </c>
      <c r="N297" s="365">
        <f t="shared" si="310"/>
        <v>0</v>
      </c>
      <c r="O297" s="365">
        <f t="shared" si="310"/>
        <v>0</v>
      </c>
      <c r="P297" s="365">
        <f t="shared" si="310"/>
        <v>0</v>
      </c>
      <c r="Q297" s="348">
        <f t="shared" si="310"/>
        <v>0</v>
      </c>
      <c r="R297" s="366">
        <f t="shared" si="310"/>
        <v>0</v>
      </c>
      <c r="S297" s="1575"/>
      <c r="T297" s="367">
        <f t="shared" ref="T297:BC300" si="312">T220+T235+T250+T265+T280</f>
        <v>0</v>
      </c>
      <c r="U297" s="367">
        <f t="shared" si="312"/>
        <v>0</v>
      </c>
      <c r="V297" s="367">
        <f t="shared" si="312"/>
        <v>0</v>
      </c>
      <c r="W297" s="346">
        <f t="shared" si="312"/>
        <v>0</v>
      </c>
      <c r="X297" s="366">
        <f t="shared" si="312"/>
        <v>0</v>
      </c>
      <c r="Y297" s="367">
        <f t="shared" si="312"/>
        <v>0</v>
      </c>
      <c r="Z297" s="367">
        <f t="shared" si="312"/>
        <v>0</v>
      </c>
      <c r="AA297" s="367">
        <f t="shared" si="312"/>
        <v>0</v>
      </c>
      <c r="AB297" s="367">
        <f t="shared" si="312"/>
        <v>0</v>
      </c>
      <c r="AC297" s="367">
        <f t="shared" si="312"/>
        <v>0</v>
      </c>
      <c r="AD297" s="367">
        <f t="shared" si="312"/>
        <v>0</v>
      </c>
      <c r="AE297" s="367">
        <f t="shared" si="312"/>
        <v>0</v>
      </c>
      <c r="AF297" s="367">
        <f t="shared" si="312"/>
        <v>0</v>
      </c>
      <c r="AG297" s="346">
        <f t="shared" si="312"/>
        <v>0</v>
      </c>
      <c r="AH297" s="1563"/>
      <c r="AI297" s="351">
        <f t="shared" si="312"/>
        <v>0</v>
      </c>
      <c r="AJ297" s="363">
        <f t="shared" si="312"/>
        <v>0</v>
      </c>
      <c r="AK297" s="364">
        <f t="shared" si="312"/>
        <v>0</v>
      </c>
      <c r="AL297" s="364">
        <f t="shared" si="312"/>
        <v>0</v>
      </c>
      <c r="AM297" s="364">
        <f t="shared" si="312"/>
        <v>0</v>
      </c>
      <c r="AN297" s="364">
        <f t="shared" si="312"/>
        <v>0</v>
      </c>
      <c r="AO297" s="364">
        <f t="shared" si="312"/>
        <v>0</v>
      </c>
      <c r="AP297" s="346">
        <f t="shared" si="312"/>
        <v>0</v>
      </c>
      <c r="AQ297" s="365">
        <f t="shared" si="312"/>
        <v>0</v>
      </c>
      <c r="AR297" s="1563"/>
      <c r="AS297" s="365">
        <f t="shared" si="312"/>
        <v>0</v>
      </c>
      <c r="AT297" s="352">
        <f t="shared" si="312"/>
        <v>0</v>
      </c>
      <c r="AU297" s="368">
        <f t="shared" si="312"/>
        <v>0</v>
      </c>
      <c r="AV297" s="369">
        <f t="shared" si="312"/>
        <v>0</v>
      </c>
      <c r="AW297" s="369">
        <f t="shared" si="312"/>
        <v>0</v>
      </c>
      <c r="AX297" s="346">
        <f t="shared" si="312"/>
        <v>0</v>
      </c>
      <c r="AY297" s="365">
        <f t="shared" si="312"/>
        <v>0</v>
      </c>
      <c r="AZ297" s="1563"/>
      <c r="BA297" s="352">
        <f t="shared" si="312"/>
        <v>0</v>
      </c>
      <c r="BB297" s="1563"/>
      <c r="BC297" s="352">
        <f t="shared" si="312"/>
        <v>0</v>
      </c>
    </row>
    <row r="298" spans="1:56" s="121" customFormat="1">
      <c r="A298" s="373" t="s">
        <v>65</v>
      </c>
      <c r="B298" s="361">
        <f t="shared" si="310"/>
        <v>0</v>
      </c>
      <c r="C298" s="361">
        <f t="shared" si="310"/>
        <v>0</v>
      </c>
      <c r="D298" s="362">
        <f t="shared" si="310"/>
        <v>0</v>
      </c>
      <c r="E298" s="363">
        <f t="shared" si="310"/>
        <v>0</v>
      </c>
      <c r="F298" s="364">
        <f t="shared" si="310"/>
        <v>0</v>
      </c>
      <c r="G298" s="364">
        <f t="shared" si="310"/>
        <v>0</v>
      </c>
      <c r="H298" s="364">
        <f t="shared" si="310"/>
        <v>0</v>
      </c>
      <c r="I298" s="364">
        <f t="shared" si="310"/>
        <v>0</v>
      </c>
      <c r="J298" s="364">
        <f t="shared" si="310"/>
        <v>0</v>
      </c>
      <c r="K298" s="364">
        <f t="shared" si="310"/>
        <v>0</v>
      </c>
      <c r="L298" s="364">
        <f t="shared" si="310"/>
        <v>0</v>
      </c>
      <c r="M298" s="346">
        <f t="shared" si="310"/>
        <v>0</v>
      </c>
      <c r="N298" s="365">
        <f t="shared" si="310"/>
        <v>0</v>
      </c>
      <c r="O298" s="365">
        <f t="shared" si="310"/>
        <v>0</v>
      </c>
      <c r="P298" s="365">
        <f t="shared" si="310"/>
        <v>0</v>
      </c>
      <c r="Q298" s="348">
        <f t="shared" si="310"/>
        <v>0</v>
      </c>
      <c r="R298" s="366">
        <f t="shared" si="310"/>
        <v>0</v>
      </c>
      <c r="S298" s="1575"/>
      <c r="T298" s="367">
        <f t="shared" si="312"/>
        <v>0</v>
      </c>
      <c r="U298" s="367">
        <f t="shared" si="312"/>
        <v>0</v>
      </c>
      <c r="V298" s="367">
        <f t="shared" si="312"/>
        <v>0</v>
      </c>
      <c r="W298" s="346">
        <f t="shared" si="312"/>
        <v>0</v>
      </c>
      <c r="X298" s="366">
        <f t="shared" si="312"/>
        <v>0</v>
      </c>
      <c r="Y298" s="367">
        <f t="shared" si="312"/>
        <v>0</v>
      </c>
      <c r="Z298" s="367">
        <f t="shared" si="312"/>
        <v>0</v>
      </c>
      <c r="AA298" s="367">
        <f t="shared" si="312"/>
        <v>0</v>
      </c>
      <c r="AB298" s="367">
        <f t="shared" si="312"/>
        <v>0</v>
      </c>
      <c r="AC298" s="367">
        <f t="shared" si="312"/>
        <v>0</v>
      </c>
      <c r="AD298" s="367">
        <f t="shared" si="312"/>
        <v>0</v>
      </c>
      <c r="AE298" s="367">
        <f t="shared" si="312"/>
        <v>0</v>
      </c>
      <c r="AF298" s="367">
        <f t="shared" si="312"/>
        <v>0</v>
      </c>
      <c r="AG298" s="346">
        <f t="shared" si="312"/>
        <v>0</v>
      </c>
      <c r="AH298" s="1563"/>
      <c r="AI298" s="351">
        <f t="shared" si="312"/>
        <v>0</v>
      </c>
      <c r="AJ298" s="363">
        <f t="shared" si="312"/>
        <v>0</v>
      </c>
      <c r="AK298" s="364">
        <f t="shared" si="312"/>
        <v>0</v>
      </c>
      <c r="AL298" s="364">
        <f t="shared" si="312"/>
        <v>0</v>
      </c>
      <c r="AM298" s="364">
        <f t="shared" si="312"/>
        <v>0</v>
      </c>
      <c r="AN298" s="364">
        <f t="shared" si="312"/>
        <v>0</v>
      </c>
      <c r="AO298" s="364">
        <f t="shared" si="312"/>
        <v>0</v>
      </c>
      <c r="AP298" s="346">
        <f t="shared" si="312"/>
        <v>0</v>
      </c>
      <c r="AQ298" s="365">
        <f t="shared" si="312"/>
        <v>0</v>
      </c>
      <c r="AR298" s="1563"/>
      <c r="AS298" s="365">
        <f t="shared" si="312"/>
        <v>0</v>
      </c>
      <c r="AT298" s="352">
        <f>AT221+AT236+AT251+AT266+AT281</f>
        <v>0</v>
      </c>
      <c r="AU298" s="368">
        <f t="shared" si="312"/>
        <v>0</v>
      </c>
      <c r="AV298" s="369">
        <f t="shared" si="312"/>
        <v>0</v>
      </c>
      <c r="AW298" s="369">
        <f t="shared" si="312"/>
        <v>0</v>
      </c>
      <c r="AX298" s="346">
        <f t="shared" si="312"/>
        <v>0</v>
      </c>
      <c r="AY298" s="365">
        <f t="shared" si="312"/>
        <v>0</v>
      </c>
      <c r="AZ298" s="1563"/>
      <c r="BA298" s="352">
        <f t="shared" si="312"/>
        <v>0</v>
      </c>
      <c r="BB298" s="1563"/>
      <c r="BC298" s="352">
        <f t="shared" si="312"/>
        <v>0</v>
      </c>
    </row>
    <row r="299" spans="1:56" s="121" customFormat="1">
      <c r="A299" s="373" t="s">
        <v>405</v>
      </c>
      <c r="B299" s="361">
        <f t="shared" si="310"/>
        <v>0</v>
      </c>
      <c r="C299" s="361">
        <f t="shared" si="310"/>
        <v>0</v>
      </c>
      <c r="D299" s="362">
        <f t="shared" si="310"/>
        <v>0</v>
      </c>
      <c r="E299" s="363">
        <f t="shared" si="310"/>
        <v>0</v>
      </c>
      <c r="F299" s="364">
        <f t="shared" si="310"/>
        <v>0</v>
      </c>
      <c r="G299" s="364">
        <f t="shared" si="310"/>
        <v>0</v>
      </c>
      <c r="H299" s="364">
        <f t="shared" si="310"/>
        <v>0</v>
      </c>
      <c r="I299" s="364">
        <f t="shared" si="310"/>
        <v>0</v>
      </c>
      <c r="J299" s="364">
        <f t="shared" si="310"/>
        <v>0</v>
      </c>
      <c r="K299" s="364">
        <f t="shared" si="310"/>
        <v>0</v>
      </c>
      <c r="L299" s="364">
        <f t="shared" si="310"/>
        <v>0</v>
      </c>
      <c r="M299" s="346">
        <f t="shared" si="310"/>
        <v>0</v>
      </c>
      <c r="N299" s="365">
        <f t="shared" si="310"/>
        <v>0</v>
      </c>
      <c r="O299" s="365">
        <f t="shared" si="310"/>
        <v>0</v>
      </c>
      <c r="P299" s="365">
        <f t="shared" si="310"/>
        <v>0</v>
      </c>
      <c r="Q299" s="348">
        <f t="shared" si="310"/>
        <v>0</v>
      </c>
      <c r="R299" s="366">
        <f t="shared" si="310"/>
        <v>0</v>
      </c>
      <c r="S299" s="1575"/>
      <c r="T299" s="367">
        <f t="shared" si="312"/>
        <v>0</v>
      </c>
      <c r="U299" s="367">
        <f t="shared" si="312"/>
        <v>0</v>
      </c>
      <c r="V299" s="367">
        <f t="shared" si="312"/>
        <v>0</v>
      </c>
      <c r="W299" s="346">
        <f t="shared" si="312"/>
        <v>0</v>
      </c>
      <c r="X299" s="366">
        <f t="shared" si="312"/>
        <v>0</v>
      </c>
      <c r="Y299" s="367">
        <f t="shared" si="312"/>
        <v>0</v>
      </c>
      <c r="Z299" s="367">
        <f t="shared" si="312"/>
        <v>0</v>
      </c>
      <c r="AA299" s="367">
        <f t="shared" si="312"/>
        <v>0</v>
      </c>
      <c r="AB299" s="367">
        <f t="shared" si="312"/>
        <v>0</v>
      </c>
      <c r="AC299" s="367">
        <f t="shared" si="312"/>
        <v>0</v>
      </c>
      <c r="AD299" s="367">
        <f t="shared" si="312"/>
        <v>0</v>
      </c>
      <c r="AE299" s="367">
        <f t="shared" si="312"/>
        <v>0</v>
      </c>
      <c r="AF299" s="367">
        <f t="shared" si="312"/>
        <v>0</v>
      </c>
      <c r="AG299" s="346">
        <f t="shared" si="312"/>
        <v>0</v>
      </c>
      <c r="AH299" s="1563"/>
      <c r="AI299" s="351">
        <f t="shared" si="312"/>
        <v>0</v>
      </c>
      <c r="AJ299" s="363">
        <f t="shared" si="312"/>
        <v>0</v>
      </c>
      <c r="AK299" s="364">
        <f t="shared" si="312"/>
        <v>0</v>
      </c>
      <c r="AL299" s="364">
        <f t="shared" si="312"/>
        <v>0</v>
      </c>
      <c r="AM299" s="364">
        <f t="shared" si="312"/>
        <v>0</v>
      </c>
      <c r="AN299" s="364">
        <f t="shared" si="312"/>
        <v>0</v>
      </c>
      <c r="AO299" s="364">
        <f t="shared" si="312"/>
        <v>0</v>
      </c>
      <c r="AP299" s="346">
        <f t="shared" si="312"/>
        <v>0</v>
      </c>
      <c r="AQ299" s="365">
        <f t="shared" si="312"/>
        <v>0</v>
      </c>
      <c r="AR299" s="1563"/>
      <c r="AS299" s="365">
        <f t="shared" si="312"/>
        <v>0</v>
      </c>
      <c r="AT299" s="352">
        <f t="shared" si="312"/>
        <v>0</v>
      </c>
      <c r="AU299" s="368">
        <f t="shared" si="312"/>
        <v>0</v>
      </c>
      <c r="AV299" s="369">
        <f t="shared" si="312"/>
        <v>0</v>
      </c>
      <c r="AW299" s="369">
        <f t="shared" si="312"/>
        <v>0</v>
      </c>
      <c r="AX299" s="346">
        <f t="shared" si="312"/>
        <v>0</v>
      </c>
      <c r="AY299" s="365">
        <f t="shared" si="312"/>
        <v>0</v>
      </c>
      <c r="AZ299" s="1563"/>
      <c r="BA299" s="352">
        <f t="shared" si="312"/>
        <v>0</v>
      </c>
      <c r="BB299" s="1563"/>
      <c r="BC299" s="352">
        <f t="shared" si="312"/>
        <v>0</v>
      </c>
    </row>
    <row r="300" spans="1:56" s="121" customFormat="1" ht="13.5" thickBot="1">
      <c r="A300" s="374" t="s">
        <v>406</v>
      </c>
      <c r="B300" s="361">
        <f t="shared" si="310"/>
        <v>0</v>
      </c>
      <c r="C300" s="361">
        <f t="shared" si="310"/>
        <v>0</v>
      </c>
      <c r="D300" s="362">
        <f t="shared" si="310"/>
        <v>0</v>
      </c>
      <c r="E300" s="363">
        <f t="shared" si="310"/>
        <v>0</v>
      </c>
      <c r="F300" s="364">
        <f t="shared" si="310"/>
        <v>0</v>
      </c>
      <c r="G300" s="364">
        <f t="shared" si="310"/>
        <v>0</v>
      </c>
      <c r="H300" s="364">
        <f t="shared" si="310"/>
        <v>0</v>
      </c>
      <c r="I300" s="364">
        <f t="shared" si="310"/>
        <v>0</v>
      </c>
      <c r="J300" s="364">
        <f t="shared" si="310"/>
        <v>0</v>
      </c>
      <c r="K300" s="364">
        <f t="shared" si="310"/>
        <v>0</v>
      </c>
      <c r="L300" s="364">
        <f t="shared" si="310"/>
        <v>0</v>
      </c>
      <c r="M300" s="346">
        <f t="shared" si="310"/>
        <v>0</v>
      </c>
      <c r="N300" s="365">
        <f t="shared" si="310"/>
        <v>0</v>
      </c>
      <c r="O300" s="365">
        <f t="shared" si="310"/>
        <v>0</v>
      </c>
      <c r="P300" s="365">
        <f t="shared" si="310"/>
        <v>0</v>
      </c>
      <c r="Q300" s="348">
        <f t="shared" si="310"/>
        <v>0</v>
      </c>
      <c r="R300" s="366">
        <f t="shared" si="310"/>
        <v>0</v>
      </c>
      <c r="S300" s="1575"/>
      <c r="T300" s="367">
        <f t="shared" si="312"/>
        <v>0</v>
      </c>
      <c r="U300" s="367">
        <f t="shared" si="312"/>
        <v>0</v>
      </c>
      <c r="V300" s="367">
        <f t="shared" si="312"/>
        <v>0</v>
      </c>
      <c r="W300" s="346">
        <f t="shared" si="312"/>
        <v>0</v>
      </c>
      <c r="X300" s="366">
        <f t="shared" si="312"/>
        <v>0</v>
      </c>
      <c r="Y300" s="367">
        <f t="shared" si="312"/>
        <v>0</v>
      </c>
      <c r="Z300" s="367">
        <f t="shared" si="312"/>
        <v>0</v>
      </c>
      <c r="AA300" s="367">
        <f t="shared" si="312"/>
        <v>0</v>
      </c>
      <c r="AB300" s="367">
        <f t="shared" si="312"/>
        <v>0</v>
      </c>
      <c r="AC300" s="367">
        <f t="shared" si="312"/>
        <v>0</v>
      </c>
      <c r="AD300" s="367">
        <f t="shared" si="312"/>
        <v>0</v>
      </c>
      <c r="AE300" s="367">
        <f t="shared" si="312"/>
        <v>0</v>
      </c>
      <c r="AF300" s="367">
        <f t="shared" si="312"/>
        <v>0</v>
      </c>
      <c r="AG300" s="346">
        <f t="shared" si="312"/>
        <v>0</v>
      </c>
      <c r="AH300" s="1563"/>
      <c r="AI300" s="351">
        <f t="shared" si="312"/>
        <v>0</v>
      </c>
      <c r="AJ300" s="363">
        <f t="shared" si="312"/>
        <v>0</v>
      </c>
      <c r="AK300" s="364">
        <f t="shared" si="312"/>
        <v>0</v>
      </c>
      <c r="AL300" s="364">
        <f t="shared" si="312"/>
        <v>0</v>
      </c>
      <c r="AM300" s="364">
        <f t="shared" si="312"/>
        <v>0</v>
      </c>
      <c r="AN300" s="364">
        <f t="shared" si="312"/>
        <v>0</v>
      </c>
      <c r="AO300" s="364">
        <f t="shared" si="312"/>
        <v>0</v>
      </c>
      <c r="AP300" s="346">
        <f t="shared" si="312"/>
        <v>0</v>
      </c>
      <c r="AQ300" s="365">
        <f t="shared" si="312"/>
        <v>0</v>
      </c>
      <c r="AR300" s="1563"/>
      <c r="AS300" s="365">
        <f t="shared" si="312"/>
        <v>0</v>
      </c>
      <c r="AT300" s="352">
        <f t="shared" si="312"/>
        <v>0</v>
      </c>
      <c r="AU300" s="368">
        <f t="shared" si="312"/>
        <v>0</v>
      </c>
      <c r="AV300" s="369">
        <f t="shared" si="312"/>
        <v>0</v>
      </c>
      <c r="AW300" s="369">
        <f t="shared" si="312"/>
        <v>0</v>
      </c>
      <c r="AX300" s="346">
        <f t="shared" si="312"/>
        <v>0</v>
      </c>
      <c r="AY300" s="365">
        <f t="shared" si="312"/>
        <v>0</v>
      </c>
      <c r="AZ300" s="1563"/>
      <c r="BA300" s="352">
        <f t="shared" si="312"/>
        <v>0</v>
      </c>
      <c r="BB300" s="1563"/>
      <c r="BC300" s="352">
        <f t="shared" si="312"/>
        <v>0</v>
      </c>
    </row>
    <row r="301" spans="1:56" s="360" customFormat="1" ht="14.25" customHeight="1" thickBot="1">
      <c r="A301" s="450"/>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c r="BC301" s="379"/>
    </row>
    <row r="302" spans="1:56" s="449" customFormat="1" ht="15.75">
      <c r="B302" s="375" t="str">
        <f t="shared" ref="B302:BC302" si="313">IF(ABS(B287-B290)&lt;0.1,"OK","Error")</f>
        <v>OK</v>
      </c>
      <c r="C302" s="375" t="str">
        <f t="shared" si="313"/>
        <v>OK</v>
      </c>
      <c r="D302" s="375" t="str">
        <f t="shared" si="313"/>
        <v>OK</v>
      </c>
      <c r="E302" s="375" t="str">
        <f t="shared" si="313"/>
        <v>OK</v>
      </c>
      <c r="F302" s="375" t="str">
        <f t="shared" si="313"/>
        <v>OK</v>
      </c>
      <c r="G302" s="375" t="str">
        <f t="shared" si="313"/>
        <v>OK</v>
      </c>
      <c r="H302" s="375" t="str">
        <f t="shared" si="313"/>
        <v>OK</v>
      </c>
      <c r="I302" s="375" t="str">
        <f t="shared" si="313"/>
        <v>OK</v>
      </c>
      <c r="J302" s="375" t="str">
        <f t="shared" si="313"/>
        <v>OK</v>
      </c>
      <c r="K302" s="375" t="str">
        <f t="shared" si="313"/>
        <v>OK</v>
      </c>
      <c r="L302" s="375" t="str">
        <f t="shared" si="313"/>
        <v>OK</v>
      </c>
      <c r="M302" s="375" t="str">
        <f t="shared" si="313"/>
        <v>OK</v>
      </c>
      <c r="N302" s="375" t="str">
        <f t="shared" si="313"/>
        <v>OK</v>
      </c>
      <c r="O302" s="375" t="str">
        <f t="shared" si="313"/>
        <v>OK</v>
      </c>
      <c r="P302" s="375" t="str">
        <f t="shared" si="313"/>
        <v>OK</v>
      </c>
      <c r="Q302" s="375" t="str">
        <f t="shared" si="313"/>
        <v>OK</v>
      </c>
      <c r="R302" s="375" t="str">
        <f t="shared" si="313"/>
        <v>OK</v>
      </c>
      <c r="S302" s="375" t="str">
        <f t="shared" si="313"/>
        <v>OK</v>
      </c>
      <c r="T302" s="375" t="str">
        <f t="shared" si="313"/>
        <v>OK</v>
      </c>
      <c r="U302" s="375" t="str">
        <f t="shared" si="313"/>
        <v>OK</v>
      </c>
      <c r="V302" s="375" t="str">
        <f t="shared" si="313"/>
        <v>OK</v>
      </c>
      <c r="W302" s="375" t="str">
        <f t="shared" si="313"/>
        <v>OK</v>
      </c>
      <c r="X302" s="375" t="str">
        <f t="shared" si="313"/>
        <v>OK</v>
      </c>
      <c r="Y302" s="375" t="str">
        <f t="shared" si="313"/>
        <v>OK</v>
      </c>
      <c r="Z302" s="375" t="str">
        <f t="shared" si="313"/>
        <v>OK</v>
      </c>
      <c r="AA302" s="375" t="str">
        <f t="shared" si="313"/>
        <v>OK</v>
      </c>
      <c r="AB302" s="375" t="str">
        <f t="shared" si="313"/>
        <v>OK</v>
      </c>
      <c r="AC302" s="375" t="str">
        <f t="shared" si="313"/>
        <v>OK</v>
      </c>
      <c r="AD302" s="375" t="str">
        <f t="shared" si="313"/>
        <v>OK</v>
      </c>
      <c r="AE302" s="375" t="str">
        <f t="shared" si="313"/>
        <v>OK</v>
      </c>
      <c r="AF302" s="375" t="str">
        <f t="shared" si="313"/>
        <v>OK</v>
      </c>
      <c r="AG302" s="375" t="str">
        <f t="shared" si="313"/>
        <v>OK</v>
      </c>
      <c r="AH302" s="375" t="str">
        <f t="shared" si="313"/>
        <v>OK</v>
      </c>
      <c r="AI302" s="375" t="str">
        <f t="shared" si="313"/>
        <v>OK</v>
      </c>
      <c r="AJ302" s="375" t="str">
        <f t="shared" si="313"/>
        <v>OK</v>
      </c>
      <c r="AK302" s="375" t="str">
        <f t="shared" si="313"/>
        <v>OK</v>
      </c>
      <c r="AL302" s="375" t="str">
        <f t="shared" si="313"/>
        <v>OK</v>
      </c>
      <c r="AM302" s="375" t="str">
        <f t="shared" si="313"/>
        <v>OK</v>
      </c>
      <c r="AN302" s="375" t="str">
        <f t="shared" si="313"/>
        <v>OK</v>
      </c>
      <c r="AO302" s="375" t="str">
        <f t="shared" si="313"/>
        <v>OK</v>
      </c>
      <c r="AP302" s="375" t="str">
        <f t="shared" si="313"/>
        <v>OK</v>
      </c>
      <c r="AQ302" s="375" t="str">
        <f t="shared" si="313"/>
        <v>OK</v>
      </c>
      <c r="AR302" s="375" t="str">
        <f t="shared" si="313"/>
        <v>OK</v>
      </c>
      <c r="AS302" s="375" t="str">
        <f t="shared" si="313"/>
        <v>OK</v>
      </c>
      <c r="AT302" s="375" t="str">
        <f t="shared" si="313"/>
        <v>OK</v>
      </c>
      <c r="AU302" s="375" t="str">
        <f t="shared" si="313"/>
        <v>OK</v>
      </c>
      <c r="AV302" s="375" t="str">
        <f t="shared" si="313"/>
        <v>OK</v>
      </c>
      <c r="AW302" s="375" t="str">
        <f t="shared" si="313"/>
        <v>OK</v>
      </c>
      <c r="AX302" s="375" t="str">
        <f t="shared" si="313"/>
        <v>OK</v>
      </c>
      <c r="AY302" s="375" t="str">
        <f t="shared" si="313"/>
        <v>OK</v>
      </c>
      <c r="AZ302" s="375" t="str">
        <f t="shared" si="313"/>
        <v>OK</v>
      </c>
      <c r="BA302" s="375" t="str">
        <f t="shared" si="313"/>
        <v>OK</v>
      </c>
      <c r="BB302" s="375" t="str">
        <f t="shared" si="313"/>
        <v>OK</v>
      </c>
      <c r="BC302" s="375" t="str">
        <f t="shared" si="313"/>
        <v>OK</v>
      </c>
    </row>
    <row r="303" spans="1:56" s="454" customFormat="1" ht="15.75">
      <c r="B303" s="455"/>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55"/>
      <c r="AG303" s="455"/>
      <c r="AH303" s="455"/>
      <c r="AI303" s="455"/>
      <c r="AJ303" s="455"/>
      <c r="AK303" s="455"/>
      <c r="AL303" s="455"/>
      <c r="AM303" s="455"/>
      <c r="AN303" s="455"/>
      <c r="AO303" s="455"/>
      <c r="AP303" s="455"/>
      <c r="AQ303" s="455"/>
      <c r="AR303" s="455"/>
      <c r="AS303" s="455"/>
      <c r="AT303" s="455"/>
      <c r="AU303" s="455"/>
      <c r="AV303" s="455"/>
      <c r="AW303" s="455"/>
      <c r="AX303" s="455"/>
      <c r="AY303" s="455"/>
      <c r="AZ303" s="455"/>
      <c r="BA303" s="455"/>
      <c r="BB303" s="455"/>
      <c r="BC303" s="455"/>
    </row>
    <row r="304" spans="1:56" s="449" customFormat="1" ht="18.75" customHeight="1" thickBot="1">
      <c r="A304" s="338" t="s">
        <v>425</v>
      </c>
      <c r="B304" s="456"/>
      <c r="C304" s="456"/>
      <c r="D304" s="454"/>
      <c r="E304" s="454"/>
      <c r="F304" s="454"/>
      <c r="G304" s="454"/>
      <c r="H304" s="454"/>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4"/>
      <c r="AQ304" s="457"/>
      <c r="AR304" s="457"/>
      <c r="AS304" s="457"/>
      <c r="AT304" s="454"/>
      <c r="AU304" s="454"/>
      <c r="AV304" s="454"/>
      <c r="AW304" s="454"/>
      <c r="AX304" s="454"/>
      <c r="AY304" s="454"/>
      <c r="AZ304" s="457"/>
      <c r="BA304" s="454"/>
      <c r="BB304" s="457"/>
      <c r="BC304" s="454"/>
      <c r="BD304" s="454"/>
    </row>
    <row r="305" spans="1:56" s="121" customFormat="1">
      <c r="A305" s="458" t="s">
        <v>426</v>
      </c>
      <c r="B305" s="336"/>
      <c r="C305" s="336"/>
      <c r="D305" s="336"/>
      <c r="E305" s="336"/>
      <c r="F305" s="336"/>
      <c r="G305" s="336"/>
      <c r="H305" s="332"/>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60"/>
      <c r="AQ305" s="459"/>
      <c r="AR305" s="459"/>
      <c r="AS305" s="459"/>
      <c r="AT305" s="336"/>
      <c r="AU305" s="336"/>
      <c r="AV305" s="336"/>
      <c r="AW305" s="336"/>
      <c r="AX305" s="336"/>
      <c r="AY305" s="336"/>
      <c r="AZ305" s="459"/>
      <c r="BA305" s="336"/>
      <c r="BB305" s="459"/>
      <c r="BC305" s="336"/>
      <c r="BD305" s="336"/>
    </row>
    <row r="306" spans="1:56" s="339" customFormat="1" ht="15">
      <c r="A306" s="358" t="s">
        <v>398</v>
      </c>
      <c r="B306" s="461">
        <f t="shared" ref="B306:I306" si="314">SUM(B307:B316)</f>
        <v>0</v>
      </c>
      <c r="C306" s="461">
        <f t="shared" si="314"/>
        <v>0</v>
      </c>
      <c r="D306" s="462">
        <f t="shared" si="314"/>
        <v>0</v>
      </c>
      <c r="E306" s="463">
        <f t="shared" si="314"/>
        <v>0</v>
      </c>
      <c r="F306" s="464">
        <f t="shared" si="314"/>
        <v>0</v>
      </c>
      <c r="G306" s="464">
        <f t="shared" si="314"/>
        <v>0</v>
      </c>
      <c r="H306" s="464">
        <f t="shared" si="314"/>
        <v>0</v>
      </c>
      <c r="I306" s="464">
        <f t="shared" si="314"/>
        <v>0</v>
      </c>
      <c r="J306" s="464">
        <f t="shared" ref="J306:BA306" si="315">SUM(J307:J316)</f>
        <v>0</v>
      </c>
      <c r="K306" s="464">
        <f t="shared" si="315"/>
        <v>0</v>
      </c>
      <c r="L306" s="464">
        <f t="shared" si="315"/>
        <v>0</v>
      </c>
      <c r="M306" s="465">
        <f t="shared" si="315"/>
        <v>0</v>
      </c>
      <c r="N306" s="466">
        <f t="shared" si="315"/>
        <v>0</v>
      </c>
      <c r="O306" s="466">
        <f t="shared" si="315"/>
        <v>0</v>
      </c>
      <c r="P306" s="466">
        <f t="shared" si="315"/>
        <v>0</v>
      </c>
      <c r="Q306" s="467">
        <f t="shared" si="315"/>
        <v>0</v>
      </c>
      <c r="R306" s="468">
        <f t="shared" si="315"/>
        <v>0</v>
      </c>
      <c r="S306" s="1613"/>
      <c r="T306" s="469">
        <f t="shared" si="315"/>
        <v>0</v>
      </c>
      <c r="U306" s="469">
        <f t="shared" si="315"/>
        <v>0</v>
      </c>
      <c r="V306" s="469">
        <f t="shared" si="315"/>
        <v>0</v>
      </c>
      <c r="W306" s="465">
        <f t="shared" si="315"/>
        <v>0</v>
      </c>
      <c r="X306" s="468">
        <f t="shared" si="315"/>
        <v>0</v>
      </c>
      <c r="Y306" s="469">
        <f t="shared" si="315"/>
        <v>0</v>
      </c>
      <c r="Z306" s="469">
        <f t="shared" si="315"/>
        <v>0</v>
      </c>
      <c r="AA306" s="469">
        <f t="shared" si="315"/>
        <v>0</v>
      </c>
      <c r="AB306" s="469">
        <f t="shared" si="315"/>
        <v>0</v>
      </c>
      <c r="AC306" s="469">
        <f t="shared" si="315"/>
        <v>0</v>
      </c>
      <c r="AD306" s="469">
        <f t="shared" si="315"/>
        <v>0</v>
      </c>
      <c r="AE306" s="469">
        <f t="shared" si="315"/>
        <v>0</v>
      </c>
      <c r="AF306" s="469">
        <f t="shared" si="315"/>
        <v>0</v>
      </c>
      <c r="AG306" s="465">
        <f t="shared" si="315"/>
        <v>0</v>
      </c>
      <c r="AH306" s="1563"/>
      <c r="AI306" s="470">
        <f>SUM(AI307:AI316)</f>
        <v>0</v>
      </c>
      <c r="AJ306" s="463">
        <f>SUM(AJ307:AJ316)</f>
        <v>0</v>
      </c>
      <c r="AK306" s="464">
        <f t="shared" si="315"/>
        <v>0</v>
      </c>
      <c r="AL306" s="464">
        <f t="shared" si="315"/>
        <v>0</v>
      </c>
      <c r="AM306" s="464">
        <f t="shared" si="315"/>
        <v>0</v>
      </c>
      <c r="AN306" s="464">
        <f t="shared" si="315"/>
        <v>0</v>
      </c>
      <c r="AO306" s="464">
        <f t="shared" si="315"/>
        <v>0</v>
      </c>
      <c r="AP306" s="465">
        <f t="shared" si="315"/>
        <v>0</v>
      </c>
      <c r="AQ306" s="466">
        <f t="shared" si="315"/>
        <v>0</v>
      </c>
      <c r="AR306" s="1563"/>
      <c r="AS306" s="466">
        <f t="shared" si="315"/>
        <v>0</v>
      </c>
      <c r="AT306" s="471">
        <f t="shared" si="315"/>
        <v>0</v>
      </c>
      <c r="AU306" s="472">
        <f t="shared" si="315"/>
        <v>0</v>
      </c>
      <c r="AV306" s="473">
        <f t="shared" si="315"/>
        <v>0</v>
      </c>
      <c r="AW306" s="473">
        <f>SUM(AW307:AW316)</f>
        <v>0</v>
      </c>
      <c r="AX306" s="465">
        <f t="shared" si="315"/>
        <v>0</v>
      </c>
      <c r="AY306" s="466">
        <f t="shared" si="315"/>
        <v>0</v>
      </c>
      <c r="AZ306" s="1563"/>
      <c r="BA306" s="471">
        <f t="shared" si="315"/>
        <v>0</v>
      </c>
      <c r="BB306" s="1563"/>
      <c r="BC306" s="471">
        <f>SUM(BC307:BC316)</f>
        <v>0</v>
      </c>
    </row>
    <row r="307" spans="1:56" s="121" customFormat="1">
      <c r="A307" s="372" t="s">
        <v>399</v>
      </c>
      <c r="B307" s="361">
        <f t="shared" ref="B307:AG315" si="316">+B291+B181+B115+B57</f>
        <v>0</v>
      </c>
      <c r="C307" s="361">
        <f t="shared" si="316"/>
        <v>0</v>
      </c>
      <c r="D307" s="362">
        <f t="shared" si="316"/>
        <v>0</v>
      </c>
      <c r="E307" s="363">
        <f t="shared" si="316"/>
        <v>0</v>
      </c>
      <c r="F307" s="364">
        <f t="shared" si="316"/>
        <v>0</v>
      </c>
      <c r="G307" s="364">
        <f t="shared" si="316"/>
        <v>0</v>
      </c>
      <c r="H307" s="364">
        <f t="shared" si="316"/>
        <v>0</v>
      </c>
      <c r="I307" s="364">
        <f t="shared" si="316"/>
        <v>0</v>
      </c>
      <c r="J307" s="364">
        <f t="shared" si="316"/>
        <v>0</v>
      </c>
      <c r="K307" s="364">
        <f t="shared" si="316"/>
        <v>0</v>
      </c>
      <c r="L307" s="364">
        <f t="shared" si="316"/>
        <v>0</v>
      </c>
      <c r="M307" s="346">
        <f t="shared" si="316"/>
        <v>0</v>
      </c>
      <c r="N307" s="365">
        <f t="shared" si="316"/>
        <v>0</v>
      </c>
      <c r="O307" s="365">
        <f t="shared" si="316"/>
        <v>0</v>
      </c>
      <c r="P307" s="365">
        <f t="shared" si="316"/>
        <v>0</v>
      </c>
      <c r="Q307" s="348">
        <f t="shared" si="316"/>
        <v>0</v>
      </c>
      <c r="R307" s="366">
        <f t="shared" si="316"/>
        <v>0</v>
      </c>
      <c r="S307" s="1575"/>
      <c r="T307" s="367">
        <f t="shared" si="316"/>
        <v>0</v>
      </c>
      <c r="U307" s="367">
        <f t="shared" si="316"/>
        <v>0</v>
      </c>
      <c r="V307" s="367">
        <f t="shared" si="316"/>
        <v>0</v>
      </c>
      <c r="W307" s="346">
        <f t="shared" si="316"/>
        <v>0</v>
      </c>
      <c r="X307" s="366">
        <f t="shared" si="316"/>
        <v>0</v>
      </c>
      <c r="Y307" s="367">
        <f t="shared" si="316"/>
        <v>0</v>
      </c>
      <c r="Z307" s="367">
        <f t="shared" si="316"/>
        <v>0</v>
      </c>
      <c r="AA307" s="367">
        <f t="shared" si="316"/>
        <v>0</v>
      </c>
      <c r="AB307" s="367">
        <f t="shared" si="316"/>
        <v>0</v>
      </c>
      <c r="AC307" s="367">
        <f t="shared" si="316"/>
        <v>0</v>
      </c>
      <c r="AD307" s="367">
        <f t="shared" si="316"/>
        <v>0</v>
      </c>
      <c r="AE307" s="367">
        <f t="shared" si="316"/>
        <v>0</v>
      </c>
      <c r="AF307" s="367">
        <f t="shared" si="316"/>
        <v>0</v>
      </c>
      <c r="AG307" s="346">
        <f t="shared" si="316"/>
        <v>0</v>
      </c>
      <c r="AH307" s="1563"/>
      <c r="AI307" s="351">
        <f t="shared" ref="AI307:AQ316" si="317">+AI291+AI181+AI115+AI57</f>
        <v>0</v>
      </c>
      <c r="AJ307" s="363">
        <f t="shared" si="317"/>
        <v>0</v>
      </c>
      <c r="AK307" s="364">
        <f t="shared" si="317"/>
        <v>0</v>
      </c>
      <c r="AL307" s="364">
        <f t="shared" si="317"/>
        <v>0</v>
      </c>
      <c r="AM307" s="364">
        <f t="shared" si="317"/>
        <v>0</v>
      </c>
      <c r="AN307" s="364">
        <f t="shared" si="317"/>
        <v>0</v>
      </c>
      <c r="AO307" s="364">
        <f t="shared" si="317"/>
        <v>0</v>
      </c>
      <c r="AP307" s="346">
        <f t="shared" si="317"/>
        <v>0</v>
      </c>
      <c r="AQ307" s="365">
        <f t="shared" si="317"/>
        <v>0</v>
      </c>
      <c r="AR307" s="1563"/>
      <c r="AS307" s="365">
        <f t="shared" ref="AS307:BC316" si="318">+AS291+AS181+AS115+AS57</f>
        <v>0</v>
      </c>
      <c r="AT307" s="352">
        <f t="shared" si="318"/>
        <v>0</v>
      </c>
      <c r="AU307" s="368">
        <f t="shared" si="318"/>
        <v>0</v>
      </c>
      <c r="AV307" s="369">
        <f t="shared" si="318"/>
        <v>0</v>
      </c>
      <c r="AW307" s="369">
        <f>+AW291+AW181+AW115+AW57</f>
        <v>0</v>
      </c>
      <c r="AX307" s="346">
        <f t="shared" si="318"/>
        <v>0</v>
      </c>
      <c r="AY307" s="365">
        <f t="shared" si="318"/>
        <v>0</v>
      </c>
      <c r="AZ307" s="1563"/>
      <c r="BA307" s="352">
        <f t="shared" si="318"/>
        <v>0</v>
      </c>
      <c r="BB307" s="1563"/>
      <c r="BC307" s="352">
        <f t="shared" si="318"/>
        <v>0</v>
      </c>
    </row>
    <row r="308" spans="1:56" s="121" customFormat="1">
      <c r="A308" s="372" t="s">
        <v>400</v>
      </c>
      <c r="B308" s="361">
        <f t="shared" si="316"/>
        <v>0</v>
      </c>
      <c r="C308" s="361">
        <f t="shared" si="316"/>
        <v>0</v>
      </c>
      <c r="D308" s="362">
        <f t="shared" si="316"/>
        <v>0</v>
      </c>
      <c r="E308" s="363">
        <f t="shared" si="316"/>
        <v>0</v>
      </c>
      <c r="F308" s="364">
        <f t="shared" si="316"/>
        <v>0</v>
      </c>
      <c r="G308" s="364">
        <f t="shared" si="316"/>
        <v>0</v>
      </c>
      <c r="H308" s="364">
        <f t="shared" si="316"/>
        <v>0</v>
      </c>
      <c r="I308" s="364">
        <f t="shared" si="316"/>
        <v>0</v>
      </c>
      <c r="J308" s="364">
        <f t="shared" si="316"/>
        <v>0</v>
      </c>
      <c r="K308" s="364">
        <f t="shared" si="316"/>
        <v>0</v>
      </c>
      <c r="L308" s="364">
        <f t="shared" si="316"/>
        <v>0</v>
      </c>
      <c r="M308" s="346">
        <f t="shared" si="316"/>
        <v>0</v>
      </c>
      <c r="N308" s="365">
        <f t="shared" si="316"/>
        <v>0</v>
      </c>
      <c r="O308" s="365">
        <f t="shared" si="316"/>
        <v>0</v>
      </c>
      <c r="P308" s="365">
        <f t="shared" si="316"/>
        <v>0</v>
      </c>
      <c r="Q308" s="348">
        <f t="shared" si="316"/>
        <v>0</v>
      </c>
      <c r="R308" s="366">
        <f t="shared" si="316"/>
        <v>0</v>
      </c>
      <c r="S308" s="1575"/>
      <c r="T308" s="367">
        <f t="shared" si="316"/>
        <v>0</v>
      </c>
      <c r="U308" s="367">
        <f t="shared" si="316"/>
        <v>0</v>
      </c>
      <c r="V308" s="367">
        <f t="shared" si="316"/>
        <v>0</v>
      </c>
      <c r="W308" s="346">
        <f t="shared" si="316"/>
        <v>0</v>
      </c>
      <c r="X308" s="366">
        <f t="shared" si="316"/>
        <v>0</v>
      </c>
      <c r="Y308" s="367">
        <f t="shared" si="316"/>
        <v>0</v>
      </c>
      <c r="Z308" s="367">
        <f t="shared" si="316"/>
        <v>0</v>
      </c>
      <c r="AA308" s="367">
        <f t="shared" si="316"/>
        <v>0</v>
      </c>
      <c r="AB308" s="367">
        <f t="shared" si="316"/>
        <v>0</v>
      </c>
      <c r="AC308" s="367">
        <f t="shared" si="316"/>
        <v>0</v>
      </c>
      <c r="AD308" s="367">
        <f t="shared" si="316"/>
        <v>0</v>
      </c>
      <c r="AE308" s="367">
        <f t="shared" si="316"/>
        <v>0</v>
      </c>
      <c r="AF308" s="367">
        <f t="shared" si="316"/>
        <v>0</v>
      </c>
      <c r="AG308" s="346">
        <f t="shared" si="316"/>
        <v>0</v>
      </c>
      <c r="AH308" s="1563"/>
      <c r="AI308" s="351">
        <f t="shared" si="317"/>
        <v>0</v>
      </c>
      <c r="AJ308" s="363">
        <f t="shared" si="317"/>
        <v>0</v>
      </c>
      <c r="AK308" s="364">
        <f t="shared" si="317"/>
        <v>0</v>
      </c>
      <c r="AL308" s="364">
        <f t="shared" si="317"/>
        <v>0</v>
      </c>
      <c r="AM308" s="364">
        <f t="shared" si="317"/>
        <v>0</v>
      </c>
      <c r="AN308" s="364">
        <f t="shared" si="317"/>
        <v>0</v>
      </c>
      <c r="AO308" s="364">
        <f t="shared" si="317"/>
        <v>0</v>
      </c>
      <c r="AP308" s="346">
        <f t="shared" si="317"/>
        <v>0</v>
      </c>
      <c r="AQ308" s="365">
        <f t="shared" si="317"/>
        <v>0</v>
      </c>
      <c r="AR308" s="1563"/>
      <c r="AS308" s="365">
        <f t="shared" si="318"/>
        <v>0</v>
      </c>
      <c r="AT308" s="352">
        <f t="shared" si="318"/>
        <v>0</v>
      </c>
      <c r="AU308" s="368">
        <f t="shared" si="318"/>
        <v>0</v>
      </c>
      <c r="AV308" s="369">
        <f t="shared" si="318"/>
        <v>0</v>
      </c>
      <c r="AW308" s="369">
        <f t="shared" si="318"/>
        <v>0</v>
      </c>
      <c r="AX308" s="346">
        <f t="shared" si="318"/>
        <v>0</v>
      </c>
      <c r="AY308" s="365">
        <f t="shared" si="318"/>
        <v>0</v>
      </c>
      <c r="AZ308" s="1563"/>
      <c r="BA308" s="352">
        <f t="shared" si="318"/>
        <v>0</v>
      </c>
      <c r="BB308" s="1563"/>
      <c r="BC308" s="352">
        <f t="shared" si="318"/>
        <v>0</v>
      </c>
    </row>
    <row r="309" spans="1:56" s="121" customFormat="1">
      <c r="A309" s="373" t="s">
        <v>401</v>
      </c>
      <c r="B309" s="361">
        <f t="shared" si="316"/>
        <v>0</v>
      </c>
      <c r="C309" s="361">
        <f t="shared" si="316"/>
        <v>0</v>
      </c>
      <c r="D309" s="362">
        <f t="shared" si="316"/>
        <v>0</v>
      </c>
      <c r="E309" s="363">
        <f t="shared" si="316"/>
        <v>0</v>
      </c>
      <c r="F309" s="364">
        <f t="shared" si="316"/>
        <v>0</v>
      </c>
      <c r="G309" s="364">
        <f t="shared" si="316"/>
        <v>0</v>
      </c>
      <c r="H309" s="364">
        <f t="shared" si="316"/>
        <v>0</v>
      </c>
      <c r="I309" s="364">
        <f t="shared" si="316"/>
        <v>0</v>
      </c>
      <c r="J309" s="364">
        <f t="shared" si="316"/>
        <v>0</v>
      </c>
      <c r="K309" s="364">
        <f t="shared" si="316"/>
        <v>0</v>
      </c>
      <c r="L309" s="364">
        <f t="shared" si="316"/>
        <v>0</v>
      </c>
      <c r="M309" s="346">
        <f t="shared" si="316"/>
        <v>0</v>
      </c>
      <c r="N309" s="365">
        <f t="shared" si="316"/>
        <v>0</v>
      </c>
      <c r="O309" s="365">
        <f t="shared" si="316"/>
        <v>0</v>
      </c>
      <c r="P309" s="365">
        <f t="shared" si="316"/>
        <v>0</v>
      </c>
      <c r="Q309" s="348">
        <f t="shared" si="316"/>
        <v>0</v>
      </c>
      <c r="R309" s="366">
        <f t="shared" si="316"/>
        <v>0</v>
      </c>
      <c r="S309" s="1575"/>
      <c r="T309" s="367">
        <f t="shared" si="316"/>
        <v>0</v>
      </c>
      <c r="U309" s="367">
        <f t="shared" si="316"/>
        <v>0</v>
      </c>
      <c r="V309" s="367">
        <f t="shared" si="316"/>
        <v>0</v>
      </c>
      <c r="W309" s="346">
        <f t="shared" si="316"/>
        <v>0</v>
      </c>
      <c r="X309" s="366">
        <f t="shared" si="316"/>
        <v>0</v>
      </c>
      <c r="Y309" s="367">
        <f t="shared" si="316"/>
        <v>0</v>
      </c>
      <c r="Z309" s="367">
        <f t="shared" si="316"/>
        <v>0</v>
      </c>
      <c r="AA309" s="367">
        <f t="shared" si="316"/>
        <v>0</v>
      </c>
      <c r="AB309" s="367">
        <f t="shared" si="316"/>
        <v>0</v>
      </c>
      <c r="AC309" s="367">
        <f t="shared" si="316"/>
        <v>0</v>
      </c>
      <c r="AD309" s="367">
        <f t="shared" si="316"/>
        <v>0</v>
      </c>
      <c r="AE309" s="367">
        <f t="shared" si="316"/>
        <v>0</v>
      </c>
      <c r="AF309" s="367">
        <f t="shared" si="316"/>
        <v>0</v>
      </c>
      <c r="AG309" s="346">
        <f t="shared" si="316"/>
        <v>0</v>
      </c>
      <c r="AH309" s="1563"/>
      <c r="AI309" s="351">
        <f t="shared" si="317"/>
        <v>0</v>
      </c>
      <c r="AJ309" s="363">
        <f t="shared" si="317"/>
        <v>0</v>
      </c>
      <c r="AK309" s="364">
        <f t="shared" si="317"/>
        <v>0</v>
      </c>
      <c r="AL309" s="364">
        <f t="shared" si="317"/>
        <v>0</v>
      </c>
      <c r="AM309" s="364">
        <f t="shared" si="317"/>
        <v>0</v>
      </c>
      <c r="AN309" s="364">
        <f t="shared" si="317"/>
        <v>0</v>
      </c>
      <c r="AO309" s="364">
        <f t="shared" si="317"/>
        <v>0</v>
      </c>
      <c r="AP309" s="346">
        <f t="shared" si="317"/>
        <v>0</v>
      </c>
      <c r="AQ309" s="365">
        <f t="shared" si="317"/>
        <v>0</v>
      </c>
      <c r="AR309" s="1563"/>
      <c r="AS309" s="365">
        <f t="shared" si="318"/>
        <v>0</v>
      </c>
      <c r="AT309" s="352">
        <f t="shared" si="318"/>
        <v>0</v>
      </c>
      <c r="AU309" s="368">
        <f t="shared" si="318"/>
        <v>0</v>
      </c>
      <c r="AV309" s="369">
        <f t="shared" si="318"/>
        <v>0</v>
      </c>
      <c r="AW309" s="369">
        <f t="shared" si="318"/>
        <v>0</v>
      </c>
      <c r="AX309" s="346">
        <f t="shared" si="318"/>
        <v>0</v>
      </c>
      <c r="AY309" s="365">
        <f t="shared" si="318"/>
        <v>0</v>
      </c>
      <c r="AZ309" s="1563"/>
      <c r="BA309" s="352">
        <f t="shared" si="318"/>
        <v>0</v>
      </c>
      <c r="BB309" s="1563"/>
      <c r="BC309" s="352">
        <f t="shared" si="318"/>
        <v>0</v>
      </c>
    </row>
    <row r="310" spans="1:56" s="121" customFormat="1">
      <c r="A310" s="373" t="s">
        <v>61</v>
      </c>
      <c r="B310" s="361">
        <f t="shared" si="316"/>
        <v>0</v>
      </c>
      <c r="C310" s="361">
        <f t="shared" si="316"/>
        <v>0</v>
      </c>
      <c r="D310" s="362">
        <f t="shared" si="316"/>
        <v>0</v>
      </c>
      <c r="E310" s="363">
        <f t="shared" si="316"/>
        <v>0</v>
      </c>
      <c r="F310" s="364">
        <f t="shared" si="316"/>
        <v>0</v>
      </c>
      <c r="G310" s="364">
        <f t="shared" si="316"/>
        <v>0</v>
      </c>
      <c r="H310" s="364">
        <f t="shared" si="316"/>
        <v>0</v>
      </c>
      <c r="I310" s="364">
        <f t="shared" si="316"/>
        <v>0</v>
      </c>
      <c r="J310" s="364">
        <f t="shared" si="316"/>
        <v>0</v>
      </c>
      <c r="K310" s="364">
        <f t="shared" si="316"/>
        <v>0</v>
      </c>
      <c r="L310" s="364">
        <f t="shared" si="316"/>
        <v>0</v>
      </c>
      <c r="M310" s="346">
        <f t="shared" si="316"/>
        <v>0</v>
      </c>
      <c r="N310" s="365">
        <f t="shared" si="316"/>
        <v>0</v>
      </c>
      <c r="O310" s="365">
        <f t="shared" si="316"/>
        <v>0</v>
      </c>
      <c r="P310" s="365">
        <f t="shared" si="316"/>
        <v>0</v>
      </c>
      <c r="Q310" s="348">
        <f t="shared" si="316"/>
        <v>0</v>
      </c>
      <c r="R310" s="366">
        <f t="shared" si="316"/>
        <v>0</v>
      </c>
      <c r="S310" s="1575"/>
      <c r="T310" s="367">
        <f t="shared" si="316"/>
        <v>0</v>
      </c>
      <c r="U310" s="367">
        <f t="shared" si="316"/>
        <v>0</v>
      </c>
      <c r="V310" s="367">
        <f t="shared" si="316"/>
        <v>0</v>
      </c>
      <c r="W310" s="346">
        <f t="shared" si="316"/>
        <v>0</v>
      </c>
      <c r="X310" s="366">
        <f t="shared" si="316"/>
        <v>0</v>
      </c>
      <c r="Y310" s="367">
        <f t="shared" si="316"/>
        <v>0</v>
      </c>
      <c r="Z310" s="367">
        <f t="shared" si="316"/>
        <v>0</v>
      </c>
      <c r="AA310" s="367">
        <f t="shared" si="316"/>
        <v>0</v>
      </c>
      <c r="AB310" s="367">
        <f t="shared" si="316"/>
        <v>0</v>
      </c>
      <c r="AC310" s="367">
        <f t="shared" si="316"/>
        <v>0</v>
      </c>
      <c r="AD310" s="367">
        <f t="shared" si="316"/>
        <v>0</v>
      </c>
      <c r="AE310" s="367">
        <f t="shared" si="316"/>
        <v>0</v>
      </c>
      <c r="AF310" s="367">
        <f t="shared" si="316"/>
        <v>0</v>
      </c>
      <c r="AG310" s="346">
        <f t="shared" si="316"/>
        <v>0</v>
      </c>
      <c r="AH310" s="1563"/>
      <c r="AI310" s="351">
        <f t="shared" si="317"/>
        <v>0</v>
      </c>
      <c r="AJ310" s="363">
        <f t="shared" si="317"/>
        <v>0</v>
      </c>
      <c r="AK310" s="364">
        <f t="shared" si="317"/>
        <v>0</v>
      </c>
      <c r="AL310" s="364">
        <f t="shared" si="317"/>
        <v>0</v>
      </c>
      <c r="AM310" s="364">
        <f t="shared" si="317"/>
        <v>0</v>
      </c>
      <c r="AN310" s="364">
        <f t="shared" si="317"/>
        <v>0</v>
      </c>
      <c r="AO310" s="364">
        <f t="shared" si="317"/>
        <v>0</v>
      </c>
      <c r="AP310" s="346">
        <f t="shared" si="317"/>
        <v>0</v>
      </c>
      <c r="AQ310" s="365">
        <f t="shared" si="317"/>
        <v>0</v>
      </c>
      <c r="AR310" s="1563"/>
      <c r="AS310" s="365">
        <f t="shared" si="318"/>
        <v>0</v>
      </c>
      <c r="AT310" s="352">
        <f t="shared" si="318"/>
        <v>0</v>
      </c>
      <c r="AU310" s="368">
        <f t="shared" si="318"/>
        <v>0</v>
      </c>
      <c r="AV310" s="369">
        <f t="shared" si="318"/>
        <v>0</v>
      </c>
      <c r="AW310" s="369">
        <f t="shared" si="318"/>
        <v>0</v>
      </c>
      <c r="AX310" s="346">
        <f t="shared" si="318"/>
        <v>0</v>
      </c>
      <c r="AY310" s="365">
        <f t="shared" si="318"/>
        <v>0</v>
      </c>
      <c r="AZ310" s="1563"/>
      <c r="BA310" s="352">
        <f t="shared" si="318"/>
        <v>0</v>
      </c>
      <c r="BB310" s="1563"/>
      <c r="BC310" s="352">
        <f t="shared" si="318"/>
        <v>0</v>
      </c>
    </row>
    <row r="311" spans="1:56" s="121" customFormat="1">
      <c r="A311" s="373" t="s">
        <v>402</v>
      </c>
      <c r="B311" s="361">
        <f t="shared" si="316"/>
        <v>0</v>
      </c>
      <c r="C311" s="361">
        <f t="shared" si="316"/>
        <v>0</v>
      </c>
      <c r="D311" s="362">
        <f t="shared" si="316"/>
        <v>0</v>
      </c>
      <c r="E311" s="363">
        <f t="shared" si="316"/>
        <v>0</v>
      </c>
      <c r="F311" s="364">
        <f t="shared" si="316"/>
        <v>0</v>
      </c>
      <c r="G311" s="364">
        <f t="shared" si="316"/>
        <v>0</v>
      </c>
      <c r="H311" s="364">
        <f t="shared" si="316"/>
        <v>0</v>
      </c>
      <c r="I311" s="364">
        <f t="shared" si="316"/>
        <v>0</v>
      </c>
      <c r="J311" s="364">
        <f t="shared" si="316"/>
        <v>0</v>
      </c>
      <c r="K311" s="364">
        <f t="shared" si="316"/>
        <v>0</v>
      </c>
      <c r="L311" s="364">
        <f t="shared" si="316"/>
        <v>0</v>
      </c>
      <c r="M311" s="346">
        <f t="shared" si="316"/>
        <v>0</v>
      </c>
      <c r="N311" s="365">
        <f t="shared" si="316"/>
        <v>0</v>
      </c>
      <c r="O311" s="365">
        <f t="shared" si="316"/>
        <v>0</v>
      </c>
      <c r="P311" s="365">
        <f t="shared" si="316"/>
        <v>0</v>
      </c>
      <c r="Q311" s="348">
        <f t="shared" si="316"/>
        <v>0</v>
      </c>
      <c r="R311" s="366">
        <f t="shared" si="316"/>
        <v>0</v>
      </c>
      <c r="S311" s="1575"/>
      <c r="T311" s="367">
        <f t="shared" si="316"/>
        <v>0</v>
      </c>
      <c r="U311" s="367">
        <f t="shared" si="316"/>
        <v>0</v>
      </c>
      <c r="V311" s="367">
        <f t="shared" si="316"/>
        <v>0</v>
      </c>
      <c r="W311" s="346">
        <f t="shared" si="316"/>
        <v>0</v>
      </c>
      <c r="X311" s="366">
        <f t="shared" si="316"/>
        <v>0</v>
      </c>
      <c r="Y311" s="367">
        <f t="shared" si="316"/>
        <v>0</v>
      </c>
      <c r="Z311" s="367">
        <f t="shared" si="316"/>
        <v>0</v>
      </c>
      <c r="AA311" s="367">
        <f t="shared" si="316"/>
        <v>0</v>
      </c>
      <c r="AB311" s="367">
        <f t="shared" si="316"/>
        <v>0</v>
      </c>
      <c r="AC311" s="367">
        <f t="shared" si="316"/>
        <v>0</v>
      </c>
      <c r="AD311" s="367">
        <f t="shared" si="316"/>
        <v>0</v>
      </c>
      <c r="AE311" s="367">
        <f t="shared" si="316"/>
        <v>0</v>
      </c>
      <c r="AF311" s="367">
        <f t="shared" si="316"/>
        <v>0</v>
      </c>
      <c r="AG311" s="346">
        <f t="shared" si="316"/>
        <v>0</v>
      </c>
      <c r="AH311" s="1563"/>
      <c r="AI311" s="351">
        <f t="shared" si="317"/>
        <v>0</v>
      </c>
      <c r="AJ311" s="363">
        <f t="shared" si="317"/>
        <v>0</v>
      </c>
      <c r="AK311" s="364">
        <f t="shared" si="317"/>
        <v>0</v>
      </c>
      <c r="AL311" s="364">
        <f t="shared" si="317"/>
        <v>0</v>
      </c>
      <c r="AM311" s="364">
        <f t="shared" si="317"/>
        <v>0</v>
      </c>
      <c r="AN311" s="364">
        <f t="shared" si="317"/>
        <v>0</v>
      </c>
      <c r="AO311" s="364">
        <f t="shared" si="317"/>
        <v>0</v>
      </c>
      <c r="AP311" s="346">
        <f t="shared" si="317"/>
        <v>0</v>
      </c>
      <c r="AQ311" s="365">
        <f t="shared" si="317"/>
        <v>0</v>
      </c>
      <c r="AR311" s="1563"/>
      <c r="AS311" s="365">
        <f t="shared" si="318"/>
        <v>0</v>
      </c>
      <c r="AT311" s="352">
        <f t="shared" si="318"/>
        <v>0</v>
      </c>
      <c r="AU311" s="368">
        <f t="shared" si="318"/>
        <v>0</v>
      </c>
      <c r="AV311" s="369">
        <f t="shared" si="318"/>
        <v>0</v>
      </c>
      <c r="AW311" s="369">
        <f t="shared" si="318"/>
        <v>0</v>
      </c>
      <c r="AX311" s="346">
        <f t="shared" si="318"/>
        <v>0</v>
      </c>
      <c r="AY311" s="365">
        <f t="shared" si="318"/>
        <v>0</v>
      </c>
      <c r="AZ311" s="1563"/>
      <c r="BA311" s="352">
        <f t="shared" si="318"/>
        <v>0</v>
      </c>
      <c r="BB311" s="1563"/>
      <c r="BC311" s="352">
        <f t="shared" si="318"/>
        <v>0</v>
      </c>
    </row>
    <row r="312" spans="1:56" s="121" customFormat="1">
      <c r="A312" s="373" t="s">
        <v>403</v>
      </c>
      <c r="B312" s="361">
        <f t="shared" si="316"/>
        <v>0</v>
      </c>
      <c r="C312" s="361">
        <f t="shared" si="316"/>
        <v>0</v>
      </c>
      <c r="D312" s="362">
        <f t="shared" si="316"/>
        <v>0</v>
      </c>
      <c r="E312" s="363">
        <f t="shared" si="316"/>
        <v>0</v>
      </c>
      <c r="F312" s="364">
        <f t="shared" si="316"/>
        <v>0</v>
      </c>
      <c r="G312" s="364">
        <f t="shared" si="316"/>
        <v>0</v>
      </c>
      <c r="H312" s="364">
        <f t="shared" si="316"/>
        <v>0</v>
      </c>
      <c r="I312" s="364">
        <f t="shared" si="316"/>
        <v>0</v>
      </c>
      <c r="J312" s="364">
        <f t="shared" si="316"/>
        <v>0</v>
      </c>
      <c r="K312" s="364">
        <f t="shared" si="316"/>
        <v>0</v>
      </c>
      <c r="L312" s="364">
        <f t="shared" si="316"/>
        <v>0</v>
      </c>
      <c r="M312" s="346">
        <f t="shared" si="316"/>
        <v>0</v>
      </c>
      <c r="N312" s="365">
        <f t="shared" si="316"/>
        <v>0</v>
      </c>
      <c r="O312" s="365">
        <f t="shared" si="316"/>
        <v>0</v>
      </c>
      <c r="P312" s="365">
        <f t="shared" si="316"/>
        <v>0</v>
      </c>
      <c r="Q312" s="348">
        <f t="shared" si="316"/>
        <v>0</v>
      </c>
      <c r="R312" s="366">
        <f t="shared" si="316"/>
        <v>0</v>
      </c>
      <c r="S312" s="1575"/>
      <c r="T312" s="367">
        <f t="shared" si="316"/>
        <v>0</v>
      </c>
      <c r="U312" s="367">
        <f t="shared" si="316"/>
        <v>0</v>
      </c>
      <c r="V312" s="367">
        <f t="shared" si="316"/>
        <v>0</v>
      </c>
      <c r="W312" s="346">
        <f t="shared" si="316"/>
        <v>0</v>
      </c>
      <c r="X312" s="366">
        <f t="shared" si="316"/>
        <v>0</v>
      </c>
      <c r="Y312" s="367">
        <f t="shared" si="316"/>
        <v>0</v>
      </c>
      <c r="Z312" s="367">
        <f t="shared" si="316"/>
        <v>0</v>
      </c>
      <c r="AA312" s="367">
        <f t="shared" si="316"/>
        <v>0</v>
      </c>
      <c r="AB312" s="367">
        <f t="shared" si="316"/>
        <v>0</v>
      </c>
      <c r="AC312" s="367">
        <f t="shared" si="316"/>
        <v>0</v>
      </c>
      <c r="AD312" s="367">
        <f t="shared" si="316"/>
        <v>0</v>
      </c>
      <c r="AE312" s="367">
        <f t="shared" si="316"/>
        <v>0</v>
      </c>
      <c r="AF312" s="367">
        <f t="shared" si="316"/>
        <v>0</v>
      </c>
      <c r="AG312" s="346">
        <f t="shared" si="316"/>
        <v>0</v>
      </c>
      <c r="AH312" s="1563"/>
      <c r="AI312" s="351">
        <f t="shared" si="317"/>
        <v>0</v>
      </c>
      <c r="AJ312" s="363">
        <f t="shared" si="317"/>
        <v>0</v>
      </c>
      <c r="AK312" s="364">
        <f t="shared" si="317"/>
        <v>0</v>
      </c>
      <c r="AL312" s="364">
        <f t="shared" si="317"/>
        <v>0</v>
      </c>
      <c r="AM312" s="364">
        <f t="shared" si="317"/>
        <v>0</v>
      </c>
      <c r="AN312" s="364">
        <f t="shared" si="317"/>
        <v>0</v>
      </c>
      <c r="AO312" s="364">
        <f t="shared" si="317"/>
        <v>0</v>
      </c>
      <c r="AP312" s="346">
        <f t="shared" si="317"/>
        <v>0</v>
      </c>
      <c r="AQ312" s="365">
        <f t="shared" si="317"/>
        <v>0</v>
      </c>
      <c r="AR312" s="1563"/>
      <c r="AS312" s="365">
        <f t="shared" si="318"/>
        <v>0</v>
      </c>
      <c r="AT312" s="352">
        <f t="shared" si="318"/>
        <v>0</v>
      </c>
      <c r="AU312" s="368">
        <f t="shared" si="318"/>
        <v>0</v>
      </c>
      <c r="AV312" s="369">
        <f t="shared" si="318"/>
        <v>0</v>
      </c>
      <c r="AW312" s="369">
        <f t="shared" si="318"/>
        <v>0</v>
      </c>
      <c r="AX312" s="346">
        <f t="shared" si="318"/>
        <v>0</v>
      </c>
      <c r="AY312" s="365">
        <f t="shared" si="318"/>
        <v>0</v>
      </c>
      <c r="AZ312" s="1563"/>
      <c r="BA312" s="352">
        <f t="shared" si="318"/>
        <v>0</v>
      </c>
      <c r="BB312" s="1563"/>
      <c r="BC312" s="352">
        <f t="shared" si="318"/>
        <v>0</v>
      </c>
    </row>
    <row r="313" spans="1:56" s="121" customFormat="1">
      <c r="A313" s="373" t="s">
        <v>404</v>
      </c>
      <c r="B313" s="361">
        <f t="shared" si="316"/>
        <v>0</v>
      </c>
      <c r="C313" s="361">
        <f t="shared" si="316"/>
        <v>0</v>
      </c>
      <c r="D313" s="362">
        <f t="shared" si="316"/>
        <v>0</v>
      </c>
      <c r="E313" s="363">
        <f t="shared" si="316"/>
        <v>0</v>
      </c>
      <c r="F313" s="364">
        <f t="shared" si="316"/>
        <v>0</v>
      </c>
      <c r="G313" s="364">
        <f t="shared" si="316"/>
        <v>0</v>
      </c>
      <c r="H313" s="364">
        <f t="shared" si="316"/>
        <v>0</v>
      </c>
      <c r="I313" s="364">
        <f t="shared" si="316"/>
        <v>0</v>
      </c>
      <c r="J313" s="364">
        <f t="shared" si="316"/>
        <v>0</v>
      </c>
      <c r="K313" s="364">
        <f t="shared" si="316"/>
        <v>0</v>
      </c>
      <c r="L313" s="364">
        <f t="shared" si="316"/>
        <v>0</v>
      </c>
      <c r="M313" s="346">
        <f t="shared" si="316"/>
        <v>0</v>
      </c>
      <c r="N313" s="365">
        <f t="shared" si="316"/>
        <v>0</v>
      </c>
      <c r="O313" s="365">
        <f t="shared" si="316"/>
        <v>0</v>
      </c>
      <c r="P313" s="365">
        <f t="shared" si="316"/>
        <v>0</v>
      </c>
      <c r="Q313" s="348">
        <f t="shared" si="316"/>
        <v>0</v>
      </c>
      <c r="R313" s="366">
        <f t="shared" si="316"/>
        <v>0</v>
      </c>
      <c r="S313" s="1575"/>
      <c r="T313" s="367">
        <f t="shared" si="316"/>
        <v>0</v>
      </c>
      <c r="U313" s="367">
        <f t="shared" si="316"/>
        <v>0</v>
      </c>
      <c r="V313" s="367">
        <f t="shared" si="316"/>
        <v>0</v>
      </c>
      <c r="W313" s="346">
        <f t="shared" si="316"/>
        <v>0</v>
      </c>
      <c r="X313" s="366">
        <f t="shared" si="316"/>
        <v>0</v>
      </c>
      <c r="Y313" s="367">
        <f t="shared" si="316"/>
        <v>0</v>
      </c>
      <c r="Z313" s="367">
        <f t="shared" si="316"/>
        <v>0</v>
      </c>
      <c r="AA313" s="367">
        <f t="shared" si="316"/>
        <v>0</v>
      </c>
      <c r="AB313" s="367">
        <f t="shared" si="316"/>
        <v>0</v>
      </c>
      <c r="AC313" s="367">
        <f t="shared" si="316"/>
        <v>0</v>
      </c>
      <c r="AD313" s="367">
        <f t="shared" si="316"/>
        <v>0</v>
      </c>
      <c r="AE313" s="367">
        <f t="shared" si="316"/>
        <v>0</v>
      </c>
      <c r="AF313" s="367">
        <f t="shared" si="316"/>
        <v>0</v>
      </c>
      <c r="AG313" s="346">
        <f t="shared" si="316"/>
        <v>0</v>
      </c>
      <c r="AH313" s="1563"/>
      <c r="AI313" s="351">
        <f t="shared" si="317"/>
        <v>0</v>
      </c>
      <c r="AJ313" s="363">
        <f t="shared" si="317"/>
        <v>0</v>
      </c>
      <c r="AK313" s="364">
        <f t="shared" si="317"/>
        <v>0</v>
      </c>
      <c r="AL313" s="364">
        <f t="shared" si="317"/>
        <v>0</v>
      </c>
      <c r="AM313" s="364">
        <f t="shared" si="317"/>
        <v>0</v>
      </c>
      <c r="AN313" s="364">
        <f t="shared" si="317"/>
        <v>0</v>
      </c>
      <c r="AO313" s="364">
        <f t="shared" si="317"/>
        <v>0</v>
      </c>
      <c r="AP313" s="346">
        <f t="shared" si="317"/>
        <v>0</v>
      </c>
      <c r="AQ313" s="365">
        <f t="shared" si="317"/>
        <v>0</v>
      </c>
      <c r="AR313" s="1563"/>
      <c r="AS313" s="365">
        <f t="shared" si="318"/>
        <v>0</v>
      </c>
      <c r="AT313" s="352">
        <f t="shared" si="318"/>
        <v>0</v>
      </c>
      <c r="AU313" s="368">
        <f t="shared" si="318"/>
        <v>0</v>
      </c>
      <c r="AV313" s="369">
        <f t="shared" si="318"/>
        <v>0</v>
      </c>
      <c r="AW313" s="369">
        <f t="shared" si="318"/>
        <v>0</v>
      </c>
      <c r="AX313" s="346">
        <f t="shared" si="318"/>
        <v>0</v>
      </c>
      <c r="AY313" s="365">
        <f t="shared" si="318"/>
        <v>0</v>
      </c>
      <c r="AZ313" s="1563"/>
      <c r="BA313" s="352">
        <f t="shared" si="318"/>
        <v>0</v>
      </c>
      <c r="BB313" s="1563"/>
      <c r="BC313" s="352">
        <f t="shared" si="318"/>
        <v>0</v>
      </c>
    </row>
    <row r="314" spans="1:56" s="121" customFormat="1">
      <c r="A314" s="373" t="s">
        <v>65</v>
      </c>
      <c r="B314" s="361">
        <f t="shared" si="316"/>
        <v>0</v>
      </c>
      <c r="C314" s="361">
        <f t="shared" si="316"/>
        <v>0</v>
      </c>
      <c r="D314" s="362">
        <f t="shared" si="316"/>
        <v>0</v>
      </c>
      <c r="E314" s="363">
        <f t="shared" si="316"/>
        <v>0</v>
      </c>
      <c r="F314" s="364">
        <f t="shared" si="316"/>
        <v>0</v>
      </c>
      <c r="G314" s="364">
        <f t="shared" si="316"/>
        <v>0</v>
      </c>
      <c r="H314" s="364">
        <f t="shared" si="316"/>
        <v>0</v>
      </c>
      <c r="I314" s="364">
        <f t="shared" si="316"/>
        <v>0</v>
      </c>
      <c r="J314" s="364">
        <f t="shared" si="316"/>
        <v>0</v>
      </c>
      <c r="K314" s="364">
        <f t="shared" si="316"/>
        <v>0</v>
      </c>
      <c r="L314" s="364">
        <f t="shared" si="316"/>
        <v>0</v>
      </c>
      <c r="M314" s="346">
        <f t="shared" si="316"/>
        <v>0</v>
      </c>
      <c r="N314" s="365">
        <f t="shared" si="316"/>
        <v>0</v>
      </c>
      <c r="O314" s="365">
        <f t="shared" si="316"/>
        <v>0</v>
      </c>
      <c r="P314" s="365">
        <f t="shared" si="316"/>
        <v>0</v>
      </c>
      <c r="Q314" s="348">
        <f t="shared" si="316"/>
        <v>0</v>
      </c>
      <c r="R314" s="366">
        <f t="shared" si="316"/>
        <v>0</v>
      </c>
      <c r="S314" s="1575"/>
      <c r="T314" s="367">
        <f t="shared" si="316"/>
        <v>0</v>
      </c>
      <c r="U314" s="367">
        <f t="shared" si="316"/>
        <v>0</v>
      </c>
      <c r="V314" s="367">
        <f t="shared" si="316"/>
        <v>0</v>
      </c>
      <c r="W314" s="346">
        <f t="shared" si="316"/>
        <v>0</v>
      </c>
      <c r="X314" s="366">
        <f t="shared" si="316"/>
        <v>0</v>
      </c>
      <c r="Y314" s="367">
        <f t="shared" si="316"/>
        <v>0</v>
      </c>
      <c r="Z314" s="367">
        <f t="shared" si="316"/>
        <v>0</v>
      </c>
      <c r="AA314" s="367">
        <f t="shared" si="316"/>
        <v>0</v>
      </c>
      <c r="AB314" s="367">
        <f t="shared" si="316"/>
        <v>0</v>
      </c>
      <c r="AC314" s="367">
        <f t="shared" si="316"/>
        <v>0</v>
      </c>
      <c r="AD314" s="367">
        <f t="shared" si="316"/>
        <v>0</v>
      </c>
      <c r="AE314" s="367">
        <f t="shared" si="316"/>
        <v>0</v>
      </c>
      <c r="AF314" s="367">
        <f t="shared" si="316"/>
        <v>0</v>
      </c>
      <c r="AG314" s="346">
        <f t="shared" si="316"/>
        <v>0</v>
      </c>
      <c r="AH314" s="1563"/>
      <c r="AI314" s="351">
        <f t="shared" si="317"/>
        <v>0</v>
      </c>
      <c r="AJ314" s="363">
        <f t="shared" si="317"/>
        <v>0</v>
      </c>
      <c r="AK314" s="364">
        <f t="shared" si="317"/>
        <v>0</v>
      </c>
      <c r="AL314" s="364">
        <f t="shared" si="317"/>
        <v>0</v>
      </c>
      <c r="AM314" s="364">
        <f t="shared" si="317"/>
        <v>0</v>
      </c>
      <c r="AN314" s="364">
        <f t="shared" si="317"/>
        <v>0</v>
      </c>
      <c r="AO314" s="364">
        <f t="shared" si="317"/>
        <v>0</v>
      </c>
      <c r="AP314" s="346">
        <f t="shared" si="317"/>
        <v>0</v>
      </c>
      <c r="AQ314" s="365">
        <f t="shared" si="317"/>
        <v>0</v>
      </c>
      <c r="AR314" s="1563"/>
      <c r="AS314" s="365">
        <f t="shared" si="318"/>
        <v>0</v>
      </c>
      <c r="AT314" s="352">
        <f t="shared" si="318"/>
        <v>0</v>
      </c>
      <c r="AU314" s="368">
        <f t="shared" si="318"/>
        <v>0</v>
      </c>
      <c r="AV314" s="369">
        <f t="shared" si="318"/>
        <v>0</v>
      </c>
      <c r="AW314" s="369">
        <f t="shared" si="318"/>
        <v>0</v>
      </c>
      <c r="AX314" s="346">
        <f t="shared" si="318"/>
        <v>0</v>
      </c>
      <c r="AY314" s="365">
        <f t="shared" si="318"/>
        <v>0</v>
      </c>
      <c r="AZ314" s="1563"/>
      <c r="BA314" s="352">
        <f t="shared" si="318"/>
        <v>0</v>
      </c>
      <c r="BB314" s="1563"/>
      <c r="BC314" s="352">
        <f t="shared" si="318"/>
        <v>0</v>
      </c>
    </row>
    <row r="315" spans="1:56" s="121" customFormat="1">
      <c r="A315" s="373" t="s">
        <v>405</v>
      </c>
      <c r="B315" s="361">
        <f t="shared" si="316"/>
        <v>0</v>
      </c>
      <c r="C315" s="361">
        <f t="shared" si="316"/>
        <v>0</v>
      </c>
      <c r="D315" s="362">
        <f t="shared" si="316"/>
        <v>0</v>
      </c>
      <c r="E315" s="363">
        <f t="shared" si="316"/>
        <v>0</v>
      </c>
      <c r="F315" s="364">
        <f t="shared" si="316"/>
        <v>0</v>
      </c>
      <c r="G315" s="364">
        <f t="shared" si="316"/>
        <v>0</v>
      </c>
      <c r="H315" s="364">
        <f t="shared" si="316"/>
        <v>0</v>
      </c>
      <c r="I315" s="364">
        <f t="shared" ref="I315:AG315" si="319">+I299+I189+I123+I65</f>
        <v>0</v>
      </c>
      <c r="J315" s="364">
        <f t="shared" si="319"/>
        <v>0</v>
      </c>
      <c r="K315" s="364">
        <f t="shared" si="319"/>
        <v>0</v>
      </c>
      <c r="L315" s="364">
        <f t="shared" si="319"/>
        <v>0</v>
      </c>
      <c r="M315" s="346">
        <f t="shared" si="319"/>
        <v>0</v>
      </c>
      <c r="N315" s="365">
        <f t="shared" si="319"/>
        <v>0</v>
      </c>
      <c r="O315" s="365">
        <f t="shared" si="319"/>
        <v>0</v>
      </c>
      <c r="P315" s="365">
        <f t="shared" si="319"/>
        <v>0</v>
      </c>
      <c r="Q315" s="348">
        <f t="shared" si="319"/>
        <v>0</v>
      </c>
      <c r="R315" s="366">
        <f t="shared" si="319"/>
        <v>0</v>
      </c>
      <c r="S315" s="1575"/>
      <c r="T315" s="367">
        <f t="shared" si="319"/>
        <v>0</v>
      </c>
      <c r="U315" s="367">
        <f t="shared" si="319"/>
        <v>0</v>
      </c>
      <c r="V315" s="367">
        <f t="shared" si="319"/>
        <v>0</v>
      </c>
      <c r="W315" s="346">
        <f t="shared" si="319"/>
        <v>0</v>
      </c>
      <c r="X315" s="366">
        <f t="shared" si="319"/>
        <v>0</v>
      </c>
      <c r="Y315" s="367">
        <f t="shared" si="319"/>
        <v>0</v>
      </c>
      <c r="Z315" s="367">
        <f t="shared" si="319"/>
        <v>0</v>
      </c>
      <c r="AA315" s="367">
        <f t="shared" si="319"/>
        <v>0</v>
      </c>
      <c r="AB315" s="367">
        <f t="shared" si="319"/>
        <v>0</v>
      </c>
      <c r="AC315" s="367">
        <f t="shared" si="319"/>
        <v>0</v>
      </c>
      <c r="AD315" s="367">
        <f t="shared" si="319"/>
        <v>0</v>
      </c>
      <c r="AE315" s="367">
        <f t="shared" si="319"/>
        <v>0</v>
      </c>
      <c r="AF315" s="367">
        <f t="shared" si="319"/>
        <v>0</v>
      </c>
      <c r="AG315" s="346">
        <f t="shared" si="319"/>
        <v>0</v>
      </c>
      <c r="AH315" s="1563"/>
      <c r="AI315" s="351">
        <f t="shared" si="317"/>
        <v>0</v>
      </c>
      <c r="AJ315" s="363">
        <f t="shared" si="317"/>
        <v>0</v>
      </c>
      <c r="AK315" s="364">
        <f t="shared" si="317"/>
        <v>0</v>
      </c>
      <c r="AL315" s="364">
        <f t="shared" si="317"/>
        <v>0</v>
      </c>
      <c r="AM315" s="364">
        <f t="shared" si="317"/>
        <v>0</v>
      </c>
      <c r="AN315" s="364">
        <f t="shared" si="317"/>
        <v>0</v>
      </c>
      <c r="AO315" s="364">
        <f t="shared" si="317"/>
        <v>0</v>
      </c>
      <c r="AP315" s="346">
        <f t="shared" si="317"/>
        <v>0</v>
      </c>
      <c r="AQ315" s="365">
        <f t="shared" si="317"/>
        <v>0</v>
      </c>
      <c r="AR315" s="1563"/>
      <c r="AS315" s="365">
        <f t="shared" si="318"/>
        <v>0</v>
      </c>
      <c r="AT315" s="352">
        <f t="shared" si="318"/>
        <v>0</v>
      </c>
      <c r="AU315" s="368">
        <f t="shared" si="318"/>
        <v>0</v>
      </c>
      <c r="AV315" s="369">
        <f t="shared" si="318"/>
        <v>0</v>
      </c>
      <c r="AW315" s="369">
        <f t="shared" si="318"/>
        <v>0</v>
      </c>
      <c r="AX315" s="346">
        <f t="shared" si="318"/>
        <v>0</v>
      </c>
      <c r="AY315" s="365">
        <f t="shared" si="318"/>
        <v>0</v>
      </c>
      <c r="AZ315" s="1563"/>
      <c r="BA315" s="352">
        <f t="shared" si="318"/>
        <v>0</v>
      </c>
      <c r="BB315" s="1563"/>
      <c r="BC315" s="352">
        <f t="shared" si="318"/>
        <v>0</v>
      </c>
    </row>
    <row r="316" spans="1:56" s="121" customFormat="1" ht="13.5" thickBot="1">
      <c r="A316" s="374" t="s">
        <v>406</v>
      </c>
      <c r="B316" s="361">
        <f t="shared" ref="B316:AG316" si="320">+B300+B190+B124+B66</f>
        <v>0</v>
      </c>
      <c r="C316" s="361">
        <f>+C300+C190+C124+C66</f>
        <v>0</v>
      </c>
      <c r="D316" s="362">
        <f t="shared" si="320"/>
        <v>0</v>
      </c>
      <c r="E316" s="363">
        <f t="shared" si="320"/>
        <v>0</v>
      </c>
      <c r="F316" s="364">
        <f t="shared" si="320"/>
        <v>0</v>
      </c>
      <c r="G316" s="364">
        <f t="shared" si="320"/>
        <v>0</v>
      </c>
      <c r="H316" s="364">
        <f t="shared" si="320"/>
        <v>0</v>
      </c>
      <c r="I316" s="364">
        <f t="shared" si="320"/>
        <v>0</v>
      </c>
      <c r="J316" s="364">
        <f t="shared" si="320"/>
        <v>0</v>
      </c>
      <c r="K316" s="364">
        <f t="shared" si="320"/>
        <v>0</v>
      </c>
      <c r="L316" s="364">
        <f t="shared" si="320"/>
        <v>0</v>
      </c>
      <c r="M316" s="346">
        <f t="shared" si="320"/>
        <v>0</v>
      </c>
      <c r="N316" s="365">
        <f t="shared" si="320"/>
        <v>0</v>
      </c>
      <c r="O316" s="365">
        <f t="shared" si="320"/>
        <v>0</v>
      </c>
      <c r="P316" s="365">
        <f t="shared" si="320"/>
        <v>0</v>
      </c>
      <c r="Q316" s="348">
        <f t="shared" si="320"/>
        <v>0</v>
      </c>
      <c r="R316" s="366">
        <f t="shared" si="320"/>
        <v>0</v>
      </c>
      <c r="S316" s="1575"/>
      <c r="T316" s="367">
        <f t="shared" si="320"/>
        <v>0</v>
      </c>
      <c r="U316" s="367">
        <f t="shared" si="320"/>
        <v>0</v>
      </c>
      <c r="V316" s="367">
        <f t="shared" si="320"/>
        <v>0</v>
      </c>
      <c r="W316" s="346">
        <f t="shared" si="320"/>
        <v>0</v>
      </c>
      <c r="X316" s="366">
        <f t="shared" si="320"/>
        <v>0</v>
      </c>
      <c r="Y316" s="367">
        <f t="shared" si="320"/>
        <v>0</v>
      </c>
      <c r="Z316" s="367">
        <f t="shared" si="320"/>
        <v>0</v>
      </c>
      <c r="AA316" s="367">
        <f t="shared" si="320"/>
        <v>0</v>
      </c>
      <c r="AB316" s="367">
        <f t="shared" si="320"/>
        <v>0</v>
      </c>
      <c r="AC316" s="367">
        <f t="shared" si="320"/>
        <v>0</v>
      </c>
      <c r="AD316" s="367">
        <f t="shared" si="320"/>
        <v>0</v>
      </c>
      <c r="AE316" s="367">
        <f t="shared" si="320"/>
        <v>0</v>
      </c>
      <c r="AF316" s="367">
        <f t="shared" si="320"/>
        <v>0</v>
      </c>
      <c r="AG316" s="346">
        <f t="shared" si="320"/>
        <v>0</v>
      </c>
      <c r="AH316" s="1563"/>
      <c r="AI316" s="351">
        <f t="shared" si="317"/>
        <v>0</v>
      </c>
      <c r="AJ316" s="363">
        <f t="shared" si="317"/>
        <v>0</v>
      </c>
      <c r="AK316" s="364">
        <f t="shared" si="317"/>
        <v>0</v>
      </c>
      <c r="AL316" s="364">
        <f t="shared" si="317"/>
        <v>0</v>
      </c>
      <c r="AM316" s="364">
        <f t="shared" si="317"/>
        <v>0</v>
      </c>
      <c r="AN316" s="364">
        <f t="shared" si="317"/>
        <v>0</v>
      </c>
      <c r="AO316" s="364">
        <f t="shared" si="317"/>
        <v>0</v>
      </c>
      <c r="AP316" s="346">
        <f t="shared" si="317"/>
        <v>0</v>
      </c>
      <c r="AQ316" s="365">
        <f t="shared" si="317"/>
        <v>0</v>
      </c>
      <c r="AR316" s="1563"/>
      <c r="AS316" s="365">
        <f t="shared" si="318"/>
        <v>0</v>
      </c>
      <c r="AT316" s="352">
        <f t="shared" si="318"/>
        <v>0</v>
      </c>
      <c r="AU316" s="368">
        <f t="shared" si="318"/>
        <v>0</v>
      </c>
      <c r="AV316" s="369">
        <f t="shared" si="318"/>
        <v>0</v>
      </c>
      <c r="AW316" s="369">
        <f t="shared" si="318"/>
        <v>0</v>
      </c>
      <c r="AX316" s="346">
        <f t="shared" si="318"/>
        <v>0</v>
      </c>
      <c r="AY316" s="365">
        <f t="shared" si="318"/>
        <v>0</v>
      </c>
      <c r="AZ316" s="1563"/>
      <c r="BA316" s="352">
        <f t="shared" si="318"/>
        <v>0</v>
      </c>
      <c r="BB316" s="1563"/>
      <c r="BC316" s="352">
        <f t="shared" si="318"/>
        <v>0</v>
      </c>
    </row>
    <row r="317" spans="1:56" s="360" customFormat="1" ht="14.25" customHeight="1" thickBot="1">
      <c r="B317" s="475"/>
      <c r="C317" s="475"/>
      <c r="D317" s="475"/>
      <c r="E317" s="475"/>
      <c r="F317" s="475"/>
      <c r="G317" s="475"/>
      <c r="H317" s="475"/>
      <c r="I317" s="474"/>
      <c r="J317" s="474"/>
      <c r="K317" s="474"/>
      <c r="L317" s="459"/>
      <c r="M317" s="474"/>
      <c r="N317" s="474"/>
      <c r="O317" s="459"/>
      <c r="P317" s="474"/>
      <c r="Q317" s="474"/>
      <c r="R317" s="474"/>
      <c r="S317" s="474"/>
      <c r="T317" s="474"/>
      <c r="U317" s="474"/>
      <c r="V317" s="474"/>
      <c r="W317" s="474"/>
      <c r="X317" s="474"/>
      <c r="Y317" s="474"/>
      <c r="Z317" s="474"/>
      <c r="AA317" s="474"/>
      <c r="AB317" s="474"/>
      <c r="AC317" s="474"/>
      <c r="AD317" s="459"/>
      <c r="AE317" s="459"/>
      <c r="AF317" s="459"/>
      <c r="AG317" s="459"/>
      <c r="AH317" s="474"/>
      <c r="AI317" s="474"/>
      <c r="AJ317" s="459"/>
      <c r="AK317" s="474"/>
      <c r="AL317" s="459"/>
      <c r="AM317" s="474"/>
      <c r="AN317" s="474"/>
      <c r="AO317" s="474"/>
      <c r="AP317" s="475"/>
      <c r="AQ317" s="474"/>
      <c r="AR317" s="474"/>
      <c r="AS317" s="474"/>
      <c r="AT317" s="475"/>
      <c r="AU317" s="475"/>
      <c r="AV317" s="475"/>
      <c r="AW317" s="475"/>
      <c r="AX317" s="475"/>
      <c r="AY317" s="475"/>
      <c r="AZ317" s="474"/>
      <c r="BA317" s="475"/>
      <c r="BB317" s="474"/>
      <c r="BC317" s="475"/>
    </row>
    <row r="318" spans="1:56" s="360" customFormat="1" ht="14.25" customHeight="1" thickBot="1">
      <c r="A318" s="594" t="s">
        <v>511</v>
      </c>
      <c r="B318" s="595"/>
      <c r="C318" s="595"/>
      <c r="D318" s="595"/>
      <c r="E318" s="595"/>
      <c r="F318" s="595"/>
      <c r="G318" s="595"/>
      <c r="H318" s="595"/>
      <c r="I318" s="595"/>
      <c r="J318" s="595"/>
      <c r="K318" s="595"/>
      <c r="L318" s="596"/>
      <c r="M318" s="595"/>
      <c r="N318" s="595"/>
      <c r="O318" s="596"/>
      <c r="P318" s="595"/>
      <c r="Q318" s="595"/>
      <c r="R318" s="595"/>
      <c r="S318" s="595"/>
      <c r="T318" s="595"/>
      <c r="U318" s="595"/>
      <c r="V318" s="595"/>
      <c r="W318" s="595"/>
      <c r="X318" s="595"/>
      <c r="Y318" s="595"/>
      <c r="Z318" s="595"/>
      <c r="AA318" s="595"/>
      <c r="AB318" s="595"/>
      <c r="AC318" s="595"/>
      <c r="AD318" s="596"/>
      <c r="AE318" s="596"/>
      <c r="AF318" s="596"/>
      <c r="AG318" s="596"/>
      <c r="AH318" s="597" t="str">
        <f>IF(ABS((AH306-'C1 - Costs Matrix 2015'!AH125)&lt;0.1),"OK","ERROR")</f>
        <v>OK</v>
      </c>
      <c r="AI318" s="595"/>
      <c r="AJ318" s="596"/>
      <c r="AK318" s="595"/>
      <c r="AL318" s="596"/>
      <c r="AM318" s="595"/>
      <c r="AN318" s="595"/>
      <c r="AO318" s="595"/>
      <c r="AP318" s="595"/>
      <c r="AQ318" s="595"/>
      <c r="AR318" s="597" t="str">
        <f>IF(ABS((AR306-'C1 - Costs Matrix 2015'!AR125)&lt;0.1),"OK","ERROR")</f>
        <v>OK</v>
      </c>
      <c r="AS318" s="595"/>
      <c r="AT318" s="595"/>
      <c r="AU318" s="595"/>
      <c r="AV318" s="595"/>
      <c r="AW318" s="595"/>
      <c r="AX318" s="595"/>
      <c r="AY318" s="595"/>
      <c r="AZ318" s="597" t="str">
        <f>IF(ABS((AZ306-'C1 - Costs Matrix 2015'!AZ125)&lt;0.1),"OK","ERROR")</f>
        <v>OK</v>
      </c>
      <c r="BA318" s="595"/>
      <c r="BB318" s="595"/>
      <c r="BC318" s="597" t="str">
        <f>IF(ABS((BC306-'C1 - Costs Matrix 2015'!AZ125-'C1 - Costs Matrix 2015'!AR125-'C1 - Costs Matrix 2015'!AH125)&lt;0.1),"OK","ERROR")</f>
        <v>OK</v>
      </c>
    </row>
    <row r="319" spans="1:56" s="360" customFormat="1" ht="14.25" customHeight="1">
      <c r="B319" s="475"/>
      <c r="C319" s="475"/>
      <c r="D319" s="475"/>
      <c r="E319" s="475"/>
      <c r="F319" s="475"/>
      <c r="G319" s="475"/>
      <c r="H319" s="475"/>
      <c r="I319" s="474"/>
      <c r="J319" s="474"/>
      <c r="K319" s="474"/>
      <c r="L319" s="459"/>
      <c r="M319" s="474"/>
      <c r="N319" s="474"/>
      <c r="O319" s="459"/>
      <c r="P319" s="474"/>
      <c r="Q319" s="474"/>
      <c r="R319" s="474"/>
      <c r="S319" s="474"/>
      <c r="T319" s="474"/>
      <c r="U319" s="474"/>
      <c r="V319" s="474"/>
      <c r="W319" s="474"/>
      <c r="X319" s="474"/>
      <c r="Y319" s="474"/>
      <c r="Z319" s="474"/>
      <c r="AA319" s="474"/>
      <c r="AB319" s="474"/>
      <c r="AC319" s="474"/>
      <c r="AD319" s="459"/>
      <c r="AE319" s="459"/>
      <c r="AF319" s="459"/>
      <c r="AG319" s="459"/>
      <c r="AH319" s="474"/>
      <c r="AI319" s="474"/>
      <c r="AJ319" s="459"/>
      <c r="AK319" s="474"/>
      <c r="AL319" s="459"/>
      <c r="AM319" s="474"/>
      <c r="AN319" s="474"/>
      <c r="AO319" s="474"/>
      <c r="AP319" s="475"/>
      <c r="AQ319" s="474"/>
      <c r="AR319" s="474"/>
      <c r="AS319" s="474"/>
      <c r="AT319" s="475"/>
      <c r="AU319" s="475"/>
      <c r="AV319" s="475"/>
      <c r="AW319" s="475"/>
      <c r="AX319" s="475"/>
      <c r="AY319" s="475"/>
      <c r="AZ319" s="474"/>
      <c r="BA319" s="475"/>
      <c r="BB319" s="474"/>
      <c r="BC319" s="475"/>
    </row>
    <row r="320" spans="1:56" s="339" customFormat="1" ht="18.75" thickBot="1">
      <c r="A320" s="338" t="s">
        <v>427</v>
      </c>
      <c r="B320" s="332"/>
      <c r="C320" s="332"/>
      <c r="D320" s="332"/>
      <c r="E320" s="332"/>
      <c r="F320" s="332"/>
      <c r="G320" s="332"/>
      <c r="H320" s="332"/>
      <c r="I320" s="337"/>
      <c r="J320" s="337"/>
      <c r="K320" s="337"/>
      <c r="L320" s="337"/>
      <c r="M320" s="337"/>
      <c r="N320" s="337"/>
      <c r="O320" s="476"/>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2"/>
      <c r="AQ320" s="337"/>
      <c r="AR320" s="337"/>
      <c r="AS320" s="337"/>
      <c r="AT320" s="332"/>
      <c r="AU320" s="332"/>
      <c r="AV320" s="332"/>
      <c r="AW320" s="332"/>
      <c r="AX320" s="332"/>
      <c r="AY320" s="332"/>
      <c r="AZ320" s="337"/>
      <c r="BA320" s="332"/>
      <c r="BB320" s="337"/>
      <c r="BC320" s="332"/>
    </row>
    <row r="321" spans="1:55" s="339" customFormat="1">
      <c r="A321" s="458" t="s">
        <v>428</v>
      </c>
      <c r="B321" s="433">
        <f t="shared" ref="B321:H321" si="321">SUM(B322:B323)</f>
        <v>0</v>
      </c>
      <c r="C321" s="433">
        <f t="shared" si="321"/>
        <v>0</v>
      </c>
      <c r="D321" s="1721">
        <f t="shared" si="321"/>
        <v>0</v>
      </c>
      <c r="E321" s="1753">
        <f t="shared" si="321"/>
        <v>0</v>
      </c>
      <c r="F321" s="433">
        <f t="shared" si="321"/>
        <v>0</v>
      </c>
      <c r="G321" s="433">
        <f t="shared" si="321"/>
        <v>0</v>
      </c>
      <c r="H321" s="433">
        <f t="shared" si="321"/>
        <v>0</v>
      </c>
      <c r="I321" s="433">
        <f>SUM(I322:I323)</f>
        <v>0</v>
      </c>
      <c r="J321" s="433">
        <f t="shared" ref="J321:BC321" si="322">SUM(J322:J323)</f>
        <v>0</v>
      </c>
      <c r="K321" s="433">
        <f t="shared" si="322"/>
        <v>0</v>
      </c>
      <c r="L321" s="433">
        <f t="shared" si="322"/>
        <v>0</v>
      </c>
      <c r="M321" s="1721">
        <f>SUM(E321:L321)</f>
        <v>0</v>
      </c>
      <c r="N321" s="1752">
        <f t="shared" si="322"/>
        <v>0</v>
      </c>
      <c r="O321" s="1752">
        <f t="shared" si="322"/>
        <v>0</v>
      </c>
      <c r="P321" s="1752">
        <f t="shared" si="322"/>
        <v>0</v>
      </c>
      <c r="Q321" s="1752">
        <f t="shared" si="322"/>
        <v>0</v>
      </c>
      <c r="R321" s="1753">
        <f t="shared" si="322"/>
        <v>0</v>
      </c>
      <c r="S321" s="1614"/>
      <c r="T321" s="433">
        <f t="shared" si="322"/>
        <v>0</v>
      </c>
      <c r="U321" s="433">
        <f t="shared" si="322"/>
        <v>0</v>
      </c>
      <c r="V321" s="433">
        <f t="shared" si="322"/>
        <v>0</v>
      </c>
      <c r="W321" s="433">
        <f t="shared" si="322"/>
        <v>0</v>
      </c>
      <c r="X321" s="433">
        <f t="shared" si="322"/>
        <v>0</v>
      </c>
      <c r="Y321" s="433">
        <f t="shared" si="322"/>
        <v>0</v>
      </c>
      <c r="Z321" s="433">
        <f t="shared" si="322"/>
        <v>0</v>
      </c>
      <c r="AA321" s="433">
        <f t="shared" si="322"/>
        <v>0</v>
      </c>
      <c r="AB321" s="433">
        <f t="shared" si="322"/>
        <v>0</v>
      </c>
      <c r="AC321" s="433">
        <f t="shared" si="322"/>
        <v>0</v>
      </c>
      <c r="AD321" s="433">
        <f t="shared" si="322"/>
        <v>0</v>
      </c>
      <c r="AE321" s="433">
        <f t="shared" si="322"/>
        <v>0</v>
      </c>
      <c r="AF321" s="433">
        <f t="shared" si="322"/>
        <v>0</v>
      </c>
      <c r="AG321" s="433">
        <f t="shared" si="322"/>
        <v>0</v>
      </c>
      <c r="AH321" s="1731"/>
      <c r="AI321" s="433">
        <f t="shared" si="322"/>
        <v>0</v>
      </c>
      <c r="AJ321" s="433">
        <f t="shared" si="322"/>
        <v>0</v>
      </c>
      <c r="AK321" s="433">
        <f t="shared" si="322"/>
        <v>0</v>
      </c>
      <c r="AL321" s="433">
        <f t="shared" si="322"/>
        <v>0</v>
      </c>
      <c r="AM321" s="433">
        <f t="shared" si="322"/>
        <v>0</v>
      </c>
      <c r="AN321" s="433">
        <f t="shared" si="322"/>
        <v>0</v>
      </c>
      <c r="AO321" s="433">
        <f t="shared" si="322"/>
        <v>0</v>
      </c>
      <c r="AP321" s="433">
        <f t="shared" si="322"/>
        <v>0</v>
      </c>
      <c r="AQ321" s="433">
        <f t="shared" si="322"/>
        <v>0</v>
      </c>
      <c r="AR321" s="1731"/>
      <c r="AS321" s="433">
        <f t="shared" si="322"/>
        <v>0</v>
      </c>
      <c r="AT321" s="433">
        <f t="shared" si="322"/>
        <v>0</v>
      </c>
      <c r="AU321" s="433">
        <f t="shared" si="322"/>
        <v>0</v>
      </c>
      <c r="AV321" s="433">
        <f t="shared" si="322"/>
        <v>0</v>
      </c>
      <c r="AW321" s="433">
        <f t="shared" si="322"/>
        <v>0</v>
      </c>
      <c r="AX321" s="433">
        <f t="shared" si="322"/>
        <v>0</v>
      </c>
      <c r="AY321" s="433">
        <f t="shared" si="322"/>
        <v>0</v>
      </c>
      <c r="AZ321" s="1731"/>
      <c r="BA321" s="433">
        <f t="shared" si="322"/>
        <v>0</v>
      </c>
      <c r="BB321" s="1731"/>
      <c r="BC321" s="433">
        <f t="shared" si="322"/>
        <v>0</v>
      </c>
    </row>
    <row r="322" spans="1:55" s="339" customFormat="1">
      <c r="A322" s="359" t="s">
        <v>396</v>
      </c>
      <c r="B322" s="353"/>
      <c r="C322" s="708"/>
      <c r="D322" s="354"/>
      <c r="E322" s="1726"/>
      <c r="F322" s="345"/>
      <c r="G322" s="345"/>
      <c r="H322" s="345"/>
      <c r="I322" s="345"/>
      <c r="J322" s="345"/>
      <c r="K322" s="345"/>
      <c r="L322" s="345"/>
      <c r="M322" s="496">
        <f>SUM(E322:L322)</f>
        <v>0</v>
      </c>
      <c r="N322" s="515"/>
      <c r="O322" s="515"/>
      <c r="P322" s="515"/>
      <c r="Q322" s="497">
        <f t="shared" ref="Q322" si="323">B322+C322+M322+N322+O322+P322+D322</f>
        <v>0</v>
      </c>
      <c r="R322" s="1729"/>
      <c r="S322" s="1575"/>
      <c r="T322" s="350"/>
      <c r="U322" s="350"/>
      <c r="V322" s="350"/>
      <c r="W322" s="346">
        <f>SUM(R322:V322)</f>
        <v>0</v>
      </c>
      <c r="X322" s="349"/>
      <c r="Y322" s="350"/>
      <c r="Z322" s="350"/>
      <c r="AA322" s="350"/>
      <c r="AB322" s="350"/>
      <c r="AC322" s="350"/>
      <c r="AD322" s="350"/>
      <c r="AE322" s="350"/>
      <c r="AF322" s="350"/>
      <c r="AG322" s="346">
        <f>SUM(X322:AF322)</f>
        <v>0</v>
      </c>
      <c r="AH322" s="1563"/>
      <c r="AI322" s="351">
        <f>Q322+W322+AG322+AH322</f>
        <v>0</v>
      </c>
      <c r="AJ322" s="344"/>
      <c r="AK322" s="345"/>
      <c r="AL322" s="345"/>
      <c r="AM322" s="345"/>
      <c r="AN322" s="345"/>
      <c r="AO322" s="345"/>
      <c r="AP322" s="346">
        <f>SUM(AJ322:AO322)</f>
        <v>0</v>
      </c>
      <c r="AQ322" s="347"/>
      <c r="AR322" s="1563"/>
      <c r="AS322" s="347"/>
      <c r="AT322" s="352">
        <f>AI322+AP322+AQ322+AR322+AS322</f>
        <v>0</v>
      </c>
      <c r="AU322" s="353"/>
      <c r="AV322" s="354"/>
      <c r="AW322" s="354"/>
      <c r="AX322" s="346">
        <f>SUM(AU322:AW322)</f>
        <v>0</v>
      </c>
      <c r="AY322" s="347"/>
      <c r="AZ322" s="1563"/>
      <c r="BA322" s="352">
        <f>AX322+AY322</f>
        <v>0</v>
      </c>
      <c r="BB322" s="1563"/>
      <c r="BC322" s="1732">
        <f>BA322+AT322+BB322</f>
        <v>0</v>
      </c>
    </row>
    <row r="323" spans="1:55" s="339" customFormat="1">
      <c r="A323" s="359" t="s">
        <v>397</v>
      </c>
      <c r="B323" s="433">
        <f>+B289+B113+B55+B179</f>
        <v>0</v>
      </c>
      <c r="C323" s="433">
        <f>+C289+C113+C55+C179</f>
        <v>0</v>
      </c>
      <c r="D323" s="1721">
        <f t="shared" ref="D323:BC323" si="324">+D289+D113+D55+D179</f>
        <v>0</v>
      </c>
      <c r="E323" s="1753">
        <f t="shared" si="324"/>
        <v>0</v>
      </c>
      <c r="F323" s="433">
        <f t="shared" si="324"/>
        <v>0</v>
      </c>
      <c r="G323" s="433">
        <f t="shared" si="324"/>
        <v>0</v>
      </c>
      <c r="H323" s="433">
        <f t="shared" si="324"/>
        <v>0</v>
      </c>
      <c r="I323" s="433">
        <f t="shared" si="324"/>
        <v>0</v>
      </c>
      <c r="J323" s="433">
        <f t="shared" si="324"/>
        <v>0</v>
      </c>
      <c r="K323" s="433">
        <f t="shared" si="324"/>
        <v>0</v>
      </c>
      <c r="L323" s="433">
        <f t="shared" si="324"/>
        <v>0</v>
      </c>
      <c r="M323" s="1721">
        <f t="shared" si="324"/>
        <v>0</v>
      </c>
      <c r="N323" s="1752">
        <f t="shared" si="324"/>
        <v>0</v>
      </c>
      <c r="O323" s="1752">
        <f t="shared" si="324"/>
        <v>0</v>
      </c>
      <c r="P323" s="1752">
        <f t="shared" si="324"/>
        <v>0</v>
      </c>
      <c r="Q323" s="1752">
        <f t="shared" si="324"/>
        <v>0</v>
      </c>
      <c r="R323" s="1753">
        <f t="shared" si="324"/>
        <v>0</v>
      </c>
      <c r="S323" s="1614"/>
      <c r="T323" s="433">
        <f t="shared" si="324"/>
        <v>0</v>
      </c>
      <c r="U323" s="433">
        <f t="shared" si="324"/>
        <v>0</v>
      </c>
      <c r="V323" s="433">
        <f t="shared" si="324"/>
        <v>0</v>
      </c>
      <c r="W323" s="433">
        <f t="shared" si="324"/>
        <v>0</v>
      </c>
      <c r="X323" s="433">
        <f t="shared" si="324"/>
        <v>0</v>
      </c>
      <c r="Y323" s="433">
        <f t="shared" si="324"/>
        <v>0</v>
      </c>
      <c r="Z323" s="433">
        <f t="shared" si="324"/>
        <v>0</v>
      </c>
      <c r="AA323" s="433">
        <f t="shared" si="324"/>
        <v>0</v>
      </c>
      <c r="AB323" s="433">
        <f t="shared" si="324"/>
        <v>0</v>
      </c>
      <c r="AC323" s="433">
        <f t="shared" si="324"/>
        <v>0</v>
      </c>
      <c r="AD323" s="433">
        <f t="shared" si="324"/>
        <v>0</v>
      </c>
      <c r="AE323" s="433">
        <f t="shared" si="324"/>
        <v>0</v>
      </c>
      <c r="AF323" s="433">
        <f t="shared" si="324"/>
        <v>0</v>
      </c>
      <c r="AG323" s="433">
        <f t="shared" si="324"/>
        <v>0</v>
      </c>
      <c r="AH323" s="1563"/>
      <c r="AI323" s="433">
        <f t="shared" si="324"/>
        <v>0</v>
      </c>
      <c r="AJ323" s="433">
        <f t="shared" si="324"/>
        <v>0</v>
      </c>
      <c r="AK323" s="433">
        <f t="shared" si="324"/>
        <v>0</v>
      </c>
      <c r="AL323" s="433">
        <f t="shared" si="324"/>
        <v>0</v>
      </c>
      <c r="AM323" s="433">
        <f t="shared" si="324"/>
        <v>0</v>
      </c>
      <c r="AN323" s="433">
        <f t="shared" si="324"/>
        <v>0</v>
      </c>
      <c r="AO323" s="433">
        <f t="shared" si="324"/>
        <v>0</v>
      </c>
      <c r="AP323" s="433">
        <f t="shared" si="324"/>
        <v>0</v>
      </c>
      <c r="AQ323" s="433">
        <f t="shared" si="324"/>
        <v>0</v>
      </c>
      <c r="AR323" s="1563"/>
      <c r="AS323" s="433">
        <f t="shared" si="324"/>
        <v>0</v>
      </c>
      <c r="AT323" s="433">
        <f t="shared" si="324"/>
        <v>0</v>
      </c>
      <c r="AU323" s="433">
        <f t="shared" si="324"/>
        <v>0</v>
      </c>
      <c r="AV323" s="433">
        <f t="shared" si="324"/>
        <v>0</v>
      </c>
      <c r="AW323" s="433">
        <f t="shared" si="324"/>
        <v>0</v>
      </c>
      <c r="AX323" s="433">
        <f t="shared" si="324"/>
        <v>0</v>
      </c>
      <c r="AY323" s="433">
        <f t="shared" si="324"/>
        <v>0</v>
      </c>
      <c r="AZ323" s="1563"/>
      <c r="BA323" s="433">
        <f t="shared" si="324"/>
        <v>0</v>
      </c>
      <c r="BB323" s="1563"/>
      <c r="BC323" s="433">
        <f t="shared" si="324"/>
        <v>0</v>
      </c>
    </row>
    <row r="324" spans="1:55" s="339" customFormat="1">
      <c r="A324" s="1757" t="str">
        <f>Cover!C21</f>
        <v>- none -</v>
      </c>
      <c r="B324" s="708"/>
      <c r="C324" s="1725"/>
      <c r="D324" s="354"/>
      <c r="E324" s="1726"/>
      <c r="F324" s="345"/>
      <c r="G324" s="345"/>
      <c r="H324" s="345"/>
      <c r="I324" s="345"/>
      <c r="J324" s="345"/>
      <c r="K324" s="345"/>
      <c r="L324" s="345"/>
      <c r="M324" s="496">
        <f t="shared" ref="M324:M338" si="325">SUM(E324:L324)</f>
        <v>0</v>
      </c>
      <c r="N324" s="515"/>
      <c r="O324" s="515"/>
      <c r="P324" s="515"/>
      <c r="Q324" s="1754">
        <f t="shared" ref="Q324:Q338" si="326">B324+C324+M324+N324+O324+P324+D324</f>
        <v>0</v>
      </c>
      <c r="R324" s="1729"/>
      <c r="S324" s="1575"/>
      <c r="T324" s="350"/>
      <c r="U324" s="350"/>
      <c r="V324" s="350"/>
      <c r="W324" s="346">
        <f t="shared" ref="W324:W338" si="327">SUM(R324:V324)</f>
        <v>0</v>
      </c>
      <c r="X324" s="349"/>
      <c r="Y324" s="350"/>
      <c r="Z324" s="350"/>
      <c r="AA324" s="350"/>
      <c r="AB324" s="350"/>
      <c r="AC324" s="350"/>
      <c r="AD324" s="350"/>
      <c r="AE324" s="350"/>
      <c r="AF324" s="350"/>
      <c r="AG324" s="346">
        <f t="shared" ref="AG324:AG338" si="328">SUM(X324:AF324)</f>
        <v>0</v>
      </c>
      <c r="AH324" s="1563"/>
      <c r="AI324" s="351">
        <f t="shared" ref="AI324:AI338" si="329">Q324+W324+AG324+AH324</f>
        <v>0</v>
      </c>
      <c r="AJ324" s="344"/>
      <c r="AK324" s="345"/>
      <c r="AL324" s="345"/>
      <c r="AM324" s="345"/>
      <c r="AN324" s="345"/>
      <c r="AO324" s="1750"/>
      <c r="AP324" s="348">
        <f t="shared" ref="AP324:AP338" si="330">SUM(AJ324:AO324)</f>
        <v>0</v>
      </c>
      <c r="AQ324" s="347"/>
      <c r="AR324" s="1563"/>
      <c r="AS324" s="347"/>
      <c r="AT324" s="352">
        <f t="shared" ref="AT324:AT338" si="331">AI324+AP324+AQ324+AR324+AS324</f>
        <v>0</v>
      </c>
      <c r="AU324" s="353"/>
      <c r="AV324" s="354"/>
      <c r="AW324" s="1751"/>
      <c r="AX324" s="348">
        <f t="shared" ref="AX324:AX338" si="332">SUM(AU324:AW324)</f>
        <v>0</v>
      </c>
      <c r="AY324" s="347"/>
      <c r="AZ324" s="1563"/>
      <c r="BA324" s="352">
        <f t="shared" ref="BA324:BA338" si="333">AX324+AY324</f>
        <v>0</v>
      </c>
      <c r="BB324" s="1563"/>
      <c r="BC324" s="1732">
        <f t="shared" ref="BC324:BC338" si="334">BA324+AT324+BB324</f>
        <v>0</v>
      </c>
    </row>
    <row r="325" spans="1:55" s="339" customFormat="1">
      <c r="A325" s="1757" t="str">
        <f>Cover!C22</f>
        <v>- none -</v>
      </c>
      <c r="B325" s="708"/>
      <c r="C325" s="354"/>
      <c r="D325" s="354"/>
      <c r="E325" s="1726"/>
      <c r="F325" s="345"/>
      <c r="G325" s="345"/>
      <c r="H325" s="345"/>
      <c r="I325" s="345"/>
      <c r="J325" s="345"/>
      <c r="K325" s="345"/>
      <c r="L325" s="345"/>
      <c r="M325" s="496">
        <f t="shared" si="325"/>
        <v>0</v>
      </c>
      <c r="N325" s="515"/>
      <c r="O325" s="515"/>
      <c r="P325" s="515"/>
      <c r="Q325" s="497">
        <f t="shared" si="326"/>
        <v>0</v>
      </c>
      <c r="R325" s="1729"/>
      <c r="S325" s="1575"/>
      <c r="T325" s="350"/>
      <c r="U325" s="350"/>
      <c r="V325" s="350"/>
      <c r="W325" s="346">
        <f t="shared" si="327"/>
        <v>0</v>
      </c>
      <c r="X325" s="349"/>
      <c r="Y325" s="350"/>
      <c r="Z325" s="350"/>
      <c r="AA325" s="350"/>
      <c r="AB325" s="350"/>
      <c r="AC325" s="350"/>
      <c r="AD325" s="350"/>
      <c r="AE325" s="350"/>
      <c r="AF325" s="350"/>
      <c r="AG325" s="346">
        <f t="shared" si="328"/>
        <v>0</v>
      </c>
      <c r="AH325" s="1563"/>
      <c r="AI325" s="351">
        <f t="shared" si="329"/>
        <v>0</v>
      </c>
      <c r="AJ325" s="344"/>
      <c r="AK325" s="345"/>
      <c r="AL325" s="345"/>
      <c r="AM325" s="345"/>
      <c r="AN325" s="345"/>
      <c r="AO325" s="345"/>
      <c r="AP325" s="348">
        <f t="shared" si="330"/>
        <v>0</v>
      </c>
      <c r="AQ325" s="347"/>
      <c r="AR325" s="1563"/>
      <c r="AS325" s="347"/>
      <c r="AT325" s="352">
        <f t="shared" si="331"/>
        <v>0</v>
      </c>
      <c r="AU325" s="353"/>
      <c r="AV325" s="354"/>
      <c r="AW325" s="353"/>
      <c r="AX325" s="348">
        <f t="shared" si="332"/>
        <v>0</v>
      </c>
      <c r="AY325" s="347"/>
      <c r="AZ325" s="1563"/>
      <c r="BA325" s="352">
        <f t="shared" si="333"/>
        <v>0</v>
      </c>
      <c r="BB325" s="1563"/>
      <c r="BC325" s="1732">
        <f t="shared" si="334"/>
        <v>0</v>
      </c>
    </row>
    <row r="326" spans="1:55" s="339" customFormat="1">
      <c r="A326" s="1757" t="str">
        <f>Cover!C23</f>
        <v>- none -</v>
      </c>
      <c r="B326" s="708"/>
      <c r="C326" s="354"/>
      <c r="D326" s="354"/>
      <c r="E326" s="1726"/>
      <c r="F326" s="345"/>
      <c r="G326" s="345"/>
      <c r="H326" s="345"/>
      <c r="I326" s="345"/>
      <c r="J326" s="345"/>
      <c r="K326" s="345"/>
      <c r="L326" s="345"/>
      <c r="M326" s="496">
        <f t="shared" si="325"/>
        <v>0</v>
      </c>
      <c r="N326" s="515"/>
      <c r="O326" s="515"/>
      <c r="P326" s="515"/>
      <c r="Q326" s="497">
        <f t="shared" si="326"/>
        <v>0</v>
      </c>
      <c r="R326" s="1729"/>
      <c r="S326" s="1575"/>
      <c r="T326" s="350"/>
      <c r="U326" s="350"/>
      <c r="V326" s="350"/>
      <c r="W326" s="346">
        <f t="shared" si="327"/>
        <v>0</v>
      </c>
      <c r="X326" s="349"/>
      <c r="Y326" s="350"/>
      <c r="Z326" s="350"/>
      <c r="AA326" s="350"/>
      <c r="AB326" s="350"/>
      <c r="AC326" s="350"/>
      <c r="AD326" s="350"/>
      <c r="AE326" s="350"/>
      <c r="AF326" s="350"/>
      <c r="AG326" s="346">
        <f t="shared" si="328"/>
        <v>0</v>
      </c>
      <c r="AH326" s="1563"/>
      <c r="AI326" s="351">
        <f t="shared" si="329"/>
        <v>0</v>
      </c>
      <c r="AJ326" s="344"/>
      <c r="AK326" s="345"/>
      <c r="AL326" s="345"/>
      <c r="AM326" s="345"/>
      <c r="AN326" s="345"/>
      <c r="AO326" s="345"/>
      <c r="AP326" s="348">
        <f t="shared" si="330"/>
        <v>0</v>
      </c>
      <c r="AQ326" s="347"/>
      <c r="AR326" s="1563"/>
      <c r="AS326" s="347"/>
      <c r="AT326" s="352">
        <f t="shared" si="331"/>
        <v>0</v>
      </c>
      <c r="AU326" s="353"/>
      <c r="AV326" s="354"/>
      <c r="AW326" s="353"/>
      <c r="AX326" s="348">
        <f t="shared" si="332"/>
        <v>0</v>
      </c>
      <c r="AY326" s="347"/>
      <c r="AZ326" s="1563"/>
      <c r="BA326" s="352">
        <f t="shared" si="333"/>
        <v>0</v>
      </c>
      <c r="BB326" s="1563"/>
      <c r="BC326" s="1732">
        <f t="shared" si="334"/>
        <v>0</v>
      </c>
    </row>
    <row r="327" spans="1:55" s="339" customFormat="1">
      <c r="A327" s="1757" t="str">
        <f>Cover!C24</f>
        <v>- none -</v>
      </c>
      <c r="B327" s="708"/>
      <c r="C327" s="354"/>
      <c r="D327" s="354"/>
      <c r="E327" s="1726"/>
      <c r="F327" s="345"/>
      <c r="G327" s="345"/>
      <c r="H327" s="345"/>
      <c r="I327" s="345"/>
      <c r="J327" s="345"/>
      <c r="K327" s="345"/>
      <c r="L327" s="345"/>
      <c r="M327" s="496">
        <f t="shared" si="325"/>
        <v>0</v>
      </c>
      <c r="N327" s="515"/>
      <c r="O327" s="515"/>
      <c r="P327" s="515"/>
      <c r="Q327" s="497">
        <f t="shared" si="326"/>
        <v>0</v>
      </c>
      <c r="R327" s="1729"/>
      <c r="S327" s="1575"/>
      <c r="T327" s="350"/>
      <c r="U327" s="350"/>
      <c r="V327" s="350"/>
      <c r="W327" s="346">
        <f t="shared" si="327"/>
        <v>0</v>
      </c>
      <c r="X327" s="349"/>
      <c r="Y327" s="350"/>
      <c r="Z327" s="350"/>
      <c r="AA327" s="350"/>
      <c r="AB327" s="350"/>
      <c r="AC327" s="350"/>
      <c r="AD327" s="350"/>
      <c r="AE327" s="350"/>
      <c r="AF327" s="350"/>
      <c r="AG327" s="346">
        <f t="shared" si="328"/>
        <v>0</v>
      </c>
      <c r="AH327" s="1563"/>
      <c r="AI327" s="351">
        <f t="shared" si="329"/>
        <v>0</v>
      </c>
      <c r="AJ327" s="344"/>
      <c r="AK327" s="345"/>
      <c r="AL327" s="345"/>
      <c r="AM327" s="345"/>
      <c r="AN327" s="345"/>
      <c r="AO327" s="345"/>
      <c r="AP327" s="348">
        <f t="shared" si="330"/>
        <v>0</v>
      </c>
      <c r="AQ327" s="347"/>
      <c r="AR327" s="1563"/>
      <c r="AS327" s="347"/>
      <c r="AT327" s="352">
        <f t="shared" si="331"/>
        <v>0</v>
      </c>
      <c r="AU327" s="353"/>
      <c r="AV327" s="354"/>
      <c r="AW327" s="353"/>
      <c r="AX327" s="348">
        <f t="shared" si="332"/>
        <v>0</v>
      </c>
      <c r="AY327" s="347"/>
      <c r="AZ327" s="1563"/>
      <c r="BA327" s="352">
        <f t="shared" si="333"/>
        <v>0</v>
      </c>
      <c r="BB327" s="1563"/>
      <c r="BC327" s="1732">
        <f t="shared" si="334"/>
        <v>0</v>
      </c>
    </row>
    <row r="328" spans="1:55" s="339" customFormat="1">
      <c r="A328" s="1757" t="str">
        <f>Cover!C25</f>
        <v>- none -</v>
      </c>
      <c r="B328" s="708"/>
      <c r="C328" s="354"/>
      <c r="D328" s="354"/>
      <c r="E328" s="1726"/>
      <c r="F328" s="345"/>
      <c r="G328" s="345"/>
      <c r="H328" s="345"/>
      <c r="I328" s="345"/>
      <c r="J328" s="345"/>
      <c r="K328" s="345"/>
      <c r="L328" s="345"/>
      <c r="M328" s="496">
        <f t="shared" si="325"/>
        <v>0</v>
      </c>
      <c r="N328" s="515"/>
      <c r="O328" s="515"/>
      <c r="P328" s="515"/>
      <c r="Q328" s="497">
        <f t="shared" si="326"/>
        <v>0</v>
      </c>
      <c r="R328" s="1729"/>
      <c r="S328" s="1575"/>
      <c r="T328" s="350"/>
      <c r="U328" s="350"/>
      <c r="V328" s="350"/>
      <c r="W328" s="346">
        <f t="shared" si="327"/>
        <v>0</v>
      </c>
      <c r="X328" s="349"/>
      <c r="Y328" s="350"/>
      <c r="Z328" s="350"/>
      <c r="AA328" s="350"/>
      <c r="AB328" s="350"/>
      <c r="AC328" s="350"/>
      <c r="AD328" s="350"/>
      <c r="AE328" s="350"/>
      <c r="AF328" s="350"/>
      <c r="AG328" s="346">
        <f t="shared" si="328"/>
        <v>0</v>
      </c>
      <c r="AH328" s="1563"/>
      <c r="AI328" s="351">
        <f t="shared" si="329"/>
        <v>0</v>
      </c>
      <c r="AJ328" s="344"/>
      <c r="AK328" s="345"/>
      <c r="AL328" s="345"/>
      <c r="AM328" s="345"/>
      <c r="AN328" s="345"/>
      <c r="AO328" s="345"/>
      <c r="AP328" s="348">
        <f t="shared" si="330"/>
        <v>0</v>
      </c>
      <c r="AQ328" s="347"/>
      <c r="AR328" s="1563"/>
      <c r="AS328" s="347"/>
      <c r="AT328" s="352">
        <f t="shared" si="331"/>
        <v>0</v>
      </c>
      <c r="AU328" s="353"/>
      <c r="AV328" s="354"/>
      <c r="AW328" s="353"/>
      <c r="AX328" s="348">
        <f t="shared" si="332"/>
        <v>0</v>
      </c>
      <c r="AY328" s="347"/>
      <c r="AZ328" s="1563"/>
      <c r="BA328" s="352">
        <f t="shared" si="333"/>
        <v>0</v>
      </c>
      <c r="BB328" s="1563"/>
      <c r="BC328" s="1732">
        <f t="shared" si="334"/>
        <v>0</v>
      </c>
    </row>
    <row r="329" spans="1:55" s="339" customFormat="1">
      <c r="A329" s="1757" t="str">
        <f>Cover!C26</f>
        <v>- none -</v>
      </c>
      <c r="B329" s="708"/>
      <c r="C329" s="354"/>
      <c r="D329" s="354"/>
      <c r="E329" s="1726"/>
      <c r="F329" s="345"/>
      <c r="G329" s="345"/>
      <c r="H329" s="345"/>
      <c r="I329" s="345"/>
      <c r="J329" s="345"/>
      <c r="K329" s="345"/>
      <c r="L329" s="345"/>
      <c r="M329" s="496">
        <f t="shared" si="325"/>
        <v>0</v>
      </c>
      <c r="N329" s="515"/>
      <c r="O329" s="515"/>
      <c r="P329" s="515"/>
      <c r="Q329" s="497">
        <f t="shared" si="326"/>
        <v>0</v>
      </c>
      <c r="R329" s="1729"/>
      <c r="S329" s="1575"/>
      <c r="T329" s="350"/>
      <c r="U329" s="350"/>
      <c r="V329" s="350"/>
      <c r="W329" s="346">
        <f t="shared" si="327"/>
        <v>0</v>
      </c>
      <c r="X329" s="349"/>
      <c r="Y329" s="350"/>
      <c r="Z329" s="350"/>
      <c r="AA329" s="350"/>
      <c r="AB329" s="350"/>
      <c r="AC329" s="350"/>
      <c r="AD329" s="350"/>
      <c r="AE329" s="350"/>
      <c r="AF329" s="350"/>
      <c r="AG329" s="346">
        <f t="shared" si="328"/>
        <v>0</v>
      </c>
      <c r="AH329" s="1563"/>
      <c r="AI329" s="351">
        <f t="shared" si="329"/>
        <v>0</v>
      </c>
      <c r="AJ329" s="344"/>
      <c r="AK329" s="345"/>
      <c r="AL329" s="345"/>
      <c r="AM329" s="345"/>
      <c r="AN329" s="345"/>
      <c r="AO329" s="345"/>
      <c r="AP329" s="348">
        <f t="shared" si="330"/>
        <v>0</v>
      </c>
      <c r="AQ329" s="347"/>
      <c r="AR329" s="1563"/>
      <c r="AS329" s="347"/>
      <c r="AT329" s="352">
        <f t="shared" si="331"/>
        <v>0</v>
      </c>
      <c r="AU329" s="353"/>
      <c r="AV329" s="354"/>
      <c r="AW329" s="353"/>
      <c r="AX329" s="348">
        <f t="shared" si="332"/>
        <v>0</v>
      </c>
      <c r="AY329" s="347"/>
      <c r="AZ329" s="1563"/>
      <c r="BA329" s="352">
        <f t="shared" si="333"/>
        <v>0</v>
      </c>
      <c r="BB329" s="1563"/>
      <c r="BC329" s="1732">
        <f t="shared" si="334"/>
        <v>0</v>
      </c>
    </row>
    <row r="330" spans="1:55" s="339" customFormat="1">
      <c r="A330" s="1757" t="str">
        <f>Cover!C27</f>
        <v>- none -</v>
      </c>
      <c r="B330" s="708"/>
      <c r="C330" s="354"/>
      <c r="D330" s="354"/>
      <c r="E330" s="1726"/>
      <c r="F330" s="345"/>
      <c r="G330" s="345"/>
      <c r="H330" s="345"/>
      <c r="I330" s="345"/>
      <c r="J330" s="345"/>
      <c r="K330" s="345"/>
      <c r="L330" s="345"/>
      <c r="M330" s="496">
        <f t="shared" si="325"/>
        <v>0</v>
      </c>
      <c r="N330" s="515"/>
      <c r="O330" s="515"/>
      <c r="P330" s="515"/>
      <c r="Q330" s="497">
        <f t="shared" si="326"/>
        <v>0</v>
      </c>
      <c r="R330" s="1729"/>
      <c r="S330" s="1575"/>
      <c r="T330" s="350"/>
      <c r="U330" s="350"/>
      <c r="V330" s="350"/>
      <c r="W330" s="346">
        <f t="shared" si="327"/>
        <v>0</v>
      </c>
      <c r="X330" s="349"/>
      <c r="Y330" s="350"/>
      <c r="Z330" s="350"/>
      <c r="AA330" s="350"/>
      <c r="AB330" s="350"/>
      <c r="AC330" s="350"/>
      <c r="AD330" s="350"/>
      <c r="AE330" s="350"/>
      <c r="AF330" s="350"/>
      <c r="AG330" s="346">
        <f t="shared" si="328"/>
        <v>0</v>
      </c>
      <c r="AH330" s="1563"/>
      <c r="AI330" s="351">
        <f t="shared" si="329"/>
        <v>0</v>
      </c>
      <c r="AJ330" s="344"/>
      <c r="AK330" s="345"/>
      <c r="AL330" s="345"/>
      <c r="AM330" s="345"/>
      <c r="AN330" s="345"/>
      <c r="AO330" s="345"/>
      <c r="AP330" s="348">
        <f t="shared" si="330"/>
        <v>0</v>
      </c>
      <c r="AQ330" s="347"/>
      <c r="AR330" s="1563"/>
      <c r="AS330" s="347"/>
      <c r="AT330" s="352">
        <f t="shared" si="331"/>
        <v>0</v>
      </c>
      <c r="AU330" s="353"/>
      <c r="AV330" s="354"/>
      <c r="AW330" s="353"/>
      <c r="AX330" s="348">
        <f t="shared" si="332"/>
        <v>0</v>
      </c>
      <c r="AY330" s="347"/>
      <c r="AZ330" s="1563"/>
      <c r="BA330" s="352">
        <f t="shared" si="333"/>
        <v>0</v>
      </c>
      <c r="BB330" s="1563"/>
      <c r="BC330" s="1732">
        <f t="shared" si="334"/>
        <v>0</v>
      </c>
    </row>
    <row r="331" spans="1:55" s="339" customFormat="1">
      <c r="A331" s="1757" t="str">
        <f>Cover!C28</f>
        <v>- none -</v>
      </c>
      <c r="B331" s="708"/>
      <c r="C331" s="353"/>
      <c r="D331" s="708"/>
      <c r="E331" s="1726"/>
      <c r="F331" s="345"/>
      <c r="G331" s="345"/>
      <c r="H331" s="345"/>
      <c r="I331" s="345"/>
      <c r="J331" s="345"/>
      <c r="K331" s="345"/>
      <c r="L331" s="345"/>
      <c r="M331" s="496">
        <f t="shared" si="325"/>
        <v>0</v>
      </c>
      <c r="N331" s="515"/>
      <c r="O331" s="515"/>
      <c r="P331" s="515"/>
      <c r="Q331" s="497">
        <f t="shared" si="326"/>
        <v>0</v>
      </c>
      <c r="R331" s="1729"/>
      <c r="S331" s="1575"/>
      <c r="T331" s="350"/>
      <c r="U331" s="350"/>
      <c r="V331" s="350"/>
      <c r="W331" s="346">
        <f t="shared" si="327"/>
        <v>0</v>
      </c>
      <c r="X331" s="349"/>
      <c r="Y331" s="350"/>
      <c r="Z331" s="350"/>
      <c r="AA331" s="350"/>
      <c r="AB331" s="350"/>
      <c r="AC331" s="350"/>
      <c r="AD331" s="350"/>
      <c r="AE331" s="350"/>
      <c r="AF331" s="350"/>
      <c r="AG331" s="346">
        <f t="shared" si="328"/>
        <v>0</v>
      </c>
      <c r="AH331" s="1563"/>
      <c r="AI331" s="351">
        <f t="shared" si="329"/>
        <v>0</v>
      </c>
      <c r="AJ331" s="344"/>
      <c r="AK331" s="345"/>
      <c r="AL331" s="345"/>
      <c r="AM331" s="345"/>
      <c r="AN331" s="345"/>
      <c r="AO331" s="345"/>
      <c r="AP331" s="348">
        <f t="shared" si="330"/>
        <v>0</v>
      </c>
      <c r="AQ331" s="347"/>
      <c r="AR331" s="1563"/>
      <c r="AS331" s="347"/>
      <c r="AT331" s="352">
        <f t="shared" si="331"/>
        <v>0</v>
      </c>
      <c r="AU331" s="353"/>
      <c r="AV331" s="354"/>
      <c r="AW331" s="353"/>
      <c r="AX331" s="348">
        <f t="shared" si="332"/>
        <v>0</v>
      </c>
      <c r="AY331" s="347"/>
      <c r="AZ331" s="1563"/>
      <c r="BA331" s="352">
        <f t="shared" si="333"/>
        <v>0</v>
      </c>
      <c r="BB331" s="1563"/>
      <c r="BC331" s="1732">
        <f t="shared" si="334"/>
        <v>0</v>
      </c>
    </row>
    <row r="332" spans="1:55" s="339" customFormat="1">
      <c r="A332" s="1757" t="str">
        <f>Cover!C29</f>
        <v>- none -</v>
      </c>
      <c r="B332" s="708"/>
      <c r="C332" s="353"/>
      <c r="D332" s="708"/>
      <c r="E332" s="1726"/>
      <c r="F332" s="345"/>
      <c r="G332" s="345"/>
      <c r="H332" s="345"/>
      <c r="I332" s="345"/>
      <c r="J332" s="345"/>
      <c r="K332" s="345"/>
      <c r="L332" s="345"/>
      <c r="M332" s="496">
        <f t="shared" si="325"/>
        <v>0</v>
      </c>
      <c r="N332" s="515"/>
      <c r="O332" s="515"/>
      <c r="P332" s="515"/>
      <c r="Q332" s="497">
        <f t="shared" si="326"/>
        <v>0</v>
      </c>
      <c r="R332" s="1729"/>
      <c r="S332" s="1575"/>
      <c r="T332" s="350"/>
      <c r="U332" s="350"/>
      <c r="V332" s="350"/>
      <c r="W332" s="346">
        <f t="shared" si="327"/>
        <v>0</v>
      </c>
      <c r="X332" s="349"/>
      <c r="Y332" s="350"/>
      <c r="Z332" s="350"/>
      <c r="AA332" s="350"/>
      <c r="AB332" s="350"/>
      <c r="AC332" s="350"/>
      <c r="AD332" s="350"/>
      <c r="AE332" s="350"/>
      <c r="AF332" s="350"/>
      <c r="AG332" s="346">
        <f t="shared" si="328"/>
        <v>0</v>
      </c>
      <c r="AH332" s="1563"/>
      <c r="AI332" s="351">
        <f t="shared" si="329"/>
        <v>0</v>
      </c>
      <c r="AJ332" s="344"/>
      <c r="AK332" s="345"/>
      <c r="AL332" s="345"/>
      <c r="AM332" s="345"/>
      <c r="AN332" s="345"/>
      <c r="AO332" s="345"/>
      <c r="AP332" s="348">
        <f t="shared" si="330"/>
        <v>0</v>
      </c>
      <c r="AQ332" s="347"/>
      <c r="AR332" s="1563"/>
      <c r="AS332" s="347"/>
      <c r="AT332" s="352">
        <f t="shared" si="331"/>
        <v>0</v>
      </c>
      <c r="AU332" s="353"/>
      <c r="AV332" s="354"/>
      <c r="AW332" s="353"/>
      <c r="AX332" s="348">
        <f t="shared" si="332"/>
        <v>0</v>
      </c>
      <c r="AY332" s="347"/>
      <c r="AZ332" s="1563"/>
      <c r="BA332" s="352">
        <f t="shared" si="333"/>
        <v>0</v>
      </c>
      <c r="BB332" s="1563"/>
      <c r="BC332" s="1732">
        <f t="shared" si="334"/>
        <v>0</v>
      </c>
    </row>
    <row r="333" spans="1:55" s="339" customFormat="1">
      <c r="A333" s="1757" t="str">
        <f>Cover!C30</f>
        <v>- none -</v>
      </c>
      <c r="B333" s="708"/>
      <c r="C333" s="353"/>
      <c r="D333" s="708"/>
      <c r="E333" s="1726"/>
      <c r="F333" s="345"/>
      <c r="G333" s="345"/>
      <c r="H333" s="345"/>
      <c r="I333" s="345"/>
      <c r="J333" s="345"/>
      <c r="K333" s="345"/>
      <c r="L333" s="345"/>
      <c r="M333" s="496">
        <f t="shared" si="325"/>
        <v>0</v>
      </c>
      <c r="N333" s="515"/>
      <c r="O333" s="515"/>
      <c r="P333" s="515"/>
      <c r="Q333" s="497">
        <f t="shared" si="326"/>
        <v>0</v>
      </c>
      <c r="R333" s="1729"/>
      <c r="S333" s="1575"/>
      <c r="T333" s="350"/>
      <c r="U333" s="350"/>
      <c r="V333" s="350"/>
      <c r="W333" s="346">
        <f t="shared" si="327"/>
        <v>0</v>
      </c>
      <c r="X333" s="349"/>
      <c r="Y333" s="350"/>
      <c r="Z333" s="350"/>
      <c r="AA333" s="350"/>
      <c r="AB333" s="1728"/>
      <c r="AC333" s="350"/>
      <c r="AD333" s="350"/>
      <c r="AE333" s="350"/>
      <c r="AF333" s="350"/>
      <c r="AG333" s="346">
        <f t="shared" si="328"/>
        <v>0</v>
      </c>
      <c r="AH333" s="1563"/>
      <c r="AI333" s="351">
        <f t="shared" si="329"/>
        <v>0</v>
      </c>
      <c r="AJ333" s="344"/>
      <c r="AK333" s="345"/>
      <c r="AL333" s="345"/>
      <c r="AM333" s="345"/>
      <c r="AN333" s="345"/>
      <c r="AO333" s="345"/>
      <c r="AP333" s="348">
        <f t="shared" si="330"/>
        <v>0</v>
      </c>
      <c r="AQ333" s="347"/>
      <c r="AR333" s="1563"/>
      <c r="AS333" s="347"/>
      <c r="AT333" s="352">
        <f t="shared" si="331"/>
        <v>0</v>
      </c>
      <c r="AU333" s="353"/>
      <c r="AV333" s="354"/>
      <c r="AW333" s="353"/>
      <c r="AX333" s="348">
        <f t="shared" si="332"/>
        <v>0</v>
      </c>
      <c r="AY333" s="347"/>
      <c r="AZ333" s="1563"/>
      <c r="BA333" s="352">
        <f t="shared" si="333"/>
        <v>0</v>
      </c>
      <c r="BB333" s="1563"/>
      <c r="BC333" s="1732">
        <f t="shared" si="334"/>
        <v>0</v>
      </c>
    </row>
    <row r="334" spans="1:55" s="339" customFormat="1">
      <c r="A334" s="1757" t="str">
        <f>Cover!C31</f>
        <v>- none -</v>
      </c>
      <c r="B334" s="708"/>
      <c r="C334" s="353"/>
      <c r="D334" s="708"/>
      <c r="E334" s="1726"/>
      <c r="F334" s="353"/>
      <c r="G334" s="353"/>
      <c r="H334" s="353"/>
      <c r="I334" s="353"/>
      <c r="J334" s="353"/>
      <c r="K334" s="353"/>
      <c r="L334" s="345"/>
      <c r="M334" s="496">
        <f t="shared" si="325"/>
        <v>0</v>
      </c>
      <c r="N334" s="515"/>
      <c r="O334" s="515"/>
      <c r="P334" s="515"/>
      <c r="Q334" s="497">
        <f t="shared" si="326"/>
        <v>0</v>
      </c>
      <c r="R334" s="1729"/>
      <c r="S334" s="1727"/>
      <c r="T334" s="1728"/>
      <c r="U334" s="1728"/>
      <c r="V334" s="1728"/>
      <c r="W334" s="346">
        <f t="shared" si="327"/>
        <v>0</v>
      </c>
      <c r="X334" s="1729"/>
      <c r="Y334" s="1728"/>
      <c r="Z334" s="1728"/>
      <c r="AA334" s="350"/>
      <c r="AB334" s="1728"/>
      <c r="AC334" s="350"/>
      <c r="AD334" s="1728"/>
      <c r="AE334" s="350"/>
      <c r="AF334" s="1728"/>
      <c r="AG334" s="346">
        <f t="shared" si="328"/>
        <v>0</v>
      </c>
      <c r="AH334" s="1564"/>
      <c r="AI334" s="351">
        <f t="shared" si="329"/>
        <v>0</v>
      </c>
      <c r="AJ334" s="513"/>
      <c r="AK334" s="512"/>
      <c r="AL334" s="512"/>
      <c r="AM334" s="512"/>
      <c r="AN334" s="512"/>
      <c r="AO334" s="345"/>
      <c r="AP334" s="348">
        <f t="shared" si="330"/>
        <v>0</v>
      </c>
      <c r="AQ334" s="515"/>
      <c r="AR334" s="1564"/>
      <c r="AS334" s="515"/>
      <c r="AT334" s="352">
        <f t="shared" si="331"/>
        <v>0</v>
      </c>
      <c r="AU334" s="515"/>
      <c r="AV334" s="354"/>
      <c r="AW334" s="353"/>
      <c r="AX334" s="348">
        <f t="shared" si="332"/>
        <v>0</v>
      </c>
      <c r="AY334" s="515"/>
      <c r="AZ334" s="1564"/>
      <c r="BA334" s="352">
        <f t="shared" si="333"/>
        <v>0</v>
      </c>
      <c r="BB334" s="1564"/>
      <c r="BC334" s="1732">
        <f t="shared" si="334"/>
        <v>0</v>
      </c>
    </row>
    <row r="335" spans="1:55" s="339" customFormat="1">
      <c r="A335" s="1757" t="str">
        <f>Cover!C32</f>
        <v>- none -</v>
      </c>
      <c r="B335" s="708"/>
      <c r="C335" s="353"/>
      <c r="D335" s="708"/>
      <c r="E335" s="1726"/>
      <c r="F335" s="353"/>
      <c r="G335" s="353"/>
      <c r="H335" s="353"/>
      <c r="I335" s="353"/>
      <c r="J335" s="353"/>
      <c r="K335" s="353"/>
      <c r="L335" s="345"/>
      <c r="M335" s="496">
        <f t="shared" si="325"/>
        <v>0</v>
      </c>
      <c r="N335" s="515"/>
      <c r="O335" s="515"/>
      <c r="P335" s="515"/>
      <c r="Q335" s="497">
        <f t="shared" si="326"/>
        <v>0</v>
      </c>
      <c r="R335" s="1729"/>
      <c r="S335" s="1727"/>
      <c r="T335" s="1728"/>
      <c r="U335" s="1728"/>
      <c r="V335" s="1728"/>
      <c r="W335" s="346">
        <f t="shared" si="327"/>
        <v>0</v>
      </c>
      <c r="X335" s="1729"/>
      <c r="Y335" s="1728"/>
      <c r="Z335" s="1728"/>
      <c r="AA335" s="350"/>
      <c r="AB335" s="1728"/>
      <c r="AC335" s="350"/>
      <c r="AD335" s="1728"/>
      <c r="AE335" s="350"/>
      <c r="AF335" s="1728"/>
      <c r="AG335" s="346">
        <f t="shared" si="328"/>
        <v>0</v>
      </c>
      <c r="AH335" s="1564"/>
      <c r="AI335" s="351">
        <f t="shared" si="329"/>
        <v>0</v>
      </c>
      <c r="AJ335" s="513"/>
      <c r="AK335" s="512"/>
      <c r="AL335" s="512"/>
      <c r="AM335" s="512"/>
      <c r="AN335" s="512"/>
      <c r="AO335" s="345"/>
      <c r="AP335" s="348">
        <f t="shared" si="330"/>
        <v>0</v>
      </c>
      <c r="AQ335" s="515"/>
      <c r="AR335" s="1564"/>
      <c r="AS335" s="515"/>
      <c r="AT335" s="352">
        <f t="shared" si="331"/>
        <v>0</v>
      </c>
      <c r="AU335" s="515"/>
      <c r="AV335" s="354"/>
      <c r="AW335" s="353"/>
      <c r="AX335" s="348">
        <f t="shared" si="332"/>
        <v>0</v>
      </c>
      <c r="AY335" s="515"/>
      <c r="AZ335" s="1564"/>
      <c r="BA335" s="352">
        <f t="shared" si="333"/>
        <v>0</v>
      </c>
      <c r="BB335" s="1564"/>
      <c r="BC335" s="1732">
        <f t="shared" si="334"/>
        <v>0</v>
      </c>
    </row>
    <row r="336" spans="1:55" s="339" customFormat="1">
      <c r="A336" s="1757" t="str">
        <f>Cover!C33</f>
        <v>- none -</v>
      </c>
      <c r="B336" s="708"/>
      <c r="C336" s="353"/>
      <c r="D336" s="708"/>
      <c r="E336" s="1726"/>
      <c r="F336" s="353"/>
      <c r="G336" s="353"/>
      <c r="H336" s="353"/>
      <c r="I336" s="353"/>
      <c r="J336" s="353"/>
      <c r="K336" s="353"/>
      <c r="L336" s="345"/>
      <c r="M336" s="496">
        <f t="shared" si="325"/>
        <v>0</v>
      </c>
      <c r="N336" s="515"/>
      <c r="O336" s="515"/>
      <c r="P336" s="515"/>
      <c r="Q336" s="497">
        <f t="shared" si="326"/>
        <v>0</v>
      </c>
      <c r="R336" s="1729"/>
      <c r="S336" s="1727"/>
      <c r="T336" s="1728"/>
      <c r="U336" s="1728"/>
      <c r="V336" s="1728"/>
      <c r="W336" s="346">
        <f t="shared" si="327"/>
        <v>0</v>
      </c>
      <c r="X336" s="1729"/>
      <c r="Y336" s="1728"/>
      <c r="Z336" s="1728"/>
      <c r="AA336" s="350"/>
      <c r="AB336" s="1728"/>
      <c r="AC336" s="350"/>
      <c r="AD336" s="1728"/>
      <c r="AE336" s="350"/>
      <c r="AF336" s="1728"/>
      <c r="AG336" s="346">
        <f t="shared" si="328"/>
        <v>0</v>
      </c>
      <c r="AH336" s="1564"/>
      <c r="AI336" s="351">
        <f t="shared" si="329"/>
        <v>0</v>
      </c>
      <c r="AJ336" s="513"/>
      <c r="AK336" s="512"/>
      <c r="AL336" s="512"/>
      <c r="AM336" s="512"/>
      <c r="AN336" s="512"/>
      <c r="AO336" s="345"/>
      <c r="AP336" s="348">
        <f t="shared" si="330"/>
        <v>0</v>
      </c>
      <c r="AQ336" s="515"/>
      <c r="AR336" s="1564"/>
      <c r="AS336" s="515"/>
      <c r="AT336" s="352">
        <f t="shared" si="331"/>
        <v>0</v>
      </c>
      <c r="AU336" s="515"/>
      <c r="AV336" s="354"/>
      <c r="AW336" s="353"/>
      <c r="AX336" s="348">
        <f t="shared" si="332"/>
        <v>0</v>
      </c>
      <c r="AY336" s="515"/>
      <c r="AZ336" s="1564"/>
      <c r="BA336" s="352">
        <f t="shared" si="333"/>
        <v>0</v>
      </c>
      <c r="BB336" s="1564"/>
      <c r="BC336" s="1732">
        <f t="shared" si="334"/>
        <v>0</v>
      </c>
    </row>
    <row r="337" spans="1:55" s="339" customFormat="1">
      <c r="A337" s="1757" t="str">
        <f>Cover!C34</f>
        <v>- none -</v>
      </c>
      <c r="B337" s="708"/>
      <c r="C337" s="353"/>
      <c r="D337" s="708"/>
      <c r="E337" s="1726"/>
      <c r="F337" s="353"/>
      <c r="G337" s="353"/>
      <c r="H337" s="353"/>
      <c r="I337" s="353"/>
      <c r="J337" s="353"/>
      <c r="K337" s="353"/>
      <c r="L337" s="345"/>
      <c r="M337" s="496">
        <f t="shared" si="325"/>
        <v>0</v>
      </c>
      <c r="N337" s="515"/>
      <c r="O337" s="515"/>
      <c r="P337" s="515"/>
      <c r="Q337" s="497">
        <f t="shared" si="326"/>
        <v>0</v>
      </c>
      <c r="R337" s="1729"/>
      <c r="S337" s="1727"/>
      <c r="T337" s="1728"/>
      <c r="U337" s="1728"/>
      <c r="V337" s="1728"/>
      <c r="W337" s="346">
        <f t="shared" si="327"/>
        <v>0</v>
      </c>
      <c r="X337" s="1729"/>
      <c r="Y337" s="1728"/>
      <c r="Z337" s="1728"/>
      <c r="AA337" s="350"/>
      <c r="AB337" s="1728"/>
      <c r="AC337" s="350"/>
      <c r="AD337" s="1728"/>
      <c r="AE337" s="350"/>
      <c r="AF337" s="1728"/>
      <c r="AG337" s="346">
        <f t="shared" si="328"/>
        <v>0</v>
      </c>
      <c r="AH337" s="1564"/>
      <c r="AI337" s="351">
        <f t="shared" si="329"/>
        <v>0</v>
      </c>
      <c r="AJ337" s="513"/>
      <c r="AK337" s="512"/>
      <c r="AL337" s="512"/>
      <c r="AM337" s="512"/>
      <c r="AN337" s="512"/>
      <c r="AO337" s="345"/>
      <c r="AP337" s="348">
        <f t="shared" si="330"/>
        <v>0</v>
      </c>
      <c r="AQ337" s="515"/>
      <c r="AR337" s="1564"/>
      <c r="AS337" s="515"/>
      <c r="AT337" s="352">
        <f t="shared" si="331"/>
        <v>0</v>
      </c>
      <c r="AU337" s="515"/>
      <c r="AV337" s="354"/>
      <c r="AW337" s="353"/>
      <c r="AX337" s="348">
        <f t="shared" si="332"/>
        <v>0</v>
      </c>
      <c r="AY337" s="515"/>
      <c r="AZ337" s="1564"/>
      <c r="BA337" s="352">
        <f t="shared" si="333"/>
        <v>0</v>
      </c>
      <c r="BB337" s="1564"/>
      <c r="BC337" s="1732">
        <f t="shared" si="334"/>
        <v>0</v>
      </c>
    </row>
    <row r="338" spans="1:55" s="339" customFormat="1">
      <c r="A338" s="1757" t="str">
        <f>Cover!C35</f>
        <v>- none -</v>
      </c>
      <c r="B338" s="1735"/>
      <c r="C338" s="1734"/>
      <c r="D338" s="1735"/>
      <c r="E338" s="1755"/>
      <c r="F338" s="1734"/>
      <c r="G338" s="1734"/>
      <c r="H338" s="1734"/>
      <c r="I338" s="1734"/>
      <c r="J338" s="1734"/>
      <c r="K338" s="1734"/>
      <c r="L338" s="1737"/>
      <c r="M338" s="1743">
        <f t="shared" si="325"/>
        <v>0</v>
      </c>
      <c r="N338" s="1739"/>
      <c r="O338" s="1739"/>
      <c r="P338" s="1739"/>
      <c r="Q338" s="1740">
        <f t="shared" si="326"/>
        <v>0</v>
      </c>
      <c r="R338" s="1744"/>
      <c r="S338" s="1741"/>
      <c r="T338" s="1742"/>
      <c r="U338" s="1742"/>
      <c r="V338" s="1742"/>
      <c r="W338" s="465">
        <f t="shared" si="327"/>
        <v>0</v>
      </c>
      <c r="X338" s="1744"/>
      <c r="Y338" s="1742"/>
      <c r="Z338" s="1742"/>
      <c r="AA338" s="1745"/>
      <c r="AB338" s="1742"/>
      <c r="AC338" s="1745"/>
      <c r="AD338" s="1742"/>
      <c r="AE338" s="1745"/>
      <c r="AF338" s="1742"/>
      <c r="AG338" s="465">
        <f t="shared" si="328"/>
        <v>0</v>
      </c>
      <c r="AH338" s="1746"/>
      <c r="AI338" s="470">
        <f t="shared" si="329"/>
        <v>0</v>
      </c>
      <c r="AJ338" s="1736"/>
      <c r="AK338" s="1747"/>
      <c r="AL338" s="1747"/>
      <c r="AM338" s="1747"/>
      <c r="AN338" s="1747"/>
      <c r="AO338" s="1737"/>
      <c r="AP338" s="467">
        <f t="shared" si="330"/>
        <v>0</v>
      </c>
      <c r="AQ338" s="1739"/>
      <c r="AR338" s="1746"/>
      <c r="AS338" s="1739"/>
      <c r="AT338" s="471">
        <f t="shared" si="331"/>
        <v>0</v>
      </c>
      <c r="AU338" s="1739"/>
      <c r="AV338" s="1733"/>
      <c r="AW338" s="1734"/>
      <c r="AX338" s="467">
        <f t="shared" si="332"/>
        <v>0</v>
      </c>
      <c r="AY338" s="1739"/>
      <c r="AZ338" s="1746"/>
      <c r="BA338" s="471">
        <f t="shared" si="333"/>
        <v>0</v>
      </c>
      <c r="BB338" s="1746"/>
      <c r="BC338" s="1749">
        <f t="shared" si="334"/>
        <v>0</v>
      </c>
    </row>
    <row r="339" spans="1:55" s="339" customFormat="1" ht="14.25">
      <c r="B339" s="477" t="str">
        <f>IF(ABS(B323-SUM(B324:B338))&lt;0.1,"OK","error")</f>
        <v>OK</v>
      </c>
      <c r="C339" s="477" t="str">
        <f t="shared" ref="C339:BC339" si="335">IF(ABS(C323-SUM(C324:C338))&lt;0.1,"OK","error")</f>
        <v>OK</v>
      </c>
      <c r="D339" s="477" t="str">
        <f t="shared" si="335"/>
        <v>OK</v>
      </c>
      <c r="E339" s="477" t="str">
        <f t="shared" si="335"/>
        <v>OK</v>
      </c>
      <c r="F339" s="477" t="str">
        <f t="shared" si="335"/>
        <v>OK</v>
      </c>
      <c r="G339" s="477" t="str">
        <f t="shared" si="335"/>
        <v>OK</v>
      </c>
      <c r="H339" s="477" t="str">
        <f t="shared" si="335"/>
        <v>OK</v>
      </c>
      <c r="I339" s="477" t="str">
        <f t="shared" si="335"/>
        <v>OK</v>
      </c>
      <c r="J339" s="477" t="str">
        <f t="shared" si="335"/>
        <v>OK</v>
      </c>
      <c r="K339" s="477" t="str">
        <f t="shared" si="335"/>
        <v>OK</v>
      </c>
      <c r="L339" s="477" t="str">
        <f t="shared" si="335"/>
        <v>OK</v>
      </c>
      <c r="M339" s="477" t="str">
        <f t="shared" si="335"/>
        <v>OK</v>
      </c>
      <c r="N339" s="477" t="str">
        <f t="shared" si="335"/>
        <v>OK</v>
      </c>
      <c r="O339" s="477" t="str">
        <f t="shared" si="335"/>
        <v>OK</v>
      </c>
      <c r="P339" s="477" t="str">
        <f t="shared" si="335"/>
        <v>OK</v>
      </c>
      <c r="Q339" s="477" t="str">
        <f t="shared" si="335"/>
        <v>OK</v>
      </c>
      <c r="R339" s="477" t="str">
        <f t="shared" si="335"/>
        <v>OK</v>
      </c>
      <c r="S339" s="477" t="str">
        <f t="shared" si="335"/>
        <v>OK</v>
      </c>
      <c r="T339" s="477" t="str">
        <f t="shared" si="335"/>
        <v>OK</v>
      </c>
      <c r="U339" s="477" t="str">
        <f t="shared" si="335"/>
        <v>OK</v>
      </c>
      <c r="V339" s="477" t="str">
        <f t="shared" si="335"/>
        <v>OK</v>
      </c>
      <c r="W339" s="477" t="str">
        <f t="shared" si="335"/>
        <v>OK</v>
      </c>
      <c r="X339" s="477" t="str">
        <f t="shared" si="335"/>
        <v>OK</v>
      </c>
      <c r="Y339" s="477" t="str">
        <f t="shared" si="335"/>
        <v>OK</v>
      </c>
      <c r="Z339" s="477" t="str">
        <f t="shared" si="335"/>
        <v>OK</v>
      </c>
      <c r="AA339" s="477" t="str">
        <f t="shared" si="335"/>
        <v>OK</v>
      </c>
      <c r="AB339" s="477" t="str">
        <f t="shared" si="335"/>
        <v>OK</v>
      </c>
      <c r="AC339" s="477" t="str">
        <f t="shared" si="335"/>
        <v>OK</v>
      </c>
      <c r="AD339" s="477" t="str">
        <f t="shared" si="335"/>
        <v>OK</v>
      </c>
      <c r="AE339" s="477" t="str">
        <f t="shared" si="335"/>
        <v>OK</v>
      </c>
      <c r="AF339" s="477" t="str">
        <f t="shared" si="335"/>
        <v>OK</v>
      </c>
      <c r="AG339" s="477" t="str">
        <f t="shared" si="335"/>
        <v>OK</v>
      </c>
      <c r="AH339" s="477" t="str">
        <f t="shared" si="335"/>
        <v>OK</v>
      </c>
      <c r="AI339" s="477" t="str">
        <f t="shared" si="335"/>
        <v>OK</v>
      </c>
      <c r="AJ339" s="477" t="str">
        <f t="shared" si="335"/>
        <v>OK</v>
      </c>
      <c r="AK339" s="477" t="str">
        <f t="shared" si="335"/>
        <v>OK</v>
      </c>
      <c r="AL339" s="477" t="str">
        <f t="shared" si="335"/>
        <v>OK</v>
      </c>
      <c r="AM339" s="477" t="str">
        <f t="shared" si="335"/>
        <v>OK</v>
      </c>
      <c r="AN339" s="477" t="str">
        <f t="shared" si="335"/>
        <v>OK</v>
      </c>
      <c r="AO339" s="477" t="str">
        <f t="shared" si="335"/>
        <v>OK</v>
      </c>
      <c r="AP339" s="477" t="str">
        <f t="shared" si="335"/>
        <v>OK</v>
      </c>
      <c r="AQ339" s="477" t="str">
        <f t="shared" si="335"/>
        <v>OK</v>
      </c>
      <c r="AR339" s="477" t="str">
        <f t="shared" si="335"/>
        <v>OK</v>
      </c>
      <c r="AS339" s="477" t="str">
        <f t="shared" si="335"/>
        <v>OK</v>
      </c>
      <c r="AT339" s="477" t="str">
        <f t="shared" si="335"/>
        <v>OK</v>
      </c>
      <c r="AU339" s="477" t="str">
        <f t="shared" si="335"/>
        <v>OK</v>
      </c>
      <c r="AV339" s="477" t="str">
        <f t="shared" si="335"/>
        <v>OK</v>
      </c>
      <c r="AW339" s="477" t="str">
        <f t="shared" si="335"/>
        <v>OK</v>
      </c>
      <c r="AX339" s="477" t="str">
        <f t="shared" si="335"/>
        <v>OK</v>
      </c>
      <c r="AY339" s="477" t="str">
        <f t="shared" si="335"/>
        <v>OK</v>
      </c>
      <c r="AZ339" s="477" t="str">
        <f t="shared" si="335"/>
        <v>OK</v>
      </c>
      <c r="BA339" s="477" t="str">
        <f t="shared" si="335"/>
        <v>OK</v>
      </c>
      <c r="BB339" s="477" t="str">
        <f t="shared" si="335"/>
        <v>OK</v>
      </c>
      <c r="BC339" s="477" t="str">
        <f t="shared" si="335"/>
        <v>OK</v>
      </c>
    </row>
    <row r="340" spans="1:55" s="339" customFormat="1" ht="15">
      <c r="F340" s="478"/>
      <c r="G340" s="478"/>
      <c r="H340" s="478"/>
      <c r="I340" s="478"/>
      <c r="J340" s="478"/>
      <c r="K340" s="478"/>
      <c r="L340" s="478"/>
      <c r="M340" s="478"/>
      <c r="N340" s="478"/>
      <c r="O340" s="479"/>
      <c r="P340" s="478"/>
      <c r="Q340" s="478"/>
      <c r="R340" s="478"/>
      <c r="S340" s="478"/>
      <c r="T340" s="478"/>
      <c r="U340" s="478"/>
      <c r="V340" s="478"/>
      <c r="W340" s="478"/>
      <c r="X340" s="478"/>
      <c r="Y340" s="478"/>
      <c r="Z340" s="478"/>
      <c r="AA340" s="478"/>
      <c r="AB340" s="478"/>
      <c r="AC340" s="478"/>
      <c r="AD340" s="478"/>
      <c r="AE340" s="478"/>
      <c r="AF340" s="478"/>
      <c r="AG340" s="478"/>
      <c r="AH340" s="382"/>
      <c r="AI340" s="478"/>
      <c r="AJ340" s="478"/>
      <c r="AK340" s="478"/>
      <c r="AL340" s="478"/>
      <c r="AM340" s="478"/>
      <c r="AN340" s="478"/>
      <c r="AO340" s="478"/>
      <c r="AQ340" s="382"/>
      <c r="AR340" s="382"/>
      <c r="AS340" s="337"/>
      <c r="AT340" s="332"/>
      <c r="AU340" s="332"/>
      <c r="AV340" s="332"/>
      <c r="AW340" s="332"/>
      <c r="AX340" s="332"/>
      <c r="AY340" s="332"/>
      <c r="AZ340" s="382"/>
      <c r="BA340" s="332"/>
      <c r="BB340" s="382"/>
      <c r="BC340" s="332"/>
    </row>
    <row r="341" spans="1:55" s="339" customFormat="1" ht="18.75" thickBot="1">
      <c r="A341" s="338" t="s">
        <v>429</v>
      </c>
      <c r="F341" s="478"/>
      <c r="G341" s="478"/>
      <c r="H341" s="478"/>
      <c r="I341" s="478"/>
      <c r="J341" s="478"/>
      <c r="K341" s="478"/>
      <c r="L341" s="478"/>
      <c r="M341" s="478"/>
      <c r="N341" s="478"/>
      <c r="O341" s="479"/>
      <c r="P341" s="478"/>
      <c r="Q341" s="478"/>
      <c r="R341" s="478"/>
      <c r="S341" s="478"/>
      <c r="T341" s="478"/>
      <c r="U341" s="478"/>
      <c r="V341" s="478"/>
      <c r="W341" s="478"/>
      <c r="X341" s="478"/>
      <c r="Y341" s="478"/>
      <c r="Z341" s="478"/>
      <c r="AA341" s="478"/>
      <c r="AB341" s="478"/>
      <c r="AC341" s="478"/>
      <c r="AD341" s="478"/>
      <c r="AE341" s="478"/>
      <c r="AF341" s="478"/>
      <c r="AG341" s="478"/>
      <c r="AH341" s="382"/>
      <c r="AI341" s="478"/>
      <c r="AJ341" s="478"/>
      <c r="AK341" s="478"/>
      <c r="AL341" s="478"/>
      <c r="AM341" s="478"/>
      <c r="AN341" s="478"/>
      <c r="AO341" s="478"/>
      <c r="AQ341" s="382"/>
      <c r="AR341" s="382"/>
      <c r="AS341" s="337"/>
      <c r="AT341" s="332"/>
      <c r="AU341" s="332"/>
      <c r="AV341" s="332"/>
      <c r="AW341" s="332"/>
      <c r="AX341" s="332"/>
      <c r="AY341" s="332"/>
      <c r="AZ341" s="382"/>
      <c r="BA341" s="332"/>
      <c r="BB341" s="382"/>
      <c r="BC341" s="332"/>
    </row>
    <row r="342" spans="1:55" s="339" customFormat="1">
      <c r="A342" s="480" t="s">
        <v>430</v>
      </c>
      <c r="B342" s="433">
        <f t="shared" ref="B342:H342" si="336">+B315</f>
        <v>0</v>
      </c>
      <c r="C342" s="433">
        <f t="shared" si="336"/>
        <v>0</v>
      </c>
      <c r="D342" s="1721">
        <f t="shared" si="336"/>
        <v>0</v>
      </c>
      <c r="E342" s="1753">
        <f t="shared" si="336"/>
        <v>0</v>
      </c>
      <c r="F342" s="433">
        <f t="shared" si="336"/>
        <v>0</v>
      </c>
      <c r="G342" s="433">
        <f t="shared" si="336"/>
        <v>0</v>
      </c>
      <c r="H342" s="433">
        <f t="shared" si="336"/>
        <v>0</v>
      </c>
      <c r="I342" s="433">
        <f>+I315</f>
        <v>0</v>
      </c>
      <c r="J342" s="433">
        <f t="shared" ref="J342:BC342" si="337">+J315</f>
        <v>0</v>
      </c>
      <c r="K342" s="433">
        <f t="shared" si="337"/>
        <v>0</v>
      </c>
      <c r="L342" s="433">
        <f t="shared" si="337"/>
        <v>0</v>
      </c>
      <c r="M342" s="1721">
        <f t="shared" si="337"/>
        <v>0</v>
      </c>
      <c r="N342" s="1752">
        <f t="shared" si="337"/>
        <v>0</v>
      </c>
      <c r="O342" s="1752">
        <f t="shared" si="337"/>
        <v>0</v>
      </c>
      <c r="P342" s="1752">
        <f t="shared" si="337"/>
        <v>0</v>
      </c>
      <c r="Q342" s="1752">
        <f t="shared" si="337"/>
        <v>0</v>
      </c>
      <c r="R342" s="1753">
        <f t="shared" si="337"/>
        <v>0</v>
      </c>
      <c r="S342" s="1614"/>
      <c r="T342" s="433">
        <f t="shared" si="337"/>
        <v>0</v>
      </c>
      <c r="U342" s="433">
        <f t="shared" si="337"/>
        <v>0</v>
      </c>
      <c r="V342" s="433">
        <f t="shared" si="337"/>
        <v>0</v>
      </c>
      <c r="W342" s="433">
        <f t="shared" si="337"/>
        <v>0</v>
      </c>
      <c r="X342" s="433">
        <f t="shared" si="337"/>
        <v>0</v>
      </c>
      <c r="Y342" s="433">
        <f t="shared" si="337"/>
        <v>0</v>
      </c>
      <c r="Z342" s="433">
        <f t="shared" si="337"/>
        <v>0</v>
      </c>
      <c r="AA342" s="433">
        <f t="shared" si="337"/>
        <v>0</v>
      </c>
      <c r="AB342" s="433">
        <f t="shared" si="337"/>
        <v>0</v>
      </c>
      <c r="AC342" s="433">
        <f t="shared" si="337"/>
        <v>0</v>
      </c>
      <c r="AD342" s="433">
        <f t="shared" si="337"/>
        <v>0</v>
      </c>
      <c r="AE342" s="433">
        <f t="shared" si="337"/>
        <v>0</v>
      </c>
      <c r="AF342" s="433">
        <f t="shared" si="337"/>
        <v>0</v>
      </c>
      <c r="AG342" s="1721">
        <f t="shared" si="337"/>
        <v>0</v>
      </c>
      <c r="AH342" s="1770"/>
      <c r="AI342" s="1752">
        <f t="shared" si="337"/>
        <v>0</v>
      </c>
      <c r="AJ342" s="1753">
        <f t="shared" si="337"/>
        <v>0</v>
      </c>
      <c r="AK342" s="433">
        <f t="shared" si="337"/>
        <v>0</v>
      </c>
      <c r="AL342" s="433">
        <f t="shared" si="337"/>
        <v>0</v>
      </c>
      <c r="AM342" s="433">
        <f t="shared" si="337"/>
        <v>0</v>
      </c>
      <c r="AN342" s="433">
        <f t="shared" si="337"/>
        <v>0</v>
      </c>
      <c r="AO342" s="433">
        <f t="shared" si="337"/>
        <v>0</v>
      </c>
      <c r="AP342" s="1721">
        <f t="shared" si="337"/>
        <v>0</v>
      </c>
      <c r="AQ342" s="1752">
        <f t="shared" si="337"/>
        <v>0</v>
      </c>
      <c r="AR342" s="1770"/>
      <c r="AS342" s="1752">
        <f t="shared" si="337"/>
        <v>0</v>
      </c>
      <c r="AT342" s="1752">
        <f t="shared" si="337"/>
        <v>0</v>
      </c>
      <c r="AU342" s="1753">
        <f t="shared" si="337"/>
        <v>0</v>
      </c>
      <c r="AV342" s="433">
        <f t="shared" si="337"/>
        <v>0</v>
      </c>
      <c r="AW342" s="433">
        <f t="shared" si="337"/>
        <v>0</v>
      </c>
      <c r="AX342" s="1721">
        <f t="shared" si="337"/>
        <v>0</v>
      </c>
      <c r="AY342" s="1752">
        <f t="shared" si="337"/>
        <v>0</v>
      </c>
      <c r="AZ342" s="1770"/>
      <c r="BA342" s="1752">
        <f t="shared" si="337"/>
        <v>0</v>
      </c>
      <c r="BB342" s="1770"/>
      <c r="BC342" s="1753">
        <f t="shared" si="337"/>
        <v>0</v>
      </c>
    </row>
    <row r="343" spans="1:55" s="339" customFormat="1">
      <c r="A343" s="1757" t="str">
        <f>Cover!C21</f>
        <v>- none -</v>
      </c>
      <c r="B343" s="708"/>
      <c r="C343" s="1725"/>
      <c r="D343" s="354"/>
      <c r="E343" s="1726"/>
      <c r="F343" s="345"/>
      <c r="G343" s="345"/>
      <c r="H343" s="345"/>
      <c r="I343" s="345"/>
      <c r="J343" s="345"/>
      <c r="K343" s="345"/>
      <c r="L343" s="345"/>
      <c r="M343" s="496">
        <f t="shared" ref="M343:M357" si="338">SUM(E343:L343)</f>
        <v>0</v>
      </c>
      <c r="N343" s="515"/>
      <c r="O343" s="515"/>
      <c r="P343" s="515"/>
      <c r="Q343" s="1754">
        <f t="shared" ref="Q343:Q357" si="339">B343+C343+M343+N343+O343+P343+D343</f>
        <v>0</v>
      </c>
      <c r="R343" s="1729"/>
      <c r="S343" s="1575"/>
      <c r="T343" s="350"/>
      <c r="U343" s="350"/>
      <c r="V343" s="350"/>
      <c r="W343" s="346">
        <f t="shared" ref="W343:W357" si="340">SUM(R343:V343)</f>
        <v>0</v>
      </c>
      <c r="X343" s="349"/>
      <c r="Y343" s="350"/>
      <c r="Z343" s="350"/>
      <c r="AA343" s="350"/>
      <c r="AB343" s="350"/>
      <c r="AC343" s="350"/>
      <c r="AD343" s="350"/>
      <c r="AE343" s="350"/>
      <c r="AF343" s="350"/>
      <c r="AG343" s="496">
        <f t="shared" ref="AG343:AG357" si="341">SUM(X343:AF343)</f>
        <v>0</v>
      </c>
      <c r="AH343" s="1564"/>
      <c r="AI343" s="497">
        <f t="shared" ref="AI343:AI357" si="342">Q343+W343+AG343+AH343</f>
        <v>0</v>
      </c>
      <c r="AJ343" s="1726"/>
      <c r="AK343" s="345"/>
      <c r="AL343" s="345"/>
      <c r="AM343" s="345"/>
      <c r="AN343" s="345"/>
      <c r="AO343" s="1750"/>
      <c r="AP343" s="1724">
        <f t="shared" ref="AP343:AP357" si="343">SUM(AJ343:AO343)</f>
        <v>0</v>
      </c>
      <c r="AQ343" s="515"/>
      <c r="AR343" s="1564"/>
      <c r="AS343" s="515"/>
      <c r="AT343" s="1730">
        <f t="shared" ref="AT343:AT357" si="344">AI343+AP343+AQ343+AR343+AS343</f>
        <v>0</v>
      </c>
      <c r="AU343" s="342"/>
      <c r="AV343" s="354"/>
      <c r="AW343" s="1751"/>
      <c r="AX343" s="1724">
        <f t="shared" ref="AX343:AX357" si="345">SUM(AU343:AW343)</f>
        <v>0</v>
      </c>
      <c r="AY343" s="515"/>
      <c r="AZ343" s="1564"/>
      <c r="BA343" s="1730">
        <f t="shared" ref="BA343:BA357" si="346">AX343+AY343</f>
        <v>0</v>
      </c>
      <c r="BB343" s="1564"/>
      <c r="BC343" s="1732">
        <f t="shared" ref="BC343:BC357" si="347">BA343+AT343+BB343</f>
        <v>0</v>
      </c>
    </row>
    <row r="344" spans="1:55" s="339" customFormat="1">
      <c r="A344" s="1757" t="str">
        <f>Cover!C22</f>
        <v>- none -</v>
      </c>
      <c r="B344" s="708"/>
      <c r="C344" s="354"/>
      <c r="D344" s="354"/>
      <c r="E344" s="1726"/>
      <c r="F344" s="345"/>
      <c r="G344" s="345"/>
      <c r="H344" s="345"/>
      <c r="I344" s="345"/>
      <c r="J344" s="345"/>
      <c r="K344" s="345"/>
      <c r="L344" s="345"/>
      <c r="M344" s="496">
        <f t="shared" si="338"/>
        <v>0</v>
      </c>
      <c r="N344" s="515"/>
      <c r="O344" s="515"/>
      <c r="P344" s="515"/>
      <c r="Q344" s="497">
        <f t="shared" si="339"/>
        <v>0</v>
      </c>
      <c r="R344" s="1729"/>
      <c r="S344" s="1575"/>
      <c r="T344" s="350"/>
      <c r="U344" s="350"/>
      <c r="V344" s="350"/>
      <c r="W344" s="346">
        <f t="shared" si="340"/>
        <v>0</v>
      </c>
      <c r="X344" s="349"/>
      <c r="Y344" s="350"/>
      <c r="Z344" s="350"/>
      <c r="AA344" s="350"/>
      <c r="AB344" s="350"/>
      <c r="AC344" s="350"/>
      <c r="AD344" s="350"/>
      <c r="AE344" s="350"/>
      <c r="AF344" s="350"/>
      <c r="AG344" s="496">
        <f t="shared" si="341"/>
        <v>0</v>
      </c>
      <c r="AH344" s="1564"/>
      <c r="AI344" s="497">
        <f t="shared" si="342"/>
        <v>0</v>
      </c>
      <c r="AJ344" s="1726"/>
      <c r="AK344" s="345"/>
      <c r="AL344" s="345"/>
      <c r="AM344" s="345"/>
      <c r="AN344" s="345"/>
      <c r="AO344" s="345"/>
      <c r="AP344" s="1724">
        <f t="shared" si="343"/>
        <v>0</v>
      </c>
      <c r="AQ344" s="515"/>
      <c r="AR344" s="1564"/>
      <c r="AS344" s="515"/>
      <c r="AT344" s="1730">
        <f t="shared" si="344"/>
        <v>0</v>
      </c>
      <c r="AU344" s="342"/>
      <c r="AV344" s="354"/>
      <c r="AW344" s="353"/>
      <c r="AX344" s="1724">
        <f t="shared" si="345"/>
        <v>0</v>
      </c>
      <c r="AY344" s="515"/>
      <c r="AZ344" s="1564"/>
      <c r="BA344" s="1730">
        <f t="shared" si="346"/>
        <v>0</v>
      </c>
      <c r="BB344" s="1564"/>
      <c r="BC344" s="1732">
        <f t="shared" si="347"/>
        <v>0</v>
      </c>
    </row>
    <row r="345" spans="1:55" s="339" customFormat="1">
      <c r="A345" s="1757" t="str">
        <f>Cover!C23</f>
        <v>- none -</v>
      </c>
      <c r="B345" s="708"/>
      <c r="C345" s="354"/>
      <c r="D345" s="354"/>
      <c r="E345" s="1726"/>
      <c r="F345" s="345"/>
      <c r="G345" s="345"/>
      <c r="H345" s="345"/>
      <c r="I345" s="345"/>
      <c r="J345" s="345"/>
      <c r="K345" s="345"/>
      <c r="L345" s="345"/>
      <c r="M345" s="496">
        <f t="shared" si="338"/>
        <v>0</v>
      </c>
      <c r="N345" s="515"/>
      <c r="O345" s="515"/>
      <c r="P345" s="515"/>
      <c r="Q345" s="497">
        <f t="shared" si="339"/>
        <v>0</v>
      </c>
      <c r="R345" s="1729"/>
      <c r="S345" s="1575"/>
      <c r="T345" s="350"/>
      <c r="U345" s="350"/>
      <c r="V345" s="350"/>
      <c r="W345" s="346">
        <f t="shared" si="340"/>
        <v>0</v>
      </c>
      <c r="X345" s="349"/>
      <c r="Y345" s="350"/>
      <c r="Z345" s="350"/>
      <c r="AA345" s="350"/>
      <c r="AB345" s="350"/>
      <c r="AC345" s="350"/>
      <c r="AD345" s="350"/>
      <c r="AE345" s="350"/>
      <c r="AF345" s="350"/>
      <c r="AG345" s="496">
        <f t="shared" si="341"/>
        <v>0</v>
      </c>
      <c r="AH345" s="1564"/>
      <c r="AI345" s="497">
        <f t="shared" si="342"/>
        <v>0</v>
      </c>
      <c r="AJ345" s="1726"/>
      <c r="AK345" s="345"/>
      <c r="AL345" s="345"/>
      <c r="AM345" s="345"/>
      <c r="AN345" s="345"/>
      <c r="AO345" s="345"/>
      <c r="AP345" s="1724">
        <f t="shared" si="343"/>
        <v>0</v>
      </c>
      <c r="AQ345" s="515"/>
      <c r="AR345" s="1564"/>
      <c r="AS345" s="515"/>
      <c r="AT345" s="1730">
        <f t="shared" si="344"/>
        <v>0</v>
      </c>
      <c r="AU345" s="342"/>
      <c r="AV345" s="354"/>
      <c r="AW345" s="353"/>
      <c r="AX345" s="1724">
        <f t="shared" si="345"/>
        <v>0</v>
      </c>
      <c r="AY345" s="515"/>
      <c r="AZ345" s="1564"/>
      <c r="BA345" s="1730">
        <f t="shared" si="346"/>
        <v>0</v>
      </c>
      <c r="BB345" s="1564"/>
      <c r="BC345" s="1732">
        <f t="shared" si="347"/>
        <v>0</v>
      </c>
    </row>
    <row r="346" spans="1:55" s="339" customFormat="1">
      <c r="A346" s="1757" t="str">
        <f>Cover!C24</f>
        <v>- none -</v>
      </c>
      <c r="B346" s="708"/>
      <c r="C346" s="354"/>
      <c r="D346" s="354"/>
      <c r="E346" s="1726"/>
      <c r="F346" s="345"/>
      <c r="G346" s="345"/>
      <c r="H346" s="345"/>
      <c r="I346" s="345"/>
      <c r="J346" s="345"/>
      <c r="K346" s="345"/>
      <c r="L346" s="345"/>
      <c r="M346" s="496">
        <f t="shared" si="338"/>
        <v>0</v>
      </c>
      <c r="N346" s="515"/>
      <c r="O346" s="515"/>
      <c r="P346" s="515"/>
      <c r="Q346" s="497">
        <f t="shared" si="339"/>
        <v>0</v>
      </c>
      <c r="R346" s="1729"/>
      <c r="S346" s="1575"/>
      <c r="T346" s="350"/>
      <c r="U346" s="350"/>
      <c r="V346" s="350"/>
      <c r="W346" s="346">
        <f t="shared" si="340"/>
        <v>0</v>
      </c>
      <c r="X346" s="349"/>
      <c r="Y346" s="350"/>
      <c r="Z346" s="350"/>
      <c r="AA346" s="350"/>
      <c r="AB346" s="350"/>
      <c r="AC346" s="350"/>
      <c r="AD346" s="350"/>
      <c r="AE346" s="350"/>
      <c r="AF346" s="350"/>
      <c r="AG346" s="496">
        <f t="shared" si="341"/>
        <v>0</v>
      </c>
      <c r="AH346" s="1564"/>
      <c r="AI346" s="497">
        <f t="shared" si="342"/>
        <v>0</v>
      </c>
      <c r="AJ346" s="1726"/>
      <c r="AK346" s="345"/>
      <c r="AL346" s="345"/>
      <c r="AM346" s="345"/>
      <c r="AN346" s="345"/>
      <c r="AO346" s="345"/>
      <c r="AP346" s="1724">
        <f t="shared" si="343"/>
        <v>0</v>
      </c>
      <c r="AQ346" s="515"/>
      <c r="AR346" s="1564"/>
      <c r="AS346" s="515"/>
      <c r="AT346" s="1730">
        <f t="shared" si="344"/>
        <v>0</v>
      </c>
      <c r="AU346" s="342"/>
      <c r="AV346" s="354"/>
      <c r="AW346" s="353"/>
      <c r="AX346" s="1724">
        <f t="shared" si="345"/>
        <v>0</v>
      </c>
      <c r="AY346" s="515"/>
      <c r="AZ346" s="1564"/>
      <c r="BA346" s="1730">
        <f t="shared" si="346"/>
        <v>0</v>
      </c>
      <c r="BB346" s="1564"/>
      <c r="BC346" s="1732">
        <f t="shared" si="347"/>
        <v>0</v>
      </c>
    </row>
    <row r="347" spans="1:55" s="339" customFormat="1">
      <c r="A347" s="1757" t="str">
        <f>Cover!C25</f>
        <v>- none -</v>
      </c>
      <c r="B347" s="708"/>
      <c r="C347" s="354"/>
      <c r="D347" s="354"/>
      <c r="E347" s="1726"/>
      <c r="F347" s="345"/>
      <c r="G347" s="345"/>
      <c r="H347" s="345"/>
      <c r="I347" s="345"/>
      <c r="J347" s="345"/>
      <c r="K347" s="345"/>
      <c r="L347" s="345"/>
      <c r="M347" s="496">
        <f t="shared" si="338"/>
        <v>0</v>
      </c>
      <c r="N347" s="515"/>
      <c r="O347" s="515"/>
      <c r="P347" s="515"/>
      <c r="Q347" s="497">
        <f t="shared" si="339"/>
        <v>0</v>
      </c>
      <c r="R347" s="1729"/>
      <c r="S347" s="1575"/>
      <c r="T347" s="350"/>
      <c r="U347" s="350"/>
      <c r="V347" s="350"/>
      <c r="W347" s="346">
        <f t="shared" si="340"/>
        <v>0</v>
      </c>
      <c r="X347" s="349"/>
      <c r="Y347" s="350"/>
      <c r="Z347" s="350"/>
      <c r="AA347" s="350"/>
      <c r="AB347" s="350"/>
      <c r="AC347" s="350"/>
      <c r="AD347" s="350"/>
      <c r="AE347" s="350"/>
      <c r="AF347" s="350"/>
      <c r="AG347" s="496">
        <f t="shared" si="341"/>
        <v>0</v>
      </c>
      <c r="AH347" s="1564"/>
      <c r="AI347" s="497">
        <f t="shared" si="342"/>
        <v>0</v>
      </c>
      <c r="AJ347" s="1726"/>
      <c r="AK347" s="345"/>
      <c r="AL347" s="345"/>
      <c r="AM347" s="345"/>
      <c r="AN347" s="345"/>
      <c r="AO347" s="345"/>
      <c r="AP347" s="1724">
        <f t="shared" si="343"/>
        <v>0</v>
      </c>
      <c r="AQ347" s="515"/>
      <c r="AR347" s="1564"/>
      <c r="AS347" s="515"/>
      <c r="AT347" s="1730">
        <f t="shared" si="344"/>
        <v>0</v>
      </c>
      <c r="AU347" s="342"/>
      <c r="AV347" s="354"/>
      <c r="AW347" s="353"/>
      <c r="AX347" s="1724">
        <f t="shared" si="345"/>
        <v>0</v>
      </c>
      <c r="AY347" s="515"/>
      <c r="AZ347" s="1564"/>
      <c r="BA347" s="1730">
        <f t="shared" si="346"/>
        <v>0</v>
      </c>
      <c r="BB347" s="1564"/>
      <c r="BC347" s="1732">
        <f t="shared" si="347"/>
        <v>0</v>
      </c>
    </row>
    <row r="348" spans="1:55" s="339" customFormat="1">
      <c r="A348" s="1757" t="str">
        <f>Cover!C26</f>
        <v>- none -</v>
      </c>
      <c r="B348" s="708"/>
      <c r="C348" s="354"/>
      <c r="D348" s="354"/>
      <c r="E348" s="1726"/>
      <c r="F348" s="345"/>
      <c r="G348" s="345"/>
      <c r="H348" s="345"/>
      <c r="I348" s="345"/>
      <c r="J348" s="345"/>
      <c r="K348" s="345"/>
      <c r="L348" s="345"/>
      <c r="M348" s="496">
        <f t="shared" si="338"/>
        <v>0</v>
      </c>
      <c r="N348" s="515"/>
      <c r="O348" s="515"/>
      <c r="P348" s="515"/>
      <c r="Q348" s="497">
        <f t="shared" si="339"/>
        <v>0</v>
      </c>
      <c r="R348" s="1729"/>
      <c r="S348" s="1575"/>
      <c r="T348" s="350"/>
      <c r="U348" s="350"/>
      <c r="V348" s="350"/>
      <c r="W348" s="346">
        <f t="shared" si="340"/>
        <v>0</v>
      </c>
      <c r="X348" s="349"/>
      <c r="Y348" s="350"/>
      <c r="Z348" s="350"/>
      <c r="AA348" s="350"/>
      <c r="AB348" s="350"/>
      <c r="AC348" s="350"/>
      <c r="AD348" s="350"/>
      <c r="AE348" s="350"/>
      <c r="AF348" s="350"/>
      <c r="AG348" s="496">
        <f t="shared" si="341"/>
        <v>0</v>
      </c>
      <c r="AH348" s="1564"/>
      <c r="AI348" s="497">
        <f t="shared" si="342"/>
        <v>0</v>
      </c>
      <c r="AJ348" s="1726"/>
      <c r="AK348" s="345"/>
      <c r="AL348" s="345"/>
      <c r="AM348" s="345"/>
      <c r="AN348" s="345"/>
      <c r="AO348" s="345"/>
      <c r="AP348" s="1724">
        <f t="shared" si="343"/>
        <v>0</v>
      </c>
      <c r="AQ348" s="515"/>
      <c r="AR348" s="1564"/>
      <c r="AS348" s="515"/>
      <c r="AT348" s="1730">
        <f t="shared" si="344"/>
        <v>0</v>
      </c>
      <c r="AU348" s="342"/>
      <c r="AV348" s="354"/>
      <c r="AW348" s="353"/>
      <c r="AX348" s="1724">
        <f t="shared" si="345"/>
        <v>0</v>
      </c>
      <c r="AY348" s="515"/>
      <c r="AZ348" s="1564"/>
      <c r="BA348" s="1730">
        <f t="shared" si="346"/>
        <v>0</v>
      </c>
      <c r="BB348" s="1564"/>
      <c r="BC348" s="1732">
        <f t="shared" si="347"/>
        <v>0</v>
      </c>
    </row>
    <row r="349" spans="1:55" s="339" customFormat="1">
      <c r="A349" s="1757" t="str">
        <f>Cover!C27</f>
        <v>- none -</v>
      </c>
      <c r="B349" s="708"/>
      <c r="C349" s="354"/>
      <c r="D349" s="354"/>
      <c r="E349" s="1726"/>
      <c r="F349" s="345"/>
      <c r="G349" s="345"/>
      <c r="H349" s="345"/>
      <c r="I349" s="345"/>
      <c r="J349" s="345"/>
      <c r="K349" s="345"/>
      <c r="L349" s="345"/>
      <c r="M349" s="496">
        <f t="shared" si="338"/>
        <v>0</v>
      </c>
      <c r="N349" s="515"/>
      <c r="O349" s="515"/>
      <c r="P349" s="515"/>
      <c r="Q349" s="497">
        <f t="shared" si="339"/>
        <v>0</v>
      </c>
      <c r="R349" s="1729"/>
      <c r="S349" s="1575"/>
      <c r="T349" s="350"/>
      <c r="U349" s="350"/>
      <c r="V349" s="350"/>
      <c r="W349" s="346">
        <f t="shared" si="340"/>
        <v>0</v>
      </c>
      <c r="X349" s="349"/>
      <c r="Y349" s="350"/>
      <c r="Z349" s="350"/>
      <c r="AA349" s="350"/>
      <c r="AB349" s="350"/>
      <c r="AC349" s="350"/>
      <c r="AD349" s="350"/>
      <c r="AE349" s="350"/>
      <c r="AF349" s="350"/>
      <c r="AG349" s="496">
        <f t="shared" si="341"/>
        <v>0</v>
      </c>
      <c r="AH349" s="1564"/>
      <c r="AI349" s="497">
        <f t="shared" si="342"/>
        <v>0</v>
      </c>
      <c r="AJ349" s="1726"/>
      <c r="AK349" s="345"/>
      <c r="AL349" s="345"/>
      <c r="AM349" s="345"/>
      <c r="AN349" s="345"/>
      <c r="AO349" s="345"/>
      <c r="AP349" s="1724">
        <f t="shared" si="343"/>
        <v>0</v>
      </c>
      <c r="AQ349" s="515"/>
      <c r="AR349" s="1564"/>
      <c r="AS349" s="515"/>
      <c r="AT349" s="1730">
        <f t="shared" si="344"/>
        <v>0</v>
      </c>
      <c r="AU349" s="342"/>
      <c r="AV349" s="354"/>
      <c r="AW349" s="353"/>
      <c r="AX349" s="1724">
        <f t="shared" si="345"/>
        <v>0</v>
      </c>
      <c r="AY349" s="515"/>
      <c r="AZ349" s="1564"/>
      <c r="BA349" s="1730">
        <f t="shared" si="346"/>
        <v>0</v>
      </c>
      <c r="BB349" s="1564"/>
      <c r="BC349" s="1732">
        <f t="shared" si="347"/>
        <v>0</v>
      </c>
    </row>
    <row r="350" spans="1:55" s="339" customFormat="1">
      <c r="A350" s="1757" t="str">
        <f>Cover!C28</f>
        <v>- none -</v>
      </c>
      <c r="B350" s="708"/>
      <c r="C350" s="353"/>
      <c r="D350" s="708"/>
      <c r="E350" s="1726"/>
      <c r="F350" s="345"/>
      <c r="G350" s="345"/>
      <c r="H350" s="345"/>
      <c r="I350" s="345"/>
      <c r="J350" s="345"/>
      <c r="K350" s="345"/>
      <c r="L350" s="345"/>
      <c r="M350" s="496">
        <f t="shared" si="338"/>
        <v>0</v>
      </c>
      <c r="N350" s="515"/>
      <c r="O350" s="515"/>
      <c r="P350" s="515"/>
      <c r="Q350" s="497">
        <f t="shared" si="339"/>
        <v>0</v>
      </c>
      <c r="R350" s="1729"/>
      <c r="S350" s="1575"/>
      <c r="T350" s="350"/>
      <c r="U350" s="350"/>
      <c r="V350" s="350"/>
      <c r="W350" s="346">
        <f t="shared" si="340"/>
        <v>0</v>
      </c>
      <c r="X350" s="349"/>
      <c r="Y350" s="350"/>
      <c r="Z350" s="350"/>
      <c r="AA350" s="350"/>
      <c r="AB350" s="350"/>
      <c r="AC350" s="350"/>
      <c r="AD350" s="350"/>
      <c r="AE350" s="350"/>
      <c r="AF350" s="350"/>
      <c r="AG350" s="496">
        <f t="shared" si="341"/>
        <v>0</v>
      </c>
      <c r="AH350" s="1564"/>
      <c r="AI350" s="497">
        <f t="shared" si="342"/>
        <v>0</v>
      </c>
      <c r="AJ350" s="1726"/>
      <c r="AK350" s="345"/>
      <c r="AL350" s="345"/>
      <c r="AM350" s="345"/>
      <c r="AN350" s="345"/>
      <c r="AO350" s="345"/>
      <c r="AP350" s="1724">
        <f t="shared" si="343"/>
        <v>0</v>
      </c>
      <c r="AQ350" s="515"/>
      <c r="AR350" s="1564"/>
      <c r="AS350" s="515"/>
      <c r="AT350" s="1730">
        <f t="shared" si="344"/>
        <v>0</v>
      </c>
      <c r="AU350" s="342"/>
      <c r="AV350" s="354"/>
      <c r="AW350" s="353"/>
      <c r="AX350" s="1724">
        <f t="shared" si="345"/>
        <v>0</v>
      </c>
      <c r="AY350" s="515"/>
      <c r="AZ350" s="1564"/>
      <c r="BA350" s="1730">
        <f t="shared" si="346"/>
        <v>0</v>
      </c>
      <c r="BB350" s="1564"/>
      <c r="BC350" s="1732">
        <f t="shared" si="347"/>
        <v>0</v>
      </c>
    </row>
    <row r="351" spans="1:55" s="339" customFormat="1">
      <c r="A351" s="1757" t="str">
        <f>Cover!C29</f>
        <v>- none -</v>
      </c>
      <c r="B351" s="708"/>
      <c r="C351" s="353"/>
      <c r="D351" s="708"/>
      <c r="E351" s="1726"/>
      <c r="F351" s="345"/>
      <c r="G351" s="345"/>
      <c r="H351" s="345"/>
      <c r="I351" s="345"/>
      <c r="J351" s="345"/>
      <c r="K351" s="345"/>
      <c r="L351" s="345"/>
      <c r="M351" s="496">
        <f t="shared" si="338"/>
        <v>0</v>
      </c>
      <c r="N351" s="515"/>
      <c r="O351" s="515"/>
      <c r="P351" s="515"/>
      <c r="Q351" s="497">
        <f t="shared" si="339"/>
        <v>0</v>
      </c>
      <c r="R351" s="1729"/>
      <c r="S351" s="1575"/>
      <c r="T351" s="350"/>
      <c r="U351" s="350"/>
      <c r="V351" s="350"/>
      <c r="W351" s="346">
        <f t="shared" si="340"/>
        <v>0</v>
      </c>
      <c r="X351" s="349"/>
      <c r="Y351" s="350"/>
      <c r="Z351" s="350"/>
      <c r="AA351" s="350"/>
      <c r="AB351" s="350"/>
      <c r="AC351" s="350"/>
      <c r="AD351" s="350"/>
      <c r="AE351" s="350"/>
      <c r="AF351" s="350"/>
      <c r="AG351" s="496">
        <f t="shared" si="341"/>
        <v>0</v>
      </c>
      <c r="AH351" s="1564"/>
      <c r="AI351" s="497">
        <f t="shared" si="342"/>
        <v>0</v>
      </c>
      <c r="AJ351" s="1726"/>
      <c r="AK351" s="345"/>
      <c r="AL351" s="345"/>
      <c r="AM351" s="345"/>
      <c r="AN351" s="345"/>
      <c r="AO351" s="345"/>
      <c r="AP351" s="1724">
        <f t="shared" si="343"/>
        <v>0</v>
      </c>
      <c r="AQ351" s="515"/>
      <c r="AR351" s="1564"/>
      <c r="AS351" s="515"/>
      <c r="AT351" s="1730">
        <f t="shared" si="344"/>
        <v>0</v>
      </c>
      <c r="AU351" s="342"/>
      <c r="AV351" s="354"/>
      <c r="AW351" s="353"/>
      <c r="AX351" s="1724">
        <f t="shared" si="345"/>
        <v>0</v>
      </c>
      <c r="AY351" s="515"/>
      <c r="AZ351" s="1564"/>
      <c r="BA351" s="1730">
        <f t="shared" si="346"/>
        <v>0</v>
      </c>
      <c r="BB351" s="1564"/>
      <c r="BC351" s="1732">
        <f t="shared" si="347"/>
        <v>0</v>
      </c>
    </row>
    <row r="352" spans="1:55" s="339" customFormat="1">
      <c r="A352" s="1757" t="str">
        <f>Cover!C30</f>
        <v>- none -</v>
      </c>
      <c r="B352" s="708"/>
      <c r="C352" s="353"/>
      <c r="D352" s="708"/>
      <c r="E352" s="1726"/>
      <c r="F352" s="345"/>
      <c r="G352" s="345"/>
      <c r="H352" s="345"/>
      <c r="I352" s="345"/>
      <c r="J352" s="345"/>
      <c r="K352" s="345"/>
      <c r="L352" s="345"/>
      <c r="M352" s="496">
        <f t="shared" si="338"/>
        <v>0</v>
      </c>
      <c r="N352" s="515"/>
      <c r="O352" s="515"/>
      <c r="P352" s="515"/>
      <c r="Q352" s="497">
        <f t="shared" si="339"/>
        <v>0</v>
      </c>
      <c r="R352" s="1729"/>
      <c r="S352" s="1575"/>
      <c r="T352" s="350"/>
      <c r="U352" s="350"/>
      <c r="V352" s="350"/>
      <c r="W352" s="346">
        <f t="shared" si="340"/>
        <v>0</v>
      </c>
      <c r="X352" s="349"/>
      <c r="Y352" s="350"/>
      <c r="Z352" s="350"/>
      <c r="AA352" s="350"/>
      <c r="AB352" s="1728"/>
      <c r="AC352" s="350"/>
      <c r="AD352" s="350"/>
      <c r="AE352" s="350"/>
      <c r="AF352" s="350"/>
      <c r="AG352" s="496">
        <f t="shared" si="341"/>
        <v>0</v>
      </c>
      <c r="AH352" s="1564"/>
      <c r="AI352" s="497">
        <f t="shared" si="342"/>
        <v>0</v>
      </c>
      <c r="AJ352" s="1726"/>
      <c r="AK352" s="345"/>
      <c r="AL352" s="345"/>
      <c r="AM352" s="345"/>
      <c r="AN352" s="345"/>
      <c r="AO352" s="345"/>
      <c r="AP352" s="1724">
        <f t="shared" si="343"/>
        <v>0</v>
      </c>
      <c r="AQ352" s="515"/>
      <c r="AR352" s="1564"/>
      <c r="AS352" s="515"/>
      <c r="AT352" s="1730">
        <f t="shared" si="344"/>
        <v>0</v>
      </c>
      <c r="AU352" s="342"/>
      <c r="AV352" s="354"/>
      <c r="AW352" s="353"/>
      <c r="AX352" s="1724">
        <f t="shared" si="345"/>
        <v>0</v>
      </c>
      <c r="AY352" s="515"/>
      <c r="AZ352" s="1564"/>
      <c r="BA352" s="1730">
        <f t="shared" si="346"/>
        <v>0</v>
      </c>
      <c r="BB352" s="1564"/>
      <c r="BC352" s="1732">
        <f t="shared" si="347"/>
        <v>0</v>
      </c>
    </row>
    <row r="353" spans="1:55" s="339" customFormat="1">
      <c r="A353" s="1757" t="str">
        <f>Cover!C31</f>
        <v>- none -</v>
      </c>
      <c r="B353" s="708"/>
      <c r="C353" s="353"/>
      <c r="D353" s="708"/>
      <c r="E353" s="1726"/>
      <c r="F353" s="353"/>
      <c r="G353" s="353"/>
      <c r="H353" s="353"/>
      <c r="I353" s="353"/>
      <c r="J353" s="353"/>
      <c r="K353" s="353"/>
      <c r="L353" s="345"/>
      <c r="M353" s="496">
        <f t="shared" si="338"/>
        <v>0</v>
      </c>
      <c r="N353" s="515"/>
      <c r="O353" s="515"/>
      <c r="P353" s="515"/>
      <c r="Q353" s="497">
        <f t="shared" si="339"/>
        <v>0</v>
      </c>
      <c r="R353" s="1729"/>
      <c r="S353" s="1727"/>
      <c r="T353" s="1728"/>
      <c r="U353" s="1728"/>
      <c r="V353" s="1728"/>
      <c r="W353" s="346">
        <f t="shared" si="340"/>
        <v>0</v>
      </c>
      <c r="X353" s="1729"/>
      <c r="Y353" s="1728"/>
      <c r="Z353" s="1728"/>
      <c r="AA353" s="350"/>
      <c r="AB353" s="1728"/>
      <c r="AC353" s="350"/>
      <c r="AD353" s="1728"/>
      <c r="AE353" s="350"/>
      <c r="AF353" s="1728"/>
      <c r="AG353" s="496">
        <f t="shared" si="341"/>
        <v>0</v>
      </c>
      <c r="AH353" s="1564"/>
      <c r="AI353" s="497">
        <f t="shared" si="342"/>
        <v>0</v>
      </c>
      <c r="AJ353" s="1726"/>
      <c r="AK353" s="512"/>
      <c r="AL353" s="512"/>
      <c r="AM353" s="512"/>
      <c r="AN353" s="512"/>
      <c r="AO353" s="345"/>
      <c r="AP353" s="1724">
        <f t="shared" si="343"/>
        <v>0</v>
      </c>
      <c r="AQ353" s="515"/>
      <c r="AR353" s="1564"/>
      <c r="AS353" s="515"/>
      <c r="AT353" s="1730">
        <f t="shared" si="344"/>
        <v>0</v>
      </c>
      <c r="AU353" s="342"/>
      <c r="AV353" s="354"/>
      <c r="AW353" s="353"/>
      <c r="AX353" s="1724">
        <f t="shared" si="345"/>
        <v>0</v>
      </c>
      <c r="AY353" s="515"/>
      <c r="AZ353" s="1564"/>
      <c r="BA353" s="1730">
        <f t="shared" si="346"/>
        <v>0</v>
      </c>
      <c r="BB353" s="1564"/>
      <c r="BC353" s="1732">
        <f t="shared" si="347"/>
        <v>0</v>
      </c>
    </row>
    <row r="354" spans="1:55" s="339" customFormat="1">
      <c r="A354" s="1757" t="str">
        <f>Cover!C32</f>
        <v>- none -</v>
      </c>
      <c r="B354" s="708"/>
      <c r="C354" s="353"/>
      <c r="D354" s="708"/>
      <c r="E354" s="1726"/>
      <c r="F354" s="353"/>
      <c r="G354" s="353"/>
      <c r="H354" s="353"/>
      <c r="I354" s="353"/>
      <c r="J354" s="353"/>
      <c r="K354" s="353"/>
      <c r="L354" s="345"/>
      <c r="M354" s="496">
        <f t="shared" si="338"/>
        <v>0</v>
      </c>
      <c r="N354" s="515"/>
      <c r="O354" s="515"/>
      <c r="P354" s="515"/>
      <c r="Q354" s="497">
        <f t="shared" si="339"/>
        <v>0</v>
      </c>
      <c r="R354" s="1729"/>
      <c r="S354" s="1727"/>
      <c r="T354" s="1728"/>
      <c r="U354" s="1728"/>
      <c r="V354" s="1728"/>
      <c r="W354" s="346">
        <f t="shared" si="340"/>
        <v>0</v>
      </c>
      <c r="X354" s="1729"/>
      <c r="Y354" s="1728"/>
      <c r="Z354" s="1728"/>
      <c r="AA354" s="350"/>
      <c r="AB354" s="1728"/>
      <c r="AC354" s="350"/>
      <c r="AD354" s="1728"/>
      <c r="AE354" s="350"/>
      <c r="AF354" s="1728"/>
      <c r="AG354" s="496">
        <f t="shared" si="341"/>
        <v>0</v>
      </c>
      <c r="AH354" s="1564"/>
      <c r="AI354" s="497">
        <f t="shared" si="342"/>
        <v>0</v>
      </c>
      <c r="AJ354" s="1726"/>
      <c r="AK354" s="512"/>
      <c r="AL354" s="512"/>
      <c r="AM354" s="512"/>
      <c r="AN354" s="512"/>
      <c r="AO354" s="345"/>
      <c r="AP354" s="1724">
        <f t="shared" si="343"/>
        <v>0</v>
      </c>
      <c r="AQ354" s="515"/>
      <c r="AR354" s="1564"/>
      <c r="AS354" s="515"/>
      <c r="AT354" s="1730">
        <f t="shared" si="344"/>
        <v>0</v>
      </c>
      <c r="AU354" s="342"/>
      <c r="AV354" s="354"/>
      <c r="AW354" s="353"/>
      <c r="AX354" s="1724">
        <f t="shared" si="345"/>
        <v>0</v>
      </c>
      <c r="AY354" s="515"/>
      <c r="AZ354" s="1564"/>
      <c r="BA354" s="1730">
        <f t="shared" si="346"/>
        <v>0</v>
      </c>
      <c r="BB354" s="1564"/>
      <c r="BC354" s="1732">
        <f t="shared" si="347"/>
        <v>0</v>
      </c>
    </row>
    <row r="355" spans="1:55" s="339" customFormat="1">
      <c r="A355" s="1757" t="str">
        <f>Cover!C33</f>
        <v>- none -</v>
      </c>
      <c r="B355" s="708"/>
      <c r="C355" s="353"/>
      <c r="D355" s="708"/>
      <c r="E355" s="1726"/>
      <c r="F355" s="353"/>
      <c r="G355" s="353"/>
      <c r="H355" s="353"/>
      <c r="I355" s="353"/>
      <c r="J355" s="353"/>
      <c r="K355" s="353"/>
      <c r="L355" s="345"/>
      <c r="M355" s="496">
        <f t="shared" si="338"/>
        <v>0</v>
      </c>
      <c r="N355" s="515"/>
      <c r="O355" s="515"/>
      <c r="P355" s="515"/>
      <c r="Q355" s="497">
        <f t="shared" si="339"/>
        <v>0</v>
      </c>
      <c r="R355" s="1729"/>
      <c r="S355" s="1727"/>
      <c r="T355" s="1728"/>
      <c r="U355" s="1728"/>
      <c r="V355" s="1728"/>
      <c r="W355" s="346">
        <f t="shared" si="340"/>
        <v>0</v>
      </c>
      <c r="X355" s="1729"/>
      <c r="Y355" s="1728"/>
      <c r="Z355" s="1728"/>
      <c r="AA355" s="350"/>
      <c r="AB355" s="1728"/>
      <c r="AC355" s="350"/>
      <c r="AD355" s="1728"/>
      <c r="AE355" s="350"/>
      <c r="AF355" s="1728"/>
      <c r="AG355" s="496">
        <f t="shared" si="341"/>
        <v>0</v>
      </c>
      <c r="AH355" s="1564"/>
      <c r="AI355" s="497">
        <f t="shared" si="342"/>
        <v>0</v>
      </c>
      <c r="AJ355" s="1726"/>
      <c r="AK355" s="512"/>
      <c r="AL355" s="512"/>
      <c r="AM355" s="512"/>
      <c r="AN355" s="512"/>
      <c r="AO355" s="345"/>
      <c r="AP355" s="1724">
        <f t="shared" si="343"/>
        <v>0</v>
      </c>
      <c r="AQ355" s="515"/>
      <c r="AR355" s="1564"/>
      <c r="AS355" s="515"/>
      <c r="AT355" s="1730">
        <f t="shared" si="344"/>
        <v>0</v>
      </c>
      <c r="AU355" s="342"/>
      <c r="AV355" s="354"/>
      <c r="AW355" s="353"/>
      <c r="AX355" s="1724">
        <f t="shared" si="345"/>
        <v>0</v>
      </c>
      <c r="AY355" s="515"/>
      <c r="AZ355" s="1564"/>
      <c r="BA355" s="1730">
        <f t="shared" si="346"/>
        <v>0</v>
      </c>
      <c r="BB355" s="1564"/>
      <c r="BC355" s="1732">
        <f t="shared" si="347"/>
        <v>0</v>
      </c>
    </row>
    <row r="356" spans="1:55" s="339" customFormat="1">
      <c r="A356" s="1757" t="str">
        <f>Cover!C34</f>
        <v>- none -</v>
      </c>
      <c r="B356" s="708"/>
      <c r="C356" s="353"/>
      <c r="D356" s="708"/>
      <c r="E356" s="1726"/>
      <c r="F356" s="353"/>
      <c r="G356" s="353"/>
      <c r="H356" s="353"/>
      <c r="I356" s="353"/>
      <c r="J356" s="353"/>
      <c r="K356" s="353"/>
      <c r="L356" s="345"/>
      <c r="M356" s="496">
        <f t="shared" si="338"/>
        <v>0</v>
      </c>
      <c r="N356" s="515"/>
      <c r="O356" s="515"/>
      <c r="P356" s="515"/>
      <c r="Q356" s="497">
        <f t="shared" si="339"/>
        <v>0</v>
      </c>
      <c r="R356" s="1729"/>
      <c r="S356" s="1727"/>
      <c r="T356" s="1728"/>
      <c r="U356" s="1728"/>
      <c r="V356" s="1728"/>
      <c r="W356" s="346">
        <f t="shared" si="340"/>
        <v>0</v>
      </c>
      <c r="X356" s="1729"/>
      <c r="Y356" s="1728"/>
      <c r="Z356" s="1728"/>
      <c r="AA356" s="350"/>
      <c r="AB356" s="1728"/>
      <c r="AC356" s="350"/>
      <c r="AD356" s="1728"/>
      <c r="AE356" s="350"/>
      <c r="AF356" s="1728"/>
      <c r="AG356" s="496">
        <f t="shared" si="341"/>
        <v>0</v>
      </c>
      <c r="AH356" s="1564"/>
      <c r="AI356" s="497">
        <f t="shared" si="342"/>
        <v>0</v>
      </c>
      <c r="AJ356" s="1726"/>
      <c r="AK356" s="512"/>
      <c r="AL356" s="512"/>
      <c r="AM356" s="512"/>
      <c r="AN356" s="512"/>
      <c r="AO356" s="345"/>
      <c r="AP356" s="1724">
        <f t="shared" si="343"/>
        <v>0</v>
      </c>
      <c r="AQ356" s="515"/>
      <c r="AR356" s="1564"/>
      <c r="AS356" s="515"/>
      <c r="AT356" s="1730">
        <f t="shared" si="344"/>
        <v>0</v>
      </c>
      <c r="AU356" s="342"/>
      <c r="AV356" s="354"/>
      <c r="AW356" s="353"/>
      <c r="AX356" s="1724">
        <f t="shared" si="345"/>
        <v>0</v>
      </c>
      <c r="AY356" s="515"/>
      <c r="AZ356" s="1564"/>
      <c r="BA356" s="1730">
        <f t="shared" si="346"/>
        <v>0</v>
      </c>
      <c r="BB356" s="1564"/>
      <c r="BC356" s="1732">
        <f t="shared" si="347"/>
        <v>0</v>
      </c>
    </row>
    <row r="357" spans="1:55" s="339" customFormat="1">
      <c r="A357" s="1757" t="str">
        <f>Cover!C35</f>
        <v>- none -</v>
      </c>
      <c r="B357" s="1735"/>
      <c r="C357" s="1734"/>
      <c r="D357" s="1735"/>
      <c r="E357" s="1755"/>
      <c r="F357" s="1734"/>
      <c r="G357" s="1734"/>
      <c r="H357" s="1734"/>
      <c r="I357" s="1734"/>
      <c r="J357" s="1734"/>
      <c r="K357" s="1734"/>
      <c r="L357" s="1737"/>
      <c r="M357" s="1743">
        <f t="shared" si="338"/>
        <v>0</v>
      </c>
      <c r="N357" s="1739"/>
      <c r="O357" s="1739"/>
      <c r="P357" s="1739"/>
      <c r="Q357" s="1740">
        <f t="shared" si="339"/>
        <v>0</v>
      </c>
      <c r="R357" s="1744"/>
      <c r="S357" s="1741"/>
      <c r="T357" s="1742"/>
      <c r="U357" s="1742"/>
      <c r="V357" s="1742"/>
      <c r="W357" s="465">
        <f t="shared" si="340"/>
        <v>0</v>
      </c>
      <c r="X357" s="1744"/>
      <c r="Y357" s="1742"/>
      <c r="Z357" s="1742"/>
      <c r="AA357" s="1745"/>
      <c r="AB357" s="1742"/>
      <c r="AC357" s="1745"/>
      <c r="AD357" s="1742"/>
      <c r="AE357" s="1745"/>
      <c r="AF357" s="1742"/>
      <c r="AG357" s="1743">
        <f t="shared" si="341"/>
        <v>0</v>
      </c>
      <c r="AH357" s="1746"/>
      <c r="AI357" s="1740">
        <f t="shared" si="342"/>
        <v>0</v>
      </c>
      <c r="AJ357" s="1755"/>
      <c r="AK357" s="1747"/>
      <c r="AL357" s="1747"/>
      <c r="AM357" s="1747"/>
      <c r="AN357" s="1747"/>
      <c r="AO357" s="1737"/>
      <c r="AP357" s="1738">
        <f t="shared" si="343"/>
        <v>0</v>
      </c>
      <c r="AQ357" s="1739"/>
      <c r="AR357" s="1746"/>
      <c r="AS357" s="1739"/>
      <c r="AT357" s="1748">
        <f t="shared" si="344"/>
        <v>0</v>
      </c>
      <c r="AU357" s="1756"/>
      <c r="AV357" s="1733"/>
      <c r="AW357" s="1734"/>
      <c r="AX357" s="1738">
        <f t="shared" si="345"/>
        <v>0</v>
      </c>
      <c r="AY357" s="1739"/>
      <c r="AZ357" s="1746"/>
      <c r="BA357" s="1748">
        <f t="shared" si="346"/>
        <v>0</v>
      </c>
      <c r="BB357" s="1746"/>
      <c r="BC357" s="1749">
        <f t="shared" si="347"/>
        <v>0</v>
      </c>
    </row>
    <row r="358" spans="1:55" s="339" customFormat="1" ht="14.25">
      <c r="B358" s="477" t="str">
        <f>IF(B342-SUM(B343:B357)&lt;0.1,"OK","error")</f>
        <v>OK</v>
      </c>
      <c r="C358" s="477" t="str">
        <f t="shared" ref="C358:BC358" si="348">IF(C342-SUM(C343:C357)&lt;0.1,"OK","error")</f>
        <v>OK</v>
      </c>
      <c r="D358" s="477" t="str">
        <f t="shared" si="348"/>
        <v>OK</v>
      </c>
      <c r="E358" s="477" t="str">
        <f t="shared" si="348"/>
        <v>OK</v>
      </c>
      <c r="F358" s="477" t="str">
        <f t="shared" si="348"/>
        <v>OK</v>
      </c>
      <c r="G358" s="477" t="str">
        <f t="shared" si="348"/>
        <v>OK</v>
      </c>
      <c r="H358" s="477" t="str">
        <f t="shared" si="348"/>
        <v>OK</v>
      </c>
      <c r="I358" s="477" t="str">
        <f t="shared" si="348"/>
        <v>OK</v>
      </c>
      <c r="J358" s="477" t="str">
        <f t="shared" si="348"/>
        <v>OK</v>
      </c>
      <c r="K358" s="477" t="str">
        <f t="shared" si="348"/>
        <v>OK</v>
      </c>
      <c r="L358" s="477" t="str">
        <f t="shared" si="348"/>
        <v>OK</v>
      </c>
      <c r="M358" s="477" t="str">
        <f t="shared" si="348"/>
        <v>OK</v>
      </c>
      <c r="N358" s="477" t="str">
        <f t="shared" si="348"/>
        <v>OK</v>
      </c>
      <c r="O358" s="477" t="str">
        <f t="shared" si="348"/>
        <v>OK</v>
      </c>
      <c r="P358" s="477" t="str">
        <f t="shared" si="348"/>
        <v>OK</v>
      </c>
      <c r="Q358" s="477" t="str">
        <f t="shared" si="348"/>
        <v>OK</v>
      </c>
      <c r="R358" s="477" t="str">
        <f t="shared" si="348"/>
        <v>OK</v>
      </c>
      <c r="S358" s="477" t="str">
        <f t="shared" si="348"/>
        <v>OK</v>
      </c>
      <c r="T358" s="477" t="str">
        <f t="shared" si="348"/>
        <v>OK</v>
      </c>
      <c r="U358" s="477" t="str">
        <f t="shared" si="348"/>
        <v>OK</v>
      </c>
      <c r="V358" s="477" t="str">
        <f t="shared" si="348"/>
        <v>OK</v>
      </c>
      <c r="W358" s="477" t="str">
        <f t="shared" si="348"/>
        <v>OK</v>
      </c>
      <c r="X358" s="477" t="str">
        <f t="shared" si="348"/>
        <v>OK</v>
      </c>
      <c r="Y358" s="477" t="str">
        <f t="shared" si="348"/>
        <v>OK</v>
      </c>
      <c r="Z358" s="477" t="str">
        <f t="shared" si="348"/>
        <v>OK</v>
      </c>
      <c r="AA358" s="477" t="str">
        <f t="shared" si="348"/>
        <v>OK</v>
      </c>
      <c r="AB358" s="477" t="str">
        <f t="shared" si="348"/>
        <v>OK</v>
      </c>
      <c r="AC358" s="477" t="str">
        <f t="shared" si="348"/>
        <v>OK</v>
      </c>
      <c r="AD358" s="477" t="str">
        <f t="shared" si="348"/>
        <v>OK</v>
      </c>
      <c r="AE358" s="477" t="str">
        <f t="shared" si="348"/>
        <v>OK</v>
      </c>
      <c r="AF358" s="477" t="str">
        <f t="shared" si="348"/>
        <v>OK</v>
      </c>
      <c r="AG358" s="477" t="str">
        <f t="shared" si="348"/>
        <v>OK</v>
      </c>
      <c r="AH358" s="477" t="str">
        <f t="shared" si="348"/>
        <v>OK</v>
      </c>
      <c r="AI358" s="477" t="str">
        <f t="shared" si="348"/>
        <v>OK</v>
      </c>
      <c r="AJ358" s="477" t="str">
        <f t="shared" si="348"/>
        <v>OK</v>
      </c>
      <c r="AK358" s="477" t="str">
        <f t="shared" si="348"/>
        <v>OK</v>
      </c>
      <c r="AL358" s="477" t="str">
        <f t="shared" si="348"/>
        <v>OK</v>
      </c>
      <c r="AM358" s="477" t="str">
        <f t="shared" si="348"/>
        <v>OK</v>
      </c>
      <c r="AN358" s="477" t="str">
        <f t="shared" si="348"/>
        <v>OK</v>
      </c>
      <c r="AO358" s="477" t="str">
        <f t="shared" si="348"/>
        <v>OK</v>
      </c>
      <c r="AP358" s="477" t="str">
        <f t="shared" si="348"/>
        <v>OK</v>
      </c>
      <c r="AQ358" s="477" t="str">
        <f t="shared" si="348"/>
        <v>OK</v>
      </c>
      <c r="AR358" s="477" t="str">
        <f t="shared" si="348"/>
        <v>OK</v>
      </c>
      <c r="AS358" s="477" t="str">
        <f t="shared" si="348"/>
        <v>OK</v>
      </c>
      <c r="AT358" s="477" t="str">
        <f t="shared" si="348"/>
        <v>OK</v>
      </c>
      <c r="AU358" s="477" t="str">
        <f t="shared" si="348"/>
        <v>OK</v>
      </c>
      <c r="AV358" s="477" t="str">
        <f t="shared" si="348"/>
        <v>OK</v>
      </c>
      <c r="AW358" s="477" t="str">
        <f t="shared" si="348"/>
        <v>OK</v>
      </c>
      <c r="AX358" s="477" t="str">
        <f t="shared" si="348"/>
        <v>OK</v>
      </c>
      <c r="AY358" s="477" t="str">
        <f t="shared" si="348"/>
        <v>OK</v>
      </c>
      <c r="AZ358" s="477" t="str">
        <f t="shared" si="348"/>
        <v>OK</v>
      </c>
      <c r="BA358" s="477" t="str">
        <f t="shared" si="348"/>
        <v>OK</v>
      </c>
      <c r="BB358" s="477" t="str">
        <f t="shared" si="348"/>
        <v>OK</v>
      </c>
      <c r="BC358" s="477" t="str">
        <f t="shared" si="348"/>
        <v>OK</v>
      </c>
    </row>
    <row r="359" spans="1:55" s="339" customFormat="1" ht="15">
      <c r="F359" s="478"/>
      <c r="G359" s="478"/>
      <c r="H359" s="478"/>
      <c r="I359" s="478"/>
      <c r="J359" s="478"/>
      <c r="K359" s="478"/>
      <c r="L359" s="478"/>
      <c r="M359" s="478"/>
      <c r="N359" s="478"/>
      <c r="O359" s="479"/>
      <c r="P359" s="478"/>
      <c r="Q359" s="478"/>
      <c r="R359" s="478"/>
      <c r="S359" s="478"/>
      <c r="T359" s="478"/>
      <c r="U359" s="478"/>
      <c r="V359" s="478"/>
      <c r="W359" s="478"/>
      <c r="X359" s="478"/>
      <c r="Y359" s="478"/>
      <c r="Z359" s="478"/>
      <c r="AA359" s="478"/>
      <c r="AB359" s="478"/>
      <c r="AC359" s="478"/>
      <c r="AD359" s="478"/>
      <c r="AE359" s="478"/>
      <c r="AF359" s="478"/>
      <c r="AG359" s="478"/>
      <c r="AH359" s="420"/>
      <c r="AI359" s="478"/>
      <c r="AJ359" s="478"/>
      <c r="AK359" s="478"/>
      <c r="AL359" s="478"/>
      <c r="AM359" s="478"/>
      <c r="AN359" s="478"/>
      <c r="AO359" s="478"/>
      <c r="AR359" s="420"/>
      <c r="AS359" s="332"/>
      <c r="AT359" s="332"/>
      <c r="AU359" s="332"/>
      <c r="AV359" s="332"/>
      <c r="AW359" s="332"/>
      <c r="AX359" s="332"/>
      <c r="AY359" s="332"/>
      <c r="AZ359" s="420"/>
      <c r="BA359" s="332"/>
      <c r="BB359" s="420"/>
      <c r="BC359" s="332"/>
    </row>
    <row r="360" spans="1:55" s="420" customFormat="1" ht="18">
      <c r="A360" s="338" t="s">
        <v>1311</v>
      </c>
      <c r="D360" s="339"/>
      <c r="E360" s="339"/>
      <c r="F360" s="121"/>
      <c r="I360" s="481"/>
      <c r="J360" s="481"/>
      <c r="K360" s="481"/>
      <c r="L360" s="481"/>
      <c r="M360" s="481"/>
      <c r="N360" s="481"/>
      <c r="P360" s="481"/>
      <c r="Q360" s="481"/>
      <c r="R360" s="481"/>
      <c r="S360" s="481"/>
      <c r="T360" s="481"/>
      <c r="U360" s="481"/>
      <c r="V360" s="481"/>
      <c r="W360" s="481"/>
      <c r="X360" s="481"/>
      <c r="Y360" s="481"/>
      <c r="Z360" s="481"/>
      <c r="AA360" s="481"/>
      <c r="AB360" s="481"/>
      <c r="AC360" s="481"/>
      <c r="AD360" s="481"/>
      <c r="AG360" s="481"/>
      <c r="AI360" s="481"/>
      <c r="AJ360" s="481"/>
      <c r="AK360" s="481"/>
      <c r="AL360" s="481"/>
      <c r="AM360" s="481"/>
      <c r="AN360" s="481"/>
      <c r="AO360" s="481"/>
      <c r="AS360" s="475"/>
      <c r="AT360" s="475"/>
      <c r="AU360" s="475"/>
      <c r="AV360" s="459"/>
      <c r="AW360" s="459"/>
      <c r="AX360" s="459"/>
      <c r="AY360" s="475"/>
      <c r="BA360" s="475"/>
      <c r="BC360" s="475"/>
    </row>
    <row r="361" spans="1:55" s="264" customFormat="1">
      <c r="A361" s="1757" t="str">
        <f>Cover!C21</f>
        <v>- none -</v>
      </c>
      <c r="B361" s="1718">
        <f>IF('C1 - Costs Matrix 2015'!$BD61="Allowed",1*B343,0)</f>
        <v>0</v>
      </c>
      <c r="C361" s="1717">
        <f>IF('C1 - Costs Matrix 2015'!$BD61="Allowed",1*C343,0)</f>
        <v>0</v>
      </c>
      <c r="D361" s="1717">
        <f>IF('C1 - Costs Matrix 2015'!$BD61="Allowed",1*D343,0)</f>
        <v>0</v>
      </c>
      <c r="E361" s="1762">
        <f>IF('C1 - Costs Matrix 2015'!$BD61="Allowed",1*E343,0)</f>
        <v>0</v>
      </c>
      <c r="F361" s="1717">
        <f>IF('C1 - Costs Matrix 2015'!$BD61="Allowed",1*F343,0)</f>
        <v>0</v>
      </c>
      <c r="G361" s="1717">
        <f>IF('C1 - Costs Matrix 2015'!$BD61="Allowed",1*G343,0)</f>
        <v>0</v>
      </c>
      <c r="H361" s="1717">
        <f>IF('C1 - Costs Matrix 2015'!$BD61="Allowed",1*H343,0)</f>
        <v>0</v>
      </c>
      <c r="I361" s="1717">
        <f>IF('C1 - Costs Matrix 2015'!$BD61="Allowed",1*I343,0)</f>
        <v>0</v>
      </c>
      <c r="J361" s="1720">
        <f>IF('C1 - Costs Matrix 2015'!$BD61="Allowed",1*J343,0)</f>
        <v>0</v>
      </c>
      <c r="K361" s="1719">
        <f>IF('C1 - Costs Matrix 2015'!$BD61="Allowed",1*K343,0)</f>
        <v>0</v>
      </c>
      <c r="L361" s="1719">
        <f>IF('C1 - Costs Matrix 2015'!$BD61="Allowed",1*L343,0)</f>
        <v>0</v>
      </c>
      <c r="M361" s="1718">
        <f t="shared" ref="M361:M375" si="349">SUM(E361:L361)</f>
        <v>0</v>
      </c>
      <c r="N361" s="1762">
        <f>IF('C1 - Costs Matrix 2015'!$BD61="Allowed",1*N343,0)</f>
        <v>0</v>
      </c>
      <c r="O361" s="1762">
        <f>IF('C1 - Costs Matrix 2015'!$BD61="Allowed",1*O343,0)</f>
        <v>0</v>
      </c>
      <c r="P361" s="1762">
        <f>IF('C1 - Costs Matrix 2015'!$BD61="Allowed",1*P343,0)</f>
        <v>0</v>
      </c>
      <c r="Q361" s="1740">
        <f t="shared" ref="Q361:Q375" si="350">B361+C361+M361+N361+O361+P361+D361</f>
        <v>0</v>
      </c>
      <c r="R361" s="1762">
        <f>IF('C1 - Costs Matrix 2015'!$BD61="Allowed",1*R343,0)</f>
        <v>0</v>
      </c>
      <c r="S361" s="1758"/>
      <c r="T361" s="1717">
        <f>IF('C1 - Costs Matrix 2015'!$BD61="Allowed",1*T343,0)</f>
        <v>0</v>
      </c>
      <c r="U361" s="1717">
        <f>IF('C1 - Costs Matrix 2015'!$BD61="Allowed",1*U343,0)</f>
        <v>0</v>
      </c>
      <c r="V361" s="1717">
        <f>IF('C1 - Costs Matrix 2015'!$BD61="Allowed",1*V343,0)</f>
        <v>0</v>
      </c>
      <c r="W361" s="465">
        <f t="shared" ref="W361:W375" si="351">SUM(R361:V361)</f>
        <v>0</v>
      </c>
      <c r="X361" s="1762">
        <f>IF('C1 - Costs Matrix 2015'!$BD61="Allowed",1*X343,0)</f>
        <v>0</v>
      </c>
      <c r="Y361" s="1717">
        <f>IF('C1 - Costs Matrix 2015'!$BD61="Allowed",1*Y343,0)</f>
        <v>0</v>
      </c>
      <c r="Z361" s="1717">
        <f>IF('C1 - Costs Matrix 2015'!$BD61="Allowed",1*Z343,0)</f>
        <v>0</v>
      </c>
      <c r="AA361" s="1717">
        <f>IF('C1 - Costs Matrix 2015'!$BD61="Allowed",1*AA343,0)</f>
        <v>0</v>
      </c>
      <c r="AB361" s="1717">
        <f>IF('C1 - Costs Matrix 2015'!$BD61="Allowed",1*AB343,0)</f>
        <v>0</v>
      </c>
      <c r="AC361" s="1717">
        <f>IF('C1 - Costs Matrix 2015'!$BD61="Allowed",1*AC343,0)</f>
        <v>0</v>
      </c>
      <c r="AD361" s="1717">
        <f>IF('C1 - Costs Matrix 2015'!$BD61="Allowed",1*AD343,0)</f>
        <v>0</v>
      </c>
      <c r="AE361" s="1717">
        <f>IF('C1 - Costs Matrix 2015'!$BD61="Allowed",1*AE343,0)</f>
        <v>0</v>
      </c>
      <c r="AF361" s="1717">
        <f>IF('C1 - Costs Matrix 2015'!$BD61="Allowed",1*AF343,0)</f>
        <v>0</v>
      </c>
      <c r="AG361" s="1717">
        <f t="shared" ref="AG361:AG375" si="352">SUM(X361:AF361)</f>
        <v>0</v>
      </c>
      <c r="AH361" s="1764"/>
      <c r="AI361" s="1767">
        <f t="shared" ref="AI361:AI375" si="353">Q361+W361+AG361+AH361</f>
        <v>0</v>
      </c>
      <c r="AJ361" s="1764"/>
      <c r="AK361" s="1731"/>
      <c r="AL361" s="1731"/>
      <c r="AM361" s="1731"/>
      <c r="AN361" s="1731"/>
      <c r="AO361" s="1731"/>
      <c r="AP361" s="1763">
        <f t="shared" ref="AP361:AP375" si="354">SUM(AJ361:AO361)</f>
        <v>0</v>
      </c>
      <c r="AQ361" s="1764"/>
      <c r="AR361" s="1764"/>
      <c r="AS361" s="1764"/>
      <c r="AT361" s="1769">
        <f t="shared" ref="AT361:AT375" si="355">AI361+AP361+AQ361+AR361+AS361</f>
        <v>0</v>
      </c>
      <c r="AU361" s="1764"/>
      <c r="AV361" s="1731"/>
      <c r="AW361" s="1731"/>
      <c r="AX361" s="1763">
        <f t="shared" ref="AX361:AX375" si="356">SUM(AU361:AW361)</f>
        <v>0</v>
      </c>
      <c r="AY361" s="1764"/>
      <c r="AZ361" s="1759"/>
      <c r="BA361" s="1769">
        <f t="shared" ref="BA361:BA375" si="357">AX361+AY361</f>
        <v>0</v>
      </c>
      <c r="BB361" s="1764"/>
      <c r="BC361" s="1769">
        <f t="shared" ref="BC361:BC375" si="358">BA361+AT361+BB361</f>
        <v>0</v>
      </c>
    </row>
    <row r="362" spans="1:55" s="264" customFormat="1">
      <c r="A362" s="1757" t="str">
        <f>Cover!C22</f>
        <v>- none -</v>
      </c>
      <c r="B362" s="709">
        <f>IF('C1 - Costs Matrix 2015'!$BD62="Allowed",1*B344,0)</f>
        <v>0</v>
      </c>
      <c r="C362" s="369">
        <f>IF('C1 - Costs Matrix 2015'!$BD62="Allowed",1*C344,0)</f>
        <v>0</v>
      </c>
      <c r="D362" s="369">
        <f>IF('C1 - Costs Matrix 2015'!$BD62="Allowed",1*D344,0)</f>
        <v>0</v>
      </c>
      <c r="E362" s="361">
        <f>IF('C1 - Costs Matrix 2015'!$BD62="Allowed",1*E344,0)</f>
        <v>0</v>
      </c>
      <c r="F362" s="369">
        <f>IF('C1 - Costs Matrix 2015'!$BD62="Allowed",1*F344,0)</f>
        <v>0</v>
      </c>
      <c r="G362" s="369">
        <f>IF('C1 - Costs Matrix 2015'!$BD62="Allowed",1*G344,0)</f>
        <v>0</v>
      </c>
      <c r="H362" s="369">
        <f>IF('C1 - Costs Matrix 2015'!$BD62="Allowed",1*H344,0)</f>
        <v>0</v>
      </c>
      <c r="I362" s="369">
        <f>IF('C1 - Costs Matrix 2015'!$BD62="Allowed",1*I344,0)</f>
        <v>0</v>
      </c>
      <c r="J362" s="368">
        <f>IF('C1 - Costs Matrix 2015'!$BD62="Allowed",1*J344,0)</f>
        <v>0</v>
      </c>
      <c r="K362" s="370">
        <f>IF('C1 - Costs Matrix 2015'!$BD62="Allowed",1*K344,0)</f>
        <v>0</v>
      </c>
      <c r="L362" s="370">
        <f>IF('C1 - Costs Matrix 2015'!$BD62="Allowed",1*L344,0)</f>
        <v>0</v>
      </c>
      <c r="M362" s="709">
        <f t="shared" si="349"/>
        <v>0</v>
      </c>
      <c r="N362" s="361">
        <f>IF('C1 - Costs Matrix 2015'!$BD62="Allowed",1*N344,0)</f>
        <v>0</v>
      </c>
      <c r="O362" s="361">
        <f>IF('C1 - Costs Matrix 2015'!$BD62="Allowed",1*O344,0)</f>
        <v>0</v>
      </c>
      <c r="P362" s="361">
        <f>IF('C1 - Costs Matrix 2015'!$BD62="Allowed",1*P344,0)</f>
        <v>0</v>
      </c>
      <c r="Q362" s="361">
        <f t="shared" si="350"/>
        <v>0</v>
      </c>
      <c r="R362" s="361">
        <f>IF('C1 - Costs Matrix 2015'!$BD62="Allowed",1*R344,0)</f>
        <v>0</v>
      </c>
      <c r="S362" s="1574"/>
      <c r="T362" s="369">
        <f>IF('C1 - Costs Matrix 2015'!$BD62="Allowed",1*T344,0)</f>
        <v>0</v>
      </c>
      <c r="U362" s="369">
        <f>IF('C1 - Costs Matrix 2015'!$BD62="Allowed",1*U344,0)</f>
        <v>0</v>
      </c>
      <c r="V362" s="369">
        <f>IF('C1 - Costs Matrix 2015'!$BD62="Allowed",1*V344,0)</f>
        <v>0</v>
      </c>
      <c r="W362" s="369">
        <f t="shared" si="351"/>
        <v>0</v>
      </c>
      <c r="X362" s="361">
        <f>IF('C1 - Costs Matrix 2015'!$BD62="Allowed",1*X344,0)</f>
        <v>0</v>
      </c>
      <c r="Y362" s="369">
        <f>IF('C1 - Costs Matrix 2015'!$BD62="Allowed",1*Y344,0)</f>
        <v>0</v>
      </c>
      <c r="Z362" s="369">
        <f>IF('C1 - Costs Matrix 2015'!$BD62="Allowed",1*Z344,0)</f>
        <v>0</v>
      </c>
      <c r="AA362" s="369">
        <f>IF('C1 - Costs Matrix 2015'!$BD62="Allowed",1*AA344,0)</f>
        <v>0</v>
      </c>
      <c r="AB362" s="369">
        <f>IF('C1 - Costs Matrix 2015'!$BD62="Allowed",1*AB344,0)</f>
        <v>0</v>
      </c>
      <c r="AC362" s="369">
        <f>IF('C1 - Costs Matrix 2015'!$BD62="Allowed",1*AC344,0)</f>
        <v>0</v>
      </c>
      <c r="AD362" s="369">
        <f>IF('C1 - Costs Matrix 2015'!$BD62="Allowed",1*AD344,0)</f>
        <v>0</v>
      </c>
      <c r="AE362" s="369">
        <f>IF('C1 - Costs Matrix 2015'!$BD62="Allowed",1*AE344,0)</f>
        <v>0</v>
      </c>
      <c r="AF362" s="369">
        <f>IF('C1 - Costs Matrix 2015'!$BD62="Allowed",1*AF344,0)</f>
        <v>0</v>
      </c>
      <c r="AG362" s="369">
        <f t="shared" si="352"/>
        <v>0</v>
      </c>
      <c r="AH362" s="1765"/>
      <c r="AI362" s="1768">
        <f t="shared" si="353"/>
        <v>0</v>
      </c>
      <c r="AJ362" s="1765"/>
      <c r="AK362" s="1563"/>
      <c r="AL362" s="1563"/>
      <c r="AM362" s="1563"/>
      <c r="AN362" s="1563"/>
      <c r="AO362" s="1563"/>
      <c r="AP362" s="496">
        <f t="shared" si="354"/>
        <v>0</v>
      </c>
      <c r="AQ362" s="1765"/>
      <c r="AR362" s="1765"/>
      <c r="AS362" s="1765"/>
      <c r="AT362" s="1732">
        <f t="shared" si="355"/>
        <v>0</v>
      </c>
      <c r="AU362" s="1765"/>
      <c r="AV362" s="1563"/>
      <c r="AW362" s="1563"/>
      <c r="AX362" s="496">
        <f t="shared" si="356"/>
        <v>0</v>
      </c>
      <c r="AY362" s="1765"/>
      <c r="AZ362" s="1723"/>
      <c r="BA362" s="1732">
        <f t="shared" si="357"/>
        <v>0</v>
      </c>
      <c r="BB362" s="1765"/>
      <c r="BC362" s="1732">
        <f t="shared" si="358"/>
        <v>0</v>
      </c>
    </row>
    <row r="363" spans="1:55" s="264" customFormat="1">
      <c r="A363" s="1757" t="str">
        <f>Cover!C23</f>
        <v>- none -</v>
      </c>
      <c r="B363" s="709">
        <f>IF('C1 - Costs Matrix 2015'!$BD63="Allowed",1*B345,0)</f>
        <v>0</v>
      </c>
      <c r="C363" s="369">
        <f>IF('C1 - Costs Matrix 2015'!$BD63="Allowed",1*C345,0)</f>
        <v>0</v>
      </c>
      <c r="D363" s="369">
        <f>IF('C1 - Costs Matrix 2015'!$BD63="Allowed",1*D345,0)</f>
        <v>0</v>
      </c>
      <c r="E363" s="361">
        <f>IF('C1 - Costs Matrix 2015'!$BD63="Allowed",1*E345,0)</f>
        <v>0</v>
      </c>
      <c r="F363" s="369">
        <f>IF('C1 - Costs Matrix 2015'!$BD63="Allowed",1*F345,0)</f>
        <v>0</v>
      </c>
      <c r="G363" s="369">
        <f>IF('C1 - Costs Matrix 2015'!$BD63="Allowed",1*G345,0)</f>
        <v>0</v>
      </c>
      <c r="H363" s="369">
        <f>IF('C1 - Costs Matrix 2015'!$BD63="Allowed",1*H345,0)</f>
        <v>0</v>
      </c>
      <c r="I363" s="369">
        <f>IF('C1 - Costs Matrix 2015'!$BD63="Allowed",1*I345,0)</f>
        <v>0</v>
      </c>
      <c r="J363" s="368">
        <f>IF('C1 - Costs Matrix 2015'!$BD63="Allowed",1*J345,0)</f>
        <v>0</v>
      </c>
      <c r="K363" s="370">
        <f>IF('C1 - Costs Matrix 2015'!$BD63="Allowed",1*K345,0)</f>
        <v>0</v>
      </c>
      <c r="L363" s="370">
        <f>IF('C1 - Costs Matrix 2015'!$BD63="Allowed",1*L345,0)</f>
        <v>0</v>
      </c>
      <c r="M363" s="709">
        <f t="shared" si="349"/>
        <v>0</v>
      </c>
      <c r="N363" s="361">
        <f>IF('C1 - Costs Matrix 2015'!$BD63="Allowed",1*N345,0)</f>
        <v>0</v>
      </c>
      <c r="O363" s="361">
        <f>IF('C1 - Costs Matrix 2015'!$BD63="Allowed",1*O345,0)</f>
        <v>0</v>
      </c>
      <c r="P363" s="361">
        <f>IF('C1 - Costs Matrix 2015'!$BD63="Allowed",1*P345,0)</f>
        <v>0</v>
      </c>
      <c r="Q363" s="361">
        <f t="shared" si="350"/>
        <v>0</v>
      </c>
      <c r="R363" s="361">
        <f>IF('C1 - Costs Matrix 2015'!$BD63="Allowed",1*R345,0)</f>
        <v>0</v>
      </c>
      <c r="S363" s="1574"/>
      <c r="T363" s="369">
        <f>IF('C1 - Costs Matrix 2015'!$BD63="Allowed",1*T345,0)</f>
        <v>0</v>
      </c>
      <c r="U363" s="369">
        <f>IF('C1 - Costs Matrix 2015'!$BD63="Allowed",1*U345,0)</f>
        <v>0</v>
      </c>
      <c r="V363" s="369">
        <f>IF('C1 - Costs Matrix 2015'!$BD63="Allowed",1*V345,0)</f>
        <v>0</v>
      </c>
      <c r="W363" s="369">
        <f t="shared" si="351"/>
        <v>0</v>
      </c>
      <c r="X363" s="361">
        <f>IF('C1 - Costs Matrix 2015'!$BD63="Allowed",1*X345,0)</f>
        <v>0</v>
      </c>
      <c r="Y363" s="369">
        <f>IF('C1 - Costs Matrix 2015'!$BD63="Allowed",1*Y345,0)</f>
        <v>0</v>
      </c>
      <c r="Z363" s="369">
        <f>IF('C1 - Costs Matrix 2015'!$BD63="Allowed",1*Z345,0)</f>
        <v>0</v>
      </c>
      <c r="AA363" s="369">
        <f>IF('C1 - Costs Matrix 2015'!$BD63="Allowed",1*AA345,0)</f>
        <v>0</v>
      </c>
      <c r="AB363" s="369">
        <f>IF('C1 - Costs Matrix 2015'!$BD63="Allowed",1*AB345,0)</f>
        <v>0</v>
      </c>
      <c r="AC363" s="369">
        <f>IF('C1 - Costs Matrix 2015'!$BD63="Allowed",1*AC345,0)</f>
        <v>0</v>
      </c>
      <c r="AD363" s="369">
        <f>IF('C1 - Costs Matrix 2015'!$BD63="Allowed",1*AD345,0)</f>
        <v>0</v>
      </c>
      <c r="AE363" s="369">
        <f>IF('C1 - Costs Matrix 2015'!$BD63="Allowed",1*AE345,0)</f>
        <v>0</v>
      </c>
      <c r="AF363" s="369">
        <f>IF('C1 - Costs Matrix 2015'!$BD63="Allowed",1*AF345,0)</f>
        <v>0</v>
      </c>
      <c r="AG363" s="369">
        <f t="shared" si="352"/>
        <v>0</v>
      </c>
      <c r="AH363" s="1765"/>
      <c r="AI363" s="1768">
        <f t="shared" si="353"/>
        <v>0</v>
      </c>
      <c r="AJ363" s="1765"/>
      <c r="AK363" s="1563"/>
      <c r="AL363" s="1563"/>
      <c r="AM363" s="1563"/>
      <c r="AN363" s="1563"/>
      <c r="AO363" s="1563"/>
      <c r="AP363" s="496">
        <f t="shared" si="354"/>
        <v>0</v>
      </c>
      <c r="AQ363" s="1765"/>
      <c r="AR363" s="1765"/>
      <c r="AS363" s="1765"/>
      <c r="AT363" s="1732">
        <f t="shared" si="355"/>
        <v>0</v>
      </c>
      <c r="AU363" s="1765"/>
      <c r="AV363" s="1563"/>
      <c r="AW363" s="1563"/>
      <c r="AX363" s="496">
        <f t="shared" si="356"/>
        <v>0</v>
      </c>
      <c r="AY363" s="1765"/>
      <c r="AZ363" s="1723"/>
      <c r="BA363" s="1732">
        <f t="shared" si="357"/>
        <v>0</v>
      </c>
      <c r="BB363" s="1765"/>
      <c r="BC363" s="1732">
        <f t="shared" si="358"/>
        <v>0</v>
      </c>
    </row>
    <row r="364" spans="1:55" s="264" customFormat="1">
      <c r="A364" s="1757" t="str">
        <f>Cover!C24</f>
        <v>- none -</v>
      </c>
      <c r="B364" s="709">
        <f>IF('C1 - Costs Matrix 2015'!$BD64="Allowed",1*B346,0)</f>
        <v>0</v>
      </c>
      <c r="C364" s="369">
        <f>IF('C1 - Costs Matrix 2015'!$BD64="Allowed",1*C346,0)</f>
        <v>0</v>
      </c>
      <c r="D364" s="369">
        <f>IF('C1 - Costs Matrix 2015'!$BD64="Allowed",1*D346,0)</f>
        <v>0</v>
      </c>
      <c r="E364" s="361">
        <f>IF('C1 - Costs Matrix 2015'!$BD64="Allowed",1*E346,0)</f>
        <v>0</v>
      </c>
      <c r="F364" s="369">
        <f>IF('C1 - Costs Matrix 2015'!$BD64="Allowed",1*F346,0)</f>
        <v>0</v>
      </c>
      <c r="G364" s="369">
        <f>IF('C1 - Costs Matrix 2015'!$BD64="Allowed",1*G346,0)</f>
        <v>0</v>
      </c>
      <c r="H364" s="369">
        <f>IF('C1 - Costs Matrix 2015'!$BD64="Allowed",1*H346,0)</f>
        <v>0</v>
      </c>
      <c r="I364" s="369">
        <f>IF('C1 - Costs Matrix 2015'!$BD64="Allowed",1*I346,0)</f>
        <v>0</v>
      </c>
      <c r="J364" s="368">
        <f>IF('C1 - Costs Matrix 2015'!$BD64="Allowed",1*J346,0)</f>
        <v>0</v>
      </c>
      <c r="K364" s="370">
        <f>IF('C1 - Costs Matrix 2015'!$BD64="Allowed",1*K346,0)</f>
        <v>0</v>
      </c>
      <c r="L364" s="370">
        <f>IF('C1 - Costs Matrix 2015'!$BD64="Allowed",1*L346,0)</f>
        <v>0</v>
      </c>
      <c r="M364" s="709">
        <f t="shared" si="349"/>
        <v>0</v>
      </c>
      <c r="N364" s="361">
        <f>IF('C1 - Costs Matrix 2015'!$BD64="Allowed",1*N346,0)</f>
        <v>0</v>
      </c>
      <c r="O364" s="361">
        <f>IF('C1 - Costs Matrix 2015'!$BD64="Allowed",1*O346,0)</f>
        <v>0</v>
      </c>
      <c r="P364" s="361">
        <f>IF('C1 - Costs Matrix 2015'!$BD64="Allowed",1*P346,0)</f>
        <v>0</v>
      </c>
      <c r="Q364" s="361">
        <f t="shared" si="350"/>
        <v>0</v>
      </c>
      <c r="R364" s="361">
        <f>IF('C1 - Costs Matrix 2015'!$BD64="Allowed",1*R346,0)</f>
        <v>0</v>
      </c>
      <c r="S364" s="1574"/>
      <c r="T364" s="369">
        <f>IF('C1 - Costs Matrix 2015'!$BD64="Allowed",1*T346,0)</f>
        <v>0</v>
      </c>
      <c r="U364" s="369">
        <f>IF('C1 - Costs Matrix 2015'!$BD64="Allowed",1*U346,0)</f>
        <v>0</v>
      </c>
      <c r="V364" s="369">
        <f>IF('C1 - Costs Matrix 2015'!$BD64="Allowed",1*V346,0)</f>
        <v>0</v>
      </c>
      <c r="W364" s="369">
        <f t="shared" si="351"/>
        <v>0</v>
      </c>
      <c r="X364" s="361">
        <f>IF('C1 - Costs Matrix 2015'!$BD64="Allowed",1*X346,0)</f>
        <v>0</v>
      </c>
      <c r="Y364" s="369">
        <f>IF('C1 - Costs Matrix 2015'!$BD64="Allowed",1*Y346,0)</f>
        <v>0</v>
      </c>
      <c r="Z364" s="369">
        <f>IF('C1 - Costs Matrix 2015'!$BD64="Allowed",1*Z346,0)</f>
        <v>0</v>
      </c>
      <c r="AA364" s="369">
        <f>IF('C1 - Costs Matrix 2015'!$BD64="Allowed",1*AA346,0)</f>
        <v>0</v>
      </c>
      <c r="AB364" s="369">
        <f>IF('C1 - Costs Matrix 2015'!$BD64="Allowed",1*AB346,0)</f>
        <v>0</v>
      </c>
      <c r="AC364" s="369">
        <f>IF('C1 - Costs Matrix 2015'!$BD64="Allowed",1*AC346,0)</f>
        <v>0</v>
      </c>
      <c r="AD364" s="369">
        <f>IF('C1 - Costs Matrix 2015'!$BD64="Allowed",1*AD346,0)</f>
        <v>0</v>
      </c>
      <c r="AE364" s="369">
        <f>IF('C1 - Costs Matrix 2015'!$BD64="Allowed",1*AE346,0)</f>
        <v>0</v>
      </c>
      <c r="AF364" s="369">
        <f>IF('C1 - Costs Matrix 2015'!$BD64="Allowed",1*AF346,0)</f>
        <v>0</v>
      </c>
      <c r="AG364" s="369">
        <f t="shared" si="352"/>
        <v>0</v>
      </c>
      <c r="AH364" s="1765"/>
      <c r="AI364" s="1768">
        <f t="shared" si="353"/>
        <v>0</v>
      </c>
      <c r="AJ364" s="1765"/>
      <c r="AK364" s="1563"/>
      <c r="AL364" s="1563"/>
      <c r="AM364" s="1563"/>
      <c r="AN364" s="1563"/>
      <c r="AO364" s="1563"/>
      <c r="AP364" s="496">
        <f t="shared" si="354"/>
        <v>0</v>
      </c>
      <c r="AQ364" s="1765"/>
      <c r="AR364" s="1765"/>
      <c r="AS364" s="1765"/>
      <c r="AT364" s="1732">
        <f t="shared" si="355"/>
        <v>0</v>
      </c>
      <c r="AU364" s="1765"/>
      <c r="AV364" s="1563"/>
      <c r="AW364" s="1563"/>
      <c r="AX364" s="496">
        <f t="shared" si="356"/>
        <v>0</v>
      </c>
      <c r="AY364" s="1765"/>
      <c r="AZ364" s="1723"/>
      <c r="BA364" s="1732">
        <f t="shared" si="357"/>
        <v>0</v>
      </c>
      <c r="BB364" s="1765"/>
      <c r="BC364" s="1732">
        <f t="shared" si="358"/>
        <v>0</v>
      </c>
    </row>
    <row r="365" spans="1:55" s="264" customFormat="1">
      <c r="A365" s="1757" t="str">
        <f>Cover!C25</f>
        <v>- none -</v>
      </c>
      <c r="B365" s="709">
        <f>IF('C1 - Costs Matrix 2015'!$BD65="Allowed",1*B347,0)</f>
        <v>0</v>
      </c>
      <c r="C365" s="369">
        <f>IF('C1 - Costs Matrix 2015'!$BD65="Allowed",1*C347,0)</f>
        <v>0</v>
      </c>
      <c r="D365" s="369">
        <f>IF('C1 - Costs Matrix 2015'!$BD65="Allowed",1*D347,0)</f>
        <v>0</v>
      </c>
      <c r="E365" s="361">
        <f>IF('C1 - Costs Matrix 2015'!$BD65="Allowed",1*E347,0)</f>
        <v>0</v>
      </c>
      <c r="F365" s="369">
        <f>IF('C1 - Costs Matrix 2015'!$BD65="Allowed",1*F347,0)</f>
        <v>0</v>
      </c>
      <c r="G365" s="369">
        <f>IF('C1 - Costs Matrix 2015'!$BD65="Allowed",1*G347,0)</f>
        <v>0</v>
      </c>
      <c r="H365" s="369">
        <f>IF('C1 - Costs Matrix 2015'!$BD65="Allowed",1*H347,0)</f>
        <v>0</v>
      </c>
      <c r="I365" s="369">
        <f>IF('C1 - Costs Matrix 2015'!$BD65="Allowed",1*I347,0)</f>
        <v>0</v>
      </c>
      <c r="J365" s="368">
        <f>IF('C1 - Costs Matrix 2015'!$BD65="Allowed",1*J347,0)</f>
        <v>0</v>
      </c>
      <c r="K365" s="370">
        <f>IF('C1 - Costs Matrix 2015'!$BD65="Allowed",1*K347,0)</f>
        <v>0</v>
      </c>
      <c r="L365" s="370">
        <f>IF('C1 - Costs Matrix 2015'!$BD65="Allowed",1*L347,0)</f>
        <v>0</v>
      </c>
      <c r="M365" s="709">
        <f t="shared" si="349"/>
        <v>0</v>
      </c>
      <c r="N365" s="361">
        <f>IF('C1 - Costs Matrix 2015'!$BD65="Allowed",1*N347,0)</f>
        <v>0</v>
      </c>
      <c r="O365" s="361">
        <f>IF('C1 - Costs Matrix 2015'!$BD65="Allowed",1*O347,0)</f>
        <v>0</v>
      </c>
      <c r="P365" s="361">
        <f>IF('C1 - Costs Matrix 2015'!$BD65="Allowed",1*P347,0)</f>
        <v>0</v>
      </c>
      <c r="Q365" s="361">
        <f t="shared" si="350"/>
        <v>0</v>
      </c>
      <c r="R365" s="361">
        <f>IF('C1 - Costs Matrix 2015'!$BD65="Allowed",1*R347,0)</f>
        <v>0</v>
      </c>
      <c r="S365" s="1574"/>
      <c r="T365" s="369">
        <f>IF('C1 - Costs Matrix 2015'!$BD65="Allowed",1*T347,0)</f>
        <v>0</v>
      </c>
      <c r="U365" s="369">
        <f>IF('C1 - Costs Matrix 2015'!$BD65="Allowed",1*U347,0)</f>
        <v>0</v>
      </c>
      <c r="V365" s="369">
        <f>IF('C1 - Costs Matrix 2015'!$BD65="Allowed",1*V347,0)</f>
        <v>0</v>
      </c>
      <c r="W365" s="369">
        <f t="shared" si="351"/>
        <v>0</v>
      </c>
      <c r="X365" s="361">
        <f>IF('C1 - Costs Matrix 2015'!$BD65="Allowed",1*X347,0)</f>
        <v>0</v>
      </c>
      <c r="Y365" s="369">
        <f>IF('C1 - Costs Matrix 2015'!$BD65="Allowed",1*Y347,0)</f>
        <v>0</v>
      </c>
      <c r="Z365" s="369">
        <f>IF('C1 - Costs Matrix 2015'!$BD65="Allowed",1*Z347,0)</f>
        <v>0</v>
      </c>
      <c r="AA365" s="369">
        <f>IF('C1 - Costs Matrix 2015'!$BD65="Allowed",1*AA347,0)</f>
        <v>0</v>
      </c>
      <c r="AB365" s="369">
        <f>IF('C1 - Costs Matrix 2015'!$BD65="Allowed",1*AB347,0)</f>
        <v>0</v>
      </c>
      <c r="AC365" s="369">
        <f>IF('C1 - Costs Matrix 2015'!$BD65="Allowed",1*AC347,0)</f>
        <v>0</v>
      </c>
      <c r="AD365" s="369">
        <f>IF('C1 - Costs Matrix 2015'!$BD65="Allowed",1*AD347,0)</f>
        <v>0</v>
      </c>
      <c r="AE365" s="369">
        <f>IF('C1 - Costs Matrix 2015'!$BD65="Allowed",1*AE347,0)</f>
        <v>0</v>
      </c>
      <c r="AF365" s="369">
        <f>IF('C1 - Costs Matrix 2015'!$BD65="Allowed",1*AF347,0)</f>
        <v>0</v>
      </c>
      <c r="AG365" s="369">
        <f t="shared" si="352"/>
        <v>0</v>
      </c>
      <c r="AH365" s="1765"/>
      <c r="AI365" s="1768">
        <f t="shared" si="353"/>
        <v>0</v>
      </c>
      <c r="AJ365" s="1765"/>
      <c r="AK365" s="1563"/>
      <c r="AL365" s="1563"/>
      <c r="AM365" s="1563"/>
      <c r="AN365" s="1563"/>
      <c r="AO365" s="1563"/>
      <c r="AP365" s="496">
        <f t="shared" si="354"/>
        <v>0</v>
      </c>
      <c r="AQ365" s="1765"/>
      <c r="AR365" s="1765"/>
      <c r="AS365" s="1765"/>
      <c r="AT365" s="1732">
        <f t="shared" si="355"/>
        <v>0</v>
      </c>
      <c r="AU365" s="1765"/>
      <c r="AV365" s="1563"/>
      <c r="AW365" s="1563"/>
      <c r="AX365" s="496">
        <f t="shared" si="356"/>
        <v>0</v>
      </c>
      <c r="AY365" s="1765"/>
      <c r="AZ365" s="1723"/>
      <c r="BA365" s="1732">
        <f t="shared" si="357"/>
        <v>0</v>
      </c>
      <c r="BB365" s="1765"/>
      <c r="BC365" s="1732">
        <f t="shared" si="358"/>
        <v>0</v>
      </c>
    </row>
    <row r="366" spans="1:55" s="264" customFormat="1">
      <c r="A366" s="1757" t="str">
        <f>Cover!C26</f>
        <v>- none -</v>
      </c>
      <c r="B366" s="709">
        <f>IF('C1 - Costs Matrix 2015'!$BD66="Allowed",1*B348,0)</f>
        <v>0</v>
      </c>
      <c r="C366" s="369">
        <f>IF('C1 - Costs Matrix 2015'!$BD66="Allowed",1*C348,0)</f>
        <v>0</v>
      </c>
      <c r="D366" s="369">
        <f>IF('C1 - Costs Matrix 2015'!$BD66="Allowed",1*D348,0)</f>
        <v>0</v>
      </c>
      <c r="E366" s="361">
        <f>IF('C1 - Costs Matrix 2015'!$BD66="Allowed",1*E348,0)</f>
        <v>0</v>
      </c>
      <c r="F366" s="369">
        <f>IF('C1 - Costs Matrix 2015'!$BD66="Allowed",1*F348,0)</f>
        <v>0</v>
      </c>
      <c r="G366" s="369">
        <f>IF('C1 - Costs Matrix 2015'!$BD66="Allowed",1*G348,0)</f>
        <v>0</v>
      </c>
      <c r="H366" s="369">
        <f>IF('C1 - Costs Matrix 2015'!$BD66="Allowed",1*H348,0)</f>
        <v>0</v>
      </c>
      <c r="I366" s="369">
        <f>IF('C1 - Costs Matrix 2015'!$BD66="Allowed",1*I348,0)</f>
        <v>0</v>
      </c>
      <c r="J366" s="368">
        <f>IF('C1 - Costs Matrix 2015'!$BD66="Allowed",1*J348,0)</f>
        <v>0</v>
      </c>
      <c r="K366" s="370">
        <f>IF('C1 - Costs Matrix 2015'!$BD66="Allowed",1*K348,0)</f>
        <v>0</v>
      </c>
      <c r="L366" s="370">
        <f>IF('C1 - Costs Matrix 2015'!$BD66="Allowed",1*L348,0)</f>
        <v>0</v>
      </c>
      <c r="M366" s="709">
        <f t="shared" si="349"/>
        <v>0</v>
      </c>
      <c r="N366" s="361">
        <f>IF('C1 - Costs Matrix 2015'!$BD66="Allowed",1*N348,0)</f>
        <v>0</v>
      </c>
      <c r="O366" s="361">
        <f>IF('C1 - Costs Matrix 2015'!$BD66="Allowed",1*O348,0)</f>
        <v>0</v>
      </c>
      <c r="P366" s="361">
        <f>IF('C1 - Costs Matrix 2015'!$BD66="Allowed",1*P348,0)</f>
        <v>0</v>
      </c>
      <c r="Q366" s="361">
        <f t="shared" si="350"/>
        <v>0</v>
      </c>
      <c r="R366" s="361">
        <f>IF('C1 - Costs Matrix 2015'!$BD66="Allowed",1*R348,0)</f>
        <v>0</v>
      </c>
      <c r="S366" s="1574"/>
      <c r="T366" s="369">
        <f>IF('C1 - Costs Matrix 2015'!$BD66="Allowed",1*T348,0)</f>
        <v>0</v>
      </c>
      <c r="U366" s="369">
        <f>IF('C1 - Costs Matrix 2015'!$BD66="Allowed",1*U348,0)</f>
        <v>0</v>
      </c>
      <c r="V366" s="369">
        <f>IF('C1 - Costs Matrix 2015'!$BD66="Allowed",1*V348,0)</f>
        <v>0</v>
      </c>
      <c r="W366" s="369">
        <f t="shared" si="351"/>
        <v>0</v>
      </c>
      <c r="X366" s="361">
        <f>IF('C1 - Costs Matrix 2015'!$BD66="Allowed",1*X348,0)</f>
        <v>0</v>
      </c>
      <c r="Y366" s="369">
        <f>IF('C1 - Costs Matrix 2015'!$BD66="Allowed",1*Y348,0)</f>
        <v>0</v>
      </c>
      <c r="Z366" s="369">
        <f>IF('C1 - Costs Matrix 2015'!$BD66="Allowed",1*Z348,0)</f>
        <v>0</v>
      </c>
      <c r="AA366" s="369">
        <f>IF('C1 - Costs Matrix 2015'!$BD66="Allowed",1*AA348,0)</f>
        <v>0</v>
      </c>
      <c r="AB366" s="369">
        <f>IF('C1 - Costs Matrix 2015'!$BD66="Allowed",1*AB348,0)</f>
        <v>0</v>
      </c>
      <c r="AC366" s="369">
        <f>IF('C1 - Costs Matrix 2015'!$BD66="Allowed",1*AC348,0)</f>
        <v>0</v>
      </c>
      <c r="AD366" s="369">
        <f>IF('C1 - Costs Matrix 2015'!$BD66="Allowed",1*AD348,0)</f>
        <v>0</v>
      </c>
      <c r="AE366" s="369">
        <f>IF('C1 - Costs Matrix 2015'!$BD66="Allowed",1*AE348,0)</f>
        <v>0</v>
      </c>
      <c r="AF366" s="369">
        <f>IF('C1 - Costs Matrix 2015'!$BD66="Allowed",1*AF348,0)</f>
        <v>0</v>
      </c>
      <c r="AG366" s="369">
        <f t="shared" si="352"/>
        <v>0</v>
      </c>
      <c r="AH366" s="1765"/>
      <c r="AI366" s="1768">
        <f t="shared" si="353"/>
        <v>0</v>
      </c>
      <c r="AJ366" s="1765"/>
      <c r="AK366" s="1563"/>
      <c r="AL366" s="1563"/>
      <c r="AM366" s="1563"/>
      <c r="AN366" s="1563"/>
      <c r="AO366" s="1563"/>
      <c r="AP366" s="496">
        <f t="shared" si="354"/>
        <v>0</v>
      </c>
      <c r="AQ366" s="1765"/>
      <c r="AR366" s="1765"/>
      <c r="AS366" s="1765"/>
      <c r="AT366" s="1732">
        <f t="shared" si="355"/>
        <v>0</v>
      </c>
      <c r="AU366" s="1765"/>
      <c r="AV366" s="1563"/>
      <c r="AW366" s="1563"/>
      <c r="AX366" s="496">
        <f t="shared" si="356"/>
        <v>0</v>
      </c>
      <c r="AY366" s="1765"/>
      <c r="AZ366" s="1723"/>
      <c r="BA366" s="1732">
        <f t="shared" si="357"/>
        <v>0</v>
      </c>
      <c r="BB366" s="1765"/>
      <c r="BC366" s="1732">
        <f t="shared" si="358"/>
        <v>0</v>
      </c>
    </row>
    <row r="367" spans="1:55" s="264" customFormat="1">
      <c r="A367" s="1757" t="str">
        <f>Cover!C27</f>
        <v>- none -</v>
      </c>
      <c r="B367" s="709">
        <f>IF('C1 - Costs Matrix 2015'!$BD67="Allowed",1*B349,0)</f>
        <v>0</v>
      </c>
      <c r="C367" s="369">
        <f>IF('C1 - Costs Matrix 2015'!$BD67="Allowed",1*C349,0)</f>
        <v>0</v>
      </c>
      <c r="D367" s="369">
        <f>IF('C1 - Costs Matrix 2015'!$BD67="Allowed",1*D349,0)</f>
        <v>0</v>
      </c>
      <c r="E367" s="361">
        <f>IF('C1 - Costs Matrix 2015'!$BD67="Allowed",1*E349,0)</f>
        <v>0</v>
      </c>
      <c r="F367" s="369">
        <f>IF('C1 - Costs Matrix 2015'!$BD67="Allowed",1*F349,0)</f>
        <v>0</v>
      </c>
      <c r="G367" s="369">
        <f>IF('C1 - Costs Matrix 2015'!$BD67="Allowed",1*G349,0)</f>
        <v>0</v>
      </c>
      <c r="H367" s="369">
        <f>IF('C1 - Costs Matrix 2015'!$BD67="Allowed",1*H349,0)</f>
        <v>0</v>
      </c>
      <c r="I367" s="369">
        <f>IF('C1 - Costs Matrix 2015'!$BD67="Allowed",1*I349,0)</f>
        <v>0</v>
      </c>
      <c r="J367" s="368">
        <f>IF('C1 - Costs Matrix 2015'!$BD67="Allowed",1*J349,0)</f>
        <v>0</v>
      </c>
      <c r="K367" s="370">
        <f>IF('C1 - Costs Matrix 2015'!$BD67="Allowed",1*K349,0)</f>
        <v>0</v>
      </c>
      <c r="L367" s="370">
        <f>IF('C1 - Costs Matrix 2015'!$BD67="Allowed",1*L349,0)</f>
        <v>0</v>
      </c>
      <c r="M367" s="709">
        <f t="shared" si="349"/>
        <v>0</v>
      </c>
      <c r="N367" s="361">
        <f>IF('C1 - Costs Matrix 2015'!$BD67="Allowed",1*N349,0)</f>
        <v>0</v>
      </c>
      <c r="O367" s="361">
        <f>IF('C1 - Costs Matrix 2015'!$BD67="Allowed",1*O349,0)</f>
        <v>0</v>
      </c>
      <c r="P367" s="361">
        <f>IF('C1 - Costs Matrix 2015'!$BD67="Allowed",1*P349,0)</f>
        <v>0</v>
      </c>
      <c r="Q367" s="361">
        <f t="shared" si="350"/>
        <v>0</v>
      </c>
      <c r="R367" s="361">
        <f>IF('C1 - Costs Matrix 2015'!$BD67="Allowed",1*R349,0)</f>
        <v>0</v>
      </c>
      <c r="S367" s="1574"/>
      <c r="T367" s="369">
        <f>IF('C1 - Costs Matrix 2015'!$BD67="Allowed",1*T349,0)</f>
        <v>0</v>
      </c>
      <c r="U367" s="369">
        <f>IF('C1 - Costs Matrix 2015'!$BD67="Allowed",1*U349,0)</f>
        <v>0</v>
      </c>
      <c r="V367" s="369">
        <f>IF('C1 - Costs Matrix 2015'!$BD67="Allowed",1*V349,0)</f>
        <v>0</v>
      </c>
      <c r="W367" s="369">
        <f t="shared" si="351"/>
        <v>0</v>
      </c>
      <c r="X367" s="361">
        <f>IF('C1 - Costs Matrix 2015'!$BD67="Allowed",1*X349,0)</f>
        <v>0</v>
      </c>
      <c r="Y367" s="369">
        <f>IF('C1 - Costs Matrix 2015'!$BD67="Allowed",1*Y349,0)</f>
        <v>0</v>
      </c>
      <c r="Z367" s="369">
        <f>IF('C1 - Costs Matrix 2015'!$BD67="Allowed",1*Z349,0)</f>
        <v>0</v>
      </c>
      <c r="AA367" s="369">
        <f>IF('C1 - Costs Matrix 2015'!$BD67="Allowed",1*AA349,0)</f>
        <v>0</v>
      </c>
      <c r="AB367" s="369">
        <f>IF('C1 - Costs Matrix 2015'!$BD67="Allowed",1*AB349,0)</f>
        <v>0</v>
      </c>
      <c r="AC367" s="369">
        <f>IF('C1 - Costs Matrix 2015'!$BD67="Allowed",1*AC349,0)</f>
        <v>0</v>
      </c>
      <c r="AD367" s="369">
        <f>IF('C1 - Costs Matrix 2015'!$BD67="Allowed",1*AD349,0)</f>
        <v>0</v>
      </c>
      <c r="AE367" s="369">
        <f>IF('C1 - Costs Matrix 2015'!$BD67="Allowed",1*AE349,0)</f>
        <v>0</v>
      </c>
      <c r="AF367" s="369">
        <f>IF('C1 - Costs Matrix 2015'!$BD67="Allowed",1*AF349,0)</f>
        <v>0</v>
      </c>
      <c r="AG367" s="369">
        <f t="shared" si="352"/>
        <v>0</v>
      </c>
      <c r="AH367" s="1765"/>
      <c r="AI367" s="1768">
        <f t="shared" si="353"/>
        <v>0</v>
      </c>
      <c r="AJ367" s="1765"/>
      <c r="AK367" s="1563"/>
      <c r="AL367" s="1563"/>
      <c r="AM367" s="1563"/>
      <c r="AN367" s="1563"/>
      <c r="AO367" s="1563"/>
      <c r="AP367" s="496">
        <f t="shared" si="354"/>
        <v>0</v>
      </c>
      <c r="AQ367" s="1765"/>
      <c r="AR367" s="1765"/>
      <c r="AS367" s="1765"/>
      <c r="AT367" s="1732">
        <f t="shared" si="355"/>
        <v>0</v>
      </c>
      <c r="AU367" s="1765"/>
      <c r="AV367" s="1563"/>
      <c r="AW367" s="1563"/>
      <c r="AX367" s="496">
        <f t="shared" si="356"/>
        <v>0</v>
      </c>
      <c r="AY367" s="1765"/>
      <c r="AZ367" s="1723"/>
      <c r="BA367" s="1732">
        <f t="shared" si="357"/>
        <v>0</v>
      </c>
      <c r="BB367" s="1765"/>
      <c r="BC367" s="1732">
        <f t="shared" si="358"/>
        <v>0</v>
      </c>
    </row>
    <row r="368" spans="1:55" s="264" customFormat="1">
      <c r="A368" s="1757" t="str">
        <f>Cover!C28</f>
        <v>- none -</v>
      </c>
      <c r="B368" s="709">
        <f>IF('C1 - Costs Matrix 2015'!$BD68="Allowed",1*B350,0)</f>
        <v>0</v>
      </c>
      <c r="C368" s="369">
        <f>IF('C1 - Costs Matrix 2015'!$BD68="Allowed",1*C350,0)</f>
        <v>0</v>
      </c>
      <c r="D368" s="369">
        <f>IF('C1 - Costs Matrix 2015'!$BD68="Allowed",1*D350,0)</f>
        <v>0</v>
      </c>
      <c r="E368" s="361">
        <f>IF('C1 - Costs Matrix 2015'!$BD68="Allowed",1*E350,0)</f>
        <v>0</v>
      </c>
      <c r="F368" s="369">
        <f>IF('C1 - Costs Matrix 2015'!$BD68="Allowed",1*F350,0)</f>
        <v>0</v>
      </c>
      <c r="G368" s="369">
        <f>IF('C1 - Costs Matrix 2015'!$BD68="Allowed",1*G350,0)</f>
        <v>0</v>
      </c>
      <c r="H368" s="369">
        <f>IF('C1 - Costs Matrix 2015'!$BD68="Allowed",1*H350,0)</f>
        <v>0</v>
      </c>
      <c r="I368" s="369">
        <f>IF('C1 - Costs Matrix 2015'!$BD68="Allowed",1*I350,0)</f>
        <v>0</v>
      </c>
      <c r="J368" s="368">
        <f>IF('C1 - Costs Matrix 2015'!$BD68="Allowed",1*J350,0)</f>
        <v>0</v>
      </c>
      <c r="K368" s="370">
        <f>IF('C1 - Costs Matrix 2015'!$BD68="Allowed",1*K350,0)</f>
        <v>0</v>
      </c>
      <c r="L368" s="370">
        <f>IF('C1 - Costs Matrix 2015'!$BD68="Allowed",1*L350,0)</f>
        <v>0</v>
      </c>
      <c r="M368" s="709">
        <f t="shared" si="349"/>
        <v>0</v>
      </c>
      <c r="N368" s="361">
        <f>IF('C1 - Costs Matrix 2015'!$BD68="Allowed",1*N350,0)</f>
        <v>0</v>
      </c>
      <c r="O368" s="361">
        <f>IF('C1 - Costs Matrix 2015'!$BD68="Allowed",1*O350,0)</f>
        <v>0</v>
      </c>
      <c r="P368" s="361">
        <f>IF('C1 - Costs Matrix 2015'!$BD68="Allowed",1*P350,0)</f>
        <v>0</v>
      </c>
      <c r="Q368" s="361">
        <f t="shared" si="350"/>
        <v>0</v>
      </c>
      <c r="R368" s="361">
        <f>IF('C1 - Costs Matrix 2015'!$BD68="Allowed",1*R350,0)</f>
        <v>0</v>
      </c>
      <c r="S368" s="1574"/>
      <c r="T368" s="369">
        <f>IF('C1 - Costs Matrix 2015'!$BD68="Allowed",1*T350,0)</f>
        <v>0</v>
      </c>
      <c r="U368" s="369">
        <f>IF('C1 - Costs Matrix 2015'!$BD68="Allowed",1*U350,0)</f>
        <v>0</v>
      </c>
      <c r="V368" s="369">
        <f>IF('C1 - Costs Matrix 2015'!$BD68="Allowed",1*V350,0)</f>
        <v>0</v>
      </c>
      <c r="W368" s="369">
        <f t="shared" si="351"/>
        <v>0</v>
      </c>
      <c r="X368" s="361">
        <f>IF('C1 - Costs Matrix 2015'!$BD68="Allowed",1*X350,0)</f>
        <v>0</v>
      </c>
      <c r="Y368" s="369">
        <f>IF('C1 - Costs Matrix 2015'!$BD68="Allowed",1*Y350,0)</f>
        <v>0</v>
      </c>
      <c r="Z368" s="369">
        <f>IF('C1 - Costs Matrix 2015'!$BD68="Allowed",1*Z350,0)</f>
        <v>0</v>
      </c>
      <c r="AA368" s="369">
        <f>IF('C1 - Costs Matrix 2015'!$BD68="Allowed",1*AA350,0)</f>
        <v>0</v>
      </c>
      <c r="AB368" s="369">
        <f>IF('C1 - Costs Matrix 2015'!$BD68="Allowed",1*AB350,0)</f>
        <v>0</v>
      </c>
      <c r="AC368" s="369">
        <f>IF('C1 - Costs Matrix 2015'!$BD68="Allowed",1*AC350,0)</f>
        <v>0</v>
      </c>
      <c r="AD368" s="369">
        <f>IF('C1 - Costs Matrix 2015'!$BD68="Allowed",1*AD350,0)</f>
        <v>0</v>
      </c>
      <c r="AE368" s="369">
        <f>IF('C1 - Costs Matrix 2015'!$BD68="Allowed",1*AE350,0)</f>
        <v>0</v>
      </c>
      <c r="AF368" s="369">
        <f>IF('C1 - Costs Matrix 2015'!$BD68="Allowed",1*AF350,0)</f>
        <v>0</v>
      </c>
      <c r="AG368" s="369">
        <f t="shared" si="352"/>
        <v>0</v>
      </c>
      <c r="AH368" s="1765"/>
      <c r="AI368" s="1768">
        <f t="shared" si="353"/>
        <v>0</v>
      </c>
      <c r="AJ368" s="1765"/>
      <c r="AK368" s="1563"/>
      <c r="AL368" s="1563"/>
      <c r="AM368" s="1563"/>
      <c r="AN368" s="1563"/>
      <c r="AO368" s="1563"/>
      <c r="AP368" s="496">
        <f t="shared" si="354"/>
        <v>0</v>
      </c>
      <c r="AQ368" s="1765"/>
      <c r="AR368" s="1765"/>
      <c r="AS368" s="1765"/>
      <c r="AT368" s="1732">
        <f t="shared" si="355"/>
        <v>0</v>
      </c>
      <c r="AU368" s="1765"/>
      <c r="AV368" s="1563"/>
      <c r="AW368" s="1563"/>
      <c r="AX368" s="496">
        <f t="shared" si="356"/>
        <v>0</v>
      </c>
      <c r="AY368" s="1765"/>
      <c r="AZ368" s="1723"/>
      <c r="BA368" s="1732">
        <f t="shared" si="357"/>
        <v>0</v>
      </c>
      <c r="BB368" s="1765"/>
      <c r="BC368" s="1732">
        <f t="shared" si="358"/>
        <v>0</v>
      </c>
    </row>
    <row r="369" spans="1:57" s="264" customFormat="1">
      <c r="A369" s="1757" t="str">
        <f>Cover!C29</f>
        <v>- none -</v>
      </c>
      <c r="B369" s="709">
        <f>IF('C1 - Costs Matrix 2015'!$BD69="Allowed",1*B351,0)</f>
        <v>0</v>
      </c>
      <c r="C369" s="369">
        <f>IF('C1 - Costs Matrix 2015'!$BD69="Allowed",1*C351,0)</f>
        <v>0</v>
      </c>
      <c r="D369" s="369">
        <f>IF('C1 - Costs Matrix 2015'!$BD69="Allowed",1*D351,0)</f>
        <v>0</v>
      </c>
      <c r="E369" s="361">
        <f>IF('C1 - Costs Matrix 2015'!$BD69="Allowed",1*E351,0)</f>
        <v>0</v>
      </c>
      <c r="F369" s="369">
        <f>IF('C1 - Costs Matrix 2015'!$BD69="Allowed",1*F351,0)</f>
        <v>0</v>
      </c>
      <c r="G369" s="369">
        <f>IF('C1 - Costs Matrix 2015'!$BD69="Allowed",1*G351,0)</f>
        <v>0</v>
      </c>
      <c r="H369" s="369">
        <f>IF('C1 - Costs Matrix 2015'!$BD69="Allowed",1*H351,0)</f>
        <v>0</v>
      </c>
      <c r="I369" s="369">
        <f>IF('C1 - Costs Matrix 2015'!$BD69="Allowed",1*I351,0)</f>
        <v>0</v>
      </c>
      <c r="J369" s="368">
        <f>IF('C1 - Costs Matrix 2015'!$BD69="Allowed",1*J351,0)</f>
        <v>0</v>
      </c>
      <c r="K369" s="370">
        <f>IF('C1 - Costs Matrix 2015'!$BD69="Allowed",1*K351,0)</f>
        <v>0</v>
      </c>
      <c r="L369" s="370">
        <f>IF('C1 - Costs Matrix 2015'!$BD69="Allowed",1*L351,0)</f>
        <v>0</v>
      </c>
      <c r="M369" s="709">
        <f t="shared" si="349"/>
        <v>0</v>
      </c>
      <c r="N369" s="361">
        <f>IF('C1 - Costs Matrix 2015'!$BD69="Allowed",1*N351,0)</f>
        <v>0</v>
      </c>
      <c r="O369" s="361">
        <f>IF('C1 - Costs Matrix 2015'!$BD69="Allowed",1*O351,0)</f>
        <v>0</v>
      </c>
      <c r="P369" s="361">
        <f>IF('C1 - Costs Matrix 2015'!$BD69="Allowed",1*P351,0)</f>
        <v>0</v>
      </c>
      <c r="Q369" s="361">
        <f t="shared" si="350"/>
        <v>0</v>
      </c>
      <c r="R369" s="361">
        <f>IF('C1 - Costs Matrix 2015'!$BD69="Allowed",1*R351,0)</f>
        <v>0</v>
      </c>
      <c r="S369" s="1574"/>
      <c r="T369" s="369">
        <f>IF('C1 - Costs Matrix 2015'!$BD69="Allowed",1*T351,0)</f>
        <v>0</v>
      </c>
      <c r="U369" s="369">
        <f>IF('C1 - Costs Matrix 2015'!$BD69="Allowed",1*U351,0)</f>
        <v>0</v>
      </c>
      <c r="V369" s="369">
        <f>IF('C1 - Costs Matrix 2015'!$BD69="Allowed",1*V351,0)</f>
        <v>0</v>
      </c>
      <c r="W369" s="369">
        <f t="shared" si="351"/>
        <v>0</v>
      </c>
      <c r="X369" s="361">
        <f>IF('C1 - Costs Matrix 2015'!$BD69="Allowed",1*X351,0)</f>
        <v>0</v>
      </c>
      <c r="Y369" s="369">
        <f>IF('C1 - Costs Matrix 2015'!$BD69="Allowed",1*Y351,0)</f>
        <v>0</v>
      </c>
      <c r="Z369" s="369">
        <f>IF('C1 - Costs Matrix 2015'!$BD69="Allowed",1*Z351,0)</f>
        <v>0</v>
      </c>
      <c r="AA369" s="369">
        <f>IF('C1 - Costs Matrix 2015'!$BD69="Allowed",1*AA351,0)</f>
        <v>0</v>
      </c>
      <c r="AB369" s="369">
        <f>IF('C1 - Costs Matrix 2015'!$BD69="Allowed",1*AB351,0)</f>
        <v>0</v>
      </c>
      <c r="AC369" s="369">
        <f>IF('C1 - Costs Matrix 2015'!$BD69="Allowed",1*AC351,0)</f>
        <v>0</v>
      </c>
      <c r="AD369" s="369">
        <f>IF('C1 - Costs Matrix 2015'!$BD69="Allowed",1*AD351,0)</f>
        <v>0</v>
      </c>
      <c r="AE369" s="369">
        <f>IF('C1 - Costs Matrix 2015'!$BD69="Allowed",1*AE351,0)</f>
        <v>0</v>
      </c>
      <c r="AF369" s="369">
        <f>IF('C1 - Costs Matrix 2015'!$BD69="Allowed",1*AF351,0)</f>
        <v>0</v>
      </c>
      <c r="AG369" s="369">
        <f t="shared" si="352"/>
        <v>0</v>
      </c>
      <c r="AH369" s="1765"/>
      <c r="AI369" s="1768">
        <f t="shared" si="353"/>
        <v>0</v>
      </c>
      <c r="AJ369" s="1765"/>
      <c r="AK369" s="1563"/>
      <c r="AL369" s="1563"/>
      <c r="AM369" s="1563"/>
      <c r="AN369" s="1563"/>
      <c r="AO369" s="1563"/>
      <c r="AP369" s="496">
        <f t="shared" si="354"/>
        <v>0</v>
      </c>
      <c r="AQ369" s="1765"/>
      <c r="AR369" s="1765"/>
      <c r="AS369" s="1765"/>
      <c r="AT369" s="1732">
        <f t="shared" si="355"/>
        <v>0</v>
      </c>
      <c r="AU369" s="1765"/>
      <c r="AV369" s="1563"/>
      <c r="AW369" s="1563"/>
      <c r="AX369" s="496">
        <f t="shared" si="356"/>
        <v>0</v>
      </c>
      <c r="AY369" s="1765"/>
      <c r="AZ369" s="1723"/>
      <c r="BA369" s="1732">
        <f t="shared" si="357"/>
        <v>0</v>
      </c>
      <c r="BB369" s="1765"/>
      <c r="BC369" s="1732">
        <f t="shared" si="358"/>
        <v>0</v>
      </c>
    </row>
    <row r="370" spans="1:57" s="264" customFormat="1">
      <c r="A370" s="1757" t="str">
        <f>Cover!C30</f>
        <v>- none -</v>
      </c>
      <c r="B370" s="709">
        <f>IF('C1 - Costs Matrix 2015'!$BD70="Allowed",1*B352,0)</f>
        <v>0</v>
      </c>
      <c r="C370" s="369">
        <f>IF('C1 - Costs Matrix 2015'!$BD70="Allowed",1*C352,0)</f>
        <v>0</v>
      </c>
      <c r="D370" s="369">
        <f>IF('C1 - Costs Matrix 2015'!$BD70="Allowed",1*D352,0)</f>
        <v>0</v>
      </c>
      <c r="E370" s="361">
        <f>IF('C1 - Costs Matrix 2015'!$BD70="Allowed",1*E352,0)</f>
        <v>0</v>
      </c>
      <c r="F370" s="369">
        <f>IF('C1 - Costs Matrix 2015'!$BD70="Allowed",1*F352,0)</f>
        <v>0</v>
      </c>
      <c r="G370" s="369">
        <f>IF('C1 - Costs Matrix 2015'!$BD70="Allowed",1*G352,0)</f>
        <v>0</v>
      </c>
      <c r="H370" s="369">
        <f>IF('C1 - Costs Matrix 2015'!$BD70="Allowed",1*H352,0)</f>
        <v>0</v>
      </c>
      <c r="I370" s="369">
        <f>IF('C1 - Costs Matrix 2015'!$BD70="Allowed",1*I352,0)</f>
        <v>0</v>
      </c>
      <c r="J370" s="368">
        <f>IF('C1 - Costs Matrix 2015'!$BD70="Allowed",1*J352,0)</f>
        <v>0</v>
      </c>
      <c r="K370" s="370">
        <f>IF('C1 - Costs Matrix 2015'!$BD70="Allowed",1*K352,0)</f>
        <v>0</v>
      </c>
      <c r="L370" s="370">
        <f>IF('C1 - Costs Matrix 2015'!$BD70="Allowed",1*L352,0)</f>
        <v>0</v>
      </c>
      <c r="M370" s="709">
        <f t="shared" si="349"/>
        <v>0</v>
      </c>
      <c r="N370" s="361">
        <f>IF('C1 - Costs Matrix 2015'!$BD70="Allowed",1*N352,0)</f>
        <v>0</v>
      </c>
      <c r="O370" s="361">
        <f>IF('C1 - Costs Matrix 2015'!$BD70="Allowed",1*O352,0)</f>
        <v>0</v>
      </c>
      <c r="P370" s="361">
        <f>IF('C1 - Costs Matrix 2015'!$BD70="Allowed",1*P352,0)</f>
        <v>0</v>
      </c>
      <c r="Q370" s="361">
        <f t="shared" si="350"/>
        <v>0</v>
      </c>
      <c r="R370" s="361">
        <f>IF('C1 - Costs Matrix 2015'!$BD70="Allowed",1*R352,0)</f>
        <v>0</v>
      </c>
      <c r="S370" s="1574"/>
      <c r="T370" s="369">
        <f>IF('C1 - Costs Matrix 2015'!$BD70="Allowed",1*T352,0)</f>
        <v>0</v>
      </c>
      <c r="U370" s="369">
        <f>IF('C1 - Costs Matrix 2015'!$BD70="Allowed",1*U352,0)</f>
        <v>0</v>
      </c>
      <c r="V370" s="369">
        <f>IF('C1 - Costs Matrix 2015'!$BD70="Allowed",1*V352,0)</f>
        <v>0</v>
      </c>
      <c r="W370" s="369">
        <f t="shared" si="351"/>
        <v>0</v>
      </c>
      <c r="X370" s="361">
        <f>IF('C1 - Costs Matrix 2015'!$BD70="Allowed",1*X352,0)</f>
        <v>0</v>
      </c>
      <c r="Y370" s="369">
        <f>IF('C1 - Costs Matrix 2015'!$BD70="Allowed",1*Y352,0)</f>
        <v>0</v>
      </c>
      <c r="Z370" s="369">
        <f>IF('C1 - Costs Matrix 2015'!$BD70="Allowed",1*Z352,0)</f>
        <v>0</v>
      </c>
      <c r="AA370" s="369">
        <f>IF('C1 - Costs Matrix 2015'!$BD70="Allowed",1*AA352,0)</f>
        <v>0</v>
      </c>
      <c r="AB370" s="369">
        <f>IF('C1 - Costs Matrix 2015'!$BD70="Allowed",1*AB352,0)</f>
        <v>0</v>
      </c>
      <c r="AC370" s="369">
        <f>IF('C1 - Costs Matrix 2015'!$BD70="Allowed",1*AC352,0)</f>
        <v>0</v>
      </c>
      <c r="AD370" s="369">
        <f>IF('C1 - Costs Matrix 2015'!$BD70="Allowed",1*AD352,0)</f>
        <v>0</v>
      </c>
      <c r="AE370" s="369">
        <f>IF('C1 - Costs Matrix 2015'!$BD70="Allowed",1*AE352,0)</f>
        <v>0</v>
      </c>
      <c r="AF370" s="369">
        <f>IF('C1 - Costs Matrix 2015'!$BD70="Allowed",1*AF352,0)</f>
        <v>0</v>
      </c>
      <c r="AG370" s="369">
        <f t="shared" si="352"/>
        <v>0</v>
      </c>
      <c r="AH370" s="1765"/>
      <c r="AI370" s="1768">
        <f t="shared" si="353"/>
        <v>0</v>
      </c>
      <c r="AJ370" s="1765"/>
      <c r="AK370" s="1563"/>
      <c r="AL370" s="1563"/>
      <c r="AM370" s="1563"/>
      <c r="AN370" s="1563"/>
      <c r="AO370" s="1563"/>
      <c r="AP370" s="496">
        <f t="shared" si="354"/>
        <v>0</v>
      </c>
      <c r="AQ370" s="1765"/>
      <c r="AR370" s="1765"/>
      <c r="AS370" s="1765"/>
      <c r="AT370" s="1732">
        <f t="shared" si="355"/>
        <v>0</v>
      </c>
      <c r="AU370" s="1765"/>
      <c r="AV370" s="1563"/>
      <c r="AW370" s="1563"/>
      <c r="AX370" s="496">
        <f t="shared" si="356"/>
        <v>0</v>
      </c>
      <c r="AY370" s="1765"/>
      <c r="AZ370" s="1723"/>
      <c r="BA370" s="1732">
        <f t="shared" si="357"/>
        <v>0</v>
      </c>
      <c r="BB370" s="1765"/>
      <c r="BC370" s="1732">
        <f t="shared" si="358"/>
        <v>0</v>
      </c>
    </row>
    <row r="371" spans="1:57" s="264" customFormat="1">
      <c r="A371" s="1757" t="str">
        <f>Cover!C31</f>
        <v>- none -</v>
      </c>
      <c r="B371" s="709">
        <f>IF('C1 - Costs Matrix 2015'!$BD71="Allowed",1*B353,0)</f>
        <v>0</v>
      </c>
      <c r="C371" s="369">
        <f>IF('C1 - Costs Matrix 2015'!$BD71="Allowed",1*C353,0)</f>
        <v>0</v>
      </c>
      <c r="D371" s="369">
        <f>IF('C1 - Costs Matrix 2015'!$BD71="Allowed",1*D353,0)</f>
        <v>0</v>
      </c>
      <c r="E371" s="361">
        <f>IF('C1 - Costs Matrix 2015'!$BD71="Allowed",1*E353,0)</f>
        <v>0</v>
      </c>
      <c r="F371" s="369">
        <f>IF('C1 - Costs Matrix 2015'!$BD71="Allowed",1*F353,0)</f>
        <v>0</v>
      </c>
      <c r="G371" s="369">
        <f>IF('C1 - Costs Matrix 2015'!$BD71="Allowed",1*G353,0)</f>
        <v>0</v>
      </c>
      <c r="H371" s="369">
        <f>IF('C1 - Costs Matrix 2015'!$BD71="Allowed",1*H353,0)</f>
        <v>0</v>
      </c>
      <c r="I371" s="369">
        <f>IF('C1 - Costs Matrix 2015'!$BD71="Allowed",1*I353,0)</f>
        <v>0</v>
      </c>
      <c r="J371" s="368">
        <f>IF('C1 - Costs Matrix 2015'!$BD71="Allowed",1*J353,0)</f>
        <v>0</v>
      </c>
      <c r="K371" s="370">
        <f>IF('C1 - Costs Matrix 2015'!$BD71="Allowed",1*K353,0)</f>
        <v>0</v>
      </c>
      <c r="L371" s="370">
        <f>IF('C1 - Costs Matrix 2015'!$BD71="Allowed",1*L353,0)</f>
        <v>0</v>
      </c>
      <c r="M371" s="709">
        <f t="shared" si="349"/>
        <v>0</v>
      </c>
      <c r="N371" s="361">
        <f>IF('C1 - Costs Matrix 2015'!$BD71="Allowed",1*N353,0)</f>
        <v>0</v>
      </c>
      <c r="O371" s="361">
        <f>IF('C1 - Costs Matrix 2015'!$BD71="Allowed",1*O353,0)</f>
        <v>0</v>
      </c>
      <c r="P371" s="361">
        <f>IF('C1 - Costs Matrix 2015'!$BD71="Allowed",1*P353,0)</f>
        <v>0</v>
      </c>
      <c r="Q371" s="361">
        <f t="shared" si="350"/>
        <v>0</v>
      </c>
      <c r="R371" s="361">
        <f>IF('C1 - Costs Matrix 2015'!$BD71="Allowed",1*R353,0)</f>
        <v>0</v>
      </c>
      <c r="S371" s="1574"/>
      <c r="T371" s="369">
        <f>IF('C1 - Costs Matrix 2015'!$BD71="Allowed",1*T353,0)</f>
        <v>0</v>
      </c>
      <c r="U371" s="369">
        <f>IF('C1 - Costs Matrix 2015'!$BD71="Allowed",1*U353,0)</f>
        <v>0</v>
      </c>
      <c r="V371" s="369">
        <f>IF('C1 - Costs Matrix 2015'!$BD71="Allowed",1*V353,0)</f>
        <v>0</v>
      </c>
      <c r="W371" s="369">
        <f t="shared" si="351"/>
        <v>0</v>
      </c>
      <c r="X371" s="361">
        <f>IF('C1 - Costs Matrix 2015'!$BD71="Allowed",1*X353,0)</f>
        <v>0</v>
      </c>
      <c r="Y371" s="369">
        <f>IF('C1 - Costs Matrix 2015'!$BD71="Allowed",1*Y353,0)</f>
        <v>0</v>
      </c>
      <c r="Z371" s="369">
        <f>IF('C1 - Costs Matrix 2015'!$BD71="Allowed",1*Z353,0)</f>
        <v>0</v>
      </c>
      <c r="AA371" s="369">
        <f>IF('C1 - Costs Matrix 2015'!$BD71="Allowed",1*AA353,0)</f>
        <v>0</v>
      </c>
      <c r="AB371" s="369">
        <f>IF('C1 - Costs Matrix 2015'!$BD71="Allowed",1*AB353,0)</f>
        <v>0</v>
      </c>
      <c r="AC371" s="369">
        <f>IF('C1 - Costs Matrix 2015'!$BD71="Allowed",1*AC353,0)</f>
        <v>0</v>
      </c>
      <c r="AD371" s="369">
        <f>IF('C1 - Costs Matrix 2015'!$BD71="Allowed",1*AD353,0)</f>
        <v>0</v>
      </c>
      <c r="AE371" s="369">
        <f>IF('C1 - Costs Matrix 2015'!$BD71="Allowed",1*AE353,0)</f>
        <v>0</v>
      </c>
      <c r="AF371" s="369">
        <f>IF('C1 - Costs Matrix 2015'!$BD71="Allowed",1*AF353,0)</f>
        <v>0</v>
      </c>
      <c r="AG371" s="369">
        <f t="shared" si="352"/>
        <v>0</v>
      </c>
      <c r="AH371" s="1765"/>
      <c r="AI371" s="1768">
        <f t="shared" si="353"/>
        <v>0</v>
      </c>
      <c r="AJ371" s="1765"/>
      <c r="AK371" s="1563"/>
      <c r="AL371" s="1563"/>
      <c r="AM371" s="1563"/>
      <c r="AN371" s="1563"/>
      <c r="AO371" s="1563"/>
      <c r="AP371" s="496">
        <f t="shared" si="354"/>
        <v>0</v>
      </c>
      <c r="AQ371" s="1765"/>
      <c r="AR371" s="1765"/>
      <c r="AS371" s="1765"/>
      <c r="AT371" s="1732">
        <f t="shared" si="355"/>
        <v>0</v>
      </c>
      <c r="AU371" s="1765"/>
      <c r="AV371" s="1563"/>
      <c r="AW371" s="1563"/>
      <c r="AX371" s="496">
        <f t="shared" si="356"/>
        <v>0</v>
      </c>
      <c r="AY371" s="1765"/>
      <c r="AZ371" s="1723"/>
      <c r="BA371" s="1732">
        <f t="shared" si="357"/>
        <v>0</v>
      </c>
      <c r="BB371" s="1765"/>
      <c r="BC371" s="1732">
        <f t="shared" si="358"/>
        <v>0</v>
      </c>
    </row>
    <row r="372" spans="1:57" s="264" customFormat="1">
      <c r="A372" s="1757" t="str">
        <f>Cover!C32</f>
        <v>- none -</v>
      </c>
      <c r="B372" s="709">
        <f>IF('C1 - Costs Matrix 2015'!$BD72="Allowed",1*B354,0)</f>
        <v>0</v>
      </c>
      <c r="C372" s="369">
        <f>IF('C1 - Costs Matrix 2015'!$BD72="Allowed",1*C354,0)</f>
        <v>0</v>
      </c>
      <c r="D372" s="369">
        <f>IF('C1 - Costs Matrix 2015'!$BD72="Allowed",1*D354,0)</f>
        <v>0</v>
      </c>
      <c r="E372" s="361">
        <f>IF('C1 - Costs Matrix 2015'!$BD72="Allowed",1*E354,0)</f>
        <v>0</v>
      </c>
      <c r="F372" s="369">
        <f>IF('C1 - Costs Matrix 2015'!$BD72="Allowed",1*F354,0)</f>
        <v>0</v>
      </c>
      <c r="G372" s="369">
        <f>IF('C1 - Costs Matrix 2015'!$BD72="Allowed",1*G354,0)</f>
        <v>0</v>
      </c>
      <c r="H372" s="369">
        <f>IF('C1 - Costs Matrix 2015'!$BD72="Allowed",1*H354,0)</f>
        <v>0</v>
      </c>
      <c r="I372" s="369">
        <f>IF('C1 - Costs Matrix 2015'!$BD72="Allowed",1*I354,0)</f>
        <v>0</v>
      </c>
      <c r="J372" s="368">
        <f>IF('C1 - Costs Matrix 2015'!$BD72="Allowed",1*J354,0)</f>
        <v>0</v>
      </c>
      <c r="K372" s="370">
        <f>IF('C1 - Costs Matrix 2015'!$BD72="Allowed",1*K354,0)</f>
        <v>0</v>
      </c>
      <c r="L372" s="370">
        <f>IF('C1 - Costs Matrix 2015'!$BD72="Allowed",1*L354,0)</f>
        <v>0</v>
      </c>
      <c r="M372" s="709">
        <f t="shared" si="349"/>
        <v>0</v>
      </c>
      <c r="N372" s="361">
        <f>IF('C1 - Costs Matrix 2015'!$BD72="Allowed",1*N354,0)</f>
        <v>0</v>
      </c>
      <c r="O372" s="361">
        <f>IF('C1 - Costs Matrix 2015'!$BD72="Allowed",1*O354,0)</f>
        <v>0</v>
      </c>
      <c r="P372" s="361">
        <f>IF('C1 - Costs Matrix 2015'!$BD72="Allowed",1*P354,0)</f>
        <v>0</v>
      </c>
      <c r="Q372" s="361">
        <f t="shared" si="350"/>
        <v>0</v>
      </c>
      <c r="R372" s="361">
        <f>IF('C1 - Costs Matrix 2015'!$BD72="Allowed",1*R354,0)</f>
        <v>0</v>
      </c>
      <c r="S372" s="1574"/>
      <c r="T372" s="369">
        <f>IF('C1 - Costs Matrix 2015'!$BD72="Allowed",1*T354,0)</f>
        <v>0</v>
      </c>
      <c r="U372" s="369">
        <f>IF('C1 - Costs Matrix 2015'!$BD72="Allowed",1*U354,0)</f>
        <v>0</v>
      </c>
      <c r="V372" s="369">
        <f>IF('C1 - Costs Matrix 2015'!$BD72="Allowed",1*V354,0)</f>
        <v>0</v>
      </c>
      <c r="W372" s="369">
        <f t="shared" si="351"/>
        <v>0</v>
      </c>
      <c r="X372" s="361">
        <f>IF('C1 - Costs Matrix 2015'!$BD72="Allowed",1*X354,0)</f>
        <v>0</v>
      </c>
      <c r="Y372" s="369">
        <f>IF('C1 - Costs Matrix 2015'!$BD72="Allowed",1*Y354,0)</f>
        <v>0</v>
      </c>
      <c r="Z372" s="369">
        <f>IF('C1 - Costs Matrix 2015'!$BD72="Allowed",1*Z354,0)</f>
        <v>0</v>
      </c>
      <c r="AA372" s="369">
        <f>IF('C1 - Costs Matrix 2015'!$BD72="Allowed",1*AA354,0)</f>
        <v>0</v>
      </c>
      <c r="AB372" s="369">
        <f>IF('C1 - Costs Matrix 2015'!$BD72="Allowed",1*AB354,0)</f>
        <v>0</v>
      </c>
      <c r="AC372" s="369">
        <f>IF('C1 - Costs Matrix 2015'!$BD72="Allowed",1*AC354,0)</f>
        <v>0</v>
      </c>
      <c r="AD372" s="369">
        <f>IF('C1 - Costs Matrix 2015'!$BD72="Allowed",1*AD354,0)</f>
        <v>0</v>
      </c>
      <c r="AE372" s="369">
        <f>IF('C1 - Costs Matrix 2015'!$BD72="Allowed",1*AE354,0)</f>
        <v>0</v>
      </c>
      <c r="AF372" s="369">
        <f>IF('C1 - Costs Matrix 2015'!$BD72="Allowed",1*AF354,0)</f>
        <v>0</v>
      </c>
      <c r="AG372" s="369">
        <f t="shared" si="352"/>
        <v>0</v>
      </c>
      <c r="AH372" s="1765"/>
      <c r="AI372" s="1768">
        <f t="shared" si="353"/>
        <v>0</v>
      </c>
      <c r="AJ372" s="1765"/>
      <c r="AK372" s="1563"/>
      <c r="AL372" s="1563"/>
      <c r="AM372" s="1563"/>
      <c r="AN372" s="1563"/>
      <c r="AO372" s="1563"/>
      <c r="AP372" s="496">
        <f t="shared" si="354"/>
        <v>0</v>
      </c>
      <c r="AQ372" s="1765"/>
      <c r="AR372" s="1765"/>
      <c r="AS372" s="1765"/>
      <c r="AT372" s="1732">
        <f t="shared" si="355"/>
        <v>0</v>
      </c>
      <c r="AU372" s="1765"/>
      <c r="AV372" s="1563"/>
      <c r="AW372" s="1563"/>
      <c r="AX372" s="496">
        <f t="shared" si="356"/>
        <v>0</v>
      </c>
      <c r="AY372" s="1765"/>
      <c r="AZ372" s="1723"/>
      <c r="BA372" s="1732">
        <f t="shared" si="357"/>
        <v>0</v>
      </c>
      <c r="BB372" s="1765"/>
      <c r="BC372" s="1732">
        <f t="shared" si="358"/>
        <v>0</v>
      </c>
    </row>
    <row r="373" spans="1:57" s="264" customFormat="1">
      <c r="A373" s="1757" t="str">
        <f>Cover!C33</f>
        <v>- none -</v>
      </c>
      <c r="B373" s="709">
        <f>IF('C1 - Costs Matrix 2015'!$BD73="Allowed",1*B355,0)</f>
        <v>0</v>
      </c>
      <c r="C373" s="369">
        <f>IF('C1 - Costs Matrix 2015'!$BD73="Allowed",1*C355,0)</f>
        <v>0</v>
      </c>
      <c r="D373" s="369">
        <f>IF('C1 - Costs Matrix 2015'!$BD73="Allowed",1*D355,0)</f>
        <v>0</v>
      </c>
      <c r="E373" s="361">
        <f>IF('C1 - Costs Matrix 2015'!$BD73="Allowed",1*E355,0)</f>
        <v>0</v>
      </c>
      <c r="F373" s="369">
        <f>IF('C1 - Costs Matrix 2015'!$BD73="Allowed",1*F355,0)</f>
        <v>0</v>
      </c>
      <c r="G373" s="369">
        <f>IF('C1 - Costs Matrix 2015'!$BD73="Allowed",1*G355,0)</f>
        <v>0</v>
      </c>
      <c r="H373" s="369">
        <f>IF('C1 - Costs Matrix 2015'!$BD73="Allowed",1*H355,0)</f>
        <v>0</v>
      </c>
      <c r="I373" s="369">
        <f>IF('C1 - Costs Matrix 2015'!$BD73="Allowed",1*I355,0)</f>
        <v>0</v>
      </c>
      <c r="J373" s="368">
        <f>IF('C1 - Costs Matrix 2015'!$BD73="Allowed",1*J355,0)</f>
        <v>0</v>
      </c>
      <c r="K373" s="370">
        <f>IF('C1 - Costs Matrix 2015'!$BD73="Allowed",1*K355,0)</f>
        <v>0</v>
      </c>
      <c r="L373" s="370">
        <f>IF('C1 - Costs Matrix 2015'!$BD73="Allowed",1*L355,0)</f>
        <v>0</v>
      </c>
      <c r="M373" s="709">
        <f t="shared" si="349"/>
        <v>0</v>
      </c>
      <c r="N373" s="361">
        <f>IF('C1 - Costs Matrix 2015'!$BD73="Allowed",1*N355,0)</f>
        <v>0</v>
      </c>
      <c r="O373" s="361">
        <f>IF('C1 - Costs Matrix 2015'!$BD73="Allowed",1*O355,0)</f>
        <v>0</v>
      </c>
      <c r="P373" s="361">
        <f>IF('C1 - Costs Matrix 2015'!$BD73="Allowed",1*P355,0)</f>
        <v>0</v>
      </c>
      <c r="Q373" s="361">
        <f t="shared" si="350"/>
        <v>0</v>
      </c>
      <c r="R373" s="361">
        <f>IF('C1 - Costs Matrix 2015'!$BD73="Allowed",1*R355,0)</f>
        <v>0</v>
      </c>
      <c r="S373" s="1574"/>
      <c r="T373" s="369">
        <f>IF('C1 - Costs Matrix 2015'!$BD73="Allowed",1*T355,0)</f>
        <v>0</v>
      </c>
      <c r="U373" s="369">
        <f>IF('C1 - Costs Matrix 2015'!$BD73="Allowed",1*U355,0)</f>
        <v>0</v>
      </c>
      <c r="V373" s="369">
        <f>IF('C1 - Costs Matrix 2015'!$BD73="Allowed",1*V355,0)</f>
        <v>0</v>
      </c>
      <c r="W373" s="369">
        <f t="shared" si="351"/>
        <v>0</v>
      </c>
      <c r="X373" s="361">
        <f>IF('C1 - Costs Matrix 2015'!$BD73="Allowed",1*X355,0)</f>
        <v>0</v>
      </c>
      <c r="Y373" s="369">
        <f>IF('C1 - Costs Matrix 2015'!$BD73="Allowed",1*Y355,0)</f>
        <v>0</v>
      </c>
      <c r="Z373" s="369">
        <f>IF('C1 - Costs Matrix 2015'!$BD73="Allowed",1*Z355,0)</f>
        <v>0</v>
      </c>
      <c r="AA373" s="369">
        <f>IF('C1 - Costs Matrix 2015'!$BD73="Allowed",1*AA355,0)</f>
        <v>0</v>
      </c>
      <c r="AB373" s="369">
        <f>IF('C1 - Costs Matrix 2015'!$BD73="Allowed",1*AB355,0)</f>
        <v>0</v>
      </c>
      <c r="AC373" s="369">
        <f>IF('C1 - Costs Matrix 2015'!$BD73="Allowed",1*AC355,0)</f>
        <v>0</v>
      </c>
      <c r="AD373" s="369">
        <f>IF('C1 - Costs Matrix 2015'!$BD73="Allowed",1*AD355,0)</f>
        <v>0</v>
      </c>
      <c r="AE373" s="369">
        <f>IF('C1 - Costs Matrix 2015'!$BD73="Allowed",1*AE355,0)</f>
        <v>0</v>
      </c>
      <c r="AF373" s="369">
        <f>IF('C1 - Costs Matrix 2015'!$BD73="Allowed",1*AF355,0)</f>
        <v>0</v>
      </c>
      <c r="AG373" s="369">
        <f t="shared" si="352"/>
        <v>0</v>
      </c>
      <c r="AH373" s="1765"/>
      <c r="AI373" s="1768">
        <f t="shared" si="353"/>
        <v>0</v>
      </c>
      <c r="AJ373" s="1765"/>
      <c r="AK373" s="1563"/>
      <c r="AL373" s="1563"/>
      <c r="AM373" s="1563"/>
      <c r="AN373" s="1563"/>
      <c r="AO373" s="1563"/>
      <c r="AP373" s="496">
        <f t="shared" si="354"/>
        <v>0</v>
      </c>
      <c r="AQ373" s="1765"/>
      <c r="AR373" s="1765"/>
      <c r="AS373" s="1765"/>
      <c r="AT373" s="1732">
        <f t="shared" si="355"/>
        <v>0</v>
      </c>
      <c r="AU373" s="1765"/>
      <c r="AV373" s="1563"/>
      <c r="AW373" s="1563"/>
      <c r="AX373" s="496">
        <f t="shared" si="356"/>
        <v>0</v>
      </c>
      <c r="AY373" s="1765"/>
      <c r="AZ373" s="1723"/>
      <c r="BA373" s="1732">
        <f t="shared" si="357"/>
        <v>0</v>
      </c>
      <c r="BB373" s="1765"/>
      <c r="BC373" s="1732">
        <f t="shared" si="358"/>
        <v>0</v>
      </c>
    </row>
    <row r="374" spans="1:57" s="264" customFormat="1">
      <c r="A374" s="1757" t="str">
        <f>Cover!C34</f>
        <v>- none -</v>
      </c>
      <c r="B374" s="709">
        <f>IF('C1 - Costs Matrix 2015'!$BD74="Allowed",1*B356,0)</f>
        <v>0</v>
      </c>
      <c r="C374" s="369">
        <f>IF('C1 - Costs Matrix 2015'!$BD74="Allowed",1*C356,0)</f>
        <v>0</v>
      </c>
      <c r="D374" s="369">
        <f>IF('C1 - Costs Matrix 2015'!$BD74="Allowed",1*D356,0)</f>
        <v>0</v>
      </c>
      <c r="E374" s="361">
        <f>IF('C1 - Costs Matrix 2015'!$BD74="Allowed",1*E356,0)</f>
        <v>0</v>
      </c>
      <c r="F374" s="369">
        <f>IF('C1 - Costs Matrix 2015'!$BD74="Allowed",1*F356,0)</f>
        <v>0</v>
      </c>
      <c r="G374" s="369">
        <f>IF('C1 - Costs Matrix 2015'!$BD74="Allowed",1*G356,0)</f>
        <v>0</v>
      </c>
      <c r="H374" s="369">
        <f>IF('C1 - Costs Matrix 2015'!$BD74="Allowed",1*H356,0)</f>
        <v>0</v>
      </c>
      <c r="I374" s="369">
        <f>IF('C1 - Costs Matrix 2015'!$BD74="Allowed",1*I356,0)</f>
        <v>0</v>
      </c>
      <c r="J374" s="368">
        <f>IF('C1 - Costs Matrix 2015'!$BD74="Allowed",1*J356,0)</f>
        <v>0</v>
      </c>
      <c r="K374" s="370">
        <f>IF('C1 - Costs Matrix 2015'!$BD74="Allowed",1*K356,0)</f>
        <v>0</v>
      </c>
      <c r="L374" s="370">
        <f>IF('C1 - Costs Matrix 2015'!$BD74="Allowed",1*L356,0)</f>
        <v>0</v>
      </c>
      <c r="M374" s="709">
        <f t="shared" si="349"/>
        <v>0</v>
      </c>
      <c r="N374" s="361">
        <f>IF('C1 - Costs Matrix 2015'!$BD74="Allowed",1*N356,0)</f>
        <v>0</v>
      </c>
      <c r="O374" s="361">
        <f>IF('C1 - Costs Matrix 2015'!$BD74="Allowed",1*O356,0)</f>
        <v>0</v>
      </c>
      <c r="P374" s="361">
        <f>IF('C1 - Costs Matrix 2015'!$BD74="Allowed",1*P356,0)</f>
        <v>0</v>
      </c>
      <c r="Q374" s="361">
        <f t="shared" si="350"/>
        <v>0</v>
      </c>
      <c r="R374" s="361">
        <f>IF('C1 - Costs Matrix 2015'!$BD74="Allowed",1*R356,0)</f>
        <v>0</v>
      </c>
      <c r="S374" s="1574"/>
      <c r="T374" s="369">
        <f>IF('C1 - Costs Matrix 2015'!$BD74="Allowed",1*T356,0)</f>
        <v>0</v>
      </c>
      <c r="U374" s="369">
        <f>IF('C1 - Costs Matrix 2015'!$BD74="Allowed",1*U356,0)</f>
        <v>0</v>
      </c>
      <c r="V374" s="369">
        <f>IF('C1 - Costs Matrix 2015'!$BD74="Allowed",1*V356,0)</f>
        <v>0</v>
      </c>
      <c r="W374" s="369">
        <f t="shared" si="351"/>
        <v>0</v>
      </c>
      <c r="X374" s="361">
        <f>IF('C1 - Costs Matrix 2015'!$BD74="Allowed",1*X356,0)</f>
        <v>0</v>
      </c>
      <c r="Y374" s="369">
        <f>IF('C1 - Costs Matrix 2015'!$BD74="Allowed",1*Y356,0)</f>
        <v>0</v>
      </c>
      <c r="Z374" s="369">
        <f>IF('C1 - Costs Matrix 2015'!$BD74="Allowed",1*Z356,0)</f>
        <v>0</v>
      </c>
      <c r="AA374" s="369">
        <f>IF('C1 - Costs Matrix 2015'!$BD74="Allowed",1*AA356,0)</f>
        <v>0</v>
      </c>
      <c r="AB374" s="369">
        <f>IF('C1 - Costs Matrix 2015'!$BD74="Allowed",1*AB356,0)</f>
        <v>0</v>
      </c>
      <c r="AC374" s="369">
        <f>IF('C1 - Costs Matrix 2015'!$BD74="Allowed",1*AC356,0)</f>
        <v>0</v>
      </c>
      <c r="AD374" s="369">
        <f>IF('C1 - Costs Matrix 2015'!$BD74="Allowed",1*AD356,0)</f>
        <v>0</v>
      </c>
      <c r="AE374" s="369">
        <f>IF('C1 - Costs Matrix 2015'!$BD74="Allowed",1*AE356,0)</f>
        <v>0</v>
      </c>
      <c r="AF374" s="369">
        <f>IF('C1 - Costs Matrix 2015'!$BD74="Allowed",1*AF356,0)</f>
        <v>0</v>
      </c>
      <c r="AG374" s="369">
        <f t="shared" si="352"/>
        <v>0</v>
      </c>
      <c r="AH374" s="1765"/>
      <c r="AI374" s="1768">
        <f t="shared" si="353"/>
        <v>0</v>
      </c>
      <c r="AJ374" s="1765"/>
      <c r="AK374" s="1563"/>
      <c r="AL374" s="1563"/>
      <c r="AM374" s="1563"/>
      <c r="AN374" s="1563"/>
      <c r="AO374" s="1563"/>
      <c r="AP374" s="496">
        <f t="shared" si="354"/>
        <v>0</v>
      </c>
      <c r="AQ374" s="1765"/>
      <c r="AR374" s="1765"/>
      <c r="AS374" s="1765"/>
      <c r="AT374" s="1732">
        <f t="shared" si="355"/>
        <v>0</v>
      </c>
      <c r="AU374" s="1765"/>
      <c r="AV374" s="1563"/>
      <c r="AW374" s="1563"/>
      <c r="AX374" s="496">
        <f t="shared" si="356"/>
        <v>0</v>
      </c>
      <c r="AY374" s="1765"/>
      <c r="AZ374" s="1723"/>
      <c r="BA374" s="1732">
        <f t="shared" si="357"/>
        <v>0</v>
      </c>
      <c r="BB374" s="1765"/>
      <c r="BC374" s="1732">
        <f t="shared" si="358"/>
        <v>0</v>
      </c>
    </row>
    <row r="375" spans="1:57" s="264" customFormat="1">
      <c r="A375" s="1757" t="str">
        <f>Cover!C35</f>
        <v>- none -</v>
      </c>
      <c r="B375" s="709">
        <f>IF('C1 - Costs Matrix 2015'!$BD75="Allowed",1*B357,0)</f>
        <v>0</v>
      </c>
      <c r="C375" s="369">
        <f>IF('C1 - Costs Matrix 2015'!$BD75="Allowed",1*C357,0)</f>
        <v>0</v>
      </c>
      <c r="D375" s="369">
        <f>IF('C1 - Costs Matrix 2015'!$BD75="Allowed",1*D357,0)</f>
        <v>0</v>
      </c>
      <c r="E375" s="361">
        <f>IF('C1 - Costs Matrix 2015'!$BD75="Allowed",1*E357,0)</f>
        <v>0</v>
      </c>
      <c r="F375" s="369">
        <f>IF('C1 - Costs Matrix 2015'!$BD75="Allowed",1*F357,0)</f>
        <v>0</v>
      </c>
      <c r="G375" s="369">
        <f>IF('C1 - Costs Matrix 2015'!$BD75="Allowed",1*G357,0)</f>
        <v>0</v>
      </c>
      <c r="H375" s="369">
        <f>IF('C1 - Costs Matrix 2015'!$BD75="Allowed",1*H357,0)</f>
        <v>0</v>
      </c>
      <c r="I375" s="369">
        <f>IF('C1 - Costs Matrix 2015'!$BD75="Allowed",1*I357,0)</f>
        <v>0</v>
      </c>
      <c r="J375" s="368">
        <f>IF('C1 - Costs Matrix 2015'!$BD75="Allowed",1*J357,0)</f>
        <v>0</v>
      </c>
      <c r="K375" s="370">
        <f>IF('C1 - Costs Matrix 2015'!$BD75="Allowed",1*K357,0)</f>
        <v>0</v>
      </c>
      <c r="L375" s="370">
        <f>IF('C1 - Costs Matrix 2015'!$BD75="Allowed",1*L357,0)</f>
        <v>0</v>
      </c>
      <c r="M375" s="709">
        <f t="shared" si="349"/>
        <v>0</v>
      </c>
      <c r="N375" s="361">
        <f>IF('C1 - Costs Matrix 2015'!$BD75="Allowed",1*N357,0)</f>
        <v>0</v>
      </c>
      <c r="O375" s="361">
        <f>IF('C1 - Costs Matrix 2015'!$BD75="Allowed",1*O357,0)</f>
        <v>0</v>
      </c>
      <c r="P375" s="361">
        <f>IF('C1 - Costs Matrix 2015'!$BD75="Allowed",1*P357,0)</f>
        <v>0</v>
      </c>
      <c r="Q375" s="361">
        <f t="shared" si="350"/>
        <v>0</v>
      </c>
      <c r="R375" s="361">
        <f>IF('C1 - Costs Matrix 2015'!$BD75="Allowed",1*R357,0)</f>
        <v>0</v>
      </c>
      <c r="S375" s="1574"/>
      <c r="T375" s="369">
        <f>IF('C1 - Costs Matrix 2015'!$BD75="Allowed",1*T357,0)</f>
        <v>0</v>
      </c>
      <c r="U375" s="369">
        <f>IF('C1 - Costs Matrix 2015'!$BD75="Allowed",1*U357,0)</f>
        <v>0</v>
      </c>
      <c r="V375" s="369">
        <f>IF('C1 - Costs Matrix 2015'!$BD75="Allowed",1*V357,0)</f>
        <v>0</v>
      </c>
      <c r="W375" s="369">
        <f t="shared" si="351"/>
        <v>0</v>
      </c>
      <c r="X375" s="361">
        <f>IF('C1 - Costs Matrix 2015'!$BD75="Allowed",1*X357,0)</f>
        <v>0</v>
      </c>
      <c r="Y375" s="369">
        <f>IF('C1 - Costs Matrix 2015'!$BD75="Allowed",1*Y357,0)</f>
        <v>0</v>
      </c>
      <c r="Z375" s="369">
        <f>IF('C1 - Costs Matrix 2015'!$BD75="Allowed",1*Z357,0)</f>
        <v>0</v>
      </c>
      <c r="AA375" s="369">
        <f>IF('C1 - Costs Matrix 2015'!$BD75="Allowed",1*AA357,0)</f>
        <v>0</v>
      </c>
      <c r="AB375" s="369">
        <f>IF('C1 - Costs Matrix 2015'!$BD75="Allowed",1*AB357,0)</f>
        <v>0</v>
      </c>
      <c r="AC375" s="369">
        <f>IF('C1 - Costs Matrix 2015'!$BD75="Allowed",1*AC357,0)</f>
        <v>0</v>
      </c>
      <c r="AD375" s="369">
        <f>IF('C1 - Costs Matrix 2015'!$BD75="Allowed",1*AD357,0)</f>
        <v>0</v>
      </c>
      <c r="AE375" s="369">
        <f>IF('C1 - Costs Matrix 2015'!$BD75="Allowed",1*AE357,0)</f>
        <v>0</v>
      </c>
      <c r="AF375" s="369">
        <f>IF('C1 - Costs Matrix 2015'!$BD75="Allowed",1*AF357,0)</f>
        <v>0</v>
      </c>
      <c r="AG375" s="369">
        <f t="shared" si="352"/>
        <v>0</v>
      </c>
      <c r="AH375" s="1765"/>
      <c r="AI375" s="1768">
        <f t="shared" si="353"/>
        <v>0</v>
      </c>
      <c r="AJ375" s="1765"/>
      <c r="AK375" s="1563"/>
      <c r="AL375" s="1563"/>
      <c r="AM375" s="1563"/>
      <c r="AN375" s="1563"/>
      <c r="AO375" s="1563"/>
      <c r="AP375" s="496">
        <f t="shared" si="354"/>
        <v>0</v>
      </c>
      <c r="AQ375" s="1765"/>
      <c r="AR375" s="1765"/>
      <c r="AS375" s="1765"/>
      <c r="AT375" s="1732">
        <f t="shared" si="355"/>
        <v>0</v>
      </c>
      <c r="AU375" s="1765"/>
      <c r="AV375" s="1563"/>
      <c r="AW375" s="1563"/>
      <c r="AX375" s="496">
        <f t="shared" si="356"/>
        <v>0</v>
      </c>
      <c r="AY375" s="1765"/>
      <c r="AZ375" s="1723"/>
      <c r="BA375" s="1732">
        <f t="shared" si="357"/>
        <v>0</v>
      </c>
      <c r="BB375" s="1765"/>
      <c r="BC375" s="1732">
        <f t="shared" si="358"/>
        <v>0</v>
      </c>
    </row>
    <row r="376" spans="1:57" s="264" customFormat="1">
      <c r="A376" s="1760" t="s">
        <v>431</v>
      </c>
      <c r="B376" s="1722">
        <f>SUM(B361:B375)</f>
        <v>0</v>
      </c>
      <c r="C376" s="1721">
        <f>SUM(C361:C375)</f>
        <v>0</v>
      </c>
      <c r="D376" s="1721">
        <f>SUM(D361:D375)</f>
        <v>0</v>
      </c>
      <c r="E376" s="1753">
        <f t="shared" ref="E376:R376" si="359">SUM(E361:E375)</f>
        <v>0</v>
      </c>
      <c r="F376" s="1721">
        <f t="shared" si="359"/>
        <v>0</v>
      </c>
      <c r="G376" s="1721">
        <f t="shared" si="359"/>
        <v>0</v>
      </c>
      <c r="H376" s="1721">
        <f t="shared" si="359"/>
        <v>0</v>
      </c>
      <c r="I376" s="1721">
        <f>SUM(I361:I375)</f>
        <v>0</v>
      </c>
      <c r="J376" s="433">
        <f t="shared" si="359"/>
        <v>0</v>
      </c>
      <c r="K376" s="432">
        <f>SUM(K361:K375)</f>
        <v>0</v>
      </c>
      <c r="L376" s="432">
        <f t="shared" si="359"/>
        <v>0</v>
      </c>
      <c r="M376" s="1722">
        <f t="shared" si="359"/>
        <v>0</v>
      </c>
      <c r="N376" s="1753">
        <f t="shared" si="359"/>
        <v>0</v>
      </c>
      <c r="O376" s="1753">
        <f t="shared" si="359"/>
        <v>0</v>
      </c>
      <c r="P376" s="1753">
        <f t="shared" si="359"/>
        <v>0</v>
      </c>
      <c r="Q376" s="1753">
        <f t="shared" si="359"/>
        <v>0</v>
      </c>
      <c r="R376" s="1753">
        <f t="shared" si="359"/>
        <v>0</v>
      </c>
      <c r="S376" s="1716"/>
      <c r="T376" s="1721">
        <f t="shared" ref="T376:AG376" si="360">SUM(T361:T375)</f>
        <v>0</v>
      </c>
      <c r="U376" s="1721">
        <f t="shared" si="360"/>
        <v>0</v>
      </c>
      <c r="V376" s="1721">
        <f>SUM(V361:V375)</f>
        <v>0</v>
      </c>
      <c r="W376" s="1721">
        <f t="shared" si="360"/>
        <v>0</v>
      </c>
      <c r="X376" s="1753">
        <f t="shared" si="360"/>
        <v>0</v>
      </c>
      <c r="Y376" s="1721">
        <f t="shared" si="360"/>
        <v>0</v>
      </c>
      <c r="Z376" s="1721">
        <f t="shared" si="360"/>
        <v>0</v>
      </c>
      <c r="AA376" s="1721">
        <f t="shared" si="360"/>
        <v>0</v>
      </c>
      <c r="AB376" s="1721">
        <f>SUM(AB361:AB375)</f>
        <v>0</v>
      </c>
      <c r="AC376" s="1721">
        <f t="shared" si="360"/>
        <v>0</v>
      </c>
      <c r="AD376" s="1721">
        <f t="shared" si="360"/>
        <v>0</v>
      </c>
      <c r="AE376" s="1721">
        <f t="shared" si="360"/>
        <v>0</v>
      </c>
      <c r="AF376" s="1721">
        <f t="shared" si="360"/>
        <v>0</v>
      </c>
      <c r="AG376" s="1721">
        <f t="shared" si="360"/>
        <v>0</v>
      </c>
      <c r="AH376" s="1766"/>
      <c r="AI376" s="1753">
        <f>SUM(AI361:AI375)</f>
        <v>0</v>
      </c>
      <c r="AJ376" s="1753">
        <f t="shared" ref="AJ376:AQ376" si="361">SUM(AJ361:AJ375)</f>
        <v>0</v>
      </c>
      <c r="AK376" s="433">
        <f t="shared" si="361"/>
        <v>0</v>
      </c>
      <c r="AL376" s="433">
        <f t="shared" si="361"/>
        <v>0</v>
      </c>
      <c r="AM376" s="433">
        <f t="shared" si="361"/>
        <v>0</v>
      </c>
      <c r="AN376" s="433">
        <f t="shared" si="361"/>
        <v>0</v>
      </c>
      <c r="AO376" s="433">
        <f t="shared" si="361"/>
        <v>0</v>
      </c>
      <c r="AP376" s="1721">
        <f t="shared" si="361"/>
        <v>0</v>
      </c>
      <c r="AQ376" s="1753">
        <f t="shared" si="361"/>
        <v>0</v>
      </c>
      <c r="AR376" s="1766"/>
      <c r="AS376" s="1753">
        <f t="shared" ref="AS376:AY376" si="362">SUM(AS361:AS375)</f>
        <v>0</v>
      </c>
      <c r="AT376" s="1753">
        <f t="shared" si="362"/>
        <v>0</v>
      </c>
      <c r="AU376" s="1753">
        <f t="shared" si="362"/>
        <v>0</v>
      </c>
      <c r="AV376" s="433">
        <f t="shared" si="362"/>
        <v>0</v>
      </c>
      <c r="AW376" s="433">
        <f>SUM(AW361:AW375)</f>
        <v>0</v>
      </c>
      <c r="AX376" s="1721">
        <f t="shared" si="362"/>
        <v>0</v>
      </c>
      <c r="AY376" s="1753">
        <f t="shared" si="362"/>
        <v>0</v>
      </c>
      <c r="AZ376" s="1761"/>
      <c r="BA376" s="1753">
        <f>SUM(BA361:BA375)</f>
        <v>0</v>
      </c>
      <c r="BB376" s="1766"/>
      <c r="BC376" s="1753">
        <f>SUM(BC361:BC375)</f>
        <v>0</v>
      </c>
    </row>
    <row r="377" spans="1:57" s="264" customFormat="1">
      <c r="A377" s="360"/>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row>
    <row r="378" spans="1:57">
      <c r="R378" s="272"/>
      <c r="S378" s="272"/>
      <c r="T378" s="272"/>
      <c r="U378" s="272"/>
      <c r="V378" s="272"/>
      <c r="X378" s="272"/>
      <c r="Y378" s="272"/>
    </row>
    <row r="379" spans="1:57">
      <c r="R379" s="272"/>
      <c r="S379" s="272"/>
      <c r="T379" s="272"/>
      <c r="U379" s="272"/>
      <c r="V379" s="272"/>
      <c r="X379" s="272"/>
      <c r="Y379" s="272"/>
    </row>
    <row r="382" spans="1:57">
      <c r="A382" s="2220"/>
    </row>
    <row r="383" spans="1:57">
      <c r="A383" s="2220"/>
    </row>
  </sheetData>
  <mergeCells count="10">
    <mergeCell ref="AU4:AZ4"/>
    <mergeCell ref="B5:D5"/>
    <mergeCell ref="E5:M5"/>
    <mergeCell ref="R5:W5"/>
    <mergeCell ref="X5:AG5"/>
    <mergeCell ref="A382:A383"/>
    <mergeCell ref="B4:P4"/>
    <mergeCell ref="R4:W4"/>
    <mergeCell ref="X4:AG4"/>
    <mergeCell ref="AJ4:AS4"/>
  </mergeCells>
  <pageMargins left="0.31496062992125984" right="0.11811023622047245" top="0.59055118110236227" bottom="0.35433070866141736" header="0.31496062992125984" footer="0.11811023622047245"/>
  <pageSetup paperSize="8" scale="40" fitToHeight="3" orientation="landscape" r:id="rId1"/>
  <headerFooter>
    <oddHeader>&amp;R&amp;"Verdana,Bold"&amp;14&amp;A</oddHeader>
    <oddFooter>&amp;L&amp;D &amp;T&amp;C&amp;Z&amp;F&amp;R&amp;A</oddFooter>
  </headerFooter>
  <drawing r:id="rId2"/>
</worksheet>
</file>

<file path=xl/worksheets/sheet5.xml><?xml version="1.0" encoding="utf-8"?>
<worksheet xmlns="http://schemas.openxmlformats.org/spreadsheetml/2006/main" xmlns:r="http://schemas.openxmlformats.org/officeDocument/2006/relationships">
  <sheetPr>
    <tabColor theme="0"/>
    <pageSetUpPr fitToPage="1"/>
  </sheetPr>
  <dimension ref="A1:BD190"/>
  <sheetViews>
    <sheetView zoomScale="70" zoomScaleNormal="70" workbookViewId="0">
      <pane xSplit="1" ySplit="8" topLeftCell="D52" activePane="bottomRight" state="frozen"/>
      <selection activeCell="M69" sqref="M69"/>
      <selection pane="topRight" activeCell="M69" sqref="M69"/>
      <selection pane="bottomLeft" activeCell="M69" sqref="M69"/>
      <selection pane="bottomRight" activeCell="M69" sqref="M69"/>
    </sheetView>
  </sheetViews>
  <sheetFormatPr defaultRowHeight="12.75" outlineLevelRow="2"/>
  <cols>
    <col min="1" max="1" width="45.75" style="272" customWidth="1"/>
    <col min="2" max="3" width="12.125" style="272" customWidth="1"/>
    <col min="4" max="4" width="9.625" style="272" bestFit="1"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f>Cover!D15</f>
        <v>2012</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35"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 t="shared" ref="B10:BA10" si="0">SUM(B11:B12)</f>
        <v>0</v>
      </c>
      <c r="C10" s="364">
        <f t="shared" si="0"/>
        <v>0</v>
      </c>
      <c r="D10" s="348">
        <f t="shared" si="0"/>
        <v>0</v>
      </c>
      <c r="E10" s="363">
        <f t="shared" si="0"/>
        <v>0</v>
      </c>
      <c r="F10" s="364">
        <f t="shared" si="0"/>
        <v>0</v>
      </c>
      <c r="G10" s="364">
        <f t="shared" si="0"/>
        <v>0</v>
      </c>
      <c r="H10" s="364">
        <f t="shared" si="0"/>
        <v>0</v>
      </c>
      <c r="I10" s="364">
        <f t="shared" si="0"/>
        <v>0</v>
      </c>
      <c r="J10" s="364">
        <f t="shared" si="0"/>
        <v>0</v>
      </c>
      <c r="K10" s="364">
        <f t="shared" si="0"/>
        <v>0</v>
      </c>
      <c r="L10" s="364">
        <f t="shared" si="0"/>
        <v>0</v>
      </c>
      <c r="M10" s="348">
        <f t="shared" si="0"/>
        <v>0</v>
      </c>
      <c r="N10" s="351">
        <f t="shared" si="0"/>
        <v>0</v>
      </c>
      <c r="O10" s="351">
        <f t="shared" si="0"/>
        <v>0</v>
      </c>
      <c r="P10" s="351">
        <f t="shared" si="0"/>
        <v>0</v>
      </c>
      <c r="Q10" s="348">
        <f t="shared" si="0"/>
        <v>0</v>
      </c>
      <c r="R10" s="363">
        <f t="shared" si="0"/>
        <v>0</v>
      </c>
      <c r="S10" s="364">
        <f t="shared" si="0"/>
        <v>0</v>
      </c>
      <c r="T10" s="364">
        <f t="shared" si="0"/>
        <v>0</v>
      </c>
      <c r="U10" s="496">
        <f t="shared" si="0"/>
        <v>0</v>
      </c>
      <c r="V10" s="364">
        <f t="shared" si="0"/>
        <v>0</v>
      </c>
      <c r="W10" s="346">
        <f t="shared" si="0"/>
        <v>0</v>
      </c>
      <c r="X10" s="364">
        <f t="shared" si="0"/>
        <v>0</v>
      </c>
      <c r="Y10" s="364">
        <f t="shared" si="0"/>
        <v>0</v>
      </c>
      <c r="Z10" s="364">
        <f t="shared" si="0"/>
        <v>0</v>
      </c>
      <c r="AA10" s="364">
        <f t="shared" si="0"/>
        <v>0</v>
      </c>
      <c r="AB10" s="364">
        <f t="shared" si="0"/>
        <v>0</v>
      </c>
      <c r="AC10" s="364">
        <f t="shared" si="0"/>
        <v>0</v>
      </c>
      <c r="AD10" s="364">
        <f t="shared" si="0"/>
        <v>0</v>
      </c>
      <c r="AE10" s="364">
        <f t="shared" si="0"/>
        <v>0</v>
      </c>
      <c r="AF10" s="364">
        <f t="shared" si="0"/>
        <v>0</v>
      </c>
      <c r="AG10" s="346">
        <f t="shared" si="0"/>
        <v>0</v>
      </c>
      <c r="AH10" s="497">
        <f t="shared" si="0"/>
        <v>0</v>
      </c>
      <c r="AI10" s="351">
        <f t="shared" si="0"/>
        <v>0</v>
      </c>
      <c r="AJ10" s="363">
        <f t="shared" si="0"/>
        <v>0</v>
      </c>
      <c r="AK10" s="364">
        <f t="shared" si="0"/>
        <v>0</v>
      </c>
      <c r="AL10" s="364">
        <f t="shared" si="0"/>
        <v>0</v>
      </c>
      <c r="AM10" s="364">
        <f t="shared" si="0"/>
        <v>0</v>
      </c>
      <c r="AN10" s="364">
        <f t="shared" si="0"/>
        <v>0</v>
      </c>
      <c r="AO10" s="364">
        <f t="shared" si="0"/>
        <v>0</v>
      </c>
      <c r="AP10" s="346">
        <f t="shared" si="0"/>
        <v>0</v>
      </c>
      <c r="AQ10" s="351">
        <f t="shared" si="0"/>
        <v>0</v>
      </c>
      <c r="AR10" s="497">
        <f t="shared" si="0"/>
        <v>0</v>
      </c>
      <c r="AS10" s="351">
        <f t="shared" si="0"/>
        <v>0</v>
      </c>
      <c r="AT10" s="352">
        <f t="shared" si="0"/>
        <v>0</v>
      </c>
      <c r="AU10" s="364">
        <f t="shared" si="0"/>
        <v>0</v>
      </c>
      <c r="AV10" s="496">
        <f t="shared" si="0"/>
        <v>0</v>
      </c>
      <c r="AW10" s="496">
        <f t="shared" si="0"/>
        <v>0</v>
      </c>
      <c r="AX10" s="346">
        <f t="shared" si="0"/>
        <v>0</v>
      </c>
      <c r="AY10" s="351">
        <f t="shared" si="0"/>
        <v>0</v>
      </c>
      <c r="AZ10" s="351">
        <f t="shared" si="0"/>
        <v>0</v>
      </c>
      <c r="BA10" s="352">
        <f t="shared" si="0"/>
        <v>0</v>
      </c>
      <c r="BB10" s="1582"/>
      <c r="BC10" s="352">
        <f>SUM(BC11:BC12)</f>
        <v>0</v>
      </c>
    </row>
    <row r="11" spans="1:55" hidden="1" outlineLevel="1">
      <c r="A11" s="272" t="s">
        <v>438</v>
      </c>
      <c r="B11" s="1784"/>
      <c r="C11" s="1785"/>
      <c r="D11" s="1786"/>
      <c r="E11" s="1787"/>
      <c r="F11" s="1788"/>
      <c r="G11" s="1788"/>
      <c r="H11" s="1788"/>
      <c r="I11" s="1788"/>
      <c r="J11" s="1788"/>
      <c r="K11" s="1788"/>
      <c r="L11" s="1788"/>
      <c r="M11" s="346">
        <f>SUM(E11:L11)</f>
        <v>0</v>
      </c>
      <c r="N11" s="1789"/>
      <c r="O11" s="1789"/>
      <c r="P11" s="1789"/>
      <c r="Q11" s="348">
        <f>B11+C11+M11+N11+O11+P11+D11</f>
        <v>0</v>
      </c>
      <c r="R11" s="1790"/>
      <c r="S11" s="1791"/>
      <c r="T11" s="1791"/>
      <c r="U11" s="1791"/>
      <c r="V11" s="1791"/>
      <c r="W11" s="346">
        <f>SUM(R11:V11)</f>
        <v>0</v>
      </c>
      <c r="X11" s="1790"/>
      <c r="Y11" s="1791"/>
      <c r="Z11" s="1791"/>
      <c r="AA11" s="1791"/>
      <c r="AB11" s="1791"/>
      <c r="AC11" s="1791"/>
      <c r="AD11" s="1791"/>
      <c r="AE11" s="1791"/>
      <c r="AF11" s="1791"/>
      <c r="AG11" s="346">
        <f>SUM(X11:AF11)</f>
        <v>0</v>
      </c>
      <c r="AH11" s="1792"/>
      <c r="AI11" s="351">
        <f>Q11+W11+AG11+AH11</f>
        <v>0</v>
      </c>
      <c r="AJ11" s="1787"/>
      <c r="AK11" s="1788"/>
      <c r="AL11" s="1788"/>
      <c r="AM11" s="1788"/>
      <c r="AN11" s="1788"/>
      <c r="AO11" s="1788"/>
      <c r="AP11" s="346">
        <f>SUM(AJ11:AO11)</f>
        <v>0</v>
      </c>
      <c r="AQ11" s="1789"/>
      <c r="AR11" s="1792"/>
      <c r="AS11" s="1789"/>
      <c r="AT11" s="352">
        <f t="shared" ref="AT11:AT27" si="1">AI11+AP11+AQ11+AR11+AS11</f>
        <v>0</v>
      </c>
      <c r="AU11" s="1785"/>
      <c r="AV11" s="1793"/>
      <c r="AW11" s="1793"/>
      <c r="AX11" s="346">
        <f>SUM(AU11:AW11)</f>
        <v>0</v>
      </c>
      <c r="AY11" s="1789"/>
      <c r="AZ11" s="1789"/>
      <c r="BA11" s="352">
        <f t="shared" ref="BA11:BA27" si="2">AX11+AY11+AZ11</f>
        <v>0</v>
      </c>
      <c r="BB11" s="1563"/>
      <c r="BC11" s="352">
        <f t="shared" ref="BC11:BC27" si="3">BA11+AT11+BB11</f>
        <v>0</v>
      </c>
    </row>
    <row r="12" spans="1:55" hidden="1" outlineLevel="1">
      <c r="A12" s="272" t="s">
        <v>439</v>
      </c>
      <c r="B12" s="1450">
        <f>SUM(B13:B27)</f>
        <v>0</v>
      </c>
      <c r="C12" s="368">
        <f t="shared" ref="C12:V12" si="4">SUM(C13:C27)</f>
        <v>0</v>
      </c>
      <c r="D12" s="1449">
        <f t="shared" si="4"/>
        <v>0</v>
      </c>
      <c r="E12" s="363">
        <f t="shared" si="4"/>
        <v>0</v>
      </c>
      <c r="F12" s="364">
        <f t="shared" si="4"/>
        <v>0</v>
      </c>
      <c r="G12" s="364">
        <f t="shared" si="4"/>
        <v>0</v>
      </c>
      <c r="H12" s="364">
        <f>SUM(H13:H27)</f>
        <v>0</v>
      </c>
      <c r="I12" s="364">
        <f t="shared" si="4"/>
        <v>0</v>
      </c>
      <c r="J12" s="364">
        <f t="shared" si="4"/>
        <v>0</v>
      </c>
      <c r="K12" s="364">
        <f t="shared" si="4"/>
        <v>0</v>
      </c>
      <c r="L12" s="364">
        <f t="shared" si="4"/>
        <v>0</v>
      </c>
      <c r="M12" s="346">
        <f t="shared" si="4"/>
        <v>0</v>
      </c>
      <c r="N12" s="365">
        <f t="shared" si="4"/>
        <v>0</v>
      </c>
      <c r="O12" s="365">
        <f t="shared" si="4"/>
        <v>0</v>
      </c>
      <c r="P12" s="365">
        <f t="shared" si="4"/>
        <v>0</v>
      </c>
      <c r="Q12" s="348">
        <f t="shared" si="4"/>
        <v>0</v>
      </c>
      <c r="R12" s="366">
        <f t="shared" si="4"/>
        <v>0</v>
      </c>
      <c r="S12" s="367">
        <f t="shared" si="4"/>
        <v>0</v>
      </c>
      <c r="T12" s="367">
        <f t="shared" si="4"/>
        <v>0</v>
      </c>
      <c r="U12" s="367">
        <f t="shared" si="4"/>
        <v>0</v>
      </c>
      <c r="V12" s="367">
        <f t="shared" si="4"/>
        <v>0</v>
      </c>
      <c r="W12" s="346">
        <f>SUM(W13:W27)</f>
        <v>0</v>
      </c>
      <c r="X12" s="366">
        <f t="shared" ref="X12" si="5">SUM(X13:X27)</f>
        <v>0</v>
      </c>
      <c r="Y12" s="367">
        <f t="shared" ref="Y12" si="6">SUM(Y13:Y27)</f>
        <v>0</v>
      </c>
      <c r="Z12" s="367">
        <f t="shared" ref="Z12" si="7">SUM(Z13:Z27)</f>
        <v>0</v>
      </c>
      <c r="AA12" s="367">
        <f t="shared" ref="AA12" si="8">SUM(AA13:AA27)</f>
        <v>0</v>
      </c>
      <c r="AB12" s="367">
        <f t="shared" ref="AB12" si="9">SUM(AB13:AB27)</f>
        <v>0</v>
      </c>
      <c r="AC12" s="367">
        <f t="shared" ref="AC12" si="10">SUM(AC13:AC27)</f>
        <v>0</v>
      </c>
      <c r="AD12" s="367">
        <f t="shared" ref="AD12" si="11">SUM(AD13:AD27)</f>
        <v>0</v>
      </c>
      <c r="AE12" s="367">
        <f t="shared" ref="AE12" si="12">SUM(AE13:AE27)</f>
        <v>0</v>
      </c>
      <c r="AF12" s="367">
        <f t="shared" ref="AF12" si="13">SUM(AF13:AF27)</f>
        <v>0</v>
      </c>
      <c r="AG12" s="346">
        <f>SUM(AG13:AG27)</f>
        <v>0</v>
      </c>
      <c r="AH12" s="370">
        <f>SUM(AH13:AH27)</f>
        <v>0</v>
      </c>
      <c r="AI12" s="351">
        <f>SUM(AI13:AI27)</f>
        <v>0</v>
      </c>
      <c r="AJ12" s="363">
        <f t="shared" ref="AJ12" si="14">SUM(AJ13:AJ27)</f>
        <v>0</v>
      </c>
      <c r="AK12" s="364">
        <f t="shared" ref="AK12" si="15">SUM(AK13:AK27)</f>
        <v>0</v>
      </c>
      <c r="AL12" s="364">
        <f t="shared" ref="AL12" si="16">SUM(AL13:AL27)</f>
        <v>0</v>
      </c>
      <c r="AM12" s="364">
        <f>SUM(AM13:AM27)</f>
        <v>0</v>
      </c>
      <c r="AN12" s="364">
        <f t="shared" ref="AN12" si="17">SUM(AN13:AN27)</f>
        <v>0</v>
      </c>
      <c r="AO12" s="364">
        <f t="shared" ref="AO12" si="18">SUM(AO13:AO27)</f>
        <v>0</v>
      </c>
      <c r="AP12" s="346">
        <f t="shared" ref="AP12" si="19">SUM(AP13:AP27)</f>
        <v>0</v>
      </c>
      <c r="AQ12" s="365">
        <f t="shared" ref="AQ12" si="20">SUM(AQ13:AQ27)</f>
        <v>0</v>
      </c>
      <c r="AR12" s="370">
        <f t="shared" ref="AR12" si="21">SUM(AR13:AR27)</f>
        <v>0</v>
      </c>
      <c r="AS12" s="365">
        <f t="shared" ref="AS12" si="22">SUM(AS13:AS27)</f>
        <v>0</v>
      </c>
      <c r="AT12" s="352">
        <f>AI12+AP12+AQ12+AR12+AS12</f>
        <v>0</v>
      </c>
      <c r="AU12" s="368">
        <f t="shared" ref="AU12" si="23">SUM(AU13:AU27)</f>
        <v>0</v>
      </c>
      <c r="AV12" s="369">
        <f t="shared" ref="AV12" si="24">SUM(AV13:AV27)</f>
        <v>0</v>
      </c>
      <c r="AW12" s="369">
        <f>SUM(AW13:AW27)</f>
        <v>0</v>
      </c>
      <c r="AX12" s="346">
        <f t="shared" ref="AX12" si="25">SUM(AX13:AX27)</f>
        <v>0</v>
      </c>
      <c r="AY12" s="365">
        <f t="shared" ref="AY12" si="26">SUM(AY13:AY27)</f>
        <v>0</v>
      </c>
      <c r="AZ12" s="365">
        <f>SUM(AZ13:AZ27)</f>
        <v>0</v>
      </c>
      <c r="BA12" s="352">
        <f>AX12+AY12+AZ12</f>
        <v>0</v>
      </c>
      <c r="BB12" s="1563"/>
      <c r="BC12" s="352">
        <f>BA12+AT12+BB12</f>
        <v>0</v>
      </c>
    </row>
    <row r="13" spans="1:55" hidden="1" outlineLevel="2">
      <c r="A13" s="1777" t="str">
        <f>Cover!C21</f>
        <v>- none -</v>
      </c>
      <c r="B13" s="1784"/>
      <c r="C13" s="1785"/>
      <c r="D13" s="1786"/>
      <c r="E13" s="1787"/>
      <c r="F13" s="1788"/>
      <c r="G13" s="1788"/>
      <c r="H13" s="1788"/>
      <c r="I13" s="1788"/>
      <c r="J13" s="1788"/>
      <c r="K13" s="1788"/>
      <c r="L13" s="1788"/>
      <c r="M13" s="346">
        <f t="shared" ref="M13:M27" si="27">SUM(E13:L13)</f>
        <v>0</v>
      </c>
      <c r="N13" s="1789"/>
      <c r="O13" s="1789"/>
      <c r="P13" s="1789"/>
      <c r="Q13" s="348">
        <f t="shared" ref="Q13:Q27" si="28">B13+C13+M13+N13+O13+P13+D13</f>
        <v>0</v>
      </c>
      <c r="R13" s="1790"/>
      <c r="S13" s="1791"/>
      <c r="T13" s="1791"/>
      <c r="U13" s="1791"/>
      <c r="V13" s="1791"/>
      <c r="W13" s="346">
        <f t="shared" ref="W13:W27" si="29">SUM(R13:V13)</f>
        <v>0</v>
      </c>
      <c r="X13" s="1790"/>
      <c r="Y13" s="1791"/>
      <c r="Z13" s="1791"/>
      <c r="AA13" s="1791"/>
      <c r="AB13" s="1791"/>
      <c r="AC13" s="1791"/>
      <c r="AD13" s="1791"/>
      <c r="AE13" s="1791"/>
      <c r="AF13" s="1791"/>
      <c r="AG13" s="346">
        <f t="shared" ref="AG13:AG27" si="30">SUM(X13:AF13)</f>
        <v>0</v>
      </c>
      <c r="AH13" s="1792"/>
      <c r="AI13" s="351">
        <f t="shared" ref="AI13:AI27" si="31">Q13+W13+AG13+AH13</f>
        <v>0</v>
      </c>
      <c r="AJ13" s="1787"/>
      <c r="AK13" s="1788"/>
      <c r="AL13" s="1788"/>
      <c r="AM13" s="1788"/>
      <c r="AN13" s="1788"/>
      <c r="AO13" s="1788"/>
      <c r="AP13" s="346">
        <f t="shared" ref="AP13:AP27" si="32">SUM(AJ13:AO13)</f>
        <v>0</v>
      </c>
      <c r="AQ13" s="1789"/>
      <c r="AR13" s="1792"/>
      <c r="AS13" s="1789"/>
      <c r="AT13" s="352">
        <f t="shared" si="1"/>
        <v>0</v>
      </c>
      <c r="AU13" s="1785"/>
      <c r="AV13" s="1793"/>
      <c r="AW13" s="1793"/>
      <c r="AX13" s="346">
        <f t="shared" ref="AX13:AX27" si="33">SUM(AU13:AW13)</f>
        <v>0</v>
      </c>
      <c r="AY13" s="1789"/>
      <c r="AZ13" s="1789"/>
      <c r="BA13" s="352">
        <f t="shared" si="2"/>
        <v>0</v>
      </c>
      <c r="BB13" s="1563"/>
      <c r="BC13" s="352">
        <f t="shared" si="3"/>
        <v>0</v>
      </c>
    </row>
    <row r="14" spans="1:55" hidden="1" outlineLevel="2">
      <c r="A14" s="1777" t="str">
        <f>Cover!C22</f>
        <v>- none -</v>
      </c>
      <c r="B14" s="1784"/>
      <c r="C14" s="1785"/>
      <c r="D14" s="1786"/>
      <c r="E14" s="1787"/>
      <c r="F14" s="1788"/>
      <c r="G14" s="1788"/>
      <c r="H14" s="1788"/>
      <c r="I14" s="1788"/>
      <c r="J14" s="1788"/>
      <c r="K14" s="1788"/>
      <c r="L14" s="1788"/>
      <c r="M14" s="346">
        <f t="shared" si="27"/>
        <v>0</v>
      </c>
      <c r="N14" s="1789"/>
      <c r="O14" s="1789"/>
      <c r="P14" s="1789"/>
      <c r="Q14" s="348">
        <f t="shared" si="28"/>
        <v>0</v>
      </c>
      <c r="R14" s="1790"/>
      <c r="S14" s="1791"/>
      <c r="T14" s="1791"/>
      <c r="U14" s="1791"/>
      <c r="V14" s="1791"/>
      <c r="W14" s="346">
        <f t="shared" si="29"/>
        <v>0</v>
      </c>
      <c r="X14" s="1790"/>
      <c r="Y14" s="1791"/>
      <c r="Z14" s="1791"/>
      <c r="AA14" s="1791"/>
      <c r="AB14" s="1791"/>
      <c r="AC14" s="1791"/>
      <c r="AD14" s="1791"/>
      <c r="AE14" s="1791"/>
      <c r="AF14" s="1791"/>
      <c r="AG14" s="346">
        <f t="shared" si="30"/>
        <v>0</v>
      </c>
      <c r="AH14" s="1792"/>
      <c r="AI14" s="351">
        <f t="shared" si="31"/>
        <v>0</v>
      </c>
      <c r="AJ14" s="1787"/>
      <c r="AK14" s="1788"/>
      <c r="AL14" s="1788"/>
      <c r="AM14" s="1788"/>
      <c r="AN14" s="1788"/>
      <c r="AO14" s="1788"/>
      <c r="AP14" s="346">
        <f t="shared" si="32"/>
        <v>0</v>
      </c>
      <c r="AQ14" s="1789"/>
      <c r="AR14" s="1792"/>
      <c r="AS14" s="1789"/>
      <c r="AT14" s="352">
        <f t="shared" si="1"/>
        <v>0</v>
      </c>
      <c r="AU14" s="1785"/>
      <c r="AV14" s="1793"/>
      <c r="AW14" s="1793"/>
      <c r="AX14" s="346">
        <f t="shared" si="33"/>
        <v>0</v>
      </c>
      <c r="AY14" s="1789"/>
      <c r="AZ14" s="1789"/>
      <c r="BA14" s="352">
        <f t="shared" si="2"/>
        <v>0</v>
      </c>
      <c r="BB14" s="1563"/>
      <c r="BC14" s="352">
        <f t="shared" si="3"/>
        <v>0</v>
      </c>
    </row>
    <row r="15" spans="1:55" hidden="1" outlineLevel="2">
      <c r="A15" s="1777" t="str">
        <f>Cover!C23</f>
        <v>- none -</v>
      </c>
      <c r="B15" s="1784"/>
      <c r="C15" s="1785"/>
      <c r="D15" s="1786"/>
      <c r="E15" s="1787"/>
      <c r="F15" s="1788"/>
      <c r="G15" s="1788"/>
      <c r="H15" s="1788"/>
      <c r="I15" s="1788"/>
      <c r="J15" s="1788"/>
      <c r="K15" s="1788"/>
      <c r="L15" s="1788"/>
      <c r="M15" s="346">
        <f t="shared" si="27"/>
        <v>0</v>
      </c>
      <c r="N15" s="1789"/>
      <c r="O15" s="1789"/>
      <c r="P15" s="1789"/>
      <c r="Q15" s="348">
        <f t="shared" si="28"/>
        <v>0</v>
      </c>
      <c r="R15" s="1790"/>
      <c r="S15" s="1791"/>
      <c r="T15" s="1791"/>
      <c r="U15" s="1791"/>
      <c r="V15" s="1791"/>
      <c r="W15" s="346">
        <f t="shared" si="29"/>
        <v>0</v>
      </c>
      <c r="X15" s="1790"/>
      <c r="Y15" s="1791"/>
      <c r="Z15" s="1791"/>
      <c r="AA15" s="1791"/>
      <c r="AB15" s="1791"/>
      <c r="AC15" s="1791"/>
      <c r="AD15" s="1791"/>
      <c r="AE15" s="1791"/>
      <c r="AF15" s="1791"/>
      <c r="AG15" s="346">
        <f t="shared" si="30"/>
        <v>0</v>
      </c>
      <c r="AH15" s="1792"/>
      <c r="AI15" s="351">
        <f t="shared" si="31"/>
        <v>0</v>
      </c>
      <c r="AJ15" s="1787"/>
      <c r="AK15" s="1788"/>
      <c r="AL15" s="1788"/>
      <c r="AM15" s="1788"/>
      <c r="AN15" s="1788"/>
      <c r="AO15" s="1788"/>
      <c r="AP15" s="346">
        <f t="shared" si="32"/>
        <v>0</v>
      </c>
      <c r="AQ15" s="1789"/>
      <c r="AR15" s="1792"/>
      <c r="AS15" s="1789"/>
      <c r="AT15" s="352">
        <f t="shared" si="1"/>
        <v>0</v>
      </c>
      <c r="AU15" s="1785"/>
      <c r="AV15" s="1793"/>
      <c r="AW15" s="1793"/>
      <c r="AX15" s="346">
        <f t="shared" si="33"/>
        <v>0</v>
      </c>
      <c r="AY15" s="1789"/>
      <c r="AZ15" s="1789"/>
      <c r="BA15" s="352">
        <f t="shared" si="2"/>
        <v>0</v>
      </c>
      <c r="BB15" s="1563"/>
      <c r="BC15" s="352">
        <f t="shared" si="3"/>
        <v>0</v>
      </c>
    </row>
    <row r="16" spans="1:55" hidden="1" outlineLevel="2">
      <c r="A16" s="1777" t="str">
        <f>Cover!C24</f>
        <v>- none -</v>
      </c>
      <c r="B16" s="1784"/>
      <c r="C16" s="1785"/>
      <c r="D16" s="1786"/>
      <c r="E16" s="1787"/>
      <c r="F16" s="1788"/>
      <c r="G16" s="1788"/>
      <c r="H16" s="1788"/>
      <c r="I16" s="1788"/>
      <c r="J16" s="1788"/>
      <c r="K16" s="1788"/>
      <c r="L16" s="1788"/>
      <c r="M16" s="346">
        <f t="shared" si="27"/>
        <v>0</v>
      </c>
      <c r="N16" s="1789"/>
      <c r="O16" s="1789"/>
      <c r="P16" s="1789"/>
      <c r="Q16" s="348">
        <f t="shared" si="28"/>
        <v>0</v>
      </c>
      <c r="R16" s="1790"/>
      <c r="S16" s="1791"/>
      <c r="T16" s="1791"/>
      <c r="U16" s="1791"/>
      <c r="V16" s="1791"/>
      <c r="W16" s="346">
        <f t="shared" si="29"/>
        <v>0</v>
      </c>
      <c r="X16" s="1790"/>
      <c r="Y16" s="1791"/>
      <c r="Z16" s="1791"/>
      <c r="AA16" s="1791"/>
      <c r="AB16" s="1791"/>
      <c r="AC16" s="1791"/>
      <c r="AD16" s="1791"/>
      <c r="AE16" s="1791"/>
      <c r="AF16" s="1791"/>
      <c r="AG16" s="346">
        <f t="shared" si="30"/>
        <v>0</v>
      </c>
      <c r="AH16" s="1792"/>
      <c r="AI16" s="351">
        <f t="shared" si="31"/>
        <v>0</v>
      </c>
      <c r="AJ16" s="1787"/>
      <c r="AK16" s="1788"/>
      <c r="AL16" s="1788"/>
      <c r="AM16" s="1788"/>
      <c r="AN16" s="1788"/>
      <c r="AO16" s="1788"/>
      <c r="AP16" s="346">
        <f t="shared" si="32"/>
        <v>0</v>
      </c>
      <c r="AQ16" s="1789"/>
      <c r="AR16" s="1792"/>
      <c r="AS16" s="1789"/>
      <c r="AT16" s="352">
        <f t="shared" si="1"/>
        <v>0</v>
      </c>
      <c r="AU16" s="1785"/>
      <c r="AV16" s="1793"/>
      <c r="AW16" s="1793"/>
      <c r="AX16" s="346">
        <f t="shared" si="33"/>
        <v>0</v>
      </c>
      <c r="AY16" s="1789"/>
      <c r="AZ16" s="1789"/>
      <c r="BA16" s="352">
        <f t="shared" si="2"/>
        <v>0</v>
      </c>
      <c r="BB16" s="1563"/>
      <c r="BC16" s="352">
        <f t="shared" si="3"/>
        <v>0</v>
      </c>
    </row>
    <row r="17" spans="1:56" hidden="1" outlineLevel="2">
      <c r="A17" s="1777" t="str">
        <f>Cover!C25</f>
        <v>- none -</v>
      </c>
      <c r="B17" s="1784"/>
      <c r="C17" s="1785"/>
      <c r="D17" s="1786"/>
      <c r="E17" s="1787"/>
      <c r="F17" s="1788"/>
      <c r="G17" s="1788"/>
      <c r="H17" s="1788"/>
      <c r="I17" s="1788"/>
      <c r="J17" s="1788"/>
      <c r="K17" s="1788"/>
      <c r="L17" s="1788"/>
      <c r="M17" s="346">
        <f t="shared" si="27"/>
        <v>0</v>
      </c>
      <c r="N17" s="1789"/>
      <c r="O17" s="1789"/>
      <c r="P17" s="1789"/>
      <c r="Q17" s="348">
        <f t="shared" si="28"/>
        <v>0</v>
      </c>
      <c r="R17" s="1790"/>
      <c r="S17" s="1791"/>
      <c r="T17" s="1791"/>
      <c r="U17" s="1791"/>
      <c r="V17" s="1791"/>
      <c r="W17" s="346">
        <f t="shared" si="29"/>
        <v>0</v>
      </c>
      <c r="X17" s="1790"/>
      <c r="Y17" s="1791"/>
      <c r="Z17" s="1791"/>
      <c r="AA17" s="1791"/>
      <c r="AB17" s="1791"/>
      <c r="AC17" s="1791"/>
      <c r="AD17" s="1791"/>
      <c r="AE17" s="1791"/>
      <c r="AF17" s="1791"/>
      <c r="AG17" s="346">
        <f t="shared" si="30"/>
        <v>0</v>
      </c>
      <c r="AH17" s="1792"/>
      <c r="AI17" s="351">
        <f t="shared" si="31"/>
        <v>0</v>
      </c>
      <c r="AJ17" s="1787"/>
      <c r="AK17" s="1788"/>
      <c r="AL17" s="1788"/>
      <c r="AM17" s="1788"/>
      <c r="AN17" s="1788"/>
      <c r="AO17" s="1788"/>
      <c r="AP17" s="346">
        <f t="shared" si="32"/>
        <v>0</v>
      </c>
      <c r="AQ17" s="1789"/>
      <c r="AR17" s="1792"/>
      <c r="AS17" s="1789"/>
      <c r="AT17" s="352">
        <f t="shared" si="1"/>
        <v>0</v>
      </c>
      <c r="AU17" s="1785"/>
      <c r="AV17" s="1793"/>
      <c r="AW17" s="1793"/>
      <c r="AX17" s="346">
        <f t="shared" si="33"/>
        <v>0</v>
      </c>
      <c r="AY17" s="1789"/>
      <c r="AZ17" s="1789"/>
      <c r="BA17" s="352">
        <f t="shared" si="2"/>
        <v>0</v>
      </c>
      <c r="BB17" s="1563"/>
      <c r="BC17" s="352">
        <f t="shared" si="3"/>
        <v>0</v>
      </c>
    </row>
    <row r="18" spans="1:56" hidden="1" outlineLevel="2">
      <c r="A18" s="1777" t="str">
        <f>Cover!C26</f>
        <v>- none -</v>
      </c>
      <c r="B18" s="1784"/>
      <c r="C18" s="1785"/>
      <c r="D18" s="1786"/>
      <c r="E18" s="1787"/>
      <c r="F18" s="1788"/>
      <c r="G18" s="1788"/>
      <c r="H18" s="1788"/>
      <c r="I18" s="1788"/>
      <c r="J18" s="1788"/>
      <c r="K18" s="1788"/>
      <c r="L18" s="1788"/>
      <c r="M18" s="346">
        <f t="shared" si="27"/>
        <v>0</v>
      </c>
      <c r="N18" s="1789"/>
      <c r="O18" s="1789"/>
      <c r="P18" s="1789"/>
      <c r="Q18" s="348">
        <f t="shared" si="28"/>
        <v>0</v>
      </c>
      <c r="R18" s="1790"/>
      <c r="S18" s="1791"/>
      <c r="T18" s="1791"/>
      <c r="U18" s="1791"/>
      <c r="V18" s="1791"/>
      <c r="W18" s="346">
        <f t="shared" si="29"/>
        <v>0</v>
      </c>
      <c r="X18" s="1790"/>
      <c r="Y18" s="1791"/>
      <c r="Z18" s="1791"/>
      <c r="AA18" s="1791"/>
      <c r="AB18" s="1791"/>
      <c r="AC18" s="1791"/>
      <c r="AD18" s="1791"/>
      <c r="AE18" s="1791"/>
      <c r="AF18" s="1791"/>
      <c r="AG18" s="346">
        <f t="shared" si="30"/>
        <v>0</v>
      </c>
      <c r="AH18" s="1792"/>
      <c r="AI18" s="351">
        <f t="shared" si="31"/>
        <v>0</v>
      </c>
      <c r="AJ18" s="1787"/>
      <c r="AK18" s="1788"/>
      <c r="AL18" s="1788"/>
      <c r="AM18" s="1788"/>
      <c r="AN18" s="1788"/>
      <c r="AO18" s="1788"/>
      <c r="AP18" s="346">
        <f t="shared" si="32"/>
        <v>0</v>
      </c>
      <c r="AQ18" s="1789"/>
      <c r="AR18" s="1792"/>
      <c r="AS18" s="1789"/>
      <c r="AT18" s="352">
        <f>AI18+AP18+AQ18+AR18+AS18</f>
        <v>0</v>
      </c>
      <c r="AU18" s="1785"/>
      <c r="AV18" s="1793"/>
      <c r="AW18" s="1793"/>
      <c r="AX18" s="346">
        <f t="shared" si="33"/>
        <v>0</v>
      </c>
      <c r="AY18" s="1789"/>
      <c r="AZ18" s="1789"/>
      <c r="BA18" s="352">
        <f t="shared" si="2"/>
        <v>0</v>
      </c>
      <c r="BB18" s="1563"/>
      <c r="BC18" s="352">
        <f t="shared" si="3"/>
        <v>0</v>
      </c>
    </row>
    <row r="19" spans="1:56" hidden="1" outlineLevel="2">
      <c r="A19" s="1777" t="str">
        <f>Cover!C27</f>
        <v>- none -</v>
      </c>
      <c r="B19" s="1784"/>
      <c r="C19" s="1785"/>
      <c r="D19" s="1786"/>
      <c r="E19" s="1787"/>
      <c r="F19" s="1788"/>
      <c r="G19" s="1788"/>
      <c r="H19" s="1788"/>
      <c r="I19" s="1788"/>
      <c r="J19" s="1788"/>
      <c r="K19" s="1788"/>
      <c r="L19" s="1788"/>
      <c r="M19" s="346">
        <f t="shared" si="27"/>
        <v>0</v>
      </c>
      <c r="N19" s="1789"/>
      <c r="O19" s="1789"/>
      <c r="P19" s="1789"/>
      <c r="Q19" s="348">
        <f t="shared" si="28"/>
        <v>0</v>
      </c>
      <c r="R19" s="1790"/>
      <c r="S19" s="1791"/>
      <c r="T19" s="1791"/>
      <c r="U19" s="1791"/>
      <c r="V19" s="1791"/>
      <c r="W19" s="346">
        <f t="shared" si="29"/>
        <v>0</v>
      </c>
      <c r="X19" s="1790"/>
      <c r="Y19" s="1791"/>
      <c r="Z19" s="1791"/>
      <c r="AA19" s="1791"/>
      <c r="AB19" s="1791"/>
      <c r="AC19" s="1791"/>
      <c r="AD19" s="1791"/>
      <c r="AE19" s="1791"/>
      <c r="AF19" s="1791"/>
      <c r="AG19" s="346">
        <f t="shared" si="30"/>
        <v>0</v>
      </c>
      <c r="AH19" s="1792"/>
      <c r="AI19" s="351">
        <f t="shared" si="31"/>
        <v>0</v>
      </c>
      <c r="AJ19" s="1787"/>
      <c r="AK19" s="1788"/>
      <c r="AL19" s="1788"/>
      <c r="AM19" s="1788"/>
      <c r="AN19" s="1788"/>
      <c r="AO19" s="1788"/>
      <c r="AP19" s="346">
        <f t="shared" si="32"/>
        <v>0</v>
      </c>
      <c r="AQ19" s="1789"/>
      <c r="AR19" s="1792"/>
      <c r="AS19" s="1789"/>
      <c r="AT19" s="352">
        <f t="shared" si="1"/>
        <v>0</v>
      </c>
      <c r="AU19" s="1785"/>
      <c r="AV19" s="1793"/>
      <c r="AW19" s="1793"/>
      <c r="AX19" s="346">
        <f t="shared" si="33"/>
        <v>0</v>
      </c>
      <c r="AY19" s="1789"/>
      <c r="AZ19" s="1789"/>
      <c r="BA19" s="352">
        <f t="shared" si="2"/>
        <v>0</v>
      </c>
      <c r="BB19" s="1563"/>
      <c r="BC19" s="352">
        <f t="shared" si="3"/>
        <v>0</v>
      </c>
    </row>
    <row r="20" spans="1:56" hidden="1" outlineLevel="2">
      <c r="A20" s="1777" t="str">
        <f>Cover!C28</f>
        <v>- none -</v>
      </c>
      <c r="B20" s="1784"/>
      <c r="C20" s="1785"/>
      <c r="D20" s="1786"/>
      <c r="E20" s="1787"/>
      <c r="F20" s="1788"/>
      <c r="G20" s="1788"/>
      <c r="H20" s="1788"/>
      <c r="I20" s="1788"/>
      <c r="J20" s="1788"/>
      <c r="K20" s="1788"/>
      <c r="L20" s="1788"/>
      <c r="M20" s="346">
        <f t="shared" si="27"/>
        <v>0</v>
      </c>
      <c r="N20" s="1789"/>
      <c r="O20" s="1789"/>
      <c r="P20" s="1789"/>
      <c r="Q20" s="348">
        <f t="shared" si="28"/>
        <v>0</v>
      </c>
      <c r="R20" s="1790"/>
      <c r="S20" s="1791"/>
      <c r="T20" s="1791"/>
      <c r="U20" s="1791"/>
      <c r="V20" s="1791"/>
      <c r="W20" s="346">
        <f t="shared" si="29"/>
        <v>0</v>
      </c>
      <c r="X20" s="1790"/>
      <c r="Y20" s="1791"/>
      <c r="Z20" s="1791"/>
      <c r="AA20" s="1791"/>
      <c r="AB20" s="1791"/>
      <c r="AC20" s="1791"/>
      <c r="AD20" s="1791"/>
      <c r="AE20" s="1791"/>
      <c r="AF20" s="1791"/>
      <c r="AG20" s="346">
        <f t="shared" si="30"/>
        <v>0</v>
      </c>
      <c r="AH20" s="1792"/>
      <c r="AI20" s="351">
        <f t="shared" si="31"/>
        <v>0</v>
      </c>
      <c r="AJ20" s="1787"/>
      <c r="AK20" s="1788"/>
      <c r="AL20" s="1788"/>
      <c r="AM20" s="1788"/>
      <c r="AN20" s="1788"/>
      <c r="AO20" s="1788"/>
      <c r="AP20" s="346">
        <f t="shared" si="32"/>
        <v>0</v>
      </c>
      <c r="AQ20" s="1789"/>
      <c r="AR20" s="1792"/>
      <c r="AS20" s="1789"/>
      <c r="AT20" s="352">
        <f t="shared" si="1"/>
        <v>0</v>
      </c>
      <c r="AU20" s="1785"/>
      <c r="AV20" s="1793"/>
      <c r="AW20" s="1793"/>
      <c r="AX20" s="346">
        <f t="shared" si="33"/>
        <v>0</v>
      </c>
      <c r="AY20" s="1789"/>
      <c r="AZ20" s="1789"/>
      <c r="BA20" s="352">
        <f t="shared" si="2"/>
        <v>0</v>
      </c>
      <c r="BB20" s="1563"/>
      <c r="BC20" s="352">
        <f t="shared" si="3"/>
        <v>0</v>
      </c>
      <c r="BD20" s="498"/>
    </row>
    <row r="21" spans="1:56" hidden="1" outlineLevel="2">
      <c r="A21" s="1777" t="str">
        <f>Cover!C29</f>
        <v>- none -</v>
      </c>
      <c r="B21" s="1784"/>
      <c r="C21" s="1785"/>
      <c r="D21" s="1786"/>
      <c r="E21" s="1787"/>
      <c r="F21" s="1788"/>
      <c r="G21" s="1788"/>
      <c r="H21" s="1788"/>
      <c r="I21" s="1788"/>
      <c r="J21" s="1788"/>
      <c r="K21" s="1788"/>
      <c r="L21" s="1788"/>
      <c r="M21" s="346">
        <f t="shared" si="27"/>
        <v>0</v>
      </c>
      <c r="N21" s="1789"/>
      <c r="O21" s="1789"/>
      <c r="P21" s="1789"/>
      <c r="Q21" s="348">
        <f t="shared" si="28"/>
        <v>0</v>
      </c>
      <c r="R21" s="1790"/>
      <c r="S21" s="1791"/>
      <c r="T21" s="1791"/>
      <c r="U21" s="1791"/>
      <c r="V21" s="1791"/>
      <c r="W21" s="346">
        <f t="shared" si="29"/>
        <v>0</v>
      </c>
      <c r="X21" s="1790"/>
      <c r="Y21" s="1791"/>
      <c r="Z21" s="1791"/>
      <c r="AA21" s="1791"/>
      <c r="AB21" s="1791"/>
      <c r="AC21" s="1791"/>
      <c r="AD21" s="1791"/>
      <c r="AE21" s="1791"/>
      <c r="AF21" s="1791"/>
      <c r="AG21" s="346">
        <f t="shared" si="30"/>
        <v>0</v>
      </c>
      <c r="AH21" s="1792"/>
      <c r="AI21" s="351">
        <f t="shared" si="31"/>
        <v>0</v>
      </c>
      <c r="AJ21" s="1787"/>
      <c r="AK21" s="1788"/>
      <c r="AL21" s="1788"/>
      <c r="AM21" s="1788"/>
      <c r="AN21" s="1788"/>
      <c r="AO21" s="1788"/>
      <c r="AP21" s="346">
        <f t="shared" si="32"/>
        <v>0</v>
      </c>
      <c r="AQ21" s="1789"/>
      <c r="AR21" s="1792"/>
      <c r="AS21" s="1789"/>
      <c r="AT21" s="352">
        <f t="shared" si="1"/>
        <v>0</v>
      </c>
      <c r="AU21" s="1785"/>
      <c r="AV21" s="1793"/>
      <c r="AW21" s="1793"/>
      <c r="AX21" s="346">
        <f t="shared" si="33"/>
        <v>0</v>
      </c>
      <c r="AY21" s="1789"/>
      <c r="AZ21" s="1789"/>
      <c r="BA21" s="352">
        <f t="shared" si="2"/>
        <v>0</v>
      </c>
      <c r="BB21" s="1563"/>
      <c r="BC21" s="352">
        <f t="shared" si="3"/>
        <v>0</v>
      </c>
      <c r="BD21" s="499"/>
    </row>
    <row r="22" spans="1:56" hidden="1" outlineLevel="2">
      <c r="A22" s="1777" t="str">
        <f>Cover!C30</f>
        <v>- none -</v>
      </c>
      <c r="B22" s="1784"/>
      <c r="C22" s="1785"/>
      <c r="D22" s="1786"/>
      <c r="E22" s="1787"/>
      <c r="F22" s="1788"/>
      <c r="G22" s="1788"/>
      <c r="H22" s="1788"/>
      <c r="I22" s="1788"/>
      <c r="J22" s="1788"/>
      <c r="K22" s="1788"/>
      <c r="L22" s="1788"/>
      <c r="M22" s="346">
        <f t="shared" si="27"/>
        <v>0</v>
      </c>
      <c r="N22" s="1789"/>
      <c r="O22" s="1789"/>
      <c r="P22" s="1789"/>
      <c r="Q22" s="348">
        <f t="shared" si="28"/>
        <v>0</v>
      </c>
      <c r="R22" s="1790"/>
      <c r="S22" s="1791"/>
      <c r="T22" s="1791"/>
      <c r="U22" s="1791"/>
      <c r="V22" s="1791"/>
      <c r="W22" s="346">
        <f t="shared" si="29"/>
        <v>0</v>
      </c>
      <c r="X22" s="1790"/>
      <c r="Y22" s="1791"/>
      <c r="Z22" s="1791"/>
      <c r="AA22" s="1791"/>
      <c r="AB22" s="1791"/>
      <c r="AC22" s="1791"/>
      <c r="AD22" s="1791"/>
      <c r="AE22" s="1791"/>
      <c r="AF22" s="1791"/>
      <c r="AG22" s="346">
        <f t="shared" si="30"/>
        <v>0</v>
      </c>
      <c r="AH22" s="1792"/>
      <c r="AI22" s="351">
        <f t="shared" si="31"/>
        <v>0</v>
      </c>
      <c r="AJ22" s="1787"/>
      <c r="AK22" s="1788"/>
      <c r="AL22" s="1788"/>
      <c r="AM22" s="1788"/>
      <c r="AN22" s="1788"/>
      <c r="AO22" s="1788"/>
      <c r="AP22" s="346">
        <f t="shared" si="32"/>
        <v>0</v>
      </c>
      <c r="AQ22" s="1789"/>
      <c r="AR22" s="1792"/>
      <c r="AS22" s="1789"/>
      <c r="AT22" s="352">
        <f t="shared" si="1"/>
        <v>0</v>
      </c>
      <c r="AU22" s="1785"/>
      <c r="AV22" s="1793"/>
      <c r="AW22" s="1793"/>
      <c r="AX22" s="346">
        <f t="shared" si="33"/>
        <v>0</v>
      </c>
      <c r="AY22" s="1789"/>
      <c r="AZ22" s="1789"/>
      <c r="BA22" s="352">
        <f t="shared" si="2"/>
        <v>0</v>
      </c>
      <c r="BB22" s="1563"/>
      <c r="BC22" s="352">
        <f t="shared" si="3"/>
        <v>0</v>
      </c>
      <c r="BD22" s="498"/>
    </row>
    <row r="23" spans="1:56" hidden="1" outlineLevel="2">
      <c r="A23" s="1777" t="str">
        <f>Cover!C31</f>
        <v>- none -</v>
      </c>
      <c r="B23" s="1784"/>
      <c r="C23" s="1785"/>
      <c r="D23" s="1786"/>
      <c r="E23" s="1787"/>
      <c r="F23" s="1788"/>
      <c r="G23" s="1788"/>
      <c r="H23" s="1788"/>
      <c r="I23" s="1788"/>
      <c r="J23" s="1788"/>
      <c r="K23" s="1788"/>
      <c r="L23" s="1788"/>
      <c r="M23" s="346">
        <f t="shared" si="27"/>
        <v>0</v>
      </c>
      <c r="N23" s="1789"/>
      <c r="O23" s="1789"/>
      <c r="P23" s="1789"/>
      <c r="Q23" s="348">
        <f t="shared" si="28"/>
        <v>0</v>
      </c>
      <c r="R23" s="1790"/>
      <c r="S23" s="1791"/>
      <c r="T23" s="1791"/>
      <c r="U23" s="1791"/>
      <c r="V23" s="1791"/>
      <c r="W23" s="346">
        <f t="shared" si="29"/>
        <v>0</v>
      </c>
      <c r="X23" s="1790"/>
      <c r="Y23" s="1791"/>
      <c r="Z23" s="1791"/>
      <c r="AA23" s="1791"/>
      <c r="AB23" s="1791"/>
      <c r="AC23" s="1791"/>
      <c r="AD23" s="1791"/>
      <c r="AE23" s="1791"/>
      <c r="AF23" s="1791"/>
      <c r="AG23" s="346">
        <f t="shared" si="30"/>
        <v>0</v>
      </c>
      <c r="AH23" s="1792"/>
      <c r="AI23" s="351">
        <f t="shared" si="31"/>
        <v>0</v>
      </c>
      <c r="AJ23" s="1787"/>
      <c r="AK23" s="1788"/>
      <c r="AL23" s="1788"/>
      <c r="AM23" s="1788"/>
      <c r="AN23" s="1788"/>
      <c r="AO23" s="1788"/>
      <c r="AP23" s="346">
        <f t="shared" si="32"/>
        <v>0</v>
      </c>
      <c r="AQ23" s="1789"/>
      <c r="AR23" s="1792"/>
      <c r="AS23" s="1789"/>
      <c r="AT23" s="352">
        <f t="shared" si="1"/>
        <v>0</v>
      </c>
      <c r="AU23" s="1785"/>
      <c r="AV23" s="1793"/>
      <c r="AW23" s="1793"/>
      <c r="AX23" s="346">
        <f t="shared" si="33"/>
        <v>0</v>
      </c>
      <c r="AY23" s="1789"/>
      <c r="AZ23" s="1789"/>
      <c r="BA23" s="352">
        <f t="shared" si="2"/>
        <v>0</v>
      </c>
      <c r="BB23" s="1563"/>
      <c r="BC23" s="352">
        <f t="shared" si="3"/>
        <v>0</v>
      </c>
      <c r="BD23" s="498"/>
    </row>
    <row r="24" spans="1:56" hidden="1" outlineLevel="2">
      <c r="A24" s="1777" t="str">
        <f>Cover!C32</f>
        <v>- none -</v>
      </c>
      <c r="B24" s="1784"/>
      <c r="C24" s="1785"/>
      <c r="D24" s="1786"/>
      <c r="E24" s="1787"/>
      <c r="F24" s="1788"/>
      <c r="G24" s="1788"/>
      <c r="H24" s="1788"/>
      <c r="I24" s="1788"/>
      <c r="J24" s="1788"/>
      <c r="K24" s="1788"/>
      <c r="L24" s="1788"/>
      <c r="M24" s="346">
        <f t="shared" si="27"/>
        <v>0</v>
      </c>
      <c r="N24" s="1789"/>
      <c r="O24" s="1789"/>
      <c r="P24" s="1789"/>
      <c r="Q24" s="348">
        <f t="shared" si="28"/>
        <v>0</v>
      </c>
      <c r="R24" s="1790"/>
      <c r="S24" s="1791"/>
      <c r="T24" s="1791"/>
      <c r="U24" s="1791"/>
      <c r="V24" s="1791"/>
      <c r="W24" s="346">
        <f t="shared" si="29"/>
        <v>0</v>
      </c>
      <c r="X24" s="1790"/>
      <c r="Y24" s="1791"/>
      <c r="Z24" s="1791"/>
      <c r="AA24" s="1791"/>
      <c r="AB24" s="1791"/>
      <c r="AC24" s="1791"/>
      <c r="AD24" s="1791"/>
      <c r="AE24" s="1791"/>
      <c r="AF24" s="1791"/>
      <c r="AG24" s="346">
        <f t="shared" si="30"/>
        <v>0</v>
      </c>
      <c r="AH24" s="1792"/>
      <c r="AI24" s="351">
        <f t="shared" si="31"/>
        <v>0</v>
      </c>
      <c r="AJ24" s="1787"/>
      <c r="AK24" s="1788"/>
      <c r="AL24" s="1788"/>
      <c r="AM24" s="1788"/>
      <c r="AN24" s="1788"/>
      <c r="AO24" s="1788"/>
      <c r="AP24" s="346">
        <f t="shared" si="32"/>
        <v>0</v>
      </c>
      <c r="AQ24" s="1789"/>
      <c r="AR24" s="1792"/>
      <c r="AS24" s="1789"/>
      <c r="AT24" s="352">
        <f t="shared" si="1"/>
        <v>0</v>
      </c>
      <c r="AU24" s="1785"/>
      <c r="AV24" s="1793"/>
      <c r="AW24" s="1793"/>
      <c r="AX24" s="346">
        <f t="shared" si="33"/>
        <v>0</v>
      </c>
      <c r="AY24" s="1789"/>
      <c r="AZ24" s="1789"/>
      <c r="BA24" s="352">
        <f t="shared" si="2"/>
        <v>0</v>
      </c>
      <c r="BB24" s="1563"/>
      <c r="BC24" s="352">
        <f t="shared" si="3"/>
        <v>0</v>
      </c>
      <c r="BD24" s="498"/>
    </row>
    <row r="25" spans="1:56" hidden="1" outlineLevel="2">
      <c r="A25" s="1777" t="str">
        <f>Cover!C33</f>
        <v>- none -</v>
      </c>
      <c r="B25" s="1784"/>
      <c r="C25" s="1785"/>
      <c r="D25" s="1786"/>
      <c r="E25" s="1787"/>
      <c r="F25" s="1788"/>
      <c r="G25" s="1788"/>
      <c r="H25" s="1788"/>
      <c r="I25" s="1788"/>
      <c r="J25" s="1788"/>
      <c r="K25" s="1788"/>
      <c r="L25" s="1788"/>
      <c r="M25" s="346">
        <f t="shared" si="27"/>
        <v>0</v>
      </c>
      <c r="N25" s="1789"/>
      <c r="O25" s="1789"/>
      <c r="P25" s="1789"/>
      <c r="Q25" s="348">
        <f t="shared" si="28"/>
        <v>0</v>
      </c>
      <c r="R25" s="1790"/>
      <c r="S25" s="1791"/>
      <c r="T25" s="1791"/>
      <c r="U25" s="1791"/>
      <c r="V25" s="1791"/>
      <c r="W25" s="346">
        <f t="shared" si="29"/>
        <v>0</v>
      </c>
      <c r="X25" s="1790"/>
      <c r="Y25" s="1791"/>
      <c r="Z25" s="1791"/>
      <c r="AA25" s="1791"/>
      <c r="AB25" s="1791"/>
      <c r="AC25" s="1791"/>
      <c r="AD25" s="1791"/>
      <c r="AE25" s="1791"/>
      <c r="AF25" s="1791"/>
      <c r="AG25" s="346">
        <f t="shared" si="30"/>
        <v>0</v>
      </c>
      <c r="AH25" s="1792"/>
      <c r="AI25" s="351">
        <f t="shared" si="31"/>
        <v>0</v>
      </c>
      <c r="AJ25" s="1787"/>
      <c r="AK25" s="1788"/>
      <c r="AL25" s="1788"/>
      <c r="AM25" s="1788"/>
      <c r="AN25" s="1788"/>
      <c r="AO25" s="1788"/>
      <c r="AP25" s="346">
        <f t="shared" si="32"/>
        <v>0</v>
      </c>
      <c r="AQ25" s="1789"/>
      <c r="AR25" s="1792"/>
      <c r="AS25" s="1789"/>
      <c r="AT25" s="352">
        <f t="shared" si="1"/>
        <v>0</v>
      </c>
      <c r="AU25" s="1785"/>
      <c r="AV25" s="1793"/>
      <c r="AW25" s="1793"/>
      <c r="AX25" s="346">
        <f t="shared" si="33"/>
        <v>0</v>
      </c>
      <c r="AY25" s="1789"/>
      <c r="AZ25" s="1789"/>
      <c r="BA25" s="352">
        <f t="shared" si="2"/>
        <v>0</v>
      </c>
      <c r="BB25" s="1563"/>
      <c r="BC25" s="352">
        <f t="shared" si="3"/>
        <v>0</v>
      </c>
      <c r="BD25" s="498"/>
    </row>
    <row r="26" spans="1:56" hidden="1" outlineLevel="2">
      <c r="A26" s="1777" t="str">
        <f>Cover!C34</f>
        <v>- none -</v>
      </c>
      <c r="B26" s="1784"/>
      <c r="C26" s="1785"/>
      <c r="D26" s="1786"/>
      <c r="E26" s="1787"/>
      <c r="F26" s="1788"/>
      <c r="G26" s="1788"/>
      <c r="H26" s="1788"/>
      <c r="I26" s="1788"/>
      <c r="J26" s="1788"/>
      <c r="K26" s="1788"/>
      <c r="L26" s="1788"/>
      <c r="M26" s="346">
        <f t="shared" si="27"/>
        <v>0</v>
      </c>
      <c r="N26" s="1789"/>
      <c r="O26" s="1789"/>
      <c r="P26" s="1789"/>
      <c r="Q26" s="348">
        <f t="shared" si="28"/>
        <v>0</v>
      </c>
      <c r="R26" s="1790"/>
      <c r="S26" s="1791"/>
      <c r="T26" s="1791"/>
      <c r="U26" s="1791"/>
      <c r="V26" s="1791"/>
      <c r="W26" s="346">
        <f t="shared" si="29"/>
        <v>0</v>
      </c>
      <c r="X26" s="1790"/>
      <c r="Y26" s="1791"/>
      <c r="Z26" s="1791"/>
      <c r="AA26" s="1791"/>
      <c r="AB26" s="1791"/>
      <c r="AC26" s="1791"/>
      <c r="AD26" s="1791"/>
      <c r="AE26" s="1791"/>
      <c r="AF26" s="1791"/>
      <c r="AG26" s="346">
        <f t="shared" si="30"/>
        <v>0</v>
      </c>
      <c r="AH26" s="1792"/>
      <c r="AI26" s="351">
        <f t="shared" si="31"/>
        <v>0</v>
      </c>
      <c r="AJ26" s="1787"/>
      <c r="AK26" s="1788"/>
      <c r="AL26" s="1788"/>
      <c r="AM26" s="1788"/>
      <c r="AN26" s="1788"/>
      <c r="AO26" s="1788"/>
      <c r="AP26" s="346">
        <f t="shared" si="32"/>
        <v>0</v>
      </c>
      <c r="AQ26" s="1789"/>
      <c r="AR26" s="1792"/>
      <c r="AS26" s="1789"/>
      <c r="AT26" s="352">
        <f t="shared" si="1"/>
        <v>0</v>
      </c>
      <c r="AU26" s="1785"/>
      <c r="AV26" s="1793"/>
      <c r="AW26" s="1793"/>
      <c r="AX26" s="346">
        <f t="shared" si="33"/>
        <v>0</v>
      </c>
      <c r="AY26" s="1789"/>
      <c r="AZ26" s="1789"/>
      <c r="BA26" s="352">
        <f t="shared" si="2"/>
        <v>0</v>
      </c>
      <c r="BB26" s="1563"/>
      <c r="BC26" s="352">
        <f t="shared" si="3"/>
        <v>0</v>
      </c>
      <c r="BD26" s="498"/>
    </row>
    <row r="27" spans="1:56" hidden="1" outlineLevel="2">
      <c r="A27" s="1777" t="str">
        <f>Cover!C35</f>
        <v>- none -</v>
      </c>
      <c r="B27" s="1784"/>
      <c r="C27" s="1785"/>
      <c r="D27" s="1786"/>
      <c r="E27" s="1787"/>
      <c r="F27" s="1788"/>
      <c r="G27" s="1788"/>
      <c r="H27" s="1788"/>
      <c r="I27" s="1788"/>
      <c r="J27" s="1788"/>
      <c r="K27" s="1788"/>
      <c r="L27" s="1788"/>
      <c r="M27" s="346">
        <f t="shared" si="27"/>
        <v>0</v>
      </c>
      <c r="N27" s="1789"/>
      <c r="O27" s="1789"/>
      <c r="P27" s="1789"/>
      <c r="Q27" s="348">
        <f t="shared" si="28"/>
        <v>0</v>
      </c>
      <c r="R27" s="1790"/>
      <c r="S27" s="1791"/>
      <c r="T27" s="1791"/>
      <c r="U27" s="1791"/>
      <c r="V27" s="1791"/>
      <c r="W27" s="346">
        <f t="shared" si="29"/>
        <v>0</v>
      </c>
      <c r="X27" s="1790"/>
      <c r="Y27" s="1791"/>
      <c r="Z27" s="1791"/>
      <c r="AA27" s="1791"/>
      <c r="AB27" s="1791"/>
      <c r="AC27" s="1791"/>
      <c r="AD27" s="1791"/>
      <c r="AE27" s="1791"/>
      <c r="AF27" s="1791"/>
      <c r="AG27" s="346">
        <f t="shared" si="30"/>
        <v>0</v>
      </c>
      <c r="AH27" s="1792"/>
      <c r="AI27" s="351">
        <f t="shared" si="31"/>
        <v>0</v>
      </c>
      <c r="AJ27" s="1787"/>
      <c r="AK27" s="1788"/>
      <c r="AL27" s="1788"/>
      <c r="AM27" s="1788"/>
      <c r="AN27" s="1788"/>
      <c r="AO27" s="1788"/>
      <c r="AP27" s="346">
        <f t="shared" si="32"/>
        <v>0</v>
      </c>
      <c r="AQ27" s="1789"/>
      <c r="AR27" s="1792"/>
      <c r="AS27" s="1789"/>
      <c r="AT27" s="352">
        <f t="shared" si="1"/>
        <v>0</v>
      </c>
      <c r="AU27" s="1785"/>
      <c r="AV27" s="1793"/>
      <c r="AW27" s="1793"/>
      <c r="AX27" s="346">
        <f t="shared" si="33"/>
        <v>0</v>
      </c>
      <c r="AY27" s="1789"/>
      <c r="AZ27" s="1789"/>
      <c r="BA27" s="352">
        <f t="shared" si="2"/>
        <v>0</v>
      </c>
      <c r="BB27" s="1563"/>
      <c r="BC27" s="352">
        <f t="shared" si="3"/>
        <v>0</v>
      </c>
      <c r="BD27" s="498"/>
    </row>
    <row r="28" spans="1:56" s="509" customFormat="1" collapsed="1">
      <c r="A28" s="495"/>
      <c r="B28" s="506"/>
      <c r="C28" s="502"/>
      <c r="D28" s="503"/>
      <c r="E28" s="501"/>
      <c r="F28" s="502"/>
      <c r="G28" s="502"/>
      <c r="H28" s="502"/>
      <c r="I28" s="502"/>
      <c r="J28" s="502"/>
      <c r="K28" s="502"/>
      <c r="L28" s="502"/>
      <c r="M28" s="503"/>
      <c r="N28" s="504"/>
      <c r="O28" s="504"/>
      <c r="P28" s="504"/>
      <c r="Q28" s="503"/>
      <c r="R28" s="501"/>
      <c r="S28" s="502"/>
      <c r="T28" s="502"/>
      <c r="U28" s="505"/>
      <c r="V28" s="502"/>
      <c r="W28" s="500"/>
      <c r="X28" s="502"/>
      <c r="Y28" s="502"/>
      <c r="Z28" s="502"/>
      <c r="AA28" s="502"/>
      <c r="AB28" s="502"/>
      <c r="AC28" s="502"/>
      <c r="AD28" s="502"/>
      <c r="AE28" s="502"/>
      <c r="AF28" s="502"/>
      <c r="AG28" s="500"/>
      <c r="AH28" s="506"/>
      <c r="AI28" s="504"/>
      <c r="AJ28" s="501"/>
      <c r="AK28" s="502"/>
      <c r="AL28" s="502"/>
      <c r="AM28" s="502"/>
      <c r="AN28" s="502"/>
      <c r="AO28" s="502"/>
      <c r="AP28" s="500"/>
      <c r="AQ28" s="504"/>
      <c r="AR28" s="506"/>
      <c r="AS28" s="504"/>
      <c r="AT28" s="507"/>
      <c r="AU28" s="502"/>
      <c r="AV28" s="505"/>
      <c r="AW28" s="505"/>
      <c r="AX28" s="500"/>
      <c r="AY28" s="504"/>
      <c r="AZ28" s="504"/>
      <c r="BA28" s="507"/>
      <c r="BB28" s="508"/>
      <c r="BC28" s="507"/>
    </row>
    <row r="29" spans="1:56">
      <c r="A29" s="495" t="s">
        <v>59</v>
      </c>
      <c r="B29" s="497">
        <f t="shared" ref="B29:BA29" si="34">SUM(B30:B31)</f>
        <v>0</v>
      </c>
      <c r="C29" s="364">
        <f t="shared" si="34"/>
        <v>0</v>
      </c>
      <c r="D29" s="348">
        <f t="shared" si="34"/>
        <v>0</v>
      </c>
      <c r="E29" s="363">
        <f t="shared" si="34"/>
        <v>0</v>
      </c>
      <c r="F29" s="364">
        <f t="shared" si="34"/>
        <v>0</v>
      </c>
      <c r="G29" s="364">
        <f t="shared" si="34"/>
        <v>0</v>
      </c>
      <c r="H29" s="364">
        <f t="shared" si="34"/>
        <v>0</v>
      </c>
      <c r="I29" s="364">
        <f t="shared" si="34"/>
        <v>0</v>
      </c>
      <c r="J29" s="364">
        <f t="shared" si="34"/>
        <v>0</v>
      </c>
      <c r="K29" s="364">
        <f t="shared" si="34"/>
        <v>0</v>
      </c>
      <c r="L29" s="364">
        <f t="shared" si="34"/>
        <v>0</v>
      </c>
      <c r="M29" s="348">
        <f t="shared" si="34"/>
        <v>0</v>
      </c>
      <c r="N29" s="351">
        <f t="shared" si="34"/>
        <v>0</v>
      </c>
      <c r="O29" s="351">
        <f t="shared" si="34"/>
        <v>0</v>
      </c>
      <c r="P29" s="351">
        <f t="shared" si="34"/>
        <v>0</v>
      </c>
      <c r="Q29" s="348">
        <f t="shared" si="34"/>
        <v>0</v>
      </c>
      <c r="R29" s="363">
        <f t="shared" si="34"/>
        <v>0</v>
      </c>
      <c r="S29" s="364">
        <f t="shared" si="34"/>
        <v>0</v>
      </c>
      <c r="T29" s="364">
        <f t="shared" si="34"/>
        <v>0</v>
      </c>
      <c r="U29" s="496">
        <f t="shared" si="34"/>
        <v>0</v>
      </c>
      <c r="V29" s="364">
        <f t="shared" si="34"/>
        <v>0</v>
      </c>
      <c r="W29" s="346">
        <f t="shared" si="34"/>
        <v>0</v>
      </c>
      <c r="X29" s="364">
        <f t="shared" si="34"/>
        <v>0</v>
      </c>
      <c r="Y29" s="364">
        <f t="shared" si="34"/>
        <v>0</v>
      </c>
      <c r="Z29" s="364">
        <f t="shared" si="34"/>
        <v>0</v>
      </c>
      <c r="AA29" s="364">
        <f t="shared" si="34"/>
        <v>0</v>
      </c>
      <c r="AB29" s="364">
        <f t="shared" si="34"/>
        <v>0</v>
      </c>
      <c r="AC29" s="364">
        <f t="shared" si="34"/>
        <v>0</v>
      </c>
      <c r="AD29" s="364">
        <f t="shared" si="34"/>
        <v>0</v>
      </c>
      <c r="AE29" s="364">
        <f t="shared" si="34"/>
        <v>0</v>
      </c>
      <c r="AF29" s="364">
        <f t="shared" si="34"/>
        <v>0</v>
      </c>
      <c r="AG29" s="346">
        <f t="shared" si="34"/>
        <v>0</v>
      </c>
      <c r="AH29" s="497">
        <f t="shared" si="34"/>
        <v>0</v>
      </c>
      <c r="AI29" s="351">
        <f t="shared" si="34"/>
        <v>0</v>
      </c>
      <c r="AJ29" s="363">
        <f t="shared" si="34"/>
        <v>0</v>
      </c>
      <c r="AK29" s="364">
        <f t="shared" si="34"/>
        <v>0</v>
      </c>
      <c r="AL29" s="364">
        <f t="shared" si="34"/>
        <v>0</v>
      </c>
      <c r="AM29" s="364">
        <f t="shared" si="34"/>
        <v>0</v>
      </c>
      <c r="AN29" s="364">
        <f t="shared" si="34"/>
        <v>0</v>
      </c>
      <c r="AO29" s="364">
        <f t="shared" si="34"/>
        <v>0</v>
      </c>
      <c r="AP29" s="346">
        <f t="shared" si="34"/>
        <v>0</v>
      </c>
      <c r="AQ29" s="351">
        <f t="shared" si="34"/>
        <v>0</v>
      </c>
      <c r="AR29" s="497">
        <f t="shared" si="34"/>
        <v>0</v>
      </c>
      <c r="AS29" s="351">
        <f t="shared" si="34"/>
        <v>0</v>
      </c>
      <c r="AT29" s="352">
        <f t="shared" si="34"/>
        <v>0</v>
      </c>
      <c r="AU29" s="364">
        <f t="shared" si="34"/>
        <v>0</v>
      </c>
      <c r="AV29" s="496">
        <f t="shared" si="34"/>
        <v>0</v>
      </c>
      <c r="AW29" s="496">
        <f t="shared" si="34"/>
        <v>0</v>
      </c>
      <c r="AX29" s="346">
        <f t="shared" si="34"/>
        <v>0</v>
      </c>
      <c r="AY29" s="351">
        <f t="shared" si="34"/>
        <v>0</v>
      </c>
      <c r="AZ29" s="351">
        <f t="shared" si="34"/>
        <v>0</v>
      </c>
      <c r="BA29" s="352">
        <f t="shared" si="34"/>
        <v>0</v>
      </c>
      <c r="BB29" s="351">
        <f>SUM(BB30:BB31)</f>
        <v>0</v>
      </c>
      <c r="BC29" s="352">
        <f>SUM(BC30:BC31)</f>
        <v>0</v>
      </c>
    </row>
    <row r="30" spans="1:56" hidden="1" outlineLevel="1">
      <c r="A30" s="272" t="s">
        <v>438</v>
      </c>
      <c r="B30" s="1784"/>
      <c r="C30" s="1785"/>
      <c r="D30" s="1786"/>
      <c r="E30" s="1787"/>
      <c r="F30" s="1788"/>
      <c r="G30" s="1788"/>
      <c r="H30" s="1788"/>
      <c r="I30" s="1788"/>
      <c r="J30" s="1788"/>
      <c r="K30" s="1788"/>
      <c r="L30" s="1788"/>
      <c r="M30" s="346">
        <f>SUM(E30:L30)</f>
        <v>0</v>
      </c>
      <c r="N30" s="1789"/>
      <c r="O30" s="1789"/>
      <c r="P30" s="1789"/>
      <c r="Q30" s="348">
        <f>B30+C30+M30+N30+O30+P30+D30</f>
        <v>0</v>
      </c>
      <c r="R30" s="1790"/>
      <c r="S30" s="1791"/>
      <c r="T30" s="1791"/>
      <c r="U30" s="1791"/>
      <c r="V30" s="1791"/>
      <c r="W30" s="346">
        <f>SUM(R30:V30)</f>
        <v>0</v>
      </c>
      <c r="X30" s="1790"/>
      <c r="Y30" s="1791"/>
      <c r="Z30" s="1791"/>
      <c r="AA30" s="1791"/>
      <c r="AB30" s="1791"/>
      <c r="AC30" s="1791"/>
      <c r="AD30" s="1791"/>
      <c r="AE30" s="1791"/>
      <c r="AF30" s="1791"/>
      <c r="AG30" s="346">
        <f>SUM(X30:AF30)</f>
        <v>0</v>
      </c>
      <c r="AH30" s="1792"/>
      <c r="AI30" s="351">
        <f>Q30+W30+AG30+AH30</f>
        <v>0</v>
      </c>
      <c r="AJ30" s="1787"/>
      <c r="AK30" s="1788"/>
      <c r="AL30" s="1788"/>
      <c r="AM30" s="1788"/>
      <c r="AN30" s="1788"/>
      <c r="AO30" s="1788"/>
      <c r="AP30" s="346">
        <f>SUM(AJ30:AO30)</f>
        <v>0</v>
      </c>
      <c r="AQ30" s="1789"/>
      <c r="AR30" s="1792"/>
      <c r="AS30" s="1789"/>
      <c r="AT30" s="352">
        <f t="shared" ref="AT30:AT46" si="35">AI30+AP30+AQ30+AR30+AS30</f>
        <v>0</v>
      </c>
      <c r="AU30" s="1785"/>
      <c r="AV30" s="1793"/>
      <c r="AW30" s="1793"/>
      <c r="AX30" s="346">
        <f>SUM(AU30:AW30)</f>
        <v>0</v>
      </c>
      <c r="AY30" s="1789"/>
      <c r="AZ30" s="1789"/>
      <c r="BA30" s="352">
        <f>AX30+AY30+AZ30</f>
        <v>0</v>
      </c>
      <c r="BB30" s="1789"/>
      <c r="BC30" s="352">
        <f t="shared" ref="BC30:BC46" si="36">BA30+AT30+BB30</f>
        <v>0</v>
      </c>
    </row>
    <row r="31" spans="1:56" hidden="1" outlineLevel="1">
      <c r="A31" s="272" t="s">
        <v>439</v>
      </c>
      <c r="B31" s="1450">
        <f>SUM(B32:B46)</f>
        <v>0</v>
      </c>
      <c r="C31" s="368">
        <f t="shared" ref="C31:AS31" si="37">SUM(C32:C46)</f>
        <v>0</v>
      </c>
      <c r="D31" s="1449">
        <f t="shared" si="37"/>
        <v>0</v>
      </c>
      <c r="E31" s="363">
        <f t="shared" si="37"/>
        <v>0</v>
      </c>
      <c r="F31" s="364">
        <f t="shared" si="37"/>
        <v>0</v>
      </c>
      <c r="G31" s="364">
        <f t="shared" si="37"/>
        <v>0</v>
      </c>
      <c r="H31" s="364">
        <f t="shared" si="37"/>
        <v>0</v>
      </c>
      <c r="I31" s="364">
        <f t="shared" si="37"/>
        <v>0</v>
      </c>
      <c r="J31" s="364">
        <f t="shared" si="37"/>
        <v>0</v>
      </c>
      <c r="K31" s="364">
        <f t="shared" si="37"/>
        <v>0</v>
      </c>
      <c r="L31" s="364">
        <f t="shared" si="37"/>
        <v>0</v>
      </c>
      <c r="M31" s="346">
        <f t="shared" si="37"/>
        <v>0</v>
      </c>
      <c r="N31" s="365">
        <f t="shared" si="37"/>
        <v>0</v>
      </c>
      <c r="O31" s="365">
        <f t="shared" si="37"/>
        <v>0</v>
      </c>
      <c r="P31" s="365">
        <f t="shared" si="37"/>
        <v>0</v>
      </c>
      <c r="Q31" s="348">
        <f t="shared" si="37"/>
        <v>0</v>
      </c>
      <c r="R31" s="366">
        <f t="shared" si="37"/>
        <v>0</v>
      </c>
      <c r="S31" s="367">
        <f t="shared" si="37"/>
        <v>0</v>
      </c>
      <c r="T31" s="367">
        <f t="shared" si="37"/>
        <v>0</v>
      </c>
      <c r="U31" s="367">
        <f t="shared" si="37"/>
        <v>0</v>
      </c>
      <c r="V31" s="367">
        <f t="shared" si="37"/>
        <v>0</v>
      </c>
      <c r="W31" s="346">
        <f t="shared" si="37"/>
        <v>0</v>
      </c>
      <c r="X31" s="366">
        <f t="shared" si="37"/>
        <v>0</v>
      </c>
      <c r="Y31" s="367">
        <f t="shared" si="37"/>
        <v>0</v>
      </c>
      <c r="Z31" s="367">
        <f t="shared" si="37"/>
        <v>0</v>
      </c>
      <c r="AA31" s="367">
        <f t="shared" si="37"/>
        <v>0</v>
      </c>
      <c r="AB31" s="367">
        <f t="shared" si="37"/>
        <v>0</v>
      </c>
      <c r="AC31" s="367">
        <f t="shared" si="37"/>
        <v>0</v>
      </c>
      <c r="AD31" s="367">
        <f t="shared" si="37"/>
        <v>0</v>
      </c>
      <c r="AE31" s="367">
        <f t="shared" si="37"/>
        <v>0</v>
      </c>
      <c r="AF31" s="367">
        <f t="shared" si="37"/>
        <v>0</v>
      </c>
      <c r="AG31" s="346">
        <f t="shared" si="37"/>
        <v>0</v>
      </c>
      <c r="AH31" s="370">
        <f t="shared" si="37"/>
        <v>0</v>
      </c>
      <c r="AI31" s="351">
        <f t="shared" si="37"/>
        <v>0</v>
      </c>
      <c r="AJ31" s="363">
        <f t="shared" si="37"/>
        <v>0</v>
      </c>
      <c r="AK31" s="364">
        <f t="shared" si="37"/>
        <v>0</v>
      </c>
      <c r="AL31" s="364">
        <f t="shared" si="37"/>
        <v>0</v>
      </c>
      <c r="AM31" s="364">
        <f t="shared" si="37"/>
        <v>0</v>
      </c>
      <c r="AN31" s="364">
        <f t="shared" si="37"/>
        <v>0</v>
      </c>
      <c r="AO31" s="364">
        <f t="shared" si="37"/>
        <v>0</v>
      </c>
      <c r="AP31" s="346">
        <f t="shared" si="37"/>
        <v>0</v>
      </c>
      <c r="AQ31" s="365">
        <f t="shared" si="37"/>
        <v>0</v>
      </c>
      <c r="AR31" s="370">
        <f t="shared" si="37"/>
        <v>0</v>
      </c>
      <c r="AS31" s="365">
        <f t="shared" si="37"/>
        <v>0</v>
      </c>
      <c r="AT31" s="352">
        <f>AI31+AP31+AQ31+AR31+AS31</f>
        <v>0</v>
      </c>
      <c r="AU31" s="368">
        <f t="shared" ref="AU31" si="38">SUM(AU32:AU46)</f>
        <v>0</v>
      </c>
      <c r="AV31" s="369">
        <f t="shared" ref="AV31" si="39">SUM(AV32:AV46)</f>
        <v>0</v>
      </c>
      <c r="AW31" s="369">
        <f t="shared" ref="AW31" si="40">SUM(AW32:AW46)</f>
        <v>0</v>
      </c>
      <c r="AX31" s="346">
        <f>SUM(AX32:AX46)</f>
        <v>0</v>
      </c>
      <c r="AY31" s="365">
        <f t="shared" ref="AY31" si="41">SUM(AY32:AY46)</f>
        <v>0</v>
      </c>
      <c r="AZ31" s="365">
        <f>SUM(AZ32:AZ46)</f>
        <v>0</v>
      </c>
      <c r="BA31" s="352">
        <f>AX31+AZ31+AY31</f>
        <v>0</v>
      </c>
      <c r="BB31" s="365">
        <f t="shared" ref="BB31" si="42">SUM(BB32:BB46)</f>
        <v>0</v>
      </c>
      <c r="BC31" s="352">
        <f>BA31+AT31+BB31</f>
        <v>0</v>
      </c>
    </row>
    <row r="32" spans="1:56" hidden="1" outlineLevel="2">
      <c r="A32" s="1777" t="str">
        <f>Cover!C21</f>
        <v>- none -</v>
      </c>
      <c r="B32" s="1784"/>
      <c r="C32" s="1785"/>
      <c r="D32" s="1786"/>
      <c r="E32" s="1787"/>
      <c r="F32" s="1788"/>
      <c r="G32" s="1788"/>
      <c r="H32" s="1788"/>
      <c r="I32" s="1788"/>
      <c r="J32" s="1788"/>
      <c r="K32" s="1788"/>
      <c r="L32" s="1788"/>
      <c r="M32" s="346">
        <f t="shared" ref="M32:M41" si="43">SUM(E32:L32)</f>
        <v>0</v>
      </c>
      <c r="N32" s="1789"/>
      <c r="O32" s="1789"/>
      <c r="P32" s="1789"/>
      <c r="Q32" s="348">
        <f t="shared" ref="Q32:Q46" si="44">B32+C32+M32+N32+O32+P32+D32</f>
        <v>0</v>
      </c>
      <c r="R32" s="1790"/>
      <c r="S32" s="1791"/>
      <c r="T32" s="1791"/>
      <c r="U32" s="1791"/>
      <c r="V32" s="1791"/>
      <c r="W32" s="346">
        <f t="shared" ref="W32:W46" si="45">SUM(R32:V32)</f>
        <v>0</v>
      </c>
      <c r="X32" s="1790"/>
      <c r="Y32" s="1791"/>
      <c r="Z32" s="1791"/>
      <c r="AA32" s="1791"/>
      <c r="AB32" s="1791"/>
      <c r="AC32" s="1791"/>
      <c r="AD32" s="1791"/>
      <c r="AE32" s="1791"/>
      <c r="AF32" s="1791"/>
      <c r="AG32" s="346">
        <f t="shared" ref="AG32:AG46" si="46">SUM(X32:AF32)</f>
        <v>0</v>
      </c>
      <c r="AH32" s="1792"/>
      <c r="AI32" s="351">
        <f t="shared" ref="AI32:AI46" si="47">Q32+W32+AG32+AH32</f>
        <v>0</v>
      </c>
      <c r="AJ32" s="1787"/>
      <c r="AK32" s="1788"/>
      <c r="AL32" s="1788"/>
      <c r="AM32" s="1788"/>
      <c r="AN32" s="1788"/>
      <c r="AO32" s="1788"/>
      <c r="AP32" s="346">
        <f t="shared" ref="AP32:AP46" si="48">SUM(AJ32:AO32)</f>
        <v>0</v>
      </c>
      <c r="AQ32" s="1789"/>
      <c r="AR32" s="1792"/>
      <c r="AS32" s="1789"/>
      <c r="AT32" s="352">
        <f t="shared" si="35"/>
        <v>0</v>
      </c>
      <c r="AU32" s="1785"/>
      <c r="AV32" s="1793"/>
      <c r="AW32" s="1793"/>
      <c r="AX32" s="346">
        <f t="shared" ref="AX32:AX46" si="49">SUM(AU32:AW32)</f>
        <v>0</v>
      </c>
      <c r="AY32" s="1789"/>
      <c r="AZ32" s="1789"/>
      <c r="BA32" s="352">
        <f t="shared" ref="BA32:BA46" si="50">AX32+AY32+AZ32</f>
        <v>0</v>
      </c>
      <c r="BB32" s="1789"/>
      <c r="BC32" s="352">
        <f t="shared" si="36"/>
        <v>0</v>
      </c>
    </row>
    <row r="33" spans="1:56" hidden="1" outlineLevel="2">
      <c r="A33" s="1777" t="str">
        <f>Cover!C22</f>
        <v>- none -</v>
      </c>
      <c r="B33" s="1784"/>
      <c r="C33" s="1785"/>
      <c r="D33" s="1786"/>
      <c r="E33" s="1787"/>
      <c r="F33" s="1788"/>
      <c r="G33" s="1788"/>
      <c r="H33" s="1788"/>
      <c r="I33" s="1788"/>
      <c r="J33" s="1788"/>
      <c r="K33" s="1788"/>
      <c r="L33" s="1788"/>
      <c r="M33" s="346">
        <f t="shared" si="43"/>
        <v>0</v>
      </c>
      <c r="N33" s="1789"/>
      <c r="O33" s="1789"/>
      <c r="P33" s="1789"/>
      <c r="Q33" s="348">
        <f t="shared" si="44"/>
        <v>0</v>
      </c>
      <c r="R33" s="1790"/>
      <c r="S33" s="1791"/>
      <c r="T33" s="1791"/>
      <c r="U33" s="1791"/>
      <c r="V33" s="1791"/>
      <c r="W33" s="346">
        <f t="shared" si="45"/>
        <v>0</v>
      </c>
      <c r="X33" s="1790"/>
      <c r="Y33" s="1791"/>
      <c r="Z33" s="1791"/>
      <c r="AA33" s="1791"/>
      <c r="AB33" s="1791"/>
      <c r="AC33" s="1791"/>
      <c r="AD33" s="1791"/>
      <c r="AE33" s="1791"/>
      <c r="AF33" s="1791"/>
      <c r="AG33" s="346">
        <f t="shared" si="46"/>
        <v>0</v>
      </c>
      <c r="AH33" s="1792"/>
      <c r="AI33" s="351">
        <f t="shared" si="47"/>
        <v>0</v>
      </c>
      <c r="AJ33" s="1787"/>
      <c r="AK33" s="1788"/>
      <c r="AL33" s="1788"/>
      <c r="AM33" s="1788"/>
      <c r="AN33" s="1788"/>
      <c r="AO33" s="1788"/>
      <c r="AP33" s="346">
        <f t="shared" si="48"/>
        <v>0</v>
      </c>
      <c r="AQ33" s="1789"/>
      <c r="AR33" s="1792"/>
      <c r="AS33" s="1789"/>
      <c r="AT33" s="352">
        <f t="shared" si="35"/>
        <v>0</v>
      </c>
      <c r="AU33" s="1785"/>
      <c r="AV33" s="1793"/>
      <c r="AW33" s="1793"/>
      <c r="AX33" s="346">
        <f t="shared" si="49"/>
        <v>0</v>
      </c>
      <c r="AY33" s="1789"/>
      <c r="AZ33" s="1789"/>
      <c r="BA33" s="352">
        <f t="shared" si="50"/>
        <v>0</v>
      </c>
      <c r="BB33" s="1789"/>
      <c r="BC33" s="352">
        <f t="shared" si="36"/>
        <v>0</v>
      </c>
    </row>
    <row r="34" spans="1:56" hidden="1" outlineLevel="2">
      <c r="A34" s="1777" t="str">
        <f>Cover!C23</f>
        <v>- none -</v>
      </c>
      <c r="B34" s="1784"/>
      <c r="C34" s="1785"/>
      <c r="D34" s="1786"/>
      <c r="E34" s="1787"/>
      <c r="F34" s="1788"/>
      <c r="G34" s="1788"/>
      <c r="H34" s="1788"/>
      <c r="I34" s="1788"/>
      <c r="J34" s="1788"/>
      <c r="K34" s="1788"/>
      <c r="L34" s="1788"/>
      <c r="M34" s="346">
        <f t="shared" si="43"/>
        <v>0</v>
      </c>
      <c r="N34" s="1789"/>
      <c r="O34" s="1789"/>
      <c r="P34" s="1789"/>
      <c r="Q34" s="348">
        <f t="shared" si="44"/>
        <v>0</v>
      </c>
      <c r="R34" s="1790"/>
      <c r="S34" s="1791"/>
      <c r="T34" s="1791"/>
      <c r="U34" s="1791"/>
      <c r="V34" s="1791"/>
      <c r="W34" s="346">
        <f t="shared" si="45"/>
        <v>0</v>
      </c>
      <c r="X34" s="1790"/>
      <c r="Y34" s="1791"/>
      <c r="Z34" s="1791"/>
      <c r="AA34" s="1791"/>
      <c r="AB34" s="1791"/>
      <c r="AC34" s="1791"/>
      <c r="AD34" s="1791"/>
      <c r="AE34" s="1791"/>
      <c r="AF34" s="1791"/>
      <c r="AG34" s="346">
        <f t="shared" si="46"/>
        <v>0</v>
      </c>
      <c r="AH34" s="1792"/>
      <c r="AI34" s="351">
        <f t="shared" si="47"/>
        <v>0</v>
      </c>
      <c r="AJ34" s="1787"/>
      <c r="AK34" s="1788"/>
      <c r="AL34" s="1788"/>
      <c r="AM34" s="1788"/>
      <c r="AN34" s="1788"/>
      <c r="AO34" s="1788"/>
      <c r="AP34" s="346">
        <f t="shared" si="48"/>
        <v>0</v>
      </c>
      <c r="AQ34" s="1789"/>
      <c r="AR34" s="1792"/>
      <c r="AS34" s="1789"/>
      <c r="AT34" s="352">
        <f t="shared" si="35"/>
        <v>0</v>
      </c>
      <c r="AU34" s="1785"/>
      <c r="AV34" s="1793"/>
      <c r="AW34" s="1793"/>
      <c r="AX34" s="346">
        <f t="shared" si="49"/>
        <v>0</v>
      </c>
      <c r="AY34" s="1789"/>
      <c r="AZ34" s="1789"/>
      <c r="BA34" s="352">
        <f t="shared" si="50"/>
        <v>0</v>
      </c>
      <c r="BB34" s="1789"/>
      <c r="BC34" s="352">
        <f t="shared" si="36"/>
        <v>0</v>
      </c>
    </row>
    <row r="35" spans="1:56" hidden="1" outlineLevel="2">
      <c r="A35" s="1777" t="str">
        <f>Cover!C24</f>
        <v>- none -</v>
      </c>
      <c r="B35" s="1784"/>
      <c r="C35" s="1785"/>
      <c r="D35" s="1786"/>
      <c r="E35" s="1787"/>
      <c r="F35" s="1788"/>
      <c r="G35" s="1788"/>
      <c r="H35" s="1788"/>
      <c r="I35" s="1788"/>
      <c r="J35" s="1788"/>
      <c r="K35" s="1788"/>
      <c r="L35" s="1788"/>
      <c r="M35" s="346">
        <f t="shared" si="43"/>
        <v>0</v>
      </c>
      <c r="N35" s="1789"/>
      <c r="O35" s="1789"/>
      <c r="P35" s="1789"/>
      <c r="Q35" s="348">
        <f t="shared" si="44"/>
        <v>0</v>
      </c>
      <c r="R35" s="1790"/>
      <c r="S35" s="1791"/>
      <c r="T35" s="1791"/>
      <c r="U35" s="1791"/>
      <c r="V35" s="1791"/>
      <c r="W35" s="346">
        <f t="shared" si="45"/>
        <v>0</v>
      </c>
      <c r="X35" s="1790"/>
      <c r="Y35" s="1791"/>
      <c r="Z35" s="1791"/>
      <c r="AA35" s="1791"/>
      <c r="AB35" s="1791"/>
      <c r="AC35" s="1791"/>
      <c r="AD35" s="1791"/>
      <c r="AE35" s="1791"/>
      <c r="AF35" s="1791"/>
      <c r="AG35" s="346">
        <f t="shared" si="46"/>
        <v>0</v>
      </c>
      <c r="AH35" s="1792"/>
      <c r="AI35" s="351">
        <f t="shared" si="47"/>
        <v>0</v>
      </c>
      <c r="AJ35" s="1787"/>
      <c r="AK35" s="1788"/>
      <c r="AL35" s="1788"/>
      <c r="AM35" s="1788"/>
      <c r="AN35" s="1788"/>
      <c r="AO35" s="1788"/>
      <c r="AP35" s="346">
        <f t="shared" si="48"/>
        <v>0</v>
      </c>
      <c r="AQ35" s="1789"/>
      <c r="AR35" s="1792"/>
      <c r="AS35" s="1789"/>
      <c r="AT35" s="352">
        <f t="shared" si="35"/>
        <v>0</v>
      </c>
      <c r="AU35" s="1785"/>
      <c r="AV35" s="1793"/>
      <c r="AW35" s="1793"/>
      <c r="AX35" s="346">
        <f t="shared" si="49"/>
        <v>0</v>
      </c>
      <c r="AY35" s="1789"/>
      <c r="AZ35" s="1789"/>
      <c r="BA35" s="352">
        <f t="shared" si="50"/>
        <v>0</v>
      </c>
      <c r="BB35" s="1789"/>
      <c r="BC35" s="352">
        <f t="shared" si="36"/>
        <v>0</v>
      </c>
    </row>
    <row r="36" spans="1:56" hidden="1" outlineLevel="2">
      <c r="A36" s="1777" t="str">
        <f>Cover!C25</f>
        <v>- none -</v>
      </c>
      <c r="B36" s="1784"/>
      <c r="C36" s="1785"/>
      <c r="D36" s="1786"/>
      <c r="E36" s="1787"/>
      <c r="F36" s="1788"/>
      <c r="G36" s="1788"/>
      <c r="H36" s="1788"/>
      <c r="I36" s="1788"/>
      <c r="J36" s="1788"/>
      <c r="K36" s="1788"/>
      <c r="L36" s="1788"/>
      <c r="M36" s="346">
        <f t="shared" si="43"/>
        <v>0</v>
      </c>
      <c r="N36" s="1789"/>
      <c r="O36" s="1789"/>
      <c r="P36" s="1789"/>
      <c r="Q36" s="348">
        <f t="shared" si="44"/>
        <v>0</v>
      </c>
      <c r="R36" s="1790"/>
      <c r="S36" s="1791"/>
      <c r="T36" s="1791"/>
      <c r="U36" s="1791"/>
      <c r="V36" s="1791"/>
      <c r="W36" s="346">
        <f t="shared" si="45"/>
        <v>0</v>
      </c>
      <c r="X36" s="1790"/>
      <c r="Y36" s="1791"/>
      <c r="Z36" s="1791"/>
      <c r="AA36" s="1791"/>
      <c r="AB36" s="1791"/>
      <c r="AC36" s="1791"/>
      <c r="AD36" s="1791"/>
      <c r="AE36" s="1791"/>
      <c r="AF36" s="1791"/>
      <c r="AG36" s="346">
        <f t="shared" si="46"/>
        <v>0</v>
      </c>
      <c r="AH36" s="1792"/>
      <c r="AI36" s="351">
        <f t="shared" si="47"/>
        <v>0</v>
      </c>
      <c r="AJ36" s="1787"/>
      <c r="AK36" s="1788"/>
      <c r="AL36" s="1788"/>
      <c r="AM36" s="1788"/>
      <c r="AN36" s="1788"/>
      <c r="AO36" s="1788"/>
      <c r="AP36" s="346">
        <f t="shared" si="48"/>
        <v>0</v>
      </c>
      <c r="AQ36" s="1789"/>
      <c r="AR36" s="1792"/>
      <c r="AS36" s="1789"/>
      <c r="AT36" s="352">
        <f t="shared" si="35"/>
        <v>0</v>
      </c>
      <c r="AU36" s="1785"/>
      <c r="AV36" s="1793"/>
      <c r="AW36" s="1793"/>
      <c r="AX36" s="346">
        <f t="shared" si="49"/>
        <v>0</v>
      </c>
      <c r="AY36" s="1789"/>
      <c r="AZ36" s="1789"/>
      <c r="BA36" s="352">
        <f t="shared" si="50"/>
        <v>0</v>
      </c>
      <c r="BB36" s="1789"/>
      <c r="BC36" s="352">
        <f t="shared" si="36"/>
        <v>0</v>
      </c>
    </row>
    <row r="37" spans="1:56" hidden="1" outlineLevel="2">
      <c r="A37" s="1777" t="str">
        <f>Cover!C26</f>
        <v>- none -</v>
      </c>
      <c r="B37" s="1784"/>
      <c r="C37" s="1785"/>
      <c r="D37" s="1786"/>
      <c r="E37" s="1787"/>
      <c r="F37" s="1788"/>
      <c r="G37" s="1788"/>
      <c r="H37" s="1788"/>
      <c r="I37" s="1788"/>
      <c r="J37" s="1788"/>
      <c r="K37" s="1788"/>
      <c r="L37" s="1788"/>
      <c r="M37" s="346">
        <f t="shared" si="43"/>
        <v>0</v>
      </c>
      <c r="N37" s="1789"/>
      <c r="O37" s="1789"/>
      <c r="P37" s="1789"/>
      <c r="Q37" s="348">
        <f t="shared" si="44"/>
        <v>0</v>
      </c>
      <c r="R37" s="1790"/>
      <c r="S37" s="1791"/>
      <c r="T37" s="1791"/>
      <c r="U37" s="1791"/>
      <c r="V37" s="1791"/>
      <c r="W37" s="346">
        <f t="shared" si="45"/>
        <v>0</v>
      </c>
      <c r="X37" s="1790"/>
      <c r="Y37" s="1791"/>
      <c r="Z37" s="1791"/>
      <c r="AA37" s="1791"/>
      <c r="AB37" s="1791"/>
      <c r="AC37" s="1791"/>
      <c r="AD37" s="1791"/>
      <c r="AE37" s="1791"/>
      <c r="AF37" s="1791"/>
      <c r="AG37" s="346">
        <f t="shared" si="46"/>
        <v>0</v>
      </c>
      <c r="AH37" s="1792"/>
      <c r="AI37" s="351">
        <f t="shared" si="47"/>
        <v>0</v>
      </c>
      <c r="AJ37" s="1787"/>
      <c r="AK37" s="1788"/>
      <c r="AL37" s="1788"/>
      <c r="AM37" s="1788"/>
      <c r="AN37" s="1788"/>
      <c r="AO37" s="1788"/>
      <c r="AP37" s="346">
        <f t="shared" si="48"/>
        <v>0</v>
      </c>
      <c r="AQ37" s="1789"/>
      <c r="AR37" s="1792"/>
      <c r="AS37" s="1789"/>
      <c r="AT37" s="352">
        <f t="shared" si="35"/>
        <v>0</v>
      </c>
      <c r="AU37" s="1785"/>
      <c r="AV37" s="1793"/>
      <c r="AW37" s="1793"/>
      <c r="AX37" s="346">
        <f t="shared" si="49"/>
        <v>0</v>
      </c>
      <c r="AY37" s="1789"/>
      <c r="AZ37" s="1789"/>
      <c r="BA37" s="352">
        <f t="shared" si="50"/>
        <v>0</v>
      </c>
      <c r="BB37" s="1789"/>
      <c r="BC37" s="352">
        <f t="shared" si="36"/>
        <v>0</v>
      </c>
    </row>
    <row r="38" spans="1:56" hidden="1" outlineLevel="2">
      <c r="A38" s="1777" t="str">
        <f>Cover!C27</f>
        <v>- none -</v>
      </c>
      <c r="B38" s="1784"/>
      <c r="C38" s="1785"/>
      <c r="D38" s="1786"/>
      <c r="E38" s="1787"/>
      <c r="F38" s="1788"/>
      <c r="G38" s="1788"/>
      <c r="H38" s="1788"/>
      <c r="I38" s="1788"/>
      <c r="J38" s="1788"/>
      <c r="K38" s="1788"/>
      <c r="L38" s="1788"/>
      <c r="M38" s="346">
        <f t="shared" si="43"/>
        <v>0</v>
      </c>
      <c r="N38" s="1789"/>
      <c r="O38" s="1789"/>
      <c r="P38" s="1789"/>
      <c r="Q38" s="348">
        <f t="shared" si="44"/>
        <v>0</v>
      </c>
      <c r="R38" s="1790"/>
      <c r="S38" s="1791"/>
      <c r="T38" s="1791"/>
      <c r="U38" s="1791"/>
      <c r="V38" s="1791"/>
      <c r="W38" s="346">
        <f t="shared" si="45"/>
        <v>0</v>
      </c>
      <c r="X38" s="1790"/>
      <c r="Y38" s="1791"/>
      <c r="Z38" s="1791"/>
      <c r="AA38" s="1791"/>
      <c r="AB38" s="1791"/>
      <c r="AC38" s="1791"/>
      <c r="AD38" s="1791"/>
      <c r="AE38" s="1791"/>
      <c r="AF38" s="1791"/>
      <c r="AG38" s="346">
        <f t="shared" si="46"/>
        <v>0</v>
      </c>
      <c r="AH38" s="1792"/>
      <c r="AI38" s="351">
        <f t="shared" si="47"/>
        <v>0</v>
      </c>
      <c r="AJ38" s="1787"/>
      <c r="AK38" s="1788"/>
      <c r="AL38" s="1788"/>
      <c r="AM38" s="1788"/>
      <c r="AN38" s="1788"/>
      <c r="AO38" s="1788"/>
      <c r="AP38" s="346">
        <f t="shared" si="48"/>
        <v>0</v>
      </c>
      <c r="AQ38" s="1789"/>
      <c r="AR38" s="1792"/>
      <c r="AS38" s="1789"/>
      <c r="AT38" s="352">
        <f t="shared" si="35"/>
        <v>0</v>
      </c>
      <c r="AU38" s="1785"/>
      <c r="AV38" s="1793"/>
      <c r="AW38" s="1793"/>
      <c r="AX38" s="346">
        <f t="shared" si="49"/>
        <v>0</v>
      </c>
      <c r="AY38" s="1789"/>
      <c r="AZ38" s="1789"/>
      <c r="BA38" s="352">
        <f t="shared" si="50"/>
        <v>0</v>
      </c>
      <c r="BB38" s="1789"/>
      <c r="BC38" s="352">
        <f t="shared" si="36"/>
        <v>0</v>
      </c>
    </row>
    <row r="39" spans="1:56" hidden="1" outlineLevel="2">
      <c r="A39" s="1777" t="str">
        <f>Cover!C28</f>
        <v>- none -</v>
      </c>
      <c r="B39" s="1784"/>
      <c r="C39" s="1785"/>
      <c r="D39" s="1786"/>
      <c r="E39" s="1787"/>
      <c r="F39" s="1788"/>
      <c r="G39" s="1788"/>
      <c r="H39" s="1788"/>
      <c r="I39" s="1788"/>
      <c r="J39" s="1788"/>
      <c r="K39" s="1788"/>
      <c r="L39" s="1788"/>
      <c r="M39" s="346">
        <f t="shared" si="43"/>
        <v>0</v>
      </c>
      <c r="N39" s="1789"/>
      <c r="O39" s="1789"/>
      <c r="P39" s="1789"/>
      <c r="Q39" s="348">
        <f t="shared" si="44"/>
        <v>0</v>
      </c>
      <c r="R39" s="1790"/>
      <c r="S39" s="1791"/>
      <c r="T39" s="1791"/>
      <c r="U39" s="1791"/>
      <c r="V39" s="1791"/>
      <c r="W39" s="346">
        <f t="shared" si="45"/>
        <v>0</v>
      </c>
      <c r="X39" s="1790"/>
      <c r="Y39" s="1791"/>
      <c r="Z39" s="1791"/>
      <c r="AA39" s="1791"/>
      <c r="AB39" s="1791"/>
      <c r="AC39" s="1791"/>
      <c r="AD39" s="1791"/>
      <c r="AE39" s="1791"/>
      <c r="AF39" s="1791"/>
      <c r="AG39" s="346">
        <f t="shared" si="46"/>
        <v>0</v>
      </c>
      <c r="AH39" s="1792"/>
      <c r="AI39" s="351">
        <f t="shared" si="47"/>
        <v>0</v>
      </c>
      <c r="AJ39" s="1787"/>
      <c r="AK39" s="1788"/>
      <c r="AL39" s="1788"/>
      <c r="AM39" s="1788"/>
      <c r="AN39" s="1788"/>
      <c r="AO39" s="1788"/>
      <c r="AP39" s="346">
        <f t="shared" si="48"/>
        <v>0</v>
      </c>
      <c r="AQ39" s="1789"/>
      <c r="AR39" s="1792"/>
      <c r="AS39" s="1789"/>
      <c r="AT39" s="352">
        <f t="shared" si="35"/>
        <v>0</v>
      </c>
      <c r="AU39" s="1785"/>
      <c r="AV39" s="1793"/>
      <c r="AW39" s="1793"/>
      <c r="AX39" s="346">
        <f t="shared" si="49"/>
        <v>0</v>
      </c>
      <c r="AY39" s="1789"/>
      <c r="AZ39" s="1789"/>
      <c r="BA39" s="352">
        <f t="shared" si="50"/>
        <v>0</v>
      </c>
      <c r="BB39" s="1789"/>
      <c r="BC39" s="352">
        <f t="shared" si="36"/>
        <v>0</v>
      </c>
      <c r="BD39" s="498"/>
    </row>
    <row r="40" spans="1:56" hidden="1" outlineLevel="2">
      <c r="A40" s="1777" t="str">
        <f>Cover!C29</f>
        <v>- none -</v>
      </c>
      <c r="B40" s="1784"/>
      <c r="C40" s="1785"/>
      <c r="D40" s="1786"/>
      <c r="E40" s="1787"/>
      <c r="F40" s="1788"/>
      <c r="G40" s="1788"/>
      <c r="H40" s="1788"/>
      <c r="I40" s="1788"/>
      <c r="J40" s="1788"/>
      <c r="K40" s="1788"/>
      <c r="L40" s="1788"/>
      <c r="M40" s="346">
        <f t="shared" si="43"/>
        <v>0</v>
      </c>
      <c r="N40" s="1789"/>
      <c r="O40" s="1789"/>
      <c r="P40" s="1789"/>
      <c r="Q40" s="348">
        <f t="shared" si="44"/>
        <v>0</v>
      </c>
      <c r="R40" s="1790"/>
      <c r="S40" s="1791"/>
      <c r="T40" s="1791"/>
      <c r="U40" s="1791"/>
      <c r="V40" s="1791"/>
      <c r="W40" s="346">
        <f t="shared" si="45"/>
        <v>0</v>
      </c>
      <c r="X40" s="1790"/>
      <c r="Y40" s="1791"/>
      <c r="Z40" s="1791"/>
      <c r="AA40" s="1791"/>
      <c r="AB40" s="1791"/>
      <c r="AC40" s="1791"/>
      <c r="AD40" s="1791"/>
      <c r="AE40" s="1791"/>
      <c r="AF40" s="1791"/>
      <c r="AG40" s="346">
        <f t="shared" si="46"/>
        <v>0</v>
      </c>
      <c r="AH40" s="1792"/>
      <c r="AI40" s="351">
        <f t="shared" si="47"/>
        <v>0</v>
      </c>
      <c r="AJ40" s="1787"/>
      <c r="AK40" s="1788"/>
      <c r="AL40" s="1788"/>
      <c r="AM40" s="1788"/>
      <c r="AN40" s="1788"/>
      <c r="AO40" s="1788"/>
      <c r="AP40" s="346">
        <f t="shared" si="48"/>
        <v>0</v>
      </c>
      <c r="AQ40" s="1789"/>
      <c r="AR40" s="1792"/>
      <c r="AS40" s="1789"/>
      <c r="AT40" s="352">
        <f t="shared" si="35"/>
        <v>0</v>
      </c>
      <c r="AU40" s="1785"/>
      <c r="AV40" s="1793"/>
      <c r="AW40" s="1793"/>
      <c r="AX40" s="346">
        <f t="shared" si="49"/>
        <v>0</v>
      </c>
      <c r="AY40" s="1789"/>
      <c r="AZ40" s="1789"/>
      <c r="BA40" s="352">
        <f t="shared" si="50"/>
        <v>0</v>
      </c>
      <c r="BB40" s="1789"/>
      <c r="BC40" s="352">
        <f t="shared" si="36"/>
        <v>0</v>
      </c>
      <c r="BD40" s="499"/>
    </row>
    <row r="41" spans="1:56" hidden="1" outlineLevel="2">
      <c r="A41" s="1777" t="str">
        <f>Cover!C30</f>
        <v>- none -</v>
      </c>
      <c r="B41" s="1784"/>
      <c r="C41" s="1785"/>
      <c r="D41" s="1786"/>
      <c r="E41" s="1787"/>
      <c r="F41" s="1788"/>
      <c r="G41" s="1788"/>
      <c r="H41" s="1788"/>
      <c r="I41" s="1788"/>
      <c r="J41" s="1788"/>
      <c r="K41" s="1788"/>
      <c r="L41" s="1788"/>
      <c r="M41" s="346">
        <f t="shared" si="43"/>
        <v>0</v>
      </c>
      <c r="N41" s="1789"/>
      <c r="O41" s="1789"/>
      <c r="P41" s="1789"/>
      <c r="Q41" s="348">
        <f t="shared" si="44"/>
        <v>0</v>
      </c>
      <c r="R41" s="1790"/>
      <c r="S41" s="1791"/>
      <c r="T41" s="1791"/>
      <c r="U41" s="1791"/>
      <c r="V41" s="1791"/>
      <c r="W41" s="346">
        <f t="shared" si="45"/>
        <v>0</v>
      </c>
      <c r="X41" s="1790"/>
      <c r="Y41" s="1791"/>
      <c r="Z41" s="1791"/>
      <c r="AA41" s="1791"/>
      <c r="AB41" s="1791"/>
      <c r="AC41" s="1791"/>
      <c r="AD41" s="1791"/>
      <c r="AE41" s="1791"/>
      <c r="AF41" s="1791"/>
      <c r="AG41" s="346">
        <f t="shared" si="46"/>
        <v>0</v>
      </c>
      <c r="AH41" s="1792"/>
      <c r="AI41" s="351">
        <f t="shared" si="47"/>
        <v>0</v>
      </c>
      <c r="AJ41" s="1787"/>
      <c r="AK41" s="1788"/>
      <c r="AL41" s="1788"/>
      <c r="AM41" s="1788"/>
      <c r="AN41" s="1788"/>
      <c r="AO41" s="1788"/>
      <c r="AP41" s="346">
        <f t="shared" si="48"/>
        <v>0</v>
      </c>
      <c r="AQ41" s="1789"/>
      <c r="AR41" s="1792"/>
      <c r="AS41" s="1789"/>
      <c r="AT41" s="352">
        <f t="shared" si="35"/>
        <v>0</v>
      </c>
      <c r="AU41" s="1785"/>
      <c r="AV41" s="1793"/>
      <c r="AW41" s="1793"/>
      <c r="AX41" s="346">
        <f t="shared" si="49"/>
        <v>0</v>
      </c>
      <c r="AY41" s="1789"/>
      <c r="AZ41" s="1789"/>
      <c r="BA41" s="352">
        <f t="shared" si="50"/>
        <v>0</v>
      </c>
      <c r="BB41" s="1789"/>
      <c r="BC41" s="352">
        <f t="shared" si="36"/>
        <v>0</v>
      </c>
      <c r="BD41" s="498"/>
    </row>
    <row r="42" spans="1:56" hidden="1" outlineLevel="2">
      <c r="A42" s="1777" t="str">
        <f>Cover!C31</f>
        <v>- none -</v>
      </c>
      <c r="B42" s="1784"/>
      <c r="C42" s="1785"/>
      <c r="D42" s="1786"/>
      <c r="E42" s="1787"/>
      <c r="F42" s="1788"/>
      <c r="G42" s="1788"/>
      <c r="H42" s="1788"/>
      <c r="I42" s="1788"/>
      <c r="J42" s="1788"/>
      <c r="K42" s="1788"/>
      <c r="L42" s="1788"/>
      <c r="M42" s="346">
        <f t="shared" ref="M42:M46" si="51">SUM(E42:L42)</f>
        <v>0</v>
      </c>
      <c r="N42" s="1789"/>
      <c r="O42" s="1789"/>
      <c r="P42" s="1789"/>
      <c r="Q42" s="348">
        <f t="shared" si="44"/>
        <v>0</v>
      </c>
      <c r="R42" s="1790"/>
      <c r="S42" s="1791"/>
      <c r="T42" s="1791"/>
      <c r="U42" s="1791"/>
      <c r="V42" s="1791"/>
      <c r="W42" s="346">
        <f t="shared" si="45"/>
        <v>0</v>
      </c>
      <c r="X42" s="1790"/>
      <c r="Y42" s="1791"/>
      <c r="Z42" s="1791"/>
      <c r="AA42" s="1791"/>
      <c r="AB42" s="1791"/>
      <c r="AC42" s="1791"/>
      <c r="AD42" s="1791"/>
      <c r="AE42" s="1791"/>
      <c r="AF42" s="1791"/>
      <c r="AG42" s="346">
        <f t="shared" si="46"/>
        <v>0</v>
      </c>
      <c r="AH42" s="1792"/>
      <c r="AI42" s="351">
        <f t="shared" si="47"/>
        <v>0</v>
      </c>
      <c r="AJ42" s="1787"/>
      <c r="AK42" s="1788"/>
      <c r="AL42" s="1788"/>
      <c r="AM42" s="1788"/>
      <c r="AN42" s="1788"/>
      <c r="AO42" s="1788"/>
      <c r="AP42" s="346">
        <f t="shared" si="48"/>
        <v>0</v>
      </c>
      <c r="AQ42" s="1789"/>
      <c r="AR42" s="1792"/>
      <c r="AS42" s="1789"/>
      <c r="AT42" s="352">
        <f t="shared" si="35"/>
        <v>0</v>
      </c>
      <c r="AU42" s="1785"/>
      <c r="AV42" s="1793"/>
      <c r="AW42" s="1793"/>
      <c r="AX42" s="346">
        <f t="shared" si="49"/>
        <v>0</v>
      </c>
      <c r="AY42" s="1789"/>
      <c r="AZ42" s="1789"/>
      <c r="BA42" s="352">
        <f t="shared" si="50"/>
        <v>0</v>
      </c>
      <c r="BB42" s="1789"/>
      <c r="BC42" s="352">
        <f t="shared" si="36"/>
        <v>0</v>
      </c>
      <c r="BD42" s="498"/>
    </row>
    <row r="43" spans="1:56" hidden="1" outlineLevel="2">
      <c r="A43" s="1777" t="str">
        <f>Cover!C32</f>
        <v>- none -</v>
      </c>
      <c r="B43" s="1784"/>
      <c r="C43" s="1785"/>
      <c r="D43" s="1786"/>
      <c r="E43" s="1787"/>
      <c r="F43" s="1788"/>
      <c r="G43" s="1788"/>
      <c r="H43" s="1788"/>
      <c r="I43" s="1788"/>
      <c r="J43" s="1788"/>
      <c r="K43" s="1788"/>
      <c r="L43" s="1788"/>
      <c r="M43" s="346">
        <f t="shared" si="51"/>
        <v>0</v>
      </c>
      <c r="N43" s="1789"/>
      <c r="O43" s="1789"/>
      <c r="P43" s="1789"/>
      <c r="Q43" s="348">
        <f t="shared" si="44"/>
        <v>0</v>
      </c>
      <c r="R43" s="1790"/>
      <c r="S43" s="1791"/>
      <c r="T43" s="1791"/>
      <c r="U43" s="1791"/>
      <c r="V43" s="1791"/>
      <c r="W43" s="346">
        <f t="shared" si="45"/>
        <v>0</v>
      </c>
      <c r="X43" s="1790"/>
      <c r="Y43" s="1791"/>
      <c r="Z43" s="1791"/>
      <c r="AA43" s="1791"/>
      <c r="AB43" s="1791"/>
      <c r="AC43" s="1791"/>
      <c r="AD43" s="1791"/>
      <c r="AE43" s="1791"/>
      <c r="AF43" s="1791"/>
      <c r="AG43" s="346">
        <f t="shared" si="46"/>
        <v>0</v>
      </c>
      <c r="AH43" s="1792"/>
      <c r="AI43" s="351">
        <f t="shared" si="47"/>
        <v>0</v>
      </c>
      <c r="AJ43" s="1787"/>
      <c r="AK43" s="1788"/>
      <c r="AL43" s="1788"/>
      <c r="AM43" s="1788"/>
      <c r="AN43" s="1788"/>
      <c r="AO43" s="1788"/>
      <c r="AP43" s="346">
        <f t="shared" si="48"/>
        <v>0</v>
      </c>
      <c r="AQ43" s="1789"/>
      <c r="AR43" s="1792"/>
      <c r="AS43" s="1789"/>
      <c r="AT43" s="352">
        <f t="shared" si="35"/>
        <v>0</v>
      </c>
      <c r="AU43" s="1785"/>
      <c r="AV43" s="1793"/>
      <c r="AW43" s="1793"/>
      <c r="AX43" s="346">
        <f t="shared" si="49"/>
        <v>0</v>
      </c>
      <c r="AY43" s="1789"/>
      <c r="AZ43" s="1789"/>
      <c r="BA43" s="352">
        <f t="shared" si="50"/>
        <v>0</v>
      </c>
      <c r="BB43" s="1789"/>
      <c r="BC43" s="352">
        <f t="shared" si="36"/>
        <v>0</v>
      </c>
      <c r="BD43" s="498"/>
    </row>
    <row r="44" spans="1:56" hidden="1" outlineLevel="2">
      <c r="A44" s="1777" t="str">
        <f>Cover!C33</f>
        <v>- none -</v>
      </c>
      <c r="B44" s="1784"/>
      <c r="C44" s="1785"/>
      <c r="D44" s="1786"/>
      <c r="E44" s="1787"/>
      <c r="F44" s="1788"/>
      <c r="G44" s="1788"/>
      <c r="H44" s="1788"/>
      <c r="I44" s="1788"/>
      <c r="J44" s="1788"/>
      <c r="K44" s="1788"/>
      <c r="L44" s="1788"/>
      <c r="M44" s="346">
        <f t="shared" si="51"/>
        <v>0</v>
      </c>
      <c r="N44" s="1789"/>
      <c r="O44" s="1789"/>
      <c r="P44" s="1789"/>
      <c r="Q44" s="348">
        <f t="shared" si="44"/>
        <v>0</v>
      </c>
      <c r="R44" s="1790"/>
      <c r="S44" s="1791"/>
      <c r="T44" s="1791"/>
      <c r="U44" s="1791"/>
      <c r="V44" s="1791"/>
      <c r="W44" s="346">
        <f t="shared" si="45"/>
        <v>0</v>
      </c>
      <c r="X44" s="1790"/>
      <c r="Y44" s="1791"/>
      <c r="Z44" s="1791"/>
      <c r="AA44" s="1791"/>
      <c r="AB44" s="1791"/>
      <c r="AC44" s="1791"/>
      <c r="AD44" s="1791"/>
      <c r="AE44" s="1791"/>
      <c r="AF44" s="1791"/>
      <c r="AG44" s="346">
        <f t="shared" si="46"/>
        <v>0</v>
      </c>
      <c r="AH44" s="1792"/>
      <c r="AI44" s="351">
        <f t="shared" si="47"/>
        <v>0</v>
      </c>
      <c r="AJ44" s="1787"/>
      <c r="AK44" s="1788"/>
      <c r="AL44" s="1788"/>
      <c r="AM44" s="1788"/>
      <c r="AN44" s="1788"/>
      <c r="AO44" s="1788"/>
      <c r="AP44" s="346">
        <f t="shared" si="48"/>
        <v>0</v>
      </c>
      <c r="AQ44" s="1789"/>
      <c r="AR44" s="1792"/>
      <c r="AS44" s="1789"/>
      <c r="AT44" s="352">
        <f t="shared" si="35"/>
        <v>0</v>
      </c>
      <c r="AU44" s="1785"/>
      <c r="AV44" s="1793"/>
      <c r="AW44" s="1793"/>
      <c r="AX44" s="346">
        <f t="shared" si="49"/>
        <v>0</v>
      </c>
      <c r="AY44" s="1789"/>
      <c r="AZ44" s="1789"/>
      <c r="BA44" s="352">
        <f t="shared" si="50"/>
        <v>0</v>
      </c>
      <c r="BB44" s="1789"/>
      <c r="BC44" s="352">
        <f t="shared" si="36"/>
        <v>0</v>
      </c>
      <c r="BD44" s="498"/>
    </row>
    <row r="45" spans="1:56" hidden="1" outlineLevel="2">
      <c r="A45" s="1777" t="str">
        <f>Cover!C34</f>
        <v>- none -</v>
      </c>
      <c r="B45" s="1784"/>
      <c r="C45" s="1785"/>
      <c r="D45" s="1786"/>
      <c r="E45" s="1787"/>
      <c r="F45" s="1788"/>
      <c r="G45" s="1788"/>
      <c r="H45" s="1788"/>
      <c r="I45" s="1788"/>
      <c r="J45" s="1788"/>
      <c r="K45" s="1788"/>
      <c r="L45" s="1788"/>
      <c r="M45" s="346">
        <f t="shared" si="51"/>
        <v>0</v>
      </c>
      <c r="N45" s="1789"/>
      <c r="O45" s="1789"/>
      <c r="P45" s="1789"/>
      <c r="Q45" s="348">
        <f t="shared" si="44"/>
        <v>0</v>
      </c>
      <c r="R45" s="1790"/>
      <c r="S45" s="1791"/>
      <c r="T45" s="1791"/>
      <c r="U45" s="1791"/>
      <c r="V45" s="1791"/>
      <c r="W45" s="346">
        <f t="shared" si="45"/>
        <v>0</v>
      </c>
      <c r="X45" s="1790"/>
      <c r="Y45" s="1791"/>
      <c r="Z45" s="1791"/>
      <c r="AA45" s="1791"/>
      <c r="AB45" s="1791"/>
      <c r="AC45" s="1791"/>
      <c r="AD45" s="1791"/>
      <c r="AE45" s="1791"/>
      <c r="AF45" s="1791"/>
      <c r="AG45" s="346">
        <f t="shared" si="46"/>
        <v>0</v>
      </c>
      <c r="AH45" s="1792"/>
      <c r="AI45" s="351">
        <f t="shared" si="47"/>
        <v>0</v>
      </c>
      <c r="AJ45" s="1787"/>
      <c r="AK45" s="1788"/>
      <c r="AL45" s="1788"/>
      <c r="AM45" s="1788"/>
      <c r="AN45" s="1788"/>
      <c r="AO45" s="1788"/>
      <c r="AP45" s="346">
        <f t="shared" si="48"/>
        <v>0</v>
      </c>
      <c r="AQ45" s="1789"/>
      <c r="AR45" s="1792"/>
      <c r="AS45" s="1789"/>
      <c r="AT45" s="352">
        <f t="shared" si="35"/>
        <v>0</v>
      </c>
      <c r="AU45" s="1785"/>
      <c r="AV45" s="1793"/>
      <c r="AW45" s="1793"/>
      <c r="AX45" s="346">
        <f t="shared" si="49"/>
        <v>0</v>
      </c>
      <c r="AY45" s="1789"/>
      <c r="AZ45" s="1789"/>
      <c r="BA45" s="352">
        <f t="shared" si="50"/>
        <v>0</v>
      </c>
      <c r="BB45" s="1789"/>
      <c r="BC45" s="352">
        <f t="shared" si="36"/>
        <v>0</v>
      </c>
      <c r="BD45" s="498"/>
    </row>
    <row r="46" spans="1:56" hidden="1" outlineLevel="2">
      <c r="A46" s="1777" t="str">
        <f>Cover!C35</f>
        <v>- none -</v>
      </c>
      <c r="B46" s="1784"/>
      <c r="C46" s="1785"/>
      <c r="D46" s="1786"/>
      <c r="E46" s="1787"/>
      <c r="F46" s="1788"/>
      <c r="G46" s="1788"/>
      <c r="H46" s="1788"/>
      <c r="I46" s="1788"/>
      <c r="J46" s="1788"/>
      <c r="K46" s="1788"/>
      <c r="L46" s="1788"/>
      <c r="M46" s="346">
        <f t="shared" si="51"/>
        <v>0</v>
      </c>
      <c r="N46" s="1789"/>
      <c r="O46" s="1789"/>
      <c r="P46" s="1789"/>
      <c r="Q46" s="348">
        <f t="shared" si="44"/>
        <v>0</v>
      </c>
      <c r="R46" s="1790"/>
      <c r="S46" s="1791"/>
      <c r="T46" s="1791"/>
      <c r="U46" s="1791"/>
      <c r="V46" s="1791"/>
      <c r="W46" s="346">
        <f t="shared" si="45"/>
        <v>0</v>
      </c>
      <c r="X46" s="1790"/>
      <c r="Y46" s="1791"/>
      <c r="Z46" s="1791"/>
      <c r="AA46" s="1791"/>
      <c r="AB46" s="1791"/>
      <c r="AC46" s="1791"/>
      <c r="AD46" s="1791"/>
      <c r="AE46" s="1791"/>
      <c r="AF46" s="1791"/>
      <c r="AG46" s="346">
        <f t="shared" si="46"/>
        <v>0</v>
      </c>
      <c r="AH46" s="1792"/>
      <c r="AI46" s="351">
        <f t="shared" si="47"/>
        <v>0</v>
      </c>
      <c r="AJ46" s="1787"/>
      <c r="AK46" s="1788"/>
      <c r="AL46" s="1788"/>
      <c r="AM46" s="1788"/>
      <c r="AN46" s="1788"/>
      <c r="AO46" s="1788"/>
      <c r="AP46" s="346">
        <f t="shared" si="48"/>
        <v>0</v>
      </c>
      <c r="AQ46" s="1789"/>
      <c r="AR46" s="1792"/>
      <c r="AS46" s="1789"/>
      <c r="AT46" s="352">
        <f t="shared" si="35"/>
        <v>0</v>
      </c>
      <c r="AU46" s="1785"/>
      <c r="AV46" s="1793"/>
      <c r="AW46" s="1793"/>
      <c r="AX46" s="346">
        <f t="shared" si="49"/>
        <v>0</v>
      </c>
      <c r="AY46" s="1789"/>
      <c r="AZ46" s="1789"/>
      <c r="BA46" s="352">
        <f t="shared" si="50"/>
        <v>0</v>
      </c>
      <c r="BB46" s="1789"/>
      <c r="BC46" s="352">
        <f t="shared" si="36"/>
        <v>0</v>
      </c>
      <c r="BD46" s="498"/>
    </row>
    <row r="47" spans="1:56" s="509" customFormat="1" collapsed="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60</v>
      </c>
      <c r="B48" s="1794"/>
      <c r="C48" s="1788"/>
      <c r="D48" s="1795"/>
      <c r="E48" s="1787"/>
      <c r="F48" s="1788"/>
      <c r="G48" s="1788"/>
      <c r="H48" s="1788"/>
      <c r="I48" s="1788"/>
      <c r="J48" s="1788"/>
      <c r="K48" s="1788"/>
      <c r="L48" s="1788"/>
      <c r="M48" s="348">
        <f>SUM(E48:L48)</f>
        <v>0</v>
      </c>
      <c r="N48" s="1796"/>
      <c r="O48" s="1796"/>
      <c r="P48" s="1796"/>
      <c r="Q48" s="348">
        <f>B48+C48+M48+N48+O48+P48+D48</f>
        <v>0</v>
      </c>
      <c r="R48" s="1787"/>
      <c r="S48" s="1788"/>
      <c r="T48" s="1788"/>
      <c r="U48" s="1797"/>
      <c r="V48" s="1788"/>
      <c r="W48" s="346">
        <f>SUM(R48:V48)</f>
        <v>0</v>
      </c>
      <c r="X48" s="1788"/>
      <c r="Y48" s="1788"/>
      <c r="Z48" s="1788"/>
      <c r="AA48" s="1788"/>
      <c r="AB48" s="1788"/>
      <c r="AC48" s="1788"/>
      <c r="AD48" s="1788"/>
      <c r="AE48" s="1788"/>
      <c r="AF48" s="1788"/>
      <c r="AG48" s="346">
        <f>SUM(X48:AF48)</f>
        <v>0</v>
      </c>
      <c r="AH48" s="1794"/>
      <c r="AI48" s="351">
        <f>Q48+W48+AG48+AH48</f>
        <v>0</v>
      </c>
      <c r="AJ48" s="1787"/>
      <c r="AK48" s="1788"/>
      <c r="AL48" s="1788"/>
      <c r="AM48" s="1788"/>
      <c r="AN48" s="1788"/>
      <c r="AO48" s="1788"/>
      <c r="AP48" s="346">
        <f>SUM(AJ48:AO48)</f>
        <v>0</v>
      </c>
      <c r="AQ48" s="1796"/>
      <c r="AR48" s="1794"/>
      <c r="AS48" s="1796"/>
      <c r="AT48" s="352">
        <f>AI48+AP48+AQ48+AR48+AS48</f>
        <v>0</v>
      </c>
      <c r="AU48" s="1788"/>
      <c r="AV48" s="1797"/>
      <c r="AW48" s="1797"/>
      <c r="AX48" s="346">
        <f>SUM(AU48:AW48)</f>
        <v>0</v>
      </c>
      <c r="AY48" s="1796"/>
      <c r="AZ48" s="1796"/>
      <c r="BA48" s="352">
        <f>AX48+AY48+AZ48</f>
        <v>0</v>
      </c>
      <c r="BB48" s="1582"/>
      <c r="BC48" s="352">
        <f>BA48+AT48+BB48</f>
        <v>0</v>
      </c>
    </row>
    <row r="49" spans="1:56"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6">
      <c r="A50" s="321" t="s">
        <v>61</v>
      </c>
      <c r="B50" s="1794"/>
      <c r="C50" s="1788"/>
      <c r="D50" s="1795"/>
      <c r="E50" s="1787"/>
      <c r="F50" s="1788"/>
      <c r="G50" s="1788"/>
      <c r="H50" s="1788"/>
      <c r="I50" s="1788"/>
      <c r="J50" s="1788"/>
      <c r="K50" s="1788"/>
      <c r="L50" s="1788"/>
      <c r="M50" s="348">
        <f>SUM(E50:L50)</f>
        <v>0</v>
      </c>
      <c r="N50" s="1796"/>
      <c r="O50" s="1796"/>
      <c r="P50" s="1796"/>
      <c r="Q50" s="348">
        <f>B50+C50+M50+N50+O50+P50+D50</f>
        <v>0</v>
      </c>
      <c r="R50" s="1787"/>
      <c r="S50" s="1788"/>
      <c r="T50" s="1788"/>
      <c r="U50" s="1797"/>
      <c r="V50" s="1788"/>
      <c r="W50" s="346">
        <f>SUM(R50:V50)</f>
        <v>0</v>
      </c>
      <c r="X50" s="1788"/>
      <c r="Y50" s="1788"/>
      <c r="Z50" s="1788"/>
      <c r="AA50" s="1788"/>
      <c r="AB50" s="1788"/>
      <c r="AC50" s="1788"/>
      <c r="AD50" s="1788"/>
      <c r="AE50" s="1788"/>
      <c r="AF50" s="1788"/>
      <c r="AG50" s="346">
        <f>SUM(X50:AF50)</f>
        <v>0</v>
      </c>
      <c r="AH50" s="1794"/>
      <c r="AI50" s="351">
        <f>Q50+W50+AG50+AH50</f>
        <v>0</v>
      </c>
      <c r="AJ50" s="1787"/>
      <c r="AK50" s="1788"/>
      <c r="AL50" s="1788"/>
      <c r="AM50" s="1788"/>
      <c r="AN50" s="1788"/>
      <c r="AO50" s="1788"/>
      <c r="AP50" s="346">
        <f>SUM(AJ50:AO50)</f>
        <v>0</v>
      </c>
      <c r="AQ50" s="1796"/>
      <c r="AR50" s="1794"/>
      <c r="AS50" s="1796"/>
      <c r="AT50" s="352">
        <f>AI50+AP50+AQ50+AR50+AS50</f>
        <v>0</v>
      </c>
      <c r="AU50" s="1788"/>
      <c r="AV50" s="1797"/>
      <c r="AW50" s="1797"/>
      <c r="AX50" s="346">
        <f>SUM(AU50:AW50)</f>
        <v>0</v>
      </c>
      <c r="AY50" s="1796"/>
      <c r="AZ50" s="1796"/>
      <c r="BA50" s="352">
        <f>AX50+AY50+AZ50</f>
        <v>0</v>
      </c>
      <c r="BB50" s="1582"/>
      <c r="BC50" s="352">
        <f>BA50+AT50+BB50</f>
        <v>0</v>
      </c>
    </row>
    <row r="51" spans="1:56" s="509" customFormat="1">
      <c r="A51" s="495"/>
      <c r="B51" s="506"/>
      <c r="C51" s="502"/>
      <c r="D51" s="503"/>
      <c r="E51" s="501"/>
      <c r="F51" s="502"/>
      <c r="G51" s="502"/>
      <c r="H51" s="502"/>
      <c r="I51" s="502"/>
      <c r="J51" s="502"/>
      <c r="K51" s="502"/>
      <c r="L51" s="502"/>
      <c r="M51" s="503"/>
      <c r="N51" s="504"/>
      <c r="O51" s="504"/>
      <c r="P51" s="504"/>
      <c r="Q51" s="503"/>
      <c r="R51" s="501"/>
      <c r="S51" s="502"/>
      <c r="T51" s="502"/>
      <c r="U51" s="505"/>
      <c r="V51" s="502"/>
      <c r="W51" s="500"/>
      <c r="X51" s="502"/>
      <c r="Y51" s="502"/>
      <c r="Z51" s="502"/>
      <c r="AA51" s="502"/>
      <c r="AB51" s="502"/>
      <c r="AC51" s="502"/>
      <c r="AD51" s="502"/>
      <c r="AE51" s="502"/>
      <c r="AF51" s="502"/>
      <c r="AG51" s="500"/>
      <c r="AH51" s="506"/>
      <c r="AI51" s="504"/>
      <c r="AJ51" s="501"/>
      <c r="AK51" s="502"/>
      <c r="AL51" s="502"/>
      <c r="AM51" s="502"/>
      <c r="AN51" s="502"/>
      <c r="AO51" s="502"/>
      <c r="AP51" s="500"/>
      <c r="AQ51" s="504"/>
      <c r="AR51" s="506"/>
      <c r="AS51" s="504"/>
      <c r="AT51" s="507"/>
      <c r="AU51" s="502"/>
      <c r="AV51" s="505"/>
      <c r="AW51" s="505"/>
      <c r="AX51" s="500"/>
      <c r="AY51" s="504"/>
      <c r="AZ51" s="504"/>
      <c r="BA51" s="507"/>
      <c r="BB51" s="508"/>
      <c r="BC51" s="507"/>
    </row>
    <row r="52" spans="1:56">
      <c r="A52" s="321" t="s">
        <v>62</v>
      </c>
      <c r="B52" s="1794"/>
      <c r="C52" s="1788"/>
      <c r="D52" s="1795"/>
      <c r="E52" s="1787"/>
      <c r="F52" s="1788"/>
      <c r="G52" s="1788"/>
      <c r="H52" s="1788"/>
      <c r="I52" s="1788"/>
      <c r="J52" s="1788"/>
      <c r="K52" s="1788"/>
      <c r="L52" s="1788"/>
      <c r="M52" s="348">
        <f>SUM(E52:L52)</f>
        <v>0</v>
      </c>
      <c r="N52" s="1796"/>
      <c r="O52" s="1796"/>
      <c r="P52" s="1796"/>
      <c r="Q52" s="348">
        <f>B52+C52+M52+N52+O52+P52+D52</f>
        <v>0</v>
      </c>
      <c r="R52" s="1787"/>
      <c r="S52" s="1788"/>
      <c r="T52" s="1788"/>
      <c r="U52" s="1797"/>
      <c r="V52" s="1788"/>
      <c r="W52" s="346">
        <f>SUM(R52:V52)</f>
        <v>0</v>
      </c>
      <c r="X52" s="1788"/>
      <c r="Y52" s="1788"/>
      <c r="Z52" s="1788"/>
      <c r="AA52" s="1788"/>
      <c r="AB52" s="1788"/>
      <c r="AC52" s="1788"/>
      <c r="AD52" s="1788"/>
      <c r="AE52" s="1788"/>
      <c r="AF52" s="1788"/>
      <c r="AG52" s="346">
        <f>SUM(X52:AF52)</f>
        <v>0</v>
      </c>
      <c r="AH52" s="1794"/>
      <c r="AI52" s="351">
        <f>Q52+W52+AG52+AH52</f>
        <v>0</v>
      </c>
      <c r="AJ52" s="1787"/>
      <c r="AK52" s="1788"/>
      <c r="AL52" s="1788"/>
      <c r="AM52" s="1788"/>
      <c r="AN52" s="1788"/>
      <c r="AO52" s="1788"/>
      <c r="AP52" s="346">
        <f>SUM(AJ52:AO52)</f>
        <v>0</v>
      </c>
      <c r="AQ52" s="1796"/>
      <c r="AR52" s="1794"/>
      <c r="AS52" s="1796"/>
      <c r="AT52" s="352">
        <f>AI52+AP52+AQ52+AR52+AS52</f>
        <v>0</v>
      </c>
      <c r="AU52" s="1788"/>
      <c r="AV52" s="1797"/>
      <c r="AW52" s="1797"/>
      <c r="AX52" s="346">
        <f>SUM(AU52:AW52)</f>
        <v>0</v>
      </c>
      <c r="AY52" s="1796"/>
      <c r="AZ52" s="1796"/>
      <c r="BA52" s="352">
        <f>AX52+AY52+AZ52</f>
        <v>0</v>
      </c>
      <c r="BB52" s="1582"/>
      <c r="BC52" s="352">
        <f>BA52+AT52+BB52</f>
        <v>0</v>
      </c>
    </row>
    <row r="53" spans="1:56" s="509" customFormat="1">
      <c r="A53" s="495"/>
      <c r="B53" s="506"/>
      <c r="C53" s="502"/>
      <c r="D53" s="503"/>
      <c r="E53" s="501"/>
      <c r="F53" s="502"/>
      <c r="G53" s="502"/>
      <c r="H53" s="502"/>
      <c r="I53" s="502"/>
      <c r="J53" s="502"/>
      <c r="K53" s="502"/>
      <c r="L53" s="502"/>
      <c r="M53" s="503"/>
      <c r="N53" s="504"/>
      <c r="O53" s="504"/>
      <c r="P53" s="504"/>
      <c r="Q53" s="503"/>
      <c r="R53" s="501"/>
      <c r="S53" s="502"/>
      <c r="T53" s="502"/>
      <c r="U53" s="505"/>
      <c r="V53" s="502"/>
      <c r="W53" s="500"/>
      <c r="X53" s="502"/>
      <c r="Y53" s="502"/>
      <c r="Z53" s="502"/>
      <c r="AA53" s="502"/>
      <c r="AB53" s="502"/>
      <c r="AC53" s="502"/>
      <c r="AD53" s="502"/>
      <c r="AE53" s="502"/>
      <c r="AF53" s="502"/>
      <c r="AG53" s="500"/>
      <c r="AH53" s="506"/>
      <c r="AI53" s="504"/>
      <c r="AJ53" s="501"/>
      <c r="AK53" s="502"/>
      <c r="AL53" s="502"/>
      <c r="AM53" s="502"/>
      <c r="AN53" s="502"/>
      <c r="AO53" s="502"/>
      <c r="AP53" s="500"/>
      <c r="AQ53" s="504"/>
      <c r="AR53" s="506"/>
      <c r="AS53" s="504"/>
      <c r="AT53" s="507"/>
      <c r="AU53" s="502"/>
      <c r="AV53" s="505"/>
      <c r="AW53" s="505"/>
      <c r="AX53" s="500"/>
      <c r="AY53" s="504"/>
      <c r="AZ53" s="504"/>
      <c r="BA53" s="507"/>
      <c r="BB53" s="508"/>
      <c r="BC53" s="507"/>
    </row>
    <row r="54" spans="1:56">
      <c r="A54" s="321" t="s">
        <v>63</v>
      </c>
      <c r="B54" s="1794"/>
      <c r="C54" s="1788"/>
      <c r="D54" s="1795"/>
      <c r="E54" s="1787"/>
      <c r="F54" s="1788"/>
      <c r="G54" s="1788"/>
      <c r="H54" s="1788"/>
      <c r="I54" s="1788"/>
      <c r="J54" s="1788"/>
      <c r="K54" s="1788"/>
      <c r="L54" s="1788"/>
      <c r="M54" s="348">
        <f>SUM(E54:L54)</f>
        <v>0</v>
      </c>
      <c r="N54" s="1796"/>
      <c r="O54" s="1796"/>
      <c r="P54" s="1796"/>
      <c r="Q54" s="348">
        <f>B54+C54+M54+N54+O54+P54+D54</f>
        <v>0</v>
      </c>
      <c r="R54" s="1787"/>
      <c r="S54" s="1788"/>
      <c r="T54" s="1788"/>
      <c r="U54" s="1797"/>
      <c r="V54" s="1788"/>
      <c r="W54" s="346">
        <f>SUM(R54:V54)</f>
        <v>0</v>
      </c>
      <c r="X54" s="1788"/>
      <c r="Y54" s="1788"/>
      <c r="Z54" s="1788"/>
      <c r="AA54" s="1788"/>
      <c r="AB54" s="1788"/>
      <c r="AC54" s="1788"/>
      <c r="AD54" s="1788"/>
      <c r="AE54" s="1788"/>
      <c r="AF54" s="1788"/>
      <c r="AG54" s="346">
        <f>SUM(X54:AF54)</f>
        <v>0</v>
      </c>
      <c r="AH54" s="1794"/>
      <c r="AI54" s="351">
        <f>Q54+W54+AG54+AH54</f>
        <v>0</v>
      </c>
      <c r="AJ54" s="1787"/>
      <c r="AK54" s="1788"/>
      <c r="AL54" s="1788"/>
      <c r="AM54" s="1788"/>
      <c r="AN54" s="1788"/>
      <c r="AO54" s="1788"/>
      <c r="AP54" s="346">
        <f>SUM(AJ54:AO54)</f>
        <v>0</v>
      </c>
      <c r="AQ54" s="1796"/>
      <c r="AR54" s="1794"/>
      <c r="AS54" s="1796"/>
      <c r="AT54" s="352">
        <f>AI54+AP54+AQ54+AR54+AS54</f>
        <v>0</v>
      </c>
      <c r="AU54" s="1788"/>
      <c r="AV54" s="1797"/>
      <c r="AW54" s="1797"/>
      <c r="AX54" s="346">
        <f>SUM(AU54:AW54)</f>
        <v>0</v>
      </c>
      <c r="AY54" s="1796"/>
      <c r="AZ54" s="1796"/>
      <c r="BA54" s="352">
        <f>AX54+AY54+AZ54</f>
        <v>0</v>
      </c>
      <c r="BB54" s="1582"/>
      <c r="BC54" s="352">
        <f>BA54+AT54+BB54</f>
        <v>0</v>
      </c>
    </row>
    <row r="55" spans="1:56" s="509" customFormat="1">
      <c r="A55" s="495"/>
      <c r="B55" s="506"/>
      <c r="C55" s="502"/>
      <c r="D55" s="503"/>
      <c r="E55" s="501"/>
      <c r="F55" s="502"/>
      <c r="G55" s="502"/>
      <c r="H55" s="502"/>
      <c r="I55" s="502"/>
      <c r="J55" s="502"/>
      <c r="K55" s="502"/>
      <c r="L55" s="502"/>
      <c r="M55" s="503"/>
      <c r="N55" s="504"/>
      <c r="O55" s="504"/>
      <c r="P55" s="504"/>
      <c r="Q55" s="503"/>
      <c r="R55" s="501"/>
      <c r="S55" s="502"/>
      <c r="T55" s="502"/>
      <c r="U55" s="505"/>
      <c r="V55" s="502"/>
      <c r="W55" s="500"/>
      <c r="X55" s="502"/>
      <c r="Y55" s="502"/>
      <c r="Z55" s="502"/>
      <c r="AA55" s="502"/>
      <c r="AB55" s="502"/>
      <c r="AC55" s="502"/>
      <c r="AD55" s="502"/>
      <c r="AE55" s="502"/>
      <c r="AF55" s="502"/>
      <c r="AG55" s="500"/>
      <c r="AH55" s="506"/>
      <c r="AI55" s="504"/>
      <c r="AJ55" s="501"/>
      <c r="AK55" s="502"/>
      <c r="AL55" s="502"/>
      <c r="AM55" s="502"/>
      <c r="AN55" s="502"/>
      <c r="AO55" s="502"/>
      <c r="AP55" s="500"/>
      <c r="AQ55" s="504"/>
      <c r="AR55" s="506"/>
      <c r="AS55" s="504"/>
      <c r="AT55" s="507"/>
      <c r="AU55" s="502"/>
      <c r="AV55" s="505"/>
      <c r="AW55" s="505"/>
      <c r="AX55" s="500"/>
      <c r="AY55" s="504"/>
      <c r="AZ55" s="504"/>
      <c r="BA55" s="507"/>
      <c r="BB55" s="508"/>
      <c r="BC55" s="507"/>
    </row>
    <row r="56" spans="1:56">
      <c r="A56" s="321" t="s">
        <v>64</v>
      </c>
      <c r="B56" s="1794"/>
      <c r="C56" s="1788"/>
      <c r="D56" s="1795"/>
      <c r="E56" s="1787"/>
      <c r="F56" s="1788"/>
      <c r="G56" s="1788"/>
      <c r="H56" s="1788"/>
      <c r="I56" s="1788"/>
      <c r="J56" s="1788"/>
      <c r="K56" s="1788"/>
      <c r="L56" s="1788"/>
      <c r="M56" s="348">
        <f>SUM(E56:L56)</f>
        <v>0</v>
      </c>
      <c r="N56" s="1796"/>
      <c r="O56" s="1796"/>
      <c r="P56" s="1796"/>
      <c r="Q56" s="348">
        <f>B56+C56+M56+N56+O56+P56+D56</f>
        <v>0</v>
      </c>
      <c r="R56" s="1787"/>
      <c r="S56" s="1788"/>
      <c r="T56" s="1788"/>
      <c r="U56" s="1797"/>
      <c r="V56" s="1788"/>
      <c r="W56" s="346">
        <f>SUM(R56:V56)</f>
        <v>0</v>
      </c>
      <c r="X56" s="1788"/>
      <c r="Y56" s="1788"/>
      <c r="Z56" s="1788"/>
      <c r="AA56" s="1788"/>
      <c r="AB56" s="1788"/>
      <c r="AC56" s="1788"/>
      <c r="AD56" s="1788"/>
      <c r="AE56" s="1788"/>
      <c r="AF56" s="1788"/>
      <c r="AG56" s="346">
        <f>SUM(X56:AF56)</f>
        <v>0</v>
      </c>
      <c r="AH56" s="1794"/>
      <c r="AI56" s="351">
        <f>Q56+W56+AG56+AH56</f>
        <v>0</v>
      </c>
      <c r="AJ56" s="1787"/>
      <c r="AK56" s="1788"/>
      <c r="AL56" s="1788"/>
      <c r="AM56" s="1788"/>
      <c r="AN56" s="1788"/>
      <c r="AO56" s="1788"/>
      <c r="AP56" s="346">
        <f>SUM(AJ56:AO56)</f>
        <v>0</v>
      </c>
      <c r="AQ56" s="1796"/>
      <c r="AR56" s="1794"/>
      <c r="AS56" s="1796"/>
      <c r="AT56" s="352">
        <f>AI56+AP56+AQ56+AR56+AS56</f>
        <v>0</v>
      </c>
      <c r="AU56" s="1788"/>
      <c r="AV56" s="1797"/>
      <c r="AW56" s="1797"/>
      <c r="AX56" s="346">
        <f>SUM(AU56:AW56)</f>
        <v>0</v>
      </c>
      <c r="AY56" s="1796"/>
      <c r="AZ56" s="1796"/>
      <c r="BA56" s="352">
        <f>AX56+AY56+AZ56</f>
        <v>0</v>
      </c>
      <c r="BB56" s="1582"/>
      <c r="BC56" s="352">
        <f>BA56+AT56+BB56</f>
        <v>0</v>
      </c>
    </row>
    <row r="57" spans="1:56" s="509" customFormat="1">
      <c r="A57" s="495"/>
      <c r="B57" s="506"/>
      <c r="C57" s="502"/>
      <c r="D57" s="503"/>
      <c r="E57" s="501"/>
      <c r="F57" s="502"/>
      <c r="G57" s="502"/>
      <c r="H57" s="502"/>
      <c r="I57" s="502"/>
      <c r="J57" s="502"/>
      <c r="K57" s="502"/>
      <c r="L57" s="502"/>
      <c r="M57" s="503"/>
      <c r="N57" s="504"/>
      <c r="O57" s="504"/>
      <c r="P57" s="504"/>
      <c r="Q57" s="503"/>
      <c r="R57" s="501"/>
      <c r="S57" s="502"/>
      <c r="T57" s="502"/>
      <c r="U57" s="505"/>
      <c r="V57" s="502"/>
      <c r="W57" s="500"/>
      <c r="X57" s="502"/>
      <c r="Y57" s="502"/>
      <c r="Z57" s="502"/>
      <c r="AA57" s="502"/>
      <c r="AB57" s="502"/>
      <c r="AC57" s="502"/>
      <c r="AD57" s="502"/>
      <c r="AE57" s="502"/>
      <c r="AF57" s="502"/>
      <c r="AG57" s="500"/>
      <c r="AH57" s="506"/>
      <c r="AI57" s="504"/>
      <c r="AJ57" s="501"/>
      <c r="AK57" s="502"/>
      <c r="AL57" s="502"/>
      <c r="AM57" s="502"/>
      <c r="AN57" s="502"/>
      <c r="AO57" s="502"/>
      <c r="AP57" s="500"/>
      <c r="AQ57" s="504"/>
      <c r="AR57" s="506"/>
      <c r="AS57" s="504"/>
      <c r="AT57" s="507"/>
      <c r="AU57" s="502"/>
      <c r="AV57" s="505"/>
      <c r="AW57" s="505"/>
      <c r="AX57" s="500"/>
      <c r="AY57" s="504"/>
      <c r="AZ57" s="504"/>
      <c r="BA57" s="507"/>
      <c r="BB57" s="508"/>
      <c r="BC57" s="507"/>
    </row>
    <row r="58" spans="1:56">
      <c r="A58" s="420" t="s">
        <v>65</v>
      </c>
      <c r="B58" s="1794"/>
      <c r="C58" s="1788"/>
      <c r="D58" s="1795"/>
      <c r="E58" s="1787"/>
      <c r="F58" s="1788"/>
      <c r="G58" s="1788"/>
      <c r="H58" s="1788"/>
      <c r="I58" s="1788"/>
      <c r="J58" s="1788"/>
      <c r="K58" s="1788"/>
      <c r="L58" s="1788"/>
      <c r="M58" s="348">
        <f>SUM(E58:L58)</f>
        <v>0</v>
      </c>
      <c r="N58" s="1796"/>
      <c r="O58" s="1796"/>
      <c r="P58" s="1796"/>
      <c r="Q58" s="348">
        <f>B58+C58+M58+N58+O58+P58+D58</f>
        <v>0</v>
      </c>
      <c r="R58" s="1787"/>
      <c r="S58" s="1788"/>
      <c r="T58" s="1788"/>
      <c r="U58" s="1797"/>
      <c r="V58" s="1788"/>
      <c r="W58" s="346">
        <f>SUM(R58:V58)</f>
        <v>0</v>
      </c>
      <c r="X58" s="1788"/>
      <c r="Y58" s="1788"/>
      <c r="Z58" s="1788"/>
      <c r="AA58" s="1788"/>
      <c r="AB58" s="1788"/>
      <c r="AC58" s="1788"/>
      <c r="AD58" s="1788"/>
      <c r="AE58" s="1788"/>
      <c r="AF58" s="1788"/>
      <c r="AG58" s="346">
        <f>SUM(X58:AF58)</f>
        <v>0</v>
      </c>
      <c r="AH58" s="1794"/>
      <c r="AI58" s="351">
        <f>Q58+W58+AG58+AH58</f>
        <v>0</v>
      </c>
      <c r="AJ58" s="1787"/>
      <c r="AK58" s="1788"/>
      <c r="AL58" s="1788"/>
      <c r="AM58" s="1788"/>
      <c r="AN58" s="1788"/>
      <c r="AO58" s="1788"/>
      <c r="AP58" s="346">
        <f>SUM(AJ58:AO58)</f>
        <v>0</v>
      </c>
      <c r="AQ58" s="1796"/>
      <c r="AR58" s="1794"/>
      <c r="AS58" s="1796"/>
      <c r="AT58" s="352">
        <f>AI58+AP58+AQ58+AR58+AS58</f>
        <v>0</v>
      </c>
      <c r="AU58" s="1788"/>
      <c r="AV58" s="1797"/>
      <c r="AW58" s="1797"/>
      <c r="AX58" s="346">
        <f>SUM(AU58:AW58)</f>
        <v>0</v>
      </c>
      <c r="AY58" s="1796"/>
      <c r="AZ58" s="1796"/>
      <c r="BA58" s="352">
        <f>AX58+AY58+AZ58</f>
        <v>0</v>
      </c>
      <c r="BB58" s="1798"/>
      <c r="BC58" s="352">
        <f>BA58+AT58+BB58</f>
        <v>0</v>
      </c>
    </row>
    <row r="59" spans="1:56" s="509" customFormat="1">
      <c r="A59" s="495"/>
      <c r="B59" s="506"/>
      <c r="C59" s="502"/>
      <c r="D59" s="503"/>
      <c r="E59" s="501"/>
      <c r="F59" s="502"/>
      <c r="G59" s="502"/>
      <c r="H59" s="502"/>
      <c r="I59" s="502"/>
      <c r="J59" s="502"/>
      <c r="K59" s="502"/>
      <c r="L59" s="502"/>
      <c r="M59" s="503"/>
      <c r="N59" s="504"/>
      <c r="O59" s="504"/>
      <c r="P59" s="504"/>
      <c r="Q59" s="503"/>
      <c r="R59" s="501"/>
      <c r="S59" s="502"/>
      <c r="T59" s="502"/>
      <c r="U59" s="505"/>
      <c r="V59" s="502"/>
      <c r="W59" s="500"/>
      <c r="X59" s="502"/>
      <c r="Y59" s="502"/>
      <c r="Z59" s="502"/>
      <c r="AA59" s="502"/>
      <c r="AB59" s="502"/>
      <c r="AC59" s="502"/>
      <c r="AD59" s="502"/>
      <c r="AE59" s="502"/>
      <c r="AF59" s="502"/>
      <c r="AG59" s="500"/>
      <c r="AH59" s="506"/>
      <c r="AI59" s="504"/>
      <c r="AJ59" s="501"/>
      <c r="AK59" s="502"/>
      <c r="AL59" s="502"/>
      <c r="AM59" s="502"/>
      <c r="AN59" s="502"/>
      <c r="AO59" s="502"/>
      <c r="AP59" s="500"/>
      <c r="AQ59" s="504"/>
      <c r="AR59" s="506"/>
      <c r="AS59" s="504"/>
      <c r="AT59" s="507"/>
      <c r="AU59" s="502"/>
      <c r="AV59" s="505"/>
      <c r="AW59" s="505"/>
      <c r="AX59" s="500"/>
      <c r="AY59" s="504"/>
      <c r="AZ59" s="504"/>
      <c r="BA59" s="507"/>
      <c r="BB59" s="508"/>
      <c r="BC59" s="507"/>
    </row>
    <row r="60" spans="1:56" s="509" customFormat="1">
      <c r="A60" s="495" t="s">
        <v>66</v>
      </c>
      <c r="B60" s="497">
        <f>SUM(B61:B75)</f>
        <v>0</v>
      </c>
      <c r="C60" s="364">
        <f t="shared" ref="C60:BB60" si="52">SUM(C61:C75)</f>
        <v>0</v>
      </c>
      <c r="D60" s="348">
        <f t="shared" si="52"/>
        <v>0</v>
      </c>
      <c r="E60" s="370">
        <f t="shared" si="52"/>
        <v>0</v>
      </c>
      <c r="F60" s="368">
        <f t="shared" si="52"/>
        <v>0</v>
      </c>
      <c r="G60" s="364">
        <f t="shared" si="52"/>
        <v>0</v>
      </c>
      <c r="H60" s="364">
        <f t="shared" si="52"/>
        <v>0</v>
      </c>
      <c r="I60" s="364">
        <f t="shared" si="52"/>
        <v>0</v>
      </c>
      <c r="J60" s="364">
        <f t="shared" si="52"/>
        <v>0</v>
      </c>
      <c r="K60" s="364">
        <f t="shared" si="52"/>
        <v>0</v>
      </c>
      <c r="L60" s="364">
        <f t="shared" si="52"/>
        <v>0</v>
      </c>
      <c r="M60" s="348">
        <f t="shared" si="52"/>
        <v>0</v>
      </c>
      <c r="N60" s="351">
        <f t="shared" si="52"/>
        <v>0</v>
      </c>
      <c r="O60" s="351">
        <f t="shared" si="52"/>
        <v>0</v>
      </c>
      <c r="P60" s="351">
        <f t="shared" si="52"/>
        <v>0</v>
      </c>
      <c r="Q60" s="348">
        <f t="shared" si="52"/>
        <v>0</v>
      </c>
      <c r="R60" s="363">
        <f t="shared" si="52"/>
        <v>0</v>
      </c>
      <c r="S60" s="364">
        <f t="shared" si="52"/>
        <v>0</v>
      </c>
      <c r="T60" s="368">
        <f t="shared" si="52"/>
        <v>0</v>
      </c>
      <c r="U60" s="369">
        <f t="shared" si="52"/>
        <v>0</v>
      </c>
      <c r="V60" s="364">
        <f t="shared" si="52"/>
        <v>0</v>
      </c>
      <c r="W60" s="346">
        <f t="shared" si="52"/>
        <v>0</v>
      </c>
      <c r="X60" s="368">
        <f t="shared" si="52"/>
        <v>0</v>
      </c>
      <c r="Y60" s="368">
        <f t="shared" si="52"/>
        <v>0</v>
      </c>
      <c r="Z60" s="368">
        <f t="shared" si="52"/>
        <v>0</v>
      </c>
      <c r="AA60" s="368">
        <f t="shared" si="52"/>
        <v>0</v>
      </c>
      <c r="AB60" s="368">
        <f t="shared" si="52"/>
        <v>0</v>
      </c>
      <c r="AC60" s="368">
        <f t="shared" si="52"/>
        <v>0</v>
      </c>
      <c r="AD60" s="368">
        <f t="shared" si="52"/>
        <v>0</v>
      </c>
      <c r="AE60" s="368">
        <f t="shared" si="52"/>
        <v>0</v>
      </c>
      <c r="AF60" s="368">
        <f t="shared" si="52"/>
        <v>0</v>
      </c>
      <c r="AG60" s="346">
        <f t="shared" si="52"/>
        <v>0</v>
      </c>
      <c r="AH60" s="496">
        <f t="shared" si="52"/>
        <v>0</v>
      </c>
      <c r="AI60" s="351">
        <f>SUM(AI61:AI75)</f>
        <v>0</v>
      </c>
      <c r="AJ60" s="370">
        <f t="shared" si="52"/>
        <v>0</v>
      </c>
      <c r="AK60" s="368">
        <f t="shared" si="52"/>
        <v>0</v>
      </c>
      <c r="AL60" s="368">
        <f t="shared" si="52"/>
        <v>0</v>
      </c>
      <c r="AM60" s="368">
        <f t="shared" si="52"/>
        <v>0</v>
      </c>
      <c r="AN60" s="368">
        <f t="shared" si="52"/>
        <v>0</v>
      </c>
      <c r="AO60" s="368">
        <f t="shared" si="52"/>
        <v>0</v>
      </c>
      <c r="AP60" s="346">
        <f t="shared" si="52"/>
        <v>0</v>
      </c>
      <c r="AQ60" s="351">
        <f t="shared" si="52"/>
        <v>0</v>
      </c>
      <c r="AR60" s="496">
        <f t="shared" si="52"/>
        <v>0</v>
      </c>
      <c r="AS60" s="351">
        <f t="shared" si="52"/>
        <v>0</v>
      </c>
      <c r="AT60" s="352">
        <f t="shared" si="52"/>
        <v>0</v>
      </c>
      <c r="AU60" s="364">
        <f t="shared" si="52"/>
        <v>0</v>
      </c>
      <c r="AV60" s="496">
        <f t="shared" si="52"/>
        <v>0</v>
      </c>
      <c r="AW60" s="496">
        <f t="shared" si="52"/>
        <v>0</v>
      </c>
      <c r="AX60" s="346">
        <f t="shared" si="52"/>
        <v>0</v>
      </c>
      <c r="AY60" s="351">
        <f t="shared" si="52"/>
        <v>0</v>
      </c>
      <c r="AZ60" s="351">
        <f t="shared" si="52"/>
        <v>0</v>
      </c>
      <c r="BA60" s="352">
        <f>SUM(BA61:BA75)</f>
        <v>0</v>
      </c>
      <c r="BB60" s="1582">
        <f t="shared" si="52"/>
        <v>0</v>
      </c>
      <c r="BC60" s="1730">
        <f>SUM(BC61:BC75)</f>
        <v>0</v>
      </c>
      <c r="BD60" s="1847"/>
    </row>
    <row r="61" spans="1:56" s="509" customFormat="1" outlineLevel="1">
      <c r="A61" s="1777" t="str">
        <f>Cover!C21</f>
        <v>- none -</v>
      </c>
      <c r="B61" s="1794"/>
      <c r="C61" s="1788"/>
      <c r="D61" s="1795"/>
      <c r="E61" s="1792"/>
      <c r="F61" s="1785"/>
      <c r="G61" s="1788"/>
      <c r="H61" s="1788"/>
      <c r="I61" s="1788"/>
      <c r="J61" s="1788"/>
      <c r="K61" s="1788"/>
      <c r="L61" s="1788"/>
      <c r="M61" s="348">
        <f t="shared" ref="M61:M75" si="53">SUM(E61:L61)</f>
        <v>0</v>
      </c>
      <c r="N61" s="1796"/>
      <c r="O61" s="1796"/>
      <c r="P61" s="1796"/>
      <c r="Q61" s="348">
        <f t="shared" ref="Q61:Q75" si="54">SUM(B61:D61,M61,N61:P61)</f>
        <v>0</v>
      </c>
      <c r="R61" s="1787"/>
      <c r="S61" s="1788"/>
      <c r="T61" s="1785"/>
      <c r="U61" s="1793"/>
      <c r="V61" s="1788"/>
      <c r="W61" s="346">
        <f t="shared" ref="W61:W75" si="55">SUM(R61:V61)</f>
        <v>0</v>
      </c>
      <c r="X61" s="1792"/>
      <c r="Y61" s="1785"/>
      <c r="Z61" s="1785"/>
      <c r="AA61" s="1785"/>
      <c r="AB61" s="1785"/>
      <c r="AC61" s="1785"/>
      <c r="AD61" s="1785"/>
      <c r="AE61" s="1785"/>
      <c r="AF61" s="1785"/>
      <c r="AG61" s="346">
        <f t="shared" ref="AG61:AG75" si="56">SUM(X61:AF61)</f>
        <v>0</v>
      </c>
      <c r="AH61" s="1798"/>
      <c r="AI61" s="351">
        <f>SUM(Q61,W61,AG61,AH61)</f>
        <v>0</v>
      </c>
      <c r="AJ61" s="1792"/>
      <c r="AK61" s="1785"/>
      <c r="AL61" s="1785"/>
      <c r="AM61" s="1785"/>
      <c r="AN61" s="1785"/>
      <c r="AO61" s="1785"/>
      <c r="AP61" s="346">
        <f t="shared" ref="AP61:AP75" si="57">SUM(AJ61:AO61)</f>
        <v>0</v>
      </c>
      <c r="AQ61" s="1796"/>
      <c r="AR61" s="1798"/>
      <c r="AS61" s="1796"/>
      <c r="AT61" s="352">
        <f t="shared" ref="AT61:AT75" si="58">SUM(AI61,AP61,AQ61,AR61,AS61)</f>
        <v>0</v>
      </c>
      <c r="AU61" s="1788"/>
      <c r="AV61" s="1797"/>
      <c r="AW61" s="1797"/>
      <c r="AX61" s="346">
        <f t="shared" ref="AX61:AX75" si="59">SUM(AU61:AW61)</f>
        <v>0</v>
      </c>
      <c r="AY61" s="1796"/>
      <c r="AZ61" s="1796"/>
      <c r="BA61" s="352">
        <f>SUM(AX61,AY61,AZ61)</f>
        <v>0</v>
      </c>
      <c r="BB61" s="1582"/>
      <c r="BC61" s="1730">
        <f t="shared" ref="BC61:BC75" si="60">BA61+AT61+BB61</f>
        <v>0</v>
      </c>
      <c r="BD61" s="1831">
        <f>'C8 - Related Party Cross Sub'!$AV$7</f>
        <v>0</v>
      </c>
    </row>
    <row r="62" spans="1:56" s="509" customFormat="1" outlineLevel="1">
      <c r="A62" s="1777" t="str">
        <f>Cover!C22</f>
        <v>- none -</v>
      </c>
      <c r="B62" s="1794"/>
      <c r="C62" s="1788"/>
      <c r="D62" s="1795"/>
      <c r="E62" s="1792"/>
      <c r="F62" s="1785"/>
      <c r="G62" s="1788"/>
      <c r="H62" s="1788"/>
      <c r="I62" s="1788"/>
      <c r="J62" s="1788"/>
      <c r="K62" s="1788"/>
      <c r="L62" s="1788"/>
      <c r="M62" s="348">
        <f t="shared" si="53"/>
        <v>0</v>
      </c>
      <c r="N62" s="1796"/>
      <c r="O62" s="1796"/>
      <c r="P62" s="1796"/>
      <c r="Q62" s="348">
        <f t="shared" si="54"/>
        <v>0</v>
      </c>
      <c r="R62" s="1787"/>
      <c r="S62" s="1788"/>
      <c r="T62" s="1785"/>
      <c r="U62" s="1793"/>
      <c r="V62" s="1788"/>
      <c r="W62" s="346">
        <f t="shared" si="55"/>
        <v>0</v>
      </c>
      <c r="X62" s="1792"/>
      <c r="Y62" s="1785"/>
      <c r="Z62" s="1785"/>
      <c r="AA62" s="1785"/>
      <c r="AB62" s="1785"/>
      <c r="AC62" s="1785"/>
      <c r="AD62" s="1785"/>
      <c r="AE62" s="1785"/>
      <c r="AF62" s="1785"/>
      <c r="AG62" s="346">
        <f t="shared" si="56"/>
        <v>0</v>
      </c>
      <c r="AH62" s="1798"/>
      <c r="AI62" s="351">
        <f t="shared" ref="AI62:AI75" si="61">SUM(Q62,W62,AG62,AH62)</f>
        <v>0</v>
      </c>
      <c r="AJ62" s="1792"/>
      <c r="AK62" s="1785"/>
      <c r="AL62" s="1785"/>
      <c r="AM62" s="1785"/>
      <c r="AN62" s="1785"/>
      <c r="AO62" s="1785"/>
      <c r="AP62" s="346">
        <f t="shared" si="57"/>
        <v>0</v>
      </c>
      <c r="AQ62" s="1796"/>
      <c r="AR62" s="1798"/>
      <c r="AS62" s="1796"/>
      <c r="AT62" s="352">
        <f t="shared" si="58"/>
        <v>0</v>
      </c>
      <c r="AU62" s="1788"/>
      <c r="AV62" s="1797"/>
      <c r="AW62" s="1797"/>
      <c r="AX62" s="346">
        <f t="shared" si="59"/>
        <v>0</v>
      </c>
      <c r="AY62" s="1796"/>
      <c r="AZ62" s="1796"/>
      <c r="BA62" s="352">
        <f t="shared" ref="BA62:BA75" si="62">SUM(AX62,AY62,AZ62)</f>
        <v>0</v>
      </c>
      <c r="BB62" s="1582"/>
      <c r="BC62" s="1730">
        <f t="shared" si="60"/>
        <v>0</v>
      </c>
      <c r="BD62" s="1831">
        <f>'C8 - Related Party Cross Sub'!$AV$35</f>
        <v>0</v>
      </c>
    </row>
    <row r="63" spans="1:56" s="509" customFormat="1" outlineLevel="1">
      <c r="A63" s="1777" t="str">
        <f>Cover!C23</f>
        <v>- none -</v>
      </c>
      <c r="B63" s="1794"/>
      <c r="C63" s="1788"/>
      <c r="D63" s="1795"/>
      <c r="E63" s="1792"/>
      <c r="F63" s="1785"/>
      <c r="G63" s="1788"/>
      <c r="H63" s="1788"/>
      <c r="I63" s="1788"/>
      <c r="J63" s="1788"/>
      <c r="K63" s="1788"/>
      <c r="L63" s="1788"/>
      <c r="M63" s="348">
        <f t="shared" si="53"/>
        <v>0</v>
      </c>
      <c r="N63" s="1796"/>
      <c r="O63" s="1796"/>
      <c r="P63" s="1796"/>
      <c r="Q63" s="348">
        <f t="shared" si="54"/>
        <v>0</v>
      </c>
      <c r="R63" s="1787"/>
      <c r="S63" s="1788"/>
      <c r="T63" s="1785"/>
      <c r="U63" s="1793"/>
      <c r="V63" s="1788"/>
      <c r="W63" s="346">
        <f t="shared" si="55"/>
        <v>0</v>
      </c>
      <c r="X63" s="1792"/>
      <c r="Y63" s="1785"/>
      <c r="Z63" s="1785"/>
      <c r="AA63" s="1785"/>
      <c r="AB63" s="1785"/>
      <c r="AC63" s="1785"/>
      <c r="AD63" s="1785"/>
      <c r="AE63" s="1785"/>
      <c r="AF63" s="1785"/>
      <c r="AG63" s="346">
        <f t="shared" si="56"/>
        <v>0</v>
      </c>
      <c r="AH63" s="1798"/>
      <c r="AI63" s="351">
        <f t="shared" si="61"/>
        <v>0</v>
      </c>
      <c r="AJ63" s="1792"/>
      <c r="AK63" s="1785"/>
      <c r="AL63" s="1785"/>
      <c r="AM63" s="1785"/>
      <c r="AN63" s="1785"/>
      <c r="AO63" s="1785"/>
      <c r="AP63" s="346">
        <f t="shared" si="57"/>
        <v>0</v>
      </c>
      <c r="AQ63" s="1796"/>
      <c r="AR63" s="1798"/>
      <c r="AS63" s="1796"/>
      <c r="AT63" s="352">
        <f t="shared" si="58"/>
        <v>0</v>
      </c>
      <c r="AU63" s="1788"/>
      <c r="AV63" s="1797"/>
      <c r="AW63" s="1797"/>
      <c r="AX63" s="346">
        <f t="shared" si="59"/>
        <v>0</v>
      </c>
      <c r="AY63" s="1796"/>
      <c r="AZ63" s="1796"/>
      <c r="BA63" s="352">
        <f t="shared" si="62"/>
        <v>0</v>
      </c>
      <c r="BB63" s="1582"/>
      <c r="BC63" s="1730">
        <f t="shared" si="60"/>
        <v>0</v>
      </c>
      <c r="BD63" s="1831">
        <f>'C8 - Related Party Cross Sub'!$AV$63</f>
        <v>0</v>
      </c>
    </row>
    <row r="64" spans="1:56" s="509" customFormat="1" outlineLevel="1">
      <c r="A64" s="1777" t="str">
        <f>Cover!C24</f>
        <v>- none -</v>
      </c>
      <c r="B64" s="1794"/>
      <c r="C64" s="1788"/>
      <c r="D64" s="1795"/>
      <c r="E64" s="1792"/>
      <c r="F64" s="1785"/>
      <c r="G64" s="1788"/>
      <c r="H64" s="1788"/>
      <c r="I64" s="1788"/>
      <c r="J64" s="1788"/>
      <c r="K64" s="1788"/>
      <c r="L64" s="1788"/>
      <c r="M64" s="348">
        <f t="shared" si="53"/>
        <v>0</v>
      </c>
      <c r="N64" s="1796"/>
      <c r="O64" s="1796"/>
      <c r="P64" s="1796"/>
      <c r="Q64" s="348">
        <f t="shared" si="54"/>
        <v>0</v>
      </c>
      <c r="R64" s="1787"/>
      <c r="S64" s="1788"/>
      <c r="T64" s="1785"/>
      <c r="U64" s="1793"/>
      <c r="V64" s="1788"/>
      <c r="W64" s="346">
        <f t="shared" si="55"/>
        <v>0</v>
      </c>
      <c r="X64" s="1792"/>
      <c r="Y64" s="1785"/>
      <c r="Z64" s="1785"/>
      <c r="AA64" s="1785"/>
      <c r="AB64" s="1785"/>
      <c r="AC64" s="1785"/>
      <c r="AD64" s="1785"/>
      <c r="AE64" s="1785"/>
      <c r="AF64" s="1785"/>
      <c r="AG64" s="346">
        <f t="shared" si="56"/>
        <v>0</v>
      </c>
      <c r="AH64" s="1798"/>
      <c r="AI64" s="351">
        <f t="shared" si="61"/>
        <v>0</v>
      </c>
      <c r="AJ64" s="1792"/>
      <c r="AK64" s="1785"/>
      <c r="AL64" s="1785"/>
      <c r="AM64" s="1785"/>
      <c r="AN64" s="1785"/>
      <c r="AO64" s="1785"/>
      <c r="AP64" s="346">
        <f t="shared" si="57"/>
        <v>0</v>
      </c>
      <c r="AQ64" s="1796"/>
      <c r="AR64" s="1798"/>
      <c r="AS64" s="1796"/>
      <c r="AT64" s="352">
        <f t="shared" si="58"/>
        <v>0</v>
      </c>
      <c r="AU64" s="1788"/>
      <c r="AV64" s="1797"/>
      <c r="AW64" s="1797"/>
      <c r="AX64" s="346">
        <f t="shared" si="59"/>
        <v>0</v>
      </c>
      <c r="AY64" s="1796"/>
      <c r="AZ64" s="1796"/>
      <c r="BA64" s="352">
        <f>SUM(AX64,AY64,AZ64)</f>
        <v>0</v>
      </c>
      <c r="BB64" s="1582"/>
      <c r="BC64" s="1730">
        <f t="shared" si="60"/>
        <v>0</v>
      </c>
      <c r="BD64" s="1831">
        <f>'C8 - Related Party Cross Sub'!$AV$91</f>
        <v>0</v>
      </c>
    </row>
    <row r="65" spans="1:56" s="509" customFormat="1" outlineLevel="1">
      <c r="A65" s="1777" t="str">
        <f>Cover!C25</f>
        <v>- none -</v>
      </c>
      <c r="B65" s="1794"/>
      <c r="C65" s="1788"/>
      <c r="D65" s="1795"/>
      <c r="E65" s="1792"/>
      <c r="F65" s="1785"/>
      <c r="G65" s="1788"/>
      <c r="H65" s="1788"/>
      <c r="I65" s="1788"/>
      <c r="J65" s="1788"/>
      <c r="K65" s="1788"/>
      <c r="L65" s="1788"/>
      <c r="M65" s="348">
        <f t="shared" si="53"/>
        <v>0</v>
      </c>
      <c r="N65" s="1796"/>
      <c r="O65" s="1796"/>
      <c r="P65" s="1796"/>
      <c r="Q65" s="348">
        <f t="shared" si="54"/>
        <v>0</v>
      </c>
      <c r="R65" s="1787"/>
      <c r="S65" s="1788"/>
      <c r="T65" s="1785"/>
      <c r="U65" s="1793"/>
      <c r="V65" s="1788"/>
      <c r="W65" s="346">
        <f t="shared" si="55"/>
        <v>0</v>
      </c>
      <c r="X65" s="1792"/>
      <c r="Y65" s="1785"/>
      <c r="Z65" s="1785"/>
      <c r="AA65" s="1785"/>
      <c r="AB65" s="1785"/>
      <c r="AC65" s="1785"/>
      <c r="AD65" s="1785"/>
      <c r="AE65" s="1785"/>
      <c r="AF65" s="1785"/>
      <c r="AG65" s="346">
        <f t="shared" si="56"/>
        <v>0</v>
      </c>
      <c r="AH65" s="1798"/>
      <c r="AI65" s="351">
        <f t="shared" si="61"/>
        <v>0</v>
      </c>
      <c r="AJ65" s="1792"/>
      <c r="AK65" s="1785"/>
      <c r="AL65" s="1785"/>
      <c r="AM65" s="1785"/>
      <c r="AN65" s="1785"/>
      <c r="AO65" s="1785"/>
      <c r="AP65" s="346">
        <f t="shared" si="57"/>
        <v>0</v>
      </c>
      <c r="AQ65" s="1796"/>
      <c r="AR65" s="1798"/>
      <c r="AS65" s="1796"/>
      <c r="AT65" s="352">
        <f t="shared" si="58"/>
        <v>0</v>
      </c>
      <c r="AU65" s="1788"/>
      <c r="AV65" s="1797"/>
      <c r="AW65" s="1797"/>
      <c r="AX65" s="346">
        <f t="shared" si="59"/>
        <v>0</v>
      </c>
      <c r="AY65" s="1796"/>
      <c r="AZ65" s="1796"/>
      <c r="BA65" s="352">
        <f t="shared" si="62"/>
        <v>0</v>
      </c>
      <c r="BB65" s="1582"/>
      <c r="BC65" s="1730">
        <f t="shared" si="60"/>
        <v>0</v>
      </c>
      <c r="BD65" s="1831">
        <f>'C8 - Related Party Cross Sub'!$AV$119</f>
        <v>0</v>
      </c>
    </row>
    <row r="66" spans="1:56" s="509" customFormat="1" outlineLevel="1">
      <c r="A66" s="1777" t="str">
        <f>Cover!C26</f>
        <v>- none -</v>
      </c>
      <c r="B66" s="1794"/>
      <c r="C66" s="1788"/>
      <c r="D66" s="1795"/>
      <c r="E66" s="1792"/>
      <c r="F66" s="1785"/>
      <c r="G66" s="1788"/>
      <c r="H66" s="1788"/>
      <c r="I66" s="1788"/>
      <c r="J66" s="1788"/>
      <c r="K66" s="1788"/>
      <c r="L66" s="1788"/>
      <c r="M66" s="348">
        <f t="shared" si="53"/>
        <v>0</v>
      </c>
      <c r="N66" s="1796"/>
      <c r="O66" s="1796"/>
      <c r="P66" s="1796"/>
      <c r="Q66" s="348">
        <f t="shared" si="54"/>
        <v>0</v>
      </c>
      <c r="R66" s="1787"/>
      <c r="S66" s="1788"/>
      <c r="T66" s="1785"/>
      <c r="U66" s="1793"/>
      <c r="V66" s="1788"/>
      <c r="W66" s="346">
        <f t="shared" si="55"/>
        <v>0</v>
      </c>
      <c r="X66" s="1792"/>
      <c r="Y66" s="1785"/>
      <c r="Z66" s="1785"/>
      <c r="AA66" s="1785"/>
      <c r="AB66" s="1785"/>
      <c r="AC66" s="1785"/>
      <c r="AD66" s="1785"/>
      <c r="AE66" s="1785"/>
      <c r="AF66" s="1785"/>
      <c r="AG66" s="346">
        <f t="shared" si="56"/>
        <v>0</v>
      </c>
      <c r="AH66" s="1798"/>
      <c r="AI66" s="351">
        <f t="shared" si="61"/>
        <v>0</v>
      </c>
      <c r="AJ66" s="1792"/>
      <c r="AK66" s="1785"/>
      <c r="AL66" s="1785"/>
      <c r="AM66" s="1785"/>
      <c r="AN66" s="1785"/>
      <c r="AO66" s="1785"/>
      <c r="AP66" s="346">
        <f t="shared" si="57"/>
        <v>0</v>
      </c>
      <c r="AQ66" s="1796"/>
      <c r="AR66" s="1798"/>
      <c r="AS66" s="1796"/>
      <c r="AT66" s="352">
        <f t="shared" si="58"/>
        <v>0</v>
      </c>
      <c r="AU66" s="1788"/>
      <c r="AV66" s="1797"/>
      <c r="AW66" s="1797"/>
      <c r="AX66" s="346">
        <f t="shared" si="59"/>
        <v>0</v>
      </c>
      <c r="AY66" s="1796"/>
      <c r="AZ66" s="1796"/>
      <c r="BA66" s="352">
        <f t="shared" si="62"/>
        <v>0</v>
      </c>
      <c r="BB66" s="1582"/>
      <c r="BC66" s="1730">
        <f t="shared" si="60"/>
        <v>0</v>
      </c>
      <c r="BD66" s="1831">
        <f>'C8 - Related Party Cross Sub'!$AV$147</f>
        <v>0</v>
      </c>
    </row>
    <row r="67" spans="1:56" s="509" customFormat="1" outlineLevel="1">
      <c r="A67" s="1777" t="str">
        <f>Cover!C27</f>
        <v>- none -</v>
      </c>
      <c r="B67" s="1794"/>
      <c r="C67" s="1788"/>
      <c r="D67" s="1795"/>
      <c r="E67" s="1792"/>
      <c r="F67" s="1785"/>
      <c r="G67" s="1788"/>
      <c r="H67" s="1788"/>
      <c r="I67" s="1788"/>
      <c r="J67" s="1788"/>
      <c r="K67" s="1788"/>
      <c r="L67" s="1788"/>
      <c r="M67" s="348">
        <f t="shared" si="53"/>
        <v>0</v>
      </c>
      <c r="N67" s="1796"/>
      <c r="O67" s="1796"/>
      <c r="P67" s="1796"/>
      <c r="Q67" s="348">
        <f t="shared" si="54"/>
        <v>0</v>
      </c>
      <c r="R67" s="1787"/>
      <c r="S67" s="1788"/>
      <c r="T67" s="1785"/>
      <c r="U67" s="1793"/>
      <c r="V67" s="1788"/>
      <c r="W67" s="346">
        <f t="shared" si="55"/>
        <v>0</v>
      </c>
      <c r="X67" s="1792"/>
      <c r="Y67" s="1785"/>
      <c r="Z67" s="1785"/>
      <c r="AA67" s="1785"/>
      <c r="AB67" s="1785"/>
      <c r="AC67" s="1785"/>
      <c r="AD67" s="1785"/>
      <c r="AE67" s="1785"/>
      <c r="AF67" s="1785"/>
      <c r="AG67" s="346">
        <f t="shared" si="56"/>
        <v>0</v>
      </c>
      <c r="AH67" s="1798"/>
      <c r="AI67" s="351">
        <f t="shared" si="61"/>
        <v>0</v>
      </c>
      <c r="AJ67" s="1792"/>
      <c r="AK67" s="1785"/>
      <c r="AL67" s="1785"/>
      <c r="AM67" s="1785"/>
      <c r="AN67" s="1785"/>
      <c r="AO67" s="1785"/>
      <c r="AP67" s="346">
        <f t="shared" si="57"/>
        <v>0</v>
      </c>
      <c r="AQ67" s="1796"/>
      <c r="AR67" s="1798"/>
      <c r="AS67" s="1796"/>
      <c r="AT67" s="352">
        <f t="shared" si="58"/>
        <v>0</v>
      </c>
      <c r="AU67" s="1788"/>
      <c r="AV67" s="1797"/>
      <c r="AW67" s="1797"/>
      <c r="AX67" s="346">
        <f t="shared" si="59"/>
        <v>0</v>
      </c>
      <c r="AY67" s="1796"/>
      <c r="AZ67" s="1796"/>
      <c r="BA67" s="352">
        <f t="shared" si="62"/>
        <v>0</v>
      </c>
      <c r="BB67" s="1582"/>
      <c r="BC67" s="1730">
        <f>BA67+AT67+BB67</f>
        <v>0</v>
      </c>
      <c r="BD67" s="1831">
        <f>'C8 - Related Party Cross Sub'!$AV$175</f>
        <v>0</v>
      </c>
    </row>
    <row r="68" spans="1:56" s="509" customFormat="1" outlineLevel="1">
      <c r="A68" s="1777" t="str">
        <f>Cover!C28</f>
        <v>- none -</v>
      </c>
      <c r="B68" s="1794"/>
      <c r="C68" s="1788"/>
      <c r="D68" s="1795"/>
      <c r="E68" s="1792"/>
      <c r="F68" s="1785"/>
      <c r="G68" s="1788"/>
      <c r="H68" s="1788"/>
      <c r="I68" s="1788"/>
      <c r="J68" s="1788"/>
      <c r="K68" s="1788"/>
      <c r="L68" s="1788"/>
      <c r="M68" s="348">
        <f t="shared" si="53"/>
        <v>0</v>
      </c>
      <c r="N68" s="1796"/>
      <c r="O68" s="1796"/>
      <c r="P68" s="1796"/>
      <c r="Q68" s="348">
        <f t="shared" si="54"/>
        <v>0</v>
      </c>
      <c r="R68" s="1787"/>
      <c r="S68" s="1788"/>
      <c r="T68" s="1785"/>
      <c r="U68" s="1793"/>
      <c r="V68" s="1788"/>
      <c r="W68" s="346">
        <f t="shared" si="55"/>
        <v>0</v>
      </c>
      <c r="X68" s="1792"/>
      <c r="Y68" s="1785"/>
      <c r="Z68" s="1785"/>
      <c r="AA68" s="1785"/>
      <c r="AB68" s="1785"/>
      <c r="AC68" s="1785"/>
      <c r="AD68" s="1785"/>
      <c r="AE68" s="1785"/>
      <c r="AF68" s="1785"/>
      <c r="AG68" s="346">
        <f t="shared" si="56"/>
        <v>0</v>
      </c>
      <c r="AH68" s="1798"/>
      <c r="AI68" s="351">
        <f t="shared" si="61"/>
        <v>0</v>
      </c>
      <c r="AJ68" s="1792"/>
      <c r="AK68" s="1785"/>
      <c r="AL68" s="1785"/>
      <c r="AM68" s="1785"/>
      <c r="AN68" s="1785"/>
      <c r="AO68" s="1785"/>
      <c r="AP68" s="346">
        <f t="shared" si="57"/>
        <v>0</v>
      </c>
      <c r="AQ68" s="1796"/>
      <c r="AR68" s="1798"/>
      <c r="AS68" s="1796"/>
      <c r="AT68" s="352">
        <f t="shared" si="58"/>
        <v>0</v>
      </c>
      <c r="AU68" s="1788"/>
      <c r="AV68" s="1797"/>
      <c r="AW68" s="1797"/>
      <c r="AX68" s="346">
        <f t="shared" si="59"/>
        <v>0</v>
      </c>
      <c r="AY68" s="1796"/>
      <c r="AZ68" s="1796"/>
      <c r="BA68" s="352">
        <f t="shared" si="62"/>
        <v>0</v>
      </c>
      <c r="BB68" s="1582"/>
      <c r="BC68" s="1730">
        <f t="shared" si="60"/>
        <v>0</v>
      </c>
      <c r="BD68" s="1831">
        <f>'C8 - Related Party Cross Sub'!$AV$203</f>
        <v>0</v>
      </c>
    </row>
    <row r="69" spans="1:56" s="509" customFormat="1" outlineLevel="1">
      <c r="A69" s="1777" t="str">
        <f>Cover!C29</f>
        <v>- none -</v>
      </c>
      <c r="B69" s="1794"/>
      <c r="C69" s="1788"/>
      <c r="D69" s="1795"/>
      <c r="E69" s="1792"/>
      <c r="F69" s="1785"/>
      <c r="G69" s="1788"/>
      <c r="H69" s="1788"/>
      <c r="I69" s="1788"/>
      <c r="J69" s="1788"/>
      <c r="K69" s="1788"/>
      <c r="L69" s="1788"/>
      <c r="M69" s="348">
        <f t="shared" si="53"/>
        <v>0</v>
      </c>
      <c r="N69" s="1796"/>
      <c r="O69" s="1796"/>
      <c r="P69" s="1796"/>
      <c r="Q69" s="348">
        <f t="shared" si="54"/>
        <v>0</v>
      </c>
      <c r="R69" s="1787"/>
      <c r="S69" s="1788"/>
      <c r="T69" s="1785"/>
      <c r="U69" s="1793"/>
      <c r="V69" s="1788"/>
      <c r="W69" s="346">
        <f t="shared" si="55"/>
        <v>0</v>
      </c>
      <c r="X69" s="1792"/>
      <c r="Y69" s="1785"/>
      <c r="Z69" s="1785"/>
      <c r="AA69" s="1785"/>
      <c r="AB69" s="1785"/>
      <c r="AC69" s="1785"/>
      <c r="AD69" s="1785"/>
      <c r="AE69" s="1785"/>
      <c r="AF69" s="1785"/>
      <c r="AG69" s="346">
        <f t="shared" si="56"/>
        <v>0</v>
      </c>
      <c r="AH69" s="1798"/>
      <c r="AI69" s="351">
        <f t="shared" si="61"/>
        <v>0</v>
      </c>
      <c r="AJ69" s="1792"/>
      <c r="AK69" s="1785"/>
      <c r="AL69" s="1785"/>
      <c r="AM69" s="1785"/>
      <c r="AN69" s="1785"/>
      <c r="AO69" s="1785"/>
      <c r="AP69" s="346">
        <f t="shared" si="57"/>
        <v>0</v>
      </c>
      <c r="AQ69" s="1796"/>
      <c r="AR69" s="1798"/>
      <c r="AS69" s="1796"/>
      <c r="AT69" s="352">
        <f t="shared" si="58"/>
        <v>0</v>
      </c>
      <c r="AU69" s="1788"/>
      <c r="AV69" s="1797"/>
      <c r="AW69" s="1797"/>
      <c r="AX69" s="346">
        <f t="shared" si="59"/>
        <v>0</v>
      </c>
      <c r="AY69" s="1796"/>
      <c r="AZ69" s="1796"/>
      <c r="BA69" s="352">
        <f t="shared" si="62"/>
        <v>0</v>
      </c>
      <c r="BB69" s="1582"/>
      <c r="BC69" s="1730">
        <f t="shared" si="60"/>
        <v>0</v>
      </c>
      <c r="BD69" s="1831">
        <f>'C8 - Related Party Cross Sub'!$AV$231</f>
        <v>0</v>
      </c>
    </row>
    <row r="70" spans="1:56" s="509" customFormat="1" outlineLevel="1">
      <c r="A70" s="1777" t="str">
        <f>Cover!C30</f>
        <v>- none -</v>
      </c>
      <c r="B70" s="1794"/>
      <c r="C70" s="1788"/>
      <c r="D70" s="1795"/>
      <c r="E70" s="1792"/>
      <c r="F70" s="1785"/>
      <c r="G70" s="1788"/>
      <c r="H70" s="1788"/>
      <c r="I70" s="1788"/>
      <c r="J70" s="1788"/>
      <c r="K70" s="1788"/>
      <c r="L70" s="1788"/>
      <c r="M70" s="348">
        <f t="shared" si="53"/>
        <v>0</v>
      </c>
      <c r="N70" s="1796"/>
      <c r="O70" s="1796"/>
      <c r="P70" s="1796"/>
      <c r="Q70" s="348">
        <f t="shared" si="54"/>
        <v>0</v>
      </c>
      <c r="R70" s="1787"/>
      <c r="S70" s="1788"/>
      <c r="T70" s="1785"/>
      <c r="U70" s="1793"/>
      <c r="V70" s="1788"/>
      <c r="W70" s="346">
        <f t="shared" si="55"/>
        <v>0</v>
      </c>
      <c r="X70" s="1792"/>
      <c r="Y70" s="1785"/>
      <c r="Z70" s="1785"/>
      <c r="AA70" s="1785"/>
      <c r="AB70" s="1785"/>
      <c r="AC70" s="1785"/>
      <c r="AD70" s="1785"/>
      <c r="AE70" s="1785"/>
      <c r="AF70" s="1785"/>
      <c r="AG70" s="346">
        <f t="shared" si="56"/>
        <v>0</v>
      </c>
      <c r="AH70" s="1798"/>
      <c r="AI70" s="351">
        <f t="shared" si="61"/>
        <v>0</v>
      </c>
      <c r="AJ70" s="1792"/>
      <c r="AK70" s="1785"/>
      <c r="AL70" s="1785"/>
      <c r="AM70" s="1785"/>
      <c r="AN70" s="1785"/>
      <c r="AO70" s="1785"/>
      <c r="AP70" s="346">
        <f t="shared" si="57"/>
        <v>0</v>
      </c>
      <c r="AQ70" s="1796"/>
      <c r="AR70" s="1798"/>
      <c r="AS70" s="1796"/>
      <c r="AT70" s="352">
        <f t="shared" si="58"/>
        <v>0</v>
      </c>
      <c r="AU70" s="1788"/>
      <c r="AV70" s="1797"/>
      <c r="AW70" s="1797"/>
      <c r="AX70" s="346">
        <f t="shared" si="59"/>
        <v>0</v>
      </c>
      <c r="AY70" s="1796"/>
      <c r="AZ70" s="1796"/>
      <c r="BA70" s="352">
        <f t="shared" si="62"/>
        <v>0</v>
      </c>
      <c r="BB70" s="1582"/>
      <c r="BC70" s="1730">
        <f t="shared" si="60"/>
        <v>0</v>
      </c>
      <c r="BD70" s="1831">
        <f>'C8 - Related Party Cross Sub'!$AV$259</f>
        <v>0</v>
      </c>
    </row>
    <row r="71" spans="1:56" s="509" customFormat="1" outlineLevel="1">
      <c r="A71" s="1777" t="str">
        <f>Cover!C31</f>
        <v>- none -</v>
      </c>
      <c r="B71" s="1794"/>
      <c r="C71" s="1788"/>
      <c r="D71" s="1795"/>
      <c r="E71" s="1792"/>
      <c r="F71" s="1785"/>
      <c r="G71" s="1788"/>
      <c r="H71" s="1788"/>
      <c r="I71" s="1788"/>
      <c r="J71" s="1788"/>
      <c r="K71" s="1788"/>
      <c r="L71" s="1788"/>
      <c r="M71" s="348">
        <f t="shared" si="53"/>
        <v>0</v>
      </c>
      <c r="N71" s="1796"/>
      <c r="O71" s="1796"/>
      <c r="P71" s="1796"/>
      <c r="Q71" s="348">
        <f t="shared" si="54"/>
        <v>0</v>
      </c>
      <c r="R71" s="1787"/>
      <c r="S71" s="1788"/>
      <c r="T71" s="1785"/>
      <c r="U71" s="1793"/>
      <c r="V71" s="1788"/>
      <c r="W71" s="346">
        <f t="shared" si="55"/>
        <v>0</v>
      </c>
      <c r="X71" s="1792"/>
      <c r="Y71" s="1785"/>
      <c r="Z71" s="1785"/>
      <c r="AA71" s="1785"/>
      <c r="AB71" s="1785"/>
      <c r="AC71" s="1785"/>
      <c r="AD71" s="1785"/>
      <c r="AE71" s="1785"/>
      <c r="AF71" s="1785"/>
      <c r="AG71" s="346">
        <f t="shared" si="56"/>
        <v>0</v>
      </c>
      <c r="AH71" s="1798"/>
      <c r="AI71" s="351">
        <f>SUM(Q71,W71,AG71,AH71)</f>
        <v>0</v>
      </c>
      <c r="AJ71" s="1792"/>
      <c r="AK71" s="1785"/>
      <c r="AL71" s="1785"/>
      <c r="AM71" s="1785"/>
      <c r="AN71" s="1785"/>
      <c r="AO71" s="1785"/>
      <c r="AP71" s="346">
        <f t="shared" si="57"/>
        <v>0</v>
      </c>
      <c r="AQ71" s="1796"/>
      <c r="AR71" s="1798"/>
      <c r="AS71" s="1796"/>
      <c r="AT71" s="352">
        <f t="shared" si="58"/>
        <v>0</v>
      </c>
      <c r="AU71" s="1788"/>
      <c r="AV71" s="1797"/>
      <c r="AW71" s="1797"/>
      <c r="AX71" s="346">
        <f t="shared" si="59"/>
        <v>0</v>
      </c>
      <c r="AY71" s="1796"/>
      <c r="AZ71" s="1796"/>
      <c r="BA71" s="352">
        <f t="shared" si="62"/>
        <v>0</v>
      </c>
      <c r="BB71" s="1582"/>
      <c r="BC71" s="1730">
        <f t="shared" si="60"/>
        <v>0</v>
      </c>
      <c r="BD71" s="1831">
        <f>'C8 - Related Party Cross Sub'!$AV$287</f>
        <v>0</v>
      </c>
    </row>
    <row r="72" spans="1:56" s="509" customFormat="1" outlineLevel="1">
      <c r="A72" s="1777" t="str">
        <f>Cover!C32</f>
        <v>- none -</v>
      </c>
      <c r="B72" s="1794"/>
      <c r="C72" s="1788"/>
      <c r="D72" s="1795"/>
      <c r="E72" s="1792"/>
      <c r="F72" s="1785"/>
      <c r="G72" s="1788"/>
      <c r="H72" s="1788"/>
      <c r="I72" s="1788"/>
      <c r="J72" s="1788"/>
      <c r="K72" s="1788"/>
      <c r="L72" s="1788"/>
      <c r="M72" s="348">
        <f t="shared" si="53"/>
        <v>0</v>
      </c>
      <c r="N72" s="1796"/>
      <c r="O72" s="1796"/>
      <c r="P72" s="1796"/>
      <c r="Q72" s="348">
        <f t="shared" si="54"/>
        <v>0</v>
      </c>
      <c r="R72" s="1787"/>
      <c r="S72" s="1788"/>
      <c r="T72" s="1785"/>
      <c r="U72" s="1793"/>
      <c r="V72" s="1788"/>
      <c r="W72" s="346">
        <f t="shared" si="55"/>
        <v>0</v>
      </c>
      <c r="X72" s="1792"/>
      <c r="Y72" s="1785"/>
      <c r="Z72" s="1785"/>
      <c r="AA72" s="1785"/>
      <c r="AB72" s="1785"/>
      <c r="AC72" s="1785"/>
      <c r="AD72" s="1785"/>
      <c r="AE72" s="1785"/>
      <c r="AF72" s="1785"/>
      <c r="AG72" s="346">
        <f t="shared" si="56"/>
        <v>0</v>
      </c>
      <c r="AH72" s="1798"/>
      <c r="AI72" s="351">
        <f t="shared" si="61"/>
        <v>0</v>
      </c>
      <c r="AJ72" s="1792"/>
      <c r="AK72" s="1785"/>
      <c r="AL72" s="1785"/>
      <c r="AM72" s="1785"/>
      <c r="AN72" s="1785"/>
      <c r="AO72" s="1785"/>
      <c r="AP72" s="346">
        <f t="shared" si="57"/>
        <v>0</v>
      </c>
      <c r="AQ72" s="1796"/>
      <c r="AR72" s="1798"/>
      <c r="AS72" s="1796"/>
      <c r="AT72" s="352">
        <f t="shared" si="58"/>
        <v>0</v>
      </c>
      <c r="AU72" s="1788"/>
      <c r="AV72" s="1797"/>
      <c r="AW72" s="1797"/>
      <c r="AX72" s="346">
        <f>SUM(AU72:AW72)</f>
        <v>0</v>
      </c>
      <c r="AY72" s="1796"/>
      <c r="AZ72" s="1796"/>
      <c r="BA72" s="352">
        <f t="shared" si="62"/>
        <v>0</v>
      </c>
      <c r="BB72" s="1582"/>
      <c r="BC72" s="1730">
        <f>BA72+AT72+BB72</f>
        <v>0</v>
      </c>
      <c r="BD72" s="1831">
        <f>'C8 - Related Party Cross Sub'!$AV$315</f>
        <v>0</v>
      </c>
    </row>
    <row r="73" spans="1:56" s="509" customFormat="1" outlineLevel="1">
      <c r="A73" s="1777" t="str">
        <f>Cover!C33</f>
        <v>- none -</v>
      </c>
      <c r="B73" s="1794"/>
      <c r="C73" s="1788"/>
      <c r="D73" s="1795"/>
      <c r="E73" s="1792"/>
      <c r="F73" s="1785"/>
      <c r="G73" s="1788"/>
      <c r="H73" s="1788"/>
      <c r="I73" s="1788"/>
      <c r="J73" s="1788"/>
      <c r="K73" s="1788"/>
      <c r="L73" s="1788"/>
      <c r="M73" s="348">
        <f t="shared" si="53"/>
        <v>0</v>
      </c>
      <c r="N73" s="1796"/>
      <c r="O73" s="1796"/>
      <c r="P73" s="1796"/>
      <c r="Q73" s="348">
        <f t="shared" si="54"/>
        <v>0</v>
      </c>
      <c r="R73" s="1787"/>
      <c r="S73" s="1788"/>
      <c r="T73" s="1785"/>
      <c r="U73" s="1793"/>
      <c r="V73" s="1788"/>
      <c r="W73" s="346">
        <f t="shared" si="55"/>
        <v>0</v>
      </c>
      <c r="X73" s="1792"/>
      <c r="Y73" s="1785"/>
      <c r="Z73" s="1785"/>
      <c r="AA73" s="1785"/>
      <c r="AB73" s="1785"/>
      <c r="AC73" s="1785"/>
      <c r="AD73" s="1785"/>
      <c r="AE73" s="1785"/>
      <c r="AF73" s="1785"/>
      <c r="AG73" s="346">
        <f t="shared" si="56"/>
        <v>0</v>
      </c>
      <c r="AH73" s="1798"/>
      <c r="AI73" s="351">
        <f t="shared" si="61"/>
        <v>0</v>
      </c>
      <c r="AJ73" s="1792"/>
      <c r="AK73" s="1785"/>
      <c r="AL73" s="1785"/>
      <c r="AM73" s="1785"/>
      <c r="AN73" s="1785"/>
      <c r="AO73" s="1785"/>
      <c r="AP73" s="346">
        <f t="shared" si="57"/>
        <v>0</v>
      </c>
      <c r="AQ73" s="1796"/>
      <c r="AR73" s="1798"/>
      <c r="AS73" s="1796"/>
      <c r="AT73" s="352">
        <f t="shared" si="58"/>
        <v>0</v>
      </c>
      <c r="AU73" s="1788"/>
      <c r="AV73" s="1797"/>
      <c r="AW73" s="1797"/>
      <c r="AX73" s="346">
        <f t="shared" si="59"/>
        <v>0</v>
      </c>
      <c r="AY73" s="1796"/>
      <c r="AZ73" s="1796"/>
      <c r="BA73" s="352">
        <f t="shared" si="62"/>
        <v>0</v>
      </c>
      <c r="BB73" s="1582"/>
      <c r="BC73" s="1730">
        <f t="shared" si="60"/>
        <v>0</v>
      </c>
      <c r="BD73" s="1831">
        <f>'C8 - Related Party Cross Sub'!$AV$343</f>
        <v>0</v>
      </c>
    </row>
    <row r="74" spans="1:56" s="509" customFormat="1" outlineLevel="1">
      <c r="A74" s="1777" t="str">
        <f>Cover!C34</f>
        <v>- none -</v>
      </c>
      <c r="B74" s="1794"/>
      <c r="C74" s="1788"/>
      <c r="D74" s="1795"/>
      <c r="E74" s="1792"/>
      <c r="F74" s="1785"/>
      <c r="G74" s="1788"/>
      <c r="H74" s="1788"/>
      <c r="I74" s="1788"/>
      <c r="J74" s="1788"/>
      <c r="K74" s="1788"/>
      <c r="L74" s="1788"/>
      <c r="M74" s="348">
        <f t="shared" si="53"/>
        <v>0</v>
      </c>
      <c r="N74" s="1796"/>
      <c r="O74" s="1796"/>
      <c r="P74" s="1796"/>
      <c r="Q74" s="348">
        <f t="shared" si="54"/>
        <v>0</v>
      </c>
      <c r="R74" s="1787"/>
      <c r="S74" s="1788"/>
      <c r="T74" s="1785"/>
      <c r="U74" s="1793"/>
      <c r="V74" s="1788"/>
      <c r="W74" s="346">
        <f t="shared" si="55"/>
        <v>0</v>
      </c>
      <c r="X74" s="1792"/>
      <c r="Y74" s="1785"/>
      <c r="Z74" s="1785"/>
      <c r="AA74" s="1785"/>
      <c r="AB74" s="1785"/>
      <c r="AC74" s="1785"/>
      <c r="AD74" s="1785"/>
      <c r="AE74" s="1785"/>
      <c r="AF74" s="1785"/>
      <c r="AG74" s="346">
        <f t="shared" si="56"/>
        <v>0</v>
      </c>
      <c r="AH74" s="1798"/>
      <c r="AI74" s="351">
        <f t="shared" si="61"/>
        <v>0</v>
      </c>
      <c r="AJ74" s="1792"/>
      <c r="AK74" s="1785"/>
      <c r="AL74" s="1785"/>
      <c r="AM74" s="1785"/>
      <c r="AN74" s="1785"/>
      <c r="AO74" s="1785"/>
      <c r="AP74" s="346">
        <f t="shared" si="57"/>
        <v>0</v>
      </c>
      <c r="AQ74" s="1796"/>
      <c r="AR74" s="1798"/>
      <c r="AS74" s="1796"/>
      <c r="AT74" s="352">
        <f>SUM(AI74,AP74,AQ74,AR74,AS74)</f>
        <v>0</v>
      </c>
      <c r="AU74" s="1788"/>
      <c r="AV74" s="1797"/>
      <c r="AW74" s="1797"/>
      <c r="AX74" s="346">
        <f t="shared" si="59"/>
        <v>0</v>
      </c>
      <c r="AY74" s="1796"/>
      <c r="AZ74" s="1796"/>
      <c r="BA74" s="352">
        <f>SUM(AX74,AY74,AZ74)</f>
        <v>0</v>
      </c>
      <c r="BB74" s="1582"/>
      <c r="BC74" s="1730">
        <f t="shared" si="60"/>
        <v>0</v>
      </c>
      <c r="BD74" s="1831">
        <f>'C8 - Related Party Cross Sub'!$AV$371</f>
        <v>0</v>
      </c>
    </row>
    <row r="75" spans="1:56" s="509" customFormat="1" outlineLevel="1">
      <c r="A75" s="1777" t="str">
        <f>Cover!C35</f>
        <v>- none -</v>
      </c>
      <c r="B75" s="1794"/>
      <c r="C75" s="1788"/>
      <c r="D75" s="1795"/>
      <c r="E75" s="1792"/>
      <c r="F75" s="1785"/>
      <c r="G75" s="1788"/>
      <c r="H75" s="1788"/>
      <c r="I75" s="1788"/>
      <c r="J75" s="1788"/>
      <c r="K75" s="1788"/>
      <c r="L75" s="1788"/>
      <c r="M75" s="348">
        <f t="shared" si="53"/>
        <v>0</v>
      </c>
      <c r="N75" s="1796"/>
      <c r="O75" s="1796"/>
      <c r="P75" s="1796"/>
      <c r="Q75" s="348">
        <f t="shared" si="54"/>
        <v>0</v>
      </c>
      <c r="R75" s="1787"/>
      <c r="S75" s="1788"/>
      <c r="T75" s="1785"/>
      <c r="U75" s="1793"/>
      <c r="V75" s="1788"/>
      <c r="W75" s="346">
        <f t="shared" si="55"/>
        <v>0</v>
      </c>
      <c r="X75" s="1792"/>
      <c r="Y75" s="1785"/>
      <c r="Z75" s="1785"/>
      <c r="AA75" s="1785"/>
      <c r="AB75" s="1785"/>
      <c r="AC75" s="1785"/>
      <c r="AD75" s="1785"/>
      <c r="AE75" s="1785"/>
      <c r="AF75" s="1785"/>
      <c r="AG75" s="346">
        <f t="shared" si="56"/>
        <v>0</v>
      </c>
      <c r="AH75" s="1798"/>
      <c r="AI75" s="351">
        <f t="shared" si="61"/>
        <v>0</v>
      </c>
      <c r="AJ75" s="1792"/>
      <c r="AK75" s="1785"/>
      <c r="AL75" s="1785"/>
      <c r="AM75" s="1785"/>
      <c r="AN75" s="1785"/>
      <c r="AO75" s="1785"/>
      <c r="AP75" s="346">
        <f t="shared" si="57"/>
        <v>0</v>
      </c>
      <c r="AQ75" s="1796"/>
      <c r="AR75" s="1798"/>
      <c r="AS75" s="1796"/>
      <c r="AT75" s="352">
        <f t="shared" si="58"/>
        <v>0</v>
      </c>
      <c r="AU75" s="1788"/>
      <c r="AV75" s="1797"/>
      <c r="AW75" s="1797"/>
      <c r="AX75" s="346">
        <f t="shared" si="59"/>
        <v>0</v>
      </c>
      <c r="AY75" s="1796"/>
      <c r="AZ75" s="1796"/>
      <c r="BA75" s="352">
        <f t="shared" si="62"/>
        <v>0</v>
      </c>
      <c r="BB75" s="1582"/>
      <c r="BC75" s="1730">
        <f t="shared" si="60"/>
        <v>0</v>
      </c>
      <c r="BD75" s="1831">
        <f>'C8 - Related Party Cross Sub'!$AV$399</f>
        <v>0</v>
      </c>
    </row>
    <row r="76" spans="1:56" s="509" customFormat="1">
      <c r="A76" s="495"/>
      <c r="B76" s="506"/>
      <c r="C76" s="502"/>
      <c r="D76" s="503"/>
      <c r="E76" s="501"/>
      <c r="F76" s="502"/>
      <c r="G76" s="502"/>
      <c r="H76" s="502"/>
      <c r="I76" s="502"/>
      <c r="J76" s="502"/>
      <c r="K76" s="502"/>
      <c r="L76" s="502"/>
      <c r="M76" s="500"/>
      <c r="N76" s="504"/>
      <c r="O76" s="504"/>
      <c r="P76" s="504"/>
      <c r="Q76" s="503"/>
      <c r="R76" s="501"/>
      <c r="S76" s="502" t="s">
        <v>440</v>
      </c>
      <c r="T76" s="502"/>
      <c r="U76" s="505"/>
      <c r="V76" s="502"/>
      <c r="W76" s="500"/>
      <c r="X76" s="501"/>
      <c r="Y76" s="502"/>
      <c r="Z76" s="502"/>
      <c r="AA76" s="502"/>
      <c r="AB76" s="502"/>
      <c r="AC76" s="502"/>
      <c r="AD76" s="502"/>
      <c r="AE76" s="502"/>
      <c r="AF76" s="502"/>
      <c r="AG76" s="500"/>
      <c r="AH76" s="508"/>
      <c r="AI76" s="504"/>
      <c r="AJ76" s="501"/>
      <c r="AK76" s="502"/>
      <c r="AL76" s="502"/>
      <c r="AM76" s="502"/>
      <c r="AN76" s="502"/>
      <c r="AO76" s="502"/>
      <c r="AP76" s="500"/>
      <c r="AQ76" s="504"/>
      <c r="AR76" s="508"/>
      <c r="AS76" s="504"/>
      <c r="AT76" s="507"/>
      <c r="AU76" s="502"/>
      <c r="AV76" s="505"/>
      <c r="AW76" s="505"/>
      <c r="AX76" s="500"/>
      <c r="AY76" s="504"/>
      <c r="AZ76" s="504"/>
      <c r="BA76" s="507"/>
      <c r="BB76" s="508"/>
      <c r="BC76" s="507"/>
    </row>
    <row r="77" spans="1:56" s="523" customFormat="1">
      <c r="A77" s="516" t="s">
        <v>441</v>
      </c>
      <c r="B77" s="1451">
        <f t="shared" ref="B77:P77" si="63">B10+B29+B48+B50+B52+B54+B56+B58+B60</f>
        <v>0</v>
      </c>
      <c r="C77" s="519">
        <f t="shared" si="63"/>
        <v>0</v>
      </c>
      <c r="D77" s="1457">
        <f t="shared" si="63"/>
        <v>0</v>
      </c>
      <c r="E77" s="518">
        <f t="shared" si="63"/>
        <v>0</v>
      </c>
      <c r="F77" s="519">
        <f t="shared" si="63"/>
        <v>0</v>
      </c>
      <c r="G77" s="519">
        <f t="shared" si="63"/>
        <v>0</v>
      </c>
      <c r="H77" s="519">
        <f t="shared" si="63"/>
        <v>0</v>
      </c>
      <c r="I77" s="519">
        <f t="shared" si="63"/>
        <v>0</v>
      </c>
      <c r="J77" s="519">
        <f t="shared" si="63"/>
        <v>0</v>
      </c>
      <c r="K77" s="519">
        <f t="shared" si="63"/>
        <v>0</v>
      </c>
      <c r="L77" s="519">
        <f>L10+L29+L48+L50+L52+L54+L56+L58+L60</f>
        <v>0</v>
      </c>
      <c r="M77" s="520">
        <f t="shared" si="63"/>
        <v>0</v>
      </c>
      <c r="N77" s="521">
        <f t="shared" si="63"/>
        <v>0</v>
      </c>
      <c r="O77" s="521">
        <f t="shared" si="63"/>
        <v>0</v>
      </c>
      <c r="P77" s="521">
        <f t="shared" si="63"/>
        <v>0</v>
      </c>
      <c r="Q77" s="348">
        <f>B77+C77+M77+N77+O77+P77+D77</f>
        <v>0</v>
      </c>
      <c r="R77" s="518">
        <f t="shared" ref="R77:BC77" si="64">R10+R29+R48+R50+R52+R54+R56+R58+R60</f>
        <v>0</v>
      </c>
      <c r="S77" s="519">
        <f t="shared" si="64"/>
        <v>0</v>
      </c>
      <c r="T77" s="519">
        <f t="shared" si="64"/>
        <v>0</v>
      </c>
      <c r="U77" s="519">
        <f t="shared" si="64"/>
        <v>0</v>
      </c>
      <c r="V77" s="519">
        <f t="shared" si="64"/>
        <v>0</v>
      </c>
      <c r="W77" s="517">
        <f t="shared" si="64"/>
        <v>0</v>
      </c>
      <c r="X77" s="518">
        <f t="shared" si="64"/>
        <v>0</v>
      </c>
      <c r="Y77" s="519">
        <f>Y10+Y29+Y48+Y50+Y52+Y54+Y56+Y58+Y60</f>
        <v>0</v>
      </c>
      <c r="Z77" s="519">
        <f t="shared" si="64"/>
        <v>0</v>
      </c>
      <c r="AA77" s="519">
        <f t="shared" si="64"/>
        <v>0</v>
      </c>
      <c r="AB77" s="519">
        <f t="shared" si="64"/>
        <v>0</v>
      </c>
      <c r="AC77" s="519">
        <f t="shared" si="64"/>
        <v>0</v>
      </c>
      <c r="AD77" s="519">
        <f t="shared" si="64"/>
        <v>0</v>
      </c>
      <c r="AE77" s="519">
        <f t="shared" si="64"/>
        <v>0</v>
      </c>
      <c r="AF77" s="519">
        <f t="shared" si="64"/>
        <v>0</v>
      </c>
      <c r="AG77" s="517">
        <f t="shared" si="64"/>
        <v>0</v>
      </c>
      <c r="AH77" s="518">
        <f t="shared" si="64"/>
        <v>0</v>
      </c>
      <c r="AI77" s="351">
        <f t="shared" si="64"/>
        <v>0</v>
      </c>
      <c r="AJ77" s="518">
        <f t="shared" si="64"/>
        <v>0</v>
      </c>
      <c r="AK77" s="519">
        <f t="shared" si="64"/>
        <v>0</v>
      </c>
      <c r="AL77" s="519">
        <f t="shared" si="64"/>
        <v>0</v>
      </c>
      <c r="AM77" s="519">
        <f t="shared" si="64"/>
        <v>0</v>
      </c>
      <c r="AN77" s="519">
        <f t="shared" si="64"/>
        <v>0</v>
      </c>
      <c r="AO77" s="519">
        <f t="shared" si="64"/>
        <v>0</v>
      </c>
      <c r="AP77" s="517">
        <f t="shared" si="64"/>
        <v>0</v>
      </c>
      <c r="AQ77" s="521">
        <f t="shared" si="64"/>
        <v>0</v>
      </c>
      <c r="AR77" s="518">
        <f t="shared" si="64"/>
        <v>0</v>
      </c>
      <c r="AS77" s="521">
        <f t="shared" si="64"/>
        <v>0</v>
      </c>
      <c r="AT77" s="352">
        <f t="shared" si="64"/>
        <v>0</v>
      </c>
      <c r="AU77" s="519">
        <f t="shared" si="64"/>
        <v>0</v>
      </c>
      <c r="AV77" s="522">
        <f t="shared" si="64"/>
        <v>0</v>
      </c>
      <c r="AW77" s="522">
        <f t="shared" si="64"/>
        <v>0</v>
      </c>
      <c r="AX77" s="517">
        <f t="shared" si="64"/>
        <v>0</v>
      </c>
      <c r="AY77" s="521">
        <f t="shared" si="64"/>
        <v>0</v>
      </c>
      <c r="AZ77" s="521">
        <f t="shared" si="64"/>
        <v>0</v>
      </c>
      <c r="BA77" s="352">
        <f t="shared" si="64"/>
        <v>0</v>
      </c>
      <c r="BB77" s="518">
        <f>BB10+BB29+BB48+BB50+BB52+BB54+BB56+BB58+BB60</f>
        <v>0</v>
      </c>
      <c r="BC77" s="352">
        <f t="shared" si="64"/>
        <v>0</v>
      </c>
    </row>
    <row r="78" spans="1:56" s="509" customFormat="1">
      <c r="A78" s="495"/>
      <c r="B78" s="506"/>
      <c r="C78" s="502"/>
      <c r="D78" s="503"/>
      <c r="E78" s="501"/>
      <c r="F78" s="502"/>
      <c r="G78" s="502"/>
      <c r="H78" s="502"/>
      <c r="I78" s="502"/>
      <c r="J78" s="502"/>
      <c r="K78" s="502"/>
      <c r="L78" s="502"/>
      <c r="M78" s="500"/>
      <c r="N78" s="504"/>
      <c r="O78" s="504"/>
      <c r="P78" s="504"/>
      <c r="Q78" s="503"/>
      <c r="R78" s="501"/>
      <c r="S78" s="502"/>
      <c r="T78" s="502"/>
      <c r="U78" s="505"/>
      <c r="V78" s="502"/>
      <c r="W78" s="500"/>
      <c r="X78" s="502"/>
      <c r="Y78" s="502"/>
      <c r="Z78" s="502"/>
      <c r="AA78" s="502"/>
      <c r="AB78" s="502"/>
      <c r="AC78" s="502"/>
      <c r="AD78" s="502"/>
      <c r="AE78" s="502"/>
      <c r="AF78" s="502"/>
      <c r="AG78" s="500"/>
      <c r="AH78" s="508"/>
      <c r="AI78" s="504"/>
      <c r="AJ78" s="501"/>
      <c r="AK78" s="502"/>
      <c r="AL78" s="502"/>
      <c r="AM78" s="502"/>
      <c r="AN78" s="502"/>
      <c r="AO78" s="502"/>
      <c r="AP78" s="500"/>
      <c r="AQ78" s="504"/>
      <c r="AR78" s="508"/>
      <c r="AS78" s="504"/>
      <c r="AT78" s="507"/>
      <c r="AU78" s="502"/>
      <c r="AV78" s="505"/>
      <c r="AW78" s="505"/>
      <c r="AX78" s="500"/>
      <c r="AY78" s="504"/>
      <c r="AZ78" s="504"/>
      <c r="BA78" s="507"/>
      <c r="BB78" s="508"/>
      <c r="BC78" s="507"/>
    </row>
    <row r="79" spans="1:56" s="509" customFormat="1">
      <c r="A79" s="495" t="s">
        <v>442</v>
      </c>
      <c r="B79" s="1794"/>
      <c r="C79" s="1788"/>
      <c r="D79" s="1795"/>
      <c r="E79" s="1787"/>
      <c r="F79" s="1788"/>
      <c r="G79" s="1788"/>
      <c r="H79" s="1788"/>
      <c r="I79" s="1788"/>
      <c r="J79" s="1788"/>
      <c r="K79" s="1788"/>
      <c r="L79" s="1788"/>
      <c r="M79" s="348">
        <f>SUM(E79:L79)</f>
        <v>0</v>
      </c>
      <c r="N79" s="1558"/>
      <c r="O79" s="1559"/>
      <c r="P79" s="1559"/>
      <c r="Q79" s="348">
        <f>B79+C79+M79+N79+O79+P79+D79</f>
        <v>0</v>
      </c>
      <c r="R79" s="1787"/>
      <c r="S79" s="1788"/>
      <c r="T79" s="1788"/>
      <c r="U79" s="1797"/>
      <c r="V79" s="1788"/>
      <c r="W79" s="346">
        <f>SUM(R79:V79)</f>
        <v>0</v>
      </c>
      <c r="X79" s="1788"/>
      <c r="Y79" s="1788"/>
      <c r="Z79" s="1788"/>
      <c r="AA79" s="1788"/>
      <c r="AB79" s="1788"/>
      <c r="AC79" s="1788"/>
      <c r="AD79" s="1788"/>
      <c r="AE79" s="1788"/>
      <c r="AF79" s="1788"/>
      <c r="AG79" s="346">
        <f>SUM(X79:AF79)</f>
        <v>0</v>
      </c>
      <c r="AH79" s="1798"/>
      <c r="AI79" s="351">
        <f>Q79+W79+AG79+AH79</f>
        <v>0</v>
      </c>
      <c r="AJ79" s="1787"/>
      <c r="AK79" s="1788"/>
      <c r="AL79" s="1788"/>
      <c r="AM79" s="1788"/>
      <c r="AN79" s="1788"/>
      <c r="AO79" s="1788"/>
      <c r="AP79" s="346">
        <f>SUM(AJ79:AO79)</f>
        <v>0</v>
      </c>
      <c r="AQ79" s="1796"/>
      <c r="AR79" s="1798"/>
      <c r="AS79" s="1796"/>
      <c r="AT79" s="352">
        <f>AI79+AP79+AQ79+AR79+AS79</f>
        <v>0</v>
      </c>
      <c r="AU79" s="1788"/>
      <c r="AV79" s="1797"/>
      <c r="AW79" s="1797"/>
      <c r="AX79" s="346">
        <f>SUM(AU79:AW79)</f>
        <v>0</v>
      </c>
      <c r="AY79" s="1796"/>
      <c r="AZ79" s="1796"/>
      <c r="BA79" s="352">
        <f>AX79+AY79+AZ79</f>
        <v>0</v>
      </c>
      <c r="BB79" s="1582"/>
      <c r="BC79" s="352">
        <f>BA79+AT79+BB79</f>
        <v>0</v>
      </c>
    </row>
    <row r="80" spans="1:56" s="509" customFormat="1">
      <c r="A80" s="495" t="s">
        <v>307</v>
      </c>
      <c r="B80" s="1794"/>
      <c r="C80" s="1788"/>
      <c r="D80" s="1795"/>
      <c r="E80" s="1787"/>
      <c r="F80" s="1788"/>
      <c r="G80" s="1788"/>
      <c r="H80" s="1788"/>
      <c r="I80" s="1788"/>
      <c r="J80" s="1788"/>
      <c r="K80" s="1788"/>
      <c r="L80" s="1788"/>
      <c r="M80" s="348">
        <f>SUM(E80:L80)</f>
        <v>0</v>
      </c>
      <c r="N80" s="1796"/>
      <c r="O80" s="1796"/>
      <c r="P80" s="1796"/>
      <c r="Q80" s="348">
        <f>B80+C80+M80+N80+O80+P80+D80</f>
        <v>0</v>
      </c>
      <c r="R80" s="1787"/>
      <c r="S80" s="1788"/>
      <c r="T80" s="1788"/>
      <c r="U80" s="1797"/>
      <c r="V80" s="1788"/>
      <c r="W80" s="346">
        <f>SUM(R80:V80)</f>
        <v>0</v>
      </c>
      <c r="X80" s="1787"/>
      <c r="Y80" s="1788"/>
      <c r="Z80" s="1788"/>
      <c r="AA80" s="1788"/>
      <c r="AB80" s="1788"/>
      <c r="AC80" s="1788"/>
      <c r="AD80" s="1788"/>
      <c r="AE80" s="1788"/>
      <c r="AF80" s="1788"/>
      <c r="AG80" s="346">
        <f>SUM(X80:AF80)</f>
        <v>0</v>
      </c>
      <c r="AH80" s="1798"/>
      <c r="AI80" s="351">
        <f>Q80+W80+AG80+AH80</f>
        <v>0</v>
      </c>
      <c r="AJ80" s="1787"/>
      <c r="AK80" s="1788"/>
      <c r="AL80" s="1788"/>
      <c r="AM80" s="1788"/>
      <c r="AN80" s="1788"/>
      <c r="AO80" s="1788"/>
      <c r="AP80" s="346">
        <f>SUM(AJ80:AO80)</f>
        <v>0</v>
      </c>
      <c r="AQ80" s="1796"/>
      <c r="AR80" s="1798"/>
      <c r="AS80" s="1796"/>
      <c r="AT80" s="352">
        <f>AI80+AP80+AQ80+AR80+AS80</f>
        <v>0</v>
      </c>
      <c r="AU80" s="1788"/>
      <c r="AV80" s="1797"/>
      <c r="AW80" s="1797"/>
      <c r="AX80" s="346">
        <f>SUM(AU80:AW80)</f>
        <v>0</v>
      </c>
      <c r="AY80" s="1796"/>
      <c r="AZ80" s="1796"/>
      <c r="BA80" s="352">
        <f>AX80+AY80+AZ80</f>
        <v>0</v>
      </c>
      <c r="BB80" s="1582"/>
      <c r="BC80" s="352">
        <f>BA80+AT80+BB80</f>
        <v>0</v>
      </c>
    </row>
    <row r="81" spans="1:56" s="509" customFormat="1">
      <c r="A81" s="495"/>
      <c r="B81" s="506"/>
      <c r="C81" s="502"/>
      <c r="D81" s="503"/>
      <c r="E81" s="501"/>
      <c r="F81" s="502"/>
      <c r="G81" s="502"/>
      <c r="H81" s="502"/>
      <c r="I81" s="502"/>
      <c r="J81" s="502"/>
      <c r="K81" s="502"/>
      <c r="L81" s="502"/>
      <c r="M81" s="500"/>
      <c r="N81" s="504"/>
      <c r="O81" s="504"/>
      <c r="P81" s="504"/>
      <c r="Q81" s="503"/>
      <c r="R81" s="501"/>
      <c r="S81" s="502"/>
      <c r="T81" s="502"/>
      <c r="U81" s="505"/>
      <c r="V81" s="502"/>
      <c r="W81" s="500"/>
      <c r="X81" s="501"/>
      <c r="Y81" s="502"/>
      <c r="Z81" s="502"/>
      <c r="AA81" s="502"/>
      <c r="AB81" s="502"/>
      <c r="AC81" s="502"/>
      <c r="AD81" s="502"/>
      <c r="AE81" s="502"/>
      <c r="AF81" s="502"/>
      <c r="AG81" s="500"/>
      <c r="AH81" s="508"/>
      <c r="AI81" s="504"/>
      <c r="AJ81" s="501"/>
      <c r="AK81" s="502"/>
      <c r="AL81" s="502"/>
      <c r="AM81" s="502"/>
      <c r="AN81" s="502"/>
      <c r="AO81" s="502"/>
      <c r="AP81" s="500"/>
      <c r="AQ81" s="504"/>
      <c r="AR81" s="508"/>
      <c r="AS81" s="504"/>
      <c r="AT81" s="507"/>
      <c r="AU81" s="502"/>
      <c r="AV81" s="505"/>
      <c r="AW81" s="505"/>
      <c r="AX81" s="500"/>
      <c r="AY81" s="504"/>
      <c r="AZ81" s="504"/>
      <c r="BA81" s="507"/>
      <c r="BB81" s="508"/>
      <c r="BC81" s="507"/>
    </row>
    <row r="82" spans="1:56" s="523" customFormat="1">
      <c r="A82" s="516" t="s">
        <v>1556</v>
      </c>
      <c r="B82" s="1451">
        <f t="shared" ref="B82:P82" si="65">SUM(B77:B80)</f>
        <v>0</v>
      </c>
      <c r="C82" s="519">
        <f t="shared" si="65"/>
        <v>0</v>
      </c>
      <c r="D82" s="1457">
        <f t="shared" si="65"/>
        <v>0</v>
      </c>
      <c r="E82" s="518">
        <f t="shared" si="65"/>
        <v>0</v>
      </c>
      <c r="F82" s="519">
        <f t="shared" si="65"/>
        <v>0</v>
      </c>
      <c r="G82" s="519">
        <f t="shared" si="65"/>
        <v>0</v>
      </c>
      <c r="H82" s="519">
        <f t="shared" si="65"/>
        <v>0</v>
      </c>
      <c r="I82" s="519">
        <f t="shared" si="65"/>
        <v>0</v>
      </c>
      <c r="J82" s="519">
        <f t="shared" si="65"/>
        <v>0</v>
      </c>
      <c r="K82" s="519">
        <f t="shared" si="65"/>
        <v>0</v>
      </c>
      <c r="L82" s="519">
        <f t="shared" si="65"/>
        <v>0</v>
      </c>
      <c r="M82" s="520">
        <f t="shared" si="65"/>
        <v>0</v>
      </c>
      <c r="N82" s="521">
        <f t="shared" si="65"/>
        <v>0</v>
      </c>
      <c r="O82" s="521">
        <f t="shared" si="65"/>
        <v>0</v>
      </c>
      <c r="P82" s="521">
        <f t="shared" si="65"/>
        <v>0</v>
      </c>
      <c r="Q82" s="348">
        <f>B82+C82+M82+N82+O82+P82+D82</f>
        <v>0</v>
      </c>
      <c r="R82" s="518">
        <f t="shared" ref="R82:AH82" si="66">SUM(R77:R80)</f>
        <v>0</v>
      </c>
      <c r="S82" s="519">
        <f t="shared" si="66"/>
        <v>0</v>
      </c>
      <c r="T82" s="519">
        <f t="shared" si="66"/>
        <v>0</v>
      </c>
      <c r="U82" s="519">
        <f t="shared" si="66"/>
        <v>0</v>
      </c>
      <c r="V82" s="519">
        <f t="shared" si="66"/>
        <v>0</v>
      </c>
      <c r="W82" s="517">
        <f t="shared" si="66"/>
        <v>0</v>
      </c>
      <c r="X82" s="518">
        <f t="shared" si="66"/>
        <v>0</v>
      </c>
      <c r="Y82" s="519">
        <f>SUM(Y77:Y80)</f>
        <v>0</v>
      </c>
      <c r="Z82" s="519">
        <f t="shared" si="66"/>
        <v>0</v>
      </c>
      <c r="AA82" s="519">
        <f t="shared" si="66"/>
        <v>0</v>
      </c>
      <c r="AB82" s="519">
        <f t="shared" si="66"/>
        <v>0</v>
      </c>
      <c r="AC82" s="519">
        <f t="shared" si="66"/>
        <v>0</v>
      </c>
      <c r="AD82" s="519">
        <f t="shared" si="66"/>
        <v>0</v>
      </c>
      <c r="AE82" s="519">
        <f t="shared" si="66"/>
        <v>0</v>
      </c>
      <c r="AF82" s="519">
        <f t="shared" si="66"/>
        <v>0</v>
      </c>
      <c r="AG82" s="517">
        <f t="shared" si="66"/>
        <v>0</v>
      </c>
      <c r="AH82" s="518">
        <f t="shared" si="66"/>
        <v>0</v>
      </c>
      <c r="AI82" s="351">
        <f>Q82+W82+AG82+AH82</f>
        <v>0</v>
      </c>
      <c r="AJ82" s="518">
        <f t="shared" ref="AJ82:AS82" si="67">SUM(AJ77:AJ80)</f>
        <v>0</v>
      </c>
      <c r="AK82" s="519">
        <f t="shared" si="67"/>
        <v>0</v>
      </c>
      <c r="AL82" s="519">
        <f t="shared" si="67"/>
        <v>0</v>
      </c>
      <c r="AM82" s="519">
        <f t="shared" si="67"/>
        <v>0</v>
      </c>
      <c r="AN82" s="519">
        <f t="shared" si="67"/>
        <v>0</v>
      </c>
      <c r="AO82" s="519">
        <f t="shared" si="67"/>
        <v>0</v>
      </c>
      <c r="AP82" s="517">
        <f t="shared" si="67"/>
        <v>0</v>
      </c>
      <c r="AQ82" s="521">
        <f t="shared" si="67"/>
        <v>0</v>
      </c>
      <c r="AR82" s="518">
        <f t="shared" si="67"/>
        <v>0</v>
      </c>
      <c r="AS82" s="521">
        <f t="shared" si="67"/>
        <v>0</v>
      </c>
      <c r="AT82" s="352">
        <f>AI82+AP82+AQ82+AR82+AS82</f>
        <v>0</v>
      </c>
      <c r="AU82" s="519">
        <f>SUM(AU77:AU80)</f>
        <v>0</v>
      </c>
      <c r="AV82" s="522">
        <f>SUM(AV77:AV80)</f>
        <v>0</v>
      </c>
      <c r="AW82" s="522">
        <f>SUM(AW77:AW80)</f>
        <v>0</v>
      </c>
      <c r="AX82" s="346">
        <f>SUM(AU82:AW82)</f>
        <v>0</v>
      </c>
      <c r="AY82" s="521">
        <f>SUM(AY77:AY80)</f>
        <v>0</v>
      </c>
      <c r="AZ82" s="521">
        <f>SUM(AZ77:AZ80)</f>
        <v>0</v>
      </c>
      <c r="BA82" s="352">
        <f>AX82+AY82+AZ82</f>
        <v>0</v>
      </c>
      <c r="BB82" s="518">
        <f>SUM(BB77:BB80)</f>
        <v>0</v>
      </c>
      <c r="BC82" s="352">
        <f>BA82+AT82+BB82</f>
        <v>0</v>
      </c>
    </row>
    <row r="83" spans="1:56" s="526" customFormat="1">
      <c r="A83" s="524"/>
      <c r="B83" s="506"/>
      <c r="C83" s="502"/>
      <c r="D83" s="503"/>
      <c r="E83" s="501"/>
      <c r="F83" s="502"/>
      <c r="G83" s="502"/>
      <c r="H83" s="502"/>
      <c r="I83" s="502"/>
      <c r="J83" s="502"/>
      <c r="K83" s="502"/>
      <c r="L83" s="502"/>
      <c r="M83" s="500"/>
      <c r="N83" s="504"/>
      <c r="O83" s="504"/>
      <c r="P83" s="504"/>
      <c r="Q83" s="503"/>
      <c r="R83" s="501"/>
      <c r="S83" s="502"/>
      <c r="T83" s="502"/>
      <c r="U83" s="502"/>
      <c r="V83" s="502"/>
      <c r="W83" s="500"/>
      <c r="X83" s="501"/>
      <c r="Y83" s="502"/>
      <c r="Z83" s="502"/>
      <c r="AA83" s="502"/>
      <c r="AB83" s="502"/>
      <c r="AC83" s="502"/>
      <c r="AD83" s="502"/>
      <c r="AE83" s="502"/>
      <c r="AF83" s="502"/>
      <c r="AG83" s="500"/>
      <c r="AH83" s="501"/>
      <c r="AI83" s="504"/>
      <c r="AJ83" s="501"/>
      <c r="AK83" s="502"/>
      <c r="AL83" s="502"/>
      <c r="AM83" s="502"/>
      <c r="AN83" s="502"/>
      <c r="AO83" s="502"/>
      <c r="AP83" s="500"/>
      <c r="AQ83" s="504"/>
      <c r="AR83" s="501"/>
      <c r="AS83" s="504"/>
      <c r="AT83" s="525"/>
      <c r="AU83" s="502"/>
      <c r="AV83" s="505"/>
      <c r="AW83" s="505"/>
      <c r="AX83" s="500"/>
      <c r="AY83" s="504"/>
      <c r="AZ83" s="504"/>
      <c r="BA83" s="525"/>
      <c r="BB83" s="501"/>
      <c r="BC83" s="525"/>
    </row>
    <row r="84" spans="1:56">
      <c r="A84" s="527" t="s">
        <v>444</v>
      </c>
      <c r="B84" s="1452"/>
      <c r="C84" s="530"/>
      <c r="D84" s="533"/>
      <c r="E84" s="529"/>
      <c r="F84" s="530"/>
      <c r="G84" s="530"/>
      <c r="H84" s="530"/>
      <c r="I84" s="530"/>
      <c r="J84" s="530"/>
      <c r="K84" s="530"/>
      <c r="L84" s="530"/>
      <c r="M84" s="528"/>
      <c r="N84" s="531"/>
      <c r="O84" s="531"/>
      <c r="P84" s="532"/>
      <c r="Q84" s="533"/>
      <c r="R84" s="529"/>
      <c r="S84" s="530"/>
      <c r="T84" s="530"/>
      <c r="U84" s="530"/>
      <c r="V84" s="530"/>
      <c r="W84" s="528"/>
      <c r="X84" s="529"/>
      <c r="Y84" s="530"/>
      <c r="Z84" s="530"/>
      <c r="AA84" s="530"/>
      <c r="AB84" s="530"/>
      <c r="AC84" s="530"/>
      <c r="AD84" s="530"/>
      <c r="AE84" s="530"/>
      <c r="AF84" s="530"/>
      <c r="AG84" s="528"/>
      <c r="AH84" s="529"/>
      <c r="AI84" s="532"/>
      <c r="AJ84" s="529"/>
      <c r="AK84" s="530"/>
      <c r="AL84" s="530"/>
      <c r="AM84" s="530"/>
      <c r="AN84" s="530"/>
      <c r="AO84" s="530"/>
      <c r="AP84" s="528"/>
      <c r="AQ84" s="532"/>
      <c r="AR84" s="529"/>
      <c r="AS84" s="532"/>
      <c r="AT84" s="507"/>
      <c r="AU84" s="530"/>
      <c r="AV84" s="534"/>
      <c r="AW84" s="534"/>
      <c r="AX84" s="528"/>
      <c r="AY84" s="532"/>
      <c r="AZ84" s="532"/>
      <c r="BA84" s="507"/>
      <c r="BB84" s="529"/>
      <c r="BC84" s="507"/>
    </row>
    <row r="85" spans="1:56">
      <c r="A85" s="272" t="s">
        <v>438</v>
      </c>
      <c r="B85" s="1784"/>
      <c r="C85" s="1785"/>
      <c r="D85" s="1786"/>
      <c r="E85" s="1787"/>
      <c r="F85" s="1788"/>
      <c r="G85" s="1788"/>
      <c r="H85" s="1788"/>
      <c r="I85" s="1788"/>
      <c r="J85" s="1788"/>
      <c r="K85" s="1788"/>
      <c r="L85" s="1788"/>
      <c r="M85" s="346">
        <f>SUM(E85:L85)</f>
        <v>0</v>
      </c>
      <c r="N85" s="1789"/>
      <c r="O85" s="1789"/>
      <c r="P85" s="1789"/>
      <c r="Q85" s="348">
        <f>B85+C85+M85+N85+O85+P85+D85</f>
        <v>0</v>
      </c>
      <c r="R85" s="1790"/>
      <c r="S85" s="1791"/>
      <c r="T85" s="1791"/>
      <c r="U85" s="1791"/>
      <c r="V85" s="1791"/>
      <c r="W85" s="346">
        <f>SUM(R85:V85)</f>
        <v>0</v>
      </c>
      <c r="X85" s="1790"/>
      <c r="Y85" s="1791"/>
      <c r="Z85" s="1791"/>
      <c r="AA85" s="1791"/>
      <c r="AB85" s="1791"/>
      <c r="AC85" s="1791"/>
      <c r="AD85" s="1791"/>
      <c r="AE85" s="1791"/>
      <c r="AF85" s="1791"/>
      <c r="AG85" s="346">
        <f>SUM(X85:AF85)</f>
        <v>0</v>
      </c>
      <c r="AH85" s="1792"/>
      <c r="AI85" s="351">
        <f>Q85+W85+AG85+AH85</f>
        <v>0</v>
      </c>
      <c r="AJ85" s="1787"/>
      <c r="AK85" s="1788"/>
      <c r="AL85" s="1788"/>
      <c r="AM85" s="1788"/>
      <c r="AN85" s="1788"/>
      <c r="AO85" s="1788"/>
      <c r="AP85" s="346">
        <f>SUM(AJ85:AO85)</f>
        <v>0</v>
      </c>
      <c r="AQ85" s="1789"/>
      <c r="AR85" s="1792"/>
      <c r="AS85" s="1789"/>
      <c r="AT85" s="352">
        <f t="shared" ref="AT85:AT101" si="68">AI85+AP85+AQ85+AR85+AS85</f>
        <v>0</v>
      </c>
      <c r="AU85" s="1785"/>
      <c r="AV85" s="1793"/>
      <c r="AW85" s="1793"/>
      <c r="AX85" s="346">
        <f>SUM(AU85:AW85)</f>
        <v>0</v>
      </c>
      <c r="AY85" s="1789"/>
      <c r="AZ85" s="1789"/>
      <c r="BA85" s="352">
        <f t="shared" ref="BA85:BA101" si="69">AX85+AY85+AZ85</f>
        <v>0</v>
      </c>
      <c r="BB85" s="1792"/>
      <c r="BC85" s="352">
        <f t="shared" ref="BC85:BC101" si="70">BA85+AT85+BB85</f>
        <v>0</v>
      </c>
    </row>
    <row r="86" spans="1:56">
      <c r="A86" s="272" t="s">
        <v>1624</v>
      </c>
      <c r="B86" s="1450">
        <f t="shared" ref="B86:AS86" si="71">SUM(B87:B96)</f>
        <v>0</v>
      </c>
      <c r="C86" s="368">
        <f t="shared" si="71"/>
        <v>0</v>
      </c>
      <c r="D86" s="1449">
        <f t="shared" si="71"/>
        <v>0</v>
      </c>
      <c r="E86" s="363">
        <f t="shared" si="71"/>
        <v>0</v>
      </c>
      <c r="F86" s="364">
        <f t="shared" si="71"/>
        <v>0</v>
      </c>
      <c r="G86" s="364">
        <f t="shared" si="71"/>
        <v>0</v>
      </c>
      <c r="H86" s="364">
        <f t="shared" si="71"/>
        <v>0</v>
      </c>
      <c r="I86" s="364">
        <f t="shared" si="71"/>
        <v>0</v>
      </c>
      <c r="J86" s="364">
        <f t="shared" si="71"/>
        <v>0</v>
      </c>
      <c r="K86" s="364">
        <f t="shared" si="71"/>
        <v>0</v>
      </c>
      <c r="L86" s="364">
        <f t="shared" si="71"/>
        <v>0</v>
      </c>
      <c r="M86" s="346">
        <f t="shared" si="71"/>
        <v>0</v>
      </c>
      <c r="N86" s="365">
        <f t="shared" si="71"/>
        <v>0</v>
      </c>
      <c r="O86" s="365">
        <f t="shared" si="71"/>
        <v>0</v>
      </c>
      <c r="P86" s="365">
        <f t="shared" si="71"/>
        <v>0</v>
      </c>
      <c r="Q86" s="348">
        <f t="shared" si="71"/>
        <v>0</v>
      </c>
      <c r="R86" s="366">
        <f t="shared" si="71"/>
        <v>0</v>
      </c>
      <c r="S86" s="367">
        <f t="shared" si="71"/>
        <v>0</v>
      </c>
      <c r="T86" s="367">
        <f t="shared" si="71"/>
        <v>0</v>
      </c>
      <c r="U86" s="367">
        <f t="shared" si="71"/>
        <v>0</v>
      </c>
      <c r="V86" s="367">
        <f t="shared" si="71"/>
        <v>0</v>
      </c>
      <c r="W86" s="346">
        <f t="shared" si="71"/>
        <v>0</v>
      </c>
      <c r="X86" s="366">
        <f t="shared" si="71"/>
        <v>0</v>
      </c>
      <c r="Y86" s="367">
        <f>SUM(Y87:Y96)</f>
        <v>0</v>
      </c>
      <c r="Z86" s="367">
        <f t="shared" si="71"/>
        <v>0</v>
      </c>
      <c r="AA86" s="367">
        <f t="shared" si="71"/>
        <v>0</v>
      </c>
      <c r="AB86" s="367">
        <f t="shared" si="71"/>
        <v>0</v>
      </c>
      <c r="AC86" s="367">
        <f t="shared" si="71"/>
        <v>0</v>
      </c>
      <c r="AD86" s="367">
        <f t="shared" si="71"/>
        <v>0</v>
      </c>
      <c r="AE86" s="367">
        <f t="shared" si="71"/>
        <v>0</v>
      </c>
      <c r="AF86" s="367">
        <f t="shared" si="71"/>
        <v>0</v>
      </c>
      <c r="AG86" s="346">
        <f t="shared" si="71"/>
        <v>0</v>
      </c>
      <c r="AH86" s="370">
        <f t="shared" si="71"/>
        <v>0</v>
      </c>
      <c r="AI86" s="351">
        <f t="shared" si="71"/>
        <v>0</v>
      </c>
      <c r="AJ86" s="363">
        <f t="shared" si="71"/>
        <v>0</v>
      </c>
      <c r="AK86" s="364">
        <f t="shared" si="71"/>
        <v>0</v>
      </c>
      <c r="AL86" s="364">
        <f t="shared" si="71"/>
        <v>0</v>
      </c>
      <c r="AM86" s="364">
        <f t="shared" si="71"/>
        <v>0</v>
      </c>
      <c r="AN86" s="364">
        <f t="shared" si="71"/>
        <v>0</v>
      </c>
      <c r="AO86" s="364">
        <f t="shared" si="71"/>
        <v>0</v>
      </c>
      <c r="AP86" s="346">
        <f t="shared" si="71"/>
        <v>0</v>
      </c>
      <c r="AQ86" s="365">
        <f t="shared" si="71"/>
        <v>0</v>
      </c>
      <c r="AR86" s="370">
        <f t="shared" si="71"/>
        <v>0</v>
      </c>
      <c r="AS86" s="365">
        <f t="shared" si="71"/>
        <v>0</v>
      </c>
      <c r="AT86" s="352">
        <f t="shared" si="68"/>
        <v>0</v>
      </c>
      <c r="AU86" s="368">
        <f t="shared" ref="AU86:AZ86" si="72">SUM(AU87:AU96)</f>
        <v>0</v>
      </c>
      <c r="AV86" s="369">
        <f t="shared" si="72"/>
        <v>0</v>
      </c>
      <c r="AW86" s="369">
        <f t="shared" si="72"/>
        <v>0</v>
      </c>
      <c r="AX86" s="346">
        <f t="shared" si="72"/>
        <v>0</v>
      </c>
      <c r="AY86" s="365">
        <f t="shared" si="72"/>
        <v>0</v>
      </c>
      <c r="AZ86" s="365">
        <f t="shared" si="72"/>
        <v>0</v>
      </c>
      <c r="BA86" s="352">
        <f t="shared" si="69"/>
        <v>0</v>
      </c>
      <c r="BB86" s="370">
        <f>SUM(BB87:BB96)</f>
        <v>0</v>
      </c>
      <c r="BC86" s="352">
        <f t="shared" si="70"/>
        <v>0</v>
      </c>
    </row>
    <row r="87" spans="1:56" hidden="1" outlineLevel="2">
      <c r="A87" s="1777" t="str">
        <f>Cover!C21</f>
        <v>- none -</v>
      </c>
      <c r="B87" s="1784"/>
      <c r="C87" s="1785"/>
      <c r="D87" s="1786"/>
      <c r="E87" s="1787"/>
      <c r="F87" s="1788"/>
      <c r="G87" s="1788"/>
      <c r="H87" s="1788"/>
      <c r="I87" s="1788"/>
      <c r="J87" s="1788"/>
      <c r="K87" s="1788"/>
      <c r="L87" s="1788"/>
      <c r="M87" s="346">
        <f t="shared" ref="M87:M101" si="73">SUM(E87:L87)</f>
        <v>0</v>
      </c>
      <c r="N87" s="1789"/>
      <c r="O87" s="1789"/>
      <c r="P87" s="1789"/>
      <c r="Q87" s="348">
        <f t="shared" ref="Q87:Q101" si="74">B87+C87+M87+N87+O87+P87+D87</f>
        <v>0</v>
      </c>
      <c r="R87" s="1790"/>
      <c r="S87" s="1791"/>
      <c r="T87" s="1791"/>
      <c r="U87" s="1791"/>
      <c r="V87" s="1791"/>
      <c r="W87" s="346">
        <f t="shared" ref="W87:W101" si="75">SUM(R87:V87)</f>
        <v>0</v>
      </c>
      <c r="X87" s="1790"/>
      <c r="Y87" s="1791"/>
      <c r="Z87" s="1791"/>
      <c r="AA87" s="1791"/>
      <c r="AB87" s="1791"/>
      <c r="AC87" s="1791"/>
      <c r="AD87" s="1791"/>
      <c r="AE87" s="1791"/>
      <c r="AF87" s="1791"/>
      <c r="AG87" s="346">
        <f t="shared" ref="AG87:AG101" si="76">SUM(X87:AF87)</f>
        <v>0</v>
      </c>
      <c r="AH87" s="1792"/>
      <c r="AI87" s="351">
        <f t="shared" ref="AI87:AI101" si="77">Q87+W87+AG87+AH87</f>
        <v>0</v>
      </c>
      <c r="AJ87" s="1787"/>
      <c r="AK87" s="1788"/>
      <c r="AL87" s="1788"/>
      <c r="AM87" s="1788"/>
      <c r="AN87" s="1788"/>
      <c r="AO87" s="1788"/>
      <c r="AP87" s="346">
        <f t="shared" ref="AP87:AP101" si="78">SUM(AJ87:AO87)</f>
        <v>0</v>
      </c>
      <c r="AQ87" s="1789"/>
      <c r="AR87" s="1792"/>
      <c r="AS87" s="1789"/>
      <c r="AT87" s="352">
        <f t="shared" si="68"/>
        <v>0</v>
      </c>
      <c r="AU87" s="1785"/>
      <c r="AV87" s="1793"/>
      <c r="AW87" s="1793"/>
      <c r="AX87" s="346">
        <f t="shared" ref="AX87:AX101" si="79">SUM(AU87:AW87)</f>
        <v>0</v>
      </c>
      <c r="AY87" s="1789"/>
      <c r="AZ87" s="1789"/>
      <c r="BA87" s="352">
        <f t="shared" si="69"/>
        <v>0</v>
      </c>
      <c r="BB87" s="1792"/>
      <c r="BC87" s="352">
        <f t="shared" si="70"/>
        <v>0</v>
      </c>
    </row>
    <row r="88" spans="1:56" hidden="1" outlineLevel="2">
      <c r="A88" s="1777" t="str">
        <f>Cover!C22</f>
        <v>- none -</v>
      </c>
      <c r="B88" s="1784"/>
      <c r="C88" s="1785"/>
      <c r="D88" s="1786"/>
      <c r="E88" s="1787"/>
      <c r="F88" s="1788"/>
      <c r="G88" s="1788"/>
      <c r="H88" s="1788"/>
      <c r="I88" s="1788"/>
      <c r="J88" s="1788"/>
      <c r="K88" s="1788"/>
      <c r="L88" s="1788"/>
      <c r="M88" s="346">
        <f t="shared" si="73"/>
        <v>0</v>
      </c>
      <c r="N88" s="1789"/>
      <c r="O88" s="1789"/>
      <c r="P88" s="1789"/>
      <c r="Q88" s="348">
        <f t="shared" si="74"/>
        <v>0</v>
      </c>
      <c r="R88" s="1790"/>
      <c r="S88" s="1791"/>
      <c r="T88" s="1791"/>
      <c r="U88" s="1791"/>
      <c r="V88" s="1791"/>
      <c r="W88" s="346">
        <f t="shared" si="75"/>
        <v>0</v>
      </c>
      <c r="X88" s="1790"/>
      <c r="Y88" s="1791"/>
      <c r="Z88" s="1791"/>
      <c r="AA88" s="1791"/>
      <c r="AB88" s="1791"/>
      <c r="AC88" s="1791"/>
      <c r="AD88" s="1791"/>
      <c r="AE88" s="1791"/>
      <c r="AF88" s="1791"/>
      <c r="AG88" s="346">
        <f t="shared" si="76"/>
        <v>0</v>
      </c>
      <c r="AH88" s="1792"/>
      <c r="AI88" s="351">
        <f t="shared" si="77"/>
        <v>0</v>
      </c>
      <c r="AJ88" s="1787"/>
      <c r="AK88" s="1788"/>
      <c r="AL88" s="1788"/>
      <c r="AM88" s="1788"/>
      <c r="AN88" s="1788"/>
      <c r="AO88" s="1788"/>
      <c r="AP88" s="346">
        <f t="shared" si="78"/>
        <v>0</v>
      </c>
      <c r="AQ88" s="1789"/>
      <c r="AR88" s="1792"/>
      <c r="AS88" s="1789"/>
      <c r="AT88" s="352">
        <f t="shared" si="68"/>
        <v>0</v>
      </c>
      <c r="AU88" s="1785"/>
      <c r="AV88" s="1793"/>
      <c r="AW88" s="1793"/>
      <c r="AX88" s="346">
        <f t="shared" si="79"/>
        <v>0</v>
      </c>
      <c r="AY88" s="1789"/>
      <c r="AZ88" s="1789"/>
      <c r="BA88" s="352">
        <f t="shared" si="69"/>
        <v>0</v>
      </c>
      <c r="BB88" s="1792"/>
      <c r="BC88" s="352">
        <f t="shared" si="70"/>
        <v>0</v>
      </c>
    </row>
    <row r="89" spans="1:56" hidden="1" outlineLevel="2">
      <c r="A89" s="1777" t="str">
        <f>Cover!C23</f>
        <v>- none -</v>
      </c>
      <c r="B89" s="1784"/>
      <c r="C89" s="1785"/>
      <c r="D89" s="1786"/>
      <c r="E89" s="1787"/>
      <c r="F89" s="1788"/>
      <c r="G89" s="1788"/>
      <c r="H89" s="1788"/>
      <c r="I89" s="1788"/>
      <c r="J89" s="1788"/>
      <c r="K89" s="1788"/>
      <c r="L89" s="1788"/>
      <c r="M89" s="346">
        <f t="shared" si="73"/>
        <v>0</v>
      </c>
      <c r="N89" s="1789"/>
      <c r="O89" s="1789"/>
      <c r="P89" s="1789"/>
      <c r="Q89" s="348">
        <f t="shared" si="74"/>
        <v>0</v>
      </c>
      <c r="R89" s="1790"/>
      <c r="S89" s="1791"/>
      <c r="T89" s="1791"/>
      <c r="U89" s="1791"/>
      <c r="V89" s="1791"/>
      <c r="W89" s="346">
        <f t="shared" si="75"/>
        <v>0</v>
      </c>
      <c r="X89" s="1790"/>
      <c r="Y89" s="1791"/>
      <c r="Z89" s="1791"/>
      <c r="AA89" s="1791"/>
      <c r="AB89" s="1791"/>
      <c r="AC89" s="1791"/>
      <c r="AD89" s="1791"/>
      <c r="AE89" s="1791"/>
      <c r="AF89" s="1791"/>
      <c r="AG89" s="346">
        <f t="shared" si="76"/>
        <v>0</v>
      </c>
      <c r="AH89" s="1792"/>
      <c r="AI89" s="351">
        <f t="shared" si="77"/>
        <v>0</v>
      </c>
      <c r="AJ89" s="1787"/>
      <c r="AK89" s="1788"/>
      <c r="AL89" s="1788"/>
      <c r="AM89" s="1788"/>
      <c r="AN89" s="1788"/>
      <c r="AO89" s="1788"/>
      <c r="AP89" s="346">
        <f t="shared" si="78"/>
        <v>0</v>
      </c>
      <c r="AQ89" s="1789"/>
      <c r="AR89" s="1792"/>
      <c r="AS89" s="1789"/>
      <c r="AT89" s="352">
        <f t="shared" si="68"/>
        <v>0</v>
      </c>
      <c r="AU89" s="1785"/>
      <c r="AV89" s="1793"/>
      <c r="AW89" s="1793"/>
      <c r="AX89" s="346">
        <f t="shared" si="79"/>
        <v>0</v>
      </c>
      <c r="AY89" s="1789"/>
      <c r="AZ89" s="1789"/>
      <c r="BA89" s="352">
        <f t="shared" si="69"/>
        <v>0</v>
      </c>
      <c r="BB89" s="1792"/>
      <c r="BC89" s="352">
        <f t="shared" si="70"/>
        <v>0</v>
      </c>
    </row>
    <row r="90" spans="1:56" hidden="1" outlineLevel="2">
      <c r="A90" s="1777" t="str">
        <f>Cover!C24</f>
        <v>- none -</v>
      </c>
      <c r="B90" s="1784"/>
      <c r="C90" s="1785"/>
      <c r="D90" s="1786"/>
      <c r="E90" s="1787"/>
      <c r="F90" s="1788"/>
      <c r="G90" s="1788"/>
      <c r="H90" s="1788"/>
      <c r="I90" s="1788"/>
      <c r="J90" s="1788"/>
      <c r="K90" s="1788"/>
      <c r="L90" s="1788"/>
      <c r="M90" s="346">
        <f t="shared" si="73"/>
        <v>0</v>
      </c>
      <c r="N90" s="1789"/>
      <c r="O90" s="1789"/>
      <c r="P90" s="1789"/>
      <c r="Q90" s="348">
        <f t="shared" si="74"/>
        <v>0</v>
      </c>
      <c r="R90" s="1790"/>
      <c r="S90" s="1791"/>
      <c r="T90" s="1791"/>
      <c r="U90" s="1791"/>
      <c r="V90" s="1791"/>
      <c r="W90" s="346">
        <f t="shared" si="75"/>
        <v>0</v>
      </c>
      <c r="X90" s="1790"/>
      <c r="Y90" s="1791"/>
      <c r="Z90" s="1791"/>
      <c r="AA90" s="1791"/>
      <c r="AB90" s="1791"/>
      <c r="AC90" s="1791"/>
      <c r="AD90" s="1791"/>
      <c r="AE90" s="1791"/>
      <c r="AF90" s="1791"/>
      <c r="AG90" s="346">
        <f t="shared" si="76"/>
        <v>0</v>
      </c>
      <c r="AH90" s="1792"/>
      <c r="AI90" s="351">
        <f t="shared" si="77"/>
        <v>0</v>
      </c>
      <c r="AJ90" s="1787"/>
      <c r="AK90" s="1788"/>
      <c r="AL90" s="1788"/>
      <c r="AM90" s="1788"/>
      <c r="AN90" s="1788"/>
      <c r="AO90" s="1788"/>
      <c r="AP90" s="346">
        <f t="shared" si="78"/>
        <v>0</v>
      </c>
      <c r="AQ90" s="1789"/>
      <c r="AR90" s="1792"/>
      <c r="AS90" s="1789"/>
      <c r="AT90" s="352">
        <f t="shared" si="68"/>
        <v>0</v>
      </c>
      <c r="AU90" s="1785"/>
      <c r="AV90" s="1793"/>
      <c r="AW90" s="1793"/>
      <c r="AX90" s="346">
        <f t="shared" si="79"/>
        <v>0</v>
      </c>
      <c r="AY90" s="1789"/>
      <c r="AZ90" s="1789"/>
      <c r="BA90" s="352">
        <f t="shared" si="69"/>
        <v>0</v>
      </c>
      <c r="BB90" s="1792"/>
      <c r="BC90" s="352">
        <f t="shared" si="70"/>
        <v>0</v>
      </c>
    </row>
    <row r="91" spans="1:56" hidden="1" outlineLevel="2">
      <c r="A91" s="1777" t="str">
        <f>Cover!C25</f>
        <v>- none -</v>
      </c>
      <c r="B91" s="1784"/>
      <c r="C91" s="1785"/>
      <c r="D91" s="1786"/>
      <c r="E91" s="1787"/>
      <c r="F91" s="1788"/>
      <c r="G91" s="1788"/>
      <c r="H91" s="1788"/>
      <c r="I91" s="1788"/>
      <c r="J91" s="1788"/>
      <c r="K91" s="1788"/>
      <c r="L91" s="1788"/>
      <c r="M91" s="346">
        <f t="shared" si="73"/>
        <v>0</v>
      </c>
      <c r="N91" s="1789"/>
      <c r="O91" s="1789"/>
      <c r="P91" s="1789"/>
      <c r="Q91" s="348">
        <f t="shared" si="74"/>
        <v>0</v>
      </c>
      <c r="R91" s="1790"/>
      <c r="S91" s="1791"/>
      <c r="T91" s="1791"/>
      <c r="U91" s="1791"/>
      <c r="V91" s="1791"/>
      <c r="W91" s="346">
        <f t="shared" si="75"/>
        <v>0</v>
      </c>
      <c r="X91" s="1790"/>
      <c r="Y91" s="1791"/>
      <c r="Z91" s="1791"/>
      <c r="AA91" s="1791"/>
      <c r="AB91" s="1791"/>
      <c r="AC91" s="1791"/>
      <c r="AD91" s="1791"/>
      <c r="AE91" s="1791"/>
      <c r="AF91" s="1791"/>
      <c r="AG91" s="346">
        <f t="shared" si="76"/>
        <v>0</v>
      </c>
      <c r="AH91" s="1792"/>
      <c r="AI91" s="351">
        <f t="shared" si="77"/>
        <v>0</v>
      </c>
      <c r="AJ91" s="1787"/>
      <c r="AK91" s="1788"/>
      <c r="AL91" s="1788"/>
      <c r="AM91" s="1788"/>
      <c r="AN91" s="1788"/>
      <c r="AO91" s="1788"/>
      <c r="AP91" s="346">
        <f t="shared" si="78"/>
        <v>0</v>
      </c>
      <c r="AQ91" s="1789"/>
      <c r="AR91" s="1792"/>
      <c r="AS91" s="1789"/>
      <c r="AT91" s="352">
        <f t="shared" si="68"/>
        <v>0</v>
      </c>
      <c r="AU91" s="1785"/>
      <c r="AV91" s="1793"/>
      <c r="AW91" s="1793"/>
      <c r="AX91" s="346">
        <f t="shared" si="79"/>
        <v>0</v>
      </c>
      <c r="AY91" s="1789"/>
      <c r="AZ91" s="1789"/>
      <c r="BA91" s="352">
        <f t="shared" si="69"/>
        <v>0</v>
      </c>
      <c r="BB91" s="1792"/>
      <c r="BC91" s="352">
        <f t="shared" si="70"/>
        <v>0</v>
      </c>
    </row>
    <row r="92" spans="1:56" hidden="1" outlineLevel="2">
      <c r="A92" s="1777" t="str">
        <f>Cover!C26</f>
        <v>- none -</v>
      </c>
      <c r="B92" s="1784"/>
      <c r="C92" s="1785"/>
      <c r="D92" s="1786"/>
      <c r="E92" s="1787"/>
      <c r="F92" s="1788"/>
      <c r="G92" s="1788"/>
      <c r="H92" s="1788"/>
      <c r="I92" s="1788"/>
      <c r="J92" s="1788"/>
      <c r="K92" s="1788"/>
      <c r="L92" s="1788"/>
      <c r="M92" s="346">
        <f t="shared" si="73"/>
        <v>0</v>
      </c>
      <c r="N92" s="1789"/>
      <c r="O92" s="1789"/>
      <c r="P92" s="1789"/>
      <c r="Q92" s="348">
        <f t="shared" si="74"/>
        <v>0</v>
      </c>
      <c r="R92" s="1790"/>
      <c r="S92" s="1791"/>
      <c r="T92" s="1791"/>
      <c r="U92" s="1791"/>
      <c r="V92" s="1791"/>
      <c r="W92" s="346">
        <f t="shared" si="75"/>
        <v>0</v>
      </c>
      <c r="X92" s="1790"/>
      <c r="Y92" s="1791"/>
      <c r="Z92" s="1791"/>
      <c r="AA92" s="1791"/>
      <c r="AB92" s="1791"/>
      <c r="AC92" s="1791"/>
      <c r="AD92" s="1791"/>
      <c r="AE92" s="1791"/>
      <c r="AF92" s="1791"/>
      <c r="AG92" s="346">
        <f t="shared" si="76"/>
        <v>0</v>
      </c>
      <c r="AH92" s="1792"/>
      <c r="AI92" s="351">
        <f t="shared" si="77"/>
        <v>0</v>
      </c>
      <c r="AJ92" s="1787"/>
      <c r="AK92" s="1788"/>
      <c r="AL92" s="1788"/>
      <c r="AM92" s="1788"/>
      <c r="AN92" s="1788"/>
      <c r="AO92" s="1788"/>
      <c r="AP92" s="346">
        <f t="shared" si="78"/>
        <v>0</v>
      </c>
      <c r="AQ92" s="1789"/>
      <c r="AR92" s="1792"/>
      <c r="AS92" s="1789"/>
      <c r="AT92" s="352">
        <f t="shared" si="68"/>
        <v>0</v>
      </c>
      <c r="AU92" s="1785"/>
      <c r="AV92" s="1793"/>
      <c r="AW92" s="1793"/>
      <c r="AX92" s="346">
        <f t="shared" si="79"/>
        <v>0</v>
      </c>
      <c r="AY92" s="1789"/>
      <c r="AZ92" s="1789"/>
      <c r="BA92" s="352">
        <f t="shared" si="69"/>
        <v>0</v>
      </c>
      <c r="BB92" s="1792"/>
      <c r="BC92" s="352">
        <f t="shared" si="70"/>
        <v>0</v>
      </c>
    </row>
    <row r="93" spans="1:56" hidden="1" outlineLevel="2">
      <c r="A93" s="1777" t="str">
        <f>Cover!C27</f>
        <v>- none -</v>
      </c>
      <c r="B93" s="1784"/>
      <c r="C93" s="1785"/>
      <c r="D93" s="1786"/>
      <c r="E93" s="1787"/>
      <c r="F93" s="1788"/>
      <c r="G93" s="1788"/>
      <c r="H93" s="1788"/>
      <c r="I93" s="1788"/>
      <c r="J93" s="1788"/>
      <c r="K93" s="1788"/>
      <c r="L93" s="1788"/>
      <c r="M93" s="346">
        <f t="shared" si="73"/>
        <v>0</v>
      </c>
      <c r="N93" s="1789"/>
      <c r="O93" s="1789"/>
      <c r="P93" s="1789"/>
      <c r="Q93" s="348">
        <f t="shared" si="74"/>
        <v>0</v>
      </c>
      <c r="R93" s="1790"/>
      <c r="S93" s="1791"/>
      <c r="T93" s="1791"/>
      <c r="U93" s="1791"/>
      <c r="V93" s="1791"/>
      <c r="W93" s="346">
        <f t="shared" si="75"/>
        <v>0</v>
      </c>
      <c r="X93" s="1790"/>
      <c r="Y93" s="1791"/>
      <c r="Z93" s="1791"/>
      <c r="AA93" s="1791"/>
      <c r="AB93" s="1791"/>
      <c r="AC93" s="1791"/>
      <c r="AD93" s="1791"/>
      <c r="AE93" s="1791"/>
      <c r="AF93" s="1791"/>
      <c r="AG93" s="346">
        <f t="shared" si="76"/>
        <v>0</v>
      </c>
      <c r="AH93" s="1792"/>
      <c r="AI93" s="351">
        <f t="shared" si="77"/>
        <v>0</v>
      </c>
      <c r="AJ93" s="1787"/>
      <c r="AK93" s="1788"/>
      <c r="AL93" s="1788"/>
      <c r="AM93" s="1788"/>
      <c r="AN93" s="1788"/>
      <c r="AO93" s="1788"/>
      <c r="AP93" s="346">
        <f t="shared" si="78"/>
        <v>0</v>
      </c>
      <c r="AQ93" s="1789"/>
      <c r="AR93" s="1792"/>
      <c r="AS93" s="1789"/>
      <c r="AT93" s="352">
        <f t="shared" si="68"/>
        <v>0</v>
      </c>
      <c r="AU93" s="1785"/>
      <c r="AV93" s="1793"/>
      <c r="AW93" s="1793"/>
      <c r="AX93" s="346">
        <f t="shared" si="79"/>
        <v>0</v>
      </c>
      <c r="AY93" s="1789"/>
      <c r="AZ93" s="1789"/>
      <c r="BA93" s="352">
        <f t="shared" si="69"/>
        <v>0</v>
      </c>
      <c r="BB93" s="1792"/>
      <c r="BC93" s="352">
        <f t="shared" si="70"/>
        <v>0</v>
      </c>
    </row>
    <row r="94" spans="1:56" hidden="1" outlineLevel="2">
      <c r="A94" s="1777" t="str">
        <f>Cover!C28</f>
        <v>- none -</v>
      </c>
      <c r="B94" s="1784"/>
      <c r="C94" s="1785"/>
      <c r="D94" s="1786"/>
      <c r="E94" s="1787"/>
      <c r="F94" s="1788"/>
      <c r="G94" s="1788"/>
      <c r="H94" s="1788"/>
      <c r="I94" s="1788"/>
      <c r="J94" s="1788"/>
      <c r="K94" s="1788"/>
      <c r="L94" s="1788"/>
      <c r="M94" s="346">
        <f t="shared" si="73"/>
        <v>0</v>
      </c>
      <c r="N94" s="1789"/>
      <c r="O94" s="1789"/>
      <c r="P94" s="1789"/>
      <c r="Q94" s="348">
        <f t="shared" si="74"/>
        <v>0</v>
      </c>
      <c r="R94" s="1790"/>
      <c r="S94" s="1791"/>
      <c r="T94" s="1791"/>
      <c r="U94" s="1791"/>
      <c r="V94" s="1791"/>
      <c r="W94" s="346">
        <f t="shared" si="75"/>
        <v>0</v>
      </c>
      <c r="X94" s="1790"/>
      <c r="Y94" s="1791"/>
      <c r="Z94" s="1791"/>
      <c r="AA94" s="1791"/>
      <c r="AB94" s="1791"/>
      <c r="AC94" s="1791"/>
      <c r="AD94" s="1791"/>
      <c r="AE94" s="1791"/>
      <c r="AF94" s="1791"/>
      <c r="AG94" s="346">
        <f t="shared" si="76"/>
        <v>0</v>
      </c>
      <c r="AH94" s="1792"/>
      <c r="AI94" s="351">
        <f t="shared" si="77"/>
        <v>0</v>
      </c>
      <c r="AJ94" s="1787"/>
      <c r="AK94" s="1788"/>
      <c r="AL94" s="1788"/>
      <c r="AM94" s="1788"/>
      <c r="AN94" s="1788"/>
      <c r="AO94" s="1788"/>
      <c r="AP94" s="346">
        <f t="shared" si="78"/>
        <v>0</v>
      </c>
      <c r="AQ94" s="1789"/>
      <c r="AR94" s="1792"/>
      <c r="AS94" s="1789"/>
      <c r="AT94" s="352">
        <f t="shared" si="68"/>
        <v>0</v>
      </c>
      <c r="AU94" s="1785"/>
      <c r="AV94" s="1793"/>
      <c r="AW94" s="1793"/>
      <c r="AX94" s="346">
        <f t="shared" si="79"/>
        <v>0</v>
      </c>
      <c r="AY94" s="1789"/>
      <c r="AZ94" s="1789"/>
      <c r="BA94" s="352">
        <f t="shared" si="69"/>
        <v>0</v>
      </c>
      <c r="BB94" s="1792"/>
      <c r="BC94" s="352">
        <f t="shared" si="70"/>
        <v>0</v>
      </c>
      <c r="BD94" s="498"/>
    </row>
    <row r="95" spans="1:56" hidden="1" outlineLevel="2">
      <c r="A95" s="1777" t="str">
        <f>Cover!C29</f>
        <v>- none -</v>
      </c>
      <c r="B95" s="1784"/>
      <c r="C95" s="1785"/>
      <c r="D95" s="1786"/>
      <c r="E95" s="1787"/>
      <c r="F95" s="1788"/>
      <c r="G95" s="1788"/>
      <c r="H95" s="1788"/>
      <c r="I95" s="1788"/>
      <c r="J95" s="1788"/>
      <c r="K95" s="1788"/>
      <c r="L95" s="1788"/>
      <c r="M95" s="346">
        <f t="shared" si="73"/>
        <v>0</v>
      </c>
      <c r="N95" s="1789"/>
      <c r="O95" s="1789"/>
      <c r="P95" s="1789"/>
      <c r="Q95" s="348">
        <f t="shared" si="74"/>
        <v>0</v>
      </c>
      <c r="R95" s="1790"/>
      <c r="S95" s="1791"/>
      <c r="T95" s="1791"/>
      <c r="U95" s="1791"/>
      <c r="V95" s="1791"/>
      <c r="W95" s="346">
        <f t="shared" si="75"/>
        <v>0</v>
      </c>
      <c r="X95" s="1790"/>
      <c r="Y95" s="1791"/>
      <c r="Z95" s="1791"/>
      <c r="AA95" s="1791"/>
      <c r="AB95" s="1791"/>
      <c r="AC95" s="1791"/>
      <c r="AD95" s="1791"/>
      <c r="AE95" s="1791"/>
      <c r="AF95" s="1791"/>
      <c r="AG95" s="346">
        <f t="shared" si="76"/>
        <v>0</v>
      </c>
      <c r="AH95" s="1792"/>
      <c r="AI95" s="351">
        <f t="shared" si="77"/>
        <v>0</v>
      </c>
      <c r="AJ95" s="1787"/>
      <c r="AK95" s="1788"/>
      <c r="AL95" s="1788"/>
      <c r="AM95" s="1788"/>
      <c r="AN95" s="1788"/>
      <c r="AO95" s="1788"/>
      <c r="AP95" s="346">
        <f t="shared" si="78"/>
        <v>0</v>
      </c>
      <c r="AQ95" s="1789"/>
      <c r="AR95" s="1792"/>
      <c r="AS95" s="1789"/>
      <c r="AT95" s="352">
        <f t="shared" si="68"/>
        <v>0</v>
      </c>
      <c r="AU95" s="1785"/>
      <c r="AV95" s="1793"/>
      <c r="AW95" s="1793"/>
      <c r="AX95" s="346">
        <f t="shared" si="79"/>
        <v>0</v>
      </c>
      <c r="AY95" s="1789"/>
      <c r="AZ95" s="1789"/>
      <c r="BA95" s="352">
        <f t="shared" si="69"/>
        <v>0</v>
      </c>
      <c r="BB95" s="1792"/>
      <c r="BC95" s="352">
        <f t="shared" si="70"/>
        <v>0</v>
      </c>
      <c r="BD95" s="499"/>
    </row>
    <row r="96" spans="1:56" hidden="1" outlineLevel="2">
      <c r="A96" s="1777" t="str">
        <f>Cover!C30</f>
        <v>- none -</v>
      </c>
      <c r="B96" s="1784"/>
      <c r="C96" s="1785"/>
      <c r="D96" s="1786"/>
      <c r="E96" s="1787"/>
      <c r="F96" s="1788"/>
      <c r="G96" s="1788"/>
      <c r="H96" s="1788"/>
      <c r="I96" s="1788"/>
      <c r="J96" s="1788"/>
      <c r="K96" s="1788"/>
      <c r="L96" s="1788"/>
      <c r="M96" s="346">
        <f t="shared" si="73"/>
        <v>0</v>
      </c>
      <c r="N96" s="1789"/>
      <c r="O96" s="1789"/>
      <c r="P96" s="1789"/>
      <c r="Q96" s="348">
        <f t="shared" si="74"/>
        <v>0</v>
      </c>
      <c r="R96" s="1790"/>
      <c r="S96" s="1791"/>
      <c r="T96" s="1791"/>
      <c r="U96" s="1791"/>
      <c r="V96" s="1791"/>
      <c r="W96" s="346">
        <f t="shared" si="75"/>
        <v>0</v>
      </c>
      <c r="X96" s="1790"/>
      <c r="Y96" s="1791"/>
      <c r="Z96" s="1791"/>
      <c r="AA96" s="1791"/>
      <c r="AB96" s="1791"/>
      <c r="AC96" s="1791"/>
      <c r="AD96" s="1791"/>
      <c r="AE96" s="1791"/>
      <c r="AF96" s="1791"/>
      <c r="AG96" s="346">
        <f t="shared" si="76"/>
        <v>0</v>
      </c>
      <c r="AH96" s="1792"/>
      <c r="AI96" s="351">
        <f t="shared" si="77"/>
        <v>0</v>
      </c>
      <c r="AJ96" s="1787"/>
      <c r="AK96" s="1788"/>
      <c r="AL96" s="1788"/>
      <c r="AM96" s="1788"/>
      <c r="AN96" s="1788"/>
      <c r="AO96" s="1788"/>
      <c r="AP96" s="346">
        <f t="shared" si="78"/>
        <v>0</v>
      </c>
      <c r="AQ96" s="1789"/>
      <c r="AR96" s="1792"/>
      <c r="AS96" s="1789"/>
      <c r="AT96" s="352">
        <f t="shared" si="68"/>
        <v>0</v>
      </c>
      <c r="AU96" s="1785"/>
      <c r="AV96" s="1793"/>
      <c r="AW96" s="1793"/>
      <c r="AX96" s="346">
        <f t="shared" si="79"/>
        <v>0</v>
      </c>
      <c r="AY96" s="1789"/>
      <c r="AZ96" s="1789"/>
      <c r="BA96" s="352">
        <f t="shared" si="69"/>
        <v>0</v>
      </c>
      <c r="BB96" s="1792"/>
      <c r="BC96" s="352">
        <f t="shared" si="70"/>
        <v>0</v>
      </c>
      <c r="BD96" s="498"/>
    </row>
    <row r="97" spans="1:56" hidden="1" outlineLevel="2">
      <c r="A97" s="1777" t="str">
        <f>Cover!C31</f>
        <v>- none -</v>
      </c>
      <c r="B97" s="1784"/>
      <c r="C97" s="1785"/>
      <c r="D97" s="1786"/>
      <c r="E97" s="1787"/>
      <c r="F97" s="1788"/>
      <c r="G97" s="1788"/>
      <c r="H97" s="1788"/>
      <c r="I97" s="1788"/>
      <c r="J97" s="1788"/>
      <c r="K97" s="1788"/>
      <c r="L97" s="1788"/>
      <c r="M97" s="346">
        <f t="shared" si="73"/>
        <v>0</v>
      </c>
      <c r="N97" s="1789"/>
      <c r="O97" s="1789"/>
      <c r="P97" s="1789"/>
      <c r="Q97" s="348">
        <f t="shared" si="74"/>
        <v>0</v>
      </c>
      <c r="R97" s="1790"/>
      <c r="S97" s="1791"/>
      <c r="T97" s="1791"/>
      <c r="U97" s="1791"/>
      <c r="V97" s="1791"/>
      <c r="W97" s="346">
        <f t="shared" si="75"/>
        <v>0</v>
      </c>
      <c r="X97" s="1790"/>
      <c r="Y97" s="1791"/>
      <c r="Z97" s="1791"/>
      <c r="AA97" s="1791"/>
      <c r="AB97" s="1791"/>
      <c r="AC97" s="1791"/>
      <c r="AD97" s="1791"/>
      <c r="AE97" s="1791"/>
      <c r="AF97" s="1791"/>
      <c r="AG97" s="346">
        <f t="shared" si="76"/>
        <v>0</v>
      </c>
      <c r="AH97" s="1792"/>
      <c r="AI97" s="351">
        <f t="shared" si="77"/>
        <v>0</v>
      </c>
      <c r="AJ97" s="1787"/>
      <c r="AK97" s="1788"/>
      <c r="AL97" s="1788"/>
      <c r="AM97" s="1788"/>
      <c r="AN97" s="1788"/>
      <c r="AO97" s="1788"/>
      <c r="AP97" s="346">
        <f t="shared" si="78"/>
        <v>0</v>
      </c>
      <c r="AQ97" s="1789"/>
      <c r="AR97" s="1792"/>
      <c r="AS97" s="1789"/>
      <c r="AT97" s="352">
        <f t="shared" si="68"/>
        <v>0</v>
      </c>
      <c r="AU97" s="1785"/>
      <c r="AV97" s="1793"/>
      <c r="AW97" s="1793"/>
      <c r="AX97" s="346">
        <f t="shared" si="79"/>
        <v>0</v>
      </c>
      <c r="AY97" s="1789"/>
      <c r="AZ97" s="1789"/>
      <c r="BA97" s="352">
        <f t="shared" si="69"/>
        <v>0</v>
      </c>
      <c r="BB97" s="1792"/>
      <c r="BC97" s="352">
        <f t="shared" si="70"/>
        <v>0</v>
      </c>
      <c r="BD97" s="498"/>
    </row>
    <row r="98" spans="1:56" hidden="1" outlineLevel="2">
      <c r="A98" s="1777" t="str">
        <f>Cover!C32</f>
        <v>- none -</v>
      </c>
      <c r="B98" s="1784"/>
      <c r="C98" s="1785"/>
      <c r="D98" s="1786"/>
      <c r="E98" s="1787"/>
      <c r="F98" s="1788"/>
      <c r="G98" s="1788"/>
      <c r="H98" s="1788"/>
      <c r="I98" s="1788"/>
      <c r="J98" s="1788"/>
      <c r="K98" s="1788"/>
      <c r="L98" s="1788"/>
      <c r="M98" s="346">
        <f t="shared" si="73"/>
        <v>0</v>
      </c>
      <c r="N98" s="1789"/>
      <c r="O98" s="1789"/>
      <c r="P98" s="1789"/>
      <c r="Q98" s="348">
        <f t="shared" si="74"/>
        <v>0</v>
      </c>
      <c r="R98" s="1790"/>
      <c r="S98" s="1791"/>
      <c r="T98" s="1791"/>
      <c r="U98" s="1791"/>
      <c r="V98" s="1791"/>
      <c r="W98" s="346">
        <f t="shared" si="75"/>
        <v>0</v>
      </c>
      <c r="X98" s="1790"/>
      <c r="Y98" s="1791"/>
      <c r="Z98" s="1791"/>
      <c r="AA98" s="1791"/>
      <c r="AB98" s="1791"/>
      <c r="AC98" s="1791"/>
      <c r="AD98" s="1791"/>
      <c r="AE98" s="1791"/>
      <c r="AF98" s="1791"/>
      <c r="AG98" s="346">
        <f t="shared" si="76"/>
        <v>0</v>
      </c>
      <c r="AH98" s="1792"/>
      <c r="AI98" s="351">
        <f t="shared" si="77"/>
        <v>0</v>
      </c>
      <c r="AJ98" s="1787"/>
      <c r="AK98" s="1788"/>
      <c r="AL98" s="1788"/>
      <c r="AM98" s="1788"/>
      <c r="AN98" s="1788"/>
      <c r="AO98" s="1788"/>
      <c r="AP98" s="346">
        <f t="shared" si="78"/>
        <v>0</v>
      </c>
      <c r="AQ98" s="1789"/>
      <c r="AR98" s="1792"/>
      <c r="AS98" s="1789"/>
      <c r="AT98" s="352">
        <f t="shared" si="68"/>
        <v>0</v>
      </c>
      <c r="AU98" s="1785"/>
      <c r="AV98" s="1793"/>
      <c r="AW98" s="1793"/>
      <c r="AX98" s="346">
        <f t="shared" si="79"/>
        <v>0</v>
      </c>
      <c r="AY98" s="1789"/>
      <c r="AZ98" s="1789"/>
      <c r="BA98" s="352">
        <f t="shared" si="69"/>
        <v>0</v>
      </c>
      <c r="BB98" s="1792"/>
      <c r="BC98" s="352">
        <f t="shared" si="70"/>
        <v>0</v>
      </c>
      <c r="BD98" s="498"/>
    </row>
    <row r="99" spans="1:56" hidden="1" outlineLevel="2">
      <c r="A99" s="1777" t="str">
        <f>Cover!C33</f>
        <v>- none -</v>
      </c>
      <c r="B99" s="1784"/>
      <c r="C99" s="1785"/>
      <c r="D99" s="1786"/>
      <c r="E99" s="1787"/>
      <c r="F99" s="1788"/>
      <c r="G99" s="1788"/>
      <c r="H99" s="1788"/>
      <c r="I99" s="1788"/>
      <c r="J99" s="1788"/>
      <c r="K99" s="1788"/>
      <c r="L99" s="1788"/>
      <c r="M99" s="346">
        <f t="shared" si="73"/>
        <v>0</v>
      </c>
      <c r="N99" s="1789"/>
      <c r="O99" s="1789"/>
      <c r="P99" s="1789"/>
      <c r="Q99" s="348">
        <f t="shared" si="74"/>
        <v>0</v>
      </c>
      <c r="R99" s="1790"/>
      <c r="S99" s="1791"/>
      <c r="T99" s="1791"/>
      <c r="U99" s="1791"/>
      <c r="V99" s="1791"/>
      <c r="W99" s="346">
        <f t="shared" si="75"/>
        <v>0</v>
      </c>
      <c r="X99" s="1790"/>
      <c r="Y99" s="1791"/>
      <c r="Z99" s="1791"/>
      <c r="AA99" s="1791"/>
      <c r="AB99" s="1791"/>
      <c r="AC99" s="1791"/>
      <c r="AD99" s="1791"/>
      <c r="AE99" s="1791"/>
      <c r="AF99" s="1791"/>
      <c r="AG99" s="346">
        <f t="shared" si="76"/>
        <v>0</v>
      </c>
      <c r="AH99" s="1792"/>
      <c r="AI99" s="351">
        <f t="shared" si="77"/>
        <v>0</v>
      </c>
      <c r="AJ99" s="1787"/>
      <c r="AK99" s="1788"/>
      <c r="AL99" s="1788"/>
      <c r="AM99" s="1788"/>
      <c r="AN99" s="1788"/>
      <c r="AO99" s="1788"/>
      <c r="AP99" s="346">
        <f t="shared" si="78"/>
        <v>0</v>
      </c>
      <c r="AQ99" s="1789"/>
      <c r="AR99" s="1792"/>
      <c r="AS99" s="1789"/>
      <c r="AT99" s="352">
        <f t="shared" si="68"/>
        <v>0</v>
      </c>
      <c r="AU99" s="1785"/>
      <c r="AV99" s="1793"/>
      <c r="AW99" s="1793"/>
      <c r="AX99" s="346">
        <f t="shared" si="79"/>
        <v>0</v>
      </c>
      <c r="AY99" s="1789"/>
      <c r="AZ99" s="1789"/>
      <c r="BA99" s="352">
        <f t="shared" si="69"/>
        <v>0</v>
      </c>
      <c r="BB99" s="1792"/>
      <c r="BC99" s="352">
        <f t="shared" si="70"/>
        <v>0</v>
      </c>
      <c r="BD99" s="498"/>
    </row>
    <row r="100" spans="1:56" hidden="1" outlineLevel="2">
      <c r="A100" s="1777" t="str">
        <f>Cover!C34</f>
        <v>- none -</v>
      </c>
      <c r="B100" s="1784"/>
      <c r="C100" s="1785"/>
      <c r="D100" s="1786"/>
      <c r="E100" s="1787"/>
      <c r="F100" s="1788"/>
      <c r="G100" s="1788"/>
      <c r="H100" s="1788"/>
      <c r="I100" s="1788"/>
      <c r="J100" s="1788"/>
      <c r="K100" s="1788"/>
      <c r="L100" s="1788"/>
      <c r="M100" s="346">
        <f t="shared" si="73"/>
        <v>0</v>
      </c>
      <c r="N100" s="1789"/>
      <c r="O100" s="1789"/>
      <c r="P100" s="1789"/>
      <c r="Q100" s="348">
        <f t="shared" si="74"/>
        <v>0</v>
      </c>
      <c r="R100" s="1790"/>
      <c r="S100" s="1791"/>
      <c r="T100" s="1791"/>
      <c r="U100" s="1791"/>
      <c r="V100" s="1791"/>
      <c r="W100" s="346">
        <f t="shared" si="75"/>
        <v>0</v>
      </c>
      <c r="X100" s="1790"/>
      <c r="Y100" s="1791"/>
      <c r="Z100" s="1791"/>
      <c r="AA100" s="1791"/>
      <c r="AB100" s="1791"/>
      <c r="AC100" s="1791"/>
      <c r="AD100" s="1791"/>
      <c r="AE100" s="1791"/>
      <c r="AF100" s="1791"/>
      <c r="AG100" s="346">
        <f t="shared" si="76"/>
        <v>0</v>
      </c>
      <c r="AH100" s="1792"/>
      <c r="AI100" s="351">
        <f t="shared" si="77"/>
        <v>0</v>
      </c>
      <c r="AJ100" s="1787"/>
      <c r="AK100" s="1788"/>
      <c r="AL100" s="1788"/>
      <c r="AM100" s="1788"/>
      <c r="AN100" s="1788"/>
      <c r="AO100" s="1788"/>
      <c r="AP100" s="346">
        <f t="shared" si="78"/>
        <v>0</v>
      </c>
      <c r="AQ100" s="1789"/>
      <c r="AR100" s="1792"/>
      <c r="AS100" s="1789"/>
      <c r="AT100" s="352">
        <f t="shared" si="68"/>
        <v>0</v>
      </c>
      <c r="AU100" s="1785"/>
      <c r="AV100" s="1793"/>
      <c r="AW100" s="1793"/>
      <c r="AX100" s="346">
        <f t="shared" si="79"/>
        <v>0</v>
      </c>
      <c r="AY100" s="1789"/>
      <c r="AZ100" s="1789"/>
      <c r="BA100" s="352">
        <f t="shared" si="69"/>
        <v>0</v>
      </c>
      <c r="BB100" s="1792"/>
      <c r="BC100" s="352">
        <f t="shared" si="70"/>
        <v>0</v>
      </c>
      <c r="BD100" s="498"/>
    </row>
    <row r="101" spans="1:56" hidden="1" outlineLevel="2">
      <c r="A101" s="1777" t="str">
        <f>Cover!C35</f>
        <v>- none -</v>
      </c>
      <c r="B101" s="1784"/>
      <c r="C101" s="1785"/>
      <c r="D101" s="1786"/>
      <c r="E101" s="1787"/>
      <c r="F101" s="1788"/>
      <c r="G101" s="1788"/>
      <c r="H101" s="1788"/>
      <c r="I101" s="1788"/>
      <c r="J101" s="1788"/>
      <c r="K101" s="1788"/>
      <c r="L101" s="1788"/>
      <c r="M101" s="346">
        <f t="shared" si="73"/>
        <v>0</v>
      </c>
      <c r="N101" s="1789"/>
      <c r="O101" s="1789"/>
      <c r="P101" s="1789"/>
      <c r="Q101" s="348">
        <f t="shared" si="74"/>
        <v>0</v>
      </c>
      <c r="R101" s="1790"/>
      <c r="S101" s="1791"/>
      <c r="T101" s="1791"/>
      <c r="U101" s="1791"/>
      <c r="V101" s="1791"/>
      <c r="W101" s="346">
        <f t="shared" si="75"/>
        <v>0</v>
      </c>
      <c r="X101" s="1790"/>
      <c r="Y101" s="1791"/>
      <c r="Z101" s="1791"/>
      <c r="AA101" s="1791"/>
      <c r="AB101" s="1791"/>
      <c r="AC101" s="1791"/>
      <c r="AD101" s="1791"/>
      <c r="AE101" s="1791"/>
      <c r="AF101" s="1791"/>
      <c r="AG101" s="346">
        <f t="shared" si="76"/>
        <v>0</v>
      </c>
      <c r="AH101" s="1792"/>
      <c r="AI101" s="351">
        <f t="shared" si="77"/>
        <v>0</v>
      </c>
      <c r="AJ101" s="1787"/>
      <c r="AK101" s="1788"/>
      <c r="AL101" s="1788"/>
      <c r="AM101" s="1788"/>
      <c r="AN101" s="1788"/>
      <c r="AO101" s="1788"/>
      <c r="AP101" s="346">
        <f t="shared" si="78"/>
        <v>0</v>
      </c>
      <c r="AQ101" s="1789"/>
      <c r="AR101" s="1792"/>
      <c r="AS101" s="1789"/>
      <c r="AT101" s="352">
        <f t="shared" si="68"/>
        <v>0</v>
      </c>
      <c r="AU101" s="1785"/>
      <c r="AV101" s="1793"/>
      <c r="AW101" s="1793"/>
      <c r="AX101" s="346">
        <f t="shared" si="79"/>
        <v>0</v>
      </c>
      <c r="AY101" s="1789"/>
      <c r="AZ101" s="1789"/>
      <c r="BA101" s="352">
        <f t="shared" si="69"/>
        <v>0</v>
      </c>
      <c r="BB101" s="1792"/>
      <c r="BC101" s="352">
        <f t="shared" si="70"/>
        <v>0</v>
      </c>
      <c r="BD101" s="498"/>
    </row>
    <row r="102" spans="1:56" collapsed="1">
      <c r="B102" s="506"/>
      <c r="C102" s="502"/>
      <c r="D102" s="503"/>
      <c r="E102" s="501"/>
      <c r="F102" s="502"/>
      <c r="G102" s="502"/>
      <c r="H102" s="502"/>
      <c r="I102" s="502"/>
      <c r="J102" s="502"/>
      <c r="K102" s="502"/>
      <c r="L102" s="502"/>
      <c r="M102" s="500"/>
      <c r="N102" s="504"/>
      <c r="O102" s="504"/>
      <c r="P102" s="504"/>
      <c r="Q102" s="503"/>
      <c r="R102" s="501"/>
      <c r="S102" s="502"/>
      <c r="T102" s="502"/>
      <c r="U102" s="505"/>
      <c r="V102" s="502"/>
      <c r="W102" s="500"/>
      <c r="X102" s="501"/>
      <c r="Y102" s="502"/>
      <c r="Z102" s="502"/>
      <c r="AA102" s="502"/>
      <c r="AB102" s="502"/>
      <c r="AC102" s="502"/>
      <c r="AD102" s="502"/>
      <c r="AE102" s="502"/>
      <c r="AF102" s="502"/>
      <c r="AG102" s="500"/>
      <c r="AH102" s="508"/>
      <c r="AI102" s="504"/>
      <c r="AJ102" s="501"/>
      <c r="AK102" s="502"/>
      <c r="AL102" s="502"/>
      <c r="AM102" s="502"/>
      <c r="AN102" s="502"/>
      <c r="AO102" s="502"/>
      <c r="AP102" s="500"/>
      <c r="AQ102" s="504"/>
      <c r="AR102" s="508"/>
      <c r="AS102" s="504"/>
      <c r="AT102" s="507"/>
      <c r="AU102" s="502"/>
      <c r="AV102" s="505"/>
      <c r="AW102" s="505"/>
      <c r="AX102" s="500"/>
      <c r="AY102" s="504"/>
      <c r="AZ102" s="504"/>
      <c r="BA102" s="507"/>
      <c r="BB102" s="508"/>
      <c r="BC102" s="507"/>
    </row>
    <row r="103" spans="1:56">
      <c r="A103" s="535" t="s">
        <v>1556</v>
      </c>
      <c r="B103" s="1450">
        <f t="shared" ref="B103:AS103" si="80">SUM(B85:B86)</f>
        <v>0</v>
      </c>
      <c r="C103" s="368">
        <f t="shared" si="80"/>
        <v>0</v>
      </c>
      <c r="D103" s="1449">
        <f t="shared" si="80"/>
        <v>0</v>
      </c>
      <c r="E103" s="370">
        <f t="shared" si="80"/>
        <v>0</v>
      </c>
      <c r="F103" s="368">
        <f t="shared" si="80"/>
        <v>0</v>
      </c>
      <c r="G103" s="368">
        <f t="shared" si="80"/>
        <v>0</v>
      </c>
      <c r="H103" s="368">
        <f t="shared" si="80"/>
        <v>0</v>
      </c>
      <c r="I103" s="368">
        <f t="shared" si="80"/>
        <v>0</v>
      </c>
      <c r="J103" s="368">
        <f t="shared" si="80"/>
        <v>0</v>
      </c>
      <c r="K103" s="368">
        <f t="shared" si="80"/>
        <v>0</v>
      </c>
      <c r="L103" s="368">
        <f t="shared" si="80"/>
        <v>0</v>
      </c>
      <c r="M103" s="362">
        <f t="shared" si="80"/>
        <v>0</v>
      </c>
      <c r="N103" s="365">
        <f t="shared" si="80"/>
        <v>0</v>
      </c>
      <c r="O103" s="365">
        <f t="shared" si="80"/>
        <v>0</v>
      </c>
      <c r="P103" s="365">
        <f t="shared" si="80"/>
        <v>0</v>
      </c>
      <c r="Q103" s="348">
        <f t="shared" si="80"/>
        <v>0</v>
      </c>
      <c r="R103" s="370">
        <f t="shared" si="80"/>
        <v>0</v>
      </c>
      <c r="S103" s="368">
        <f t="shared" si="80"/>
        <v>0</v>
      </c>
      <c r="T103" s="368">
        <f t="shared" si="80"/>
        <v>0</v>
      </c>
      <c r="U103" s="368">
        <f t="shared" si="80"/>
        <v>0</v>
      </c>
      <c r="V103" s="368">
        <f t="shared" si="80"/>
        <v>0</v>
      </c>
      <c r="W103" s="362">
        <f t="shared" si="80"/>
        <v>0</v>
      </c>
      <c r="X103" s="370">
        <f t="shared" si="80"/>
        <v>0</v>
      </c>
      <c r="Y103" s="368">
        <f>SUM(Y85:Y86)</f>
        <v>0</v>
      </c>
      <c r="Z103" s="368">
        <f t="shared" si="80"/>
        <v>0</v>
      </c>
      <c r="AA103" s="368">
        <f t="shared" si="80"/>
        <v>0</v>
      </c>
      <c r="AB103" s="368">
        <f t="shared" si="80"/>
        <v>0</v>
      </c>
      <c r="AC103" s="368">
        <f t="shared" si="80"/>
        <v>0</v>
      </c>
      <c r="AD103" s="368">
        <f t="shared" si="80"/>
        <v>0</v>
      </c>
      <c r="AE103" s="368">
        <f t="shared" si="80"/>
        <v>0</v>
      </c>
      <c r="AF103" s="368">
        <f t="shared" si="80"/>
        <v>0</v>
      </c>
      <c r="AG103" s="362">
        <f t="shared" si="80"/>
        <v>0</v>
      </c>
      <c r="AH103" s="370">
        <f t="shared" si="80"/>
        <v>0</v>
      </c>
      <c r="AI103" s="351">
        <f t="shared" si="80"/>
        <v>0</v>
      </c>
      <c r="AJ103" s="370">
        <f t="shared" si="80"/>
        <v>0</v>
      </c>
      <c r="AK103" s="368">
        <f t="shared" si="80"/>
        <v>0</v>
      </c>
      <c r="AL103" s="368">
        <f t="shared" si="80"/>
        <v>0</v>
      </c>
      <c r="AM103" s="368">
        <f t="shared" si="80"/>
        <v>0</v>
      </c>
      <c r="AN103" s="368">
        <f t="shared" si="80"/>
        <v>0</v>
      </c>
      <c r="AO103" s="368">
        <f t="shared" si="80"/>
        <v>0</v>
      </c>
      <c r="AP103" s="362">
        <f t="shared" si="80"/>
        <v>0</v>
      </c>
      <c r="AQ103" s="365">
        <f t="shared" si="80"/>
        <v>0</v>
      </c>
      <c r="AR103" s="370">
        <f t="shared" si="80"/>
        <v>0</v>
      </c>
      <c r="AS103" s="365">
        <f t="shared" si="80"/>
        <v>0</v>
      </c>
      <c r="AT103" s="352">
        <f>AI103+AP103+AQ103+AR103+AS103</f>
        <v>0</v>
      </c>
      <c r="AU103" s="368">
        <f>SUM(AU85:AU86)</f>
        <v>0</v>
      </c>
      <c r="AV103" s="369">
        <f>SUM(AV85:AV86)</f>
        <v>0</v>
      </c>
      <c r="AW103" s="369">
        <f>SUM(AW85:AW86)</f>
        <v>0</v>
      </c>
      <c r="AX103" s="346">
        <f>SUM(AU103:AW103)</f>
        <v>0</v>
      </c>
      <c r="AY103" s="365">
        <f>SUM(AY85:AY86)</f>
        <v>0</v>
      </c>
      <c r="AZ103" s="365">
        <f>SUM(AZ85:AZ86)</f>
        <v>0</v>
      </c>
      <c r="BA103" s="352">
        <f>AX103+AY103+AZ103</f>
        <v>0</v>
      </c>
      <c r="BB103" s="370">
        <f>SUM(BB85:BB86)</f>
        <v>0</v>
      </c>
      <c r="BC103" s="352">
        <f>BA103+AT103+BB103</f>
        <v>0</v>
      </c>
    </row>
    <row r="104" spans="1:56">
      <c r="A104" s="536" t="s">
        <v>445</v>
      </c>
      <c r="B104" s="1452">
        <f t="shared" ref="B104:BC104" si="81">B82-B103</f>
        <v>0</v>
      </c>
      <c r="C104" s="530">
        <f t="shared" si="81"/>
        <v>0</v>
      </c>
      <c r="D104" s="533">
        <f t="shared" si="81"/>
        <v>0</v>
      </c>
      <c r="E104" s="529">
        <f t="shared" si="81"/>
        <v>0</v>
      </c>
      <c r="F104" s="530">
        <f t="shared" si="81"/>
        <v>0</v>
      </c>
      <c r="G104" s="530">
        <f t="shared" si="81"/>
        <v>0</v>
      </c>
      <c r="H104" s="530">
        <f t="shared" si="81"/>
        <v>0</v>
      </c>
      <c r="I104" s="530">
        <f t="shared" si="81"/>
        <v>0</v>
      </c>
      <c r="J104" s="530">
        <f t="shared" si="81"/>
        <v>0</v>
      </c>
      <c r="K104" s="530">
        <f t="shared" si="81"/>
        <v>0</v>
      </c>
      <c r="L104" s="530">
        <f t="shared" si="81"/>
        <v>0</v>
      </c>
      <c r="M104" s="528">
        <f t="shared" si="81"/>
        <v>0</v>
      </c>
      <c r="N104" s="531">
        <f t="shared" si="81"/>
        <v>0</v>
      </c>
      <c r="O104" s="531">
        <f t="shared" si="81"/>
        <v>0</v>
      </c>
      <c r="P104" s="532">
        <f t="shared" si="81"/>
        <v>0</v>
      </c>
      <c r="Q104" s="532">
        <f t="shared" si="81"/>
        <v>0</v>
      </c>
      <c r="R104" s="529">
        <f t="shared" si="81"/>
        <v>0</v>
      </c>
      <c r="S104" s="530">
        <f t="shared" si="81"/>
        <v>0</v>
      </c>
      <c r="T104" s="530">
        <f t="shared" si="81"/>
        <v>0</v>
      </c>
      <c r="U104" s="530">
        <f t="shared" si="81"/>
        <v>0</v>
      </c>
      <c r="V104" s="530">
        <f t="shared" si="81"/>
        <v>0</v>
      </c>
      <c r="W104" s="528">
        <f t="shared" si="81"/>
        <v>0</v>
      </c>
      <c r="X104" s="529">
        <f t="shared" si="81"/>
        <v>0</v>
      </c>
      <c r="Y104" s="530">
        <f t="shared" si="81"/>
        <v>0</v>
      </c>
      <c r="Z104" s="530">
        <f t="shared" si="81"/>
        <v>0</v>
      </c>
      <c r="AA104" s="530">
        <f t="shared" si="81"/>
        <v>0</v>
      </c>
      <c r="AB104" s="530">
        <f t="shared" si="81"/>
        <v>0</v>
      </c>
      <c r="AC104" s="552">
        <f t="shared" si="81"/>
        <v>0</v>
      </c>
      <c r="AD104" s="530">
        <f t="shared" si="81"/>
        <v>0</v>
      </c>
      <c r="AE104" s="530">
        <f t="shared" si="81"/>
        <v>0</v>
      </c>
      <c r="AF104" s="530">
        <f t="shared" si="81"/>
        <v>0</v>
      </c>
      <c r="AG104" s="528">
        <f t="shared" si="81"/>
        <v>0</v>
      </c>
      <c r="AH104" s="529">
        <f t="shared" si="81"/>
        <v>0</v>
      </c>
      <c r="AI104" s="529">
        <f t="shared" si="81"/>
        <v>0</v>
      </c>
      <c r="AJ104" s="529">
        <f t="shared" si="81"/>
        <v>0</v>
      </c>
      <c r="AK104" s="530">
        <f t="shared" si="81"/>
        <v>0</v>
      </c>
      <c r="AL104" s="530">
        <f t="shared" si="81"/>
        <v>0</v>
      </c>
      <c r="AM104" s="530">
        <f t="shared" si="81"/>
        <v>0</v>
      </c>
      <c r="AN104" s="530">
        <f t="shared" si="81"/>
        <v>0</v>
      </c>
      <c r="AO104" s="530">
        <f t="shared" si="81"/>
        <v>0</v>
      </c>
      <c r="AP104" s="530">
        <f t="shared" si="81"/>
        <v>0</v>
      </c>
      <c r="AQ104" s="528">
        <f t="shared" si="81"/>
        <v>0</v>
      </c>
      <c r="AR104" s="529">
        <f t="shared" si="81"/>
        <v>0</v>
      </c>
      <c r="AS104" s="532">
        <f t="shared" si="81"/>
        <v>0</v>
      </c>
      <c r="AT104" s="532">
        <f t="shared" si="81"/>
        <v>0</v>
      </c>
      <c r="AU104" s="530">
        <f t="shared" si="81"/>
        <v>0</v>
      </c>
      <c r="AV104" s="534">
        <f t="shared" si="81"/>
        <v>0</v>
      </c>
      <c r="AW104" s="534">
        <f t="shared" si="81"/>
        <v>0</v>
      </c>
      <c r="AX104" s="528">
        <f t="shared" si="81"/>
        <v>0</v>
      </c>
      <c r="AY104" s="532">
        <f t="shared" si="81"/>
        <v>0</v>
      </c>
      <c r="AZ104" s="532">
        <f t="shared" si="81"/>
        <v>0</v>
      </c>
      <c r="BA104" s="532">
        <f t="shared" si="81"/>
        <v>0</v>
      </c>
      <c r="BB104" s="529">
        <f t="shared" si="81"/>
        <v>0</v>
      </c>
      <c r="BC104" s="529">
        <f t="shared" si="81"/>
        <v>0</v>
      </c>
    </row>
    <row r="105" spans="1:56" s="526" customFormat="1">
      <c r="A105" s="524"/>
      <c r="B105" s="1453"/>
      <c r="C105" s="539"/>
      <c r="D105" s="1458"/>
      <c r="E105" s="538"/>
      <c r="F105" s="539"/>
      <c r="G105" s="539"/>
      <c r="H105" s="539"/>
      <c r="I105" s="539"/>
      <c r="J105" s="539"/>
      <c r="K105" s="539"/>
      <c r="L105" s="539"/>
      <c r="M105" s="540"/>
      <c r="N105" s="541"/>
      <c r="O105" s="541"/>
      <c r="P105" s="541"/>
      <c r="Q105" s="542"/>
      <c r="R105" s="538"/>
      <c r="S105" s="539"/>
      <c r="T105" s="539"/>
      <c r="U105" s="539"/>
      <c r="V105" s="539"/>
      <c r="W105" s="537"/>
      <c r="X105" s="538"/>
      <c r="Y105" s="539"/>
      <c r="Z105" s="539"/>
      <c r="AA105" s="539"/>
      <c r="AB105" s="539"/>
      <c r="AC105" s="539"/>
      <c r="AD105" s="539"/>
      <c r="AE105" s="539"/>
      <c r="AF105" s="539"/>
      <c r="AG105" s="537"/>
      <c r="AH105" s="538"/>
      <c r="AI105" s="531"/>
      <c r="AJ105" s="538"/>
      <c r="AK105" s="539"/>
      <c r="AL105" s="539"/>
      <c r="AM105" s="539"/>
      <c r="AN105" s="539"/>
      <c r="AO105" s="539"/>
      <c r="AP105" s="537"/>
      <c r="AQ105" s="541"/>
      <c r="AR105" s="538"/>
      <c r="AS105" s="541"/>
      <c r="AT105" s="525"/>
      <c r="AU105" s="539"/>
      <c r="AV105" s="543"/>
      <c r="AW105" s="543"/>
      <c r="AX105" s="528"/>
      <c r="AY105" s="541"/>
      <c r="AZ105" s="541"/>
      <c r="BA105" s="525"/>
      <c r="BB105" s="538"/>
      <c r="BC105" s="507"/>
    </row>
    <row r="106" spans="1:56" s="550" customFormat="1">
      <c r="A106" s="524" t="s">
        <v>446</v>
      </c>
      <c r="B106" s="1779"/>
      <c r="C106" s="1780"/>
      <c r="D106" s="1781"/>
      <c r="E106" s="1782"/>
      <c r="F106" s="1780"/>
      <c r="G106" s="1780"/>
      <c r="H106" s="1780"/>
      <c r="I106" s="1780"/>
      <c r="J106" s="1780"/>
      <c r="K106" s="1780"/>
      <c r="L106" s="1780"/>
      <c r="M106" s="547">
        <f>SUM(E106:L106)</f>
        <v>0</v>
      </c>
      <c r="N106" s="1799"/>
      <c r="O106" s="1799"/>
      <c r="P106" s="1799"/>
      <c r="Q106" s="348">
        <f>B106+C106+M106+N106+O106+P106+D106</f>
        <v>0</v>
      </c>
      <c r="R106" s="1782"/>
      <c r="S106" s="1785"/>
      <c r="T106" s="1785"/>
      <c r="U106" s="1785"/>
      <c r="V106" s="1785"/>
      <c r="W106" s="548">
        <f>SUM(R106:V106)</f>
        <v>0</v>
      </c>
      <c r="X106" s="1560"/>
      <c r="Y106" s="1561"/>
      <c r="Z106" s="1561"/>
      <c r="AA106" s="1561"/>
      <c r="AB106" s="1561"/>
      <c r="AC106" s="1561"/>
      <c r="AD106" s="1561"/>
      <c r="AE106" s="1561"/>
      <c r="AF106" s="1561"/>
      <c r="AG106" s="1562"/>
      <c r="AH106" s="1560"/>
      <c r="AI106" s="549">
        <f>Q106+W106+AG106+AH106</f>
        <v>0</v>
      </c>
      <c r="AJ106" s="1787"/>
      <c r="AK106" s="1787"/>
      <c r="AL106" s="1787"/>
      <c r="AM106" s="1787"/>
      <c r="AN106" s="1787"/>
      <c r="AO106" s="1787"/>
      <c r="AP106" s="346">
        <f>SUM(AJ106:AO106)</f>
        <v>0</v>
      </c>
      <c r="AQ106" s="1799"/>
      <c r="AR106" s="1560"/>
      <c r="AS106" s="1579"/>
      <c r="AT106" s="352">
        <f>AI106+AP106+AQ106+AR106+AS106</f>
        <v>0</v>
      </c>
      <c r="AU106" s="1561"/>
      <c r="AV106" s="1580"/>
      <c r="AW106" s="1580"/>
      <c r="AX106" s="1562"/>
      <c r="AY106" s="1579"/>
      <c r="AZ106" s="1579"/>
      <c r="BA106" s="1581"/>
      <c r="BB106" s="1560"/>
      <c r="BC106" s="352">
        <f>BA106+AT106+BB106</f>
        <v>0</v>
      </c>
    </row>
    <row r="107" spans="1:56">
      <c r="A107" s="524" t="s">
        <v>1336</v>
      </c>
      <c r="B107" s="1779"/>
      <c r="C107" s="1780"/>
      <c r="D107" s="1781"/>
      <c r="E107" s="1783"/>
      <c r="F107" s="1780"/>
      <c r="G107" s="1780"/>
      <c r="H107" s="1780"/>
      <c r="I107" s="1780"/>
      <c r="J107" s="1780"/>
      <c r="K107" s="1780"/>
      <c r="L107" s="1780"/>
      <c r="M107" s="1801">
        <f>SUM(E107:L107)</f>
        <v>0</v>
      </c>
      <c r="N107" s="1799"/>
      <c r="O107" s="1799"/>
      <c r="P107" s="1799"/>
      <c r="Q107" s="351">
        <f>B107+C107+M107+N107+O107+P107+D107</f>
        <v>0</v>
      </c>
      <c r="R107" s="1783"/>
      <c r="S107" s="1780"/>
      <c r="T107" s="1780"/>
      <c r="U107" s="1780"/>
      <c r="V107" s="1780"/>
      <c r="W107" s="548">
        <f>SUM(R107:V107)</f>
        <v>0</v>
      </c>
      <c r="X107" s="1794"/>
      <c r="Y107" s="1797"/>
      <c r="Z107" s="1797"/>
      <c r="AA107" s="1797"/>
      <c r="AB107" s="1797"/>
      <c r="AC107" s="1797"/>
      <c r="AD107" s="1797"/>
      <c r="AE107" s="1797"/>
      <c r="AF107" s="1788"/>
      <c r="AG107" s="547">
        <f>SUM(X107:AF107)</f>
        <v>0</v>
      </c>
      <c r="AH107" s="1579"/>
      <c r="AI107" s="549">
        <f>Q107+W107+AG107+AH107</f>
        <v>0</v>
      </c>
      <c r="AJ107" s="1561"/>
      <c r="AK107" s="1561"/>
      <c r="AL107" s="1561"/>
      <c r="AM107" s="1561"/>
      <c r="AN107" s="1561"/>
      <c r="AO107" s="1561"/>
      <c r="AP107" s="1561"/>
      <c r="AQ107" s="1579"/>
      <c r="AR107" s="1579"/>
      <c r="AS107" s="1775"/>
      <c r="AT107" s="352">
        <f>AI107+AP107+AQ107+AR107+AS107</f>
        <v>0</v>
      </c>
      <c r="AU107" s="1776"/>
      <c r="AV107" s="1580"/>
      <c r="AW107" s="1580"/>
      <c r="AX107" s="1562"/>
      <c r="AY107" s="1579"/>
      <c r="AZ107" s="1579"/>
      <c r="BA107" s="1581"/>
      <c r="BB107" s="1775"/>
      <c r="BC107" s="352">
        <f>BA107+AT107+BB107</f>
        <v>0</v>
      </c>
    </row>
    <row r="108" spans="1:56" s="509" customFormat="1">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s="509" customFormat="1" hidden="1" outlineLevel="1">
      <c r="A109" s="272" t="s">
        <v>447</v>
      </c>
      <c r="B109" s="1564"/>
      <c r="C109" s="1565"/>
      <c r="D109" s="1566"/>
      <c r="E109" s="1567"/>
      <c r="F109" s="1568"/>
      <c r="G109" s="1568"/>
      <c r="H109" s="1568"/>
      <c r="I109" s="1568"/>
      <c r="J109" s="1568"/>
      <c r="K109" s="1568"/>
      <c r="L109" s="1568"/>
      <c r="M109" s="1569"/>
      <c r="N109" s="1570"/>
      <c r="O109" s="1570"/>
      <c r="P109" s="1570"/>
      <c r="Q109" s="1571"/>
      <c r="R109" s="1572"/>
      <c r="S109" s="1573"/>
      <c r="T109" s="1573"/>
      <c r="U109" s="1573"/>
      <c r="V109" s="1573"/>
      <c r="W109" s="1569"/>
      <c r="X109" s="1790"/>
      <c r="Y109" s="1790"/>
      <c r="Z109" s="1790"/>
      <c r="AA109" s="1790"/>
      <c r="AB109" s="1790"/>
      <c r="AC109" s="1790"/>
      <c r="AD109" s="1790"/>
      <c r="AE109" s="1790"/>
      <c r="AF109" s="1790"/>
      <c r="AG109" s="346">
        <f t="shared" ref="AG109:AG115" si="82">SUM(X109:AF109)</f>
        <v>0</v>
      </c>
      <c r="AH109" s="1563"/>
      <c r="AI109" s="351">
        <f t="shared" ref="AI109:AI115" si="83">Q109+W109+AG109+AH109</f>
        <v>0</v>
      </c>
      <c r="AJ109" s="1787"/>
      <c r="AK109" s="1787"/>
      <c r="AL109" s="1787"/>
      <c r="AM109" s="1787"/>
      <c r="AN109" s="1787"/>
      <c r="AO109" s="1787"/>
      <c r="AP109" s="346">
        <f t="shared" ref="AP109:AP115" si="84">SUM(AJ109:AO109)</f>
        <v>0</v>
      </c>
      <c r="AQ109" s="1789"/>
      <c r="AR109" s="1563"/>
      <c r="AS109" s="1570"/>
      <c r="AT109" s="352">
        <f t="shared" ref="AT109:AT115" si="85">AI109+AP109+AQ109+AR109+AS109</f>
        <v>0</v>
      </c>
      <c r="AU109" s="1785"/>
      <c r="AV109" s="1793"/>
      <c r="AW109" s="1793"/>
      <c r="AX109" s="346">
        <f t="shared" ref="AX109:AX115" si="86">SUM(AU109:AW109)</f>
        <v>0</v>
      </c>
      <c r="AY109" s="1570"/>
      <c r="AZ109" s="1570"/>
      <c r="BA109" s="352">
        <f t="shared" ref="BA109:BA115" si="87">AX109+AY109</f>
        <v>0</v>
      </c>
      <c r="BB109" s="1563"/>
      <c r="BC109" s="352">
        <f t="shared" ref="BC109:BC115" si="88">BA109+AT109+BB109</f>
        <v>0</v>
      </c>
      <c r="BD109" s="1832" t="str">
        <f t="shared" ref="BD109:BD115" si="89">IF(ABS(BC109)&lt;&gt;0,"ERROR","OK")</f>
        <v>OK</v>
      </c>
    </row>
    <row r="110" spans="1:56" s="509" customFormat="1" hidden="1" outlineLevel="1">
      <c r="A110" s="272" t="s">
        <v>448</v>
      </c>
      <c r="B110" s="1564"/>
      <c r="C110" s="1565"/>
      <c r="D110" s="1566"/>
      <c r="E110" s="1567"/>
      <c r="F110" s="1568"/>
      <c r="G110" s="1568"/>
      <c r="H110" s="1568"/>
      <c r="I110" s="1568"/>
      <c r="J110" s="1568"/>
      <c r="K110" s="1568"/>
      <c r="L110" s="1568"/>
      <c r="M110" s="1569"/>
      <c r="N110" s="1570"/>
      <c r="O110" s="1570"/>
      <c r="P110" s="1570"/>
      <c r="Q110" s="1571"/>
      <c r="R110" s="1572"/>
      <c r="S110" s="1573"/>
      <c r="T110" s="1573"/>
      <c r="U110" s="1573"/>
      <c r="V110" s="1573"/>
      <c r="W110" s="1569"/>
      <c r="X110" s="1790"/>
      <c r="Y110" s="1790"/>
      <c r="Z110" s="1790"/>
      <c r="AA110" s="1790"/>
      <c r="AB110" s="1790"/>
      <c r="AC110" s="1790"/>
      <c r="AD110" s="1790"/>
      <c r="AE110" s="1790"/>
      <c r="AF110" s="1790"/>
      <c r="AG110" s="346">
        <f t="shared" si="82"/>
        <v>0</v>
      </c>
      <c r="AH110" s="1563"/>
      <c r="AI110" s="351">
        <f t="shared" si="83"/>
        <v>0</v>
      </c>
      <c r="AJ110" s="1787"/>
      <c r="AK110" s="1787"/>
      <c r="AL110" s="1787"/>
      <c r="AM110" s="1787"/>
      <c r="AN110" s="1787"/>
      <c r="AO110" s="1787"/>
      <c r="AP110" s="346">
        <f t="shared" si="84"/>
        <v>0</v>
      </c>
      <c r="AQ110" s="1789"/>
      <c r="AR110" s="1563"/>
      <c r="AS110" s="1570"/>
      <c r="AT110" s="352">
        <f t="shared" si="85"/>
        <v>0</v>
      </c>
      <c r="AU110" s="1785"/>
      <c r="AV110" s="1793"/>
      <c r="AW110" s="1793"/>
      <c r="AX110" s="346">
        <f t="shared" si="86"/>
        <v>0</v>
      </c>
      <c r="AY110" s="1570"/>
      <c r="AZ110" s="1570"/>
      <c r="BA110" s="352">
        <f t="shared" si="87"/>
        <v>0</v>
      </c>
      <c r="BB110" s="1563"/>
      <c r="BC110" s="352">
        <f t="shared" si="88"/>
        <v>0</v>
      </c>
      <c r="BD110" s="1832" t="str">
        <f t="shared" si="89"/>
        <v>OK</v>
      </c>
    </row>
    <row r="111" spans="1:56" s="509" customFormat="1" hidden="1" outlineLevel="1">
      <c r="A111" s="272" t="s">
        <v>449</v>
      </c>
      <c r="B111" s="1564"/>
      <c r="C111" s="1565"/>
      <c r="D111" s="1566"/>
      <c r="E111" s="1567"/>
      <c r="F111" s="1568"/>
      <c r="G111" s="1568"/>
      <c r="H111" s="1568"/>
      <c r="I111" s="1568"/>
      <c r="J111" s="1568"/>
      <c r="K111" s="1568"/>
      <c r="L111" s="1568"/>
      <c r="M111" s="1569"/>
      <c r="N111" s="1570"/>
      <c r="O111" s="1570"/>
      <c r="P111" s="1570"/>
      <c r="Q111" s="1571"/>
      <c r="R111" s="1572"/>
      <c r="S111" s="1573"/>
      <c r="T111" s="1573"/>
      <c r="U111" s="1573"/>
      <c r="V111" s="1573"/>
      <c r="W111" s="1569"/>
      <c r="X111" s="1790"/>
      <c r="Y111" s="1790"/>
      <c r="Z111" s="1790"/>
      <c r="AA111" s="1790"/>
      <c r="AB111" s="1790"/>
      <c r="AC111" s="1790"/>
      <c r="AD111" s="1790"/>
      <c r="AE111" s="1790"/>
      <c r="AF111" s="1790"/>
      <c r="AG111" s="346">
        <f t="shared" si="82"/>
        <v>0</v>
      </c>
      <c r="AH111" s="1563"/>
      <c r="AI111" s="351">
        <f t="shared" si="83"/>
        <v>0</v>
      </c>
      <c r="AJ111" s="1787"/>
      <c r="AK111" s="1787"/>
      <c r="AL111" s="1787"/>
      <c r="AM111" s="1787"/>
      <c r="AN111" s="1787"/>
      <c r="AO111" s="1787"/>
      <c r="AP111" s="346">
        <f t="shared" si="84"/>
        <v>0</v>
      </c>
      <c r="AQ111" s="1789"/>
      <c r="AR111" s="1563"/>
      <c r="AS111" s="1570"/>
      <c r="AT111" s="352">
        <f t="shared" si="85"/>
        <v>0</v>
      </c>
      <c r="AU111" s="1785"/>
      <c r="AV111" s="1793"/>
      <c r="AW111" s="1793"/>
      <c r="AX111" s="346">
        <f t="shared" si="86"/>
        <v>0</v>
      </c>
      <c r="AY111" s="1570"/>
      <c r="AZ111" s="1570"/>
      <c r="BA111" s="352">
        <f t="shared" si="87"/>
        <v>0</v>
      </c>
      <c r="BB111" s="1563"/>
      <c r="BC111" s="352">
        <f t="shared" si="88"/>
        <v>0</v>
      </c>
      <c r="BD111" s="1832" t="str">
        <f t="shared" si="89"/>
        <v>OK</v>
      </c>
    </row>
    <row r="112" spans="1:56" s="509" customFormat="1" hidden="1" outlineLevel="1">
      <c r="A112" s="272" t="s">
        <v>450</v>
      </c>
      <c r="B112" s="1564"/>
      <c r="C112" s="1565"/>
      <c r="D112" s="1566"/>
      <c r="E112" s="1567"/>
      <c r="F112" s="1568"/>
      <c r="G112" s="1568"/>
      <c r="H112" s="1568"/>
      <c r="I112" s="1568"/>
      <c r="J112" s="1568"/>
      <c r="K112" s="1568"/>
      <c r="L112" s="1568"/>
      <c r="M112" s="1569"/>
      <c r="N112" s="1570"/>
      <c r="O112" s="1570"/>
      <c r="P112" s="1570"/>
      <c r="Q112" s="1571"/>
      <c r="R112" s="1572"/>
      <c r="S112" s="1573"/>
      <c r="T112" s="1573"/>
      <c r="U112" s="1573"/>
      <c r="V112" s="1573"/>
      <c r="W112" s="1569"/>
      <c r="X112" s="1790"/>
      <c r="Y112" s="1790"/>
      <c r="Z112" s="1790"/>
      <c r="AA112" s="1790"/>
      <c r="AB112" s="1790"/>
      <c r="AC112" s="1790"/>
      <c r="AD112" s="1790"/>
      <c r="AE112" s="1790"/>
      <c r="AF112" s="1790"/>
      <c r="AG112" s="346">
        <f t="shared" si="82"/>
        <v>0</v>
      </c>
      <c r="AH112" s="1563"/>
      <c r="AI112" s="351">
        <f t="shared" si="83"/>
        <v>0</v>
      </c>
      <c r="AJ112" s="1787"/>
      <c r="AK112" s="1787"/>
      <c r="AL112" s="1787"/>
      <c r="AM112" s="1787"/>
      <c r="AN112" s="1787"/>
      <c r="AO112" s="1787"/>
      <c r="AP112" s="346">
        <f t="shared" si="84"/>
        <v>0</v>
      </c>
      <c r="AQ112" s="1789"/>
      <c r="AR112" s="1563"/>
      <c r="AS112" s="1570"/>
      <c r="AT112" s="352">
        <f t="shared" si="85"/>
        <v>0</v>
      </c>
      <c r="AU112" s="1785"/>
      <c r="AV112" s="1793"/>
      <c r="AW112" s="1793"/>
      <c r="AX112" s="346">
        <f t="shared" si="86"/>
        <v>0</v>
      </c>
      <c r="AY112" s="1570"/>
      <c r="AZ112" s="1570"/>
      <c r="BA112" s="352">
        <f t="shared" si="87"/>
        <v>0</v>
      </c>
      <c r="BB112" s="1563"/>
      <c r="BC112" s="352">
        <f t="shared" si="88"/>
        <v>0</v>
      </c>
      <c r="BD112" s="1832" t="str">
        <f t="shared" si="89"/>
        <v>OK</v>
      </c>
    </row>
    <row r="113" spans="1:56" s="509" customFormat="1" hidden="1" outlineLevel="1">
      <c r="A113" s="272" t="s">
        <v>451</v>
      </c>
      <c r="B113" s="1564"/>
      <c r="C113" s="1565"/>
      <c r="D113" s="1566"/>
      <c r="E113" s="1567"/>
      <c r="F113" s="1568"/>
      <c r="G113" s="1568"/>
      <c r="H113" s="1568"/>
      <c r="I113" s="1568"/>
      <c r="J113" s="1568"/>
      <c r="K113" s="1568"/>
      <c r="L113" s="1568"/>
      <c r="M113" s="1569"/>
      <c r="N113" s="1570"/>
      <c r="O113" s="1570"/>
      <c r="P113" s="1570"/>
      <c r="Q113" s="1571"/>
      <c r="R113" s="1572"/>
      <c r="S113" s="1573"/>
      <c r="T113" s="1573"/>
      <c r="U113" s="1573"/>
      <c r="V113" s="1573"/>
      <c r="W113" s="1569"/>
      <c r="X113" s="1790"/>
      <c r="Y113" s="1790"/>
      <c r="Z113" s="1790"/>
      <c r="AA113" s="1790"/>
      <c r="AB113" s="1790"/>
      <c r="AC113" s="1790"/>
      <c r="AD113" s="1790"/>
      <c r="AE113" s="1790"/>
      <c r="AF113" s="1790"/>
      <c r="AG113" s="346">
        <f t="shared" si="82"/>
        <v>0</v>
      </c>
      <c r="AH113" s="1563"/>
      <c r="AI113" s="351">
        <f t="shared" si="83"/>
        <v>0</v>
      </c>
      <c r="AJ113" s="1787"/>
      <c r="AK113" s="1787"/>
      <c r="AL113" s="1787"/>
      <c r="AM113" s="1787"/>
      <c r="AN113" s="1787"/>
      <c r="AO113" s="1787"/>
      <c r="AP113" s="346">
        <f t="shared" si="84"/>
        <v>0</v>
      </c>
      <c r="AQ113" s="1789"/>
      <c r="AR113" s="1563"/>
      <c r="AS113" s="1570"/>
      <c r="AT113" s="352">
        <f t="shared" si="85"/>
        <v>0</v>
      </c>
      <c r="AU113" s="1785"/>
      <c r="AV113" s="1793"/>
      <c r="AW113" s="1793"/>
      <c r="AX113" s="346">
        <f t="shared" si="86"/>
        <v>0</v>
      </c>
      <c r="AY113" s="1570"/>
      <c r="AZ113" s="1570"/>
      <c r="BA113" s="352">
        <f t="shared" si="87"/>
        <v>0</v>
      </c>
      <c r="BB113" s="1563"/>
      <c r="BC113" s="352">
        <f t="shared" si="88"/>
        <v>0</v>
      </c>
      <c r="BD113" s="1832" t="str">
        <f t="shared" si="89"/>
        <v>OK</v>
      </c>
    </row>
    <row r="114" spans="1:56" s="509" customFormat="1" hidden="1" outlineLevel="1">
      <c r="A114" s="272" t="s">
        <v>452</v>
      </c>
      <c r="B114" s="1564"/>
      <c r="C114" s="1565"/>
      <c r="D114" s="1566"/>
      <c r="E114" s="1567"/>
      <c r="F114" s="1568"/>
      <c r="G114" s="1568"/>
      <c r="H114" s="1568"/>
      <c r="I114" s="1568"/>
      <c r="J114" s="1568"/>
      <c r="K114" s="1568"/>
      <c r="L114" s="1568"/>
      <c r="M114" s="1569"/>
      <c r="N114" s="1570"/>
      <c r="O114" s="1570"/>
      <c r="P114" s="1570"/>
      <c r="Q114" s="1571"/>
      <c r="R114" s="1572"/>
      <c r="S114" s="1573"/>
      <c r="T114" s="1573"/>
      <c r="U114" s="1573"/>
      <c r="V114" s="1573"/>
      <c r="W114" s="1569"/>
      <c r="X114" s="1790"/>
      <c r="Y114" s="1790"/>
      <c r="Z114" s="1790"/>
      <c r="AA114" s="1790"/>
      <c r="AB114" s="1790"/>
      <c r="AC114" s="1790"/>
      <c r="AD114" s="1790"/>
      <c r="AE114" s="1790"/>
      <c r="AF114" s="1790"/>
      <c r="AG114" s="346">
        <f t="shared" si="82"/>
        <v>0</v>
      </c>
      <c r="AH114" s="1563"/>
      <c r="AI114" s="351">
        <f t="shared" si="83"/>
        <v>0</v>
      </c>
      <c r="AJ114" s="1787"/>
      <c r="AK114" s="1787"/>
      <c r="AL114" s="1787"/>
      <c r="AM114" s="1787"/>
      <c r="AN114" s="1787"/>
      <c r="AO114" s="1787"/>
      <c r="AP114" s="346">
        <f t="shared" si="84"/>
        <v>0</v>
      </c>
      <c r="AQ114" s="1789"/>
      <c r="AR114" s="1563"/>
      <c r="AS114" s="1570"/>
      <c r="AT114" s="352">
        <f t="shared" si="85"/>
        <v>0</v>
      </c>
      <c r="AU114" s="1785"/>
      <c r="AV114" s="1793"/>
      <c r="AW114" s="1793"/>
      <c r="AX114" s="346">
        <f t="shared" si="86"/>
        <v>0</v>
      </c>
      <c r="AY114" s="1570"/>
      <c r="AZ114" s="1570"/>
      <c r="BA114" s="352">
        <f t="shared" si="87"/>
        <v>0</v>
      </c>
      <c r="BB114" s="1563"/>
      <c r="BC114" s="352">
        <f t="shared" si="88"/>
        <v>0</v>
      </c>
      <c r="BD114" s="1832" t="str">
        <f t="shared" si="89"/>
        <v>OK</v>
      </c>
    </row>
    <row r="115" spans="1:56" collapsed="1">
      <c r="A115" s="121" t="s">
        <v>1269</v>
      </c>
      <c r="B115" s="1564"/>
      <c r="C115" s="1565"/>
      <c r="D115" s="1566"/>
      <c r="E115" s="1567"/>
      <c r="F115" s="1568"/>
      <c r="G115" s="1568"/>
      <c r="H115" s="1568"/>
      <c r="I115" s="1568"/>
      <c r="J115" s="1568"/>
      <c r="K115" s="1568"/>
      <c r="L115" s="1568"/>
      <c r="M115" s="1569"/>
      <c r="N115" s="1570"/>
      <c r="O115" s="1570"/>
      <c r="P115" s="1570"/>
      <c r="Q115" s="1571"/>
      <c r="R115" s="1572"/>
      <c r="S115" s="1573"/>
      <c r="T115" s="1573"/>
      <c r="U115" s="1573"/>
      <c r="V115" s="1573"/>
      <c r="W115" s="1569"/>
      <c r="X115" s="366">
        <f t="shared" ref="X115:AF115" si="90">SUM(X109:X114)</f>
        <v>0</v>
      </c>
      <c r="Y115" s="366">
        <f t="shared" si="90"/>
        <v>0</v>
      </c>
      <c r="Z115" s="366">
        <f t="shared" si="90"/>
        <v>0</v>
      </c>
      <c r="AA115" s="366">
        <f t="shared" si="90"/>
        <v>0</v>
      </c>
      <c r="AB115" s="366">
        <f t="shared" si="90"/>
        <v>0</v>
      </c>
      <c r="AC115" s="366">
        <f t="shared" si="90"/>
        <v>0</v>
      </c>
      <c r="AD115" s="366">
        <f t="shared" si="90"/>
        <v>0</v>
      </c>
      <c r="AE115" s="366">
        <f t="shared" si="90"/>
        <v>0</v>
      </c>
      <c r="AF115" s="366">
        <f t="shared" si="90"/>
        <v>0</v>
      </c>
      <c r="AG115" s="346">
        <f t="shared" si="82"/>
        <v>0</v>
      </c>
      <c r="AH115" s="1563"/>
      <c r="AI115" s="351">
        <f t="shared" si="83"/>
        <v>0</v>
      </c>
      <c r="AJ115" s="363">
        <f t="shared" ref="AJ115:AO115" si="91">SUM(AJ109:AJ114)</f>
        <v>0</v>
      </c>
      <c r="AK115" s="363">
        <f t="shared" si="91"/>
        <v>0</v>
      </c>
      <c r="AL115" s="363">
        <f t="shared" si="91"/>
        <v>0</v>
      </c>
      <c r="AM115" s="363">
        <f t="shared" si="91"/>
        <v>0</v>
      </c>
      <c r="AN115" s="363">
        <f t="shared" si="91"/>
        <v>0</v>
      </c>
      <c r="AO115" s="363">
        <f t="shared" si="91"/>
        <v>0</v>
      </c>
      <c r="AP115" s="346">
        <f t="shared" si="84"/>
        <v>0</v>
      </c>
      <c r="AQ115" s="365">
        <f>SUM(AQ109:AQ114)</f>
        <v>0</v>
      </c>
      <c r="AR115" s="1563"/>
      <c r="AS115" s="1570"/>
      <c r="AT115" s="352">
        <f t="shared" si="85"/>
        <v>0</v>
      </c>
      <c r="AU115" s="368">
        <f>SUM(AU109:AU114)</f>
        <v>0</v>
      </c>
      <c r="AV115" s="368">
        <f>SUM(AV109:AV114)</f>
        <v>0</v>
      </c>
      <c r="AW115" s="368">
        <f>SUM(AW109:AW114)</f>
        <v>0</v>
      </c>
      <c r="AX115" s="346">
        <f t="shared" si="86"/>
        <v>0</v>
      </c>
      <c r="AY115" s="1570"/>
      <c r="AZ115" s="1570"/>
      <c r="BA115" s="352">
        <f t="shared" si="87"/>
        <v>0</v>
      </c>
      <c r="BB115" s="1563"/>
      <c r="BC115" s="352">
        <f t="shared" si="88"/>
        <v>0</v>
      </c>
      <c r="BD115" s="1832" t="str">
        <f t="shared" si="89"/>
        <v>OK</v>
      </c>
    </row>
    <row r="116" spans="1:56" s="509" customFormat="1">
      <c r="B116" s="506"/>
      <c r="C116" s="502"/>
      <c r="D116" s="503"/>
      <c r="E116" s="551"/>
      <c r="F116" s="552"/>
      <c r="G116" s="552"/>
      <c r="H116" s="552"/>
      <c r="I116" s="552"/>
      <c r="J116" s="552"/>
      <c r="K116" s="552"/>
      <c r="L116" s="552"/>
      <c r="M116" s="553"/>
      <c r="N116" s="504"/>
      <c r="O116" s="504"/>
      <c r="P116" s="504"/>
      <c r="Q116" s="542"/>
      <c r="R116" s="554"/>
      <c r="S116" s="555"/>
      <c r="T116" s="555"/>
      <c r="U116" s="555"/>
      <c r="V116" s="555"/>
      <c r="W116" s="553"/>
      <c r="X116" s="556"/>
      <c r="Y116" s="556"/>
      <c r="Z116" s="556"/>
      <c r="AA116" s="556"/>
      <c r="AB116" s="556"/>
      <c r="AC116" s="556"/>
      <c r="AD116" s="556"/>
      <c r="AE116" s="556"/>
      <c r="AF116" s="556"/>
      <c r="AG116" s="553"/>
      <c r="AH116" s="501"/>
      <c r="AI116" s="531"/>
      <c r="AJ116" s="551"/>
      <c r="AK116" s="552"/>
      <c r="AL116" s="552"/>
      <c r="AM116" s="552"/>
      <c r="AN116" s="552"/>
      <c r="AO116" s="552"/>
      <c r="AP116" s="553"/>
      <c r="AQ116" s="504"/>
      <c r="AR116" s="501"/>
      <c r="AS116" s="504"/>
      <c r="AT116" s="525"/>
      <c r="AU116" s="502"/>
      <c r="AV116" s="505"/>
      <c r="AW116" s="505"/>
      <c r="AX116" s="553"/>
      <c r="AY116" s="504"/>
      <c r="AZ116" s="504"/>
      <c r="BA116" s="525"/>
      <c r="BB116" s="501"/>
      <c r="BC116" s="525"/>
    </row>
    <row r="117" spans="1:56" s="509" customFormat="1" hidden="1" outlineLevel="1">
      <c r="A117" s="272" t="s">
        <v>447</v>
      </c>
      <c r="B117" s="1564"/>
      <c r="C117" s="1565"/>
      <c r="D117" s="1566"/>
      <c r="E117" s="1567"/>
      <c r="F117" s="1568"/>
      <c r="G117" s="1568"/>
      <c r="H117" s="1568"/>
      <c r="I117" s="1568"/>
      <c r="J117" s="1568"/>
      <c r="K117" s="1568"/>
      <c r="L117" s="1568"/>
      <c r="M117" s="1569"/>
      <c r="N117" s="1570"/>
      <c r="O117" s="1570"/>
      <c r="P117" s="1570"/>
      <c r="Q117" s="1571"/>
      <c r="R117" s="1572"/>
      <c r="S117" s="1573"/>
      <c r="T117" s="1573"/>
      <c r="U117" s="1573"/>
      <c r="V117" s="1573"/>
      <c r="W117" s="1569"/>
      <c r="X117" s="1790"/>
      <c r="Y117" s="1790"/>
      <c r="Z117" s="1790"/>
      <c r="AA117" s="1790"/>
      <c r="AB117" s="1790"/>
      <c r="AC117" s="1790"/>
      <c r="AD117" s="1790"/>
      <c r="AE117" s="1790"/>
      <c r="AF117" s="1790"/>
      <c r="AG117" s="346">
        <f t="shared" ref="AG117:AG123" si="92">SUM(X117:AF117)</f>
        <v>0</v>
      </c>
      <c r="AH117" s="1563"/>
      <c r="AI117" s="351">
        <f t="shared" ref="AI117:AI123" si="93">Q117+W117+AG117+AH117</f>
        <v>0</v>
      </c>
      <c r="AJ117" s="1787"/>
      <c r="AK117" s="1787"/>
      <c r="AL117" s="1787"/>
      <c r="AM117" s="1787"/>
      <c r="AN117" s="1787"/>
      <c r="AO117" s="1787"/>
      <c r="AP117" s="346">
        <f t="shared" ref="AP117:AP123" si="94">SUM(AJ117:AO117)</f>
        <v>0</v>
      </c>
      <c r="AQ117" s="1789"/>
      <c r="AR117" s="1563"/>
      <c r="AS117" s="1789"/>
      <c r="AT117" s="352">
        <f t="shared" ref="AT117:AT123" si="95">AI117+AP117+AQ117+AR117+AS117</f>
        <v>0</v>
      </c>
      <c r="AU117" s="1565"/>
      <c r="AV117" s="1577"/>
      <c r="AW117" s="1577"/>
      <c r="AX117" s="346">
        <f t="shared" ref="AX117:AX123" si="96">SUM(AU117:AW117)</f>
        <v>0</v>
      </c>
      <c r="AY117" s="1789"/>
      <c r="AZ117" s="1570">
        <v>0</v>
      </c>
      <c r="BA117" s="352">
        <f t="shared" ref="BA117:BA123" si="97">AX117+AY117+AZ117</f>
        <v>0</v>
      </c>
      <c r="BB117" s="1792"/>
      <c r="BC117" s="352">
        <f t="shared" ref="BC117:BC123" si="98">BA117+AT117+BB117</f>
        <v>0</v>
      </c>
      <c r="BD117" s="1832" t="str">
        <f t="shared" ref="BD117:BD123" si="99">IF(ABS(BC117)&lt;&gt;0,"ERROR","OK")</f>
        <v>OK</v>
      </c>
    </row>
    <row r="118" spans="1:56" s="509" customFormat="1" hidden="1" outlineLevel="1">
      <c r="A118" s="272" t="s">
        <v>448</v>
      </c>
      <c r="B118" s="1564"/>
      <c r="C118" s="1565"/>
      <c r="D118" s="1566"/>
      <c r="E118" s="1567"/>
      <c r="F118" s="1568"/>
      <c r="G118" s="1568"/>
      <c r="H118" s="1568"/>
      <c r="I118" s="1568"/>
      <c r="J118" s="1568"/>
      <c r="K118" s="1568"/>
      <c r="L118" s="1568"/>
      <c r="M118" s="1569"/>
      <c r="N118" s="1570"/>
      <c r="O118" s="1570"/>
      <c r="P118" s="1570"/>
      <c r="Q118" s="1571"/>
      <c r="R118" s="1572"/>
      <c r="S118" s="1573"/>
      <c r="T118" s="1573"/>
      <c r="U118" s="1573"/>
      <c r="V118" s="1573"/>
      <c r="W118" s="1569"/>
      <c r="X118" s="1790"/>
      <c r="Y118" s="1790"/>
      <c r="Z118" s="1790"/>
      <c r="AA118" s="1790"/>
      <c r="AB118" s="1790"/>
      <c r="AC118" s="1790"/>
      <c r="AD118" s="1790"/>
      <c r="AE118" s="1790"/>
      <c r="AF118" s="1790"/>
      <c r="AG118" s="346">
        <f t="shared" si="92"/>
        <v>0</v>
      </c>
      <c r="AH118" s="1563"/>
      <c r="AI118" s="351">
        <f t="shared" si="93"/>
        <v>0</v>
      </c>
      <c r="AJ118" s="1787"/>
      <c r="AK118" s="1787"/>
      <c r="AL118" s="1787"/>
      <c r="AM118" s="1787"/>
      <c r="AN118" s="1787"/>
      <c r="AO118" s="1787"/>
      <c r="AP118" s="346">
        <f t="shared" si="94"/>
        <v>0</v>
      </c>
      <c r="AQ118" s="1789"/>
      <c r="AR118" s="1563"/>
      <c r="AS118" s="1789"/>
      <c r="AT118" s="352">
        <f t="shared" si="95"/>
        <v>0</v>
      </c>
      <c r="AU118" s="1565"/>
      <c r="AV118" s="1577"/>
      <c r="AW118" s="1577"/>
      <c r="AX118" s="346">
        <f t="shared" si="96"/>
        <v>0</v>
      </c>
      <c r="AY118" s="1789"/>
      <c r="AZ118" s="1570">
        <v>0</v>
      </c>
      <c r="BA118" s="352">
        <f t="shared" si="97"/>
        <v>0</v>
      </c>
      <c r="BB118" s="1792"/>
      <c r="BC118" s="352">
        <f t="shared" si="98"/>
        <v>0</v>
      </c>
      <c r="BD118" s="1832" t="str">
        <f t="shared" si="99"/>
        <v>OK</v>
      </c>
    </row>
    <row r="119" spans="1:56" s="509" customFormat="1" hidden="1" outlineLevel="1">
      <c r="A119" s="272" t="s">
        <v>449</v>
      </c>
      <c r="B119" s="1564"/>
      <c r="C119" s="1565"/>
      <c r="D119" s="1566"/>
      <c r="E119" s="1567"/>
      <c r="F119" s="1568"/>
      <c r="G119" s="1568"/>
      <c r="H119" s="1568"/>
      <c r="I119" s="1568"/>
      <c r="J119" s="1568"/>
      <c r="K119" s="1568"/>
      <c r="L119" s="1568"/>
      <c r="M119" s="1569"/>
      <c r="N119" s="1570"/>
      <c r="O119" s="1570"/>
      <c r="P119" s="1570"/>
      <c r="Q119" s="1571"/>
      <c r="R119" s="1572"/>
      <c r="S119" s="1573"/>
      <c r="T119" s="1573"/>
      <c r="U119" s="1573"/>
      <c r="V119" s="1573"/>
      <c r="W119" s="1569"/>
      <c r="X119" s="1790"/>
      <c r="Y119" s="1790"/>
      <c r="Z119" s="1790"/>
      <c r="AA119" s="1790"/>
      <c r="AB119" s="1790"/>
      <c r="AC119" s="1790"/>
      <c r="AD119" s="1790"/>
      <c r="AE119" s="1790"/>
      <c r="AF119" s="1790"/>
      <c r="AG119" s="346">
        <f t="shared" si="92"/>
        <v>0</v>
      </c>
      <c r="AH119" s="1563"/>
      <c r="AI119" s="351">
        <f t="shared" si="93"/>
        <v>0</v>
      </c>
      <c r="AJ119" s="1787"/>
      <c r="AK119" s="1787"/>
      <c r="AL119" s="1787"/>
      <c r="AM119" s="1787"/>
      <c r="AN119" s="1787"/>
      <c r="AO119" s="1787"/>
      <c r="AP119" s="346">
        <f t="shared" si="94"/>
        <v>0</v>
      </c>
      <c r="AQ119" s="1789"/>
      <c r="AR119" s="1563"/>
      <c r="AS119" s="1789"/>
      <c r="AT119" s="352">
        <f t="shared" si="95"/>
        <v>0</v>
      </c>
      <c r="AU119" s="1565"/>
      <c r="AV119" s="1577"/>
      <c r="AW119" s="1577"/>
      <c r="AX119" s="346">
        <f t="shared" si="96"/>
        <v>0</v>
      </c>
      <c r="AY119" s="1789"/>
      <c r="AZ119" s="1570">
        <v>0</v>
      </c>
      <c r="BA119" s="352">
        <f t="shared" si="97"/>
        <v>0</v>
      </c>
      <c r="BB119" s="1792"/>
      <c r="BC119" s="352">
        <f t="shared" si="98"/>
        <v>0</v>
      </c>
      <c r="BD119" s="1832" t="str">
        <f t="shared" si="99"/>
        <v>OK</v>
      </c>
    </row>
    <row r="120" spans="1:56" s="509" customFormat="1" hidden="1" outlineLevel="1">
      <c r="A120" s="272" t="s">
        <v>450</v>
      </c>
      <c r="B120" s="1564"/>
      <c r="C120" s="1565"/>
      <c r="D120" s="1566"/>
      <c r="E120" s="1567"/>
      <c r="F120" s="1568"/>
      <c r="G120" s="1568"/>
      <c r="H120" s="1568"/>
      <c r="I120" s="1568"/>
      <c r="J120" s="1568"/>
      <c r="K120" s="1568"/>
      <c r="L120" s="1568"/>
      <c r="M120" s="1569"/>
      <c r="N120" s="1570"/>
      <c r="O120" s="1570"/>
      <c r="P120" s="1570"/>
      <c r="Q120" s="1571"/>
      <c r="R120" s="1572"/>
      <c r="S120" s="1573"/>
      <c r="T120" s="1573"/>
      <c r="U120" s="1573"/>
      <c r="V120" s="1573"/>
      <c r="W120" s="1569"/>
      <c r="X120" s="1790"/>
      <c r="Y120" s="1790"/>
      <c r="Z120" s="1790"/>
      <c r="AA120" s="1790"/>
      <c r="AB120" s="1790"/>
      <c r="AC120" s="1790"/>
      <c r="AD120" s="1790"/>
      <c r="AE120" s="1790"/>
      <c r="AF120" s="1790"/>
      <c r="AG120" s="346">
        <f t="shared" si="92"/>
        <v>0</v>
      </c>
      <c r="AH120" s="1563"/>
      <c r="AI120" s="351">
        <f t="shared" si="93"/>
        <v>0</v>
      </c>
      <c r="AJ120" s="1787"/>
      <c r="AK120" s="1787"/>
      <c r="AL120" s="1787"/>
      <c r="AM120" s="1787"/>
      <c r="AN120" s="1787"/>
      <c r="AO120" s="1787"/>
      <c r="AP120" s="346">
        <f t="shared" si="94"/>
        <v>0</v>
      </c>
      <c r="AQ120" s="1789"/>
      <c r="AR120" s="1563"/>
      <c r="AS120" s="1789"/>
      <c r="AT120" s="352">
        <f t="shared" si="95"/>
        <v>0</v>
      </c>
      <c r="AU120" s="1565"/>
      <c r="AV120" s="1577"/>
      <c r="AW120" s="1577"/>
      <c r="AX120" s="346">
        <f t="shared" si="96"/>
        <v>0</v>
      </c>
      <c r="AY120" s="1789"/>
      <c r="AZ120" s="1570">
        <v>0</v>
      </c>
      <c r="BA120" s="352">
        <f t="shared" si="97"/>
        <v>0</v>
      </c>
      <c r="BB120" s="1792"/>
      <c r="BC120" s="352">
        <f t="shared" si="98"/>
        <v>0</v>
      </c>
      <c r="BD120" s="1832" t="str">
        <f t="shared" si="99"/>
        <v>OK</v>
      </c>
    </row>
    <row r="121" spans="1:56" s="509" customFormat="1" hidden="1" outlineLevel="1">
      <c r="A121" s="272" t="s">
        <v>451</v>
      </c>
      <c r="B121" s="1564"/>
      <c r="C121" s="1565"/>
      <c r="D121" s="1566"/>
      <c r="E121" s="1567"/>
      <c r="F121" s="1568"/>
      <c r="G121" s="1568"/>
      <c r="H121" s="1568"/>
      <c r="I121" s="1568"/>
      <c r="J121" s="1568"/>
      <c r="K121" s="1568"/>
      <c r="L121" s="1568"/>
      <c r="M121" s="1569"/>
      <c r="N121" s="1570"/>
      <c r="O121" s="1570"/>
      <c r="P121" s="1570"/>
      <c r="Q121" s="1571"/>
      <c r="R121" s="1572"/>
      <c r="S121" s="1573"/>
      <c r="T121" s="1573"/>
      <c r="U121" s="1573"/>
      <c r="V121" s="1573"/>
      <c r="W121" s="1569"/>
      <c r="X121" s="1790"/>
      <c r="Y121" s="1790"/>
      <c r="Z121" s="1790"/>
      <c r="AA121" s="1790"/>
      <c r="AB121" s="1790"/>
      <c r="AC121" s="1790"/>
      <c r="AD121" s="1790"/>
      <c r="AE121" s="1790"/>
      <c r="AF121" s="1790"/>
      <c r="AG121" s="346">
        <f t="shared" si="92"/>
        <v>0</v>
      </c>
      <c r="AH121" s="1563"/>
      <c r="AI121" s="351">
        <f t="shared" si="93"/>
        <v>0</v>
      </c>
      <c r="AJ121" s="1787"/>
      <c r="AK121" s="1787"/>
      <c r="AL121" s="1787"/>
      <c r="AM121" s="1787"/>
      <c r="AN121" s="1787"/>
      <c r="AO121" s="1787"/>
      <c r="AP121" s="346">
        <f t="shared" si="94"/>
        <v>0</v>
      </c>
      <c r="AQ121" s="1789"/>
      <c r="AR121" s="1563"/>
      <c r="AS121" s="1789"/>
      <c r="AT121" s="352">
        <f t="shared" si="95"/>
        <v>0</v>
      </c>
      <c r="AU121" s="1565"/>
      <c r="AV121" s="1577"/>
      <c r="AW121" s="1577"/>
      <c r="AX121" s="346">
        <f t="shared" si="96"/>
        <v>0</v>
      </c>
      <c r="AY121" s="1789"/>
      <c r="AZ121" s="1570">
        <v>0</v>
      </c>
      <c r="BA121" s="352">
        <f t="shared" si="97"/>
        <v>0</v>
      </c>
      <c r="BB121" s="1792"/>
      <c r="BC121" s="352">
        <f t="shared" si="98"/>
        <v>0</v>
      </c>
      <c r="BD121" s="1832" t="str">
        <f t="shared" si="99"/>
        <v>OK</v>
      </c>
    </row>
    <row r="122" spans="1:56" s="509" customFormat="1" hidden="1" outlineLevel="1">
      <c r="A122" s="272" t="s">
        <v>452</v>
      </c>
      <c r="B122" s="1564"/>
      <c r="C122" s="1565"/>
      <c r="D122" s="1566"/>
      <c r="E122" s="1567"/>
      <c r="F122" s="1568"/>
      <c r="G122" s="1568"/>
      <c r="H122" s="1568"/>
      <c r="I122" s="1568"/>
      <c r="J122" s="1568"/>
      <c r="K122" s="1568"/>
      <c r="L122" s="1568"/>
      <c r="M122" s="1569"/>
      <c r="N122" s="1570"/>
      <c r="O122" s="1570"/>
      <c r="P122" s="1570"/>
      <c r="Q122" s="1571"/>
      <c r="R122" s="1572"/>
      <c r="S122" s="1573"/>
      <c r="T122" s="1573"/>
      <c r="U122" s="1573"/>
      <c r="V122" s="1573"/>
      <c r="W122" s="1569"/>
      <c r="X122" s="1790"/>
      <c r="Y122" s="1790"/>
      <c r="Z122" s="1790"/>
      <c r="AA122" s="1790"/>
      <c r="AB122" s="1790"/>
      <c r="AC122" s="1790"/>
      <c r="AD122" s="1790"/>
      <c r="AE122" s="1790"/>
      <c r="AF122" s="1790"/>
      <c r="AG122" s="346">
        <f t="shared" si="92"/>
        <v>0</v>
      </c>
      <c r="AH122" s="1563"/>
      <c r="AI122" s="351">
        <f t="shared" si="93"/>
        <v>0</v>
      </c>
      <c r="AJ122" s="1787"/>
      <c r="AK122" s="1787"/>
      <c r="AL122" s="1787"/>
      <c r="AM122" s="1787"/>
      <c r="AN122" s="1787"/>
      <c r="AO122" s="1787"/>
      <c r="AP122" s="346">
        <f t="shared" si="94"/>
        <v>0</v>
      </c>
      <c r="AQ122" s="1789"/>
      <c r="AR122" s="1563"/>
      <c r="AS122" s="1789"/>
      <c r="AT122" s="352">
        <f t="shared" si="95"/>
        <v>0</v>
      </c>
      <c r="AU122" s="1565"/>
      <c r="AV122" s="1577"/>
      <c r="AW122" s="1577"/>
      <c r="AX122" s="346">
        <f t="shared" si="96"/>
        <v>0</v>
      </c>
      <c r="AY122" s="1789"/>
      <c r="AZ122" s="1570">
        <v>0</v>
      </c>
      <c r="BA122" s="352">
        <f t="shared" si="97"/>
        <v>0</v>
      </c>
      <c r="BB122" s="1792"/>
      <c r="BC122" s="352">
        <f t="shared" si="98"/>
        <v>0</v>
      </c>
      <c r="BD122" s="1832" t="str">
        <f t="shared" si="99"/>
        <v>OK</v>
      </c>
    </row>
    <row r="123" spans="1:56" collapsed="1">
      <c r="A123" s="121" t="s">
        <v>1270</v>
      </c>
      <c r="B123" s="1564"/>
      <c r="C123" s="1565"/>
      <c r="D123" s="1566"/>
      <c r="E123" s="1567"/>
      <c r="F123" s="1568"/>
      <c r="G123" s="1568"/>
      <c r="H123" s="1568"/>
      <c r="I123" s="1568"/>
      <c r="J123" s="1568"/>
      <c r="K123" s="1568"/>
      <c r="L123" s="1568"/>
      <c r="M123" s="1569"/>
      <c r="N123" s="1570"/>
      <c r="O123" s="1570"/>
      <c r="P123" s="1570"/>
      <c r="Q123" s="1571"/>
      <c r="R123" s="1572"/>
      <c r="S123" s="1573"/>
      <c r="T123" s="1573"/>
      <c r="U123" s="1573"/>
      <c r="V123" s="1573"/>
      <c r="W123" s="1569"/>
      <c r="X123" s="366">
        <f t="shared" ref="X123:AF123" si="100">SUM(X117:X122)</f>
        <v>0</v>
      </c>
      <c r="Y123" s="366">
        <f t="shared" si="100"/>
        <v>0</v>
      </c>
      <c r="Z123" s="366">
        <f t="shared" si="100"/>
        <v>0</v>
      </c>
      <c r="AA123" s="366">
        <f t="shared" si="100"/>
        <v>0</v>
      </c>
      <c r="AB123" s="366">
        <f t="shared" si="100"/>
        <v>0</v>
      </c>
      <c r="AC123" s="366">
        <f t="shared" si="100"/>
        <v>0</v>
      </c>
      <c r="AD123" s="366">
        <f t="shared" si="100"/>
        <v>0</v>
      </c>
      <c r="AE123" s="366">
        <f t="shared" si="100"/>
        <v>0</v>
      </c>
      <c r="AF123" s="366">
        <f t="shared" si="100"/>
        <v>0</v>
      </c>
      <c r="AG123" s="346">
        <f t="shared" si="92"/>
        <v>0</v>
      </c>
      <c r="AH123" s="1563"/>
      <c r="AI123" s="351">
        <f t="shared" si="93"/>
        <v>0</v>
      </c>
      <c r="AJ123" s="363">
        <f t="shared" ref="AJ123:AO123" si="101">SUM(AJ117:AJ122)</f>
        <v>0</v>
      </c>
      <c r="AK123" s="363">
        <f t="shared" si="101"/>
        <v>0</v>
      </c>
      <c r="AL123" s="363">
        <f t="shared" si="101"/>
        <v>0</v>
      </c>
      <c r="AM123" s="363">
        <f t="shared" si="101"/>
        <v>0</v>
      </c>
      <c r="AN123" s="363">
        <f t="shared" si="101"/>
        <v>0</v>
      </c>
      <c r="AO123" s="363">
        <f t="shared" si="101"/>
        <v>0</v>
      </c>
      <c r="AP123" s="346">
        <f t="shared" si="94"/>
        <v>0</v>
      </c>
      <c r="AQ123" s="365">
        <f>SUM(AQ117:AQ122)</f>
        <v>0</v>
      </c>
      <c r="AR123" s="1563"/>
      <c r="AS123" s="365">
        <f>SUM(AS117:AS122)</f>
        <v>0</v>
      </c>
      <c r="AT123" s="352">
        <f t="shared" si="95"/>
        <v>0</v>
      </c>
      <c r="AU123" s="1565"/>
      <c r="AV123" s="1577"/>
      <c r="AW123" s="1577"/>
      <c r="AX123" s="346">
        <f t="shared" si="96"/>
        <v>0</v>
      </c>
      <c r="AY123" s="365">
        <f>SUM(AY117:AY122)</f>
        <v>0</v>
      </c>
      <c r="AZ123" s="1570"/>
      <c r="BA123" s="352">
        <f t="shared" si="97"/>
        <v>0</v>
      </c>
      <c r="BB123" s="365">
        <f>SUM(BB117:BB122)</f>
        <v>0</v>
      </c>
      <c r="BC123" s="352">
        <f t="shared" si="98"/>
        <v>0</v>
      </c>
      <c r="BD123" s="1832" t="str">
        <f t="shared" si="99"/>
        <v>OK</v>
      </c>
    </row>
    <row r="124" spans="1:56">
      <c r="B124" s="1452"/>
      <c r="C124" s="530"/>
      <c r="D124" s="533"/>
      <c r="E124" s="529"/>
      <c r="F124" s="530"/>
      <c r="G124" s="530"/>
      <c r="H124" s="530"/>
      <c r="I124" s="530"/>
      <c r="J124" s="530"/>
      <c r="K124" s="530"/>
      <c r="L124" s="530"/>
      <c r="M124" s="528"/>
      <c r="N124" s="531"/>
      <c r="O124" s="531"/>
      <c r="P124" s="532"/>
      <c r="Q124" s="557"/>
      <c r="R124" s="529"/>
      <c r="S124" s="530"/>
      <c r="T124" s="530"/>
      <c r="U124" s="530"/>
      <c r="V124" s="530"/>
      <c r="W124" s="528"/>
      <c r="X124" s="529"/>
      <c r="Y124" s="530"/>
      <c r="Z124" s="530"/>
      <c r="AA124" s="530"/>
      <c r="AB124" s="530"/>
      <c r="AC124" s="530"/>
      <c r="AD124" s="530"/>
      <c r="AE124" s="530"/>
      <c r="AF124" s="530"/>
      <c r="AG124" s="528"/>
      <c r="AH124" s="529"/>
      <c r="AI124" s="532"/>
      <c r="AJ124" s="529"/>
      <c r="AK124" s="530"/>
      <c r="AL124" s="530"/>
      <c r="AM124" s="530"/>
      <c r="AN124" s="530"/>
      <c r="AO124" s="530"/>
      <c r="AP124" s="528"/>
      <c r="AQ124" s="532"/>
      <c r="AR124" s="529"/>
      <c r="AS124" s="532"/>
      <c r="AT124" s="507"/>
      <c r="AU124" s="530"/>
      <c r="AV124" s="534"/>
      <c r="AW124" s="534"/>
      <c r="AX124" s="528"/>
      <c r="AY124" s="532"/>
      <c r="AZ124" s="532"/>
      <c r="BA124" s="507"/>
      <c r="BB124" s="529"/>
      <c r="BC124" s="507"/>
    </row>
    <row r="125" spans="1:56">
      <c r="A125" s="535" t="s">
        <v>453</v>
      </c>
      <c r="B125" s="1450">
        <f t="shared" ref="B125:BC125" si="102">B103+B106+B107+B115+B123</f>
        <v>0</v>
      </c>
      <c r="C125" s="368">
        <f t="shared" si="102"/>
        <v>0</v>
      </c>
      <c r="D125" s="520">
        <f t="shared" si="102"/>
        <v>0</v>
      </c>
      <c r="E125" s="370">
        <f>E103+E106+E107+E115+E123</f>
        <v>0</v>
      </c>
      <c r="F125" s="368">
        <f t="shared" si="102"/>
        <v>0</v>
      </c>
      <c r="G125" s="368">
        <f t="shared" si="102"/>
        <v>0</v>
      </c>
      <c r="H125" s="368">
        <f t="shared" si="102"/>
        <v>0</v>
      </c>
      <c r="I125" s="368">
        <f t="shared" si="102"/>
        <v>0</v>
      </c>
      <c r="J125" s="368">
        <f t="shared" si="102"/>
        <v>0</v>
      </c>
      <c r="K125" s="368">
        <f t="shared" si="102"/>
        <v>0</v>
      </c>
      <c r="L125" s="368">
        <f t="shared" si="102"/>
        <v>0</v>
      </c>
      <c r="M125" s="362">
        <f t="shared" si="102"/>
        <v>0</v>
      </c>
      <c r="N125" s="365">
        <f t="shared" si="102"/>
        <v>0</v>
      </c>
      <c r="O125" s="365">
        <f t="shared" si="102"/>
        <v>0</v>
      </c>
      <c r="P125" s="365">
        <f t="shared" si="102"/>
        <v>0</v>
      </c>
      <c r="Q125" s="348">
        <f t="shared" si="102"/>
        <v>0</v>
      </c>
      <c r="R125" s="370">
        <f t="shared" si="102"/>
        <v>0</v>
      </c>
      <c r="S125" s="368">
        <f t="shared" si="102"/>
        <v>0</v>
      </c>
      <c r="T125" s="368">
        <f t="shared" si="102"/>
        <v>0</v>
      </c>
      <c r="U125" s="368">
        <f t="shared" si="102"/>
        <v>0</v>
      </c>
      <c r="V125" s="368">
        <f t="shared" si="102"/>
        <v>0</v>
      </c>
      <c r="W125" s="362">
        <f t="shared" si="102"/>
        <v>0</v>
      </c>
      <c r="X125" s="370">
        <f t="shared" si="102"/>
        <v>0</v>
      </c>
      <c r="Y125" s="368">
        <f>Y103+Y106+Y107+Y115+Y123</f>
        <v>0</v>
      </c>
      <c r="Z125" s="368">
        <f t="shared" si="102"/>
        <v>0</v>
      </c>
      <c r="AA125" s="368">
        <f t="shared" si="102"/>
        <v>0</v>
      </c>
      <c r="AB125" s="368">
        <f t="shared" si="102"/>
        <v>0</v>
      </c>
      <c r="AC125" s="368">
        <f t="shared" si="102"/>
        <v>0</v>
      </c>
      <c r="AD125" s="368">
        <f t="shared" si="102"/>
        <v>0</v>
      </c>
      <c r="AE125" s="368">
        <f t="shared" si="102"/>
        <v>0</v>
      </c>
      <c r="AF125" s="368">
        <f t="shared" si="102"/>
        <v>0</v>
      </c>
      <c r="AG125" s="362">
        <f t="shared" si="102"/>
        <v>0</v>
      </c>
      <c r="AH125" s="370">
        <f t="shared" si="102"/>
        <v>0</v>
      </c>
      <c r="AI125" s="351">
        <f t="shared" si="102"/>
        <v>0</v>
      </c>
      <c r="AJ125" s="370">
        <f t="shared" si="102"/>
        <v>0</v>
      </c>
      <c r="AK125" s="368">
        <f t="shared" si="102"/>
        <v>0</v>
      </c>
      <c r="AL125" s="368">
        <f t="shared" si="102"/>
        <v>0</v>
      </c>
      <c r="AM125" s="368">
        <f t="shared" si="102"/>
        <v>0</v>
      </c>
      <c r="AN125" s="368">
        <f t="shared" si="102"/>
        <v>0</v>
      </c>
      <c r="AO125" s="368">
        <f t="shared" si="102"/>
        <v>0</v>
      </c>
      <c r="AP125" s="362">
        <f t="shared" si="102"/>
        <v>0</v>
      </c>
      <c r="AQ125" s="365">
        <f t="shared" si="102"/>
        <v>0</v>
      </c>
      <c r="AR125" s="370">
        <f t="shared" si="102"/>
        <v>0</v>
      </c>
      <c r="AS125" s="365">
        <f t="shared" si="102"/>
        <v>0</v>
      </c>
      <c r="AT125" s="352">
        <f t="shared" si="102"/>
        <v>0</v>
      </c>
      <c r="AU125" s="368">
        <f t="shared" si="102"/>
        <v>0</v>
      </c>
      <c r="AV125" s="369">
        <f t="shared" si="102"/>
        <v>0</v>
      </c>
      <c r="AW125" s="369">
        <f t="shared" si="102"/>
        <v>0</v>
      </c>
      <c r="AX125" s="362">
        <f t="shared" si="102"/>
        <v>0</v>
      </c>
      <c r="AY125" s="365">
        <f t="shared" si="102"/>
        <v>0</v>
      </c>
      <c r="AZ125" s="365">
        <f t="shared" si="102"/>
        <v>0</v>
      </c>
      <c r="BA125" s="352">
        <f t="shared" si="102"/>
        <v>0</v>
      </c>
      <c r="BB125" s="370">
        <f t="shared" si="102"/>
        <v>0</v>
      </c>
      <c r="BC125" s="352">
        <f t="shared" si="102"/>
        <v>0</v>
      </c>
    </row>
    <row r="126" spans="1:56">
      <c r="B126" s="1452"/>
      <c r="C126" s="530"/>
      <c r="D126" s="533"/>
      <c r="E126" s="529"/>
      <c r="F126" s="530"/>
      <c r="G126" s="530"/>
      <c r="H126" s="530"/>
      <c r="I126" s="530"/>
      <c r="J126" s="530"/>
      <c r="K126" s="530"/>
      <c r="L126" s="530"/>
      <c r="M126" s="528"/>
      <c r="N126" s="531"/>
      <c r="O126" s="531"/>
      <c r="P126" s="532"/>
      <c r="Q126" s="558"/>
      <c r="R126" s="529"/>
      <c r="S126" s="530"/>
      <c r="T126" s="530"/>
      <c r="U126" s="530"/>
      <c r="V126" s="530"/>
      <c r="W126" s="528"/>
      <c r="X126" s="529"/>
      <c r="Y126" s="530"/>
      <c r="Z126" s="530"/>
      <c r="AA126" s="530"/>
      <c r="AB126" s="530"/>
      <c r="AC126" s="530"/>
      <c r="AD126" s="530"/>
      <c r="AE126" s="530"/>
      <c r="AF126" s="530"/>
      <c r="AG126" s="528"/>
      <c r="AH126" s="529"/>
      <c r="AI126" s="532"/>
      <c r="AJ126" s="529"/>
      <c r="AK126" s="530"/>
      <c r="AL126" s="530"/>
      <c r="AM126" s="530"/>
      <c r="AN126" s="530"/>
      <c r="AO126" s="530"/>
      <c r="AP126" s="528"/>
      <c r="AQ126" s="532"/>
      <c r="AR126" s="529"/>
      <c r="AS126" s="532"/>
      <c r="AT126" s="507"/>
      <c r="AU126" s="530"/>
      <c r="AV126" s="534"/>
      <c r="AW126" s="534"/>
      <c r="AX126" s="528"/>
      <c r="AY126" s="532"/>
      <c r="AZ126" s="532"/>
      <c r="BA126" s="507"/>
      <c r="BB126" s="529"/>
      <c r="BC126" s="507"/>
    </row>
    <row r="127" spans="1:56" ht="15.75">
      <c r="A127" s="559" t="s">
        <v>454</v>
      </c>
      <c r="B127" s="1455"/>
      <c r="C127" s="562"/>
      <c r="D127" s="564"/>
      <c r="E127" s="561"/>
      <c r="F127" s="562"/>
      <c r="G127" s="562"/>
      <c r="H127" s="562"/>
      <c r="I127" s="562"/>
      <c r="J127" s="562"/>
      <c r="K127" s="562"/>
      <c r="L127" s="562"/>
      <c r="M127" s="560"/>
      <c r="N127" s="563"/>
      <c r="O127" s="563"/>
      <c r="P127" s="563"/>
      <c r="Q127" s="564"/>
      <c r="R127" s="561"/>
      <c r="S127" s="562"/>
      <c r="T127" s="562"/>
      <c r="U127" s="562"/>
      <c r="V127" s="562"/>
      <c r="W127" s="560"/>
      <c r="X127" s="561"/>
      <c r="Y127" s="562"/>
      <c r="Z127" s="562"/>
      <c r="AA127" s="562"/>
      <c r="AB127" s="562"/>
      <c r="AC127" s="562"/>
      <c r="AD127" s="562"/>
      <c r="AE127" s="562"/>
      <c r="AF127" s="562"/>
      <c r="AG127" s="560"/>
      <c r="AH127" s="561"/>
      <c r="AI127" s="565"/>
      <c r="AJ127" s="561"/>
      <c r="AK127" s="562"/>
      <c r="AL127" s="562"/>
      <c r="AM127" s="562"/>
      <c r="AN127" s="562"/>
      <c r="AO127" s="562"/>
      <c r="AP127" s="560"/>
      <c r="AQ127" s="563"/>
      <c r="AR127" s="561"/>
      <c r="AS127" s="563"/>
      <c r="AT127" s="565">
        <f>AI127+AP127+AQ127+AR127+AS127+BB127</f>
        <v>0</v>
      </c>
      <c r="AU127" s="562"/>
      <c r="AV127" s="566"/>
      <c r="AW127" s="566"/>
      <c r="AX127" s="560"/>
      <c r="AY127" s="563"/>
      <c r="AZ127" s="563"/>
      <c r="BA127" s="565"/>
      <c r="BB127" s="561"/>
      <c r="BC127" s="565"/>
    </row>
    <row r="128" spans="1:56" s="509" customFormat="1">
      <c r="A128" s="2059"/>
      <c r="B128" s="506"/>
      <c r="C128" s="502"/>
      <c r="D128" s="503"/>
      <c r="E128" s="551"/>
      <c r="F128" s="552"/>
      <c r="G128" s="552"/>
      <c r="H128" s="552"/>
      <c r="I128" s="552"/>
      <c r="J128" s="552"/>
      <c r="K128" s="552"/>
      <c r="L128" s="552"/>
      <c r="M128" s="553"/>
      <c r="N128" s="504"/>
      <c r="O128" s="504"/>
      <c r="P128" s="504"/>
      <c r="Q128" s="542"/>
      <c r="R128" s="554"/>
      <c r="S128" s="555"/>
      <c r="T128" s="555"/>
      <c r="U128" s="555"/>
      <c r="V128" s="555"/>
      <c r="W128" s="553"/>
      <c r="X128" s="556"/>
      <c r="Y128" s="556"/>
      <c r="Z128" s="556"/>
      <c r="AA128" s="556"/>
      <c r="AB128" s="556"/>
      <c r="AC128" s="556"/>
      <c r="AD128" s="556"/>
      <c r="AE128" s="556"/>
      <c r="AF128" s="556"/>
      <c r="AG128" s="553"/>
      <c r="AH128" s="501"/>
      <c r="AI128" s="531"/>
      <c r="AJ128" s="551"/>
      <c r="AK128" s="552"/>
      <c r="AL128" s="552"/>
      <c r="AM128" s="552"/>
      <c r="AN128" s="552"/>
      <c r="AO128" s="552"/>
      <c r="AP128" s="553"/>
      <c r="AQ128" s="504"/>
      <c r="AR128" s="501"/>
      <c r="AS128" s="504"/>
      <c r="AT128" s="525"/>
      <c r="AU128" s="502"/>
      <c r="AV128" s="505"/>
      <c r="AW128" s="505"/>
      <c r="AX128" s="553"/>
      <c r="AY128" s="504"/>
      <c r="AZ128" s="504"/>
      <c r="BA128" s="525"/>
      <c r="BB128" s="501"/>
      <c r="BC128" s="525"/>
    </row>
    <row r="129" spans="1:56" s="509" customFormat="1">
      <c r="A129" s="2056" t="s">
        <v>1542</v>
      </c>
      <c r="B129" s="506"/>
      <c r="C129" s="502"/>
      <c r="D129" s="503"/>
      <c r="E129" s="551"/>
      <c r="F129" s="552"/>
      <c r="G129" s="552"/>
      <c r="H129" s="552"/>
      <c r="I129" s="552"/>
      <c r="J129" s="552"/>
      <c r="K129" s="552"/>
      <c r="L129" s="552"/>
      <c r="M129" s="553"/>
      <c r="N129" s="504"/>
      <c r="O129" s="504"/>
      <c r="P129" s="504"/>
      <c r="Q129" s="542"/>
      <c r="R129" s="554"/>
      <c r="S129" s="555"/>
      <c r="T129" s="555"/>
      <c r="U129" s="555"/>
      <c r="V129" s="555"/>
      <c r="W129" s="553"/>
      <c r="X129" s="556"/>
      <c r="Y129" s="556"/>
      <c r="Z129" s="556"/>
      <c r="AA129" s="556"/>
      <c r="AB129" s="556"/>
      <c r="AC129" s="556"/>
      <c r="AD129" s="556"/>
      <c r="AE129" s="556"/>
      <c r="AF129" s="556"/>
      <c r="AG129" s="553"/>
      <c r="AH129" s="501"/>
      <c r="AI129" s="531"/>
      <c r="AJ129" s="551"/>
      <c r="AK129" s="552"/>
      <c r="AL129" s="552"/>
      <c r="AM129" s="552"/>
      <c r="AN129" s="552"/>
      <c r="AO129" s="552"/>
      <c r="AP129" s="553"/>
      <c r="AQ129" s="504"/>
      <c r="AR129" s="501"/>
      <c r="AS129" s="504"/>
      <c r="AT129" s="525"/>
      <c r="AU129" s="502"/>
      <c r="AV129" s="505"/>
      <c r="AW129" s="505"/>
      <c r="AX129" s="553"/>
      <c r="AY129" s="504"/>
      <c r="AZ129" s="504"/>
      <c r="BA129" s="525"/>
      <c r="BB129" s="501"/>
      <c r="BC129" s="525"/>
    </row>
    <row r="130" spans="1:56" hidden="1" outlineLevel="1">
      <c r="A130" s="272" t="s">
        <v>447</v>
      </c>
      <c r="B130" s="1794"/>
      <c r="C130" s="1788"/>
      <c r="D130" s="1795"/>
      <c r="E130" s="1567"/>
      <c r="F130" s="1568"/>
      <c r="G130" s="1568"/>
      <c r="H130" s="1568"/>
      <c r="I130" s="1568"/>
      <c r="J130" s="1568"/>
      <c r="K130" s="1568"/>
      <c r="L130" s="1568"/>
      <c r="M130" s="1569"/>
      <c r="N130" s="1559"/>
      <c r="O130" s="1559"/>
      <c r="P130" s="1559"/>
      <c r="Q130" s="1571"/>
      <c r="R130" s="1567"/>
      <c r="S130" s="1568"/>
      <c r="T130" s="1568"/>
      <c r="U130" s="1568"/>
      <c r="V130" s="1568"/>
      <c r="W130" s="1569"/>
      <c r="X130" s="1787"/>
      <c r="Y130" s="1787"/>
      <c r="Z130" s="1787"/>
      <c r="AA130" s="1787"/>
      <c r="AB130" s="1787"/>
      <c r="AC130" s="1787"/>
      <c r="AD130" s="1787"/>
      <c r="AE130" s="1787"/>
      <c r="AF130" s="1787"/>
      <c r="AG130" s="346">
        <f t="shared" ref="AG130:AG136" si="103">SUM(X130:AF130)</f>
        <v>0</v>
      </c>
      <c r="AH130" s="1567"/>
      <c r="AI130" s="351">
        <f t="shared" ref="AI130:AI136" si="104">Q130+W130+AG130+AH130+B130+D130+C130</f>
        <v>0</v>
      </c>
      <c r="AJ130" s="1787"/>
      <c r="AK130" s="1788"/>
      <c r="AL130" s="1788"/>
      <c r="AM130" s="1788"/>
      <c r="AN130" s="1788"/>
      <c r="AO130" s="1788"/>
      <c r="AP130" s="346">
        <f t="shared" ref="AP130:AP135" si="105">SUM(AJ130:AO130)</f>
        <v>0</v>
      </c>
      <c r="AQ130" s="1796"/>
      <c r="AR130" s="1567"/>
      <c r="AS130" s="1559"/>
      <c r="AT130" s="352">
        <f t="shared" ref="AT130:AT136" si="106">AI130+AP130+AQ130+AR130+AS130</f>
        <v>0</v>
      </c>
      <c r="AU130" s="1568"/>
      <c r="AV130" s="1578"/>
      <c r="AW130" s="1578"/>
      <c r="AX130" s="1569"/>
      <c r="AY130" s="1559"/>
      <c r="AZ130" s="1559"/>
      <c r="BA130" s="1576"/>
      <c r="BB130" s="1567"/>
      <c r="BC130" s="352">
        <f t="shared" ref="BC130:BC136" si="107">BA130+AT130+BB130</f>
        <v>0</v>
      </c>
      <c r="BD130" s="1832" t="str">
        <f t="shared" ref="BD130:BD136" si="108">IF(ABS(BC130)&lt;&gt;0,"ERROR","OK")</f>
        <v>OK</v>
      </c>
    </row>
    <row r="131" spans="1:56" hidden="1" outlineLevel="1">
      <c r="A131" s="272" t="s">
        <v>448</v>
      </c>
      <c r="B131" s="1794"/>
      <c r="C131" s="1788"/>
      <c r="D131" s="1795"/>
      <c r="E131" s="1567"/>
      <c r="F131" s="1568"/>
      <c r="G131" s="1568"/>
      <c r="H131" s="1568"/>
      <c r="I131" s="1568"/>
      <c r="J131" s="1568"/>
      <c r="K131" s="1568"/>
      <c r="L131" s="1568"/>
      <c r="M131" s="1569"/>
      <c r="N131" s="1559"/>
      <c r="O131" s="1559"/>
      <c r="P131" s="1559"/>
      <c r="Q131" s="1571"/>
      <c r="R131" s="1567"/>
      <c r="S131" s="1568"/>
      <c r="T131" s="1568"/>
      <c r="U131" s="1568"/>
      <c r="V131" s="1568"/>
      <c r="W131" s="1569"/>
      <c r="X131" s="1787"/>
      <c r="Y131" s="1787"/>
      <c r="Z131" s="1787"/>
      <c r="AA131" s="1787"/>
      <c r="AB131" s="1787"/>
      <c r="AC131" s="1787"/>
      <c r="AD131" s="1787"/>
      <c r="AE131" s="1787"/>
      <c r="AF131" s="1787"/>
      <c r="AG131" s="346">
        <f t="shared" si="103"/>
        <v>0</v>
      </c>
      <c r="AH131" s="1567"/>
      <c r="AI131" s="351">
        <f t="shared" si="104"/>
        <v>0</v>
      </c>
      <c r="AJ131" s="1787"/>
      <c r="AK131" s="1788"/>
      <c r="AL131" s="1788"/>
      <c r="AM131" s="1788"/>
      <c r="AN131" s="1788"/>
      <c r="AO131" s="1788"/>
      <c r="AP131" s="346">
        <f t="shared" si="105"/>
        <v>0</v>
      </c>
      <c r="AQ131" s="1796"/>
      <c r="AR131" s="1567"/>
      <c r="AS131" s="1559"/>
      <c r="AT131" s="352">
        <f t="shared" si="106"/>
        <v>0</v>
      </c>
      <c r="AU131" s="1568"/>
      <c r="AV131" s="1578"/>
      <c r="AW131" s="1578"/>
      <c r="AX131" s="1569"/>
      <c r="AY131" s="1559"/>
      <c r="AZ131" s="1559"/>
      <c r="BA131" s="1576"/>
      <c r="BB131" s="1567"/>
      <c r="BC131" s="352">
        <f t="shared" si="107"/>
        <v>0</v>
      </c>
      <c r="BD131" s="1832" t="str">
        <f t="shared" si="108"/>
        <v>OK</v>
      </c>
    </row>
    <row r="132" spans="1:56" hidden="1" outlineLevel="1">
      <c r="A132" s="272" t="s">
        <v>449</v>
      </c>
      <c r="B132" s="1794"/>
      <c r="C132" s="1788"/>
      <c r="D132" s="1795"/>
      <c r="E132" s="1567"/>
      <c r="F132" s="1568"/>
      <c r="G132" s="1568"/>
      <c r="H132" s="1568"/>
      <c r="I132" s="1568"/>
      <c r="J132" s="1568"/>
      <c r="K132" s="1568"/>
      <c r="L132" s="1568"/>
      <c r="M132" s="1569"/>
      <c r="N132" s="1559"/>
      <c r="O132" s="1559"/>
      <c r="P132" s="1559"/>
      <c r="Q132" s="1571"/>
      <c r="R132" s="1567"/>
      <c r="S132" s="1568"/>
      <c r="T132" s="1568"/>
      <c r="U132" s="1568"/>
      <c r="V132" s="1568"/>
      <c r="W132" s="1569"/>
      <c r="X132" s="1787"/>
      <c r="Y132" s="1787"/>
      <c r="Z132" s="1787"/>
      <c r="AA132" s="1787"/>
      <c r="AB132" s="1787"/>
      <c r="AC132" s="1787"/>
      <c r="AD132" s="1787"/>
      <c r="AE132" s="1787"/>
      <c r="AF132" s="1787"/>
      <c r="AG132" s="346">
        <f t="shared" si="103"/>
        <v>0</v>
      </c>
      <c r="AH132" s="1567"/>
      <c r="AI132" s="351">
        <f t="shared" si="104"/>
        <v>0</v>
      </c>
      <c r="AJ132" s="1787"/>
      <c r="AK132" s="1788"/>
      <c r="AL132" s="1788"/>
      <c r="AM132" s="1788"/>
      <c r="AN132" s="1788"/>
      <c r="AO132" s="1788"/>
      <c r="AP132" s="346">
        <f t="shared" si="105"/>
        <v>0</v>
      </c>
      <c r="AQ132" s="1796"/>
      <c r="AR132" s="1567"/>
      <c r="AS132" s="1559"/>
      <c r="AT132" s="352">
        <f t="shared" si="106"/>
        <v>0</v>
      </c>
      <c r="AU132" s="1568"/>
      <c r="AV132" s="1578"/>
      <c r="AW132" s="1578"/>
      <c r="AX132" s="1569"/>
      <c r="AY132" s="1559"/>
      <c r="AZ132" s="1559"/>
      <c r="BA132" s="1576"/>
      <c r="BB132" s="1567"/>
      <c r="BC132" s="352">
        <f t="shared" si="107"/>
        <v>0</v>
      </c>
      <c r="BD132" s="1832" t="str">
        <f t="shared" si="108"/>
        <v>OK</v>
      </c>
    </row>
    <row r="133" spans="1:56" hidden="1" outlineLevel="1">
      <c r="A133" s="272" t="s">
        <v>450</v>
      </c>
      <c r="B133" s="1794"/>
      <c r="C133" s="1788"/>
      <c r="D133" s="1795"/>
      <c r="E133" s="1567"/>
      <c r="F133" s="1568"/>
      <c r="G133" s="1568"/>
      <c r="H133" s="1568"/>
      <c r="I133" s="1568"/>
      <c r="J133" s="1568"/>
      <c r="K133" s="1568"/>
      <c r="L133" s="1568"/>
      <c r="M133" s="1569"/>
      <c r="N133" s="1559"/>
      <c r="O133" s="1559"/>
      <c r="P133" s="1559"/>
      <c r="Q133" s="1571"/>
      <c r="R133" s="1567"/>
      <c r="S133" s="1568"/>
      <c r="T133" s="1568"/>
      <c r="U133" s="1568"/>
      <c r="V133" s="1568"/>
      <c r="W133" s="1569"/>
      <c r="X133" s="1787"/>
      <c r="Y133" s="1787"/>
      <c r="Z133" s="1787"/>
      <c r="AA133" s="1787"/>
      <c r="AB133" s="1787"/>
      <c r="AC133" s="1787"/>
      <c r="AD133" s="1787"/>
      <c r="AE133" s="1787"/>
      <c r="AF133" s="1787"/>
      <c r="AG133" s="346">
        <f t="shared" si="103"/>
        <v>0</v>
      </c>
      <c r="AH133" s="1567"/>
      <c r="AI133" s="351">
        <f t="shared" si="104"/>
        <v>0</v>
      </c>
      <c r="AJ133" s="1787"/>
      <c r="AK133" s="1788"/>
      <c r="AL133" s="1788"/>
      <c r="AM133" s="1788"/>
      <c r="AN133" s="1788"/>
      <c r="AO133" s="1788"/>
      <c r="AP133" s="346">
        <f t="shared" si="105"/>
        <v>0</v>
      </c>
      <c r="AQ133" s="1796"/>
      <c r="AR133" s="1567"/>
      <c r="AS133" s="1559"/>
      <c r="AT133" s="352">
        <f t="shared" si="106"/>
        <v>0</v>
      </c>
      <c r="AU133" s="1568"/>
      <c r="AV133" s="1578"/>
      <c r="AW133" s="1578"/>
      <c r="AX133" s="1569"/>
      <c r="AY133" s="1559"/>
      <c r="AZ133" s="1559"/>
      <c r="BA133" s="1576"/>
      <c r="BB133" s="1567"/>
      <c r="BC133" s="352">
        <f t="shared" si="107"/>
        <v>0</v>
      </c>
      <c r="BD133" s="1832" t="str">
        <f t="shared" si="108"/>
        <v>OK</v>
      </c>
    </row>
    <row r="134" spans="1:56" hidden="1" outlineLevel="1">
      <c r="A134" s="272" t="s">
        <v>451</v>
      </c>
      <c r="B134" s="1794"/>
      <c r="C134" s="1788"/>
      <c r="D134" s="1795"/>
      <c r="E134" s="1567"/>
      <c r="F134" s="1568"/>
      <c r="G134" s="1568"/>
      <c r="H134" s="1568"/>
      <c r="I134" s="1568"/>
      <c r="J134" s="1568"/>
      <c r="K134" s="1568"/>
      <c r="L134" s="1568"/>
      <c r="M134" s="1569"/>
      <c r="N134" s="1559"/>
      <c r="O134" s="1559"/>
      <c r="P134" s="1559"/>
      <c r="Q134" s="1571"/>
      <c r="R134" s="1567"/>
      <c r="S134" s="1568"/>
      <c r="T134" s="1568"/>
      <c r="U134" s="1568"/>
      <c r="V134" s="1568"/>
      <c r="W134" s="1569"/>
      <c r="X134" s="1787"/>
      <c r="Y134" s="1787"/>
      <c r="Z134" s="1787"/>
      <c r="AA134" s="1787"/>
      <c r="AB134" s="1787"/>
      <c r="AC134" s="1787"/>
      <c r="AD134" s="1787"/>
      <c r="AE134" s="1787"/>
      <c r="AF134" s="1787"/>
      <c r="AG134" s="346">
        <f t="shared" si="103"/>
        <v>0</v>
      </c>
      <c r="AH134" s="1567"/>
      <c r="AI134" s="351">
        <f t="shared" si="104"/>
        <v>0</v>
      </c>
      <c r="AJ134" s="1787"/>
      <c r="AK134" s="1788"/>
      <c r="AL134" s="1788"/>
      <c r="AM134" s="1788"/>
      <c r="AN134" s="1788"/>
      <c r="AO134" s="1788"/>
      <c r="AP134" s="346">
        <f t="shared" si="105"/>
        <v>0</v>
      </c>
      <c r="AQ134" s="1796"/>
      <c r="AR134" s="1567"/>
      <c r="AS134" s="1559"/>
      <c r="AT134" s="352">
        <f t="shared" si="106"/>
        <v>0</v>
      </c>
      <c r="AU134" s="1568"/>
      <c r="AV134" s="1578"/>
      <c r="AW134" s="1578"/>
      <c r="AX134" s="1569"/>
      <c r="AY134" s="1559"/>
      <c r="AZ134" s="1559"/>
      <c r="BA134" s="1576"/>
      <c r="BB134" s="1567"/>
      <c r="BC134" s="352">
        <f t="shared" si="107"/>
        <v>0</v>
      </c>
      <c r="BD134" s="1832" t="str">
        <f t="shared" si="108"/>
        <v>OK</v>
      </c>
    </row>
    <row r="135" spans="1:56" hidden="1" outlineLevel="1">
      <c r="A135" s="272" t="s">
        <v>452</v>
      </c>
      <c r="B135" s="1794"/>
      <c r="C135" s="1788"/>
      <c r="D135" s="1795"/>
      <c r="E135" s="1567"/>
      <c r="F135" s="1568"/>
      <c r="G135" s="1568"/>
      <c r="H135" s="1568"/>
      <c r="I135" s="1568"/>
      <c r="J135" s="1568"/>
      <c r="K135" s="1568"/>
      <c r="L135" s="1568"/>
      <c r="M135" s="1569"/>
      <c r="N135" s="1559"/>
      <c r="O135" s="1559"/>
      <c r="P135" s="1559"/>
      <c r="Q135" s="1571"/>
      <c r="R135" s="1567"/>
      <c r="S135" s="1568"/>
      <c r="T135" s="1568"/>
      <c r="U135" s="1568"/>
      <c r="V135" s="1568"/>
      <c r="W135" s="1569"/>
      <c r="X135" s="1787"/>
      <c r="Y135" s="1787"/>
      <c r="Z135" s="1787"/>
      <c r="AA135" s="1787"/>
      <c r="AB135" s="1787"/>
      <c r="AC135" s="1787"/>
      <c r="AD135" s="1787"/>
      <c r="AE135" s="1787"/>
      <c r="AF135" s="1787"/>
      <c r="AG135" s="346">
        <f t="shared" si="103"/>
        <v>0</v>
      </c>
      <c r="AH135" s="1567"/>
      <c r="AI135" s="351">
        <f t="shared" si="104"/>
        <v>0</v>
      </c>
      <c r="AJ135" s="1787"/>
      <c r="AK135" s="1788"/>
      <c r="AL135" s="1788"/>
      <c r="AM135" s="1788"/>
      <c r="AN135" s="1788"/>
      <c r="AO135" s="1788"/>
      <c r="AP135" s="346">
        <f t="shared" si="105"/>
        <v>0</v>
      </c>
      <c r="AQ135" s="1796"/>
      <c r="AR135" s="1567"/>
      <c r="AS135" s="1559"/>
      <c r="AT135" s="352">
        <f t="shared" si="106"/>
        <v>0</v>
      </c>
      <c r="AU135" s="1568"/>
      <c r="AV135" s="1578"/>
      <c r="AW135" s="1578"/>
      <c r="AX135" s="1569"/>
      <c r="AY135" s="1559"/>
      <c r="AZ135" s="1559"/>
      <c r="BA135" s="1576"/>
      <c r="BB135" s="1567"/>
      <c r="BC135" s="352">
        <f t="shared" si="107"/>
        <v>0</v>
      </c>
      <c r="BD135" s="1832" t="str">
        <f t="shared" si="108"/>
        <v>OK</v>
      </c>
    </row>
    <row r="136" spans="1:56" collapsed="1">
      <c r="A136" s="121" t="s">
        <v>1149</v>
      </c>
      <c r="B136" s="1450">
        <f>SUM(B130:B135)</f>
        <v>0</v>
      </c>
      <c r="C136" s="368">
        <f>SUM(C130:C135)</f>
        <v>0</v>
      </c>
      <c r="D136" s="1449">
        <f>SUM(D130:D135)</f>
        <v>0</v>
      </c>
      <c r="E136" s="1567"/>
      <c r="F136" s="1568"/>
      <c r="G136" s="1568"/>
      <c r="H136" s="1568"/>
      <c r="I136" s="1568"/>
      <c r="J136" s="1568"/>
      <c r="K136" s="1568"/>
      <c r="L136" s="1568"/>
      <c r="M136" s="1569"/>
      <c r="N136" s="1570"/>
      <c r="O136" s="1570"/>
      <c r="P136" s="1570"/>
      <c r="Q136" s="1571"/>
      <c r="R136" s="1572"/>
      <c r="S136" s="1573"/>
      <c r="T136" s="1573"/>
      <c r="U136" s="1573"/>
      <c r="V136" s="1573"/>
      <c r="W136" s="1569"/>
      <c r="X136" s="366">
        <f t="shared" ref="X136:AF136" si="109">SUM(X130:X135)</f>
        <v>0</v>
      </c>
      <c r="Y136" s="366">
        <f t="shared" si="109"/>
        <v>0</v>
      </c>
      <c r="Z136" s="366">
        <f t="shared" si="109"/>
        <v>0</v>
      </c>
      <c r="AA136" s="366">
        <f t="shared" si="109"/>
        <v>0</v>
      </c>
      <c r="AB136" s="366">
        <f t="shared" si="109"/>
        <v>0</v>
      </c>
      <c r="AC136" s="366">
        <f t="shared" si="109"/>
        <v>0</v>
      </c>
      <c r="AD136" s="366">
        <f t="shared" si="109"/>
        <v>0</v>
      </c>
      <c r="AE136" s="366">
        <f t="shared" si="109"/>
        <v>0</v>
      </c>
      <c r="AF136" s="366">
        <f t="shared" si="109"/>
        <v>0</v>
      </c>
      <c r="AG136" s="346">
        <f t="shared" si="103"/>
        <v>0</v>
      </c>
      <c r="AH136" s="1563"/>
      <c r="AI136" s="351">
        <f t="shared" si="104"/>
        <v>0</v>
      </c>
      <c r="AJ136" s="363">
        <f t="shared" ref="AJ136:AQ136" si="110">SUM(AJ130:AJ135)</f>
        <v>0</v>
      </c>
      <c r="AK136" s="363">
        <f t="shared" si="110"/>
        <v>0</v>
      </c>
      <c r="AL136" s="363">
        <f t="shared" si="110"/>
        <v>0</v>
      </c>
      <c r="AM136" s="363">
        <f t="shared" si="110"/>
        <v>0</v>
      </c>
      <c r="AN136" s="363">
        <f t="shared" si="110"/>
        <v>0</v>
      </c>
      <c r="AO136" s="363">
        <f t="shared" si="110"/>
        <v>0</v>
      </c>
      <c r="AP136" s="363">
        <f t="shared" si="110"/>
        <v>0</v>
      </c>
      <c r="AQ136" s="365">
        <f t="shared" si="110"/>
        <v>0</v>
      </c>
      <c r="AR136" s="1563"/>
      <c r="AS136" s="1570"/>
      <c r="AT136" s="352">
        <f t="shared" si="106"/>
        <v>0</v>
      </c>
      <c r="AU136" s="1565"/>
      <c r="AV136" s="1577"/>
      <c r="AW136" s="1577"/>
      <c r="AX136" s="1569"/>
      <c r="AY136" s="1570"/>
      <c r="AZ136" s="1570"/>
      <c r="BA136" s="1576"/>
      <c r="BB136" s="1563"/>
      <c r="BC136" s="352">
        <f t="shared" si="107"/>
        <v>0</v>
      </c>
      <c r="BD136" s="1832" t="str">
        <f t="shared" si="108"/>
        <v>OK</v>
      </c>
    </row>
    <row r="137" spans="1:56" s="509" customFormat="1">
      <c r="B137" s="506"/>
      <c r="C137" s="502"/>
      <c r="D137" s="503"/>
      <c r="E137" s="551"/>
      <c r="F137" s="552"/>
      <c r="G137" s="552"/>
      <c r="H137" s="552"/>
      <c r="I137" s="552"/>
      <c r="J137" s="552"/>
      <c r="K137" s="552"/>
      <c r="L137" s="552"/>
      <c r="M137" s="553"/>
      <c r="N137" s="504"/>
      <c r="O137" s="504"/>
      <c r="P137" s="504"/>
      <c r="Q137" s="542"/>
      <c r="R137" s="554"/>
      <c r="S137" s="555"/>
      <c r="T137" s="555"/>
      <c r="U137" s="555"/>
      <c r="V137" s="555"/>
      <c r="W137" s="553"/>
      <c r="X137" s="556"/>
      <c r="Y137" s="556"/>
      <c r="Z137" s="556"/>
      <c r="AA137" s="556"/>
      <c r="AB137" s="556"/>
      <c r="AC137" s="556"/>
      <c r="AD137" s="556"/>
      <c r="AE137" s="556"/>
      <c r="AF137" s="556"/>
      <c r="AG137" s="553"/>
      <c r="AH137" s="501"/>
      <c r="AI137" s="531"/>
      <c r="AJ137" s="551"/>
      <c r="AK137" s="552"/>
      <c r="AL137" s="552"/>
      <c r="AM137" s="552"/>
      <c r="AN137" s="552"/>
      <c r="AO137" s="552"/>
      <c r="AP137" s="553"/>
      <c r="AQ137" s="504"/>
      <c r="AR137" s="501"/>
      <c r="AS137" s="504"/>
      <c r="AT137" s="525"/>
      <c r="AU137" s="502"/>
      <c r="AV137" s="505"/>
      <c r="AW137" s="505"/>
      <c r="AX137" s="553"/>
      <c r="AY137" s="504"/>
      <c r="AZ137" s="504"/>
      <c r="BA137" s="525"/>
      <c r="BB137" s="501"/>
      <c r="BC137" s="525"/>
    </row>
    <row r="138" spans="1:56" s="509" customFormat="1">
      <c r="A138" s="2060" t="s">
        <v>1541</v>
      </c>
      <c r="B138" s="506"/>
      <c r="C138" s="502"/>
      <c r="D138" s="503"/>
      <c r="E138" s="551"/>
      <c r="F138" s="552"/>
      <c r="G138" s="552"/>
      <c r="H138" s="552"/>
      <c r="I138" s="552"/>
      <c r="J138" s="552"/>
      <c r="K138" s="552"/>
      <c r="L138" s="552"/>
      <c r="M138" s="553"/>
      <c r="N138" s="504"/>
      <c r="O138" s="504"/>
      <c r="P138" s="504"/>
      <c r="Q138" s="542"/>
      <c r="R138" s="554"/>
      <c r="S138" s="555"/>
      <c r="T138" s="555"/>
      <c r="U138" s="555"/>
      <c r="V138" s="555"/>
      <c r="W138" s="553"/>
      <c r="X138" s="556"/>
      <c r="Y138" s="556"/>
      <c r="Z138" s="556"/>
      <c r="AA138" s="556"/>
      <c r="AB138" s="556"/>
      <c r="AC138" s="556"/>
      <c r="AD138" s="556"/>
      <c r="AE138" s="556"/>
      <c r="AF138" s="556"/>
      <c r="AG138" s="553"/>
      <c r="AH138" s="501"/>
      <c r="AI138" s="531"/>
      <c r="AJ138" s="551"/>
      <c r="AK138" s="552"/>
      <c r="AL138" s="552"/>
      <c r="AM138" s="552"/>
      <c r="AN138" s="552"/>
      <c r="AO138" s="552"/>
      <c r="AP138" s="553"/>
      <c r="AQ138" s="504"/>
      <c r="AR138" s="501"/>
      <c r="AS138" s="504"/>
      <c r="AT138" s="525"/>
      <c r="AU138" s="502"/>
      <c r="AV138" s="505"/>
      <c r="AW138" s="505"/>
      <c r="AX138" s="553"/>
      <c r="AY138" s="504"/>
      <c r="AZ138" s="504"/>
      <c r="BA138" s="525"/>
      <c r="BB138" s="501"/>
      <c r="BC138" s="525"/>
    </row>
    <row r="139" spans="1:56" s="509" customFormat="1" hidden="1" outlineLevel="1">
      <c r="A139" s="2057" t="s">
        <v>447</v>
      </c>
      <c r="B139" s="1564"/>
      <c r="C139" s="1788"/>
      <c r="D139" s="1795"/>
      <c r="E139" s="1567"/>
      <c r="F139" s="1568"/>
      <c r="G139" s="1568"/>
      <c r="H139" s="1568"/>
      <c r="I139" s="1568"/>
      <c r="J139" s="1568"/>
      <c r="K139" s="1568"/>
      <c r="L139" s="1568"/>
      <c r="M139" s="1569"/>
      <c r="N139" s="1559"/>
      <c r="O139" s="1559"/>
      <c r="P139" s="1559"/>
      <c r="Q139" s="1571"/>
      <c r="R139" s="1567"/>
      <c r="S139" s="1568"/>
      <c r="T139" s="1568"/>
      <c r="U139" s="1568"/>
      <c r="V139" s="1568"/>
      <c r="W139" s="1569"/>
      <c r="X139" s="1787"/>
      <c r="Y139" s="1787"/>
      <c r="Z139" s="1787"/>
      <c r="AA139" s="1787"/>
      <c r="AB139" s="1787"/>
      <c r="AC139" s="1787"/>
      <c r="AD139" s="1787"/>
      <c r="AE139" s="1787"/>
      <c r="AF139" s="1787"/>
      <c r="AG139" s="346">
        <f t="shared" ref="AG139:AG145" si="111">SUM(X139:AF139)</f>
        <v>0</v>
      </c>
      <c r="AH139" s="1567"/>
      <c r="AI139" s="351">
        <f t="shared" ref="AI139:AI145" si="112">Q139+W139+AG139+AH139+B139+D139+C139</f>
        <v>0</v>
      </c>
      <c r="AJ139" s="1787"/>
      <c r="AK139" s="1788"/>
      <c r="AL139" s="1788"/>
      <c r="AM139" s="1788"/>
      <c r="AN139" s="1788"/>
      <c r="AO139" s="1788"/>
      <c r="AP139" s="346">
        <f t="shared" ref="AP139:AP144" si="113">SUM(AJ139:AO139)</f>
        <v>0</v>
      </c>
      <c r="AQ139" s="1796"/>
      <c r="AR139" s="1567"/>
      <c r="AS139" s="1559"/>
      <c r="AT139" s="352">
        <f t="shared" ref="AT139:AT145" si="114">AI139+AP139+AQ139+AR139+AS139</f>
        <v>0</v>
      </c>
      <c r="AU139" s="1568"/>
      <c r="AV139" s="1578"/>
      <c r="AW139" s="1578"/>
      <c r="AX139" s="1569"/>
      <c r="AY139" s="1559"/>
      <c r="AZ139" s="1559"/>
      <c r="BA139" s="1576"/>
      <c r="BB139" s="1567"/>
      <c r="BC139" s="352">
        <f t="shared" ref="BC139:BC145" si="115">BA139+AT139+BB139</f>
        <v>0</v>
      </c>
      <c r="BD139" s="1832" t="str">
        <f t="shared" ref="BD139:BD145" si="116">IF(ABS(BC139)&lt;&gt;0,"ERROR","OK")</f>
        <v>OK</v>
      </c>
    </row>
    <row r="140" spans="1:56" s="509" customFormat="1" hidden="1" outlineLevel="1">
      <c r="A140" s="2057" t="s">
        <v>448</v>
      </c>
      <c r="B140" s="1564"/>
      <c r="C140" s="1788"/>
      <c r="D140" s="1795"/>
      <c r="E140" s="1567"/>
      <c r="F140" s="1568"/>
      <c r="G140" s="1568"/>
      <c r="H140" s="1568"/>
      <c r="I140" s="1568"/>
      <c r="J140" s="1568"/>
      <c r="K140" s="1568"/>
      <c r="L140" s="1568"/>
      <c r="M140" s="1569"/>
      <c r="N140" s="1559"/>
      <c r="O140" s="1559"/>
      <c r="P140" s="1559"/>
      <c r="Q140" s="1571"/>
      <c r="R140" s="1567"/>
      <c r="S140" s="1568"/>
      <c r="T140" s="1568"/>
      <c r="U140" s="1568"/>
      <c r="V140" s="1568"/>
      <c r="W140" s="1569"/>
      <c r="X140" s="1787"/>
      <c r="Y140" s="1787"/>
      <c r="Z140" s="1787"/>
      <c r="AA140" s="1787"/>
      <c r="AB140" s="1787"/>
      <c r="AC140" s="1787"/>
      <c r="AD140" s="1787"/>
      <c r="AE140" s="1787"/>
      <c r="AF140" s="1787"/>
      <c r="AG140" s="346">
        <f t="shared" si="111"/>
        <v>0</v>
      </c>
      <c r="AH140" s="1567"/>
      <c r="AI140" s="351">
        <f t="shared" si="112"/>
        <v>0</v>
      </c>
      <c r="AJ140" s="1787"/>
      <c r="AK140" s="1788"/>
      <c r="AL140" s="1788"/>
      <c r="AM140" s="1788"/>
      <c r="AN140" s="1788"/>
      <c r="AO140" s="1788"/>
      <c r="AP140" s="346">
        <f t="shared" si="113"/>
        <v>0</v>
      </c>
      <c r="AQ140" s="1796"/>
      <c r="AR140" s="1567"/>
      <c r="AS140" s="1559"/>
      <c r="AT140" s="352">
        <f t="shared" si="114"/>
        <v>0</v>
      </c>
      <c r="AU140" s="1568"/>
      <c r="AV140" s="1578"/>
      <c r="AW140" s="1578"/>
      <c r="AX140" s="1569"/>
      <c r="AY140" s="1559"/>
      <c r="AZ140" s="1559"/>
      <c r="BA140" s="1576"/>
      <c r="BB140" s="1567"/>
      <c r="BC140" s="352">
        <f t="shared" si="115"/>
        <v>0</v>
      </c>
      <c r="BD140" s="1832" t="str">
        <f t="shared" si="116"/>
        <v>OK</v>
      </c>
    </row>
    <row r="141" spans="1:56" s="509" customFormat="1" hidden="1" outlineLevel="1">
      <c r="A141" s="2057" t="s">
        <v>449</v>
      </c>
      <c r="B141" s="1564"/>
      <c r="C141" s="1788"/>
      <c r="D141" s="1795"/>
      <c r="E141" s="1567"/>
      <c r="F141" s="1568"/>
      <c r="G141" s="1568"/>
      <c r="H141" s="1568"/>
      <c r="I141" s="1568"/>
      <c r="J141" s="1568"/>
      <c r="K141" s="1568"/>
      <c r="L141" s="1568"/>
      <c r="M141" s="1569"/>
      <c r="N141" s="1559"/>
      <c r="O141" s="1559"/>
      <c r="P141" s="1559"/>
      <c r="Q141" s="1571"/>
      <c r="R141" s="1567"/>
      <c r="S141" s="1568"/>
      <c r="T141" s="1568"/>
      <c r="U141" s="1568"/>
      <c r="V141" s="1568"/>
      <c r="W141" s="1569"/>
      <c r="X141" s="1787"/>
      <c r="Y141" s="1787"/>
      <c r="Z141" s="1787"/>
      <c r="AA141" s="1787"/>
      <c r="AB141" s="1787"/>
      <c r="AC141" s="1787"/>
      <c r="AD141" s="1787"/>
      <c r="AE141" s="1787"/>
      <c r="AF141" s="1787"/>
      <c r="AG141" s="346">
        <f t="shared" si="111"/>
        <v>0</v>
      </c>
      <c r="AH141" s="1567"/>
      <c r="AI141" s="351">
        <f t="shared" si="112"/>
        <v>0</v>
      </c>
      <c r="AJ141" s="1787"/>
      <c r="AK141" s="1788"/>
      <c r="AL141" s="1788"/>
      <c r="AM141" s="1788"/>
      <c r="AN141" s="1788"/>
      <c r="AO141" s="1788"/>
      <c r="AP141" s="346">
        <f t="shared" si="113"/>
        <v>0</v>
      </c>
      <c r="AQ141" s="1796"/>
      <c r="AR141" s="1567"/>
      <c r="AS141" s="1559"/>
      <c r="AT141" s="352">
        <f t="shared" si="114"/>
        <v>0</v>
      </c>
      <c r="AU141" s="1568"/>
      <c r="AV141" s="1578"/>
      <c r="AW141" s="1578"/>
      <c r="AX141" s="1569"/>
      <c r="AY141" s="1559"/>
      <c r="AZ141" s="1559"/>
      <c r="BA141" s="1576"/>
      <c r="BB141" s="1567"/>
      <c r="BC141" s="352">
        <f t="shared" si="115"/>
        <v>0</v>
      </c>
      <c r="BD141" s="1832" t="str">
        <f t="shared" si="116"/>
        <v>OK</v>
      </c>
    </row>
    <row r="142" spans="1:56" s="509" customFormat="1" hidden="1" outlineLevel="1">
      <c r="A142" s="2057" t="s">
        <v>450</v>
      </c>
      <c r="B142" s="1564"/>
      <c r="C142" s="1788"/>
      <c r="D142" s="1795"/>
      <c r="E142" s="1567"/>
      <c r="F142" s="1568"/>
      <c r="G142" s="1568"/>
      <c r="H142" s="1568"/>
      <c r="I142" s="1568"/>
      <c r="J142" s="1568"/>
      <c r="K142" s="1568"/>
      <c r="L142" s="1568"/>
      <c r="M142" s="1569"/>
      <c r="N142" s="1559"/>
      <c r="O142" s="1559"/>
      <c r="P142" s="1559"/>
      <c r="Q142" s="1571"/>
      <c r="R142" s="1567"/>
      <c r="S142" s="1568"/>
      <c r="T142" s="1568"/>
      <c r="U142" s="1568"/>
      <c r="V142" s="1568"/>
      <c r="W142" s="1569"/>
      <c r="X142" s="1787"/>
      <c r="Y142" s="1787"/>
      <c r="Z142" s="1787"/>
      <c r="AA142" s="1787"/>
      <c r="AB142" s="1787"/>
      <c r="AC142" s="1787"/>
      <c r="AD142" s="1787"/>
      <c r="AE142" s="1787"/>
      <c r="AF142" s="1787"/>
      <c r="AG142" s="346">
        <f t="shared" si="111"/>
        <v>0</v>
      </c>
      <c r="AH142" s="1567"/>
      <c r="AI142" s="351">
        <f t="shared" si="112"/>
        <v>0</v>
      </c>
      <c r="AJ142" s="1787"/>
      <c r="AK142" s="1788"/>
      <c r="AL142" s="1788"/>
      <c r="AM142" s="1788"/>
      <c r="AN142" s="1788"/>
      <c r="AO142" s="1788"/>
      <c r="AP142" s="346">
        <f t="shared" si="113"/>
        <v>0</v>
      </c>
      <c r="AQ142" s="1796"/>
      <c r="AR142" s="1567"/>
      <c r="AS142" s="1559"/>
      <c r="AT142" s="352">
        <f t="shared" si="114"/>
        <v>0</v>
      </c>
      <c r="AU142" s="1568"/>
      <c r="AV142" s="1578"/>
      <c r="AW142" s="1578"/>
      <c r="AX142" s="1569"/>
      <c r="AY142" s="1559"/>
      <c r="AZ142" s="1559"/>
      <c r="BA142" s="1576"/>
      <c r="BB142" s="1567"/>
      <c r="BC142" s="352">
        <f t="shared" si="115"/>
        <v>0</v>
      </c>
      <c r="BD142" s="1832" t="str">
        <f t="shared" si="116"/>
        <v>OK</v>
      </c>
    </row>
    <row r="143" spans="1:56" s="509" customFormat="1" hidden="1" outlineLevel="1">
      <c r="A143" s="2057" t="s">
        <v>451</v>
      </c>
      <c r="B143" s="1564"/>
      <c r="C143" s="1788"/>
      <c r="D143" s="1795"/>
      <c r="E143" s="1567"/>
      <c r="F143" s="1568"/>
      <c r="G143" s="1568"/>
      <c r="H143" s="1568"/>
      <c r="I143" s="1568"/>
      <c r="J143" s="1568"/>
      <c r="K143" s="1568"/>
      <c r="L143" s="1568"/>
      <c r="M143" s="1569"/>
      <c r="N143" s="1559"/>
      <c r="O143" s="1559"/>
      <c r="P143" s="1559"/>
      <c r="Q143" s="1571"/>
      <c r="R143" s="1567"/>
      <c r="S143" s="1568"/>
      <c r="T143" s="1568"/>
      <c r="U143" s="1568"/>
      <c r="V143" s="1568"/>
      <c r="W143" s="1569"/>
      <c r="X143" s="1787"/>
      <c r="Y143" s="1787"/>
      <c r="Z143" s="1787"/>
      <c r="AA143" s="1787"/>
      <c r="AB143" s="1787"/>
      <c r="AC143" s="1787"/>
      <c r="AD143" s="1787"/>
      <c r="AE143" s="1787"/>
      <c r="AF143" s="1787"/>
      <c r="AG143" s="346">
        <f t="shared" si="111"/>
        <v>0</v>
      </c>
      <c r="AH143" s="1567"/>
      <c r="AI143" s="351">
        <f t="shared" si="112"/>
        <v>0</v>
      </c>
      <c r="AJ143" s="1787"/>
      <c r="AK143" s="1788"/>
      <c r="AL143" s="1788"/>
      <c r="AM143" s="1788"/>
      <c r="AN143" s="1788"/>
      <c r="AO143" s="1788"/>
      <c r="AP143" s="346">
        <f t="shared" si="113"/>
        <v>0</v>
      </c>
      <c r="AQ143" s="1796"/>
      <c r="AR143" s="1567"/>
      <c r="AS143" s="1559"/>
      <c r="AT143" s="352">
        <f t="shared" si="114"/>
        <v>0</v>
      </c>
      <c r="AU143" s="1568"/>
      <c r="AV143" s="1578"/>
      <c r="AW143" s="1578"/>
      <c r="AX143" s="1569"/>
      <c r="AY143" s="1559"/>
      <c r="AZ143" s="1559"/>
      <c r="BA143" s="1576"/>
      <c r="BB143" s="1567"/>
      <c r="BC143" s="352">
        <f t="shared" si="115"/>
        <v>0</v>
      </c>
      <c r="BD143" s="1832" t="str">
        <f t="shared" si="116"/>
        <v>OK</v>
      </c>
    </row>
    <row r="144" spans="1:56" s="509" customFormat="1" hidden="1" outlineLevel="1">
      <c r="A144" s="2057" t="s">
        <v>452</v>
      </c>
      <c r="B144" s="1564"/>
      <c r="C144" s="1788"/>
      <c r="D144" s="1795"/>
      <c r="E144" s="1567"/>
      <c r="F144" s="1568"/>
      <c r="G144" s="1568"/>
      <c r="H144" s="1568"/>
      <c r="I144" s="1568"/>
      <c r="J144" s="1568"/>
      <c r="K144" s="1568"/>
      <c r="L144" s="1568"/>
      <c r="M144" s="1569"/>
      <c r="N144" s="1559"/>
      <c r="O144" s="1559"/>
      <c r="P144" s="1559"/>
      <c r="Q144" s="1571"/>
      <c r="R144" s="1567"/>
      <c r="S144" s="1568"/>
      <c r="T144" s="1568"/>
      <c r="U144" s="1568"/>
      <c r="V144" s="1568"/>
      <c r="W144" s="1569"/>
      <c r="X144" s="1787"/>
      <c r="Y144" s="1787"/>
      <c r="Z144" s="1787"/>
      <c r="AA144" s="1787"/>
      <c r="AB144" s="1787"/>
      <c r="AC144" s="1787"/>
      <c r="AD144" s="1787"/>
      <c r="AE144" s="1787"/>
      <c r="AF144" s="1787"/>
      <c r="AG144" s="346">
        <f t="shared" si="111"/>
        <v>0</v>
      </c>
      <c r="AH144" s="1567"/>
      <c r="AI144" s="351">
        <f t="shared" si="112"/>
        <v>0</v>
      </c>
      <c r="AJ144" s="1787"/>
      <c r="AK144" s="1788"/>
      <c r="AL144" s="1788"/>
      <c r="AM144" s="1788"/>
      <c r="AN144" s="1788"/>
      <c r="AO144" s="1788"/>
      <c r="AP144" s="346">
        <f t="shared" si="113"/>
        <v>0</v>
      </c>
      <c r="AQ144" s="1796"/>
      <c r="AR144" s="1567"/>
      <c r="AS144" s="1559"/>
      <c r="AT144" s="352">
        <f t="shared" si="114"/>
        <v>0</v>
      </c>
      <c r="AU144" s="1568"/>
      <c r="AV144" s="1578"/>
      <c r="AW144" s="1578"/>
      <c r="AX144" s="1569"/>
      <c r="AY144" s="1559"/>
      <c r="AZ144" s="1559"/>
      <c r="BA144" s="1576"/>
      <c r="BB144" s="1567"/>
      <c r="BC144" s="352">
        <f t="shared" si="115"/>
        <v>0</v>
      </c>
      <c r="BD144" s="1832" t="str">
        <f t="shared" si="116"/>
        <v>OK</v>
      </c>
    </row>
    <row r="145" spans="1:56" s="509" customFormat="1" collapsed="1">
      <c r="A145" s="2058" t="s">
        <v>1540</v>
      </c>
      <c r="B145" s="1564"/>
      <c r="C145" s="368">
        <f>SUM(C139:C144)</f>
        <v>0</v>
      </c>
      <c r="D145" s="1449">
        <f>SUM(D139:D144)</f>
        <v>0</v>
      </c>
      <c r="E145" s="1567"/>
      <c r="F145" s="1568"/>
      <c r="G145" s="1568"/>
      <c r="H145" s="1568"/>
      <c r="I145" s="1568"/>
      <c r="J145" s="1568"/>
      <c r="K145" s="1568"/>
      <c r="L145" s="1568"/>
      <c r="M145" s="1569"/>
      <c r="N145" s="1570"/>
      <c r="O145" s="1570"/>
      <c r="P145" s="1570"/>
      <c r="Q145" s="1571"/>
      <c r="R145" s="1572"/>
      <c r="S145" s="1573"/>
      <c r="T145" s="1573"/>
      <c r="U145" s="1573"/>
      <c r="V145" s="1573"/>
      <c r="W145" s="1569"/>
      <c r="X145" s="366">
        <f t="shared" ref="X145:AF145" si="117">SUM(X139:X144)</f>
        <v>0</v>
      </c>
      <c r="Y145" s="366">
        <f t="shared" si="117"/>
        <v>0</v>
      </c>
      <c r="Z145" s="366">
        <f t="shared" si="117"/>
        <v>0</v>
      </c>
      <c r="AA145" s="366">
        <f t="shared" si="117"/>
        <v>0</v>
      </c>
      <c r="AB145" s="366">
        <f t="shared" si="117"/>
        <v>0</v>
      </c>
      <c r="AC145" s="366">
        <f t="shared" si="117"/>
        <v>0</v>
      </c>
      <c r="AD145" s="366">
        <f t="shared" si="117"/>
        <v>0</v>
      </c>
      <c r="AE145" s="366">
        <f t="shared" si="117"/>
        <v>0</v>
      </c>
      <c r="AF145" s="366">
        <f t="shared" si="117"/>
        <v>0</v>
      </c>
      <c r="AG145" s="346">
        <f t="shared" si="111"/>
        <v>0</v>
      </c>
      <c r="AH145" s="1563"/>
      <c r="AI145" s="351">
        <f t="shared" si="112"/>
        <v>0</v>
      </c>
      <c r="AJ145" s="363">
        <f t="shared" ref="AJ145:AQ145" si="118">SUM(AJ139:AJ144)</f>
        <v>0</v>
      </c>
      <c r="AK145" s="363">
        <f t="shared" si="118"/>
        <v>0</v>
      </c>
      <c r="AL145" s="363">
        <f t="shared" si="118"/>
        <v>0</v>
      </c>
      <c r="AM145" s="363">
        <f t="shared" si="118"/>
        <v>0</v>
      </c>
      <c r="AN145" s="363">
        <f t="shared" si="118"/>
        <v>0</v>
      </c>
      <c r="AO145" s="363">
        <f t="shared" si="118"/>
        <v>0</v>
      </c>
      <c r="AP145" s="363">
        <f t="shared" si="118"/>
        <v>0</v>
      </c>
      <c r="AQ145" s="365">
        <f t="shared" si="118"/>
        <v>0</v>
      </c>
      <c r="AR145" s="1563"/>
      <c r="AS145" s="1570"/>
      <c r="AT145" s="352">
        <f t="shared" si="114"/>
        <v>0</v>
      </c>
      <c r="AU145" s="1565"/>
      <c r="AV145" s="1577"/>
      <c r="AW145" s="1577"/>
      <c r="AX145" s="1569"/>
      <c r="AY145" s="1570"/>
      <c r="AZ145" s="1570"/>
      <c r="BA145" s="1576"/>
      <c r="BB145" s="1563"/>
      <c r="BC145" s="352">
        <f t="shared" si="115"/>
        <v>0</v>
      </c>
      <c r="BD145" s="1832" t="str">
        <f t="shared" si="116"/>
        <v>OK</v>
      </c>
    </row>
    <row r="146" spans="1:56" s="509" customFormat="1">
      <c r="B146" s="506"/>
      <c r="C146" s="502"/>
      <c r="D146" s="503"/>
      <c r="E146" s="551"/>
      <c r="F146" s="552"/>
      <c r="G146" s="552"/>
      <c r="H146" s="552"/>
      <c r="I146" s="552"/>
      <c r="J146" s="552"/>
      <c r="K146" s="552"/>
      <c r="L146" s="552"/>
      <c r="M146" s="553"/>
      <c r="N146" s="504"/>
      <c r="O146" s="504"/>
      <c r="P146" s="504"/>
      <c r="Q146" s="542"/>
      <c r="R146" s="554"/>
      <c r="S146" s="555"/>
      <c r="T146" s="555"/>
      <c r="U146" s="555"/>
      <c r="V146" s="555"/>
      <c r="W146" s="553"/>
      <c r="X146" s="556"/>
      <c r="Y146" s="556"/>
      <c r="Z146" s="556"/>
      <c r="AA146" s="556"/>
      <c r="AB146" s="556"/>
      <c r="AC146" s="556"/>
      <c r="AD146" s="556"/>
      <c r="AE146" s="556"/>
      <c r="AF146" s="556"/>
      <c r="AG146" s="553"/>
      <c r="AH146" s="501"/>
      <c r="AI146" s="531"/>
      <c r="AJ146" s="551"/>
      <c r="AK146" s="552"/>
      <c r="AL146" s="552"/>
      <c r="AM146" s="552"/>
      <c r="AN146" s="552"/>
      <c r="AO146" s="552"/>
      <c r="AP146" s="553"/>
      <c r="AQ146" s="504"/>
      <c r="AR146" s="501"/>
      <c r="AS146" s="504"/>
      <c r="AT146" s="525"/>
      <c r="AU146" s="502"/>
      <c r="AV146" s="505"/>
      <c r="AW146" s="505"/>
      <c r="AX146" s="553"/>
      <c r="AY146" s="504"/>
      <c r="AZ146" s="504"/>
      <c r="BA146" s="525"/>
      <c r="BB146" s="501"/>
      <c r="BC146" s="525"/>
    </row>
    <row r="147" spans="1:56" s="509" customFormat="1">
      <c r="A147" s="567" t="s">
        <v>455</v>
      </c>
      <c r="B147" s="506"/>
      <c r="C147" s="502"/>
      <c r="D147" s="503"/>
      <c r="E147" s="551"/>
      <c r="F147" s="552"/>
      <c r="G147" s="552"/>
      <c r="H147" s="552"/>
      <c r="I147" s="552"/>
      <c r="J147" s="552"/>
      <c r="K147" s="552"/>
      <c r="L147" s="552"/>
      <c r="M147" s="553"/>
      <c r="N147" s="504"/>
      <c r="O147" s="504"/>
      <c r="P147" s="504"/>
      <c r="Q147" s="542"/>
      <c r="R147" s="554"/>
      <c r="S147" s="555"/>
      <c r="T147" s="555"/>
      <c r="U147" s="555"/>
      <c r="V147" s="555"/>
      <c r="W147" s="553"/>
      <c r="X147" s="556"/>
      <c r="Y147" s="556"/>
      <c r="Z147" s="556"/>
      <c r="AA147" s="556"/>
      <c r="AB147" s="556"/>
      <c r="AC147" s="556"/>
      <c r="AD147" s="556"/>
      <c r="AE147" s="556"/>
      <c r="AF147" s="556"/>
      <c r="AG147" s="553"/>
      <c r="AH147" s="501"/>
      <c r="AI147" s="531"/>
      <c r="AJ147" s="551"/>
      <c r="AK147" s="552"/>
      <c r="AL147" s="552"/>
      <c r="AM147" s="552"/>
      <c r="AN147" s="552"/>
      <c r="AO147" s="552"/>
      <c r="AP147" s="553"/>
      <c r="AQ147" s="504"/>
      <c r="AR147" s="501"/>
      <c r="AS147" s="504"/>
      <c r="AT147" s="525"/>
      <c r="AU147" s="502"/>
      <c r="AV147" s="505"/>
      <c r="AW147" s="505"/>
      <c r="AX147" s="553"/>
      <c r="AY147" s="504"/>
      <c r="AZ147" s="504"/>
      <c r="BA147" s="525"/>
      <c r="BB147" s="501"/>
      <c r="BC147" s="525"/>
    </row>
    <row r="148" spans="1:56">
      <c r="A148" s="272" t="s">
        <v>438</v>
      </c>
      <c r="B148" s="1784"/>
      <c r="C148" s="1785"/>
      <c r="D148" s="1786"/>
      <c r="E148" s="1787"/>
      <c r="F148" s="1788"/>
      <c r="G148" s="1788"/>
      <c r="H148" s="1788"/>
      <c r="I148" s="1788"/>
      <c r="J148" s="1788"/>
      <c r="K148" s="1788"/>
      <c r="L148" s="1788"/>
      <c r="M148" s="346">
        <f>SUM(E148:L148)</f>
        <v>0</v>
      </c>
      <c r="N148" s="1789"/>
      <c r="O148" s="1789"/>
      <c r="P148" s="1789"/>
      <c r="Q148" s="348">
        <f>B148+C148+M148+N148+O148+P148+D148</f>
        <v>0</v>
      </c>
      <c r="R148" s="1790"/>
      <c r="S148" s="1791"/>
      <c r="T148" s="1791"/>
      <c r="U148" s="1791"/>
      <c r="V148" s="1791"/>
      <c r="W148" s="346">
        <f>SUM(R148:V148)</f>
        <v>0</v>
      </c>
      <c r="X148" s="1790"/>
      <c r="Y148" s="1791"/>
      <c r="Z148" s="1791"/>
      <c r="AA148" s="1791"/>
      <c r="AB148" s="1791"/>
      <c r="AC148" s="1791"/>
      <c r="AD148" s="1791"/>
      <c r="AE148" s="1791"/>
      <c r="AF148" s="1791"/>
      <c r="AG148" s="346">
        <f>SUM(X148:AF148)</f>
        <v>0</v>
      </c>
      <c r="AH148" s="1792"/>
      <c r="AI148" s="351">
        <f>Q148+W148+AG148+AH148</f>
        <v>0</v>
      </c>
      <c r="AJ148" s="1787"/>
      <c r="AK148" s="1788"/>
      <c r="AL148" s="1788"/>
      <c r="AM148" s="1788"/>
      <c r="AN148" s="1788"/>
      <c r="AO148" s="1788"/>
      <c r="AP148" s="346">
        <f>SUM(AJ148:AO148)</f>
        <v>0</v>
      </c>
      <c r="AQ148" s="1789"/>
      <c r="AR148" s="1792"/>
      <c r="AS148" s="1789"/>
      <c r="AT148" s="352">
        <f>AI148+AP148+AQ148+AR148+AS148</f>
        <v>0</v>
      </c>
      <c r="AU148" s="1785"/>
      <c r="AV148" s="1793"/>
      <c r="AW148" s="1793"/>
      <c r="AX148" s="346">
        <f>SUM(AU148:AW148)</f>
        <v>0</v>
      </c>
      <c r="AY148" s="1789"/>
      <c r="AZ148" s="1789"/>
      <c r="BA148" s="352">
        <f>AX148+AY148+AZ148</f>
        <v>0</v>
      </c>
      <c r="BB148" s="1792"/>
      <c r="BC148" s="352">
        <f>BA148+AT148+BB148</f>
        <v>0</v>
      </c>
    </row>
    <row r="149" spans="1:56">
      <c r="A149" s="272" t="s">
        <v>439</v>
      </c>
      <c r="B149" s="1450">
        <f t="shared" ref="B149:AS149" si="119">SUM(B150:B159)</f>
        <v>0</v>
      </c>
      <c r="C149" s="368">
        <f t="shared" si="119"/>
        <v>0</v>
      </c>
      <c r="D149" s="1449">
        <f t="shared" si="119"/>
        <v>0</v>
      </c>
      <c r="E149" s="363">
        <f t="shared" si="119"/>
        <v>0</v>
      </c>
      <c r="F149" s="364">
        <f t="shared" si="119"/>
        <v>0</v>
      </c>
      <c r="G149" s="364">
        <f t="shared" si="119"/>
        <v>0</v>
      </c>
      <c r="H149" s="364">
        <f t="shared" si="119"/>
        <v>0</v>
      </c>
      <c r="I149" s="364">
        <f t="shared" si="119"/>
        <v>0</v>
      </c>
      <c r="J149" s="364">
        <f t="shared" si="119"/>
        <v>0</v>
      </c>
      <c r="K149" s="364">
        <f t="shared" si="119"/>
        <v>0</v>
      </c>
      <c r="L149" s="364">
        <f t="shared" si="119"/>
        <v>0</v>
      </c>
      <c r="M149" s="346">
        <f t="shared" si="119"/>
        <v>0</v>
      </c>
      <c r="N149" s="365">
        <f t="shared" si="119"/>
        <v>0</v>
      </c>
      <c r="O149" s="365">
        <f t="shared" si="119"/>
        <v>0</v>
      </c>
      <c r="P149" s="365">
        <f t="shared" si="119"/>
        <v>0</v>
      </c>
      <c r="Q149" s="348">
        <f t="shared" si="119"/>
        <v>0</v>
      </c>
      <c r="R149" s="366">
        <f t="shared" si="119"/>
        <v>0</v>
      </c>
      <c r="S149" s="367">
        <f t="shared" si="119"/>
        <v>0</v>
      </c>
      <c r="T149" s="367">
        <f t="shared" si="119"/>
        <v>0</v>
      </c>
      <c r="U149" s="367">
        <f t="shared" si="119"/>
        <v>0</v>
      </c>
      <c r="V149" s="367">
        <f t="shared" si="119"/>
        <v>0</v>
      </c>
      <c r="W149" s="346">
        <f t="shared" si="119"/>
        <v>0</v>
      </c>
      <c r="X149" s="366">
        <f t="shared" si="119"/>
        <v>0</v>
      </c>
      <c r="Y149" s="367">
        <f t="shared" si="119"/>
        <v>0</v>
      </c>
      <c r="Z149" s="367">
        <f t="shared" si="119"/>
        <v>0</v>
      </c>
      <c r="AA149" s="367">
        <f t="shared" si="119"/>
        <v>0</v>
      </c>
      <c r="AB149" s="367">
        <f t="shared" si="119"/>
        <v>0</v>
      </c>
      <c r="AC149" s="367">
        <f t="shared" si="119"/>
        <v>0</v>
      </c>
      <c r="AD149" s="367">
        <f t="shared" si="119"/>
        <v>0</v>
      </c>
      <c r="AE149" s="367">
        <f t="shared" si="119"/>
        <v>0</v>
      </c>
      <c r="AF149" s="367">
        <f t="shared" si="119"/>
        <v>0</v>
      </c>
      <c r="AG149" s="346">
        <f t="shared" si="119"/>
        <v>0</v>
      </c>
      <c r="AH149" s="370">
        <f t="shared" si="119"/>
        <v>0</v>
      </c>
      <c r="AI149" s="351">
        <f t="shared" si="119"/>
        <v>0</v>
      </c>
      <c r="AJ149" s="363">
        <f t="shared" si="119"/>
        <v>0</v>
      </c>
      <c r="AK149" s="364">
        <f t="shared" si="119"/>
        <v>0</v>
      </c>
      <c r="AL149" s="364">
        <f t="shared" si="119"/>
        <v>0</v>
      </c>
      <c r="AM149" s="364">
        <f t="shared" si="119"/>
        <v>0</v>
      </c>
      <c r="AN149" s="364">
        <f t="shared" si="119"/>
        <v>0</v>
      </c>
      <c r="AO149" s="364">
        <f t="shared" si="119"/>
        <v>0</v>
      </c>
      <c r="AP149" s="346">
        <f t="shared" si="119"/>
        <v>0</v>
      </c>
      <c r="AQ149" s="365">
        <f t="shared" si="119"/>
        <v>0</v>
      </c>
      <c r="AR149" s="370">
        <f t="shared" si="119"/>
        <v>0</v>
      </c>
      <c r="AS149" s="365">
        <f t="shared" si="119"/>
        <v>0</v>
      </c>
      <c r="AT149" s="352">
        <f t="shared" ref="AT149:AT164" si="120">AI149+AP149+AQ149+AR149+AS149</f>
        <v>0</v>
      </c>
      <c r="AU149" s="368">
        <f t="shared" ref="AU149:AZ149" si="121">SUM(AU150:AU159)</f>
        <v>0</v>
      </c>
      <c r="AV149" s="369">
        <f t="shared" si="121"/>
        <v>0</v>
      </c>
      <c r="AW149" s="369">
        <f t="shared" si="121"/>
        <v>0</v>
      </c>
      <c r="AX149" s="346">
        <f t="shared" si="121"/>
        <v>0</v>
      </c>
      <c r="AY149" s="365">
        <f t="shared" si="121"/>
        <v>0</v>
      </c>
      <c r="AZ149" s="365">
        <f t="shared" si="121"/>
        <v>0</v>
      </c>
      <c r="BA149" s="352">
        <f>AX149+AY149+AZ149</f>
        <v>0</v>
      </c>
      <c r="BB149" s="370">
        <f>SUM(BB150:BB159)</f>
        <v>0</v>
      </c>
      <c r="BC149" s="352">
        <f t="shared" ref="BC149:BC164" si="122">BA149+AT149+BB149</f>
        <v>0</v>
      </c>
    </row>
    <row r="150" spans="1:56" hidden="1" outlineLevel="2">
      <c r="A150" s="1778" t="str">
        <f>Cover!C21</f>
        <v>- none -</v>
      </c>
      <c r="B150" s="1784"/>
      <c r="C150" s="1785"/>
      <c r="D150" s="1786"/>
      <c r="E150" s="1787"/>
      <c r="F150" s="1788"/>
      <c r="G150" s="1788"/>
      <c r="H150" s="1788"/>
      <c r="I150" s="1788"/>
      <c r="J150" s="1788"/>
      <c r="K150" s="1788"/>
      <c r="L150" s="1788"/>
      <c r="M150" s="346">
        <f t="shared" ref="M150:M164" si="123">SUM(E150:L150)</f>
        <v>0</v>
      </c>
      <c r="N150" s="1789"/>
      <c r="O150" s="1789"/>
      <c r="P150" s="1789"/>
      <c r="Q150" s="348">
        <f t="shared" ref="Q150:Q164" si="124">B150+C150+M150+N150+O150+P150+D150</f>
        <v>0</v>
      </c>
      <c r="R150" s="1790"/>
      <c r="S150" s="1791"/>
      <c r="T150" s="1791"/>
      <c r="U150" s="1791"/>
      <c r="V150" s="1791"/>
      <c r="W150" s="346">
        <f t="shared" ref="W150:W164" si="125">SUM(R150:V150)</f>
        <v>0</v>
      </c>
      <c r="X150" s="1790"/>
      <c r="Y150" s="1791"/>
      <c r="Z150" s="1791"/>
      <c r="AA150" s="1791"/>
      <c r="AB150" s="1791"/>
      <c r="AC150" s="1791"/>
      <c r="AD150" s="1791"/>
      <c r="AE150" s="1791"/>
      <c r="AF150" s="1791"/>
      <c r="AG150" s="346">
        <f t="shared" ref="AG150:AG164" si="126">SUM(X150:AF150)</f>
        <v>0</v>
      </c>
      <c r="AH150" s="1792"/>
      <c r="AI150" s="351">
        <f t="shared" ref="AI150:AI164" si="127">Q150+W150+AG150+AH150</f>
        <v>0</v>
      </c>
      <c r="AJ150" s="1787"/>
      <c r="AK150" s="1788"/>
      <c r="AL150" s="1788"/>
      <c r="AM150" s="1788"/>
      <c r="AN150" s="1788"/>
      <c r="AO150" s="1788"/>
      <c r="AP150" s="346">
        <f t="shared" ref="AP150:AP164" si="128">SUM(AJ150:AO150)</f>
        <v>0</v>
      </c>
      <c r="AQ150" s="1789"/>
      <c r="AR150" s="1792"/>
      <c r="AS150" s="1789"/>
      <c r="AT150" s="352">
        <f t="shared" si="120"/>
        <v>0</v>
      </c>
      <c r="AU150" s="1785"/>
      <c r="AV150" s="1793"/>
      <c r="AW150" s="1793"/>
      <c r="AX150" s="346">
        <f t="shared" ref="AX150:AX164" si="129">SUM(AU150:AW150)</f>
        <v>0</v>
      </c>
      <c r="AY150" s="1789"/>
      <c r="AZ150" s="1789"/>
      <c r="BA150" s="352">
        <f t="shared" ref="BA150:BA164" si="130">AX150+AY150</f>
        <v>0</v>
      </c>
      <c r="BB150" s="1792"/>
      <c r="BC150" s="352">
        <f t="shared" si="122"/>
        <v>0</v>
      </c>
    </row>
    <row r="151" spans="1:56" hidden="1" outlineLevel="2">
      <c r="A151" s="1778" t="str">
        <f>Cover!C22</f>
        <v>- none -</v>
      </c>
      <c r="B151" s="1784"/>
      <c r="C151" s="1785"/>
      <c r="D151" s="1786"/>
      <c r="E151" s="1787"/>
      <c r="F151" s="1788"/>
      <c r="G151" s="1788"/>
      <c r="H151" s="1788"/>
      <c r="I151" s="1788"/>
      <c r="J151" s="1788"/>
      <c r="K151" s="1788"/>
      <c r="L151" s="1788"/>
      <c r="M151" s="346">
        <f t="shared" si="123"/>
        <v>0</v>
      </c>
      <c r="N151" s="1789"/>
      <c r="O151" s="1789"/>
      <c r="P151" s="1789"/>
      <c r="Q151" s="348">
        <f t="shared" si="124"/>
        <v>0</v>
      </c>
      <c r="R151" s="1790"/>
      <c r="S151" s="1791"/>
      <c r="T151" s="1791"/>
      <c r="U151" s="1791"/>
      <c r="V151" s="1791"/>
      <c r="W151" s="346">
        <f t="shared" si="125"/>
        <v>0</v>
      </c>
      <c r="X151" s="1790"/>
      <c r="Y151" s="1791"/>
      <c r="Z151" s="1791"/>
      <c r="AA151" s="1791"/>
      <c r="AB151" s="1791"/>
      <c r="AC151" s="1791"/>
      <c r="AD151" s="1791"/>
      <c r="AE151" s="1791"/>
      <c r="AF151" s="1791"/>
      <c r="AG151" s="346">
        <f t="shared" si="126"/>
        <v>0</v>
      </c>
      <c r="AH151" s="1792"/>
      <c r="AI151" s="351">
        <f t="shared" si="127"/>
        <v>0</v>
      </c>
      <c r="AJ151" s="1787"/>
      <c r="AK151" s="1788"/>
      <c r="AL151" s="1788"/>
      <c r="AM151" s="1788"/>
      <c r="AN151" s="1788"/>
      <c r="AO151" s="1788"/>
      <c r="AP151" s="346">
        <f t="shared" si="128"/>
        <v>0</v>
      </c>
      <c r="AQ151" s="1789"/>
      <c r="AR151" s="1792"/>
      <c r="AS151" s="1789"/>
      <c r="AT151" s="352">
        <f t="shared" si="120"/>
        <v>0</v>
      </c>
      <c r="AU151" s="1785"/>
      <c r="AV151" s="1793"/>
      <c r="AW151" s="1793"/>
      <c r="AX151" s="346">
        <f t="shared" si="129"/>
        <v>0</v>
      </c>
      <c r="AY151" s="1789"/>
      <c r="AZ151" s="1789"/>
      <c r="BA151" s="352">
        <f t="shared" si="130"/>
        <v>0</v>
      </c>
      <c r="BB151" s="1792"/>
      <c r="BC151" s="352">
        <f t="shared" si="122"/>
        <v>0</v>
      </c>
    </row>
    <row r="152" spans="1:56" hidden="1" outlineLevel="2">
      <c r="A152" s="1778" t="str">
        <f>Cover!C23</f>
        <v>- none -</v>
      </c>
      <c r="B152" s="1784"/>
      <c r="C152" s="1785"/>
      <c r="D152" s="1786"/>
      <c r="E152" s="1787"/>
      <c r="F152" s="1788"/>
      <c r="G152" s="1788"/>
      <c r="H152" s="1788"/>
      <c r="I152" s="1788"/>
      <c r="J152" s="1788"/>
      <c r="K152" s="1788"/>
      <c r="L152" s="1788"/>
      <c r="M152" s="346">
        <f t="shared" si="123"/>
        <v>0</v>
      </c>
      <c r="N152" s="1789"/>
      <c r="O152" s="1789"/>
      <c r="P152" s="1789"/>
      <c r="Q152" s="348">
        <f t="shared" si="124"/>
        <v>0</v>
      </c>
      <c r="R152" s="1790"/>
      <c r="S152" s="1791"/>
      <c r="T152" s="1791"/>
      <c r="U152" s="1791"/>
      <c r="V152" s="1791"/>
      <c r="W152" s="346">
        <f t="shared" si="125"/>
        <v>0</v>
      </c>
      <c r="X152" s="1790"/>
      <c r="Y152" s="1791"/>
      <c r="Z152" s="1791"/>
      <c r="AA152" s="1791"/>
      <c r="AB152" s="1791"/>
      <c r="AC152" s="1791"/>
      <c r="AD152" s="1791"/>
      <c r="AE152" s="1791"/>
      <c r="AF152" s="1791"/>
      <c r="AG152" s="346">
        <f t="shared" si="126"/>
        <v>0</v>
      </c>
      <c r="AH152" s="1792"/>
      <c r="AI152" s="351">
        <f t="shared" si="127"/>
        <v>0</v>
      </c>
      <c r="AJ152" s="1787"/>
      <c r="AK152" s="1788"/>
      <c r="AL152" s="1788"/>
      <c r="AM152" s="1788"/>
      <c r="AN152" s="1788"/>
      <c r="AO152" s="1788"/>
      <c r="AP152" s="346">
        <f t="shared" si="128"/>
        <v>0</v>
      </c>
      <c r="AQ152" s="1789"/>
      <c r="AR152" s="1792"/>
      <c r="AS152" s="1789"/>
      <c r="AT152" s="352">
        <f t="shared" si="120"/>
        <v>0</v>
      </c>
      <c r="AU152" s="1785"/>
      <c r="AV152" s="1793"/>
      <c r="AW152" s="1793"/>
      <c r="AX152" s="346">
        <f t="shared" si="129"/>
        <v>0</v>
      </c>
      <c r="AY152" s="1789"/>
      <c r="AZ152" s="1789"/>
      <c r="BA152" s="352">
        <f t="shared" si="130"/>
        <v>0</v>
      </c>
      <c r="BB152" s="1792"/>
      <c r="BC152" s="352">
        <f t="shared" si="122"/>
        <v>0</v>
      </c>
    </row>
    <row r="153" spans="1:56" hidden="1" outlineLevel="2">
      <c r="A153" s="1778" t="str">
        <f>Cover!C24</f>
        <v>- none -</v>
      </c>
      <c r="B153" s="1784"/>
      <c r="C153" s="1785"/>
      <c r="D153" s="1786"/>
      <c r="E153" s="1787"/>
      <c r="F153" s="1788"/>
      <c r="G153" s="1788"/>
      <c r="H153" s="1788"/>
      <c r="I153" s="1788"/>
      <c r="J153" s="1788"/>
      <c r="K153" s="1788"/>
      <c r="L153" s="1788"/>
      <c r="M153" s="346">
        <f t="shared" si="123"/>
        <v>0</v>
      </c>
      <c r="N153" s="1789"/>
      <c r="O153" s="1789"/>
      <c r="P153" s="1789"/>
      <c r="Q153" s="348">
        <f t="shared" si="124"/>
        <v>0</v>
      </c>
      <c r="R153" s="1790"/>
      <c r="S153" s="1791"/>
      <c r="T153" s="1791"/>
      <c r="U153" s="1791"/>
      <c r="V153" s="1791"/>
      <c r="W153" s="346">
        <f t="shared" si="125"/>
        <v>0</v>
      </c>
      <c r="X153" s="1790"/>
      <c r="Y153" s="1791"/>
      <c r="Z153" s="1791"/>
      <c r="AA153" s="1791"/>
      <c r="AB153" s="1791"/>
      <c r="AC153" s="1791"/>
      <c r="AD153" s="1791"/>
      <c r="AE153" s="1791"/>
      <c r="AF153" s="1791"/>
      <c r="AG153" s="346">
        <f t="shared" si="126"/>
        <v>0</v>
      </c>
      <c r="AH153" s="1792"/>
      <c r="AI153" s="351">
        <f t="shared" si="127"/>
        <v>0</v>
      </c>
      <c r="AJ153" s="1787"/>
      <c r="AK153" s="1788"/>
      <c r="AL153" s="1788"/>
      <c r="AM153" s="1788"/>
      <c r="AN153" s="1788"/>
      <c r="AO153" s="1788"/>
      <c r="AP153" s="346">
        <f t="shared" si="128"/>
        <v>0</v>
      </c>
      <c r="AQ153" s="1789"/>
      <c r="AR153" s="1792"/>
      <c r="AS153" s="1789"/>
      <c r="AT153" s="352">
        <f t="shared" si="120"/>
        <v>0</v>
      </c>
      <c r="AU153" s="1785"/>
      <c r="AV153" s="1793"/>
      <c r="AW153" s="1793"/>
      <c r="AX153" s="346">
        <f t="shared" si="129"/>
        <v>0</v>
      </c>
      <c r="AY153" s="1789"/>
      <c r="AZ153" s="1789"/>
      <c r="BA153" s="352">
        <f t="shared" si="130"/>
        <v>0</v>
      </c>
      <c r="BB153" s="1792"/>
      <c r="BC153" s="352">
        <f t="shared" si="122"/>
        <v>0</v>
      </c>
    </row>
    <row r="154" spans="1:56" hidden="1" outlineLevel="2">
      <c r="A154" s="1778" t="str">
        <f>Cover!C25</f>
        <v>- none -</v>
      </c>
      <c r="B154" s="1784"/>
      <c r="C154" s="1785"/>
      <c r="D154" s="1786"/>
      <c r="E154" s="1787"/>
      <c r="F154" s="1788"/>
      <c r="G154" s="1788"/>
      <c r="H154" s="1788"/>
      <c r="I154" s="1788"/>
      <c r="J154" s="1788"/>
      <c r="K154" s="1788"/>
      <c r="L154" s="1788"/>
      <c r="M154" s="346">
        <f t="shared" si="123"/>
        <v>0</v>
      </c>
      <c r="N154" s="1789"/>
      <c r="O154" s="1789"/>
      <c r="P154" s="1789"/>
      <c r="Q154" s="348">
        <f t="shared" si="124"/>
        <v>0</v>
      </c>
      <c r="R154" s="1790"/>
      <c r="S154" s="1791"/>
      <c r="T154" s="1791"/>
      <c r="U154" s="1791"/>
      <c r="V154" s="1791"/>
      <c r="W154" s="346">
        <f t="shared" si="125"/>
        <v>0</v>
      </c>
      <c r="X154" s="1790"/>
      <c r="Y154" s="1791"/>
      <c r="Z154" s="1791"/>
      <c r="AA154" s="1791"/>
      <c r="AB154" s="1791"/>
      <c r="AC154" s="1791"/>
      <c r="AD154" s="1791"/>
      <c r="AE154" s="1791"/>
      <c r="AF154" s="1791"/>
      <c r="AG154" s="346">
        <f t="shared" si="126"/>
        <v>0</v>
      </c>
      <c r="AH154" s="1792"/>
      <c r="AI154" s="351">
        <f t="shared" si="127"/>
        <v>0</v>
      </c>
      <c r="AJ154" s="1787"/>
      <c r="AK154" s="1788"/>
      <c r="AL154" s="1788"/>
      <c r="AM154" s="1788"/>
      <c r="AN154" s="1788"/>
      <c r="AO154" s="1788"/>
      <c r="AP154" s="346">
        <f t="shared" si="128"/>
        <v>0</v>
      </c>
      <c r="AQ154" s="1789"/>
      <c r="AR154" s="1792"/>
      <c r="AS154" s="1789"/>
      <c r="AT154" s="352">
        <f t="shared" si="120"/>
        <v>0</v>
      </c>
      <c r="AU154" s="1785"/>
      <c r="AV154" s="1793"/>
      <c r="AW154" s="1793"/>
      <c r="AX154" s="346">
        <f t="shared" si="129"/>
        <v>0</v>
      </c>
      <c r="AY154" s="1789"/>
      <c r="AZ154" s="1789"/>
      <c r="BA154" s="352">
        <f t="shared" si="130"/>
        <v>0</v>
      </c>
      <c r="BB154" s="1792"/>
      <c r="BC154" s="352">
        <f t="shared" si="122"/>
        <v>0</v>
      </c>
    </row>
    <row r="155" spans="1:56" hidden="1" outlineLevel="2">
      <c r="A155" s="1778" t="str">
        <f>Cover!C26</f>
        <v>- none -</v>
      </c>
      <c r="B155" s="1784"/>
      <c r="C155" s="1785"/>
      <c r="D155" s="1786"/>
      <c r="E155" s="1787"/>
      <c r="F155" s="1788"/>
      <c r="G155" s="1788"/>
      <c r="H155" s="1788"/>
      <c r="I155" s="1788"/>
      <c r="J155" s="1788"/>
      <c r="K155" s="1788"/>
      <c r="L155" s="1788"/>
      <c r="M155" s="346">
        <f t="shared" si="123"/>
        <v>0</v>
      </c>
      <c r="N155" s="1789"/>
      <c r="O155" s="1789"/>
      <c r="P155" s="1789"/>
      <c r="Q155" s="348">
        <f t="shared" si="124"/>
        <v>0</v>
      </c>
      <c r="R155" s="1790"/>
      <c r="S155" s="1791"/>
      <c r="T155" s="1791"/>
      <c r="U155" s="1791"/>
      <c r="V155" s="1791"/>
      <c r="W155" s="346">
        <f t="shared" si="125"/>
        <v>0</v>
      </c>
      <c r="X155" s="1790"/>
      <c r="Y155" s="1791"/>
      <c r="Z155" s="1791"/>
      <c r="AA155" s="1791"/>
      <c r="AB155" s="1791"/>
      <c r="AC155" s="1791"/>
      <c r="AD155" s="1791"/>
      <c r="AE155" s="1791"/>
      <c r="AF155" s="1791"/>
      <c r="AG155" s="346">
        <f t="shared" si="126"/>
        <v>0</v>
      </c>
      <c r="AH155" s="1792"/>
      <c r="AI155" s="351">
        <f t="shared" si="127"/>
        <v>0</v>
      </c>
      <c r="AJ155" s="1787"/>
      <c r="AK155" s="1788"/>
      <c r="AL155" s="1788"/>
      <c r="AM155" s="1788"/>
      <c r="AN155" s="1788"/>
      <c r="AO155" s="1788"/>
      <c r="AP155" s="346">
        <f t="shared" si="128"/>
        <v>0</v>
      </c>
      <c r="AQ155" s="1789"/>
      <c r="AR155" s="1792"/>
      <c r="AS155" s="1789"/>
      <c r="AT155" s="352">
        <f t="shared" si="120"/>
        <v>0</v>
      </c>
      <c r="AU155" s="1785"/>
      <c r="AV155" s="1793"/>
      <c r="AW155" s="1793"/>
      <c r="AX155" s="346">
        <f t="shared" si="129"/>
        <v>0</v>
      </c>
      <c r="AY155" s="1789"/>
      <c r="AZ155" s="1789"/>
      <c r="BA155" s="352">
        <f t="shared" si="130"/>
        <v>0</v>
      </c>
      <c r="BB155" s="1792"/>
      <c r="BC155" s="352">
        <f t="shared" si="122"/>
        <v>0</v>
      </c>
    </row>
    <row r="156" spans="1:56" hidden="1" outlineLevel="2">
      <c r="A156" s="1778" t="str">
        <f>Cover!C27</f>
        <v>- none -</v>
      </c>
      <c r="B156" s="1784"/>
      <c r="C156" s="1785"/>
      <c r="D156" s="1786"/>
      <c r="E156" s="1787"/>
      <c r="F156" s="1788"/>
      <c r="G156" s="1788"/>
      <c r="H156" s="1788"/>
      <c r="I156" s="1788"/>
      <c r="J156" s="1788"/>
      <c r="K156" s="1788"/>
      <c r="L156" s="1788"/>
      <c r="M156" s="346">
        <f t="shared" si="123"/>
        <v>0</v>
      </c>
      <c r="N156" s="1789"/>
      <c r="O156" s="1789"/>
      <c r="P156" s="1789"/>
      <c r="Q156" s="348">
        <f t="shared" si="124"/>
        <v>0</v>
      </c>
      <c r="R156" s="1790"/>
      <c r="S156" s="1791"/>
      <c r="T156" s="1791"/>
      <c r="U156" s="1791"/>
      <c r="V156" s="1791"/>
      <c r="W156" s="346">
        <f t="shared" si="125"/>
        <v>0</v>
      </c>
      <c r="X156" s="1790"/>
      <c r="Y156" s="1791"/>
      <c r="Z156" s="1791"/>
      <c r="AA156" s="1791"/>
      <c r="AB156" s="1791"/>
      <c r="AC156" s="1791"/>
      <c r="AD156" s="1791"/>
      <c r="AE156" s="1791"/>
      <c r="AF156" s="1791"/>
      <c r="AG156" s="346">
        <f t="shared" si="126"/>
        <v>0</v>
      </c>
      <c r="AH156" s="1792"/>
      <c r="AI156" s="351">
        <f t="shared" si="127"/>
        <v>0</v>
      </c>
      <c r="AJ156" s="1787"/>
      <c r="AK156" s="1788"/>
      <c r="AL156" s="1788"/>
      <c r="AM156" s="1788"/>
      <c r="AN156" s="1788"/>
      <c r="AO156" s="1788"/>
      <c r="AP156" s="346">
        <f t="shared" si="128"/>
        <v>0</v>
      </c>
      <c r="AQ156" s="1789"/>
      <c r="AR156" s="1792"/>
      <c r="AS156" s="1789"/>
      <c r="AT156" s="352">
        <f t="shared" si="120"/>
        <v>0</v>
      </c>
      <c r="AU156" s="1785"/>
      <c r="AV156" s="1793"/>
      <c r="AW156" s="1793"/>
      <c r="AX156" s="346">
        <f t="shared" si="129"/>
        <v>0</v>
      </c>
      <c r="AY156" s="1789"/>
      <c r="AZ156" s="1789"/>
      <c r="BA156" s="352">
        <f t="shared" si="130"/>
        <v>0</v>
      </c>
      <c r="BB156" s="1792"/>
      <c r="BC156" s="352">
        <f t="shared" si="122"/>
        <v>0</v>
      </c>
    </row>
    <row r="157" spans="1:56" hidden="1" outlineLevel="2">
      <c r="A157" s="1778" t="str">
        <f>Cover!C28</f>
        <v>- none -</v>
      </c>
      <c r="B157" s="1784"/>
      <c r="C157" s="1785"/>
      <c r="D157" s="1786"/>
      <c r="E157" s="1787"/>
      <c r="F157" s="1788"/>
      <c r="G157" s="1788"/>
      <c r="H157" s="1788"/>
      <c r="I157" s="1788"/>
      <c r="J157" s="1788"/>
      <c r="K157" s="1788"/>
      <c r="L157" s="1788"/>
      <c r="M157" s="346">
        <f t="shared" si="123"/>
        <v>0</v>
      </c>
      <c r="N157" s="1789"/>
      <c r="O157" s="1789"/>
      <c r="P157" s="1789"/>
      <c r="Q157" s="348">
        <f t="shared" si="124"/>
        <v>0</v>
      </c>
      <c r="R157" s="1790"/>
      <c r="S157" s="1791"/>
      <c r="T157" s="1791"/>
      <c r="U157" s="1791"/>
      <c r="V157" s="1791"/>
      <c r="W157" s="346">
        <f t="shared" si="125"/>
        <v>0</v>
      </c>
      <c r="X157" s="1790"/>
      <c r="Y157" s="1791"/>
      <c r="Z157" s="1791"/>
      <c r="AA157" s="1791"/>
      <c r="AB157" s="1791"/>
      <c r="AC157" s="1791"/>
      <c r="AD157" s="1791"/>
      <c r="AE157" s="1791"/>
      <c r="AF157" s="1791"/>
      <c r="AG157" s="346">
        <f t="shared" si="126"/>
        <v>0</v>
      </c>
      <c r="AH157" s="1792"/>
      <c r="AI157" s="351">
        <f t="shared" si="127"/>
        <v>0</v>
      </c>
      <c r="AJ157" s="1787"/>
      <c r="AK157" s="1788"/>
      <c r="AL157" s="1788"/>
      <c r="AM157" s="1788"/>
      <c r="AN157" s="1788"/>
      <c r="AO157" s="1788"/>
      <c r="AP157" s="346">
        <f t="shared" si="128"/>
        <v>0</v>
      </c>
      <c r="AQ157" s="1789"/>
      <c r="AR157" s="1792"/>
      <c r="AS157" s="1789"/>
      <c r="AT157" s="352">
        <f t="shared" si="120"/>
        <v>0</v>
      </c>
      <c r="AU157" s="1785"/>
      <c r="AV157" s="1793"/>
      <c r="AW157" s="1793"/>
      <c r="AX157" s="346">
        <f t="shared" si="129"/>
        <v>0</v>
      </c>
      <c r="AY157" s="1789"/>
      <c r="AZ157" s="1789"/>
      <c r="BA157" s="352">
        <f t="shared" si="130"/>
        <v>0</v>
      </c>
      <c r="BB157" s="1792"/>
      <c r="BC157" s="352">
        <f t="shared" si="122"/>
        <v>0</v>
      </c>
      <c r="BD157" s="498"/>
    </row>
    <row r="158" spans="1:56" hidden="1" outlineLevel="2">
      <c r="A158" s="1778" t="str">
        <f>Cover!C29</f>
        <v>- none -</v>
      </c>
      <c r="B158" s="1784"/>
      <c r="C158" s="1785"/>
      <c r="D158" s="1786"/>
      <c r="E158" s="1787"/>
      <c r="F158" s="1788"/>
      <c r="G158" s="1788"/>
      <c r="H158" s="1788"/>
      <c r="I158" s="1788"/>
      <c r="J158" s="1788"/>
      <c r="K158" s="1788"/>
      <c r="L158" s="1788"/>
      <c r="M158" s="346">
        <f t="shared" si="123"/>
        <v>0</v>
      </c>
      <c r="N158" s="1789"/>
      <c r="O158" s="1789"/>
      <c r="P158" s="1789"/>
      <c r="Q158" s="348">
        <f t="shared" si="124"/>
        <v>0</v>
      </c>
      <c r="R158" s="1790"/>
      <c r="S158" s="1791"/>
      <c r="T158" s="1791"/>
      <c r="U158" s="1791"/>
      <c r="V158" s="1791"/>
      <c r="W158" s="346">
        <f t="shared" si="125"/>
        <v>0</v>
      </c>
      <c r="X158" s="1790"/>
      <c r="Y158" s="1791"/>
      <c r="Z158" s="1791"/>
      <c r="AA158" s="1791"/>
      <c r="AB158" s="1791"/>
      <c r="AC158" s="1791"/>
      <c r="AD158" s="1791"/>
      <c r="AE158" s="1791"/>
      <c r="AF158" s="1791"/>
      <c r="AG158" s="346">
        <f t="shared" si="126"/>
        <v>0</v>
      </c>
      <c r="AH158" s="1792"/>
      <c r="AI158" s="351">
        <f t="shared" si="127"/>
        <v>0</v>
      </c>
      <c r="AJ158" s="1787"/>
      <c r="AK158" s="1788"/>
      <c r="AL158" s="1788"/>
      <c r="AM158" s="1788"/>
      <c r="AN158" s="1788"/>
      <c r="AO158" s="1788"/>
      <c r="AP158" s="346">
        <f t="shared" si="128"/>
        <v>0</v>
      </c>
      <c r="AQ158" s="1789"/>
      <c r="AR158" s="1792"/>
      <c r="AS158" s="1789"/>
      <c r="AT158" s="352">
        <f t="shared" si="120"/>
        <v>0</v>
      </c>
      <c r="AU158" s="1785"/>
      <c r="AV158" s="1793"/>
      <c r="AW158" s="1793"/>
      <c r="AX158" s="346">
        <f t="shared" si="129"/>
        <v>0</v>
      </c>
      <c r="AY158" s="1789"/>
      <c r="AZ158" s="1789"/>
      <c r="BA158" s="352">
        <f t="shared" si="130"/>
        <v>0</v>
      </c>
      <c r="BB158" s="1792"/>
      <c r="BC158" s="352">
        <f t="shared" si="122"/>
        <v>0</v>
      </c>
      <c r="BD158" s="499"/>
    </row>
    <row r="159" spans="1:56" hidden="1" outlineLevel="2">
      <c r="A159" s="1778" t="str">
        <f>Cover!C30</f>
        <v>- none -</v>
      </c>
      <c r="B159" s="1784"/>
      <c r="C159" s="1785"/>
      <c r="D159" s="1786"/>
      <c r="E159" s="1787"/>
      <c r="F159" s="1788"/>
      <c r="G159" s="1788"/>
      <c r="H159" s="1788"/>
      <c r="I159" s="1788"/>
      <c r="J159" s="1788"/>
      <c r="K159" s="1788"/>
      <c r="L159" s="1788"/>
      <c r="M159" s="346">
        <f t="shared" si="123"/>
        <v>0</v>
      </c>
      <c r="N159" s="1789"/>
      <c r="O159" s="1789"/>
      <c r="P159" s="1789"/>
      <c r="Q159" s="348">
        <f t="shared" si="124"/>
        <v>0</v>
      </c>
      <c r="R159" s="1790"/>
      <c r="S159" s="1791"/>
      <c r="T159" s="1791"/>
      <c r="U159" s="1791"/>
      <c r="V159" s="1791"/>
      <c r="W159" s="346">
        <f t="shared" si="125"/>
        <v>0</v>
      </c>
      <c r="X159" s="1790"/>
      <c r="Y159" s="1791"/>
      <c r="Z159" s="1791"/>
      <c r="AA159" s="1791"/>
      <c r="AB159" s="1791"/>
      <c r="AC159" s="1791"/>
      <c r="AD159" s="1791"/>
      <c r="AE159" s="1791"/>
      <c r="AF159" s="1791"/>
      <c r="AG159" s="346">
        <f t="shared" si="126"/>
        <v>0</v>
      </c>
      <c r="AH159" s="1792"/>
      <c r="AI159" s="351">
        <f t="shared" si="127"/>
        <v>0</v>
      </c>
      <c r="AJ159" s="1787"/>
      <c r="AK159" s="1788"/>
      <c r="AL159" s="1788"/>
      <c r="AM159" s="1788"/>
      <c r="AN159" s="1788"/>
      <c r="AO159" s="1788"/>
      <c r="AP159" s="346">
        <f t="shared" si="128"/>
        <v>0</v>
      </c>
      <c r="AQ159" s="1789"/>
      <c r="AR159" s="1792"/>
      <c r="AS159" s="1789"/>
      <c r="AT159" s="352">
        <f t="shared" si="120"/>
        <v>0</v>
      </c>
      <c r="AU159" s="1785"/>
      <c r="AV159" s="1793"/>
      <c r="AW159" s="1793"/>
      <c r="AX159" s="346">
        <f t="shared" si="129"/>
        <v>0</v>
      </c>
      <c r="AY159" s="1789"/>
      <c r="AZ159" s="1789"/>
      <c r="BA159" s="352">
        <f t="shared" si="130"/>
        <v>0</v>
      </c>
      <c r="BB159" s="1792"/>
      <c r="BC159" s="352">
        <f t="shared" si="122"/>
        <v>0</v>
      </c>
      <c r="BD159" s="498"/>
    </row>
    <row r="160" spans="1:56" hidden="1" outlineLevel="2">
      <c r="A160" s="1778" t="str">
        <f>Cover!C31</f>
        <v>- none -</v>
      </c>
      <c r="B160" s="1784"/>
      <c r="C160" s="1785"/>
      <c r="D160" s="1786"/>
      <c r="E160" s="1787"/>
      <c r="F160" s="1788"/>
      <c r="G160" s="1788"/>
      <c r="H160" s="1788"/>
      <c r="I160" s="1788"/>
      <c r="J160" s="1788"/>
      <c r="K160" s="1788"/>
      <c r="L160" s="1788"/>
      <c r="M160" s="346">
        <f t="shared" si="123"/>
        <v>0</v>
      </c>
      <c r="N160" s="1789"/>
      <c r="O160" s="1789"/>
      <c r="P160" s="1789"/>
      <c r="Q160" s="348">
        <f t="shared" si="124"/>
        <v>0</v>
      </c>
      <c r="R160" s="1790"/>
      <c r="S160" s="1791"/>
      <c r="T160" s="1791"/>
      <c r="U160" s="1791"/>
      <c r="V160" s="1791"/>
      <c r="W160" s="346">
        <f t="shared" si="125"/>
        <v>0</v>
      </c>
      <c r="X160" s="1790"/>
      <c r="Y160" s="1791"/>
      <c r="Z160" s="1791"/>
      <c r="AA160" s="1791"/>
      <c r="AB160" s="1791"/>
      <c r="AC160" s="1791"/>
      <c r="AD160" s="1791"/>
      <c r="AE160" s="1791"/>
      <c r="AF160" s="1791"/>
      <c r="AG160" s="346">
        <f t="shared" si="126"/>
        <v>0</v>
      </c>
      <c r="AH160" s="1792"/>
      <c r="AI160" s="351">
        <f t="shared" si="127"/>
        <v>0</v>
      </c>
      <c r="AJ160" s="1787"/>
      <c r="AK160" s="1788"/>
      <c r="AL160" s="1788"/>
      <c r="AM160" s="1788"/>
      <c r="AN160" s="1788"/>
      <c r="AO160" s="1788"/>
      <c r="AP160" s="346">
        <f t="shared" si="128"/>
        <v>0</v>
      </c>
      <c r="AQ160" s="1789"/>
      <c r="AR160" s="1792"/>
      <c r="AS160" s="1789"/>
      <c r="AT160" s="352">
        <f t="shared" si="120"/>
        <v>0</v>
      </c>
      <c r="AU160" s="1785"/>
      <c r="AV160" s="1793"/>
      <c r="AW160" s="1793"/>
      <c r="AX160" s="346">
        <f t="shared" si="129"/>
        <v>0</v>
      </c>
      <c r="AY160" s="1789"/>
      <c r="AZ160" s="1789"/>
      <c r="BA160" s="352">
        <f t="shared" si="130"/>
        <v>0</v>
      </c>
      <c r="BB160" s="1792"/>
      <c r="BC160" s="352">
        <f t="shared" si="122"/>
        <v>0</v>
      </c>
      <c r="BD160" s="498"/>
    </row>
    <row r="161" spans="1:56" hidden="1" outlineLevel="2">
      <c r="A161" s="1778" t="str">
        <f>Cover!C32</f>
        <v>- none -</v>
      </c>
      <c r="B161" s="1784"/>
      <c r="C161" s="1785"/>
      <c r="D161" s="1786"/>
      <c r="E161" s="1787"/>
      <c r="F161" s="1788"/>
      <c r="G161" s="1788"/>
      <c r="H161" s="1788"/>
      <c r="I161" s="1788"/>
      <c r="J161" s="1788"/>
      <c r="K161" s="1788"/>
      <c r="L161" s="1788"/>
      <c r="M161" s="346">
        <f t="shared" si="123"/>
        <v>0</v>
      </c>
      <c r="N161" s="1789"/>
      <c r="O161" s="1789"/>
      <c r="P161" s="1789"/>
      <c r="Q161" s="348">
        <f t="shared" si="124"/>
        <v>0</v>
      </c>
      <c r="R161" s="1790"/>
      <c r="S161" s="1791"/>
      <c r="T161" s="1791"/>
      <c r="U161" s="1791"/>
      <c r="V161" s="1791"/>
      <c r="W161" s="346">
        <f t="shared" si="125"/>
        <v>0</v>
      </c>
      <c r="X161" s="1790"/>
      <c r="Y161" s="1791"/>
      <c r="Z161" s="1791"/>
      <c r="AA161" s="1791"/>
      <c r="AB161" s="1791"/>
      <c r="AC161" s="1791"/>
      <c r="AD161" s="1791"/>
      <c r="AE161" s="1791"/>
      <c r="AF161" s="1791"/>
      <c r="AG161" s="346">
        <f t="shared" si="126"/>
        <v>0</v>
      </c>
      <c r="AH161" s="1792"/>
      <c r="AI161" s="351">
        <f t="shared" si="127"/>
        <v>0</v>
      </c>
      <c r="AJ161" s="1787"/>
      <c r="AK161" s="1788"/>
      <c r="AL161" s="1788"/>
      <c r="AM161" s="1788"/>
      <c r="AN161" s="1788"/>
      <c r="AO161" s="1788"/>
      <c r="AP161" s="346">
        <f t="shared" si="128"/>
        <v>0</v>
      </c>
      <c r="AQ161" s="1789"/>
      <c r="AR161" s="1792"/>
      <c r="AS161" s="1789"/>
      <c r="AT161" s="352">
        <f t="shared" si="120"/>
        <v>0</v>
      </c>
      <c r="AU161" s="1785"/>
      <c r="AV161" s="1793"/>
      <c r="AW161" s="1793"/>
      <c r="AX161" s="346">
        <f t="shared" si="129"/>
        <v>0</v>
      </c>
      <c r="AY161" s="1789"/>
      <c r="AZ161" s="1789"/>
      <c r="BA161" s="352">
        <f t="shared" si="130"/>
        <v>0</v>
      </c>
      <c r="BB161" s="1792"/>
      <c r="BC161" s="352">
        <f t="shared" si="122"/>
        <v>0</v>
      </c>
      <c r="BD161" s="498"/>
    </row>
    <row r="162" spans="1:56" hidden="1" outlineLevel="2">
      <c r="A162" s="1778" t="str">
        <f>Cover!C33</f>
        <v>- none -</v>
      </c>
      <c r="B162" s="1784"/>
      <c r="C162" s="1785"/>
      <c r="D162" s="1786"/>
      <c r="E162" s="1787"/>
      <c r="F162" s="1788"/>
      <c r="G162" s="1788"/>
      <c r="H162" s="1788"/>
      <c r="I162" s="1788"/>
      <c r="J162" s="1788"/>
      <c r="K162" s="1788"/>
      <c r="L162" s="1788"/>
      <c r="M162" s="346">
        <f t="shared" si="123"/>
        <v>0</v>
      </c>
      <c r="N162" s="1789"/>
      <c r="O162" s="1789"/>
      <c r="P162" s="1789"/>
      <c r="Q162" s="348">
        <f t="shared" si="124"/>
        <v>0</v>
      </c>
      <c r="R162" s="1790"/>
      <c r="S162" s="1791"/>
      <c r="T162" s="1791"/>
      <c r="U162" s="1791"/>
      <c r="V162" s="1791"/>
      <c r="W162" s="346">
        <f t="shared" si="125"/>
        <v>0</v>
      </c>
      <c r="X162" s="1790"/>
      <c r="Y162" s="1791"/>
      <c r="Z162" s="1791"/>
      <c r="AA162" s="1791"/>
      <c r="AB162" s="1791"/>
      <c r="AC162" s="1791"/>
      <c r="AD162" s="1791"/>
      <c r="AE162" s="1791"/>
      <c r="AF162" s="1791"/>
      <c r="AG162" s="346">
        <f t="shared" si="126"/>
        <v>0</v>
      </c>
      <c r="AH162" s="1792"/>
      <c r="AI162" s="351">
        <f t="shared" si="127"/>
        <v>0</v>
      </c>
      <c r="AJ162" s="1787"/>
      <c r="AK162" s="1788"/>
      <c r="AL162" s="1788"/>
      <c r="AM162" s="1788"/>
      <c r="AN162" s="1788"/>
      <c r="AO162" s="1788"/>
      <c r="AP162" s="346">
        <f t="shared" si="128"/>
        <v>0</v>
      </c>
      <c r="AQ162" s="1789"/>
      <c r="AR162" s="1792"/>
      <c r="AS162" s="1789"/>
      <c r="AT162" s="352">
        <f t="shared" si="120"/>
        <v>0</v>
      </c>
      <c r="AU162" s="1785"/>
      <c r="AV162" s="1793"/>
      <c r="AW162" s="1793"/>
      <c r="AX162" s="346">
        <f t="shared" si="129"/>
        <v>0</v>
      </c>
      <c r="AY162" s="1789"/>
      <c r="AZ162" s="1789"/>
      <c r="BA162" s="352">
        <f t="shared" si="130"/>
        <v>0</v>
      </c>
      <c r="BB162" s="1792"/>
      <c r="BC162" s="352">
        <f t="shared" si="122"/>
        <v>0</v>
      </c>
      <c r="BD162" s="498"/>
    </row>
    <row r="163" spans="1:56" hidden="1" outlineLevel="2">
      <c r="A163" s="1778" t="str">
        <f>Cover!C34</f>
        <v>- none -</v>
      </c>
      <c r="B163" s="1784"/>
      <c r="C163" s="1785"/>
      <c r="D163" s="1786"/>
      <c r="E163" s="1787"/>
      <c r="F163" s="1788"/>
      <c r="G163" s="1788"/>
      <c r="H163" s="1788"/>
      <c r="I163" s="1788"/>
      <c r="J163" s="1788"/>
      <c r="K163" s="1788"/>
      <c r="L163" s="1788"/>
      <c r="M163" s="346">
        <f t="shared" si="123"/>
        <v>0</v>
      </c>
      <c r="N163" s="1789"/>
      <c r="O163" s="1789"/>
      <c r="P163" s="1789"/>
      <c r="Q163" s="348">
        <f t="shared" si="124"/>
        <v>0</v>
      </c>
      <c r="R163" s="1790"/>
      <c r="S163" s="1791"/>
      <c r="T163" s="1791"/>
      <c r="U163" s="1791"/>
      <c r="V163" s="1791"/>
      <c r="W163" s="346">
        <f t="shared" si="125"/>
        <v>0</v>
      </c>
      <c r="X163" s="1790"/>
      <c r="Y163" s="1791"/>
      <c r="Z163" s="1791"/>
      <c r="AA163" s="1791"/>
      <c r="AB163" s="1791"/>
      <c r="AC163" s="1791"/>
      <c r="AD163" s="1791"/>
      <c r="AE163" s="1791"/>
      <c r="AF163" s="1791"/>
      <c r="AG163" s="346">
        <f t="shared" si="126"/>
        <v>0</v>
      </c>
      <c r="AH163" s="1792"/>
      <c r="AI163" s="351">
        <f t="shared" si="127"/>
        <v>0</v>
      </c>
      <c r="AJ163" s="1787"/>
      <c r="AK163" s="1788"/>
      <c r="AL163" s="1788"/>
      <c r="AM163" s="1788"/>
      <c r="AN163" s="1788"/>
      <c r="AO163" s="1788"/>
      <c r="AP163" s="346">
        <f t="shared" si="128"/>
        <v>0</v>
      </c>
      <c r="AQ163" s="1789"/>
      <c r="AR163" s="1792"/>
      <c r="AS163" s="1789"/>
      <c r="AT163" s="352">
        <f t="shared" si="120"/>
        <v>0</v>
      </c>
      <c r="AU163" s="1785"/>
      <c r="AV163" s="1793"/>
      <c r="AW163" s="1793"/>
      <c r="AX163" s="346">
        <f t="shared" si="129"/>
        <v>0</v>
      </c>
      <c r="AY163" s="1789"/>
      <c r="AZ163" s="1789"/>
      <c r="BA163" s="352">
        <f t="shared" si="130"/>
        <v>0</v>
      </c>
      <c r="BB163" s="1792"/>
      <c r="BC163" s="352">
        <f t="shared" si="122"/>
        <v>0</v>
      </c>
      <c r="BD163" s="498"/>
    </row>
    <row r="164" spans="1:56" hidden="1" outlineLevel="2">
      <c r="A164" s="1778" t="str">
        <f>Cover!C35</f>
        <v>- none -</v>
      </c>
      <c r="B164" s="1784"/>
      <c r="C164" s="1785"/>
      <c r="D164" s="1786"/>
      <c r="E164" s="1787"/>
      <c r="F164" s="1788"/>
      <c r="G164" s="1788"/>
      <c r="H164" s="1788"/>
      <c r="I164" s="1788"/>
      <c r="J164" s="1788"/>
      <c r="K164" s="1788"/>
      <c r="L164" s="1788"/>
      <c r="M164" s="346">
        <f t="shared" si="123"/>
        <v>0</v>
      </c>
      <c r="N164" s="1789"/>
      <c r="O164" s="1789"/>
      <c r="P164" s="1789"/>
      <c r="Q164" s="348">
        <f t="shared" si="124"/>
        <v>0</v>
      </c>
      <c r="R164" s="1790"/>
      <c r="S164" s="1791"/>
      <c r="T164" s="1791"/>
      <c r="U164" s="1791"/>
      <c r="V164" s="1791"/>
      <c r="W164" s="346">
        <f t="shared" si="125"/>
        <v>0</v>
      </c>
      <c r="X164" s="1790"/>
      <c r="Y164" s="1791"/>
      <c r="Z164" s="1791"/>
      <c r="AA164" s="1791"/>
      <c r="AB164" s="1791"/>
      <c r="AC164" s="1791"/>
      <c r="AD164" s="1791"/>
      <c r="AE164" s="1791"/>
      <c r="AF164" s="1791"/>
      <c r="AG164" s="346">
        <f t="shared" si="126"/>
        <v>0</v>
      </c>
      <c r="AH164" s="1792"/>
      <c r="AI164" s="351">
        <f t="shared" si="127"/>
        <v>0</v>
      </c>
      <c r="AJ164" s="1787"/>
      <c r="AK164" s="1788"/>
      <c r="AL164" s="1788"/>
      <c r="AM164" s="1788"/>
      <c r="AN164" s="1788"/>
      <c r="AO164" s="1788"/>
      <c r="AP164" s="346">
        <f t="shared" si="128"/>
        <v>0</v>
      </c>
      <c r="AQ164" s="1789"/>
      <c r="AR164" s="1792"/>
      <c r="AS164" s="1789"/>
      <c r="AT164" s="352">
        <f t="shared" si="120"/>
        <v>0</v>
      </c>
      <c r="AU164" s="1785"/>
      <c r="AV164" s="1793"/>
      <c r="AW164" s="1793"/>
      <c r="AX164" s="346">
        <f t="shared" si="129"/>
        <v>0</v>
      </c>
      <c r="AY164" s="1789"/>
      <c r="AZ164" s="1789"/>
      <c r="BA164" s="352">
        <f t="shared" si="130"/>
        <v>0</v>
      </c>
      <c r="BB164" s="1792"/>
      <c r="BC164" s="352">
        <f t="shared" si="122"/>
        <v>0</v>
      </c>
      <c r="BD164" s="498"/>
    </row>
    <row r="165" spans="1:56" s="509" customFormat="1" collapsed="1">
      <c r="B165" s="506"/>
      <c r="C165" s="502"/>
      <c r="D165" s="503"/>
      <c r="E165" s="551"/>
      <c r="F165" s="552"/>
      <c r="G165" s="552"/>
      <c r="H165" s="552"/>
      <c r="I165" s="552"/>
      <c r="J165" s="552"/>
      <c r="K165" s="552"/>
      <c r="L165" s="552"/>
      <c r="M165" s="553"/>
      <c r="N165" s="504"/>
      <c r="O165" s="504"/>
      <c r="P165" s="504"/>
      <c r="Q165" s="542"/>
      <c r="R165" s="554"/>
      <c r="S165" s="555"/>
      <c r="T165" s="555"/>
      <c r="U165" s="555"/>
      <c r="V165" s="555"/>
      <c r="W165" s="553"/>
      <c r="X165" s="556"/>
      <c r="Y165" s="556"/>
      <c r="Z165" s="556"/>
      <c r="AA165" s="556"/>
      <c r="AB165" s="556"/>
      <c r="AC165" s="556"/>
      <c r="AD165" s="556"/>
      <c r="AE165" s="556"/>
      <c r="AF165" s="556"/>
      <c r="AG165" s="553"/>
      <c r="AH165" s="501"/>
      <c r="AI165" s="531"/>
      <c r="AJ165" s="551"/>
      <c r="AK165" s="552"/>
      <c r="AL165" s="552"/>
      <c r="AM165" s="552"/>
      <c r="AN165" s="552"/>
      <c r="AO165" s="552"/>
      <c r="AP165" s="553"/>
      <c r="AQ165" s="504"/>
      <c r="AR165" s="501"/>
      <c r="AS165" s="504"/>
      <c r="AT165" s="525"/>
      <c r="AU165" s="502"/>
      <c r="AV165" s="505"/>
      <c r="AW165" s="505"/>
      <c r="AX165" s="553"/>
      <c r="AY165" s="504"/>
      <c r="AZ165" s="504"/>
      <c r="BA165" s="525"/>
      <c r="BB165" s="501"/>
      <c r="BC165" s="525"/>
    </row>
    <row r="166" spans="1:56">
      <c r="A166" s="567" t="s">
        <v>456</v>
      </c>
      <c r="B166" s="1564"/>
      <c r="C166" s="1565"/>
      <c r="D166" s="1566"/>
      <c r="E166" s="1567"/>
      <c r="F166" s="1568"/>
      <c r="G166" s="1568"/>
      <c r="H166" s="1568"/>
      <c r="I166" s="1568"/>
      <c r="J166" s="1568"/>
      <c r="K166" s="1568"/>
      <c r="L166" s="1568"/>
      <c r="M166" s="1569"/>
      <c r="N166" s="1570"/>
      <c r="O166" s="1570"/>
      <c r="P166" s="1570"/>
      <c r="Q166" s="1795"/>
      <c r="R166" s="1574"/>
      <c r="S166" s="1575"/>
      <c r="T166" s="1575"/>
      <c r="U166" s="1575"/>
      <c r="V166" s="1575"/>
      <c r="W166" s="1800"/>
      <c r="X166" s="1574"/>
      <c r="Y166" s="1575"/>
      <c r="Z166" s="1575"/>
      <c r="AA166" s="1575"/>
      <c r="AB166" s="1575"/>
      <c r="AC166" s="1575"/>
      <c r="AD166" s="1575"/>
      <c r="AE166" s="1575"/>
      <c r="AF166" s="1575"/>
      <c r="AG166" s="1800"/>
      <c r="AH166" s="1563"/>
      <c r="AI166" s="1796"/>
      <c r="AJ166" s="1567"/>
      <c r="AK166" s="1568"/>
      <c r="AL166" s="1568"/>
      <c r="AM166" s="1568"/>
      <c r="AN166" s="1568"/>
      <c r="AO166" s="1568"/>
      <c r="AP166" s="1800"/>
      <c r="AQ166" s="1570"/>
      <c r="AR166" s="1563"/>
      <c r="AS166" s="1570"/>
      <c r="AT166" s="1576"/>
      <c r="AU166" s="1565"/>
      <c r="AV166" s="1577"/>
      <c r="AW166" s="1577"/>
      <c r="AX166" s="1569"/>
      <c r="AY166" s="1570"/>
      <c r="AZ166" s="1570"/>
      <c r="BA166" s="1576"/>
      <c r="BB166" s="1563"/>
      <c r="BC166" s="352">
        <f>W166+Q166+AG166+AI166+AP166</f>
        <v>0</v>
      </c>
    </row>
    <row r="167" spans="1:56" s="509" customFormat="1" collapsed="1">
      <c r="B167" s="506"/>
      <c r="C167" s="502"/>
      <c r="D167" s="503"/>
      <c r="E167" s="551"/>
      <c r="F167" s="552"/>
      <c r="G167" s="552"/>
      <c r="H167" s="552"/>
      <c r="I167" s="552"/>
      <c r="J167" s="552"/>
      <c r="K167" s="552"/>
      <c r="L167" s="552"/>
      <c r="M167" s="553"/>
      <c r="N167" s="504"/>
      <c r="O167" s="504"/>
      <c r="P167" s="504"/>
      <c r="Q167" s="542"/>
      <c r="R167" s="554"/>
      <c r="S167" s="555"/>
      <c r="T167" s="555"/>
      <c r="U167" s="555"/>
      <c r="V167" s="555"/>
      <c r="W167" s="553"/>
      <c r="X167" s="556"/>
      <c r="Y167" s="556"/>
      <c r="Z167" s="556"/>
      <c r="AA167" s="556"/>
      <c r="AB167" s="556"/>
      <c r="AC167" s="556"/>
      <c r="AD167" s="556"/>
      <c r="AE167" s="556"/>
      <c r="AF167" s="556"/>
      <c r="AG167" s="553"/>
      <c r="AH167" s="501"/>
      <c r="AI167" s="531"/>
      <c r="AJ167" s="551"/>
      <c r="AK167" s="552"/>
      <c r="AL167" s="552"/>
      <c r="AM167" s="552"/>
      <c r="AN167" s="552"/>
      <c r="AO167" s="552"/>
      <c r="AP167" s="553"/>
      <c r="AQ167" s="504"/>
      <c r="AR167" s="501"/>
      <c r="AS167" s="504"/>
      <c r="AT167" s="525"/>
      <c r="AU167" s="502"/>
      <c r="AV167" s="505"/>
      <c r="AW167" s="505"/>
      <c r="AX167" s="553"/>
      <c r="AY167" s="504"/>
      <c r="AZ167" s="504"/>
      <c r="BA167" s="525"/>
      <c r="BB167" s="501"/>
      <c r="BC167" s="525"/>
    </row>
    <row r="168" spans="1:56" s="509" customFormat="1">
      <c r="A168" s="567" t="s">
        <v>1557</v>
      </c>
      <c r="B168" s="1784"/>
      <c r="C168" s="1785"/>
      <c r="D168" s="1786"/>
      <c r="E168" s="1787"/>
      <c r="F168" s="1788"/>
      <c r="G168" s="1788"/>
      <c r="H168" s="1788"/>
      <c r="I168" s="1788"/>
      <c r="J168" s="1788"/>
      <c r="K168" s="1788"/>
      <c r="L168" s="1788"/>
      <c r="M168" s="346">
        <f>SUM(E168:L168)</f>
        <v>0</v>
      </c>
      <c r="N168" s="1789"/>
      <c r="O168" s="1789"/>
      <c r="P168" s="1789"/>
      <c r="Q168" s="348">
        <f>B168+C168+M168+N168+O168+P168+D168</f>
        <v>0</v>
      </c>
      <c r="R168" s="1790"/>
      <c r="S168" s="1791"/>
      <c r="T168" s="1791"/>
      <c r="U168" s="1791"/>
      <c r="V168" s="1791"/>
      <c r="W168" s="346">
        <f>SUM(R168:V168)</f>
        <v>0</v>
      </c>
      <c r="X168" s="1790"/>
      <c r="Y168" s="1791"/>
      <c r="Z168" s="1791"/>
      <c r="AA168" s="1791"/>
      <c r="AB168" s="1791"/>
      <c r="AC168" s="1791"/>
      <c r="AD168" s="1791"/>
      <c r="AE168" s="1791"/>
      <c r="AF168" s="1791"/>
      <c r="AG168" s="346">
        <f>SUM(X168:AF168)</f>
        <v>0</v>
      </c>
      <c r="AH168" s="1792"/>
      <c r="AI168" s="351">
        <f>Q168+W168+AG168+AH168</f>
        <v>0</v>
      </c>
      <c r="AJ168" s="1787"/>
      <c r="AK168" s="1788"/>
      <c r="AL168" s="1788"/>
      <c r="AM168" s="1788"/>
      <c r="AN168" s="1788"/>
      <c r="AO168" s="1788"/>
      <c r="AP168" s="346">
        <f>SUM(AJ168:AO168)</f>
        <v>0</v>
      </c>
      <c r="AQ168" s="1789"/>
      <c r="AR168" s="1792"/>
      <c r="AS168" s="1789"/>
      <c r="AT168" s="352">
        <f>AI168+AP168+AQ168+AR168+AS168</f>
        <v>0</v>
      </c>
      <c r="AU168" s="1785"/>
      <c r="AV168" s="1793"/>
      <c r="AW168" s="1793"/>
      <c r="AX168" s="346">
        <f>SUM(AU168:AW168)</f>
        <v>0</v>
      </c>
      <c r="AY168" s="1789"/>
      <c r="AZ168" s="1789"/>
      <c r="BA168" s="352">
        <f>AX168+AY168+AZ168</f>
        <v>0</v>
      </c>
      <c r="BB168" s="1792"/>
      <c r="BC168" s="352">
        <f>BA168+AT168+BB168</f>
        <v>0</v>
      </c>
    </row>
    <row r="169" spans="1:56" s="509" customFormat="1">
      <c r="B169" s="506"/>
      <c r="C169" s="502"/>
      <c r="D169" s="503"/>
      <c r="E169" s="551"/>
      <c r="F169" s="552"/>
      <c r="G169" s="552"/>
      <c r="H169" s="552"/>
      <c r="I169" s="552"/>
      <c r="J169" s="552"/>
      <c r="K169" s="552"/>
      <c r="L169" s="552"/>
      <c r="M169" s="553"/>
      <c r="N169" s="504"/>
      <c r="O169" s="504"/>
      <c r="P169" s="504"/>
      <c r="Q169" s="542"/>
      <c r="R169" s="554"/>
      <c r="S169" s="555"/>
      <c r="T169" s="555"/>
      <c r="U169" s="555"/>
      <c r="V169" s="555"/>
      <c r="W169" s="553"/>
      <c r="X169" s="556"/>
      <c r="Y169" s="556"/>
      <c r="Z169" s="556"/>
      <c r="AA169" s="556"/>
      <c r="AB169" s="556"/>
      <c r="AC169" s="556"/>
      <c r="AD169" s="556"/>
      <c r="AE169" s="556"/>
      <c r="AF169" s="556"/>
      <c r="AG169" s="553"/>
      <c r="AH169" s="501"/>
      <c r="AI169" s="531"/>
      <c r="AJ169" s="551"/>
      <c r="AK169" s="552"/>
      <c r="AL169" s="552"/>
      <c r="AM169" s="552"/>
      <c r="AN169" s="552"/>
      <c r="AO169" s="552"/>
      <c r="AP169" s="553"/>
      <c r="AQ169" s="504"/>
      <c r="AR169" s="501"/>
      <c r="AS169" s="504"/>
      <c r="AT169" s="525"/>
      <c r="AU169" s="502"/>
      <c r="AV169" s="505"/>
      <c r="AW169" s="505"/>
      <c r="AX169" s="553"/>
      <c r="AY169" s="504"/>
      <c r="AZ169" s="504"/>
      <c r="BA169" s="525"/>
      <c r="BB169" s="501"/>
      <c r="BC169" s="525"/>
    </row>
    <row r="170" spans="1:56">
      <c r="A170" s="527" t="s">
        <v>457</v>
      </c>
      <c r="B170" s="1450">
        <f>B125+B148+B149+B136+B145+B168</f>
        <v>0</v>
      </c>
      <c r="C170" s="368">
        <f t="shared" ref="C170:BB170" si="131">C125+C148+C149+C136+C145+C168</f>
        <v>0</v>
      </c>
      <c r="D170" s="709">
        <f t="shared" si="131"/>
        <v>0</v>
      </c>
      <c r="E170" s="1450">
        <f>E125+E148+E149+E136+E145+E168</f>
        <v>0</v>
      </c>
      <c r="F170" s="368">
        <f t="shared" si="131"/>
        <v>0</v>
      </c>
      <c r="G170" s="368">
        <f t="shared" si="131"/>
        <v>0</v>
      </c>
      <c r="H170" s="368">
        <f>H125+H148+H149+H136+H145+H168</f>
        <v>0</v>
      </c>
      <c r="I170" s="368">
        <f>I125+I148+I149+I136+I145+I168</f>
        <v>0</v>
      </c>
      <c r="J170" s="368">
        <f t="shared" si="131"/>
        <v>0</v>
      </c>
      <c r="K170" s="368">
        <f t="shared" si="131"/>
        <v>0</v>
      </c>
      <c r="L170" s="370">
        <f>L125+L148+L149+L136+L145+L168</f>
        <v>0</v>
      </c>
      <c r="M170" s="709">
        <f t="shared" si="131"/>
        <v>0</v>
      </c>
      <c r="N170" s="1450">
        <f t="shared" si="131"/>
        <v>0</v>
      </c>
      <c r="O170" s="1450">
        <f>O125+O148+O149+O136+O145+O168</f>
        <v>0</v>
      </c>
      <c r="P170" s="1450">
        <f t="shared" si="131"/>
        <v>0</v>
      </c>
      <c r="Q170" s="1450">
        <f t="shared" si="131"/>
        <v>0</v>
      </c>
      <c r="R170" s="1450">
        <f t="shared" si="131"/>
        <v>0</v>
      </c>
      <c r="S170" s="368">
        <f>S125+S148+S149+S136+S145+S168</f>
        <v>0</v>
      </c>
      <c r="T170" s="368">
        <f t="shared" si="131"/>
        <v>0</v>
      </c>
      <c r="U170" s="368">
        <f t="shared" si="131"/>
        <v>0</v>
      </c>
      <c r="V170" s="368">
        <f t="shared" si="131"/>
        <v>0</v>
      </c>
      <c r="W170" s="709">
        <f>W125+W148+W149+W136+W145+W168</f>
        <v>0</v>
      </c>
      <c r="X170" s="1450">
        <f t="shared" si="131"/>
        <v>0</v>
      </c>
      <c r="Y170" s="368">
        <f t="shared" si="131"/>
        <v>0</v>
      </c>
      <c r="Z170" s="368">
        <f t="shared" si="131"/>
        <v>0</v>
      </c>
      <c r="AA170" s="368">
        <f t="shared" si="131"/>
        <v>0</v>
      </c>
      <c r="AB170" s="368">
        <f t="shared" si="131"/>
        <v>0</v>
      </c>
      <c r="AC170" s="368">
        <f t="shared" si="131"/>
        <v>0</v>
      </c>
      <c r="AD170" s="368">
        <f t="shared" si="131"/>
        <v>0</v>
      </c>
      <c r="AE170" s="368">
        <f t="shared" si="131"/>
        <v>0</v>
      </c>
      <c r="AF170" s="370">
        <f t="shared" si="131"/>
        <v>0</v>
      </c>
      <c r="AG170" s="709">
        <f t="shared" si="131"/>
        <v>0</v>
      </c>
      <c r="AH170" s="1450">
        <f t="shared" si="131"/>
        <v>0</v>
      </c>
      <c r="AI170" s="1450">
        <f t="shared" si="131"/>
        <v>0</v>
      </c>
      <c r="AJ170" s="1450">
        <f t="shared" si="131"/>
        <v>0</v>
      </c>
      <c r="AK170" s="368">
        <f t="shared" si="131"/>
        <v>0</v>
      </c>
      <c r="AL170" s="368">
        <f t="shared" si="131"/>
        <v>0</v>
      </c>
      <c r="AM170" s="368">
        <f t="shared" si="131"/>
        <v>0</v>
      </c>
      <c r="AN170" s="368">
        <f t="shared" si="131"/>
        <v>0</v>
      </c>
      <c r="AO170" s="370">
        <f t="shared" si="131"/>
        <v>0</v>
      </c>
      <c r="AP170" s="709">
        <f t="shared" si="131"/>
        <v>0</v>
      </c>
      <c r="AQ170" s="1450">
        <f t="shared" si="131"/>
        <v>0</v>
      </c>
      <c r="AR170" s="1450">
        <f t="shared" si="131"/>
        <v>0</v>
      </c>
      <c r="AS170" s="1450">
        <f t="shared" si="131"/>
        <v>0</v>
      </c>
      <c r="AT170" s="1450">
        <f t="shared" si="131"/>
        <v>0</v>
      </c>
      <c r="AU170" s="1450">
        <f t="shared" si="131"/>
        <v>0</v>
      </c>
      <c r="AV170" s="368">
        <f t="shared" si="131"/>
        <v>0</v>
      </c>
      <c r="AW170" s="370">
        <f t="shared" si="131"/>
        <v>0</v>
      </c>
      <c r="AX170" s="709">
        <f t="shared" si="131"/>
        <v>0</v>
      </c>
      <c r="AY170" s="1450">
        <f t="shared" si="131"/>
        <v>0</v>
      </c>
      <c r="AZ170" s="1450">
        <f t="shared" si="131"/>
        <v>0</v>
      </c>
      <c r="BA170" s="1450">
        <f t="shared" si="131"/>
        <v>0</v>
      </c>
      <c r="BB170" s="1450">
        <f t="shared" si="131"/>
        <v>0</v>
      </c>
      <c r="BC170" s="1450">
        <f>BC125+BC148+BC149+BC136+BC145+BC166+BC168</f>
        <v>0</v>
      </c>
    </row>
    <row r="171" spans="1:56">
      <c r="A171" s="509"/>
      <c r="B171" s="1802"/>
      <c r="C171" s="1810"/>
      <c r="D171" s="1812"/>
      <c r="E171" s="569"/>
      <c r="F171" s="1813"/>
      <c r="G171" s="1813"/>
      <c r="H171" s="1813"/>
      <c r="I171" s="1813"/>
      <c r="J171" s="1813"/>
      <c r="K171" s="1813"/>
      <c r="L171" s="1813"/>
      <c r="M171" s="1813"/>
      <c r="N171" s="1805"/>
      <c r="O171" s="1805"/>
      <c r="P171" s="1803"/>
      <c r="Q171" s="1803"/>
      <c r="R171" s="1807"/>
      <c r="S171" s="1813"/>
      <c r="T171" s="1813"/>
      <c r="U171" s="1813"/>
      <c r="V171" s="1813"/>
      <c r="W171" s="1813"/>
      <c r="X171" s="1807"/>
      <c r="Y171" s="1813"/>
      <c r="Z171" s="1813"/>
      <c r="AA171" s="1813"/>
      <c r="AB171" s="1813"/>
      <c r="AC171" s="1813"/>
      <c r="AD171" s="1813"/>
      <c r="AE171" s="1813"/>
      <c r="AF171" s="1813"/>
      <c r="AG171" s="1813"/>
      <c r="AH171" s="1803"/>
      <c r="AI171" s="1803"/>
      <c r="AJ171" s="1807"/>
      <c r="AK171" s="1813"/>
      <c r="AL171" s="1813"/>
      <c r="AM171" s="1813"/>
      <c r="AN171" s="1813"/>
      <c r="AO171" s="1813"/>
      <c r="AP171" s="1813"/>
      <c r="AQ171" s="1803"/>
      <c r="AR171" s="1803"/>
      <c r="AS171" s="1803"/>
      <c r="AT171" s="1803"/>
      <c r="AU171" s="1802"/>
      <c r="AV171" s="1813"/>
      <c r="AW171" s="1813"/>
      <c r="AX171" s="1813"/>
      <c r="AY171" s="1802"/>
      <c r="AZ171" s="1802"/>
      <c r="BA171" s="1803"/>
      <c r="BB171" s="1803"/>
      <c r="BC171" s="1803"/>
      <c r="BD171" s="1803"/>
    </row>
    <row r="172" spans="1:56">
      <c r="B172" s="1803"/>
      <c r="C172" s="1809"/>
      <c r="D172" s="1809"/>
      <c r="E172" s="1803"/>
      <c r="F172" s="1809"/>
      <c r="G172" s="1809"/>
      <c r="H172" s="1809"/>
      <c r="I172" s="1809"/>
      <c r="J172" s="1809"/>
      <c r="K172" s="1809"/>
      <c r="L172" s="1809"/>
      <c r="M172" s="1809"/>
      <c r="N172" s="1803"/>
      <c r="O172" s="1803"/>
      <c r="P172" s="1803"/>
      <c r="Q172" s="1803"/>
      <c r="R172" s="1808"/>
      <c r="S172" s="1809"/>
      <c r="T172" s="1809"/>
      <c r="U172" s="1809"/>
      <c r="V172" s="1809"/>
      <c r="W172" s="1809"/>
      <c r="X172" s="1808"/>
      <c r="Y172" s="1809"/>
      <c r="Z172" s="1809"/>
      <c r="AA172" s="1809"/>
      <c r="AB172" s="1809"/>
      <c r="AC172" s="1809"/>
      <c r="AD172" s="1809"/>
      <c r="AE172" s="1809"/>
      <c r="AF172" s="1809"/>
      <c r="AG172" s="1809"/>
      <c r="AH172" s="1803"/>
      <c r="AI172" s="1803"/>
      <c r="AJ172" s="1803"/>
      <c r="AK172" s="1809"/>
      <c r="AL172" s="1809"/>
      <c r="AM172" s="1809"/>
      <c r="AN172" s="1809"/>
      <c r="AO172" s="1809"/>
      <c r="AP172" s="1809"/>
      <c r="AQ172" s="1803"/>
      <c r="AR172" s="1803"/>
      <c r="AS172" s="1803"/>
      <c r="AT172" s="1803"/>
      <c r="AU172" s="1803"/>
      <c r="AV172" s="1809"/>
      <c r="AW172" s="1809"/>
      <c r="AX172" s="1809"/>
      <c r="AY172" s="1803"/>
      <c r="AZ172" s="1803"/>
      <c r="BA172" s="1803"/>
      <c r="BB172" s="1803"/>
      <c r="BC172" s="1803"/>
      <c r="BD172" s="1803"/>
    </row>
    <row r="173" spans="1:56">
      <c r="A173" s="509" t="s">
        <v>1332</v>
      </c>
      <c r="B173" s="1803"/>
      <c r="C173" s="1809"/>
      <c r="D173" s="1809"/>
      <c r="E173" s="1803"/>
      <c r="F173" s="1809"/>
      <c r="G173" s="1809"/>
      <c r="H173" s="1809"/>
      <c r="I173" s="1809"/>
      <c r="J173" s="1809"/>
      <c r="K173" s="1809"/>
      <c r="L173" s="1809"/>
      <c r="M173" s="1809"/>
      <c r="N173" s="1803"/>
      <c r="O173" s="1803"/>
      <c r="P173" s="1803"/>
      <c r="Q173" s="1803"/>
      <c r="R173" s="1808"/>
      <c r="S173" s="1809"/>
      <c r="T173" s="1809"/>
      <c r="U173" s="1809"/>
      <c r="V173" s="1809"/>
      <c r="W173" s="1809"/>
      <c r="X173" s="1808" t="s">
        <v>458</v>
      </c>
      <c r="Y173" s="1809"/>
      <c r="Z173" s="1809"/>
      <c r="AA173" s="1809"/>
      <c r="AB173" s="1809"/>
      <c r="AC173" s="1809"/>
      <c r="AD173" s="1809"/>
      <c r="AE173" s="1809"/>
      <c r="AF173" s="1809"/>
      <c r="AG173" s="1809"/>
      <c r="AH173" s="1808"/>
      <c r="AI173" s="1808"/>
      <c r="AJ173" s="1808"/>
      <c r="AK173" s="1809"/>
      <c r="AL173" s="1809"/>
      <c r="AM173" s="1809"/>
      <c r="AN173" s="1809"/>
      <c r="AO173" s="1809"/>
      <c r="AP173" s="1809"/>
      <c r="AQ173" s="1803"/>
      <c r="AR173" s="1803"/>
      <c r="AS173" s="1803"/>
      <c r="AT173" s="1803"/>
      <c r="AU173" s="1803"/>
      <c r="AV173" s="1809"/>
      <c r="AW173" s="1809"/>
      <c r="AX173" s="1809"/>
      <c r="AY173" s="1803"/>
      <c r="AZ173" s="1803"/>
      <c r="BA173" s="1803"/>
      <c r="BB173" s="1803"/>
      <c r="BC173" s="1803"/>
      <c r="BD173" s="1803"/>
    </row>
    <row r="174" spans="1:56">
      <c r="A174" s="509" t="s">
        <v>1333</v>
      </c>
      <c r="B174" s="1806">
        <f t="shared" ref="B174:BC174" si="132">B125</f>
        <v>0</v>
      </c>
      <c r="C174" s="1811">
        <f t="shared" si="132"/>
        <v>0</v>
      </c>
      <c r="D174" s="1811">
        <f t="shared" si="132"/>
        <v>0</v>
      </c>
      <c r="E174" s="1806">
        <f t="shared" si="132"/>
        <v>0</v>
      </c>
      <c r="F174" s="1811">
        <f t="shared" si="132"/>
        <v>0</v>
      </c>
      <c r="G174" s="1811">
        <f t="shared" si="132"/>
        <v>0</v>
      </c>
      <c r="H174" s="1811">
        <f t="shared" si="132"/>
        <v>0</v>
      </c>
      <c r="I174" s="1811">
        <f t="shared" si="132"/>
        <v>0</v>
      </c>
      <c r="J174" s="1811">
        <f t="shared" si="132"/>
        <v>0</v>
      </c>
      <c r="K174" s="1811">
        <f t="shared" si="132"/>
        <v>0</v>
      </c>
      <c r="L174" s="1811">
        <f t="shared" si="132"/>
        <v>0</v>
      </c>
      <c r="M174" s="1811">
        <f t="shared" si="132"/>
        <v>0</v>
      </c>
      <c r="N174" s="1806">
        <f t="shared" si="132"/>
        <v>0</v>
      </c>
      <c r="O174" s="1806">
        <f t="shared" si="132"/>
        <v>0</v>
      </c>
      <c r="P174" s="1806">
        <f t="shared" si="132"/>
        <v>0</v>
      </c>
      <c r="Q174" s="1806">
        <f t="shared" si="132"/>
        <v>0</v>
      </c>
      <c r="R174" s="1804">
        <f t="shared" si="132"/>
        <v>0</v>
      </c>
      <c r="S174" s="1811">
        <f t="shared" si="132"/>
        <v>0</v>
      </c>
      <c r="T174" s="1811">
        <f t="shared" si="132"/>
        <v>0</v>
      </c>
      <c r="U174" s="1811">
        <f t="shared" si="132"/>
        <v>0</v>
      </c>
      <c r="V174" s="1811">
        <f>V125</f>
        <v>0</v>
      </c>
      <c r="W174" s="1811">
        <f t="shared" si="132"/>
        <v>0</v>
      </c>
      <c r="X174" s="1804">
        <f t="shared" si="132"/>
        <v>0</v>
      </c>
      <c r="Y174" s="1811">
        <f t="shared" si="132"/>
        <v>0</v>
      </c>
      <c r="Z174" s="1811">
        <f t="shared" si="132"/>
        <v>0</v>
      </c>
      <c r="AA174" s="1811">
        <f t="shared" si="132"/>
        <v>0</v>
      </c>
      <c r="AB174" s="1811">
        <f t="shared" si="132"/>
        <v>0</v>
      </c>
      <c r="AC174" s="1811">
        <f t="shared" si="132"/>
        <v>0</v>
      </c>
      <c r="AD174" s="1811">
        <f t="shared" si="132"/>
        <v>0</v>
      </c>
      <c r="AE174" s="1811">
        <f t="shared" si="132"/>
        <v>0</v>
      </c>
      <c r="AF174" s="1811">
        <f t="shared" si="132"/>
        <v>0</v>
      </c>
      <c r="AG174" s="1811">
        <f t="shared" si="132"/>
        <v>0</v>
      </c>
      <c r="AH174" s="1806">
        <f t="shared" si="132"/>
        <v>0</v>
      </c>
      <c r="AI174" s="1806">
        <f t="shared" si="132"/>
        <v>0</v>
      </c>
      <c r="AJ174" s="1804">
        <f t="shared" si="132"/>
        <v>0</v>
      </c>
      <c r="AK174" s="1811">
        <f t="shared" si="132"/>
        <v>0</v>
      </c>
      <c r="AL174" s="1811">
        <f t="shared" si="132"/>
        <v>0</v>
      </c>
      <c r="AM174" s="1811">
        <f t="shared" si="132"/>
        <v>0</v>
      </c>
      <c r="AN174" s="1811">
        <f t="shared" si="132"/>
        <v>0</v>
      </c>
      <c r="AO174" s="1811">
        <f t="shared" si="132"/>
        <v>0</v>
      </c>
      <c r="AP174" s="1811">
        <f t="shared" si="132"/>
        <v>0</v>
      </c>
      <c r="AQ174" s="1806">
        <f t="shared" si="132"/>
        <v>0</v>
      </c>
      <c r="AR174" s="1806">
        <f t="shared" si="132"/>
        <v>0</v>
      </c>
      <c r="AS174" s="1806">
        <f t="shared" si="132"/>
        <v>0</v>
      </c>
      <c r="AT174" s="1806">
        <f t="shared" si="132"/>
        <v>0</v>
      </c>
      <c r="AU174" s="1804">
        <f t="shared" si="132"/>
        <v>0</v>
      </c>
      <c r="AV174" s="1811">
        <f t="shared" si="132"/>
        <v>0</v>
      </c>
      <c r="AW174" s="1811">
        <f t="shared" si="132"/>
        <v>0</v>
      </c>
      <c r="AX174" s="1811">
        <f t="shared" si="132"/>
        <v>0</v>
      </c>
      <c r="AY174" s="1806">
        <f t="shared" si="132"/>
        <v>0</v>
      </c>
      <c r="AZ174" s="1806">
        <f t="shared" si="132"/>
        <v>0</v>
      </c>
      <c r="BA174" s="1806">
        <f t="shared" si="132"/>
        <v>0</v>
      </c>
      <c r="BB174" s="1806">
        <f t="shared" si="132"/>
        <v>0</v>
      </c>
      <c r="BC174" s="1806">
        <f t="shared" si="132"/>
        <v>0</v>
      </c>
      <c r="BD174" s="1803"/>
    </row>
    <row r="175" spans="1:56">
      <c r="A175" s="509" t="s">
        <v>1334</v>
      </c>
      <c r="B175" s="1806">
        <f t="shared" ref="B175:BC175" si="133">-B29</f>
        <v>0</v>
      </c>
      <c r="C175" s="1811">
        <f t="shared" si="133"/>
        <v>0</v>
      </c>
      <c r="D175" s="1811">
        <f t="shared" si="133"/>
        <v>0</v>
      </c>
      <c r="E175" s="1806">
        <f t="shared" si="133"/>
        <v>0</v>
      </c>
      <c r="F175" s="1811">
        <f t="shared" si="133"/>
        <v>0</v>
      </c>
      <c r="G175" s="1811">
        <f t="shared" si="133"/>
        <v>0</v>
      </c>
      <c r="H175" s="1811">
        <f t="shared" si="133"/>
        <v>0</v>
      </c>
      <c r="I175" s="1811">
        <f t="shared" si="133"/>
        <v>0</v>
      </c>
      <c r="J175" s="1811">
        <f t="shared" si="133"/>
        <v>0</v>
      </c>
      <c r="K175" s="1811">
        <f t="shared" si="133"/>
        <v>0</v>
      </c>
      <c r="L175" s="1811">
        <f t="shared" si="133"/>
        <v>0</v>
      </c>
      <c r="M175" s="1811">
        <f t="shared" si="133"/>
        <v>0</v>
      </c>
      <c r="N175" s="1806">
        <f t="shared" si="133"/>
        <v>0</v>
      </c>
      <c r="O175" s="1806">
        <f t="shared" si="133"/>
        <v>0</v>
      </c>
      <c r="P175" s="1806">
        <f t="shared" si="133"/>
        <v>0</v>
      </c>
      <c r="Q175" s="1806">
        <f t="shared" si="133"/>
        <v>0</v>
      </c>
      <c r="R175" s="1804">
        <f t="shared" si="133"/>
        <v>0</v>
      </c>
      <c r="S175" s="1811">
        <f t="shared" si="133"/>
        <v>0</v>
      </c>
      <c r="T175" s="1811">
        <f t="shared" si="133"/>
        <v>0</v>
      </c>
      <c r="U175" s="1811">
        <f t="shared" si="133"/>
        <v>0</v>
      </c>
      <c r="V175" s="1811">
        <f t="shared" si="133"/>
        <v>0</v>
      </c>
      <c r="W175" s="1811">
        <f t="shared" si="133"/>
        <v>0</v>
      </c>
      <c r="X175" s="1804">
        <f t="shared" si="133"/>
        <v>0</v>
      </c>
      <c r="Y175" s="1811">
        <f t="shared" si="133"/>
        <v>0</v>
      </c>
      <c r="Z175" s="1811">
        <f t="shared" si="133"/>
        <v>0</v>
      </c>
      <c r="AA175" s="1811">
        <f t="shared" si="133"/>
        <v>0</v>
      </c>
      <c r="AB175" s="1811">
        <f t="shared" si="133"/>
        <v>0</v>
      </c>
      <c r="AC175" s="1811">
        <f t="shared" si="133"/>
        <v>0</v>
      </c>
      <c r="AD175" s="1811">
        <f t="shared" si="133"/>
        <v>0</v>
      </c>
      <c r="AE175" s="1811">
        <f t="shared" si="133"/>
        <v>0</v>
      </c>
      <c r="AF175" s="1811">
        <f t="shared" si="133"/>
        <v>0</v>
      </c>
      <c r="AG175" s="1811">
        <f t="shared" si="133"/>
        <v>0</v>
      </c>
      <c r="AH175" s="1806">
        <f t="shared" si="133"/>
        <v>0</v>
      </c>
      <c r="AI175" s="1806">
        <f t="shared" si="133"/>
        <v>0</v>
      </c>
      <c r="AJ175" s="1804">
        <f t="shared" si="133"/>
        <v>0</v>
      </c>
      <c r="AK175" s="1811">
        <f t="shared" si="133"/>
        <v>0</v>
      </c>
      <c r="AL175" s="1811">
        <f t="shared" si="133"/>
        <v>0</v>
      </c>
      <c r="AM175" s="1811">
        <f t="shared" si="133"/>
        <v>0</v>
      </c>
      <c r="AN175" s="1811">
        <f t="shared" si="133"/>
        <v>0</v>
      </c>
      <c r="AO175" s="1811">
        <f t="shared" si="133"/>
        <v>0</v>
      </c>
      <c r="AP175" s="1811">
        <f t="shared" si="133"/>
        <v>0</v>
      </c>
      <c r="AQ175" s="1806">
        <f t="shared" si="133"/>
        <v>0</v>
      </c>
      <c r="AR175" s="1806">
        <f t="shared" si="133"/>
        <v>0</v>
      </c>
      <c r="AS175" s="1806">
        <f t="shared" si="133"/>
        <v>0</v>
      </c>
      <c r="AT175" s="1806">
        <f t="shared" si="133"/>
        <v>0</v>
      </c>
      <c r="AU175" s="1804">
        <f t="shared" si="133"/>
        <v>0</v>
      </c>
      <c r="AV175" s="1811">
        <f t="shared" si="133"/>
        <v>0</v>
      </c>
      <c r="AW175" s="1811">
        <f t="shared" si="133"/>
        <v>0</v>
      </c>
      <c r="AX175" s="1811">
        <f t="shared" si="133"/>
        <v>0</v>
      </c>
      <c r="AY175" s="1806">
        <f t="shared" si="133"/>
        <v>0</v>
      </c>
      <c r="AZ175" s="1806">
        <f t="shared" si="133"/>
        <v>0</v>
      </c>
      <c r="BA175" s="1806">
        <f t="shared" si="133"/>
        <v>0</v>
      </c>
      <c r="BB175" s="1806">
        <f t="shared" si="133"/>
        <v>0</v>
      </c>
      <c r="BC175" s="1806">
        <f t="shared" si="133"/>
        <v>0</v>
      </c>
      <c r="BD175" s="1803"/>
    </row>
    <row r="176" spans="1:56">
      <c r="A176" s="509" t="s">
        <v>1335</v>
      </c>
      <c r="B176" s="1806">
        <f t="shared" ref="B176:BC176" si="134">-B110-B118</f>
        <v>0</v>
      </c>
      <c r="C176" s="1811">
        <f t="shared" si="134"/>
        <v>0</v>
      </c>
      <c r="D176" s="1811">
        <f t="shared" si="134"/>
        <v>0</v>
      </c>
      <c r="E176" s="1806">
        <f t="shared" si="134"/>
        <v>0</v>
      </c>
      <c r="F176" s="1811">
        <f t="shared" si="134"/>
        <v>0</v>
      </c>
      <c r="G176" s="1811">
        <f t="shared" si="134"/>
        <v>0</v>
      </c>
      <c r="H176" s="1811">
        <f t="shared" si="134"/>
        <v>0</v>
      </c>
      <c r="I176" s="1811">
        <f t="shared" si="134"/>
        <v>0</v>
      </c>
      <c r="J176" s="1811">
        <f t="shared" si="134"/>
        <v>0</v>
      </c>
      <c r="K176" s="1811">
        <f t="shared" si="134"/>
        <v>0</v>
      </c>
      <c r="L176" s="1811">
        <f t="shared" si="134"/>
        <v>0</v>
      </c>
      <c r="M176" s="1811">
        <f t="shared" si="134"/>
        <v>0</v>
      </c>
      <c r="N176" s="1806">
        <f t="shared" si="134"/>
        <v>0</v>
      </c>
      <c r="O176" s="1806">
        <f t="shared" si="134"/>
        <v>0</v>
      </c>
      <c r="P176" s="1806">
        <f t="shared" si="134"/>
        <v>0</v>
      </c>
      <c r="Q176" s="1806">
        <f t="shared" si="134"/>
        <v>0</v>
      </c>
      <c r="R176" s="1804">
        <f t="shared" si="134"/>
        <v>0</v>
      </c>
      <c r="S176" s="1811">
        <f t="shared" si="134"/>
        <v>0</v>
      </c>
      <c r="T176" s="1811">
        <f t="shared" si="134"/>
        <v>0</v>
      </c>
      <c r="U176" s="1811">
        <f t="shared" si="134"/>
        <v>0</v>
      </c>
      <c r="V176" s="1811">
        <f t="shared" si="134"/>
        <v>0</v>
      </c>
      <c r="W176" s="1811">
        <f t="shared" si="134"/>
        <v>0</v>
      </c>
      <c r="X176" s="1804">
        <f t="shared" si="134"/>
        <v>0</v>
      </c>
      <c r="Y176" s="1811">
        <f t="shared" si="134"/>
        <v>0</v>
      </c>
      <c r="Z176" s="1811">
        <f t="shared" si="134"/>
        <v>0</v>
      </c>
      <c r="AA176" s="1811">
        <f t="shared" si="134"/>
        <v>0</v>
      </c>
      <c r="AB176" s="1811">
        <f t="shared" si="134"/>
        <v>0</v>
      </c>
      <c r="AC176" s="1811">
        <f t="shared" si="134"/>
        <v>0</v>
      </c>
      <c r="AD176" s="1811">
        <f t="shared" si="134"/>
        <v>0</v>
      </c>
      <c r="AE176" s="1811">
        <f t="shared" si="134"/>
        <v>0</v>
      </c>
      <c r="AF176" s="1811">
        <f t="shared" si="134"/>
        <v>0</v>
      </c>
      <c r="AG176" s="1811">
        <f t="shared" si="134"/>
        <v>0</v>
      </c>
      <c r="AH176" s="1806">
        <f t="shared" si="134"/>
        <v>0</v>
      </c>
      <c r="AI176" s="1806">
        <f t="shared" si="134"/>
        <v>0</v>
      </c>
      <c r="AJ176" s="1804">
        <f t="shared" si="134"/>
        <v>0</v>
      </c>
      <c r="AK176" s="1811">
        <f t="shared" si="134"/>
        <v>0</v>
      </c>
      <c r="AL176" s="1811">
        <f t="shared" si="134"/>
        <v>0</v>
      </c>
      <c r="AM176" s="1811">
        <f t="shared" si="134"/>
        <v>0</v>
      </c>
      <c r="AN176" s="1811">
        <f t="shared" si="134"/>
        <v>0</v>
      </c>
      <c r="AO176" s="1811">
        <f t="shared" si="134"/>
        <v>0</v>
      </c>
      <c r="AP176" s="1811">
        <f t="shared" si="134"/>
        <v>0</v>
      </c>
      <c r="AQ176" s="1806">
        <f t="shared" si="134"/>
        <v>0</v>
      </c>
      <c r="AR176" s="1806">
        <f t="shared" si="134"/>
        <v>0</v>
      </c>
      <c r="AS176" s="1806">
        <f t="shared" si="134"/>
        <v>0</v>
      </c>
      <c r="AT176" s="1806">
        <f t="shared" si="134"/>
        <v>0</v>
      </c>
      <c r="AU176" s="1804">
        <f t="shared" si="134"/>
        <v>0</v>
      </c>
      <c r="AV176" s="1811">
        <f t="shared" si="134"/>
        <v>0</v>
      </c>
      <c r="AW176" s="1811">
        <f t="shared" si="134"/>
        <v>0</v>
      </c>
      <c r="AX176" s="1811">
        <f t="shared" si="134"/>
        <v>0</v>
      </c>
      <c r="AY176" s="1806">
        <f t="shared" si="134"/>
        <v>0</v>
      </c>
      <c r="AZ176" s="1806">
        <f t="shared" si="134"/>
        <v>0</v>
      </c>
      <c r="BA176" s="1806">
        <f t="shared" si="134"/>
        <v>0</v>
      </c>
      <c r="BB176" s="1806">
        <f t="shared" si="134"/>
        <v>0</v>
      </c>
      <c r="BC176" s="1806">
        <f t="shared" si="134"/>
        <v>0</v>
      </c>
      <c r="BD176" s="1803"/>
    </row>
    <row r="177" spans="1:56">
      <c r="A177" s="509" t="s">
        <v>1688</v>
      </c>
      <c r="B177" s="1806">
        <f t="shared" ref="B177:AG177" si="135">SUM(B174:B176)</f>
        <v>0</v>
      </c>
      <c r="C177" s="1811">
        <f t="shared" si="135"/>
        <v>0</v>
      </c>
      <c r="D177" s="1811">
        <f t="shared" si="135"/>
        <v>0</v>
      </c>
      <c r="E177" s="1806">
        <f t="shared" si="135"/>
        <v>0</v>
      </c>
      <c r="F177" s="1811">
        <f t="shared" si="135"/>
        <v>0</v>
      </c>
      <c r="G177" s="1811">
        <f t="shared" si="135"/>
        <v>0</v>
      </c>
      <c r="H177" s="1811">
        <f t="shared" si="135"/>
        <v>0</v>
      </c>
      <c r="I177" s="1811">
        <f t="shared" si="135"/>
        <v>0</v>
      </c>
      <c r="J177" s="1811">
        <f t="shared" si="135"/>
        <v>0</v>
      </c>
      <c r="K177" s="1811">
        <f t="shared" si="135"/>
        <v>0</v>
      </c>
      <c r="L177" s="1811">
        <f t="shared" si="135"/>
        <v>0</v>
      </c>
      <c r="M177" s="1811">
        <f t="shared" si="135"/>
        <v>0</v>
      </c>
      <c r="N177" s="1806">
        <f t="shared" si="135"/>
        <v>0</v>
      </c>
      <c r="O177" s="1806">
        <f t="shared" si="135"/>
        <v>0</v>
      </c>
      <c r="P177" s="1806">
        <f t="shared" si="135"/>
        <v>0</v>
      </c>
      <c r="Q177" s="1806">
        <f t="shared" si="135"/>
        <v>0</v>
      </c>
      <c r="R177" s="1804">
        <f t="shared" si="135"/>
        <v>0</v>
      </c>
      <c r="S177" s="1811">
        <f t="shared" si="135"/>
        <v>0</v>
      </c>
      <c r="T177" s="1811">
        <f t="shared" si="135"/>
        <v>0</v>
      </c>
      <c r="U177" s="1811">
        <f t="shared" si="135"/>
        <v>0</v>
      </c>
      <c r="V177" s="1811">
        <f t="shared" si="135"/>
        <v>0</v>
      </c>
      <c r="W177" s="1811">
        <f t="shared" si="135"/>
        <v>0</v>
      </c>
      <c r="X177" s="1804">
        <f t="shared" si="135"/>
        <v>0</v>
      </c>
      <c r="Y177" s="1811">
        <f t="shared" si="135"/>
        <v>0</v>
      </c>
      <c r="Z177" s="1811">
        <f t="shared" si="135"/>
        <v>0</v>
      </c>
      <c r="AA177" s="1811">
        <f t="shared" si="135"/>
        <v>0</v>
      </c>
      <c r="AB177" s="1811">
        <f t="shared" si="135"/>
        <v>0</v>
      </c>
      <c r="AC177" s="1811">
        <f t="shared" si="135"/>
        <v>0</v>
      </c>
      <c r="AD177" s="1811">
        <f t="shared" si="135"/>
        <v>0</v>
      </c>
      <c r="AE177" s="1811">
        <f t="shared" si="135"/>
        <v>0</v>
      </c>
      <c r="AF177" s="1811">
        <f t="shared" si="135"/>
        <v>0</v>
      </c>
      <c r="AG177" s="1811">
        <f t="shared" si="135"/>
        <v>0</v>
      </c>
      <c r="AH177" s="1806">
        <f t="shared" ref="AH177:BC177" si="136">SUM(AH174:AH176)</f>
        <v>0</v>
      </c>
      <c r="AI177" s="1806">
        <f t="shared" si="136"/>
        <v>0</v>
      </c>
      <c r="AJ177" s="1804">
        <f t="shared" si="136"/>
        <v>0</v>
      </c>
      <c r="AK177" s="1811">
        <f t="shared" si="136"/>
        <v>0</v>
      </c>
      <c r="AL177" s="1811">
        <f t="shared" si="136"/>
        <v>0</v>
      </c>
      <c r="AM177" s="1811">
        <f t="shared" si="136"/>
        <v>0</v>
      </c>
      <c r="AN177" s="1811">
        <f t="shared" si="136"/>
        <v>0</v>
      </c>
      <c r="AO177" s="1811">
        <f t="shared" si="136"/>
        <v>0</v>
      </c>
      <c r="AP177" s="1811">
        <f t="shared" si="136"/>
        <v>0</v>
      </c>
      <c r="AQ177" s="1806">
        <f t="shared" si="136"/>
        <v>0</v>
      </c>
      <c r="AR177" s="1806">
        <f t="shared" si="136"/>
        <v>0</v>
      </c>
      <c r="AS177" s="1806">
        <f t="shared" si="136"/>
        <v>0</v>
      </c>
      <c r="AT177" s="1806">
        <f t="shared" si="136"/>
        <v>0</v>
      </c>
      <c r="AU177" s="1804">
        <f t="shared" si="136"/>
        <v>0</v>
      </c>
      <c r="AV177" s="1811">
        <f t="shared" si="136"/>
        <v>0</v>
      </c>
      <c r="AW177" s="1811">
        <f t="shared" si="136"/>
        <v>0</v>
      </c>
      <c r="AX177" s="1811">
        <f t="shared" si="136"/>
        <v>0</v>
      </c>
      <c r="AY177" s="1806">
        <f t="shared" si="136"/>
        <v>0</v>
      </c>
      <c r="AZ177" s="1806">
        <f t="shared" si="136"/>
        <v>0</v>
      </c>
      <c r="BA177" s="1806">
        <f t="shared" si="136"/>
        <v>0</v>
      </c>
      <c r="BB177" s="1806">
        <f t="shared" si="136"/>
        <v>0</v>
      </c>
      <c r="BC177" s="1806">
        <f t="shared" si="136"/>
        <v>0</v>
      </c>
      <c r="BD177" s="1803"/>
    </row>
    <row r="178" spans="1:56">
      <c r="B178" s="1803"/>
      <c r="C178" s="1809"/>
      <c r="D178" s="1809"/>
      <c r="E178" s="1803"/>
      <c r="F178" s="1809"/>
      <c r="G178" s="1809"/>
      <c r="H178" s="1809"/>
      <c r="I178" s="1809"/>
      <c r="J178" s="1809"/>
      <c r="K178" s="1809"/>
      <c r="L178" s="1809"/>
      <c r="M178" s="1809"/>
      <c r="N178" s="1803"/>
      <c r="O178" s="1803"/>
      <c r="P178" s="1803"/>
      <c r="Q178" s="1803"/>
      <c r="R178" s="1808"/>
      <c r="S178" s="1809"/>
      <c r="T178" s="1809"/>
      <c r="U178" s="1809"/>
      <c r="V178" s="1809"/>
      <c r="W178" s="1809"/>
      <c r="X178" s="1808" t="s">
        <v>458</v>
      </c>
      <c r="Y178" s="1809"/>
      <c r="Z178" s="1809"/>
      <c r="AA178" s="1809"/>
      <c r="AB178" s="1809"/>
      <c r="AC178" s="1809"/>
      <c r="AD178" s="1809"/>
      <c r="AE178" s="1809"/>
      <c r="AF178" s="1809"/>
      <c r="AG178" s="1809"/>
      <c r="AH178" s="1808"/>
      <c r="AI178" s="1808"/>
      <c r="AJ178" s="1808"/>
      <c r="AK178" s="1809"/>
      <c r="AL178" s="1809"/>
      <c r="AM178" s="1809"/>
      <c r="AN178" s="1809"/>
      <c r="AO178" s="1809"/>
      <c r="AP178" s="1809"/>
      <c r="AQ178" s="1803"/>
      <c r="AR178" s="1803"/>
      <c r="AS178" s="1803"/>
      <c r="AT178" s="1803"/>
      <c r="AU178" s="1803"/>
      <c r="AV178" s="1809"/>
      <c r="AW178" s="1809"/>
      <c r="AX178" s="1809"/>
      <c r="AY178" s="1803"/>
      <c r="AZ178" s="1803"/>
      <c r="BA178" s="1803"/>
      <c r="BB178" s="1803"/>
      <c r="BC178" s="1803"/>
      <c r="BD178" s="1803"/>
    </row>
    <row r="181" spans="1:56">
      <c r="L181" s="272" t="s">
        <v>135</v>
      </c>
    </row>
    <row r="187" spans="1:56">
      <c r="AX187" s="321"/>
      <c r="AY187" s="321"/>
    </row>
    <row r="188" spans="1:56">
      <c r="AX188" s="321"/>
      <c r="AY188" s="321"/>
    </row>
    <row r="189" spans="1:56">
      <c r="AX189" s="321"/>
      <c r="AY189" s="321"/>
    </row>
    <row r="190" spans="1:56">
      <c r="AX190" s="321"/>
      <c r="AY190" s="321"/>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50.xml><?xml version="1.0" encoding="utf-8"?>
<worksheet xmlns="http://schemas.openxmlformats.org/spreadsheetml/2006/main" xmlns:r="http://schemas.openxmlformats.org/officeDocument/2006/relationships">
  <sheetPr codeName="Sheet67">
    <tabColor rgb="FFDDDDDD"/>
    <pageSetUpPr fitToPage="1"/>
  </sheetPr>
  <dimension ref="A1:T192"/>
  <sheetViews>
    <sheetView zoomScale="70" zoomScaleNormal="70" workbookViewId="0">
      <selection activeCell="G11" sqref="G11"/>
    </sheetView>
  </sheetViews>
  <sheetFormatPr defaultRowHeight="12.75"/>
  <cols>
    <col min="1" max="1" width="36.75" customWidth="1"/>
    <col min="2" max="2" width="65.5" customWidth="1"/>
    <col min="3" max="5" width="2.125" customWidth="1"/>
    <col min="6" max="13" width="7.125" customWidth="1"/>
  </cols>
  <sheetData>
    <row r="1" spans="1:12" ht="15">
      <c r="A1" s="8" t="s">
        <v>171</v>
      </c>
      <c r="B1" s="67"/>
      <c r="C1" s="67"/>
      <c r="D1" s="15"/>
      <c r="E1" s="15"/>
      <c r="F1" s="15"/>
      <c r="G1" s="15"/>
      <c r="H1" s="15"/>
      <c r="I1" s="15"/>
      <c r="J1" s="15"/>
      <c r="K1" s="15"/>
      <c r="L1" s="15"/>
    </row>
    <row r="2" spans="1:12" ht="15">
      <c r="A2" s="8" t="str">
        <f>Cover!D13</f>
        <v>[DNO]</v>
      </c>
      <c r="B2" s="67"/>
      <c r="C2" s="67"/>
      <c r="D2" s="18"/>
      <c r="E2" s="37"/>
    </row>
    <row r="3" spans="1:12" ht="15">
      <c r="A3" s="8">
        <f>Cover!D15</f>
        <v>2012</v>
      </c>
      <c r="B3" s="50"/>
      <c r="C3" s="50"/>
      <c r="D3" s="6"/>
      <c r="E3" s="37"/>
    </row>
    <row r="4" spans="1:12" ht="12.75" customHeight="1">
      <c r="A4" s="252"/>
      <c r="F4" s="3">
        <v>2010</v>
      </c>
      <c r="G4" s="1640">
        <v>2011</v>
      </c>
      <c r="H4" s="1640">
        <v>2012</v>
      </c>
      <c r="I4" s="1640">
        <v>2013</v>
      </c>
      <c r="J4" s="1640">
        <v>2014</v>
      </c>
      <c r="K4" s="1640">
        <v>2015</v>
      </c>
      <c r="L4" s="176" t="s">
        <v>1</v>
      </c>
    </row>
    <row r="5" spans="1:12" ht="12.75" customHeight="1">
      <c r="A5" s="1038" t="s">
        <v>918</v>
      </c>
      <c r="F5" s="261" t="s">
        <v>0</v>
      </c>
      <c r="G5" s="2221" t="s">
        <v>1</v>
      </c>
      <c r="H5" s="2222"/>
      <c r="I5" s="2222"/>
      <c r="J5" s="2222"/>
      <c r="K5" s="2223"/>
      <c r="L5" s="1892" t="s">
        <v>4</v>
      </c>
    </row>
    <row r="6" spans="1:12" ht="12.75" customHeight="1">
      <c r="A6" s="10" t="s">
        <v>172</v>
      </c>
      <c r="B6" s="10" t="s">
        <v>169</v>
      </c>
      <c r="F6" s="1041"/>
      <c r="G6" s="1891"/>
      <c r="H6" s="1891"/>
      <c r="I6" s="1891"/>
      <c r="J6" s="1891"/>
      <c r="K6" s="1891"/>
      <c r="L6" s="59">
        <f t="shared" ref="L6:L9" si="0">SUM(G6:K6)</f>
        <v>0</v>
      </c>
    </row>
    <row r="7" spans="1:12" ht="12.75" customHeight="1">
      <c r="A7" s="10" t="s">
        <v>172</v>
      </c>
      <c r="B7" s="135" t="s">
        <v>316</v>
      </c>
      <c r="F7" s="1041"/>
      <c r="G7" s="1041"/>
      <c r="H7" s="1041"/>
      <c r="I7" s="1041"/>
      <c r="J7" s="1041"/>
      <c r="K7" s="1041"/>
      <c r="L7" s="59">
        <f t="shared" si="0"/>
        <v>0</v>
      </c>
    </row>
    <row r="8" spans="1:12" ht="12.75" customHeight="1">
      <c r="A8" s="10" t="s">
        <v>172</v>
      </c>
      <c r="B8" s="1037" t="s">
        <v>1121</v>
      </c>
      <c r="F8" s="1041"/>
      <c r="G8" s="1041"/>
      <c r="H8" s="1041"/>
      <c r="I8" s="1041"/>
      <c r="J8" s="1041"/>
      <c r="K8" s="1041"/>
      <c r="L8" s="59">
        <f t="shared" si="0"/>
        <v>0</v>
      </c>
    </row>
    <row r="9" spans="1:12" ht="12.75" customHeight="1">
      <c r="A9" s="10" t="s">
        <v>172</v>
      </c>
      <c r="B9" s="10" t="s">
        <v>170</v>
      </c>
      <c r="F9" s="1041"/>
      <c r="G9" s="1041"/>
      <c r="H9" s="1041"/>
      <c r="I9" s="1041"/>
      <c r="J9" s="1041"/>
      <c r="K9" s="1041"/>
      <c r="L9" s="59">
        <f t="shared" si="0"/>
        <v>0</v>
      </c>
    </row>
    <row r="10" spans="1:12" s="12" customFormat="1" ht="12.75" customHeight="1">
      <c r="A10" s="11" t="s">
        <v>172</v>
      </c>
      <c r="B10" s="11" t="s">
        <v>2</v>
      </c>
      <c r="F10" s="1039">
        <f>SUM(F6:F9)</f>
        <v>0</v>
      </c>
      <c r="G10" s="1039">
        <f>SUM(G6:G9)</f>
        <v>0</v>
      </c>
      <c r="H10" s="1039">
        <f>SUM(H6:H9)</f>
        <v>0</v>
      </c>
      <c r="I10" s="1039">
        <f>SUM(I6:I9)</f>
        <v>0</v>
      </c>
      <c r="J10" s="1039">
        <f t="shared" ref="J10:K10" si="1">SUM(J6:J9)</f>
        <v>0</v>
      </c>
      <c r="K10" s="1039">
        <f t="shared" si="1"/>
        <v>0</v>
      </c>
      <c r="L10" s="59">
        <f>SUM(G10:K10)</f>
        <v>0</v>
      </c>
    </row>
    <row r="11" spans="1:12" ht="12.75" customHeight="1">
      <c r="A11" s="1037" t="s">
        <v>8</v>
      </c>
      <c r="B11" s="1037" t="s">
        <v>1399</v>
      </c>
      <c r="F11" s="1041"/>
      <c r="G11" s="1041"/>
      <c r="H11" s="1041"/>
      <c r="I11" s="1041"/>
      <c r="J11" s="1041"/>
      <c r="K11" s="1041"/>
      <c r="L11" s="59">
        <f>SUM(G11:K11)</f>
        <v>0</v>
      </c>
    </row>
    <row r="12" spans="1:12" s="1280" customFormat="1" ht="12.75" customHeight="1">
      <c r="A12" s="1037" t="s">
        <v>8</v>
      </c>
      <c r="B12" s="1037" t="s">
        <v>1398</v>
      </c>
      <c r="F12" s="1041"/>
      <c r="G12" s="1041"/>
      <c r="H12" s="1041"/>
      <c r="I12" s="1041"/>
      <c r="J12" s="1041"/>
      <c r="K12" s="1041"/>
      <c r="L12" s="59">
        <f t="shared" ref="L12:L20" si="2">SUM(G12:K12)</f>
        <v>0</v>
      </c>
    </row>
    <row r="13" spans="1:12" s="1280" customFormat="1" ht="25.5" customHeight="1">
      <c r="A13" s="1037" t="s">
        <v>8</v>
      </c>
      <c r="B13" s="1042" t="s">
        <v>1391</v>
      </c>
      <c r="F13" s="2112"/>
      <c r="G13" s="1041"/>
      <c r="H13" s="1041"/>
      <c r="I13" s="1041"/>
      <c r="J13" s="1041"/>
      <c r="K13" s="1041"/>
      <c r="L13" s="59">
        <f>SUM(G13:K13)</f>
        <v>0</v>
      </c>
    </row>
    <row r="14" spans="1:12" ht="12.75" customHeight="1">
      <c r="A14" s="1037" t="s">
        <v>8</v>
      </c>
      <c r="B14" s="1037" t="s">
        <v>1400</v>
      </c>
      <c r="F14" s="2113"/>
      <c r="G14" s="1041"/>
      <c r="H14" s="1041"/>
      <c r="I14" s="1041"/>
      <c r="J14" s="1041"/>
      <c r="K14" s="1041"/>
      <c r="L14" s="59">
        <f t="shared" si="2"/>
        <v>0</v>
      </c>
    </row>
    <row r="15" spans="1:12" s="1280" customFormat="1" ht="27" customHeight="1">
      <c r="A15" s="1037" t="s">
        <v>8</v>
      </c>
      <c r="B15" s="1042" t="s">
        <v>1661</v>
      </c>
      <c r="F15" s="2113"/>
      <c r="G15" s="1041"/>
      <c r="H15" s="1041"/>
      <c r="I15" s="1041"/>
      <c r="J15" s="1041"/>
      <c r="K15" s="1041"/>
      <c r="L15" s="59">
        <f t="shared" si="2"/>
        <v>0</v>
      </c>
    </row>
    <row r="16" spans="1:12" s="1280" customFormat="1" ht="25.5">
      <c r="A16" s="1037" t="s">
        <v>8</v>
      </c>
      <c r="B16" s="1042" t="s">
        <v>1662</v>
      </c>
      <c r="F16" s="2114"/>
      <c r="G16" s="1041"/>
      <c r="H16" s="1041"/>
      <c r="I16" s="1041"/>
      <c r="J16" s="1041"/>
      <c r="K16" s="1041"/>
      <c r="L16" s="59">
        <f>SUM(G16:K16)</f>
        <v>0</v>
      </c>
    </row>
    <row r="17" spans="1:19" s="1280" customFormat="1" ht="12.75" customHeight="1">
      <c r="A17" s="1037" t="s">
        <v>8</v>
      </c>
      <c r="B17" s="1037" t="s">
        <v>1343</v>
      </c>
      <c r="F17" s="1041"/>
      <c r="G17" s="1041"/>
      <c r="H17" s="1041"/>
      <c r="I17" s="1041"/>
      <c r="J17" s="1041"/>
      <c r="K17" s="1041"/>
      <c r="L17" s="59">
        <f t="shared" si="2"/>
        <v>0</v>
      </c>
    </row>
    <row r="18" spans="1:19" s="1280" customFormat="1" ht="12.75" customHeight="1">
      <c r="A18" s="1037" t="s">
        <v>8</v>
      </c>
      <c r="B18" s="135" t="s">
        <v>306</v>
      </c>
      <c r="F18" s="1041"/>
      <c r="G18" s="1041"/>
      <c r="H18" s="1041"/>
      <c r="I18" s="1041"/>
      <c r="J18" s="1041"/>
      <c r="K18" s="1041"/>
      <c r="L18" s="59">
        <f>SUM(G18:K18)</f>
        <v>0</v>
      </c>
    </row>
    <row r="19" spans="1:19" ht="12.75" customHeight="1">
      <c r="A19" s="10" t="s">
        <v>8</v>
      </c>
      <c r="B19" s="10" t="s">
        <v>173</v>
      </c>
      <c r="F19" s="131">
        <f>F29</f>
        <v>0</v>
      </c>
      <c r="G19" s="131">
        <f>G29</f>
        <v>0</v>
      </c>
      <c r="H19" s="131">
        <f>H29</f>
        <v>0</v>
      </c>
      <c r="I19" s="131">
        <f t="shared" ref="I19:K19" si="3">I29</f>
        <v>0</v>
      </c>
      <c r="J19" s="131">
        <f t="shared" si="3"/>
        <v>0</v>
      </c>
      <c r="K19" s="131">
        <f t="shared" si="3"/>
        <v>0</v>
      </c>
      <c r="L19" s="59">
        <f>SUM(G19:K19)</f>
        <v>0</v>
      </c>
    </row>
    <row r="20" spans="1:19" ht="12.75" customHeight="1">
      <c r="A20" s="10" t="s">
        <v>8</v>
      </c>
      <c r="B20" s="10" t="s">
        <v>177</v>
      </c>
      <c r="F20" s="131">
        <f>F51</f>
        <v>0</v>
      </c>
      <c r="G20" s="131">
        <f>G51</f>
        <v>0</v>
      </c>
      <c r="H20" s="131">
        <f>H51</f>
        <v>0</v>
      </c>
      <c r="I20" s="131">
        <f t="shared" ref="I20:K20" si="4">I51</f>
        <v>0</v>
      </c>
      <c r="J20" s="131">
        <f t="shared" si="4"/>
        <v>0</v>
      </c>
      <c r="K20" s="131">
        <f t="shared" si="4"/>
        <v>0</v>
      </c>
      <c r="L20" s="59">
        <f t="shared" si="2"/>
        <v>0</v>
      </c>
    </row>
    <row r="21" spans="1:19" ht="12.75" customHeight="1">
      <c r="A21" s="10" t="s">
        <v>8</v>
      </c>
      <c r="B21" s="10" t="s">
        <v>178</v>
      </c>
      <c r="F21" s="1041"/>
      <c r="G21" s="1041"/>
      <c r="H21" s="1041"/>
      <c r="I21" s="1041"/>
      <c r="J21" s="1041"/>
      <c r="K21" s="1041"/>
      <c r="L21" s="59">
        <f>SUM(G21:K21)</f>
        <v>0</v>
      </c>
    </row>
    <row r="22" spans="1:19" s="1035" customFormat="1" ht="12.75" customHeight="1">
      <c r="A22" s="1037" t="s">
        <v>8</v>
      </c>
      <c r="B22" s="1037" t="s">
        <v>1107</v>
      </c>
      <c r="F22" s="1041"/>
      <c r="G22" s="1041"/>
      <c r="H22" s="1041"/>
      <c r="I22" s="1041"/>
      <c r="J22" s="1041"/>
      <c r="K22" s="1041"/>
      <c r="L22" s="59">
        <f t="shared" ref="L22" si="5">SUM(G22:K22)</f>
        <v>0</v>
      </c>
    </row>
    <row r="23" spans="1:19" s="12" customFormat="1" ht="12.75" customHeight="1">
      <c r="A23" s="52" t="s">
        <v>8</v>
      </c>
      <c r="B23" s="52" t="s">
        <v>2</v>
      </c>
      <c r="F23" s="1039">
        <f>SUM(F11:F22)</f>
        <v>0</v>
      </c>
      <c r="G23" s="1039">
        <f t="shared" ref="G23:K23" si="6">SUM(G11:G22)</f>
        <v>0</v>
      </c>
      <c r="H23" s="1039">
        <f t="shared" si="6"/>
        <v>0</v>
      </c>
      <c r="I23" s="1039">
        <f>SUM(I11:I22)</f>
        <v>0</v>
      </c>
      <c r="J23" s="1039">
        <f t="shared" si="6"/>
        <v>0</v>
      </c>
      <c r="K23" s="1039">
        <f t="shared" si="6"/>
        <v>0</v>
      </c>
      <c r="L23" s="59">
        <f>SUM(G23:K23)</f>
        <v>0</v>
      </c>
    </row>
    <row r="24" spans="1:19" s="12" customFormat="1" ht="12.75" customHeight="1">
      <c r="A24" s="52" t="s">
        <v>189</v>
      </c>
      <c r="B24" s="52" t="s">
        <v>2</v>
      </c>
      <c r="F24" s="1039">
        <f>F10+F23</f>
        <v>0</v>
      </c>
      <c r="G24" s="1039">
        <f t="shared" ref="G24:K24" si="7">G10+G23</f>
        <v>0</v>
      </c>
      <c r="H24" s="1039">
        <f t="shared" si="7"/>
        <v>0</v>
      </c>
      <c r="I24" s="1039">
        <f>I10+I23</f>
        <v>0</v>
      </c>
      <c r="J24" s="1039">
        <f t="shared" si="7"/>
        <v>0</v>
      </c>
      <c r="K24" s="1039">
        <f t="shared" si="7"/>
        <v>0</v>
      </c>
      <c r="L24" s="59">
        <f>SUM(G24:K24)</f>
        <v>0</v>
      </c>
    </row>
    <row r="25" spans="1:19" ht="12.75" customHeight="1">
      <c r="F25" s="96"/>
      <c r="G25" s="96"/>
      <c r="H25" s="96"/>
      <c r="I25" s="96"/>
      <c r="J25" s="96"/>
      <c r="K25" s="96"/>
      <c r="L25" s="96"/>
    </row>
    <row r="26" spans="1:19" ht="12.75" customHeight="1">
      <c r="A26" s="46" t="s">
        <v>174</v>
      </c>
      <c r="F26" s="96"/>
      <c r="G26" s="96"/>
      <c r="H26" s="96"/>
      <c r="I26" s="96"/>
      <c r="J26" s="96"/>
      <c r="K26" s="96"/>
      <c r="L26" s="96"/>
      <c r="S26" s="1035" t="s">
        <v>135</v>
      </c>
    </row>
    <row r="27" spans="1:19" ht="12.75" customHeight="1">
      <c r="A27" s="10" t="s">
        <v>175</v>
      </c>
      <c r="F27" s="1041"/>
      <c r="G27" s="1041"/>
      <c r="H27" s="1041"/>
      <c r="I27" s="1041"/>
      <c r="J27" s="1041"/>
      <c r="K27" s="1041"/>
      <c r="L27" s="59">
        <f>SUM(G27:K27)</f>
        <v>0</v>
      </c>
    </row>
    <row r="28" spans="1:19" ht="12.75" customHeight="1">
      <c r="A28" s="10" t="s">
        <v>176</v>
      </c>
      <c r="F28" s="1041"/>
      <c r="G28" s="1041"/>
      <c r="H28" s="1041"/>
      <c r="I28" s="1041"/>
      <c r="J28" s="1041"/>
      <c r="K28" s="1041"/>
      <c r="L28" s="59">
        <f>SUM(G28:K28)</f>
        <v>0</v>
      </c>
    </row>
    <row r="29" spans="1:19" ht="12.75" customHeight="1">
      <c r="A29" s="10" t="s">
        <v>173</v>
      </c>
      <c r="F29" s="182">
        <f>F27-F28</f>
        <v>0</v>
      </c>
      <c r="G29" s="182">
        <f>G27-G28</f>
        <v>0</v>
      </c>
      <c r="H29" s="182">
        <f>H27-H28</f>
        <v>0</v>
      </c>
      <c r="I29" s="182">
        <f>I27-I28</f>
        <v>0</v>
      </c>
      <c r="J29" s="182">
        <f t="shared" ref="J29:K29" si="8">J27-J28</f>
        <v>0</v>
      </c>
      <c r="K29" s="182">
        <f t="shared" si="8"/>
        <v>0</v>
      </c>
      <c r="L29" s="59">
        <f>SUM(G29:K29)</f>
        <v>0</v>
      </c>
    </row>
    <row r="30" spans="1:19" ht="12.75" customHeight="1">
      <c r="F30" s="141"/>
      <c r="G30" s="141"/>
      <c r="H30" s="141"/>
      <c r="I30" s="141"/>
      <c r="J30" s="141"/>
      <c r="K30" s="141"/>
      <c r="L30" s="173"/>
    </row>
    <row r="31" spans="1:19" s="1280" customFormat="1" ht="12.75" customHeight="1">
      <c r="A31" s="1037" t="s">
        <v>1689</v>
      </c>
      <c r="F31" s="1041"/>
      <c r="G31" s="1041"/>
      <c r="H31" s="1041"/>
      <c r="I31" s="1041"/>
      <c r="J31" s="1041"/>
      <c r="K31" s="1041"/>
      <c r="L31" s="59"/>
    </row>
    <row r="32" spans="1:19" s="1280" customFormat="1" ht="12.75" customHeight="1">
      <c r="A32" s="1036"/>
    </row>
    <row r="33" spans="1:12" ht="12.75" customHeight="1">
      <c r="A33" s="46" t="s">
        <v>179</v>
      </c>
      <c r="F33" s="141"/>
      <c r="G33" s="141"/>
      <c r="H33" s="141"/>
      <c r="I33" s="141"/>
      <c r="J33" s="141"/>
      <c r="K33" s="141"/>
      <c r="L33" s="173"/>
    </row>
    <row r="34" spans="1:12" ht="12.75" customHeight="1">
      <c r="A34" s="10" t="s">
        <v>180</v>
      </c>
      <c r="B34" s="10" t="s">
        <v>184</v>
      </c>
      <c r="F34" s="1041"/>
      <c r="G34" s="1041"/>
      <c r="H34" s="1041"/>
      <c r="I34" s="1041"/>
      <c r="J34" s="1041"/>
      <c r="K34" s="1041"/>
      <c r="L34" s="59">
        <f t="shared" ref="L34:L50" si="9">SUM(G34:K34)</f>
        <v>0</v>
      </c>
    </row>
    <row r="35" spans="1:12" ht="12.75" customHeight="1">
      <c r="A35" s="10" t="s">
        <v>180</v>
      </c>
      <c r="B35" s="10" t="s">
        <v>185</v>
      </c>
      <c r="F35" s="1041"/>
      <c r="G35" s="1041"/>
      <c r="H35" s="1041"/>
      <c r="I35" s="1041"/>
      <c r="J35" s="1041"/>
      <c r="K35" s="1041"/>
      <c r="L35" s="59">
        <f>SUM(G35:K35)</f>
        <v>0</v>
      </c>
    </row>
    <row r="36" spans="1:12" ht="12.75" customHeight="1">
      <c r="A36" s="10" t="s">
        <v>180</v>
      </c>
      <c r="B36" s="10" t="s">
        <v>8</v>
      </c>
      <c r="F36" s="1041"/>
      <c r="G36" s="1041"/>
      <c r="H36" s="1041"/>
      <c r="I36" s="1041"/>
      <c r="J36" s="1041"/>
      <c r="K36" s="1041"/>
      <c r="L36" s="59">
        <f t="shared" si="9"/>
        <v>0</v>
      </c>
    </row>
    <row r="37" spans="1:12" ht="12.75" customHeight="1">
      <c r="A37" s="10" t="s">
        <v>155</v>
      </c>
      <c r="B37" s="10" t="s">
        <v>184</v>
      </c>
      <c r="F37" s="1041"/>
      <c r="G37" s="1041"/>
      <c r="H37" s="1041"/>
      <c r="I37" s="1041"/>
      <c r="J37" s="1041"/>
      <c r="K37" s="1041"/>
      <c r="L37" s="59">
        <f t="shared" si="9"/>
        <v>0</v>
      </c>
    </row>
    <row r="38" spans="1:12" ht="12.75" customHeight="1">
      <c r="A38" s="10" t="s">
        <v>155</v>
      </c>
      <c r="B38" s="10" t="s">
        <v>185</v>
      </c>
      <c r="F38" s="1041"/>
      <c r="G38" s="1041"/>
      <c r="H38" s="1041"/>
      <c r="I38" s="1041"/>
      <c r="J38" s="1041"/>
      <c r="K38" s="1041"/>
      <c r="L38" s="59">
        <f t="shared" si="9"/>
        <v>0</v>
      </c>
    </row>
    <row r="39" spans="1:12" ht="12.75" customHeight="1">
      <c r="A39" s="10" t="s">
        <v>155</v>
      </c>
      <c r="B39" s="10" t="s">
        <v>8</v>
      </c>
      <c r="F39" s="1041"/>
      <c r="G39" s="1041"/>
      <c r="H39" s="1041"/>
      <c r="I39" s="1041"/>
      <c r="J39" s="1041"/>
      <c r="K39" s="1041"/>
      <c r="L39" s="59">
        <f>SUM(G39:K39)</f>
        <v>0</v>
      </c>
    </row>
    <row r="40" spans="1:12" ht="12.75" customHeight="1">
      <c r="A40" s="10" t="s">
        <v>181</v>
      </c>
      <c r="B40" s="10" t="s">
        <v>184</v>
      </c>
      <c r="F40" s="182">
        <f t="shared" ref="F40:G42" si="10">F34-F37</f>
        <v>0</v>
      </c>
      <c r="G40" s="182">
        <f t="shared" si="10"/>
        <v>0</v>
      </c>
      <c r="H40" s="182">
        <f>H34-H37</f>
        <v>0</v>
      </c>
      <c r="I40" s="182">
        <f>I34-I37</f>
        <v>0</v>
      </c>
      <c r="J40" s="182">
        <f>J34-J37</f>
        <v>0</v>
      </c>
      <c r="K40" s="182">
        <f t="shared" ref="K40" si="11">K34-K37</f>
        <v>0</v>
      </c>
      <c r="L40" s="59">
        <f t="shared" si="9"/>
        <v>0</v>
      </c>
    </row>
    <row r="41" spans="1:12" ht="12.75" customHeight="1">
      <c r="A41" s="10" t="s">
        <v>181</v>
      </c>
      <c r="B41" s="10" t="s">
        <v>185</v>
      </c>
      <c r="F41" s="182">
        <f t="shared" si="10"/>
        <v>0</v>
      </c>
      <c r="G41" s="182">
        <f t="shared" si="10"/>
        <v>0</v>
      </c>
      <c r="H41" s="182">
        <f>H35-H38</f>
        <v>0</v>
      </c>
      <c r="I41" s="182">
        <f t="shared" ref="I41:K41" si="12">I35-I38</f>
        <v>0</v>
      </c>
      <c r="J41" s="182">
        <f t="shared" si="12"/>
        <v>0</v>
      </c>
      <c r="K41" s="182">
        <f t="shared" si="12"/>
        <v>0</v>
      </c>
      <c r="L41" s="59">
        <f t="shared" si="9"/>
        <v>0</v>
      </c>
    </row>
    <row r="42" spans="1:12" ht="12.75" customHeight="1">
      <c r="A42" s="10" t="s">
        <v>181</v>
      </c>
      <c r="B42" s="10" t="s">
        <v>8</v>
      </c>
      <c r="F42" s="182">
        <f t="shared" si="10"/>
        <v>0</v>
      </c>
      <c r="G42" s="182">
        <f t="shared" si="10"/>
        <v>0</v>
      </c>
      <c r="H42" s="182">
        <f>H36-H39</f>
        <v>0</v>
      </c>
      <c r="I42" s="182">
        <f>I36-I39</f>
        <v>0</v>
      </c>
      <c r="J42" s="182">
        <f t="shared" ref="J42:K42" si="13">J36-J39</f>
        <v>0</v>
      </c>
      <c r="K42" s="182">
        <f t="shared" si="13"/>
        <v>0</v>
      </c>
      <c r="L42" s="59">
        <f>SUM(G42:K42)</f>
        <v>0</v>
      </c>
    </row>
    <row r="43" spans="1:12" ht="12.75" customHeight="1">
      <c r="A43" s="10" t="s">
        <v>182</v>
      </c>
      <c r="B43" s="10" t="s">
        <v>184</v>
      </c>
      <c r="F43" s="1041"/>
      <c r="G43" s="1041"/>
      <c r="H43" s="1041"/>
      <c r="I43" s="1041"/>
      <c r="J43" s="1041"/>
      <c r="K43" s="1041"/>
      <c r="L43" s="59">
        <f t="shared" si="9"/>
        <v>0</v>
      </c>
    </row>
    <row r="44" spans="1:12" ht="12.75" customHeight="1">
      <c r="A44" s="10" t="s">
        <v>182</v>
      </c>
      <c r="B44" s="10" t="s">
        <v>185</v>
      </c>
      <c r="F44" s="1041"/>
      <c r="G44" s="1041"/>
      <c r="H44" s="1041"/>
      <c r="I44" s="1041"/>
      <c r="J44" s="1041"/>
      <c r="K44" s="1041"/>
      <c r="L44" s="59">
        <f t="shared" si="9"/>
        <v>0</v>
      </c>
    </row>
    <row r="45" spans="1:12" ht="12.75" customHeight="1">
      <c r="A45" s="10" t="s">
        <v>182</v>
      </c>
      <c r="B45" s="10" t="s">
        <v>8</v>
      </c>
      <c r="F45" s="1041"/>
      <c r="G45" s="1041"/>
      <c r="H45" s="1041"/>
      <c r="I45" s="1041"/>
      <c r="J45" s="1041"/>
      <c r="K45" s="1041"/>
      <c r="L45" s="59">
        <f>SUM(G45:K45)</f>
        <v>0</v>
      </c>
    </row>
    <row r="46" spans="1:12" ht="12.75" customHeight="1">
      <c r="A46" s="10" t="s">
        <v>183</v>
      </c>
      <c r="B46" s="10" t="s">
        <v>184</v>
      </c>
      <c r="F46" s="182">
        <f>F43+F40</f>
        <v>0</v>
      </c>
      <c r="G46" s="182">
        <f>G43+G40</f>
        <v>0</v>
      </c>
      <c r="H46" s="182">
        <f>H43+H40</f>
        <v>0</v>
      </c>
      <c r="I46" s="182">
        <f t="shared" ref="I46:K46" si="14">I43+I40</f>
        <v>0</v>
      </c>
      <c r="J46" s="182">
        <f t="shared" si="14"/>
        <v>0</v>
      </c>
      <c r="K46" s="182">
        <f t="shared" si="14"/>
        <v>0</v>
      </c>
      <c r="L46" s="59">
        <f t="shared" si="9"/>
        <v>0</v>
      </c>
    </row>
    <row r="47" spans="1:12" ht="12.75" customHeight="1">
      <c r="A47" s="10" t="s">
        <v>183</v>
      </c>
      <c r="B47" s="10" t="s">
        <v>185</v>
      </c>
      <c r="F47" s="182">
        <f t="shared" ref="F47:G48" si="15">F44+F41</f>
        <v>0</v>
      </c>
      <c r="G47" s="182">
        <f t="shared" si="15"/>
        <v>0</v>
      </c>
      <c r="H47" s="182">
        <f>H44+H41</f>
        <v>0</v>
      </c>
      <c r="I47" s="182">
        <f t="shared" ref="I47:K47" si="16">I44+I41</f>
        <v>0</v>
      </c>
      <c r="J47" s="182">
        <f t="shared" si="16"/>
        <v>0</v>
      </c>
      <c r="K47" s="182">
        <f t="shared" si="16"/>
        <v>0</v>
      </c>
      <c r="L47" s="59">
        <f>SUM(G47:K47)</f>
        <v>0</v>
      </c>
    </row>
    <row r="48" spans="1:12" ht="12.75" customHeight="1">
      <c r="A48" s="10" t="s">
        <v>183</v>
      </c>
      <c r="B48" s="10" t="s">
        <v>8</v>
      </c>
      <c r="F48" s="182">
        <f t="shared" si="15"/>
        <v>0</v>
      </c>
      <c r="G48" s="182">
        <f t="shared" si="15"/>
        <v>0</v>
      </c>
      <c r="H48" s="182">
        <f>H45+H42</f>
        <v>0</v>
      </c>
      <c r="I48" s="182">
        <f t="shared" ref="I48:K48" si="17">I45+I42</f>
        <v>0</v>
      </c>
      <c r="J48" s="182">
        <f t="shared" si="17"/>
        <v>0</v>
      </c>
      <c r="K48" s="182">
        <f t="shared" si="17"/>
        <v>0</v>
      </c>
      <c r="L48" s="59">
        <f t="shared" si="9"/>
        <v>0</v>
      </c>
    </row>
    <row r="49" spans="1:12" s="12" customFormat="1" ht="12.75" customHeight="1">
      <c r="A49" s="11" t="s">
        <v>186</v>
      </c>
      <c r="B49" s="11" t="s">
        <v>2</v>
      </c>
      <c r="F49" s="1039">
        <f>SUM(F46:F48)</f>
        <v>0</v>
      </c>
      <c r="G49" s="1039">
        <f>SUM(G46:G48)</f>
        <v>0</v>
      </c>
      <c r="H49" s="1039">
        <f>SUM(H46:H48)</f>
        <v>0</v>
      </c>
      <c r="I49" s="1039">
        <f t="shared" ref="I49:K49" si="18">SUM(I46:I48)</f>
        <v>0</v>
      </c>
      <c r="J49" s="1039">
        <f t="shared" si="18"/>
        <v>0</v>
      </c>
      <c r="K49" s="1039">
        <f t="shared" si="18"/>
        <v>0</v>
      </c>
      <c r="L49" s="59">
        <f t="shared" si="9"/>
        <v>0</v>
      </c>
    </row>
    <row r="50" spans="1:12" ht="12.75" customHeight="1">
      <c r="A50" s="13" t="s">
        <v>187</v>
      </c>
      <c r="F50" s="1041"/>
      <c r="G50" s="1041"/>
      <c r="H50" s="1041"/>
      <c r="I50" s="1041"/>
      <c r="J50" s="1041"/>
      <c r="K50" s="1041"/>
      <c r="L50" s="59">
        <f t="shared" si="9"/>
        <v>0</v>
      </c>
    </row>
    <row r="51" spans="1:12" ht="12.75" customHeight="1">
      <c r="A51" s="13" t="s">
        <v>188</v>
      </c>
      <c r="F51" s="1039">
        <f>F49+F50</f>
        <v>0</v>
      </c>
      <c r="G51" s="1039">
        <f>G49+G50</f>
        <v>0</v>
      </c>
      <c r="H51" s="1039">
        <f>H49+H50</f>
        <v>0</v>
      </c>
      <c r="I51" s="1039">
        <f t="shared" ref="I51:K51" si="19">I49+I50</f>
        <v>0</v>
      </c>
      <c r="J51" s="1039">
        <f t="shared" si="19"/>
        <v>0</v>
      </c>
      <c r="K51" s="1039">
        <f t="shared" si="19"/>
        <v>0</v>
      </c>
      <c r="L51" s="59">
        <f>SUM(G51:K51)</f>
        <v>0</v>
      </c>
    </row>
    <row r="52" spans="1:12" s="134" customFormat="1" ht="12.75" customHeight="1">
      <c r="A52" s="136" t="s">
        <v>309</v>
      </c>
      <c r="F52" s="1039">
        <f>F44+F45</f>
        <v>0</v>
      </c>
      <c r="G52" s="1039">
        <f>G44+G45</f>
        <v>0</v>
      </c>
      <c r="H52" s="1039">
        <f>H44+H45</f>
        <v>0</v>
      </c>
      <c r="I52" s="1039">
        <f t="shared" ref="I52:K52" si="20">I44+I45</f>
        <v>0</v>
      </c>
      <c r="J52" s="1039">
        <f t="shared" si="20"/>
        <v>0</v>
      </c>
      <c r="K52" s="1039">
        <f t="shared" si="20"/>
        <v>0</v>
      </c>
      <c r="L52" s="59">
        <f>SUM(G52:K52)</f>
        <v>0</v>
      </c>
    </row>
    <row r="53" spans="1:12" ht="12.75" customHeight="1">
      <c r="A53" s="136" t="s">
        <v>310</v>
      </c>
      <c r="F53" s="1039">
        <f>F43</f>
        <v>0</v>
      </c>
      <c r="G53" s="1039">
        <f>G43</f>
        <v>0</v>
      </c>
      <c r="H53" s="1039">
        <f>H43</f>
        <v>0</v>
      </c>
      <c r="I53" s="1039">
        <f t="shared" ref="I53:K53" si="21">I43</f>
        <v>0</v>
      </c>
      <c r="J53" s="1039">
        <f>J43</f>
        <v>0</v>
      </c>
      <c r="K53" s="1039">
        <f t="shared" si="21"/>
        <v>0</v>
      </c>
      <c r="L53" s="59">
        <f>SUM(G53:K53)</f>
        <v>0</v>
      </c>
    </row>
    <row r="54" spans="1:12" ht="12.75" customHeight="1">
      <c r="F54" s="141"/>
      <c r="G54" s="141"/>
      <c r="H54" s="141"/>
      <c r="I54" s="141"/>
      <c r="J54" s="141"/>
      <c r="K54" s="141"/>
      <c r="L54" s="141"/>
    </row>
    <row r="55" spans="1:12" ht="12.75" customHeight="1">
      <c r="A55" s="8" t="s">
        <v>118</v>
      </c>
      <c r="B55" s="64"/>
      <c r="F55" s="141"/>
      <c r="G55" s="141"/>
      <c r="H55" s="141"/>
      <c r="I55" s="141"/>
      <c r="J55" s="141"/>
      <c r="K55" s="141"/>
      <c r="L55" s="141"/>
    </row>
    <row r="56" spans="1:12" ht="12.75" customHeight="1">
      <c r="A56" s="29" t="s">
        <v>153</v>
      </c>
      <c r="B56" s="64"/>
      <c r="F56" s="1041"/>
      <c r="G56" s="1041"/>
      <c r="H56" s="1041"/>
      <c r="I56" s="1041"/>
      <c r="J56" s="1041"/>
      <c r="K56" s="1041"/>
      <c r="L56" s="59">
        <f>SUM(G56:K56)</f>
        <v>0</v>
      </c>
    </row>
    <row r="57" spans="1:12" ht="12.75" customHeight="1">
      <c r="A57" s="29" t="s">
        <v>119</v>
      </c>
      <c r="B57" s="64"/>
      <c r="F57" s="1617"/>
      <c r="G57" s="1041"/>
      <c r="H57" s="1041"/>
      <c r="I57" s="1041"/>
      <c r="J57" s="1041"/>
      <c r="K57" s="1041"/>
      <c r="L57" s="59">
        <f>SUM(G57:K57)</f>
        <v>0</v>
      </c>
    </row>
    <row r="58" spans="1:12" ht="12.75" customHeight="1">
      <c r="A58" s="29" t="s">
        <v>154</v>
      </c>
      <c r="B58" s="64"/>
      <c r="F58" s="1617"/>
      <c r="G58" s="1041"/>
      <c r="H58" s="1041"/>
      <c r="I58" s="1041"/>
      <c r="J58" s="1041"/>
      <c r="K58" s="1041"/>
      <c r="L58" s="59">
        <f>SUM(G58:K58)</f>
        <v>0</v>
      </c>
    </row>
    <row r="59" spans="1:12" s="12" customFormat="1" ht="12.75" customHeight="1">
      <c r="A59" s="47" t="s">
        <v>118</v>
      </c>
      <c r="B59" s="11" t="s">
        <v>2</v>
      </c>
      <c r="F59" s="1039">
        <f>F56+F57+F58</f>
        <v>0</v>
      </c>
      <c r="G59" s="1039">
        <f>G56+G57+G58</f>
        <v>0</v>
      </c>
      <c r="H59" s="1039">
        <f>H56+H57+H58</f>
        <v>0</v>
      </c>
      <c r="I59" s="1039">
        <f>I56+I57+I58</f>
        <v>0</v>
      </c>
      <c r="J59" s="1039">
        <f t="shared" ref="J59:K59" si="22">J56+J57+J58</f>
        <v>0</v>
      </c>
      <c r="K59" s="1039">
        <f t="shared" si="22"/>
        <v>0</v>
      </c>
      <c r="L59" s="60">
        <f>SUM(G59:K59)</f>
        <v>0</v>
      </c>
    </row>
    <row r="60" spans="1:12" s="78" customFormat="1" ht="12.75" customHeight="1">
      <c r="A60" s="80"/>
      <c r="B60" s="76"/>
      <c r="F60" s="113"/>
      <c r="G60" s="113"/>
      <c r="H60" s="113"/>
      <c r="I60" s="113"/>
      <c r="J60" s="113"/>
      <c r="K60" s="113"/>
      <c r="L60" s="112"/>
    </row>
    <row r="61" spans="1:12" ht="12.75" customHeight="1">
      <c r="I61" s="1280"/>
      <c r="J61" s="1280"/>
      <c r="K61" s="1280"/>
    </row>
    <row r="62" spans="1:12" s="78" customFormat="1" ht="12.75" customHeight="1">
      <c r="A62" s="47" t="s">
        <v>2</v>
      </c>
      <c r="B62" s="76"/>
      <c r="D62" s="1280"/>
      <c r="E62" s="1280"/>
      <c r="F62" s="1039">
        <f t="shared" ref="F62:L62" si="23">F24+F59</f>
        <v>0</v>
      </c>
      <c r="G62" s="1039">
        <f t="shared" si="23"/>
        <v>0</v>
      </c>
      <c r="H62" s="1039">
        <f t="shared" si="23"/>
        <v>0</v>
      </c>
      <c r="I62" s="1039">
        <f t="shared" si="23"/>
        <v>0</v>
      </c>
      <c r="J62" s="1039">
        <f t="shared" si="23"/>
        <v>0</v>
      </c>
      <c r="K62" s="1039">
        <f t="shared" si="23"/>
        <v>0</v>
      </c>
      <c r="L62" s="1039">
        <f t="shared" si="23"/>
        <v>0</v>
      </c>
    </row>
    <row r="63" spans="1:12" s="1036" customFormat="1" ht="12.75" customHeight="1">
      <c r="A63" s="260"/>
      <c r="B63" s="65"/>
      <c r="F63" s="1511"/>
      <c r="G63" s="1511"/>
      <c r="H63" s="1511"/>
      <c r="I63" s="1511"/>
      <c r="J63" s="1511"/>
      <c r="K63" s="1511"/>
      <c r="L63" s="1511"/>
    </row>
    <row r="64" spans="1:12" ht="12.75" customHeight="1">
      <c r="A64" s="32" t="s">
        <v>1250</v>
      </c>
      <c r="F64" s="103" t="str">
        <f>IF(ABS(F62-'Costs Matrix 2010'!BB52)&lt;0.1,"OK","ERROR")</f>
        <v>OK</v>
      </c>
      <c r="G64" s="103" t="str">
        <f>IF(ABS(G62-'C1 - Costs Matrix 2011'!BB77)&lt;0.1,"OK","ERROR")</f>
        <v>OK</v>
      </c>
      <c r="H64" s="103" t="str">
        <f>IF(ABS(H62-'C1 - Costs Matrix 2012'!$BB$77)&lt;0.1,"OK","ERROR")</f>
        <v>OK</v>
      </c>
      <c r="I64" s="103" t="str">
        <f>IF(ABS(I62-'C1 - Costs Matrix 2013'!$BB$77)&lt;0.1,"OK","ERROR")</f>
        <v>OK</v>
      </c>
      <c r="J64" s="103" t="str">
        <f>IF(ABS(J62-'C1 - Costs Matrix 2014'!$BB$77)&lt;0.1,"OK","ERROR")</f>
        <v>OK</v>
      </c>
      <c r="K64" s="103" t="str">
        <f>IF(ABS(K62-'C1 - Costs Matrix 2015'!$BB$77)&lt;0.1,"OK","ERROR")</f>
        <v>OK</v>
      </c>
      <c r="L64" s="1280"/>
    </row>
    <row r="67" spans="1:13">
      <c r="L67" s="1280"/>
    </row>
    <row r="68" spans="1:13">
      <c r="F68" s="3">
        <v>2010</v>
      </c>
      <c r="G68" s="1640">
        <v>2011</v>
      </c>
      <c r="H68" s="1640">
        <v>2012</v>
      </c>
      <c r="I68" s="1640">
        <v>2013</v>
      </c>
      <c r="J68" s="1640">
        <v>2014</v>
      </c>
      <c r="K68" s="1640">
        <v>2015</v>
      </c>
      <c r="L68" s="1280"/>
    </row>
    <row r="69" spans="1:13" s="1280" customFormat="1" ht="15">
      <c r="A69" s="8" t="s">
        <v>1666</v>
      </c>
      <c r="F69" s="2106" t="s">
        <v>0</v>
      </c>
      <c r="G69" s="2221" t="s">
        <v>1</v>
      </c>
      <c r="H69" s="2222"/>
      <c r="I69" s="2222"/>
      <c r="J69" s="2222"/>
      <c r="K69" s="2223"/>
      <c r="M69"/>
    </row>
    <row r="70" spans="1:13" s="1280" customFormat="1">
      <c r="A70" s="2111" t="s">
        <v>1399</v>
      </c>
      <c r="B70" s="71"/>
      <c r="F70" s="1895">
        <f>$F$94</f>
        <v>0</v>
      </c>
      <c r="G70" s="1895">
        <f>$G$94</f>
        <v>0</v>
      </c>
      <c r="H70" s="1895">
        <f>$H$94</f>
        <v>0</v>
      </c>
      <c r="I70" s="1895">
        <f>$I$94</f>
        <v>0</v>
      </c>
      <c r="J70" s="1895">
        <f>$J$94</f>
        <v>0</v>
      </c>
      <c r="K70" s="1895">
        <f>$K$94</f>
        <v>0</v>
      </c>
      <c r="M70" s="2109"/>
    </row>
    <row r="71" spans="1:13" s="1280" customFormat="1">
      <c r="A71" s="2111" t="s">
        <v>1398</v>
      </c>
      <c r="B71" s="71"/>
      <c r="F71" s="1895">
        <f>$F$110</f>
        <v>0</v>
      </c>
      <c r="G71" s="1895">
        <f>$G$110</f>
        <v>0</v>
      </c>
      <c r="H71" s="1895">
        <f>$H$110</f>
        <v>0</v>
      </c>
      <c r="I71" s="1895">
        <f>$I$110</f>
        <v>0</v>
      </c>
      <c r="J71" s="1895">
        <f>$J$110</f>
        <v>0</v>
      </c>
      <c r="K71" s="1895">
        <f>$K$110</f>
        <v>0</v>
      </c>
      <c r="M71"/>
    </row>
    <row r="72" spans="1:13" s="1280" customFormat="1">
      <c r="A72" s="2111" t="s">
        <v>1391</v>
      </c>
      <c r="B72" s="71"/>
      <c r="F72" s="1894"/>
      <c r="G72" s="1895">
        <f>$G$124</f>
        <v>0</v>
      </c>
      <c r="H72" s="1895">
        <f>$H$124</f>
        <v>0</v>
      </c>
      <c r="I72" s="1895">
        <f>$I$124</f>
        <v>0</v>
      </c>
      <c r="J72" s="1895">
        <f>$J$124</f>
        <v>0</v>
      </c>
      <c r="K72" s="1895">
        <f>$K$124</f>
        <v>0</v>
      </c>
      <c r="M72" s="2109"/>
    </row>
    <row r="73" spans="1:13" s="1280" customFormat="1">
      <c r="A73" s="2111" t="s">
        <v>1400</v>
      </c>
      <c r="B73" s="71"/>
      <c r="F73" s="1894"/>
      <c r="G73" s="1895">
        <f>$G$137</f>
        <v>0</v>
      </c>
      <c r="H73" s="1895">
        <f>$H$137</f>
        <v>0</v>
      </c>
      <c r="I73" s="1895">
        <f>$I$137</f>
        <v>0</v>
      </c>
      <c r="J73" s="1895">
        <f>$J$137</f>
        <v>0</v>
      </c>
      <c r="K73" s="1895">
        <f>$K$137</f>
        <v>0</v>
      </c>
      <c r="M73" s="2109"/>
    </row>
    <row r="74" spans="1:13" s="1280" customFormat="1">
      <c r="A74" s="2111" t="s">
        <v>1661</v>
      </c>
      <c r="B74" s="71"/>
      <c r="F74" s="1894"/>
      <c r="G74" s="1895">
        <f>$G$150</f>
        <v>0</v>
      </c>
      <c r="H74" s="1895">
        <f>$H$150</f>
        <v>0</v>
      </c>
      <c r="I74" s="1895">
        <f>$I$150</f>
        <v>0</v>
      </c>
      <c r="J74" s="1895">
        <f>$J$150</f>
        <v>0</v>
      </c>
      <c r="K74" s="1895">
        <f>$K$150</f>
        <v>0</v>
      </c>
      <c r="M74" s="2109"/>
    </row>
    <row r="75" spans="1:13" s="1280" customFormat="1">
      <c r="A75" s="2111" t="s">
        <v>1662</v>
      </c>
      <c r="B75" s="71"/>
      <c r="F75" s="1894"/>
      <c r="G75" s="1895">
        <f>$G$163</f>
        <v>0</v>
      </c>
      <c r="H75" s="1895">
        <f>$H$163</f>
        <v>0</v>
      </c>
      <c r="I75" s="1895">
        <f>$I$163</f>
        <v>0</v>
      </c>
      <c r="J75" s="1895">
        <f>$J$163</f>
        <v>0</v>
      </c>
      <c r="K75" s="1895">
        <f>$K$163</f>
        <v>0</v>
      </c>
      <c r="M75" s="2109"/>
    </row>
    <row r="76" spans="1:13" s="1280" customFormat="1">
      <c r="A76" s="2111" t="s">
        <v>1343</v>
      </c>
      <c r="B76" s="71"/>
      <c r="F76" s="1895">
        <f>$F$179</f>
        <v>0</v>
      </c>
      <c r="G76" s="1895">
        <f>$G$179</f>
        <v>0</v>
      </c>
      <c r="H76" s="1895">
        <f>$H$179</f>
        <v>0</v>
      </c>
      <c r="I76" s="1895">
        <f>$I$179</f>
        <v>0</v>
      </c>
      <c r="J76" s="1895">
        <f>$J$179</f>
        <v>0</v>
      </c>
      <c r="K76" s="1895">
        <f>$K$179</f>
        <v>0</v>
      </c>
      <c r="M76" s="2109"/>
    </row>
    <row r="77" spans="1:13" s="1280" customFormat="1">
      <c r="M77" s="2110"/>
    </row>
    <row r="78" spans="1:13" s="1280" customFormat="1">
      <c r="M78" s="2110"/>
    </row>
    <row r="79" spans="1:13" ht="15">
      <c r="A79" s="8" t="s">
        <v>1407</v>
      </c>
      <c r="F79" s="1280"/>
    </row>
    <row r="80" spans="1:13" s="1280" customFormat="1" ht="14.25" customHeight="1">
      <c r="A80" s="8"/>
    </row>
    <row r="81" spans="1:14" ht="15">
      <c r="A81" s="1902" t="s">
        <v>1399</v>
      </c>
      <c r="B81" s="1903"/>
      <c r="F81" s="74" t="s">
        <v>4</v>
      </c>
      <c r="G81" s="1892" t="s">
        <v>4</v>
      </c>
      <c r="H81" s="1892" t="s">
        <v>4</v>
      </c>
      <c r="I81" s="1892" t="s">
        <v>4</v>
      </c>
      <c r="J81" s="1892" t="s">
        <v>4</v>
      </c>
      <c r="K81" s="1892" t="s">
        <v>4</v>
      </c>
      <c r="M81" s="1280"/>
    </row>
    <row r="82" spans="1:14" s="1280" customFormat="1">
      <c r="A82" s="1899" t="s">
        <v>1413</v>
      </c>
      <c r="B82" s="1897" t="s">
        <v>1414</v>
      </c>
      <c r="F82" s="3" t="s">
        <v>1401</v>
      </c>
      <c r="G82" s="3" t="s">
        <v>1402</v>
      </c>
      <c r="H82" s="3" t="s">
        <v>1403</v>
      </c>
      <c r="I82" s="3" t="s">
        <v>1404</v>
      </c>
      <c r="J82" s="3" t="s">
        <v>1405</v>
      </c>
      <c r="K82" s="3" t="s">
        <v>1406</v>
      </c>
    </row>
    <row r="83" spans="1:14">
      <c r="A83" s="1901" t="s">
        <v>1401</v>
      </c>
      <c r="B83" s="71" t="s">
        <v>1417</v>
      </c>
      <c r="F83" s="1893"/>
      <c r="G83" s="1894"/>
      <c r="H83" s="1894"/>
      <c r="I83" s="1894"/>
      <c r="J83" s="1894"/>
      <c r="K83" s="1894"/>
      <c r="N83" s="1280"/>
    </row>
    <row r="84" spans="1:14" s="1280" customFormat="1">
      <c r="A84" s="2224" t="s">
        <v>1402</v>
      </c>
      <c r="B84" s="71" t="s">
        <v>1408</v>
      </c>
      <c r="F84" s="1894"/>
      <c r="G84" s="1893"/>
      <c r="H84" s="1894"/>
      <c r="I84" s="1894"/>
      <c r="J84" s="1894"/>
      <c r="K84" s="1894"/>
    </row>
    <row r="85" spans="1:14">
      <c r="A85" s="2225"/>
      <c r="B85" s="71" t="s">
        <v>1416</v>
      </c>
      <c r="F85" s="1894"/>
      <c r="G85" s="1893"/>
      <c r="H85" s="1894"/>
      <c r="I85" s="1894"/>
      <c r="J85" s="1894"/>
      <c r="K85" s="1894"/>
      <c r="N85" s="1280"/>
    </row>
    <row r="86" spans="1:14" s="1280" customFormat="1">
      <c r="A86" s="2224" t="s">
        <v>1403</v>
      </c>
      <c r="B86" s="71" t="s">
        <v>1409</v>
      </c>
      <c r="F86" s="1894"/>
      <c r="G86" s="1894"/>
      <c r="H86" s="1893"/>
      <c r="I86" s="1894"/>
      <c r="J86" s="1894"/>
      <c r="K86" s="1894"/>
    </row>
    <row r="87" spans="1:14">
      <c r="A87" s="2225"/>
      <c r="B87" s="71" t="s">
        <v>1418</v>
      </c>
      <c r="F87" s="1894"/>
      <c r="G87" s="1894"/>
      <c r="H87" s="1893"/>
      <c r="I87" s="1894"/>
      <c r="J87" s="1894"/>
      <c r="K87" s="1894"/>
      <c r="N87" s="1280"/>
    </row>
    <row r="88" spans="1:14" s="1280" customFormat="1">
      <c r="A88" s="2224" t="s">
        <v>1404</v>
      </c>
      <c r="B88" s="71" t="s">
        <v>1410</v>
      </c>
      <c r="F88" s="1894"/>
      <c r="G88" s="1894"/>
      <c r="H88" s="1894"/>
      <c r="I88" s="1893"/>
      <c r="J88" s="1894"/>
      <c r="K88" s="1894"/>
    </row>
    <row r="89" spans="1:14">
      <c r="A89" s="2225"/>
      <c r="B89" s="71" t="s">
        <v>1419</v>
      </c>
      <c r="F89" s="1894"/>
      <c r="G89" s="1894"/>
      <c r="H89" s="1894"/>
      <c r="I89" s="1893"/>
      <c r="J89" s="1894"/>
      <c r="K89" s="1894"/>
      <c r="M89" s="1280"/>
      <c r="N89" s="1280"/>
    </row>
    <row r="90" spans="1:14" s="1280" customFormat="1">
      <c r="A90" s="2226" t="s">
        <v>1405</v>
      </c>
      <c r="B90" s="71" t="s">
        <v>1411</v>
      </c>
      <c r="F90" s="1894"/>
      <c r="G90" s="1894"/>
      <c r="H90" s="1894"/>
      <c r="I90" s="1894"/>
      <c r="J90" s="1893"/>
      <c r="K90" s="1894"/>
    </row>
    <row r="91" spans="1:14" ht="12.75" customHeight="1">
      <c r="A91" s="2226"/>
      <c r="B91" s="71" t="s">
        <v>1420</v>
      </c>
      <c r="F91" s="1894"/>
      <c r="G91" s="1894"/>
      <c r="H91" s="1894"/>
      <c r="I91" s="1894"/>
      <c r="J91" s="1893"/>
      <c r="K91" s="1894"/>
      <c r="M91" s="1280"/>
      <c r="N91" s="1280"/>
    </row>
    <row r="92" spans="1:14" s="1280" customFormat="1">
      <c r="A92" s="2226" t="s">
        <v>1406</v>
      </c>
      <c r="B92" s="71" t="s">
        <v>1412</v>
      </c>
      <c r="F92" s="1894"/>
      <c r="G92" s="1894"/>
      <c r="H92" s="1894"/>
      <c r="I92" s="1894"/>
      <c r="J92" s="1894"/>
      <c r="K92" s="1893"/>
    </row>
    <row r="93" spans="1:14" s="1280" customFormat="1">
      <c r="A93" s="2226"/>
      <c r="B93" s="71" t="s">
        <v>1421</v>
      </c>
      <c r="F93" s="1894"/>
      <c r="G93" s="1894"/>
      <c r="H93" s="1894"/>
      <c r="I93" s="1894"/>
      <c r="J93" s="1894"/>
      <c r="K93" s="1893"/>
    </row>
    <row r="94" spans="1:14">
      <c r="B94" s="125" t="s">
        <v>2</v>
      </c>
      <c r="F94" s="59">
        <f>SUM(F83:G84)</f>
        <v>0</v>
      </c>
      <c r="G94" s="59">
        <f>SUM(G85:H86)</f>
        <v>0</v>
      </c>
      <c r="H94" s="59">
        <f>SUM(H87:I88)</f>
        <v>0</v>
      </c>
      <c r="I94" s="59">
        <f>SUM(I89:J90)</f>
        <v>0</v>
      </c>
      <c r="J94" s="59">
        <f>SUM(J91:K92)</f>
        <v>0</v>
      </c>
      <c r="K94" s="59">
        <f>K93</f>
        <v>0</v>
      </c>
      <c r="M94" s="1280"/>
      <c r="N94" s="1280"/>
    </row>
    <row r="95" spans="1:14">
      <c r="A95" s="1280"/>
      <c r="B95" s="1280"/>
      <c r="C95" s="1280"/>
      <c r="D95" s="1280"/>
      <c r="E95" s="1280"/>
      <c r="F95" s="1280"/>
      <c r="G95" s="1280"/>
      <c r="H95" s="1280"/>
      <c r="I95" s="1280"/>
      <c r="J95" s="1280"/>
      <c r="K95" s="1280"/>
      <c r="M95" s="1280"/>
      <c r="N95" s="1280"/>
    </row>
    <row r="96" spans="1:14" s="1280" customFormat="1" ht="15">
      <c r="A96" s="8"/>
    </row>
    <row r="97" spans="1:11" s="1280" customFormat="1" ht="15">
      <c r="A97" s="1902" t="s">
        <v>1398</v>
      </c>
      <c r="B97" s="1903"/>
    </row>
    <row r="98" spans="1:11" s="1280" customFormat="1">
      <c r="A98" s="1899" t="s">
        <v>1413</v>
      </c>
      <c r="B98" s="1897" t="s">
        <v>1414</v>
      </c>
      <c r="F98" s="3" t="s">
        <v>1401</v>
      </c>
      <c r="G98" s="3" t="s">
        <v>1402</v>
      </c>
      <c r="H98" s="3" t="s">
        <v>1403</v>
      </c>
      <c r="I98" s="3" t="s">
        <v>1404</v>
      </c>
      <c r="J98" s="3" t="s">
        <v>1405</v>
      </c>
      <c r="K98" s="3" t="s">
        <v>1406</v>
      </c>
    </row>
    <row r="99" spans="1:11" s="1280" customFormat="1">
      <c r="A99" s="1901" t="s">
        <v>1401</v>
      </c>
      <c r="B99" s="71" t="s">
        <v>1417</v>
      </c>
      <c r="F99" s="1893"/>
      <c r="G99" s="1894"/>
      <c r="H99" s="1894"/>
      <c r="I99" s="1894"/>
      <c r="J99" s="1894"/>
      <c r="K99" s="1894"/>
    </row>
    <row r="100" spans="1:11" s="1280" customFormat="1">
      <c r="A100" s="2224" t="s">
        <v>1402</v>
      </c>
      <c r="B100" s="71" t="s">
        <v>1408</v>
      </c>
      <c r="F100" s="1894"/>
      <c r="G100" s="1893"/>
      <c r="H100" s="1894"/>
      <c r="I100" s="1894"/>
      <c r="J100" s="1894"/>
      <c r="K100" s="1894"/>
    </row>
    <row r="101" spans="1:11" s="1280" customFormat="1">
      <c r="A101" s="2225"/>
      <c r="B101" s="71" t="s">
        <v>1416</v>
      </c>
      <c r="F101" s="1894"/>
      <c r="G101" s="1893"/>
      <c r="H101" s="1894"/>
      <c r="I101" s="1894"/>
      <c r="J101" s="1894"/>
      <c r="K101" s="1894"/>
    </row>
    <row r="102" spans="1:11" s="1280" customFormat="1">
      <c r="A102" s="2224" t="s">
        <v>1403</v>
      </c>
      <c r="B102" s="71" t="s">
        <v>1409</v>
      </c>
      <c r="F102" s="1894"/>
      <c r="G102" s="1894"/>
      <c r="H102" s="1893"/>
      <c r="I102" s="1894"/>
      <c r="J102" s="1894"/>
      <c r="K102" s="1894"/>
    </row>
    <row r="103" spans="1:11" s="1280" customFormat="1">
      <c r="A103" s="2225"/>
      <c r="B103" s="71" t="s">
        <v>1418</v>
      </c>
      <c r="F103" s="1894"/>
      <c r="G103" s="1894"/>
      <c r="H103" s="1893"/>
      <c r="I103" s="1894"/>
      <c r="J103" s="1894"/>
      <c r="K103" s="1894"/>
    </row>
    <row r="104" spans="1:11" s="1280" customFormat="1">
      <c r="A104" s="2224" t="s">
        <v>1404</v>
      </c>
      <c r="B104" s="71" t="s">
        <v>1410</v>
      </c>
      <c r="F104" s="1894"/>
      <c r="G104" s="1894"/>
      <c r="H104" s="1894"/>
      <c r="I104" s="1893"/>
      <c r="J104" s="1894"/>
      <c r="K104" s="1894"/>
    </row>
    <row r="105" spans="1:11" s="1280" customFormat="1">
      <c r="A105" s="2225"/>
      <c r="B105" s="71" t="s">
        <v>1419</v>
      </c>
      <c r="F105" s="1894"/>
      <c r="G105" s="1894"/>
      <c r="H105" s="1894"/>
      <c r="I105" s="1893"/>
      <c r="J105" s="1894"/>
      <c r="K105" s="1894"/>
    </row>
    <row r="106" spans="1:11" s="1280" customFormat="1">
      <c r="A106" s="2226" t="s">
        <v>1405</v>
      </c>
      <c r="B106" s="71" t="s">
        <v>1411</v>
      </c>
      <c r="F106" s="1894"/>
      <c r="G106" s="1894"/>
      <c r="H106" s="1894"/>
      <c r="I106" s="1894"/>
      <c r="J106" s="1893"/>
      <c r="K106" s="1894"/>
    </row>
    <row r="107" spans="1:11" s="1280" customFormat="1">
      <c r="A107" s="2226"/>
      <c r="B107" s="71" t="s">
        <v>1420</v>
      </c>
      <c r="F107" s="1894"/>
      <c r="G107" s="1894"/>
      <c r="H107" s="1894"/>
      <c r="I107" s="1894"/>
      <c r="J107" s="1893"/>
      <c r="K107" s="1894"/>
    </row>
    <row r="108" spans="1:11" s="1280" customFormat="1">
      <c r="A108" s="2226" t="s">
        <v>1406</v>
      </c>
      <c r="B108" s="71" t="s">
        <v>1412</v>
      </c>
      <c r="F108" s="1894"/>
      <c r="G108" s="1894"/>
      <c r="H108" s="1894"/>
      <c r="I108" s="1894"/>
      <c r="J108" s="1894"/>
      <c r="K108" s="1893"/>
    </row>
    <row r="109" spans="1:11" s="1280" customFormat="1">
      <c r="A109" s="2226"/>
      <c r="B109" s="71" t="s">
        <v>1421</v>
      </c>
      <c r="F109" s="1894"/>
      <c r="G109" s="1894"/>
      <c r="H109" s="1894"/>
      <c r="I109" s="1894"/>
      <c r="J109" s="1894"/>
      <c r="K109" s="1893"/>
    </row>
    <row r="110" spans="1:11" s="1280" customFormat="1">
      <c r="B110" s="125" t="s">
        <v>2</v>
      </c>
      <c r="F110" s="59">
        <f>SUM(F99:G100)</f>
        <v>0</v>
      </c>
      <c r="G110" s="59">
        <f>SUM(G101:H102)</f>
        <v>0</v>
      </c>
      <c r="H110" s="59">
        <f>SUM(H103:I104)</f>
        <v>0</v>
      </c>
      <c r="I110" s="59">
        <f>SUM(I105:J106)</f>
        <v>0</v>
      </c>
      <c r="J110" s="59">
        <f>SUM(J107:K108)</f>
        <v>0</v>
      </c>
      <c r="K110" s="59">
        <f>K109</f>
        <v>0</v>
      </c>
    </row>
    <row r="111" spans="1:11" s="1280" customFormat="1"/>
    <row r="112" spans="1:11" s="1280" customFormat="1" ht="15">
      <c r="A112" s="8"/>
    </row>
    <row r="113" spans="1:11" s="1280" customFormat="1" ht="15">
      <c r="A113" s="1902" t="s">
        <v>1391</v>
      </c>
      <c r="B113" s="1903"/>
    </row>
    <row r="114" spans="1:11" s="1280" customFormat="1">
      <c r="A114" s="1899" t="s">
        <v>1413</v>
      </c>
      <c r="B114" s="1897" t="s">
        <v>1414</v>
      </c>
      <c r="F114" s="3" t="s">
        <v>1401</v>
      </c>
      <c r="G114" s="3" t="s">
        <v>1402</v>
      </c>
      <c r="H114" s="3" t="s">
        <v>1403</v>
      </c>
      <c r="I114" s="3" t="s">
        <v>1404</v>
      </c>
      <c r="J114" s="3" t="s">
        <v>1405</v>
      </c>
      <c r="K114" s="3" t="s">
        <v>1406</v>
      </c>
    </row>
    <row r="115" spans="1:11" s="1280" customFormat="1">
      <c r="A115" s="1900" t="s">
        <v>1402</v>
      </c>
      <c r="B115" s="71" t="s">
        <v>1416</v>
      </c>
      <c r="F115" s="1894"/>
      <c r="G115" s="1893"/>
      <c r="H115" s="1894"/>
      <c r="I115" s="1894"/>
      <c r="J115" s="1894"/>
      <c r="K115" s="1894"/>
    </row>
    <row r="116" spans="1:11" s="1280" customFormat="1">
      <c r="A116" s="2224" t="s">
        <v>1403</v>
      </c>
      <c r="B116" s="71" t="s">
        <v>1409</v>
      </c>
      <c r="F116" s="1894"/>
      <c r="G116" s="1894"/>
      <c r="H116" s="1893"/>
      <c r="I116" s="1894"/>
      <c r="J116" s="1894"/>
      <c r="K116" s="1894"/>
    </row>
    <row r="117" spans="1:11" s="1280" customFormat="1">
      <c r="A117" s="2225"/>
      <c r="B117" s="71" t="s">
        <v>1418</v>
      </c>
      <c r="F117" s="1894"/>
      <c r="G117" s="1894"/>
      <c r="H117" s="1893"/>
      <c r="I117" s="1894"/>
      <c r="J117" s="1894"/>
      <c r="K117" s="1894"/>
    </row>
    <row r="118" spans="1:11" s="1280" customFormat="1">
      <c r="A118" s="2224" t="s">
        <v>1404</v>
      </c>
      <c r="B118" s="71" t="s">
        <v>1410</v>
      </c>
      <c r="F118" s="1894"/>
      <c r="G118" s="1894"/>
      <c r="H118" s="1894"/>
      <c r="I118" s="1893"/>
      <c r="J118" s="1894"/>
      <c r="K118" s="1894"/>
    </row>
    <row r="119" spans="1:11" s="1280" customFormat="1">
      <c r="A119" s="2225"/>
      <c r="B119" s="71" t="s">
        <v>1419</v>
      </c>
      <c r="F119" s="1894"/>
      <c r="G119" s="1894"/>
      <c r="H119" s="1894"/>
      <c r="I119" s="1893"/>
      <c r="J119" s="1894"/>
      <c r="K119" s="1894"/>
    </row>
    <row r="120" spans="1:11" s="1280" customFormat="1">
      <c r="A120" s="2224" t="s">
        <v>1405</v>
      </c>
      <c r="B120" s="71" t="s">
        <v>1411</v>
      </c>
      <c r="F120" s="1894"/>
      <c r="G120" s="1894"/>
      <c r="H120" s="1894"/>
      <c r="I120" s="1894"/>
      <c r="J120" s="1893"/>
      <c r="K120" s="1894"/>
    </row>
    <row r="121" spans="1:11" s="1280" customFormat="1">
      <c r="A121" s="2225"/>
      <c r="B121" s="71" t="s">
        <v>1420</v>
      </c>
      <c r="F121" s="1894"/>
      <c r="G121" s="1894"/>
      <c r="H121" s="1894"/>
      <c r="I121" s="1894"/>
      <c r="J121" s="1893"/>
      <c r="K121" s="1894"/>
    </row>
    <row r="122" spans="1:11" s="1280" customFormat="1">
      <c r="A122" s="2227"/>
      <c r="B122" s="71" t="s">
        <v>1412</v>
      </c>
      <c r="F122" s="1894"/>
      <c r="G122" s="1894"/>
      <c r="H122" s="1894"/>
      <c r="I122" s="1894"/>
      <c r="J122" s="1894"/>
      <c r="K122" s="1893"/>
    </row>
    <row r="123" spans="1:11" s="1280" customFormat="1">
      <c r="A123" s="1898" t="s">
        <v>1406</v>
      </c>
      <c r="B123" s="71" t="s">
        <v>1421</v>
      </c>
      <c r="F123" s="1894"/>
      <c r="G123" s="1894"/>
      <c r="H123" s="1894"/>
      <c r="I123" s="1894"/>
      <c r="J123" s="1894"/>
      <c r="K123" s="1893"/>
    </row>
    <row r="124" spans="1:11" s="1280" customFormat="1">
      <c r="B124" s="125" t="s">
        <v>2</v>
      </c>
      <c r="F124" s="1894"/>
      <c r="G124" s="59">
        <f>SUM(G115:H116)</f>
        <v>0</v>
      </c>
      <c r="H124" s="59">
        <f>SUM(H117:I118)</f>
        <v>0</v>
      </c>
      <c r="I124" s="59">
        <f>SUM(I119:J120)</f>
        <v>0</v>
      </c>
      <c r="J124" s="59">
        <f>SUM(J121:K122)</f>
        <v>0</v>
      </c>
      <c r="K124" s="59">
        <f>K123</f>
        <v>0</v>
      </c>
    </row>
    <row r="125" spans="1:11" s="1280" customFormat="1" ht="15">
      <c r="A125" s="8"/>
    </row>
    <row r="126" spans="1:11" s="1280" customFormat="1" ht="15">
      <c r="A126" s="1902" t="s">
        <v>1400</v>
      </c>
      <c r="B126" s="1903"/>
    </row>
    <row r="127" spans="1:11" s="1280" customFormat="1">
      <c r="A127" s="1899" t="s">
        <v>1413</v>
      </c>
      <c r="B127" s="1897" t="s">
        <v>1414</v>
      </c>
      <c r="F127" s="3" t="s">
        <v>1401</v>
      </c>
      <c r="G127" s="3" t="s">
        <v>1402</v>
      </c>
      <c r="H127" s="3" t="s">
        <v>1403</v>
      </c>
      <c r="I127" s="3" t="s">
        <v>1404</v>
      </c>
      <c r="J127" s="3" t="s">
        <v>1405</v>
      </c>
      <c r="K127" s="3" t="s">
        <v>1406</v>
      </c>
    </row>
    <row r="128" spans="1:11" s="1280" customFormat="1">
      <c r="A128" s="1900" t="s">
        <v>1402</v>
      </c>
      <c r="B128" s="71" t="s">
        <v>1416</v>
      </c>
      <c r="F128" s="1894"/>
      <c r="G128" s="1893"/>
      <c r="H128" s="1894"/>
      <c r="I128" s="1894"/>
      <c r="J128" s="1894"/>
      <c r="K128" s="1894"/>
    </row>
    <row r="129" spans="1:11" s="1280" customFormat="1">
      <c r="A129" s="2224" t="s">
        <v>1403</v>
      </c>
      <c r="B129" s="71" t="s">
        <v>1409</v>
      </c>
      <c r="F129" s="1894"/>
      <c r="G129" s="1894"/>
      <c r="H129" s="1893"/>
      <c r="I129" s="1894"/>
      <c r="J129" s="1894"/>
      <c r="K129" s="1894"/>
    </row>
    <row r="130" spans="1:11" s="1280" customFormat="1">
      <c r="A130" s="2225"/>
      <c r="B130" s="71" t="s">
        <v>1418</v>
      </c>
      <c r="F130" s="1894"/>
      <c r="G130" s="1894"/>
      <c r="H130" s="1893"/>
      <c r="I130" s="1894"/>
      <c r="J130" s="1894"/>
      <c r="K130" s="1894"/>
    </row>
    <row r="131" spans="1:11" s="1280" customFormat="1">
      <c r="A131" s="2224" t="s">
        <v>1404</v>
      </c>
      <c r="B131" s="71" t="s">
        <v>1410</v>
      </c>
      <c r="F131" s="1894"/>
      <c r="G131" s="1894"/>
      <c r="H131" s="1894"/>
      <c r="I131" s="1893"/>
      <c r="J131" s="1894"/>
      <c r="K131" s="1894"/>
    </row>
    <row r="132" spans="1:11" s="1280" customFormat="1">
      <c r="A132" s="2225"/>
      <c r="B132" s="71" t="s">
        <v>1419</v>
      </c>
      <c r="F132" s="1894"/>
      <c r="G132" s="1894"/>
      <c r="H132" s="1894"/>
      <c r="I132" s="1893"/>
      <c r="J132" s="1894"/>
      <c r="K132" s="1894"/>
    </row>
    <row r="133" spans="1:11" s="1280" customFormat="1">
      <c r="A133" s="2224" t="s">
        <v>1405</v>
      </c>
      <c r="B133" s="71" t="s">
        <v>1411</v>
      </c>
      <c r="F133" s="1894"/>
      <c r="G133" s="1894"/>
      <c r="H133" s="1894"/>
      <c r="I133" s="1894"/>
      <c r="J133" s="1893"/>
      <c r="K133" s="1894"/>
    </row>
    <row r="134" spans="1:11" s="1280" customFormat="1">
      <c r="A134" s="2225"/>
      <c r="B134" s="71" t="s">
        <v>1420</v>
      </c>
      <c r="F134" s="1894"/>
      <c r="G134" s="1894"/>
      <c r="H134" s="1894"/>
      <c r="I134" s="1894"/>
      <c r="J134" s="1893"/>
      <c r="K134" s="1894"/>
    </row>
    <row r="135" spans="1:11" s="1280" customFormat="1">
      <c r="A135" s="2227"/>
      <c r="B135" s="71" t="s">
        <v>1412</v>
      </c>
      <c r="F135" s="1894"/>
      <c r="G135" s="1894"/>
      <c r="H135" s="1894"/>
      <c r="I135" s="1894"/>
      <c r="J135" s="1894"/>
      <c r="K135" s="1893"/>
    </row>
    <row r="136" spans="1:11" s="1280" customFormat="1">
      <c r="A136" s="1898" t="s">
        <v>1406</v>
      </c>
      <c r="B136" s="71" t="s">
        <v>1421</v>
      </c>
      <c r="F136" s="1894"/>
      <c r="G136" s="1894"/>
      <c r="H136" s="1894"/>
      <c r="I136" s="1894"/>
      <c r="J136" s="1894"/>
      <c r="K136" s="1893"/>
    </row>
    <row r="137" spans="1:11" s="1280" customFormat="1">
      <c r="B137" s="125" t="s">
        <v>2</v>
      </c>
      <c r="F137" s="1894"/>
      <c r="G137" s="59">
        <f>SUM(G128:H129)</f>
        <v>0</v>
      </c>
      <c r="H137" s="59">
        <f>SUM(H130:I131)</f>
        <v>0</v>
      </c>
      <c r="I137" s="59">
        <f>SUM(I132:J133)</f>
        <v>0</v>
      </c>
      <c r="J137" s="59">
        <f>SUM(J134:K135)</f>
        <v>0</v>
      </c>
      <c r="K137" s="59">
        <f>K136</f>
        <v>0</v>
      </c>
    </row>
    <row r="138" spans="1:11" s="1280" customFormat="1" ht="15">
      <c r="A138" s="8"/>
    </row>
    <row r="139" spans="1:11" s="1280" customFormat="1" ht="15">
      <c r="A139" s="1902" t="s">
        <v>1661</v>
      </c>
      <c r="B139" s="1903"/>
    </row>
    <row r="140" spans="1:11" s="1280" customFormat="1">
      <c r="A140" s="1899" t="s">
        <v>1413</v>
      </c>
      <c r="B140" s="1897" t="s">
        <v>1414</v>
      </c>
      <c r="F140" s="3" t="s">
        <v>1401</v>
      </c>
      <c r="G140" s="3" t="s">
        <v>1402</v>
      </c>
      <c r="H140" s="3" t="s">
        <v>1403</v>
      </c>
      <c r="I140" s="3" t="s">
        <v>1404</v>
      </c>
      <c r="J140" s="3" t="s">
        <v>1405</v>
      </c>
      <c r="K140" s="3" t="s">
        <v>1406</v>
      </c>
    </row>
    <row r="141" spans="1:11" s="1280" customFormat="1">
      <c r="A141" s="1900" t="s">
        <v>1402</v>
      </c>
      <c r="B141" s="71" t="s">
        <v>1416</v>
      </c>
      <c r="F141" s="1894"/>
      <c r="G141" s="1893"/>
      <c r="H141" s="1894"/>
      <c r="I141" s="1894"/>
      <c r="J141" s="1894"/>
      <c r="K141" s="1894"/>
    </row>
    <row r="142" spans="1:11" s="1280" customFormat="1">
      <c r="A142" s="2224" t="s">
        <v>1403</v>
      </c>
      <c r="B142" s="71" t="s">
        <v>1409</v>
      </c>
      <c r="F142" s="1894"/>
      <c r="G142" s="1894"/>
      <c r="H142" s="1893"/>
      <c r="I142" s="1894"/>
      <c r="J142" s="1894"/>
      <c r="K142" s="1894"/>
    </row>
    <row r="143" spans="1:11" s="1280" customFormat="1">
      <c r="A143" s="2225"/>
      <c r="B143" s="71" t="s">
        <v>1418</v>
      </c>
      <c r="F143" s="1894"/>
      <c r="G143" s="1894"/>
      <c r="H143" s="1893"/>
      <c r="I143" s="1894"/>
      <c r="J143" s="1894"/>
      <c r="K143" s="1894"/>
    </row>
    <row r="144" spans="1:11" s="1280" customFormat="1">
      <c r="A144" s="2224" t="s">
        <v>1404</v>
      </c>
      <c r="B144" s="71" t="s">
        <v>1410</v>
      </c>
      <c r="F144" s="1894"/>
      <c r="G144" s="1894"/>
      <c r="H144" s="1894"/>
      <c r="I144" s="1893"/>
      <c r="J144" s="1894"/>
      <c r="K144" s="1894"/>
    </row>
    <row r="145" spans="1:11" s="1280" customFormat="1">
      <c r="A145" s="2225"/>
      <c r="B145" s="71" t="s">
        <v>1419</v>
      </c>
      <c r="F145" s="1894"/>
      <c r="G145" s="1894"/>
      <c r="H145" s="1894"/>
      <c r="I145" s="1893"/>
      <c r="J145" s="1894"/>
      <c r="K145" s="1894"/>
    </row>
    <row r="146" spans="1:11" s="1280" customFormat="1">
      <c r="A146" s="2224" t="s">
        <v>1405</v>
      </c>
      <c r="B146" s="71" t="s">
        <v>1411</v>
      </c>
      <c r="F146" s="1894"/>
      <c r="G146" s="1894"/>
      <c r="H146" s="1894"/>
      <c r="I146" s="1894"/>
      <c r="J146" s="1893"/>
      <c r="K146" s="1894"/>
    </row>
    <row r="147" spans="1:11" s="1280" customFormat="1">
      <c r="A147" s="2225"/>
      <c r="B147" s="71" t="s">
        <v>1420</v>
      </c>
      <c r="F147" s="1894"/>
      <c r="G147" s="1894"/>
      <c r="H147" s="1894"/>
      <c r="I147" s="1894"/>
      <c r="J147" s="1893"/>
      <c r="K147" s="1894"/>
    </row>
    <row r="148" spans="1:11" s="1280" customFormat="1">
      <c r="A148" s="2227"/>
      <c r="B148" s="71" t="s">
        <v>1412</v>
      </c>
      <c r="F148" s="1894"/>
      <c r="G148" s="1894"/>
      <c r="H148" s="1894"/>
      <c r="I148" s="1894"/>
      <c r="J148" s="1894"/>
      <c r="K148" s="1893"/>
    </row>
    <row r="149" spans="1:11" s="1280" customFormat="1">
      <c r="A149" s="1898" t="s">
        <v>1406</v>
      </c>
      <c r="B149" s="71" t="s">
        <v>1421</v>
      </c>
      <c r="F149" s="1894"/>
      <c r="G149" s="1894"/>
      <c r="H149" s="1894"/>
      <c r="I149" s="1894"/>
      <c r="J149" s="1894"/>
      <c r="K149" s="1893"/>
    </row>
    <row r="150" spans="1:11" s="1280" customFormat="1">
      <c r="B150" s="125" t="s">
        <v>2</v>
      </c>
      <c r="F150" s="1894"/>
      <c r="G150" s="59">
        <f>SUM(G141:H142)</f>
        <v>0</v>
      </c>
      <c r="H150" s="59">
        <f>SUM(H143:I144)</f>
        <v>0</v>
      </c>
      <c r="I150" s="59">
        <f>SUM(I145:J146)</f>
        <v>0</v>
      </c>
      <c r="J150" s="59">
        <f>SUM(J147:K148)</f>
        <v>0</v>
      </c>
      <c r="K150" s="59">
        <f>K149</f>
        <v>0</v>
      </c>
    </row>
    <row r="151" spans="1:11" s="1280" customFormat="1" ht="15">
      <c r="A151" s="8"/>
    </row>
    <row r="152" spans="1:11" s="1280" customFormat="1" ht="15">
      <c r="A152" s="1902" t="s">
        <v>1662</v>
      </c>
      <c r="B152" s="1903"/>
    </row>
    <row r="153" spans="1:11" s="1280" customFormat="1">
      <c r="A153" s="1899" t="s">
        <v>1413</v>
      </c>
      <c r="B153" s="1897" t="s">
        <v>1414</v>
      </c>
      <c r="F153" s="3" t="s">
        <v>1401</v>
      </c>
      <c r="G153" s="3" t="s">
        <v>1402</v>
      </c>
      <c r="H153" s="3" t="s">
        <v>1403</v>
      </c>
      <c r="I153" s="3" t="s">
        <v>1404</v>
      </c>
      <c r="J153" s="3" t="s">
        <v>1405</v>
      </c>
      <c r="K153" s="3" t="s">
        <v>1406</v>
      </c>
    </row>
    <row r="154" spans="1:11" s="1280" customFormat="1">
      <c r="A154" s="1900" t="s">
        <v>1402</v>
      </c>
      <c r="B154" s="71" t="s">
        <v>1416</v>
      </c>
      <c r="F154" s="1894"/>
      <c r="G154" s="1893"/>
      <c r="H154" s="1894"/>
      <c r="I154" s="1894"/>
      <c r="J154" s="1894"/>
      <c r="K154" s="1894"/>
    </row>
    <row r="155" spans="1:11" s="1280" customFormat="1">
      <c r="A155" s="2224" t="s">
        <v>1403</v>
      </c>
      <c r="B155" s="71" t="s">
        <v>1409</v>
      </c>
      <c r="F155" s="1894"/>
      <c r="G155" s="1894"/>
      <c r="H155" s="1893"/>
      <c r="I155" s="1894"/>
      <c r="J155" s="1894"/>
      <c r="K155" s="1894"/>
    </row>
    <row r="156" spans="1:11" s="1280" customFormat="1">
      <c r="A156" s="2225"/>
      <c r="B156" s="71" t="s">
        <v>1418</v>
      </c>
      <c r="F156" s="1894"/>
      <c r="G156" s="1894"/>
      <c r="H156" s="1893"/>
      <c r="I156" s="1894"/>
      <c r="J156" s="1894"/>
      <c r="K156" s="1894"/>
    </row>
    <row r="157" spans="1:11" s="1280" customFormat="1">
      <c r="A157" s="2224" t="s">
        <v>1404</v>
      </c>
      <c r="B157" s="71" t="s">
        <v>1410</v>
      </c>
      <c r="F157" s="1894"/>
      <c r="G157" s="1894"/>
      <c r="H157" s="1894"/>
      <c r="I157" s="1893"/>
      <c r="J157" s="1894"/>
      <c r="K157" s="1894"/>
    </row>
    <row r="158" spans="1:11" s="1280" customFormat="1">
      <c r="A158" s="2225"/>
      <c r="B158" s="71" t="s">
        <v>1419</v>
      </c>
      <c r="F158" s="1894"/>
      <c r="G158" s="1894"/>
      <c r="H158" s="1894"/>
      <c r="I158" s="1893"/>
      <c r="J158" s="1894"/>
      <c r="K158" s="1894"/>
    </row>
    <row r="159" spans="1:11" s="1280" customFormat="1">
      <c r="A159" s="2224" t="s">
        <v>1405</v>
      </c>
      <c r="B159" s="71" t="s">
        <v>1411</v>
      </c>
      <c r="F159" s="1894"/>
      <c r="G159" s="1894"/>
      <c r="H159" s="1894"/>
      <c r="I159" s="1894"/>
      <c r="J159" s="1893"/>
      <c r="K159" s="1894"/>
    </row>
    <row r="160" spans="1:11" s="1280" customFormat="1">
      <c r="A160" s="2225"/>
      <c r="B160" s="71" t="s">
        <v>1420</v>
      </c>
      <c r="F160" s="1894"/>
      <c r="G160" s="1894"/>
      <c r="H160" s="1894"/>
      <c r="I160" s="1894"/>
      <c r="J160" s="1893"/>
      <c r="K160" s="1894"/>
    </row>
    <row r="161" spans="1:11" s="1280" customFormat="1">
      <c r="A161" s="2227"/>
      <c r="B161" s="71" t="s">
        <v>1412</v>
      </c>
      <c r="F161" s="1894"/>
      <c r="G161" s="1894"/>
      <c r="H161" s="1894"/>
      <c r="I161" s="1894"/>
      <c r="J161" s="1894"/>
      <c r="K161" s="1893"/>
    </row>
    <row r="162" spans="1:11" s="1280" customFormat="1">
      <c r="A162" s="1898" t="s">
        <v>1406</v>
      </c>
      <c r="B162" s="71" t="s">
        <v>1421</v>
      </c>
      <c r="F162" s="1894"/>
      <c r="G162" s="1894"/>
      <c r="H162" s="1894"/>
      <c r="I162" s="1894"/>
      <c r="J162" s="1894"/>
      <c r="K162" s="1893"/>
    </row>
    <row r="163" spans="1:11" s="1280" customFormat="1">
      <c r="B163" s="125" t="s">
        <v>2</v>
      </c>
      <c r="F163" s="1894"/>
      <c r="G163" s="59">
        <f>SUM(G154:H155)</f>
        <v>0</v>
      </c>
      <c r="H163" s="59">
        <f>SUM(H156:I157)</f>
        <v>0</v>
      </c>
      <c r="I163" s="59">
        <f>SUM(I158:J159)</f>
        <v>0</v>
      </c>
      <c r="J163" s="59">
        <f>SUM(J160:K161)</f>
        <v>0</v>
      </c>
      <c r="K163" s="59">
        <f>K162</f>
        <v>0</v>
      </c>
    </row>
    <row r="164" spans="1:11" s="1280" customFormat="1"/>
    <row r="165" spans="1:11" s="1280" customFormat="1" ht="15">
      <c r="A165" s="8"/>
    </row>
    <row r="166" spans="1:11" s="1280" customFormat="1" ht="15">
      <c r="A166" s="2228" t="s">
        <v>1343</v>
      </c>
      <c r="B166" s="2229"/>
    </row>
    <row r="167" spans="1:11" s="1280" customFormat="1">
      <c r="A167" s="1899" t="s">
        <v>1413</v>
      </c>
      <c r="B167" s="1897" t="s">
        <v>1414</v>
      </c>
      <c r="F167" s="3" t="s">
        <v>1401</v>
      </c>
      <c r="G167" s="3" t="s">
        <v>1402</v>
      </c>
      <c r="H167" s="3" t="s">
        <v>1403</v>
      </c>
      <c r="I167" s="3" t="s">
        <v>1404</v>
      </c>
      <c r="J167" s="3" t="s">
        <v>1405</v>
      </c>
      <c r="K167" s="3" t="s">
        <v>1406</v>
      </c>
    </row>
    <row r="168" spans="1:11" s="1280" customFormat="1">
      <c r="A168" s="1901" t="s">
        <v>1401</v>
      </c>
      <c r="B168" s="71" t="s">
        <v>1415</v>
      </c>
      <c r="F168" s="1893"/>
      <c r="G168" s="1894"/>
      <c r="H168" s="1894"/>
      <c r="I168" s="1894"/>
      <c r="J168" s="1894"/>
      <c r="K168" s="1894"/>
    </row>
    <row r="169" spans="1:11" s="1280" customFormat="1">
      <c r="A169" s="2224" t="s">
        <v>1402</v>
      </c>
      <c r="B169" s="71" t="s">
        <v>1408</v>
      </c>
      <c r="F169" s="1894"/>
      <c r="G169" s="1893"/>
      <c r="H169" s="1894"/>
      <c r="I169" s="1894"/>
      <c r="J169" s="1894"/>
      <c r="K169" s="1894"/>
    </row>
    <row r="170" spans="1:11" s="1280" customFormat="1">
      <c r="A170" s="2225"/>
      <c r="B170" s="71" t="s">
        <v>1422</v>
      </c>
      <c r="F170" s="1894"/>
      <c r="G170" s="1893"/>
      <c r="H170" s="1894"/>
      <c r="I170" s="1894"/>
      <c r="J170" s="1894"/>
      <c r="K170" s="1894"/>
    </row>
    <row r="171" spans="1:11" s="1280" customFormat="1">
      <c r="A171" s="2224" t="s">
        <v>1403</v>
      </c>
      <c r="B171" s="71" t="s">
        <v>1409</v>
      </c>
      <c r="F171" s="1894"/>
      <c r="G171" s="1894"/>
      <c r="H171" s="1893"/>
      <c r="I171" s="1894"/>
      <c r="J171" s="1894"/>
      <c r="K171" s="1894"/>
    </row>
    <row r="172" spans="1:11" s="1280" customFormat="1">
      <c r="A172" s="2225"/>
      <c r="B172" s="71" t="s">
        <v>1423</v>
      </c>
      <c r="F172" s="1894"/>
      <c r="G172" s="1894"/>
      <c r="H172" s="1893"/>
      <c r="I172" s="1894"/>
      <c r="J172" s="1894"/>
      <c r="K172" s="1894"/>
    </row>
    <row r="173" spans="1:11" s="1280" customFormat="1">
      <c r="A173" s="2224" t="s">
        <v>1404</v>
      </c>
      <c r="B173" s="71" t="s">
        <v>1410</v>
      </c>
      <c r="F173" s="1894"/>
      <c r="G173" s="1894"/>
      <c r="H173" s="1894"/>
      <c r="I173" s="1893"/>
      <c r="J173" s="1894"/>
      <c r="K173" s="1894"/>
    </row>
    <row r="174" spans="1:11" s="1280" customFormat="1">
      <c r="A174" s="2225"/>
      <c r="B174" s="71" t="s">
        <v>1424</v>
      </c>
      <c r="F174" s="1894"/>
      <c r="G174" s="1894"/>
      <c r="H174" s="1894"/>
      <c r="I174" s="1893"/>
      <c r="J174" s="1894"/>
      <c r="K174" s="1894"/>
    </row>
    <row r="175" spans="1:11" s="1280" customFormat="1">
      <c r="A175" s="2226" t="s">
        <v>1405</v>
      </c>
      <c r="B175" s="71" t="s">
        <v>1411</v>
      </c>
      <c r="F175" s="1894"/>
      <c r="G175" s="1894"/>
      <c r="H175" s="1894"/>
      <c r="I175" s="1894"/>
      <c r="J175" s="1893"/>
      <c r="K175" s="1894"/>
    </row>
    <row r="176" spans="1:11" s="1280" customFormat="1">
      <c r="A176" s="2226"/>
      <c r="B176" s="71" t="s">
        <v>1425</v>
      </c>
      <c r="F176" s="1894"/>
      <c r="G176" s="1894"/>
      <c r="H176" s="1894"/>
      <c r="I176" s="1894"/>
      <c r="J176" s="1893"/>
      <c r="K176" s="1894"/>
    </row>
    <row r="177" spans="1:20" s="1280" customFormat="1">
      <c r="A177" s="2226" t="s">
        <v>1406</v>
      </c>
      <c r="B177" s="71" t="s">
        <v>1412</v>
      </c>
      <c r="F177" s="1894"/>
      <c r="G177" s="1894"/>
      <c r="H177" s="1894"/>
      <c r="I177" s="1894"/>
      <c r="J177" s="1894"/>
      <c r="K177" s="1893"/>
    </row>
    <row r="178" spans="1:20" s="1280" customFormat="1">
      <c r="A178" s="2226"/>
      <c r="B178" s="71" t="s">
        <v>1426</v>
      </c>
      <c r="F178" s="1894"/>
      <c r="G178" s="1894"/>
      <c r="H178" s="1894"/>
      <c r="I178" s="1894"/>
      <c r="J178" s="1894"/>
      <c r="K178" s="1893"/>
    </row>
    <row r="179" spans="1:20" s="1280" customFormat="1">
      <c r="B179" s="125" t="s">
        <v>2</v>
      </c>
      <c r="F179" s="59">
        <f>SUM(F168:G169)</f>
        <v>0</v>
      </c>
      <c r="G179" s="59">
        <f>SUM(G170:H171)</f>
        <v>0</v>
      </c>
      <c r="H179" s="59">
        <f>SUM(H172:I173)</f>
        <v>0</v>
      </c>
      <c r="I179" s="59">
        <f>SUM(I174:J175)</f>
        <v>0</v>
      </c>
      <c r="J179" s="59">
        <f>SUM(J176:K177)</f>
        <v>0</v>
      </c>
      <c r="K179" s="59">
        <f>K178</f>
        <v>0</v>
      </c>
    </row>
    <row r="180" spans="1:20" s="1280" customFormat="1"/>
    <row r="181" spans="1:20" s="1280" customFormat="1"/>
    <row r="182" spans="1:20" s="1280" customFormat="1"/>
    <row r="183" spans="1:20" s="1280" customFormat="1"/>
    <row r="184" spans="1:20">
      <c r="A184" s="1280"/>
      <c r="B184" s="1280"/>
      <c r="C184" s="1280"/>
      <c r="D184" s="1280"/>
      <c r="E184" s="1280"/>
      <c r="F184" s="1280"/>
      <c r="G184" s="1280"/>
      <c r="H184" s="1280"/>
      <c r="I184" s="1280"/>
      <c r="J184" s="1280"/>
      <c r="K184" s="1280"/>
      <c r="L184" s="1280"/>
      <c r="M184" s="1280"/>
    </row>
    <row r="185" spans="1:20" ht="12.75" customHeight="1">
      <c r="A185" s="1280"/>
      <c r="B185" s="1280"/>
      <c r="C185" s="1280"/>
      <c r="D185" s="1280"/>
      <c r="E185" s="1280"/>
      <c r="F185" s="1280"/>
      <c r="G185" s="1280"/>
      <c r="H185" s="1280"/>
      <c r="I185" s="1280"/>
      <c r="J185" s="1280"/>
      <c r="K185" s="1280"/>
      <c r="L185" s="1280"/>
      <c r="M185" s="1280"/>
      <c r="O185" s="174"/>
      <c r="P185" s="174"/>
      <c r="Q185" s="174"/>
      <c r="R185" s="174"/>
      <c r="S185" s="174"/>
      <c r="T185" s="174"/>
    </row>
    <row r="186" spans="1:20">
      <c r="A186" s="1280"/>
      <c r="B186" s="1280"/>
      <c r="C186" s="1280"/>
      <c r="D186" s="1280"/>
      <c r="E186" s="1280"/>
      <c r="F186" s="1280"/>
      <c r="G186" s="1280"/>
      <c r="H186" s="1280"/>
      <c r="I186" s="1280"/>
      <c r="J186" s="1280"/>
      <c r="K186" s="1280"/>
      <c r="L186" s="1280"/>
      <c r="M186" s="1280"/>
      <c r="O186" s="174"/>
      <c r="P186" s="174"/>
      <c r="Q186" s="174"/>
      <c r="R186" s="174"/>
      <c r="S186" s="174"/>
      <c r="T186" s="174"/>
    </row>
    <row r="187" spans="1:20">
      <c r="A187" s="1280"/>
      <c r="B187" s="1280"/>
      <c r="C187" s="1280"/>
      <c r="D187" s="1280"/>
      <c r="E187" s="1280"/>
      <c r="F187" s="1280"/>
      <c r="G187" s="1280"/>
      <c r="H187" s="1280"/>
      <c r="I187" s="1280"/>
      <c r="J187" s="1280"/>
      <c r="K187" s="1280"/>
      <c r="L187" s="1280"/>
      <c r="M187" s="1280"/>
    </row>
    <row r="188" spans="1:20">
      <c r="A188" s="1280"/>
      <c r="B188" s="1280"/>
      <c r="C188" s="1280"/>
      <c r="D188" s="1280"/>
      <c r="E188" s="1280"/>
      <c r="F188" s="1280"/>
      <c r="G188" s="1280"/>
      <c r="H188" s="1280"/>
      <c r="I188" s="1280"/>
      <c r="J188" s="1280"/>
      <c r="K188" s="1280"/>
      <c r="L188" s="1280"/>
      <c r="M188" s="1280"/>
    </row>
    <row r="189" spans="1:20">
      <c r="A189" s="1280"/>
      <c r="B189" s="1280"/>
      <c r="C189" s="1280"/>
      <c r="D189" s="1280"/>
      <c r="E189" s="1280"/>
      <c r="F189" s="1280"/>
      <c r="G189" s="1280"/>
      <c r="H189" s="1280"/>
      <c r="I189" s="1280"/>
      <c r="J189" s="1280"/>
      <c r="K189" s="1280"/>
      <c r="L189" s="1280"/>
      <c r="M189" s="1280"/>
    </row>
    <row r="190" spans="1:20">
      <c r="A190" s="1280"/>
      <c r="B190" s="1280"/>
      <c r="C190" s="1280"/>
      <c r="D190" s="1280"/>
      <c r="E190" s="1280"/>
      <c r="F190" s="1280"/>
      <c r="G190" s="1280"/>
      <c r="H190" s="1280"/>
      <c r="I190" s="1280"/>
      <c r="J190" s="1280"/>
      <c r="K190" s="1280"/>
      <c r="L190" s="1280"/>
      <c r="M190" s="1280"/>
    </row>
    <row r="191" spans="1:20">
      <c r="A191" s="1280"/>
      <c r="B191" s="1280"/>
      <c r="C191" s="1280"/>
      <c r="D191" s="1280"/>
      <c r="E191" s="1280"/>
      <c r="F191" s="1280"/>
      <c r="G191" s="1280"/>
      <c r="H191" s="1280"/>
      <c r="I191" s="1280"/>
      <c r="J191" s="1280"/>
      <c r="K191" s="1280"/>
      <c r="L191" s="1280"/>
      <c r="M191" s="1280"/>
    </row>
    <row r="192" spans="1:20">
      <c r="A192" s="1280"/>
      <c r="B192" s="1280"/>
      <c r="C192" s="1280"/>
      <c r="D192" s="1280"/>
      <c r="E192" s="1280"/>
      <c r="F192" s="1280"/>
      <c r="G192" s="1280"/>
      <c r="H192" s="1280"/>
      <c r="I192" s="1280"/>
      <c r="J192" s="1280"/>
      <c r="K192" s="1280"/>
      <c r="L192" s="1280"/>
      <c r="M192" s="1280"/>
    </row>
  </sheetData>
  <mergeCells count="30">
    <mergeCell ref="A146:A148"/>
    <mergeCell ref="A157:A158"/>
    <mergeCell ref="A159:A161"/>
    <mergeCell ref="A92:A93"/>
    <mergeCell ref="A90:A91"/>
    <mergeCell ref="A106:A107"/>
    <mergeCell ref="A108:A109"/>
    <mergeCell ref="A129:A130"/>
    <mergeCell ref="A133:A135"/>
    <mergeCell ref="A175:A176"/>
    <mergeCell ref="A177:A178"/>
    <mergeCell ref="A100:A101"/>
    <mergeCell ref="A102:A103"/>
    <mergeCell ref="A104:A105"/>
    <mergeCell ref="A120:A122"/>
    <mergeCell ref="A169:A170"/>
    <mergeCell ref="A166:B166"/>
    <mergeCell ref="A155:A156"/>
    <mergeCell ref="A131:A132"/>
    <mergeCell ref="A116:A117"/>
    <mergeCell ref="A118:A119"/>
    <mergeCell ref="A171:A172"/>
    <mergeCell ref="A173:A174"/>
    <mergeCell ref="A142:A143"/>
    <mergeCell ref="A144:A145"/>
    <mergeCell ref="G69:K69"/>
    <mergeCell ref="G5:K5"/>
    <mergeCell ref="A84:A85"/>
    <mergeCell ref="A86:A87"/>
    <mergeCell ref="A88:A89"/>
  </mergeCells>
  <conditionalFormatting sqref="F64:K64">
    <cfRule type="cellIs" dxfId="63" priority="2" operator="equal">
      <formula>"Err"</formula>
    </cfRule>
  </conditionalFormatting>
  <pageMargins left="0.31496062992125984" right="0.11811023622047245" top="0.59055118110236227" bottom="0.35433070866141736" header="0.31496062992125984" footer="0.11811023622047245"/>
  <pageSetup paperSize="8" scale="35" orientation="landscape" r:id="rId1"/>
  <headerFooter>
    <oddHeader>&amp;R&amp;"Verdana,Bold"&amp;14&amp;A</oddHeader>
    <oddFooter>&amp;L&amp;D &amp;T&amp;C&amp;Z&amp;F&amp;R&amp;A</oddFooter>
  </headerFooter>
</worksheet>
</file>

<file path=xl/worksheets/sheet51.xml><?xml version="1.0" encoding="utf-8"?>
<worksheet xmlns="http://schemas.openxmlformats.org/spreadsheetml/2006/main" xmlns:r="http://schemas.openxmlformats.org/officeDocument/2006/relationships">
  <sheetPr codeName="Sheet68">
    <tabColor rgb="FFDDDDDD"/>
    <pageSetUpPr fitToPage="1"/>
  </sheetPr>
  <dimension ref="A1:L30"/>
  <sheetViews>
    <sheetView zoomScale="70" zoomScaleNormal="70" workbookViewId="0"/>
  </sheetViews>
  <sheetFormatPr defaultRowHeight="12.75"/>
  <cols>
    <col min="1" max="1" width="44.625" bestFit="1" customWidth="1"/>
    <col min="2" max="5" width="2.125" customWidth="1"/>
    <col min="6" max="12" width="7.375" customWidth="1"/>
  </cols>
  <sheetData>
    <row r="1" spans="1:12" ht="15">
      <c r="A1" s="8" t="s">
        <v>222</v>
      </c>
      <c r="B1" s="67"/>
      <c r="C1" s="67"/>
      <c r="D1" s="15"/>
      <c r="E1" s="15"/>
      <c r="F1" s="15"/>
      <c r="G1" s="15"/>
      <c r="H1" s="15"/>
      <c r="I1" s="15"/>
      <c r="J1" s="15"/>
      <c r="K1" s="15"/>
      <c r="L1" s="15"/>
    </row>
    <row r="2" spans="1:12" ht="15">
      <c r="A2" s="8" t="str">
        <f>Cover!D13</f>
        <v>[DNO]</v>
      </c>
      <c r="B2" s="67"/>
      <c r="C2" s="67"/>
      <c r="D2" s="18"/>
      <c r="E2" s="37"/>
      <c r="F2" s="15"/>
      <c r="G2" s="15"/>
      <c r="H2" s="15"/>
      <c r="I2" s="15"/>
      <c r="J2" s="15"/>
      <c r="K2" s="15"/>
      <c r="L2" s="15"/>
    </row>
    <row r="3" spans="1:12" ht="15">
      <c r="A3" s="8">
        <f>Cover!D15</f>
        <v>2012</v>
      </c>
      <c r="B3" s="50"/>
      <c r="C3" s="50"/>
      <c r="D3" s="6"/>
      <c r="E3" s="37"/>
      <c r="F3" s="15"/>
      <c r="G3" s="15"/>
      <c r="H3" s="15"/>
      <c r="I3" s="15"/>
      <c r="J3" s="15"/>
      <c r="K3" s="15"/>
      <c r="L3" s="15"/>
    </row>
    <row r="4" spans="1:12">
      <c r="F4" s="3">
        <v>2010</v>
      </c>
      <c r="G4" s="3">
        <v>2011</v>
      </c>
      <c r="H4" s="3">
        <v>2012</v>
      </c>
      <c r="I4" s="3">
        <v>2013</v>
      </c>
      <c r="J4" s="3">
        <v>2014</v>
      </c>
      <c r="K4" s="3">
        <v>2015</v>
      </c>
      <c r="L4" s="176" t="s">
        <v>1</v>
      </c>
    </row>
    <row r="5" spans="1:12" ht="15">
      <c r="A5" s="8" t="s">
        <v>223</v>
      </c>
      <c r="F5" s="3" t="s">
        <v>0</v>
      </c>
      <c r="G5" s="261"/>
      <c r="H5" s="9"/>
      <c r="I5" s="9" t="s">
        <v>1</v>
      </c>
      <c r="J5" s="9"/>
      <c r="K5" s="262"/>
      <c r="L5" s="74" t="s">
        <v>4</v>
      </c>
    </row>
    <row r="6" spans="1:12">
      <c r="A6" s="10" t="s">
        <v>185</v>
      </c>
      <c r="F6" s="1041"/>
      <c r="G6" s="1041"/>
      <c r="H6" s="1041"/>
      <c r="I6" s="1041"/>
      <c r="J6" s="1041"/>
      <c r="K6" s="1041"/>
      <c r="L6" s="59">
        <f>SUM(G6:K6)</f>
        <v>0</v>
      </c>
    </row>
    <row r="7" spans="1:12">
      <c r="A7" s="10" t="s">
        <v>220</v>
      </c>
      <c r="F7" s="1041"/>
      <c r="G7" s="1041"/>
      <c r="H7" s="1041"/>
      <c r="I7" s="1041"/>
      <c r="J7" s="1041"/>
      <c r="K7" s="1041"/>
      <c r="L7" s="59">
        <f>SUM(G7:K7)</f>
        <v>0</v>
      </c>
    </row>
    <row r="8" spans="1:12">
      <c r="A8" s="10" t="s">
        <v>221</v>
      </c>
      <c r="F8" s="1041"/>
      <c r="G8" s="1041"/>
      <c r="H8" s="1041"/>
      <c r="I8" s="1041"/>
      <c r="J8" s="1041"/>
      <c r="K8" s="1041"/>
      <c r="L8" s="59">
        <f>SUM(G8:K8)</f>
        <v>0</v>
      </c>
    </row>
    <row r="9" spans="1:12">
      <c r="A9" s="10" t="s">
        <v>94</v>
      </c>
      <c r="F9" s="1041"/>
      <c r="G9" s="1041"/>
      <c r="H9" s="1041"/>
      <c r="I9" s="1041"/>
      <c r="J9" s="1041"/>
      <c r="K9" s="1041"/>
      <c r="L9" s="59">
        <f>SUM(G9:K9)</f>
        <v>0</v>
      </c>
    </row>
    <row r="10" spans="1:12" s="12" customFormat="1">
      <c r="A10" s="11" t="s">
        <v>2</v>
      </c>
      <c r="F10" s="1039">
        <f t="shared" ref="F10:K10" si="0">SUM(F6:F9)</f>
        <v>0</v>
      </c>
      <c r="G10" s="1039">
        <f t="shared" si="0"/>
        <v>0</v>
      </c>
      <c r="H10" s="1039">
        <f>SUM(H6:H9)</f>
        <v>0</v>
      </c>
      <c r="I10" s="1039">
        <f t="shared" si="0"/>
        <v>0</v>
      </c>
      <c r="J10" s="1039">
        <f>SUM(J6:J9)</f>
        <v>0</v>
      </c>
      <c r="K10" s="1039">
        <f t="shared" si="0"/>
        <v>0</v>
      </c>
      <c r="L10" s="1039">
        <f>SUM(L6:L9)</f>
        <v>0</v>
      </c>
    </row>
    <row r="12" spans="1:12" ht="15">
      <c r="A12" s="137" t="s">
        <v>233</v>
      </c>
      <c r="F12" s="710"/>
      <c r="G12" s="710"/>
      <c r="H12" s="710"/>
      <c r="I12" s="710"/>
      <c r="J12" s="710"/>
      <c r="K12" s="710"/>
      <c r="L12" s="710"/>
    </row>
    <row r="13" spans="1:12">
      <c r="A13" s="687" t="s">
        <v>58</v>
      </c>
      <c r="B13" s="710"/>
      <c r="C13" s="710"/>
      <c r="D13" s="710"/>
      <c r="E13" s="710"/>
      <c r="F13" s="1041"/>
      <c r="G13" s="1041"/>
      <c r="H13" s="1041"/>
      <c r="I13" s="1041"/>
      <c r="J13" s="1041"/>
      <c r="K13" s="1041"/>
      <c r="L13" s="60">
        <f>SUM(G13:K13)</f>
        <v>0</v>
      </c>
    </row>
    <row r="14" spans="1:12">
      <c r="A14" s="687" t="s">
        <v>59</v>
      </c>
      <c r="B14" s="129"/>
      <c r="C14" s="710"/>
      <c r="D14" s="710"/>
      <c r="E14" s="710"/>
      <c r="F14" s="1041"/>
      <c r="G14" s="1041"/>
      <c r="H14" s="1041"/>
      <c r="I14" s="1041"/>
      <c r="J14" s="1041"/>
      <c r="K14" s="1041"/>
      <c r="L14" s="60">
        <f>SUM(G14:K14)</f>
        <v>0</v>
      </c>
    </row>
    <row r="15" spans="1:12">
      <c r="A15" s="687" t="s">
        <v>60</v>
      </c>
      <c r="B15" s="129"/>
      <c r="C15" s="710"/>
      <c r="D15" s="710"/>
      <c r="E15" s="710"/>
      <c r="F15" s="1041"/>
      <c r="G15" s="1041"/>
      <c r="H15" s="1041"/>
      <c r="I15" s="1041"/>
      <c r="J15" s="1041"/>
      <c r="K15" s="1041"/>
      <c r="L15" s="60">
        <f t="shared" ref="L15:L23" si="1">SUM(G15:K15)</f>
        <v>0</v>
      </c>
    </row>
    <row r="16" spans="1:12">
      <c r="A16" s="687" t="s">
        <v>61</v>
      </c>
      <c r="B16" s="129"/>
      <c r="C16" s="710"/>
      <c r="D16" s="710"/>
      <c r="E16" s="710"/>
      <c r="F16" s="1041"/>
      <c r="G16" s="1041"/>
      <c r="H16" s="1041"/>
      <c r="I16" s="1041"/>
      <c r="J16" s="1041"/>
      <c r="K16" s="1041"/>
      <c r="L16" s="60">
        <f t="shared" si="1"/>
        <v>0</v>
      </c>
    </row>
    <row r="17" spans="1:12">
      <c r="A17" s="687" t="s">
        <v>62</v>
      </c>
      <c r="B17" s="129"/>
      <c r="C17" s="710"/>
      <c r="D17" s="710"/>
      <c r="E17" s="710"/>
      <c r="F17" s="1041"/>
      <c r="G17" s="1041"/>
      <c r="H17" s="1041"/>
      <c r="I17" s="1041"/>
      <c r="J17" s="1041"/>
      <c r="K17" s="1041"/>
      <c r="L17" s="60">
        <f t="shared" si="1"/>
        <v>0</v>
      </c>
    </row>
    <row r="18" spans="1:12">
      <c r="A18" s="687" t="s">
        <v>63</v>
      </c>
      <c r="B18" s="129"/>
      <c r="C18" s="710"/>
      <c r="D18" s="710"/>
      <c r="E18" s="710"/>
      <c r="F18" s="1041"/>
      <c r="G18" s="1041"/>
      <c r="H18" s="1041"/>
      <c r="I18" s="1041"/>
      <c r="J18" s="1041"/>
      <c r="K18" s="1041"/>
      <c r="L18" s="60">
        <f t="shared" si="1"/>
        <v>0</v>
      </c>
    </row>
    <row r="19" spans="1:12">
      <c r="A19" s="687" t="s">
        <v>64</v>
      </c>
      <c r="B19" s="129"/>
      <c r="C19" s="710"/>
      <c r="D19" s="710"/>
      <c r="E19" s="710"/>
      <c r="F19" s="1041"/>
      <c r="G19" s="1041"/>
      <c r="H19" s="1041"/>
      <c r="I19" s="1041"/>
      <c r="J19" s="1041"/>
      <c r="K19" s="1041"/>
      <c r="L19" s="60">
        <f t="shared" si="1"/>
        <v>0</v>
      </c>
    </row>
    <row r="20" spans="1:12">
      <c r="A20" s="687" t="s">
        <v>65</v>
      </c>
      <c r="B20" s="129"/>
      <c r="C20" s="710"/>
      <c r="D20" s="710"/>
      <c r="E20" s="710"/>
      <c r="F20" s="1041"/>
      <c r="G20" s="1041"/>
      <c r="H20" s="1041"/>
      <c r="I20" s="1041"/>
      <c r="J20" s="1041"/>
      <c r="K20" s="1041"/>
      <c r="L20" s="60">
        <f>SUM(G20:K20)</f>
        <v>0</v>
      </c>
    </row>
    <row r="21" spans="1:12">
      <c r="A21" s="687" t="s">
        <v>66</v>
      </c>
      <c r="B21" s="129"/>
      <c r="C21" s="710"/>
      <c r="D21" s="710"/>
      <c r="E21" s="710"/>
      <c r="F21" s="1041"/>
      <c r="G21" s="1041"/>
      <c r="H21" s="1041"/>
      <c r="I21" s="1041"/>
      <c r="J21" s="1041"/>
      <c r="K21" s="1041"/>
      <c r="L21" s="60">
        <f>SUM(G21:K21)</f>
        <v>0</v>
      </c>
    </row>
    <row r="22" spans="1:12">
      <c r="A22" s="138" t="s">
        <v>441</v>
      </c>
      <c r="B22" s="129"/>
      <c r="C22" s="710"/>
      <c r="D22" s="710"/>
      <c r="E22" s="710"/>
      <c r="F22" s="1039">
        <f t="shared" ref="F22:K22" si="2">SUM(F13:F21)</f>
        <v>0</v>
      </c>
      <c r="G22" s="1039">
        <f t="shared" si="2"/>
        <v>0</v>
      </c>
      <c r="H22" s="1039">
        <f>SUM(H13:H21)</f>
        <v>0</v>
      </c>
      <c r="I22" s="1039">
        <f t="shared" si="2"/>
        <v>0</v>
      </c>
      <c r="J22" s="1039">
        <f>SUM(J13:J21)</f>
        <v>0</v>
      </c>
      <c r="K22" s="1039">
        <f t="shared" si="2"/>
        <v>0</v>
      </c>
      <c r="L22" s="60">
        <f t="shared" si="1"/>
        <v>0</v>
      </c>
    </row>
    <row r="23" spans="1:12">
      <c r="A23" s="132" t="s">
        <v>442</v>
      </c>
      <c r="B23" s="129"/>
      <c r="C23" s="258"/>
      <c r="D23" s="258"/>
      <c r="E23" s="258"/>
      <c r="F23" s="1041"/>
      <c r="G23" s="1041"/>
      <c r="H23" s="1041"/>
      <c r="I23" s="1041"/>
      <c r="J23" s="1041"/>
      <c r="K23" s="1041"/>
      <c r="L23" s="60">
        <f t="shared" si="1"/>
        <v>0</v>
      </c>
    </row>
    <row r="24" spans="1:12">
      <c r="A24" s="132" t="s">
        <v>406</v>
      </c>
      <c r="B24" s="129"/>
      <c r="C24" s="710"/>
      <c r="D24" s="710"/>
      <c r="E24" s="710"/>
      <c r="F24" s="1041"/>
      <c r="G24" s="1041"/>
      <c r="H24" s="1041"/>
      <c r="I24" s="1041"/>
      <c r="J24" s="1041"/>
      <c r="K24" s="1041"/>
      <c r="L24" s="60">
        <f>SUM(G24:K24)</f>
        <v>0</v>
      </c>
    </row>
    <row r="25" spans="1:12">
      <c r="A25" s="138" t="s">
        <v>443</v>
      </c>
      <c r="B25" s="129"/>
      <c r="C25" s="258"/>
      <c r="D25" s="258"/>
      <c r="E25" s="258"/>
      <c r="F25" s="1039">
        <f t="shared" ref="F25:K25" si="3">SUM(F22:F24)</f>
        <v>0</v>
      </c>
      <c r="G25" s="1039">
        <f t="shared" si="3"/>
        <v>0</v>
      </c>
      <c r="H25" s="1039">
        <f>SUM(H22:H24)</f>
        <v>0</v>
      </c>
      <c r="I25" s="1039">
        <f>SUM(I22:I24)</f>
        <v>0</v>
      </c>
      <c r="J25" s="1039">
        <f t="shared" si="3"/>
        <v>0</v>
      </c>
      <c r="K25" s="1039">
        <f t="shared" si="3"/>
        <v>0</v>
      </c>
      <c r="L25" s="60">
        <f>SUM(G25:K25)</f>
        <v>0</v>
      </c>
    </row>
    <row r="26" spans="1:12">
      <c r="B26" s="129"/>
      <c r="C26" s="710"/>
      <c r="D26" s="710"/>
      <c r="E26" s="710"/>
    </row>
    <row r="27" spans="1:12">
      <c r="A27" s="32" t="s">
        <v>311</v>
      </c>
      <c r="F27" s="145" t="str">
        <f>IF(ABS(F22-F10)&lt;0.1,"OK","ERROR")</f>
        <v>OK</v>
      </c>
      <c r="G27" s="145" t="str">
        <f>IF(ABS(G22-G10)&lt;0.1,"OK","ERROR")</f>
        <v>OK</v>
      </c>
      <c r="H27" s="145" t="str">
        <f>IF(ABS(H22-H10)&lt;0.1,"OK","ERROR")</f>
        <v>OK</v>
      </c>
      <c r="I27" s="145"/>
      <c r="J27" s="145"/>
      <c r="K27" s="145"/>
      <c r="L27" s="106"/>
    </row>
    <row r="28" spans="1:12">
      <c r="A28" s="32" t="s">
        <v>1248</v>
      </c>
      <c r="F28" s="103" t="str">
        <f>IF(ABS(F22-'Costs Matrix 2010'!AQ52)&lt;0.1,"OK","ERROR")</f>
        <v>OK</v>
      </c>
      <c r="G28" s="103" t="str">
        <f>IF(ABS(G22-'C1 - Costs Matrix 2011'!AQ77)&lt;0.1,"OK","ERROR")</f>
        <v>OK</v>
      </c>
      <c r="H28" s="103" t="str">
        <f>IF(ABS(H22-'C1 - Costs Matrix 2012'!AQ77)&lt;0.1,"OK","ERROR")</f>
        <v>OK</v>
      </c>
      <c r="I28" s="103"/>
      <c r="J28" s="103"/>
      <c r="K28" s="103"/>
      <c r="L28" s="243"/>
    </row>
    <row r="29" spans="1:12">
      <c r="A29" s="32" t="s">
        <v>1249</v>
      </c>
      <c r="B29" s="1035"/>
      <c r="C29" s="1035"/>
      <c r="D29" s="1035"/>
      <c r="E29" s="1035"/>
      <c r="F29" s="103" t="str">
        <f>IF(ABS(F25-'Costs Matrix 2010'!AQ57)&lt;0.1,"OK","ERROR")</f>
        <v>OK</v>
      </c>
      <c r="G29" s="103" t="str">
        <f>IF(ABS(G25-'C1 - Costs Matrix 2011'!AQ82)&lt;0.1,"OK","ERROR")</f>
        <v>OK</v>
      </c>
      <c r="H29" s="103" t="str">
        <f>IF(ABS(H25-'C1 - Costs Matrix 2012'!AQ82)&lt;0.1,"OK","ERROR")</f>
        <v>OK</v>
      </c>
      <c r="I29" s="103"/>
      <c r="J29" s="103"/>
      <c r="K29" s="103"/>
    </row>
    <row r="30" spans="1:12">
      <c r="B30" s="1035"/>
      <c r="C30" s="1035"/>
      <c r="D30" s="1035"/>
      <c r="E30" s="1035"/>
    </row>
  </sheetData>
  <conditionalFormatting sqref="L27:L28 F27:K29">
    <cfRule type="cellIs" dxfId="62" priority="4" operator="equal">
      <formula>"Err"</formula>
    </cfRule>
  </conditionalFormatting>
  <pageMargins left="0.31496062992125984" right="0.11811023622047245" top="0.59055118110236227" bottom="0.35433070866141736" header="0.31496062992125984" footer="0.11811023622047245"/>
  <pageSetup paperSize="8" orientation="landscape" r:id="rId1"/>
  <headerFooter>
    <oddHeader>&amp;R&amp;"Verdana,Bold"&amp;14&amp;A</oddHeader>
    <oddFooter>&amp;L&amp;D &amp;T&amp;C&amp;Z&amp;F&amp;R&amp;A</oddFooter>
  </headerFooter>
</worksheet>
</file>

<file path=xl/worksheets/sheet52.xml><?xml version="1.0" encoding="utf-8"?>
<worksheet xmlns="http://schemas.openxmlformats.org/spreadsheetml/2006/main" xmlns:r="http://schemas.openxmlformats.org/officeDocument/2006/relationships">
  <sheetPr>
    <tabColor rgb="FFDDDDDD"/>
    <pageSetUpPr fitToPage="1"/>
  </sheetPr>
  <dimension ref="A1:S61"/>
  <sheetViews>
    <sheetView zoomScale="70" zoomScaleNormal="70" workbookViewId="0"/>
  </sheetViews>
  <sheetFormatPr defaultRowHeight="12.75"/>
  <cols>
    <col min="1" max="1" width="34.25" style="710" customWidth="1"/>
    <col min="2" max="2" width="33.875" style="710" customWidth="1"/>
    <col min="3" max="5" width="2.125" style="710" customWidth="1"/>
    <col min="6" max="12" width="7.375" style="710" customWidth="1"/>
    <col min="13" max="16384" width="9" style="710"/>
  </cols>
  <sheetData>
    <row r="1" spans="1:12" s="33" customFormat="1" ht="15">
      <c r="A1" s="8" t="s">
        <v>863</v>
      </c>
      <c r="B1" s="23"/>
      <c r="C1" s="23"/>
      <c r="D1" s="23"/>
      <c r="E1" s="23"/>
      <c r="F1" s="23"/>
      <c r="G1" s="23"/>
      <c r="H1" s="23"/>
      <c r="I1" s="23"/>
      <c r="J1" s="23"/>
      <c r="K1" s="23"/>
      <c r="L1" s="23"/>
    </row>
    <row r="2" spans="1:12" s="33" customFormat="1" ht="15">
      <c r="A2" s="8" t="str">
        <f>Cover!D13</f>
        <v>[DNO]</v>
      </c>
      <c r="B2" s="31"/>
      <c r="C2" s="31"/>
      <c r="D2" s="31"/>
      <c r="E2" s="2"/>
    </row>
    <row r="3" spans="1:12" s="33" customFormat="1" ht="15">
      <c r="A3" s="8">
        <f>Cover!D15</f>
        <v>2012</v>
      </c>
      <c r="B3" s="2"/>
      <c r="C3" s="2"/>
      <c r="D3" s="2"/>
      <c r="E3" s="2"/>
    </row>
    <row r="4" spans="1:12" s="33" customFormat="1" ht="12.75" customHeight="1">
      <c r="B4" s="2"/>
      <c r="C4" s="2"/>
      <c r="D4" s="2"/>
      <c r="E4" s="2"/>
      <c r="F4" s="3">
        <v>2010</v>
      </c>
      <c r="G4" s="3">
        <v>2011</v>
      </c>
      <c r="H4" s="3">
        <v>2012</v>
      </c>
      <c r="I4" s="3">
        <v>2013</v>
      </c>
      <c r="J4" s="3">
        <v>2014</v>
      </c>
      <c r="K4" s="3">
        <v>2015</v>
      </c>
      <c r="L4" s="768" t="s">
        <v>1</v>
      </c>
    </row>
    <row r="5" spans="1:12" s="33" customFormat="1" ht="12.75" customHeight="1">
      <c r="A5" s="137" t="s">
        <v>857</v>
      </c>
      <c r="B5" s="2"/>
      <c r="C5" s="2"/>
      <c r="D5" s="2"/>
      <c r="E5" s="2"/>
      <c r="F5" s="3" t="s">
        <v>0</v>
      </c>
      <c r="G5" s="261"/>
      <c r="H5" s="9"/>
      <c r="I5" s="9" t="s">
        <v>1</v>
      </c>
      <c r="J5" s="9"/>
      <c r="K5" s="262"/>
      <c r="L5" s="4" t="s">
        <v>4</v>
      </c>
    </row>
    <row r="6" spans="1:12" ht="12.75" customHeight="1">
      <c r="A6" s="49" t="s">
        <v>199</v>
      </c>
      <c r="B6" s="692" t="s">
        <v>88</v>
      </c>
      <c r="F6" s="144">
        <f>'Costs Matrix 2010'!X$52</f>
        <v>0</v>
      </c>
      <c r="G6" s="144">
        <f>'C1 - Costs Matrix 2011'!$X$77</f>
        <v>0</v>
      </c>
      <c r="H6" s="144">
        <f>'C1 - Costs Matrix 2012'!$X$77</f>
        <v>0</v>
      </c>
      <c r="I6" s="144"/>
      <c r="J6" s="144"/>
      <c r="K6" s="144"/>
      <c r="L6" s="93">
        <f t="shared" ref="L6:L20" si="0">SUM(G6:K6)</f>
        <v>0</v>
      </c>
    </row>
    <row r="7" spans="1:12" ht="12.75" customHeight="1">
      <c r="A7" s="49" t="s">
        <v>199</v>
      </c>
      <c r="B7" s="692" t="s">
        <v>89</v>
      </c>
      <c r="F7" s="144">
        <f>'Costs Matrix 2010'!Y$52</f>
        <v>0</v>
      </c>
      <c r="G7" s="144">
        <f>'C1 - Costs Matrix 2011'!$Y$77</f>
        <v>0</v>
      </c>
      <c r="H7" s="144">
        <f>'C1 - Costs Matrix 2012'!$Y$77</f>
        <v>0</v>
      </c>
      <c r="I7" s="144"/>
      <c r="J7" s="144"/>
      <c r="K7" s="144"/>
      <c r="L7" s="93">
        <f t="shared" si="0"/>
        <v>0</v>
      </c>
    </row>
    <row r="8" spans="1:12" ht="12.75" customHeight="1">
      <c r="A8" s="49" t="s">
        <v>199</v>
      </c>
      <c r="B8" s="692" t="s">
        <v>856</v>
      </c>
      <c r="F8" s="144">
        <f>'Costs Matrix 2010'!Z$52</f>
        <v>0</v>
      </c>
      <c r="G8" s="144">
        <f>'C1 - Costs Matrix 2011'!$Z$77</f>
        <v>0</v>
      </c>
      <c r="H8" s="144">
        <f>'C1 - Costs Matrix 2012'!$Z$77</f>
        <v>0</v>
      </c>
      <c r="I8" s="144"/>
      <c r="J8" s="144"/>
      <c r="K8" s="144"/>
      <c r="L8" s="93">
        <f t="shared" si="0"/>
        <v>0</v>
      </c>
    </row>
    <row r="9" spans="1:12" ht="12.75" customHeight="1">
      <c r="A9" s="49" t="s">
        <v>199</v>
      </c>
      <c r="B9" s="692" t="s">
        <v>855</v>
      </c>
      <c r="F9" s="144">
        <f>'Costs Matrix 2010'!AA$52</f>
        <v>0</v>
      </c>
      <c r="G9" s="144">
        <f>'C1 - Costs Matrix 2011'!$AA$77</f>
        <v>0</v>
      </c>
      <c r="H9" s="144">
        <f>'C1 - Costs Matrix 2012'!$AA$77</f>
        <v>0</v>
      </c>
      <c r="I9" s="144"/>
      <c r="J9" s="144"/>
      <c r="K9" s="144"/>
      <c r="L9" s="93">
        <f t="shared" si="0"/>
        <v>0</v>
      </c>
    </row>
    <row r="10" spans="1:12" ht="12.75" customHeight="1">
      <c r="A10" s="49" t="s">
        <v>199</v>
      </c>
      <c r="B10" s="692" t="s">
        <v>91</v>
      </c>
      <c r="F10" s="144">
        <f>'Costs Matrix 2010'!AB$52</f>
        <v>0</v>
      </c>
      <c r="G10" s="144">
        <f>'C1 - Costs Matrix 2011'!$AB$77</f>
        <v>0</v>
      </c>
      <c r="H10" s="144">
        <f>'C1 - Costs Matrix 2012'!$AB$77</f>
        <v>0</v>
      </c>
      <c r="I10" s="144"/>
      <c r="J10" s="144"/>
      <c r="K10" s="144"/>
      <c r="L10" s="93">
        <f t="shared" si="0"/>
        <v>0</v>
      </c>
    </row>
    <row r="11" spans="1:12" ht="12.75" customHeight="1">
      <c r="A11" s="49" t="s">
        <v>199</v>
      </c>
      <c r="B11" s="692" t="s">
        <v>854</v>
      </c>
      <c r="F11" s="144">
        <f>'Costs Matrix 2010'!AC$52</f>
        <v>0</v>
      </c>
      <c r="G11" s="144">
        <f>'C1 - Costs Matrix 2011'!$AC$77</f>
        <v>0</v>
      </c>
      <c r="H11" s="144">
        <f>'C1 - Costs Matrix 2012'!$AC$77</f>
        <v>0</v>
      </c>
      <c r="I11" s="144"/>
      <c r="J11" s="144"/>
      <c r="K11" s="144"/>
      <c r="L11" s="93">
        <f>SUM(G11:K11)</f>
        <v>0</v>
      </c>
    </row>
    <row r="12" spans="1:12" ht="12.75" customHeight="1">
      <c r="A12" s="49" t="s">
        <v>199</v>
      </c>
      <c r="B12" s="692" t="s">
        <v>92</v>
      </c>
      <c r="F12" s="144">
        <f>'Costs Matrix 2010'!AD$52</f>
        <v>0</v>
      </c>
      <c r="G12" s="144">
        <f>'C1 - Costs Matrix 2011'!$AD$77</f>
        <v>0</v>
      </c>
      <c r="H12" s="144">
        <f>'C1 - Costs Matrix 2012'!$AD$77</f>
        <v>0</v>
      </c>
      <c r="I12" s="144"/>
      <c r="J12" s="144"/>
      <c r="K12" s="144"/>
      <c r="L12" s="93">
        <f t="shared" si="0"/>
        <v>0</v>
      </c>
    </row>
    <row r="13" spans="1:12" ht="12.75" customHeight="1">
      <c r="A13" s="49" t="s">
        <v>199</v>
      </c>
      <c r="B13" s="692" t="s">
        <v>137</v>
      </c>
      <c r="F13" s="144">
        <f>'Costs Matrix 2010'!AE$52</f>
        <v>0</v>
      </c>
      <c r="G13" s="144">
        <f>'C1 - Costs Matrix 2011'!$AE$77</f>
        <v>0</v>
      </c>
      <c r="H13" s="144">
        <f>'C1 - Costs Matrix 2012'!$AE$77</f>
        <v>0</v>
      </c>
      <c r="I13" s="144"/>
      <c r="J13" s="144"/>
      <c r="K13" s="144"/>
      <c r="L13" s="93">
        <f t="shared" si="0"/>
        <v>0</v>
      </c>
    </row>
    <row r="14" spans="1:12" ht="12.75" customHeight="1">
      <c r="A14" s="49" t="s">
        <v>199</v>
      </c>
      <c r="B14" s="692" t="s">
        <v>93</v>
      </c>
      <c r="F14" s="144">
        <f>'Costs Matrix 2010'!AF$52</f>
        <v>0</v>
      </c>
      <c r="G14" s="144">
        <f>'C1 - Costs Matrix 2011'!$AF$77</f>
        <v>0</v>
      </c>
      <c r="H14" s="144">
        <f>'C1 - Costs Matrix 2012'!$AF$77</f>
        <v>0</v>
      </c>
      <c r="I14" s="144"/>
      <c r="J14" s="144"/>
      <c r="K14" s="144"/>
      <c r="L14" s="93">
        <f t="shared" si="0"/>
        <v>0</v>
      </c>
    </row>
    <row r="15" spans="1:12" ht="12.75" customHeight="1">
      <c r="A15" s="49" t="s">
        <v>317</v>
      </c>
      <c r="B15" s="692" t="s">
        <v>90</v>
      </c>
      <c r="F15" s="144">
        <f>'Costs Matrix 2010'!AJ$52</f>
        <v>0</v>
      </c>
      <c r="G15" s="144">
        <f>'C1 - Costs Matrix 2011'!$AJ$77</f>
        <v>0</v>
      </c>
      <c r="H15" s="144">
        <f>'C1 - Costs Matrix 2012'!$AJ$77</f>
        <v>0</v>
      </c>
      <c r="I15" s="144"/>
      <c r="J15" s="144"/>
      <c r="K15" s="144"/>
      <c r="L15" s="93">
        <f>SUM(G15:K15)</f>
        <v>0</v>
      </c>
    </row>
    <row r="16" spans="1:12" ht="12.75" customHeight="1">
      <c r="A16" s="49" t="s">
        <v>317</v>
      </c>
      <c r="B16" s="692" t="s">
        <v>853</v>
      </c>
      <c r="F16" s="144">
        <f>'Costs Matrix 2010'!AK$52</f>
        <v>0</v>
      </c>
      <c r="G16" s="144">
        <f>'C1 - Costs Matrix 2011'!$AK$77</f>
        <v>0</v>
      </c>
      <c r="H16" s="144">
        <f>'C1 - Costs Matrix 2012'!$AK$77</f>
        <v>0</v>
      </c>
      <c r="I16" s="144"/>
      <c r="J16" s="144"/>
      <c r="K16" s="144"/>
      <c r="L16" s="93">
        <f t="shared" si="0"/>
        <v>0</v>
      </c>
    </row>
    <row r="17" spans="1:19" ht="12.75" customHeight="1">
      <c r="A17" s="49" t="s">
        <v>317</v>
      </c>
      <c r="B17" s="692" t="s">
        <v>96</v>
      </c>
      <c r="F17" s="144">
        <f>'Costs Matrix 2010'!AL$52</f>
        <v>0</v>
      </c>
      <c r="G17" s="144">
        <f>'C1 - Costs Matrix 2011'!$AL$77</f>
        <v>0</v>
      </c>
      <c r="H17" s="144">
        <f>'C1 - Costs Matrix 2012'!$AL$77</f>
        <v>0</v>
      </c>
      <c r="I17" s="144"/>
      <c r="J17" s="144"/>
      <c r="K17" s="144"/>
      <c r="L17" s="93">
        <f t="shared" si="0"/>
        <v>0</v>
      </c>
    </row>
    <row r="18" spans="1:19" ht="12.75" customHeight="1">
      <c r="A18" s="49" t="s">
        <v>317</v>
      </c>
      <c r="B18" s="692" t="s">
        <v>852</v>
      </c>
      <c r="F18" s="144">
        <f>'Costs Matrix 2010'!AM$52</f>
        <v>0</v>
      </c>
      <c r="G18" s="144">
        <f>'C1 - Costs Matrix 2011'!$AM$77</f>
        <v>0</v>
      </c>
      <c r="H18" s="144">
        <f>'C1 - Costs Matrix 2012'!$AM$77</f>
        <v>0</v>
      </c>
      <c r="I18" s="144"/>
      <c r="J18" s="144"/>
      <c r="K18" s="144"/>
      <c r="L18" s="93">
        <f t="shared" si="0"/>
        <v>0</v>
      </c>
    </row>
    <row r="19" spans="1:19" ht="12.75" customHeight="1">
      <c r="A19" s="49" t="s">
        <v>317</v>
      </c>
      <c r="B19" s="692" t="s">
        <v>94</v>
      </c>
      <c r="F19" s="144">
        <f>'Costs Matrix 2010'!AN$52</f>
        <v>0</v>
      </c>
      <c r="G19" s="144">
        <f>'C1 - Costs Matrix 2011'!$AN$77</f>
        <v>0</v>
      </c>
      <c r="H19" s="144">
        <f>'C1 - Costs Matrix 2012'!$AN$77</f>
        <v>0</v>
      </c>
      <c r="I19" s="144"/>
      <c r="J19" s="144"/>
      <c r="K19" s="144"/>
      <c r="L19" s="93">
        <f t="shared" si="0"/>
        <v>0</v>
      </c>
    </row>
    <row r="20" spans="1:19" ht="12.75" customHeight="1">
      <c r="A20" s="49" t="s">
        <v>317</v>
      </c>
      <c r="B20" s="692" t="s">
        <v>95</v>
      </c>
      <c r="F20" s="144">
        <f>'Costs Matrix 2010'!AO$52</f>
        <v>0</v>
      </c>
      <c r="G20" s="144">
        <f>'C1 - Costs Matrix 2011'!$AO$77</f>
        <v>0</v>
      </c>
      <c r="H20" s="144">
        <f>'C1 - Costs Matrix 2012'!$AO$77</f>
        <v>0</v>
      </c>
      <c r="I20" s="144"/>
      <c r="J20" s="144"/>
      <c r="K20" s="144"/>
      <c r="L20" s="93">
        <f t="shared" si="0"/>
        <v>0</v>
      </c>
    </row>
    <row r="21" spans="1:19" s="258" customFormat="1" ht="12.75" customHeight="1">
      <c r="A21" s="2230" t="s">
        <v>2</v>
      </c>
      <c r="B21" s="2230"/>
      <c r="F21" s="142">
        <f t="shared" ref="F21:K21" si="1">SUM(F6:F20)</f>
        <v>0</v>
      </c>
      <c r="G21" s="142">
        <f t="shared" si="1"/>
        <v>0</v>
      </c>
      <c r="H21" s="142">
        <f t="shared" ref="H21" si="2">SUM(H6:H20)</f>
        <v>0</v>
      </c>
      <c r="I21" s="142">
        <f t="shared" si="1"/>
        <v>0</v>
      </c>
      <c r="J21" s="142">
        <f t="shared" si="1"/>
        <v>0</v>
      </c>
      <c r="K21" s="142">
        <f t="shared" si="1"/>
        <v>0</v>
      </c>
      <c r="L21" s="93">
        <f>SUM(G21:K21)</f>
        <v>0</v>
      </c>
    </row>
    <row r="22" spans="1:19" ht="12.75" customHeight="1">
      <c r="F22" s="141"/>
      <c r="G22" s="141"/>
      <c r="H22" s="141"/>
      <c r="I22" s="141"/>
      <c r="J22" s="141"/>
      <c r="K22" s="141"/>
      <c r="L22" s="143"/>
    </row>
    <row r="23" spans="1:19" ht="12.75" customHeight="1">
      <c r="A23" s="137" t="s">
        <v>219</v>
      </c>
      <c r="F23" s="91"/>
      <c r="G23" s="91"/>
      <c r="H23" s="91"/>
      <c r="I23" s="91"/>
      <c r="J23" s="91"/>
      <c r="K23" s="91"/>
      <c r="L23" s="95"/>
      <c r="Q23" s="1035" t="s">
        <v>135</v>
      </c>
    </row>
    <row r="24" spans="1:19" ht="12.75" customHeight="1">
      <c r="A24" s="49" t="s">
        <v>199</v>
      </c>
      <c r="B24" s="692" t="s">
        <v>88</v>
      </c>
      <c r="F24" s="144">
        <f>'Costs Matrix 2010'!X$57</f>
        <v>0</v>
      </c>
      <c r="G24" s="144">
        <f>'C1 - Costs Matrix 2011'!$X$82</f>
        <v>0</v>
      </c>
      <c r="H24" s="144">
        <f>'C1 - Costs Matrix 2012'!$X$82</f>
        <v>0</v>
      </c>
      <c r="I24" s="144"/>
      <c r="J24" s="144"/>
      <c r="K24" s="144"/>
      <c r="L24" s="93">
        <f t="shared" ref="L24:L38" si="3">SUM(G24:K24)</f>
        <v>0</v>
      </c>
    </row>
    <row r="25" spans="1:19" ht="12.75" customHeight="1">
      <c r="A25" s="49" t="s">
        <v>199</v>
      </c>
      <c r="B25" s="692" t="s">
        <v>89</v>
      </c>
      <c r="F25" s="144">
        <f>'Costs Matrix 2010'!Y$57</f>
        <v>0</v>
      </c>
      <c r="G25" s="144">
        <f>'C1 - Costs Matrix 2011'!$Y$82</f>
        <v>0</v>
      </c>
      <c r="H25" s="144">
        <f>'C1 - Costs Matrix 2012'!$Y$82</f>
        <v>0</v>
      </c>
      <c r="I25" s="144"/>
      <c r="J25" s="144"/>
      <c r="K25" s="144"/>
      <c r="L25" s="93">
        <f t="shared" si="3"/>
        <v>0</v>
      </c>
    </row>
    <row r="26" spans="1:19" ht="12.75" customHeight="1">
      <c r="A26" s="49" t="s">
        <v>199</v>
      </c>
      <c r="B26" s="692" t="s">
        <v>856</v>
      </c>
      <c r="F26" s="144">
        <f>'Costs Matrix 2010'!Z$57</f>
        <v>0</v>
      </c>
      <c r="G26" s="144">
        <f>'C1 - Costs Matrix 2011'!$Z$82</f>
        <v>0</v>
      </c>
      <c r="H26" s="144">
        <f>'C1 - Costs Matrix 2012'!$Z$82</f>
        <v>0</v>
      </c>
      <c r="I26" s="144"/>
      <c r="J26" s="144"/>
      <c r="K26" s="144"/>
      <c r="L26" s="93">
        <f t="shared" si="3"/>
        <v>0</v>
      </c>
    </row>
    <row r="27" spans="1:19" ht="12.75" customHeight="1">
      <c r="A27" s="49" t="s">
        <v>199</v>
      </c>
      <c r="B27" s="692" t="s">
        <v>855</v>
      </c>
      <c r="F27" s="144">
        <f>'Costs Matrix 2010'!AA$57</f>
        <v>0</v>
      </c>
      <c r="G27" s="144">
        <f>'C1 - Costs Matrix 2011'!$AA$82</f>
        <v>0</v>
      </c>
      <c r="H27" s="144">
        <f>'C1 - Costs Matrix 2012'!$AA$82</f>
        <v>0</v>
      </c>
      <c r="I27" s="144"/>
      <c r="J27" s="144"/>
      <c r="K27" s="144"/>
      <c r="L27" s="93">
        <f t="shared" si="3"/>
        <v>0</v>
      </c>
    </row>
    <row r="28" spans="1:19" ht="12.75" customHeight="1">
      <c r="A28" s="49" t="s">
        <v>199</v>
      </c>
      <c r="B28" s="692" t="s">
        <v>91</v>
      </c>
      <c r="F28" s="144">
        <f>'Costs Matrix 2010'!AB$57</f>
        <v>0</v>
      </c>
      <c r="G28" s="144">
        <f>'C1 - Costs Matrix 2011'!$AB$82</f>
        <v>0</v>
      </c>
      <c r="H28" s="144">
        <f>'C1 - Costs Matrix 2012'!$AB$82</f>
        <v>0</v>
      </c>
      <c r="I28" s="144"/>
      <c r="J28" s="144"/>
      <c r="K28" s="144"/>
      <c r="L28" s="93">
        <f t="shared" si="3"/>
        <v>0</v>
      </c>
    </row>
    <row r="29" spans="1:19" ht="12.75" customHeight="1">
      <c r="A29" s="49" t="s">
        <v>199</v>
      </c>
      <c r="B29" s="692" t="s">
        <v>854</v>
      </c>
      <c r="F29" s="144">
        <f>'Costs Matrix 2010'!AC$57</f>
        <v>0</v>
      </c>
      <c r="G29" s="144">
        <f>'C1 - Costs Matrix 2011'!$AC$82</f>
        <v>0</v>
      </c>
      <c r="H29" s="144">
        <f>'C1 - Costs Matrix 2012'!$AC$82</f>
        <v>0</v>
      </c>
      <c r="I29" s="144"/>
      <c r="J29" s="144"/>
      <c r="K29" s="144"/>
      <c r="L29" s="93">
        <f>SUM(G29:K29)</f>
        <v>0</v>
      </c>
    </row>
    <row r="30" spans="1:19" ht="12.75" customHeight="1">
      <c r="A30" s="49" t="s">
        <v>199</v>
      </c>
      <c r="B30" s="692" t="s">
        <v>92</v>
      </c>
      <c r="F30" s="144">
        <f>'Costs Matrix 2010'!AD$57</f>
        <v>0</v>
      </c>
      <c r="G30" s="144">
        <f>'C1 - Costs Matrix 2011'!$AD$82</f>
        <v>0</v>
      </c>
      <c r="H30" s="144">
        <f>'C1 - Costs Matrix 2012'!$AD$82</f>
        <v>0</v>
      </c>
      <c r="I30" s="144"/>
      <c r="J30" s="144"/>
      <c r="K30" s="144"/>
      <c r="L30" s="93">
        <f t="shared" si="3"/>
        <v>0</v>
      </c>
    </row>
    <row r="31" spans="1:19" ht="12.75" customHeight="1">
      <c r="A31" s="49" t="s">
        <v>199</v>
      </c>
      <c r="B31" s="692" t="s">
        <v>137</v>
      </c>
      <c r="F31" s="144">
        <f>'Costs Matrix 2010'!AE$57</f>
        <v>0</v>
      </c>
      <c r="G31" s="144">
        <f>'C1 - Costs Matrix 2011'!$AE$82</f>
        <v>0</v>
      </c>
      <c r="H31" s="144">
        <f>'C1 - Costs Matrix 2012'!$AE$82</f>
        <v>0</v>
      </c>
      <c r="I31" s="144"/>
      <c r="J31" s="144"/>
      <c r="K31" s="144"/>
      <c r="L31" s="93">
        <f t="shared" si="3"/>
        <v>0</v>
      </c>
    </row>
    <row r="32" spans="1:19" ht="12.75" customHeight="1">
      <c r="A32" s="49" t="s">
        <v>199</v>
      </c>
      <c r="B32" s="692" t="s">
        <v>93</v>
      </c>
      <c r="F32" s="144">
        <f>'Costs Matrix 2010'!AF$57</f>
        <v>0</v>
      </c>
      <c r="G32" s="144">
        <f>'C1 - Costs Matrix 2011'!$AF$82</f>
        <v>0</v>
      </c>
      <c r="H32" s="144">
        <f>'C1 - Costs Matrix 2012'!$AF$82</f>
        <v>0</v>
      </c>
      <c r="I32" s="144"/>
      <c r="J32" s="144"/>
      <c r="K32" s="144"/>
      <c r="L32" s="93">
        <f t="shared" si="3"/>
        <v>0</v>
      </c>
      <c r="S32" s="1035" t="s">
        <v>135</v>
      </c>
    </row>
    <row r="33" spans="1:12" ht="12.75" customHeight="1">
      <c r="A33" s="49" t="s">
        <v>317</v>
      </c>
      <c r="B33" s="692" t="s">
        <v>90</v>
      </c>
      <c r="F33" s="144">
        <f>'Costs Matrix 2010'!AJ$57</f>
        <v>0</v>
      </c>
      <c r="G33" s="144">
        <f>'C1 - Costs Matrix 2011'!$AJ$82</f>
        <v>0</v>
      </c>
      <c r="H33" s="144">
        <f>'C1 - Costs Matrix 2012'!$AJ$82</f>
        <v>0</v>
      </c>
      <c r="I33" s="144"/>
      <c r="J33" s="144"/>
      <c r="K33" s="144"/>
      <c r="L33" s="93">
        <f t="shared" si="3"/>
        <v>0</v>
      </c>
    </row>
    <row r="34" spans="1:12" ht="12.75" customHeight="1">
      <c r="A34" s="49" t="s">
        <v>317</v>
      </c>
      <c r="B34" s="692" t="s">
        <v>853</v>
      </c>
      <c r="F34" s="144">
        <f>'Costs Matrix 2010'!AK$57</f>
        <v>0</v>
      </c>
      <c r="G34" s="144">
        <f>'C1 - Costs Matrix 2011'!$AK$82</f>
        <v>0</v>
      </c>
      <c r="H34" s="144">
        <f>'C1 - Costs Matrix 2012'!$AK$82</f>
        <v>0</v>
      </c>
      <c r="I34" s="144"/>
      <c r="J34" s="144"/>
      <c r="K34" s="144"/>
      <c r="L34" s="93">
        <f t="shared" si="3"/>
        <v>0</v>
      </c>
    </row>
    <row r="35" spans="1:12" ht="12.75" customHeight="1">
      <c r="A35" s="49" t="s">
        <v>317</v>
      </c>
      <c r="B35" s="692" t="s">
        <v>96</v>
      </c>
      <c r="F35" s="144">
        <f>'Costs Matrix 2010'!AL$57</f>
        <v>0</v>
      </c>
      <c r="G35" s="144">
        <f>'C1 - Costs Matrix 2011'!$AL$82</f>
        <v>0</v>
      </c>
      <c r="H35" s="144">
        <f>'C1 - Costs Matrix 2012'!$AL$82</f>
        <v>0</v>
      </c>
      <c r="I35" s="144"/>
      <c r="J35" s="144"/>
      <c r="K35" s="144"/>
      <c r="L35" s="93">
        <f>SUM(G35:K35)</f>
        <v>0</v>
      </c>
    </row>
    <row r="36" spans="1:12" ht="12.75" customHeight="1">
      <c r="A36" s="49" t="s">
        <v>317</v>
      </c>
      <c r="B36" s="692" t="s">
        <v>852</v>
      </c>
      <c r="F36" s="144">
        <f>'Costs Matrix 2010'!AM$57</f>
        <v>0</v>
      </c>
      <c r="G36" s="144">
        <f>'C1 - Costs Matrix 2011'!$AM$82</f>
        <v>0</v>
      </c>
      <c r="H36" s="144">
        <f>'C1 - Costs Matrix 2012'!$AM$82</f>
        <v>0</v>
      </c>
      <c r="I36" s="144"/>
      <c r="J36" s="144"/>
      <c r="K36" s="144"/>
      <c r="L36" s="93">
        <f t="shared" si="3"/>
        <v>0</v>
      </c>
    </row>
    <row r="37" spans="1:12" ht="12.75" customHeight="1">
      <c r="A37" s="49" t="s">
        <v>317</v>
      </c>
      <c r="B37" s="692" t="s">
        <v>94</v>
      </c>
      <c r="F37" s="144">
        <f>'Costs Matrix 2010'!AN$57</f>
        <v>0</v>
      </c>
      <c r="G37" s="144">
        <f>'C1 - Costs Matrix 2011'!$AN$82</f>
        <v>0</v>
      </c>
      <c r="H37" s="144">
        <f>'C1 - Costs Matrix 2012'!$AN$82</f>
        <v>0</v>
      </c>
      <c r="I37" s="144"/>
      <c r="J37" s="144"/>
      <c r="K37" s="144"/>
      <c r="L37" s="93">
        <f t="shared" si="3"/>
        <v>0</v>
      </c>
    </row>
    <row r="38" spans="1:12" ht="12.75" customHeight="1">
      <c r="A38" s="49" t="s">
        <v>317</v>
      </c>
      <c r="B38" s="692" t="s">
        <v>95</v>
      </c>
      <c r="F38" s="144">
        <f>'Costs Matrix 2010'!AO$57</f>
        <v>0</v>
      </c>
      <c r="G38" s="144">
        <f>'C1 - Costs Matrix 2011'!$AO$82</f>
        <v>0</v>
      </c>
      <c r="H38" s="144">
        <f>'C1 - Costs Matrix 2012'!$AO$82</f>
        <v>0</v>
      </c>
      <c r="I38" s="144"/>
      <c r="J38" s="144"/>
      <c r="K38" s="144"/>
      <c r="L38" s="93">
        <f t="shared" si="3"/>
        <v>0</v>
      </c>
    </row>
    <row r="39" spans="1:12" s="258" customFormat="1" ht="12.75" customHeight="1">
      <c r="A39" s="2230" t="s">
        <v>2</v>
      </c>
      <c r="B39" s="2230"/>
      <c r="F39" s="142">
        <f t="shared" ref="F39:K39" si="4">SUM(F24:F38)</f>
        <v>0</v>
      </c>
      <c r="G39" s="142">
        <f t="shared" si="4"/>
        <v>0</v>
      </c>
      <c r="H39" s="142">
        <f t="shared" si="4"/>
        <v>0</v>
      </c>
      <c r="I39" s="142">
        <f t="shared" si="4"/>
        <v>0</v>
      </c>
      <c r="J39" s="142">
        <f t="shared" si="4"/>
        <v>0</v>
      </c>
      <c r="K39" s="142">
        <f t="shared" si="4"/>
        <v>0</v>
      </c>
      <c r="L39" s="93">
        <f>SUM(G39:K39)</f>
        <v>0</v>
      </c>
    </row>
    <row r="40" spans="1:12" ht="12.75" customHeight="1">
      <c r="F40" s="141"/>
      <c r="G40" s="141"/>
      <c r="H40" s="141"/>
      <c r="I40" s="141"/>
      <c r="J40" s="141"/>
      <c r="K40" s="141"/>
      <c r="L40" s="143"/>
    </row>
    <row r="41" spans="1:12" s="1280" customFormat="1" ht="12.75" customHeight="1">
      <c r="A41" s="1038" t="s">
        <v>453</v>
      </c>
      <c r="F41" s="91"/>
      <c r="G41" s="91"/>
      <c r="H41" s="91"/>
      <c r="I41" s="91"/>
      <c r="J41" s="91"/>
      <c r="K41" s="91"/>
      <c r="L41" s="95"/>
    </row>
    <row r="42" spans="1:12" s="1280" customFormat="1" ht="12.75" customHeight="1">
      <c r="A42" s="49" t="s">
        <v>199</v>
      </c>
      <c r="B42" s="692" t="s">
        <v>88</v>
      </c>
      <c r="F42" s="144">
        <f>'Costs Matrix 2010'!X$95</f>
        <v>0</v>
      </c>
      <c r="G42" s="144">
        <f>'C1 - Costs Matrix 2011'!$X$125</f>
        <v>0</v>
      </c>
      <c r="H42" s="144">
        <f>'C1 - Costs Matrix 2012'!$X$125</f>
        <v>0</v>
      </c>
      <c r="I42" s="144"/>
      <c r="J42" s="144"/>
      <c r="K42" s="144"/>
      <c r="L42" s="93">
        <f t="shared" ref="L42:L46" si="5">SUM(G42:K42)</f>
        <v>0</v>
      </c>
    </row>
    <row r="43" spans="1:12" s="1280" customFormat="1" ht="12.75" customHeight="1">
      <c r="A43" s="49" t="s">
        <v>199</v>
      </c>
      <c r="B43" s="692" t="s">
        <v>89</v>
      </c>
      <c r="F43" s="144">
        <f>'Costs Matrix 2010'!Y$95</f>
        <v>0</v>
      </c>
      <c r="G43" s="144">
        <f>'C1 - Costs Matrix 2011'!$Y$125</f>
        <v>0</v>
      </c>
      <c r="H43" s="144">
        <f>'C1 - Costs Matrix 2012'!$Y$125</f>
        <v>0</v>
      </c>
      <c r="I43" s="144"/>
      <c r="J43" s="144"/>
      <c r="K43" s="144"/>
      <c r="L43" s="93">
        <f t="shared" si="5"/>
        <v>0</v>
      </c>
    </row>
    <row r="44" spans="1:12" s="1280" customFormat="1" ht="12.75" customHeight="1">
      <c r="A44" s="49" t="s">
        <v>199</v>
      </c>
      <c r="B44" s="692" t="s">
        <v>856</v>
      </c>
      <c r="F44" s="144">
        <f>'Costs Matrix 2010'!Z$95</f>
        <v>0</v>
      </c>
      <c r="G44" s="144">
        <f>'C1 - Costs Matrix 2011'!$Z$125</f>
        <v>0</v>
      </c>
      <c r="H44" s="144">
        <f>'C1 - Costs Matrix 2012'!$Z$125</f>
        <v>0</v>
      </c>
      <c r="I44" s="144"/>
      <c r="J44" s="144"/>
      <c r="K44" s="144"/>
      <c r="L44" s="93">
        <f t="shared" si="5"/>
        <v>0</v>
      </c>
    </row>
    <row r="45" spans="1:12" s="1280" customFormat="1" ht="12.75" customHeight="1">
      <c r="A45" s="49" t="s">
        <v>199</v>
      </c>
      <c r="B45" s="692" t="s">
        <v>855</v>
      </c>
      <c r="F45" s="144">
        <f>'Costs Matrix 2010'!AA$95</f>
        <v>0</v>
      </c>
      <c r="G45" s="144">
        <f>'C1 - Costs Matrix 2011'!$AA$125</f>
        <v>0</v>
      </c>
      <c r="H45" s="144">
        <f>'C1 - Costs Matrix 2012'!$AA$125</f>
        <v>0</v>
      </c>
      <c r="I45" s="144"/>
      <c r="J45" s="144"/>
      <c r="K45" s="144"/>
      <c r="L45" s="93">
        <f t="shared" si="5"/>
        <v>0</v>
      </c>
    </row>
    <row r="46" spans="1:12" s="1280" customFormat="1" ht="12.75" customHeight="1">
      <c r="A46" s="49" t="s">
        <v>199</v>
      </c>
      <c r="B46" s="692" t="s">
        <v>91</v>
      </c>
      <c r="F46" s="144">
        <f>'Costs Matrix 2010'!AB$95</f>
        <v>0</v>
      </c>
      <c r="G46" s="144">
        <f>'C1 - Costs Matrix 2011'!$AB$125</f>
        <v>0</v>
      </c>
      <c r="H46" s="144">
        <f>'C1 - Costs Matrix 2012'!$AB$125</f>
        <v>0</v>
      </c>
      <c r="I46" s="144"/>
      <c r="J46" s="144"/>
      <c r="K46" s="144"/>
      <c r="L46" s="93">
        <f t="shared" si="5"/>
        <v>0</v>
      </c>
    </row>
    <row r="47" spans="1:12" s="1280" customFormat="1" ht="12.75" customHeight="1">
      <c r="A47" s="49" t="s">
        <v>199</v>
      </c>
      <c r="B47" s="692" t="s">
        <v>854</v>
      </c>
      <c r="F47" s="144">
        <f>'Costs Matrix 2010'!AC$95</f>
        <v>0</v>
      </c>
      <c r="G47" s="144">
        <f>'C1 - Costs Matrix 2011'!$AC$125</f>
        <v>0</v>
      </c>
      <c r="H47" s="144">
        <f>'C1 - Costs Matrix 2012'!$AC$125</f>
        <v>0</v>
      </c>
      <c r="I47" s="144"/>
      <c r="J47" s="144"/>
      <c r="K47" s="144"/>
      <c r="L47" s="93">
        <f>SUM(G47:K47)</f>
        <v>0</v>
      </c>
    </row>
    <row r="48" spans="1:12" s="1280" customFormat="1" ht="12.75" customHeight="1">
      <c r="A48" s="49" t="s">
        <v>199</v>
      </c>
      <c r="B48" s="692" t="s">
        <v>92</v>
      </c>
      <c r="F48" s="144">
        <f>'Costs Matrix 2010'!AD$95</f>
        <v>0</v>
      </c>
      <c r="G48" s="144">
        <f>'C1 - Costs Matrix 2011'!$AD$125</f>
        <v>0</v>
      </c>
      <c r="H48" s="144">
        <f>'C1 - Costs Matrix 2012'!$AD$125</f>
        <v>0</v>
      </c>
      <c r="I48" s="144"/>
      <c r="J48" s="144"/>
      <c r="K48" s="144"/>
      <c r="L48" s="93">
        <f t="shared" ref="L48:L52" si="6">SUM(G48:K48)</f>
        <v>0</v>
      </c>
    </row>
    <row r="49" spans="1:12" s="1280" customFormat="1" ht="12.75" customHeight="1">
      <c r="A49" s="49" t="s">
        <v>199</v>
      </c>
      <c r="B49" s="692" t="s">
        <v>137</v>
      </c>
      <c r="F49" s="144">
        <f>'Costs Matrix 2010'!AE$95</f>
        <v>0</v>
      </c>
      <c r="G49" s="144">
        <f>'C1 - Costs Matrix 2011'!$AE$125</f>
        <v>0</v>
      </c>
      <c r="H49" s="144">
        <f>'C1 - Costs Matrix 2012'!$AE$125</f>
        <v>0</v>
      </c>
      <c r="I49" s="144"/>
      <c r="J49" s="144"/>
      <c r="K49" s="144"/>
      <c r="L49" s="93">
        <f t="shared" si="6"/>
        <v>0</v>
      </c>
    </row>
    <row r="50" spans="1:12" s="1280" customFormat="1" ht="12.75" customHeight="1">
      <c r="A50" s="49" t="s">
        <v>199</v>
      </c>
      <c r="B50" s="692" t="s">
        <v>93</v>
      </c>
      <c r="F50" s="144">
        <f>'Costs Matrix 2010'!AF$95</f>
        <v>0</v>
      </c>
      <c r="G50" s="144">
        <f>'C1 - Costs Matrix 2011'!$AF$125</f>
        <v>0</v>
      </c>
      <c r="H50" s="144">
        <f>'C1 - Costs Matrix 2012'!$AF$125</f>
        <v>0</v>
      </c>
      <c r="I50" s="144"/>
      <c r="J50" s="144"/>
      <c r="K50" s="144"/>
      <c r="L50" s="93">
        <f t="shared" si="6"/>
        <v>0</v>
      </c>
    </row>
    <row r="51" spans="1:12" s="1280" customFormat="1" ht="12.75" customHeight="1">
      <c r="A51" s="49" t="s">
        <v>317</v>
      </c>
      <c r="B51" s="692" t="s">
        <v>90</v>
      </c>
      <c r="F51" s="144">
        <f>'Costs Matrix 2010'!AJ$95</f>
        <v>0</v>
      </c>
      <c r="G51" s="144">
        <f>'C1 - Costs Matrix 2011'!$AJ$125</f>
        <v>0</v>
      </c>
      <c r="H51" s="144">
        <f>'C1 - Costs Matrix 2012'!$AJ$125</f>
        <v>0</v>
      </c>
      <c r="I51" s="144"/>
      <c r="J51" s="144"/>
      <c r="K51" s="144"/>
      <c r="L51" s="93">
        <f t="shared" si="6"/>
        <v>0</v>
      </c>
    </row>
    <row r="52" spans="1:12" s="1280" customFormat="1" ht="12.75" customHeight="1">
      <c r="A52" s="49" t="s">
        <v>317</v>
      </c>
      <c r="B52" s="692" t="s">
        <v>853</v>
      </c>
      <c r="F52" s="144">
        <f>'Costs Matrix 2010'!AK$95</f>
        <v>0</v>
      </c>
      <c r="G52" s="144">
        <f>'C1 - Costs Matrix 2011'!$AK$125</f>
        <v>0</v>
      </c>
      <c r="H52" s="144">
        <f>'C1 - Costs Matrix 2012'!$AK$125</f>
        <v>0</v>
      </c>
      <c r="I52" s="144"/>
      <c r="J52" s="144"/>
      <c r="K52" s="144"/>
      <c r="L52" s="93">
        <f t="shared" si="6"/>
        <v>0</v>
      </c>
    </row>
    <row r="53" spans="1:12" s="1280" customFormat="1" ht="12.75" customHeight="1">
      <c r="A53" s="49" t="s">
        <v>317</v>
      </c>
      <c r="B53" s="692" t="s">
        <v>96</v>
      </c>
      <c r="F53" s="144">
        <f>'Costs Matrix 2010'!AL$95</f>
        <v>0</v>
      </c>
      <c r="G53" s="144">
        <f>'C1 - Costs Matrix 2011'!$AL$125</f>
        <v>0</v>
      </c>
      <c r="H53" s="144">
        <f>'C1 - Costs Matrix 2012'!$AL$125</f>
        <v>0</v>
      </c>
      <c r="I53" s="144"/>
      <c r="J53" s="144"/>
      <c r="K53" s="144"/>
      <c r="L53" s="93">
        <f>SUM(G53:K53)</f>
        <v>0</v>
      </c>
    </row>
    <row r="54" spans="1:12" s="1280" customFormat="1" ht="12.75" customHeight="1">
      <c r="A54" s="49" t="s">
        <v>317</v>
      </c>
      <c r="B54" s="692" t="s">
        <v>852</v>
      </c>
      <c r="F54" s="144">
        <f>'Costs Matrix 2010'!AM$95</f>
        <v>0</v>
      </c>
      <c r="G54" s="144">
        <f>'C1 - Costs Matrix 2011'!$AM$125</f>
        <v>0</v>
      </c>
      <c r="H54" s="144">
        <f>'C1 - Costs Matrix 2012'!$AM$125</f>
        <v>0</v>
      </c>
      <c r="I54" s="144"/>
      <c r="J54" s="144"/>
      <c r="K54" s="144"/>
      <c r="L54" s="93">
        <f t="shared" ref="L54:L56" si="7">SUM(G54:K54)</f>
        <v>0</v>
      </c>
    </row>
    <row r="55" spans="1:12" s="1280" customFormat="1" ht="12.75" customHeight="1">
      <c r="A55" s="49" t="s">
        <v>317</v>
      </c>
      <c r="B55" s="692" t="s">
        <v>94</v>
      </c>
      <c r="F55" s="144">
        <f>'Costs Matrix 2010'!AN$95</f>
        <v>0</v>
      </c>
      <c r="G55" s="144">
        <f>'C1 - Costs Matrix 2011'!$AN$125</f>
        <v>0</v>
      </c>
      <c r="H55" s="144">
        <f>'C1 - Costs Matrix 2012'!$AN$125</f>
        <v>0</v>
      </c>
      <c r="I55" s="144"/>
      <c r="J55" s="144"/>
      <c r="K55" s="144"/>
      <c r="L55" s="93">
        <f t="shared" si="7"/>
        <v>0</v>
      </c>
    </row>
    <row r="56" spans="1:12" s="1280" customFormat="1" ht="12.75" customHeight="1">
      <c r="A56" s="49" t="s">
        <v>317</v>
      </c>
      <c r="B56" s="692" t="s">
        <v>95</v>
      </c>
      <c r="F56" s="144">
        <f>'Costs Matrix 2010'!AO$95</f>
        <v>0</v>
      </c>
      <c r="G56" s="144">
        <f>'C1 - Costs Matrix 2011'!$AO$125</f>
        <v>0</v>
      </c>
      <c r="H56" s="144">
        <f>'C1 - Costs Matrix 2012'!$AO$125</f>
        <v>0</v>
      </c>
      <c r="I56" s="144"/>
      <c r="J56" s="144"/>
      <c r="K56" s="144"/>
      <c r="L56" s="93">
        <f t="shared" si="7"/>
        <v>0</v>
      </c>
    </row>
    <row r="57" spans="1:12" s="1280" customFormat="1" ht="12.75" customHeight="1">
      <c r="A57" s="2230" t="s">
        <v>2</v>
      </c>
      <c r="B57" s="2230"/>
      <c r="C57" s="258"/>
      <c r="D57" s="258"/>
      <c r="E57" s="258"/>
      <c r="F57" s="142">
        <f t="shared" ref="F57:K57" si="8">SUM(F42:F56)</f>
        <v>0</v>
      </c>
      <c r="G57" s="142">
        <f t="shared" si="8"/>
        <v>0</v>
      </c>
      <c r="H57" s="142">
        <f t="shared" si="8"/>
        <v>0</v>
      </c>
      <c r="I57" s="142">
        <f t="shared" si="8"/>
        <v>0</v>
      </c>
      <c r="J57" s="142">
        <f t="shared" si="8"/>
        <v>0</v>
      </c>
      <c r="K57" s="142">
        <f t="shared" si="8"/>
        <v>0</v>
      </c>
      <c r="L57" s="93">
        <f>SUM(G57:K57)</f>
        <v>0</v>
      </c>
    </row>
    <row r="58" spans="1:12" s="1280" customFormat="1" ht="12.75" customHeight="1">
      <c r="F58" s="141"/>
      <c r="G58" s="141"/>
      <c r="H58" s="141"/>
      <c r="I58" s="141"/>
      <c r="J58" s="141"/>
      <c r="K58" s="141"/>
      <c r="L58" s="143"/>
    </row>
    <row r="59" spans="1:12" ht="12.75" customHeight="1">
      <c r="A59" s="32" t="s">
        <v>1248</v>
      </c>
      <c r="B59" s="1035"/>
      <c r="C59" s="1035"/>
      <c r="D59" s="1035"/>
      <c r="E59" s="1035"/>
      <c r="F59" s="103" t="str">
        <f>IF(ABS(F21-'Costs Matrix 2010'!AG52-'Costs Matrix 2010'!AP52)&lt;0.1,"OK","ERROR")</f>
        <v>OK</v>
      </c>
      <c r="G59" s="103" t="str">
        <f>IF(ABS(G21-'C1 - Costs Matrix 2011'!AG77-'C1 - Costs Matrix 2011'!AP77)&lt;0.1,"OK","ERROR")</f>
        <v>OK</v>
      </c>
      <c r="H59" s="103" t="str">
        <f>IF(ABS(H21-'C1 - Costs Matrix 2012'!AG77-'C1 - Costs Matrix 2012'!AP77)&lt;0.1,"OK","ERROR")</f>
        <v>OK</v>
      </c>
      <c r="I59" s="103"/>
      <c r="J59" s="103"/>
      <c r="K59" s="103"/>
    </row>
    <row r="60" spans="1:12" ht="12.75" customHeight="1">
      <c r="A60" s="32" t="s">
        <v>1249</v>
      </c>
      <c r="B60" s="1035"/>
      <c r="C60" s="1035"/>
      <c r="D60" s="1035"/>
      <c r="E60" s="1035"/>
      <c r="F60" s="103" t="str">
        <f>IF(ABS(F39-'Costs Matrix 2010'!AG57-'Costs Matrix 2010'!AP57)&lt;0.1,"OK","ERROR")</f>
        <v>OK</v>
      </c>
      <c r="G60" s="103" t="str">
        <f>IF(ABS(G39-'C1 - Costs Matrix 2011'!AG82-'C1 - Costs Matrix 2011'!AP82)&lt;0.1,"OK","ERROR")</f>
        <v>OK</v>
      </c>
      <c r="H60" s="103" t="str">
        <f>IF(ABS(H39-'C1 - Costs Matrix 2012'!AG82-'C1 - Costs Matrix 2012'!AP82)&lt;0.1,"OK","ERROR")</f>
        <v>OK</v>
      </c>
      <c r="I60" s="103"/>
      <c r="J60" s="103"/>
      <c r="K60" s="103"/>
    </row>
    <row r="61" spans="1:12">
      <c r="A61" s="32" t="s">
        <v>1546</v>
      </c>
      <c r="F61" s="103" t="str">
        <f>IF(ABS(F57-'Costs Matrix 2010'!AG95-'Costs Matrix 2010'!AP95)&lt;0.1,"OK","ERROR")</f>
        <v>OK</v>
      </c>
      <c r="G61" s="103" t="str">
        <f>IF(ABS(G57-'C1 - Costs Matrix 2011'!AG125-'C1 - Costs Matrix 2011'!AP125)&lt;0.1,"OK","ERROR")</f>
        <v>OK</v>
      </c>
      <c r="H61" s="103" t="str">
        <f>IF(ABS(H57-'C1 - Costs Matrix 2012'!AG125-'C1 - Costs Matrix 2012'!AP125)&lt;0.1,"OK","ERROR")</f>
        <v>OK</v>
      </c>
      <c r="I61" s="103"/>
      <c r="J61" s="103"/>
      <c r="K61" s="103"/>
    </row>
  </sheetData>
  <mergeCells count="3">
    <mergeCell ref="A21:B21"/>
    <mergeCell ref="A39:B39"/>
    <mergeCell ref="A57:B57"/>
  </mergeCells>
  <conditionalFormatting sqref="F59:K60">
    <cfRule type="cellIs" dxfId="61" priority="2" operator="equal">
      <formula>"Err"</formula>
    </cfRule>
  </conditionalFormatting>
  <conditionalFormatting sqref="F61:K61">
    <cfRule type="cellIs" dxfId="60" priority="1" operator="equal">
      <formula>"Err"</formula>
    </cfRule>
  </conditionalFormatting>
  <pageMargins left="0.70866141732283472" right="0.70866141732283472" top="0.74803149606299213" bottom="0.74803149606299213" header="0.31496062992125984" footer="0.31496062992125984"/>
  <pageSetup paperSize="8" scale="61" orientation="portrait" r:id="rId1"/>
</worksheet>
</file>

<file path=xl/worksheets/sheet53.xml><?xml version="1.0" encoding="utf-8"?>
<worksheet xmlns="http://schemas.openxmlformats.org/spreadsheetml/2006/main" xmlns:r="http://schemas.openxmlformats.org/officeDocument/2006/relationships">
  <sheetPr>
    <tabColor theme="0" tint="-0.14999847407452621"/>
    <pageSetUpPr fitToPage="1"/>
  </sheetPr>
  <dimension ref="A1:N80"/>
  <sheetViews>
    <sheetView topLeftCell="A16" zoomScale="70" zoomScaleNormal="70" zoomScaleSheetLayoutView="80" workbookViewId="0"/>
  </sheetViews>
  <sheetFormatPr defaultRowHeight="12.75"/>
  <cols>
    <col min="1" max="1" width="74.625" style="1280" bestFit="1" customWidth="1"/>
    <col min="2" max="4" width="1.5" style="1280" customWidth="1"/>
    <col min="5" max="5" width="3.625" style="1280" customWidth="1"/>
    <col min="6" max="12" width="7.125" style="1280" customWidth="1"/>
    <col min="13" max="16384" width="9" style="1280"/>
  </cols>
  <sheetData>
    <row r="1" spans="1:14" s="33" customFormat="1">
      <c r="A1" s="80" t="s">
        <v>1349</v>
      </c>
      <c r="B1" s="23"/>
      <c r="C1" s="23"/>
      <c r="D1" s="23"/>
      <c r="E1" s="2"/>
      <c r="F1" s="23"/>
      <c r="G1" s="23"/>
      <c r="H1" s="23"/>
      <c r="I1" s="23"/>
      <c r="J1" s="23"/>
      <c r="K1" s="23"/>
      <c r="L1" s="23"/>
    </row>
    <row r="2" spans="1:14" s="33" customFormat="1">
      <c r="A2" s="80" t="str">
        <f>[10]Cover!D15</f>
        <v>[DNO]</v>
      </c>
      <c r="B2" s="31"/>
      <c r="C2" s="31"/>
      <c r="D2" s="31"/>
      <c r="E2" s="2"/>
    </row>
    <row r="3" spans="1:14" s="33" customFormat="1">
      <c r="A3" s="80" t="str">
        <f>[10]Cover!D17</f>
        <v>[Year]</v>
      </c>
      <c r="B3" s="2"/>
      <c r="C3" s="2"/>
      <c r="D3" s="2"/>
      <c r="E3" s="2"/>
    </row>
    <row r="4" spans="1:14" s="33" customFormat="1">
      <c r="A4" s="2"/>
      <c r="B4" s="2"/>
      <c r="C4" s="2"/>
      <c r="D4" s="2"/>
      <c r="E4" s="2"/>
      <c r="F4" s="3">
        <v>2010</v>
      </c>
      <c r="G4" s="3">
        <v>2011</v>
      </c>
      <c r="H4" s="3">
        <v>2012</v>
      </c>
      <c r="I4" s="3">
        <v>2013</v>
      </c>
      <c r="J4" s="3">
        <v>2014</v>
      </c>
      <c r="K4" s="3">
        <v>2015</v>
      </c>
      <c r="L4" s="176" t="s">
        <v>1</v>
      </c>
    </row>
    <row r="5" spans="1:14" s="33" customFormat="1" ht="15">
      <c r="A5" s="51" t="s">
        <v>857</v>
      </c>
      <c r="B5" s="2"/>
      <c r="C5" s="2"/>
      <c r="D5" s="2"/>
      <c r="E5" s="2"/>
      <c r="F5" s="3" t="s">
        <v>0</v>
      </c>
      <c r="G5" s="261"/>
      <c r="H5" s="9"/>
      <c r="I5" s="9" t="s">
        <v>1</v>
      </c>
      <c r="J5" s="9"/>
      <c r="K5" s="262"/>
      <c r="L5" s="74" t="s">
        <v>4</v>
      </c>
    </row>
    <row r="6" spans="1:14" ht="14.25">
      <c r="A6" s="49" t="s">
        <v>1350</v>
      </c>
      <c r="B6" s="1867"/>
      <c r="C6" s="984"/>
      <c r="D6" s="984"/>
      <c r="E6" s="984"/>
      <c r="F6" s="146"/>
      <c r="G6" s="146"/>
      <c r="H6" s="146"/>
      <c r="I6" s="146"/>
      <c r="J6" s="146"/>
      <c r="K6" s="146"/>
      <c r="L6" s="1192">
        <f>SUM(G6:K6)</f>
        <v>0</v>
      </c>
      <c r="N6" s="1868"/>
    </row>
    <row r="7" spans="1:14" ht="14.25">
      <c r="A7" s="1140" t="s">
        <v>1351</v>
      </c>
      <c r="B7" s="1869"/>
      <c r="C7" s="984"/>
      <c r="D7" s="984"/>
      <c r="E7" s="984"/>
      <c r="F7" s="146"/>
      <c r="G7" s="146"/>
      <c r="H7" s="146"/>
      <c r="I7" s="146"/>
      <c r="J7" s="146"/>
      <c r="K7" s="146"/>
      <c r="L7" s="1192">
        <f t="shared" ref="L7:L23" si="0">SUM(G7:K7)</f>
        <v>0</v>
      </c>
    </row>
    <row r="8" spans="1:14" ht="14.25">
      <c r="A8" s="1140" t="s">
        <v>1352</v>
      </c>
      <c r="B8" s="1869"/>
      <c r="C8" s="984"/>
      <c r="D8" s="984"/>
      <c r="E8" s="984"/>
      <c r="F8" s="146"/>
      <c r="G8" s="146"/>
      <c r="H8" s="146"/>
      <c r="I8" s="146"/>
      <c r="J8" s="146"/>
      <c r="K8" s="146"/>
      <c r="L8" s="1192">
        <f t="shared" si="0"/>
        <v>0</v>
      </c>
    </row>
    <row r="9" spans="1:14" ht="14.25">
      <c r="A9" s="49" t="s">
        <v>1353</v>
      </c>
      <c r="B9" s="1869"/>
      <c r="C9" s="984"/>
      <c r="D9" s="984"/>
      <c r="E9" s="984"/>
      <c r="F9" s="146"/>
      <c r="G9" s="146"/>
      <c r="H9" s="146"/>
      <c r="I9" s="146"/>
      <c r="J9" s="146"/>
      <c r="K9" s="146"/>
      <c r="L9" s="1192">
        <f t="shared" si="0"/>
        <v>0</v>
      </c>
    </row>
    <row r="10" spans="1:14" ht="14.25">
      <c r="A10" s="1398" t="s">
        <v>1354</v>
      </c>
      <c r="B10" s="1869"/>
      <c r="C10" s="984"/>
      <c r="D10" s="984"/>
      <c r="E10" s="984"/>
      <c r="F10" s="146"/>
      <c r="G10" s="146"/>
      <c r="H10" s="146"/>
      <c r="I10" s="146"/>
      <c r="J10" s="146"/>
      <c r="K10" s="146"/>
      <c r="L10" s="1192">
        <f t="shared" si="0"/>
        <v>0</v>
      </c>
    </row>
    <row r="11" spans="1:14" ht="14.25">
      <c r="A11" s="49" t="s">
        <v>1355</v>
      </c>
      <c r="B11" s="1869"/>
      <c r="C11" s="984"/>
      <c r="D11" s="984"/>
      <c r="E11" s="984"/>
      <c r="F11" s="146"/>
      <c r="G11" s="146"/>
      <c r="H11" s="146"/>
      <c r="I11" s="146"/>
      <c r="J11" s="146"/>
      <c r="K11" s="146"/>
      <c r="L11" s="1192">
        <f t="shared" si="0"/>
        <v>0</v>
      </c>
    </row>
    <row r="12" spans="1:14" ht="14.25">
      <c r="A12" s="49" t="s">
        <v>1356</v>
      </c>
      <c r="B12" s="1869"/>
      <c r="C12" s="984"/>
      <c r="D12" s="984"/>
      <c r="E12" s="984"/>
      <c r="F12" s="146"/>
      <c r="G12" s="146"/>
      <c r="H12" s="146"/>
      <c r="I12" s="146"/>
      <c r="J12" s="146"/>
      <c r="K12" s="146"/>
      <c r="L12" s="1192">
        <f t="shared" si="0"/>
        <v>0</v>
      </c>
    </row>
    <row r="13" spans="1:14" ht="14.25">
      <c r="A13" s="1870" t="s">
        <v>1357</v>
      </c>
      <c r="B13" s="1871"/>
      <c r="C13" s="984"/>
      <c r="D13" s="984"/>
      <c r="E13" s="984"/>
      <c r="F13" s="146"/>
      <c r="G13" s="146"/>
      <c r="H13" s="146"/>
      <c r="I13" s="146"/>
      <c r="J13" s="146"/>
      <c r="K13" s="146"/>
      <c r="L13" s="1192">
        <f>SUM(G13:K13)</f>
        <v>0</v>
      </c>
    </row>
    <row r="14" spans="1:14" ht="14.25" customHeight="1">
      <c r="A14" s="1872" t="s">
        <v>1358</v>
      </c>
      <c r="B14" s="1873"/>
      <c r="C14" s="1021"/>
      <c r="D14" s="984"/>
      <c r="E14" s="984"/>
      <c r="F14" s="110">
        <f>F53</f>
        <v>0</v>
      </c>
      <c r="G14" s="110">
        <f>G53</f>
        <v>0</v>
      </c>
      <c r="H14" s="110">
        <f>H53</f>
        <v>0</v>
      </c>
      <c r="I14" s="110">
        <f t="shared" ref="I14:K14" si="1">I53</f>
        <v>0</v>
      </c>
      <c r="J14" s="110">
        <f t="shared" si="1"/>
        <v>0</v>
      </c>
      <c r="K14" s="110">
        <f t="shared" si="1"/>
        <v>0</v>
      </c>
      <c r="L14" s="1192">
        <f t="shared" si="0"/>
        <v>0</v>
      </c>
    </row>
    <row r="15" spans="1:14" ht="14.25" customHeight="1">
      <c r="A15" s="29" t="s">
        <v>1359</v>
      </c>
      <c r="B15" s="1873"/>
      <c r="C15" s="1021"/>
      <c r="D15" s="984"/>
      <c r="E15" s="984"/>
      <c r="F15" s="146"/>
      <c r="G15" s="146"/>
      <c r="H15" s="146"/>
      <c r="I15" s="146"/>
      <c r="J15" s="146"/>
      <c r="K15" s="146"/>
      <c r="L15" s="1192">
        <f t="shared" si="0"/>
        <v>0</v>
      </c>
    </row>
    <row r="16" spans="1:14" ht="14.25" customHeight="1">
      <c r="A16" s="29" t="s">
        <v>1674</v>
      </c>
      <c r="B16" s="1873"/>
      <c r="C16" s="1021"/>
      <c r="D16" s="984"/>
      <c r="E16" s="984"/>
      <c r="F16" s="146"/>
      <c r="G16" s="146"/>
      <c r="H16" s="146"/>
      <c r="I16" s="146"/>
      <c r="J16" s="146"/>
      <c r="K16" s="146"/>
      <c r="L16" s="1192">
        <f t="shared" si="0"/>
        <v>0</v>
      </c>
    </row>
    <row r="17" spans="1:12" ht="14.25" customHeight="1">
      <c r="A17" s="29" t="s">
        <v>1360</v>
      </c>
      <c r="B17" s="1873"/>
      <c r="C17" s="1021"/>
      <c r="D17" s="984"/>
      <c r="E17" s="984"/>
      <c r="F17" s="146"/>
      <c r="G17" s="146"/>
      <c r="H17" s="146"/>
      <c r="I17" s="146"/>
      <c r="J17" s="146"/>
      <c r="K17" s="146"/>
      <c r="L17" s="1192">
        <f t="shared" si="0"/>
        <v>0</v>
      </c>
    </row>
    <row r="18" spans="1:12" ht="14.25" customHeight="1">
      <c r="A18" s="29" t="s">
        <v>1361</v>
      </c>
      <c r="B18" s="1873"/>
      <c r="C18" s="1021"/>
      <c r="D18" s="984"/>
      <c r="E18" s="984"/>
      <c r="F18" s="146"/>
      <c r="G18" s="146"/>
      <c r="H18" s="146"/>
      <c r="I18" s="146"/>
      <c r="J18" s="146"/>
      <c r="K18" s="146"/>
      <c r="L18" s="1192">
        <f t="shared" si="0"/>
        <v>0</v>
      </c>
    </row>
    <row r="19" spans="1:12" ht="14.25">
      <c r="A19" s="1398" t="s">
        <v>8</v>
      </c>
      <c r="B19" s="1874"/>
      <c r="C19" s="984"/>
      <c r="D19" s="984"/>
      <c r="E19" s="984"/>
      <c r="F19" s="146"/>
      <c r="G19" s="146"/>
      <c r="H19" s="146"/>
      <c r="I19" s="146"/>
      <c r="J19" s="146"/>
      <c r="K19" s="146"/>
      <c r="L19" s="1192">
        <f t="shared" si="0"/>
        <v>0</v>
      </c>
    </row>
    <row r="20" spans="1:12" s="258" customFormat="1" ht="14.25">
      <c r="A20" s="1875" t="s">
        <v>857</v>
      </c>
      <c r="B20" s="1876"/>
      <c r="F20" s="60">
        <f>SUM(F6:F19)</f>
        <v>0</v>
      </c>
      <c r="G20" s="60">
        <f t="shared" ref="G20:K20" si="2">SUM(G6:G19)</f>
        <v>0</v>
      </c>
      <c r="H20" s="60">
        <f>SUM(H6:H19)</f>
        <v>0</v>
      </c>
      <c r="I20" s="60">
        <f>SUM(I6:I19)</f>
        <v>0</v>
      </c>
      <c r="J20" s="60">
        <f t="shared" si="2"/>
        <v>0</v>
      </c>
      <c r="K20" s="60">
        <f t="shared" si="2"/>
        <v>0</v>
      </c>
      <c r="L20" s="1192">
        <f t="shared" si="0"/>
        <v>0</v>
      </c>
    </row>
    <row r="21" spans="1:12" ht="14.25" customHeight="1">
      <c r="A21" s="29" t="s">
        <v>1362</v>
      </c>
      <c r="B21" s="1873"/>
      <c r="C21" s="1021"/>
      <c r="D21" s="984"/>
      <c r="E21" s="984"/>
      <c r="F21" s="110">
        <f t="shared" ref="F21:K21" si="3">F79</f>
        <v>0</v>
      </c>
      <c r="G21" s="110">
        <f>G79</f>
        <v>0</v>
      </c>
      <c r="H21" s="110">
        <f t="shared" si="3"/>
        <v>0</v>
      </c>
      <c r="I21" s="110">
        <f t="shared" si="3"/>
        <v>0</v>
      </c>
      <c r="J21" s="110">
        <f t="shared" si="3"/>
        <v>0</v>
      </c>
      <c r="K21" s="110">
        <f t="shared" si="3"/>
        <v>0</v>
      </c>
      <c r="L21" s="1192">
        <f t="shared" si="0"/>
        <v>0</v>
      </c>
    </row>
    <row r="22" spans="1:12" ht="14.25">
      <c r="A22" s="1398" t="s">
        <v>1363</v>
      </c>
      <c r="B22" s="1874"/>
      <c r="C22" s="984"/>
      <c r="D22" s="984"/>
      <c r="E22" s="984"/>
      <c r="F22" s="146"/>
      <c r="G22" s="146"/>
      <c r="H22" s="146"/>
      <c r="I22" s="146"/>
      <c r="J22" s="146"/>
      <c r="K22" s="146"/>
      <c r="L22" s="1192">
        <f t="shared" si="0"/>
        <v>0</v>
      </c>
    </row>
    <row r="23" spans="1:12" s="258" customFormat="1">
      <c r="A23" s="125" t="s">
        <v>219</v>
      </c>
      <c r="F23" s="60">
        <f t="shared" ref="F23:K23" si="4">SUM(F20:F22)</f>
        <v>0</v>
      </c>
      <c r="G23" s="60">
        <f t="shared" si="4"/>
        <v>0</v>
      </c>
      <c r="H23" s="60">
        <f>SUM(H20:H22)</f>
        <v>0</v>
      </c>
      <c r="I23" s="60">
        <f t="shared" si="4"/>
        <v>0</v>
      </c>
      <c r="J23" s="60">
        <f>SUM(J20:J22)</f>
        <v>0</v>
      </c>
      <c r="K23" s="60">
        <f t="shared" si="4"/>
        <v>0</v>
      </c>
      <c r="L23" s="1192">
        <f t="shared" si="0"/>
        <v>0</v>
      </c>
    </row>
    <row r="24" spans="1:12">
      <c r="F24" s="1511"/>
      <c r="G24" s="141"/>
      <c r="H24" s="141"/>
      <c r="I24" s="141"/>
      <c r="J24" s="141"/>
      <c r="K24" s="141"/>
      <c r="L24" s="141"/>
    </row>
    <row r="25" spans="1:12">
      <c r="A25" s="49" t="s">
        <v>1364</v>
      </c>
      <c r="F25" s="145" t="str">
        <f>IF(ABS(F20-'Costs Matrix 2010'!$AL$52)&lt;0.1,"OK","ERROR")</f>
        <v>OK</v>
      </c>
      <c r="G25" s="145" t="str">
        <f>IF(ABS(G20-'C1 - Costs Matrix 2011'!$AL$77)&lt;0.1,"OK","ERROR")</f>
        <v>OK</v>
      </c>
      <c r="H25" s="145" t="str">
        <f>IF(ABS(H20-'C1 - Costs Matrix 2012'!$AL$77)&lt;0.1,"OK","ERROR")</f>
        <v>OK</v>
      </c>
      <c r="I25" s="145"/>
      <c r="J25" s="145"/>
      <c r="K25" s="145"/>
      <c r="L25" s="1896"/>
    </row>
    <row r="26" spans="1:12">
      <c r="A26" s="49" t="s">
        <v>1365</v>
      </c>
      <c r="E26" s="1280" t="s">
        <v>135</v>
      </c>
      <c r="F26" s="145" t="str">
        <f>IF(ABS(F23-'Costs Matrix 2010'!$AL$57)&lt;0.1,"OK","ERROR")</f>
        <v>OK</v>
      </c>
      <c r="G26" s="145" t="str">
        <f>IF(ABS(G23-'C1 - Costs Matrix 2011'!$AL$82)&lt;0.1,"OK","ERROR")</f>
        <v>OK</v>
      </c>
      <c r="H26" s="145" t="str">
        <f>IF(ABS(H23-'C1 - Costs Matrix 2012'!$AL$82)&lt;0.1,"OK","ERROR")</f>
        <v>OK</v>
      </c>
      <c r="I26" s="145"/>
      <c r="J26" s="145"/>
      <c r="K26" s="145"/>
      <c r="L26" s="1896"/>
    </row>
    <row r="27" spans="1:12" ht="13.5" thickBot="1">
      <c r="A27" s="1877"/>
      <c r="B27" s="1877"/>
      <c r="C27" s="1877"/>
      <c r="D27" s="1877"/>
      <c r="E27" s="1877"/>
      <c r="F27" s="1877"/>
      <c r="G27" s="1877"/>
      <c r="H27" s="1877"/>
      <c r="I27" s="1877"/>
      <c r="J27" s="1877"/>
      <c r="K27" s="1877"/>
      <c r="L27" s="1877"/>
    </row>
    <row r="28" spans="1:12" ht="13.5" thickTop="1">
      <c r="A28" s="1878"/>
      <c r="B28" s="1878"/>
      <c r="C28" s="1878"/>
      <c r="D28" s="1878"/>
      <c r="E28" s="1878"/>
      <c r="F28" s="1878"/>
      <c r="G28" s="1878"/>
      <c r="H28" s="1878"/>
      <c r="I28" s="1878"/>
      <c r="J28" s="1878"/>
      <c r="K28" s="1878"/>
      <c r="L28" s="1878"/>
    </row>
    <row r="29" spans="1:12" ht="15">
      <c r="A29" s="1879" t="s">
        <v>1366</v>
      </c>
      <c r="B29" s="53"/>
      <c r="C29" s="53"/>
      <c r="D29" s="53"/>
      <c r="E29" s="53"/>
      <c r="F29" s="53"/>
      <c r="G29" s="53"/>
      <c r="H29" s="53"/>
      <c r="I29" s="53"/>
      <c r="J29" s="53"/>
      <c r="K29" s="53"/>
      <c r="L29" s="53"/>
    </row>
    <row r="30" spans="1:12">
      <c r="A30" s="689" t="s">
        <v>1367</v>
      </c>
      <c r="B30" s="53"/>
      <c r="C30" s="53"/>
      <c r="D30" s="53"/>
      <c r="E30" s="53"/>
      <c r="F30" s="146"/>
      <c r="G30" s="146"/>
      <c r="H30" s="146"/>
      <c r="I30" s="146"/>
      <c r="J30" s="146"/>
      <c r="K30" s="146"/>
      <c r="L30" s="1192">
        <f t="shared" ref="L30:L46" si="5">SUM(G30:K30)</f>
        <v>0</v>
      </c>
    </row>
    <row r="31" spans="1:12">
      <c r="A31" s="689" t="s">
        <v>1368</v>
      </c>
      <c r="B31" s="53"/>
      <c r="C31" s="53"/>
      <c r="D31" s="53"/>
      <c r="E31" s="53"/>
      <c r="F31" s="146"/>
      <c r="G31" s="146"/>
      <c r="H31" s="146"/>
      <c r="I31" s="146"/>
      <c r="J31" s="146"/>
      <c r="K31" s="146"/>
      <c r="L31" s="1192">
        <f t="shared" si="5"/>
        <v>0</v>
      </c>
    </row>
    <row r="32" spans="1:12">
      <c r="A32" s="689" t="s">
        <v>1369</v>
      </c>
      <c r="B32" s="53"/>
      <c r="C32" s="53"/>
      <c r="D32" s="53"/>
      <c r="E32" s="53"/>
      <c r="F32" s="146"/>
      <c r="G32" s="146"/>
      <c r="H32" s="146"/>
      <c r="I32" s="146"/>
      <c r="J32" s="146"/>
      <c r="K32" s="146"/>
      <c r="L32" s="1192">
        <f t="shared" si="5"/>
        <v>0</v>
      </c>
    </row>
    <row r="33" spans="1:12">
      <c r="A33" s="689" t="s">
        <v>1370</v>
      </c>
      <c r="B33" s="53"/>
      <c r="C33" s="53"/>
      <c r="D33" s="53"/>
      <c r="E33" s="53"/>
      <c r="F33" s="146"/>
      <c r="G33" s="146"/>
      <c r="H33" s="146"/>
      <c r="I33" s="146"/>
      <c r="J33" s="146"/>
      <c r="K33" s="146"/>
      <c r="L33" s="1192">
        <f t="shared" si="5"/>
        <v>0</v>
      </c>
    </row>
    <row r="34" spans="1:12">
      <c r="A34" s="689" t="s">
        <v>1371</v>
      </c>
      <c r="B34" s="53"/>
      <c r="C34" s="53"/>
      <c r="D34" s="53"/>
      <c r="E34" s="53"/>
      <c r="F34" s="146"/>
      <c r="G34" s="146"/>
      <c r="H34" s="146"/>
      <c r="I34" s="146"/>
      <c r="J34" s="146"/>
      <c r="K34" s="146"/>
      <c r="L34" s="1192">
        <f t="shared" si="5"/>
        <v>0</v>
      </c>
    </row>
    <row r="35" spans="1:12">
      <c r="A35" s="689" t="s">
        <v>1372</v>
      </c>
      <c r="B35" s="53"/>
      <c r="C35" s="53"/>
      <c r="D35" s="53"/>
      <c r="E35" s="53"/>
      <c r="F35" s="146"/>
      <c r="G35" s="146"/>
      <c r="H35" s="146"/>
      <c r="I35" s="146"/>
      <c r="J35" s="146"/>
      <c r="K35" s="146"/>
      <c r="L35" s="1192">
        <f t="shared" si="5"/>
        <v>0</v>
      </c>
    </row>
    <row r="36" spans="1:12">
      <c r="A36" s="689" t="s">
        <v>1373</v>
      </c>
      <c r="B36" s="53"/>
      <c r="C36" s="53"/>
      <c r="D36" s="53"/>
      <c r="E36" s="53"/>
      <c r="F36" s="146"/>
      <c r="G36" s="146"/>
      <c r="H36" s="146"/>
      <c r="I36" s="146"/>
      <c r="J36" s="146"/>
      <c r="K36" s="146"/>
      <c r="L36" s="1192">
        <f t="shared" si="5"/>
        <v>0</v>
      </c>
    </row>
    <row r="37" spans="1:12">
      <c r="A37" s="689" t="s">
        <v>1374</v>
      </c>
      <c r="B37" s="53"/>
      <c r="C37" s="53"/>
      <c r="D37" s="53"/>
      <c r="E37" s="53"/>
      <c r="F37" s="146"/>
      <c r="G37" s="146"/>
      <c r="H37" s="146"/>
      <c r="I37" s="146"/>
      <c r="J37" s="146"/>
      <c r="K37" s="146"/>
      <c r="L37" s="1192">
        <f t="shared" si="5"/>
        <v>0</v>
      </c>
    </row>
    <row r="38" spans="1:12">
      <c r="A38" s="692" t="s">
        <v>1375</v>
      </c>
      <c r="B38" s="53"/>
      <c r="C38" s="53"/>
      <c r="D38" s="53"/>
      <c r="E38" s="53"/>
      <c r="F38" s="146"/>
      <c r="G38" s="146"/>
      <c r="H38" s="146"/>
      <c r="I38" s="146"/>
      <c r="J38" s="146"/>
      <c r="K38" s="146"/>
      <c r="L38" s="1192">
        <f t="shared" si="5"/>
        <v>0</v>
      </c>
    </row>
    <row r="39" spans="1:12">
      <c r="A39" s="689" t="s">
        <v>1376</v>
      </c>
      <c r="B39" s="53"/>
      <c r="C39" s="53"/>
      <c r="D39" s="53"/>
      <c r="E39" s="53"/>
      <c r="F39" s="146"/>
      <c r="G39" s="146"/>
      <c r="H39" s="146"/>
      <c r="I39" s="146"/>
      <c r="J39" s="146"/>
      <c r="K39" s="146"/>
      <c r="L39" s="1192">
        <f t="shared" si="5"/>
        <v>0</v>
      </c>
    </row>
    <row r="40" spans="1:12">
      <c r="A40" s="689" t="s">
        <v>1377</v>
      </c>
      <c r="B40" s="53"/>
      <c r="C40" s="53"/>
      <c r="D40" s="53"/>
      <c r="E40" s="53"/>
      <c r="F40" s="146"/>
      <c r="G40" s="146"/>
      <c r="H40" s="146"/>
      <c r="I40" s="146"/>
      <c r="J40" s="146"/>
      <c r="K40" s="146"/>
      <c r="L40" s="1192">
        <f t="shared" si="5"/>
        <v>0</v>
      </c>
    </row>
    <row r="41" spans="1:12">
      <c r="A41" s="689" t="s">
        <v>1378</v>
      </c>
      <c r="B41" s="53"/>
      <c r="C41" s="53"/>
      <c r="D41" s="53"/>
      <c r="E41" s="53"/>
      <c r="F41" s="146"/>
      <c r="G41" s="146"/>
      <c r="H41" s="146"/>
      <c r="I41" s="146"/>
      <c r="J41" s="146"/>
      <c r="K41" s="146"/>
      <c r="L41" s="1192">
        <f t="shared" si="5"/>
        <v>0</v>
      </c>
    </row>
    <row r="42" spans="1:12">
      <c r="A42" s="689" t="s">
        <v>1379</v>
      </c>
      <c r="B42" s="53"/>
      <c r="C42" s="53"/>
      <c r="D42" s="53"/>
      <c r="E42" s="53"/>
      <c r="F42" s="146"/>
      <c r="G42" s="146"/>
      <c r="H42" s="146"/>
      <c r="I42" s="146"/>
      <c r="J42" s="146"/>
      <c r="K42" s="146"/>
      <c r="L42" s="1192">
        <f t="shared" si="5"/>
        <v>0</v>
      </c>
    </row>
    <row r="43" spans="1:12">
      <c r="A43" s="689" t="s">
        <v>1380</v>
      </c>
      <c r="B43" s="53"/>
      <c r="C43" s="53"/>
      <c r="D43" s="53"/>
      <c r="E43" s="53"/>
      <c r="F43" s="146"/>
      <c r="G43" s="146"/>
      <c r="H43" s="146"/>
      <c r="I43" s="146"/>
      <c r="J43" s="146"/>
      <c r="K43" s="146"/>
      <c r="L43" s="1192">
        <f t="shared" si="5"/>
        <v>0</v>
      </c>
    </row>
    <row r="44" spans="1:12">
      <c r="A44" s="689" t="s">
        <v>1381</v>
      </c>
      <c r="B44" s="53"/>
      <c r="C44" s="53"/>
      <c r="D44" s="53"/>
      <c r="E44" s="53"/>
      <c r="F44" s="146"/>
      <c r="G44" s="146"/>
      <c r="H44" s="146"/>
      <c r="I44" s="146"/>
      <c r="J44" s="146"/>
      <c r="K44" s="146"/>
      <c r="L44" s="1192">
        <f t="shared" si="5"/>
        <v>0</v>
      </c>
    </row>
    <row r="45" spans="1:12">
      <c r="A45" s="689" t="s">
        <v>1382</v>
      </c>
      <c r="B45" s="53"/>
      <c r="C45" s="53"/>
      <c r="D45" s="53"/>
      <c r="E45" s="53"/>
      <c r="F45" s="146"/>
      <c r="G45" s="146"/>
      <c r="H45" s="146"/>
      <c r="I45" s="146"/>
      <c r="J45" s="146"/>
      <c r="K45" s="146"/>
      <c r="L45" s="1192">
        <f t="shared" si="5"/>
        <v>0</v>
      </c>
    </row>
    <row r="46" spans="1:12">
      <c r="A46" s="689" t="s">
        <v>1383</v>
      </c>
      <c r="B46" s="53"/>
      <c r="C46" s="53"/>
      <c r="D46" s="53"/>
      <c r="E46" s="53"/>
      <c r="F46" s="146"/>
      <c r="G46" s="146"/>
      <c r="H46" s="146"/>
      <c r="I46" s="146"/>
      <c r="J46" s="146"/>
      <c r="K46" s="146"/>
      <c r="L46" s="1192">
        <f t="shared" si="5"/>
        <v>0</v>
      </c>
    </row>
    <row r="47" spans="1:12">
      <c r="A47" s="692" t="s">
        <v>1384</v>
      </c>
      <c r="B47" s="53"/>
      <c r="C47" s="53"/>
      <c r="D47" s="53"/>
      <c r="E47" s="53"/>
      <c r="F47" s="146"/>
      <c r="G47" s="146"/>
      <c r="H47" s="146"/>
      <c r="I47" s="146"/>
      <c r="J47" s="146"/>
      <c r="K47" s="146"/>
      <c r="L47" s="1192">
        <f t="shared" ref="L47:L52" si="6">SUM(G47:K47)</f>
        <v>0</v>
      </c>
    </row>
    <row r="48" spans="1:12">
      <c r="A48" s="689" t="s">
        <v>1385</v>
      </c>
      <c r="B48" s="53"/>
      <c r="C48" s="53"/>
      <c r="D48" s="53"/>
      <c r="E48" s="53"/>
      <c r="F48" s="146"/>
      <c r="G48" s="146"/>
      <c r="H48" s="146"/>
      <c r="I48" s="146"/>
      <c r="J48" s="146"/>
      <c r="K48" s="146"/>
      <c r="L48" s="1192">
        <f t="shared" si="6"/>
        <v>0</v>
      </c>
    </row>
    <row r="49" spans="1:12">
      <c r="A49" s="68"/>
      <c r="B49" s="53"/>
      <c r="C49" s="53"/>
      <c r="D49" s="53"/>
      <c r="E49" s="53"/>
      <c r="F49" s="146"/>
      <c r="G49" s="146"/>
      <c r="H49" s="146"/>
      <c r="I49" s="146"/>
      <c r="J49" s="146"/>
      <c r="K49" s="146"/>
      <c r="L49" s="1192">
        <f>SUM(G49:K49)</f>
        <v>0</v>
      </c>
    </row>
    <row r="50" spans="1:12">
      <c r="A50" s="68"/>
      <c r="B50" s="53"/>
      <c r="C50" s="53"/>
      <c r="D50" s="53"/>
      <c r="E50" s="53"/>
      <c r="F50" s="146"/>
      <c r="G50" s="146"/>
      <c r="H50" s="146"/>
      <c r="I50" s="146"/>
      <c r="J50" s="146"/>
      <c r="K50" s="146"/>
      <c r="L50" s="1192">
        <f t="shared" si="6"/>
        <v>0</v>
      </c>
    </row>
    <row r="51" spans="1:12">
      <c r="A51" s="68"/>
      <c r="B51" s="53"/>
      <c r="C51" s="53"/>
      <c r="D51" s="53"/>
      <c r="E51" s="53"/>
      <c r="F51" s="146"/>
      <c r="G51" s="146"/>
      <c r="H51" s="146"/>
      <c r="I51" s="146"/>
      <c r="J51" s="146"/>
      <c r="K51" s="146"/>
      <c r="L51" s="1192">
        <f t="shared" si="6"/>
        <v>0</v>
      </c>
    </row>
    <row r="52" spans="1:12">
      <c r="A52" s="68"/>
      <c r="B52" s="53"/>
      <c r="C52" s="53"/>
      <c r="D52" s="53"/>
      <c r="E52" s="53"/>
      <c r="F52" s="146"/>
      <c r="G52" s="146"/>
      <c r="H52" s="146"/>
      <c r="I52" s="146"/>
      <c r="J52" s="146"/>
      <c r="K52" s="146"/>
      <c r="L52" s="1192">
        <f t="shared" si="6"/>
        <v>0</v>
      </c>
    </row>
    <row r="53" spans="1:12">
      <c r="A53" s="52" t="s">
        <v>1386</v>
      </c>
      <c r="B53" s="53"/>
      <c r="C53" s="53"/>
      <c r="D53" s="53"/>
      <c r="E53" s="53"/>
      <c r="F53" s="59">
        <f t="shared" ref="F53:J53" si="7">SUM(F30:F52)</f>
        <v>0</v>
      </c>
      <c r="G53" s="59">
        <f t="shared" si="7"/>
        <v>0</v>
      </c>
      <c r="H53" s="59">
        <f>SUM(H30:H52)</f>
        <v>0</v>
      </c>
      <c r="I53" s="59">
        <f t="shared" si="7"/>
        <v>0</v>
      </c>
      <c r="J53" s="59">
        <f t="shared" si="7"/>
        <v>0</v>
      </c>
      <c r="K53" s="59">
        <f>SUM(K30:K52)</f>
        <v>0</v>
      </c>
      <c r="L53" s="1192">
        <f>SUM(G53:K53)</f>
        <v>0</v>
      </c>
    </row>
    <row r="54" spans="1:12">
      <c r="A54" s="1880"/>
      <c r="F54" s="173"/>
      <c r="G54" s="173"/>
      <c r="H54" s="173"/>
      <c r="I54" s="173"/>
      <c r="J54" s="173"/>
      <c r="K54" s="173"/>
      <c r="L54" s="173"/>
    </row>
    <row r="55" spans="1:12" ht="15">
      <c r="A55" s="1879" t="s">
        <v>1387</v>
      </c>
      <c r="B55" s="53"/>
      <c r="C55" s="53"/>
      <c r="D55" s="53"/>
      <c r="E55" s="53"/>
      <c r="F55" s="1545"/>
      <c r="G55" s="1545"/>
      <c r="H55" s="1545"/>
      <c r="I55" s="1545"/>
      <c r="J55" s="1545"/>
      <c r="K55" s="1545"/>
      <c r="L55" s="251"/>
    </row>
    <row r="56" spans="1:12">
      <c r="A56" s="689" t="s">
        <v>1367</v>
      </c>
      <c r="B56" s="53"/>
      <c r="C56" s="53"/>
      <c r="D56" s="53"/>
      <c r="E56" s="53"/>
      <c r="F56" s="146"/>
      <c r="G56" s="146"/>
      <c r="H56" s="146"/>
      <c r="I56" s="146"/>
      <c r="J56" s="146"/>
      <c r="K56" s="146"/>
      <c r="L56" s="1192">
        <f t="shared" ref="L56:L78" si="8">SUM(G56:K56)</f>
        <v>0</v>
      </c>
    </row>
    <row r="57" spans="1:12">
      <c r="A57" s="689" t="s">
        <v>1368</v>
      </c>
      <c r="B57" s="53"/>
      <c r="C57" s="53"/>
      <c r="D57" s="53"/>
      <c r="E57" s="53"/>
      <c r="F57" s="146"/>
      <c r="G57" s="146"/>
      <c r="H57" s="146"/>
      <c r="I57" s="146"/>
      <c r="J57" s="146"/>
      <c r="K57" s="146"/>
      <c r="L57" s="1192">
        <f t="shared" si="8"/>
        <v>0</v>
      </c>
    </row>
    <row r="58" spans="1:12">
      <c r="A58" s="689" t="s">
        <v>1369</v>
      </c>
      <c r="B58" s="53"/>
      <c r="C58" s="53"/>
      <c r="D58" s="53"/>
      <c r="E58" s="53"/>
      <c r="F58" s="146"/>
      <c r="G58" s="146"/>
      <c r="H58" s="146"/>
      <c r="I58" s="146"/>
      <c r="J58" s="146"/>
      <c r="K58" s="146"/>
      <c r="L58" s="1192">
        <f t="shared" si="8"/>
        <v>0</v>
      </c>
    </row>
    <row r="59" spans="1:12">
      <c r="A59" s="689" t="s">
        <v>1370</v>
      </c>
      <c r="B59" s="53"/>
      <c r="C59" s="53"/>
      <c r="D59" s="53"/>
      <c r="E59" s="53"/>
      <c r="F59" s="146"/>
      <c r="G59" s="146"/>
      <c r="H59" s="146"/>
      <c r="I59" s="146"/>
      <c r="J59" s="146"/>
      <c r="K59" s="146"/>
      <c r="L59" s="1192">
        <f t="shared" si="8"/>
        <v>0</v>
      </c>
    </row>
    <row r="60" spans="1:12">
      <c r="A60" s="689" t="s">
        <v>1371</v>
      </c>
      <c r="B60" s="53"/>
      <c r="C60" s="53"/>
      <c r="D60" s="53"/>
      <c r="E60" s="53"/>
      <c r="F60" s="146"/>
      <c r="G60" s="146"/>
      <c r="H60" s="146"/>
      <c r="I60" s="146"/>
      <c r="J60" s="146"/>
      <c r="K60" s="146"/>
      <c r="L60" s="1192">
        <f t="shared" si="8"/>
        <v>0</v>
      </c>
    </row>
    <row r="61" spans="1:12">
      <c r="A61" s="689" t="s">
        <v>1372</v>
      </c>
      <c r="B61" s="53"/>
      <c r="C61" s="53"/>
      <c r="D61" s="53"/>
      <c r="E61" s="53"/>
      <c r="F61" s="146"/>
      <c r="G61" s="146"/>
      <c r="H61" s="146"/>
      <c r="I61" s="146"/>
      <c r="J61" s="146"/>
      <c r="K61" s="146"/>
      <c r="L61" s="1192">
        <f t="shared" si="8"/>
        <v>0</v>
      </c>
    </row>
    <row r="62" spans="1:12">
      <c r="A62" s="689" t="s">
        <v>1373</v>
      </c>
      <c r="B62" s="53"/>
      <c r="C62" s="53"/>
      <c r="D62" s="53"/>
      <c r="E62" s="53"/>
      <c r="F62" s="146"/>
      <c r="G62" s="146"/>
      <c r="H62" s="146"/>
      <c r="I62" s="146"/>
      <c r="J62" s="146"/>
      <c r="K62" s="146"/>
      <c r="L62" s="1192">
        <f t="shared" si="8"/>
        <v>0</v>
      </c>
    </row>
    <row r="63" spans="1:12">
      <c r="A63" s="689" t="s">
        <v>1374</v>
      </c>
      <c r="B63" s="53"/>
      <c r="C63" s="53"/>
      <c r="D63" s="53"/>
      <c r="E63" s="53"/>
      <c r="F63" s="146"/>
      <c r="G63" s="146"/>
      <c r="H63" s="146"/>
      <c r="I63" s="146"/>
      <c r="J63" s="146"/>
      <c r="K63" s="146"/>
      <c r="L63" s="1192">
        <f t="shared" si="8"/>
        <v>0</v>
      </c>
    </row>
    <row r="64" spans="1:12">
      <c r="A64" s="692" t="s">
        <v>1375</v>
      </c>
      <c r="B64" s="53"/>
      <c r="C64" s="53"/>
      <c r="D64" s="53"/>
      <c r="E64" s="53"/>
      <c r="F64" s="146"/>
      <c r="G64" s="146"/>
      <c r="H64" s="146"/>
      <c r="I64" s="146"/>
      <c r="J64" s="146"/>
      <c r="K64" s="146"/>
      <c r="L64" s="1192">
        <f t="shared" si="8"/>
        <v>0</v>
      </c>
    </row>
    <row r="65" spans="1:12">
      <c r="A65" s="689" t="s">
        <v>1376</v>
      </c>
      <c r="B65" s="53"/>
      <c r="C65" s="53"/>
      <c r="D65" s="53"/>
      <c r="E65" s="53"/>
      <c r="F65" s="146"/>
      <c r="G65" s="146"/>
      <c r="H65" s="146"/>
      <c r="I65" s="146"/>
      <c r="J65" s="146"/>
      <c r="K65" s="146"/>
      <c r="L65" s="1192">
        <f t="shared" si="8"/>
        <v>0</v>
      </c>
    </row>
    <row r="66" spans="1:12">
      <c r="A66" s="689" t="s">
        <v>1377</v>
      </c>
      <c r="B66" s="53"/>
      <c r="C66" s="53"/>
      <c r="D66" s="53"/>
      <c r="E66" s="53"/>
      <c r="F66" s="146"/>
      <c r="G66" s="146"/>
      <c r="H66" s="146"/>
      <c r="I66" s="146"/>
      <c r="J66" s="146"/>
      <c r="K66" s="146"/>
      <c r="L66" s="1192">
        <f t="shared" si="8"/>
        <v>0</v>
      </c>
    </row>
    <row r="67" spans="1:12">
      <c r="A67" s="689" t="s">
        <v>1378</v>
      </c>
      <c r="B67" s="53"/>
      <c r="C67" s="53"/>
      <c r="D67" s="53"/>
      <c r="E67" s="53"/>
      <c r="F67" s="146"/>
      <c r="G67" s="146"/>
      <c r="H67" s="146"/>
      <c r="I67" s="146"/>
      <c r="J67" s="146"/>
      <c r="K67" s="146"/>
      <c r="L67" s="1192">
        <f t="shared" si="8"/>
        <v>0</v>
      </c>
    </row>
    <row r="68" spans="1:12">
      <c r="A68" s="689" t="s">
        <v>1379</v>
      </c>
      <c r="B68" s="53"/>
      <c r="C68" s="53"/>
      <c r="D68" s="53"/>
      <c r="E68" s="53"/>
      <c r="F68" s="146"/>
      <c r="G68" s="146"/>
      <c r="H68" s="146"/>
      <c r="I68" s="146"/>
      <c r="J68" s="146"/>
      <c r="K68" s="146"/>
      <c r="L68" s="1192">
        <f t="shared" si="8"/>
        <v>0</v>
      </c>
    </row>
    <row r="69" spans="1:12">
      <c r="A69" s="689" t="s">
        <v>1380</v>
      </c>
      <c r="B69" s="53"/>
      <c r="C69" s="53"/>
      <c r="D69" s="53"/>
      <c r="E69" s="53"/>
      <c r="F69" s="146"/>
      <c r="G69" s="146"/>
      <c r="H69" s="146"/>
      <c r="I69" s="146"/>
      <c r="J69" s="146"/>
      <c r="K69" s="146"/>
      <c r="L69" s="1192">
        <f t="shared" si="8"/>
        <v>0</v>
      </c>
    </row>
    <row r="70" spans="1:12">
      <c r="A70" s="689" t="s">
        <v>1381</v>
      </c>
      <c r="B70" s="53"/>
      <c r="C70" s="53"/>
      <c r="D70" s="53"/>
      <c r="E70" s="53"/>
      <c r="F70" s="146"/>
      <c r="G70" s="146"/>
      <c r="H70" s="146"/>
      <c r="I70" s="146"/>
      <c r="J70" s="146"/>
      <c r="K70" s="146"/>
      <c r="L70" s="1192">
        <f t="shared" si="8"/>
        <v>0</v>
      </c>
    </row>
    <row r="71" spans="1:12">
      <c r="A71" s="689" t="s">
        <v>1382</v>
      </c>
      <c r="B71" s="53"/>
      <c r="C71" s="53"/>
      <c r="D71" s="53"/>
      <c r="E71" s="53"/>
      <c r="F71" s="146"/>
      <c r="G71" s="146"/>
      <c r="H71" s="146"/>
      <c r="I71" s="146"/>
      <c r="J71" s="146"/>
      <c r="K71" s="146"/>
      <c r="L71" s="1192">
        <f>SUM(G71:K71)</f>
        <v>0</v>
      </c>
    </row>
    <row r="72" spans="1:12">
      <c r="A72" s="689" t="s">
        <v>1383</v>
      </c>
      <c r="B72" s="53"/>
      <c r="C72" s="53"/>
      <c r="D72" s="53"/>
      <c r="E72" s="53"/>
      <c r="F72" s="146"/>
      <c r="G72" s="146"/>
      <c r="H72" s="146"/>
      <c r="I72" s="146"/>
      <c r="J72" s="146"/>
      <c r="K72" s="146"/>
      <c r="L72" s="1192">
        <f t="shared" si="8"/>
        <v>0</v>
      </c>
    </row>
    <row r="73" spans="1:12">
      <c r="A73" s="692" t="s">
        <v>1384</v>
      </c>
      <c r="B73" s="53"/>
      <c r="C73" s="53"/>
      <c r="D73" s="53"/>
      <c r="E73" s="53"/>
      <c r="F73" s="146"/>
      <c r="G73" s="146"/>
      <c r="H73" s="146"/>
      <c r="I73" s="146"/>
      <c r="J73" s="146"/>
      <c r="K73" s="146"/>
      <c r="L73" s="1192">
        <f>SUM(G73:K73)</f>
        <v>0</v>
      </c>
    </row>
    <row r="74" spans="1:12">
      <c r="A74" s="689" t="s">
        <v>1385</v>
      </c>
      <c r="B74" s="53"/>
      <c r="C74" s="53"/>
      <c r="D74" s="53"/>
      <c r="E74" s="53"/>
      <c r="F74" s="146"/>
      <c r="G74" s="146"/>
      <c r="H74" s="146"/>
      <c r="I74" s="146"/>
      <c r="J74" s="146"/>
      <c r="K74" s="146"/>
      <c r="L74" s="1192">
        <f t="shared" si="8"/>
        <v>0</v>
      </c>
    </row>
    <row r="75" spans="1:12">
      <c r="A75" s="68"/>
      <c r="B75" s="53"/>
      <c r="C75" s="53"/>
      <c r="D75" s="53"/>
      <c r="E75" s="53"/>
      <c r="F75" s="146"/>
      <c r="G75" s="146"/>
      <c r="H75" s="146"/>
      <c r="I75" s="146"/>
      <c r="J75" s="146"/>
      <c r="K75" s="146"/>
      <c r="L75" s="1192">
        <f t="shared" si="8"/>
        <v>0</v>
      </c>
    </row>
    <row r="76" spans="1:12">
      <c r="A76" s="68"/>
      <c r="B76" s="53"/>
      <c r="C76" s="53"/>
      <c r="D76" s="53"/>
      <c r="E76" s="53"/>
      <c r="F76" s="146"/>
      <c r="G76" s="146"/>
      <c r="H76" s="146"/>
      <c r="I76" s="146"/>
      <c r="J76" s="146"/>
      <c r="K76" s="146"/>
      <c r="L76" s="1192">
        <f t="shared" si="8"/>
        <v>0</v>
      </c>
    </row>
    <row r="77" spans="1:12">
      <c r="A77" s="68"/>
      <c r="B77" s="53"/>
      <c r="C77" s="53"/>
      <c r="D77" s="53"/>
      <c r="E77" s="53"/>
      <c r="F77" s="146"/>
      <c r="G77" s="146"/>
      <c r="H77" s="146"/>
      <c r="I77" s="146"/>
      <c r="J77" s="146"/>
      <c r="K77" s="146"/>
      <c r="L77" s="1192">
        <f t="shared" si="8"/>
        <v>0</v>
      </c>
    </row>
    <row r="78" spans="1:12">
      <c r="A78" s="68"/>
      <c r="B78" s="53"/>
      <c r="C78" s="53"/>
      <c r="D78" s="53"/>
      <c r="E78" s="53"/>
      <c r="F78" s="146"/>
      <c r="G78" s="146"/>
      <c r="H78" s="146"/>
      <c r="I78" s="146"/>
      <c r="J78" s="146"/>
      <c r="K78" s="146"/>
      <c r="L78" s="1192">
        <f t="shared" si="8"/>
        <v>0</v>
      </c>
    </row>
    <row r="79" spans="1:12">
      <c r="A79" s="52" t="s">
        <v>1388</v>
      </c>
      <c r="B79" s="53"/>
      <c r="C79" s="53"/>
      <c r="D79" s="53"/>
      <c r="E79" s="53"/>
      <c r="F79" s="59">
        <f t="shared" ref="F79:K79" si="9">SUM(F56:F78)</f>
        <v>0</v>
      </c>
      <c r="G79" s="59">
        <f t="shared" si="9"/>
        <v>0</v>
      </c>
      <c r="H79" s="59">
        <f t="shared" si="9"/>
        <v>0</v>
      </c>
      <c r="I79" s="59">
        <f>SUM(I56:I78)</f>
        <v>0</v>
      </c>
      <c r="J79" s="59">
        <f t="shared" si="9"/>
        <v>0</v>
      </c>
      <c r="K79" s="59">
        <f t="shared" si="9"/>
        <v>0</v>
      </c>
      <c r="L79" s="1192">
        <f>SUM(G79:K79)</f>
        <v>0</v>
      </c>
    </row>
    <row r="80" spans="1:12">
      <c r="A80" s="53"/>
      <c r="B80" s="53"/>
      <c r="C80" s="53"/>
      <c r="D80" s="53"/>
      <c r="E80" s="53"/>
      <c r="F80" s="53"/>
      <c r="G80" s="53"/>
      <c r="H80" s="53"/>
      <c r="I80" s="53"/>
      <c r="J80" s="53"/>
      <c r="K80" s="53"/>
      <c r="L80" s="53"/>
    </row>
  </sheetData>
  <conditionalFormatting sqref="F25:L26">
    <cfRule type="cellIs" dxfId="59" priority="1" operator="equal">
      <formula>"Err"</formula>
    </cfRule>
  </conditionalFormatting>
  <pageMargins left="0.35433070866141736" right="0.11811023622047245" top="0.59055118110236227" bottom="0.39370078740157483" header="0.31496062992125984" footer="0.11811023622047245"/>
  <pageSetup paperSize="8" scale="67" orientation="landscape" r:id="rId1"/>
  <headerFooter>
    <oddHeader>&amp;R&amp;"Verdana,Bold"&amp;14&amp;A</oddHeader>
    <oddFooter>&amp;L&amp;D &amp;T&amp;C&amp;Z&amp;F&amp;R&amp;A</oddFooter>
  </headerFooter>
</worksheet>
</file>

<file path=xl/worksheets/sheet54.xml><?xml version="1.0" encoding="utf-8"?>
<worksheet xmlns="http://schemas.openxmlformats.org/spreadsheetml/2006/main" xmlns:r="http://schemas.openxmlformats.org/officeDocument/2006/relationships">
  <sheetPr>
    <tabColor rgb="FF00FFFF"/>
    <pageSetUpPr fitToPage="1"/>
  </sheetPr>
  <dimension ref="A1:AG666"/>
  <sheetViews>
    <sheetView zoomScale="70" zoomScaleNormal="70" zoomScaleSheetLayoutView="80" zoomScalePageLayoutView="55" workbookViewId="0">
      <selection activeCell="C9" sqref="C9"/>
    </sheetView>
  </sheetViews>
  <sheetFormatPr defaultRowHeight="12.75"/>
  <cols>
    <col min="1" max="1" width="53.125" style="128" customWidth="1"/>
    <col min="2" max="2" width="8.5" style="128" customWidth="1"/>
    <col min="3" max="3" width="22.5" style="128" customWidth="1"/>
    <col min="4" max="4" width="2.125" style="128" customWidth="1"/>
    <col min="5" max="5" width="2.125" style="810" customWidth="1"/>
    <col min="6" max="27" width="7.375" style="810" customWidth="1"/>
    <col min="28" max="28" width="7.375" style="876" customWidth="1"/>
    <col min="29" max="32" width="7.375" style="810" customWidth="1"/>
    <col min="33" max="33" width="9.125" style="810" customWidth="1"/>
    <col min="34" max="16384" width="9" style="128"/>
  </cols>
  <sheetData>
    <row r="1" spans="1:33" ht="15">
      <c r="A1" s="1044" t="s">
        <v>890</v>
      </c>
      <c r="C1" s="788"/>
      <c r="D1" s="873"/>
      <c r="E1" s="128"/>
      <c r="F1" s="128"/>
      <c r="G1" s="128"/>
      <c r="H1" s="807"/>
      <c r="I1" s="128"/>
      <c r="J1" s="128"/>
      <c r="K1" s="128"/>
      <c r="L1" s="128"/>
      <c r="M1" s="128"/>
      <c r="N1" s="128"/>
      <c r="O1" s="128"/>
      <c r="P1" s="128"/>
      <c r="Q1" s="128"/>
      <c r="R1" s="128"/>
      <c r="S1" s="128"/>
      <c r="T1" s="128"/>
      <c r="U1" s="128"/>
      <c r="V1" s="128"/>
      <c r="W1" s="128"/>
      <c r="X1" s="128"/>
      <c r="Y1" s="128"/>
      <c r="Z1" s="128"/>
      <c r="AA1" s="128"/>
      <c r="AB1" s="65"/>
      <c r="AC1" s="130"/>
      <c r="AD1" s="130"/>
      <c r="AE1" s="130"/>
      <c r="AF1" s="130"/>
      <c r="AG1" s="128"/>
    </row>
    <row r="2" spans="1:33" ht="15">
      <c r="A2" s="8" t="str">
        <f>Cover!D13</f>
        <v>[DNO]</v>
      </c>
      <c r="B2" s="130"/>
      <c r="C2" s="130"/>
      <c r="E2" s="65"/>
      <c r="F2" s="1358"/>
      <c r="G2" s="1358"/>
      <c r="H2" s="1358"/>
      <c r="I2" s="1358"/>
      <c r="J2" s="1358"/>
      <c r="K2" s="1358"/>
      <c r="L2" s="1358"/>
      <c r="M2" s="65"/>
      <c r="N2" s="2214" t="s">
        <v>730</v>
      </c>
      <c r="O2" s="2215"/>
      <c r="P2" s="2215"/>
      <c r="Q2" s="2215"/>
      <c r="R2" s="2215"/>
      <c r="S2" s="2215"/>
      <c r="T2" s="2232"/>
      <c r="U2" s="129"/>
      <c r="V2" s="2219" t="s">
        <v>644</v>
      </c>
      <c r="W2" s="2219"/>
      <c r="X2" s="2219"/>
      <c r="Y2" s="2219"/>
      <c r="Z2" s="2219"/>
      <c r="AA2" s="2219"/>
      <c r="AB2" s="882"/>
      <c r="AC2" s="2219" t="s">
        <v>645</v>
      </c>
      <c r="AD2" s="2219"/>
      <c r="AE2" s="2219"/>
      <c r="AF2" s="2219"/>
      <c r="AG2" s="65"/>
    </row>
    <row r="3" spans="1:33" ht="15">
      <c r="A3" s="8">
        <f>Cover!D15</f>
        <v>2012</v>
      </c>
      <c r="B3" s="888"/>
      <c r="C3" s="888"/>
      <c r="E3" s="65"/>
      <c r="F3" s="2219" t="s">
        <v>1235</v>
      </c>
      <c r="G3" s="2219"/>
      <c r="H3" s="2219"/>
      <c r="I3" s="2219"/>
      <c r="J3" s="2219"/>
      <c r="K3" s="2219"/>
      <c r="L3" s="2219"/>
      <c r="M3" s="129"/>
      <c r="N3" s="826" t="s">
        <v>0</v>
      </c>
      <c r="O3" s="2233" t="s">
        <v>1</v>
      </c>
      <c r="P3" s="2233"/>
      <c r="Q3" s="2233"/>
      <c r="R3" s="2233"/>
      <c r="S3" s="2233"/>
      <c r="T3" s="2233"/>
      <c r="U3" s="129"/>
      <c r="V3" s="826" t="s">
        <v>0</v>
      </c>
      <c r="W3" s="2233" t="s">
        <v>1</v>
      </c>
      <c r="X3" s="2233"/>
      <c r="Y3" s="2233"/>
      <c r="Z3" s="2233"/>
      <c r="AA3" s="2233"/>
      <c r="AB3" s="882"/>
      <c r="AC3" s="826" t="s">
        <v>647</v>
      </c>
      <c r="AD3" s="826" t="s">
        <v>648</v>
      </c>
      <c r="AE3" s="826" t="s">
        <v>649</v>
      </c>
      <c r="AF3" s="773" t="s">
        <v>1</v>
      </c>
      <c r="AG3" s="65"/>
    </row>
    <row r="4" spans="1:33" ht="12.75" customHeight="1">
      <c r="B4" s="129"/>
      <c r="C4" s="129"/>
      <c r="E4" s="65"/>
      <c r="F4" s="776">
        <v>2010</v>
      </c>
      <c r="G4" s="3">
        <v>2011</v>
      </c>
      <c r="H4" s="3">
        <v>2012</v>
      </c>
      <c r="I4" s="3">
        <v>2013</v>
      </c>
      <c r="J4" s="3">
        <v>2014</v>
      </c>
      <c r="K4" s="3">
        <v>2015</v>
      </c>
      <c r="L4" s="1366" t="s">
        <v>2</v>
      </c>
      <c r="M4" s="130"/>
      <c r="N4" s="776">
        <v>2010</v>
      </c>
      <c r="O4" s="776">
        <v>2011</v>
      </c>
      <c r="P4" s="776">
        <v>2012</v>
      </c>
      <c r="Q4" s="776">
        <v>2013</v>
      </c>
      <c r="R4" s="776">
        <v>2014</v>
      </c>
      <c r="S4" s="776">
        <v>2015</v>
      </c>
      <c r="T4" s="776" t="s">
        <v>1</v>
      </c>
      <c r="U4" s="129"/>
      <c r="V4" s="776">
        <v>2010</v>
      </c>
      <c r="W4" s="776">
        <v>2011</v>
      </c>
      <c r="X4" s="776">
        <v>2012</v>
      </c>
      <c r="Y4" s="776">
        <v>2013</v>
      </c>
      <c r="Z4" s="776">
        <v>2014</v>
      </c>
      <c r="AA4" s="776">
        <v>2015</v>
      </c>
      <c r="AB4" s="882"/>
      <c r="AC4" s="776" t="s">
        <v>654</v>
      </c>
      <c r="AD4" s="776" t="s">
        <v>655</v>
      </c>
      <c r="AE4" s="776" t="s">
        <v>656</v>
      </c>
      <c r="AF4" s="776" t="s">
        <v>657</v>
      </c>
      <c r="AG4" s="129"/>
    </row>
    <row r="5" spans="1:33">
      <c r="A5" s="1364" t="s">
        <v>1234</v>
      </c>
      <c r="B5" s="1364" t="s">
        <v>650</v>
      </c>
      <c r="C5" s="1364" t="s">
        <v>653</v>
      </c>
      <c r="E5" s="65"/>
      <c r="F5" s="826" t="s">
        <v>0</v>
      </c>
      <c r="G5" s="2231" t="s">
        <v>1</v>
      </c>
      <c r="H5" s="2231"/>
      <c r="I5" s="2231"/>
      <c r="J5" s="2231"/>
      <c r="K5" s="2231"/>
      <c r="L5" s="1367" t="s">
        <v>1</v>
      </c>
      <c r="N5" s="776" t="s">
        <v>3</v>
      </c>
      <c r="O5" s="776" t="s">
        <v>3</v>
      </c>
      <c r="P5" s="776" t="s">
        <v>3</v>
      </c>
      <c r="Q5" s="776" t="s">
        <v>3</v>
      </c>
      <c r="R5" s="776" t="s">
        <v>3</v>
      </c>
      <c r="S5" s="776" t="s">
        <v>3</v>
      </c>
      <c r="T5" s="776" t="s">
        <v>3</v>
      </c>
      <c r="U5" s="129"/>
      <c r="V5" s="776" t="s">
        <v>733</v>
      </c>
      <c r="W5" s="776" t="s">
        <v>733</v>
      </c>
      <c r="X5" s="776" t="s">
        <v>733</v>
      </c>
      <c r="Y5" s="776" t="s">
        <v>733</v>
      </c>
      <c r="Z5" s="776" t="s">
        <v>733</v>
      </c>
      <c r="AA5" s="776" t="s">
        <v>733</v>
      </c>
      <c r="AB5" s="882"/>
      <c r="AC5" s="776" t="s">
        <v>733</v>
      </c>
      <c r="AD5" s="776" t="s">
        <v>733</v>
      </c>
      <c r="AE5" s="776" t="s">
        <v>733</v>
      </c>
      <c r="AF5" s="776" t="s">
        <v>733</v>
      </c>
    </row>
    <row r="6" spans="1:33" ht="12.75" customHeight="1">
      <c r="A6" s="255" t="s">
        <v>529</v>
      </c>
      <c r="B6" s="688" t="s">
        <v>10</v>
      </c>
      <c r="C6" s="874" t="s">
        <v>1672</v>
      </c>
      <c r="E6" s="65"/>
      <c r="F6" s="812"/>
      <c r="G6" s="812"/>
      <c r="H6" s="812"/>
      <c r="I6" s="812"/>
      <c r="J6" s="812"/>
      <c r="K6" s="812"/>
      <c r="L6" s="875">
        <f>SUM(G6:K6)</f>
        <v>0</v>
      </c>
      <c r="M6" s="129"/>
      <c r="N6" s="812"/>
      <c r="O6" s="812"/>
      <c r="P6" s="812"/>
      <c r="Q6" s="812"/>
      <c r="R6" s="812"/>
      <c r="S6" s="812"/>
      <c r="T6" s="875">
        <f t="shared" ref="T6:T21" si="0">SUM(O6:S6)</f>
        <v>0</v>
      </c>
      <c r="U6" s="129"/>
      <c r="V6" s="1618"/>
      <c r="W6" s="1618"/>
      <c r="X6" s="1618"/>
      <c r="Y6" s="1618"/>
      <c r="Z6" s="1618"/>
      <c r="AA6" s="1618"/>
      <c r="AB6" s="882"/>
      <c r="AC6" s="1618"/>
      <c r="AD6" s="1618"/>
      <c r="AE6" s="1618"/>
      <c r="AF6" s="1618"/>
      <c r="AG6" s="129"/>
    </row>
    <row r="7" spans="1:33" ht="12.75" customHeight="1">
      <c r="A7" s="255" t="s">
        <v>529</v>
      </c>
      <c r="B7" s="255" t="s">
        <v>11</v>
      </c>
      <c r="C7" s="874" t="s">
        <v>1672</v>
      </c>
      <c r="E7" s="130"/>
      <c r="F7" s="812"/>
      <c r="G7" s="812"/>
      <c r="H7" s="812"/>
      <c r="I7" s="812"/>
      <c r="J7" s="812"/>
      <c r="K7" s="812"/>
      <c r="L7" s="875">
        <f>SUM(G7:K7)</f>
        <v>0</v>
      </c>
      <c r="M7" s="130"/>
      <c r="N7" s="812"/>
      <c r="O7" s="812"/>
      <c r="P7" s="812"/>
      <c r="Q7" s="812"/>
      <c r="R7" s="812"/>
      <c r="S7" s="812"/>
      <c r="T7" s="875">
        <f t="shared" si="0"/>
        <v>0</v>
      </c>
      <c r="U7" s="129"/>
      <c r="V7" s="1618"/>
      <c r="W7" s="1618"/>
      <c r="X7" s="1618"/>
      <c r="Y7" s="1618"/>
      <c r="Z7" s="1618"/>
      <c r="AA7" s="1618"/>
      <c r="AB7" s="882"/>
      <c r="AC7" s="1618"/>
      <c r="AD7" s="1618"/>
      <c r="AE7" s="1618"/>
      <c r="AF7" s="1618"/>
      <c r="AG7" s="130"/>
    </row>
    <row r="8" spans="1:33" ht="12.75" customHeight="1">
      <c r="A8" s="255" t="s">
        <v>529</v>
      </c>
      <c r="B8" s="255" t="s">
        <v>5</v>
      </c>
      <c r="C8" s="874" t="s">
        <v>1672</v>
      </c>
      <c r="E8" s="130"/>
      <c r="F8" s="812"/>
      <c r="G8" s="812"/>
      <c r="H8" s="812"/>
      <c r="I8" s="812"/>
      <c r="J8" s="812"/>
      <c r="K8" s="812"/>
      <c r="L8" s="875">
        <f t="shared" ref="L8:L20" si="1">SUM(G8:K8)</f>
        <v>0</v>
      </c>
      <c r="M8" s="130"/>
      <c r="N8" s="812"/>
      <c r="O8" s="812"/>
      <c r="P8" s="812"/>
      <c r="Q8" s="812"/>
      <c r="R8" s="812"/>
      <c r="S8" s="812"/>
      <c r="T8" s="875">
        <f t="shared" si="0"/>
        <v>0</v>
      </c>
      <c r="U8" s="129"/>
      <c r="V8" s="1618"/>
      <c r="W8" s="1618"/>
      <c r="X8" s="1618"/>
      <c r="Y8" s="1618"/>
      <c r="Z8" s="1618"/>
      <c r="AA8" s="1618"/>
      <c r="AB8" s="882"/>
      <c r="AC8" s="1618"/>
      <c r="AD8" s="1618"/>
      <c r="AE8" s="1618"/>
      <c r="AF8" s="1618"/>
      <c r="AG8" s="130"/>
    </row>
    <row r="9" spans="1:33" ht="12.75" customHeight="1">
      <c r="A9" s="255" t="s">
        <v>529</v>
      </c>
      <c r="B9" s="255" t="s">
        <v>6</v>
      </c>
      <c r="C9" s="874" t="s">
        <v>1672</v>
      </c>
      <c r="E9" s="130"/>
      <c r="F9" s="812"/>
      <c r="G9" s="812"/>
      <c r="H9" s="812"/>
      <c r="I9" s="812"/>
      <c r="J9" s="812"/>
      <c r="K9" s="812"/>
      <c r="L9" s="875">
        <f t="shared" si="1"/>
        <v>0</v>
      </c>
      <c r="M9" s="130"/>
      <c r="N9" s="812"/>
      <c r="O9" s="812"/>
      <c r="P9" s="812"/>
      <c r="Q9" s="812"/>
      <c r="R9" s="812"/>
      <c r="S9" s="812"/>
      <c r="T9" s="875">
        <f t="shared" si="0"/>
        <v>0</v>
      </c>
      <c r="U9" s="130"/>
      <c r="V9" s="1618"/>
      <c r="W9" s="1618"/>
      <c r="X9" s="1618"/>
      <c r="Y9" s="1618"/>
      <c r="Z9" s="1618"/>
      <c r="AA9" s="1618"/>
      <c r="AB9" s="882"/>
      <c r="AC9" s="1618"/>
      <c r="AD9" s="1618"/>
      <c r="AE9" s="1618"/>
      <c r="AF9" s="1618"/>
      <c r="AG9" s="130"/>
    </row>
    <row r="10" spans="1:33" ht="12.75" customHeight="1">
      <c r="A10" s="256" t="s">
        <v>529</v>
      </c>
      <c r="B10" s="1207" t="s">
        <v>2</v>
      </c>
      <c r="C10" s="1373"/>
      <c r="E10" s="130"/>
      <c r="F10" s="875">
        <f t="shared" ref="F10:K10" si="2">SUM(F6:F9)</f>
        <v>0</v>
      </c>
      <c r="G10" s="875">
        <f t="shared" si="2"/>
        <v>0</v>
      </c>
      <c r="H10" s="875">
        <f t="shared" si="2"/>
        <v>0</v>
      </c>
      <c r="I10" s="875">
        <f t="shared" si="2"/>
        <v>0</v>
      </c>
      <c r="J10" s="875">
        <f t="shared" si="2"/>
        <v>0</v>
      </c>
      <c r="K10" s="875">
        <f t="shared" si="2"/>
        <v>0</v>
      </c>
      <c r="L10" s="875">
        <f t="shared" si="1"/>
        <v>0</v>
      </c>
      <c r="M10" s="130"/>
      <c r="N10" s="875">
        <f t="shared" ref="N10:S10" si="3">SUM(N6:N9)</f>
        <v>0</v>
      </c>
      <c r="O10" s="875">
        <f t="shared" si="3"/>
        <v>0</v>
      </c>
      <c r="P10" s="875">
        <f t="shared" si="3"/>
        <v>0</v>
      </c>
      <c r="Q10" s="875">
        <f t="shared" si="3"/>
        <v>0</v>
      </c>
      <c r="R10" s="875">
        <f t="shared" si="3"/>
        <v>0</v>
      </c>
      <c r="S10" s="875">
        <f t="shared" si="3"/>
        <v>0</v>
      </c>
      <c r="T10" s="875">
        <f t="shared" si="0"/>
        <v>0</v>
      </c>
      <c r="U10" s="130"/>
      <c r="V10" s="1618"/>
      <c r="W10" s="1618"/>
      <c r="X10" s="1618"/>
      <c r="Y10" s="1618"/>
      <c r="Z10" s="1618"/>
      <c r="AA10" s="1618"/>
      <c r="AB10" s="882"/>
      <c r="AC10" s="1618"/>
      <c r="AD10" s="1618"/>
      <c r="AE10" s="1618"/>
      <c r="AF10" s="1618"/>
      <c r="AG10" s="130"/>
    </row>
    <row r="11" spans="1:33" ht="12.75" customHeight="1">
      <c r="A11" s="260" t="s">
        <v>889</v>
      </c>
      <c r="B11" s="688" t="s">
        <v>10</v>
      </c>
      <c r="C11" s="874" t="s">
        <v>1673</v>
      </c>
      <c r="D11" s="130"/>
      <c r="E11" s="130"/>
      <c r="F11" s="812"/>
      <c r="G11" s="812"/>
      <c r="H11" s="812"/>
      <c r="I11" s="812"/>
      <c r="J11" s="812"/>
      <c r="K11" s="812"/>
      <c r="L11" s="875">
        <f t="shared" si="1"/>
        <v>0</v>
      </c>
      <c r="M11" s="130"/>
      <c r="N11" s="812"/>
      <c r="O11" s="812"/>
      <c r="P11" s="812"/>
      <c r="Q11" s="812"/>
      <c r="R11" s="812"/>
      <c r="S11" s="812"/>
      <c r="T11" s="875">
        <f t="shared" si="0"/>
        <v>0</v>
      </c>
      <c r="U11" s="130"/>
      <c r="V11" s="1618"/>
      <c r="W11" s="1618"/>
      <c r="X11" s="1618"/>
      <c r="Y11" s="1618"/>
      <c r="Z11" s="1618"/>
      <c r="AA11" s="1618"/>
      <c r="AB11" s="882"/>
      <c r="AC11" s="1618"/>
      <c r="AD11" s="1618"/>
      <c r="AE11" s="1618"/>
      <c r="AF11" s="1618"/>
      <c r="AG11" s="130"/>
    </row>
    <row r="12" spans="1:33" ht="12.75" customHeight="1">
      <c r="A12" s="260" t="s">
        <v>889</v>
      </c>
      <c r="B12" s="255" t="s">
        <v>11</v>
      </c>
      <c r="C12" s="874" t="s">
        <v>1673</v>
      </c>
      <c r="D12" s="130"/>
      <c r="E12" s="130"/>
      <c r="F12" s="812"/>
      <c r="G12" s="812"/>
      <c r="H12" s="812"/>
      <c r="I12" s="812"/>
      <c r="J12" s="812"/>
      <c r="K12" s="812"/>
      <c r="L12" s="875">
        <f t="shared" si="1"/>
        <v>0</v>
      </c>
      <c r="M12" s="130"/>
      <c r="N12" s="812"/>
      <c r="O12" s="812"/>
      <c r="P12" s="812"/>
      <c r="Q12" s="812"/>
      <c r="R12" s="812"/>
      <c r="S12" s="812"/>
      <c r="T12" s="875">
        <f t="shared" si="0"/>
        <v>0</v>
      </c>
      <c r="U12" s="130"/>
      <c r="V12" s="1618"/>
      <c r="W12" s="1618"/>
      <c r="X12" s="1618"/>
      <c r="Y12" s="1618"/>
      <c r="Z12" s="1618"/>
      <c r="AA12" s="1618"/>
      <c r="AB12" s="882"/>
      <c r="AC12" s="1618"/>
      <c r="AD12" s="1618"/>
      <c r="AE12" s="1618"/>
      <c r="AF12" s="1618"/>
      <c r="AG12" s="130"/>
    </row>
    <row r="13" spans="1:33" ht="12.75" customHeight="1">
      <c r="A13" s="260" t="s">
        <v>889</v>
      </c>
      <c r="B13" s="255" t="s">
        <v>5</v>
      </c>
      <c r="C13" s="874" t="s">
        <v>1673</v>
      </c>
      <c r="D13" s="130"/>
      <c r="E13" s="130"/>
      <c r="F13" s="812"/>
      <c r="G13" s="812"/>
      <c r="H13" s="812"/>
      <c r="I13" s="812"/>
      <c r="J13" s="812"/>
      <c r="K13" s="812"/>
      <c r="L13" s="875">
        <f t="shared" si="1"/>
        <v>0</v>
      </c>
      <c r="M13" s="130"/>
      <c r="N13" s="812"/>
      <c r="O13" s="812"/>
      <c r="P13" s="812"/>
      <c r="Q13" s="812"/>
      <c r="R13" s="812"/>
      <c r="S13" s="812"/>
      <c r="T13" s="875">
        <f t="shared" si="0"/>
        <v>0</v>
      </c>
      <c r="U13" s="130"/>
      <c r="V13" s="1618"/>
      <c r="W13" s="1618"/>
      <c r="X13" s="1618"/>
      <c r="Y13" s="1618"/>
      <c r="Z13" s="1618"/>
      <c r="AA13" s="1618"/>
      <c r="AB13" s="129"/>
      <c r="AC13" s="1618"/>
      <c r="AD13" s="1618"/>
      <c r="AE13" s="1618"/>
      <c r="AF13" s="1618"/>
      <c r="AG13" s="130"/>
    </row>
    <row r="14" spans="1:33">
      <c r="A14" s="260" t="s">
        <v>889</v>
      </c>
      <c r="B14" s="255" t="s">
        <v>6</v>
      </c>
      <c r="C14" s="874" t="s">
        <v>1673</v>
      </c>
      <c r="D14" s="130"/>
      <c r="E14" s="130"/>
      <c r="F14" s="812"/>
      <c r="G14" s="812"/>
      <c r="H14" s="812"/>
      <c r="I14" s="812"/>
      <c r="J14" s="812"/>
      <c r="K14" s="812"/>
      <c r="L14" s="875">
        <f t="shared" si="1"/>
        <v>0</v>
      </c>
      <c r="M14" s="130"/>
      <c r="N14" s="812"/>
      <c r="O14" s="812"/>
      <c r="P14" s="812"/>
      <c r="Q14" s="812"/>
      <c r="R14" s="812"/>
      <c r="S14" s="812"/>
      <c r="T14" s="875">
        <f t="shared" si="0"/>
        <v>0</v>
      </c>
      <c r="U14" s="130"/>
      <c r="V14" s="1618"/>
      <c r="W14" s="1618"/>
      <c r="X14" s="1618"/>
      <c r="Y14" s="1618"/>
      <c r="Z14" s="1618"/>
      <c r="AA14" s="1618"/>
      <c r="AB14" s="129"/>
      <c r="AC14" s="1618"/>
      <c r="AD14" s="1618"/>
      <c r="AE14" s="1618"/>
      <c r="AF14" s="1618"/>
      <c r="AG14" s="130"/>
    </row>
    <row r="15" spans="1:33">
      <c r="A15" s="125" t="s">
        <v>889</v>
      </c>
      <c r="B15" s="1207" t="s">
        <v>2</v>
      </c>
      <c r="C15" s="1373"/>
      <c r="D15" s="130"/>
      <c r="E15" s="130"/>
      <c r="F15" s="875">
        <f t="shared" ref="F15:K15" si="4">SUM(F11:F14)</f>
        <v>0</v>
      </c>
      <c r="G15" s="875">
        <f t="shared" si="4"/>
        <v>0</v>
      </c>
      <c r="H15" s="875">
        <f t="shared" si="4"/>
        <v>0</v>
      </c>
      <c r="I15" s="875">
        <f t="shared" si="4"/>
        <v>0</v>
      </c>
      <c r="J15" s="875">
        <f t="shared" si="4"/>
        <v>0</v>
      </c>
      <c r="K15" s="875">
        <f t="shared" si="4"/>
        <v>0</v>
      </c>
      <c r="L15" s="875">
        <f t="shared" si="1"/>
        <v>0</v>
      </c>
      <c r="M15" s="130"/>
      <c r="N15" s="875">
        <f t="shared" ref="N15:S15" si="5">SUM(N11:N14)</f>
        <v>0</v>
      </c>
      <c r="O15" s="875">
        <f t="shared" si="5"/>
        <v>0</v>
      </c>
      <c r="P15" s="875">
        <f t="shared" si="5"/>
        <v>0</v>
      </c>
      <c r="Q15" s="875">
        <f t="shared" si="5"/>
        <v>0</v>
      </c>
      <c r="R15" s="875">
        <f t="shared" si="5"/>
        <v>0</v>
      </c>
      <c r="S15" s="875">
        <f t="shared" si="5"/>
        <v>0</v>
      </c>
      <c r="T15" s="875">
        <f t="shared" si="0"/>
        <v>0</v>
      </c>
      <c r="U15" s="130"/>
      <c r="V15" s="1618"/>
      <c r="W15" s="1618"/>
      <c r="X15" s="1618"/>
      <c r="Y15" s="1618"/>
      <c r="Z15" s="1618"/>
      <c r="AA15" s="1618"/>
      <c r="AB15" s="129"/>
      <c r="AC15" s="1618"/>
      <c r="AD15" s="1618"/>
      <c r="AE15" s="1618"/>
      <c r="AF15" s="1618"/>
      <c r="AG15" s="130"/>
    </row>
    <row r="16" spans="1:33">
      <c r="A16" s="260" t="s">
        <v>72</v>
      </c>
      <c r="B16" s="688" t="s">
        <v>10</v>
      </c>
      <c r="C16" s="874" t="s">
        <v>1673</v>
      </c>
      <c r="D16" s="130"/>
      <c r="E16" s="130"/>
      <c r="F16" s="812"/>
      <c r="G16" s="812"/>
      <c r="H16" s="812"/>
      <c r="I16" s="812"/>
      <c r="J16" s="812"/>
      <c r="K16" s="812"/>
      <c r="L16" s="875">
        <f t="shared" si="1"/>
        <v>0</v>
      </c>
      <c r="M16" s="130"/>
      <c r="N16" s="812"/>
      <c r="O16" s="812"/>
      <c r="P16" s="812"/>
      <c r="Q16" s="812"/>
      <c r="R16" s="812"/>
      <c r="S16" s="812"/>
      <c r="T16" s="875">
        <f t="shared" si="0"/>
        <v>0</v>
      </c>
      <c r="U16" s="130"/>
      <c r="V16" s="1618"/>
      <c r="W16" s="1618"/>
      <c r="X16" s="1618"/>
      <c r="Y16" s="1618"/>
      <c r="Z16" s="1618"/>
      <c r="AA16" s="1618"/>
      <c r="AB16" s="129"/>
      <c r="AC16" s="1618"/>
      <c r="AD16" s="1618"/>
      <c r="AE16" s="1618"/>
      <c r="AF16" s="1618"/>
      <c r="AG16" s="130"/>
    </row>
    <row r="17" spans="1:33">
      <c r="A17" s="260" t="s">
        <v>72</v>
      </c>
      <c r="B17" s="255" t="s">
        <v>11</v>
      </c>
      <c r="C17" s="874" t="s">
        <v>1673</v>
      </c>
      <c r="D17" s="130"/>
      <c r="E17" s="130"/>
      <c r="F17" s="812"/>
      <c r="G17" s="812"/>
      <c r="H17" s="812"/>
      <c r="I17" s="812"/>
      <c r="J17" s="812"/>
      <c r="K17" s="812"/>
      <c r="L17" s="875">
        <f t="shared" si="1"/>
        <v>0</v>
      </c>
      <c r="M17" s="130"/>
      <c r="N17" s="812"/>
      <c r="O17" s="812"/>
      <c r="P17" s="812"/>
      <c r="Q17" s="812"/>
      <c r="R17" s="812"/>
      <c r="S17" s="812"/>
      <c r="T17" s="875">
        <f t="shared" si="0"/>
        <v>0</v>
      </c>
      <c r="U17" s="130"/>
      <c r="V17" s="1618"/>
      <c r="W17" s="1618"/>
      <c r="X17" s="1618"/>
      <c r="Y17" s="1618"/>
      <c r="Z17" s="1618"/>
      <c r="AA17" s="1618"/>
      <c r="AB17" s="129"/>
      <c r="AC17" s="1618"/>
      <c r="AD17" s="1618"/>
      <c r="AE17" s="1618"/>
      <c r="AF17" s="1618"/>
      <c r="AG17" s="130"/>
    </row>
    <row r="18" spans="1:33">
      <c r="A18" s="260" t="s">
        <v>72</v>
      </c>
      <c r="B18" s="255" t="s">
        <v>5</v>
      </c>
      <c r="C18" s="874" t="s">
        <v>1673</v>
      </c>
      <c r="D18" s="130"/>
      <c r="E18" s="130"/>
      <c r="F18" s="812"/>
      <c r="G18" s="812"/>
      <c r="H18" s="812"/>
      <c r="I18" s="812"/>
      <c r="J18" s="812"/>
      <c r="K18" s="812"/>
      <c r="L18" s="875">
        <f t="shared" si="1"/>
        <v>0</v>
      </c>
      <c r="M18" s="130"/>
      <c r="N18" s="812"/>
      <c r="O18" s="812"/>
      <c r="P18" s="812"/>
      <c r="Q18" s="812"/>
      <c r="R18" s="812"/>
      <c r="S18" s="812"/>
      <c r="T18" s="875">
        <f t="shared" si="0"/>
        <v>0</v>
      </c>
      <c r="U18" s="130"/>
      <c r="V18" s="1618"/>
      <c r="W18" s="1618"/>
      <c r="X18" s="1618"/>
      <c r="Y18" s="1618"/>
      <c r="Z18" s="1618"/>
      <c r="AA18" s="1618"/>
      <c r="AB18" s="129"/>
      <c r="AC18" s="1618"/>
      <c r="AD18" s="1618"/>
      <c r="AE18" s="1618"/>
      <c r="AF18" s="1618"/>
      <c r="AG18" s="130"/>
    </row>
    <row r="19" spans="1:33">
      <c r="A19" s="260" t="s">
        <v>72</v>
      </c>
      <c r="B19" s="255" t="s">
        <v>6</v>
      </c>
      <c r="C19" s="874" t="s">
        <v>1673</v>
      </c>
      <c r="D19" s="130"/>
      <c r="E19" s="130"/>
      <c r="F19" s="812"/>
      <c r="G19" s="812"/>
      <c r="H19" s="812"/>
      <c r="I19" s="812"/>
      <c r="J19" s="812"/>
      <c r="K19" s="812"/>
      <c r="L19" s="875">
        <f t="shared" si="1"/>
        <v>0</v>
      </c>
      <c r="M19" s="130"/>
      <c r="N19" s="812"/>
      <c r="O19" s="812"/>
      <c r="P19" s="812"/>
      <c r="Q19" s="812"/>
      <c r="R19" s="812"/>
      <c r="S19" s="812"/>
      <c r="T19" s="875">
        <f t="shared" si="0"/>
        <v>0</v>
      </c>
      <c r="U19" s="130"/>
      <c r="V19" s="1618"/>
      <c r="W19" s="1618"/>
      <c r="X19" s="1618"/>
      <c r="Y19" s="1618"/>
      <c r="Z19" s="1618"/>
      <c r="AA19" s="1618"/>
      <c r="AB19" s="129"/>
      <c r="AC19" s="1618"/>
      <c r="AD19" s="1618"/>
      <c r="AE19" s="1618"/>
      <c r="AF19" s="1618"/>
      <c r="AG19" s="130"/>
    </row>
    <row r="20" spans="1:33">
      <c r="A20" s="125" t="s">
        <v>72</v>
      </c>
      <c r="B20" s="1207" t="s">
        <v>2</v>
      </c>
      <c r="C20" s="1373"/>
      <c r="D20" s="130"/>
      <c r="E20" s="130"/>
      <c r="F20" s="875">
        <f t="shared" ref="F20:K20" si="6">SUM(F16:F19)</f>
        <v>0</v>
      </c>
      <c r="G20" s="875">
        <f t="shared" si="6"/>
        <v>0</v>
      </c>
      <c r="H20" s="875">
        <f t="shared" si="6"/>
        <v>0</v>
      </c>
      <c r="I20" s="875">
        <f t="shared" si="6"/>
        <v>0</v>
      </c>
      <c r="J20" s="875">
        <f t="shared" si="6"/>
        <v>0</v>
      </c>
      <c r="K20" s="875">
        <f t="shared" si="6"/>
        <v>0</v>
      </c>
      <c r="L20" s="875">
        <f t="shared" si="1"/>
        <v>0</v>
      </c>
      <c r="M20" s="130"/>
      <c r="N20" s="875">
        <f t="shared" ref="N20:S20" si="7">SUM(N16:N19)</f>
        <v>0</v>
      </c>
      <c r="O20" s="875">
        <f t="shared" si="7"/>
        <v>0</v>
      </c>
      <c r="P20" s="875">
        <f t="shared" si="7"/>
        <v>0</v>
      </c>
      <c r="Q20" s="875">
        <f t="shared" si="7"/>
        <v>0</v>
      </c>
      <c r="R20" s="875">
        <f t="shared" si="7"/>
        <v>0</v>
      </c>
      <c r="S20" s="875">
        <f t="shared" si="7"/>
        <v>0</v>
      </c>
      <c r="T20" s="875">
        <f t="shared" si="0"/>
        <v>0</v>
      </c>
      <c r="U20" s="130"/>
      <c r="V20" s="1618"/>
      <c r="W20" s="1618"/>
      <c r="X20" s="1618"/>
      <c r="Y20" s="1618"/>
      <c r="Z20" s="1618"/>
      <c r="AA20" s="1618"/>
      <c r="AB20" s="129"/>
      <c r="AC20" s="1618"/>
      <c r="AD20" s="1618"/>
      <c r="AE20" s="1618"/>
      <c r="AF20" s="1618"/>
      <c r="AG20" s="130"/>
    </row>
    <row r="21" spans="1:33">
      <c r="A21" s="1355" t="s">
        <v>2</v>
      </c>
      <c r="B21" s="130"/>
      <c r="C21" s="130"/>
      <c r="D21" s="130"/>
      <c r="E21" s="130"/>
      <c r="F21" s="128"/>
      <c r="G21" s="128"/>
      <c r="H21" s="128"/>
      <c r="I21" s="128"/>
      <c r="J21" s="128"/>
      <c r="K21" s="128"/>
      <c r="L21" s="128"/>
      <c r="M21" s="130"/>
      <c r="N21" s="875">
        <f t="shared" ref="N21:S21" si="8">N10+N15+N20</f>
        <v>0</v>
      </c>
      <c r="O21" s="875">
        <f t="shared" si="8"/>
        <v>0</v>
      </c>
      <c r="P21" s="875">
        <f t="shared" si="8"/>
        <v>0</v>
      </c>
      <c r="Q21" s="875">
        <f t="shared" si="8"/>
        <v>0</v>
      </c>
      <c r="R21" s="875">
        <f t="shared" si="8"/>
        <v>0</v>
      </c>
      <c r="S21" s="875">
        <f t="shared" si="8"/>
        <v>0</v>
      </c>
      <c r="T21" s="875">
        <f t="shared" si="0"/>
        <v>0</v>
      </c>
      <c r="U21" s="130"/>
      <c r="V21" s="65"/>
      <c r="W21" s="65"/>
      <c r="X21" s="65"/>
      <c r="Y21" s="65"/>
      <c r="Z21" s="65"/>
      <c r="AA21" s="65"/>
      <c r="AB21" s="129"/>
      <c r="AC21" s="130"/>
      <c r="AD21" s="130"/>
      <c r="AE21" s="130"/>
      <c r="AF21" s="130"/>
      <c r="AG21" s="130"/>
    </row>
    <row r="22" spans="1:3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29"/>
      <c r="AC22" s="130"/>
      <c r="AD22" s="130"/>
      <c r="AE22" s="130"/>
      <c r="AF22" s="130"/>
      <c r="AG22" s="130"/>
    </row>
    <row r="23" spans="1:33">
      <c r="A23" s="815"/>
      <c r="B23" s="65"/>
      <c r="C23" s="65"/>
      <c r="D23" s="129"/>
      <c r="E23" s="129"/>
      <c r="F23" s="128"/>
      <c r="G23" s="128"/>
      <c r="H23" s="128"/>
      <c r="I23" s="128"/>
      <c r="J23" s="128"/>
      <c r="K23" s="128"/>
      <c r="L23" s="128"/>
      <c r="M23" s="129"/>
      <c r="N23" s="776">
        <v>2010</v>
      </c>
      <c r="O23" s="3">
        <v>2011</v>
      </c>
      <c r="P23" s="3">
        <v>2012</v>
      </c>
      <c r="Q23" s="3">
        <v>2013</v>
      </c>
      <c r="R23" s="3">
        <v>2014</v>
      </c>
      <c r="S23" s="3">
        <v>2015</v>
      </c>
      <c r="T23" s="776" t="s">
        <v>1</v>
      </c>
      <c r="U23" s="65"/>
      <c r="V23" s="65"/>
      <c r="W23" s="65"/>
      <c r="X23" s="65"/>
      <c r="Y23" s="65"/>
      <c r="Z23" s="65"/>
      <c r="AA23" s="65"/>
      <c r="AB23" s="886"/>
      <c r="AC23" s="65"/>
      <c r="AD23" s="65"/>
      <c r="AE23" s="65"/>
      <c r="AF23" s="65"/>
      <c r="AG23" s="65"/>
    </row>
    <row r="24" spans="1:33" ht="15">
      <c r="A24" s="137" t="s">
        <v>233</v>
      </c>
      <c r="B24" s="710"/>
      <c r="C24" s="710"/>
      <c r="D24" s="710"/>
      <c r="E24" s="710"/>
      <c r="F24" s="128"/>
      <c r="G24" s="128"/>
      <c r="H24" s="128"/>
      <c r="I24" s="128"/>
      <c r="J24" s="128"/>
      <c r="K24" s="128"/>
      <c r="L24" s="128"/>
      <c r="M24" s="129"/>
      <c r="N24" s="826" t="s">
        <v>0</v>
      </c>
      <c r="O24" s="2231" t="s">
        <v>1</v>
      </c>
      <c r="P24" s="2231"/>
      <c r="Q24" s="2231"/>
      <c r="R24" s="2231"/>
      <c r="S24" s="2231"/>
      <c r="T24" s="1094" t="s">
        <v>3</v>
      </c>
      <c r="U24" s="129"/>
      <c r="V24" s="129"/>
      <c r="W24" s="129"/>
      <c r="X24" s="129"/>
      <c r="Y24" s="129"/>
      <c r="Z24" s="129"/>
      <c r="AA24" s="129"/>
      <c r="AB24" s="887"/>
      <c r="AC24" s="887"/>
      <c r="AD24" s="887"/>
      <c r="AE24" s="887"/>
      <c r="AF24" s="887"/>
      <c r="AG24" s="129"/>
    </row>
    <row r="25" spans="1:33">
      <c r="A25" s="687" t="s">
        <v>58</v>
      </c>
      <c r="B25" s="710"/>
      <c r="C25" s="710"/>
      <c r="D25" s="710"/>
      <c r="E25" s="65"/>
      <c r="F25" s="128"/>
      <c r="G25" s="128"/>
      <c r="H25" s="128"/>
      <c r="I25" s="128"/>
      <c r="J25" s="128"/>
      <c r="K25" s="128"/>
      <c r="L25" s="128"/>
      <c r="M25" s="129"/>
      <c r="N25" s="172"/>
      <c r="O25" s="172"/>
      <c r="P25" s="172"/>
      <c r="Q25" s="172"/>
      <c r="R25" s="172"/>
      <c r="S25" s="172"/>
      <c r="T25" s="198">
        <f>SUM(O25:S25)</f>
        <v>0</v>
      </c>
      <c r="U25" s="129"/>
      <c r="V25" s="129"/>
      <c r="W25" s="129"/>
      <c r="X25" s="129"/>
      <c r="Y25" s="129"/>
      <c r="Z25" s="129"/>
      <c r="AA25" s="129"/>
      <c r="AB25" s="129"/>
      <c r="AC25" s="129"/>
      <c r="AD25" s="129"/>
      <c r="AE25" s="129"/>
      <c r="AF25" s="129"/>
      <c r="AG25" s="129"/>
    </row>
    <row r="26" spans="1:33">
      <c r="A26" s="687" t="s">
        <v>59</v>
      </c>
      <c r="B26" s="710"/>
      <c r="C26" s="710"/>
      <c r="D26" s="710"/>
      <c r="E26" s="65"/>
      <c r="F26" s="65"/>
      <c r="G26" s="65"/>
      <c r="H26" s="65"/>
      <c r="I26" s="65"/>
      <c r="J26" s="65"/>
      <c r="K26" s="65"/>
      <c r="L26" s="65"/>
      <c r="M26" s="129"/>
      <c r="N26" s="172"/>
      <c r="O26" s="172"/>
      <c r="P26" s="172"/>
      <c r="Q26" s="172"/>
      <c r="R26" s="172"/>
      <c r="S26" s="172"/>
      <c r="T26" s="198">
        <f t="shared" ref="T26:T37" si="9">SUM(O26:S26)</f>
        <v>0</v>
      </c>
      <c r="U26" s="129"/>
      <c r="V26" s="129"/>
      <c r="W26" s="129"/>
      <c r="X26" s="129"/>
      <c r="Y26" s="129"/>
      <c r="Z26" s="129"/>
      <c r="AA26" s="129"/>
      <c r="AB26" s="129"/>
      <c r="AC26" s="129"/>
      <c r="AD26" s="129"/>
      <c r="AE26" s="129"/>
      <c r="AF26" s="129"/>
      <c r="AG26" s="129"/>
    </row>
    <row r="27" spans="1:33">
      <c r="A27" s="687" t="s">
        <v>60</v>
      </c>
      <c r="B27" s="710"/>
      <c r="C27" s="710"/>
      <c r="D27" s="710"/>
      <c r="E27" s="65"/>
      <c r="F27" s="65"/>
      <c r="G27" s="65"/>
      <c r="H27" s="65"/>
      <c r="I27" s="65"/>
      <c r="J27" s="65"/>
      <c r="K27" s="65"/>
      <c r="L27" s="65"/>
      <c r="M27" s="129"/>
      <c r="N27" s="172"/>
      <c r="O27" s="172"/>
      <c r="P27" s="172"/>
      <c r="Q27" s="172"/>
      <c r="R27" s="172"/>
      <c r="S27" s="172"/>
      <c r="T27" s="198">
        <f t="shared" si="9"/>
        <v>0</v>
      </c>
      <c r="U27" s="129"/>
      <c r="V27" s="129"/>
      <c r="W27" s="129"/>
      <c r="X27" s="129"/>
      <c r="Y27" s="129"/>
      <c r="Z27" s="129"/>
      <c r="AA27" s="129"/>
      <c r="AB27" s="129"/>
      <c r="AC27" s="129"/>
      <c r="AD27" s="129"/>
      <c r="AE27" s="129"/>
      <c r="AF27" s="129"/>
      <c r="AG27" s="129"/>
    </row>
    <row r="28" spans="1:33">
      <c r="A28" s="687" t="s">
        <v>61</v>
      </c>
      <c r="B28" s="710"/>
      <c r="C28" s="710"/>
      <c r="D28" s="710"/>
      <c r="E28" s="65"/>
      <c r="F28" s="65"/>
      <c r="G28" s="65"/>
      <c r="H28" s="65"/>
      <c r="I28" s="65"/>
      <c r="J28" s="65"/>
      <c r="K28" s="65"/>
      <c r="L28" s="65"/>
      <c r="M28" s="129"/>
      <c r="N28" s="172"/>
      <c r="O28" s="172"/>
      <c r="P28" s="172"/>
      <c r="Q28" s="172"/>
      <c r="R28" s="172"/>
      <c r="S28" s="172"/>
      <c r="T28" s="198">
        <f t="shared" si="9"/>
        <v>0</v>
      </c>
      <c r="U28" s="129"/>
      <c r="V28" s="129"/>
      <c r="W28" s="129"/>
      <c r="X28" s="129"/>
      <c r="Y28" s="129"/>
      <c r="Z28" s="129"/>
      <c r="AA28" s="129"/>
      <c r="AB28" s="129"/>
      <c r="AC28" s="129"/>
      <c r="AD28" s="129"/>
      <c r="AE28" s="129"/>
      <c r="AF28" s="129"/>
      <c r="AG28" s="129"/>
    </row>
    <row r="29" spans="1:33">
      <c r="A29" s="687" t="s">
        <v>62</v>
      </c>
      <c r="B29" s="710"/>
      <c r="C29" s="710"/>
      <c r="D29" s="710"/>
      <c r="E29" s="65"/>
      <c r="F29" s="65"/>
      <c r="G29" s="65"/>
      <c r="H29" s="65"/>
      <c r="I29" s="65"/>
      <c r="J29" s="65"/>
      <c r="K29" s="65"/>
      <c r="L29" s="65"/>
      <c r="M29" s="129"/>
      <c r="N29" s="172"/>
      <c r="O29" s="172"/>
      <c r="P29" s="172"/>
      <c r="Q29" s="172"/>
      <c r="R29" s="172"/>
      <c r="S29" s="172"/>
      <c r="T29" s="198">
        <f t="shared" si="9"/>
        <v>0</v>
      </c>
      <c r="U29" s="129"/>
      <c r="V29" s="129"/>
      <c r="W29" s="129"/>
      <c r="X29" s="129"/>
      <c r="Y29" s="129"/>
      <c r="Z29" s="129"/>
      <c r="AA29" s="129"/>
      <c r="AB29" s="129"/>
      <c r="AC29" s="129"/>
      <c r="AD29" s="129"/>
      <c r="AE29" s="129"/>
      <c r="AF29" s="129"/>
      <c r="AG29" s="129"/>
    </row>
    <row r="30" spans="1:33">
      <c r="A30" s="687" t="s">
        <v>63</v>
      </c>
      <c r="B30" s="710"/>
      <c r="C30" s="710"/>
      <c r="D30" s="710"/>
      <c r="E30" s="65"/>
      <c r="F30" s="65"/>
      <c r="G30" s="65"/>
      <c r="H30" s="65"/>
      <c r="I30" s="65"/>
      <c r="J30" s="65"/>
      <c r="K30" s="65"/>
      <c r="L30" s="65"/>
      <c r="M30" s="129"/>
      <c r="N30" s="172"/>
      <c r="O30" s="172"/>
      <c r="P30" s="172"/>
      <c r="Q30" s="172"/>
      <c r="R30" s="172"/>
      <c r="S30" s="172"/>
      <c r="T30" s="198">
        <f t="shared" si="9"/>
        <v>0</v>
      </c>
      <c r="U30" s="129"/>
      <c r="V30" s="129"/>
      <c r="W30" s="129"/>
      <c r="X30" s="129"/>
      <c r="Y30" s="129"/>
      <c r="Z30" s="129"/>
      <c r="AA30" s="129"/>
      <c r="AB30" s="129"/>
      <c r="AC30" s="129"/>
      <c r="AD30" s="129"/>
      <c r="AE30" s="129"/>
      <c r="AF30" s="129"/>
      <c r="AG30" s="129"/>
    </row>
    <row r="31" spans="1:33">
      <c r="A31" s="687" t="s">
        <v>64</v>
      </c>
      <c r="B31" s="710"/>
      <c r="C31" s="710"/>
      <c r="D31" s="710"/>
      <c r="E31" s="65"/>
      <c r="F31" s="65"/>
      <c r="G31" s="65"/>
      <c r="H31" s="65"/>
      <c r="I31" s="65"/>
      <c r="J31" s="65"/>
      <c r="K31" s="65"/>
      <c r="L31" s="65"/>
      <c r="M31" s="129"/>
      <c r="N31" s="172"/>
      <c r="O31" s="172"/>
      <c r="P31" s="172"/>
      <c r="Q31" s="172"/>
      <c r="R31" s="172"/>
      <c r="S31" s="172"/>
      <c r="T31" s="198">
        <f t="shared" si="9"/>
        <v>0</v>
      </c>
      <c r="U31" s="129"/>
      <c r="V31" s="129"/>
      <c r="W31" s="129"/>
      <c r="X31" s="129"/>
      <c r="Y31" s="129"/>
      <c r="Z31" s="129"/>
      <c r="AA31" s="129"/>
      <c r="AB31" s="129"/>
      <c r="AC31" s="129"/>
      <c r="AD31" s="129"/>
      <c r="AE31" s="129"/>
      <c r="AF31" s="129"/>
      <c r="AG31" s="129"/>
    </row>
    <row r="32" spans="1:33">
      <c r="A32" s="687" t="s">
        <v>65</v>
      </c>
      <c r="B32" s="710"/>
      <c r="C32" s="710"/>
      <c r="D32" s="710"/>
      <c r="E32" s="65"/>
      <c r="F32" s="65"/>
      <c r="G32" s="65"/>
      <c r="H32" s="65"/>
      <c r="I32" s="65"/>
      <c r="J32" s="65"/>
      <c r="K32" s="65"/>
      <c r="L32" s="65"/>
      <c r="M32" s="129"/>
      <c r="N32" s="172"/>
      <c r="O32" s="172"/>
      <c r="P32" s="172"/>
      <c r="Q32" s="172"/>
      <c r="R32" s="172"/>
      <c r="S32" s="172"/>
      <c r="T32" s="198">
        <f t="shared" si="9"/>
        <v>0</v>
      </c>
      <c r="U32" s="129"/>
      <c r="V32" s="129"/>
      <c r="W32" s="129"/>
      <c r="X32" s="129"/>
      <c r="Y32" s="129"/>
      <c r="Z32" s="129"/>
      <c r="AA32" s="129"/>
      <c r="AB32" s="129"/>
      <c r="AC32" s="129"/>
      <c r="AD32" s="129"/>
      <c r="AE32" s="129"/>
      <c r="AF32" s="129"/>
      <c r="AG32" s="129"/>
    </row>
    <row r="33" spans="1:33">
      <c r="A33" s="687" t="s">
        <v>66</v>
      </c>
      <c r="B33" s="710"/>
      <c r="C33" s="710"/>
      <c r="D33" s="710"/>
      <c r="E33" s="65"/>
      <c r="F33" s="65"/>
      <c r="G33" s="65"/>
      <c r="H33" s="65"/>
      <c r="I33" s="65"/>
      <c r="J33" s="65"/>
      <c r="K33" s="65"/>
      <c r="L33" s="65"/>
      <c r="M33" s="129"/>
      <c r="N33" s="172"/>
      <c r="O33" s="172"/>
      <c r="P33" s="172"/>
      <c r="Q33" s="172"/>
      <c r="R33" s="172"/>
      <c r="S33" s="172"/>
      <c r="T33" s="198">
        <f t="shared" si="9"/>
        <v>0</v>
      </c>
      <c r="U33" s="129"/>
      <c r="V33" s="129"/>
      <c r="W33" s="129"/>
      <c r="X33" s="129"/>
      <c r="Y33" s="129"/>
      <c r="Z33" s="129"/>
      <c r="AA33" s="129"/>
      <c r="AB33" s="129"/>
      <c r="AC33" s="129"/>
      <c r="AD33" s="129"/>
      <c r="AE33" s="129"/>
      <c r="AF33" s="129"/>
      <c r="AG33" s="129"/>
    </row>
    <row r="34" spans="1:33">
      <c r="A34" s="138" t="s">
        <v>441</v>
      </c>
      <c r="B34" s="710"/>
      <c r="C34" s="710"/>
      <c r="D34" s="710"/>
      <c r="E34" s="65"/>
      <c r="F34" s="65"/>
      <c r="G34" s="65"/>
      <c r="H34" s="65"/>
      <c r="I34" s="65"/>
      <c r="J34" s="65"/>
      <c r="K34" s="65"/>
      <c r="L34" s="65"/>
      <c r="M34" s="129"/>
      <c r="N34" s="201">
        <f t="shared" ref="N34:S34" si="10">SUM(N25:N33)</f>
        <v>0</v>
      </c>
      <c r="O34" s="201">
        <f t="shared" si="10"/>
        <v>0</v>
      </c>
      <c r="P34" s="201">
        <f t="shared" si="10"/>
        <v>0</v>
      </c>
      <c r="Q34" s="201">
        <f t="shared" si="10"/>
        <v>0</v>
      </c>
      <c r="R34" s="201">
        <f t="shared" si="10"/>
        <v>0</v>
      </c>
      <c r="S34" s="201">
        <f t="shared" si="10"/>
        <v>0</v>
      </c>
      <c r="T34" s="198">
        <f t="shared" si="9"/>
        <v>0</v>
      </c>
      <c r="U34" s="129"/>
      <c r="V34" s="129"/>
      <c r="W34" s="129"/>
      <c r="X34" s="129"/>
      <c r="Y34" s="129"/>
      <c r="Z34" s="129"/>
      <c r="AA34" s="129"/>
      <c r="AB34" s="129"/>
      <c r="AC34" s="129"/>
      <c r="AD34" s="129"/>
      <c r="AE34" s="129"/>
      <c r="AF34" s="129"/>
      <c r="AG34" s="129"/>
    </row>
    <row r="35" spans="1:33">
      <c r="A35" s="132" t="s">
        <v>442</v>
      </c>
      <c r="B35" s="710"/>
      <c r="C35" s="710" t="s">
        <v>135</v>
      </c>
      <c r="D35" s="710"/>
      <c r="E35" s="65"/>
      <c r="F35" s="65"/>
      <c r="G35" s="65"/>
      <c r="H35" s="65"/>
      <c r="I35" s="65"/>
      <c r="J35" s="65"/>
      <c r="K35" s="65"/>
      <c r="L35" s="65"/>
      <c r="M35" s="129"/>
      <c r="N35" s="172"/>
      <c r="O35" s="172"/>
      <c r="P35" s="172"/>
      <c r="Q35" s="172"/>
      <c r="R35" s="172"/>
      <c r="S35" s="172"/>
      <c r="T35" s="198">
        <f t="shared" si="9"/>
        <v>0</v>
      </c>
      <c r="U35" s="129"/>
      <c r="V35" s="129"/>
      <c r="W35" s="129"/>
      <c r="X35" s="129"/>
      <c r="Y35" s="129"/>
      <c r="Z35" s="129"/>
      <c r="AA35" s="129"/>
      <c r="AB35" s="129"/>
      <c r="AC35" s="129"/>
      <c r="AD35" s="129"/>
      <c r="AE35" s="129"/>
      <c r="AF35" s="129"/>
      <c r="AG35" s="129"/>
    </row>
    <row r="36" spans="1:33">
      <c r="A36" s="132" t="s">
        <v>406</v>
      </c>
      <c r="B36" s="710"/>
      <c r="C36" s="710"/>
      <c r="D36" s="710"/>
      <c r="E36" s="65"/>
      <c r="F36" s="65"/>
      <c r="G36" s="65"/>
      <c r="H36" s="65"/>
      <c r="I36" s="65"/>
      <c r="J36" s="65"/>
      <c r="K36" s="65"/>
      <c r="L36" s="65"/>
      <c r="M36" s="129"/>
      <c r="N36" s="172"/>
      <c r="O36" s="172"/>
      <c r="P36" s="172"/>
      <c r="Q36" s="172"/>
      <c r="R36" s="172"/>
      <c r="S36" s="172"/>
      <c r="T36" s="198">
        <f t="shared" si="9"/>
        <v>0</v>
      </c>
      <c r="U36" s="129"/>
      <c r="V36" s="129"/>
      <c r="W36" s="129"/>
      <c r="X36" s="129"/>
      <c r="Y36" s="129"/>
      <c r="Z36" s="129"/>
      <c r="AA36" s="129"/>
      <c r="AB36" s="129"/>
      <c r="AC36" s="129"/>
      <c r="AD36" s="129"/>
      <c r="AE36" s="129"/>
      <c r="AF36" s="129"/>
      <c r="AG36" s="129"/>
    </row>
    <row r="37" spans="1:33">
      <c r="A37" s="138" t="s">
        <v>443</v>
      </c>
      <c r="B37" s="710"/>
      <c r="C37" s="710"/>
      <c r="D37" s="710"/>
      <c r="E37" s="65"/>
      <c r="F37" s="65"/>
      <c r="G37" s="65"/>
      <c r="H37" s="65"/>
      <c r="I37" s="65"/>
      <c r="J37" s="65"/>
      <c r="K37" s="65"/>
      <c r="L37" s="65"/>
      <c r="M37" s="129"/>
      <c r="N37" s="201">
        <f t="shared" ref="N37:S37" si="11">SUM(N34:N36)</f>
        <v>0</v>
      </c>
      <c r="O37" s="201">
        <f t="shared" si="11"/>
        <v>0</v>
      </c>
      <c r="P37" s="201">
        <f t="shared" si="11"/>
        <v>0</v>
      </c>
      <c r="Q37" s="201">
        <f t="shared" si="11"/>
        <v>0</v>
      </c>
      <c r="R37" s="201">
        <f t="shared" si="11"/>
        <v>0</v>
      </c>
      <c r="S37" s="201">
        <f t="shared" si="11"/>
        <v>0</v>
      </c>
      <c r="T37" s="203">
        <f t="shared" si="9"/>
        <v>0</v>
      </c>
      <c r="U37" s="129"/>
      <c r="V37" s="129"/>
      <c r="W37" s="129"/>
      <c r="X37" s="129"/>
      <c r="Y37" s="129"/>
      <c r="Z37" s="129"/>
      <c r="AA37" s="129"/>
      <c r="AB37" s="129"/>
      <c r="AC37" s="129"/>
      <c r="AD37" s="129"/>
      <c r="AE37" s="129"/>
      <c r="AF37" s="129"/>
      <c r="AG37" s="129"/>
    </row>
    <row r="38" spans="1:33">
      <c r="B38" s="130"/>
      <c r="C38" s="130"/>
      <c r="D38" s="130"/>
      <c r="E38" s="130"/>
      <c r="F38" s="130"/>
      <c r="G38" s="130"/>
      <c r="H38" s="130"/>
      <c r="I38" s="130"/>
      <c r="J38" s="73" t="s">
        <v>135</v>
      </c>
      <c r="K38" s="130"/>
      <c r="L38" s="130"/>
      <c r="M38" s="130"/>
      <c r="N38" s="130"/>
      <c r="O38" s="130"/>
      <c r="P38" s="130"/>
      <c r="Q38" s="130"/>
      <c r="R38" s="130"/>
      <c r="S38" s="130"/>
      <c r="T38" s="130"/>
      <c r="U38" s="130"/>
      <c r="V38" s="130"/>
      <c r="W38" s="130"/>
      <c r="X38" s="130"/>
      <c r="Y38" s="130"/>
      <c r="Z38" s="130"/>
      <c r="AA38" s="130"/>
      <c r="AB38" s="129"/>
      <c r="AC38" s="130"/>
      <c r="AD38" s="130"/>
      <c r="AE38" s="130"/>
      <c r="AF38" s="130"/>
      <c r="AG38" s="130"/>
    </row>
    <row r="39" spans="1:33">
      <c r="A39" s="1154" t="s">
        <v>311</v>
      </c>
      <c r="B39" s="130"/>
      <c r="C39" s="130"/>
      <c r="D39" s="130"/>
      <c r="E39" s="130"/>
      <c r="F39" s="130"/>
      <c r="G39" s="130"/>
      <c r="H39" s="128"/>
      <c r="I39" s="65"/>
      <c r="J39" s="129"/>
      <c r="K39" s="129"/>
      <c r="L39" s="129"/>
      <c r="M39" s="130"/>
      <c r="N39" s="1443" t="str">
        <f>IF(ABS(N34-N21)&lt;0.1,"OK","Err")</f>
        <v>OK</v>
      </c>
      <c r="O39" s="1443" t="str">
        <f>IF(ABS(O34-O21)&lt;0.1,"OK","Err")</f>
        <v>OK</v>
      </c>
      <c r="P39" s="1443" t="str">
        <f>IF(ABS(P34-P21)&lt;0.1,"OK","Err")</f>
        <v>OK</v>
      </c>
      <c r="Q39" s="1443"/>
      <c r="R39" s="1443"/>
      <c r="S39" s="1443"/>
      <c r="T39" s="129"/>
      <c r="U39" s="130"/>
      <c r="V39" s="130"/>
      <c r="W39" s="130"/>
      <c r="X39" s="130"/>
      <c r="Y39" s="130"/>
      <c r="Z39" s="130"/>
      <c r="AA39" s="130"/>
      <c r="AB39" s="129"/>
      <c r="AC39" s="130"/>
      <c r="AD39" s="130"/>
      <c r="AE39" s="130"/>
      <c r="AF39" s="130"/>
      <c r="AG39" s="130"/>
    </row>
    <row r="40" spans="1:33">
      <c r="A40" s="1154" t="s">
        <v>1248</v>
      </c>
      <c r="B40" s="130"/>
      <c r="C40" s="130"/>
      <c r="D40" s="130"/>
      <c r="E40" s="130"/>
      <c r="F40" s="130"/>
      <c r="G40" s="130"/>
      <c r="H40" s="128"/>
      <c r="I40" s="1514"/>
      <c r="J40" s="1514"/>
      <c r="K40" s="1514"/>
      <c r="L40" s="65"/>
      <c r="M40" s="130"/>
      <c r="N40" s="103" t="str">
        <f>IF(ABS(N34-'Costs Matrix 2010'!E52)&lt;0.1,"OK","ERROR")</f>
        <v>OK</v>
      </c>
      <c r="O40" s="103" t="str">
        <f>IF(ABS(O34-'C1 - Costs Matrix 2011'!$E$77)&lt;0.1,"OK","ERROR")</f>
        <v>OK</v>
      </c>
      <c r="P40" s="103" t="str">
        <f>IF(ABS(P34-'C1 - Costs Matrix 2012'!$E$77)&lt;0.1,"OK","ERROR")</f>
        <v>OK</v>
      </c>
      <c r="Q40" s="103"/>
      <c r="R40" s="103"/>
      <c r="S40" s="103"/>
      <c r="T40" s="130"/>
      <c r="U40" s="130"/>
      <c r="V40" s="130"/>
      <c r="W40" s="130"/>
      <c r="X40" s="130"/>
      <c r="Y40" s="130"/>
      <c r="Z40" s="130"/>
      <c r="AA40" s="130"/>
      <c r="AB40" s="129"/>
      <c r="AC40" s="130"/>
      <c r="AD40" s="130"/>
      <c r="AE40" s="130"/>
      <c r="AF40" s="130"/>
      <c r="AG40" s="130"/>
    </row>
    <row r="41" spans="1:33">
      <c r="A41" s="1154" t="s">
        <v>1249</v>
      </c>
      <c r="B41" s="130"/>
      <c r="C41" s="130"/>
      <c r="D41" s="130"/>
      <c r="E41" s="130"/>
      <c r="F41" s="130"/>
      <c r="G41" s="130"/>
      <c r="H41" s="128"/>
      <c r="I41" s="1514"/>
      <c r="J41" s="1514"/>
      <c r="K41" s="1514"/>
      <c r="L41" s="65"/>
      <c r="M41" s="130"/>
      <c r="N41" s="103" t="str">
        <f>IF(ABS(N37-'Costs Matrix 2010'!E57)&lt;0.1,"OK","ERROR")</f>
        <v>OK</v>
      </c>
      <c r="O41" s="103" t="str">
        <f>IF(ABS(O37-'C1 - Costs Matrix 2011'!$E$82)&lt;0.1,"OK","ERROR")</f>
        <v>OK</v>
      </c>
      <c r="P41" s="103" t="str">
        <f>IF(ABS(P37-'C1 - Costs Matrix 2012'!$E$82)&lt;0.1,"OK","ERROR")</f>
        <v>OK</v>
      </c>
      <c r="Q41" s="103"/>
      <c r="R41" s="103"/>
      <c r="S41" s="103"/>
      <c r="T41" s="130"/>
      <c r="U41" s="130"/>
      <c r="V41" s="130"/>
      <c r="W41" s="130"/>
      <c r="X41" s="130"/>
      <c r="Y41" s="130"/>
      <c r="Z41" s="130"/>
      <c r="AA41" s="130"/>
      <c r="AB41" s="129"/>
      <c r="AC41" s="130"/>
      <c r="AD41" s="130"/>
      <c r="AE41" s="130"/>
      <c r="AF41" s="130"/>
      <c r="AG41" s="130"/>
    </row>
    <row r="42" spans="1:33">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29"/>
      <c r="AC42" s="130"/>
      <c r="AD42" s="130"/>
      <c r="AE42" s="130"/>
      <c r="AF42" s="130"/>
      <c r="AG42" s="130"/>
    </row>
    <row r="43" spans="1:33">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29"/>
      <c r="AC43" s="130"/>
      <c r="AD43" s="130"/>
      <c r="AE43" s="130"/>
      <c r="AF43" s="130"/>
      <c r="AG43" s="130"/>
    </row>
    <row r="44" spans="1:33">
      <c r="B44" s="130"/>
      <c r="C44" s="130"/>
      <c r="D44" s="130"/>
      <c r="E44" s="130"/>
      <c r="F44" s="130"/>
      <c r="G44" s="130"/>
      <c r="H44" s="130"/>
      <c r="I44" s="130"/>
      <c r="J44" s="130"/>
      <c r="K44" s="130"/>
      <c r="L44" s="130"/>
      <c r="M44" s="130"/>
      <c r="N44" s="130"/>
      <c r="O44" s="130"/>
      <c r="P44" s="130"/>
      <c r="Q44" s="130"/>
      <c r="R44" s="130"/>
      <c r="S44" s="130"/>
      <c r="T44" s="130"/>
      <c r="U44" s="130"/>
      <c r="V44" s="73" t="s">
        <v>135</v>
      </c>
      <c r="W44" s="130"/>
      <c r="X44" s="130"/>
      <c r="Y44" s="130"/>
      <c r="Z44" s="130"/>
      <c r="AA44" s="130"/>
      <c r="AB44" s="129"/>
      <c r="AC44" s="130"/>
      <c r="AD44" s="130"/>
      <c r="AE44" s="130"/>
      <c r="AF44" s="130"/>
      <c r="AG44" s="130"/>
    </row>
    <row r="45" spans="1:33">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29"/>
      <c r="AC45" s="130"/>
      <c r="AD45" s="130"/>
      <c r="AE45" s="130"/>
      <c r="AF45" s="130"/>
      <c r="AG45" s="130"/>
    </row>
    <row r="46" spans="1:33">
      <c r="B46" s="130"/>
      <c r="C46" s="130"/>
      <c r="D46" s="130"/>
      <c r="E46" s="130"/>
      <c r="F46" s="130"/>
      <c r="G46" s="130"/>
      <c r="H46" s="130"/>
      <c r="I46" s="130"/>
      <c r="J46" s="130"/>
      <c r="K46" s="130"/>
      <c r="L46" s="130"/>
      <c r="M46" s="130"/>
      <c r="N46" s="128"/>
      <c r="O46" s="128"/>
      <c r="P46" s="128"/>
      <c r="Q46" s="128"/>
      <c r="R46" s="128"/>
      <c r="S46" s="128"/>
      <c r="T46" s="128"/>
      <c r="U46" s="130"/>
      <c r="V46" s="130"/>
      <c r="W46" s="130"/>
      <c r="X46" s="130"/>
      <c r="Y46" s="130"/>
      <c r="Z46" s="130"/>
      <c r="AA46" s="130"/>
      <c r="AB46" s="129"/>
      <c r="AC46" s="130"/>
      <c r="AD46" s="130"/>
      <c r="AE46" s="130"/>
      <c r="AF46" s="130"/>
      <c r="AG46" s="130"/>
    </row>
    <row r="47" spans="1:33">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29"/>
      <c r="AC47" s="130"/>
      <c r="AD47" s="130"/>
      <c r="AE47" s="130"/>
      <c r="AF47" s="130"/>
      <c r="AG47" s="130"/>
    </row>
    <row r="48" spans="1:33">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29"/>
      <c r="AC48" s="130"/>
      <c r="AD48" s="130"/>
      <c r="AE48" s="130"/>
      <c r="AF48" s="130"/>
      <c r="AG48" s="130"/>
    </row>
    <row r="49" spans="2:33">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29"/>
      <c r="AC49" s="130"/>
      <c r="AD49" s="130"/>
      <c r="AE49" s="130"/>
      <c r="AF49" s="130"/>
      <c r="AG49" s="130"/>
    </row>
    <row r="50" spans="2:33">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29"/>
      <c r="AC50" s="130"/>
      <c r="AD50" s="130"/>
      <c r="AE50" s="130"/>
      <c r="AF50" s="130"/>
      <c r="AG50" s="130"/>
    </row>
    <row r="51" spans="2:33">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29"/>
      <c r="AC51" s="130"/>
      <c r="AD51" s="130"/>
      <c r="AE51" s="130"/>
      <c r="AF51" s="130"/>
      <c r="AG51" s="130"/>
    </row>
    <row r="52" spans="2:33">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29"/>
      <c r="AC52" s="130"/>
      <c r="AD52" s="130"/>
      <c r="AE52" s="130"/>
      <c r="AF52" s="130"/>
      <c r="AG52" s="130"/>
    </row>
    <row r="53" spans="2:33">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29"/>
      <c r="AC53" s="130"/>
      <c r="AD53" s="130"/>
      <c r="AE53" s="130"/>
      <c r="AF53" s="130"/>
      <c r="AG53" s="130"/>
    </row>
    <row r="54" spans="2:33">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29"/>
      <c r="AC54" s="130"/>
      <c r="AD54" s="130"/>
      <c r="AE54" s="130"/>
      <c r="AF54" s="130"/>
      <c r="AG54" s="130"/>
    </row>
    <row r="55" spans="2:33">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29"/>
      <c r="AC55" s="130"/>
      <c r="AD55" s="130"/>
      <c r="AE55" s="130"/>
      <c r="AF55" s="130"/>
      <c r="AG55" s="130"/>
    </row>
    <row r="56" spans="2:33">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29"/>
      <c r="AC56" s="130"/>
      <c r="AD56" s="130"/>
      <c r="AE56" s="130"/>
      <c r="AF56" s="130"/>
      <c r="AG56" s="130"/>
    </row>
    <row r="57" spans="2:33">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29"/>
      <c r="AC57" s="130"/>
      <c r="AD57" s="130"/>
      <c r="AE57" s="130"/>
      <c r="AF57" s="130"/>
      <c r="AG57" s="130"/>
    </row>
    <row r="58" spans="2:33">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29"/>
      <c r="AC58" s="130"/>
      <c r="AD58" s="130"/>
      <c r="AE58" s="130"/>
      <c r="AF58" s="130"/>
      <c r="AG58" s="130"/>
    </row>
    <row r="59" spans="2:33">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29"/>
      <c r="AC59" s="130"/>
      <c r="AD59" s="130"/>
      <c r="AE59" s="130"/>
      <c r="AF59" s="130"/>
      <c r="AG59" s="130"/>
    </row>
    <row r="60" spans="2:33">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29"/>
      <c r="AC60" s="130"/>
      <c r="AD60" s="130"/>
      <c r="AE60" s="130"/>
      <c r="AF60" s="130"/>
      <c r="AG60" s="130"/>
    </row>
    <row r="61" spans="2:33">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29"/>
      <c r="AC61" s="130"/>
      <c r="AD61" s="130"/>
      <c r="AE61" s="130"/>
      <c r="AF61" s="130"/>
      <c r="AG61" s="130"/>
    </row>
    <row r="62" spans="2:33">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29"/>
      <c r="AC62" s="130"/>
      <c r="AD62" s="130"/>
      <c r="AE62" s="130"/>
      <c r="AF62" s="130"/>
      <c r="AG62" s="130"/>
    </row>
    <row r="63" spans="2:33">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29"/>
      <c r="AC63" s="130"/>
      <c r="AD63" s="130"/>
      <c r="AE63" s="130"/>
      <c r="AF63" s="130"/>
      <c r="AG63" s="130"/>
    </row>
    <row r="64" spans="2:33">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29"/>
      <c r="AC64" s="130"/>
      <c r="AD64" s="130"/>
      <c r="AE64" s="130"/>
      <c r="AF64" s="130"/>
      <c r="AG64" s="130"/>
    </row>
    <row r="65" spans="2:33">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29"/>
      <c r="AC65" s="130"/>
      <c r="AD65" s="130"/>
      <c r="AE65" s="130"/>
      <c r="AF65" s="130"/>
      <c r="AG65" s="130"/>
    </row>
    <row r="66" spans="2:33">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29"/>
      <c r="AC66" s="130"/>
      <c r="AD66" s="130"/>
      <c r="AE66" s="130"/>
      <c r="AF66" s="130"/>
      <c r="AG66" s="130"/>
    </row>
    <row r="67" spans="2:33">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29"/>
      <c r="AC67" s="130"/>
      <c r="AD67" s="130"/>
      <c r="AE67" s="130"/>
      <c r="AF67" s="130"/>
      <c r="AG67" s="130"/>
    </row>
    <row r="68" spans="2:33">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29"/>
      <c r="AC68" s="130"/>
      <c r="AD68" s="130"/>
      <c r="AE68" s="130"/>
      <c r="AF68" s="130"/>
      <c r="AG68" s="130"/>
    </row>
    <row r="69" spans="2:33">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29"/>
      <c r="AC69" s="130"/>
      <c r="AD69" s="130"/>
      <c r="AE69" s="130"/>
      <c r="AF69" s="130"/>
      <c r="AG69" s="130"/>
    </row>
    <row r="70" spans="2:33">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29"/>
      <c r="AC70" s="130"/>
      <c r="AD70" s="130"/>
      <c r="AE70" s="130"/>
      <c r="AF70" s="130"/>
      <c r="AG70" s="130"/>
    </row>
    <row r="71" spans="2:33">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29"/>
      <c r="AC71" s="130"/>
      <c r="AD71" s="130"/>
      <c r="AE71" s="130"/>
      <c r="AF71" s="130"/>
      <c r="AG71" s="130"/>
    </row>
    <row r="72" spans="2:33">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29"/>
      <c r="AC72" s="130"/>
      <c r="AD72" s="130"/>
      <c r="AE72" s="130"/>
      <c r="AF72" s="130"/>
      <c r="AG72" s="130"/>
    </row>
    <row r="73" spans="2:33">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29"/>
      <c r="AC73" s="130"/>
      <c r="AD73" s="130"/>
      <c r="AE73" s="130"/>
      <c r="AF73" s="130"/>
      <c r="AG73" s="130"/>
    </row>
    <row r="74" spans="2:33">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29"/>
      <c r="AC74" s="130"/>
      <c r="AD74" s="130"/>
      <c r="AE74" s="130"/>
      <c r="AF74" s="130"/>
      <c r="AG74" s="130"/>
    </row>
    <row r="75" spans="2:33">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29"/>
      <c r="AC75" s="130"/>
      <c r="AD75" s="130"/>
      <c r="AE75" s="130"/>
      <c r="AF75" s="130"/>
      <c r="AG75" s="130"/>
    </row>
    <row r="76" spans="2:33">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29"/>
      <c r="AC76" s="130"/>
      <c r="AD76" s="130"/>
      <c r="AE76" s="130"/>
      <c r="AF76" s="130"/>
      <c r="AG76" s="130"/>
    </row>
    <row r="77" spans="2:33">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29"/>
      <c r="AC77" s="130"/>
      <c r="AD77" s="130"/>
      <c r="AE77" s="130"/>
      <c r="AF77" s="130"/>
      <c r="AG77" s="130"/>
    </row>
    <row r="78" spans="2:33">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29"/>
      <c r="AC78" s="130"/>
      <c r="AD78" s="130"/>
      <c r="AE78" s="130"/>
      <c r="AF78" s="130"/>
      <c r="AG78" s="130"/>
    </row>
    <row r="79" spans="2:33">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29"/>
      <c r="AC79" s="130"/>
      <c r="AD79" s="130"/>
      <c r="AE79" s="130"/>
      <c r="AF79" s="130"/>
      <c r="AG79" s="130"/>
    </row>
    <row r="80" spans="2:33">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29"/>
      <c r="AC80" s="130"/>
      <c r="AD80" s="130"/>
      <c r="AE80" s="130"/>
      <c r="AF80" s="130"/>
      <c r="AG80" s="130"/>
    </row>
    <row r="81" spans="2:33">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29"/>
      <c r="AC81" s="130"/>
      <c r="AD81" s="130"/>
      <c r="AE81" s="130"/>
      <c r="AF81" s="130"/>
      <c r="AG81" s="130"/>
    </row>
    <row r="82" spans="2:33">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29"/>
      <c r="AC82" s="130"/>
      <c r="AD82" s="130"/>
      <c r="AE82" s="130"/>
      <c r="AF82" s="130"/>
      <c r="AG82" s="130"/>
    </row>
    <row r="83" spans="2:33">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29"/>
      <c r="AC83" s="130"/>
      <c r="AD83" s="130"/>
      <c r="AE83" s="130"/>
      <c r="AF83" s="130"/>
      <c r="AG83" s="130"/>
    </row>
    <row r="84" spans="2:33">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29"/>
      <c r="AC84" s="130"/>
      <c r="AD84" s="130"/>
      <c r="AE84" s="130"/>
      <c r="AF84" s="130"/>
      <c r="AG84" s="130"/>
    </row>
    <row r="85" spans="2:33">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29"/>
      <c r="AC85" s="130"/>
      <c r="AD85" s="130"/>
      <c r="AE85" s="130"/>
      <c r="AF85" s="130"/>
      <c r="AG85" s="130"/>
    </row>
    <row r="86" spans="2:33">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29"/>
      <c r="AC86" s="130"/>
      <c r="AD86" s="130"/>
      <c r="AE86" s="130"/>
      <c r="AF86" s="130"/>
      <c r="AG86" s="130"/>
    </row>
    <row r="87" spans="2:33">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29"/>
      <c r="AC87" s="130"/>
      <c r="AD87" s="130"/>
      <c r="AE87" s="130"/>
      <c r="AF87" s="130"/>
      <c r="AG87" s="130"/>
    </row>
    <row r="88" spans="2:33">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29"/>
      <c r="AC88" s="130"/>
      <c r="AD88" s="130"/>
      <c r="AE88" s="130"/>
      <c r="AF88" s="130"/>
      <c r="AG88" s="130"/>
    </row>
    <row r="89" spans="2:33">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29"/>
      <c r="AC89" s="130"/>
      <c r="AD89" s="130"/>
      <c r="AE89" s="130"/>
      <c r="AF89" s="130"/>
      <c r="AG89" s="130"/>
    </row>
    <row r="90" spans="2:33">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29"/>
      <c r="AC90" s="130"/>
      <c r="AD90" s="130"/>
      <c r="AE90" s="130"/>
      <c r="AF90" s="130"/>
      <c r="AG90" s="130"/>
    </row>
    <row r="91" spans="2:33">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29"/>
      <c r="AC91" s="130"/>
      <c r="AD91" s="130"/>
      <c r="AE91" s="130"/>
      <c r="AF91" s="130"/>
      <c r="AG91" s="130"/>
    </row>
    <row r="92" spans="2:33">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29"/>
      <c r="AC92" s="130"/>
      <c r="AD92" s="130"/>
      <c r="AE92" s="130"/>
      <c r="AF92" s="130"/>
      <c r="AG92" s="130"/>
    </row>
    <row r="93" spans="2:33">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29"/>
      <c r="AC93" s="130"/>
      <c r="AD93" s="130"/>
      <c r="AE93" s="130"/>
      <c r="AF93" s="130"/>
      <c r="AG93" s="130"/>
    </row>
    <row r="94" spans="2:33">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29"/>
      <c r="AC94" s="130"/>
      <c r="AD94" s="130"/>
      <c r="AE94" s="130"/>
      <c r="AF94" s="130"/>
      <c r="AG94" s="130"/>
    </row>
    <row r="95" spans="2:33">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29"/>
      <c r="AC95" s="130"/>
      <c r="AD95" s="130"/>
      <c r="AE95" s="130"/>
      <c r="AF95" s="130"/>
      <c r="AG95" s="130"/>
    </row>
    <row r="96" spans="2:33">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29"/>
      <c r="AC96" s="130"/>
      <c r="AD96" s="130"/>
      <c r="AE96" s="130"/>
      <c r="AF96" s="130"/>
      <c r="AG96" s="130"/>
    </row>
    <row r="97" spans="2:33">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29"/>
      <c r="AC97" s="130"/>
      <c r="AD97" s="130"/>
      <c r="AE97" s="130"/>
      <c r="AF97" s="130"/>
      <c r="AG97" s="130"/>
    </row>
    <row r="98" spans="2:33">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29"/>
      <c r="AC98" s="130"/>
      <c r="AD98" s="130"/>
      <c r="AE98" s="130"/>
      <c r="AF98" s="130"/>
      <c r="AG98" s="130"/>
    </row>
    <row r="99" spans="2:33">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29"/>
      <c r="AC99" s="130"/>
      <c r="AD99" s="130"/>
      <c r="AE99" s="130"/>
      <c r="AF99" s="130"/>
      <c r="AG99" s="130"/>
    </row>
    <row r="100" spans="2:33">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29"/>
      <c r="AC100" s="130"/>
      <c r="AD100" s="130"/>
      <c r="AE100" s="130"/>
      <c r="AF100" s="130"/>
      <c r="AG100" s="130"/>
    </row>
    <row r="101" spans="2:33">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29"/>
      <c r="AC101" s="130"/>
      <c r="AD101" s="130"/>
      <c r="AE101" s="130"/>
      <c r="AF101" s="130"/>
      <c r="AG101" s="130"/>
    </row>
    <row r="102" spans="2:33">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29"/>
      <c r="AC102" s="130"/>
      <c r="AD102" s="130"/>
      <c r="AE102" s="130"/>
      <c r="AF102" s="130"/>
      <c r="AG102" s="130"/>
    </row>
    <row r="103" spans="2:33">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29"/>
      <c r="AC103" s="130"/>
      <c r="AD103" s="130"/>
      <c r="AE103" s="130"/>
      <c r="AF103" s="130"/>
      <c r="AG103" s="130"/>
    </row>
    <row r="104" spans="2:33">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29"/>
      <c r="AC104" s="130"/>
      <c r="AD104" s="130"/>
      <c r="AE104" s="130"/>
      <c r="AF104" s="130"/>
      <c r="AG104" s="130"/>
    </row>
    <row r="105" spans="2:33">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29"/>
      <c r="AC105" s="130"/>
      <c r="AD105" s="130"/>
      <c r="AE105" s="130"/>
      <c r="AF105" s="130"/>
      <c r="AG105" s="130"/>
    </row>
    <row r="106" spans="2:33">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29"/>
      <c r="AC106" s="130"/>
      <c r="AD106" s="130"/>
      <c r="AE106" s="130"/>
      <c r="AF106" s="130"/>
      <c r="AG106" s="130"/>
    </row>
    <row r="107" spans="2:33">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29"/>
      <c r="AC107" s="130"/>
      <c r="AD107" s="130"/>
      <c r="AE107" s="130"/>
      <c r="AF107" s="130"/>
      <c r="AG107" s="130"/>
    </row>
    <row r="108" spans="2:33">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29"/>
      <c r="AC108" s="130"/>
      <c r="AD108" s="130"/>
      <c r="AE108" s="130"/>
      <c r="AF108" s="130"/>
      <c r="AG108" s="130"/>
    </row>
    <row r="109" spans="2:33">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29"/>
      <c r="AC109" s="130"/>
      <c r="AD109" s="130"/>
      <c r="AE109" s="130"/>
      <c r="AF109" s="130"/>
      <c r="AG109" s="130"/>
    </row>
    <row r="110" spans="2:33">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29"/>
      <c r="AC110" s="130"/>
      <c r="AD110" s="130"/>
      <c r="AE110" s="130"/>
      <c r="AF110" s="130"/>
      <c r="AG110" s="130"/>
    </row>
    <row r="111" spans="2:33">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29"/>
      <c r="AC111" s="130"/>
      <c r="AD111" s="130"/>
      <c r="AE111" s="130"/>
      <c r="AF111" s="130"/>
      <c r="AG111" s="130"/>
    </row>
    <row r="112" spans="2:33">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29"/>
      <c r="AC112" s="130"/>
      <c r="AD112" s="130"/>
      <c r="AE112" s="130"/>
      <c r="AF112" s="130"/>
      <c r="AG112" s="130"/>
    </row>
    <row r="113" spans="2:33">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29"/>
      <c r="AC113" s="130"/>
      <c r="AD113" s="130"/>
      <c r="AE113" s="130"/>
      <c r="AF113" s="130"/>
      <c r="AG113" s="130"/>
    </row>
    <row r="114" spans="2:33">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29"/>
      <c r="AC114" s="130"/>
      <c r="AD114" s="130"/>
      <c r="AE114" s="130"/>
      <c r="AF114" s="130"/>
      <c r="AG114" s="130"/>
    </row>
    <row r="115" spans="2:33">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29"/>
      <c r="AC115" s="130"/>
      <c r="AD115" s="130"/>
      <c r="AE115" s="130"/>
      <c r="AF115" s="130"/>
      <c r="AG115" s="130"/>
    </row>
    <row r="116" spans="2:33">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29"/>
      <c r="AC116" s="130"/>
      <c r="AD116" s="130"/>
      <c r="AE116" s="130"/>
      <c r="AF116" s="130"/>
      <c r="AG116" s="130"/>
    </row>
    <row r="117" spans="2:33">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29"/>
      <c r="AC117" s="130"/>
      <c r="AD117" s="130"/>
      <c r="AE117" s="130"/>
      <c r="AF117" s="130"/>
      <c r="AG117" s="130"/>
    </row>
    <row r="118" spans="2:33">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29"/>
      <c r="AC118" s="130"/>
      <c r="AD118" s="130"/>
      <c r="AE118" s="130"/>
      <c r="AF118" s="130"/>
      <c r="AG118" s="130"/>
    </row>
    <row r="119" spans="2:33">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29"/>
      <c r="AC119" s="130"/>
      <c r="AD119" s="130"/>
      <c r="AE119" s="130"/>
      <c r="AF119" s="130"/>
      <c r="AG119" s="130"/>
    </row>
    <row r="120" spans="2:33">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29"/>
      <c r="AC120" s="130"/>
      <c r="AD120" s="130"/>
      <c r="AE120" s="130"/>
      <c r="AF120" s="130"/>
      <c r="AG120" s="130"/>
    </row>
    <row r="121" spans="2:33">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29"/>
      <c r="AC121" s="130"/>
      <c r="AD121" s="130"/>
      <c r="AE121" s="130"/>
      <c r="AF121" s="130"/>
      <c r="AG121" s="130"/>
    </row>
    <row r="122" spans="2:33">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29"/>
      <c r="AC122" s="130"/>
      <c r="AD122" s="130"/>
      <c r="AE122" s="130"/>
      <c r="AF122" s="130"/>
      <c r="AG122" s="130"/>
    </row>
    <row r="123" spans="2:33">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29"/>
      <c r="AC123" s="130"/>
      <c r="AD123" s="130"/>
      <c r="AE123" s="130"/>
      <c r="AF123" s="130"/>
      <c r="AG123" s="130"/>
    </row>
    <row r="124" spans="2:33">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29"/>
      <c r="AC124" s="130"/>
      <c r="AD124" s="130"/>
      <c r="AE124" s="130"/>
      <c r="AF124" s="130"/>
      <c r="AG124" s="130"/>
    </row>
    <row r="125" spans="2:33">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29"/>
      <c r="AC125" s="130"/>
      <c r="AD125" s="130"/>
      <c r="AE125" s="130"/>
      <c r="AF125" s="130"/>
      <c r="AG125" s="130"/>
    </row>
    <row r="126" spans="2:33">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29"/>
      <c r="AC126" s="130"/>
      <c r="AD126" s="130"/>
      <c r="AE126" s="130"/>
      <c r="AF126" s="130"/>
      <c r="AG126" s="130"/>
    </row>
    <row r="127" spans="2:33">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29"/>
      <c r="AC127" s="130"/>
      <c r="AD127" s="130"/>
      <c r="AE127" s="130"/>
      <c r="AF127" s="130"/>
      <c r="AG127" s="130"/>
    </row>
    <row r="128" spans="2:33">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29"/>
      <c r="AC128" s="130"/>
      <c r="AD128" s="130"/>
      <c r="AE128" s="130"/>
      <c r="AF128" s="130"/>
      <c r="AG128" s="130"/>
    </row>
    <row r="129" spans="2:33">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29"/>
      <c r="AC129" s="130"/>
      <c r="AD129" s="130"/>
      <c r="AE129" s="130"/>
      <c r="AF129" s="130"/>
      <c r="AG129" s="130"/>
    </row>
    <row r="130" spans="2:33">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29"/>
      <c r="AC130" s="130"/>
      <c r="AD130" s="130"/>
      <c r="AE130" s="130"/>
      <c r="AF130" s="130"/>
      <c r="AG130" s="130"/>
    </row>
    <row r="131" spans="2:33">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29"/>
      <c r="AC131" s="130"/>
      <c r="AD131" s="130"/>
      <c r="AE131" s="130"/>
      <c r="AF131" s="130"/>
      <c r="AG131" s="130"/>
    </row>
    <row r="132" spans="2:33">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29"/>
      <c r="AC132" s="130"/>
      <c r="AD132" s="130"/>
      <c r="AE132" s="130"/>
      <c r="AF132" s="130"/>
      <c r="AG132" s="130"/>
    </row>
    <row r="133" spans="2:33">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29"/>
      <c r="AC133" s="130"/>
      <c r="AD133" s="130"/>
      <c r="AE133" s="130"/>
      <c r="AF133" s="130"/>
      <c r="AG133" s="130"/>
    </row>
    <row r="134" spans="2:33">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29"/>
      <c r="AC134" s="130"/>
      <c r="AD134" s="130"/>
      <c r="AE134" s="130"/>
      <c r="AF134" s="130"/>
      <c r="AG134" s="130"/>
    </row>
    <row r="135" spans="2:33">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29"/>
      <c r="AC135" s="130"/>
      <c r="AD135" s="130"/>
      <c r="AE135" s="130"/>
      <c r="AF135" s="130"/>
      <c r="AG135" s="130"/>
    </row>
    <row r="136" spans="2:33">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29"/>
      <c r="AC136" s="130"/>
      <c r="AD136" s="130"/>
      <c r="AE136" s="130"/>
      <c r="AF136" s="130"/>
      <c r="AG136" s="130"/>
    </row>
    <row r="137" spans="2:33">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29"/>
      <c r="AC137" s="130"/>
      <c r="AD137" s="130"/>
      <c r="AE137" s="130"/>
      <c r="AF137" s="130"/>
      <c r="AG137" s="130"/>
    </row>
    <row r="138" spans="2:33">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29"/>
      <c r="AC138" s="130"/>
      <c r="AD138" s="130"/>
      <c r="AE138" s="130"/>
      <c r="AF138" s="130"/>
      <c r="AG138" s="130"/>
    </row>
    <row r="139" spans="2:33">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29"/>
      <c r="AC139" s="130"/>
      <c r="AD139" s="130"/>
      <c r="AE139" s="130"/>
      <c r="AF139" s="130"/>
      <c r="AG139" s="130"/>
    </row>
    <row r="140" spans="2:33">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29"/>
      <c r="AC140" s="130"/>
      <c r="AD140" s="130"/>
      <c r="AE140" s="130"/>
      <c r="AF140" s="130"/>
      <c r="AG140" s="130"/>
    </row>
    <row r="141" spans="2:33">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29"/>
      <c r="AC141" s="130"/>
      <c r="AD141" s="130"/>
      <c r="AE141" s="130"/>
      <c r="AF141" s="130"/>
      <c r="AG141" s="130"/>
    </row>
    <row r="142" spans="2:33">
      <c r="B142" s="130"/>
      <c r="C142" s="130"/>
      <c r="D142" s="130"/>
      <c r="E142" s="130"/>
      <c r="F142" s="130"/>
      <c r="G142" s="130"/>
      <c r="H142" s="130"/>
      <c r="I142" s="130"/>
      <c r="J142" s="130"/>
      <c r="K142" s="130"/>
      <c r="L142" s="130"/>
      <c r="M142" s="130"/>
      <c r="N142" s="130"/>
      <c r="O142" s="130"/>
      <c r="P142" s="130"/>
      <c r="Q142" s="130"/>
      <c r="R142" s="130"/>
    </row>
    <row r="143" spans="2:33">
      <c r="B143" s="130"/>
      <c r="C143" s="130"/>
      <c r="D143" s="130"/>
      <c r="E143" s="130"/>
      <c r="F143" s="130"/>
      <c r="G143" s="130"/>
      <c r="H143" s="130"/>
      <c r="I143" s="130"/>
      <c r="J143" s="130"/>
      <c r="K143" s="130"/>
      <c r="L143" s="130"/>
      <c r="M143" s="130"/>
      <c r="N143" s="130"/>
      <c r="O143" s="130"/>
      <c r="P143" s="130"/>
      <c r="Q143" s="130"/>
      <c r="R143" s="130"/>
    </row>
    <row r="144" spans="2:33">
      <c r="B144" s="130"/>
      <c r="C144" s="130"/>
      <c r="D144" s="130"/>
      <c r="E144" s="130"/>
      <c r="F144" s="130"/>
      <c r="G144" s="130"/>
      <c r="H144" s="130"/>
      <c r="I144" s="130"/>
      <c r="J144" s="130"/>
      <c r="K144" s="130"/>
      <c r="L144" s="130"/>
      <c r="M144" s="130"/>
      <c r="N144" s="130"/>
      <c r="O144" s="130"/>
      <c r="P144" s="130"/>
      <c r="Q144" s="130"/>
      <c r="R144" s="130"/>
    </row>
    <row r="145" spans="2:18">
      <c r="B145" s="130"/>
      <c r="C145" s="130"/>
      <c r="D145" s="130"/>
      <c r="E145" s="130"/>
      <c r="F145" s="130"/>
      <c r="G145" s="130"/>
      <c r="H145" s="130"/>
      <c r="I145" s="130"/>
      <c r="J145" s="130"/>
      <c r="K145" s="130"/>
      <c r="L145" s="130"/>
      <c r="M145" s="130"/>
      <c r="N145" s="130"/>
      <c r="O145" s="130"/>
      <c r="P145" s="130"/>
      <c r="Q145" s="130"/>
      <c r="R145" s="130"/>
    </row>
    <row r="146" spans="2:18">
      <c r="B146" s="130"/>
      <c r="C146" s="130"/>
      <c r="D146" s="130"/>
      <c r="E146" s="130"/>
      <c r="F146" s="130"/>
      <c r="G146" s="130"/>
      <c r="H146" s="130"/>
      <c r="I146" s="130"/>
      <c r="J146" s="130"/>
      <c r="K146" s="130"/>
      <c r="L146" s="130"/>
      <c r="M146" s="130"/>
      <c r="N146" s="130"/>
      <c r="O146" s="130"/>
      <c r="P146" s="130"/>
      <c r="Q146" s="130"/>
      <c r="R146" s="130"/>
    </row>
    <row r="147" spans="2:18">
      <c r="B147" s="130"/>
      <c r="C147" s="130"/>
      <c r="D147" s="130"/>
      <c r="E147" s="130"/>
      <c r="F147" s="130"/>
      <c r="G147" s="130"/>
      <c r="H147" s="130"/>
      <c r="I147" s="130"/>
      <c r="J147" s="130"/>
      <c r="K147" s="130"/>
      <c r="L147" s="130"/>
      <c r="M147" s="130"/>
      <c r="N147" s="130"/>
      <c r="O147" s="130"/>
      <c r="P147" s="130"/>
      <c r="Q147" s="130"/>
      <c r="R147" s="130"/>
    </row>
    <row r="148" spans="2:18">
      <c r="B148" s="130"/>
      <c r="C148" s="130"/>
      <c r="D148" s="130"/>
      <c r="E148" s="130"/>
      <c r="F148" s="130"/>
      <c r="G148" s="130"/>
      <c r="H148" s="130"/>
      <c r="I148" s="130"/>
      <c r="J148" s="130"/>
      <c r="K148" s="130"/>
      <c r="L148" s="130"/>
      <c r="M148" s="130"/>
      <c r="N148" s="130"/>
      <c r="O148" s="130"/>
      <c r="P148" s="130"/>
      <c r="Q148" s="130"/>
      <c r="R148" s="130"/>
    </row>
    <row r="149" spans="2:18">
      <c r="B149" s="130"/>
      <c r="C149" s="130"/>
      <c r="D149" s="130"/>
      <c r="E149" s="130"/>
      <c r="F149" s="130"/>
      <c r="G149" s="130"/>
      <c r="H149" s="130"/>
      <c r="I149" s="130"/>
      <c r="J149" s="130"/>
      <c r="K149" s="130"/>
      <c r="L149" s="130"/>
      <c r="M149" s="130"/>
      <c r="N149" s="130"/>
      <c r="O149" s="130"/>
      <c r="P149" s="130"/>
      <c r="Q149" s="130"/>
      <c r="R149" s="130"/>
    </row>
    <row r="150" spans="2:18">
      <c r="B150" s="130"/>
      <c r="C150" s="130"/>
      <c r="D150" s="130"/>
      <c r="E150" s="130"/>
      <c r="F150" s="130"/>
      <c r="G150" s="130"/>
      <c r="H150" s="130"/>
      <c r="I150" s="130"/>
      <c r="J150" s="130"/>
      <c r="K150" s="130"/>
      <c r="L150" s="130"/>
      <c r="M150" s="130"/>
      <c r="N150" s="130"/>
      <c r="O150" s="130"/>
      <c r="P150" s="130"/>
      <c r="Q150" s="130"/>
      <c r="R150" s="130"/>
    </row>
    <row r="151" spans="2:18">
      <c r="B151" s="130"/>
      <c r="C151" s="130"/>
      <c r="D151" s="130"/>
      <c r="E151" s="130"/>
      <c r="F151" s="130"/>
      <c r="G151" s="130"/>
      <c r="H151" s="130"/>
      <c r="I151" s="130"/>
      <c r="J151" s="130"/>
      <c r="K151" s="130"/>
      <c r="L151" s="130"/>
      <c r="M151" s="130"/>
      <c r="N151" s="130"/>
      <c r="O151" s="130"/>
      <c r="P151" s="130"/>
      <c r="Q151" s="130"/>
      <c r="R151" s="130"/>
    </row>
    <row r="152" spans="2:18">
      <c r="B152" s="130"/>
      <c r="C152" s="130"/>
      <c r="D152" s="130"/>
      <c r="E152" s="130"/>
      <c r="F152" s="130"/>
      <c r="G152" s="130"/>
      <c r="H152" s="130"/>
      <c r="I152" s="130"/>
      <c r="J152" s="130"/>
      <c r="K152" s="130"/>
      <c r="L152" s="130"/>
      <c r="M152" s="130"/>
      <c r="N152" s="130"/>
      <c r="O152" s="130"/>
      <c r="P152" s="130"/>
      <c r="Q152" s="130"/>
      <c r="R152" s="130"/>
    </row>
    <row r="153" spans="2:18">
      <c r="B153" s="130"/>
      <c r="C153" s="130"/>
      <c r="D153" s="130"/>
      <c r="E153" s="130"/>
      <c r="F153" s="130"/>
      <c r="G153" s="130"/>
      <c r="H153" s="130"/>
      <c r="I153" s="130"/>
      <c r="J153" s="130"/>
      <c r="K153" s="130"/>
      <c r="L153" s="130"/>
      <c r="M153" s="130"/>
      <c r="N153" s="130"/>
      <c r="O153" s="130"/>
      <c r="P153" s="130"/>
      <c r="Q153" s="130"/>
      <c r="R153" s="130"/>
    </row>
    <row r="154" spans="2:18">
      <c r="B154" s="130"/>
      <c r="C154" s="130"/>
      <c r="D154" s="130"/>
      <c r="E154" s="130"/>
      <c r="F154" s="130"/>
      <c r="G154" s="130"/>
      <c r="H154" s="130"/>
      <c r="I154" s="130"/>
      <c r="J154" s="130"/>
      <c r="K154" s="130"/>
      <c r="L154" s="130"/>
      <c r="M154" s="130"/>
      <c r="N154" s="130"/>
      <c r="O154" s="130"/>
      <c r="P154" s="130"/>
      <c r="Q154" s="130"/>
      <c r="R154" s="130"/>
    </row>
    <row r="155" spans="2:18">
      <c r="B155" s="130"/>
      <c r="C155" s="130"/>
      <c r="D155" s="130"/>
      <c r="E155" s="130"/>
      <c r="F155" s="130"/>
      <c r="G155" s="130"/>
      <c r="H155" s="130"/>
      <c r="I155" s="130"/>
      <c r="J155" s="130"/>
      <c r="K155" s="130"/>
      <c r="L155" s="130"/>
      <c r="M155" s="130"/>
      <c r="N155" s="130"/>
      <c r="O155" s="130"/>
      <c r="P155" s="130"/>
      <c r="Q155" s="130"/>
      <c r="R155" s="130"/>
    </row>
    <row r="156" spans="2:18">
      <c r="B156" s="130"/>
      <c r="C156" s="130"/>
      <c r="D156" s="130"/>
      <c r="E156" s="130"/>
      <c r="F156" s="130"/>
      <c r="G156" s="130"/>
      <c r="H156" s="130"/>
      <c r="I156" s="130"/>
      <c r="J156" s="130"/>
      <c r="K156" s="130"/>
      <c r="L156" s="130"/>
      <c r="M156" s="130"/>
      <c r="N156" s="130"/>
      <c r="O156" s="130"/>
      <c r="P156" s="130"/>
      <c r="Q156" s="130"/>
      <c r="R156" s="130"/>
    </row>
    <row r="157" spans="2:18">
      <c r="B157" s="130"/>
      <c r="C157" s="130"/>
      <c r="D157" s="130"/>
      <c r="E157" s="130"/>
      <c r="F157" s="130"/>
      <c r="G157" s="130"/>
      <c r="H157" s="130"/>
      <c r="I157" s="130"/>
      <c r="J157" s="130"/>
      <c r="K157" s="130"/>
      <c r="L157" s="130"/>
      <c r="M157" s="130"/>
      <c r="N157" s="130"/>
      <c r="O157" s="130"/>
      <c r="P157" s="130"/>
      <c r="Q157" s="130"/>
      <c r="R157" s="130"/>
    </row>
    <row r="158" spans="2:18">
      <c r="B158" s="130"/>
      <c r="C158" s="130"/>
      <c r="D158" s="130"/>
      <c r="E158" s="130"/>
      <c r="F158" s="130"/>
      <c r="G158" s="130"/>
      <c r="H158" s="130"/>
      <c r="I158" s="130"/>
      <c r="J158" s="130"/>
      <c r="K158" s="130"/>
      <c r="L158" s="130"/>
      <c r="M158" s="130"/>
      <c r="N158" s="130"/>
      <c r="O158" s="130"/>
      <c r="P158" s="130"/>
      <c r="Q158" s="130"/>
      <c r="R158" s="130"/>
    </row>
    <row r="159" spans="2:18">
      <c r="B159" s="130"/>
      <c r="C159" s="130"/>
      <c r="D159" s="130"/>
      <c r="E159" s="130"/>
      <c r="F159" s="130"/>
      <c r="G159" s="130"/>
      <c r="H159" s="130"/>
      <c r="I159" s="130"/>
      <c r="J159" s="130"/>
      <c r="K159" s="130"/>
      <c r="L159" s="130"/>
      <c r="M159" s="130"/>
      <c r="N159" s="130"/>
      <c r="O159" s="130"/>
      <c r="P159" s="130"/>
      <c r="Q159" s="130"/>
      <c r="R159" s="130"/>
    </row>
    <row r="160" spans="2:18">
      <c r="B160" s="130"/>
      <c r="C160" s="130"/>
      <c r="D160" s="130"/>
      <c r="E160" s="130"/>
      <c r="F160" s="130"/>
      <c r="G160" s="130"/>
      <c r="H160" s="130"/>
      <c r="I160" s="130"/>
      <c r="J160" s="130"/>
      <c r="K160" s="130"/>
      <c r="L160" s="130"/>
      <c r="M160" s="130"/>
      <c r="N160" s="130"/>
      <c r="O160" s="130"/>
      <c r="P160" s="130"/>
      <c r="Q160" s="130"/>
      <c r="R160" s="130"/>
    </row>
    <row r="161" spans="2:18">
      <c r="B161" s="130"/>
      <c r="C161" s="130"/>
      <c r="D161" s="130"/>
      <c r="E161" s="130"/>
      <c r="F161" s="130"/>
      <c r="G161" s="130"/>
      <c r="H161" s="130"/>
      <c r="I161" s="130"/>
      <c r="J161" s="130"/>
      <c r="K161" s="130"/>
      <c r="L161" s="130"/>
      <c r="M161" s="130"/>
      <c r="N161" s="130"/>
      <c r="O161" s="130"/>
      <c r="P161" s="130"/>
      <c r="Q161" s="130"/>
      <c r="R161" s="130"/>
    </row>
    <row r="162" spans="2:18">
      <c r="B162" s="130"/>
      <c r="C162" s="130"/>
      <c r="D162" s="130"/>
      <c r="E162" s="130"/>
      <c r="F162" s="130"/>
      <c r="G162" s="130"/>
      <c r="H162" s="130"/>
      <c r="I162" s="130"/>
      <c r="J162" s="130"/>
      <c r="K162" s="130"/>
      <c r="L162" s="130"/>
      <c r="M162" s="130"/>
      <c r="N162" s="130"/>
      <c r="O162" s="130"/>
      <c r="P162" s="130"/>
      <c r="Q162" s="130"/>
      <c r="R162" s="130"/>
    </row>
    <row r="163" spans="2:18">
      <c r="B163" s="130"/>
      <c r="C163" s="130"/>
      <c r="D163" s="130"/>
      <c r="E163" s="130"/>
      <c r="F163" s="130"/>
      <c r="G163" s="130"/>
      <c r="H163" s="130"/>
      <c r="I163" s="130"/>
      <c r="J163" s="130"/>
      <c r="K163" s="130"/>
      <c r="L163" s="130"/>
      <c r="M163" s="130"/>
      <c r="N163" s="130"/>
      <c r="O163" s="130"/>
      <c r="P163" s="130"/>
      <c r="Q163" s="130"/>
      <c r="R163" s="130"/>
    </row>
    <row r="164" spans="2:18">
      <c r="B164" s="130"/>
      <c r="C164" s="130"/>
      <c r="D164" s="130"/>
      <c r="E164" s="130"/>
      <c r="F164" s="130"/>
      <c r="G164" s="130"/>
      <c r="H164" s="130"/>
      <c r="I164" s="130"/>
      <c r="J164" s="130"/>
      <c r="K164" s="130"/>
      <c r="L164" s="130"/>
      <c r="M164" s="130"/>
      <c r="N164" s="130"/>
      <c r="O164" s="130"/>
      <c r="P164" s="130"/>
      <c r="Q164" s="130"/>
      <c r="R164" s="130"/>
    </row>
    <row r="165" spans="2:18">
      <c r="B165" s="130"/>
      <c r="C165" s="130"/>
      <c r="D165" s="130"/>
      <c r="E165" s="130"/>
      <c r="F165" s="130"/>
      <c r="G165" s="130"/>
      <c r="H165" s="130"/>
      <c r="I165" s="130"/>
      <c r="J165" s="130"/>
      <c r="K165" s="130"/>
      <c r="L165" s="130"/>
      <c r="M165" s="130"/>
      <c r="N165" s="130"/>
      <c r="O165" s="130"/>
      <c r="P165" s="130"/>
      <c r="Q165" s="130"/>
      <c r="R165" s="130"/>
    </row>
    <row r="166" spans="2:18">
      <c r="B166" s="130"/>
      <c r="C166" s="130"/>
      <c r="D166" s="130"/>
      <c r="E166" s="130"/>
      <c r="F166" s="130"/>
      <c r="G166" s="130"/>
      <c r="H166" s="130"/>
      <c r="I166" s="130"/>
      <c r="J166" s="130"/>
      <c r="K166" s="130"/>
      <c r="L166" s="130"/>
      <c r="M166" s="130"/>
      <c r="N166" s="130"/>
      <c r="O166" s="130"/>
      <c r="P166" s="130"/>
      <c r="Q166" s="130"/>
      <c r="R166" s="130"/>
    </row>
    <row r="167" spans="2:18">
      <c r="B167" s="130"/>
      <c r="C167" s="130"/>
      <c r="D167" s="130"/>
      <c r="E167" s="130"/>
      <c r="F167" s="130"/>
      <c r="G167" s="130"/>
      <c r="H167" s="130"/>
      <c r="I167" s="130"/>
      <c r="J167" s="130"/>
      <c r="K167" s="130"/>
      <c r="L167" s="130"/>
      <c r="M167" s="130"/>
      <c r="N167" s="130"/>
      <c r="O167" s="130"/>
      <c r="P167" s="130"/>
      <c r="Q167" s="130"/>
      <c r="R167" s="130"/>
    </row>
    <row r="168" spans="2:18">
      <c r="B168" s="130"/>
      <c r="C168" s="130"/>
      <c r="D168" s="130"/>
      <c r="E168" s="130"/>
      <c r="F168" s="130"/>
      <c r="G168" s="130"/>
      <c r="H168" s="130"/>
      <c r="I168" s="130"/>
      <c r="J168" s="130"/>
      <c r="K168" s="130"/>
      <c r="L168" s="130"/>
      <c r="M168" s="130"/>
      <c r="N168" s="130"/>
      <c r="O168" s="130"/>
      <c r="P168" s="130"/>
      <c r="Q168" s="130"/>
      <c r="R168" s="130"/>
    </row>
    <row r="169" spans="2:18">
      <c r="B169" s="130"/>
      <c r="C169" s="130"/>
      <c r="D169" s="130"/>
      <c r="E169" s="130"/>
      <c r="F169" s="130"/>
      <c r="G169" s="130"/>
      <c r="H169" s="130"/>
      <c r="I169" s="130"/>
      <c r="J169" s="130"/>
      <c r="K169" s="130"/>
      <c r="L169" s="130"/>
      <c r="M169" s="130"/>
      <c r="N169" s="130"/>
      <c r="O169" s="130"/>
      <c r="P169" s="130"/>
      <c r="Q169" s="130"/>
      <c r="R169" s="130"/>
    </row>
    <row r="170" spans="2:18">
      <c r="B170" s="130"/>
      <c r="C170" s="130"/>
      <c r="D170" s="130"/>
      <c r="E170" s="130"/>
      <c r="F170" s="130"/>
      <c r="G170" s="130"/>
      <c r="H170" s="130"/>
      <c r="I170" s="130"/>
      <c r="J170" s="130"/>
      <c r="K170" s="130"/>
      <c r="L170" s="130"/>
      <c r="M170" s="130"/>
      <c r="N170" s="130"/>
      <c r="O170" s="130"/>
      <c r="P170" s="130"/>
      <c r="Q170" s="130"/>
      <c r="R170" s="130"/>
    </row>
    <row r="171" spans="2:18">
      <c r="B171" s="130"/>
      <c r="C171" s="130"/>
      <c r="D171" s="130"/>
      <c r="E171" s="130"/>
      <c r="F171" s="130"/>
      <c r="G171" s="130"/>
      <c r="H171" s="130"/>
      <c r="I171" s="130"/>
      <c r="J171" s="130"/>
      <c r="K171" s="130"/>
      <c r="L171" s="130"/>
      <c r="M171" s="130"/>
      <c r="N171" s="130"/>
      <c r="O171" s="130"/>
      <c r="P171" s="130"/>
      <c r="Q171" s="130"/>
      <c r="R171" s="130"/>
    </row>
    <row r="172" spans="2:18">
      <c r="B172" s="130"/>
      <c r="C172" s="130"/>
      <c r="D172" s="130"/>
      <c r="E172" s="130"/>
      <c r="F172" s="130"/>
      <c r="G172" s="130"/>
      <c r="H172" s="130"/>
      <c r="I172" s="130"/>
      <c r="J172" s="130"/>
      <c r="K172" s="130"/>
      <c r="L172" s="130"/>
      <c r="M172" s="130"/>
      <c r="N172" s="130"/>
      <c r="O172" s="130"/>
      <c r="P172" s="130"/>
      <c r="Q172" s="130"/>
      <c r="R172" s="130"/>
    </row>
    <row r="173" spans="2:18">
      <c r="B173" s="130"/>
      <c r="C173" s="130"/>
      <c r="D173" s="130"/>
      <c r="E173" s="130"/>
      <c r="F173" s="130"/>
      <c r="G173" s="130"/>
      <c r="H173" s="130"/>
      <c r="I173" s="130"/>
      <c r="J173" s="130"/>
      <c r="K173" s="130"/>
      <c r="L173" s="130"/>
      <c r="M173" s="130"/>
      <c r="N173" s="130"/>
      <c r="O173" s="130"/>
      <c r="P173" s="130"/>
      <c r="Q173" s="130"/>
      <c r="R173" s="130"/>
    </row>
    <row r="174" spans="2:18">
      <c r="B174" s="130"/>
      <c r="C174" s="130"/>
      <c r="D174" s="130"/>
      <c r="E174" s="130"/>
      <c r="F174" s="130"/>
      <c r="G174" s="130"/>
      <c r="H174" s="130"/>
      <c r="I174" s="130"/>
      <c r="J174" s="130"/>
      <c r="K174" s="130"/>
      <c r="L174" s="130"/>
      <c r="M174" s="130"/>
      <c r="N174" s="130"/>
      <c r="O174" s="130"/>
      <c r="P174" s="130"/>
      <c r="Q174" s="130"/>
      <c r="R174" s="130"/>
    </row>
    <row r="175" spans="2:18">
      <c r="B175" s="130"/>
      <c r="C175" s="130"/>
      <c r="D175" s="130"/>
      <c r="E175" s="130"/>
      <c r="F175" s="130"/>
      <c r="G175" s="130"/>
      <c r="H175" s="130"/>
      <c r="I175" s="130"/>
      <c r="J175" s="130"/>
      <c r="K175" s="130"/>
      <c r="L175" s="130"/>
      <c r="M175" s="130"/>
      <c r="N175" s="130"/>
      <c r="O175" s="130"/>
      <c r="P175" s="130"/>
      <c r="Q175" s="130"/>
      <c r="R175" s="130"/>
    </row>
    <row r="176" spans="2:18">
      <c r="B176" s="130"/>
      <c r="C176" s="130"/>
      <c r="D176" s="130"/>
      <c r="E176" s="130"/>
      <c r="F176" s="130"/>
      <c r="G176" s="130"/>
      <c r="H176" s="130"/>
      <c r="I176" s="130"/>
      <c r="J176" s="130"/>
      <c r="K176" s="130"/>
      <c r="L176" s="130"/>
      <c r="M176" s="130"/>
      <c r="N176" s="130"/>
      <c r="O176" s="130"/>
      <c r="P176" s="130"/>
      <c r="Q176" s="130"/>
      <c r="R176" s="130"/>
    </row>
    <row r="177" spans="2:18">
      <c r="B177" s="130"/>
      <c r="C177" s="130"/>
      <c r="D177" s="130"/>
      <c r="E177" s="130"/>
      <c r="F177" s="130"/>
      <c r="G177" s="130"/>
      <c r="H177" s="130"/>
      <c r="I177" s="130"/>
      <c r="J177" s="130"/>
      <c r="K177" s="130"/>
      <c r="L177" s="130"/>
      <c r="M177" s="130"/>
      <c r="N177" s="130"/>
      <c r="O177" s="130"/>
      <c r="P177" s="130"/>
      <c r="Q177" s="130"/>
      <c r="R177" s="130"/>
    </row>
    <row r="178" spans="2:18">
      <c r="B178" s="130"/>
      <c r="C178" s="130"/>
      <c r="D178" s="130"/>
      <c r="E178" s="130"/>
      <c r="F178" s="130"/>
      <c r="G178" s="130"/>
      <c r="H178" s="130"/>
      <c r="I178" s="130"/>
      <c r="J178" s="130"/>
      <c r="K178" s="130"/>
      <c r="L178" s="130"/>
      <c r="M178" s="130"/>
      <c r="N178" s="130"/>
      <c r="O178" s="130"/>
      <c r="P178" s="130"/>
      <c r="Q178" s="130"/>
      <c r="R178" s="130"/>
    </row>
    <row r="179" spans="2:18">
      <c r="B179" s="130"/>
      <c r="C179" s="130"/>
      <c r="D179" s="130"/>
      <c r="E179" s="130"/>
      <c r="F179" s="130"/>
      <c r="G179" s="130"/>
      <c r="H179" s="130"/>
      <c r="I179" s="130"/>
      <c r="J179" s="130"/>
      <c r="K179" s="130"/>
      <c r="L179" s="130"/>
      <c r="M179" s="130"/>
      <c r="N179" s="130"/>
      <c r="O179" s="130"/>
      <c r="P179" s="130"/>
      <c r="Q179" s="130"/>
      <c r="R179" s="130"/>
    </row>
    <row r="180" spans="2:18">
      <c r="B180" s="130"/>
      <c r="C180" s="130"/>
      <c r="D180" s="130"/>
      <c r="E180" s="130"/>
      <c r="F180" s="130"/>
      <c r="G180" s="130"/>
      <c r="H180" s="130"/>
      <c r="I180" s="130"/>
      <c r="J180" s="130"/>
      <c r="K180" s="130"/>
      <c r="L180" s="130"/>
      <c r="M180" s="130"/>
      <c r="N180" s="130"/>
      <c r="O180" s="130"/>
      <c r="P180" s="130"/>
      <c r="Q180" s="130"/>
      <c r="R180" s="130"/>
    </row>
    <row r="181" spans="2:18">
      <c r="B181" s="130"/>
      <c r="C181" s="130"/>
      <c r="D181" s="130"/>
      <c r="E181" s="130"/>
      <c r="F181" s="130"/>
      <c r="G181" s="130"/>
      <c r="H181" s="130"/>
      <c r="I181" s="130"/>
      <c r="J181" s="130"/>
      <c r="K181" s="130"/>
      <c r="L181" s="130"/>
      <c r="M181" s="130"/>
      <c r="N181" s="130"/>
      <c r="O181" s="130"/>
      <c r="P181" s="130"/>
      <c r="Q181" s="130"/>
      <c r="R181" s="130"/>
    </row>
    <row r="182" spans="2:18">
      <c r="B182" s="130"/>
      <c r="C182" s="130"/>
      <c r="D182" s="130"/>
      <c r="E182" s="130"/>
      <c r="F182" s="130"/>
      <c r="G182" s="130"/>
      <c r="H182" s="130"/>
      <c r="I182" s="130"/>
      <c r="J182" s="130"/>
      <c r="K182" s="130"/>
      <c r="L182" s="130"/>
      <c r="M182" s="130"/>
      <c r="N182" s="130"/>
      <c r="O182" s="130"/>
      <c r="P182" s="130"/>
      <c r="Q182" s="130"/>
      <c r="R182" s="130"/>
    </row>
    <row r="183" spans="2:18">
      <c r="B183" s="130"/>
      <c r="C183" s="130"/>
      <c r="D183" s="130"/>
      <c r="E183" s="130"/>
      <c r="F183" s="130"/>
      <c r="G183" s="130"/>
      <c r="H183" s="130"/>
      <c r="I183" s="130"/>
      <c r="J183" s="130"/>
      <c r="K183" s="130"/>
      <c r="L183" s="130"/>
      <c r="M183" s="130"/>
      <c r="N183" s="130"/>
      <c r="O183" s="130"/>
      <c r="P183" s="130"/>
      <c r="Q183" s="130"/>
      <c r="R183" s="130"/>
    </row>
    <row r="184" spans="2:18">
      <c r="B184" s="130"/>
      <c r="C184" s="130"/>
      <c r="D184" s="130"/>
      <c r="E184" s="130"/>
      <c r="F184" s="130"/>
      <c r="G184" s="130"/>
      <c r="H184" s="130"/>
      <c r="I184" s="130"/>
      <c r="J184" s="130"/>
      <c r="K184" s="130"/>
      <c r="L184" s="130"/>
      <c r="M184" s="130"/>
      <c r="N184" s="130"/>
      <c r="O184" s="130"/>
      <c r="P184" s="130"/>
      <c r="Q184" s="130"/>
      <c r="R184" s="130"/>
    </row>
    <row r="185" spans="2:18">
      <c r="B185" s="130"/>
      <c r="C185" s="130"/>
      <c r="D185" s="130"/>
      <c r="E185" s="130"/>
      <c r="F185" s="130"/>
      <c r="G185" s="130"/>
      <c r="H185" s="130"/>
      <c r="I185" s="130"/>
      <c r="J185" s="130"/>
      <c r="K185" s="130"/>
      <c r="L185" s="130"/>
      <c r="M185" s="130"/>
      <c r="N185" s="130"/>
      <c r="O185" s="130"/>
      <c r="P185" s="130"/>
      <c r="Q185" s="130"/>
      <c r="R185" s="130"/>
    </row>
    <row r="186" spans="2:18">
      <c r="B186" s="130"/>
      <c r="C186" s="130"/>
      <c r="D186" s="130"/>
      <c r="E186" s="130"/>
      <c r="F186" s="130"/>
      <c r="G186" s="130"/>
      <c r="H186" s="130"/>
      <c r="I186" s="130"/>
      <c r="J186" s="130"/>
      <c r="K186" s="130"/>
      <c r="L186" s="130"/>
      <c r="M186" s="130"/>
      <c r="N186" s="130"/>
      <c r="O186" s="130"/>
      <c r="P186" s="130"/>
      <c r="Q186" s="130"/>
      <c r="R186" s="130"/>
    </row>
    <row r="187" spans="2:18">
      <c r="B187" s="130"/>
      <c r="C187" s="130"/>
      <c r="D187" s="130"/>
      <c r="E187" s="130"/>
      <c r="F187" s="130"/>
      <c r="G187" s="130"/>
      <c r="H187" s="130"/>
      <c r="I187" s="130"/>
      <c r="J187" s="130"/>
      <c r="K187" s="130"/>
      <c r="L187" s="130"/>
      <c r="M187" s="130"/>
      <c r="N187" s="130"/>
      <c r="O187" s="130"/>
      <c r="P187" s="130"/>
      <c r="Q187" s="130"/>
      <c r="R187" s="130"/>
    </row>
    <row r="188" spans="2:18">
      <c r="B188" s="130"/>
      <c r="C188" s="130"/>
      <c r="D188" s="130"/>
      <c r="E188" s="130"/>
      <c r="F188" s="130"/>
      <c r="G188" s="130"/>
      <c r="H188" s="130"/>
      <c r="I188" s="130"/>
      <c r="J188" s="130"/>
      <c r="K188" s="130"/>
      <c r="L188" s="130"/>
      <c r="M188" s="130"/>
      <c r="N188" s="130"/>
      <c r="O188" s="130"/>
      <c r="P188" s="130"/>
      <c r="Q188" s="130"/>
      <c r="R188" s="130"/>
    </row>
    <row r="189" spans="2:18">
      <c r="B189" s="130"/>
      <c r="C189" s="130"/>
      <c r="D189" s="130"/>
      <c r="E189" s="130"/>
      <c r="F189" s="130"/>
      <c r="G189" s="130"/>
      <c r="H189" s="130"/>
      <c r="I189" s="130"/>
      <c r="J189" s="130"/>
      <c r="K189" s="130"/>
      <c r="L189" s="130"/>
      <c r="M189" s="130"/>
      <c r="N189" s="130"/>
      <c r="O189" s="130"/>
      <c r="P189" s="130"/>
      <c r="Q189" s="130"/>
      <c r="R189" s="130"/>
    </row>
    <row r="190" spans="2:18">
      <c r="B190" s="130"/>
      <c r="C190" s="130"/>
      <c r="D190" s="130"/>
      <c r="E190" s="130"/>
      <c r="F190" s="130"/>
      <c r="G190" s="130"/>
      <c r="H190" s="130"/>
      <c r="I190" s="130"/>
      <c r="J190" s="130"/>
      <c r="K190" s="130"/>
      <c r="L190" s="130"/>
      <c r="M190" s="130"/>
      <c r="N190" s="130"/>
      <c r="O190" s="130"/>
      <c r="P190" s="130"/>
      <c r="Q190" s="130"/>
      <c r="R190" s="130"/>
    </row>
    <row r="191" spans="2:18">
      <c r="B191" s="130"/>
      <c r="C191" s="130"/>
      <c r="D191" s="130"/>
      <c r="E191" s="130"/>
      <c r="F191" s="130"/>
      <c r="G191" s="130"/>
      <c r="H191" s="130"/>
      <c r="I191" s="130"/>
      <c r="J191" s="130"/>
      <c r="K191" s="130"/>
      <c r="L191" s="130"/>
      <c r="M191" s="130"/>
      <c r="N191" s="130"/>
      <c r="O191" s="130"/>
      <c r="P191" s="130"/>
      <c r="Q191" s="130"/>
      <c r="R191" s="130"/>
    </row>
    <row r="192" spans="2:18">
      <c r="B192" s="130"/>
      <c r="C192" s="130"/>
      <c r="D192" s="130"/>
      <c r="E192" s="130"/>
      <c r="F192" s="130"/>
      <c r="G192" s="130"/>
      <c r="H192" s="130"/>
      <c r="I192" s="130"/>
      <c r="J192" s="130"/>
      <c r="K192" s="130"/>
      <c r="L192" s="130"/>
      <c r="M192" s="130"/>
      <c r="N192" s="130"/>
      <c r="O192" s="130"/>
      <c r="P192" s="130"/>
      <c r="Q192" s="130"/>
      <c r="R192" s="130"/>
    </row>
    <row r="193" spans="2:18">
      <c r="B193" s="130"/>
      <c r="C193" s="130"/>
      <c r="D193" s="130"/>
      <c r="E193" s="130"/>
      <c r="F193" s="130"/>
      <c r="G193" s="130"/>
      <c r="H193" s="130"/>
      <c r="I193" s="130"/>
      <c r="J193" s="130"/>
      <c r="K193" s="130"/>
      <c r="L193" s="130"/>
      <c r="M193" s="130"/>
      <c r="N193" s="130"/>
      <c r="O193" s="130"/>
      <c r="P193" s="130"/>
      <c r="Q193" s="130"/>
      <c r="R193" s="130"/>
    </row>
    <row r="194" spans="2:18">
      <c r="B194" s="130"/>
      <c r="C194" s="130"/>
      <c r="D194" s="130"/>
      <c r="E194" s="130"/>
      <c r="F194" s="130"/>
      <c r="G194" s="130"/>
      <c r="H194" s="130"/>
      <c r="I194" s="130"/>
      <c r="J194" s="130"/>
      <c r="K194" s="130"/>
      <c r="L194" s="130"/>
      <c r="M194" s="130"/>
      <c r="N194" s="130"/>
      <c r="O194" s="130"/>
      <c r="P194" s="130"/>
      <c r="Q194" s="130"/>
      <c r="R194" s="130"/>
    </row>
    <row r="195" spans="2:18">
      <c r="B195" s="130"/>
      <c r="C195" s="130"/>
      <c r="D195" s="130"/>
      <c r="E195" s="130"/>
      <c r="F195" s="130"/>
      <c r="G195" s="130"/>
      <c r="H195" s="130"/>
      <c r="I195" s="130"/>
      <c r="J195" s="130"/>
      <c r="K195" s="130"/>
      <c r="L195" s="130"/>
      <c r="M195" s="130"/>
      <c r="N195" s="130"/>
      <c r="O195" s="130"/>
      <c r="P195" s="130"/>
      <c r="Q195" s="130"/>
      <c r="R195" s="130"/>
    </row>
    <row r="196" spans="2:18">
      <c r="B196" s="130"/>
      <c r="C196" s="130"/>
      <c r="D196" s="130"/>
      <c r="E196" s="130"/>
      <c r="F196" s="130"/>
      <c r="G196" s="130"/>
      <c r="H196" s="130"/>
      <c r="I196" s="130"/>
      <c r="J196" s="130"/>
      <c r="K196" s="130"/>
      <c r="L196" s="130"/>
      <c r="M196" s="130"/>
      <c r="N196" s="130"/>
      <c r="O196" s="130"/>
      <c r="P196" s="130"/>
      <c r="Q196" s="130"/>
      <c r="R196" s="130"/>
    </row>
    <row r="197" spans="2:18">
      <c r="B197" s="130"/>
      <c r="C197" s="130"/>
      <c r="D197" s="130"/>
      <c r="E197" s="130"/>
      <c r="F197" s="130"/>
      <c r="G197" s="130"/>
      <c r="H197" s="130"/>
      <c r="I197" s="130"/>
      <c r="J197" s="130"/>
      <c r="K197" s="130"/>
      <c r="L197" s="130"/>
      <c r="M197" s="130"/>
      <c r="N197" s="130"/>
      <c r="O197" s="130"/>
      <c r="P197" s="130"/>
      <c r="Q197" s="130"/>
      <c r="R197" s="130"/>
    </row>
    <row r="198" spans="2:18">
      <c r="B198" s="130"/>
      <c r="C198" s="130"/>
      <c r="D198" s="130"/>
      <c r="E198" s="130"/>
      <c r="F198" s="130"/>
      <c r="G198" s="130"/>
      <c r="H198" s="130"/>
      <c r="I198" s="130"/>
      <c r="J198" s="130"/>
      <c r="K198" s="130"/>
      <c r="L198" s="130"/>
      <c r="M198" s="130"/>
      <c r="N198" s="130"/>
      <c r="O198" s="130"/>
      <c r="P198" s="130"/>
      <c r="Q198" s="130"/>
      <c r="R198" s="130"/>
    </row>
    <row r="199" spans="2:18">
      <c r="B199" s="130"/>
      <c r="C199" s="130"/>
      <c r="D199" s="130"/>
      <c r="E199" s="130"/>
      <c r="F199" s="130"/>
      <c r="G199" s="130"/>
      <c r="H199" s="130"/>
      <c r="I199" s="130"/>
      <c r="J199" s="130"/>
      <c r="K199" s="130"/>
      <c r="L199" s="130"/>
      <c r="M199" s="130"/>
      <c r="N199" s="130"/>
      <c r="O199" s="130"/>
      <c r="P199" s="130"/>
      <c r="Q199" s="130"/>
      <c r="R199" s="130"/>
    </row>
    <row r="200" spans="2:18">
      <c r="B200" s="130"/>
      <c r="C200" s="130"/>
      <c r="D200" s="130"/>
      <c r="E200" s="130"/>
      <c r="F200" s="130"/>
      <c r="G200" s="130"/>
      <c r="H200" s="130"/>
      <c r="I200" s="130"/>
      <c r="J200" s="130"/>
      <c r="K200" s="130"/>
      <c r="L200" s="130"/>
      <c r="M200" s="130"/>
      <c r="N200" s="130"/>
      <c r="O200" s="130"/>
      <c r="P200" s="130"/>
      <c r="Q200" s="130"/>
      <c r="R200" s="130"/>
    </row>
    <row r="201" spans="2:18">
      <c r="B201" s="130"/>
      <c r="C201" s="130"/>
      <c r="D201" s="130"/>
      <c r="E201" s="130"/>
      <c r="F201" s="130"/>
      <c r="G201" s="130"/>
      <c r="H201" s="130"/>
      <c r="I201" s="130"/>
      <c r="J201" s="130"/>
      <c r="K201" s="130"/>
      <c r="L201" s="130"/>
      <c r="M201" s="130"/>
      <c r="N201" s="130"/>
      <c r="O201" s="130"/>
      <c r="P201" s="130"/>
      <c r="Q201" s="130"/>
      <c r="R201" s="130"/>
    </row>
    <row r="202" spans="2:18">
      <c r="B202" s="130"/>
      <c r="C202" s="130"/>
      <c r="D202" s="130"/>
      <c r="E202" s="130"/>
      <c r="F202" s="130"/>
      <c r="G202" s="130"/>
      <c r="H202" s="130"/>
      <c r="I202" s="130"/>
      <c r="J202" s="130"/>
      <c r="K202" s="130"/>
      <c r="L202" s="130"/>
      <c r="M202" s="130"/>
      <c r="N202" s="130"/>
      <c r="O202" s="130"/>
      <c r="P202" s="130"/>
      <c r="Q202" s="130"/>
      <c r="R202" s="130"/>
    </row>
    <row r="203" spans="2:18">
      <c r="B203" s="130"/>
      <c r="C203" s="130"/>
      <c r="D203" s="130"/>
      <c r="E203" s="130"/>
      <c r="F203" s="130"/>
      <c r="G203" s="130"/>
      <c r="H203" s="130"/>
      <c r="I203" s="130"/>
      <c r="J203" s="130"/>
      <c r="K203" s="130"/>
      <c r="L203" s="130"/>
      <c r="M203" s="130"/>
      <c r="N203" s="130"/>
      <c r="O203" s="130"/>
      <c r="P203" s="130"/>
      <c r="Q203" s="130"/>
      <c r="R203" s="130"/>
    </row>
    <row r="204" spans="2:18">
      <c r="B204" s="130"/>
      <c r="C204" s="130"/>
      <c r="D204" s="130"/>
      <c r="E204" s="130"/>
      <c r="F204" s="130"/>
      <c r="G204" s="130"/>
      <c r="H204" s="130"/>
      <c r="I204" s="130"/>
      <c r="J204" s="130"/>
      <c r="K204" s="130"/>
      <c r="L204" s="130"/>
      <c r="M204" s="130"/>
      <c r="N204" s="130"/>
      <c r="O204" s="130"/>
      <c r="P204" s="130"/>
      <c r="Q204" s="130"/>
      <c r="R204" s="130"/>
    </row>
    <row r="205" spans="2:18">
      <c r="B205" s="130"/>
      <c r="C205" s="130"/>
      <c r="D205" s="130"/>
      <c r="E205" s="130"/>
      <c r="F205" s="130"/>
      <c r="G205" s="130"/>
      <c r="H205" s="130"/>
      <c r="I205" s="130"/>
      <c r="J205" s="130"/>
      <c r="K205" s="130"/>
      <c r="L205" s="130"/>
      <c r="M205" s="130"/>
      <c r="N205" s="130"/>
      <c r="O205" s="130"/>
      <c r="P205" s="130"/>
      <c r="Q205" s="130"/>
      <c r="R205" s="130"/>
    </row>
    <row r="206" spans="2:18">
      <c r="B206" s="130"/>
      <c r="C206" s="130"/>
      <c r="D206" s="130"/>
      <c r="E206" s="130"/>
      <c r="F206" s="130"/>
      <c r="G206" s="130"/>
      <c r="H206" s="130"/>
      <c r="I206" s="130"/>
      <c r="J206" s="130"/>
      <c r="K206" s="130"/>
      <c r="L206" s="130"/>
      <c r="M206" s="130"/>
      <c r="N206" s="130"/>
      <c r="O206" s="130"/>
      <c r="P206" s="130"/>
      <c r="Q206" s="130"/>
      <c r="R206" s="130"/>
    </row>
    <row r="207" spans="2:18">
      <c r="B207" s="130"/>
      <c r="C207" s="130"/>
      <c r="D207" s="130"/>
      <c r="E207" s="130"/>
      <c r="F207" s="130"/>
      <c r="G207" s="130"/>
      <c r="H207" s="130"/>
      <c r="I207" s="130"/>
      <c r="J207" s="130"/>
      <c r="K207" s="130"/>
      <c r="L207" s="130"/>
      <c r="M207" s="130"/>
      <c r="N207" s="130"/>
      <c r="O207" s="130"/>
      <c r="P207" s="130"/>
      <c r="Q207" s="130"/>
      <c r="R207" s="130"/>
    </row>
    <row r="208" spans="2:18">
      <c r="B208" s="130"/>
      <c r="C208" s="130"/>
      <c r="D208" s="130"/>
      <c r="E208" s="130"/>
      <c r="F208" s="130"/>
      <c r="G208" s="130"/>
      <c r="H208" s="130"/>
      <c r="I208" s="130"/>
      <c r="J208" s="130"/>
      <c r="K208" s="130"/>
      <c r="L208" s="130"/>
      <c r="M208" s="130"/>
      <c r="N208" s="130"/>
      <c r="O208" s="130"/>
      <c r="P208" s="130"/>
      <c r="Q208" s="130"/>
      <c r="R208" s="130"/>
    </row>
    <row r="209" spans="2:18">
      <c r="B209" s="130"/>
      <c r="C209" s="130"/>
      <c r="D209" s="130"/>
      <c r="E209" s="130"/>
      <c r="F209" s="130"/>
      <c r="G209" s="130"/>
      <c r="H209" s="130"/>
      <c r="I209" s="130"/>
      <c r="J209" s="130"/>
      <c r="K209" s="130"/>
      <c r="L209" s="130"/>
      <c r="M209" s="130"/>
      <c r="N209" s="130"/>
      <c r="O209" s="130"/>
      <c r="P209" s="130"/>
      <c r="Q209" s="130"/>
      <c r="R209" s="130"/>
    </row>
    <row r="210" spans="2:18">
      <c r="B210" s="130"/>
      <c r="C210" s="130"/>
      <c r="D210" s="130"/>
      <c r="E210" s="130"/>
      <c r="F210" s="130"/>
      <c r="G210" s="130"/>
      <c r="H210" s="130"/>
      <c r="I210" s="130"/>
      <c r="J210" s="130"/>
      <c r="K210" s="130"/>
      <c r="L210" s="130"/>
      <c r="M210" s="130"/>
      <c r="N210" s="130"/>
      <c r="O210" s="130"/>
      <c r="P210" s="130"/>
      <c r="Q210" s="130"/>
      <c r="R210" s="130"/>
    </row>
    <row r="211" spans="2:18">
      <c r="B211" s="130"/>
      <c r="C211" s="130"/>
      <c r="D211" s="130"/>
      <c r="E211" s="130"/>
      <c r="F211" s="130"/>
      <c r="G211" s="130"/>
      <c r="H211" s="130"/>
      <c r="I211" s="130"/>
      <c r="J211" s="130"/>
      <c r="K211" s="130"/>
      <c r="L211" s="130"/>
      <c r="M211" s="130"/>
      <c r="N211" s="130"/>
      <c r="O211" s="130"/>
      <c r="P211" s="130"/>
      <c r="Q211" s="130"/>
      <c r="R211" s="130"/>
    </row>
    <row r="212" spans="2:18">
      <c r="B212" s="130"/>
      <c r="C212" s="130"/>
      <c r="D212" s="130"/>
      <c r="E212" s="130"/>
      <c r="F212" s="130"/>
      <c r="G212" s="130"/>
      <c r="H212" s="130"/>
      <c r="I212" s="130"/>
      <c r="J212" s="130"/>
      <c r="K212" s="130"/>
      <c r="L212" s="130"/>
      <c r="M212" s="130"/>
      <c r="N212" s="130"/>
      <c r="O212" s="130"/>
      <c r="P212" s="130"/>
      <c r="Q212" s="130"/>
      <c r="R212" s="130"/>
    </row>
    <row r="213" spans="2:18">
      <c r="B213" s="130"/>
      <c r="C213" s="130"/>
      <c r="D213" s="130"/>
      <c r="E213" s="130"/>
      <c r="F213" s="130"/>
      <c r="G213" s="130"/>
      <c r="H213" s="130"/>
      <c r="I213" s="130"/>
      <c r="J213" s="130"/>
      <c r="K213" s="130"/>
      <c r="L213" s="130"/>
      <c r="M213" s="130"/>
      <c r="N213" s="130"/>
      <c r="O213" s="130"/>
      <c r="P213" s="130"/>
      <c r="Q213" s="130"/>
      <c r="R213" s="130"/>
    </row>
    <row r="214" spans="2:18">
      <c r="B214" s="130"/>
      <c r="C214" s="130"/>
      <c r="D214" s="130"/>
      <c r="E214" s="130"/>
      <c r="F214" s="130"/>
      <c r="G214" s="130"/>
      <c r="H214" s="130"/>
      <c r="I214" s="130"/>
      <c r="J214" s="130"/>
      <c r="K214" s="130"/>
      <c r="L214" s="130"/>
      <c r="M214" s="130"/>
      <c r="N214" s="130"/>
      <c r="O214" s="130"/>
      <c r="P214" s="130"/>
      <c r="Q214" s="130"/>
      <c r="R214" s="130"/>
    </row>
    <row r="215" spans="2:18">
      <c r="B215" s="130"/>
      <c r="C215" s="130"/>
      <c r="D215" s="130"/>
      <c r="E215" s="130"/>
      <c r="F215" s="130"/>
      <c r="G215" s="130"/>
      <c r="H215" s="130"/>
      <c r="I215" s="130"/>
      <c r="J215" s="130"/>
      <c r="K215" s="130"/>
      <c r="L215" s="130"/>
      <c r="M215" s="130"/>
      <c r="N215" s="130"/>
      <c r="O215" s="130"/>
      <c r="P215" s="130"/>
      <c r="Q215" s="130"/>
      <c r="R215" s="130"/>
    </row>
    <row r="216" spans="2:18">
      <c r="B216" s="130"/>
      <c r="C216" s="130"/>
      <c r="D216" s="130"/>
      <c r="E216" s="130"/>
      <c r="F216" s="130"/>
      <c r="G216" s="130"/>
      <c r="H216" s="130"/>
      <c r="I216" s="130"/>
      <c r="J216" s="130"/>
      <c r="K216" s="130"/>
      <c r="L216" s="130"/>
      <c r="M216" s="130"/>
      <c r="N216" s="130"/>
      <c r="O216" s="130"/>
      <c r="P216" s="130"/>
      <c r="Q216" s="130"/>
      <c r="R216" s="130"/>
    </row>
    <row r="217" spans="2:18">
      <c r="B217" s="130"/>
      <c r="C217" s="130"/>
      <c r="D217" s="130"/>
      <c r="E217" s="130"/>
      <c r="F217" s="130"/>
      <c r="G217" s="130"/>
      <c r="H217" s="130"/>
      <c r="I217" s="130"/>
      <c r="J217" s="130"/>
      <c r="K217" s="130"/>
      <c r="L217" s="130"/>
      <c r="M217" s="130"/>
      <c r="N217" s="130"/>
      <c r="O217" s="130"/>
      <c r="P217" s="130"/>
      <c r="Q217" s="130"/>
      <c r="R217" s="130"/>
    </row>
    <row r="218" spans="2:18">
      <c r="B218" s="130"/>
      <c r="C218" s="130"/>
      <c r="D218" s="130"/>
      <c r="E218" s="130"/>
      <c r="F218" s="130"/>
      <c r="G218" s="130"/>
      <c r="H218" s="130"/>
      <c r="I218" s="130"/>
      <c r="J218" s="130"/>
      <c r="K218" s="130"/>
      <c r="L218" s="130"/>
      <c r="M218" s="130"/>
      <c r="N218" s="130"/>
      <c r="O218" s="130"/>
      <c r="P218" s="130"/>
      <c r="Q218" s="130"/>
      <c r="R218" s="130"/>
    </row>
    <row r="219" spans="2:18">
      <c r="B219" s="130"/>
      <c r="C219" s="130"/>
      <c r="D219" s="130"/>
      <c r="E219" s="130"/>
      <c r="F219" s="130"/>
      <c r="G219" s="130"/>
      <c r="H219" s="130"/>
      <c r="I219" s="130"/>
      <c r="J219" s="130"/>
      <c r="K219" s="130"/>
      <c r="L219" s="130"/>
      <c r="M219" s="130"/>
      <c r="N219" s="130"/>
      <c r="O219" s="130"/>
      <c r="P219" s="130"/>
      <c r="Q219" s="130"/>
      <c r="R219" s="130"/>
    </row>
    <row r="220" spans="2:18">
      <c r="B220" s="130"/>
      <c r="C220" s="130"/>
      <c r="D220" s="130"/>
      <c r="E220" s="130"/>
      <c r="F220" s="130"/>
      <c r="G220" s="130"/>
      <c r="H220" s="130"/>
      <c r="I220" s="130"/>
      <c r="J220" s="130"/>
      <c r="K220" s="130"/>
      <c r="L220" s="130"/>
      <c r="M220" s="130"/>
      <c r="N220" s="130"/>
      <c r="O220" s="130"/>
      <c r="P220" s="130"/>
      <c r="Q220" s="130"/>
      <c r="R220" s="130"/>
    </row>
    <row r="221" spans="2:18">
      <c r="B221" s="130"/>
      <c r="C221" s="130"/>
      <c r="D221" s="130"/>
      <c r="E221" s="130"/>
      <c r="F221" s="130"/>
      <c r="G221" s="130"/>
      <c r="H221" s="130"/>
      <c r="I221" s="130"/>
      <c r="J221" s="130"/>
      <c r="K221" s="130"/>
      <c r="L221" s="130"/>
      <c r="M221" s="130"/>
      <c r="N221" s="130"/>
      <c r="O221" s="130"/>
      <c r="P221" s="130"/>
      <c r="Q221" s="130"/>
      <c r="R221" s="130"/>
    </row>
    <row r="222" spans="2:18">
      <c r="B222" s="130"/>
      <c r="C222" s="130"/>
      <c r="D222" s="130"/>
      <c r="E222" s="130"/>
      <c r="F222" s="130"/>
      <c r="G222" s="130"/>
      <c r="H222" s="130"/>
      <c r="I222" s="130"/>
      <c r="J222" s="130"/>
      <c r="K222" s="130"/>
      <c r="L222" s="130"/>
      <c r="M222" s="130"/>
      <c r="N222" s="130"/>
      <c r="O222" s="130"/>
      <c r="P222" s="130"/>
      <c r="Q222" s="130"/>
      <c r="R222" s="130"/>
    </row>
    <row r="223" spans="2:18">
      <c r="B223" s="130"/>
      <c r="C223" s="130"/>
      <c r="D223" s="130"/>
      <c r="E223" s="130"/>
      <c r="F223" s="130"/>
      <c r="G223" s="130"/>
      <c r="H223" s="130"/>
      <c r="I223" s="130"/>
      <c r="J223" s="130"/>
      <c r="K223" s="130"/>
      <c r="L223" s="130"/>
      <c r="M223" s="130"/>
      <c r="N223" s="130"/>
      <c r="O223" s="130"/>
      <c r="P223" s="130"/>
      <c r="Q223" s="130"/>
      <c r="R223" s="130"/>
    </row>
    <row r="224" spans="2:18">
      <c r="B224" s="130"/>
      <c r="C224" s="130"/>
      <c r="D224" s="130"/>
      <c r="E224" s="130"/>
      <c r="F224" s="130"/>
      <c r="G224" s="130"/>
      <c r="H224" s="130"/>
      <c r="I224" s="130"/>
      <c r="J224" s="130"/>
      <c r="K224" s="130"/>
      <c r="L224" s="130"/>
      <c r="M224" s="130"/>
      <c r="N224" s="130"/>
      <c r="O224" s="130"/>
      <c r="P224" s="130"/>
      <c r="Q224" s="130"/>
      <c r="R224" s="130"/>
    </row>
    <row r="225" spans="2:18">
      <c r="B225" s="130"/>
      <c r="C225" s="130"/>
      <c r="D225" s="130"/>
      <c r="E225" s="130"/>
      <c r="F225" s="130"/>
      <c r="G225" s="130"/>
      <c r="H225" s="130"/>
      <c r="I225" s="130"/>
      <c r="J225" s="130"/>
      <c r="K225" s="130"/>
      <c r="L225" s="130"/>
      <c r="M225" s="130"/>
      <c r="N225" s="130"/>
      <c r="O225" s="130"/>
      <c r="P225" s="130"/>
      <c r="Q225" s="130"/>
      <c r="R225" s="130"/>
    </row>
    <row r="226" spans="2:18">
      <c r="B226" s="130"/>
      <c r="C226" s="130"/>
      <c r="D226" s="130"/>
      <c r="E226" s="130"/>
      <c r="F226" s="130"/>
      <c r="G226" s="130"/>
      <c r="H226" s="130"/>
      <c r="I226" s="130"/>
      <c r="J226" s="130"/>
      <c r="K226" s="130"/>
      <c r="L226" s="130"/>
      <c r="M226" s="130"/>
      <c r="N226" s="130"/>
      <c r="O226" s="130"/>
      <c r="P226" s="130"/>
      <c r="Q226" s="130"/>
      <c r="R226" s="130"/>
    </row>
    <row r="227" spans="2:18">
      <c r="B227" s="130"/>
      <c r="C227" s="130"/>
      <c r="D227" s="130"/>
      <c r="E227" s="130"/>
      <c r="F227" s="130"/>
      <c r="G227" s="130"/>
      <c r="H227" s="130"/>
      <c r="I227" s="130"/>
      <c r="J227" s="130"/>
      <c r="K227" s="130"/>
      <c r="L227" s="130"/>
      <c r="M227" s="130"/>
      <c r="N227" s="130"/>
      <c r="O227" s="130"/>
      <c r="P227" s="130"/>
      <c r="Q227" s="130"/>
      <c r="R227" s="130"/>
    </row>
    <row r="228" spans="2:18">
      <c r="B228" s="130"/>
      <c r="C228" s="130"/>
      <c r="D228" s="130"/>
      <c r="E228" s="130"/>
      <c r="F228" s="130"/>
      <c r="G228" s="130"/>
      <c r="H228" s="130"/>
      <c r="I228" s="130"/>
      <c r="J228" s="130"/>
      <c r="K228" s="130"/>
      <c r="L228" s="130"/>
      <c r="M228" s="130"/>
      <c r="N228" s="130"/>
      <c r="O228" s="130"/>
      <c r="P228" s="130"/>
      <c r="Q228" s="130"/>
      <c r="R228" s="130"/>
    </row>
    <row r="229" spans="2:18">
      <c r="B229" s="130"/>
      <c r="C229" s="130"/>
      <c r="D229" s="130"/>
      <c r="E229" s="130"/>
      <c r="F229" s="130"/>
      <c r="G229" s="130"/>
      <c r="H229" s="130"/>
      <c r="I229" s="130"/>
      <c r="J229" s="130"/>
      <c r="K229" s="130"/>
      <c r="L229" s="130"/>
      <c r="M229" s="130"/>
      <c r="N229" s="130"/>
      <c r="O229" s="130"/>
      <c r="P229" s="130"/>
      <c r="Q229" s="130"/>
      <c r="R229" s="130"/>
    </row>
    <row r="230" spans="2:18">
      <c r="B230" s="130"/>
      <c r="C230" s="130"/>
      <c r="D230" s="130"/>
      <c r="E230" s="130"/>
      <c r="F230" s="130"/>
      <c r="G230" s="130"/>
      <c r="H230" s="130"/>
      <c r="I230" s="130"/>
      <c r="J230" s="130"/>
      <c r="K230" s="130"/>
      <c r="L230" s="130"/>
      <c r="M230" s="130"/>
      <c r="N230" s="130"/>
      <c r="O230" s="130"/>
      <c r="P230" s="130"/>
      <c r="Q230" s="130"/>
      <c r="R230" s="130"/>
    </row>
    <row r="231" spans="2:18">
      <c r="B231" s="130"/>
      <c r="C231" s="130"/>
      <c r="D231" s="130"/>
      <c r="E231" s="130"/>
      <c r="F231" s="130"/>
      <c r="G231" s="130"/>
      <c r="H231" s="130"/>
      <c r="I231" s="130"/>
      <c r="J231" s="130"/>
      <c r="K231" s="130"/>
      <c r="L231" s="130"/>
      <c r="M231" s="130"/>
      <c r="N231" s="130"/>
      <c r="O231" s="130"/>
      <c r="P231" s="130"/>
      <c r="Q231" s="130"/>
      <c r="R231" s="130"/>
    </row>
    <row r="232" spans="2:18">
      <c r="B232" s="130"/>
      <c r="C232" s="130"/>
      <c r="D232" s="130"/>
      <c r="E232" s="130"/>
      <c r="F232" s="130"/>
      <c r="G232" s="130"/>
      <c r="H232" s="130"/>
      <c r="I232" s="130"/>
      <c r="J232" s="130"/>
      <c r="K232" s="130"/>
      <c r="L232" s="130"/>
      <c r="M232" s="130"/>
      <c r="N232" s="130"/>
      <c r="O232" s="130"/>
      <c r="P232" s="130"/>
      <c r="Q232" s="130"/>
      <c r="R232" s="130"/>
    </row>
    <row r="233" spans="2:18">
      <c r="B233" s="130"/>
      <c r="C233" s="130"/>
      <c r="D233" s="130"/>
      <c r="E233" s="130"/>
      <c r="F233" s="130"/>
      <c r="G233" s="130"/>
      <c r="H233" s="130"/>
      <c r="I233" s="130"/>
      <c r="J233" s="130"/>
      <c r="K233" s="130"/>
      <c r="L233" s="130"/>
      <c r="M233" s="130"/>
      <c r="N233" s="130"/>
      <c r="O233" s="130"/>
      <c r="P233" s="130"/>
      <c r="Q233" s="130"/>
      <c r="R233" s="130"/>
    </row>
    <row r="234" spans="2:18">
      <c r="B234" s="130"/>
      <c r="C234" s="130"/>
      <c r="D234" s="130"/>
      <c r="E234" s="130"/>
      <c r="F234" s="130"/>
      <c r="G234" s="130"/>
      <c r="H234" s="130"/>
      <c r="I234" s="130"/>
      <c r="J234" s="130"/>
      <c r="K234" s="130"/>
      <c r="L234" s="130"/>
      <c r="M234" s="130"/>
      <c r="N234" s="130"/>
      <c r="O234" s="130"/>
      <c r="P234" s="130"/>
      <c r="Q234" s="130"/>
      <c r="R234" s="130"/>
    </row>
    <row r="235" spans="2:18">
      <c r="B235" s="130"/>
      <c r="C235" s="130"/>
      <c r="D235" s="130"/>
      <c r="E235" s="130"/>
      <c r="F235" s="130"/>
      <c r="G235" s="130"/>
      <c r="H235" s="130"/>
      <c r="I235" s="130"/>
      <c r="J235" s="130"/>
      <c r="K235" s="130"/>
      <c r="L235" s="130"/>
      <c r="M235" s="130"/>
      <c r="N235" s="130"/>
      <c r="O235" s="130"/>
      <c r="P235" s="130"/>
      <c r="Q235" s="130"/>
      <c r="R235" s="130"/>
    </row>
    <row r="236" spans="2:18">
      <c r="B236" s="130"/>
      <c r="C236" s="130"/>
      <c r="D236" s="130"/>
      <c r="E236" s="130"/>
      <c r="F236" s="130"/>
      <c r="G236" s="130"/>
      <c r="H236" s="130"/>
      <c r="I236" s="130"/>
      <c r="J236" s="130"/>
      <c r="K236" s="130"/>
      <c r="L236" s="130"/>
      <c r="M236" s="130"/>
      <c r="N236" s="130"/>
      <c r="O236" s="130"/>
      <c r="P236" s="130"/>
      <c r="Q236" s="130"/>
      <c r="R236" s="130"/>
    </row>
    <row r="237" spans="2:18">
      <c r="B237" s="130"/>
      <c r="C237" s="130"/>
      <c r="D237" s="130"/>
      <c r="E237" s="130"/>
      <c r="F237" s="130"/>
      <c r="G237" s="130"/>
      <c r="H237" s="130"/>
      <c r="I237" s="130"/>
      <c r="J237" s="130"/>
      <c r="K237" s="130"/>
      <c r="L237" s="130"/>
      <c r="M237" s="130"/>
      <c r="N237" s="130"/>
      <c r="O237" s="130"/>
      <c r="P237" s="130"/>
      <c r="Q237" s="130"/>
      <c r="R237" s="130"/>
    </row>
    <row r="238" spans="2:18">
      <c r="B238" s="130"/>
      <c r="C238" s="130"/>
      <c r="D238" s="130"/>
      <c r="E238" s="130"/>
      <c r="F238" s="130"/>
      <c r="G238" s="130"/>
      <c r="H238" s="130"/>
      <c r="I238" s="130"/>
      <c r="J238" s="130"/>
      <c r="K238" s="130"/>
      <c r="L238" s="130"/>
      <c r="M238" s="130"/>
      <c r="N238" s="130"/>
      <c r="O238" s="130"/>
      <c r="P238" s="130"/>
      <c r="Q238" s="130"/>
      <c r="R238" s="130"/>
    </row>
    <row r="239" spans="2:18">
      <c r="B239" s="130"/>
      <c r="C239" s="130"/>
      <c r="D239" s="130"/>
      <c r="E239" s="130"/>
      <c r="F239" s="130"/>
      <c r="G239" s="130"/>
      <c r="H239" s="130"/>
      <c r="I239" s="130"/>
      <c r="J239" s="130"/>
      <c r="K239" s="130"/>
      <c r="L239" s="130"/>
      <c r="M239" s="130"/>
      <c r="N239" s="130"/>
      <c r="O239" s="130"/>
      <c r="P239" s="130"/>
      <c r="Q239" s="130"/>
      <c r="R239" s="130"/>
    </row>
    <row r="240" spans="2:18">
      <c r="B240" s="130"/>
      <c r="C240" s="130"/>
      <c r="D240" s="130"/>
      <c r="E240" s="130"/>
      <c r="F240" s="130"/>
      <c r="G240" s="130"/>
      <c r="H240" s="130"/>
      <c r="I240" s="130"/>
      <c r="J240" s="130"/>
      <c r="K240" s="130"/>
      <c r="L240" s="130"/>
      <c r="M240" s="130"/>
      <c r="N240" s="130"/>
      <c r="O240" s="130"/>
      <c r="P240" s="130"/>
      <c r="Q240" s="130"/>
      <c r="R240" s="130"/>
    </row>
    <row r="241" spans="2:18">
      <c r="B241" s="130"/>
      <c r="C241" s="130"/>
      <c r="D241" s="130"/>
      <c r="E241" s="130"/>
      <c r="F241" s="130"/>
      <c r="G241" s="130"/>
      <c r="H241" s="130"/>
      <c r="I241" s="130"/>
      <c r="J241" s="130"/>
      <c r="K241" s="130"/>
      <c r="L241" s="130"/>
      <c r="M241" s="130"/>
      <c r="N241" s="130"/>
      <c r="O241" s="130"/>
      <c r="P241" s="130"/>
      <c r="Q241" s="130"/>
      <c r="R241" s="130"/>
    </row>
    <row r="242" spans="2:18">
      <c r="B242" s="130"/>
      <c r="C242" s="130"/>
      <c r="D242" s="130"/>
      <c r="E242" s="130"/>
      <c r="F242" s="130"/>
      <c r="G242" s="130"/>
      <c r="H242" s="130"/>
      <c r="I242" s="130"/>
      <c r="J242" s="130"/>
      <c r="K242" s="130"/>
      <c r="L242" s="130"/>
      <c r="M242" s="130"/>
      <c r="N242" s="130"/>
      <c r="O242" s="130"/>
      <c r="P242" s="130"/>
      <c r="Q242" s="130"/>
      <c r="R242" s="130"/>
    </row>
    <row r="243" spans="2:18">
      <c r="B243" s="130"/>
      <c r="C243" s="130"/>
      <c r="D243" s="130"/>
      <c r="E243" s="130"/>
      <c r="F243" s="130"/>
      <c r="G243" s="130"/>
      <c r="H243" s="130"/>
      <c r="I243" s="130"/>
      <c r="J243" s="130"/>
      <c r="K243" s="130"/>
      <c r="L243" s="130"/>
      <c r="M243" s="130"/>
      <c r="N243" s="130"/>
      <c r="O243" s="130"/>
      <c r="P243" s="130"/>
      <c r="Q243" s="130"/>
      <c r="R243" s="130"/>
    </row>
    <row r="244" spans="2:18">
      <c r="B244" s="130"/>
      <c r="C244" s="130"/>
      <c r="D244" s="130"/>
      <c r="E244" s="130"/>
      <c r="F244" s="130"/>
      <c r="G244" s="130"/>
      <c r="H244" s="130"/>
      <c r="I244" s="130"/>
      <c r="J244" s="130"/>
      <c r="K244" s="130"/>
      <c r="L244" s="130"/>
      <c r="M244" s="130"/>
      <c r="N244" s="130"/>
      <c r="O244" s="130"/>
      <c r="P244" s="130"/>
      <c r="Q244" s="130"/>
      <c r="R244" s="130"/>
    </row>
    <row r="245" spans="2:18">
      <c r="B245" s="130"/>
      <c r="C245" s="130"/>
      <c r="D245" s="130"/>
      <c r="E245" s="130"/>
      <c r="F245" s="130"/>
      <c r="G245" s="130"/>
      <c r="H245" s="130"/>
      <c r="I245" s="130"/>
      <c r="J245" s="130"/>
      <c r="K245" s="130"/>
      <c r="L245" s="130"/>
      <c r="M245" s="130"/>
      <c r="N245" s="130"/>
      <c r="O245" s="130"/>
      <c r="P245" s="130"/>
      <c r="Q245" s="130"/>
      <c r="R245" s="130"/>
    </row>
    <row r="246" spans="2:18">
      <c r="B246" s="130"/>
      <c r="C246" s="130"/>
      <c r="D246" s="130"/>
      <c r="E246" s="130"/>
      <c r="F246" s="130"/>
      <c r="G246" s="130"/>
      <c r="H246" s="130"/>
      <c r="I246" s="130"/>
      <c r="J246" s="130"/>
      <c r="K246" s="130"/>
      <c r="L246" s="130"/>
      <c r="M246" s="130"/>
      <c r="N246" s="130"/>
      <c r="O246" s="130"/>
      <c r="P246" s="130"/>
      <c r="Q246" s="130"/>
      <c r="R246" s="130"/>
    </row>
    <row r="247" spans="2:18">
      <c r="B247" s="130"/>
      <c r="C247" s="130"/>
      <c r="D247" s="130"/>
      <c r="E247" s="130"/>
      <c r="F247" s="130"/>
      <c r="G247" s="130"/>
      <c r="H247" s="130"/>
      <c r="I247" s="130"/>
      <c r="J247" s="130"/>
      <c r="K247" s="130"/>
      <c r="L247" s="130"/>
      <c r="M247" s="130"/>
      <c r="N247" s="130"/>
      <c r="O247" s="130"/>
      <c r="P247" s="130"/>
      <c r="Q247" s="130"/>
      <c r="R247" s="130"/>
    </row>
    <row r="248" spans="2:18">
      <c r="B248" s="130"/>
      <c r="C248" s="130"/>
      <c r="D248" s="130"/>
      <c r="E248" s="130"/>
      <c r="F248" s="130"/>
      <c r="G248" s="130"/>
      <c r="H248" s="130"/>
      <c r="I248" s="130"/>
      <c r="J248" s="130"/>
      <c r="K248" s="130"/>
      <c r="L248" s="130"/>
      <c r="M248" s="130"/>
      <c r="N248" s="130"/>
      <c r="O248" s="130"/>
      <c r="P248" s="130"/>
      <c r="Q248" s="130"/>
      <c r="R248" s="130"/>
    </row>
    <row r="249" spans="2:18">
      <c r="B249" s="130"/>
      <c r="C249" s="130"/>
      <c r="D249" s="130"/>
      <c r="E249" s="130"/>
      <c r="F249" s="130"/>
      <c r="G249" s="130"/>
      <c r="H249" s="130"/>
      <c r="I249" s="130"/>
      <c r="J249" s="130"/>
      <c r="K249" s="130"/>
      <c r="L249" s="130"/>
      <c r="M249" s="130"/>
      <c r="N249" s="130"/>
      <c r="O249" s="130"/>
      <c r="P249" s="130"/>
      <c r="Q249" s="130"/>
      <c r="R249" s="130"/>
    </row>
    <row r="250" spans="2:18">
      <c r="B250" s="130"/>
      <c r="C250" s="130"/>
      <c r="D250" s="130"/>
      <c r="E250" s="130"/>
      <c r="F250" s="130"/>
      <c r="G250" s="130"/>
      <c r="H250" s="130"/>
      <c r="I250" s="130"/>
      <c r="J250" s="130"/>
      <c r="K250" s="130"/>
      <c r="L250" s="130"/>
      <c r="M250" s="130"/>
      <c r="N250" s="130"/>
      <c r="O250" s="130"/>
      <c r="P250" s="130"/>
      <c r="Q250" s="130"/>
      <c r="R250" s="130"/>
    </row>
    <row r="251" spans="2:18">
      <c r="B251" s="130"/>
      <c r="C251" s="130"/>
      <c r="D251" s="130"/>
      <c r="E251" s="130"/>
      <c r="F251" s="130"/>
      <c r="G251" s="130"/>
      <c r="H251" s="130"/>
      <c r="I251" s="130"/>
      <c r="J251" s="130"/>
      <c r="K251" s="130"/>
      <c r="L251" s="130"/>
      <c r="M251" s="130"/>
      <c r="N251" s="130"/>
      <c r="O251" s="130"/>
      <c r="P251" s="130"/>
      <c r="Q251" s="130"/>
      <c r="R251" s="130"/>
    </row>
    <row r="252" spans="2:18">
      <c r="B252" s="130"/>
      <c r="C252" s="130"/>
      <c r="D252" s="130"/>
      <c r="E252" s="130"/>
      <c r="F252" s="130"/>
      <c r="G252" s="130"/>
      <c r="H252" s="130"/>
      <c r="I252" s="130"/>
      <c r="J252" s="130"/>
      <c r="K252" s="130"/>
      <c r="L252" s="130"/>
      <c r="M252" s="130"/>
      <c r="N252" s="130"/>
      <c r="O252" s="130"/>
      <c r="P252" s="130"/>
      <c r="Q252" s="130"/>
      <c r="R252" s="130"/>
    </row>
    <row r="253" spans="2:18">
      <c r="B253" s="130"/>
      <c r="C253" s="130"/>
      <c r="D253" s="130"/>
      <c r="E253" s="130"/>
      <c r="F253" s="130"/>
      <c r="G253" s="130"/>
      <c r="H253" s="130"/>
      <c r="I253" s="130"/>
      <c r="J253" s="130"/>
      <c r="K253" s="130"/>
      <c r="L253" s="130"/>
      <c r="M253" s="130"/>
      <c r="N253" s="130"/>
      <c r="O253" s="130"/>
      <c r="P253" s="130"/>
      <c r="Q253" s="130"/>
      <c r="R253" s="130"/>
    </row>
    <row r="254" spans="2:18">
      <c r="B254" s="130"/>
      <c r="C254" s="130"/>
      <c r="D254" s="130"/>
      <c r="E254" s="130"/>
      <c r="F254" s="130"/>
      <c r="G254" s="130"/>
      <c r="H254" s="130"/>
      <c r="I254" s="130"/>
      <c r="J254" s="130"/>
      <c r="K254" s="130"/>
      <c r="L254" s="130"/>
      <c r="M254" s="130"/>
      <c r="N254" s="130"/>
      <c r="O254" s="130"/>
      <c r="P254" s="130"/>
      <c r="Q254" s="130"/>
      <c r="R254" s="130"/>
    </row>
    <row r="255" spans="2:18">
      <c r="B255" s="130"/>
      <c r="C255" s="130"/>
      <c r="D255" s="130"/>
      <c r="E255" s="130"/>
      <c r="F255" s="130"/>
      <c r="G255" s="130"/>
      <c r="H255" s="130"/>
      <c r="I255" s="130"/>
      <c r="J255" s="130"/>
      <c r="K255" s="130"/>
      <c r="L255" s="130"/>
      <c r="M255" s="130"/>
      <c r="N255" s="130"/>
      <c r="O255" s="130"/>
      <c r="P255" s="130"/>
      <c r="Q255" s="130"/>
      <c r="R255" s="130"/>
    </row>
    <row r="256" spans="2:18">
      <c r="B256" s="130"/>
      <c r="C256" s="130"/>
      <c r="D256" s="130"/>
      <c r="E256" s="130"/>
      <c r="F256" s="130"/>
      <c r="G256" s="130"/>
      <c r="H256" s="130"/>
      <c r="I256" s="130"/>
      <c r="J256" s="130"/>
      <c r="K256" s="130"/>
      <c r="L256" s="130"/>
      <c r="M256" s="130"/>
      <c r="N256" s="130"/>
      <c r="O256" s="130"/>
      <c r="P256" s="130"/>
      <c r="Q256" s="130"/>
      <c r="R256" s="130"/>
    </row>
    <row r="257" spans="2:18">
      <c r="B257" s="130"/>
      <c r="C257" s="130"/>
      <c r="D257" s="130"/>
      <c r="E257" s="130"/>
      <c r="F257" s="130"/>
      <c r="G257" s="130"/>
      <c r="H257" s="130"/>
      <c r="I257" s="130"/>
      <c r="J257" s="130"/>
      <c r="K257" s="130"/>
      <c r="L257" s="130"/>
      <c r="M257" s="130"/>
      <c r="N257" s="130"/>
      <c r="O257" s="130"/>
      <c r="P257" s="130"/>
      <c r="Q257" s="130"/>
      <c r="R257" s="130"/>
    </row>
    <row r="258" spans="2:18">
      <c r="B258" s="130"/>
      <c r="C258" s="130"/>
      <c r="D258" s="130"/>
      <c r="E258" s="130"/>
      <c r="F258" s="130"/>
      <c r="G258" s="130"/>
      <c r="H258" s="130"/>
      <c r="I258" s="130"/>
      <c r="J258" s="130"/>
      <c r="K258" s="130"/>
      <c r="L258" s="130"/>
      <c r="M258" s="130"/>
      <c r="N258" s="130"/>
      <c r="O258" s="130"/>
      <c r="P258" s="130"/>
      <c r="Q258" s="130"/>
      <c r="R258" s="130"/>
    </row>
    <row r="259" spans="2:18">
      <c r="B259" s="130"/>
      <c r="C259" s="130"/>
      <c r="D259" s="130"/>
      <c r="E259" s="130"/>
      <c r="F259" s="130"/>
      <c r="G259" s="130"/>
      <c r="H259" s="130"/>
      <c r="I259" s="130"/>
      <c r="J259" s="130"/>
      <c r="K259" s="130"/>
      <c r="L259" s="130"/>
      <c r="M259" s="130"/>
      <c r="N259" s="130"/>
      <c r="O259" s="130"/>
      <c r="P259" s="130"/>
      <c r="Q259" s="130"/>
      <c r="R259" s="130"/>
    </row>
    <row r="260" spans="2:18">
      <c r="B260" s="130"/>
      <c r="C260" s="130"/>
      <c r="D260" s="130"/>
      <c r="E260" s="130"/>
      <c r="F260" s="130"/>
      <c r="G260" s="130"/>
      <c r="H260" s="130"/>
      <c r="I260" s="130"/>
      <c r="J260" s="130"/>
      <c r="K260" s="130"/>
      <c r="L260" s="130"/>
      <c r="M260" s="130"/>
      <c r="N260" s="130"/>
      <c r="O260" s="130"/>
      <c r="P260" s="130"/>
      <c r="Q260" s="130"/>
      <c r="R260" s="130"/>
    </row>
    <row r="261" spans="2:18">
      <c r="B261" s="130"/>
      <c r="C261" s="130"/>
      <c r="D261" s="130"/>
      <c r="E261" s="130"/>
      <c r="F261" s="130"/>
      <c r="G261" s="130"/>
      <c r="H261" s="130"/>
      <c r="I261" s="130"/>
      <c r="J261" s="130"/>
      <c r="K261" s="130"/>
      <c r="L261" s="130"/>
      <c r="M261" s="130"/>
      <c r="N261" s="130"/>
      <c r="O261" s="130"/>
      <c r="P261" s="130"/>
      <c r="Q261" s="130"/>
      <c r="R261" s="130"/>
    </row>
    <row r="262" spans="2:18">
      <c r="B262" s="130"/>
      <c r="C262" s="130"/>
      <c r="D262" s="130"/>
      <c r="E262" s="130"/>
      <c r="F262" s="130"/>
      <c r="G262" s="130"/>
      <c r="H262" s="130"/>
      <c r="I262" s="130"/>
      <c r="J262" s="130"/>
      <c r="K262" s="130"/>
      <c r="L262" s="130"/>
      <c r="M262" s="130"/>
      <c r="N262" s="130"/>
      <c r="O262" s="130"/>
      <c r="P262" s="130"/>
      <c r="Q262" s="130"/>
      <c r="R262" s="130"/>
    </row>
    <row r="263" spans="2:18">
      <c r="B263" s="130"/>
      <c r="C263" s="130"/>
      <c r="D263" s="130"/>
      <c r="E263" s="130"/>
      <c r="F263" s="130"/>
      <c r="G263" s="130"/>
      <c r="H263" s="130"/>
      <c r="I263" s="130"/>
      <c r="J263" s="130"/>
      <c r="K263" s="130"/>
      <c r="L263" s="130"/>
      <c r="M263" s="130"/>
      <c r="N263" s="130"/>
      <c r="O263" s="130"/>
      <c r="P263" s="130"/>
      <c r="Q263" s="130"/>
      <c r="R263" s="130"/>
    </row>
    <row r="264" spans="2:18">
      <c r="B264" s="130"/>
      <c r="C264" s="130"/>
      <c r="D264" s="130"/>
      <c r="E264" s="130"/>
      <c r="F264" s="130"/>
      <c r="G264" s="130"/>
      <c r="H264" s="130"/>
      <c r="I264" s="130"/>
      <c r="J264" s="130"/>
      <c r="K264" s="130"/>
      <c r="L264" s="130"/>
      <c r="M264" s="130"/>
      <c r="N264" s="130"/>
      <c r="O264" s="130"/>
      <c r="P264" s="130"/>
      <c r="Q264" s="130"/>
      <c r="R264" s="130"/>
    </row>
    <row r="265" spans="2:18">
      <c r="B265" s="130"/>
      <c r="C265" s="130"/>
      <c r="D265" s="130"/>
      <c r="E265" s="130"/>
      <c r="F265" s="130"/>
      <c r="G265" s="130"/>
      <c r="H265" s="130"/>
      <c r="I265" s="130"/>
      <c r="J265" s="130"/>
      <c r="K265" s="130"/>
      <c r="L265" s="130"/>
      <c r="M265" s="130"/>
      <c r="N265" s="130"/>
      <c r="O265" s="130"/>
      <c r="P265" s="130"/>
      <c r="Q265" s="130"/>
      <c r="R265" s="130"/>
    </row>
    <row r="266" spans="2:18">
      <c r="B266" s="130"/>
      <c r="C266" s="130"/>
      <c r="D266" s="130"/>
      <c r="E266" s="130"/>
      <c r="F266" s="130"/>
      <c r="G266" s="130"/>
      <c r="H266" s="130"/>
      <c r="I266" s="130"/>
      <c r="J266" s="130"/>
      <c r="K266" s="130"/>
      <c r="L266" s="130"/>
      <c r="M266" s="130"/>
      <c r="N266" s="130"/>
      <c r="O266" s="130"/>
      <c r="P266" s="130"/>
      <c r="Q266" s="130"/>
      <c r="R266" s="130"/>
    </row>
    <row r="267" spans="2:18">
      <c r="B267" s="130"/>
      <c r="C267" s="130"/>
      <c r="D267" s="130"/>
      <c r="E267" s="130"/>
      <c r="F267" s="130"/>
      <c r="G267" s="130"/>
      <c r="H267" s="130"/>
      <c r="I267" s="130"/>
      <c r="J267" s="130"/>
      <c r="K267" s="130"/>
      <c r="L267" s="130"/>
      <c r="M267" s="130"/>
      <c r="N267" s="130"/>
      <c r="O267" s="130"/>
      <c r="P267" s="130"/>
      <c r="Q267" s="130"/>
      <c r="R267" s="130"/>
    </row>
    <row r="268" spans="2:18">
      <c r="B268" s="130"/>
      <c r="C268" s="130"/>
      <c r="D268" s="130"/>
      <c r="E268" s="130"/>
      <c r="F268" s="130"/>
      <c r="G268" s="130"/>
      <c r="H268" s="130"/>
      <c r="I268" s="130"/>
      <c r="J268" s="130"/>
      <c r="K268" s="130"/>
      <c r="L268" s="130"/>
      <c r="M268" s="130"/>
      <c r="N268" s="130"/>
      <c r="O268" s="130"/>
      <c r="P268" s="130"/>
      <c r="Q268" s="130"/>
      <c r="R268" s="130"/>
    </row>
    <row r="269" spans="2:18">
      <c r="B269" s="130"/>
      <c r="C269" s="130"/>
      <c r="D269" s="130"/>
      <c r="E269" s="130"/>
      <c r="F269" s="130"/>
      <c r="G269" s="130"/>
      <c r="H269" s="130"/>
      <c r="I269" s="130"/>
      <c r="J269" s="130"/>
      <c r="K269" s="130"/>
      <c r="L269" s="130"/>
      <c r="M269" s="130"/>
      <c r="N269" s="130"/>
      <c r="O269" s="130"/>
      <c r="P269" s="130"/>
      <c r="Q269" s="130"/>
      <c r="R269" s="130"/>
    </row>
    <row r="270" spans="2:18">
      <c r="B270" s="130"/>
      <c r="C270" s="130"/>
      <c r="D270" s="130"/>
      <c r="E270" s="130"/>
      <c r="F270" s="130"/>
      <c r="G270" s="130"/>
      <c r="H270" s="130"/>
      <c r="I270" s="130"/>
      <c r="J270" s="130"/>
      <c r="K270" s="130"/>
      <c r="L270" s="130"/>
      <c r="M270" s="130"/>
      <c r="N270" s="130"/>
      <c r="O270" s="130"/>
      <c r="P270" s="130"/>
      <c r="Q270" s="130"/>
      <c r="R270" s="130"/>
    </row>
    <row r="271" spans="2:18">
      <c r="B271" s="130"/>
      <c r="C271" s="130"/>
      <c r="D271" s="130"/>
      <c r="E271" s="130"/>
      <c r="F271" s="130"/>
      <c r="G271" s="130"/>
      <c r="H271" s="130"/>
      <c r="I271" s="130"/>
      <c r="J271" s="130"/>
      <c r="K271" s="130"/>
      <c r="L271" s="130"/>
      <c r="M271" s="130"/>
      <c r="N271" s="130"/>
      <c r="O271" s="130"/>
      <c r="P271" s="130"/>
      <c r="Q271" s="130"/>
      <c r="R271" s="130"/>
    </row>
    <row r="272" spans="2:18">
      <c r="B272" s="130"/>
      <c r="C272" s="130"/>
      <c r="D272" s="130"/>
      <c r="E272" s="130"/>
      <c r="F272" s="130"/>
      <c r="G272" s="130"/>
      <c r="H272" s="130"/>
      <c r="I272" s="130"/>
      <c r="J272" s="130"/>
      <c r="K272" s="130"/>
      <c r="L272" s="130"/>
      <c r="M272" s="130"/>
      <c r="N272" s="130"/>
      <c r="O272" s="130"/>
      <c r="P272" s="130"/>
      <c r="Q272" s="130"/>
      <c r="R272" s="130"/>
    </row>
    <row r="273" spans="2:18">
      <c r="B273" s="130"/>
      <c r="C273" s="130"/>
      <c r="D273" s="130"/>
      <c r="E273" s="130"/>
      <c r="F273" s="130"/>
      <c r="G273" s="130"/>
      <c r="H273" s="130"/>
      <c r="I273" s="130"/>
      <c r="J273" s="130"/>
      <c r="K273" s="130"/>
      <c r="L273" s="130"/>
      <c r="M273" s="130"/>
      <c r="N273" s="130"/>
      <c r="O273" s="130"/>
      <c r="P273" s="130"/>
      <c r="Q273" s="130"/>
      <c r="R273" s="130"/>
    </row>
    <row r="274" spans="2:18">
      <c r="B274" s="130"/>
      <c r="C274" s="130"/>
      <c r="D274" s="130"/>
      <c r="E274" s="130"/>
      <c r="F274" s="130"/>
      <c r="G274" s="130"/>
      <c r="H274" s="130"/>
      <c r="I274" s="130"/>
      <c r="J274" s="130"/>
      <c r="K274" s="130"/>
      <c r="L274" s="130"/>
      <c r="M274" s="130"/>
      <c r="N274" s="130"/>
      <c r="O274" s="130"/>
      <c r="P274" s="130"/>
      <c r="Q274" s="130"/>
      <c r="R274" s="130"/>
    </row>
    <row r="275" spans="2:18">
      <c r="B275" s="130"/>
      <c r="C275" s="130"/>
      <c r="D275" s="130"/>
      <c r="E275" s="130"/>
      <c r="F275" s="130"/>
      <c r="G275" s="130"/>
      <c r="H275" s="130"/>
      <c r="I275" s="130"/>
      <c r="J275" s="130"/>
      <c r="K275" s="130"/>
      <c r="L275" s="130"/>
      <c r="M275" s="130"/>
      <c r="N275" s="130"/>
      <c r="O275" s="130"/>
      <c r="P275" s="130"/>
      <c r="Q275" s="130"/>
      <c r="R275" s="130"/>
    </row>
    <row r="276" spans="2:18">
      <c r="B276" s="130"/>
      <c r="C276" s="130"/>
      <c r="D276" s="130"/>
      <c r="E276" s="130"/>
      <c r="F276" s="130"/>
      <c r="G276" s="130"/>
      <c r="H276" s="130"/>
      <c r="I276" s="130"/>
      <c r="J276" s="130"/>
      <c r="K276" s="130"/>
      <c r="L276" s="130"/>
      <c r="M276" s="130"/>
      <c r="N276" s="130"/>
      <c r="O276" s="130"/>
      <c r="P276" s="130"/>
      <c r="Q276" s="130"/>
      <c r="R276" s="130"/>
    </row>
    <row r="277" spans="2:18">
      <c r="B277" s="130"/>
      <c r="C277" s="130"/>
      <c r="D277" s="130"/>
      <c r="E277" s="130"/>
      <c r="F277" s="130"/>
      <c r="G277" s="130"/>
      <c r="H277" s="130"/>
      <c r="I277" s="130"/>
      <c r="J277" s="130"/>
      <c r="K277" s="130"/>
      <c r="L277" s="130"/>
      <c r="M277" s="130"/>
      <c r="N277" s="130"/>
      <c r="O277" s="130"/>
      <c r="P277" s="130"/>
      <c r="Q277" s="130"/>
      <c r="R277" s="130"/>
    </row>
    <row r="278" spans="2:18">
      <c r="B278" s="130"/>
      <c r="C278" s="130"/>
      <c r="D278" s="130"/>
      <c r="E278" s="130"/>
      <c r="F278" s="130"/>
      <c r="G278" s="130"/>
      <c r="H278" s="130"/>
      <c r="I278" s="130"/>
      <c r="J278" s="130"/>
      <c r="K278" s="130"/>
      <c r="L278" s="130"/>
      <c r="M278" s="130"/>
      <c r="N278" s="130"/>
      <c r="O278" s="130"/>
      <c r="P278" s="130"/>
      <c r="Q278" s="130"/>
      <c r="R278" s="130"/>
    </row>
    <row r="279" spans="2:18">
      <c r="B279" s="130"/>
      <c r="C279" s="130"/>
      <c r="D279" s="130"/>
      <c r="E279" s="130"/>
      <c r="F279" s="130"/>
      <c r="G279" s="130"/>
      <c r="H279" s="130"/>
      <c r="I279" s="130"/>
      <c r="J279" s="130"/>
      <c r="K279" s="130"/>
      <c r="L279" s="130"/>
      <c r="M279" s="130"/>
      <c r="N279" s="130"/>
      <c r="O279" s="130"/>
      <c r="P279" s="130"/>
      <c r="Q279" s="130"/>
      <c r="R279" s="130"/>
    </row>
    <row r="280" spans="2:18">
      <c r="B280" s="130"/>
      <c r="C280" s="130"/>
      <c r="D280" s="130"/>
      <c r="E280" s="130"/>
      <c r="F280" s="130"/>
      <c r="G280" s="130"/>
      <c r="H280" s="130"/>
      <c r="I280" s="130"/>
      <c r="J280" s="130"/>
      <c r="K280" s="130"/>
      <c r="L280" s="130"/>
      <c r="M280" s="130"/>
      <c r="N280" s="130"/>
      <c r="O280" s="130"/>
      <c r="P280" s="130"/>
      <c r="Q280" s="130"/>
      <c r="R280" s="130"/>
    </row>
    <row r="281" spans="2:18">
      <c r="B281" s="130"/>
      <c r="C281" s="130"/>
      <c r="D281" s="130"/>
      <c r="E281" s="130"/>
      <c r="F281" s="130"/>
      <c r="G281" s="130"/>
      <c r="H281" s="130"/>
      <c r="I281" s="130"/>
      <c r="J281" s="130"/>
      <c r="K281" s="130"/>
      <c r="L281" s="130"/>
      <c r="M281" s="130"/>
      <c r="N281" s="130"/>
      <c r="O281" s="130"/>
      <c r="P281" s="130"/>
      <c r="Q281" s="130"/>
      <c r="R281" s="130"/>
    </row>
    <row r="282" spans="2:18">
      <c r="B282" s="130"/>
      <c r="C282" s="130"/>
      <c r="D282" s="130"/>
      <c r="E282" s="130"/>
      <c r="F282" s="130"/>
      <c r="G282" s="130"/>
      <c r="H282" s="130"/>
      <c r="I282" s="130"/>
      <c r="J282" s="130"/>
      <c r="K282" s="130"/>
      <c r="L282" s="130"/>
      <c r="M282" s="130"/>
      <c r="N282" s="130"/>
      <c r="O282" s="130"/>
      <c r="P282" s="130"/>
      <c r="Q282" s="130"/>
      <c r="R282" s="130"/>
    </row>
    <row r="283" spans="2:18">
      <c r="B283" s="130"/>
      <c r="C283" s="130"/>
      <c r="D283" s="130"/>
      <c r="E283" s="130"/>
      <c r="F283" s="130"/>
      <c r="G283" s="130"/>
      <c r="H283" s="130"/>
      <c r="I283" s="130"/>
      <c r="J283" s="130"/>
      <c r="K283" s="130"/>
      <c r="L283" s="130"/>
      <c r="M283" s="130"/>
      <c r="N283" s="130"/>
      <c r="O283" s="130"/>
      <c r="P283" s="130"/>
      <c r="Q283" s="130"/>
      <c r="R283" s="130"/>
    </row>
    <row r="284" spans="2:18">
      <c r="B284" s="130"/>
      <c r="C284" s="130"/>
      <c r="D284" s="130"/>
      <c r="E284" s="130"/>
      <c r="F284" s="130"/>
      <c r="G284" s="130"/>
      <c r="H284" s="130"/>
      <c r="I284" s="130"/>
      <c r="J284" s="130"/>
      <c r="K284" s="130"/>
      <c r="L284" s="130"/>
      <c r="M284" s="130"/>
      <c r="N284" s="130"/>
      <c r="O284" s="130"/>
      <c r="P284" s="130"/>
      <c r="Q284" s="130"/>
      <c r="R284" s="130"/>
    </row>
    <row r="285" spans="2:18">
      <c r="B285" s="130"/>
      <c r="C285" s="130"/>
      <c r="D285" s="130"/>
      <c r="E285" s="130"/>
      <c r="F285" s="130"/>
      <c r="G285" s="130"/>
      <c r="H285" s="130"/>
      <c r="I285" s="130"/>
      <c r="J285" s="130"/>
      <c r="K285" s="130"/>
      <c r="L285" s="130"/>
      <c r="M285" s="130"/>
      <c r="N285" s="130"/>
      <c r="O285" s="130"/>
      <c r="P285" s="130"/>
      <c r="Q285" s="130"/>
      <c r="R285" s="130"/>
    </row>
    <row r="286" spans="2:18">
      <c r="B286" s="130"/>
      <c r="C286" s="130"/>
      <c r="D286" s="130"/>
      <c r="E286" s="130"/>
      <c r="F286" s="130"/>
      <c r="G286" s="130"/>
      <c r="H286" s="130"/>
      <c r="I286" s="130"/>
      <c r="J286" s="130"/>
      <c r="K286" s="130"/>
      <c r="L286" s="130"/>
      <c r="M286" s="130"/>
      <c r="N286" s="130"/>
      <c r="O286" s="130"/>
      <c r="P286" s="130"/>
      <c r="Q286" s="130"/>
      <c r="R286" s="130"/>
    </row>
    <row r="287" spans="2:18">
      <c r="B287" s="130"/>
      <c r="C287" s="130"/>
      <c r="D287" s="130"/>
      <c r="E287" s="130"/>
      <c r="F287" s="130"/>
      <c r="G287" s="130"/>
      <c r="H287" s="130"/>
      <c r="I287" s="130"/>
      <c r="J287" s="130"/>
      <c r="K287" s="130"/>
      <c r="L287" s="130"/>
      <c r="M287" s="130"/>
      <c r="N287" s="130"/>
      <c r="O287" s="130"/>
      <c r="P287" s="130"/>
      <c r="Q287" s="130"/>
      <c r="R287" s="130"/>
    </row>
    <row r="288" spans="2:18">
      <c r="B288" s="130"/>
      <c r="C288" s="130"/>
      <c r="D288" s="130"/>
      <c r="E288" s="130"/>
      <c r="F288" s="130"/>
      <c r="G288" s="130"/>
      <c r="H288" s="130"/>
      <c r="I288" s="130"/>
      <c r="J288" s="130"/>
      <c r="K288" s="130"/>
      <c r="L288" s="130"/>
      <c r="M288" s="130"/>
      <c r="N288" s="130"/>
      <c r="O288" s="130"/>
      <c r="P288" s="130"/>
      <c r="Q288" s="130"/>
      <c r="R288" s="130"/>
    </row>
    <row r="289" spans="2:18">
      <c r="B289" s="130"/>
      <c r="C289" s="130"/>
      <c r="D289" s="130"/>
      <c r="E289" s="130"/>
      <c r="F289" s="130"/>
      <c r="G289" s="130"/>
      <c r="H289" s="130"/>
      <c r="I289" s="130"/>
      <c r="J289" s="130"/>
      <c r="K289" s="130"/>
      <c r="L289" s="130"/>
      <c r="M289" s="130"/>
      <c r="N289" s="130"/>
      <c r="O289" s="130"/>
      <c r="P289" s="130"/>
      <c r="Q289" s="130"/>
      <c r="R289" s="130"/>
    </row>
    <row r="290" spans="2:18">
      <c r="B290" s="130"/>
      <c r="C290" s="130"/>
      <c r="D290" s="130"/>
      <c r="E290" s="130"/>
      <c r="F290" s="130"/>
      <c r="G290" s="130"/>
      <c r="H290" s="130"/>
      <c r="I290" s="130"/>
      <c r="J290" s="130"/>
      <c r="K290" s="130"/>
      <c r="L290" s="130"/>
      <c r="M290" s="130"/>
      <c r="N290" s="130"/>
      <c r="O290" s="130"/>
      <c r="P290" s="130"/>
      <c r="Q290" s="130"/>
      <c r="R290" s="130"/>
    </row>
    <row r="291" spans="2:18">
      <c r="B291" s="130"/>
      <c r="C291" s="130"/>
      <c r="D291" s="130"/>
      <c r="E291" s="130"/>
      <c r="F291" s="130"/>
      <c r="G291" s="130"/>
      <c r="H291" s="130"/>
      <c r="I291" s="130"/>
      <c r="J291" s="130"/>
      <c r="K291" s="130"/>
      <c r="L291" s="130"/>
      <c r="M291" s="130"/>
      <c r="N291" s="130"/>
      <c r="O291" s="130"/>
      <c r="P291" s="130"/>
      <c r="Q291" s="130"/>
      <c r="R291" s="130"/>
    </row>
    <row r="292" spans="2:18">
      <c r="B292" s="130"/>
      <c r="C292" s="130"/>
      <c r="D292" s="130"/>
      <c r="E292" s="130"/>
      <c r="F292" s="130"/>
      <c r="G292" s="130"/>
      <c r="H292" s="130"/>
      <c r="I292" s="130"/>
      <c r="J292" s="130"/>
      <c r="K292" s="130"/>
      <c r="L292" s="130"/>
      <c r="M292" s="130"/>
      <c r="N292" s="130"/>
      <c r="O292" s="130"/>
      <c r="P292" s="130"/>
      <c r="Q292" s="130"/>
      <c r="R292" s="130"/>
    </row>
    <row r="293" spans="2:18">
      <c r="B293" s="130"/>
      <c r="C293" s="130"/>
      <c r="D293" s="130"/>
      <c r="E293" s="130"/>
      <c r="F293" s="130"/>
      <c r="G293" s="130"/>
      <c r="H293" s="130"/>
      <c r="I293" s="130"/>
      <c r="J293" s="130"/>
      <c r="K293" s="130"/>
      <c r="L293" s="130"/>
      <c r="M293" s="130"/>
      <c r="N293" s="130"/>
      <c r="O293" s="130"/>
      <c r="P293" s="130"/>
      <c r="Q293" s="130"/>
      <c r="R293" s="130"/>
    </row>
    <row r="294" spans="2:18">
      <c r="B294" s="130"/>
      <c r="C294" s="130"/>
      <c r="D294" s="130"/>
      <c r="E294" s="130"/>
      <c r="F294" s="130"/>
      <c r="G294" s="130"/>
      <c r="H294" s="130"/>
      <c r="I294" s="130"/>
      <c r="J294" s="130"/>
      <c r="K294" s="130"/>
      <c r="L294" s="130"/>
      <c r="M294" s="130"/>
      <c r="N294" s="130"/>
      <c r="O294" s="130"/>
      <c r="P294" s="130"/>
      <c r="Q294" s="130"/>
      <c r="R294" s="130"/>
    </row>
    <row r="295" spans="2:18">
      <c r="B295" s="130"/>
      <c r="C295" s="130"/>
      <c r="D295" s="130"/>
      <c r="E295" s="130"/>
      <c r="F295" s="130"/>
      <c r="G295" s="130"/>
      <c r="H295" s="130"/>
      <c r="I295" s="130"/>
      <c r="J295" s="130"/>
      <c r="K295" s="130"/>
      <c r="L295" s="130"/>
      <c r="M295" s="130"/>
      <c r="N295" s="130"/>
      <c r="O295" s="130"/>
      <c r="P295" s="130"/>
      <c r="Q295" s="130"/>
      <c r="R295" s="130"/>
    </row>
    <row r="296" spans="2:18">
      <c r="B296" s="130"/>
      <c r="C296" s="130"/>
      <c r="D296" s="130"/>
      <c r="E296" s="130"/>
      <c r="F296" s="130"/>
      <c r="G296" s="130"/>
      <c r="H296" s="130"/>
      <c r="I296" s="130"/>
      <c r="J296" s="130"/>
      <c r="K296" s="130"/>
      <c r="L296" s="130"/>
      <c r="M296" s="130"/>
      <c r="N296" s="130"/>
      <c r="O296" s="130"/>
      <c r="P296" s="130"/>
      <c r="Q296" s="130"/>
      <c r="R296" s="130"/>
    </row>
    <row r="297" spans="2:18">
      <c r="B297" s="130"/>
      <c r="C297" s="130"/>
      <c r="D297" s="130"/>
      <c r="E297" s="130"/>
      <c r="F297" s="130"/>
      <c r="G297" s="130"/>
      <c r="H297" s="130"/>
      <c r="I297" s="130"/>
      <c r="J297" s="130"/>
      <c r="K297" s="130"/>
      <c r="L297" s="130"/>
      <c r="M297" s="130"/>
      <c r="N297" s="130"/>
      <c r="O297" s="130"/>
      <c r="P297" s="130"/>
      <c r="Q297" s="130"/>
      <c r="R297" s="130"/>
    </row>
    <row r="298" spans="2:18">
      <c r="B298" s="130"/>
      <c r="C298" s="130"/>
      <c r="D298" s="130"/>
      <c r="E298" s="130"/>
      <c r="F298" s="130"/>
      <c r="G298" s="130"/>
      <c r="H298" s="130"/>
      <c r="I298" s="130"/>
      <c r="J298" s="130"/>
      <c r="K298" s="130"/>
      <c r="L298" s="130"/>
      <c r="M298" s="130"/>
      <c r="N298" s="130"/>
      <c r="O298" s="130"/>
      <c r="P298" s="130"/>
      <c r="Q298" s="130"/>
      <c r="R298" s="130"/>
    </row>
    <row r="299" spans="2:18">
      <c r="B299" s="130"/>
      <c r="C299" s="130"/>
      <c r="D299" s="130"/>
      <c r="E299" s="130"/>
      <c r="F299" s="130"/>
      <c r="G299" s="130"/>
      <c r="H299" s="130"/>
      <c r="I299" s="130"/>
      <c r="J299" s="130"/>
      <c r="K299" s="130"/>
      <c r="L299" s="130"/>
      <c r="M299" s="130"/>
      <c r="N299" s="130"/>
      <c r="O299" s="130"/>
      <c r="P299" s="130"/>
      <c r="Q299" s="130"/>
      <c r="R299" s="130"/>
    </row>
    <row r="300" spans="2:18">
      <c r="B300" s="130"/>
      <c r="C300" s="130"/>
      <c r="D300" s="130"/>
      <c r="E300" s="130"/>
      <c r="F300" s="130"/>
      <c r="G300" s="130"/>
      <c r="H300" s="130"/>
      <c r="I300" s="130"/>
      <c r="J300" s="130"/>
      <c r="K300" s="130"/>
      <c r="L300" s="130"/>
      <c r="M300" s="130"/>
      <c r="N300" s="130"/>
      <c r="O300" s="130"/>
      <c r="P300" s="130"/>
      <c r="Q300" s="130"/>
      <c r="R300" s="130"/>
    </row>
    <row r="301" spans="2:18">
      <c r="B301" s="130"/>
      <c r="C301" s="130"/>
      <c r="D301" s="130"/>
      <c r="E301" s="130"/>
      <c r="F301" s="130"/>
      <c r="G301" s="130"/>
      <c r="H301" s="130"/>
      <c r="I301" s="130"/>
      <c r="J301" s="130"/>
      <c r="K301" s="130"/>
      <c r="L301" s="130"/>
      <c r="M301" s="130"/>
      <c r="N301" s="130"/>
      <c r="O301" s="130"/>
      <c r="P301" s="130"/>
      <c r="Q301" s="130"/>
      <c r="R301" s="130"/>
    </row>
    <row r="302" spans="2:18">
      <c r="B302" s="130"/>
      <c r="C302" s="130"/>
      <c r="D302" s="130"/>
      <c r="E302" s="130"/>
      <c r="F302" s="130"/>
      <c r="G302" s="130"/>
      <c r="H302" s="130"/>
      <c r="I302" s="130"/>
      <c r="J302" s="130"/>
      <c r="K302" s="130"/>
      <c r="L302" s="130"/>
      <c r="M302" s="130"/>
      <c r="N302" s="130"/>
      <c r="O302" s="130"/>
      <c r="P302" s="130"/>
      <c r="Q302" s="130"/>
      <c r="R302" s="130"/>
    </row>
    <row r="303" spans="2:18">
      <c r="B303" s="130"/>
      <c r="C303" s="130"/>
      <c r="D303" s="130"/>
      <c r="E303" s="130"/>
      <c r="F303" s="130"/>
      <c r="G303" s="130"/>
      <c r="H303" s="130"/>
      <c r="I303" s="130"/>
      <c r="J303" s="130"/>
      <c r="K303" s="130"/>
      <c r="L303" s="130"/>
      <c r="M303" s="130"/>
      <c r="N303" s="130"/>
      <c r="O303" s="130"/>
      <c r="P303" s="130"/>
      <c r="Q303" s="130"/>
      <c r="R303" s="130"/>
    </row>
    <row r="304" spans="2:18">
      <c r="B304" s="130"/>
      <c r="C304" s="130"/>
      <c r="D304" s="130"/>
      <c r="E304" s="130"/>
      <c r="F304" s="130"/>
      <c r="G304" s="130"/>
      <c r="H304" s="130"/>
      <c r="I304" s="130"/>
      <c r="J304" s="130"/>
      <c r="K304" s="130"/>
      <c r="L304" s="130"/>
      <c r="M304" s="130"/>
      <c r="N304" s="130"/>
      <c r="O304" s="130"/>
      <c r="P304" s="130"/>
      <c r="Q304" s="130"/>
      <c r="R304" s="130"/>
    </row>
    <row r="305" spans="2:18">
      <c r="B305" s="130"/>
      <c r="C305" s="130"/>
      <c r="D305" s="130"/>
      <c r="E305" s="130"/>
      <c r="F305" s="130"/>
      <c r="G305" s="130"/>
      <c r="H305" s="130"/>
      <c r="I305" s="130"/>
      <c r="J305" s="130"/>
      <c r="K305" s="130"/>
      <c r="L305" s="130"/>
      <c r="M305" s="130"/>
      <c r="N305" s="130"/>
      <c r="O305" s="130"/>
      <c r="P305" s="130"/>
      <c r="Q305" s="130"/>
      <c r="R305" s="130"/>
    </row>
    <row r="306" spans="2:18">
      <c r="B306" s="130"/>
      <c r="C306" s="130"/>
      <c r="D306" s="130"/>
      <c r="E306" s="130"/>
      <c r="F306" s="130"/>
      <c r="G306" s="130"/>
      <c r="H306" s="130"/>
      <c r="I306" s="130"/>
      <c r="J306" s="130"/>
      <c r="K306" s="130"/>
      <c r="L306" s="130"/>
      <c r="M306" s="130"/>
      <c r="N306" s="130"/>
      <c r="O306" s="130"/>
      <c r="P306" s="130"/>
      <c r="Q306" s="130"/>
      <c r="R306" s="130"/>
    </row>
    <row r="307" spans="2:18">
      <c r="B307" s="130"/>
      <c r="C307" s="130"/>
      <c r="D307" s="130"/>
      <c r="E307" s="130"/>
      <c r="F307" s="130"/>
      <c r="G307" s="130"/>
      <c r="H307" s="130"/>
      <c r="I307" s="130"/>
      <c r="J307" s="130"/>
      <c r="K307" s="130"/>
      <c r="L307" s="130"/>
      <c r="M307" s="130"/>
      <c r="N307" s="130"/>
      <c r="O307" s="130"/>
      <c r="P307" s="130"/>
      <c r="Q307" s="130"/>
      <c r="R307" s="130"/>
    </row>
    <row r="308" spans="2:18">
      <c r="B308" s="130"/>
      <c r="C308" s="130"/>
      <c r="D308" s="130"/>
      <c r="E308" s="130"/>
      <c r="F308" s="130"/>
      <c r="G308" s="130"/>
      <c r="H308" s="130"/>
      <c r="I308" s="130"/>
      <c r="J308" s="130"/>
      <c r="K308" s="130"/>
      <c r="L308" s="130"/>
      <c r="M308" s="130"/>
      <c r="N308" s="130"/>
      <c r="O308" s="130"/>
      <c r="P308" s="130"/>
      <c r="Q308" s="130"/>
      <c r="R308" s="130"/>
    </row>
    <row r="309" spans="2:18">
      <c r="B309" s="130"/>
      <c r="C309" s="130"/>
      <c r="D309" s="130"/>
      <c r="E309" s="130"/>
      <c r="F309" s="130"/>
      <c r="G309" s="130"/>
      <c r="H309" s="130"/>
      <c r="I309" s="130"/>
      <c r="J309" s="130"/>
      <c r="K309" s="130"/>
      <c r="L309" s="130"/>
      <c r="M309" s="130"/>
      <c r="N309" s="130"/>
      <c r="O309" s="130"/>
      <c r="P309" s="130"/>
      <c r="Q309" s="130"/>
      <c r="R309" s="130"/>
    </row>
    <row r="310" spans="2:18">
      <c r="B310" s="130"/>
      <c r="C310" s="130"/>
      <c r="D310" s="130"/>
      <c r="E310" s="130"/>
      <c r="F310" s="130"/>
      <c r="G310" s="130"/>
      <c r="H310" s="130"/>
      <c r="I310" s="130"/>
      <c r="J310" s="130"/>
      <c r="K310" s="130"/>
      <c r="L310" s="130"/>
      <c r="M310" s="130"/>
      <c r="N310" s="130"/>
      <c r="O310" s="130"/>
      <c r="P310" s="130"/>
      <c r="Q310" s="130"/>
      <c r="R310" s="130"/>
    </row>
    <row r="311" spans="2:18">
      <c r="B311" s="130"/>
      <c r="C311" s="130"/>
      <c r="D311" s="130"/>
      <c r="E311" s="130"/>
      <c r="F311" s="130"/>
      <c r="G311" s="130"/>
      <c r="H311" s="130"/>
      <c r="I311" s="130"/>
      <c r="J311" s="130"/>
      <c r="K311" s="130"/>
      <c r="L311" s="130"/>
      <c r="M311" s="130"/>
      <c r="N311" s="130"/>
      <c r="O311" s="130"/>
      <c r="P311" s="130"/>
      <c r="Q311" s="130"/>
      <c r="R311" s="130"/>
    </row>
    <row r="312" spans="2:18">
      <c r="B312" s="130"/>
      <c r="C312" s="130"/>
      <c r="D312" s="130"/>
      <c r="E312" s="130"/>
      <c r="F312" s="130"/>
      <c r="G312" s="130"/>
      <c r="H312" s="130"/>
      <c r="I312" s="130"/>
      <c r="J312" s="130"/>
      <c r="K312" s="130"/>
      <c r="L312" s="130"/>
      <c r="M312" s="130"/>
      <c r="N312" s="130"/>
      <c r="O312" s="130"/>
      <c r="P312" s="130"/>
      <c r="Q312" s="130"/>
      <c r="R312" s="130"/>
    </row>
    <row r="313" spans="2:18">
      <c r="B313" s="130"/>
      <c r="C313" s="130"/>
      <c r="D313" s="130"/>
      <c r="E313" s="130"/>
      <c r="F313" s="130"/>
      <c r="G313" s="130"/>
      <c r="H313" s="130"/>
      <c r="I313" s="130"/>
      <c r="J313" s="130"/>
      <c r="K313" s="130"/>
      <c r="L313" s="130"/>
      <c r="M313" s="130"/>
      <c r="N313" s="130"/>
      <c r="O313" s="130"/>
      <c r="P313" s="130"/>
      <c r="Q313" s="130"/>
      <c r="R313" s="130"/>
    </row>
    <row r="314" spans="2:18">
      <c r="B314" s="130"/>
      <c r="C314" s="130"/>
      <c r="D314" s="130"/>
      <c r="E314" s="130"/>
      <c r="F314" s="130"/>
      <c r="G314" s="130"/>
      <c r="H314" s="130"/>
      <c r="I314" s="130"/>
      <c r="J314" s="130"/>
      <c r="K314" s="130"/>
      <c r="L314" s="130"/>
      <c r="M314" s="130"/>
      <c r="N314" s="130"/>
      <c r="O314" s="130"/>
      <c r="P314" s="130"/>
      <c r="Q314" s="130"/>
      <c r="R314" s="130"/>
    </row>
    <row r="315" spans="2:18">
      <c r="B315" s="130"/>
      <c r="C315" s="130"/>
      <c r="D315" s="130"/>
      <c r="E315" s="130"/>
      <c r="F315" s="130"/>
      <c r="G315" s="130"/>
      <c r="H315" s="130"/>
      <c r="I315" s="130"/>
      <c r="J315" s="130"/>
      <c r="K315" s="130"/>
      <c r="L315" s="130"/>
      <c r="M315" s="130"/>
      <c r="N315" s="130"/>
      <c r="O315" s="130"/>
      <c r="P315" s="130"/>
      <c r="Q315" s="130"/>
      <c r="R315" s="130"/>
    </row>
    <row r="316" spans="2:18">
      <c r="B316" s="130"/>
      <c r="C316" s="130"/>
      <c r="D316" s="130"/>
      <c r="E316" s="130"/>
      <c r="F316" s="130"/>
      <c r="G316" s="130"/>
      <c r="H316" s="130"/>
      <c r="I316" s="130"/>
      <c r="J316" s="130"/>
      <c r="K316" s="130"/>
      <c r="L316" s="130"/>
      <c r="M316" s="130"/>
      <c r="N316" s="130"/>
      <c r="O316" s="130"/>
      <c r="P316" s="130"/>
      <c r="Q316" s="130"/>
      <c r="R316" s="130"/>
    </row>
    <row r="317" spans="2:18">
      <c r="B317" s="130"/>
      <c r="C317" s="130"/>
      <c r="D317" s="130"/>
      <c r="E317" s="130"/>
      <c r="F317" s="130"/>
      <c r="G317" s="130"/>
      <c r="H317" s="130"/>
      <c r="I317" s="130"/>
      <c r="J317" s="130"/>
      <c r="K317" s="130"/>
      <c r="L317" s="130"/>
      <c r="M317" s="130"/>
      <c r="N317" s="130"/>
      <c r="O317" s="130"/>
      <c r="P317" s="130"/>
      <c r="Q317" s="130"/>
      <c r="R317" s="130"/>
    </row>
    <row r="318" spans="2:18">
      <c r="B318" s="130"/>
      <c r="C318" s="130"/>
      <c r="D318" s="130"/>
      <c r="E318" s="130"/>
      <c r="F318" s="130"/>
      <c r="G318" s="130"/>
      <c r="H318" s="130"/>
      <c r="I318" s="130"/>
      <c r="J318" s="130"/>
      <c r="K318" s="130"/>
      <c r="L318" s="130"/>
      <c r="M318" s="130"/>
      <c r="N318" s="130"/>
      <c r="O318" s="130"/>
      <c r="P318" s="130"/>
      <c r="Q318" s="130"/>
      <c r="R318" s="130"/>
    </row>
    <row r="319" spans="2:18">
      <c r="B319" s="130"/>
      <c r="C319" s="130"/>
      <c r="D319" s="130"/>
      <c r="E319" s="130"/>
      <c r="F319" s="130"/>
      <c r="G319" s="130"/>
      <c r="H319" s="130"/>
      <c r="I319" s="130"/>
      <c r="J319" s="130"/>
      <c r="K319" s="130"/>
      <c r="L319" s="130"/>
      <c r="M319" s="130"/>
      <c r="N319" s="130"/>
      <c r="O319" s="130"/>
      <c r="P319" s="130"/>
      <c r="Q319" s="130"/>
      <c r="R319" s="130"/>
    </row>
    <row r="320" spans="2:18">
      <c r="B320" s="130"/>
      <c r="C320" s="130"/>
      <c r="D320" s="130"/>
      <c r="E320" s="130"/>
      <c r="F320" s="130"/>
      <c r="G320" s="130"/>
      <c r="H320" s="130"/>
      <c r="I320" s="130"/>
      <c r="J320" s="130"/>
      <c r="K320" s="130"/>
      <c r="L320" s="130"/>
      <c r="M320" s="130"/>
      <c r="N320" s="130"/>
      <c r="O320" s="130"/>
      <c r="P320" s="130"/>
      <c r="Q320" s="130"/>
      <c r="R320" s="130"/>
    </row>
    <row r="321" spans="2:18">
      <c r="B321" s="130"/>
      <c r="C321" s="130"/>
      <c r="D321" s="130"/>
      <c r="E321" s="130"/>
      <c r="F321" s="130"/>
      <c r="G321" s="130"/>
      <c r="H321" s="130"/>
      <c r="I321" s="130"/>
      <c r="J321" s="130"/>
      <c r="K321" s="130"/>
      <c r="L321" s="130"/>
      <c r="M321" s="130"/>
      <c r="N321" s="130"/>
      <c r="O321" s="130"/>
      <c r="P321" s="130"/>
      <c r="Q321" s="130"/>
      <c r="R321" s="130"/>
    </row>
    <row r="322" spans="2:18">
      <c r="B322" s="130"/>
      <c r="C322" s="130"/>
      <c r="D322" s="130"/>
      <c r="E322" s="130"/>
      <c r="F322" s="130"/>
      <c r="G322" s="130"/>
      <c r="H322" s="130"/>
      <c r="I322" s="130"/>
      <c r="J322" s="130"/>
      <c r="K322" s="130"/>
      <c r="L322" s="130"/>
      <c r="M322" s="130"/>
      <c r="N322" s="130"/>
      <c r="O322" s="130"/>
      <c r="P322" s="130"/>
      <c r="Q322" s="130"/>
      <c r="R322" s="130"/>
    </row>
    <row r="323" spans="2:18">
      <c r="B323" s="130"/>
      <c r="C323" s="130"/>
      <c r="D323" s="130"/>
      <c r="E323" s="130"/>
      <c r="F323" s="130"/>
      <c r="G323" s="130"/>
      <c r="H323" s="130"/>
      <c r="I323" s="130"/>
      <c r="J323" s="130"/>
      <c r="K323" s="130"/>
      <c r="L323" s="130"/>
      <c r="M323" s="130"/>
      <c r="N323" s="130"/>
      <c r="O323" s="130"/>
      <c r="P323" s="130"/>
      <c r="Q323" s="130"/>
      <c r="R323" s="130"/>
    </row>
    <row r="324" spans="2:18">
      <c r="B324" s="130"/>
      <c r="C324" s="130"/>
      <c r="D324" s="130"/>
      <c r="E324" s="130"/>
      <c r="F324" s="130"/>
      <c r="G324" s="130"/>
      <c r="H324" s="130"/>
      <c r="I324" s="130"/>
      <c r="J324" s="130"/>
      <c r="K324" s="130"/>
      <c r="L324" s="130"/>
      <c r="M324" s="130"/>
      <c r="N324" s="130"/>
      <c r="O324" s="130"/>
      <c r="P324" s="130"/>
      <c r="Q324" s="130"/>
      <c r="R324" s="130"/>
    </row>
    <row r="325" spans="2:18">
      <c r="B325" s="130"/>
      <c r="C325" s="130"/>
      <c r="D325" s="130"/>
      <c r="E325" s="130"/>
      <c r="F325" s="130"/>
      <c r="G325" s="130"/>
      <c r="H325" s="130"/>
      <c r="I325" s="130"/>
      <c r="J325" s="130"/>
      <c r="K325" s="130"/>
      <c r="L325" s="130"/>
      <c r="M325" s="130"/>
      <c r="N325" s="130"/>
      <c r="O325" s="130"/>
      <c r="P325" s="130"/>
      <c r="Q325" s="130"/>
      <c r="R325" s="130"/>
    </row>
    <row r="326" spans="2:18">
      <c r="B326" s="130"/>
      <c r="C326" s="130"/>
      <c r="D326" s="130"/>
      <c r="E326" s="130"/>
      <c r="F326" s="130"/>
      <c r="G326" s="130"/>
      <c r="H326" s="130"/>
      <c r="I326" s="130"/>
      <c r="J326" s="130"/>
      <c r="K326" s="130"/>
      <c r="L326" s="130"/>
      <c r="M326" s="130"/>
      <c r="N326" s="130"/>
      <c r="O326" s="130"/>
      <c r="P326" s="130"/>
      <c r="Q326" s="130"/>
      <c r="R326" s="130"/>
    </row>
    <row r="327" spans="2:18">
      <c r="B327" s="130"/>
      <c r="C327" s="130"/>
      <c r="D327" s="130"/>
      <c r="E327" s="130"/>
      <c r="F327" s="130"/>
      <c r="G327" s="130"/>
      <c r="H327" s="130"/>
      <c r="I327" s="130"/>
      <c r="J327" s="130"/>
      <c r="K327" s="130"/>
      <c r="L327" s="130"/>
      <c r="M327" s="130"/>
      <c r="N327" s="130"/>
      <c r="O327" s="130"/>
      <c r="P327" s="130"/>
      <c r="Q327" s="130"/>
      <c r="R327" s="130"/>
    </row>
    <row r="328" spans="2:18">
      <c r="B328" s="130"/>
      <c r="C328" s="130"/>
      <c r="D328" s="130"/>
      <c r="E328" s="130"/>
      <c r="F328" s="130"/>
      <c r="G328" s="130"/>
      <c r="H328" s="130"/>
      <c r="I328" s="130"/>
      <c r="J328" s="130"/>
      <c r="K328" s="130"/>
      <c r="L328" s="130"/>
      <c r="M328" s="130"/>
      <c r="N328" s="130"/>
      <c r="O328" s="130"/>
      <c r="P328" s="130"/>
      <c r="Q328" s="130"/>
      <c r="R328" s="130"/>
    </row>
    <row r="329" spans="2:18">
      <c r="B329" s="130"/>
      <c r="C329" s="130"/>
      <c r="D329" s="130"/>
      <c r="E329" s="130"/>
      <c r="F329" s="130"/>
      <c r="G329" s="130"/>
      <c r="H329" s="130"/>
      <c r="I329" s="130"/>
      <c r="J329" s="130"/>
      <c r="K329" s="130"/>
      <c r="L329" s="130"/>
      <c r="M329" s="130"/>
      <c r="N329" s="130"/>
      <c r="O329" s="130"/>
      <c r="P329" s="130"/>
      <c r="Q329" s="130"/>
      <c r="R329" s="130"/>
    </row>
    <row r="330" spans="2:18">
      <c r="B330" s="130"/>
      <c r="C330" s="130"/>
      <c r="D330" s="130"/>
      <c r="E330" s="130"/>
      <c r="F330" s="130"/>
      <c r="G330" s="130"/>
      <c r="H330" s="130"/>
      <c r="I330" s="130"/>
      <c r="J330" s="130"/>
      <c r="K330" s="130"/>
      <c r="L330" s="130"/>
      <c r="M330" s="130"/>
      <c r="N330" s="130"/>
      <c r="O330" s="130"/>
      <c r="P330" s="130"/>
      <c r="Q330" s="130"/>
      <c r="R330" s="130"/>
    </row>
    <row r="331" spans="2:18">
      <c r="B331" s="130"/>
      <c r="C331" s="130"/>
      <c r="D331" s="130"/>
      <c r="E331" s="130"/>
      <c r="F331" s="130"/>
      <c r="G331" s="130"/>
      <c r="H331" s="130"/>
      <c r="I331" s="130"/>
      <c r="J331" s="130"/>
      <c r="K331" s="130"/>
      <c r="L331" s="130"/>
      <c r="M331" s="130"/>
      <c r="N331" s="130"/>
      <c r="O331" s="130"/>
      <c r="P331" s="130"/>
      <c r="Q331" s="130"/>
      <c r="R331" s="130"/>
    </row>
    <row r="332" spans="2:18">
      <c r="B332" s="130"/>
      <c r="C332" s="130"/>
      <c r="D332" s="130"/>
      <c r="E332" s="130"/>
      <c r="F332" s="130"/>
      <c r="G332" s="130"/>
      <c r="H332" s="130"/>
      <c r="I332" s="130"/>
      <c r="J332" s="130"/>
      <c r="K332" s="130"/>
      <c r="L332" s="130"/>
      <c r="M332" s="130"/>
      <c r="N332" s="130"/>
      <c r="O332" s="130"/>
      <c r="P332" s="130"/>
      <c r="Q332" s="130"/>
      <c r="R332" s="130"/>
    </row>
    <row r="333" spans="2:18">
      <c r="B333" s="130"/>
      <c r="C333" s="130"/>
      <c r="D333" s="130"/>
      <c r="E333" s="130"/>
      <c r="F333" s="130"/>
      <c r="G333" s="130"/>
      <c r="H333" s="130"/>
      <c r="I333" s="130"/>
      <c r="J333" s="130"/>
      <c r="K333" s="130"/>
      <c r="L333" s="130"/>
      <c r="M333" s="130"/>
      <c r="N333" s="130"/>
      <c r="O333" s="130"/>
      <c r="P333" s="130"/>
      <c r="Q333" s="130"/>
      <c r="R333" s="130"/>
    </row>
    <row r="334" spans="2:18">
      <c r="B334" s="130"/>
      <c r="C334" s="130"/>
      <c r="D334" s="130"/>
      <c r="E334" s="130"/>
      <c r="F334" s="130"/>
      <c r="G334" s="130"/>
      <c r="H334" s="130"/>
      <c r="I334" s="130"/>
      <c r="J334" s="130"/>
      <c r="K334" s="130"/>
      <c r="L334" s="130"/>
      <c r="M334" s="130"/>
      <c r="N334" s="130"/>
      <c r="O334" s="130"/>
      <c r="P334" s="130"/>
      <c r="Q334" s="130"/>
      <c r="R334" s="130"/>
    </row>
    <row r="335" spans="2:18">
      <c r="B335" s="130"/>
      <c r="C335" s="130"/>
      <c r="D335" s="130"/>
      <c r="E335" s="130"/>
      <c r="F335" s="130"/>
      <c r="G335" s="130"/>
      <c r="H335" s="130"/>
      <c r="I335" s="130"/>
      <c r="J335" s="130"/>
      <c r="K335" s="130"/>
      <c r="L335" s="130"/>
      <c r="M335" s="130"/>
      <c r="N335" s="130"/>
      <c r="O335" s="130"/>
      <c r="P335" s="130"/>
      <c r="Q335" s="130"/>
      <c r="R335" s="130"/>
    </row>
    <row r="336" spans="2:18">
      <c r="B336" s="130"/>
      <c r="C336" s="130"/>
      <c r="D336" s="130"/>
      <c r="E336" s="130"/>
      <c r="F336" s="130"/>
      <c r="G336" s="130"/>
      <c r="H336" s="130"/>
      <c r="I336" s="130"/>
      <c r="J336" s="130"/>
      <c r="K336" s="130"/>
      <c r="L336" s="130"/>
      <c r="M336" s="130"/>
      <c r="N336" s="130"/>
      <c r="O336" s="130"/>
      <c r="P336" s="130"/>
      <c r="Q336" s="130"/>
      <c r="R336" s="130"/>
    </row>
    <row r="337" spans="2:18">
      <c r="B337" s="130"/>
      <c r="C337" s="130"/>
      <c r="D337" s="130"/>
      <c r="E337" s="130"/>
      <c r="F337" s="130"/>
      <c r="G337" s="130"/>
      <c r="H337" s="130"/>
      <c r="I337" s="130"/>
      <c r="J337" s="130"/>
      <c r="K337" s="130"/>
      <c r="L337" s="130"/>
      <c r="M337" s="130"/>
      <c r="N337" s="130"/>
      <c r="O337" s="130"/>
      <c r="P337" s="130"/>
      <c r="Q337" s="130"/>
      <c r="R337" s="130"/>
    </row>
    <row r="338" spans="2:18">
      <c r="B338" s="130"/>
      <c r="C338" s="130"/>
      <c r="D338" s="130"/>
      <c r="E338" s="130"/>
      <c r="F338" s="130"/>
      <c r="G338" s="130"/>
      <c r="H338" s="130"/>
      <c r="I338" s="130"/>
      <c r="J338" s="130"/>
      <c r="K338" s="130"/>
      <c r="L338" s="130"/>
      <c r="M338" s="130"/>
      <c r="N338" s="130"/>
      <c r="O338" s="130"/>
      <c r="P338" s="130"/>
      <c r="Q338" s="130"/>
      <c r="R338" s="130"/>
    </row>
    <row r="339" spans="2:18">
      <c r="B339" s="130"/>
      <c r="C339" s="130"/>
      <c r="D339" s="130"/>
      <c r="E339" s="130"/>
      <c r="F339" s="130"/>
      <c r="G339" s="130"/>
      <c r="H339" s="130"/>
      <c r="I339" s="130"/>
      <c r="J339" s="130"/>
      <c r="K339" s="130"/>
      <c r="L339" s="130"/>
      <c r="M339" s="130"/>
      <c r="N339" s="130"/>
      <c r="O339" s="130"/>
      <c r="P339" s="130"/>
      <c r="Q339" s="130"/>
      <c r="R339" s="130"/>
    </row>
    <row r="340" spans="2:18">
      <c r="B340" s="130"/>
      <c r="C340" s="130"/>
      <c r="D340" s="130"/>
      <c r="E340" s="130"/>
      <c r="F340" s="130"/>
      <c r="G340" s="130"/>
      <c r="H340" s="130"/>
      <c r="I340" s="130"/>
      <c r="J340" s="130"/>
      <c r="K340" s="130"/>
      <c r="L340" s="130"/>
      <c r="M340" s="130"/>
      <c r="N340" s="130"/>
      <c r="O340" s="130"/>
      <c r="P340" s="130"/>
      <c r="Q340" s="130"/>
      <c r="R340" s="130"/>
    </row>
    <row r="341" spans="2:18">
      <c r="B341" s="130"/>
      <c r="C341" s="130"/>
      <c r="D341" s="130"/>
      <c r="E341" s="130"/>
      <c r="F341" s="130"/>
      <c r="G341" s="130"/>
      <c r="H341" s="130"/>
      <c r="I341" s="130"/>
      <c r="J341" s="130"/>
      <c r="K341" s="130"/>
      <c r="L341" s="130"/>
      <c r="M341" s="130"/>
      <c r="N341" s="130"/>
      <c r="O341" s="130"/>
      <c r="P341" s="130"/>
      <c r="Q341" s="130"/>
      <c r="R341" s="130"/>
    </row>
    <row r="342" spans="2:18">
      <c r="B342" s="130"/>
      <c r="C342" s="130"/>
      <c r="D342" s="130"/>
      <c r="E342" s="130"/>
      <c r="F342" s="130"/>
      <c r="G342" s="130"/>
      <c r="H342" s="130"/>
      <c r="I342" s="130"/>
      <c r="J342" s="130"/>
      <c r="K342" s="130"/>
      <c r="L342" s="130"/>
      <c r="M342" s="130"/>
      <c r="N342" s="130"/>
      <c r="O342" s="130"/>
      <c r="P342" s="130"/>
      <c r="Q342" s="130"/>
      <c r="R342" s="130"/>
    </row>
    <row r="343" spans="2:18">
      <c r="B343" s="130"/>
      <c r="C343" s="130"/>
      <c r="D343" s="130"/>
      <c r="E343" s="130"/>
      <c r="F343" s="130"/>
      <c r="G343" s="130"/>
      <c r="H343" s="130"/>
      <c r="I343" s="130"/>
      <c r="J343" s="130"/>
      <c r="K343" s="130"/>
      <c r="L343" s="130"/>
      <c r="M343" s="130"/>
      <c r="N343" s="130"/>
      <c r="O343" s="130"/>
      <c r="P343" s="130"/>
      <c r="Q343" s="130"/>
      <c r="R343" s="130"/>
    </row>
    <row r="344" spans="2:18">
      <c r="B344" s="130"/>
      <c r="C344" s="130"/>
      <c r="D344" s="130"/>
      <c r="E344" s="130"/>
      <c r="F344" s="130"/>
      <c r="G344" s="130"/>
      <c r="H344" s="130"/>
      <c r="I344" s="130"/>
      <c r="J344" s="130"/>
      <c r="K344" s="130"/>
      <c r="L344" s="130"/>
      <c r="M344" s="130"/>
      <c r="N344" s="130"/>
      <c r="O344" s="130"/>
      <c r="P344" s="130"/>
      <c r="Q344" s="130"/>
      <c r="R344" s="130"/>
    </row>
    <row r="345" spans="2:18">
      <c r="B345" s="130"/>
      <c r="C345" s="130"/>
      <c r="D345" s="130"/>
      <c r="E345" s="130"/>
      <c r="F345" s="130"/>
      <c r="G345" s="130"/>
      <c r="H345" s="130"/>
      <c r="I345" s="130"/>
      <c r="J345" s="130"/>
      <c r="K345" s="130"/>
      <c r="L345" s="130"/>
      <c r="M345" s="130"/>
      <c r="N345" s="130"/>
      <c r="O345" s="130"/>
      <c r="P345" s="130"/>
      <c r="Q345" s="130"/>
      <c r="R345" s="130"/>
    </row>
    <row r="346" spans="2:18">
      <c r="B346" s="130"/>
      <c r="C346" s="130"/>
      <c r="D346" s="130"/>
      <c r="E346" s="130"/>
      <c r="F346" s="130"/>
      <c r="G346" s="130"/>
      <c r="H346" s="130"/>
      <c r="I346" s="130"/>
      <c r="J346" s="130"/>
      <c r="K346" s="130"/>
      <c r="L346" s="130"/>
      <c r="M346" s="130"/>
      <c r="N346" s="130"/>
      <c r="O346" s="130"/>
      <c r="P346" s="130"/>
      <c r="Q346" s="130"/>
      <c r="R346" s="130"/>
    </row>
    <row r="347" spans="2:18">
      <c r="B347" s="130"/>
      <c r="C347" s="130"/>
      <c r="D347" s="130"/>
      <c r="E347" s="130"/>
      <c r="F347" s="130"/>
      <c r="G347" s="130"/>
      <c r="H347" s="130"/>
      <c r="I347" s="130"/>
      <c r="J347" s="130"/>
      <c r="K347" s="130"/>
      <c r="L347" s="130"/>
      <c r="M347" s="130"/>
      <c r="N347" s="130"/>
      <c r="O347" s="130"/>
      <c r="P347" s="130"/>
      <c r="Q347" s="130"/>
      <c r="R347" s="130"/>
    </row>
    <row r="348" spans="2:18">
      <c r="B348" s="130"/>
      <c r="C348" s="130"/>
      <c r="D348" s="130"/>
      <c r="E348" s="130"/>
      <c r="F348" s="130"/>
      <c r="G348" s="130"/>
      <c r="H348" s="130"/>
      <c r="I348" s="130"/>
      <c r="J348" s="130"/>
      <c r="K348" s="130"/>
      <c r="L348" s="130"/>
      <c r="M348" s="130"/>
      <c r="N348" s="130"/>
      <c r="O348" s="130"/>
      <c r="P348" s="130"/>
      <c r="Q348" s="130"/>
      <c r="R348" s="130"/>
    </row>
    <row r="349" spans="2:18">
      <c r="B349" s="130"/>
      <c r="C349" s="130"/>
      <c r="D349" s="130"/>
      <c r="E349" s="130"/>
      <c r="F349" s="130"/>
      <c r="G349" s="130"/>
      <c r="H349" s="130"/>
      <c r="I349" s="130"/>
      <c r="J349" s="130"/>
      <c r="K349" s="130"/>
      <c r="L349" s="130"/>
      <c r="M349" s="130"/>
      <c r="N349" s="130"/>
      <c r="O349" s="130"/>
      <c r="P349" s="130"/>
      <c r="Q349" s="130"/>
      <c r="R349" s="130"/>
    </row>
    <row r="350" spans="2:18">
      <c r="B350" s="130"/>
      <c r="C350" s="130"/>
      <c r="D350" s="130"/>
      <c r="E350" s="130"/>
      <c r="F350" s="130"/>
      <c r="G350" s="130"/>
      <c r="H350" s="130"/>
      <c r="I350" s="130"/>
      <c r="J350" s="130"/>
      <c r="K350" s="130"/>
      <c r="L350" s="130"/>
      <c r="M350" s="130"/>
      <c r="N350" s="130"/>
      <c r="O350" s="130"/>
      <c r="P350" s="130"/>
      <c r="Q350" s="130"/>
      <c r="R350" s="130"/>
    </row>
    <row r="351" spans="2:18">
      <c r="B351" s="130"/>
      <c r="C351" s="130"/>
      <c r="D351" s="130"/>
      <c r="E351" s="130"/>
      <c r="F351" s="130"/>
      <c r="G351" s="130"/>
      <c r="H351" s="130"/>
      <c r="I351" s="130"/>
      <c r="J351" s="130"/>
      <c r="K351" s="130"/>
      <c r="L351" s="130"/>
      <c r="M351" s="130"/>
      <c r="N351" s="130"/>
      <c r="O351" s="130"/>
      <c r="P351" s="130"/>
      <c r="Q351" s="130"/>
      <c r="R351" s="130"/>
    </row>
    <row r="352" spans="2:18">
      <c r="B352" s="130"/>
      <c r="C352" s="130"/>
      <c r="D352" s="130"/>
      <c r="E352" s="130"/>
      <c r="F352" s="130"/>
      <c r="G352" s="130"/>
      <c r="H352" s="130"/>
      <c r="I352" s="130"/>
      <c r="J352" s="130"/>
      <c r="K352" s="130"/>
      <c r="L352" s="130"/>
      <c r="M352" s="130"/>
      <c r="N352" s="130"/>
      <c r="O352" s="130"/>
      <c r="P352" s="130"/>
      <c r="Q352" s="130"/>
      <c r="R352" s="130"/>
    </row>
    <row r="353" spans="2:18">
      <c r="B353" s="130"/>
      <c r="C353" s="130"/>
      <c r="D353" s="130"/>
      <c r="E353" s="130"/>
      <c r="F353" s="130"/>
      <c r="G353" s="130"/>
      <c r="H353" s="130"/>
      <c r="I353" s="130"/>
      <c r="J353" s="130"/>
      <c r="K353" s="130"/>
      <c r="L353" s="130"/>
      <c r="M353" s="130"/>
      <c r="N353" s="130"/>
      <c r="O353" s="130"/>
      <c r="P353" s="130"/>
      <c r="Q353" s="130"/>
      <c r="R353" s="130"/>
    </row>
    <row r="354" spans="2:18">
      <c r="B354" s="130"/>
      <c r="C354" s="130"/>
      <c r="D354" s="130"/>
      <c r="E354" s="130"/>
      <c r="F354" s="130"/>
      <c r="G354" s="130"/>
      <c r="H354" s="130"/>
      <c r="I354" s="130"/>
      <c r="J354" s="130"/>
      <c r="K354" s="130"/>
      <c r="L354" s="130"/>
      <c r="M354" s="130"/>
      <c r="N354" s="130"/>
      <c r="O354" s="130"/>
      <c r="P354" s="130"/>
      <c r="Q354" s="130"/>
      <c r="R354" s="130"/>
    </row>
    <row r="355" spans="2:18">
      <c r="B355" s="130"/>
      <c r="C355" s="130"/>
      <c r="D355" s="130"/>
      <c r="E355" s="130"/>
      <c r="F355" s="130"/>
      <c r="G355" s="130"/>
      <c r="H355" s="130"/>
      <c r="I355" s="130"/>
      <c r="J355" s="130"/>
      <c r="K355" s="130"/>
      <c r="L355" s="130"/>
      <c r="M355" s="130"/>
      <c r="N355" s="130"/>
      <c r="O355" s="130"/>
      <c r="P355" s="130"/>
      <c r="Q355" s="130"/>
      <c r="R355" s="130"/>
    </row>
    <row r="356" spans="2:18">
      <c r="B356" s="130"/>
      <c r="C356" s="130"/>
      <c r="D356" s="130"/>
      <c r="E356" s="130"/>
      <c r="F356" s="130"/>
      <c r="G356" s="130"/>
      <c r="H356" s="130"/>
      <c r="I356" s="130"/>
      <c r="J356" s="130"/>
      <c r="K356" s="130"/>
      <c r="L356" s="130"/>
      <c r="M356" s="130"/>
      <c r="N356" s="130"/>
      <c r="O356" s="130"/>
      <c r="P356" s="130"/>
      <c r="Q356" s="130"/>
      <c r="R356" s="130"/>
    </row>
    <row r="357" spans="2:18">
      <c r="B357" s="130"/>
      <c r="C357" s="130"/>
      <c r="D357" s="130"/>
      <c r="E357" s="130"/>
      <c r="F357" s="130"/>
      <c r="G357" s="130"/>
      <c r="H357" s="130"/>
      <c r="I357" s="130"/>
      <c r="J357" s="130"/>
      <c r="K357" s="130"/>
      <c r="L357" s="130"/>
      <c r="M357" s="130"/>
      <c r="N357" s="130"/>
      <c r="O357" s="130"/>
      <c r="P357" s="130"/>
      <c r="Q357" s="130"/>
      <c r="R357" s="130"/>
    </row>
    <row r="358" spans="2:18">
      <c r="B358" s="130"/>
      <c r="C358" s="130"/>
      <c r="D358" s="130"/>
      <c r="E358" s="130"/>
      <c r="F358" s="130"/>
      <c r="G358" s="130"/>
      <c r="H358" s="130"/>
      <c r="I358" s="130"/>
      <c r="J358" s="130"/>
      <c r="K358" s="130"/>
      <c r="L358" s="130"/>
      <c r="M358" s="130"/>
      <c r="N358" s="130"/>
      <c r="O358" s="130"/>
      <c r="P358" s="130"/>
      <c r="Q358" s="130"/>
      <c r="R358" s="130"/>
    </row>
    <row r="359" spans="2:18">
      <c r="B359" s="130"/>
      <c r="C359" s="130"/>
      <c r="D359" s="130"/>
      <c r="E359" s="130"/>
      <c r="F359" s="130"/>
      <c r="G359" s="130"/>
      <c r="H359" s="130"/>
      <c r="I359" s="130"/>
      <c r="J359" s="130"/>
      <c r="K359" s="130"/>
      <c r="L359" s="130"/>
      <c r="M359" s="130"/>
      <c r="N359" s="130"/>
      <c r="O359" s="130"/>
      <c r="P359" s="130"/>
      <c r="Q359" s="130"/>
      <c r="R359" s="130"/>
    </row>
    <row r="360" spans="2:18">
      <c r="B360" s="130"/>
      <c r="C360" s="130"/>
      <c r="D360" s="130"/>
      <c r="E360" s="130"/>
      <c r="F360" s="130"/>
      <c r="G360" s="130"/>
      <c r="H360" s="130"/>
      <c r="I360" s="130"/>
      <c r="J360" s="130"/>
      <c r="K360" s="130"/>
      <c r="L360" s="130"/>
      <c r="M360" s="130"/>
      <c r="N360" s="130"/>
      <c r="O360" s="130"/>
      <c r="P360" s="130"/>
      <c r="Q360" s="130"/>
      <c r="R360" s="130"/>
    </row>
    <row r="361" spans="2:18">
      <c r="B361" s="130"/>
      <c r="C361" s="130"/>
      <c r="D361" s="130"/>
      <c r="E361" s="130"/>
      <c r="F361" s="130"/>
      <c r="G361" s="130"/>
      <c r="H361" s="130"/>
      <c r="I361" s="130"/>
      <c r="J361" s="130"/>
      <c r="K361" s="130"/>
      <c r="L361" s="130"/>
      <c r="M361" s="130"/>
      <c r="N361" s="130"/>
      <c r="O361" s="130"/>
      <c r="P361" s="130"/>
      <c r="Q361" s="130"/>
      <c r="R361" s="130"/>
    </row>
    <row r="362" spans="2:18">
      <c r="B362" s="130"/>
      <c r="C362" s="130"/>
      <c r="D362" s="130"/>
      <c r="E362" s="130"/>
      <c r="F362" s="130"/>
      <c r="G362" s="130"/>
      <c r="H362" s="130"/>
      <c r="I362" s="130"/>
      <c r="J362" s="130"/>
      <c r="K362" s="130"/>
      <c r="L362" s="130"/>
      <c r="M362" s="130"/>
      <c r="N362" s="130"/>
      <c r="O362" s="130"/>
      <c r="P362" s="130"/>
      <c r="Q362" s="130"/>
      <c r="R362" s="130"/>
    </row>
    <row r="363" spans="2:18">
      <c r="B363" s="130"/>
      <c r="C363" s="130"/>
      <c r="D363" s="130"/>
      <c r="E363" s="130"/>
      <c r="F363" s="130"/>
      <c r="G363" s="130"/>
      <c r="H363" s="130"/>
      <c r="I363" s="130"/>
      <c r="J363" s="130"/>
      <c r="K363" s="130"/>
      <c r="L363" s="130"/>
      <c r="M363" s="130"/>
      <c r="N363" s="130"/>
      <c r="O363" s="130"/>
      <c r="P363" s="130"/>
      <c r="Q363" s="130"/>
      <c r="R363" s="130"/>
    </row>
    <row r="364" spans="2:18">
      <c r="B364" s="130"/>
      <c r="C364" s="130"/>
      <c r="D364" s="130"/>
      <c r="E364" s="130"/>
      <c r="F364" s="130"/>
      <c r="G364" s="130"/>
      <c r="H364" s="130"/>
      <c r="I364" s="130"/>
      <c r="J364" s="130"/>
      <c r="K364" s="130"/>
      <c r="L364" s="130"/>
      <c r="M364" s="130"/>
      <c r="N364" s="130"/>
      <c r="O364" s="130"/>
      <c r="P364" s="130"/>
      <c r="Q364" s="130"/>
      <c r="R364" s="130"/>
    </row>
    <row r="365" spans="2:18">
      <c r="B365" s="130"/>
      <c r="C365" s="130"/>
      <c r="D365" s="130"/>
      <c r="E365" s="130"/>
      <c r="F365" s="130"/>
      <c r="G365" s="130"/>
      <c r="H365" s="130"/>
      <c r="I365" s="130"/>
      <c r="J365" s="130"/>
      <c r="K365" s="130"/>
      <c r="L365" s="130"/>
      <c r="M365" s="130"/>
      <c r="N365" s="130"/>
      <c r="O365" s="130"/>
      <c r="P365" s="130"/>
      <c r="Q365" s="130"/>
      <c r="R365" s="130"/>
    </row>
    <row r="366" spans="2:18">
      <c r="B366" s="130"/>
      <c r="C366" s="130"/>
      <c r="D366" s="130"/>
      <c r="E366" s="130"/>
      <c r="F366" s="130"/>
      <c r="G366" s="130"/>
      <c r="H366" s="130"/>
      <c r="I366" s="130"/>
      <c r="J366" s="130"/>
      <c r="K366" s="130"/>
      <c r="L366" s="130"/>
      <c r="M366" s="130"/>
      <c r="N366" s="130"/>
      <c r="O366" s="130"/>
      <c r="P366" s="130"/>
      <c r="Q366" s="130"/>
      <c r="R366" s="130"/>
    </row>
    <row r="367" spans="2:18">
      <c r="B367" s="130"/>
      <c r="C367" s="130"/>
      <c r="D367" s="130"/>
      <c r="E367" s="130"/>
      <c r="F367" s="130"/>
      <c r="G367" s="130"/>
      <c r="H367" s="130"/>
      <c r="I367" s="130"/>
      <c r="J367" s="130"/>
      <c r="K367" s="130"/>
      <c r="L367" s="130"/>
      <c r="M367" s="130"/>
      <c r="N367" s="130"/>
      <c r="O367" s="130"/>
      <c r="P367" s="130"/>
      <c r="Q367" s="130"/>
      <c r="R367" s="130"/>
    </row>
    <row r="368" spans="2:18">
      <c r="B368" s="130"/>
      <c r="C368" s="130"/>
      <c r="D368" s="130"/>
      <c r="E368" s="130"/>
      <c r="F368" s="130"/>
      <c r="G368" s="130"/>
      <c r="H368" s="130"/>
      <c r="I368" s="130"/>
      <c r="J368" s="130"/>
      <c r="K368" s="130"/>
      <c r="L368" s="130"/>
      <c r="M368" s="130"/>
      <c r="N368" s="130"/>
      <c r="O368" s="130"/>
      <c r="P368" s="130"/>
      <c r="Q368" s="130"/>
      <c r="R368" s="130"/>
    </row>
    <row r="369" spans="2:18">
      <c r="B369" s="130"/>
      <c r="C369" s="130"/>
      <c r="D369" s="130"/>
      <c r="E369" s="130"/>
      <c r="F369" s="130"/>
      <c r="G369" s="130"/>
      <c r="H369" s="130"/>
      <c r="I369" s="130"/>
      <c r="J369" s="130"/>
      <c r="K369" s="130"/>
      <c r="L369" s="130"/>
      <c r="M369" s="130"/>
      <c r="N369" s="130"/>
      <c r="O369" s="130"/>
      <c r="P369" s="130"/>
      <c r="Q369" s="130"/>
      <c r="R369" s="130"/>
    </row>
    <row r="370" spans="2:18">
      <c r="B370" s="130"/>
      <c r="C370" s="130"/>
      <c r="D370" s="130"/>
      <c r="E370" s="130"/>
      <c r="F370" s="130"/>
      <c r="G370" s="130"/>
      <c r="H370" s="130"/>
      <c r="I370" s="130"/>
      <c r="J370" s="130"/>
      <c r="K370" s="130"/>
      <c r="L370" s="130"/>
      <c r="M370" s="130"/>
      <c r="N370" s="130"/>
      <c r="O370" s="130"/>
      <c r="P370" s="130"/>
      <c r="Q370" s="130"/>
      <c r="R370" s="130"/>
    </row>
    <row r="371" spans="2:18">
      <c r="B371" s="130"/>
      <c r="C371" s="130"/>
      <c r="D371" s="130"/>
      <c r="E371" s="130"/>
      <c r="F371" s="130"/>
      <c r="G371" s="130"/>
      <c r="H371" s="130"/>
      <c r="I371" s="130"/>
      <c r="J371" s="130"/>
      <c r="K371" s="130"/>
      <c r="L371" s="130"/>
      <c r="M371" s="130"/>
      <c r="N371" s="130"/>
      <c r="O371" s="130"/>
      <c r="P371" s="130"/>
      <c r="Q371" s="130"/>
      <c r="R371" s="130"/>
    </row>
    <row r="372" spans="2:18">
      <c r="B372" s="130"/>
      <c r="C372" s="130"/>
      <c r="D372" s="130"/>
      <c r="E372" s="130"/>
      <c r="F372" s="130"/>
      <c r="G372" s="130"/>
      <c r="H372" s="130"/>
      <c r="I372" s="130"/>
      <c r="J372" s="130"/>
      <c r="K372" s="130"/>
      <c r="L372" s="130"/>
      <c r="M372" s="130"/>
      <c r="N372" s="130"/>
      <c r="O372" s="130"/>
      <c r="P372" s="130"/>
      <c r="Q372" s="130"/>
      <c r="R372" s="130"/>
    </row>
    <row r="373" spans="2:18">
      <c r="B373" s="130"/>
      <c r="C373" s="130"/>
      <c r="D373" s="130"/>
      <c r="E373" s="130"/>
      <c r="F373" s="130"/>
      <c r="G373" s="130"/>
      <c r="H373" s="130"/>
      <c r="I373" s="130"/>
      <c r="J373" s="130"/>
      <c r="K373" s="130"/>
      <c r="L373" s="130"/>
      <c r="M373" s="130"/>
      <c r="N373" s="130"/>
      <c r="O373" s="130"/>
      <c r="P373" s="130"/>
      <c r="Q373" s="130"/>
      <c r="R373" s="130"/>
    </row>
    <row r="374" spans="2:18">
      <c r="B374" s="130"/>
      <c r="C374" s="130"/>
      <c r="D374" s="130"/>
      <c r="E374" s="130"/>
      <c r="F374" s="130"/>
      <c r="G374" s="130"/>
      <c r="H374" s="130"/>
      <c r="I374" s="130"/>
      <c r="J374" s="130"/>
      <c r="K374" s="130"/>
      <c r="L374" s="130"/>
      <c r="M374" s="130"/>
      <c r="N374" s="130"/>
      <c r="O374" s="130"/>
      <c r="P374" s="130"/>
      <c r="Q374" s="130"/>
      <c r="R374" s="130"/>
    </row>
    <row r="375" spans="2:18">
      <c r="B375" s="130"/>
      <c r="C375" s="130"/>
      <c r="D375" s="130"/>
      <c r="E375" s="130"/>
      <c r="F375" s="130"/>
      <c r="G375" s="130"/>
      <c r="H375" s="130"/>
      <c r="I375" s="130"/>
      <c r="J375" s="130"/>
      <c r="K375" s="130"/>
      <c r="L375" s="130"/>
      <c r="M375" s="130"/>
      <c r="N375" s="130"/>
      <c r="O375" s="130"/>
      <c r="P375" s="130"/>
      <c r="Q375" s="130"/>
      <c r="R375" s="130"/>
    </row>
    <row r="376" spans="2:18">
      <c r="B376" s="130"/>
      <c r="C376" s="130"/>
      <c r="D376" s="130"/>
      <c r="E376" s="130"/>
      <c r="F376" s="130"/>
      <c r="G376" s="130"/>
      <c r="H376" s="130"/>
      <c r="I376" s="130"/>
      <c r="J376" s="130"/>
      <c r="K376" s="130"/>
      <c r="L376" s="130"/>
      <c r="M376" s="130"/>
      <c r="N376" s="130"/>
      <c r="O376" s="130"/>
      <c r="P376" s="130"/>
      <c r="Q376" s="130"/>
      <c r="R376" s="130"/>
    </row>
    <row r="377" spans="2:18">
      <c r="B377" s="130"/>
      <c r="C377" s="130"/>
      <c r="D377" s="130"/>
      <c r="E377" s="130"/>
      <c r="F377" s="130"/>
      <c r="G377" s="130"/>
      <c r="H377" s="130"/>
      <c r="I377" s="130"/>
      <c r="J377" s="130"/>
      <c r="K377" s="130"/>
      <c r="L377" s="130"/>
      <c r="M377" s="130"/>
      <c r="N377" s="130"/>
      <c r="O377" s="130"/>
      <c r="P377" s="130"/>
      <c r="Q377" s="130"/>
      <c r="R377" s="130"/>
    </row>
    <row r="378" spans="2:18">
      <c r="B378" s="130"/>
      <c r="C378" s="130"/>
      <c r="D378" s="130"/>
      <c r="E378" s="130"/>
      <c r="F378" s="130"/>
      <c r="G378" s="130"/>
      <c r="H378" s="130"/>
      <c r="I378" s="130"/>
      <c r="J378" s="130"/>
      <c r="K378" s="130"/>
      <c r="L378" s="130"/>
      <c r="M378" s="130"/>
      <c r="N378" s="130"/>
      <c r="O378" s="130"/>
      <c r="P378" s="130"/>
      <c r="Q378" s="130"/>
      <c r="R378" s="130"/>
    </row>
    <row r="379" spans="2:18">
      <c r="B379" s="130"/>
      <c r="C379" s="130"/>
      <c r="D379" s="130"/>
      <c r="E379" s="130"/>
      <c r="F379" s="130"/>
      <c r="G379" s="130"/>
      <c r="H379" s="130"/>
      <c r="I379" s="130"/>
      <c r="J379" s="130"/>
      <c r="K379" s="130"/>
      <c r="L379" s="130"/>
      <c r="M379" s="130"/>
      <c r="N379" s="130"/>
      <c r="O379" s="130"/>
      <c r="P379" s="130"/>
      <c r="Q379" s="130"/>
      <c r="R379" s="130"/>
    </row>
    <row r="380" spans="2:18">
      <c r="B380" s="130"/>
      <c r="C380" s="130"/>
      <c r="D380" s="130"/>
      <c r="E380" s="130"/>
      <c r="F380" s="130"/>
      <c r="G380" s="130"/>
      <c r="H380" s="130"/>
      <c r="I380" s="130"/>
      <c r="J380" s="130"/>
      <c r="K380" s="130"/>
      <c r="L380" s="130"/>
      <c r="M380" s="130"/>
      <c r="N380" s="130"/>
      <c r="O380" s="130"/>
      <c r="P380" s="130"/>
      <c r="Q380" s="130"/>
      <c r="R380" s="130"/>
    </row>
    <row r="381" spans="2:18">
      <c r="B381" s="130"/>
      <c r="C381" s="130"/>
      <c r="D381" s="130"/>
      <c r="E381" s="130"/>
      <c r="F381" s="130"/>
      <c r="G381" s="130"/>
      <c r="H381" s="130"/>
      <c r="I381" s="130"/>
      <c r="J381" s="130"/>
      <c r="K381" s="130"/>
      <c r="L381" s="130"/>
      <c r="M381" s="130"/>
      <c r="N381" s="130"/>
      <c r="O381" s="130"/>
      <c r="P381" s="130"/>
      <c r="Q381" s="130"/>
      <c r="R381" s="130"/>
    </row>
    <row r="382" spans="2:18">
      <c r="B382" s="130"/>
      <c r="C382" s="130"/>
      <c r="D382" s="130"/>
      <c r="E382" s="130"/>
      <c r="F382" s="130"/>
      <c r="G382" s="130"/>
      <c r="H382" s="130"/>
      <c r="I382" s="130"/>
      <c r="J382" s="130"/>
      <c r="K382" s="130"/>
      <c r="L382" s="130"/>
      <c r="M382" s="130"/>
      <c r="N382" s="130"/>
      <c r="O382" s="130"/>
      <c r="P382" s="130"/>
      <c r="Q382" s="130"/>
      <c r="R382" s="130"/>
    </row>
    <row r="383" spans="2:18">
      <c r="B383" s="130"/>
      <c r="C383" s="130"/>
      <c r="D383" s="130"/>
      <c r="E383" s="130"/>
      <c r="F383" s="130"/>
      <c r="G383" s="130"/>
      <c r="H383" s="130"/>
      <c r="I383" s="130"/>
      <c r="J383" s="130"/>
      <c r="K383" s="130"/>
      <c r="L383" s="130"/>
      <c r="M383" s="130"/>
      <c r="N383" s="130"/>
      <c r="O383" s="130"/>
      <c r="P383" s="130"/>
      <c r="Q383" s="130"/>
      <c r="R383" s="130"/>
    </row>
    <row r="384" spans="2:18">
      <c r="B384" s="130"/>
      <c r="C384" s="130"/>
      <c r="D384" s="130"/>
      <c r="E384" s="130"/>
      <c r="F384" s="130"/>
      <c r="G384" s="130"/>
      <c r="H384" s="130"/>
      <c r="I384" s="130"/>
      <c r="J384" s="130"/>
      <c r="K384" s="130"/>
      <c r="L384" s="130"/>
      <c r="M384" s="130"/>
      <c r="N384" s="130"/>
      <c r="O384" s="130"/>
      <c r="P384" s="130"/>
      <c r="Q384" s="130"/>
      <c r="R384" s="130"/>
    </row>
    <row r="385" spans="2:18">
      <c r="B385" s="130"/>
      <c r="C385" s="130"/>
      <c r="D385" s="130"/>
      <c r="E385" s="130"/>
      <c r="F385" s="130"/>
      <c r="G385" s="130"/>
      <c r="H385" s="130"/>
      <c r="I385" s="130"/>
      <c r="J385" s="130"/>
      <c r="K385" s="130"/>
      <c r="L385" s="130"/>
      <c r="M385" s="130"/>
      <c r="N385" s="130"/>
      <c r="O385" s="130"/>
      <c r="P385" s="130"/>
      <c r="Q385" s="130"/>
      <c r="R385" s="130"/>
    </row>
    <row r="386" spans="2:18">
      <c r="B386" s="130"/>
      <c r="C386" s="130"/>
      <c r="D386" s="130"/>
      <c r="E386" s="130"/>
      <c r="F386" s="130"/>
      <c r="G386" s="130"/>
      <c r="H386" s="130"/>
      <c r="I386" s="130"/>
      <c r="J386" s="130"/>
      <c r="K386" s="130"/>
      <c r="L386" s="130"/>
      <c r="M386" s="130"/>
      <c r="N386" s="130"/>
      <c r="O386" s="130"/>
      <c r="P386" s="130"/>
      <c r="Q386" s="130"/>
      <c r="R386" s="130"/>
    </row>
    <row r="387" spans="2:18">
      <c r="B387" s="130"/>
      <c r="C387" s="130"/>
      <c r="D387" s="130"/>
      <c r="E387" s="130"/>
      <c r="F387" s="130"/>
      <c r="G387" s="130"/>
      <c r="H387" s="130"/>
      <c r="I387" s="130"/>
      <c r="J387" s="130"/>
      <c r="K387" s="130"/>
      <c r="L387" s="130"/>
      <c r="M387" s="130"/>
      <c r="N387" s="130"/>
      <c r="O387" s="130"/>
      <c r="P387" s="130"/>
      <c r="Q387" s="130"/>
      <c r="R387" s="130"/>
    </row>
    <row r="388" spans="2:18">
      <c r="B388" s="130"/>
      <c r="C388" s="130"/>
      <c r="D388" s="130"/>
      <c r="E388" s="130"/>
      <c r="F388" s="130"/>
      <c r="G388" s="130"/>
      <c r="H388" s="130"/>
      <c r="I388" s="130"/>
      <c r="J388" s="130"/>
      <c r="K388" s="130"/>
      <c r="L388" s="130"/>
      <c r="M388" s="130"/>
      <c r="N388" s="130"/>
      <c r="O388" s="130"/>
      <c r="P388" s="130"/>
      <c r="Q388" s="130"/>
      <c r="R388" s="130"/>
    </row>
    <row r="389" spans="2:18">
      <c r="B389" s="130"/>
      <c r="C389" s="130"/>
      <c r="D389" s="130"/>
      <c r="E389" s="130"/>
      <c r="F389" s="130"/>
      <c r="G389" s="130"/>
      <c r="H389" s="130"/>
      <c r="I389" s="130"/>
      <c r="J389" s="130"/>
      <c r="K389" s="130"/>
      <c r="L389" s="130"/>
      <c r="M389" s="130"/>
      <c r="N389" s="130"/>
      <c r="O389" s="130"/>
      <c r="P389" s="130"/>
      <c r="Q389" s="130"/>
      <c r="R389" s="130"/>
    </row>
    <row r="390" spans="2:18">
      <c r="B390" s="130"/>
      <c r="C390" s="130"/>
      <c r="D390" s="130"/>
      <c r="E390" s="130"/>
      <c r="F390" s="130"/>
      <c r="G390" s="130"/>
      <c r="H390" s="130"/>
      <c r="I390" s="130"/>
      <c r="J390" s="130"/>
      <c r="K390" s="130"/>
      <c r="L390" s="130"/>
      <c r="M390" s="130"/>
      <c r="N390" s="130"/>
      <c r="O390" s="130"/>
      <c r="P390" s="130"/>
      <c r="Q390" s="130"/>
      <c r="R390" s="130"/>
    </row>
    <row r="391" spans="2:18">
      <c r="B391" s="130"/>
      <c r="C391" s="130"/>
      <c r="D391" s="130"/>
      <c r="E391" s="130"/>
      <c r="F391" s="130"/>
      <c r="G391" s="130"/>
      <c r="H391" s="130"/>
      <c r="I391" s="130"/>
      <c r="J391" s="130"/>
      <c r="K391" s="130"/>
      <c r="L391" s="130"/>
      <c r="M391" s="130"/>
      <c r="N391" s="130"/>
      <c r="O391" s="130"/>
      <c r="P391" s="130"/>
      <c r="Q391" s="130"/>
      <c r="R391" s="130"/>
    </row>
    <row r="392" spans="2:18">
      <c r="B392" s="130"/>
      <c r="C392" s="130"/>
      <c r="D392" s="130"/>
      <c r="E392" s="130"/>
      <c r="F392" s="130"/>
      <c r="G392" s="130"/>
      <c r="H392" s="130"/>
      <c r="I392" s="130"/>
      <c r="J392" s="130"/>
      <c r="K392" s="130"/>
      <c r="L392" s="130"/>
      <c r="M392" s="130"/>
      <c r="N392" s="130"/>
      <c r="O392" s="130"/>
      <c r="P392" s="130"/>
      <c r="Q392" s="130"/>
      <c r="R392" s="130"/>
    </row>
    <row r="393" spans="2:18">
      <c r="B393" s="130"/>
      <c r="C393" s="130"/>
      <c r="D393" s="130"/>
      <c r="E393" s="130"/>
      <c r="F393" s="130"/>
      <c r="G393" s="130"/>
      <c r="H393" s="130"/>
      <c r="I393" s="130"/>
      <c r="J393" s="130"/>
      <c r="K393" s="130"/>
      <c r="L393" s="130"/>
      <c r="M393" s="130"/>
      <c r="N393" s="130"/>
      <c r="O393" s="130"/>
      <c r="P393" s="130"/>
      <c r="Q393" s="130"/>
      <c r="R393" s="130"/>
    </row>
    <row r="394" spans="2:18">
      <c r="B394" s="130"/>
      <c r="C394" s="130"/>
      <c r="D394" s="130"/>
      <c r="E394" s="130"/>
      <c r="F394" s="130"/>
      <c r="G394" s="130"/>
      <c r="H394" s="130"/>
      <c r="I394" s="130"/>
      <c r="J394" s="130"/>
      <c r="K394" s="130"/>
      <c r="L394" s="130"/>
      <c r="M394" s="130"/>
      <c r="N394" s="130"/>
      <c r="O394" s="130"/>
      <c r="P394" s="130"/>
      <c r="Q394" s="130"/>
      <c r="R394" s="130"/>
    </row>
    <row r="395" spans="2:18">
      <c r="B395" s="130"/>
      <c r="C395" s="130"/>
      <c r="D395" s="130"/>
      <c r="E395" s="130"/>
      <c r="F395" s="130"/>
      <c r="G395" s="130"/>
      <c r="H395" s="130"/>
      <c r="I395" s="130"/>
      <c r="J395" s="130"/>
      <c r="K395" s="130"/>
      <c r="L395" s="130"/>
      <c r="M395" s="130"/>
      <c r="N395" s="130"/>
      <c r="O395" s="130"/>
      <c r="P395" s="130"/>
      <c r="Q395" s="130"/>
      <c r="R395" s="130"/>
    </row>
    <row r="396" spans="2:18">
      <c r="B396" s="130"/>
      <c r="C396" s="130"/>
      <c r="D396" s="130"/>
      <c r="E396" s="130"/>
      <c r="F396" s="130"/>
      <c r="G396" s="130"/>
      <c r="H396" s="130"/>
      <c r="I396" s="130"/>
      <c r="J396" s="130"/>
      <c r="K396" s="130"/>
      <c r="L396" s="130"/>
      <c r="M396" s="130"/>
      <c r="N396" s="130"/>
      <c r="O396" s="130"/>
      <c r="P396" s="130"/>
      <c r="Q396" s="130"/>
      <c r="R396" s="130"/>
    </row>
    <row r="397" spans="2:18">
      <c r="B397" s="130"/>
      <c r="C397" s="130"/>
      <c r="D397" s="130"/>
      <c r="E397" s="130"/>
      <c r="F397" s="130"/>
      <c r="G397" s="130"/>
      <c r="H397" s="130"/>
      <c r="I397" s="130"/>
      <c r="J397" s="130"/>
      <c r="K397" s="130"/>
      <c r="L397" s="130"/>
      <c r="M397" s="130"/>
      <c r="N397" s="130"/>
      <c r="O397" s="130"/>
      <c r="P397" s="130"/>
      <c r="Q397" s="130"/>
      <c r="R397" s="130"/>
    </row>
    <row r="398" spans="2:18">
      <c r="B398" s="130"/>
      <c r="C398" s="130"/>
      <c r="D398" s="130"/>
      <c r="E398" s="130"/>
      <c r="F398" s="130"/>
      <c r="G398" s="130"/>
      <c r="H398" s="130"/>
      <c r="I398" s="130"/>
      <c r="J398" s="130"/>
      <c r="K398" s="130"/>
      <c r="L398" s="130"/>
      <c r="M398" s="130"/>
      <c r="N398" s="130"/>
      <c r="O398" s="130"/>
      <c r="P398" s="130"/>
      <c r="Q398" s="130"/>
      <c r="R398" s="130"/>
    </row>
    <row r="399" spans="2:18">
      <c r="B399" s="130"/>
      <c r="C399" s="130"/>
      <c r="D399" s="130"/>
      <c r="E399" s="130"/>
      <c r="F399" s="130"/>
      <c r="G399" s="130"/>
      <c r="H399" s="130"/>
      <c r="I399" s="130"/>
      <c r="J399" s="130"/>
      <c r="K399" s="130"/>
      <c r="L399" s="130"/>
      <c r="M399" s="130"/>
      <c r="N399" s="130"/>
      <c r="O399" s="130"/>
      <c r="P399" s="130"/>
      <c r="Q399" s="130"/>
      <c r="R399" s="130"/>
    </row>
    <row r="400" spans="2:18">
      <c r="B400" s="130"/>
      <c r="C400" s="130"/>
      <c r="D400" s="130"/>
      <c r="E400" s="130"/>
      <c r="F400" s="130"/>
      <c r="G400" s="130"/>
      <c r="H400" s="130"/>
      <c r="I400" s="130"/>
      <c r="J400" s="130"/>
      <c r="K400" s="130"/>
      <c r="L400" s="130"/>
      <c r="M400" s="130"/>
      <c r="N400" s="130"/>
      <c r="O400" s="130"/>
      <c r="P400" s="130"/>
      <c r="Q400" s="130"/>
      <c r="R400" s="130"/>
    </row>
    <row r="401" spans="2:18">
      <c r="B401" s="130"/>
      <c r="C401" s="130"/>
      <c r="D401" s="130"/>
      <c r="E401" s="130"/>
      <c r="F401" s="130"/>
      <c r="G401" s="130"/>
      <c r="H401" s="130"/>
      <c r="I401" s="130"/>
      <c r="J401" s="130"/>
      <c r="K401" s="130"/>
      <c r="L401" s="130"/>
      <c r="M401" s="130"/>
      <c r="N401" s="130"/>
      <c r="O401" s="130"/>
      <c r="P401" s="130"/>
      <c r="Q401" s="130"/>
      <c r="R401" s="130"/>
    </row>
    <row r="402" spans="2:18">
      <c r="B402" s="130"/>
      <c r="C402" s="130"/>
      <c r="D402" s="130"/>
      <c r="E402" s="130"/>
      <c r="F402" s="130"/>
      <c r="G402" s="130"/>
      <c r="H402" s="130"/>
      <c r="I402" s="130"/>
      <c r="J402" s="130"/>
      <c r="K402" s="130"/>
      <c r="L402" s="130"/>
      <c r="M402" s="130"/>
      <c r="N402" s="130"/>
      <c r="O402" s="130"/>
      <c r="P402" s="130"/>
      <c r="Q402" s="130"/>
      <c r="R402" s="130"/>
    </row>
    <row r="403" spans="2:18">
      <c r="B403" s="130"/>
      <c r="C403" s="130"/>
      <c r="D403" s="130"/>
      <c r="E403" s="130"/>
      <c r="F403" s="130"/>
      <c r="G403" s="130"/>
      <c r="H403" s="130"/>
      <c r="I403" s="130"/>
      <c r="J403" s="130"/>
      <c r="K403" s="130"/>
      <c r="L403" s="130"/>
      <c r="M403" s="130"/>
      <c r="N403" s="130"/>
      <c r="O403" s="130"/>
      <c r="P403" s="130"/>
      <c r="Q403" s="130"/>
      <c r="R403" s="130"/>
    </row>
    <row r="404" spans="2:18">
      <c r="B404" s="130"/>
      <c r="C404" s="130"/>
      <c r="D404" s="130"/>
      <c r="E404" s="130"/>
      <c r="F404" s="130"/>
      <c r="G404" s="130"/>
      <c r="H404" s="130"/>
      <c r="I404" s="130"/>
      <c r="J404" s="130"/>
      <c r="K404" s="130"/>
      <c r="L404" s="130"/>
      <c r="M404" s="130"/>
      <c r="N404" s="130"/>
      <c r="O404" s="130"/>
      <c r="P404" s="130"/>
      <c r="Q404" s="130"/>
      <c r="R404" s="130"/>
    </row>
    <row r="405" spans="2:18">
      <c r="B405" s="130"/>
      <c r="C405" s="130"/>
      <c r="D405" s="130"/>
      <c r="E405" s="130"/>
      <c r="F405" s="130"/>
      <c r="G405" s="130"/>
      <c r="H405" s="130"/>
      <c r="I405" s="130"/>
      <c r="J405" s="130"/>
      <c r="K405" s="130"/>
      <c r="L405" s="130"/>
      <c r="M405" s="130"/>
      <c r="N405" s="130"/>
      <c r="O405" s="130"/>
      <c r="P405" s="130"/>
      <c r="Q405" s="130"/>
      <c r="R405" s="130"/>
    </row>
    <row r="406" spans="2:18">
      <c r="B406" s="130"/>
      <c r="C406" s="130"/>
      <c r="D406" s="130"/>
      <c r="E406" s="130"/>
      <c r="F406" s="130"/>
      <c r="G406" s="130"/>
      <c r="H406" s="130"/>
      <c r="I406" s="130"/>
      <c r="J406" s="130"/>
      <c r="K406" s="130"/>
      <c r="L406" s="130"/>
      <c r="M406" s="130"/>
      <c r="N406" s="130"/>
      <c r="O406" s="130"/>
      <c r="P406" s="130"/>
      <c r="Q406" s="130"/>
      <c r="R406" s="130"/>
    </row>
    <row r="407" spans="2:18">
      <c r="B407" s="130"/>
      <c r="C407" s="130"/>
      <c r="D407" s="130"/>
      <c r="E407" s="130"/>
      <c r="F407" s="130"/>
      <c r="G407" s="130"/>
      <c r="H407" s="130"/>
      <c r="I407" s="130"/>
      <c r="J407" s="130"/>
      <c r="K407" s="130"/>
      <c r="L407" s="130"/>
      <c r="M407" s="130"/>
      <c r="N407" s="130"/>
      <c r="O407" s="130"/>
      <c r="P407" s="130"/>
      <c r="Q407" s="130"/>
      <c r="R407" s="130"/>
    </row>
    <row r="408" spans="2:18">
      <c r="B408" s="130"/>
      <c r="C408" s="130"/>
      <c r="D408" s="130"/>
      <c r="E408" s="130"/>
      <c r="F408" s="130"/>
      <c r="G408" s="130"/>
      <c r="H408" s="130"/>
      <c r="I408" s="130"/>
      <c r="J408" s="130"/>
      <c r="K408" s="130"/>
      <c r="L408" s="130"/>
      <c r="M408" s="130"/>
      <c r="N408" s="130"/>
      <c r="O408" s="130"/>
      <c r="P408" s="130"/>
      <c r="Q408" s="130"/>
      <c r="R408" s="130"/>
    </row>
    <row r="409" spans="2:18">
      <c r="B409" s="130"/>
      <c r="C409" s="130"/>
      <c r="D409" s="130"/>
      <c r="E409" s="130"/>
      <c r="F409" s="130"/>
      <c r="G409" s="130"/>
      <c r="H409" s="130"/>
      <c r="I409" s="130"/>
      <c r="J409" s="130"/>
      <c r="K409" s="130"/>
      <c r="L409" s="130"/>
      <c r="M409" s="130"/>
      <c r="N409" s="130"/>
      <c r="O409" s="130"/>
      <c r="P409" s="130"/>
      <c r="Q409" s="130"/>
      <c r="R409" s="130"/>
    </row>
    <row r="410" spans="2:18">
      <c r="B410" s="130"/>
      <c r="C410" s="130"/>
      <c r="D410" s="130"/>
      <c r="E410" s="130"/>
      <c r="F410" s="130"/>
      <c r="G410" s="130"/>
      <c r="H410" s="130"/>
      <c r="I410" s="130"/>
      <c r="J410" s="130"/>
      <c r="K410" s="130"/>
      <c r="L410" s="130"/>
      <c r="M410" s="130"/>
      <c r="N410" s="130"/>
      <c r="O410" s="130"/>
      <c r="P410" s="130"/>
      <c r="Q410" s="130"/>
      <c r="R410" s="130"/>
    </row>
    <row r="411" spans="2:18">
      <c r="B411" s="130"/>
      <c r="C411" s="130"/>
      <c r="D411" s="130"/>
      <c r="E411" s="130"/>
      <c r="F411" s="130"/>
      <c r="G411" s="130"/>
      <c r="H411" s="130"/>
      <c r="I411" s="130"/>
      <c r="J411" s="130"/>
      <c r="K411" s="130"/>
      <c r="L411" s="130"/>
      <c r="M411" s="130"/>
      <c r="N411" s="130"/>
      <c r="O411" s="130"/>
      <c r="P411" s="130"/>
      <c r="Q411" s="130"/>
      <c r="R411" s="130"/>
    </row>
    <row r="412" spans="2:18">
      <c r="B412" s="130"/>
      <c r="C412" s="130"/>
      <c r="D412" s="130"/>
      <c r="E412" s="130"/>
      <c r="F412" s="130"/>
      <c r="G412" s="130"/>
      <c r="H412" s="130"/>
      <c r="I412" s="130"/>
      <c r="J412" s="130"/>
      <c r="K412" s="130"/>
      <c r="L412" s="130"/>
      <c r="M412" s="130"/>
      <c r="N412" s="130"/>
      <c r="O412" s="130"/>
      <c r="P412" s="130"/>
      <c r="Q412" s="130"/>
      <c r="R412" s="130"/>
    </row>
    <row r="413" spans="2:18">
      <c r="B413" s="130"/>
      <c r="C413" s="130"/>
      <c r="D413" s="130"/>
      <c r="E413" s="130"/>
      <c r="F413" s="130"/>
      <c r="G413" s="130"/>
      <c r="H413" s="130"/>
      <c r="I413" s="130"/>
      <c r="J413" s="130"/>
      <c r="K413" s="130"/>
      <c r="L413" s="130"/>
      <c r="M413" s="130"/>
      <c r="N413" s="130"/>
      <c r="O413" s="130"/>
      <c r="P413" s="130"/>
      <c r="Q413" s="130"/>
      <c r="R413" s="130"/>
    </row>
    <row r="414" spans="2:18">
      <c r="B414" s="130"/>
      <c r="C414" s="130"/>
      <c r="D414" s="130"/>
      <c r="E414" s="130"/>
      <c r="F414" s="130"/>
      <c r="G414" s="130"/>
      <c r="H414" s="130"/>
      <c r="I414" s="130"/>
      <c r="J414" s="130"/>
      <c r="K414" s="130"/>
      <c r="L414" s="130"/>
      <c r="M414" s="130"/>
      <c r="N414" s="130"/>
      <c r="O414" s="130"/>
      <c r="P414" s="130"/>
      <c r="Q414" s="130"/>
      <c r="R414" s="130"/>
    </row>
    <row r="415" spans="2:18">
      <c r="B415" s="130"/>
      <c r="C415" s="130"/>
      <c r="D415" s="130"/>
      <c r="E415" s="130"/>
      <c r="F415" s="130"/>
      <c r="G415" s="130"/>
      <c r="H415" s="130"/>
      <c r="I415" s="130"/>
      <c r="J415" s="130"/>
      <c r="K415" s="130"/>
      <c r="L415" s="130"/>
      <c r="M415" s="130"/>
      <c r="N415" s="130"/>
      <c r="O415" s="130"/>
      <c r="P415" s="130"/>
      <c r="Q415" s="130"/>
      <c r="R415" s="130"/>
    </row>
    <row r="416" spans="2:18">
      <c r="B416" s="130"/>
      <c r="C416" s="130"/>
      <c r="D416" s="130"/>
      <c r="E416" s="130"/>
      <c r="F416" s="130"/>
      <c r="G416" s="130"/>
      <c r="H416" s="130"/>
      <c r="I416" s="130"/>
      <c r="J416" s="130"/>
      <c r="K416" s="130"/>
      <c r="L416" s="130"/>
      <c r="M416" s="130"/>
      <c r="N416" s="130"/>
      <c r="O416" s="130"/>
      <c r="P416" s="130"/>
      <c r="Q416" s="130"/>
      <c r="R416" s="130"/>
    </row>
    <row r="417" spans="2:18">
      <c r="B417" s="130"/>
      <c r="C417" s="130"/>
      <c r="D417" s="130"/>
      <c r="E417" s="130"/>
      <c r="F417" s="130"/>
      <c r="G417" s="130"/>
      <c r="H417" s="130"/>
      <c r="I417" s="130"/>
      <c r="J417" s="130"/>
      <c r="K417" s="130"/>
      <c r="L417" s="130"/>
      <c r="M417" s="130"/>
      <c r="N417" s="130"/>
      <c r="O417" s="130"/>
      <c r="P417" s="130"/>
      <c r="Q417" s="130"/>
      <c r="R417" s="130"/>
    </row>
    <row r="418" spans="2:18">
      <c r="B418" s="130"/>
      <c r="C418" s="130"/>
      <c r="D418" s="130"/>
      <c r="E418" s="130"/>
      <c r="F418" s="130"/>
      <c r="G418" s="130"/>
      <c r="H418" s="130"/>
      <c r="I418" s="130"/>
      <c r="J418" s="130"/>
      <c r="K418" s="130"/>
      <c r="L418" s="130"/>
      <c r="M418" s="130"/>
      <c r="N418" s="130"/>
      <c r="O418" s="130"/>
      <c r="P418" s="130"/>
      <c r="Q418" s="130"/>
      <c r="R418" s="130"/>
    </row>
    <row r="419" spans="2:18">
      <c r="B419" s="130"/>
      <c r="C419" s="130"/>
      <c r="D419" s="130"/>
      <c r="E419" s="130"/>
      <c r="F419" s="130"/>
      <c r="G419" s="130"/>
      <c r="H419" s="130"/>
      <c r="I419" s="130"/>
      <c r="J419" s="130"/>
      <c r="K419" s="130"/>
      <c r="L419" s="130"/>
      <c r="M419" s="130"/>
      <c r="N419" s="130"/>
      <c r="O419" s="130"/>
      <c r="P419" s="130"/>
      <c r="Q419" s="130"/>
      <c r="R419" s="130"/>
    </row>
    <row r="420" spans="2:18">
      <c r="B420" s="130"/>
      <c r="C420" s="130"/>
      <c r="D420" s="130"/>
      <c r="E420" s="130"/>
      <c r="F420" s="130"/>
      <c r="G420" s="130"/>
      <c r="H420" s="130"/>
      <c r="I420" s="130"/>
      <c r="J420" s="130"/>
      <c r="K420" s="130"/>
      <c r="L420" s="130"/>
      <c r="M420" s="130"/>
      <c r="N420" s="130"/>
      <c r="O420" s="130"/>
      <c r="P420" s="130"/>
      <c r="Q420" s="130"/>
      <c r="R420" s="130"/>
    </row>
    <row r="421" spans="2:18">
      <c r="B421" s="130"/>
      <c r="C421" s="130"/>
      <c r="D421" s="130"/>
      <c r="E421" s="130"/>
      <c r="F421" s="130"/>
      <c r="G421" s="130"/>
      <c r="H421" s="130"/>
      <c r="I421" s="130"/>
      <c r="J421" s="130"/>
      <c r="K421" s="130"/>
      <c r="L421" s="130"/>
      <c r="M421" s="130"/>
      <c r="N421" s="130"/>
      <c r="O421" s="130"/>
      <c r="P421" s="130"/>
      <c r="Q421" s="130"/>
      <c r="R421" s="130"/>
    </row>
    <row r="422" spans="2:18">
      <c r="B422" s="130"/>
      <c r="C422" s="130"/>
      <c r="D422" s="130"/>
      <c r="E422" s="130"/>
      <c r="F422" s="130"/>
      <c r="G422" s="130"/>
      <c r="H422" s="130"/>
      <c r="I422" s="130"/>
      <c r="J422" s="130"/>
      <c r="K422" s="130"/>
      <c r="L422" s="130"/>
      <c r="M422" s="130"/>
      <c r="N422" s="130"/>
      <c r="O422" s="130"/>
      <c r="P422" s="130"/>
      <c r="Q422" s="130"/>
      <c r="R422" s="130"/>
    </row>
    <row r="423" spans="2:18">
      <c r="B423" s="130"/>
      <c r="C423" s="130"/>
      <c r="D423" s="130"/>
      <c r="E423" s="130"/>
      <c r="F423" s="130"/>
      <c r="G423" s="130"/>
      <c r="H423" s="130"/>
      <c r="I423" s="130"/>
      <c r="J423" s="130"/>
      <c r="K423" s="130"/>
      <c r="L423" s="130"/>
      <c r="M423" s="130"/>
      <c r="N423" s="130"/>
      <c r="O423" s="130"/>
      <c r="P423" s="130"/>
      <c r="Q423" s="130"/>
      <c r="R423" s="130"/>
    </row>
    <row r="424" spans="2:18">
      <c r="B424" s="130"/>
      <c r="C424" s="130"/>
      <c r="D424" s="130"/>
      <c r="E424" s="130"/>
      <c r="F424" s="130"/>
      <c r="G424" s="130"/>
      <c r="H424" s="130"/>
      <c r="I424" s="130"/>
      <c r="J424" s="130"/>
      <c r="K424" s="130"/>
      <c r="L424" s="130"/>
      <c r="M424" s="130"/>
      <c r="N424" s="130"/>
      <c r="O424" s="130"/>
      <c r="P424" s="130"/>
      <c r="Q424" s="130"/>
      <c r="R424" s="130"/>
    </row>
    <row r="425" spans="2:18">
      <c r="B425" s="130"/>
      <c r="C425" s="130"/>
      <c r="D425" s="130"/>
      <c r="E425" s="130"/>
      <c r="F425" s="130"/>
      <c r="G425" s="130"/>
      <c r="H425" s="130"/>
      <c r="I425" s="130"/>
      <c r="J425" s="130"/>
      <c r="K425" s="130"/>
      <c r="L425" s="130"/>
      <c r="M425" s="130"/>
      <c r="N425" s="130"/>
      <c r="O425" s="130"/>
      <c r="P425" s="130"/>
      <c r="Q425" s="130"/>
      <c r="R425" s="130"/>
    </row>
    <row r="426" spans="2:18">
      <c r="B426" s="130"/>
      <c r="C426" s="130"/>
      <c r="D426" s="130"/>
      <c r="E426" s="130"/>
      <c r="F426" s="130"/>
      <c r="G426" s="130"/>
      <c r="H426" s="130"/>
      <c r="I426" s="130"/>
      <c r="J426" s="130"/>
      <c r="K426" s="130"/>
      <c r="L426" s="130"/>
      <c r="M426" s="130"/>
      <c r="N426" s="130"/>
      <c r="O426" s="130"/>
      <c r="P426" s="130"/>
      <c r="Q426" s="130"/>
      <c r="R426" s="130"/>
    </row>
    <row r="427" spans="2:18">
      <c r="B427" s="130"/>
      <c r="C427" s="130"/>
      <c r="D427" s="130"/>
      <c r="E427" s="130"/>
      <c r="F427" s="130"/>
      <c r="G427" s="130"/>
      <c r="H427" s="130"/>
      <c r="I427" s="130"/>
      <c r="J427" s="130"/>
      <c r="K427" s="130"/>
      <c r="L427" s="130"/>
      <c r="M427" s="130"/>
      <c r="N427" s="130"/>
      <c r="O427" s="130"/>
      <c r="P427" s="130"/>
      <c r="Q427" s="130"/>
      <c r="R427" s="130"/>
    </row>
    <row r="428" spans="2:18">
      <c r="B428" s="130"/>
      <c r="C428" s="130"/>
      <c r="D428" s="130"/>
      <c r="E428" s="130"/>
      <c r="F428" s="130"/>
      <c r="G428" s="130"/>
      <c r="H428" s="130"/>
      <c r="I428" s="130"/>
      <c r="J428" s="130"/>
      <c r="K428" s="130"/>
      <c r="L428" s="130"/>
      <c r="M428" s="130"/>
      <c r="N428" s="130"/>
      <c r="O428" s="130"/>
      <c r="P428" s="130"/>
      <c r="Q428" s="130"/>
      <c r="R428" s="130"/>
    </row>
    <row r="429" spans="2:18">
      <c r="B429" s="130"/>
      <c r="C429" s="130"/>
      <c r="D429" s="130"/>
      <c r="E429" s="130"/>
      <c r="F429" s="130"/>
      <c r="G429" s="130"/>
      <c r="H429" s="130"/>
      <c r="I429" s="130"/>
      <c r="J429" s="130"/>
      <c r="K429" s="130"/>
      <c r="L429" s="130"/>
      <c r="M429" s="130"/>
      <c r="N429" s="130"/>
      <c r="O429" s="130"/>
      <c r="P429" s="130"/>
      <c r="Q429" s="130"/>
      <c r="R429" s="130"/>
    </row>
    <row r="430" spans="2:18">
      <c r="B430" s="130"/>
      <c r="C430" s="130"/>
      <c r="D430" s="130"/>
      <c r="E430" s="130"/>
      <c r="F430" s="130"/>
      <c r="G430" s="130"/>
      <c r="H430" s="130"/>
      <c r="I430" s="130"/>
      <c r="J430" s="130"/>
      <c r="K430" s="130"/>
      <c r="L430" s="130"/>
      <c r="M430" s="130"/>
      <c r="N430" s="130"/>
      <c r="O430" s="130"/>
      <c r="P430" s="130"/>
      <c r="Q430" s="130"/>
      <c r="R430" s="130"/>
    </row>
    <row r="431" spans="2:18">
      <c r="B431" s="130"/>
      <c r="C431" s="130"/>
      <c r="D431" s="130"/>
      <c r="E431" s="130"/>
      <c r="F431" s="130"/>
      <c r="G431" s="130"/>
      <c r="H431" s="130"/>
      <c r="I431" s="130"/>
      <c r="J431" s="130"/>
      <c r="K431" s="130"/>
      <c r="L431" s="130"/>
      <c r="M431" s="130"/>
      <c r="N431" s="130"/>
      <c r="O431" s="130"/>
      <c r="P431" s="130"/>
      <c r="Q431" s="130"/>
      <c r="R431" s="130"/>
    </row>
    <row r="432" spans="2:18">
      <c r="B432" s="130"/>
      <c r="C432" s="130"/>
      <c r="D432" s="130"/>
      <c r="E432" s="130"/>
      <c r="F432" s="130"/>
      <c r="G432" s="130"/>
      <c r="H432" s="130"/>
      <c r="I432" s="130"/>
      <c r="J432" s="130"/>
      <c r="K432" s="130"/>
      <c r="L432" s="130"/>
      <c r="M432" s="130"/>
      <c r="N432" s="130"/>
      <c r="O432" s="130"/>
      <c r="P432" s="130"/>
      <c r="Q432" s="130"/>
      <c r="R432" s="130"/>
    </row>
    <row r="433" spans="2:18">
      <c r="B433" s="130"/>
      <c r="C433" s="130"/>
      <c r="D433" s="130"/>
      <c r="E433" s="130"/>
      <c r="F433" s="130"/>
      <c r="G433" s="130"/>
      <c r="H433" s="130"/>
      <c r="I433" s="130"/>
      <c r="J433" s="130"/>
      <c r="K433" s="130"/>
      <c r="L433" s="130"/>
      <c r="M433" s="130"/>
      <c r="N433" s="130"/>
      <c r="O433" s="130"/>
      <c r="P433" s="130"/>
      <c r="Q433" s="130"/>
      <c r="R433" s="130"/>
    </row>
    <row r="434" spans="2:18">
      <c r="B434" s="130"/>
      <c r="C434" s="130"/>
      <c r="D434" s="130"/>
      <c r="E434" s="130"/>
      <c r="F434" s="130"/>
      <c r="G434" s="130"/>
      <c r="H434" s="130"/>
      <c r="I434" s="130"/>
      <c r="J434" s="130"/>
      <c r="K434" s="130"/>
      <c r="L434" s="130"/>
      <c r="M434" s="130"/>
      <c r="N434" s="130"/>
      <c r="O434" s="130"/>
      <c r="P434" s="130"/>
      <c r="Q434" s="130"/>
      <c r="R434" s="130"/>
    </row>
    <row r="435" spans="2:18">
      <c r="B435" s="130"/>
      <c r="C435" s="130"/>
      <c r="D435" s="130"/>
      <c r="E435" s="130"/>
      <c r="F435" s="130"/>
      <c r="G435" s="130"/>
      <c r="H435" s="130"/>
      <c r="I435" s="130"/>
      <c r="J435" s="130"/>
      <c r="K435" s="130"/>
      <c r="L435" s="130"/>
      <c r="M435" s="130"/>
      <c r="N435" s="130"/>
      <c r="O435" s="130"/>
      <c r="P435" s="130"/>
      <c r="Q435" s="130"/>
      <c r="R435" s="130"/>
    </row>
    <row r="436" spans="2:18">
      <c r="B436" s="130"/>
      <c r="C436" s="130"/>
      <c r="D436" s="130"/>
      <c r="E436" s="130"/>
      <c r="F436" s="130"/>
      <c r="G436" s="130"/>
      <c r="H436" s="130"/>
      <c r="I436" s="130"/>
      <c r="J436" s="130"/>
      <c r="K436" s="130"/>
      <c r="L436" s="130"/>
      <c r="M436" s="130"/>
      <c r="N436" s="130"/>
      <c r="O436" s="130"/>
      <c r="P436" s="130"/>
      <c r="Q436" s="130"/>
      <c r="R436" s="130"/>
    </row>
    <row r="437" spans="2:18">
      <c r="B437" s="130"/>
      <c r="C437" s="130"/>
      <c r="D437" s="130"/>
      <c r="E437" s="130"/>
      <c r="F437" s="130"/>
      <c r="G437" s="130"/>
      <c r="H437" s="130"/>
      <c r="I437" s="130"/>
      <c r="J437" s="130"/>
      <c r="K437" s="130"/>
      <c r="L437" s="130"/>
      <c r="M437" s="130"/>
      <c r="N437" s="130"/>
      <c r="O437" s="130"/>
      <c r="P437" s="130"/>
      <c r="Q437" s="130"/>
      <c r="R437" s="130"/>
    </row>
    <row r="438" spans="2:18">
      <c r="B438" s="130"/>
      <c r="C438" s="130"/>
      <c r="D438" s="130"/>
      <c r="E438" s="130"/>
      <c r="F438" s="130"/>
      <c r="G438" s="130"/>
      <c r="H438" s="130"/>
      <c r="I438" s="130"/>
      <c r="J438" s="130"/>
      <c r="K438" s="130"/>
      <c r="L438" s="130"/>
      <c r="M438" s="130"/>
      <c r="N438" s="130"/>
      <c r="O438" s="130"/>
      <c r="P438" s="130"/>
      <c r="Q438" s="130"/>
      <c r="R438" s="130"/>
    </row>
    <row r="439" spans="2:18">
      <c r="B439" s="130"/>
      <c r="C439" s="130"/>
      <c r="D439" s="130"/>
      <c r="E439" s="130"/>
      <c r="F439" s="130"/>
      <c r="G439" s="130"/>
      <c r="H439" s="130"/>
      <c r="I439" s="130"/>
      <c r="J439" s="130"/>
      <c r="K439" s="130"/>
      <c r="L439" s="130"/>
      <c r="M439" s="130"/>
      <c r="N439" s="130"/>
      <c r="O439" s="130"/>
      <c r="P439" s="130"/>
      <c r="Q439" s="130"/>
      <c r="R439" s="130"/>
    </row>
    <row r="440" spans="2:18">
      <c r="B440" s="130"/>
      <c r="C440" s="130"/>
      <c r="D440" s="130"/>
      <c r="E440" s="130"/>
      <c r="F440" s="130"/>
      <c r="G440" s="130"/>
      <c r="H440" s="130"/>
      <c r="I440" s="130"/>
      <c r="J440" s="130"/>
      <c r="K440" s="130"/>
      <c r="L440" s="130"/>
      <c r="M440" s="130"/>
      <c r="N440" s="130"/>
      <c r="O440" s="130"/>
      <c r="P440" s="130"/>
      <c r="Q440" s="130"/>
      <c r="R440" s="130"/>
    </row>
    <row r="441" spans="2:18">
      <c r="B441" s="130"/>
      <c r="C441" s="130"/>
      <c r="D441" s="130"/>
      <c r="E441" s="130"/>
      <c r="F441" s="130"/>
      <c r="G441" s="130"/>
      <c r="H441" s="130"/>
      <c r="I441" s="130"/>
      <c r="J441" s="130"/>
      <c r="K441" s="130"/>
      <c r="L441" s="130"/>
      <c r="M441" s="130"/>
      <c r="N441" s="130"/>
      <c r="O441" s="130"/>
      <c r="P441" s="130"/>
      <c r="Q441" s="130"/>
      <c r="R441" s="130"/>
    </row>
    <row r="442" spans="2:18">
      <c r="B442" s="130"/>
      <c r="C442" s="130"/>
      <c r="D442" s="130"/>
      <c r="E442" s="130"/>
      <c r="F442" s="130"/>
      <c r="G442" s="130"/>
      <c r="H442" s="130"/>
      <c r="I442" s="130"/>
      <c r="J442" s="130"/>
      <c r="K442" s="130"/>
      <c r="L442" s="130"/>
      <c r="M442" s="130"/>
      <c r="N442" s="130"/>
      <c r="O442" s="130"/>
      <c r="P442" s="130"/>
      <c r="Q442" s="130"/>
      <c r="R442" s="130"/>
    </row>
    <row r="443" spans="2:18">
      <c r="B443" s="130"/>
      <c r="C443" s="130"/>
      <c r="D443" s="130"/>
      <c r="E443" s="130"/>
      <c r="F443" s="130"/>
      <c r="G443" s="130"/>
      <c r="H443" s="130"/>
      <c r="I443" s="130"/>
      <c r="J443" s="130"/>
      <c r="K443" s="130"/>
      <c r="L443" s="130"/>
      <c r="M443" s="130"/>
      <c r="N443" s="130"/>
      <c r="O443" s="130"/>
      <c r="P443" s="130"/>
      <c r="Q443" s="130"/>
      <c r="R443" s="130"/>
    </row>
    <row r="444" spans="2:18">
      <c r="B444" s="130"/>
      <c r="C444" s="130"/>
      <c r="D444" s="130"/>
      <c r="E444" s="130"/>
      <c r="F444" s="130"/>
      <c r="G444" s="130"/>
      <c r="H444" s="130"/>
      <c r="I444" s="130"/>
      <c r="J444" s="130"/>
      <c r="K444" s="130"/>
      <c r="L444" s="130"/>
      <c r="M444" s="130"/>
      <c r="N444" s="130"/>
      <c r="O444" s="130"/>
      <c r="P444" s="130"/>
      <c r="Q444" s="130"/>
      <c r="R444" s="130"/>
    </row>
    <row r="445" spans="2:18">
      <c r="B445" s="130"/>
      <c r="C445" s="130"/>
      <c r="D445" s="130"/>
      <c r="E445" s="130"/>
      <c r="F445" s="130"/>
      <c r="G445" s="130"/>
      <c r="H445" s="130"/>
      <c r="I445" s="130"/>
      <c r="J445" s="130"/>
      <c r="K445" s="130"/>
      <c r="L445" s="130"/>
      <c r="M445" s="130"/>
      <c r="N445" s="130"/>
      <c r="O445" s="130"/>
      <c r="P445" s="130"/>
      <c r="Q445" s="130"/>
      <c r="R445" s="130"/>
    </row>
    <row r="446" spans="2:18">
      <c r="B446" s="130"/>
      <c r="C446" s="130"/>
      <c r="D446" s="130"/>
      <c r="E446" s="130"/>
      <c r="F446" s="130"/>
      <c r="G446" s="130"/>
      <c r="H446" s="130"/>
      <c r="I446" s="130"/>
      <c r="J446" s="130"/>
      <c r="K446" s="130"/>
      <c r="L446" s="130"/>
      <c r="M446" s="130"/>
      <c r="N446" s="130"/>
      <c r="O446" s="130"/>
      <c r="P446" s="130"/>
      <c r="Q446" s="130"/>
      <c r="R446" s="130"/>
    </row>
    <row r="447" spans="2:18">
      <c r="B447" s="130"/>
      <c r="C447" s="130"/>
      <c r="D447" s="130"/>
      <c r="E447" s="130"/>
      <c r="F447" s="130"/>
      <c r="G447" s="130"/>
      <c r="H447" s="130"/>
      <c r="I447" s="130"/>
      <c r="J447" s="130"/>
      <c r="K447" s="130"/>
      <c r="L447" s="130"/>
      <c r="M447" s="130"/>
      <c r="N447" s="130"/>
      <c r="O447" s="130"/>
      <c r="P447" s="130"/>
      <c r="Q447" s="130"/>
      <c r="R447" s="130"/>
    </row>
    <row r="448" spans="2:18">
      <c r="B448" s="130"/>
      <c r="C448" s="130"/>
      <c r="D448" s="130"/>
      <c r="E448" s="130"/>
      <c r="F448" s="130"/>
      <c r="G448" s="130"/>
      <c r="H448" s="130"/>
      <c r="I448" s="130"/>
      <c r="J448" s="130"/>
      <c r="K448" s="130"/>
      <c r="L448" s="130"/>
      <c r="M448" s="130"/>
      <c r="N448" s="130"/>
      <c r="O448" s="130"/>
      <c r="P448" s="130"/>
      <c r="Q448" s="130"/>
      <c r="R448" s="130"/>
    </row>
    <row r="449" spans="2:18">
      <c r="B449" s="130"/>
      <c r="C449" s="130"/>
      <c r="D449" s="130"/>
      <c r="E449" s="130"/>
      <c r="F449" s="130"/>
      <c r="G449" s="130"/>
      <c r="H449" s="130"/>
      <c r="I449" s="130"/>
      <c r="J449" s="130"/>
      <c r="K449" s="130"/>
      <c r="L449" s="130"/>
      <c r="M449" s="130"/>
      <c r="N449" s="130"/>
      <c r="O449" s="130"/>
      <c r="P449" s="130"/>
      <c r="Q449" s="130"/>
      <c r="R449" s="130"/>
    </row>
    <row r="450" spans="2:18">
      <c r="B450" s="130"/>
      <c r="C450" s="130"/>
      <c r="D450" s="130"/>
      <c r="E450" s="130"/>
      <c r="F450" s="130"/>
      <c r="G450" s="130"/>
      <c r="H450" s="130"/>
      <c r="I450" s="130"/>
      <c r="J450" s="130"/>
      <c r="K450" s="130"/>
      <c r="L450" s="130"/>
      <c r="M450" s="130"/>
      <c r="N450" s="130"/>
      <c r="O450" s="130"/>
      <c r="P450" s="130"/>
      <c r="Q450" s="130"/>
      <c r="R450" s="130"/>
    </row>
    <row r="451" spans="2:18">
      <c r="B451" s="130"/>
      <c r="C451" s="130"/>
      <c r="D451" s="130"/>
      <c r="E451" s="130"/>
      <c r="F451" s="130"/>
      <c r="G451" s="130"/>
      <c r="H451" s="130"/>
      <c r="I451" s="130"/>
      <c r="J451" s="130"/>
      <c r="K451" s="130"/>
      <c r="L451" s="130"/>
      <c r="M451" s="130"/>
      <c r="N451" s="130"/>
      <c r="O451" s="130"/>
      <c r="P451" s="130"/>
      <c r="Q451" s="130"/>
      <c r="R451" s="130"/>
    </row>
    <row r="452" spans="2:18">
      <c r="B452" s="130"/>
      <c r="C452" s="130"/>
      <c r="D452" s="130"/>
      <c r="E452" s="130"/>
      <c r="F452" s="130"/>
      <c r="G452" s="130"/>
      <c r="H452" s="130"/>
      <c r="I452" s="130"/>
      <c r="J452" s="130"/>
      <c r="K452" s="130"/>
      <c r="L452" s="130"/>
      <c r="M452" s="130"/>
      <c r="N452" s="130"/>
      <c r="O452" s="130"/>
      <c r="P452" s="130"/>
      <c r="Q452" s="130"/>
      <c r="R452" s="130"/>
    </row>
    <row r="453" spans="2:18">
      <c r="B453" s="130"/>
      <c r="C453" s="130"/>
      <c r="D453" s="130"/>
      <c r="E453" s="130"/>
      <c r="F453" s="130"/>
      <c r="G453" s="130"/>
      <c r="H453" s="130"/>
      <c r="I453" s="130"/>
      <c r="J453" s="130"/>
      <c r="K453" s="130"/>
      <c r="L453" s="130"/>
      <c r="M453" s="130"/>
      <c r="N453" s="130"/>
      <c r="O453" s="130"/>
      <c r="P453" s="130"/>
      <c r="Q453" s="130"/>
      <c r="R453" s="130"/>
    </row>
    <row r="454" spans="2:18">
      <c r="B454" s="130"/>
      <c r="C454" s="130"/>
      <c r="D454" s="130"/>
      <c r="E454" s="130"/>
      <c r="F454" s="130"/>
      <c r="G454" s="130"/>
      <c r="H454" s="130"/>
      <c r="I454" s="130"/>
      <c r="J454" s="130"/>
      <c r="K454" s="130"/>
      <c r="L454" s="130"/>
      <c r="M454" s="130"/>
      <c r="N454" s="130"/>
      <c r="O454" s="130"/>
      <c r="P454" s="130"/>
      <c r="Q454" s="130"/>
      <c r="R454" s="130"/>
    </row>
    <row r="455" spans="2:18">
      <c r="B455" s="130"/>
      <c r="C455" s="130"/>
      <c r="D455" s="130"/>
      <c r="E455" s="130"/>
      <c r="F455" s="130"/>
      <c r="G455" s="130"/>
      <c r="H455" s="130"/>
      <c r="I455" s="130"/>
      <c r="J455" s="130"/>
      <c r="K455" s="130"/>
      <c r="L455" s="130"/>
      <c r="M455" s="130"/>
      <c r="N455" s="130"/>
      <c r="O455" s="130"/>
      <c r="P455" s="130"/>
      <c r="Q455" s="130"/>
      <c r="R455" s="130"/>
    </row>
    <row r="456" spans="2:18">
      <c r="B456" s="130"/>
      <c r="C456" s="130"/>
      <c r="D456" s="130"/>
      <c r="E456" s="130"/>
      <c r="F456" s="130"/>
      <c r="G456" s="130"/>
      <c r="H456" s="130"/>
      <c r="I456" s="130"/>
      <c r="J456" s="130"/>
      <c r="K456" s="130"/>
      <c r="L456" s="130"/>
      <c r="M456" s="130"/>
      <c r="N456" s="130"/>
      <c r="O456" s="130"/>
      <c r="P456" s="130"/>
      <c r="Q456" s="130"/>
      <c r="R456" s="130"/>
    </row>
    <row r="457" spans="2:18">
      <c r="B457" s="130"/>
      <c r="C457" s="130"/>
      <c r="D457" s="130"/>
      <c r="E457" s="130"/>
      <c r="F457" s="130"/>
      <c r="G457" s="130"/>
      <c r="H457" s="130"/>
      <c r="I457" s="130"/>
      <c r="J457" s="130"/>
      <c r="K457" s="130"/>
      <c r="L457" s="130"/>
      <c r="M457" s="130"/>
      <c r="N457" s="130"/>
      <c r="O457" s="130"/>
      <c r="P457" s="130"/>
      <c r="Q457" s="130"/>
      <c r="R457" s="130"/>
    </row>
    <row r="458" spans="2:18">
      <c r="B458" s="130"/>
      <c r="C458" s="130"/>
      <c r="D458" s="130"/>
      <c r="E458" s="130"/>
      <c r="F458" s="130"/>
      <c r="G458" s="130"/>
      <c r="H458" s="130"/>
      <c r="I458" s="130"/>
      <c r="J458" s="130"/>
      <c r="K458" s="130"/>
      <c r="L458" s="130"/>
      <c r="M458" s="130"/>
      <c r="N458" s="130"/>
      <c r="O458" s="130"/>
      <c r="P458" s="130"/>
      <c r="Q458" s="130"/>
      <c r="R458" s="130"/>
    </row>
    <row r="459" spans="2:18">
      <c r="B459" s="130"/>
      <c r="C459" s="130"/>
      <c r="D459" s="130"/>
      <c r="E459" s="130"/>
      <c r="F459" s="130"/>
      <c r="G459" s="130"/>
      <c r="H459" s="130"/>
      <c r="I459" s="130"/>
      <c r="J459" s="130"/>
      <c r="K459" s="130"/>
      <c r="L459" s="130"/>
      <c r="M459" s="130"/>
      <c r="N459" s="130"/>
      <c r="O459" s="130"/>
      <c r="P459" s="130"/>
      <c r="Q459" s="130"/>
      <c r="R459" s="130"/>
    </row>
    <row r="460" spans="2:18">
      <c r="B460" s="130"/>
      <c r="C460" s="130"/>
      <c r="D460" s="130"/>
      <c r="E460" s="130"/>
      <c r="F460" s="130"/>
      <c r="G460" s="130"/>
      <c r="H460" s="130"/>
      <c r="I460" s="130"/>
      <c r="J460" s="130"/>
      <c r="K460" s="130"/>
      <c r="L460" s="130"/>
      <c r="M460" s="130"/>
      <c r="N460" s="130"/>
      <c r="O460" s="130"/>
      <c r="P460" s="130"/>
      <c r="Q460" s="130"/>
      <c r="R460" s="130"/>
    </row>
    <row r="461" spans="2:18">
      <c r="B461" s="130"/>
      <c r="C461" s="130"/>
      <c r="D461" s="130"/>
      <c r="E461" s="130"/>
      <c r="F461" s="130"/>
      <c r="G461" s="130"/>
      <c r="H461" s="130"/>
      <c r="I461" s="130"/>
      <c r="J461" s="130"/>
      <c r="K461" s="130"/>
      <c r="L461" s="130"/>
      <c r="M461" s="130"/>
      <c r="N461" s="130"/>
      <c r="O461" s="130"/>
      <c r="P461" s="130"/>
      <c r="Q461" s="130"/>
      <c r="R461" s="130"/>
    </row>
    <row r="462" spans="2:18">
      <c r="B462" s="130"/>
      <c r="C462" s="130"/>
      <c r="D462" s="130"/>
      <c r="E462" s="130"/>
      <c r="F462" s="130"/>
      <c r="G462" s="130"/>
      <c r="H462" s="130"/>
      <c r="I462" s="130"/>
      <c r="J462" s="130"/>
      <c r="K462" s="130"/>
      <c r="L462" s="130"/>
      <c r="M462" s="130"/>
      <c r="N462" s="130"/>
      <c r="O462" s="130"/>
      <c r="P462" s="130"/>
      <c r="Q462" s="130"/>
      <c r="R462" s="130"/>
    </row>
    <row r="463" spans="2:18">
      <c r="B463" s="130"/>
      <c r="C463" s="130"/>
      <c r="D463" s="130"/>
      <c r="E463" s="130"/>
      <c r="F463" s="130"/>
      <c r="G463" s="130"/>
      <c r="H463" s="130"/>
      <c r="I463" s="130"/>
      <c r="J463" s="130"/>
      <c r="K463" s="130"/>
      <c r="L463" s="130"/>
      <c r="M463" s="130"/>
      <c r="N463" s="130"/>
      <c r="O463" s="130"/>
      <c r="P463" s="130"/>
      <c r="Q463" s="130"/>
      <c r="R463" s="130"/>
    </row>
    <row r="464" spans="2:18">
      <c r="B464" s="130"/>
      <c r="C464" s="130"/>
      <c r="D464" s="130"/>
      <c r="E464" s="130"/>
      <c r="F464" s="130"/>
      <c r="G464" s="130"/>
      <c r="H464" s="130"/>
      <c r="I464" s="130"/>
      <c r="J464" s="130"/>
      <c r="K464" s="130"/>
      <c r="L464" s="130"/>
      <c r="M464" s="130"/>
      <c r="N464" s="130"/>
      <c r="O464" s="130"/>
      <c r="P464" s="130"/>
      <c r="Q464" s="130"/>
      <c r="R464" s="130"/>
    </row>
    <row r="465" spans="2:18">
      <c r="B465" s="130"/>
      <c r="C465" s="130"/>
      <c r="D465" s="130"/>
      <c r="E465" s="130"/>
      <c r="F465" s="130"/>
      <c r="G465" s="130"/>
      <c r="H465" s="130"/>
      <c r="I465" s="130"/>
      <c r="J465" s="130"/>
      <c r="K465" s="130"/>
      <c r="L465" s="130"/>
      <c r="M465" s="130"/>
      <c r="N465" s="130"/>
      <c r="O465" s="130"/>
      <c r="P465" s="130"/>
      <c r="Q465" s="130"/>
      <c r="R465" s="130"/>
    </row>
    <row r="466" spans="2:18">
      <c r="B466" s="130"/>
      <c r="C466" s="130"/>
      <c r="D466" s="130"/>
      <c r="E466" s="130"/>
      <c r="F466" s="130"/>
      <c r="G466" s="130"/>
      <c r="H466" s="130"/>
      <c r="I466" s="130"/>
      <c r="J466" s="130"/>
      <c r="K466" s="130"/>
      <c r="L466" s="130"/>
      <c r="M466" s="130"/>
      <c r="N466" s="130"/>
      <c r="O466" s="130"/>
      <c r="P466" s="130"/>
      <c r="Q466" s="130"/>
      <c r="R466" s="130"/>
    </row>
    <row r="467" spans="2:18">
      <c r="B467" s="130"/>
      <c r="C467" s="130"/>
      <c r="D467" s="130"/>
      <c r="E467" s="130"/>
      <c r="F467" s="130"/>
      <c r="G467" s="130"/>
      <c r="H467" s="130"/>
      <c r="I467" s="130"/>
      <c r="J467" s="130"/>
      <c r="K467" s="130"/>
      <c r="L467" s="130"/>
      <c r="M467" s="130"/>
      <c r="N467" s="130"/>
      <c r="O467" s="130"/>
      <c r="P467" s="130"/>
      <c r="Q467" s="130"/>
      <c r="R467" s="130"/>
    </row>
    <row r="468" spans="2:18">
      <c r="B468" s="130"/>
      <c r="C468" s="130"/>
      <c r="D468" s="130"/>
      <c r="E468" s="130"/>
      <c r="F468" s="130"/>
      <c r="G468" s="130"/>
      <c r="H468" s="130"/>
      <c r="I468" s="130"/>
      <c r="J468" s="130"/>
      <c r="K468" s="130"/>
      <c r="L468" s="130"/>
      <c r="M468" s="130"/>
      <c r="N468" s="130"/>
      <c r="O468" s="130"/>
      <c r="P468" s="130"/>
      <c r="Q468" s="130"/>
      <c r="R468" s="130"/>
    </row>
    <row r="469" spans="2:18">
      <c r="B469" s="130"/>
      <c r="C469" s="130"/>
      <c r="D469" s="130"/>
      <c r="E469" s="130"/>
      <c r="F469" s="130"/>
      <c r="G469" s="130"/>
      <c r="H469" s="130"/>
      <c r="I469" s="130"/>
      <c r="J469" s="130"/>
      <c r="K469" s="130"/>
      <c r="L469" s="130"/>
      <c r="M469" s="130"/>
      <c r="N469" s="130"/>
      <c r="O469" s="130"/>
      <c r="P469" s="130"/>
      <c r="Q469" s="130"/>
      <c r="R469" s="130"/>
    </row>
    <row r="470" spans="2:18">
      <c r="B470" s="130"/>
      <c r="C470" s="130"/>
      <c r="D470" s="130"/>
      <c r="E470" s="130"/>
      <c r="F470" s="130"/>
      <c r="G470" s="130"/>
      <c r="H470" s="130"/>
      <c r="I470" s="130"/>
      <c r="J470" s="130"/>
      <c r="K470" s="130"/>
      <c r="L470" s="130"/>
      <c r="M470" s="130"/>
      <c r="N470" s="130"/>
      <c r="O470" s="130"/>
      <c r="P470" s="130"/>
      <c r="Q470" s="130"/>
      <c r="R470" s="130"/>
    </row>
    <row r="471" spans="2:18">
      <c r="B471" s="130"/>
      <c r="C471" s="130"/>
      <c r="D471" s="130"/>
      <c r="E471" s="130"/>
      <c r="F471" s="130"/>
      <c r="G471" s="130"/>
      <c r="H471" s="130"/>
      <c r="I471" s="130"/>
      <c r="J471" s="130"/>
      <c r="K471" s="130"/>
      <c r="L471" s="130"/>
      <c r="M471" s="130"/>
      <c r="N471" s="130"/>
      <c r="O471" s="130"/>
      <c r="P471" s="130"/>
      <c r="Q471" s="130"/>
      <c r="R471" s="130"/>
    </row>
    <row r="472" spans="2:18">
      <c r="B472" s="130"/>
      <c r="C472" s="130"/>
      <c r="D472" s="130"/>
      <c r="E472" s="130"/>
      <c r="F472" s="130"/>
      <c r="G472" s="130"/>
      <c r="H472" s="130"/>
      <c r="I472" s="130"/>
      <c r="J472" s="130"/>
      <c r="K472" s="130"/>
      <c r="L472" s="130"/>
      <c r="M472" s="130"/>
      <c r="N472" s="130"/>
      <c r="O472" s="130"/>
      <c r="P472" s="130"/>
      <c r="Q472" s="130"/>
      <c r="R472" s="130"/>
    </row>
    <row r="473" spans="2:18">
      <c r="B473" s="130"/>
      <c r="C473" s="130"/>
      <c r="D473" s="130"/>
      <c r="E473" s="130"/>
      <c r="F473" s="130"/>
      <c r="G473" s="130"/>
      <c r="H473" s="130"/>
      <c r="I473" s="130"/>
      <c r="J473" s="130"/>
      <c r="K473" s="130"/>
      <c r="L473" s="130"/>
      <c r="M473" s="130"/>
      <c r="N473" s="130"/>
      <c r="O473" s="130"/>
      <c r="P473" s="130"/>
      <c r="Q473" s="130"/>
      <c r="R473" s="130"/>
    </row>
    <row r="474" spans="2:18">
      <c r="B474" s="130"/>
      <c r="C474" s="130"/>
      <c r="D474" s="130"/>
      <c r="E474" s="130"/>
      <c r="F474" s="130"/>
      <c r="G474" s="130"/>
      <c r="H474" s="130"/>
      <c r="I474" s="130"/>
      <c r="J474" s="130"/>
      <c r="K474" s="130"/>
      <c r="L474" s="130"/>
      <c r="M474" s="130"/>
      <c r="N474" s="130"/>
      <c r="O474" s="130"/>
      <c r="P474" s="130"/>
      <c r="Q474" s="130"/>
      <c r="R474" s="130"/>
    </row>
    <row r="475" spans="2:18">
      <c r="B475" s="130"/>
      <c r="C475" s="130"/>
      <c r="D475" s="130"/>
      <c r="E475" s="130"/>
      <c r="F475" s="130"/>
      <c r="G475" s="130"/>
      <c r="H475" s="130"/>
      <c r="I475" s="130"/>
      <c r="J475" s="130"/>
      <c r="K475" s="130"/>
      <c r="L475" s="130"/>
      <c r="M475" s="130"/>
      <c r="N475" s="130"/>
      <c r="O475" s="130"/>
      <c r="P475" s="130"/>
      <c r="Q475" s="130"/>
      <c r="R475" s="130"/>
    </row>
    <row r="476" spans="2:18">
      <c r="B476" s="130"/>
      <c r="C476" s="130"/>
      <c r="D476" s="130"/>
      <c r="E476" s="130"/>
      <c r="F476" s="130"/>
      <c r="G476" s="130"/>
      <c r="H476" s="130"/>
      <c r="I476" s="130"/>
      <c r="J476" s="130"/>
      <c r="K476" s="130"/>
      <c r="L476" s="130"/>
      <c r="M476" s="130"/>
      <c r="N476" s="130"/>
      <c r="O476" s="130"/>
      <c r="P476" s="130"/>
      <c r="Q476" s="130"/>
      <c r="R476" s="130"/>
    </row>
    <row r="477" spans="2:18">
      <c r="B477" s="130"/>
      <c r="C477" s="130"/>
      <c r="D477" s="130"/>
      <c r="E477" s="130"/>
      <c r="F477" s="130"/>
      <c r="G477" s="130"/>
      <c r="H477" s="130"/>
      <c r="I477" s="130"/>
      <c r="J477" s="130"/>
      <c r="K477" s="130"/>
      <c r="L477" s="130"/>
      <c r="M477" s="130"/>
      <c r="N477" s="130"/>
      <c r="O477" s="130"/>
      <c r="P477" s="130"/>
      <c r="Q477" s="130"/>
      <c r="R477" s="130"/>
    </row>
    <row r="478" spans="2:18">
      <c r="B478" s="130"/>
      <c r="C478" s="130"/>
      <c r="D478" s="130"/>
      <c r="E478" s="130"/>
      <c r="F478" s="130"/>
      <c r="G478" s="130"/>
      <c r="H478" s="130"/>
      <c r="I478" s="130"/>
      <c r="J478" s="130"/>
      <c r="K478" s="130"/>
      <c r="L478" s="130"/>
      <c r="M478" s="130"/>
      <c r="N478" s="130"/>
      <c r="O478" s="130"/>
      <c r="P478" s="130"/>
      <c r="Q478" s="130"/>
      <c r="R478" s="130"/>
    </row>
    <row r="479" spans="2:18">
      <c r="B479" s="130"/>
      <c r="C479" s="130"/>
      <c r="D479" s="130"/>
      <c r="E479" s="130"/>
      <c r="F479" s="130"/>
      <c r="G479" s="130"/>
      <c r="H479" s="130"/>
      <c r="I479" s="130"/>
      <c r="J479" s="130"/>
      <c r="K479" s="130"/>
      <c r="L479" s="130"/>
      <c r="M479" s="130"/>
      <c r="N479" s="130"/>
      <c r="O479" s="130"/>
      <c r="P479" s="130"/>
      <c r="Q479" s="130"/>
      <c r="R479" s="130"/>
    </row>
    <row r="480" spans="2:18">
      <c r="B480" s="130"/>
      <c r="C480" s="130"/>
      <c r="D480" s="130"/>
      <c r="E480" s="130"/>
      <c r="F480" s="130"/>
      <c r="G480" s="130"/>
      <c r="H480" s="130"/>
      <c r="I480" s="130"/>
      <c r="J480" s="130"/>
      <c r="K480" s="130"/>
      <c r="L480" s="130"/>
      <c r="M480" s="130"/>
      <c r="N480" s="130"/>
      <c r="O480" s="130"/>
      <c r="P480" s="130"/>
      <c r="Q480" s="130"/>
      <c r="R480" s="130"/>
    </row>
    <row r="481" spans="2:18">
      <c r="B481" s="130"/>
      <c r="C481" s="130"/>
      <c r="D481" s="130"/>
      <c r="E481" s="130"/>
      <c r="F481" s="130"/>
      <c r="G481" s="130"/>
      <c r="H481" s="130"/>
      <c r="I481" s="130"/>
      <c r="J481" s="130"/>
      <c r="K481" s="130"/>
      <c r="L481" s="130"/>
      <c r="M481" s="130"/>
      <c r="N481" s="130"/>
      <c r="O481" s="130"/>
      <c r="P481" s="130"/>
      <c r="Q481" s="130"/>
      <c r="R481" s="130"/>
    </row>
    <row r="482" spans="2:18">
      <c r="B482" s="130"/>
      <c r="C482" s="130"/>
      <c r="D482" s="130"/>
      <c r="E482" s="130"/>
      <c r="F482" s="130"/>
      <c r="G482" s="130"/>
      <c r="H482" s="130"/>
      <c r="I482" s="130"/>
      <c r="J482" s="130"/>
      <c r="K482" s="130"/>
      <c r="L482" s="130"/>
      <c r="M482" s="130"/>
      <c r="N482" s="130"/>
      <c r="O482" s="130"/>
      <c r="P482" s="130"/>
      <c r="Q482" s="130"/>
      <c r="R482" s="130"/>
    </row>
    <row r="483" spans="2:18">
      <c r="B483" s="130"/>
      <c r="C483" s="130"/>
      <c r="D483" s="130"/>
      <c r="E483" s="130"/>
      <c r="F483" s="130"/>
      <c r="G483" s="130"/>
      <c r="H483" s="130"/>
      <c r="I483" s="130"/>
      <c r="J483" s="130"/>
      <c r="K483" s="130"/>
      <c r="L483" s="130"/>
      <c r="M483" s="130"/>
      <c r="N483" s="130"/>
      <c r="O483" s="130"/>
      <c r="P483" s="130"/>
      <c r="Q483" s="130"/>
      <c r="R483" s="130"/>
    </row>
    <row r="484" spans="2:18">
      <c r="B484" s="130"/>
      <c r="C484" s="130"/>
      <c r="D484" s="130"/>
      <c r="E484" s="130"/>
      <c r="F484" s="130"/>
      <c r="G484" s="130"/>
      <c r="H484" s="130"/>
      <c r="I484" s="130"/>
      <c r="J484" s="130"/>
      <c r="K484" s="130"/>
      <c r="L484" s="130"/>
      <c r="M484" s="130"/>
      <c r="N484" s="130"/>
      <c r="O484" s="130"/>
      <c r="P484" s="130"/>
      <c r="Q484" s="130"/>
      <c r="R484" s="130"/>
    </row>
    <row r="485" spans="2:18">
      <c r="B485" s="130"/>
      <c r="C485" s="130"/>
      <c r="D485" s="130"/>
      <c r="E485" s="130"/>
      <c r="F485" s="130"/>
      <c r="G485" s="130"/>
      <c r="H485" s="130"/>
      <c r="I485" s="130"/>
      <c r="J485" s="130"/>
      <c r="K485" s="130"/>
      <c r="L485" s="130"/>
      <c r="M485" s="130"/>
      <c r="N485" s="130"/>
      <c r="O485" s="130"/>
      <c r="P485" s="130"/>
      <c r="Q485" s="130"/>
      <c r="R485" s="130"/>
    </row>
    <row r="486" spans="2:18">
      <c r="B486" s="130"/>
      <c r="C486" s="130"/>
      <c r="D486" s="130"/>
      <c r="E486" s="130"/>
      <c r="F486" s="130"/>
      <c r="G486" s="130"/>
      <c r="H486" s="130"/>
      <c r="I486" s="130"/>
      <c r="J486" s="130"/>
      <c r="K486" s="130"/>
      <c r="L486" s="130"/>
      <c r="M486" s="130"/>
      <c r="N486" s="130"/>
      <c r="O486" s="130"/>
      <c r="P486" s="130"/>
      <c r="Q486" s="130"/>
      <c r="R486" s="130"/>
    </row>
    <row r="487" spans="2:18">
      <c r="B487" s="130"/>
      <c r="C487" s="130"/>
      <c r="D487" s="130"/>
      <c r="E487" s="130"/>
      <c r="F487" s="130"/>
      <c r="G487" s="130"/>
      <c r="H487" s="130"/>
      <c r="I487" s="130"/>
      <c r="J487" s="130"/>
      <c r="K487" s="130"/>
      <c r="L487" s="130"/>
      <c r="M487" s="130"/>
      <c r="N487" s="130"/>
      <c r="O487" s="130"/>
      <c r="P487" s="130"/>
      <c r="Q487" s="130"/>
      <c r="R487" s="130"/>
    </row>
    <row r="488" spans="2:18">
      <c r="B488" s="130"/>
      <c r="C488" s="130"/>
      <c r="D488" s="130"/>
      <c r="E488" s="130"/>
      <c r="F488" s="130"/>
      <c r="G488" s="130"/>
      <c r="H488" s="130"/>
      <c r="I488" s="130"/>
      <c r="J488" s="130"/>
      <c r="K488" s="130"/>
      <c r="L488" s="130"/>
      <c r="M488" s="130"/>
      <c r="N488" s="130"/>
      <c r="O488" s="130"/>
      <c r="P488" s="130"/>
      <c r="Q488" s="130"/>
      <c r="R488" s="130"/>
    </row>
    <row r="489" spans="2:18">
      <c r="B489" s="130"/>
      <c r="C489" s="130"/>
      <c r="D489" s="130"/>
      <c r="E489" s="130"/>
      <c r="F489" s="130"/>
      <c r="G489" s="130"/>
      <c r="H489" s="130"/>
      <c r="I489" s="130"/>
      <c r="J489" s="130"/>
      <c r="K489" s="130"/>
      <c r="L489" s="130"/>
      <c r="M489" s="130"/>
      <c r="N489" s="130"/>
      <c r="O489" s="130"/>
      <c r="P489" s="130"/>
      <c r="Q489" s="130"/>
      <c r="R489" s="130"/>
    </row>
    <row r="490" spans="2:18">
      <c r="B490" s="130"/>
      <c r="C490" s="130"/>
      <c r="D490" s="130"/>
      <c r="E490" s="130"/>
      <c r="F490" s="130"/>
      <c r="G490" s="130"/>
      <c r="H490" s="130"/>
      <c r="I490" s="130"/>
      <c r="J490" s="130"/>
      <c r="K490" s="130"/>
      <c r="L490" s="130"/>
      <c r="M490" s="130"/>
      <c r="N490" s="130"/>
      <c r="O490" s="130"/>
      <c r="P490" s="130"/>
      <c r="Q490" s="130"/>
      <c r="R490" s="130"/>
    </row>
    <row r="491" spans="2:18">
      <c r="B491" s="130"/>
      <c r="C491" s="130"/>
      <c r="D491" s="130"/>
      <c r="E491" s="130"/>
      <c r="F491" s="130"/>
      <c r="G491" s="130"/>
      <c r="H491" s="130"/>
      <c r="I491" s="130"/>
      <c r="J491" s="130"/>
      <c r="K491" s="130"/>
      <c r="L491" s="130"/>
      <c r="M491" s="130"/>
      <c r="N491" s="130"/>
      <c r="O491" s="130"/>
      <c r="P491" s="130"/>
      <c r="Q491" s="130"/>
      <c r="R491" s="130"/>
    </row>
    <row r="492" spans="2:18">
      <c r="B492" s="130"/>
      <c r="C492" s="130"/>
      <c r="D492" s="130"/>
      <c r="E492" s="130"/>
      <c r="F492" s="130"/>
      <c r="G492" s="130"/>
      <c r="H492" s="130"/>
      <c r="I492" s="130"/>
      <c r="J492" s="130"/>
      <c r="K492" s="130"/>
      <c r="L492" s="130"/>
      <c r="M492" s="130"/>
      <c r="N492" s="130"/>
      <c r="O492" s="130"/>
      <c r="P492" s="130"/>
      <c r="Q492" s="130"/>
      <c r="R492" s="130"/>
    </row>
    <row r="493" spans="2:18">
      <c r="B493" s="130"/>
      <c r="C493" s="130"/>
      <c r="D493" s="130"/>
      <c r="E493" s="130"/>
      <c r="F493" s="130"/>
      <c r="G493" s="130"/>
      <c r="H493" s="130"/>
      <c r="I493" s="130"/>
      <c r="J493" s="130"/>
      <c r="K493" s="130"/>
      <c r="L493" s="130"/>
      <c r="M493" s="130"/>
      <c r="N493" s="130"/>
      <c r="O493" s="130"/>
      <c r="P493" s="130"/>
      <c r="Q493" s="130"/>
      <c r="R493" s="130"/>
    </row>
    <row r="494" spans="2:18">
      <c r="B494" s="130"/>
      <c r="C494" s="130"/>
      <c r="D494" s="130"/>
      <c r="E494" s="130"/>
      <c r="F494" s="130"/>
      <c r="G494" s="130"/>
      <c r="H494" s="130"/>
      <c r="I494" s="130"/>
      <c r="J494" s="130"/>
      <c r="K494" s="130"/>
      <c r="L494" s="130"/>
      <c r="M494" s="130"/>
      <c r="N494" s="130"/>
      <c r="O494" s="130"/>
      <c r="P494" s="130"/>
      <c r="Q494" s="130"/>
      <c r="R494" s="130"/>
    </row>
    <row r="495" spans="2:18">
      <c r="B495" s="130"/>
      <c r="C495" s="130"/>
      <c r="D495" s="130"/>
      <c r="E495" s="130"/>
      <c r="F495" s="130"/>
      <c r="G495" s="130"/>
      <c r="H495" s="130"/>
      <c r="I495" s="130"/>
      <c r="J495" s="130"/>
      <c r="K495" s="130"/>
      <c r="L495" s="130"/>
      <c r="M495" s="130"/>
      <c r="N495" s="130"/>
      <c r="O495" s="130"/>
      <c r="P495" s="130"/>
      <c r="Q495" s="130"/>
      <c r="R495" s="130"/>
    </row>
    <row r="496" spans="2:18">
      <c r="B496" s="130"/>
      <c r="C496" s="130"/>
      <c r="D496" s="130"/>
      <c r="E496" s="130"/>
      <c r="F496" s="130"/>
      <c r="G496" s="130"/>
      <c r="H496" s="130"/>
      <c r="I496" s="130"/>
      <c r="J496" s="130"/>
      <c r="K496" s="130"/>
      <c r="L496" s="130"/>
      <c r="M496" s="130"/>
      <c r="N496" s="130"/>
      <c r="O496" s="130"/>
      <c r="P496" s="130"/>
      <c r="Q496" s="130"/>
      <c r="R496" s="130"/>
    </row>
    <row r="497" spans="2:18">
      <c r="B497" s="130"/>
      <c r="C497" s="130"/>
      <c r="D497" s="130"/>
      <c r="E497" s="130"/>
      <c r="F497" s="130"/>
      <c r="G497" s="130"/>
      <c r="H497" s="130"/>
      <c r="I497" s="130"/>
      <c r="J497" s="130"/>
      <c r="K497" s="130"/>
      <c r="L497" s="130"/>
      <c r="M497" s="130"/>
      <c r="N497" s="130"/>
      <c r="O497" s="130"/>
      <c r="P497" s="130"/>
      <c r="Q497" s="130"/>
      <c r="R497" s="130"/>
    </row>
    <row r="498" spans="2:18">
      <c r="B498" s="130"/>
      <c r="C498" s="130"/>
      <c r="D498" s="130"/>
      <c r="E498" s="130"/>
      <c r="F498" s="130"/>
      <c r="G498" s="130"/>
      <c r="H498" s="130"/>
      <c r="I498" s="130"/>
      <c r="J498" s="130"/>
      <c r="K498" s="130"/>
      <c r="L498" s="130"/>
      <c r="M498" s="130"/>
      <c r="N498" s="130"/>
      <c r="O498" s="130"/>
      <c r="P498" s="130"/>
      <c r="Q498" s="130"/>
      <c r="R498" s="130"/>
    </row>
    <row r="499" spans="2:18">
      <c r="B499" s="130"/>
      <c r="C499" s="130"/>
      <c r="D499" s="130"/>
      <c r="E499" s="130"/>
      <c r="F499" s="130"/>
      <c r="G499" s="130"/>
      <c r="H499" s="130"/>
      <c r="I499" s="130"/>
      <c r="J499" s="130"/>
      <c r="K499" s="130"/>
      <c r="L499" s="130"/>
      <c r="M499" s="130"/>
      <c r="N499" s="130"/>
      <c r="O499" s="130"/>
      <c r="P499" s="130"/>
      <c r="Q499" s="130"/>
      <c r="R499" s="130"/>
    </row>
    <row r="500" spans="2:18">
      <c r="B500" s="130"/>
      <c r="C500" s="130"/>
      <c r="D500" s="130"/>
      <c r="E500" s="130"/>
      <c r="F500" s="130"/>
      <c r="G500" s="130"/>
      <c r="H500" s="130"/>
      <c r="I500" s="130"/>
      <c r="J500" s="130"/>
      <c r="K500" s="130"/>
      <c r="L500" s="130"/>
      <c r="M500" s="130"/>
      <c r="N500" s="130"/>
      <c r="O500" s="130"/>
      <c r="P500" s="130"/>
      <c r="Q500" s="130"/>
      <c r="R500" s="130"/>
    </row>
    <row r="501" spans="2:18">
      <c r="B501" s="130"/>
      <c r="C501" s="130"/>
      <c r="D501" s="130"/>
      <c r="E501" s="130"/>
      <c r="F501" s="130"/>
      <c r="G501" s="130"/>
      <c r="H501" s="130"/>
      <c r="I501" s="130"/>
      <c r="J501" s="130"/>
      <c r="K501" s="130"/>
      <c r="L501" s="130"/>
      <c r="M501" s="130"/>
      <c r="N501" s="130"/>
      <c r="O501" s="130"/>
      <c r="P501" s="130"/>
      <c r="Q501" s="130"/>
      <c r="R501" s="130"/>
    </row>
    <row r="502" spans="2:18">
      <c r="B502" s="130"/>
      <c r="C502" s="130"/>
      <c r="D502" s="130"/>
      <c r="E502" s="130"/>
      <c r="F502" s="130"/>
      <c r="G502" s="130"/>
      <c r="H502" s="130"/>
      <c r="I502" s="130"/>
      <c r="J502" s="130"/>
      <c r="K502" s="130"/>
      <c r="L502" s="130"/>
      <c r="M502" s="130"/>
      <c r="N502" s="130"/>
      <c r="O502" s="130"/>
      <c r="P502" s="130"/>
      <c r="Q502" s="130"/>
      <c r="R502" s="130"/>
    </row>
    <row r="503" spans="2:18">
      <c r="B503" s="130"/>
      <c r="C503" s="130"/>
      <c r="D503" s="130"/>
      <c r="E503" s="130"/>
      <c r="F503" s="130"/>
      <c r="G503" s="130"/>
      <c r="H503" s="130"/>
      <c r="I503" s="130"/>
      <c r="J503" s="130"/>
      <c r="K503" s="130"/>
      <c r="L503" s="130"/>
      <c r="M503" s="130"/>
      <c r="N503" s="130"/>
      <c r="O503" s="130"/>
      <c r="P503" s="130"/>
      <c r="Q503" s="130"/>
      <c r="R503" s="130"/>
    </row>
    <row r="504" spans="2:18">
      <c r="B504" s="130"/>
      <c r="C504" s="130"/>
      <c r="D504" s="130"/>
      <c r="E504" s="130"/>
      <c r="F504" s="130"/>
      <c r="G504" s="130"/>
      <c r="H504" s="130"/>
      <c r="I504" s="130"/>
      <c r="J504" s="130"/>
      <c r="K504" s="130"/>
      <c r="L504" s="130"/>
      <c r="M504" s="130"/>
      <c r="N504" s="130"/>
      <c r="O504" s="130"/>
      <c r="P504" s="130"/>
      <c r="Q504" s="130"/>
      <c r="R504" s="130"/>
    </row>
    <row r="505" spans="2:18">
      <c r="B505" s="130"/>
      <c r="C505" s="130"/>
      <c r="D505" s="130"/>
      <c r="E505" s="130"/>
      <c r="F505" s="130"/>
      <c r="G505" s="130"/>
      <c r="H505" s="130"/>
      <c r="I505" s="130"/>
      <c r="J505" s="130"/>
      <c r="K505" s="130"/>
      <c r="L505" s="130"/>
      <c r="M505" s="130"/>
      <c r="N505" s="130"/>
      <c r="O505" s="130"/>
      <c r="P505" s="130"/>
      <c r="Q505" s="130"/>
      <c r="R505" s="130"/>
    </row>
    <row r="506" spans="2:18">
      <c r="B506" s="130"/>
      <c r="C506" s="130"/>
      <c r="D506" s="130"/>
      <c r="E506" s="130"/>
      <c r="F506" s="130"/>
      <c r="G506" s="130"/>
      <c r="H506" s="130"/>
      <c r="I506" s="130"/>
      <c r="J506" s="130"/>
      <c r="K506" s="130"/>
      <c r="L506" s="130"/>
      <c r="M506" s="130"/>
      <c r="N506" s="130"/>
      <c r="O506" s="130"/>
      <c r="P506" s="130"/>
      <c r="Q506" s="130"/>
      <c r="R506" s="130"/>
    </row>
    <row r="507" spans="2:18">
      <c r="B507" s="130"/>
      <c r="C507" s="130"/>
      <c r="D507" s="130"/>
      <c r="E507" s="130"/>
      <c r="F507" s="130"/>
      <c r="G507" s="130"/>
      <c r="H507" s="130"/>
      <c r="I507" s="130"/>
      <c r="J507" s="130"/>
      <c r="K507" s="130"/>
      <c r="L507" s="130"/>
      <c r="M507" s="130"/>
      <c r="N507" s="130"/>
      <c r="O507" s="130"/>
      <c r="P507" s="130"/>
      <c r="Q507" s="130"/>
      <c r="R507" s="130"/>
    </row>
    <row r="508" spans="2:18">
      <c r="B508" s="130"/>
      <c r="C508" s="130"/>
      <c r="D508" s="130"/>
      <c r="E508" s="130"/>
      <c r="F508" s="130"/>
      <c r="G508" s="130"/>
      <c r="H508" s="130"/>
      <c r="I508" s="130"/>
      <c r="J508" s="130"/>
      <c r="K508" s="130"/>
      <c r="L508" s="130"/>
      <c r="M508" s="130"/>
      <c r="N508" s="130"/>
      <c r="O508" s="130"/>
      <c r="P508" s="130"/>
      <c r="Q508" s="130"/>
      <c r="R508" s="130"/>
    </row>
    <row r="509" spans="2:18">
      <c r="B509" s="130"/>
      <c r="C509" s="130"/>
      <c r="D509" s="130"/>
      <c r="E509" s="130"/>
      <c r="F509" s="130"/>
      <c r="G509" s="130"/>
      <c r="H509" s="130"/>
      <c r="I509" s="130"/>
      <c r="J509" s="130"/>
      <c r="K509" s="130"/>
      <c r="L509" s="130"/>
      <c r="M509" s="130"/>
      <c r="N509" s="130"/>
      <c r="O509" s="130"/>
      <c r="P509" s="130"/>
      <c r="Q509" s="130"/>
      <c r="R509" s="130"/>
    </row>
    <row r="510" spans="2:18">
      <c r="B510" s="130"/>
      <c r="C510" s="130"/>
      <c r="D510" s="130"/>
      <c r="E510" s="130"/>
      <c r="F510" s="130"/>
      <c r="G510" s="130"/>
      <c r="H510" s="130"/>
      <c r="I510" s="130"/>
      <c r="J510" s="130"/>
      <c r="K510" s="130"/>
      <c r="L510" s="130"/>
      <c r="M510" s="130"/>
      <c r="N510" s="130"/>
      <c r="O510" s="130"/>
      <c r="P510" s="130"/>
      <c r="Q510" s="130"/>
      <c r="R510" s="130"/>
    </row>
    <row r="511" spans="2:18">
      <c r="B511" s="130"/>
      <c r="C511" s="130"/>
      <c r="D511" s="130"/>
      <c r="E511" s="130"/>
      <c r="F511" s="130"/>
      <c r="G511" s="130"/>
      <c r="H511" s="130"/>
      <c r="I511" s="130"/>
      <c r="J511" s="130"/>
      <c r="K511" s="130"/>
      <c r="L511" s="130"/>
      <c r="M511" s="130"/>
      <c r="N511" s="130"/>
      <c r="O511" s="130"/>
      <c r="P511" s="130"/>
      <c r="Q511" s="130"/>
      <c r="R511" s="130"/>
    </row>
    <row r="512" spans="2:18">
      <c r="B512" s="130"/>
      <c r="C512" s="130"/>
      <c r="D512" s="130"/>
      <c r="E512" s="130"/>
      <c r="F512" s="130"/>
      <c r="G512" s="130"/>
      <c r="H512" s="130"/>
      <c r="I512" s="130"/>
      <c r="J512" s="130"/>
      <c r="K512" s="130"/>
      <c r="L512" s="130"/>
      <c r="M512" s="130"/>
      <c r="N512" s="130"/>
      <c r="O512" s="130"/>
      <c r="P512" s="130"/>
      <c r="Q512" s="130"/>
      <c r="R512" s="130"/>
    </row>
    <row r="513" spans="2:18">
      <c r="B513" s="130"/>
      <c r="C513" s="130"/>
      <c r="D513" s="130"/>
      <c r="E513" s="130"/>
      <c r="F513" s="130"/>
      <c r="G513" s="130"/>
      <c r="H513" s="130"/>
      <c r="I513" s="130"/>
      <c r="J513" s="130"/>
      <c r="K513" s="130"/>
      <c r="L513" s="130"/>
      <c r="M513" s="130"/>
      <c r="N513" s="130"/>
      <c r="O513" s="130"/>
      <c r="P513" s="130"/>
      <c r="Q513" s="130"/>
      <c r="R513" s="130"/>
    </row>
    <row r="514" spans="2:18">
      <c r="B514" s="130"/>
      <c r="C514" s="130"/>
      <c r="D514" s="130"/>
      <c r="E514" s="130"/>
      <c r="F514" s="130"/>
      <c r="G514" s="130"/>
      <c r="H514" s="130"/>
      <c r="I514" s="130"/>
      <c r="J514" s="130"/>
      <c r="K514" s="130"/>
      <c r="L514" s="130"/>
      <c r="M514" s="130"/>
      <c r="N514" s="130"/>
      <c r="O514" s="130"/>
      <c r="P514" s="130"/>
      <c r="Q514" s="130"/>
      <c r="R514" s="130"/>
    </row>
    <row r="515" spans="2:18">
      <c r="B515" s="130"/>
      <c r="C515" s="130"/>
      <c r="D515" s="130"/>
      <c r="E515" s="130"/>
      <c r="F515" s="130"/>
      <c r="G515" s="130"/>
      <c r="H515" s="130"/>
      <c r="I515" s="130"/>
      <c r="J515" s="130"/>
      <c r="K515" s="130"/>
      <c r="L515" s="130"/>
      <c r="M515" s="130"/>
      <c r="N515" s="130"/>
      <c r="O515" s="130"/>
      <c r="P515" s="130"/>
      <c r="Q515" s="130"/>
      <c r="R515" s="130"/>
    </row>
    <row r="516" spans="2:18">
      <c r="B516" s="130"/>
      <c r="C516" s="130"/>
      <c r="D516" s="130"/>
      <c r="E516" s="130"/>
      <c r="F516" s="130"/>
      <c r="G516" s="130"/>
      <c r="H516" s="130"/>
      <c r="I516" s="130"/>
      <c r="J516" s="130"/>
      <c r="K516" s="130"/>
      <c r="L516" s="130"/>
      <c r="M516" s="130"/>
      <c r="N516" s="130"/>
      <c r="O516" s="130"/>
      <c r="P516" s="130"/>
      <c r="Q516" s="130"/>
      <c r="R516" s="130"/>
    </row>
    <row r="517" spans="2:18">
      <c r="B517" s="130"/>
      <c r="C517" s="130"/>
      <c r="D517" s="130"/>
      <c r="E517" s="130"/>
      <c r="F517" s="130"/>
      <c r="G517" s="130"/>
      <c r="H517" s="130"/>
      <c r="I517" s="130"/>
      <c r="J517" s="130"/>
      <c r="K517" s="130"/>
      <c r="L517" s="130"/>
      <c r="M517" s="130"/>
      <c r="N517" s="130"/>
      <c r="O517" s="130"/>
      <c r="P517" s="130"/>
      <c r="Q517" s="130"/>
      <c r="R517" s="130"/>
    </row>
    <row r="518" spans="2:18">
      <c r="B518" s="130"/>
      <c r="C518" s="130"/>
      <c r="D518" s="130"/>
      <c r="E518" s="130"/>
      <c r="F518" s="130"/>
      <c r="G518" s="130"/>
      <c r="H518" s="130"/>
      <c r="I518" s="130"/>
      <c r="J518" s="130"/>
      <c r="K518" s="130"/>
      <c r="L518" s="130"/>
      <c r="M518" s="130"/>
      <c r="N518" s="130"/>
      <c r="O518" s="130"/>
      <c r="P518" s="130"/>
      <c r="Q518" s="130"/>
      <c r="R518" s="130"/>
    </row>
    <row r="519" spans="2:18">
      <c r="B519" s="130"/>
      <c r="C519" s="130"/>
      <c r="D519" s="130"/>
      <c r="E519" s="130"/>
      <c r="F519" s="130"/>
      <c r="G519" s="130"/>
      <c r="H519" s="130"/>
      <c r="I519" s="130"/>
      <c r="J519" s="130"/>
      <c r="K519" s="130"/>
      <c r="L519" s="130"/>
      <c r="M519" s="130"/>
      <c r="N519" s="130"/>
      <c r="O519" s="130"/>
      <c r="P519" s="130"/>
      <c r="Q519" s="130"/>
      <c r="R519" s="130"/>
    </row>
    <row r="520" spans="2:18">
      <c r="B520" s="130"/>
      <c r="C520" s="130"/>
      <c r="D520" s="130"/>
      <c r="E520" s="130"/>
      <c r="F520" s="130"/>
      <c r="G520" s="130"/>
      <c r="H520" s="130"/>
      <c r="I520" s="130"/>
      <c r="J520" s="130"/>
      <c r="K520" s="130"/>
      <c r="L520" s="130"/>
      <c r="M520" s="130"/>
      <c r="N520" s="130"/>
      <c r="O520" s="130"/>
      <c r="P520" s="130"/>
      <c r="Q520" s="130"/>
      <c r="R520" s="130"/>
    </row>
    <row r="521" spans="2:18">
      <c r="B521" s="130"/>
      <c r="C521" s="130"/>
      <c r="D521" s="130"/>
      <c r="E521" s="130"/>
      <c r="F521" s="130"/>
      <c r="G521" s="130"/>
      <c r="H521" s="130"/>
      <c r="I521" s="130"/>
      <c r="J521" s="130"/>
      <c r="K521" s="130"/>
      <c r="L521" s="130"/>
      <c r="M521" s="130"/>
      <c r="N521" s="130"/>
      <c r="O521" s="130"/>
      <c r="P521" s="130"/>
      <c r="Q521" s="130"/>
      <c r="R521" s="130"/>
    </row>
    <row r="522" spans="2:18">
      <c r="B522" s="130"/>
      <c r="C522" s="130"/>
      <c r="D522" s="130"/>
      <c r="E522" s="130"/>
      <c r="F522" s="130"/>
      <c r="G522" s="130"/>
      <c r="H522" s="130"/>
      <c r="I522" s="130"/>
      <c r="J522" s="130"/>
      <c r="K522" s="130"/>
      <c r="L522" s="130"/>
      <c r="M522" s="130"/>
      <c r="N522" s="130"/>
      <c r="O522" s="130"/>
      <c r="P522" s="130"/>
      <c r="Q522" s="130"/>
      <c r="R522" s="130"/>
    </row>
    <row r="523" spans="2:18">
      <c r="B523" s="130"/>
      <c r="C523" s="130"/>
      <c r="D523" s="130"/>
      <c r="E523" s="130"/>
      <c r="F523" s="130"/>
      <c r="G523" s="130"/>
      <c r="H523" s="130"/>
      <c r="I523" s="130"/>
      <c r="J523" s="130"/>
      <c r="K523" s="130"/>
      <c r="L523" s="130"/>
      <c r="M523" s="130"/>
      <c r="N523" s="130"/>
      <c r="O523" s="130"/>
      <c r="P523" s="130"/>
      <c r="Q523" s="130"/>
      <c r="R523" s="130"/>
    </row>
    <row r="524" spans="2:18">
      <c r="B524" s="130"/>
      <c r="C524" s="130"/>
      <c r="D524" s="130"/>
      <c r="E524" s="130"/>
      <c r="F524" s="130"/>
      <c r="G524" s="130"/>
      <c r="H524" s="130"/>
      <c r="I524" s="130"/>
      <c r="J524" s="130"/>
      <c r="K524" s="130"/>
      <c r="L524" s="130"/>
      <c r="M524" s="130"/>
      <c r="N524" s="130"/>
      <c r="O524" s="130"/>
      <c r="P524" s="130"/>
      <c r="Q524" s="130"/>
      <c r="R524" s="130"/>
    </row>
    <row r="525" spans="2:18">
      <c r="B525" s="130"/>
      <c r="C525" s="130"/>
      <c r="D525" s="130"/>
      <c r="E525" s="130"/>
      <c r="F525" s="130"/>
      <c r="G525" s="130"/>
      <c r="H525" s="130"/>
      <c r="I525" s="130"/>
      <c r="J525" s="130"/>
      <c r="K525" s="130"/>
      <c r="L525" s="130"/>
      <c r="M525" s="130"/>
      <c r="N525" s="130"/>
      <c r="O525" s="130"/>
      <c r="P525" s="130"/>
      <c r="Q525" s="130"/>
      <c r="R525" s="130"/>
    </row>
    <row r="526" spans="2:18">
      <c r="B526" s="130"/>
      <c r="C526" s="130"/>
      <c r="D526" s="130"/>
      <c r="E526" s="130"/>
      <c r="F526" s="130"/>
      <c r="G526" s="130"/>
      <c r="H526" s="130"/>
      <c r="I526" s="130"/>
      <c r="J526" s="130"/>
      <c r="K526" s="130"/>
      <c r="L526" s="130"/>
      <c r="M526" s="130"/>
      <c r="N526" s="130"/>
      <c r="O526" s="130"/>
      <c r="P526" s="130"/>
      <c r="Q526" s="130"/>
      <c r="R526" s="130"/>
    </row>
    <row r="527" spans="2:18">
      <c r="B527" s="130"/>
      <c r="C527" s="130"/>
      <c r="D527" s="130"/>
      <c r="E527" s="130"/>
      <c r="F527" s="130"/>
      <c r="G527" s="130"/>
      <c r="H527" s="130"/>
      <c r="I527" s="130"/>
      <c r="J527" s="130"/>
      <c r="K527" s="130"/>
      <c r="L527" s="130"/>
      <c r="M527" s="130"/>
      <c r="N527" s="130"/>
      <c r="O527" s="130"/>
      <c r="P527" s="130"/>
      <c r="Q527" s="130"/>
      <c r="R527" s="130"/>
    </row>
    <row r="528" spans="2:18">
      <c r="B528" s="130"/>
      <c r="C528" s="130"/>
      <c r="D528" s="130"/>
      <c r="E528" s="130"/>
      <c r="F528" s="130"/>
      <c r="G528" s="130"/>
      <c r="H528" s="130"/>
      <c r="I528" s="130"/>
      <c r="J528" s="130"/>
      <c r="K528" s="130"/>
      <c r="L528" s="130"/>
      <c r="M528" s="130"/>
      <c r="N528" s="130"/>
      <c r="O528" s="130"/>
      <c r="P528" s="130"/>
      <c r="Q528" s="130"/>
      <c r="R528" s="130"/>
    </row>
    <row r="529" spans="2:18">
      <c r="B529" s="130"/>
      <c r="C529" s="130"/>
      <c r="D529" s="130"/>
      <c r="E529" s="130"/>
      <c r="F529" s="130"/>
      <c r="G529" s="130"/>
      <c r="H529" s="130"/>
      <c r="I529" s="130"/>
      <c r="J529" s="130"/>
      <c r="K529" s="130"/>
      <c r="L529" s="130"/>
      <c r="M529" s="130"/>
      <c r="N529" s="130"/>
      <c r="O529" s="130"/>
      <c r="P529" s="130"/>
      <c r="Q529" s="130"/>
      <c r="R529" s="130"/>
    </row>
    <row r="530" spans="2:18">
      <c r="B530" s="130"/>
      <c r="C530" s="130"/>
      <c r="D530" s="130"/>
      <c r="E530" s="130"/>
      <c r="F530" s="130"/>
      <c r="G530" s="130"/>
      <c r="H530" s="130"/>
      <c r="I530" s="130"/>
      <c r="J530" s="130"/>
      <c r="K530" s="130"/>
      <c r="L530" s="130"/>
      <c r="M530" s="130"/>
      <c r="N530" s="130"/>
      <c r="O530" s="130"/>
      <c r="P530" s="130"/>
      <c r="Q530" s="130"/>
      <c r="R530" s="130"/>
    </row>
    <row r="531" spans="2:18">
      <c r="B531" s="130"/>
      <c r="C531" s="130"/>
      <c r="D531" s="130"/>
      <c r="E531" s="130"/>
      <c r="F531" s="130"/>
      <c r="G531" s="130"/>
      <c r="H531" s="130"/>
      <c r="I531" s="130"/>
      <c r="J531" s="130"/>
      <c r="K531" s="130"/>
      <c r="L531" s="130"/>
      <c r="M531" s="130"/>
      <c r="N531" s="130"/>
      <c r="O531" s="130"/>
      <c r="P531" s="130"/>
      <c r="Q531" s="130"/>
      <c r="R531" s="130"/>
    </row>
    <row r="532" spans="2:18">
      <c r="B532" s="130"/>
      <c r="C532" s="130"/>
      <c r="D532" s="130"/>
      <c r="E532" s="130"/>
      <c r="F532" s="130"/>
      <c r="G532" s="130"/>
      <c r="H532" s="130"/>
      <c r="I532" s="130"/>
      <c r="J532" s="130"/>
      <c r="K532" s="130"/>
      <c r="L532" s="130"/>
      <c r="M532" s="130"/>
      <c r="N532" s="130"/>
      <c r="O532" s="130"/>
      <c r="P532" s="130"/>
      <c r="Q532" s="130"/>
      <c r="R532" s="130"/>
    </row>
    <row r="533" spans="2:18">
      <c r="B533" s="130"/>
      <c r="C533" s="130"/>
      <c r="D533" s="130"/>
      <c r="E533" s="130"/>
      <c r="F533" s="130"/>
      <c r="G533" s="130"/>
      <c r="H533" s="130"/>
      <c r="I533" s="130"/>
      <c r="J533" s="130"/>
      <c r="K533" s="130"/>
      <c r="L533" s="130"/>
      <c r="M533" s="130"/>
      <c r="N533" s="130"/>
      <c r="O533" s="130"/>
      <c r="P533" s="130"/>
      <c r="Q533" s="130"/>
      <c r="R533" s="130"/>
    </row>
    <row r="534" spans="2:18">
      <c r="B534" s="130"/>
      <c r="C534" s="130"/>
      <c r="D534" s="130"/>
      <c r="E534" s="130"/>
      <c r="F534" s="130"/>
      <c r="G534" s="130"/>
      <c r="H534" s="130"/>
      <c r="I534" s="130"/>
      <c r="J534" s="130"/>
      <c r="K534" s="130"/>
      <c r="L534" s="130"/>
      <c r="M534" s="130"/>
      <c r="N534" s="130"/>
      <c r="O534" s="130"/>
      <c r="P534" s="130"/>
      <c r="Q534" s="130"/>
      <c r="R534" s="130"/>
    </row>
    <row r="535" spans="2:18">
      <c r="B535" s="130"/>
      <c r="C535" s="130"/>
      <c r="D535" s="130"/>
      <c r="E535" s="130"/>
      <c r="F535" s="130"/>
      <c r="G535" s="130"/>
      <c r="H535" s="130"/>
      <c r="I535" s="130"/>
      <c r="J535" s="130"/>
      <c r="K535" s="130"/>
      <c r="L535" s="130"/>
      <c r="M535" s="130"/>
      <c r="N535" s="130"/>
      <c r="O535" s="130"/>
      <c r="P535" s="130"/>
      <c r="Q535" s="130"/>
      <c r="R535" s="130"/>
    </row>
    <row r="536" spans="2:18">
      <c r="B536" s="130"/>
      <c r="C536" s="130"/>
      <c r="D536" s="130"/>
      <c r="E536" s="130"/>
      <c r="F536" s="130"/>
      <c r="G536" s="130"/>
      <c r="H536" s="130"/>
      <c r="I536" s="130"/>
      <c r="J536" s="130"/>
      <c r="K536" s="130"/>
      <c r="L536" s="130"/>
      <c r="M536" s="130"/>
      <c r="N536" s="130"/>
      <c r="O536" s="130"/>
      <c r="P536" s="130"/>
      <c r="Q536" s="130"/>
      <c r="R536" s="130"/>
    </row>
    <row r="537" spans="2:18">
      <c r="B537" s="130"/>
      <c r="C537" s="130"/>
      <c r="D537" s="130"/>
      <c r="E537" s="130"/>
      <c r="F537" s="130"/>
      <c r="G537" s="130"/>
      <c r="H537" s="130"/>
      <c r="I537" s="130"/>
      <c r="J537" s="130"/>
      <c r="K537" s="130"/>
      <c r="L537" s="130"/>
      <c r="M537" s="130"/>
      <c r="N537" s="130"/>
      <c r="O537" s="130"/>
      <c r="P537" s="130"/>
      <c r="Q537" s="130"/>
      <c r="R537" s="130"/>
    </row>
    <row r="538" spans="2:18">
      <c r="B538" s="130"/>
      <c r="C538" s="130"/>
      <c r="D538" s="130"/>
      <c r="E538" s="130"/>
      <c r="F538" s="130"/>
      <c r="G538" s="130"/>
      <c r="H538" s="130"/>
      <c r="I538" s="130"/>
      <c r="J538" s="130"/>
      <c r="K538" s="130"/>
      <c r="L538" s="130"/>
      <c r="M538" s="130"/>
      <c r="N538" s="130"/>
      <c r="O538" s="130"/>
      <c r="P538" s="130"/>
      <c r="Q538" s="130"/>
      <c r="R538" s="130"/>
    </row>
    <row r="539" spans="2:18">
      <c r="B539" s="130"/>
      <c r="C539" s="130"/>
      <c r="D539" s="130"/>
      <c r="E539" s="130"/>
      <c r="F539" s="130"/>
      <c r="G539" s="130"/>
      <c r="H539" s="130"/>
      <c r="I539" s="130"/>
      <c r="J539" s="130"/>
      <c r="K539" s="130"/>
      <c r="L539" s="130"/>
      <c r="M539" s="130"/>
      <c r="N539" s="130"/>
      <c r="O539" s="130"/>
      <c r="P539" s="130"/>
      <c r="Q539" s="130"/>
      <c r="R539" s="130"/>
    </row>
    <row r="540" spans="2:18">
      <c r="B540" s="130"/>
      <c r="C540" s="130"/>
      <c r="D540" s="130"/>
      <c r="E540" s="130"/>
      <c r="F540" s="130"/>
      <c r="G540" s="130"/>
      <c r="H540" s="130"/>
      <c r="I540" s="130"/>
      <c r="J540" s="130"/>
      <c r="K540" s="130"/>
      <c r="L540" s="130"/>
      <c r="M540" s="130"/>
      <c r="N540" s="130"/>
      <c r="O540" s="130"/>
      <c r="P540" s="130"/>
      <c r="Q540" s="130"/>
      <c r="R540" s="130"/>
    </row>
    <row r="541" spans="2:18">
      <c r="B541" s="130"/>
      <c r="C541" s="130"/>
      <c r="D541" s="130"/>
      <c r="E541" s="130"/>
      <c r="F541" s="130"/>
      <c r="G541" s="130"/>
      <c r="H541" s="130"/>
      <c r="I541" s="130"/>
      <c r="J541" s="130"/>
      <c r="K541" s="130"/>
      <c r="L541" s="130"/>
      <c r="M541" s="130"/>
      <c r="N541" s="130"/>
      <c r="O541" s="130"/>
      <c r="P541" s="130"/>
      <c r="Q541" s="130"/>
      <c r="R541" s="130"/>
    </row>
    <row r="542" spans="2:18">
      <c r="B542" s="130"/>
      <c r="C542" s="130"/>
      <c r="D542" s="130"/>
      <c r="E542" s="130"/>
      <c r="F542" s="130"/>
      <c r="G542" s="130"/>
      <c r="H542" s="130"/>
      <c r="I542" s="130"/>
      <c r="J542" s="130"/>
      <c r="K542" s="130"/>
      <c r="L542" s="130"/>
      <c r="M542" s="130"/>
      <c r="N542" s="130"/>
      <c r="O542" s="130"/>
      <c r="P542" s="130"/>
      <c r="Q542" s="130"/>
      <c r="R542" s="130"/>
    </row>
    <row r="543" spans="2:18">
      <c r="B543" s="130"/>
      <c r="C543" s="130"/>
      <c r="D543" s="130"/>
      <c r="E543" s="130"/>
      <c r="F543" s="130"/>
      <c r="G543" s="130"/>
      <c r="H543" s="130"/>
      <c r="I543" s="130"/>
      <c r="J543" s="130"/>
      <c r="K543" s="130"/>
      <c r="L543" s="130"/>
      <c r="M543" s="130"/>
      <c r="N543" s="130"/>
      <c r="O543" s="130"/>
      <c r="P543" s="130"/>
      <c r="Q543" s="130"/>
      <c r="R543" s="130"/>
    </row>
    <row r="544" spans="2:18">
      <c r="B544" s="130"/>
      <c r="C544" s="130"/>
      <c r="D544" s="130"/>
      <c r="E544" s="130"/>
      <c r="F544" s="130"/>
      <c r="G544" s="130"/>
      <c r="H544" s="130"/>
      <c r="I544" s="130"/>
      <c r="J544" s="130"/>
      <c r="K544" s="130"/>
      <c r="L544" s="130"/>
      <c r="M544" s="130"/>
      <c r="N544" s="130"/>
      <c r="O544" s="130"/>
      <c r="P544" s="130"/>
      <c r="Q544" s="130"/>
      <c r="R544" s="130"/>
    </row>
    <row r="545" spans="2:18">
      <c r="B545" s="130"/>
      <c r="C545" s="130"/>
      <c r="D545" s="130"/>
      <c r="E545" s="130"/>
      <c r="F545" s="130"/>
      <c r="G545" s="130"/>
      <c r="H545" s="130"/>
      <c r="I545" s="130"/>
      <c r="J545" s="130"/>
      <c r="K545" s="130"/>
      <c r="L545" s="130"/>
      <c r="M545" s="130"/>
      <c r="N545" s="130"/>
      <c r="O545" s="130"/>
      <c r="P545" s="130"/>
      <c r="Q545" s="130"/>
      <c r="R545" s="130"/>
    </row>
    <row r="546" spans="2:18">
      <c r="B546" s="130"/>
      <c r="C546" s="130"/>
      <c r="D546" s="130"/>
      <c r="E546" s="130"/>
      <c r="F546" s="130"/>
      <c r="G546" s="130"/>
      <c r="H546" s="130"/>
      <c r="I546" s="130"/>
      <c r="J546" s="130"/>
      <c r="K546" s="130"/>
      <c r="L546" s="130"/>
      <c r="M546" s="130"/>
      <c r="N546" s="130"/>
      <c r="O546" s="130"/>
      <c r="P546" s="130"/>
      <c r="Q546" s="130"/>
      <c r="R546" s="130"/>
    </row>
    <row r="547" spans="2:18">
      <c r="B547" s="130"/>
      <c r="C547" s="130"/>
      <c r="D547" s="130"/>
      <c r="E547" s="130"/>
      <c r="F547" s="130"/>
      <c r="G547" s="130"/>
      <c r="H547" s="130"/>
      <c r="I547" s="130"/>
      <c r="J547" s="130"/>
      <c r="K547" s="130"/>
      <c r="L547" s="130"/>
      <c r="M547" s="130"/>
      <c r="N547" s="130"/>
      <c r="O547" s="130"/>
      <c r="P547" s="130"/>
      <c r="Q547" s="130"/>
      <c r="R547" s="130"/>
    </row>
    <row r="548" spans="2:18">
      <c r="B548" s="130"/>
      <c r="C548" s="130"/>
      <c r="D548" s="130"/>
      <c r="E548" s="130"/>
      <c r="F548" s="130"/>
      <c r="G548" s="130"/>
      <c r="H548" s="130"/>
      <c r="I548" s="130"/>
      <c r="J548" s="130"/>
      <c r="K548" s="130"/>
      <c r="L548" s="130"/>
      <c r="M548" s="130"/>
      <c r="N548" s="130"/>
      <c r="O548" s="130"/>
      <c r="P548" s="130"/>
      <c r="Q548" s="130"/>
      <c r="R548" s="130"/>
    </row>
    <row r="549" spans="2:18">
      <c r="B549" s="130"/>
      <c r="C549" s="130"/>
      <c r="D549" s="130"/>
      <c r="E549" s="130"/>
      <c r="F549" s="130"/>
      <c r="G549" s="130"/>
      <c r="H549" s="130"/>
      <c r="I549" s="130"/>
      <c r="J549" s="130"/>
      <c r="K549" s="130"/>
      <c r="L549" s="130"/>
      <c r="M549" s="130"/>
      <c r="N549" s="130"/>
      <c r="O549" s="130"/>
      <c r="P549" s="130"/>
      <c r="Q549" s="130"/>
      <c r="R549" s="130"/>
    </row>
    <row r="550" spans="2:18">
      <c r="B550" s="130"/>
      <c r="C550" s="130"/>
      <c r="D550" s="130"/>
      <c r="E550" s="130"/>
      <c r="F550" s="130"/>
      <c r="G550" s="130"/>
      <c r="H550" s="130"/>
      <c r="I550" s="130"/>
      <c r="J550" s="130"/>
      <c r="K550" s="130"/>
      <c r="L550" s="130"/>
      <c r="M550" s="130"/>
      <c r="N550" s="130"/>
      <c r="O550" s="130"/>
      <c r="P550" s="130"/>
      <c r="Q550" s="130"/>
      <c r="R550" s="130"/>
    </row>
    <row r="551" spans="2:18">
      <c r="B551" s="130"/>
      <c r="C551" s="130"/>
      <c r="D551" s="130"/>
      <c r="E551" s="130"/>
      <c r="F551" s="130"/>
      <c r="G551" s="130"/>
      <c r="H551" s="130"/>
      <c r="I551" s="130"/>
      <c r="J551" s="130"/>
      <c r="K551" s="130"/>
      <c r="L551" s="130"/>
      <c r="M551" s="130"/>
      <c r="N551" s="130"/>
      <c r="O551" s="130"/>
      <c r="P551" s="130"/>
      <c r="Q551" s="130"/>
      <c r="R551" s="130"/>
    </row>
    <row r="552" spans="2:18">
      <c r="B552" s="130"/>
      <c r="C552" s="130"/>
      <c r="D552" s="130"/>
      <c r="E552" s="130"/>
      <c r="F552" s="130"/>
      <c r="G552" s="130"/>
      <c r="H552" s="130"/>
      <c r="I552" s="130"/>
      <c r="J552" s="130"/>
      <c r="K552" s="130"/>
      <c r="L552" s="130"/>
      <c r="M552" s="130"/>
      <c r="N552" s="130"/>
      <c r="O552" s="130"/>
      <c r="P552" s="130"/>
      <c r="Q552" s="130"/>
      <c r="R552" s="130"/>
    </row>
    <row r="553" spans="2:18">
      <c r="B553" s="130"/>
      <c r="C553" s="130"/>
      <c r="D553" s="130"/>
      <c r="E553" s="130"/>
      <c r="F553" s="130"/>
      <c r="G553" s="130"/>
      <c r="H553" s="130"/>
      <c r="I553" s="130"/>
      <c r="J553" s="130"/>
      <c r="K553" s="130"/>
      <c r="L553" s="130"/>
      <c r="M553" s="130"/>
      <c r="N553" s="130"/>
      <c r="O553" s="130"/>
      <c r="P553" s="130"/>
      <c r="Q553" s="130"/>
      <c r="R553" s="130"/>
    </row>
    <row r="554" spans="2:18">
      <c r="B554" s="130"/>
      <c r="C554" s="130"/>
      <c r="D554" s="130"/>
      <c r="E554" s="130"/>
      <c r="F554" s="130"/>
      <c r="G554" s="130"/>
      <c r="H554" s="130"/>
      <c r="I554" s="130"/>
      <c r="J554" s="130"/>
      <c r="K554" s="130"/>
      <c r="L554" s="130"/>
      <c r="M554" s="130"/>
      <c r="N554" s="130"/>
      <c r="O554" s="130"/>
      <c r="P554" s="130"/>
      <c r="Q554" s="130"/>
      <c r="R554" s="130"/>
    </row>
    <row r="555" spans="2:18">
      <c r="B555" s="130"/>
      <c r="C555" s="130"/>
      <c r="D555" s="130"/>
      <c r="E555" s="130"/>
      <c r="F555" s="130"/>
      <c r="G555" s="130"/>
      <c r="H555" s="130"/>
      <c r="I555" s="130"/>
      <c r="J555" s="130"/>
      <c r="K555" s="130"/>
      <c r="L555" s="130"/>
      <c r="M555" s="130"/>
      <c r="N555" s="130"/>
      <c r="O555" s="130"/>
      <c r="P555" s="130"/>
      <c r="Q555" s="130"/>
      <c r="R555" s="130"/>
    </row>
    <row r="556" spans="2:18">
      <c r="B556" s="130"/>
      <c r="C556" s="130"/>
      <c r="D556" s="130"/>
      <c r="E556" s="130"/>
      <c r="F556" s="130"/>
      <c r="G556" s="130"/>
      <c r="H556" s="130"/>
      <c r="I556" s="130"/>
      <c r="J556" s="130"/>
      <c r="K556" s="130"/>
      <c r="L556" s="130"/>
      <c r="M556" s="130"/>
      <c r="N556" s="130"/>
      <c r="O556" s="130"/>
      <c r="P556" s="130"/>
      <c r="Q556" s="130"/>
      <c r="R556" s="130"/>
    </row>
    <row r="557" spans="2:18">
      <c r="B557" s="130"/>
      <c r="C557" s="130"/>
      <c r="D557" s="130"/>
      <c r="E557" s="130"/>
      <c r="F557" s="130"/>
      <c r="G557" s="130"/>
      <c r="H557" s="130"/>
      <c r="I557" s="130"/>
      <c r="J557" s="130"/>
      <c r="K557" s="130"/>
      <c r="L557" s="130"/>
      <c r="M557" s="130"/>
      <c r="N557" s="130"/>
      <c r="O557" s="130"/>
      <c r="P557" s="130"/>
      <c r="Q557" s="130"/>
      <c r="R557" s="130"/>
    </row>
    <row r="558" spans="2:18">
      <c r="B558" s="130"/>
      <c r="C558" s="130"/>
      <c r="D558" s="130"/>
      <c r="E558" s="130"/>
      <c r="F558" s="130"/>
      <c r="G558" s="130"/>
      <c r="H558" s="130"/>
      <c r="I558" s="130"/>
      <c r="J558" s="130"/>
      <c r="K558" s="130"/>
      <c r="L558" s="130"/>
      <c r="M558" s="130"/>
      <c r="N558" s="130"/>
      <c r="O558" s="130"/>
      <c r="P558" s="130"/>
      <c r="Q558" s="130"/>
      <c r="R558" s="130"/>
    </row>
    <row r="559" spans="2:18">
      <c r="B559" s="130"/>
      <c r="C559" s="130"/>
      <c r="D559" s="130"/>
      <c r="E559" s="130"/>
      <c r="F559" s="130"/>
      <c r="G559" s="130"/>
      <c r="H559" s="130"/>
      <c r="I559" s="130"/>
      <c r="J559" s="130"/>
      <c r="K559" s="130"/>
      <c r="L559" s="130"/>
      <c r="M559" s="130"/>
      <c r="N559" s="130"/>
      <c r="O559" s="130"/>
      <c r="P559" s="130"/>
      <c r="Q559" s="130"/>
      <c r="R559" s="130"/>
    </row>
    <row r="560" spans="2:18">
      <c r="B560" s="130"/>
      <c r="C560" s="130"/>
      <c r="D560" s="130"/>
      <c r="E560" s="130"/>
      <c r="F560" s="130"/>
      <c r="G560" s="130"/>
      <c r="H560" s="130"/>
      <c r="I560" s="130"/>
      <c r="J560" s="130"/>
      <c r="K560" s="130"/>
      <c r="L560" s="130"/>
      <c r="M560" s="130"/>
      <c r="N560" s="130"/>
      <c r="O560" s="130"/>
      <c r="P560" s="130"/>
      <c r="Q560" s="130"/>
      <c r="R560" s="130"/>
    </row>
    <row r="561" spans="2:18">
      <c r="B561" s="130"/>
      <c r="C561" s="130"/>
      <c r="D561" s="130"/>
      <c r="E561" s="130"/>
      <c r="F561" s="130"/>
      <c r="G561" s="130"/>
      <c r="H561" s="130"/>
      <c r="I561" s="130"/>
      <c r="J561" s="130"/>
      <c r="K561" s="130"/>
      <c r="L561" s="130"/>
      <c r="M561" s="130"/>
      <c r="N561" s="130"/>
      <c r="O561" s="130"/>
      <c r="P561" s="130"/>
      <c r="Q561" s="130"/>
      <c r="R561" s="130"/>
    </row>
    <row r="562" spans="2:18">
      <c r="B562" s="130"/>
      <c r="C562" s="130"/>
      <c r="D562" s="130"/>
      <c r="E562" s="130"/>
      <c r="F562" s="130"/>
      <c r="G562" s="130"/>
      <c r="H562" s="130"/>
      <c r="I562" s="130"/>
      <c r="J562" s="130"/>
      <c r="K562" s="130"/>
      <c r="L562" s="130"/>
      <c r="M562" s="130"/>
      <c r="N562" s="130"/>
      <c r="O562" s="130"/>
      <c r="P562" s="130"/>
      <c r="Q562" s="130"/>
      <c r="R562" s="130"/>
    </row>
    <row r="563" spans="2:18">
      <c r="B563" s="130"/>
      <c r="C563" s="130"/>
      <c r="D563" s="130"/>
      <c r="E563" s="130"/>
      <c r="F563" s="130"/>
      <c r="G563" s="130"/>
      <c r="H563" s="130"/>
      <c r="I563" s="130"/>
      <c r="J563" s="130"/>
      <c r="K563" s="130"/>
      <c r="L563" s="130"/>
      <c r="M563" s="130"/>
      <c r="N563" s="130"/>
      <c r="O563" s="130"/>
      <c r="P563" s="130"/>
      <c r="Q563" s="130"/>
      <c r="R563" s="130"/>
    </row>
    <row r="564" spans="2:18">
      <c r="B564" s="130"/>
      <c r="C564" s="130"/>
      <c r="D564" s="130"/>
      <c r="E564" s="130"/>
      <c r="F564" s="130"/>
      <c r="G564" s="130"/>
      <c r="H564" s="130"/>
      <c r="I564" s="130"/>
      <c r="J564" s="130"/>
      <c r="K564" s="130"/>
      <c r="L564" s="130"/>
      <c r="M564" s="130"/>
      <c r="N564" s="130"/>
      <c r="O564" s="130"/>
      <c r="P564" s="130"/>
      <c r="Q564" s="130"/>
      <c r="R564" s="130"/>
    </row>
    <row r="565" spans="2:18">
      <c r="B565" s="130"/>
      <c r="C565" s="130"/>
      <c r="D565" s="130"/>
      <c r="E565" s="130"/>
      <c r="F565" s="130"/>
      <c r="G565" s="130"/>
      <c r="H565" s="130"/>
      <c r="I565" s="130"/>
      <c r="J565" s="130"/>
      <c r="K565" s="130"/>
      <c r="L565" s="130"/>
      <c r="M565" s="130"/>
      <c r="N565" s="130"/>
      <c r="O565" s="130"/>
      <c r="P565" s="130"/>
      <c r="Q565" s="130"/>
      <c r="R565" s="130"/>
    </row>
    <row r="566" spans="2:18">
      <c r="B566" s="130"/>
      <c r="C566" s="130"/>
      <c r="D566" s="130"/>
      <c r="E566" s="130"/>
      <c r="F566" s="130"/>
      <c r="G566" s="130"/>
      <c r="H566" s="130"/>
      <c r="I566" s="130"/>
      <c r="J566" s="130"/>
      <c r="K566" s="130"/>
      <c r="L566" s="130"/>
      <c r="M566" s="130"/>
      <c r="N566" s="130"/>
      <c r="O566" s="130"/>
      <c r="P566" s="130"/>
      <c r="Q566" s="130"/>
      <c r="R566" s="130"/>
    </row>
    <row r="567" spans="2:18">
      <c r="B567" s="130"/>
      <c r="C567" s="130"/>
      <c r="D567" s="130"/>
      <c r="E567" s="130"/>
      <c r="F567" s="130"/>
      <c r="G567" s="130"/>
      <c r="H567" s="130"/>
      <c r="I567" s="130"/>
      <c r="J567" s="130"/>
      <c r="K567" s="130"/>
      <c r="L567" s="130"/>
      <c r="M567" s="130"/>
      <c r="N567" s="130"/>
      <c r="O567" s="130"/>
      <c r="P567" s="130"/>
      <c r="Q567" s="130"/>
      <c r="R567" s="130"/>
    </row>
    <row r="568" spans="2:18">
      <c r="B568" s="130"/>
      <c r="C568" s="130"/>
      <c r="D568" s="130"/>
      <c r="E568" s="130"/>
      <c r="F568" s="130"/>
      <c r="G568" s="130"/>
      <c r="H568" s="130"/>
      <c r="I568" s="130"/>
      <c r="J568" s="130"/>
      <c r="K568" s="130"/>
      <c r="L568" s="130"/>
      <c r="M568" s="130"/>
      <c r="N568" s="130"/>
      <c r="O568" s="130"/>
      <c r="P568" s="130"/>
      <c r="Q568" s="130"/>
      <c r="R568" s="130"/>
    </row>
    <row r="569" spans="2:18">
      <c r="B569" s="130"/>
      <c r="C569" s="130"/>
      <c r="D569" s="130"/>
      <c r="E569" s="130"/>
      <c r="F569" s="130"/>
      <c r="G569" s="130"/>
      <c r="H569" s="130"/>
      <c r="I569" s="130"/>
      <c r="J569" s="130"/>
      <c r="K569" s="130"/>
      <c r="L569" s="130"/>
      <c r="M569" s="130"/>
      <c r="N569" s="130"/>
      <c r="O569" s="130"/>
      <c r="P569" s="130"/>
      <c r="Q569" s="130"/>
      <c r="R569" s="130"/>
    </row>
    <row r="570" spans="2:18">
      <c r="B570" s="130"/>
      <c r="C570" s="130"/>
      <c r="D570" s="130"/>
      <c r="E570" s="130"/>
      <c r="F570" s="130"/>
      <c r="G570" s="130"/>
      <c r="H570" s="130"/>
      <c r="I570" s="130"/>
      <c r="J570" s="130"/>
      <c r="K570" s="130"/>
      <c r="L570" s="130"/>
      <c r="M570" s="130"/>
      <c r="N570" s="130"/>
      <c r="O570" s="130"/>
      <c r="P570" s="130"/>
      <c r="Q570" s="130"/>
      <c r="R570" s="130"/>
    </row>
    <row r="571" spans="2:18">
      <c r="B571" s="130"/>
      <c r="C571" s="130"/>
      <c r="D571" s="130"/>
      <c r="E571" s="130"/>
      <c r="F571" s="130"/>
      <c r="G571" s="130"/>
      <c r="H571" s="130"/>
      <c r="I571" s="130"/>
      <c r="J571" s="130"/>
      <c r="K571" s="130"/>
      <c r="L571" s="130"/>
      <c r="M571" s="130"/>
      <c r="N571" s="130"/>
      <c r="O571" s="130"/>
      <c r="P571" s="130"/>
      <c r="Q571" s="130"/>
      <c r="R571" s="130"/>
    </row>
    <row r="572" spans="2:18">
      <c r="B572" s="130"/>
      <c r="C572" s="130"/>
      <c r="D572" s="130"/>
      <c r="E572" s="130"/>
      <c r="F572" s="130"/>
      <c r="G572" s="130"/>
      <c r="H572" s="130"/>
      <c r="I572" s="130"/>
      <c r="J572" s="130"/>
      <c r="K572" s="130"/>
      <c r="L572" s="130"/>
      <c r="M572" s="130"/>
      <c r="N572" s="130"/>
      <c r="O572" s="130"/>
      <c r="P572" s="130"/>
      <c r="Q572" s="130"/>
      <c r="R572" s="130"/>
    </row>
    <row r="573" spans="2:18">
      <c r="B573" s="130"/>
      <c r="C573" s="130"/>
      <c r="D573" s="130"/>
      <c r="E573" s="130"/>
      <c r="F573" s="130"/>
      <c r="G573" s="130"/>
      <c r="H573" s="130"/>
      <c r="I573" s="130"/>
      <c r="J573" s="130"/>
      <c r="K573" s="130"/>
      <c r="L573" s="130"/>
      <c r="M573" s="130"/>
      <c r="N573" s="130"/>
      <c r="O573" s="130"/>
      <c r="P573" s="130"/>
      <c r="Q573" s="130"/>
      <c r="R573" s="130"/>
    </row>
    <row r="574" spans="2:18">
      <c r="B574" s="130"/>
      <c r="C574" s="130"/>
      <c r="D574" s="130"/>
      <c r="E574" s="130"/>
      <c r="F574" s="130"/>
      <c r="G574" s="130"/>
      <c r="H574" s="130"/>
      <c r="I574" s="130"/>
      <c r="J574" s="130"/>
      <c r="K574" s="130"/>
      <c r="L574" s="130"/>
      <c r="M574" s="130"/>
      <c r="N574" s="130"/>
      <c r="O574" s="130"/>
      <c r="P574" s="130"/>
      <c r="Q574" s="130"/>
      <c r="R574" s="130"/>
    </row>
    <row r="575" spans="2:18">
      <c r="B575" s="130"/>
      <c r="C575" s="130"/>
      <c r="D575" s="130"/>
      <c r="E575" s="130"/>
      <c r="F575" s="130"/>
      <c r="G575" s="130"/>
      <c r="H575" s="130"/>
      <c r="I575" s="130"/>
      <c r="J575" s="130"/>
      <c r="K575" s="130"/>
      <c r="L575" s="130"/>
      <c r="M575" s="130"/>
      <c r="N575" s="130"/>
      <c r="O575" s="130"/>
      <c r="P575" s="130"/>
      <c r="Q575" s="130"/>
      <c r="R575" s="130"/>
    </row>
    <row r="576" spans="2:18">
      <c r="B576" s="130"/>
      <c r="C576" s="130"/>
      <c r="D576" s="130"/>
      <c r="E576" s="130"/>
      <c r="F576" s="130"/>
      <c r="G576" s="130"/>
      <c r="H576" s="130"/>
      <c r="I576" s="130"/>
      <c r="J576" s="130"/>
      <c r="K576" s="130"/>
      <c r="L576" s="130"/>
      <c r="M576" s="130"/>
      <c r="N576" s="130"/>
      <c r="O576" s="130"/>
      <c r="P576" s="130"/>
      <c r="Q576" s="130"/>
      <c r="R576" s="130"/>
    </row>
    <row r="577" spans="2:18">
      <c r="B577" s="130"/>
      <c r="C577" s="130"/>
      <c r="D577" s="130"/>
      <c r="E577" s="130"/>
      <c r="F577" s="130"/>
      <c r="G577" s="130"/>
      <c r="H577" s="130"/>
      <c r="I577" s="130"/>
      <c r="J577" s="130"/>
      <c r="K577" s="130"/>
      <c r="L577" s="130"/>
      <c r="M577" s="130"/>
      <c r="N577" s="130"/>
      <c r="O577" s="130"/>
      <c r="P577" s="130"/>
      <c r="Q577" s="130"/>
      <c r="R577" s="130"/>
    </row>
    <row r="578" spans="2:18">
      <c r="B578" s="130"/>
      <c r="C578" s="130"/>
      <c r="D578" s="130"/>
      <c r="E578" s="130"/>
      <c r="F578" s="130"/>
      <c r="G578" s="130"/>
      <c r="H578" s="130"/>
      <c r="I578" s="130"/>
      <c r="J578" s="130"/>
      <c r="K578" s="130"/>
      <c r="L578" s="130"/>
      <c r="M578" s="130"/>
      <c r="N578" s="130"/>
      <c r="O578" s="130"/>
      <c r="P578" s="130"/>
      <c r="Q578" s="130"/>
      <c r="R578" s="130"/>
    </row>
    <row r="579" spans="2:18">
      <c r="B579" s="130"/>
      <c r="C579" s="130"/>
      <c r="D579" s="130"/>
      <c r="E579" s="130"/>
      <c r="F579" s="130"/>
      <c r="G579" s="130"/>
      <c r="H579" s="130"/>
      <c r="I579" s="130"/>
      <c r="J579" s="130"/>
      <c r="K579" s="130"/>
      <c r="L579" s="130"/>
      <c r="M579" s="130"/>
      <c r="N579" s="130"/>
      <c r="O579" s="130"/>
      <c r="P579" s="130"/>
      <c r="Q579" s="130"/>
      <c r="R579" s="130"/>
    </row>
    <row r="580" spans="2:18">
      <c r="B580" s="130"/>
      <c r="C580" s="130"/>
      <c r="D580" s="130"/>
      <c r="E580" s="130"/>
      <c r="F580" s="130"/>
      <c r="G580" s="130"/>
      <c r="H580" s="130"/>
      <c r="I580" s="130"/>
      <c r="J580" s="130"/>
      <c r="K580" s="130"/>
      <c r="L580" s="130"/>
      <c r="M580" s="130"/>
      <c r="N580" s="130"/>
      <c r="O580" s="130"/>
      <c r="P580" s="130"/>
      <c r="Q580" s="130"/>
      <c r="R580" s="130"/>
    </row>
    <row r="581" spans="2:18">
      <c r="B581" s="130"/>
      <c r="C581" s="130"/>
      <c r="D581" s="130"/>
      <c r="E581" s="130"/>
      <c r="F581" s="130"/>
      <c r="G581" s="130"/>
      <c r="H581" s="130"/>
      <c r="I581" s="130"/>
      <c r="J581" s="130"/>
      <c r="K581" s="130"/>
      <c r="L581" s="130"/>
      <c r="M581" s="130"/>
      <c r="N581" s="130"/>
      <c r="O581" s="130"/>
      <c r="P581" s="130"/>
      <c r="Q581" s="130"/>
      <c r="R581" s="130"/>
    </row>
    <row r="582" spans="2:18">
      <c r="B582" s="130"/>
      <c r="C582" s="130"/>
      <c r="D582" s="130"/>
      <c r="E582" s="130"/>
      <c r="F582" s="130"/>
      <c r="G582" s="130"/>
      <c r="H582" s="130"/>
      <c r="I582" s="130"/>
      <c r="J582" s="130"/>
      <c r="K582" s="130"/>
      <c r="L582" s="130"/>
      <c r="M582" s="130"/>
      <c r="N582" s="130"/>
      <c r="O582" s="130"/>
      <c r="P582" s="130"/>
      <c r="Q582" s="130"/>
      <c r="R582" s="130"/>
    </row>
    <row r="583" spans="2:18">
      <c r="B583" s="130"/>
      <c r="C583" s="130"/>
      <c r="D583" s="130"/>
      <c r="E583" s="130"/>
      <c r="F583" s="130"/>
      <c r="G583" s="130"/>
      <c r="H583" s="130"/>
      <c r="I583" s="130"/>
      <c r="J583" s="130"/>
      <c r="K583" s="130"/>
      <c r="L583" s="130"/>
      <c r="M583" s="130"/>
      <c r="N583" s="130"/>
      <c r="O583" s="130"/>
      <c r="P583" s="130"/>
      <c r="Q583" s="130"/>
      <c r="R583" s="130"/>
    </row>
    <row r="584" spans="2:18">
      <c r="B584" s="130"/>
      <c r="C584" s="130"/>
      <c r="D584" s="130"/>
      <c r="E584" s="130"/>
      <c r="F584" s="130"/>
      <c r="G584" s="130"/>
      <c r="H584" s="130"/>
      <c r="I584" s="130"/>
      <c r="J584" s="130"/>
      <c r="K584" s="130"/>
      <c r="L584" s="130"/>
      <c r="M584" s="130"/>
      <c r="N584" s="130"/>
      <c r="O584" s="130"/>
      <c r="P584" s="130"/>
      <c r="Q584" s="130"/>
      <c r="R584" s="130"/>
    </row>
    <row r="585" spans="2:18">
      <c r="B585" s="130"/>
      <c r="C585" s="130"/>
      <c r="D585" s="130"/>
      <c r="E585" s="130"/>
      <c r="F585" s="130"/>
      <c r="G585" s="130"/>
      <c r="H585" s="130"/>
      <c r="I585" s="130"/>
      <c r="J585" s="130"/>
      <c r="K585" s="130"/>
      <c r="L585" s="130"/>
      <c r="M585" s="130"/>
      <c r="N585" s="130"/>
      <c r="O585" s="130"/>
      <c r="P585" s="130"/>
      <c r="Q585" s="130"/>
      <c r="R585" s="130"/>
    </row>
    <row r="586" spans="2:18">
      <c r="B586" s="130"/>
      <c r="C586" s="130"/>
      <c r="D586" s="130"/>
      <c r="E586" s="130"/>
      <c r="F586" s="130"/>
      <c r="G586" s="130"/>
      <c r="H586" s="130"/>
      <c r="I586" s="130"/>
      <c r="J586" s="130"/>
      <c r="K586" s="130"/>
      <c r="L586" s="130"/>
      <c r="M586" s="130"/>
      <c r="N586" s="130"/>
      <c r="O586" s="130"/>
      <c r="P586" s="130"/>
      <c r="Q586" s="130"/>
      <c r="R586" s="130"/>
    </row>
    <row r="587" spans="2:18">
      <c r="B587" s="130"/>
      <c r="C587" s="130"/>
      <c r="D587" s="130"/>
      <c r="E587" s="130"/>
      <c r="F587" s="130"/>
      <c r="G587" s="130"/>
      <c r="H587" s="130"/>
      <c r="I587" s="130"/>
      <c r="J587" s="130"/>
      <c r="K587" s="130"/>
      <c r="L587" s="130"/>
      <c r="M587" s="130"/>
      <c r="N587" s="130"/>
      <c r="O587" s="130"/>
      <c r="P587" s="130"/>
      <c r="Q587" s="130"/>
      <c r="R587" s="130"/>
    </row>
    <row r="588" spans="2:18">
      <c r="B588" s="130"/>
      <c r="C588" s="130"/>
      <c r="D588" s="130"/>
      <c r="E588" s="130"/>
      <c r="F588" s="130"/>
      <c r="G588" s="130"/>
      <c r="H588" s="130"/>
      <c r="I588" s="130"/>
      <c r="J588" s="130"/>
      <c r="K588" s="130"/>
      <c r="L588" s="130"/>
      <c r="M588" s="130"/>
      <c r="N588" s="130"/>
      <c r="O588" s="130"/>
      <c r="P588" s="130"/>
      <c r="Q588" s="130"/>
      <c r="R588" s="130"/>
    </row>
    <row r="589" spans="2:18">
      <c r="B589" s="130"/>
      <c r="C589" s="130"/>
      <c r="D589" s="130"/>
      <c r="E589" s="130"/>
      <c r="F589" s="130"/>
      <c r="G589" s="130"/>
      <c r="H589" s="130"/>
      <c r="I589" s="130"/>
      <c r="J589" s="130"/>
      <c r="K589" s="130"/>
      <c r="L589" s="130"/>
      <c r="M589" s="130"/>
      <c r="N589" s="130"/>
      <c r="O589" s="130"/>
      <c r="P589" s="130"/>
      <c r="Q589" s="130"/>
      <c r="R589" s="130"/>
    </row>
    <row r="590" spans="2:18">
      <c r="B590" s="130"/>
      <c r="C590" s="130"/>
      <c r="D590" s="130"/>
      <c r="E590" s="130"/>
      <c r="F590" s="130"/>
      <c r="G590" s="130"/>
      <c r="H590" s="130"/>
      <c r="I590" s="130"/>
      <c r="J590" s="130"/>
      <c r="K590" s="130"/>
      <c r="L590" s="130"/>
      <c r="M590" s="130"/>
      <c r="N590" s="130"/>
      <c r="O590" s="130"/>
      <c r="P590" s="130"/>
      <c r="Q590" s="130"/>
      <c r="R590" s="130"/>
    </row>
    <row r="591" spans="2:18">
      <c r="B591" s="130"/>
      <c r="C591" s="130"/>
      <c r="D591" s="130"/>
      <c r="E591" s="130"/>
      <c r="F591" s="130"/>
      <c r="G591" s="130"/>
      <c r="H591" s="130"/>
      <c r="I591" s="130"/>
      <c r="J591" s="130"/>
      <c r="K591" s="130"/>
      <c r="L591" s="130"/>
      <c r="M591" s="130"/>
      <c r="N591" s="130"/>
      <c r="O591" s="130"/>
      <c r="P591" s="130"/>
      <c r="Q591" s="130"/>
      <c r="R591" s="130"/>
    </row>
    <row r="592" spans="2:18">
      <c r="B592" s="130"/>
      <c r="C592" s="130"/>
      <c r="D592" s="130"/>
      <c r="E592" s="130"/>
      <c r="F592" s="130"/>
      <c r="G592" s="130"/>
      <c r="H592" s="130"/>
      <c r="I592" s="130"/>
      <c r="J592" s="130"/>
      <c r="K592" s="130"/>
      <c r="L592" s="130"/>
      <c r="M592" s="130"/>
      <c r="N592" s="130"/>
      <c r="O592" s="130"/>
      <c r="P592" s="130"/>
      <c r="Q592" s="130"/>
      <c r="R592" s="130"/>
    </row>
    <row r="593" spans="2:18">
      <c r="B593" s="130"/>
      <c r="C593" s="130"/>
      <c r="D593" s="130"/>
      <c r="E593" s="130"/>
      <c r="F593" s="130"/>
      <c r="G593" s="130"/>
      <c r="H593" s="130"/>
      <c r="I593" s="130"/>
      <c r="J593" s="130"/>
      <c r="K593" s="130"/>
      <c r="L593" s="130"/>
      <c r="M593" s="130"/>
      <c r="N593" s="130"/>
      <c r="O593" s="130"/>
      <c r="P593" s="130"/>
      <c r="Q593" s="130"/>
      <c r="R593" s="130"/>
    </row>
    <row r="594" spans="2:18">
      <c r="B594" s="130"/>
      <c r="C594" s="130"/>
      <c r="D594" s="130"/>
      <c r="E594" s="130"/>
      <c r="F594" s="130"/>
      <c r="G594" s="130"/>
      <c r="H594" s="130"/>
      <c r="I594" s="130"/>
      <c r="J594" s="130"/>
      <c r="K594" s="130"/>
      <c r="L594" s="130"/>
      <c r="M594" s="130"/>
      <c r="N594" s="130"/>
      <c r="O594" s="130"/>
      <c r="P594" s="130"/>
      <c r="Q594" s="130"/>
      <c r="R594" s="130"/>
    </row>
    <row r="595" spans="2:18">
      <c r="B595" s="130"/>
      <c r="C595" s="130"/>
      <c r="D595" s="130"/>
      <c r="E595" s="130"/>
      <c r="F595" s="130"/>
      <c r="G595" s="130"/>
      <c r="H595" s="130"/>
      <c r="I595" s="130"/>
      <c r="J595" s="130"/>
      <c r="K595" s="130"/>
      <c r="L595" s="130"/>
      <c r="M595" s="130"/>
      <c r="N595" s="130"/>
      <c r="O595" s="130"/>
      <c r="P595" s="130"/>
      <c r="Q595" s="130"/>
      <c r="R595" s="130"/>
    </row>
    <row r="596" spans="2:18">
      <c r="B596" s="130"/>
      <c r="C596" s="130"/>
      <c r="D596" s="130"/>
      <c r="E596" s="130"/>
      <c r="F596" s="130"/>
      <c r="G596" s="130"/>
      <c r="H596" s="130"/>
      <c r="I596" s="130"/>
      <c r="J596" s="130"/>
      <c r="K596" s="130"/>
      <c r="L596" s="130"/>
      <c r="M596" s="130"/>
      <c r="N596" s="130"/>
      <c r="O596" s="130"/>
      <c r="P596" s="130"/>
      <c r="Q596" s="130"/>
      <c r="R596" s="130"/>
    </row>
    <row r="597" spans="2:18">
      <c r="B597" s="130"/>
      <c r="C597" s="130"/>
      <c r="D597" s="130"/>
      <c r="E597" s="130"/>
      <c r="F597" s="130"/>
      <c r="G597" s="130"/>
      <c r="H597" s="130"/>
      <c r="I597" s="130"/>
      <c r="J597" s="130"/>
      <c r="K597" s="130"/>
      <c r="L597" s="130"/>
      <c r="M597" s="130"/>
      <c r="N597" s="130"/>
      <c r="O597" s="130"/>
      <c r="P597" s="130"/>
      <c r="Q597" s="130"/>
      <c r="R597" s="130"/>
    </row>
    <row r="598" spans="2:18">
      <c r="B598" s="130"/>
      <c r="C598" s="130"/>
      <c r="D598" s="130"/>
      <c r="E598" s="130"/>
      <c r="F598" s="130"/>
      <c r="G598" s="130"/>
      <c r="H598" s="130"/>
      <c r="I598" s="130"/>
      <c r="J598" s="130"/>
      <c r="K598" s="130"/>
      <c r="L598" s="130"/>
      <c r="M598" s="130"/>
      <c r="N598" s="130"/>
      <c r="O598" s="130"/>
      <c r="P598" s="130"/>
      <c r="Q598" s="130"/>
      <c r="R598" s="130"/>
    </row>
    <row r="599" spans="2:18">
      <c r="B599" s="130"/>
      <c r="C599" s="130"/>
      <c r="D599" s="130"/>
      <c r="E599" s="130"/>
      <c r="F599" s="130"/>
      <c r="G599" s="130"/>
      <c r="H599" s="130"/>
      <c r="I599" s="130"/>
      <c r="J599" s="130"/>
      <c r="K599" s="130"/>
      <c r="L599" s="130"/>
      <c r="M599" s="130"/>
      <c r="N599" s="130"/>
      <c r="O599" s="130"/>
      <c r="P599" s="130"/>
      <c r="Q599" s="130"/>
      <c r="R599" s="130"/>
    </row>
    <row r="600" spans="2:18">
      <c r="B600" s="130"/>
      <c r="C600" s="130"/>
      <c r="D600" s="130"/>
      <c r="E600" s="130"/>
      <c r="F600" s="130"/>
      <c r="G600" s="130"/>
      <c r="H600" s="130"/>
      <c r="I600" s="130"/>
      <c r="J600" s="130"/>
      <c r="K600" s="130"/>
      <c r="L600" s="130"/>
      <c r="M600" s="130"/>
      <c r="N600" s="130"/>
      <c r="O600" s="130"/>
      <c r="P600" s="130"/>
      <c r="Q600" s="130"/>
      <c r="R600" s="130"/>
    </row>
    <row r="601" spans="2:18">
      <c r="B601" s="130"/>
      <c r="C601" s="130"/>
      <c r="D601" s="130"/>
      <c r="E601" s="130"/>
      <c r="F601" s="130"/>
      <c r="G601" s="130"/>
      <c r="H601" s="130"/>
      <c r="I601" s="130"/>
      <c r="J601" s="130"/>
      <c r="K601" s="130"/>
      <c r="L601" s="130"/>
      <c r="M601" s="130"/>
      <c r="N601" s="130"/>
      <c r="O601" s="130"/>
      <c r="P601" s="130"/>
      <c r="Q601" s="130"/>
      <c r="R601" s="130"/>
    </row>
    <row r="602" spans="2:18">
      <c r="B602" s="130"/>
      <c r="C602" s="130"/>
      <c r="D602" s="130"/>
      <c r="E602" s="130"/>
      <c r="F602" s="130"/>
      <c r="G602" s="130"/>
      <c r="H602" s="130"/>
      <c r="I602" s="130"/>
      <c r="J602" s="130"/>
      <c r="K602" s="130"/>
      <c r="L602" s="130"/>
      <c r="M602" s="130"/>
      <c r="N602" s="130"/>
      <c r="O602" s="130"/>
      <c r="P602" s="130"/>
      <c r="Q602" s="130"/>
      <c r="R602" s="130"/>
    </row>
    <row r="603" spans="2:18">
      <c r="B603" s="130"/>
      <c r="C603" s="130"/>
      <c r="D603" s="130"/>
      <c r="E603" s="130"/>
      <c r="F603" s="130"/>
      <c r="G603" s="130"/>
      <c r="H603" s="130"/>
      <c r="I603" s="130"/>
      <c r="J603" s="130"/>
      <c r="K603" s="130"/>
      <c r="L603" s="130"/>
      <c r="M603" s="130"/>
      <c r="N603" s="130"/>
      <c r="O603" s="130"/>
      <c r="P603" s="130"/>
      <c r="Q603" s="130"/>
      <c r="R603" s="130"/>
    </row>
    <row r="604" spans="2:18">
      <c r="B604" s="130"/>
      <c r="C604" s="130"/>
      <c r="D604" s="130"/>
      <c r="E604" s="130"/>
      <c r="F604" s="130"/>
      <c r="G604" s="130"/>
      <c r="H604" s="130"/>
      <c r="I604" s="130"/>
      <c r="J604" s="130"/>
      <c r="K604" s="130"/>
      <c r="L604" s="130"/>
      <c r="M604" s="130"/>
      <c r="N604" s="130"/>
      <c r="O604" s="130"/>
      <c r="P604" s="130"/>
      <c r="Q604" s="130"/>
      <c r="R604" s="130"/>
    </row>
    <row r="605" spans="2:18">
      <c r="B605" s="130"/>
      <c r="C605" s="130"/>
      <c r="D605" s="130"/>
      <c r="E605" s="130"/>
      <c r="F605" s="130"/>
      <c r="G605" s="130"/>
      <c r="H605" s="130"/>
      <c r="I605" s="130"/>
      <c r="J605" s="130"/>
      <c r="K605" s="130"/>
      <c r="L605" s="130"/>
      <c r="M605" s="130"/>
      <c r="N605" s="130"/>
      <c r="O605" s="130"/>
      <c r="P605" s="130"/>
      <c r="Q605" s="130"/>
      <c r="R605" s="130"/>
    </row>
    <row r="606" spans="2:18">
      <c r="B606" s="130"/>
      <c r="C606" s="130"/>
      <c r="D606" s="130"/>
      <c r="E606" s="130"/>
      <c r="F606" s="130"/>
      <c r="G606" s="130"/>
      <c r="H606" s="130"/>
      <c r="I606" s="130"/>
      <c r="J606" s="130"/>
      <c r="K606" s="130"/>
      <c r="L606" s="130"/>
      <c r="M606" s="130"/>
      <c r="N606" s="130"/>
      <c r="O606" s="130"/>
      <c r="P606" s="130"/>
      <c r="Q606" s="130"/>
      <c r="R606" s="130"/>
    </row>
    <row r="607" spans="2:18">
      <c r="B607" s="130"/>
      <c r="C607" s="130"/>
      <c r="D607" s="130"/>
      <c r="E607" s="130"/>
      <c r="F607" s="130"/>
      <c r="G607" s="130"/>
      <c r="H607" s="130"/>
      <c r="I607" s="130"/>
      <c r="J607" s="130"/>
      <c r="K607" s="130"/>
      <c r="L607" s="130"/>
      <c r="M607" s="130"/>
      <c r="N607" s="130"/>
      <c r="O607" s="130"/>
      <c r="P607" s="130"/>
      <c r="Q607" s="130"/>
      <c r="R607" s="130"/>
    </row>
    <row r="608" spans="2:18">
      <c r="B608" s="130"/>
      <c r="C608" s="130"/>
      <c r="D608" s="130"/>
      <c r="E608" s="130"/>
      <c r="F608" s="130"/>
      <c r="G608" s="130"/>
      <c r="H608" s="130"/>
      <c r="I608" s="130"/>
      <c r="J608" s="130"/>
      <c r="K608" s="130"/>
      <c r="L608" s="130"/>
      <c r="M608" s="130"/>
      <c r="N608" s="130"/>
      <c r="O608" s="130"/>
      <c r="P608" s="130"/>
      <c r="Q608" s="130"/>
      <c r="R608" s="130"/>
    </row>
    <row r="609" spans="2:18">
      <c r="B609" s="130"/>
      <c r="C609" s="130"/>
      <c r="D609" s="130"/>
      <c r="E609" s="130"/>
      <c r="F609" s="130"/>
      <c r="G609" s="130"/>
      <c r="H609" s="130"/>
      <c r="I609" s="130"/>
      <c r="J609" s="130"/>
      <c r="K609" s="130"/>
      <c r="L609" s="130"/>
      <c r="M609" s="130"/>
      <c r="N609" s="130"/>
      <c r="O609" s="130"/>
      <c r="P609" s="130"/>
      <c r="Q609" s="130"/>
      <c r="R609" s="130"/>
    </row>
    <row r="610" spans="2:18">
      <c r="B610" s="130"/>
      <c r="C610" s="130"/>
      <c r="D610" s="130"/>
      <c r="E610" s="130"/>
      <c r="F610" s="130"/>
      <c r="G610" s="130"/>
      <c r="H610" s="130"/>
      <c r="I610" s="130"/>
      <c r="J610" s="130"/>
      <c r="K610" s="130"/>
      <c r="L610" s="130"/>
      <c r="M610" s="130"/>
      <c r="N610" s="130"/>
      <c r="O610" s="130"/>
      <c r="P610" s="130"/>
      <c r="Q610" s="130"/>
      <c r="R610" s="130"/>
    </row>
    <row r="611" spans="2:18">
      <c r="B611" s="130"/>
      <c r="C611" s="130"/>
      <c r="D611" s="130"/>
      <c r="E611" s="130"/>
      <c r="F611" s="130"/>
      <c r="G611" s="130"/>
      <c r="H611" s="130"/>
      <c r="I611" s="130"/>
      <c r="J611" s="130"/>
      <c r="K611" s="130"/>
      <c r="L611" s="130"/>
      <c r="M611" s="130"/>
      <c r="N611" s="130"/>
      <c r="O611" s="130"/>
      <c r="P611" s="130"/>
      <c r="Q611" s="130"/>
      <c r="R611" s="130"/>
    </row>
    <row r="612" spans="2:18">
      <c r="B612" s="130"/>
      <c r="C612" s="130"/>
      <c r="D612" s="130"/>
      <c r="E612" s="130"/>
      <c r="F612" s="130"/>
      <c r="G612" s="130"/>
      <c r="H612" s="130"/>
      <c r="I612" s="130"/>
      <c r="J612" s="130"/>
      <c r="K612" s="130"/>
      <c r="L612" s="130"/>
      <c r="M612" s="130"/>
      <c r="N612" s="130"/>
      <c r="O612" s="130"/>
      <c r="P612" s="130"/>
      <c r="Q612" s="130"/>
      <c r="R612" s="130"/>
    </row>
    <row r="613" spans="2:18">
      <c r="B613" s="130"/>
      <c r="C613" s="130"/>
      <c r="D613" s="130"/>
      <c r="E613" s="130"/>
      <c r="F613" s="130"/>
      <c r="G613" s="130"/>
      <c r="H613" s="130"/>
      <c r="I613" s="130"/>
      <c r="J613" s="130"/>
      <c r="K613" s="130"/>
      <c r="L613" s="130"/>
      <c r="M613" s="130"/>
      <c r="N613" s="130"/>
      <c r="O613" s="130"/>
      <c r="P613" s="130"/>
      <c r="Q613" s="130"/>
      <c r="R613" s="130"/>
    </row>
    <row r="614" spans="2:18">
      <c r="B614" s="130"/>
      <c r="C614" s="130"/>
      <c r="D614" s="130"/>
      <c r="E614" s="130"/>
      <c r="F614" s="130"/>
      <c r="G614" s="130"/>
      <c r="H614" s="130"/>
      <c r="I614" s="130"/>
      <c r="J614" s="130"/>
      <c r="K614" s="130"/>
      <c r="L614" s="130"/>
      <c r="M614" s="130"/>
      <c r="N614" s="130"/>
      <c r="O614" s="130"/>
      <c r="P614" s="130"/>
      <c r="Q614" s="130"/>
      <c r="R614" s="130"/>
    </row>
    <row r="615" spans="2:18">
      <c r="B615" s="130"/>
      <c r="C615" s="130"/>
      <c r="D615" s="130"/>
      <c r="E615" s="130"/>
      <c r="F615" s="130"/>
      <c r="G615" s="130"/>
      <c r="H615" s="130"/>
      <c r="I615" s="130"/>
      <c r="J615" s="130"/>
      <c r="K615" s="130"/>
      <c r="L615" s="130"/>
      <c r="M615" s="130"/>
      <c r="N615" s="130"/>
      <c r="O615" s="130"/>
      <c r="P615" s="130"/>
      <c r="Q615" s="130"/>
      <c r="R615" s="130"/>
    </row>
    <row r="616" spans="2:18">
      <c r="B616" s="130"/>
      <c r="C616" s="130"/>
      <c r="D616" s="130"/>
      <c r="E616" s="130"/>
      <c r="F616" s="130"/>
      <c r="G616" s="130"/>
      <c r="H616" s="130"/>
      <c r="I616" s="130"/>
      <c r="J616" s="130"/>
      <c r="K616" s="130"/>
      <c r="L616" s="130"/>
      <c r="M616" s="130"/>
      <c r="N616" s="130"/>
      <c r="O616" s="130"/>
      <c r="P616" s="130"/>
      <c r="Q616" s="130"/>
      <c r="R616" s="130"/>
    </row>
    <row r="617" spans="2:18">
      <c r="B617" s="130"/>
      <c r="C617" s="130"/>
      <c r="D617" s="130"/>
      <c r="E617" s="130"/>
      <c r="F617" s="130"/>
      <c r="G617" s="130"/>
      <c r="H617" s="130"/>
      <c r="I617" s="130"/>
      <c r="J617" s="130"/>
      <c r="K617" s="130"/>
      <c r="L617" s="130"/>
      <c r="M617" s="130"/>
      <c r="N617" s="130"/>
      <c r="O617" s="130"/>
      <c r="P617" s="130"/>
      <c r="Q617" s="130"/>
      <c r="R617" s="130"/>
    </row>
    <row r="618" spans="2:18">
      <c r="B618" s="130"/>
      <c r="C618" s="130"/>
      <c r="D618" s="130"/>
      <c r="E618" s="130"/>
      <c r="F618" s="130"/>
      <c r="G618" s="130"/>
      <c r="H618" s="130"/>
      <c r="I618" s="130"/>
      <c r="J618" s="130"/>
      <c r="K618" s="130"/>
      <c r="L618" s="130"/>
      <c r="M618" s="130"/>
      <c r="N618" s="130"/>
      <c r="O618" s="130"/>
      <c r="P618" s="130"/>
      <c r="Q618" s="130"/>
      <c r="R618" s="130"/>
    </row>
    <row r="619" spans="2:18">
      <c r="B619" s="130"/>
      <c r="C619" s="130"/>
      <c r="D619" s="130"/>
      <c r="E619" s="130"/>
      <c r="F619" s="130"/>
      <c r="G619" s="130"/>
      <c r="H619" s="130"/>
      <c r="I619" s="130"/>
      <c r="J619" s="130"/>
      <c r="K619" s="130"/>
      <c r="L619" s="130"/>
      <c r="M619" s="130"/>
      <c r="N619" s="130"/>
      <c r="O619" s="130"/>
      <c r="P619" s="130"/>
      <c r="Q619" s="130"/>
      <c r="R619" s="130"/>
    </row>
    <row r="620" spans="2:18">
      <c r="B620" s="130"/>
      <c r="C620" s="130"/>
      <c r="D620" s="130"/>
      <c r="E620" s="130"/>
      <c r="F620" s="130"/>
      <c r="G620" s="130"/>
      <c r="H620" s="130"/>
      <c r="I620" s="130"/>
      <c r="J620" s="130"/>
      <c r="K620" s="130"/>
      <c r="L620" s="130"/>
      <c r="M620" s="130"/>
      <c r="N620" s="130"/>
      <c r="O620" s="130"/>
      <c r="P620" s="130"/>
      <c r="Q620" s="130"/>
      <c r="R620" s="130"/>
    </row>
    <row r="621" spans="2:18">
      <c r="B621" s="130"/>
      <c r="C621" s="130"/>
      <c r="D621" s="130"/>
      <c r="E621" s="130"/>
      <c r="F621" s="130"/>
      <c r="G621" s="130"/>
      <c r="H621" s="130"/>
      <c r="I621" s="130"/>
      <c r="J621" s="130"/>
      <c r="K621" s="130"/>
      <c r="L621" s="130"/>
      <c r="M621" s="130"/>
      <c r="N621" s="130"/>
      <c r="O621" s="130"/>
      <c r="P621" s="130"/>
      <c r="Q621" s="130"/>
      <c r="R621" s="130"/>
    </row>
    <row r="622" spans="2:18">
      <c r="B622" s="130"/>
      <c r="C622" s="130"/>
      <c r="D622" s="130"/>
      <c r="E622" s="130"/>
      <c r="F622" s="130"/>
      <c r="G622" s="130"/>
      <c r="H622" s="130"/>
      <c r="I622" s="130"/>
      <c r="J622" s="130"/>
      <c r="K622" s="130"/>
      <c r="L622" s="130"/>
      <c r="M622" s="130"/>
      <c r="N622" s="130"/>
      <c r="O622" s="130"/>
      <c r="P622" s="130"/>
      <c r="Q622" s="130"/>
      <c r="R622" s="130"/>
    </row>
    <row r="623" spans="2:18">
      <c r="B623" s="130"/>
      <c r="C623" s="130"/>
      <c r="D623" s="130"/>
      <c r="E623" s="130"/>
      <c r="F623" s="130"/>
      <c r="G623" s="130"/>
      <c r="H623" s="130"/>
      <c r="I623" s="130"/>
      <c r="J623" s="130"/>
      <c r="K623" s="130"/>
      <c r="L623" s="130"/>
      <c r="M623" s="130"/>
      <c r="N623" s="130"/>
      <c r="O623" s="130"/>
      <c r="P623" s="130"/>
      <c r="Q623" s="130"/>
      <c r="R623" s="130"/>
    </row>
    <row r="624" spans="2:18">
      <c r="B624" s="130"/>
      <c r="C624" s="130"/>
      <c r="D624" s="130"/>
      <c r="E624" s="130"/>
      <c r="F624" s="130"/>
      <c r="G624" s="130"/>
      <c r="H624" s="130"/>
      <c r="I624" s="130"/>
      <c r="J624" s="130"/>
      <c r="K624" s="130"/>
      <c r="L624" s="130"/>
      <c r="M624" s="130"/>
      <c r="N624" s="130"/>
      <c r="O624" s="130"/>
      <c r="P624" s="130"/>
      <c r="Q624" s="130"/>
      <c r="R624" s="130"/>
    </row>
    <row r="625" spans="2:18">
      <c r="B625" s="130"/>
      <c r="C625" s="130"/>
      <c r="D625" s="130"/>
      <c r="E625" s="130"/>
      <c r="F625" s="130"/>
      <c r="G625" s="130"/>
      <c r="H625" s="130"/>
      <c r="I625" s="130"/>
      <c r="J625" s="130"/>
      <c r="K625" s="130"/>
      <c r="L625" s="130"/>
      <c r="M625" s="130"/>
      <c r="N625" s="130"/>
      <c r="O625" s="130"/>
      <c r="P625" s="130"/>
      <c r="Q625" s="130"/>
      <c r="R625" s="130"/>
    </row>
    <row r="626" spans="2:18">
      <c r="B626" s="130"/>
      <c r="C626" s="130"/>
      <c r="D626" s="130"/>
      <c r="E626" s="130"/>
      <c r="F626" s="130"/>
      <c r="G626" s="130"/>
      <c r="H626" s="130"/>
      <c r="I626" s="130"/>
      <c r="J626" s="130"/>
      <c r="K626" s="130"/>
      <c r="L626" s="130"/>
      <c r="M626" s="130"/>
      <c r="N626" s="130"/>
      <c r="O626" s="130"/>
      <c r="P626" s="130"/>
      <c r="Q626" s="130"/>
      <c r="R626" s="130"/>
    </row>
    <row r="627" spans="2:18">
      <c r="B627" s="130"/>
      <c r="C627" s="130"/>
      <c r="D627" s="130"/>
      <c r="E627" s="130"/>
      <c r="F627" s="130"/>
      <c r="G627" s="130"/>
      <c r="H627" s="130"/>
      <c r="I627" s="130"/>
      <c r="J627" s="130"/>
      <c r="K627" s="130"/>
      <c r="L627" s="130"/>
      <c r="M627" s="130"/>
      <c r="N627" s="130"/>
      <c r="O627" s="130"/>
      <c r="P627" s="130"/>
      <c r="Q627" s="130"/>
      <c r="R627" s="130"/>
    </row>
    <row r="628" spans="2:18">
      <c r="B628" s="130"/>
      <c r="C628" s="130"/>
      <c r="D628" s="130"/>
      <c r="E628" s="130"/>
      <c r="F628" s="130"/>
      <c r="G628" s="130"/>
      <c r="H628" s="130"/>
      <c r="I628" s="130"/>
      <c r="J628" s="130"/>
      <c r="K628" s="130"/>
      <c r="L628" s="130"/>
      <c r="M628" s="130"/>
      <c r="N628" s="130"/>
      <c r="O628" s="130"/>
      <c r="P628" s="130"/>
      <c r="Q628" s="130"/>
      <c r="R628" s="130"/>
    </row>
    <row r="629" spans="2:18">
      <c r="B629" s="130"/>
      <c r="C629" s="130"/>
      <c r="D629" s="130"/>
      <c r="E629" s="130"/>
      <c r="F629" s="130"/>
      <c r="G629" s="130"/>
      <c r="H629" s="130"/>
      <c r="I629" s="130"/>
      <c r="J629" s="130"/>
      <c r="K629" s="130"/>
      <c r="L629" s="130"/>
      <c r="M629" s="130"/>
      <c r="N629" s="130"/>
      <c r="O629" s="130"/>
      <c r="P629" s="130"/>
      <c r="Q629" s="130"/>
      <c r="R629" s="130"/>
    </row>
    <row r="630" spans="2:18">
      <c r="B630" s="130"/>
      <c r="C630" s="130"/>
      <c r="D630" s="130"/>
      <c r="E630" s="130"/>
      <c r="F630" s="130"/>
      <c r="G630" s="130"/>
      <c r="H630" s="130"/>
      <c r="I630" s="130"/>
      <c r="J630" s="130"/>
      <c r="K630" s="130"/>
      <c r="L630" s="130"/>
      <c r="M630" s="130"/>
      <c r="N630" s="130"/>
      <c r="O630" s="130"/>
      <c r="P630" s="130"/>
      <c r="Q630" s="130"/>
      <c r="R630" s="130"/>
    </row>
    <row r="631" spans="2:18">
      <c r="B631" s="130"/>
      <c r="C631" s="130"/>
      <c r="D631" s="130"/>
      <c r="E631" s="130"/>
      <c r="F631" s="130"/>
      <c r="G631" s="130"/>
      <c r="H631" s="130"/>
      <c r="I631" s="130"/>
      <c r="J631" s="130"/>
      <c r="K631" s="130"/>
      <c r="L631" s="130"/>
      <c r="M631" s="130"/>
      <c r="N631" s="130"/>
      <c r="O631" s="130"/>
      <c r="P631" s="130"/>
      <c r="Q631" s="130"/>
      <c r="R631" s="130"/>
    </row>
    <row r="632" spans="2:18">
      <c r="B632" s="130"/>
      <c r="C632" s="130"/>
      <c r="D632" s="130"/>
      <c r="E632" s="130"/>
      <c r="F632" s="130"/>
      <c r="G632" s="130"/>
      <c r="H632" s="130"/>
      <c r="I632" s="130"/>
      <c r="J632" s="130"/>
      <c r="K632" s="130"/>
      <c r="L632" s="130"/>
      <c r="M632" s="130"/>
      <c r="N632" s="130"/>
      <c r="O632" s="130"/>
      <c r="P632" s="130"/>
      <c r="Q632" s="130"/>
      <c r="R632" s="130"/>
    </row>
    <row r="633" spans="2:18">
      <c r="B633" s="130"/>
      <c r="C633" s="130"/>
      <c r="D633" s="130"/>
      <c r="E633" s="130"/>
      <c r="F633" s="130"/>
      <c r="G633" s="130"/>
      <c r="H633" s="130"/>
      <c r="I633" s="130"/>
      <c r="J633" s="130"/>
      <c r="K633" s="130"/>
      <c r="L633" s="130"/>
      <c r="M633" s="130"/>
      <c r="N633" s="130"/>
      <c r="O633" s="130"/>
      <c r="P633" s="130"/>
      <c r="Q633" s="130"/>
      <c r="R633" s="130"/>
    </row>
    <row r="634" spans="2:18">
      <c r="B634" s="130"/>
      <c r="C634" s="130"/>
      <c r="D634" s="130"/>
      <c r="E634" s="130"/>
      <c r="F634" s="130"/>
      <c r="G634" s="130"/>
      <c r="H634" s="130"/>
      <c r="I634" s="130"/>
      <c r="J634" s="130"/>
      <c r="K634" s="130"/>
      <c r="L634" s="130"/>
      <c r="M634" s="130"/>
      <c r="N634" s="130"/>
      <c r="O634" s="130"/>
      <c r="P634" s="130"/>
      <c r="Q634" s="130"/>
      <c r="R634" s="130"/>
    </row>
    <row r="635" spans="2:18">
      <c r="B635" s="130"/>
      <c r="C635" s="130"/>
      <c r="D635" s="130"/>
      <c r="E635" s="130"/>
      <c r="F635" s="130"/>
      <c r="G635" s="130"/>
      <c r="H635" s="130"/>
      <c r="I635" s="130"/>
      <c r="J635" s="130"/>
      <c r="K635" s="130"/>
      <c r="L635" s="130"/>
      <c r="M635" s="130"/>
      <c r="N635" s="130"/>
      <c r="O635" s="130"/>
      <c r="P635" s="130"/>
      <c r="Q635" s="130"/>
      <c r="R635" s="130"/>
    </row>
    <row r="636" spans="2:18">
      <c r="B636" s="130"/>
      <c r="C636" s="130"/>
      <c r="D636" s="130"/>
      <c r="E636" s="130"/>
      <c r="F636" s="130"/>
      <c r="G636" s="130"/>
      <c r="H636" s="130"/>
      <c r="I636" s="130"/>
      <c r="J636" s="130"/>
      <c r="K636" s="130"/>
      <c r="L636" s="130"/>
      <c r="M636" s="130"/>
      <c r="N636" s="130"/>
      <c r="O636" s="130"/>
      <c r="P636" s="130"/>
      <c r="Q636" s="130"/>
      <c r="R636" s="130"/>
    </row>
    <row r="637" spans="2:18">
      <c r="B637" s="130"/>
      <c r="C637" s="130"/>
      <c r="D637" s="130"/>
      <c r="E637" s="130"/>
      <c r="F637" s="130"/>
      <c r="G637" s="130"/>
      <c r="H637" s="130"/>
      <c r="I637" s="130"/>
      <c r="J637" s="130"/>
      <c r="K637" s="130"/>
      <c r="L637" s="130"/>
      <c r="M637" s="130"/>
      <c r="N637" s="130"/>
      <c r="O637" s="130"/>
      <c r="P637" s="130"/>
      <c r="Q637" s="130"/>
      <c r="R637" s="130"/>
    </row>
    <row r="638" spans="2:18">
      <c r="B638" s="130"/>
      <c r="C638" s="130"/>
      <c r="D638" s="130"/>
      <c r="E638" s="130"/>
      <c r="F638" s="130"/>
      <c r="G638" s="130"/>
      <c r="H638" s="130"/>
      <c r="I638" s="130"/>
      <c r="J638" s="130"/>
      <c r="K638" s="130"/>
      <c r="L638" s="130"/>
      <c r="M638" s="130"/>
      <c r="N638" s="130"/>
      <c r="O638" s="130"/>
      <c r="P638" s="130"/>
      <c r="Q638" s="130"/>
      <c r="R638" s="130"/>
    </row>
    <row r="639" spans="2:18">
      <c r="B639" s="130"/>
      <c r="C639" s="130"/>
      <c r="D639" s="130"/>
      <c r="E639" s="130"/>
      <c r="F639" s="130"/>
      <c r="G639" s="130"/>
      <c r="H639" s="130"/>
      <c r="I639" s="130"/>
      <c r="J639" s="130"/>
      <c r="K639" s="130"/>
      <c r="L639" s="130"/>
      <c r="M639" s="130"/>
      <c r="N639" s="130"/>
      <c r="O639" s="130"/>
      <c r="P639" s="130"/>
      <c r="Q639" s="130"/>
      <c r="R639" s="130"/>
    </row>
    <row r="640" spans="2:18">
      <c r="B640" s="130"/>
      <c r="C640" s="130"/>
      <c r="D640" s="130"/>
      <c r="E640" s="130"/>
      <c r="F640" s="130"/>
      <c r="G640" s="130"/>
      <c r="H640" s="130"/>
      <c r="I640" s="130"/>
      <c r="J640" s="130"/>
      <c r="K640" s="130"/>
      <c r="L640" s="130"/>
      <c r="M640" s="130"/>
      <c r="N640" s="130"/>
      <c r="O640" s="130"/>
      <c r="P640" s="130"/>
      <c r="Q640" s="130"/>
      <c r="R640" s="130"/>
    </row>
    <row r="641" spans="2:18">
      <c r="B641" s="130"/>
      <c r="C641" s="130"/>
      <c r="D641" s="130"/>
      <c r="E641" s="130"/>
      <c r="F641" s="130"/>
      <c r="G641" s="130"/>
      <c r="H641" s="130"/>
      <c r="I641" s="130"/>
      <c r="J641" s="130"/>
      <c r="K641" s="130"/>
      <c r="L641" s="130"/>
      <c r="M641" s="130"/>
      <c r="N641" s="130"/>
      <c r="O641" s="130"/>
      <c r="P641" s="130"/>
      <c r="Q641" s="130"/>
      <c r="R641" s="130"/>
    </row>
    <row r="642" spans="2:18">
      <c r="B642" s="130"/>
      <c r="C642" s="130"/>
      <c r="D642" s="130"/>
      <c r="E642" s="130"/>
      <c r="F642" s="130"/>
      <c r="G642" s="130"/>
      <c r="H642" s="130"/>
      <c r="I642" s="130"/>
      <c r="J642" s="130"/>
      <c r="K642" s="130"/>
      <c r="L642" s="130"/>
      <c r="M642" s="130"/>
      <c r="N642" s="130"/>
      <c r="O642" s="130"/>
      <c r="P642" s="130"/>
      <c r="Q642" s="130"/>
      <c r="R642" s="130"/>
    </row>
    <row r="643" spans="2:18">
      <c r="B643" s="130"/>
      <c r="C643" s="130"/>
      <c r="D643" s="130"/>
      <c r="E643" s="130"/>
      <c r="F643" s="130"/>
      <c r="G643" s="130"/>
      <c r="H643" s="130"/>
      <c r="I643" s="130"/>
      <c r="J643" s="130"/>
      <c r="K643" s="130"/>
      <c r="L643" s="130"/>
      <c r="M643" s="130"/>
      <c r="N643" s="130"/>
      <c r="O643" s="130"/>
      <c r="P643" s="130"/>
      <c r="Q643" s="130"/>
      <c r="R643" s="130"/>
    </row>
    <row r="644" spans="2:18">
      <c r="B644" s="130"/>
      <c r="C644" s="130"/>
      <c r="D644" s="130"/>
      <c r="E644" s="130"/>
      <c r="F644" s="130"/>
      <c r="G644" s="130"/>
      <c r="H644" s="130"/>
      <c r="I644" s="130"/>
      <c r="J644" s="130"/>
      <c r="K644" s="130"/>
      <c r="L644" s="130"/>
      <c r="M644" s="130"/>
      <c r="N644" s="130"/>
      <c r="O644" s="130"/>
      <c r="P644" s="130"/>
      <c r="Q644" s="130"/>
      <c r="R644" s="130"/>
    </row>
    <row r="645" spans="2:18">
      <c r="B645" s="130"/>
      <c r="C645" s="130"/>
      <c r="D645" s="130"/>
      <c r="E645" s="130"/>
      <c r="F645" s="130"/>
      <c r="G645" s="130"/>
      <c r="H645" s="130"/>
      <c r="I645" s="130"/>
      <c r="J645" s="130"/>
      <c r="K645" s="130"/>
      <c r="L645" s="130"/>
      <c r="M645" s="130"/>
      <c r="N645" s="130"/>
      <c r="O645" s="130"/>
      <c r="P645" s="130"/>
      <c r="Q645" s="130"/>
      <c r="R645" s="130"/>
    </row>
    <row r="646" spans="2:18">
      <c r="B646" s="130"/>
      <c r="C646" s="130"/>
      <c r="D646" s="130"/>
      <c r="E646" s="130"/>
      <c r="F646" s="130"/>
      <c r="G646" s="130"/>
      <c r="H646" s="130"/>
      <c r="I646" s="130"/>
      <c r="J646" s="130"/>
      <c r="K646" s="130"/>
      <c r="L646" s="130"/>
      <c r="M646" s="130"/>
      <c r="N646" s="130"/>
      <c r="O646" s="130"/>
      <c r="P646" s="130"/>
      <c r="Q646" s="130"/>
      <c r="R646" s="130"/>
    </row>
    <row r="647" spans="2:18">
      <c r="B647" s="130"/>
      <c r="C647" s="130"/>
      <c r="D647" s="130"/>
      <c r="E647" s="130"/>
      <c r="F647" s="130"/>
      <c r="G647" s="130"/>
      <c r="H647" s="130"/>
      <c r="I647" s="130"/>
      <c r="J647" s="130"/>
      <c r="K647" s="130"/>
      <c r="L647" s="130"/>
      <c r="M647" s="130"/>
      <c r="N647" s="130"/>
      <c r="O647" s="130"/>
      <c r="P647" s="130"/>
      <c r="Q647" s="130"/>
      <c r="R647" s="130"/>
    </row>
    <row r="648" spans="2:18">
      <c r="B648" s="130"/>
      <c r="C648" s="130"/>
      <c r="D648" s="130"/>
      <c r="E648" s="130"/>
      <c r="F648" s="130"/>
      <c r="G648" s="130"/>
      <c r="H648" s="130"/>
      <c r="I648" s="130"/>
      <c r="J648" s="130"/>
      <c r="K648" s="130"/>
      <c r="L648" s="130"/>
      <c r="M648" s="130"/>
      <c r="N648" s="130"/>
      <c r="O648" s="130"/>
      <c r="P648" s="130"/>
      <c r="Q648" s="130"/>
      <c r="R648" s="130"/>
    </row>
    <row r="649" spans="2:18">
      <c r="B649" s="130"/>
      <c r="C649" s="130"/>
      <c r="D649" s="130"/>
      <c r="E649" s="130"/>
      <c r="F649" s="130"/>
      <c r="G649" s="130"/>
      <c r="H649" s="130"/>
      <c r="I649" s="130"/>
      <c r="J649" s="130"/>
      <c r="K649" s="130"/>
      <c r="L649" s="130"/>
      <c r="M649" s="130"/>
      <c r="N649" s="130"/>
      <c r="O649" s="130"/>
      <c r="P649" s="130"/>
      <c r="Q649" s="130"/>
      <c r="R649" s="130"/>
    </row>
    <row r="650" spans="2:18">
      <c r="B650" s="130"/>
      <c r="C650" s="130"/>
      <c r="D650" s="130"/>
      <c r="E650" s="130"/>
      <c r="F650" s="130"/>
      <c r="G650" s="130"/>
      <c r="H650" s="130"/>
      <c r="I650" s="130"/>
      <c r="J650" s="130"/>
      <c r="K650" s="130"/>
      <c r="L650" s="130"/>
      <c r="M650" s="130"/>
      <c r="N650" s="130"/>
      <c r="O650" s="130"/>
      <c r="P650" s="130"/>
      <c r="Q650" s="130"/>
      <c r="R650" s="130"/>
    </row>
    <row r="651" spans="2:18">
      <c r="B651" s="130"/>
      <c r="C651" s="130"/>
      <c r="D651" s="130"/>
      <c r="E651" s="130"/>
      <c r="F651" s="130"/>
      <c r="G651" s="130"/>
      <c r="H651" s="130"/>
      <c r="I651" s="130"/>
      <c r="J651" s="130"/>
      <c r="K651" s="130"/>
      <c r="L651" s="130"/>
      <c r="M651" s="130"/>
      <c r="N651" s="130"/>
      <c r="O651" s="130"/>
      <c r="P651" s="130"/>
      <c r="Q651" s="130"/>
      <c r="R651" s="130"/>
    </row>
    <row r="652" spans="2:18">
      <c r="B652" s="130"/>
      <c r="C652" s="130"/>
      <c r="D652" s="130"/>
      <c r="E652" s="130"/>
      <c r="F652" s="130"/>
      <c r="G652" s="130"/>
      <c r="H652" s="130"/>
      <c r="I652" s="130"/>
      <c r="J652" s="130"/>
      <c r="K652" s="130"/>
      <c r="L652" s="130"/>
      <c r="M652" s="130"/>
      <c r="N652" s="130"/>
      <c r="O652" s="130"/>
      <c r="P652" s="130"/>
      <c r="Q652" s="130"/>
      <c r="R652" s="130"/>
    </row>
    <row r="653" spans="2:18">
      <c r="B653" s="130"/>
      <c r="C653" s="130"/>
      <c r="D653" s="130"/>
      <c r="E653" s="130"/>
      <c r="F653" s="130"/>
      <c r="G653" s="130"/>
      <c r="H653" s="130"/>
      <c r="I653" s="130"/>
      <c r="J653" s="130"/>
      <c r="K653" s="130"/>
      <c r="L653" s="130"/>
      <c r="M653" s="130"/>
      <c r="N653" s="130"/>
      <c r="O653" s="130"/>
      <c r="P653" s="130"/>
      <c r="Q653" s="130"/>
      <c r="R653" s="130"/>
    </row>
    <row r="654" spans="2:18">
      <c r="B654" s="130"/>
      <c r="C654" s="130"/>
      <c r="D654" s="130"/>
      <c r="E654" s="130"/>
      <c r="F654" s="130"/>
      <c r="G654" s="130"/>
      <c r="H654" s="130"/>
      <c r="I654" s="130"/>
      <c r="J654" s="130"/>
      <c r="K654" s="130"/>
      <c r="L654" s="130"/>
      <c r="M654" s="130"/>
      <c r="N654" s="130"/>
      <c r="O654" s="130"/>
      <c r="P654" s="130"/>
      <c r="Q654" s="130"/>
      <c r="R654" s="130"/>
    </row>
    <row r="655" spans="2:18">
      <c r="B655" s="130"/>
      <c r="C655" s="130"/>
      <c r="D655" s="130"/>
      <c r="E655" s="130"/>
      <c r="F655" s="130"/>
      <c r="G655" s="130"/>
      <c r="H655" s="130"/>
      <c r="I655" s="130"/>
      <c r="J655" s="130"/>
      <c r="K655" s="130"/>
      <c r="L655" s="130"/>
      <c r="M655" s="130"/>
      <c r="N655" s="130"/>
      <c r="O655" s="130"/>
      <c r="P655" s="130"/>
      <c r="Q655" s="130"/>
      <c r="R655" s="130"/>
    </row>
    <row r="656" spans="2:18">
      <c r="B656" s="130"/>
      <c r="C656" s="130"/>
      <c r="D656" s="130"/>
      <c r="E656" s="130"/>
      <c r="F656" s="130"/>
      <c r="G656" s="130"/>
      <c r="H656" s="130"/>
      <c r="I656" s="130"/>
      <c r="J656" s="130"/>
      <c r="K656" s="130"/>
      <c r="L656" s="130"/>
      <c r="M656" s="130"/>
      <c r="N656" s="130"/>
      <c r="O656" s="130"/>
      <c r="P656" s="130"/>
      <c r="Q656" s="130"/>
      <c r="R656" s="130"/>
    </row>
    <row r="657" spans="2:18">
      <c r="B657" s="130"/>
      <c r="C657" s="130"/>
      <c r="D657" s="130"/>
      <c r="E657" s="130"/>
      <c r="F657" s="130"/>
      <c r="G657" s="130"/>
      <c r="H657" s="130"/>
      <c r="I657" s="130"/>
      <c r="J657" s="130"/>
      <c r="K657" s="130"/>
      <c r="L657" s="130"/>
      <c r="M657" s="130"/>
      <c r="N657" s="130"/>
      <c r="O657" s="130"/>
      <c r="P657" s="130"/>
      <c r="Q657" s="130"/>
      <c r="R657" s="130"/>
    </row>
    <row r="658" spans="2:18">
      <c r="B658" s="130"/>
      <c r="C658" s="130"/>
      <c r="D658" s="130"/>
      <c r="E658" s="130"/>
      <c r="F658" s="130"/>
      <c r="G658" s="130"/>
      <c r="H658" s="130"/>
      <c r="I658" s="130"/>
      <c r="J658" s="130"/>
      <c r="K658" s="130"/>
      <c r="L658" s="130"/>
      <c r="M658" s="130"/>
      <c r="N658" s="130"/>
      <c r="O658" s="130"/>
      <c r="P658" s="130"/>
      <c r="Q658" s="130"/>
      <c r="R658" s="130"/>
    </row>
    <row r="659" spans="2:18">
      <c r="B659" s="130"/>
      <c r="C659" s="130"/>
      <c r="D659" s="130"/>
      <c r="E659" s="130"/>
      <c r="F659" s="130"/>
      <c r="G659" s="130"/>
      <c r="H659" s="130"/>
      <c r="I659" s="130"/>
      <c r="J659" s="130"/>
      <c r="K659" s="130"/>
      <c r="L659" s="130"/>
      <c r="M659" s="130"/>
      <c r="N659" s="130"/>
      <c r="O659" s="130"/>
      <c r="P659" s="130"/>
      <c r="Q659" s="130"/>
      <c r="R659" s="130"/>
    </row>
    <row r="660" spans="2:18">
      <c r="B660" s="130"/>
      <c r="C660" s="130"/>
      <c r="D660" s="130"/>
      <c r="E660" s="130"/>
      <c r="F660" s="130"/>
      <c r="G660" s="130"/>
      <c r="H660" s="130"/>
      <c r="I660" s="130"/>
      <c r="J660" s="130"/>
      <c r="K660" s="130"/>
      <c r="L660" s="130"/>
      <c r="M660" s="130"/>
      <c r="N660" s="130"/>
      <c r="O660" s="130"/>
      <c r="P660" s="130"/>
      <c r="Q660" s="130"/>
      <c r="R660" s="130"/>
    </row>
    <row r="661" spans="2:18">
      <c r="B661" s="130"/>
      <c r="C661" s="130"/>
      <c r="D661" s="130"/>
      <c r="E661" s="130"/>
      <c r="F661" s="130"/>
      <c r="G661" s="130"/>
      <c r="H661" s="130"/>
      <c r="I661" s="130"/>
      <c r="J661" s="130"/>
      <c r="K661" s="130"/>
      <c r="L661" s="130"/>
      <c r="M661" s="130"/>
      <c r="N661" s="130"/>
      <c r="O661" s="130"/>
      <c r="P661" s="130"/>
      <c r="Q661" s="130"/>
      <c r="R661" s="130"/>
    </row>
    <row r="662" spans="2:18">
      <c r="B662" s="130"/>
      <c r="C662" s="130"/>
      <c r="D662" s="130"/>
      <c r="E662" s="130"/>
      <c r="F662" s="130"/>
      <c r="G662" s="130"/>
      <c r="H662" s="130"/>
      <c r="I662" s="130"/>
      <c r="J662" s="130"/>
      <c r="K662" s="130"/>
      <c r="L662" s="130"/>
      <c r="M662" s="130"/>
      <c r="N662" s="130"/>
      <c r="O662" s="130"/>
      <c r="P662" s="130"/>
      <c r="Q662" s="130"/>
      <c r="R662" s="130"/>
    </row>
    <row r="663" spans="2:18">
      <c r="B663" s="130"/>
      <c r="C663" s="130"/>
      <c r="D663" s="130"/>
      <c r="E663" s="130"/>
      <c r="F663" s="130"/>
      <c r="G663" s="130"/>
      <c r="H663" s="130"/>
      <c r="I663" s="130"/>
      <c r="J663" s="130"/>
      <c r="K663" s="130"/>
      <c r="L663" s="130"/>
      <c r="M663" s="130"/>
      <c r="N663" s="130"/>
      <c r="O663" s="130"/>
      <c r="P663" s="130"/>
      <c r="Q663" s="130"/>
      <c r="R663" s="130"/>
    </row>
    <row r="664" spans="2:18">
      <c r="B664" s="130"/>
      <c r="C664" s="130"/>
      <c r="D664" s="130"/>
      <c r="E664" s="130"/>
      <c r="F664" s="130"/>
      <c r="G664" s="130"/>
      <c r="H664" s="130"/>
      <c r="I664" s="130"/>
      <c r="J664" s="130"/>
      <c r="K664" s="130"/>
      <c r="L664" s="130"/>
      <c r="M664" s="130"/>
      <c r="N664" s="130"/>
      <c r="O664" s="130"/>
      <c r="P664" s="130"/>
      <c r="Q664" s="130"/>
      <c r="R664" s="130"/>
    </row>
    <row r="665" spans="2:18">
      <c r="B665" s="130"/>
      <c r="C665" s="130"/>
      <c r="D665" s="130"/>
      <c r="E665" s="130"/>
      <c r="F665" s="130"/>
      <c r="G665" s="130"/>
      <c r="H665" s="130"/>
      <c r="I665" s="130"/>
      <c r="J665" s="130"/>
      <c r="K665" s="130"/>
      <c r="L665" s="130"/>
      <c r="M665" s="130"/>
      <c r="N665" s="130"/>
      <c r="O665" s="130"/>
      <c r="P665" s="130"/>
      <c r="Q665" s="130"/>
      <c r="R665" s="130"/>
    </row>
    <row r="666" spans="2:18">
      <c r="B666" s="130"/>
      <c r="C666" s="130"/>
      <c r="D666" s="130"/>
      <c r="E666" s="130"/>
      <c r="F666" s="130"/>
      <c r="G666" s="130"/>
      <c r="H666" s="130"/>
      <c r="I666" s="130"/>
      <c r="J666" s="130"/>
      <c r="K666" s="130"/>
      <c r="L666" s="130"/>
      <c r="M666" s="130"/>
      <c r="N666" s="130"/>
      <c r="O666" s="130"/>
      <c r="P666" s="130"/>
      <c r="Q666" s="130"/>
      <c r="R666" s="130"/>
    </row>
  </sheetData>
  <mergeCells count="8">
    <mergeCell ref="O24:S24"/>
    <mergeCell ref="F3:L3"/>
    <mergeCell ref="AC2:AF2"/>
    <mergeCell ref="G5:K5"/>
    <mergeCell ref="N2:T2"/>
    <mergeCell ref="O3:T3"/>
    <mergeCell ref="V2:AA2"/>
    <mergeCell ref="W3:AA3"/>
  </mergeCells>
  <conditionalFormatting sqref="N39:T39">
    <cfRule type="cellIs" dxfId="58" priority="6" stopIfTrue="1" operator="equal">
      <formula>"Err"</formula>
    </cfRule>
  </conditionalFormatting>
  <conditionalFormatting sqref="V6:AA20 AC6:AF20">
    <cfRule type="expression" dxfId="57" priority="4" stopIfTrue="1">
      <formula>NOT(ISERROR(SEARCH("Err",V6)))</formula>
    </cfRule>
  </conditionalFormatting>
  <conditionalFormatting sqref="N40:S41">
    <cfRule type="cellIs" dxfId="56" priority="2" operator="equal">
      <formula>"Err"</formula>
    </cfRule>
  </conditionalFormatting>
  <pageMargins left="0.31496062992125984" right="0.11811023622047245" top="0.59055118110236227" bottom="0.35433070866141736" header="0.31496062992125984" footer="0.11811023622047245"/>
  <pageSetup paperSize="8" scale="41" orientation="landscape" r:id="rId1"/>
  <headerFooter>
    <oddHeader>&amp;R&amp;"Verdana,Bold"&amp;14&amp;A</oddHeader>
    <oddFooter>&amp;L&amp;D &amp;T&amp;C&amp;Z&amp;F&amp;R&amp;A</oddFooter>
  </headerFooter>
  <ignoredErrors>
    <ignoredError sqref="N34:S34" formulaRange="1"/>
  </ignoredErrors>
</worksheet>
</file>

<file path=xl/worksheets/sheet55.xml><?xml version="1.0" encoding="utf-8"?>
<worksheet xmlns="http://schemas.openxmlformats.org/spreadsheetml/2006/main" xmlns:r="http://schemas.openxmlformats.org/officeDocument/2006/relationships">
  <sheetPr>
    <tabColor rgb="FF00FFFF"/>
    <pageSetUpPr fitToPage="1"/>
  </sheetPr>
  <dimension ref="A1:AI138"/>
  <sheetViews>
    <sheetView zoomScale="70" zoomScaleNormal="70" zoomScaleSheetLayoutView="80" workbookViewId="0">
      <pane ySplit="5" topLeftCell="A6" activePane="bottomLeft" state="frozen"/>
      <selection pane="bottomLeft"/>
    </sheetView>
  </sheetViews>
  <sheetFormatPr defaultRowHeight="12.75"/>
  <cols>
    <col min="1" max="1" width="34.625" style="128" customWidth="1"/>
    <col min="2" max="2" width="8.5" style="128" bestFit="1" customWidth="1"/>
    <col min="3" max="3" width="6.25" style="128" bestFit="1" customWidth="1"/>
    <col min="4" max="4" width="2.125" style="128" customWidth="1"/>
    <col min="5" max="5" width="2.125" style="65" customWidth="1"/>
    <col min="6" max="11" width="7.375" style="65" customWidth="1"/>
    <col min="12" max="13" width="7.375" style="129" customWidth="1"/>
    <col min="14" max="20" width="7.375" style="128" customWidth="1"/>
    <col min="21" max="21" width="7.375" style="65" customWidth="1"/>
    <col min="22" max="24" width="7.375" style="128" customWidth="1"/>
    <col min="25" max="25" width="7.375" style="65" customWidth="1"/>
    <col min="26" max="28" width="7.375" style="128" customWidth="1"/>
    <col min="29" max="32" width="7.375" style="65" customWidth="1"/>
    <col min="33" max="33" width="10.625" style="65" customWidth="1"/>
    <col min="34" max="16384" width="9" style="128"/>
  </cols>
  <sheetData>
    <row r="1" spans="1:33" ht="15">
      <c r="A1" s="1044" t="s">
        <v>1233</v>
      </c>
      <c r="D1" s="873"/>
      <c r="E1" s="889"/>
      <c r="F1" s="889"/>
      <c r="G1" s="889"/>
      <c r="H1" s="889"/>
      <c r="I1" s="889"/>
      <c r="J1" s="889"/>
      <c r="K1" s="889"/>
      <c r="L1" s="890"/>
      <c r="M1" s="807"/>
    </row>
    <row r="2" spans="1:33" ht="15">
      <c r="A2" s="8" t="str">
        <f>Cover!D13</f>
        <v>[DNO]</v>
      </c>
      <c r="G2" s="1093"/>
      <c r="H2" s="1093"/>
      <c r="I2" s="1093"/>
      <c r="J2" s="1093"/>
      <c r="K2" s="1093"/>
      <c r="L2" s="1093"/>
      <c r="M2" s="65"/>
      <c r="N2" s="2214" t="s">
        <v>730</v>
      </c>
      <c r="O2" s="2215"/>
      <c r="P2" s="2215"/>
      <c r="Q2" s="2215"/>
      <c r="R2" s="2215"/>
      <c r="S2" s="2215"/>
      <c r="T2" s="2232"/>
      <c r="U2" s="808"/>
      <c r="V2" s="2214" t="s">
        <v>644</v>
      </c>
      <c r="W2" s="2215"/>
      <c r="X2" s="2215"/>
      <c r="Y2" s="2215"/>
      <c r="Z2" s="2215"/>
      <c r="AA2" s="2216"/>
      <c r="AC2" s="2214" t="s">
        <v>645</v>
      </c>
      <c r="AD2" s="2215"/>
      <c r="AE2" s="2215"/>
      <c r="AF2" s="2216"/>
    </row>
    <row r="3" spans="1:33" ht="15">
      <c r="A3" s="8">
        <f>Cover!D15</f>
        <v>2012</v>
      </c>
      <c r="B3" s="834"/>
      <c r="C3" s="834"/>
      <c r="F3" s="2219" t="s">
        <v>1235</v>
      </c>
      <c r="G3" s="2219"/>
      <c r="H3" s="2219"/>
      <c r="I3" s="2219"/>
      <c r="J3" s="2219"/>
      <c r="K3" s="2219"/>
      <c r="L3" s="2219"/>
      <c r="M3" s="65"/>
      <c r="N3" s="826" t="s">
        <v>0</v>
      </c>
      <c r="O3" s="2233" t="s">
        <v>1</v>
      </c>
      <c r="P3" s="2233"/>
      <c r="Q3" s="2233"/>
      <c r="R3" s="2233"/>
      <c r="S3" s="2233"/>
      <c r="T3" s="2233"/>
      <c r="V3" s="826" t="s">
        <v>0</v>
      </c>
      <c r="W3" s="2233" t="s">
        <v>1</v>
      </c>
      <c r="X3" s="2233"/>
      <c r="Y3" s="2233"/>
      <c r="Z3" s="2233"/>
      <c r="AA3" s="2233"/>
      <c r="AB3" s="810"/>
      <c r="AC3" s="774" t="s">
        <v>647</v>
      </c>
      <c r="AD3" s="774" t="s">
        <v>648</v>
      </c>
      <c r="AE3" s="774" t="s">
        <v>649</v>
      </c>
      <c r="AF3" s="775" t="s">
        <v>1</v>
      </c>
    </row>
    <row r="4" spans="1:33">
      <c r="B4" s="808"/>
      <c r="C4" s="808"/>
      <c r="D4" s="808"/>
      <c r="F4" s="776">
        <v>2010</v>
      </c>
      <c r="G4" s="3">
        <v>2011</v>
      </c>
      <c r="H4" s="3">
        <v>2012</v>
      </c>
      <c r="I4" s="3">
        <v>2013</v>
      </c>
      <c r="J4" s="3">
        <v>2014</v>
      </c>
      <c r="K4" s="3">
        <v>2015</v>
      </c>
      <c r="L4" s="1365" t="s">
        <v>2</v>
      </c>
      <c r="M4" s="65"/>
      <c r="N4" s="776">
        <v>2010</v>
      </c>
      <c r="O4" s="776">
        <v>2011</v>
      </c>
      <c r="P4" s="776">
        <v>2012</v>
      </c>
      <c r="Q4" s="776">
        <v>2013</v>
      </c>
      <c r="R4" s="776">
        <v>2014</v>
      </c>
      <c r="S4" s="776">
        <v>2015</v>
      </c>
      <c r="T4" s="776" t="s">
        <v>1</v>
      </c>
      <c r="V4" s="776">
        <v>2010</v>
      </c>
      <c r="W4" s="776">
        <v>2011</v>
      </c>
      <c r="X4" s="776">
        <v>2012</v>
      </c>
      <c r="Y4" s="776">
        <v>2013</v>
      </c>
      <c r="Z4" s="776">
        <v>2014</v>
      </c>
      <c r="AA4" s="776">
        <v>2015</v>
      </c>
      <c r="AB4" s="810"/>
      <c r="AC4" s="776" t="s">
        <v>654</v>
      </c>
      <c r="AD4" s="777" t="s">
        <v>655</v>
      </c>
      <c r="AE4" s="777" t="s">
        <v>656</v>
      </c>
      <c r="AF4" s="776" t="s">
        <v>657</v>
      </c>
      <c r="AG4" s="808"/>
    </row>
    <row r="5" spans="1:33">
      <c r="A5" s="1374" t="s">
        <v>1026</v>
      </c>
      <c r="B5" s="1375" t="s">
        <v>650</v>
      </c>
      <c r="C5" s="1375" t="s">
        <v>653</v>
      </c>
      <c r="D5" s="65"/>
      <c r="F5" s="826" t="s">
        <v>0</v>
      </c>
      <c r="G5" s="2234" t="s">
        <v>1</v>
      </c>
      <c r="H5" s="2235"/>
      <c r="I5" s="2235"/>
      <c r="J5" s="2235"/>
      <c r="K5" s="2236"/>
      <c r="L5" s="777" t="s">
        <v>1</v>
      </c>
      <c r="M5" s="65"/>
      <c r="N5" s="776" t="s">
        <v>3</v>
      </c>
      <c r="O5" s="776" t="s">
        <v>3</v>
      </c>
      <c r="P5" s="776" t="s">
        <v>3</v>
      </c>
      <c r="Q5" s="776" t="s">
        <v>3</v>
      </c>
      <c r="R5" s="776" t="s">
        <v>3</v>
      </c>
      <c r="S5" s="776" t="s">
        <v>3</v>
      </c>
      <c r="T5" s="776" t="s">
        <v>3</v>
      </c>
      <c r="V5" s="776" t="s">
        <v>733</v>
      </c>
      <c r="W5" s="776" t="s">
        <v>733</v>
      </c>
      <c r="X5" s="776" t="s">
        <v>733</v>
      </c>
      <c r="Y5" s="776" t="s">
        <v>733</v>
      </c>
      <c r="Z5" s="776" t="s">
        <v>733</v>
      </c>
      <c r="AA5" s="776" t="s">
        <v>733</v>
      </c>
      <c r="AB5" s="810"/>
      <c r="AC5" s="776" t="s">
        <v>733</v>
      </c>
      <c r="AD5" s="776" t="s">
        <v>733</v>
      </c>
      <c r="AE5" s="776" t="s">
        <v>733</v>
      </c>
      <c r="AF5" s="776" t="s">
        <v>733</v>
      </c>
    </row>
    <row r="6" spans="1:33">
      <c r="A6" s="1264" t="s">
        <v>1215</v>
      </c>
      <c r="B6" s="712" t="s">
        <v>10</v>
      </c>
      <c r="C6" s="1037" t="s">
        <v>819</v>
      </c>
      <c r="D6" s="65"/>
      <c r="F6" s="812"/>
      <c r="G6" s="812"/>
      <c r="H6" s="812"/>
      <c r="I6" s="812"/>
      <c r="J6" s="812"/>
      <c r="K6" s="812"/>
      <c r="L6" s="875">
        <f>SUM(G6:K6)</f>
        <v>0</v>
      </c>
      <c r="M6" s="878"/>
      <c r="N6" s="813"/>
      <c r="O6" s="813"/>
      <c r="P6" s="813"/>
      <c r="Q6" s="813"/>
      <c r="R6" s="813"/>
      <c r="S6" s="813"/>
      <c r="T6" s="631">
        <f t="shared" ref="T6:T35" si="0">SUM(O6:S6)</f>
        <v>0</v>
      </c>
      <c r="V6" s="802">
        <f>IF(SUM(F6)=0,0,(IF(OR(F6=0,N6=0),"Err",N6*1000/F6)))</f>
        <v>0</v>
      </c>
      <c r="W6" s="802">
        <f>IF(SUM(O6,G6)=0,0,(IF(OR(G6=0,O6=0),"Err",O6*1000/G6)))</f>
        <v>0</v>
      </c>
      <c r="X6" s="802">
        <f>IF(SUM(P6,H6)=0,0,(IF(OR(H6=0,P6=0),"Err",P6*1000/H6)))</f>
        <v>0</v>
      </c>
      <c r="Y6" s="802">
        <f t="shared" ref="Y6:AA6" si="1">IF(SUM(Q6,I6)=0,0,(IF(OR(I6=0,Q6=0),"Err",Q6*1000/I6)))</f>
        <v>0</v>
      </c>
      <c r="Z6" s="802">
        <f t="shared" si="1"/>
        <v>0</v>
      </c>
      <c r="AA6" s="802">
        <f t="shared" si="1"/>
        <v>0</v>
      </c>
      <c r="AC6" s="802" t="str">
        <f>IF(SUM($O6:P6)=0,"",(SUM($O6:P6)*1000)/SUM($G6:H6))</f>
        <v/>
      </c>
      <c r="AD6" s="802" t="str">
        <f>IF(SUM($O6:Q6)=0,"",(SUM($O6:Q6)*1000)/SUM($G6:I6))</f>
        <v/>
      </c>
      <c r="AE6" s="802" t="str">
        <f>IF(SUM($O6:R6)=0,"",(SUM($O6:R6)*1000)/SUM($G6:J6))</f>
        <v/>
      </c>
      <c r="AF6" s="802">
        <f>IF(SUM(T6,L6)=0,0,(IF(OR(L6=0,T6=0),"Err",T6*1000/L6)))</f>
        <v>0</v>
      </c>
    </row>
    <row r="7" spans="1:33">
      <c r="A7" s="1264" t="s">
        <v>1215</v>
      </c>
      <c r="B7" s="712" t="s">
        <v>11</v>
      </c>
      <c r="C7" s="260" t="s">
        <v>819</v>
      </c>
      <c r="D7" s="65"/>
      <c r="F7" s="812"/>
      <c r="G7" s="812"/>
      <c r="H7" s="812"/>
      <c r="I7" s="812"/>
      <c r="J7" s="812"/>
      <c r="K7" s="812"/>
      <c r="L7" s="875">
        <f t="shared" ref="L7:L44" si="2">SUM(G7:K7)</f>
        <v>0</v>
      </c>
      <c r="M7" s="878"/>
      <c r="N7" s="813"/>
      <c r="O7" s="813"/>
      <c r="P7" s="813"/>
      <c r="Q7" s="813"/>
      <c r="R7" s="813"/>
      <c r="S7" s="813"/>
      <c r="T7" s="631">
        <f>SUM(O7:S7)</f>
        <v>0</v>
      </c>
      <c r="V7" s="802">
        <f>IF(SUM(F7)=0,0,(IF(OR(F7=0,N7=0),"Err",N7*1000/F7)))</f>
        <v>0</v>
      </c>
      <c r="W7" s="802">
        <f t="shared" ref="W7:W35" si="3">IF(SUM(O7,G7)=0,0,(IF(OR(G7=0,O7=0),"Err",O7*1000/G7)))</f>
        <v>0</v>
      </c>
      <c r="X7" s="802">
        <f t="shared" ref="X7:X35" si="4">IF(SUM(P7,H7)=0,0,(IF(OR(H7=0,P7=0),"Err",P7*1000/H7)))</f>
        <v>0</v>
      </c>
      <c r="Y7" s="802">
        <f t="shared" ref="Y7:Y35" si="5">IF(SUM(Q7,I7)=0,0,(IF(OR(I7=0,Q7=0),"Err",Q7*1000/I7)))</f>
        <v>0</v>
      </c>
      <c r="Z7" s="802">
        <f t="shared" ref="Z7:Z35" si="6">IF(SUM(R7,J7)=0,0,(IF(OR(J7=0,R7=0),"Err",R7*1000/J7)))</f>
        <v>0</v>
      </c>
      <c r="AA7" s="802">
        <f t="shared" ref="AA7:AA35" si="7">IF(SUM(S7,K7)=0,0,(IF(OR(K7=0,S7=0),"Err",S7*1000/K7)))</f>
        <v>0</v>
      </c>
      <c r="AC7" s="802" t="str">
        <f>IF(SUM($O7:P7)=0,"",(SUM($O7:P7)*1000)/SUM($G7:H7))</f>
        <v/>
      </c>
      <c r="AD7" s="802" t="str">
        <f>IF(SUM($O7:Q7)=0,"",(SUM($O7:Q7)*1000)/SUM($G7:I7))</f>
        <v/>
      </c>
      <c r="AE7" s="802" t="str">
        <f>IF(SUM($O7:R7)=0,"",(SUM($O7:R7)*1000)/SUM($G7:J7))</f>
        <v/>
      </c>
      <c r="AF7" s="802">
        <f t="shared" ref="AF7:AF35" si="8">IF(SUM(T7,L7)=0,0,(IF(OR(L7=0,T7=0),"Err",T7*1000/L7)))</f>
        <v>0</v>
      </c>
    </row>
    <row r="8" spans="1:33">
      <c r="A8" s="1264" t="s">
        <v>1215</v>
      </c>
      <c r="B8" s="712" t="s">
        <v>5</v>
      </c>
      <c r="C8" s="260" t="s">
        <v>819</v>
      </c>
      <c r="D8" s="65"/>
      <c r="F8" s="812"/>
      <c r="G8" s="812"/>
      <c r="H8" s="812"/>
      <c r="I8" s="812"/>
      <c r="J8" s="812"/>
      <c r="K8" s="812"/>
      <c r="L8" s="875">
        <f>SUM(G8:K8)</f>
        <v>0</v>
      </c>
      <c r="M8" s="878"/>
      <c r="N8" s="813"/>
      <c r="O8" s="813"/>
      <c r="P8" s="813"/>
      <c r="Q8" s="813"/>
      <c r="R8" s="813"/>
      <c r="S8" s="813"/>
      <c r="T8" s="631">
        <f t="shared" si="0"/>
        <v>0</v>
      </c>
      <c r="V8" s="802">
        <f t="shared" ref="V8:V35" si="9">IF(SUM(F8)=0,0,(IF(OR(F8=0,N8=0),"Err",N8*1000/F8)))</f>
        <v>0</v>
      </c>
      <c r="W8" s="802">
        <f t="shared" si="3"/>
        <v>0</v>
      </c>
      <c r="X8" s="802">
        <f t="shared" si="4"/>
        <v>0</v>
      </c>
      <c r="Y8" s="802">
        <f t="shared" si="5"/>
        <v>0</v>
      </c>
      <c r="Z8" s="802">
        <f t="shared" si="6"/>
        <v>0</v>
      </c>
      <c r="AA8" s="802">
        <f t="shared" si="7"/>
        <v>0</v>
      </c>
      <c r="AC8" s="802" t="str">
        <f>IF(SUM($O8:P8)=0,"",(SUM($O8:P8)*1000)/SUM($G8:H8))</f>
        <v/>
      </c>
      <c r="AD8" s="802" t="str">
        <f>IF(SUM($O8:Q8)=0,"",(SUM($O8:Q8)*1000)/SUM($G8:I8))</f>
        <v/>
      </c>
      <c r="AE8" s="802" t="str">
        <f>IF(SUM($O8:R8)=0,"",(SUM($O8:R8)*1000)/SUM($G8:J8))</f>
        <v/>
      </c>
      <c r="AF8" s="802">
        <f t="shared" si="8"/>
        <v>0</v>
      </c>
    </row>
    <row r="9" spans="1:33">
      <c r="A9" s="1264" t="s">
        <v>1215</v>
      </c>
      <c r="B9" s="712" t="s">
        <v>6</v>
      </c>
      <c r="C9" s="260" t="s">
        <v>819</v>
      </c>
      <c r="D9" s="65"/>
      <c r="F9" s="812"/>
      <c r="G9" s="812"/>
      <c r="H9" s="812"/>
      <c r="I9" s="812"/>
      <c r="J9" s="812"/>
      <c r="K9" s="812"/>
      <c r="L9" s="875">
        <f t="shared" si="2"/>
        <v>0</v>
      </c>
      <c r="M9" s="878"/>
      <c r="N9" s="813"/>
      <c r="O9" s="813"/>
      <c r="P9" s="813"/>
      <c r="Q9" s="813"/>
      <c r="R9" s="813"/>
      <c r="S9" s="813"/>
      <c r="T9" s="631">
        <f t="shared" si="0"/>
        <v>0</v>
      </c>
      <c r="V9" s="802">
        <f t="shared" si="9"/>
        <v>0</v>
      </c>
      <c r="W9" s="802">
        <f t="shared" si="3"/>
        <v>0</v>
      </c>
      <c r="X9" s="802">
        <f t="shared" si="4"/>
        <v>0</v>
      </c>
      <c r="Y9" s="802">
        <f t="shared" si="5"/>
        <v>0</v>
      </c>
      <c r="Z9" s="802">
        <f t="shared" si="6"/>
        <v>0</v>
      </c>
      <c r="AA9" s="802">
        <f t="shared" si="7"/>
        <v>0</v>
      </c>
      <c r="AC9" s="802" t="str">
        <f>IF(SUM($O9:P9)=0,"",(SUM($O9:P9)*1000)/SUM($G9:H9))</f>
        <v/>
      </c>
      <c r="AD9" s="802" t="str">
        <f>IF(SUM($O9:Q9)=0,"",(SUM($O9:Q9)*1000)/SUM($G9:I9))</f>
        <v/>
      </c>
      <c r="AE9" s="802" t="str">
        <f>IF(SUM($O9:R9)=0,"",(SUM($O9:R9)*1000)/SUM($G9:J9))</f>
        <v/>
      </c>
      <c r="AF9" s="802">
        <f t="shared" si="8"/>
        <v>0</v>
      </c>
    </row>
    <row r="10" spans="1:33">
      <c r="A10" s="1265" t="s">
        <v>1215</v>
      </c>
      <c r="B10" s="2238" t="s">
        <v>2</v>
      </c>
      <c r="C10" s="2239"/>
      <c r="D10" s="65"/>
      <c r="F10" s="875">
        <f>SUM(F6:F9)</f>
        <v>0</v>
      </c>
      <c r="G10" s="875">
        <f t="shared" ref="G10:K10" si="10">SUM(G6:G9)</f>
        <v>0</v>
      </c>
      <c r="H10" s="875">
        <f t="shared" si="10"/>
        <v>0</v>
      </c>
      <c r="I10" s="875">
        <f t="shared" si="10"/>
        <v>0</v>
      </c>
      <c r="J10" s="875">
        <f t="shared" si="10"/>
        <v>0</v>
      </c>
      <c r="K10" s="875">
        <f t="shared" si="10"/>
        <v>0</v>
      </c>
      <c r="L10" s="875">
        <f>SUM(G10:K10)</f>
        <v>0</v>
      </c>
      <c r="M10" s="878"/>
      <c r="N10" s="631">
        <f t="shared" ref="N10:S10" si="11">SUM(N6:N9)</f>
        <v>0</v>
      </c>
      <c r="O10" s="631">
        <f t="shared" si="11"/>
        <v>0</v>
      </c>
      <c r="P10" s="631">
        <f t="shared" si="11"/>
        <v>0</v>
      </c>
      <c r="Q10" s="631">
        <f t="shared" si="11"/>
        <v>0</v>
      </c>
      <c r="R10" s="631">
        <f t="shared" si="11"/>
        <v>0</v>
      </c>
      <c r="S10" s="631">
        <f t="shared" si="11"/>
        <v>0</v>
      </c>
      <c r="T10" s="631">
        <f>SUM(O10:S10)</f>
        <v>0</v>
      </c>
      <c r="V10" s="802">
        <f t="shared" si="9"/>
        <v>0</v>
      </c>
      <c r="W10" s="802">
        <f t="shared" si="3"/>
        <v>0</v>
      </c>
      <c r="X10" s="802">
        <f t="shared" si="4"/>
        <v>0</v>
      </c>
      <c r="Y10" s="802">
        <f t="shared" si="5"/>
        <v>0</v>
      </c>
      <c r="Z10" s="802">
        <f t="shared" si="6"/>
        <v>0</v>
      </c>
      <c r="AA10" s="802">
        <f t="shared" si="7"/>
        <v>0</v>
      </c>
      <c r="AC10" s="802" t="str">
        <f>IF(SUM($O10:P10)=0,"",(SUM($O10:P10)*1000)/SUM($G10:H10))</f>
        <v/>
      </c>
      <c r="AD10" s="802" t="str">
        <f>IF(SUM($O10:Q10)=0,"",(SUM($O10:Q10)*1000)/SUM($G10:I10))</f>
        <v/>
      </c>
      <c r="AE10" s="802" t="str">
        <f>IF(SUM($O10:R10)=0,"",(SUM($O10:R10)*1000)/SUM($G10:J10))</f>
        <v/>
      </c>
      <c r="AF10" s="802">
        <f t="shared" si="8"/>
        <v>0</v>
      </c>
    </row>
    <row r="11" spans="1:33">
      <c r="A11" s="1037" t="s">
        <v>1020</v>
      </c>
      <c r="B11" s="712" t="s">
        <v>10</v>
      </c>
      <c r="C11" s="1037" t="s">
        <v>819</v>
      </c>
      <c r="D11" s="65"/>
      <c r="F11" s="812"/>
      <c r="G11" s="812"/>
      <c r="H11" s="812"/>
      <c r="I11" s="812"/>
      <c r="J11" s="812"/>
      <c r="K11" s="812"/>
      <c r="L11" s="875">
        <f>SUM(G11:K11)</f>
        <v>0</v>
      </c>
      <c r="M11" s="878"/>
      <c r="N11" s="813"/>
      <c r="O11" s="813"/>
      <c r="P11" s="813"/>
      <c r="Q11" s="813"/>
      <c r="R11" s="813"/>
      <c r="S11" s="813"/>
      <c r="T11" s="631">
        <f t="shared" si="0"/>
        <v>0</v>
      </c>
      <c r="V11" s="802">
        <f t="shared" si="9"/>
        <v>0</v>
      </c>
      <c r="W11" s="802">
        <f t="shared" si="3"/>
        <v>0</v>
      </c>
      <c r="X11" s="802">
        <f t="shared" si="4"/>
        <v>0</v>
      </c>
      <c r="Y11" s="802">
        <f t="shared" si="5"/>
        <v>0</v>
      </c>
      <c r="Z11" s="802">
        <f t="shared" si="6"/>
        <v>0</v>
      </c>
      <c r="AA11" s="802">
        <f t="shared" si="7"/>
        <v>0</v>
      </c>
      <c r="AC11" s="802" t="str">
        <f>IF(SUM($O11:P11)=0,"",(SUM($O11:P11)*1000)/SUM($G11:H11))</f>
        <v/>
      </c>
      <c r="AD11" s="802" t="str">
        <f>IF(SUM($O11:Q11)=0,"",(SUM($O11:Q11)*1000)/SUM($G11:I11))</f>
        <v/>
      </c>
      <c r="AE11" s="802" t="str">
        <f>IF(SUM($O11:R11)=0,"",(SUM($O11:R11)*1000)/SUM($G11:J11))</f>
        <v/>
      </c>
      <c r="AF11" s="802">
        <f t="shared" si="8"/>
        <v>0</v>
      </c>
    </row>
    <row r="12" spans="1:33">
      <c r="A12" s="1037" t="s">
        <v>1020</v>
      </c>
      <c r="B12" s="712" t="s">
        <v>11</v>
      </c>
      <c r="C12" s="260" t="s">
        <v>819</v>
      </c>
      <c r="D12" s="65"/>
      <c r="F12" s="812"/>
      <c r="G12" s="812"/>
      <c r="H12" s="812"/>
      <c r="I12" s="812"/>
      <c r="J12" s="812"/>
      <c r="K12" s="812"/>
      <c r="L12" s="875">
        <f>SUM(G12:K12)</f>
        <v>0</v>
      </c>
      <c r="M12" s="878"/>
      <c r="N12" s="813"/>
      <c r="O12" s="813"/>
      <c r="P12" s="813"/>
      <c r="Q12" s="813"/>
      <c r="R12" s="813"/>
      <c r="S12" s="813"/>
      <c r="T12" s="631">
        <f t="shared" si="0"/>
        <v>0</v>
      </c>
      <c r="V12" s="802">
        <f t="shared" si="9"/>
        <v>0</v>
      </c>
      <c r="W12" s="802">
        <f t="shared" si="3"/>
        <v>0</v>
      </c>
      <c r="X12" s="802">
        <f t="shared" si="4"/>
        <v>0</v>
      </c>
      <c r="Y12" s="802">
        <f t="shared" si="5"/>
        <v>0</v>
      </c>
      <c r="Z12" s="802">
        <f t="shared" si="6"/>
        <v>0</v>
      </c>
      <c r="AA12" s="802">
        <f t="shared" si="7"/>
        <v>0</v>
      </c>
      <c r="AC12" s="802" t="str">
        <f>IF(SUM($O12:P12)=0,"",(SUM($O12:P12)*1000)/SUM($G12:H12))</f>
        <v/>
      </c>
      <c r="AD12" s="802" t="str">
        <f>IF(SUM($O12:Q12)=0,"",(SUM($O12:Q12)*1000)/SUM($G12:I12))</f>
        <v/>
      </c>
      <c r="AE12" s="802" t="str">
        <f>IF(SUM($O12:R12)=0,"",(SUM($O12:R12)*1000)/SUM($G12:J12))</f>
        <v/>
      </c>
      <c r="AF12" s="802">
        <f t="shared" si="8"/>
        <v>0</v>
      </c>
    </row>
    <row r="13" spans="1:33">
      <c r="A13" s="1037" t="s">
        <v>1020</v>
      </c>
      <c r="B13" s="712" t="s">
        <v>5</v>
      </c>
      <c r="C13" s="260" t="s">
        <v>819</v>
      </c>
      <c r="D13" s="65"/>
      <c r="F13" s="812"/>
      <c r="G13" s="812"/>
      <c r="H13" s="812"/>
      <c r="I13" s="812"/>
      <c r="J13" s="812"/>
      <c r="K13" s="812"/>
      <c r="L13" s="875">
        <f t="shared" si="2"/>
        <v>0</v>
      </c>
      <c r="M13" s="878"/>
      <c r="N13" s="813"/>
      <c r="O13" s="813"/>
      <c r="P13" s="813"/>
      <c r="Q13" s="813"/>
      <c r="R13" s="813"/>
      <c r="S13" s="813"/>
      <c r="T13" s="631">
        <f t="shared" si="0"/>
        <v>0</v>
      </c>
      <c r="V13" s="802">
        <f t="shared" si="9"/>
        <v>0</v>
      </c>
      <c r="W13" s="802">
        <f t="shared" si="3"/>
        <v>0</v>
      </c>
      <c r="X13" s="802">
        <f t="shared" si="4"/>
        <v>0</v>
      </c>
      <c r="Y13" s="802">
        <f t="shared" si="5"/>
        <v>0</v>
      </c>
      <c r="Z13" s="802">
        <f t="shared" si="6"/>
        <v>0</v>
      </c>
      <c r="AA13" s="802">
        <f t="shared" si="7"/>
        <v>0</v>
      </c>
      <c r="AC13" s="802" t="str">
        <f>IF(SUM($O13:P13)=0,"",(SUM($O13:P13)*1000)/SUM($G13:H13))</f>
        <v/>
      </c>
      <c r="AD13" s="802" t="str">
        <f>IF(SUM($O13:Q13)=0,"",(SUM($O13:Q13)*1000)/SUM($G13:I13))</f>
        <v/>
      </c>
      <c r="AE13" s="802" t="str">
        <f>IF(SUM($O13:R13)=0,"",(SUM($O13:R13)*1000)/SUM($G13:J13))</f>
        <v/>
      </c>
      <c r="AF13" s="802">
        <f t="shared" si="8"/>
        <v>0</v>
      </c>
    </row>
    <row r="14" spans="1:33">
      <c r="A14" s="1037" t="s">
        <v>1020</v>
      </c>
      <c r="B14" s="712" t="s">
        <v>6</v>
      </c>
      <c r="C14" s="260" t="s">
        <v>819</v>
      </c>
      <c r="D14" s="65"/>
      <c r="F14" s="812"/>
      <c r="G14" s="812"/>
      <c r="H14" s="812"/>
      <c r="I14" s="812"/>
      <c r="J14" s="812"/>
      <c r="K14" s="812"/>
      <c r="L14" s="875">
        <f t="shared" si="2"/>
        <v>0</v>
      </c>
      <c r="M14" s="878"/>
      <c r="N14" s="813"/>
      <c r="O14" s="813"/>
      <c r="P14" s="813"/>
      <c r="Q14" s="813"/>
      <c r="R14" s="813"/>
      <c r="S14" s="813"/>
      <c r="T14" s="631">
        <f t="shared" si="0"/>
        <v>0</v>
      </c>
      <c r="V14" s="802">
        <f t="shared" si="9"/>
        <v>0</v>
      </c>
      <c r="W14" s="802">
        <f t="shared" si="3"/>
        <v>0</v>
      </c>
      <c r="X14" s="802">
        <f t="shared" si="4"/>
        <v>0</v>
      </c>
      <c r="Y14" s="802">
        <f t="shared" si="5"/>
        <v>0</v>
      </c>
      <c r="Z14" s="802">
        <f t="shared" si="6"/>
        <v>0</v>
      </c>
      <c r="AA14" s="802">
        <f t="shared" si="7"/>
        <v>0</v>
      </c>
      <c r="AC14" s="802" t="str">
        <f>IF(SUM($O14:P14)=0,"",(SUM($O14:P14)*1000)/SUM($G14:H14))</f>
        <v/>
      </c>
      <c r="AD14" s="802" t="str">
        <f>IF(SUM($O14:Q14)=0,"",(SUM($O14:Q14)*1000)/SUM($G14:I14))</f>
        <v/>
      </c>
      <c r="AE14" s="802" t="str">
        <f>IF(SUM($O14:R14)=0,"",(SUM($O14:R14)*1000)/SUM($G14:J14))</f>
        <v/>
      </c>
      <c r="AF14" s="802">
        <f t="shared" si="8"/>
        <v>0</v>
      </c>
    </row>
    <row r="15" spans="1:33" s="130" customFormat="1">
      <c r="A15" s="704" t="s">
        <v>1020</v>
      </c>
      <c r="B15" s="2238" t="s">
        <v>2</v>
      </c>
      <c r="C15" s="2239"/>
      <c r="D15" s="65"/>
      <c r="F15" s="875">
        <f>SUM(F11:F14)</f>
        <v>0</v>
      </c>
      <c r="G15" s="875">
        <f t="shared" ref="G15:K15" si="12">SUM(G11:G14)</f>
        <v>0</v>
      </c>
      <c r="H15" s="875">
        <f t="shared" si="12"/>
        <v>0</v>
      </c>
      <c r="I15" s="875">
        <f t="shared" si="12"/>
        <v>0</v>
      </c>
      <c r="J15" s="875">
        <f t="shared" si="12"/>
        <v>0</v>
      </c>
      <c r="K15" s="875">
        <f t="shared" si="12"/>
        <v>0</v>
      </c>
      <c r="L15" s="875">
        <f>SUM(G15:K15)</f>
        <v>0</v>
      </c>
      <c r="M15" s="878"/>
      <c r="N15" s="631">
        <f t="shared" ref="N15:S15" si="13">SUM(N11:N14)</f>
        <v>0</v>
      </c>
      <c r="O15" s="631">
        <f t="shared" si="13"/>
        <v>0</v>
      </c>
      <c r="P15" s="631">
        <f t="shared" si="13"/>
        <v>0</v>
      </c>
      <c r="Q15" s="631">
        <f t="shared" si="13"/>
        <v>0</v>
      </c>
      <c r="R15" s="631">
        <f t="shared" si="13"/>
        <v>0</v>
      </c>
      <c r="S15" s="631">
        <f t="shared" si="13"/>
        <v>0</v>
      </c>
      <c r="T15" s="631">
        <f t="shared" si="0"/>
        <v>0</v>
      </c>
      <c r="V15" s="802">
        <f t="shared" si="9"/>
        <v>0</v>
      </c>
      <c r="W15" s="802">
        <f t="shared" si="3"/>
        <v>0</v>
      </c>
      <c r="X15" s="802">
        <f t="shared" si="4"/>
        <v>0</v>
      </c>
      <c r="Y15" s="802">
        <f t="shared" si="5"/>
        <v>0</v>
      </c>
      <c r="Z15" s="802">
        <f t="shared" si="6"/>
        <v>0</v>
      </c>
      <c r="AA15" s="802">
        <f t="shared" si="7"/>
        <v>0</v>
      </c>
      <c r="AC15" s="802" t="str">
        <f>IF(SUM($O15:P15)=0,"",(SUM($O15:P15)*1000)/SUM($G15:H15))</f>
        <v/>
      </c>
      <c r="AD15" s="802" t="str">
        <f>IF(SUM($O15:Q15)=0,"",(SUM($O15:Q15)*1000)/SUM($G15:I15))</f>
        <v/>
      </c>
      <c r="AE15" s="802" t="str">
        <f>IF(SUM($O15:R15)=0,"",(SUM($O15:R15)*1000)/SUM($G15:J15))</f>
        <v/>
      </c>
      <c r="AF15" s="802">
        <f t="shared" si="8"/>
        <v>0</v>
      </c>
      <c r="AG15" s="129"/>
    </row>
    <row r="16" spans="1:33" s="130" customFormat="1">
      <c r="A16" s="1037" t="s">
        <v>1021</v>
      </c>
      <c r="B16" s="712" t="s">
        <v>10</v>
      </c>
      <c r="C16" s="1037" t="s">
        <v>819</v>
      </c>
      <c r="D16" s="65"/>
      <c r="F16" s="812"/>
      <c r="G16" s="812"/>
      <c r="H16" s="812"/>
      <c r="I16" s="812"/>
      <c r="J16" s="812"/>
      <c r="K16" s="812"/>
      <c r="L16" s="875">
        <f t="shared" si="2"/>
        <v>0</v>
      </c>
      <c r="M16" s="878"/>
      <c r="N16" s="813"/>
      <c r="O16" s="813"/>
      <c r="P16" s="813"/>
      <c r="Q16" s="813"/>
      <c r="R16" s="813"/>
      <c r="S16" s="813"/>
      <c r="T16" s="631">
        <f t="shared" si="0"/>
        <v>0</v>
      </c>
      <c r="V16" s="802">
        <f t="shared" si="9"/>
        <v>0</v>
      </c>
      <c r="W16" s="802">
        <f t="shared" si="3"/>
        <v>0</v>
      </c>
      <c r="X16" s="802">
        <f t="shared" si="4"/>
        <v>0</v>
      </c>
      <c r="Y16" s="802">
        <f t="shared" si="5"/>
        <v>0</v>
      </c>
      <c r="Z16" s="802">
        <f t="shared" si="6"/>
        <v>0</v>
      </c>
      <c r="AA16" s="802">
        <f t="shared" si="7"/>
        <v>0</v>
      </c>
      <c r="AC16" s="802" t="str">
        <f>IF(SUM($O16:P16)=0,"",(SUM($O16:P16)*1000)/SUM($G16:H16))</f>
        <v/>
      </c>
      <c r="AD16" s="802" t="str">
        <f>IF(SUM($O16:Q16)=0,"",(SUM($O16:Q16)*1000)/SUM($G16:I16))</f>
        <v/>
      </c>
      <c r="AE16" s="802" t="str">
        <f>IF(SUM($O16:R16)=0,"",(SUM($O16:R16)*1000)/SUM($G16:J16))</f>
        <v/>
      </c>
      <c r="AF16" s="802">
        <f t="shared" si="8"/>
        <v>0</v>
      </c>
      <c r="AG16" s="129"/>
    </row>
    <row r="17" spans="1:33" s="130" customFormat="1">
      <c r="A17" s="1037" t="s">
        <v>1021</v>
      </c>
      <c r="B17" s="712" t="s">
        <v>11</v>
      </c>
      <c r="C17" s="260" t="s">
        <v>819</v>
      </c>
      <c r="D17" s="65"/>
      <c r="F17" s="812"/>
      <c r="G17" s="812"/>
      <c r="H17" s="812"/>
      <c r="I17" s="812"/>
      <c r="J17" s="812"/>
      <c r="K17" s="812"/>
      <c r="L17" s="875">
        <f t="shared" si="2"/>
        <v>0</v>
      </c>
      <c r="M17" s="878"/>
      <c r="N17" s="813"/>
      <c r="O17" s="813"/>
      <c r="P17" s="813"/>
      <c r="Q17" s="813"/>
      <c r="R17" s="813"/>
      <c r="S17" s="813"/>
      <c r="T17" s="631">
        <f t="shared" si="0"/>
        <v>0</v>
      </c>
      <c r="V17" s="802">
        <f t="shared" si="9"/>
        <v>0</v>
      </c>
      <c r="W17" s="802">
        <f t="shared" si="3"/>
        <v>0</v>
      </c>
      <c r="X17" s="802">
        <f t="shared" si="4"/>
        <v>0</v>
      </c>
      <c r="Y17" s="802">
        <f t="shared" si="5"/>
        <v>0</v>
      </c>
      <c r="Z17" s="802">
        <f t="shared" si="6"/>
        <v>0</v>
      </c>
      <c r="AA17" s="802">
        <f t="shared" si="7"/>
        <v>0</v>
      </c>
      <c r="AC17" s="802" t="str">
        <f>IF(SUM($O17:P17)=0,"",(SUM($O17:P17)*1000)/SUM($G17:H17))</f>
        <v/>
      </c>
      <c r="AD17" s="802" t="str">
        <f>IF(SUM($O17:Q17)=0,"",(SUM($O17:Q17)*1000)/SUM($G17:I17))</f>
        <v/>
      </c>
      <c r="AE17" s="802" t="str">
        <f>IF(SUM($O17:R17)=0,"",(SUM($O17:R17)*1000)/SUM($G17:J17))</f>
        <v/>
      </c>
      <c r="AF17" s="802">
        <f t="shared" si="8"/>
        <v>0</v>
      </c>
      <c r="AG17" s="129"/>
    </row>
    <row r="18" spans="1:33">
      <c r="A18" s="1037" t="s">
        <v>1021</v>
      </c>
      <c r="B18" s="712" t="s">
        <v>5</v>
      </c>
      <c r="C18" s="260" t="s">
        <v>819</v>
      </c>
      <c r="D18" s="65"/>
      <c r="F18" s="812"/>
      <c r="G18" s="812"/>
      <c r="H18" s="812"/>
      <c r="I18" s="812"/>
      <c r="J18" s="812"/>
      <c r="K18" s="812"/>
      <c r="L18" s="875">
        <f t="shared" si="2"/>
        <v>0</v>
      </c>
      <c r="M18" s="878"/>
      <c r="N18" s="813"/>
      <c r="O18" s="813"/>
      <c r="P18" s="813"/>
      <c r="Q18" s="813"/>
      <c r="R18" s="813"/>
      <c r="S18" s="813"/>
      <c r="T18" s="631">
        <f t="shared" si="0"/>
        <v>0</v>
      </c>
      <c r="V18" s="802">
        <f t="shared" si="9"/>
        <v>0</v>
      </c>
      <c r="W18" s="802">
        <f t="shared" si="3"/>
        <v>0</v>
      </c>
      <c r="X18" s="802">
        <f t="shared" si="4"/>
        <v>0</v>
      </c>
      <c r="Y18" s="802">
        <f t="shared" si="5"/>
        <v>0</v>
      </c>
      <c r="Z18" s="802">
        <f t="shared" si="6"/>
        <v>0</v>
      </c>
      <c r="AA18" s="802">
        <f t="shared" si="7"/>
        <v>0</v>
      </c>
      <c r="AC18" s="802" t="str">
        <f>IF(SUM($O18:P18)=0,"",(SUM($O18:P18)*1000)/SUM($G18:H18))</f>
        <v/>
      </c>
      <c r="AD18" s="802" t="str">
        <f>IF(SUM($O18:Q18)=0,"",(SUM($O18:Q18)*1000)/SUM($G18:I18))</f>
        <v/>
      </c>
      <c r="AE18" s="802" t="str">
        <f>IF(SUM($O18:R18)=0,"",(SUM($O18:R18)*1000)/SUM($G18:J18))</f>
        <v/>
      </c>
      <c r="AF18" s="802">
        <f t="shared" si="8"/>
        <v>0</v>
      </c>
    </row>
    <row r="19" spans="1:33">
      <c r="A19" s="1037" t="s">
        <v>1021</v>
      </c>
      <c r="B19" s="712" t="s">
        <v>6</v>
      </c>
      <c r="C19" s="260" t="s">
        <v>819</v>
      </c>
      <c r="D19" s="65"/>
      <c r="F19" s="812"/>
      <c r="G19" s="812"/>
      <c r="H19" s="812"/>
      <c r="I19" s="812"/>
      <c r="J19" s="812"/>
      <c r="K19" s="812"/>
      <c r="L19" s="875">
        <f>SUM(G19:K19)</f>
        <v>0</v>
      </c>
      <c r="M19" s="878"/>
      <c r="N19" s="813"/>
      <c r="O19" s="813"/>
      <c r="P19" s="813"/>
      <c r="Q19" s="813"/>
      <c r="R19" s="813"/>
      <c r="S19" s="813"/>
      <c r="T19" s="631">
        <f t="shared" si="0"/>
        <v>0</v>
      </c>
      <c r="V19" s="802">
        <f t="shared" si="9"/>
        <v>0</v>
      </c>
      <c r="W19" s="802">
        <f t="shared" si="3"/>
        <v>0</v>
      </c>
      <c r="X19" s="802">
        <f t="shared" si="4"/>
        <v>0</v>
      </c>
      <c r="Y19" s="802">
        <f t="shared" si="5"/>
        <v>0</v>
      </c>
      <c r="Z19" s="802">
        <f t="shared" si="6"/>
        <v>0</v>
      </c>
      <c r="AA19" s="802">
        <f t="shared" si="7"/>
        <v>0</v>
      </c>
      <c r="AC19" s="802" t="str">
        <f>IF(SUM($O19:P19)=0,"",(SUM($O19:P19)*1000)/SUM($G19:H19))</f>
        <v/>
      </c>
      <c r="AD19" s="802" t="str">
        <f>IF(SUM($O19:Q19)=0,"",(SUM($O19:Q19)*1000)/SUM($G19:I19))</f>
        <v/>
      </c>
      <c r="AE19" s="802" t="str">
        <f>IF(SUM($O19:R19)=0,"",(SUM($O19:R19)*1000)/SUM($G19:J19))</f>
        <v/>
      </c>
      <c r="AF19" s="802">
        <f t="shared" si="8"/>
        <v>0</v>
      </c>
    </row>
    <row r="20" spans="1:33">
      <c r="A20" s="704" t="s">
        <v>1021</v>
      </c>
      <c r="B20" s="2238" t="s">
        <v>2</v>
      </c>
      <c r="C20" s="2239"/>
      <c r="D20" s="65"/>
      <c r="F20" s="875">
        <f>SUM(F16:F19)</f>
        <v>0</v>
      </c>
      <c r="G20" s="875">
        <f t="shared" ref="G20:K20" si="14">SUM(G16:G19)</f>
        <v>0</v>
      </c>
      <c r="H20" s="875">
        <f t="shared" si="14"/>
        <v>0</v>
      </c>
      <c r="I20" s="875">
        <f t="shared" si="14"/>
        <v>0</v>
      </c>
      <c r="J20" s="875">
        <f t="shared" si="14"/>
        <v>0</v>
      </c>
      <c r="K20" s="875">
        <f t="shared" si="14"/>
        <v>0</v>
      </c>
      <c r="L20" s="875">
        <f>SUM(G20:K20)</f>
        <v>0</v>
      </c>
      <c r="M20" s="878"/>
      <c r="N20" s="631">
        <f t="shared" ref="N20:S20" si="15">SUM(N16:N19)</f>
        <v>0</v>
      </c>
      <c r="O20" s="631">
        <f t="shared" si="15"/>
        <v>0</v>
      </c>
      <c r="P20" s="631">
        <f t="shared" si="15"/>
        <v>0</v>
      </c>
      <c r="Q20" s="631">
        <f t="shared" si="15"/>
        <v>0</v>
      </c>
      <c r="R20" s="631">
        <f t="shared" si="15"/>
        <v>0</v>
      </c>
      <c r="S20" s="631">
        <f t="shared" si="15"/>
        <v>0</v>
      </c>
      <c r="T20" s="631">
        <f t="shared" si="0"/>
        <v>0</v>
      </c>
      <c r="V20" s="802">
        <f t="shared" si="9"/>
        <v>0</v>
      </c>
      <c r="W20" s="802">
        <f t="shared" si="3"/>
        <v>0</v>
      </c>
      <c r="X20" s="802">
        <f t="shared" si="4"/>
        <v>0</v>
      </c>
      <c r="Y20" s="802">
        <f t="shared" si="5"/>
        <v>0</v>
      </c>
      <c r="Z20" s="802">
        <f t="shared" si="6"/>
        <v>0</v>
      </c>
      <c r="AA20" s="802">
        <f t="shared" si="7"/>
        <v>0</v>
      </c>
      <c r="AC20" s="802" t="str">
        <f>IF(SUM($O20:P20)=0,"",(SUM($O20:P20)*1000)/SUM($G20:H20))</f>
        <v/>
      </c>
      <c r="AD20" s="802" t="str">
        <f>IF(SUM($O20:Q20)=0,"",(SUM($O20:Q20)*1000)/SUM($G20:I20))</f>
        <v/>
      </c>
      <c r="AE20" s="802" t="str">
        <f>IF(SUM($O20:R20)=0,"",(SUM($O20:R20)*1000)/SUM($G20:J20))</f>
        <v/>
      </c>
      <c r="AF20" s="802">
        <f t="shared" si="8"/>
        <v>0</v>
      </c>
    </row>
    <row r="21" spans="1:33">
      <c r="A21" s="1037" t="s">
        <v>1022</v>
      </c>
      <c r="B21" s="712" t="s">
        <v>10</v>
      </c>
      <c r="C21" s="1037" t="s">
        <v>819</v>
      </c>
      <c r="D21" s="65"/>
      <c r="F21" s="812"/>
      <c r="G21" s="812"/>
      <c r="H21" s="812"/>
      <c r="I21" s="812"/>
      <c r="J21" s="812"/>
      <c r="K21" s="812"/>
      <c r="L21" s="875">
        <f t="shared" si="2"/>
        <v>0</v>
      </c>
      <c r="M21" s="878"/>
      <c r="N21" s="813"/>
      <c r="O21" s="813"/>
      <c r="P21" s="813"/>
      <c r="Q21" s="813"/>
      <c r="R21" s="813"/>
      <c r="S21" s="813"/>
      <c r="T21" s="631">
        <f t="shared" si="0"/>
        <v>0</v>
      </c>
      <c r="V21" s="802">
        <f t="shared" si="9"/>
        <v>0</v>
      </c>
      <c r="W21" s="802">
        <f t="shared" si="3"/>
        <v>0</v>
      </c>
      <c r="X21" s="802">
        <f t="shared" si="4"/>
        <v>0</v>
      </c>
      <c r="Y21" s="802">
        <f t="shared" si="5"/>
        <v>0</v>
      </c>
      <c r="Z21" s="802">
        <f t="shared" si="6"/>
        <v>0</v>
      </c>
      <c r="AA21" s="802">
        <f t="shared" si="7"/>
        <v>0</v>
      </c>
      <c r="AC21" s="802" t="str">
        <f>IF(SUM($O21:P21)=0,"",(SUM($O21:P21)*1000)/SUM($G21:H21))</f>
        <v/>
      </c>
      <c r="AD21" s="802" t="str">
        <f>IF(SUM($O21:Q21)=0,"",(SUM($O21:Q21)*1000)/SUM($G21:I21))</f>
        <v/>
      </c>
      <c r="AE21" s="802" t="str">
        <f>IF(SUM($O21:R21)=0,"",(SUM($O21:R21)*1000)/SUM($G21:J21))</f>
        <v/>
      </c>
      <c r="AF21" s="802">
        <f t="shared" si="8"/>
        <v>0</v>
      </c>
    </row>
    <row r="22" spans="1:33">
      <c r="A22" s="260" t="s">
        <v>1022</v>
      </c>
      <c r="B22" s="712" t="s">
        <v>11</v>
      </c>
      <c r="C22" s="260" t="s">
        <v>819</v>
      </c>
      <c r="D22" s="65"/>
      <c r="F22" s="812"/>
      <c r="G22" s="812"/>
      <c r="H22" s="812"/>
      <c r="I22" s="812"/>
      <c r="J22" s="812"/>
      <c r="K22" s="812"/>
      <c r="L22" s="875">
        <f t="shared" si="2"/>
        <v>0</v>
      </c>
      <c r="M22" s="878"/>
      <c r="N22" s="813"/>
      <c r="O22" s="813"/>
      <c r="P22" s="813"/>
      <c r="Q22" s="813"/>
      <c r="R22" s="813"/>
      <c r="S22" s="813"/>
      <c r="T22" s="631">
        <f t="shared" si="0"/>
        <v>0</v>
      </c>
      <c r="V22" s="802">
        <f t="shared" si="9"/>
        <v>0</v>
      </c>
      <c r="W22" s="802">
        <f t="shared" si="3"/>
        <v>0</v>
      </c>
      <c r="X22" s="802">
        <f t="shared" si="4"/>
        <v>0</v>
      </c>
      <c r="Y22" s="802">
        <f t="shared" si="5"/>
        <v>0</v>
      </c>
      <c r="Z22" s="802">
        <f t="shared" si="6"/>
        <v>0</v>
      </c>
      <c r="AA22" s="802">
        <f t="shared" si="7"/>
        <v>0</v>
      </c>
      <c r="AC22" s="802" t="str">
        <f>IF(SUM($O22:P22)=0,"",(SUM($O22:P22)*1000)/SUM($G22:H22))</f>
        <v/>
      </c>
      <c r="AD22" s="802" t="str">
        <f>IF(SUM($O22:Q22)=0,"",(SUM($O22:Q22)*1000)/SUM($G22:I22))</f>
        <v/>
      </c>
      <c r="AE22" s="802" t="str">
        <f>IF(SUM($O22:R22)=0,"",(SUM($O22:R22)*1000)/SUM($G22:J22))</f>
        <v/>
      </c>
      <c r="AF22" s="802">
        <f t="shared" si="8"/>
        <v>0</v>
      </c>
    </row>
    <row r="23" spans="1:33">
      <c r="A23" s="260" t="s">
        <v>1022</v>
      </c>
      <c r="B23" s="712" t="s">
        <v>5</v>
      </c>
      <c r="C23" s="260" t="s">
        <v>819</v>
      </c>
      <c r="D23" s="65"/>
      <c r="F23" s="812"/>
      <c r="G23" s="812"/>
      <c r="H23" s="812"/>
      <c r="I23" s="812"/>
      <c r="J23" s="812"/>
      <c r="K23" s="812"/>
      <c r="L23" s="875">
        <f t="shared" si="2"/>
        <v>0</v>
      </c>
      <c r="M23" s="878"/>
      <c r="N23" s="813"/>
      <c r="O23" s="813"/>
      <c r="P23" s="813"/>
      <c r="Q23" s="813"/>
      <c r="R23" s="813"/>
      <c r="S23" s="813"/>
      <c r="T23" s="631">
        <f t="shared" si="0"/>
        <v>0</v>
      </c>
      <c r="V23" s="802">
        <f t="shared" si="9"/>
        <v>0</v>
      </c>
      <c r="W23" s="802">
        <f t="shared" si="3"/>
        <v>0</v>
      </c>
      <c r="X23" s="802">
        <f t="shared" si="4"/>
        <v>0</v>
      </c>
      <c r="Y23" s="802">
        <f t="shared" si="5"/>
        <v>0</v>
      </c>
      <c r="Z23" s="802">
        <f t="shared" si="6"/>
        <v>0</v>
      </c>
      <c r="AA23" s="802">
        <f t="shared" si="7"/>
        <v>0</v>
      </c>
      <c r="AC23" s="802" t="str">
        <f>IF(SUM($O23:P23)=0,"",(SUM($O23:P23)*1000)/SUM($G23:H23))</f>
        <v/>
      </c>
      <c r="AD23" s="802" t="str">
        <f>IF(SUM($O23:Q23)=0,"",(SUM($O23:Q23)*1000)/SUM($G23:I23))</f>
        <v/>
      </c>
      <c r="AE23" s="802" t="str">
        <f>IF(SUM($O23:R23)=0,"",(SUM($O23:R23)*1000)/SUM($G23:J23))</f>
        <v/>
      </c>
      <c r="AF23" s="802">
        <f t="shared" si="8"/>
        <v>0</v>
      </c>
    </row>
    <row r="24" spans="1:33">
      <c r="A24" s="260" t="s">
        <v>1022</v>
      </c>
      <c r="B24" s="712" t="s">
        <v>6</v>
      </c>
      <c r="C24" s="260" t="s">
        <v>819</v>
      </c>
      <c r="D24" s="65"/>
      <c r="F24" s="812"/>
      <c r="G24" s="812"/>
      <c r="H24" s="812"/>
      <c r="I24" s="812"/>
      <c r="J24" s="812"/>
      <c r="K24" s="812"/>
      <c r="L24" s="875">
        <f t="shared" si="2"/>
        <v>0</v>
      </c>
      <c r="M24" s="878"/>
      <c r="N24" s="813"/>
      <c r="O24" s="813"/>
      <c r="P24" s="813"/>
      <c r="Q24" s="813"/>
      <c r="R24" s="813"/>
      <c r="S24" s="813"/>
      <c r="T24" s="631">
        <f t="shared" si="0"/>
        <v>0</v>
      </c>
      <c r="V24" s="802">
        <f t="shared" si="9"/>
        <v>0</v>
      </c>
      <c r="W24" s="802">
        <f t="shared" si="3"/>
        <v>0</v>
      </c>
      <c r="X24" s="802">
        <f t="shared" si="4"/>
        <v>0</v>
      </c>
      <c r="Y24" s="802">
        <f t="shared" si="5"/>
        <v>0</v>
      </c>
      <c r="Z24" s="802">
        <f t="shared" si="6"/>
        <v>0</v>
      </c>
      <c r="AA24" s="802">
        <f t="shared" si="7"/>
        <v>0</v>
      </c>
      <c r="AC24" s="802" t="str">
        <f>IF(SUM($O24:P24)=0,"",(SUM($O24:P24)*1000)/SUM($G24:H24))</f>
        <v/>
      </c>
      <c r="AD24" s="802" t="str">
        <f>IF(SUM($O24:Q24)=0,"",(SUM($O24:Q24)*1000)/SUM($G24:I24))</f>
        <v/>
      </c>
      <c r="AE24" s="802" t="str">
        <f>IF(SUM($O24:R24)=0,"",(SUM($O24:R24)*1000)/SUM($G24:J24))</f>
        <v/>
      </c>
      <c r="AF24" s="802">
        <f t="shared" si="8"/>
        <v>0</v>
      </c>
    </row>
    <row r="25" spans="1:33">
      <c r="A25" s="704" t="s">
        <v>1022</v>
      </c>
      <c r="B25" s="2238" t="s">
        <v>2</v>
      </c>
      <c r="C25" s="2239"/>
      <c r="D25" s="65"/>
      <c r="F25" s="875">
        <f>SUM(F21:F24)</f>
        <v>0</v>
      </c>
      <c r="G25" s="875">
        <f t="shared" ref="G25:K25" si="16">SUM(G21:G24)</f>
        <v>0</v>
      </c>
      <c r="H25" s="875">
        <f t="shared" si="16"/>
        <v>0</v>
      </c>
      <c r="I25" s="875">
        <f t="shared" si="16"/>
        <v>0</v>
      </c>
      <c r="J25" s="875">
        <f t="shared" si="16"/>
        <v>0</v>
      </c>
      <c r="K25" s="875">
        <f t="shared" si="16"/>
        <v>0</v>
      </c>
      <c r="L25" s="875">
        <f>SUM(G25:K25)</f>
        <v>0</v>
      </c>
      <c r="M25" s="878"/>
      <c r="N25" s="631">
        <f t="shared" ref="N25:S25" si="17">SUM(N21:N24)</f>
        <v>0</v>
      </c>
      <c r="O25" s="631">
        <f t="shared" si="17"/>
        <v>0</v>
      </c>
      <c r="P25" s="631">
        <f t="shared" si="17"/>
        <v>0</v>
      </c>
      <c r="Q25" s="631">
        <f t="shared" si="17"/>
        <v>0</v>
      </c>
      <c r="R25" s="631">
        <f t="shared" si="17"/>
        <v>0</v>
      </c>
      <c r="S25" s="631">
        <f t="shared" si="17"/>
        <v>0</v>
      </c>
      <c r="T25" s="631">
        <f t="shared" si="0"/>
        <v>0</v>
      </c>
      <c r="V25" s="802">
        <f t="shared" si="9"/>
        <v>0</v>
      </c>
      <c r="W25" s="802">
        <f t="shared" si="3"/>
        <v>0</v>
      </c>
      <c r="X25" s="802">
        <f t="shared" si="4"/>
        <v>0</v>
      </c>
      <c r="Y25" s="802">
        <f t="shared" si="5"/>
        <v>0</v>
      </c>
      <c r="Z25" s="802">
        <f t="shared" si="6"/>
        <v>0</v>
      </c>
      <c r="AA25" s="802">
        <f t="shared" si="7"/>
        <v>0</v>
      </c>
      <c r="AC25" s="802" t="str">
        <f>IF(SUM($O25:P25)=0,"",(SUM($O25:P25)*1000)/SUM($G25:H25))</f>
        <v/>
      </c>
      <c r="AD25" s="802" t="str">
        <f>IF(SUM($O25:Q25)=0,"",(SUM($O25:Q25)*1000)/SUM($G25:I25))</f>
        <v/>
      </c>
      <c r="AE25" s="802" t="str">
        <f>IF(SUM($O25:R25)=0,"",(SUM($O25:R25)*1000)/SUM($G25:J25))</f>
        <v/>
      </c>
      <c r="AF25" s="802">
        <f t="shared" si="8"/>
        <v>0</v>
      </c>
    </row>
    <row r="26" spans="1:33">
      <c r="A26" s="1037" t="s">
        <v>1023</v>
      </c>
      <c r="B26" s="712" t="s">
        <v>10</v>
      </c>
      <c r="C26" s="1037" t="s">
        <v>819</v>
      </c>
      <c r="D26" s="65"/>
      <c r="F26" s="812"/>
      <c r="G26" s="812"/>
      <c r="H26" s="812"/>
      <c r="I26" s="812"/>
      <c r="J26" s="812"/>
      <c r="K26" s="812"/>
      <c r="L26" s="875">
        <f t="shared" si="2"/>
        <v>0</v>
      </c>
      <c r="M26" s="878"/>
      <c r="N26" s="813"/>
      <c r="O26" s="813"/>
      <c r="P26" s="813"/>
      <c r="Q26" s="813"/>
      <c r="R26" s="813"/>
      <c r="S26" s="813"/>
      <c r="T26" s="631">
        <f t="shared" si="0"/>
        <v>0</v>
      </c>
      <c r="V26" s="802">
        <f t="shared" si="9"/>
        <v>0</v>
      </c>
      <c r="W26" s="802">
        <f t="shared" si="3"/>
        <v>0</v>
      </c>
      <c r="X26" s="802">
        <f t="shared" si="4"/>
        <v>0</v>
      </c>
      <c r="Y26" s="802">
        <f t="shared" si="5"/>
        <v>0</v>
      </c>
      <c r="Z26" s="802">
        <f t="shared" si="6"/>
        <v>0</v>
      </c>
      <c r="AA26" s="802">
        <f t="shared" si="7"/>
        <v>0</v>
      </c>
      <c r="AC26" s="802" t="str">
        <f>IF(SUM($O26:P26)=0,"",(SUM($O26:P26)*1000)/SUM($G26:H26))</f>
        <v/>
      </c>
      <c r="AD26" s="802" t="str">
        <f>IF(SUM($O26:Q26)=0,"",(SUM($O26:Q26)*1000)/SUM($G26:I26))</f>
        <v/>
      </c>
      <c r="AE26" s="802" t="str">
        <f>IF(SUM($O26:R26)=0,"",(SUM($O26:R26)*1000)/SUM($G26:J26))</f>
        <v/>
      </c>
      <c r="AF26" s="802">
        <f t="shared" si="8"/>
        <v>0</v>
      </c>
    </row>
    <row r="27" spans="1:33">
      <c r="A27" s="260" t="s">
        <v>1023</v>
      </c>
      <c r="B27" s="712" t="s">
        <v>11</v>
      </c>
      <c r="C27" s="260" t="s">
        <v>819</v>
      </c>
      <c r="D27" s="65"/>
      <c r="F27" s="812"/>
      <c r="G27" s="812"/>
      <c r="H27" s="812"/>
      <c r="I27" s="812"/>
      <c r="J27" s="812"/>
      <c r="K27" s="812"/>
      <c r="L27" s="875">
        <f t="shared" si="2"/>
        <v>0</v>
      </c>
      <c r="M27" s="878"/>
      <c r="N27" s="813"/>
      <c r="O27" s="813"/>
      <c r="P27" s="813"/>
      <c r="Q27" s="813"/>
      <c r="R27" s="813"/>
      <c r="S27" s="813"/>
      <c r="T27" s="631">
        <f t="shared" si="0"/>
        <v>0</v>
      </c>
      <c r="V27" s="802">
        <f t="shared" si="9"/>
        <v>0</v>
      </c>
      <c r="W27" s="802">
        <f t="shared" si="3"/>
        <v>0</v>
      </c>
      <c r="X27" s="802">
        <f t="shared" si="4"/>
        <v>0</v>
      </c>
      <c r="Y27" s="802">
        <f t="shared" si="5"/>
        <v>0</v>
      </c>
      <c r="Z27" s="802">
        <f t="shared" si="6"/>
        <v>0</v>
      </c>
      <c r="AA27" s="802">
        <f t="shared" si="7"/>
        <v>0</v>
      </c>
      <c r="AC27" s="802" t="str">
        <f>IF(SUM($O27:P27)=0,"",(SUM($O27:P27)*1000)/SUM($G27:H27))</f>
        <v/>
      </c>
      <c r="AD27" s="802" t="str">
        <f>IF(SUM($O27:Q27)=0,"",(SUM($O27:Q27)*1000)/SUM($G27:I27))</f>
        <v/>
      </c>
      <c r="AE27" s="802" t="str">
        <f>IF(SUM($O27:R27)=0,"",(SUM($O27:R27)*1000)/SUM($G27:J27))</f>
        <v/>
      </c>
      <c r="AF27" s="802">
        <f t="shared" si="8"/>
        <v>0</v>
      </c>
    </row>
    <row r="28" spans="1:33">
      <c r="A28" s="260" t="s">
        <v>1023</v>
      </c>
      <c r="B28" s="712" t="s">
        <v>5</v>
      </c>
      <c r="C28" s="260" t="s">
        <v>819</v>
      </c>
      <c r="D28" s="65"/>
      <c r="F28" s="812"/>
      <c r="G28" s="812"/>
      <c r="H28" s="812"/>
      <c r="I28" s="812"/>
      <c r="J28" s="812"/>
      <c r="K28" s="812"/>
      <c r="L28" s="875">
        <f t="shared" si="2"/>
        <v>0</v>
      </c>
      <c r="M28" s="878"/>
      <c r="N28" s="813"/>
      <c r="O28" s="813"/>
      <c r="P28" s="813"/>
      <c r="Q28" s="813"/>
      <c r="R28" s="813"/>
      <c r="S28" s="813"/>
      <c r="T28" s="631">
        <f t="shared" si="0"/>
        <v>0</v>
      </c>
      <c r="V28" s="802">
        <f t="shared" si="9"/>
        <v>0</v>
      </c>
      <c r="W28" s="802">
        <f t="shared" si="3"/>
        <v>0</v>
      </c>
      <c r="X28" s="802">
        <f t="shared" si="4"/>
        <v>0</v>
      </c>
      <c r="Y28" s="802">
        <f t="shared" si="5"/>
        <v>0</v>
      </c>
      <c r="Z28" s="802">
        <f t="shared" si="6"/>
        <v>0</v>
      </c>
      <c r="AA28" s="802">
        <f t="shared" si="7"/>
        <v>0</v>
      </c>
      <c r="AC28" s="802" t="str">
        <f>IF(SUM($O28:P28)=0,"",(SUM($O28:P28)*1000)/SUM($G28:H28))</f>
        <v/>
      </c>
      <c r="AD28" s="802" t="str">
        <f>IF(SUM($O28:Q28)=0,"",(SUM($O28:Q28)*1000)/SUM($G28:I28))</f>
        <v/>
      </c>
      <c r="AE28" s="802" t="str">
        <f>IF(SUM($O28:R28)=0,"",(SUM($O28:R28)*1000)/SUM($G28:J28))</f>
        <v/>
      </c>
      <c r="AF28" s="802">
        <f t="shared" si="8"/>
        <v>0</v>
      </c>
    </row>
    <row r="29" spans="1:33">
      <c r="A29" s="260" t="s">
        <v>1023</v>
      </c>
      <c r="B29" s="712" t="s">
        <v>6</v>
      </c>
      <c r="C29" s="260" t="s">
        <v>819</v>
      </c>
      <c r="D29" s="65"/>
      <c r="F29" s="812"/>
      <c r="G29" s="812"/>
      <c r="H29" s="812"/>
      <c r="I29" s="812"/>
      <c r="J29" s="812"/>
      <c r="K29" s="812"/>
      <c r="L29" s="875">
        <f t="shared" si="2"/>
        <v>0</v>
      </c>
      <c r="M29" s="878"/>
      <c r="N29" s="813"/>
      <c r="O29" s="813"/>
      <c r="P29" s="813"/>
      <c r="Q29" s="813"/>
      <c r="R29" s="813"/>
      <c r="S29" s="813"/>
      <c r="T29" s="631">
        <f>SUM(O29:S29)</f>
        <v>0</v>
      </c>
      <c r="V29" s="802">
        <f t="shared" si="9"/>
        <v>0</v>
      </c>
      <c r="W29" s="802">
        <f t="shared" si="3"/>
        <v>0</v>
      </c>
      <c r="X29" s="802">
        <f t="shared" si="4"/>
        <v>0</v>
      </c>
      <c r="Y29" s="802">
        <f t="shared" si="5"/>
        <v>0</v>
      </c>
      <c r="Z29" s="802">
        <f t="shared" si="6"/>
        <v>0</v>
      </c>
      <c r="AA29" s="802">
        <f t="shared" si="7"/>
        <v>0</v>
      </c>
      <c r="AC29" s="802" t="str">
        <f>IF(SUM($O29:P29)=0,"",(SUM($O29:P29)*1000)/SUM($G29:H29))</f>
        <v/>
      </c>
      <c r="AD29" s="802" t="str">
        <f>IF(SUM($O29:Q29)=0,"",(SUM($O29:Q29)*1000)/SUM($G29:I29))</f>
        <v/>
      </c>
      <c r="AE29" s="802" t="str">
        <f>IF(SUM($O29:R29)=0,"",(SUM($O29:R29)*1000)/SUM($G29:J29))</f>
        <v/>
      </c>
      <c r="AF29" s="802">
        <f t="shared" si="8"/>
        <v>0</v>
      </c>
    </row>
    <row r="30" spans="1:33">
      <c r="A30" s="704" t="s">
        <v>1023</v>
      </c>
      <c r="B30" s="2238" t="s">
        <v>2</v>
      </c>
      <c r="C30" s="2239"/>
      <c r="D30" s="65"/>
      <c r="F30" s="875">
        <f>SUM(F26:F29)</f>
        <v>0</v>
      </c>
      <c r="G30" s="875">
        <f t="shared" ref="G30:K30" si="18">SUM(G26:G29)</f>
        <v>0</v>
      </c>
      <c r="H30" s="875">
        <f t="shared" si="18"/>
        <v>0</v>
      </c>
      <c r="I30" s="875">
        <f t="shared" si="18"/>
        <v>0</v>
      </c>
      <c r="J30" s="875">
        <f t="shared" si="18"/>
        <v>0</v>
      </c>
      <c r="K30" s="875">
        <f t="shared" si="18"/>
        <v>0</v>
      </c>
      <c r="L30" s="875">
        <f>SUM(G30:K30)</f>
        <v>0</v>
      </c>
      <c r="M30" s="878"/>
      <c r="N30" s="631">
        <f t="shared" ref="N30:S30" si="19">SUM(N26:N29)</f>
        <v>0</v>
      </c>
      <c r="O30" s="631">
        <f t="shared" si="19"/>
        <v>0</v>
      </c>
      <c r="P30" s="631">
        <f t="shared" si="19"/>
        <v>0</v>
      </c>
      <c r="Q30" s="631">
        <f t="shared" si="19"/>
        <v>0</v>
      </c>
      <c r="R30" s="631">
        <f t="shared" si="19"/>
        <v>0</v>
      </c>
      <c r="S30" s="631">
        <f t="shared" si="19"/>
        <v>0</v>
      </c>
      <c r="T30" s="631">
        <f t="shared" si="0"/>
        <v>0</v>
      </c>
      <c r="V30" s="802">
        <f t="shared" si="9"/>
        <v>0</v>
      </c>
      <c r="W30" s="802">
        <f t="shared" si="3"/>
        <v>0</v>
      </c>
      <c r="X30" s="802">
        <f t="shared" si="4"/>
        <v>0</v>
      </c>
      <c r="Y30" s="802">
        <f t="shared" si="5"/>
        <v>0</v>
      </c>
      <c r="Z30" s="802">
        <f t="shared" si="6"/>
        <v>0</v>
      </c>
      <c r="AA30" s="802">
        <f t="shared" si="7"/>
        <v>0</v>
      </c>
      <c r="AC30" s="802" t="str">
        <f>IF(SUM($O30:P30)=0,"",(SUM($O30:P30)*1000)/SUM($G30:H30))</f>
        <v/>
      </c>
      <c r="AD30" s="802" t="str">
        <f>IF(SUM($O30:Q30)=0,"",(SUM($O30:Q30)*1000)/SUM($G30:I30))</f>
        <v/>
      </c>
      <c r="AE30" s="802" t="str">
        <f>IF(SUM($O30:R30)=0,"",(SUM($O30:R30)*1000)/SUM($G30:J30))</f>
        <v/>
      </c>
      <c r="AF30" s="802">
        <f t="shared" si="8"/>
        <v>0</v>
      </c>
    </row>
    <row r="31" spans="1:33">
      <c r="A31" s="1037" t="s">
        <v>1024</v>
      </c>
      <c r="B31" s="712" t="s">
        <v>10</v>
      </c>
      <c r="C31" s="1037" t="s">
        <v>819</v>
      </c>
      <c r="F31" s="812"/>
      <c r="G31" s="812"/>
      <c r="H31" s="812"/>
      <c r="I31" s="812"/>
      <c r="J31" s="812"/>
      <c r="K31" s="812"/>
      <c r="L31" s="875">
        <f t="shared" si="2"/>
        <v>0</v>
      </c>
      <c r="M31" s="878"/>
      <c r="N31" s="813"/>
      <c r="O31" s="813"/>
      <c r="P31" s="813"/>
      <c r="Q31" s="813"/>
      <c r="R31" s="813"/>
      <c r="S31" s="813"/>
      <c r="T31" s="631">
        <f t="shared" si="0"/>
        <v>0</v>
      </c>
      <c r="V31" s="802">
        <f t="shared" si="9"/>
        <v>0</v>
      </c>
      <c r="W31" s="802">
        <f t="shared" si="3"/>
        <v>0</v>
      </c>
      <c r="X31" s="802">
        <f t="shared" si="4"/>
        <v>0</v>
      </c>
      <c r="Y31" s="802">
        <f t="shared" si="5"/>
        <v>0</v>
      </c>
      <c r="Z31" s="802">
        <f t="shared" si="6"/>
        <v>0</v>
      </c>
      <c r="AA31" s="802">
        <f t="shared" si="7"/>
        <v>0</v>
      </c>
      <c r="AC31" s="802" t="str">
        <f>IF(SUM($O31:P31)=0,"",(SUM($O31:P31)*1000)/SUM($G31:H31))</f>
        <v/>
      </c>
      <c r="AD31" s="802" t="str">
        <f>IF(SUM($O31:Q31)=0,"",(SUM($O31:Q31)*1000)/SUM($G31:I31))</f>
        <v/>
      </c>
      <c r="AE31" s="802" t="str">
        <f>IF(SUM($O31:R31)=0,"",(SUM($O31:R31)*1000)/SUM($G31:J31))</f>
        <v/>
      </c>
      <c r="AF31" s="802">
        <f t="shared" si="8"/>
        <v>0</v>
      </c>
    </row>
    <row r="32" spans="1:33">
      <c r="A32" s="260" t="s">
        <v>1024</v>
      </c>
      <c r="B32" s="712" t="s">
        <v>11</v>
      </c>
      <c r="C32" s="260" t="s">
        <v>819</v>
      </c>
      <c r="D32" s="65"/>
      <c r="F32" s="812"/>
      <c r="G32" s="812"/>
      <c r="H32" s="812"/>
      <c r="I32" s="812"/>
      <c r="J32" s="812"/>
      <c r="K32" s="812"/>
      <c r="L32" s="875">
        <f t="shared" si="2"/>
        <v>0</v>
      </c>
      <c r="M32" s="878"/>
      <c r="N32" s="813"/>
      <c r="O32" s="813"/>
      <c r="P32" s="813"/>
      <c r="Q32" s="813"/>
      <c r="R32" s="813"/>
      <c r="S32" s="813"/>
      <c r="T32" s="631">
        <f t="shared" si="0"/>
        <v>0</v>
      </c>
      <c r="V32" s="802">
        <f t="shared" si="9"/>
        <v>0</v>
      </c>
      <c r="W32" s="802">
        <f t="shared" si="3"/>
        <v>0</v>
      </c>
      <c r="X32" s="802">
        <f t="shared" si="4"/>
        <v>0</v>
      </c>
      <c r="Y32" s="802">
        <f t="shared" si="5"/>
        <v>0</v>
      </c>
      <c r="Z32" s="802">
        <f t="shared" si="6"/>
        <v>0</v>
      </c>
      <c r="AA32" s="802">
        <f t="shared" si="7"/>
        <v>0</v>
      </c>
      <c r="AC32" s="802" t="str">
        <f>IF(SUM($O32:P32)=0,"",(SUM($O32:P32)*1000)/SUM($G32:H32))</f>
        <v/>
      </c>
      <c r="AD32" s="802" t="str">
        <f>IF(SUM($O32:Q32)=0,"",(SUM($O32:Q32)*1000)/SUM($G32:I32))</f>
        <v/>
      </c>
      <c r="AE32" s="802" t="str">
        <f>IF(SUM($O32:R32)=0,"",(SUM($O32:R32)*1000)/SUM($G32:J32))</f>
        <v/>
      </c>
      <c r="AF32" s="802">
        <f t="shared" si="8"/>
        <v>0</v>
      </c>
    </row>
    <row r="33" spans="1:35">
      <c r="A33" s="260" t="s">
        <v>1024</v>
      </c>
      <c r="B33" s="712" t="s">
        <v>5</v>
      </c>
      <c r="C33" s="260" t="s">
        <v>819</v>
      </c>
      <c r="D33" s="65"/>
      <c r="F33" s="812"/>
      <c r="G33" s="812"/>
      <c r="H33" s="812"/>
      <c r="I33" s="812"/>
      <c r="J33" s="812"/>
      <c r="K33" s="812"/>
      <c r="L33" s="875">
        <f t="shared" si="2"/>
        <v>0</v>
      </c>
      <c r="M33" s="878"/>
      <c r="N33" s="813"/>
      <c r="O33" s="813"/>
      <c r="P33" s="813"/>
      <c r="Q33" s="813"/>
      <c r="R33" s="813"/>
      <c r="S33" s="813"/>
      <c r="T33" s="631">
        <f t="shared" si="0"/>
        <v>0</v>
      </c>
      <c r="V33" s="802">
        <f t="shared" si="9"/>
        <v>0</v>
      </c>
      <c r="W33" s="802">
        <f t="shared" si="3"/>
        <v>0</v>
      </c>
      <c r="X33" s="802">
        <f t="shared" si="4"/>
        <v>0</v>
      </c>
      <c r="Y33" s="802">
        <f t="shared" si="5"/>
        <v>0</v>
      </c>
      <c r="Z33" s="802">
        <f t="shared" si="6"/>
        <v>0</v>
      </c>
      <c r="AA33" s="802">
        <f t="shared" si="7"/>
        <v>0</v>
      </c>
      <c r="AC33" s="802" t="str">
        <f>IF(SUM($O33:P33)=0,"",(SUM($O33:P33)*1000)/SUM($G33:H33))</f>
        <v/>
      </c>
      <c r="AD33" s="802" t="str">
        <f>IF(SUM($O33:Q33)=0,"",(SUM($O33:Q33)*1000)/SUM($G33:I33))</f>
        <v/>
      </c>
      <c r="AE33" s="802" t="str">
        <f>IF(SUM($O33:R33)=0,"",(SUM($O33:R33)*1000)/SUM($G33:J33))</f>
        <v/>
      </c>
      <c r="AF33" s="802">
        <f t="shared" si="8"/>
        <v>0</v>
      </c>
    </row>
    <row r="34" spans="1:35">
      <c r="A34" s="260" t="s">
        <v>1024</v>
      </c>
      <c r="B34" s="712" t="s">
        <v>6</v>
      </c>
      <c r="C34" s="260" t="s">
        <v>819</v>
      </c>
      <c r="D34" s="65"/>
      <c r="F34" s="812"/>
      <c r="G34" s="812"/>
      <c r="H34" s="812"/>
      <c r="I34" s="812"/>
      <c r="J34" s="812"/>
      <c r="K34" s="812"/>
      <c r="L34" s="875">
        <f t="shared" si="2"/>
        <v>0</v>
      </c>
      <c r="M34" s="878"/>
      <c r="N34" s="813"/>
      <c r="O34" s="813"/>
      <c r="P34" s="813"/>
      <c r="Q34" s="813"/>
      <c r="R34" s="813"/>
      <c r="S34" s="813"/>
      <c r="T34" s="631">
        <f t="shared" si="0"/>
        <v>0</v>
      </c>
      <c r="V34" s="802">
        <f t="shared" si="9"/>
        <v>0</v>
      </c>
      <c r="W34" s="802">
        <f t="shared" si="3"/>
        <v>0</v>
      </c>
      <c r="X34" s="802">
        <f t="shared" si="4"/>
        <v>0</v>
      </c>
      <c r="Y34" s="802">
        <f t="shared" si="5"/>
        <v>0</v>
      </c>
      <c r="Z34" s="802">
        <f t="shared" si="6"/>
        <v>0</v>
      </c>
      <c r="AA34" s="802">
        <f t="shared" si="7"/>
        <v>0</v>
      </c>
      <c r="AC34" s="802" t="str">
        <f>IF(SUM($O34:P34)=0,"",(SUM($O34:P34)*1000)/SUM($G34:H34))</f>
        <v/>
      </c>
      <c r="AD34" s="802" t="str">
        <f>IF(SUM($O34:Q34)=0,"",(SUM($O34:Q34)*1000)/SUM($G34:I34))</f>
        <v/>
      </c>
      <c r="AE34" s="802" t="str">
        <f>IF(SUM($O34:R34)=0,"",(SUM($O34:R34)*1000)/SUM($G34:J34))</f>
        <v/>
      </c>
      <c r="AF34" s="802">
        <f t="shared" si="8"/>
        <v>0</v>
      </c>
    </row>
    <row r="35" spans="1:35">
      <c r="A35" s="704" t="s">
        <v>1024</v>
      </c>
      <c r="B35" s="2238" t="s">
        <v>2</v>
      </c>
      <c r="C35" s="2239"/>
      <c r="D35" s="65"/>
      <c r="F35" s="875">
        <f>SUM(F31:F34)</f>
        <v>0</v>
      </c>
      <c r="G35" s="875">
        <f t="shared" ref="G35:K35" si="20">SUM(G31:G34)</f>
        <v>0</v>
      </c>
      <c r="H35" s="875">
        <f t="shared" si="20"/>
        <v>0</v>
      </c>
      <c r="I35" s="875">
        <f t="shared" si="20"/>
        <v>0</v>
      </c>
      <c r="J35" s="875">
        <f t="shared" si="20"/>
        <v>0</v>
      </c>
      <c r="K35" s="875">
        <f t="shared" si="20"/>
        <v>0</v>
      </c>
      <c r="L35" s="875">
        <f>SUM(G35:K35)</f>
        <v>0</v>
      </c>
      <c r="M35" s="878"/>
      <c r="N35" s="631">
        <f t="shared" ref="N35:S35" si="21">SUM(N31:N34)</f>
        <v>0</v>
      </c>
      <c r="O35" s="631">
        <f t="shared" si="21"/>
        <v>0</v>
      </c>
      <c r="P35" s="631">
        <f t="shared" si="21"/>
        <v>0</v>
      </c>
      <c r="Q35" s="631">
        <f t="shared" si="21"/>
        <v>0</v>
      </c>
      <c r="R35" s="631">
        <f t="shared" si="21"/>
        <v>0</v>
      </c>
      <c r="S35" s="631">
        <f t="shared" si="21"/>
        <v>0</v>
      </c>
      <c r="T35" s="631">
        <f t="shared" si="0"/>
        <v>0</v>
      </c>
      <c r="V35" s="802">
        <f t="shared" si="9"/>
        <v>0</v>
      </c>
      <c r="W35" s="802">
        <f t="shared" si="3"/>
        <v>0</v>
      </c>
      <c r="X35" s="802">
        <f t="shared" si="4"/>
        <v>0</v>
      </c>
      <c r="Y35" s="802">
        <f t="shared" si="5"/>
        <v>0</v>
      </c>
      <c r="Z35" s="802">
        <f t="shared" si="6"/>
        <v>0</v>
      </c>
      <c r="AA35" s="802">
        <f t="shared" si="7"/>
        <v>0</v>
      </c>
      <c r="AC35" s="802" t="str">
        <f>IF(SUM($O35:P35)=0,"",(SUM($O35:P35)*1000)/SUM($G35:H35))</f>
        <v/>
      </c>
      <c r="AD35" s="802" t="str">
        <f>IF(SUM($O35:Q35)=0,"",(SUM($O35:Q35)*1000)/SUM($G35:I35))</f>
        <v/>
      </c>
      <c r="AE35" s="802" t="str">
        <f>IF(SUM($O35:R35)=0,"",(SUM($O35:R35)*1000)/SUM($G35:J35))</f>
        <v/>
      </c>
      <c r="AF35" s="802">
        <f t="shared" si="8"/>
        <v>0</v>
      </c>
    </row>
    <row r="36" spans="1:35">
      <c r="A36" s="1037" t="s">
        <v>1025</v>
      </c>
      <c r="B36" s="712" t="s">
        <v>10</v>
      </c>
      <c r="C36" s="1037" t="s">
        <v>819</v>
      </c>
      <c r="D36" s="65"/>
      <c r="F36" s="812"/>
      <c r="G36" s="812"/>
      <c r="H36" s="812"/>
      <c r="I36" s="812"/>
      <c r="J36" s="812"/>
      <c r="K36" s="812"/>
      <c r="L36" s="875">
        <f t="shared" si="2"/>
        <v>0</v>
      </c>
      <c r="M36" s="878"/>
      <c r="N36" s="1619"/>
      <c r="O36" s="1619"/>
      <c r="P36" s="1619"/>
      <c r="Q36" s="1619"/>
      <c r="R36" s="1619"/>
      <c r="S36" s="1619"/>
      <c r="T36" s="1620"/>
    </row>
    <row r="37" spans="1:35">
      <c r="A37" s="1037" t="s">
        <v>1025</v>
      </c>
      <c r="B37" s="712" t="s">
        <v>11</v>
      </c>
      <c r="C37" s="260" t="s">
        <v>819</v>
      </c>
      <c r="D37" s="65"/>
      <c r="F37" s="812"/>
      <c r="G37" s="812"/>
      <c r="H37" s="812"/>
      <c r="I37" s="812"/>
      <c r="J37" s="812"/>
      <c r="K37" s="812"/>
      <c r="L37" s="875">
        <f t="shared" si="2"/>
        <v>0</v>
      </c>
      <c r="M37" s="878"/>
      <c r="N37" s="1621"/>
      <c r="O37" s="1621"/>
      <c r="P37" s="1621"/>
      <c r="Q37" s="1621"/>
      <c r="R37" s="1621"/>
      <c r="S37" s="1621"/>
      <c r="T37" s="1622"/>
    </row>
    <row r="38" spans="1:35">
      <c r="A38" s="1037" t="s">
        <v>1025</v>
      </c>
      <c r="B38" s="712" t="s">
        <v>5</v>
      </c>
      <c r="C38" s="260" t="s">
        <v>819</v>
      </c>
      <c r="D38" s="65"/>
      <c r="F38" s="812"/>
      <c r="G38" s="812"/>
      <c r="H38" s="812"/>
      <c r="I38" s="812"/>
      <c r="J38" s="812"/>
      <c r="K38" s="812"/>
      <c r="L38" s="875">
        <f t="shared" si="2"/>
        <v>0</v>
      </c>
      <c r="M38" s="878"/>
      <c r="N38" s="1621"/>
      <c r="O38" s="1621"/>
      <c r="P38" s="1621"/>
      <c r="Q38" s="1621"/>
      <c r="R38" s="1621"/>
      <c r="S38" s="1621"/>
      <c r="T38" s="1622"/>
    </row>
    <row r="39" spans="1:35">
      <c r="A39" s="1037" t="s">
        <v>1025</v>
      </c>
      <c r="B39" s="712" t="s">
        <v>6</v>
      </c>
      <c r="C39" s="260" t="s">
        <v>819</v>
      </c>
      <c r="D39" s="65"/>
      <c r="F39" s="812"/>
      <c r="G39" s="812"/>
      <c r="H39" s="812"/>
      <c r="I39" s="812"/>
      <c r="J39" s="812"/>
      <c r="K39" s="812"/>
      <c r="L39" s="875">
        <f t="shared" si="2"/>
        <v>0</v>
      </c>
      <c r="M39" s="878"/>
      <c r="N39" s="1621"/>
      <c r="O39" s="1621"/>
      <c r="P39" s="1621"/>
      <c r="Q39" s="1621"/>
      <c r="R39" s="1621"/>
      <c r="S39" s="1621"/>
      <c r="T39" s="1622"/>
    </row>
    <row r="40" spans="1:35">
      <c r="A40" s="125" t="s">
        <v>1025</v>
      </c>
      <c r="B40" s="2238" t="s">
        <v>2</v>
      </c>
      <c r="C40" s="2239"/>
      <c r="D40" s="65"/>
      <c r="F40" s="875">
        <f>SUM(F36:F39)</f>
        <v>0</v>
      </c>
      <c r="G40" s="875">
        <f t="shared" ref="G40:K40" si="22">SUM(G36:G39)</f>
        <v>0</v>
      </c>
      <c r="H40" s="875">
        <f t="shared" si="22"/>
        <v>0</v>
      </c>
      <c r="I40" s="875">
        <f t="shared" si="22"/>
        <v>0</v>
      </c>
      <c r="J40" s="875">
        <f t="shared" si="22"/>
        <v>0</v>
      </c>
      <c r="K40" s="875">
        <f t="shared" si="22"/>
        <v>0</v>
      </c>
      <c r="L40" s="875">
        <f>SUM(G40:K40)</f>
        <v>0</v>
      </c>
      <c r="M40" s="878"/>
      <c r="N40" s="1622"/>
      <c r="O40" s="1622"/>
      <c r="P40" s="1622"/>
      <c r="Q40" s="1622"/>
      <c r="R40" s="1622"/>
      <c r="S40" s="1622"/>
      <c r="T40" s="1622"/>
    </row>
    <row r="41" spans="1:35">
      <c r="A41" s="1037" t="s">
        <v>1223</v>
      </c>
      <c r="B41" s="712" t="s">
        <v>10</v>
      </c>
      <c r="C41" s="1037" t="s">
        <v>819</v>
      </c>
      <c r="F41" s="812"/>
      <c r="G41" s="812"/>
      <c r="H41" s="812"/>
      <c r="I41" s="812"/>
      <c r="J41" s="812"/>
      <c r="K41" s="812"/>
      <c r="L41" s="875">
        <f t="shared" si="2"/>
        <v>0</v>
      </c>
      <c r="M41" s="878"/>
      <c r="N41" s="1621"/>
      <c r="O41" s="1621"/>
      <c r="P41" s="1621"/>
      <c r="Q41" s="1621"/>
      <c r="R41" s="1621"/>
      <c r="S41" s="1621"/>
      <c r="T41" s="1622"/>
    </row>
    <row r="42" spans="1:35">
      <c r="A42" s="1037" t="s">
        <v>1223</v>
      </c>
      <c r="B42" s="712" t="s">
        <v>11</v>
      </c>
      <c r="C42" s="260" t="s">
        <v>819</v>
      </c>
      <c r="D42" s="65"/>
      <c r="F42" s="812"/>
      <c r="G42" s="812"/>
      <c r="H42" s="812"/>
      <c r="I42" s="812"/>
      <c r="J42" s="812"/>
      <c r="K42" s="812"/>
      <c r="L42" s="875">
        <f t="shared" si="2"/>
        <v>0</v>
      </c>
      <c r="M42" s="878"/>
      <c r="N42" s="1621"/>
      <c r="O42" s="1621"/>
      <c r="P42" s="1621"/>
      <c r="Q42" s="1621"/>
      <c r="R42" s="1621"/>
      <c r="S42" s="1621"/>
      <c r="T42" s="1622"/>
    </row>
    <row r="43" spans="1:35">
      <c r="A43" s="1037" t="s">
        <v>1223</v>
      </c>
      <c r="B43" s="712" t="s">
        <v>5</v>
      </c>
      <c r="C43" s="260" t="s">
        <v>819</v>
      </c>
      <c r="D43" s="65"/>
      <c r="F43" s="812"/>
      <c r="G43" s="812"/>
      <c r="H43" s="812"/>
      <c r="I43" s="812"/>
      <c r="J43" s="812"/>
      <c r="K43" s="812"/>
      <c r="L43" s="875">
        <f t="shared" si="2"/>
        <v>0</v>
      </c>
      <c r="M43" s="878"/>
      <c r="N43" s="1621"/>
      <c r="O43" s="1621"/>
      <c r="P43" s="1621"/>
      <c r="Q43" s="1621"/>
      <c r="R43" s="1621"/>
      <c r="S43" s="1621"/>
      <c r="T43" s="1622"/>
    </row>
    <row r="44" spans="1:35">
      <c r="A44" s="1037" t="s">
        <v>1223</v>
      </c>
      <c r="B44" s="712" t="s">
        <v>6</v>
      </c>
      <c r="C44" s="260" t="s">
        <v>819</v>
      </c>
      <c r="D44" s="65"/>
      <c r="F44" s="812"/>
      <c r="G44" s="812"/>
      <c r="H44" s="812"/>
      <c r="I44" s="812"/>
      <c r="J44" s="812"/>
      <c r="K44" s="812"/>
      <c r="L44" s="875">
        <f t="shared" si="2"/>
        <v>0</v>
      </c>
      <c r="M44" s="878"/>
      <c r="N44" s="1621"/>
      <c r="O44" s="1621"/>
      <c r="P44" s="1621"/>
      <c r="Q44" s="1621"/>
      <c r="R44" s="1621"/>
      <c r="S44" s="1621"/>
      <c r="T44" s="1622"/>
    </row>
    <row r="45" spans="1:35">
      <c r="A45" s="125" t="s">
        <v>1223</v>
      </c>
      <c r="B45" s="2238" t="s">
        <v>2</v>
      </c>
      <c r="C45" s="2239"/>
      <c r="D45" s="65"/>
      <c r="F45" s="875">
        <f>SUM(F41:F44)</f>
        <v>0</v>
      </c>
      <c r="G45" s="875">
        <f t="shared" ref="G45:K45" si="23">SUM(G41:G44)</f>
        <v>0</v>
      </c>
      <c r="H45" s="875">
        <f t="shared" si="23"/>
        <v>0</v>
      </c>
      <c r="I45" s="875">
        <f t="shared" si="23"/>
        <v>0</v>
      </c>
      <c r="J45" s="875">
        <f t="shared" si="23"/>
        <v>0</v>
      </c>
      <c r="K45" s="875">
        <f t="shared" si="23"/>
        <v>0</v>
      </c>
      <c r="L45" s="875">
        <f>SUM(G45:K45)</f>
        <v>0</v>
      </c>
      <c r="M45" s="878"/>
      <c r="N45" s="1623"/>
      <c r="O45" s="1623"/>
      <c r="P45" s="1623"/>
      <c r="Q45" s="1623"/>
      <c r="R45" s="1623"/>
      <c r="S45" s="1623"/>
      <c r="T45" s="1623"/>
    </row>
    <row r="46" spans="1:35">
      <c r="A46" s="2240" t="s">
        <v>2</v>
      </c>
      <c r="B46" s="2240"/>
      <c r="C46" s="2240"/>
      <c r="D46" s="65"/>
      <c r="F46" s="878"/>
      <c r="G46" s="878"/>
      <c r="H46" s="878"/>
      <c r="I46" s="878"/>
      <c r="J46" s="878"/>
      <c r="K46" s="878"/>
      <c r="L46" s="878"/>
      <c r="M46" s="878"/>
      <c r="N46" s="631">
        <f t="shared" ref="N46:S46" si="24">N10+N15+N20+N25+N30+N35</f>
        <v>0</v>
      </c>
      <c r="O46" s="631">
        <f>O10+O15+O20+O25+O30+O35</f>
        <v>0</v>
      </c>
      <c r="P46" s="631">
        <f t="shared" si="24"/>
        <v>0</v>
      </c>
      <c r="Q46" s="631">
        <f t="shared" si="24"/>
        <v>0</v>
      </c>
      <c r="R46" s="631">
        <f>R10+R15+R20+R25+R30+R35</f>
        <v>0</v>
      </c>
      <c r="S46" s="631">
        <f t="shared" si="24"/>
        <v>0</v>
      </c>
      <c r="T46" s="631">
        <f>SUM(O46:S46)</f>
        <v>0</v>
      </c>
    </row>
    <row r="48" spans="1:35" s="65" customFormat="1">
      <c r="A48" s="24"/>
      <c r="B48" s="128"/>
      <c r="C48" s="128"/>
      <c r="D48" s="128"/>
      <c r="I48" s="33"/>
      <c r="L48" s="129"/>
      <c r="M48" s="129"/>
      <c r="N48" s="776">
        <v>2010</v>
      </c>
      <c r="O48" s="3">
        <v>2011</v>
      </c>
      <c r="P48" s="3">
        <v>2012</v>
      </c>
      <c r="Q48" s="3">
        <v>2013</v>
      </c>
      <c r="R48" s="3">
        <v>2014</v>
      </c>
      <c r="S48" s="3">
        <v>2015</v>
      </c>
      <c r="T48" s="1146" t="s">
        <v>1</v>
      </c>
      <c r="V48" s="128"/>
      <c r="W48" s="128"/>
      <c r="X48" s="128"/>
      <c r="Z48" s="128"/>
      <c r="AA48" s="128"/>
      <c r="AB48" s="128"/>
      <c r="AH48" s="128"/>
      <c r="AI48" s="128"/>
    </row>
    <row r="49" spans="1:35" s="65" customFormat="1" ht="15">
      <c r="A49" s="137" t="s">
        <v>233</v>
      </c>
      <c r="B49" s="710"/>
      <c r="C49" s="710"/>
      <c r="D49" s="710"/>
      <c r="E49" s="710"/>
      <c r="F49" s="710"/>
      <c r="G49" s="710"/>
      <c r="H49" s="710"/>
      <c r="I49" s="710"/>
      <c r="J49" s="710"/>
      <c r="K49" s="710"/>
      <c r="L49" s="710"/>
      <c r="M49" s="129"/>
      <c r="N49" s="826" t="s">
        <v>0</v>
      </c>
      <c r="O49" s="2231" t="s">
        <v>1</v>
      </c>
      <c r="P49" s="2231"/>
      <c r="Q49" s="2231"/>
      <c r="R49" s="2231"/>
      <c r="S49" s="2231"/>
      <c r="T49" s="1151" t="s">
        <v>3</v>
      </c>
      <c r="V49" s="128"/>
      <c r="W49" s="128"/>
      <c r="X49" s="128"/>
      <c r="Z49" s="128"/>
      <c r="AA49" s="128"/>
      <c r="AB49" s="128"/>
      <c r="AH49" s="128"/>
      <c r="AI49" s="128"/>
    </row>
    <row r="50" spans="1:35" s="65" customFormat="1">
      <c r="A50" s="687" t="s">
        <v>58</v>
      </c>
      <c r="B50" s="710"/>
      <c r="C50" s="710"/>
      <c r="D50" s="710"/>
      <c r="M50" s="129"/>
      <c r="N50" s="172"/>
      <c r="O50" s="172"/>
      <c r="P50" s="172"/>
      <c r="Q50" s="172"/>
      <c r="R50" s="172"/>
      <c r="S50" s="172"/>
      <c r="T50" s="1152">
        <f>SUM(O50:S50)</f>
        <v>0</v>
      </c>
      <c r="V50" s="128"/>
      <c r="W50" s="128"/>
      <c r="X50" s="128"/>
      <c r="Z50" s="128"/>
      <c r="AA50" s="128"/>
      <c r="AB50" s="128"/>
      <c r="AH50" s="128"/>
      <c r="AI50" s="128"/>
    </row>
    <row r="51" spans="1:35" s="65" customFormat="1">
      <c r="A51" s="687" t="s">
        <v>59</v>
      </c>
      <c r="B51" s="710"/>
      <c r="C51" s="710"/>
      <c r="D51" s="710"/>
      <c r="M51" s="129"/>
      <c r="N51" s="172"/>
      <c r="O51" s="172"/>
      <c r="P51" s="172"/>
      <c r="Q51" s="172"/>
      <c r="R51" s="172"/>
      <c r="S51" s="172"/>
      <c r="T51" s="1152">
        <f t="shared" ref="T51:T62" si="25">SUM(O51:S51)</f>
        <v>0</v>
      </c>
      <c r="V51" s="128"/>
      <c r="W51" s="128"/>
      <c r="X51" s="128"/>
      <c r="Z51" s="128"/>
      <c r="AA51" s="128"/>
      <c r="AB51" s="128"/>
      <c r="AH51" s="128"/>
      <c r="AI51" s="128"/>
    </row>
    <row r="52" spans="1:35" s="65" customFormat="1">
      <c r="A52" s="687" t="s">
        <v>60</v>
      </c>
      <c r="B52" s="710"/>
      <c r="C52" s="710"/>
      <c r="D52" s="710"/>
      <c r="M52" s="129"/>
      <c r="N52" s="172"/>
      <c r="O52" s="172"/>
      <c r="P52" s="172"/>
      <c r="Q52" s="172"/>
      <c r="R52" s="172"/>
      <c r="S52" s="172"/>
      <c r="T52" s="1152">
        <f t="shared" si="25"/>
        <v>0</v>
      </c>
      <c r="V52" s="128"/>
      <c r="W52" s="128"/>
      <c r="X52" s="128"/>
      <c r="Z52" s="128"/>
      <c r="AA52" s="128"/>
      <c r="AB52" s="128"/>
      <c r="AH52" s="128"/>
      <c r="AI52" s="128"/>
    </row>
    <row r="53" spans="1:35" s="65" customFormat="1">
      <c r="A53" s="687" t="s">
        <v>61</v>
      </c>
      <c r="B53" s="710"/>
      <c r="C53" s="710"/>
      <c r="D53" s="710"/>
      <c r="M53" s="129"/>
      <c r="N53" s="172"/>
      <c r="O53" s="172"/>
      <c r="P53" s="172"/>
      <c r="Q53" s="172"/>
      <c r="R53" s="172"/>
      <c r="S53" s="172"/>
      <c r="T53" s="1152">
        <f t="shared" si="25"/>
        <v>0</v>
      </c>
      <c r="V53" s="128"/>
      <c r="W53" s="128"/>
      <c r="X53" s="128"/>
      <c r="Z53" s="128"/>
      <c r="AA53" s="128"/>
      <c r="AB53" s="128"/>
      <c r="AH53" s="128"/>
      <c r="AI53" s="128"/>
    </row>
    <row r="54" spans="1:35" s="65" customFormat="1">
      <c r="A54" s="687" t="s">
        <v>62</v>
      </c>
      <c r="B54" s="710"/>
      <c r="C54" s="710"/>
      <c r="D54" s="710"/>
      <c r="M54" s="129"/>
      <c r="N54" s="172"/>
      <c r="O54" s="172"/>
      <c r="P54" s="172"/>
      <c r="Q54" s="172"/>
      <c r="R54" s="172"/>
      <c r="S54" s="172"/>
      <c r="T54" s="1152">
        <f t="shared" si="25"/>
        <v>0</v>
      </c>
      <c r="V54" s="128"/>
      <c r="W54" s="128"/>
      <c r="X54" s="128"/>
      <c r="Z54" s="128"/>
      <c r="AA54" s="128"/>
      <c r="AB54" s="128"/>
      <c r="AH54" s="128"/>
      <c r="AI54" s="128"/>
    </row>
    <row r="55" spans="1:35" s="65" customFormat="1">
      <c r="A55" s="687" t="s">
        <v>63</v>
      </c>
      <c r="B55" s="710"/>
      <c r="C55" s="710"/>
      <c r="D55" s="710"/>
      <c r="M55" s="129"/>
      <c r="N55" s="172"/>
      <c r="O55" s="172"/>
      <c r="P55" s="172"/>
      <c r="Q55" s="172"/>
      <c r="R55" s="172"/>
      <c r="S55" s="172"/>
      <c r="T55" s="1152">
        <f t="shared" si="25"/>
        <v>0</v>
      </c>
      <c r="V55" s="128"/>
      <c r="W55" s="128"/>
      <c r="X55" s="128"/>
      <c r="Z55" s="128"/>
      <c r="AA55" s="128"/>
      <c r="AB55" s="128"/>
      <c r="AH55" s="128"/>
      <c r="AI55" s="128"/>
    </row>
    <row r="56" spans="1:35" s="65" customFormat="1">
      <c r="A56" s="687" t="s">
        <v>64</v>
      </c>
      <c r="B56" s="710"/>
      <c r="C56" s="710"/>
      <c r="D56" s="710"/>
      <c r="M56" s="129"/>
      <c r="N56" s="172"/>
      <c r="O56" s="172"/>
      <c r="P56" s="172"/>
      <c r="Q56" s="172"/>
      <c r="R56" s="172"/>
      <c r="S56" s="172"/>
      <c r="T56" s="1152">
        <f t="shared" si="25"/>
        <v>0</v>
      </c>
      <c r="V56" s="128"/>
      <c r="W56" s="128"/>
      <c r="X56" s="128"/>
      <c r="Z56" s="128"/>
      <c r="AA56" s="128"/>
      <c r="AB56" s="128"/>
      <c r="AH56" s="128"/>
      <c r="AI56" s="128"/>
    </row>
    <row r="57" spans="1:35" s="65" customFormat="1">
      <c r="A57" s="687" t="s">
        <v>65</v>
      </c>
      <c r="B57" s="710"/>
      <c r="C57" s="710"/>
      <c r="D57" s="710"/>
      <c r="M57" s="129"/>
      <c r="N57" s="172"/>
      <c r="O57" s="172"/>
      <c r="P57" s="172"/>
      <c r="Q57" s="172"/>
      <c r="R57" s="172"/>
      <c r="S57" s="172"/>
      <c r="T57" s="1152">
        <f t="shared" si="25"/>
        <v>0</v>
      </c>
      <c r="V57" s="128"/>
      <c r="W57" s="128"/>
      <c r="X57" s="128"/>
      <c r="Z57" s="128"/>
      <c r="AA57" s="128"/>
      <c r="AB57" s="128"/>
      <c r="AH57" s="128"/>
      <c r="AI57" s="128"/>
    </row>
    <row r="58" spans="1:35" s="65" customFormat="1">
      <c r="A58" s="687" t="s">
        <v>66</v>
      </c>
      <c r="B58" s="710"/>
      <c r="C58" s="710"/>
      <c r="D58" s="710"/>
      <c r="M58" s="129"/>
      <c r="N58" s="172"/>
      <c r="O58" s="172"/>
      <c r="P58" s="172"/>
      <c r="Q58" s="172"/>
      <c r="R58" s="172"/>
      <c r="S58" s="172"/>
      <c r="T58" s="1152">
        <f t="shared" si="25"/>
        <v>0</v>
      </c>
      <c r="V58" s="128"/>
      <c r="W58" s="128"/>
      <c r="X58" s="128"/>
      <c r="Z58" s="128"/>
      <c r="AA58" s="128"/>
      <c r="AB58" s="128"/>
      <c r="AH58" s="128"/>
      <c r="AI58" s="128"/>
    </row>
    <row r="59" spans="1:35" s="65" customFormat="1">
      <c r="A59" s="138" t="s">
        <v>441</v>
      </c>
      <c r="B59" s="710"/>
      <c r="C59" s="710"/>
      <c r="D59" s="710"/>
      <c r="M59" s="129"/>
      <c r="N59" s="201">
        <f t="shared" ref="N59:S59" si="26">SUM(N50:N58)</f>
        <v>0</v>
      </c>
      <c r="O59" s="201">
        <f t="shared" si="26"/>
        <v>0</v>
      </c>
      <c r="P59" s="201">
        <f t="shared" si="26"/>
        <v>0</v>
      </c>
      <c r="Q59" s="201">
        <f t="shared" si="26"/>
        <v>0</v>
      </c>
      <c r="R59" s="201">
        <f t="shared" si="26"/>
        <v>0</v>
      </c>
      <c r="S59" s="201">
        <f t="shared" si="26"/>
        <v>0</v>
      </c>
      <c r="T59" s="1152">
        <f t="shared" si="25"/>
        <v>0</v>
      </c>
      <c r="V59" s="128"/>
      <c r="W59" s="128"/>
      <c r="X59" s="128"/>
      <c r="Z59" s="128"/>
      <c r="AA59" s="128"/>
      <c r="AB59" s="128"/>
      <c r="AH59" s="128"/>
      <c r="AI59" s="128"/>
    </row>
    <row r="60" spans="1:35" s="65" customFormat="1">
      <c r="A60" s="132" t="s">
        <v>442</v>
      </c>
      <c r="B60" s="710"/>
      <c r="C60" s="710" t="s">
        <v>135</v>
      </c>
      <c r="D60" s="710"/>
      <c r="M60" s="129"/>
      <c r="N60" s="172"/>
      <c r="O60" s="172"/>
      <c r="P60" s="172"/>
      <c r="Q60" s="172"/>
      <c r="R60" s="172"/>
      <c r="S60" s="172"/>
      <c r="T60" s="1152">
        <f t="shared" si="25"/>
        <v>0</v>
      </c>
      <c r="V60" s="128"/>
      <c r="W60" s="128"/>
      <c r="X60" s="128"/>
      <c r="Z60" s="128"/>
      <c r="AA60" s="128"/>
      <c r="AB60" s="128"/>
      <c r="AH60" s="128"/>
      <c r="AI60" s="128"/>
    </row>
    <row r="61" spans="1:35" s="65" customFormat="1">
      <c r="A61" s="132" t="s">
        <v>406</v>
      </c>
      <c r="B61" s="710"/>
      <c r="C61" s="710"/>
      <c r="D61" s="710"/>
      <c r="M61" s="129"/>
      <c r="N61" s="172"/>
      <c r="O61" s="172"/>
      <c r="P61" s="172"/>
      <c r="Q61" s="172"/>
      <c r="R61" s="172"/>
      <c r="S61" s="172"/>
      <c r="T61" s="1152">
        <f t="shared" si="25"/>
        <v>0</v>
      </c>
      <c r="V61" s="128"/>
      <c r="W61" s="128"/>
      <c r="X61" s="128"/>
      <c r="Z61" s="128"/>
      <c r="AA61" s="128"/>
      <c r="AB61" s="128"/>
      <c r="AH61" s="128"/>
      <c r="AI61" s="128"/>
    </row>
    <row r="62" spans="1:35" s="65" customFormat="1">
      <c r="A62" s="138" t="s">
        <v>443</v>
      </c>
      <c r="B62" s="710"/>
      <c r="C62" s="710"/>
      <c r="D62" s="710"/>
      <c r="M62" s="129"/>
      <c r="N62" s="201">
        <f t="shared" ref="N62:S62" si="27">SUM(N59:N61)</f>
        <v>0</v>
      </c>
      <c r="O62" s="201">
        <f t="shared" si="27"/>
        <v>0</v>
      </c>
      <c r="P62" s="201">
        <f t="shared" si="27"/>
        <v>0</v>
      </c>
      <c r="Q62" s="201">
        <f t="shared" si="27"/>
        <v>0</v>
      </c>
      <c r="R62" s="201">
        <f t="shared" si="27"/>
        <v>0</v>
      </c>
      <c r="S62" s="201">
        <f t="shared" si="27"/>
        <v>0</v>
      </c>
      <c r="T62" s="1153">
        <f t="shared" si="25"/>
        <v>0</v>
      </c>
      <c r="V62" s="128"/>
      <c r="W62" s="128"/>
      <c r="X62" s="128"/>
      <c r="Z62" s="128"/>
      <c r="AA62" s="128"/>
      <c r="AB62" s="128"/>
      <c r="AH62" s="128"/>
      <c r="AI62" s="128"/>
    </row>
    <row r="63" spans="1:35" s="65" customFormat="1">
      <c r="A63" s="109"/>
      <c r="B63" s="1035"/>
      <c r="C63" s="1035"/>
      <c r="D63" s="1035"/>
      <c r="M63" s="129"/>
      <c r="N63" s="202"/>
      <c r="O63" s="202"/>
      <c r="P63" s="202"/>
      <c r="Q63" s="202"/>
      <c r="R63" s="202"/>
      <c r="S63" s="202"/>
      <c r="T63" s="193"/>
      <c r="V63" s="128"/>
      <c r="W63" s="128"/>
      <c r="X63" s="128"/>
      <c r="Z63" s="128"/>
      <c r="AA63" s="128"/>
      <c r="AB63" s="128"/>
      <c r="AH63" s="128"/>
      <c r="AI63" s="128"/>
    </row>
    <row r="64" spans="1:35" s="65" customFormat="1">
      <c r="A64" s="32" t="s">
        <v>311</v>
      </c>
      <c r="E64" s="129"/>
      <c r="M64" s="129"/>
      <c r="N64" s="188" t="str">
        <f>IF(ABS(N59-N46)&lt;0.1,"OK","ERROR")</f>
        <v>OK</v>
      </c>
      <c r="O64" s="188" t="str">
        <f>IF(ABS(O59-O46)&lt;0.1,"OK","ERROR")</f>
        <v>OK</v>
      </c>
      <c r="P64" s="188" t="str">
        <f t="shared" ref="P64:S64" si="28">IF(ABS(P59-P46)&lt;0.1,"OK","ERROR")</f>
        <v>OK</v>
      </c>
      <c r="Q64" s="188" t="str">
        <f t="shared" si="28"/>
        <v>OK</v>
      </c>
      <c r="R64" s="188" t="str">
        <f t="shared" si="28"/>
        <v>OK</v>
      </c>
      <c r="S64" s="188" t="str">
        <f t="shared" si="28"/>
        <v>OK</v>
      </c>
      <c r="V64" s="128"/>
      <c r="W64" s="128"/>
      <c r="X64" s="128"/>
      <c r="Z64" s="128"/>
      <c r="AA64" s="128"/>
      <c r="AB64" s="128"/>
      <c r="AH64" s="128"/>
      <c r="AI64" s="128"/>
    </row>
    <row r="65" spans="1:35" s="65" customFormat="1">
      <c r="A65" s="32" t="s">
        <v>921</v>
      </c>
      <c r="E65" s="129"/>
      <c r="M65" s="129"/>
      <c r="N65" s="188" t="str">
        <f>IF(ABS(N59-'Costs Matrix 2010'!G52)&lt;0.1,"OK","ERROR")</f>
        <v>OK</v>
      </c>
      <c r="O65" s="188" t="str">
        <f>IF(ABS(O59-'C1 - Costs Matrix 2011'!G77)&lt;0.1,"OK","ERROR")</f>
        <v>OK</v>
      </c>
      <c r="P65" s="188" t="str">
        <f>IF(ABS(P59- 'C1 - Costs Matrix 2012'!G77)&lt;0.1,"OK","ERROR")</f>
        <v>OK</v>
      </c>
      <c r="Q65" s="188" t="str">
        <f>IF(ABS(Q59-'C1 - Costs Matrix 2013'!G77)&lt;0.1,"OK","ERROR")</f>
        <v>OK</v>
      </c>
      <c r="R65" s="188" t="str">
        <f>IF(ABS(R59-'C1 - Costs Matrix 2014'!G77)&lt;0.1,"OK","ERROR")</f>
        <v>OK</v>
      </c>
      <c r="S65" s="188" t="str">
        <f>IF(ABS(S59-'C1 - Costs Matrix 2015'!G77)&lt;0.1,"OK","ERROR")</f>
        <v>OK</v>
      </c>
      <c r="V65" s="128"/>
      <c r="W65" s="128"/>
      <c r="X65" s="128"/>
      <c r="Z65" s="128"/>
      <c r="AA65" s="128"/>
      <c r="AB65" s="128"/>
      <c r="AH65" s="128"/>
      <c r="AI65" s="128"/>
    </row>
    <row r="66" spans="1:35" s="65" customFormat="1">
      <c r="A66" s="32" t="s">
        <v>922</v>
      </c>
      <c r="E66" s="129"/>
      <c r="M66" s="129"/>
      <c r="N66" s="188" t="str">
        <f>IF(ABS(N62-'Costs Matrix 2010'!G57)&lt;0.1,"OK","ERROR")</f>
        <v>OK</v>
      </c>
      <c r="O66" s="188" t="str">
        <f>IF(ABS(O62-'C1 - Costs Matrix 2011'!G82)&lt;0.1,"OK","ERROR")</f>
        <v>OK</v>
      </c>
      <c r="P66" s="188" t="str">
        <f>IF(ABS(P62-'C1 - Costs Matrix 2012'!G82)&lt;0.1,"OK","ERROR")</f>
        <v>OK</v>
      </c>
      <c r="Q66" s="188" t="str">
        <f>IF(ABS(Q62-'C1 - Costs Matrix 2013'!G82)&lt;0.1,"OK","ERROR")</f>
        <v>OK</v>
      </c>
      <c r="R66" s="188" t="str">
        <f>IF(ABS(R62-'C1 - Costs Matrix 2014'!G82)&lt;0.1,"OK","ERROR")</f>
        <v>OK</v>
      </c>
      <c r="S66" s="188" t="str">
        <f>IF(ABS(S62-'C1 - Costs Matrix 2015'!G82)&lt;0.1,"OK","ERROR")</f>
        <v>OK</v>
      </c>
      <c r="T66" s="129"/>
      <c r="U66" s="129"/>
      <c r="V66" s="128"/>
      <c r="W66" s="128"/>
      <c r="X66" s="128"/>
      <c r="Z66" s="128"/>
      <c r="AA66" s="128"/>
      <c r="AB66" s="128"/>
      <c r="AH66" s="128"/>
      <c r="AI66" s="128"/>
    </row>
    <row r="67" spans="1:35" s="65" customFormat="1">
      <c r="A67" s="31"/>
      <c r="E67" s="129"/>
      <c r="M67" s="129"/>
      <c r="N67" s="129"/>
      <c r="O67" s="129"/>
      <c r="P67" s="129"/>
      <c r="Q67" s="129"/>
      <c r="R67" s="129"/>
      <c r="S67" s="129"/>
      <c r="T67" s="129"/>
      <c r="U67" s="129"/>
      <c r="V67" s="128"/>
      <c r="W67" s="128"/>
      <c r="X67" s="128"/>
      <c r="Z67" s="128"/>
      <c r="AA67" s="128"/>
      <c r="AB67" s="128"/>
      <c r="AH67" s="128"/>
      <c r="AI67" s="128"/>
    </row>
    <row r="68" spans="1:35" s="65" customFormat="1">
      <c r="A68" s="41" t="s">
        <v>1665</v>
      </c>
      <c r="B68" s="128"/>
      <c r="C68" s="128"/>
      <c r="D68" s="128"/>
      <c r="F68" s="2108">
        <v>2010</v>
      </c>
      <c r="G68" s="2107">
        <v>2011</v>
      </c>
      <c r="H68" s="2107">
        <v>2012</v>
      </c>
      <c r="I68" s="2107">
        <v>2013</v>
      </c>
      <c r="J68" s="2107">
        <v>2014</v>
      </c>
      <c r="K68" s="2107">
        <v>2015</v>
      </c>
      <c r="L68" s="1365" t="s">
        <v>2</v>
      </c>
      <c r="M68" s="129"/>
      <c r="N68" s="128"/>
      <c r="O68" s="128"/>
      <c r="P68" s="128"/>
      <c r="Q68" s="128"/>
      <c r="R68" s="128"/>
      <c r="S68" s="128"/>
      <c r="T68" s="128"/>
      <c r="V68" s="128"/>
      <c r="W68" s="128"/>
      <c r="X68" s="128"/>
      <c r="Z68" s="128"/>
      <c r="AA68" s="128"/>
      <c r="AB68" s="128"/>
      <c r="AH68" s="128"/>
      <c r="AI68" s="128"/>
    </row>
    <row r="69" spans="1:35" s="65" customFormat="1">
      <c r="A69" s="1037" t="s">
        <v>906</v>
      </c>
      <c r="B69" s="712" t="s">
        <v>10</v>
      </c>
      <c r="C69" s="1037" t="s">
        <v>819</v>
      </c>
      <c r="D69" s="128"/>
      <c r="F69" s="812"/>
      <c r="G69" s="812"/>
      <c r="H69" s="812"/>
      <c r="I69" s="812"/>
      <c r="J69" s="812"/>
      <c r="K69" s="812"/>
      <c r="L69" s="875">
        <f>SUM(G69:K69)</f>
        <v>0</v>
      </c>
      <c r="M69" s="129"/>
      <c r="N69" s="128"/>
      <c r="O69" s="128"/>
      <c r="P69" s="128"/>
      <c r="Q69" s="128"/>
      <c r="R69" s="128"/>
      <c r="S69" s="128"/>
      <c r="T69" s="128"/>
      <c r="V69" s="128"/>
      <c r="W69" s="128"/>
      <c r="X69" s="128"/>
      <c r="Z69" s="128"/>
      <c r="AA69" s="128"/>
      <c r="AB69" s="128"/>
      <c r="AH69" s="128"/>
      <c r="AI69" s="128"/>
    </row>
    <row r="70" spans="1:35" s="65" customFormat="1">
      <c r="A70" s="1037" t="s">
        <v>906</v>
      </c>
      <c r="B70" s="712" t="s">
        <v>11</v>
      </c>
      <c r="C70" s="260" t="s">
        <v>819</v>
      </c>
      <c r="F70" s="812"/>
      <c r="G70" s="812"/>
      <c r="H70" s="812"/>
      <c r="I70" s="812"/>
      <c r="J70" s="812"/>
      <c r="K70" s="812"/>
      <c r="L70" s="875">
        <f>SUM(G70:K70)</f>
        <v>0</v>
      </c>
      <c r="M70" s="129"/>
      <c r="N70" s="128"/>
      <c r="O70" s="128"/>
      <c r="P70" s="128"/>
      <c r="Q70" s="128"/>
      <c r="R70" s="128"/>
      <c r="S70" s="128"/>
      <c r="T70" s="128"/>
      <c r="V70" s="128"/>
      <c r="W70" s="128"/>
      <c r="X70" s="128"/>
      <c r="Z70" s="128"/>
      <c r="AA70" s="128"/>
      <c r="AB70" s="128"/>
      <c r="AH70" s="128"/>
      <c r="AI70" s="128"/>
    </row>
    <row r="71" spans="1:35" s="65" customFormat="1">
      <c r="A71" s="1037" t="s">
        <v>906</v>
      </c>
      <c r="B71" s="712" t="s">
        <v>5</v>
      </c>
      <c r="C71" s="260" t="s">
        <v>819</v>
      </c>
      <c r="F71" s="812"/>
      <c r="G71" s="812"/>
      <c r="H71" s="812"/>
      <c r="I71" s="812"/>
      <c r="J71" s="812"/>
      <c r="K71" s="812"/>
      <c r="L71" s="875">
        <f>SUM(G71:K71)</f>
        <v>0</v>
      </c>
      <c r="M71" s="129"/>
      <c r="N71" s="128"/>
      <c r="O71" s="128"/>
      <c r="P71" s="128"/>
      <c r="Q71" s="128"/>
      <c r="R71" s="128"/>
      <c r="S71" s="128"/>
      <c r="T71" s="128"/>
      <c r="V71" s="128"/>
      <c r="W71" s="128"/>
      <c r="X71" s="128"/>
      <c r="Z71" s="128"/>
      <c r="AA71" s="128"/>
      <c r="AB71" s="128"/>
      <c r="AH71" s="128"/>
      <c r="AI71" s="128"/>
    </row>
    <row r="72" spans="1:35" s="65" customFormat="1">
      <c r="A72" s="1037" t="s">
        <v>906</v>
      </c>
      <c r="B72" s="712" t="s">
        <v>6</v>
      </c>
      <c r="C72" s="260" t="s">
        <v>819</v>
      </c>
      <c r="F72" s="812"/>
      <c r="G72" s="812"/>
      <c r="H72" s="812"/>
      <c r="I72" s="812"/>
      <c r="J72" s="812"/>
      <c r="K72" s="812"/>
      <c r="L72" s="875">
        <f>SUM(G72:K72)</f>
        <v>0</v>
      </c>
      <c r="M72" s="129"/>
      <c r="N72" s="128"/>
      <c r="O72" s="128"/>
      <c r="P72" s="128"/>
      <c r="Q72" s="128"/>
      <c r="R72" s="128"/>
      <c r="S72" s="128"/>
      <c r="T72" s="128"/>
      <c r="V72" s="128"/>
      <c r="W72" s="128"/>
      <c r="X72" s="128"/>
      <c r="Z72" s="128"/>
      <c r="AA72" s="128"/>
      <c r="AB72" s="128"/>
      <c r="AH72" s="128"/>
      <c r="AI72" s="128"/>
    </row>
    <row r="73" spans="1:35" s="65" customFormat="1">
      <c r="A73" s="125" t="s">
        <v>906</v>
      </c>
      <c r="B73" s="891" t="s">
        <v>2</v>
      </c>
      <c r="C73" s="1327"/>
      <c r="F73" s="875">
        <f>SUM(F69:F72)</f>
        <v>0</v>
      </c>
      <c r="G73" s="875">
        <f t="shared" ref="G73:J73" si="29">SUM(G69:G72)</f>
        <v>0</v>
      </c>
      <c r="H73" s="875">
        <f t="shared" si="29"/>
        <v>0</v>
      </c>
      <c r="I73" s="875">
        <f t="shared" si="29"/>
        <v>0</v>
      </c>
      <c r="J73" s="875">
        <f t="shared" si="29"/>
        <v>0</v>
      </c>
      <c r="K73" s="875">
        <f>SUM(K69:K72)</f>
        <v>0</v>
      </c>
      <c r="L73" s="875">
        <f>SUM(G73:K73)</f>
        <v>0</v>
      </c>
      <c r="M73" s="129"/>
      <c r="N73" s="128"/>
      <c r="O73" s="128"/>
      <c r="P73" s="128"/>
      <c r="Q73" s="128"/>
      <c r="R73" s="128"/>
      <c r="S73" s="128"/>
      <c r="T73" s="128"/>
      <c r="V73" s="128"/>
      <c r="W73" s="128"/>
      <c r="X73" s="128"/>
      <c r="Z73" s="128"/>
      <c r="AA73" s="128"/>
      <c r="AB73" s="128"/>
      <c r="AH73" s="128"/>
      <c r="AI73" s="128"/>
    </row>
    <row r="75" spans="1:35" s="65" customFormat="1">
      <c r="A75" s="893"/>
      <c r="B75" s="128"/>
      <c r="C75" s="128"/>
      <c r="D75" s="128"/>
      <c r="L75" s="129"/>
      <c r="M75" s="129"/>
      <c r="N75" s="128"/>
      <c r="O75" s="128"/>
      <c r="P75" s="128"/>
      <c r="Q75" s="128"/>
      <c r="R75" s="128"/>
      <c r="S75" s="128"/>
      <c r="T75" s="128"/>
      <c r="V75" s="128"/>
      <c r="W75" s="128"/>
      <c r="X75" s="128"/>
      <c r="Z75" s="128"/>
      <c r="AA75" s="128"/>
      <c r="AB75" s="128"/>
      <c r="AH75" s="128"/>
      <c r="AI75" s="128"/>
    </row>
    <row r="78" spans="1:35" s="65" customFormat="1">
      <c r="A78" s="129"/>
      <c r="B78" s="129"/>
      <c r="C78" s="129"/>
      <c r="D78" s="129"/>
      <c r="L78" s="129"/>
      <c r="M78" s="129"/>
      <c r="N78" s="892"/>
      <c r="O78" s="892"/>
      <c r="P78" s="892"/>
      <c r="Q78" s="892"/>
      <c r="R78" s="892"/>
      <c r="S78" s="892"/>
      <c r="T78" s="894"/>
      <c r="U78" s="193"/>
      <c r="V78" s="892"/>
      <c r="W78" s="892"/>
      <c r="X78" s="894"/>
      <c r="Y78" s="129"/>
      <c r="Z78" s="892"/>
      <c r="AA78" s="892"/>
      <c r="AB78" s="894"/>
      <c r="AH78" s="128"/>
      <c r="AI78" s="128"/>
    </row>
    <row r="79" spans="1:35" s="65" customFormat="1">
      <c r="A79" s="129"/>
      <c r="B79" s="129"/>
      <c r="C79" s="129"/>
      <c r="D79" s="129"/>
      <c r="L79" s="129"/>
      <c r="M79" s="129"/>
      <c r="N79" s="892"/>
      <c r="O79" s="892"/>
      <c r="P79" s="892"/>
      <c r="Q79" s="892"/>
      <c r="R79" s="892"/>
      <c r="S79" s="892"/>
      <c r="T79" s="894"/>
      <c r="U79" s="895"/>
      <c r="V79" s="892"/>
      <c r="W79" s="892"/>
      <c r="X79" s="894"/>
      <c r="Y79" s="129"/>
      <c r="Z79" s="892"/>
      <c r="AA79" s="892"/>
      <c r="AB79" s="894"/>
      <c r="AH79" s="128"/>
      <c r="AI79" s="128"/>
    </row>
    <row r="80" spans="1:35" s="65" customFormat="1">
      <c r="A80" s="129"/>
      <c r="B80" s="129"/>
      <c r="C80" s="129"/>
      <c r="D80" s="129"/>
      <c r="L80" s="129"/>
      <c r="M80" s="129"/>
      <c r="N80" s="892"/>
      <c r="O80" s="892"/>
      <c r="P80" s="892"/>
      <c r="Q80" s="892"/>
      <c r="R80" s="892"/>
      <c r="S80" s="892"/>
      <c r="T80" s="894"/>
      <c r="U80" s="129"/>
      <c r="V80" s="892"/>
      <c r="W80" s="892"/>
      <c r="X80" s="894"/>
      <c r="Y80" s="129"/>
      <c r="Z80" s="892"/>
      <c r="AA80" s="892"/>
      <c r="AB80" s="894"/>
      <c r="AH80" s="128"/>
      <c r="AI80" s="128"/>
    </row>
    <row r="81" spans="1:35" s="65" customFormat="1">
      <c r="A81" s="129"/>
      <c r="B81" s="129"/>
      <c r="C81" s="129"/>
      <c r="D81" s="129"/>
      <c r="L81" s="129"/>
      <c r="M81" s="129"/>
      <c r="N81" s="892"/>
      <c r="O81" s="892"/>
      <c r="P81" s="892"/>
      <c r="Q81" s="892"/>
      <c r="R81" s="892"/>
      <c r="S81" s="892"/>
      <c r="T81" s="894"/>
      <c r="U81" s="129"/>
      <c r="V81" s="892"/>
      <c r="W81" s="892"/>
      <c r="X81" s="894"/>
      <c r="Y81" s="129"/>
      <c r="Z81" s="892"/>
      <c r="AA81" s="892"/>
      <c r="AB81" s="894"/>
      <c r="AH81" s="128"/>
      <c r="AI81" s="128"/>
    </row>
    <row r="82" spans="1:35" s="65" customFormat="1">
      <c r="A82" s="888"/>
      <c r="B82" s="888"/>
      <c r="C82" s="888"/>
      <c r="D82" s="888"/>
      <c r="L82" s="129"/>
      <c r="M82" s="129"/>
      <c r="N82" s="879"/>
      <c r="O82" s="879"/>
      <c r="P82" s="879"/>
      <c r="Q82" s="879"/>
      <c r="R82" s="879"/>
      <c r="S82" s="879"/>
      <c r="T82" s="896"/>
      <c r="U82" s="129"/>
      <c r="V82" s="879"/>
      <c r="W82" s="879"/>
      <c r="X82" s="896"/>
      <c r="Y82" s="129"/>
      <c r="Z82" s="879"/>
      <c r="AA82" s="879"/>
      <c r="AB82" s="896"/>
      <c r="AH82" s="128"/>
      <c r="AI82" s="128"/>
    </row>
    <row r="83" spans="1:35" s="65" customFormat="1">
      <c r="A83" s="129"/>
      <c r="B83" s="129"/>
      <c r="C83" s="129"/>
      <c r="D83" s="129"/>
      <c r="L83" s="129"/>
      <c r="M83" s="129"/>
      <c r="N83" s="892"/>
      <c r="O83" s="892"/>
      <c r="P83" s="892"/>
      <c r="Q83" s="892"/>
      <c r="R83" s="892"/>
      <c r="S83" s="892"/>
      <c r="T83" s="894"/>
      <c r="U83" s="129"/>
      <c r="V83" s="892"/>
      <c r="W83" s="892"/>
      <c r="X83" s="894"/>
      <c r="Y83" s="129"/>
      <c r="Z83" s="892"/>
      <c r="AA83" s="892"/>
      <c r="AB83" s="894"/>
      <c r="AH83" s="128"/>
      <c r="AI83" s="128"/>
    </row>
    <row r="84" spans="1:35">
      <c r="A84" s="129"/>
      <c r="B84" s="129"/>
      <c r="C84" s="129"/>
      <c r="D84" s="129"/>
      <c r="N84" s="892"/>
      <c r="O84" s="892"/>
      <c r="P84" s="892"/>
      <c r="Q84" s="892"/>
      <c r="R84" s="892"/>
      <c r="S84" s="892"/>
      <c r="T84" s="894"/>
      <c r="U84" s="129"/>
      <c r="V84" s="892"/>
      <c r="W84" s="892"/>
      <c r="X84" s="894"/>
      <c r="Y84" s="129"/>
      <c r="Z84" s="892"/>
      <c r="AA84" s="892"/>
      <c r="AB84" s="894"/>
    </row>
    <row r="85" spans="1:35">
      <c r="A85" s="129"/>
      <c r="B85" s="129"/>
      <c r="C85" s="129"/>
      <c r="D85" s="129"/>
      <c r="N85" s="892"/>
      <c r="O85" s="892"/>
      <c r="P85" s="892"/>
      <c r="Q85" s="892"/>
      <c r="R85" s="892"/>
      <c r="S85" s="892"/>
      <c r="T85" s="894"/>
      <c r="U85" s="129"/>
      <c r="V85" s="892"/>
      <c r="W85" s="892"/>
      <c r="X85" s="894"/>
      <c r="Y85" s="129"/>
      <c r="Z85" s="892"/>
      <c r="AA85" s="892"/>
      <c r="AB85" s="894"/>
    </row>
    <row r="86" spans="1:35">
      <c r="A86" s="129"/>
      <c r="B86" s="129"/>
      <c r="C86" s="129"/>
      <c r="D86" s="129"/>
      <c r="N86" s="892"/>
      <c r="O86" s="892"/>
      <c r="P86" s="892"/>
      <c r="Q86" s="892"/>
      <c r="R86" s="892"/>
      <c r="S86" s="892"/>
      <c r="T86" s="894"/>
      <c r="U86" s="129"/>
      <c r="V86" s="892"/>
      <c r="W86" s="892"/>
      <c r="X86" s="894"/>
      <c r="Y86" s="129"/>
      <c r="Z86" s="892"/>
      <c r="AA86" s="892"/>
      <c r="AB86" s="894"/>
    </row>
    <row r="87" spans="1:35">
      <c r="A87" s="888"/>
      <c r="B87" s="888"/>
      <c r="C87" s="888"/>
      <c r="D87" s="888"/>
      <c r="N87" s="879"/>
      <c r="O87" s="879"/>
      <c r="P87" s="879"/>
      <c r="Q87" s="879"/>
      <c r="R87" s="879"/>
      <c r="S87" s="879"/>
      <c r="T87" s="896"/>
      <c r="U87" s="129"/>
      <c r="V87" s="879"/>
      <c r="W87" s="879"/>
      <c r="X87" s="896"/>
      <c r="Y87" s="129"/>
      <c r="Z87" s="879"/>
      <c r="AA87" s="879"/>
      <c r="AB87" s="896"/>
    </row>
    <row r="88" spans="1:35">
      <c r="A88" s="129"/>
      <c r="B88" s="129"/>
      <c r="C88" s="129"/>
      <c r="D88" s="129"/>
      <c r="N88" s="892"/>
      <c r="O88" s="892"/>
      <c r="P88" s="892"/>
      <c r="Q88" s="892"/>
      <c r="R88" s="892"/>
      <c r="S88" s="892"/>
      <c r="T88" s="894"/>
      <c r="U88" s="129"/>
      <c r="V88" s="892"/>
      <c r="W88" s="892"/>
      <c r="X88" s="894"/>
      <c r="Y88" s="129"/>
      <c r="Z88" s="892"/>
      <c r="AA88" s="892"/>
      <c r="AB88" s="894"/>
      <c r="AC88" s="129"/>
      <c r="AD88" s="129"/>
      <c r="AE88" s="129"/>
      <c r="AF88" s="129"/>
      <c r="AG88" s="129"/>
      <c r="AH88" s="129"/>
      <c r="AI88" s="129"/>
    </row>
    <row r="89" spans="1:35">
      <c r="A89" s="129"/>
      <c r="B89" s="129"/>
      <c r="C89" s="129"/>
      <c r="D89" s="129"/>
      <c r="N89" s="892"/>
      <c r="O89" s="892"/>
      <c r="P89" s="892"/>
      <c r="Q89" s="892"/>
      <c r="R89" s="892"/>
      <c r="S89" s="892"/>
      <c r="T89" s="894"/>
      <c r="U89" s="129"/>
      <c r="V89" s="892"/>
      <c r="W89" s="892"/>
      <c r="X89" s="894"/>
      <c r="Y89" s="129"/>
      <c r="Z89" s="892"/>
      <c r="AA89" s="892"/>
      <c r="AB89" s="894"/>
      <c r="AC89" s="129"/>
      <c r="AD89" s="129"/>
      <c r="AE89" s="129"/>
      <c r="AF89" s="129"/>
      <c r="AG89" s="129"/>
      <c r="AH89" s="129"/>
      <c r="AI89" s="129"/>
    </row>
    <row r="90" spans="1:35">
      <c r="A90" s="129"/>
      <c r="B90" s="129"/>
      <c r="C90" s="129"/>
      <c r="D90" s="129"/>
      <c r="N90" s="892"/>
      <c r="O90" s="892"/>
      <c r="P90" s="892"/>
      <c r="Q90" s="892"/>
      <c r="R90" s="892"/>
      <c r="S90" s="892"/>
      <c r="T90" s="894"/>
      <c r="U90" s="129"/>
      <c r="V90" s="892"/>
      <c r="W90" s="892"/>
      <c r="X90" s="894"/>
      <c r="Y90" s="129"/>
      <c r="Z90" s="892"/>
      <c r="AA90" s="892"/>
      <c r="AB90" s="894"/>
      <c r="AC90" s="129"/>
      <c r="AD90" s="129"/>
      <c r="AE90" s="129"/>
      <c r="AF90" s="129"/>
      <c r="AG90" s="129"/>
      <c r="AH90" s="129"/>
      <c r="AI90" s="129"/>
    </row>
    <row r="91" spans="1:35">
      <c r="A91" s="129"/>
      <c r="B91" s="129"/>
      <c r="C91" s="129"/>
      <c r="D91" s="129"/>
      <c r="N91" s="892"/>
      <c r="O91" s="892"/>
      <c r="P91" s="892"/>
      <c r="Q91" s="892"/>
      <c r="R91" s="892"/>
      <c r="S91" s="892"/>
      <c r="T91" s="894"/>
      <c r="U91" s="129"/>
      <c r="V91" s="892"/>
      <c r="W91" s="892"/>
      <c r="X91" s="894"/>
      <c r="Y91" s="129"/>
      <c r="Z91" s="892"/>
      <c r="AA91" s="892"/>
      <c r="AB91" s="894"/>
      <c r="AC91" s="129"/>
      <c r="AD91" s="129"/>
      <c r="AE91" s="129"/>
      <c r="AF91" s="129"/>
      <c r="AG91" s="129"/>
      <c r="AH91" s="129"/>
      <c r="AI91" s="129"/>
    </row>
    <row r="92" spans="1:35">
      <c r="A92" s="888"/>
      <c r="B92" s="888"/>
      <c r="C92" s="877"/>
      <c r="D92" s="888"/>
      <c r="N92" s="879"/>
      <c r="O92" s="879"/>
      <c r="P92" s="879"/>
      <c r="Q92" s="879"/>
      <c r="R92" s="879"/>
      <c r="S92" s="879"/>
      <c r="T92" s="896"/>
      <c r="U92" s="129"/>
      <c r="V92" s="879"/>
      <c r="W92" s="879"/>
      <c r="X92" s="896"/>
      <c r="Y92" s="129"/>
      <c r="Z92" s="879"/>
      <c r="AA92" s="879"/>
      <c r="AB92" s="896"/>
      <c r="AC92" s="129"/>
      <c r="AD92" s="129"/>
      <c r="AE92" s="129"/>
      <c r="AF92" s="129"/>
      <c r="AG92" s="129"/>
      <c r="AH92" s="129"/>
      <c r="AI92" s="129"/>
    </row>
    <row r="93" spans="1:35">
      <c r="A93" s="129"/>
      <c r="B93" s="888"/>
      <c r="C93" s="888"/>
      <c r="D93" s="129"/>
      <c r="N93" s="879"/>
      <c r="O93" s="879"/>
      <c r="P93" s="879"/>
      <c r="Q93" s="879"/>
      <c r="R93" s="879"/>
      <c r="S93" s="879"/>
      <c r="T93" s="896"/>
      <c r="U93" s="129"/>
      <c r="V93" s="879"/>
      <c r="W93" s="879"/>
      <c r="X93" s="896"/>
      <c r="Y93" s="129"/>
      <c r="Z93" s="879"/>
      <c r="AA93" s="879"/>
      <c r="AB93" s="896"/>
      <c r="AC93" s="129"/>
      <c r="AD93" s="129"/>
      <c r="AE93" s="129"/>
      <c r="AF93" s="129"/>
      <c r="AG93" s="129"/>
      <c r="AH93" s="129"/>
      <c r="AI93" s="129"/>
    </row>
    <row r="94" spans="1:35">
      <c r="A94" s="877"/>
      <c r="B94" s="129"/>
      <c r="C94" s="129"/>
      <c r="D94" s="129"/>
      <c r="N94" s="879"/>
      <c r="O94" s="879"/>
      <c r="P94" s="879"/>
      <c r="Q94" s="879"/>
      <c r="R94" s="879"/>
      <c r="S94" s="879"/>
      <c r="T94" s="896"/>
      <c r="U94" s="129"/>
      <c r="V94" s="879"/>
      <c r="W94" s="879"/>
      <c r="X94" s="896"/>
      <c r="Y94" s="129"/>
      <c r="Z94" s="879"/>
      <c r="AA94" s="879"/>
      <c r="AB94" s="896"/>
      <c r="AC94" s="129"/>
      <c r="AD94" s="129"/>
      <c r="AE94" s="129"/>
      <c r="AF94" s="129"/>
      <c r="AG94" s="129"/>
      <c r="AH94" s="129"/>
      <c r="AI94" s="129"/>
    </row>
    <row r="95" spans="1:35">
      <c r="A95" s="129"/>
      <c r="B95" s="129"/>
      <c r="C95" s="129"/>
      <c r="D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row>
    <row r="96" spans="1:35">
      <c r="A96" s="129"/>
      <c r="B96" s="129"/>
      <c r="C96" s="129"/>
      <c r="D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row>
    <row r="97" spans="1:35">
      <c r="A97" s="888"/>
      <c r="B97" s="129"/>
      <c r="C97" s="129"/>
      <c r="D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row>
    <row r="98" spans="1:35">
      <c r="A98" s="129"/>
      <c r="B98" s="129"/>
      <c r="C98" s="129"/>
      <c r="D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row>
    <row r="99" spans="1:35">
      <c r="A99" s="129"/>
      <c r="B99" s="129"/>
      <c r="C99" s="129"/>
      <c r="D99" s="129"/>
      <c r="E99" s="129"/>
      <c r="F99" s="129"/>
      <c r="G99" s="129"/>
      <c r="H99" s="129"/>
      <c r="I99" s="129"/>
      <c r="J99" s="129"/>
      <c r="K99" s="129"/>
      <c r="N99" s="129"/>
      <c r="O99" s="129"/>
      <c r="P99" s="129"/>
      <c r="Q99" s="129"/>
      <c r="R99" s="129"/>
      <c r="S99" s="129"/>
      <c r="T99" s="129"/>
      <c r="U99" s="129"/>
      <c r="V99" s="129"/>
      <c r="W99" s="129"/>
      <c r="X99" s="129"/>
      <c r="Y99" s="129"/>
      <c r="Z99" s="2237"/>
      <c r="AA99" s="2237"/>
      <c r="AB99" s="2237"/>
      <c r="AC99" s="897"/>
      <c r="AD99" s="897"/>
      <c r="AE99" s="897"/>
      <c r="AF99" s="897"/>
      <c r="AG99" s="897"/>
      <c r="AH99" s="129"/>
      <c r="AI99" s="129"/>
    </row>
    <row r="100" spans="1:35">
      <c r="A100" s="129"/>
      <c r="B100" s="129"/>
      <c r="C100" s="129"/>
      <c r="D100" s="129"/>
      <c r="E100" s="129"/>
      <c r="F100" s="129"/>
      <c r="G100" s="129"/>
      <c r="H100" s="129"/>
      <c r="I100" s="129"/>
      <c r="J100" s="129"/>
      <c r="K100" s="129"/>
      <c r="N100" s="129"/>
      <c r="O100" s="129"/>
      <c r="P100" s="129"/>
      <c r="Q100" s="129"/>
      <c r="R100" s="129"/>
      <c r="S100" s="129"/>
      <c r="T100" s="129"/>
      <c r="U100" s="129"/>
      <c r="V100" s="129"/>
      <c r="W100" s="129"/>
      <c r="X100" s="129"/>
      <c r="Y100" s="887"/>
      <c r="Z100" s="887"/>
      <c r="AA100" s="887"/>
      <c r="AB100" s="887"/>
      <c r="AC100" s="887"/>
      <c r="AD100" s="887"/>
      <c r="AE100" s="887"/>
      <c r="AF100" s="887"/>
      <c r="AG100" s="887"/>
      <c r="AH100" s="129"/>
      <c r="AI100" s="129"/>
    </row>
    <row r="101" spans="1:35">
      <c r="A101" s="129"/>
      <c r="B101" s="129"/>
      <c r="C101" s="129"/>
      <c r="D101" s="129"/>
      <c r="E101" s="129"/>
      <c r="F101" s="129"/>
      <c r="G101" s="129"/>
      <c r="H101" s="129"/>
      <c r="I101" s="129"/>
      <c r="J101" s="129"/>
      <c r="K101" s="129"/>
      <c r="N101" s="129"/>
      <c r="O101" s="129"/>
      <c r="P101" s="129"/>
      <c r="Q101" s="129"/>
      <c r="R101" s="129"/>
      <c r="S101" s="129"/>
      <c r="T101" s="129"/>
      <c r="U101" s="129"/>
      <c r="V101" s="129"/>
      <c r="W101" s="129"/>
      <c r="X101" s="129"/>
      <c r="Y101" s="887"/>
      <c r="Z101" s="887"/>
      <c r="AA101" s="887"/>
      <c r="AB101" s="887"/>
      <c r="AC101" s="887"/>
      <c r="AD101" s="887"/>
      <c r="AE101" s="887"/>
      <c r="AF101" s="887"/>
      <c r="AG101" s="887"/>
      <c r="AH101" s="129"/>
      <c r="AI101" s="129"/>
    </row>
    <row r="102" spans="1:35">
      <c r="A102" s="895"/>
      <c r="B102" s="895"/>
      <c r="C102" s="895"/>
      <c r="D102" s="129"/>
      <c r="E102" s="129"/>
      <c r="F102" s="129"/>
      <c r="G102" s="129"/>
      <c r="H102" s="129"/>
      <c r="I102" s="129"/>
      <c r="J102" s="129"/>
      <c r="K102" s="129"/>
      <c r="N102" s="129"/>
      <c r="O102" s="129"/>
      <c r="P102" s="129"/>
      <c r="Q102" s="129"/>
      <c r="R102" s="129"/>
      <c r="S102" s="129"/>
      <c r="T102" s="129"/>
      <c r="U102" s="129"/>
      <c r="V102" s="129"/>
      <c r="W102" s="129"/>
      <c r="X102" s="129"/>
      <c r="Y102" s="898"/>
      <c r="Z102" s="898"/>
      <c r="AA102" s="898"/>
      <c r="AB102" s="898"/>
      <c r="AC102" s="881"/>
      <c r="AD102" s="881"/>
      <c r="AE102" s="881"/>
      <c r="AF102" s="881"/>
      <c r="AG102" s="881"/>
      <c r="AH102" s="129"/>
      <c r="AI102" s="129"/>
    </row>
    <row r="103" spans="1:35">
      <c r="A103" s="129"/>
      <c r="B103" s="129"/>
      <c r="C103" s="129"/>
      <c r="D103" s="129"/>
      <c r="E103" s="129"/>
      <c r="F103" s="129"/>
      <c r="G103" s="129"/>
      <c r="H103" s="129"/>
      <c r="I103" s="129"/>
      <c r="J103" s="129"/>
      <c r="K103" s="129"/>
      <c r="N103" s="129"/>
      <c r="O103" s="129"/>
      <c r="P103" s="129"/>
      <c r="Q103" s="129"/>
      <c r="R103" s="129"/>
      <c r="S103" s="129"/>
      <c r="T103" s="129"/>
      <c r="U103" s="129"/>
      <c r="V103" s="129"/>
      <c r="W103" s="129"/>
      <c r="X103" s="129"/>
      <c r="Y103" s="898"/>
      <c r="Z103" s="898"/>
      <c r="AA103" s="898"/>
      <c r="AB103" s="898"/>
      <c r="AC103" s="881"/>
      <c r="AD103" s="881"/>
      <c r="AE103" s="881"/>
      <c r="AF103" s="881"/>
      <c r="AG103" s="881"/>
      <c r="AH103" s="129"/>
      <c r="AI103" s="129"/>
    </row>
    <row r="104" spans="1:35">
      <c r="A104" s="129"/>
      <c r="B104" s="129"/>
      <c r="C104" s="129"/>
      <c r="D104" s="129"/>
      <c r="E104" s="129"/>
      <c r="F104" s="129"/>
      <c r="G104" s="129"/>
      <c r="H104" s="129"/>
      <c r="I104" s="129"/>
      <c r="J104" s="129"/>
      <c r="K104" s="129"/>
      <c r="N104" s="129"/>
      <c r="O104" s="129"/>
      <c r="P104" s="129"/>
      <c r="Q104" s="129"/>
      <c r="R104" s="129"/>
      <c r="S104" s="129"/>
      <c r="T104" s="129"/>
      <c r="U104" s="129"/>
      <c r="V104" s="129"/>
      <c r="W104" s="129"/>
      <c r="X104" s="129"/>
      <c r="Y104" s="898"/>
      <c r="Z104" s="898"/>
      <c r="AA104" s="898"/>
      <c r="AB104" s="898"/>
      <c r="AC104" s="881"/>
      <c r="AD104" s="881"/>
      <c r="AE104" s="881"/>
      <c r="AF104" s="881"/>
      <c r="AG104" s="881"/>
      <c r="AH104" s="129"/>
      <c r="AI104" s="129"/>
    </row>
    <row r="105" spans="1:35">
      <c r="A105" s="129"/>
      <c r="B105" s="129"/>
      <c r="C105" s="129"/>
      <c r="D105" s="129"/>
      <c r="E105" s="129"/>
      <c r="F105" s="129"/>
      <c r="G105" s="129"/>
      <c r="H105" s="129"/>
      <c r="I105" s="129"/>
      <c r="J105" s="129"/>
      <c r="K105" s="129"/>
      <c r="N105" s="129"/>
      <c r="O105" s="129"/>
      <c r="P105" s="129"/>
      <c r="Q105" s="129"/>
      <c r="R105" s="129"/>
      <c r="S105" s="129"/>
      <c r="T105" s="129"/>
      <c r="U105" s="129"/>
      <c r="V105" s="129"/>
      <c r="W105" s="129"/>
      <c r="X105" s="129"/>
      <c r="Y105" s="898"/>
      <c r="Z105" s="898"/>
      <c r="AA105" s="898"/>
      <c r="AB105" s="898"/>
      <c r="AC105" s="881"/>
      <c r="AD105" s="881"/>
      <c r="AE105" s="881"/>
      <c r="AF105" s="881"/>
      <c r="AG105" s="881"/>
      <c r="AH105" s="129"/>
      <c r="AI105" s="129"/>
    </row>
    <row r="106" spans="1:35">
      <c r="A106" s="129"/>
      <c r="B106" s="129"/>
      <c r="C106" s="129"/>
      <c r="D106" s="129"/>
      <c r="E106" s="129"/>
      <c r="F106" s="129"/>
      <c r="G106" s="129"/>
      <c r="H106" s="129"/>
      <c r="I106" s="129"/>
      <c r="J106" s="129"/>
      <c r="K106" s="129"/>
      <c r="N106" s="129"/>
      <c r="O106" s="129"/>
      <c r="P106" s="129"/>
      <c r="Q106" s="129"/>
      <c r="R106" s="129"/>
      <c r="S106" s="129"/>
      <c r="T106" s="129"/>
      <c r="U106" s="129"/>
      <c r="V106" s="129"/>
      <c r="W106" s="129"/>
      <c r="X106" s="129"/>
      <c r="Y106" s="898"/>
      <c r="Z106" s="898"/>
      <c r="AA106" s="898"/>
      <c r="AB106" s="898"/>
      <c r="AC106" s="881"/>
      <c r="AD106" s="881"/>
      <c r="AE106" s="881"/>
      <c r="AF106" s="881"/>
      <c r="AG106" s="881"/>
      <c r="AH106" s="129"/>
      <c r="AI106" s="129"/>
    </row>
    <row r="107" spans="1:35">
      <c r="A107" s="895"/>
      <c r="B107" s="895"/>
      <c r="C107" s="895"/>
      <c r="D107" s="129"/>
      <c r="E107" s="129"/>
      <c r="F107" s="129"/>
      <c r="G107" s="129"/>
      <c r="H107" s="129"/>
      <c r="I107" s="129"/>
      <c r="J107" s="129"/>
      <c r="K107" s="129"/>
      <c r="N107" s="129"/>
      <c r="O107" s="129"/>
      <c r="P107" s="129"/>
      <c r="Q107" s="129"/>
      <c r="R107" s="129"/>
      <c r="S107" s="129"/>
      <c r="T107" s="129"/>
      <c r="U107" s="129"/>
      <c r="V107" s="129"/>
      <c r="W107" s="129"/>
      <c r="X107" s="129"/>
      <c r="Y107" s="898"/>
      <c r="Z107" s="898"/>
      <c r="AA107" s="898"/>
      <c r="AB107" s="898"/>
      <c r="AC107" s="881"/>
      <c r="AD107" s="881"/>
      <c r="AE107" s="881"/>
      <c r="AF107" s="881"/>
      <c r="AG107" s="881"/>
      <c r="AH107" s="129"/>
      <c r="AI107" s="129"/>
    </row>
    <row r="108" spans="1:35">
      <c r="A108" s="129"/>
      <c r="B108" s="129"/>
      <c r="C108" s="129"/>
      <c r="D108" s="129"/>
      <c r="E108" s="129"/>
      <c r="F108" s="129"/>
      <c r="G108" s="129"/>
      <c r="H108" s="129"/>
      <c r="I108" s="129"/>
      <c r="J108" s="129"/>
      <c r="K108" s="129"/>
      <c r="N108" s="129"/>
      <c r="O108" s="129"/>
      <c r="P108" s="129"/>
      <c r="Q108" s="129"/>
      <c r="R108" s="129"/>
      <c r="S108" s="129"/>
      <c r="T108" s="129"/>
      <c r="U108" s="129"/>
      <c r="V108" s="129"/>
      <c r="W108" s="129"/>
      <c r="X108" s="129"/>
      <c r="Y108" s="898"/>
      <c r="Z108" s="898"/>
      <c r="AA108" s="898"/>
      <c r="AB108" s="898"/>
      <c r="AC108" s="881"/>
      <c r="AD108" s="881"/>
      <c r="AE108" s="881"/>
      <c r="AF108" s="881"/>
      <c r="AG108" s="881"/>
      <c r="AH108" s="129"/>
      <c r="AI108" s="129"/>
    </row>
    <row r="109" spans="1:35">
      <c r="A109" s="129"/>
      <c r="B109" s="129"/>
      <c r="C109" s="129"/>
      <c r="D109" s="129"/>
      <c r="E109" s="129"/>
      <c r="F109" s="129"/>
      <c r="G109" s="129"/>
      <c r="H109" s="129"/>
      <c r="I109" s="129"/>
      <c r="J109" s="129"/>
      <c r="K109" s="129"/>
      <c r="N109" s="129"/>
      <c r="O109" s="129"/>
      <c r="P109" s="129"/>
      <c r="Q109" s="129"/>
      <c r="R109" s="129"/>
      <c r="S109" s="129"/>
      <c r="T109" s="129"/>
      <c r="U109" s="129"/>
      <c r="V109" s="129"/>
      <c r="W109" s="129"/>
      <c r="X109" s="129"/>
      <c r="Y109" s="898"/>
      <c r="Z109" s="898"/>
      <c r="AA109" s="898"/>
      <c r="AB109" s="898"/>
      <c r="AC109" s="881"/>
      <c r="AD109" s="881"/>
      <c r="AE109" s="881"/>
      <c r="AF109" s="881"/>
      <c r="AG109" s="881"/>
      <c r="AH109" s="129"/>
      <c r="AI109" s="129"/>
    </row>
    <row r="110" spans="1:35">
      <c r="A110" s="129"/>
      <c r="B110" s="129"/>
      <c r="C110" s="129"/>
      <c r="D110" s="129"/>
      <c r="E110" s="129"/>
      <c r="F110" s="129"/>
      <c r="G110" s="129"/>
      <c r="H110" s="129"/>
      <c r="I110" s="129"/>
      <c r="J110" s="129"/>
      <c r="K110" s="129"/>
      <c r="N110" s="129"/>
      <c r="O110" s="129"/>
      <c r="P110" s="129"/>
      <c r="Q110" s="129"/>
      <c r="R110" s="129"/>
      <c r="S110" s="129"/>
      <c r="T110" s="129"/>
      <c r="U110" s="129"/>
      <c r="V110" s="129"/>
      <c r="W110" s="129"/>
      <c r="X110" s="129"/>
      <c r="Y110" s="898"/>
      <c r="Z110" s="898"/>
      <c r="AA110" s="898"/>
      <c r="AB110" s="898"/>
      <c r="AC110" s="881"/>
      <c r="AD110" s="881"/>
      <c r="AE110" s="881"/>
      <c r="AF110" s="881"/>
      <c r="AG110" s="881"/>
      <c r="AH110" s="129"/>
      <c r="AI110" s="129"/>
    </row>
    <row r="111" spans="1:35">
      <c r="A111" s="129"/>
      <c r="B111" s="129"/>
      <c r="C111" s="129"/>
      <c r="D111" s="129"/>
      <c r="E111" s="129"/>
      <c r="F111" s="129"/>
      <c r="G111" s="129"/>
      <c r="H111" s="129"/>
      <c r="I111" s="129"/>
      <c r="J111" s="129"/>
      <c r="K111" s="129"/>
      <c r="N111" s="129"/>
      <c r="O111" s="129"/>
      <c r="P111" s="129"/>
      <c r="Q111" s="129"/>
      <c r="R111" s="129"/>
      <c r="S111" s="129"/>
      <c r="T111" s="129"/>
      <c r="U111" s="129"/>
      <c r="V111" s="129"/>
      <c r="W111" s="129"/>
      <c r="X111" s="129"/>
      <c r="Y111" s="898"/>
      <c r="Z111" s="898"/>
      <c r="AA111" s="898"/>
      <c r="AB111" s="898"/>
      <c r="AC111" s="881"/>
      <c r="AD111" s="881"/>
      <c r="AE111" s="881"/>
      <c r="AF111" s="881"/>
      <c r="AG111" s="881"/>
      <c r="AH111" s="129"/>
      <c r="AI111" s="129"/>
    </row>
    <row r="112" spans="1:35">
      <c r="A112" s="895"/>
      <c r="B112" s="895"/>
      <c r="C112" s="895"/>
      <c r="D112" s="129"/>
      <c r="E112" s="129"/>
      <c r="F112" s="129"/>
      <c r="G112" s="129"/>
      <c r="H112" s="129"/>
      <c r="I112" s="129"/>
      <c r="J112" s="129"/>
      <c r="K112" s="129"/>
      <c r="N112" s="129"/>
      <c r="O112" s="129"/>
      <c r="P112" s="129"/>
      <c r="Q112" s="129"/>
      <c r="R112" s="129"/>
      <c r="S112" s="129"/>
      <c r="T112" s="129"/>
      <c r="U112" s="129"/>
      <c r="V112" s="129"/>
      <c r="W112" s="129"/>
      <c r="X112" s="129"/>
      <c r="Y112" s="898"/>
      <c r="Z112" s="898"/>
      <c r="AA112" s="898"/>
      <c r="AB112" s="898"/>
      <c r="AC112" s="881"/>
      <c r="AD112" s="881"/>
      <c r="AE112" s="881"/>
      <c r="AF112" s="881"/>
      <c r="AG112" s="881"/>
      <c r="AH112" s="129"/>
      <c r="AI112" s="129"/>
    </row>
    <row r="113" spans="1:35">
      <c r="A113" s="129"/>
      <c r="B113" s="129"/>
      <c r="C113" s="129"/>
      <c r="D113" s="129"/>
      <c r="E113" s="129"/>
      <c r="F113" s="129"/>
      <c r="G113" s="129"/>
      <c r="H113" s="129"/>
      <c r="I113" s="129"/>
      <c r="J113" s="129"/>
      <c r="K113" s="129"/>
      <c r="N113" s="129"/>
      <c r="O113" s="129"/>
      <c r="P113" s="129"/>
      <c r="Q113" s="129"/>
      <c r="R113" s="129"/>
      <c r="S113" s="129"/>
      <c r="T113" s="129"/>
      <c r="U113" s="129"/>
      <c r="V113" s="129"/>
      <c r="W113" s="129"/>
      <c r="X113" s="129"/>
      <c r="Y113" s="898"/>
      <c r="Z113" s="898"/>
      <c r="AA113" s="898"/>
      <c r="AB113" s="898"/>
      <c r="AC113" s="881"/>
      <c r="AD113" s="881"/>
      <c r="AE113" s="881"/>
      <c r="AF113" s="881"/>
      <c r="AG113" s="881"/>
      <c r="AH113" s="129"/>
      <c r="AI113" s="129"/>
    </row>
    <row r="114" spans="1:35">
      <c r="A114" s="129"/>
      <c r="B114" s="129"/>
      <c r="C114" s="129"/>
      <c r="D114" s="129"/>
      <c r="E114" s="129"/>
      <c r="F114" s="129"/>
      <c r="G114" s="129"/>
      <c r="H114" s="129"/>
      <c r="I114" s="129"/>
      <c r="J114" s="129"/>
      <c r="K114" s="129"/>
      <c r="N114" s="129"/>
      <c r="O114" s="129"/>
      <c r="P114" s="129"/>
      <c r="Q114" s="129"/>
      <c r="R114" s="129"/>
      <c r="S114" s="129"/>
      <c r="T114" s="129"/>
      <c r="U114" s="129"/>
      <c r="V114" s="129"/>
      <c r="W114" s="129"/>
      <c r="X114" s="129"/>
      <c r="Y114" s="898"/>
      <c r="Z114" s="898"/>
      <c r="AA114" s="898"/>
      <c r="AB114" s="898"/>
      <c r="AC114" s="881"/>
      <c r="AD114" s="881"/>
      <c r="AE114" s="881"/>
      <c r="AF114" s="881"/>
      <c r="AG114" s="881"/>
      <c r="AH114" s="129"/>
      <c r="AI114" s="129"/>
    </row>
    <row r="115" spans="1:35">
      <c r="A115" s="129"/>
      <c r="B115" s="129"/>
      <c r="C115" s="129"/>
      <c r="D115" s="129"/>
      <c r="E115" s="129"/>
      <c r="F115" s="129"/>
      <c r="G115" s="129"/>
      <c r="H115" s="129"/>
      <c r="I115" s="129"/>
      <c r="J115" s="129"/>
      <c r="K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row>
    <row r="116" spans="1:35">
      <c r="A116" s="129"/>
      <c r="B116" s="129"/>
      <c r="C116" s="129"/>
      <c r="D116" s="129"/>
      <c r="E116" s="129"/>
      <c r="F116" s="129"/>
      <c r="G116" s="129"/>
      <c r="H116" s="129"/>
      <c r="I116" s="129"/>
      <c r="J116" s="129"/>
      <c r="K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row>
    <row r="117" spans="1:35">
      <c r="A117" s="895"/>
      <c r="B117" s="895"/>
      <c r="C117" s="895"/>
      <c r="D117" s="129"/>
      <c r="E117" s="129"/>
      <c r="F117" s="129"/>
      <c r="G117" s="129"/>
      <c r="H117" s="129"/>
      <c r="I117" s="129"/>
      <c r="J117" s="129"/>
      <c r="K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row>
    <row r="118" spans="1:35">
      <c r="A118" s="129"/>
      <c r="B118" s="129"/>
      <c r="C118" s="129"/>
      <c r="D118" s="129"/>
      <c r="E118" s="129"/>
      <c r="F118" s="129"/>
      <c r="G118" s="129"/>
      <c r="H118" s="129"/>
      <c r="I118" s="129"/>
      <c r="J118" s="129"/>
      <c r="K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row>
    <row r="119" spans="1:35">
      <c r="A119" s="129"/>
      <c r="B119" s="129"/>
      <c r="C119" s="129"/>
      <c r="D119" s="129"/>
      <c r="E119" s="129"/>
      <c r="F119" s="129"/>
      <c r="G119" s="129"/>
      <c r="H119" s="129"/>
      <c r="I119" s="129"/>
      <c r="J119" s="129"/>
      <c r="K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row>
    <row r="120" spans="1:35">
      <c r="A120" s="129"/>
      <c r="B120" s="129"/>
      <c r="C120" s="129"/>
      <c r="D120" s="129"/>
      <c r="E120" s="129"/>
      <c r="F120" s="129"/>
      <c r="G120" s="129"/>
      <c r="H120" s="129"/>
      <c r="I120" s="129"/>
      <c r="J120" s="129"/>
      <c r="K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row>
    <row r="121" spans="1:35">
      <c r="A121" s="129"/>
      <c r="B121" s="129"/>
      <c r="C121" s="129"/>
      <c r="D121" s="129"/>
      <c r="E121" s="129"/>
      <c r="F121" s="129"/>
      <c r="G121" s="129"/>
      <c r="H121" s="129"/>
      <c r="I121" s="129"/>
      <c r="J121" s="129"/>
      <c r="K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row>
    <row r="122" spans="1:35">
      <c r="A122" s="895"/>
      <c r="B122" s="895"/>
      <c r="C122" s="895"/>
      <c r="D122" s="129"/>
      <c r="E122" s="129"/>
      <c r="F122" s="129"/>
      <c r="G122" s="129"/>
      <c r="H122" s="129"/>
      <c r="I122" s="129"/>
      <c r="J122" s="129"/>
      <c r="K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row>
    <row r="123" spans="1:35">
      <c r="A123" s="129"/>
      <c r="B123" s="129"/>
      <c r="C123" s="129"/>
      <c r="D123" s="129"/>
      <c r="E123" s="129"/>
      <c r="F123" s="129"/>
      <c r="G123" s="129"/>
      <c r="H123" s="129"/>
      <c r="I123" s="129"/>
      <c r="J123" s="129"/>
      <c r="K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row>
    <row r="124" spans="1:35">
      <c r="A124" s="129"/>
      <c r="B124" s="129"/>
      <c r="C124" s="129"/>
      <c r="D124" s="129"/>
      <c r="E124" s="129"/>
      <c r="F124" s="129"/>
      <c r="G124" s="129"/>
      <c r="H124" s="129"/>
      <c r="I124" s="129"/>
      <c r="J124" s="129"/>
      <c r="K124" s="129"/>
    </row>
    <row r="125" spans="1:35">
      <c r="A125" s="129"/>
      <c r="B125" s="129"/>
      <c r="C125" s="129"/>
      <c r="D125" s="129"/>
      <c r="E125" s="129"/>
      <c r="F125" s="129"/>
      <c r="G125" s="129"/>
      <c r="H125" s="129"/>
      <c r="I125" s="129"/>
      <c r="J125" s="129"/>
      <c r="K125" s="129"/>
    </row>
    <row r="126" spans="1:35">
      <c r="A126" s="129"/>
      <c r="B126" s="129"/>
      <c r="C126" s="129"/>
      <c r="D126" s="129"/>
      <c r="E126" s="129"/>
      <c r="F126" s="129"/>
      <c r="G126" s="129"/>
      <c r="H126" s="129"/>
      <c r="I126" s="129"/>
      <c r="J126" s="129"/>
      <c r="K126" s="129"/>
    </row>
    <row r="127" spans="1:35">
      <c r="A127" s="895"/>
      <c r="B127" s="895"/>
      <c r="C127" s="895"/>
      <c r="D127" s="129"/>
      <c r="E127" s="129"/>
      <c r="F127" s="129"/>
      <c r="G127" s="129"/>
      <c r="H127" s="129"/>
      <c r="I127" s="129"/>
      <c r="J127" s="129"/>
      <c r="K127" s="129"/>
    </row>
    <row r="128" spans="1:35">
      <c r="A128" s="895"/>
      <c r="B128" s="895"/>
      <c r="C128" s="895"/>
      <c r="D128" s="129"/>
      <c r="E128" s="129"/>
      <c r="F128" s="129"/>
      <c r="G128" s="129"/>
      <c r="H128" s="129"/>
      <c r="I128" s="129"/>
      <c r="J128" s="129"/>
      <c r="K128" s="129"/>
    </row>
    <row r="129" spans="1:35">
      <c r="A129" s="129"/>
      <c r="B129" s="129"/>
      <c r="C129" s="129"/>
      <c r="D129" s="129"/>
      <c r="E129" s="129"/>
      <c r="F129" s="129"/>
      <c r="G129" s="129"/>
      <c r="H129" s="129"/>
      <c r="I129" s="129"/>
      <c r="J129" s="129"/>
      <c r="K129" s="129"/>
    </row>
    <row r="130" spans="1:35">
      <c r="A130" s="129"/>
      <c r="B130" s="129"/>
      <c r="C130" s="129"/>
      <c r="D130" s="129"/>
      <c r="E130" s="129"/>
      <c r="F130" s="129"/>
      <c r="G130" s="129"/>
      <c r="H130" s="129"/>
      <c r="I130" s="129"/>
      <c r="J130" s="129"/>
      <c r="K130" s="129"/>
    </row>
    <row r="131" spans="1:35">
      <c r="A131" s="129"/>
      <c r="B131" s="129"/>
      <c r="C131" s="129"/>
      <c r="D131" s="129"/>
      <c r="E131" s="129"/>
      <c r="F131" s="129"/>
      <c r="G131" s="129"/>
      <c r="H131" s="129"/>
      <c r="I131" s="129"/>
      <c r="J131" s="129"/>
      <c r="K131" s="129"/>
    </row>
    <row r="132" spans="1:35" s="129" customFormat="1">
      <c r="N132" s="128"/>
      <c r="O132" s="128"/>
      <c r="P132" s="128"/>
      <c r="Q132" s="128"/>
      <c r="R132" s="128"/>
      <c r="S132" s="128"/>
      <c r="T132" s="128"/>
      <c r="U132" s="65"/>
      <c r="V132" s="128"/>
      <c r="W132" s="128"/>
      <c r="X132" s="128"/>
      <c r="Y132" s="65"/>
      <c r="Z132" s="128"/>
      <c r="AA132" s="128"/>
      <c r="AB132" s="128"/>
      <c r="AC132" s="65"/>
      <c r="AD132" s="65"/>
      <c r="AE132" s="65"/>
      <c r="AF132" s="65"/>
      <c r="AG132" s="65"/>
      <c r="AH132" s="128"/>
      <c r="AI132" s="128"/>
    </row>
    <row r="133" spans="1:35" s="129" customFormat="1">
      <c r="N133" s="128"/>
      <c r="O133" s="128"/>
      <c r="P133" s="128"/>
      <c r="Q133" s="128"/>
      <c r="R133" s="128"/>
      <c r="S133" s="128"/>
      <c r="T133" s="128"/>
      <c r="U133" s="65"/>
      <c r="V133" s="128"/>
      <c r="W133" s="128"/>
      <c r="X133" s="128"/>
      <c r="Y133" s="65"/>
      <c r="Z133" s="128"/>
      <c r="AA133" s="128"/>
      <c r="AB133" s="128"/>
      <c r="AC133" s="65"/>
      <c r="AD133" s="65"/>
      <c r="AE133" s="65"/>
      <c r="AF133" s="65"/>
      <c r="AG133" s="65"/>
      <c r="AH133" s="128"/>
      <c r="AI133" s="128"/>
    </row>
    <row r="134" spans="1:35" s="129" customFormat="1">
      <c r="N134" s="128"/>
      <c r="O134" s="128"/>
      <c r="P134" s="128"/>
      <c r="Q134" s="128"/>
      <c r="R134" s="128"/>
      <c r="S134" s="128"/>
      <c r="T134" s="128"/>
      <c r="U134" s="65"/>
      <c r="V134" s="128"/>
      <c r="W134" s="128"/>
      <c r="X134" s="128"/>
      <c r="Y134" s="65"/>
      <c r="Z134" s="128"/>
      <c r="AA134" s="128"/>
      <c r="AB134" s="128"/>
      <c r="AC134" s="65"/>
      <c r="AD134" s="65"/>
      <c r="AE134" s="65"/>
      <c r="AF134" s="65"/>
      <c r="AG134" s="65"/>
      <c r="AH134" s="128"/>
      <c r="AI134" s="128"/>
    </row>
    <row r="135" spans="1:35" s="129" customFormat="1">
      <c r="N135" s="128"/>
      <c r="O135" s="128"/>
      <c r="P135" s="128"/>
      <c r="Q135" s="128"/>
      <c r="R135" s="128"/>
      <c r="S135" s="128"/>
      <c r="T135" s="128"/>
      <c r="U135" s="65"/>
      <c r="V135" s="128"/>
      <c r="W135" s="128"/>
      <c r="X135" s="128"/>
      <c r="Y135" s="65"/>
      <c r="Z135" s="128"/>
      <c r="AA135" s="128"/>
      <c r="AB135" s="128"/>
      <c r="AC135" s="65"/>
      <c r="AD135" s="65"/>
      <c r="AE135" s="65"/>
      <c r="AF135" s="65"/>
      <c r="AG135" s="65"/>
      <c r="AH135" s="128"/>
      <c r="AI135" s="128"/>
    </row>
    <row r="136" spans="1:35" s="129" customFormat="1">
      <c r="N136" s="128"/>
      <c r="O136" s="128"/>
      <c r="P136" s="128"/>
      <c r="Q136" s="128"/>
      <c r="R136" s="128"/>
      <c r="S136" s="128"/>
      <c r="T136" s="128"/>
      <c r="U136" s="65"/>
      <c r="V136" s="128"/>
      <c r="W136" s="128"/>
      <c r="X136" s="128"/>
      <c r="Y136" s="65"/>
      <c r="Z136" s="128"/>
      <c r="AA136" s="128"/>
      <c r="AB136" s="128"/>
      <c r="AC136" s="65"/>
      <c r="AD136" s="65"/>
      <c r="AE136" s="65"/>
      <c r="AF136" s="65"/>
      <c r="AG136" s="65"/>
      <c r="AH136" s="128"/>
      <c r="AI136" s="128"/>
    </row>
    <row r="137" spans="1:35" s="129" customFormat="1">
      <c r="N137" s="128"/>
      <c r="O137" s="128"/>
      <c r="P137" s="128"/>
      <c r="Q137" s="128"/>
      <c r="R137" s="128"/>
      <c r="S137" s="128"/>
      <c r="T137" s="128"/>
      <c r="U137" s="65"/>
      <c r="V137" s="128"/>
      <c r="W137" s="128"/>
      <c r="X137" s="128"/>
      <c r="Y137" s="65"/>
      <c r="Z137" s="128"/>
      <c r="AA137" s="128"/>
      <c r="AB137" s="128"/>
      <c r="AC137" s="65"/>
      <c r="AD137" s="65"/>
      <c r="AE137" s="65"/>
      <c r="AF137" s="65"/>
      <c r="AG137" s="65"/>
      <c r="AH137" s="128"/>
      <c r="AI137" s="128"/>
    </row>
    <row r="138" spans="1:35" s="129" customFormat="1">
      <c r="N138" s="128"/>
      <c r="O138" s="128"/>
      <c r="P138" s="128"/>
      <c r="Q138" s="128"/>
      <c r="R138" s="128"/>
      <c r="S138" s="128"/>
      <c r="T138" s="128"/>
      <c r="U138" s="65"/>
      <c r="V138" s="128"/>
      <c r="W138" s="128"/>
      <c r="X138" s="128"/>
      <c r="Y138" s="65"/>
      <c r="Z138" s="128"/>
      <c r="AA138" s="128"/>
      <c r="AB138" s="128"/>
      <c r="AC138" s="65"/>
      <c r="AD138" s="65"/>
      <c r="AE138" s="65"/>
      <c r="AF138" s="65"/>
      <c r="AG138" s="65"/>
      <c r="AH138" s="128"/>
      <c r="AI138" s="128"/>
    </row>
  </sheetData>
  <mergeCells count="18">
    <mergeCell ref="B20:C20"/>
    <mergeCell ref="B15:C15"/>
    <mergeCell ref="B10:C10"/>
    <mergeCell ref="A46:C46"/>
    <mergeCell ref="B25:C25"/>
    <mergeCell ref="B30:C30"/>
    <mergeCell ref="B35:C35"/>
    <mergeCell ref="B40:C40"/>
    <mergeCell ref="B45:C45"/>
    <mergeCell ref="F3:L3"/>
    <mergeCell ref="G5:K5"/>
    <mergeCell ref="Z99:AB99"/>
    <mergeCell ref="V2:AA2"/>
    <mergeCell ref="AC2:AF2"/>
    <mergeCell ref="O3:T3"/>
    <mergeCell ref="W3:AA3"/>
    <mergeCell ref="O49:S49"/>
    <mergeCell ref="N2:T2"/>
  </mergeCells>
  <conditionalFormatting sqref="AC102:AG114 T78:T94 X78:X94 AB78:AB94 AC6:AF35 V6:AA35">
    <cfRule type="expression" dxfId="55" priority="3" stopIfTrue="1">
      <formula>NOT(ISERROR(SEARCH("Err",T6)))</formula>
    </cfRule>
  </conditionalFormatting>
  <conditionalFormatting sqref="N64:S66">
    <cfRule type="cellIs" dxfId="54" priority="2" stopIfTrue="1" operator="equal">
      <formula>"Err"</formula>
    </cfRule>
  </conditionalFormatting>
  <pageMargins left="0.31496062992125984" right="0.11811023622047245" top="0.59055118110236227" bottom="0.35433070866141736" header="0.31496062992125984" footer="0.11811023622047245"/>
  <pageSetup paperSize="8" scale="72" orientation="landscape" r:id="rId1"/>
  <headerFooter>
    <oddHeader>&amp;R&amp;"Verdana,Bold"&amp;14&amp;A</oddHeader>
    <oddFooter>&amp;L&amp;D &amp;T&amp;C&amp;Z&amp;F&amp;R&amp;A</oddFooter>
  </headerFooter>
  <ignoredErrors>
    <ignoredError sqref="F73:K73" formulaRange="1"/>
  </ignoredErrors>
</worksheet>
</file>

<file path=xl/worksheets/sheet56.xml><?xml version="1.0" encoding="utf-8"?>
<worksheet xmlns="http://schemas.openxmlformats.org/spreadsheetml/2006/main" xmlns:r="http://schemas.openxmlformats.org/officeDocument/2006/relationships">
  <sheetPr codeName="Sheet22">
    <tabColor rgb="FF00FFFF"/>
  </sheetPr>
  <dimension ref="A1:AF1180"/>
  <sheetViews>
    <sheetView topLeftCell="A97" zoomScale="70" zoomScaleNormal="70" zoomScaleSheetLayoutView="70" workbookViewId="0">
      <selection activeCell="F109" sqref="F109:L109"/>
    </sheetView>
  </sheetViews>
  <sheetFormatPr defaultRowHeight="12.75"/>
  <cols>
    <col min="1" max="1" width="40.5" style="30" bestFit="1" customWidth="1"/>
    <col min="2" max="2" width="38.375" style="40" bestFit="1" customWidth="1"/>
    <col min="3" max="3" width="8.5" style="612" bestFit="1" customWidth="1"/>
    <col min="4" max="4" width="14.375" style="40" customWidth="1"/>
    <col min="5" max="5" width="2.125" style="37" customWidth="1"/>
    <col min="6" max="12" width="7.375" style="30" customWidth="1"/>
    <col min="13" max="13" width="7.375" style="168" customWidth="1"/>
    <col min="14" max="32" width="7.375" style="30" customWidth="1"/>
    <col min="33" max="16384" width="9" style="30"/>
  </cols>
  <sheetData>
    <row r="1" spans="1:32" ht="15">
      <c r="A1" s="8" t="s">
        <v>71</v>
      </c>
      <c r="C1" s="8"/>
    </row>
    <row r="2" spans="1:32" ht="15">
      <c r="A2" s="8" t="str">
        <f>Cover!D13</f>
        <v>[DNO]</v>
      </c>
      <c r="C2" s="8"/>
      <c r="E2" s="40"/>
      <c r="M2" s="989"/>
      <c r="N2" s="2214" t="s">
        <v>730</v>
      </c>
      <c r="O2" s="2215"/>
      <c r="P2" s="2215"/>
      <c r="Q2" s="2215"/>
      <c r="R2" s="2215"/>
      <c r="S2" s="2215"/>
      <c r="T2" s="2232"/>
      <c r="V2" s="2241" t="s">
        <v>644</v>
      </c>
      <c r="W2" s="2241"/>
      <c r="X2" s="2241"/>
      <c r="Y2" s="2241"/>
      <c r="Z2" s="2241"/>
      <c r="AA2" s="2241"/>
      <c r="AC2" s="2241" t="s">
        <v>1052</v>
      </c>
      <c r="AD2" s="2241"/>
      <c r="AE2" s="2241"/>
      <c r="AF2" s="2241"/>
    </row>
    <row r="3" spans="1:32" ht="15">
      <c r="A3" s="8">
        <f>Cover!D15</f>
        <v>2012</v>
      </c>
      <c r="B3" s="130"/>
      <c r="C3" s="130"/>
      <c r="D3" s="130"/>
      <c r="E3" s="128"/>
      <c r="F3" s="2219" t="s">
        <v>642</v>
      </c>
      <c r="G3" s="2219"/>
      <c r="H3" s="2219"/>
      <c r="I3" s="2219"/>
      <c r="J3" s="2219"/>
      <c r="K3" s="2219"/>
      <c r="L3" s="2219"/>
      <c r="M3" s="65"/>
      <c r="N3" s="826" t="s">
        <v>0</v>
      </c>
      <c r="O3" s="2233" t="s">
        <v>1</v>
      </c>
      <c r="P3" s="2233"/>
      <c r="Q3" s="2233"/>
      <c r="R3" s="2233"/>
      <c r="S3" s="2233"/>
      <c r="T3" s="2233"/>
      <c r="U3" s="128"/>
      <c r="V3" s="773" t="s">
        <v>0</v>
      </c>
      <c r="W3" s="773" t="s">
        <v>1</v>
      </c>
      <c r="X3" s="773"/>
      <c r="Y3" s="773"/>
      <c r="Z3" s="773"/>
      <c r="AA3" s="773"/>
      <c r="AB3" s="128"/>
      <c r="AC3" s="826" t="s">
        <v>647</v>
      </c>
      <c r="AD3" s="826" t="s">
        <v>648</v>
      </c>
      <c r="AE3" s="826" t="s">
        <v>649</v>
      </c>
      <c r="AF3" s="773" t="s">
        <v>1</v>
      </c>
    </row>
    <row r="4" spans="1:32" ht="12.75" customHeight="1">
      <c r="A4" s="2243" t="s">
        <v>646</v>
      </c>
      <c r="B4" s="2244"/>
      <c r="C4" s="2244"/>
      <c r="D4" s="2245"/>
      <c r="E4" s="128"/>
      <c r="F4" s="776">
        <v>2010</v>
      </c>
      <c r="G4" s="776">
        <v>2011</v>
      </c>
      <c r="H4" s="776">
        <v>2012</v>
      </c>
      <c r="I4" s="776">
        <v>2013</v>
      </c>
      <c r="J4" s="776">
        <v>2014</v>
      </c>
      <c r="K4" s="776">
        <v>2015</v>
      </c>
      <c r="L4" s="791" t="s">
        <v>2</v>
      </c>
      <c r="M4" s="128"/>
      <c r="N4" s="776">
        <v>2010</v>
      </c>
      <c r="O4" s="776">
        <v>2011</v>
      </c>
      <c r="P4" s="776">
        <v>2012</v>
      </c>
      <c r="Q4" s="776">
        <v>2013</v>
      </c>
      <c r="R4" s="776">
        <v>2014</v>
      </c>
      <c r="S4" s="776">
        <v>2015</v>
      </c>
      <c r="T4" s="776" t="s">
        <v>1</v>
      </c>
      <c r="U4" s="128"/>
      <c r="V4" s="776">
        <v>2010</v>
      </c>
      <c r="W4" s="776">
        <v>2011</v>
      </c>
      <c r="X4" s="776">
        <v>2012</v>
      </c>
      <c r="Y4" s="776">
        <v>2013</v>
      </c>
      <c r="Z4" s="776">
        <v>2014</v>
      </c>
      <c r="AA4" s="776">
        <v>2015</v>
      </c>
      <c r="AB4" s="128"/>
      <c r="AC4" s="776" t="s">
        <v>654</v>
      </c>
      <c r="AD4" s="776" t="s">
        <v>655</v>
      </c>
      <c r="AE4" s="776" t="s">
        <v>656</v>
      </c>
      <c r="AF4" s="776" t="s">
        <v>657</v>
      </c>
    </row>
    <row r="5" spans="1:32" ht="12.75" customHeight="1">
      <c r="A5" s="125" t="s">
        <v>651</v>
      </c>
      <c r="B5" s="52" t="s">
        <v>652</v>
      </c>
      <c r="C5" s="1372" t="s">
        <v>650</v>
      </c>
      <c r="D5" s="1372" t="s">
        <v>653</v>
      </c>
      <c r="E5" s="128"/>
      <c r="F5" s="773" t="s">
        <v>0</v>
      </c>
      <c r="G5" s="773" t="s">
        <v>1</v>
      </c>
      <c r="H5" s="773"/>
      <c r="I5" s="773"/>
      <c r="J5" s="790"/>
      <c r="K5" s="1368"/>
      <c r="L5" s="777" t="s">
        <v>1</v>
      </c>
      <c r="M5" s="128"/>
      <c r="N5" s="776" t="s">
        <v>3</v>
      </c>
      <c r="O5" s="776" t="s">
        <v>3</v>
      </c>
      <c r="P5" s="776" t="s">
        <v>3</v>
      </c>
      <c r="Q5" s="776" t="s">
        <v>3</v>
      </c>
      <c r="R5" s="776" t="s">
        <v>3</v>
      </c>
      <c r="S5" s="776" t="s">
        <v>3</v>
      </c>
      <c r="T5" s="776" t="s">
        <v>3</v>
      </c>
      <c r="U5" s="128"/>
      <c r="V5" s="776" t="s">
        <v>733</v>
      </c>
      <c r="W5" s="776" t="s">
        <v>733</v>
      </c>
      <c r="X5" s="776" t="s">
        <v>733</v>
      </c>
      <c r="Y5" s="776" t="s">
        <v>733</v>
      </c>
      <c r="Z5" s="776" t="s">
        <v>733</v>
      </c>
      <c r="AA5" s="776" t="s">
        <v>733</v>
      </c>
      <c r="AB5" s="810"/>
      <c r="AC5" s="776" t="s">
        <v>733</v>
      </c>
      <c r="AD5" s="776" t="s">
        <v>733</v>
      </c>
      <c r="AE5" s="776" t="s">
        <v>733</v>
      </c>
      <c r="AF5" s="776" t="s">
        <v>733</v>
      </c>
    </row>
    <row r="6" spans="1:32" ht="12.75" customHeight="1">
      <c r="A6" s="683" t="s">
        <v>21</v>
      </c>
      <c r="B6" s="692" t="s">
        <v>250</v>
      </c>
      <c r="C6" s="684" t="s">
        <v>10</v>
      </c>
      <c r="D6" s="1281" t="s">
        <v>710</v>
      </c>
      <c r="E6" s="128"/>
      <c r="F6" s="794"/>
      <c r="G6" s="794"/>
      <c r="H6" s="794"/>
      <c r="I6" s="794"/>
      <c r="J6" s="794"/>
      <c r="K6" s="794"/>
      <c r="L6" s="795">
        <f>SUM($G6:$K6)</f>
        <v>0</v>
      </c>
      <c r="M6" s="128"/>
      <c r="N6" s="795">
        <f>N247+N351+N455+N559+N663+N767+N871+N975+N1079</f>
        <v>0</v>
      </c>
      <c r="O6" s="795">
        <f>O247+O351+O455+O559+O663+O767+O871+O975+O1079</f>
        <v>0</v>
      </c>
      <c r="P6" s="795"/>
      <c r="Q6" s="795"/>
      <c r="R6" s="795"/>
      <c r="S6" s="795"/>
      <c r="T6" s="795">
        <f>SUM(O6:S6)</f>
        <v>0</v>
      </c>
      <c r="U6" s="128"/>
      <c r="V6" s="802">
        <f>IF(SUM(F6,N6)=0,0,(IF(OR(F6=0,N6=0),"Err",N6*1000/F6)))</f>
        <v>0</v>
      </c>
      <c r="W6" s="802">
        <f>IF(SUM(G6,O6)=0,0,(IF(OR(G6=0,O6=0),"Err",O6*1000/G6)))</f>
        <v>0</v>
      </c>
      <c r="X6" s="802"/>
      <c r="Y6" s="802"/>
      <c r="Z6" s="802"/>
      <c r="AA6" s="802"/>
      <c r="AB6" s="803"/>
      <c r="AC6" s="802" t="str">
        <f>IF(SUM($O6:P6)=0,"",(SUM($O6:P6)*1000)/SUM($G6:H6))</f>
        <v/>
      </c>
      <c r="AD6" s="802" t="str">
        <f>IF(SUM($O6:Q6)=0,"",(SUM($O6:Q6)*1000)/SUM($G6:I6))</f>
        <v/>
      </c>
      <c r="AE6" s="802" t="str">
        <f>IF(SUM($O6:R6)=0,"",(SUM($O6:R6)*1000)/SUM($G6:J6))</f>
        <v/>
      </c>
      <c r="AF6" s="802">
        <f>IF(SUM(T6,L6)=0,0,(IF(OR(L6=0,T6=0),"Err",T6*1000/L6)))</f>
        <v>0</v>
      </c>
    </row>
    <row r="7" spans="1:32" ht="12.75" customHeight="1">
      <c r="A7" s="683" t="s">
        <v>21</v>
      </c>
      <c r="B7" s="692" t="s">
        <v>13</v>
      </c>
      <c r="C7" s="684" t="s">
        <v>10</v>
      </c>
      <c r="D7" s="1281" t="s">
        <v>659</v>
      </c>
      <c r="E7" s="128"/>
      <c r="F7" s="794"/>
      <c r="G7" s="794"/>
      <c r="H7" s="794"/>
      <c r="I7" s="794"/>
      <c r="J7" s="794"/>
      <c r="K7" s="794"/>
      <c r="L7" s="795">
        <f>SUM($G7:$K7)</f>
        <v>0</v>
      </c>
      <c r="M7" s="128"/>
      <c r="N7" s="795">
        <f t="shared" ref="N7:O70" si="0">N248+N352+N456+N560+N664+N768+N872+N976+N1080</f>
        <v>0</v>
      </c>
      <c r="O7" s="795">
        <f t="shared" si="0"/>
        <v>0</v>
      </c>
      <c r="P7" s="795"/>
      <c r="Q7" s="795"/>
      <c r="R7" s="795"/>
      <c r="S7" s="795"/>
      <c r="T7" s="795">
        <f t="shared" ref="T7:T70" si="1">SUM(O7:S7)</f>
        <v>0</v>
      </c>
      <c r="U7" s="128"/>
      <c r="V7" s="802">
        <f t="shared" ref="V7:V70" si="2">IF(SUM(F7,N7)=0,0,(IF(OR(F7=0,N7=0),"Err",N7*1000/F7)))</f>
        <v>0</v>
      </c>
      <c r="W7" s="802">
        <f t="shared" ref="W7:W70" si="3">IF(SUM(G7,O7)=0,0,(IF(OR(G7=0,O7=0),"Err",O7*1000/G7)))</f>
        <v>0</v>
      </c>
      <c r="X7" s="802"/>
      <c r="Y7" s="802"/>
      <c r="Z7" s="802"/>
      <c r="AA7" s="802"/>
      <c r="AB7" s="803"/>
      <c r="AC7" s="802" t="str">
        <f>IF(SUM($O7:P7)=0,"",(SUM($O7:P7)*1000)/SUM($G7:H7))</f>
        <v/>
      </c>
      <c r="AD7" s="802" t="str">
        <f>IF(SUM($O7:Q7)=0,"",(SUM($O7:Q7)*1000)/SUM($G7:I7))</f>
        <v/>
      </c>
      <c r="AE7" s="802" t="str">
        <f>IF(SUM($O7:R7)=0,"",(SUM($O7:R7)*1000)/SUM($G7:J7))</f>
        <v/>
      </c>
      <c r="AF7" s="802">
        <f>IF(SUM(T7,L7)=0,0,(IF(OR(L7=0,T7=0),"Err",T7*1000/L7)))</f>
        <v>0</v>
      </c>
    </row>
    <row r="8" spans="1:32" ht="12.75" customHeight="1">
      <c r="A8" s="683" t="s">
        <v>21</v>
      </c>
      <c r="B8" s="692" t="s">
        <v>251</v>
      </c>
      <c r="C8" s="684" t="s">
        <v>10</v>
      </c>
      <c r="D8" s="1281" t="s">
        <v>659</v>
      </c>
      <c r="E8" s="128"/>
      <c r="F8" s="794"/>
      <c r="G8" s="794"/>
      <c r="H8" s="794"/>
      <c r="I8" s="794"/>
      <c r="J8" s="794"/>
      <c r="K8" s="794"/>
      <c r="L8" s="795">
        <f>SUM($G8:$K8)</f>
        <v>0</v>
      </c>
      <c r="M8" s="128"/>
      <c r="N8" s="795">
        <f t="shared" si="0"/>
        <v>0</v>
      </c>
      <c r="O8" s="795">
        <f t="shared" si="0"/>
        <v>0</v>
      </c>
      <c r="P8" s="795"/>
      <c r="Q8" s="795"/>
      <c r="R8" s="795"/>
      <c r="S8" s="795"/>
      <c r="T8" s="795">
        <f t="shared" si="1"/>
        <v>0</v>
      </c>
      <c r="U8" s="128"/>
      <c r="V8" s="802">
        <f t="shared" si="2"/>
        <v>0</v>
      </c>
      <c r="W8" s="802">
        <f t="shared" si="3"/>
        <v>0</v>
      </c>
      <c r="X8" s="802"/>
      <c r="Y8" s="802"/>
      <c r="Z8" s="802"/>
      <c r="AA8" s="802"/>
      <c r="AB8" s="803"/>
      <c r="AC8" s="802" t="str">
        <f>IF(SUM($O8:P8)=0,"",(SUM($O8:P8)*1000)/SUM($G8:H8))</f>
        <v/>
      </c>
      <c r="AD8" s="802" t="str">
        <f>IF(SUM($O8:Q8)=0,"",(SUM($O8:Q8)*1000)/SUM($G8:I8))</f>
        <v/>
      </c>
      <c r="AE8" s="802" t="str">
        <f>IF(SUM($O8:R8)=0,"",(SUM($O8:R8)*1000)/SUM($G8:J8))</f>
        <v/>
      </c>
      <c r="AF8" s="802">
        <f>IF(SUM(T8,L8)=0,0,(IF(OR(L8=0,T8=0),"Err",T8*1000/L8)))</f>
        <v>0</v>
      </c>
    </row>
    <row r="9" spans="1:32" ht="12.75" customHeight="1">
      <c r="A9" s="683" t="s">
        <v>14</v>
      </c>
      <c r="B9" s="692" t="s">
        <v>22</v>
      </c>
      <c r="C9" s="684" t="s">
        <v>10</v>
      </c>
      <c r="D9" s="1281" t="s">
        <v>710</v>
      </c>
      <c r="E9" s="128"/>
      <c r="F9" s="794"/>
      <c r="G9" s="794"/>
      <c r="H9" s="794"/>
      <c r="I9" s="794"/>
      <c r="J9" s="794"/>
      <c r="K9" s="794"/>
      <c r="L9" s="795">
        <f t="shared" ref="L9:L14" si="4">SUM($G9:$K9)</f>
        <v>0</v>
      </c>
      <c r="M9" s="128"/>
      <c r="N9" s="795">
        <f t="shared" si="0"/>
        <v>0</v>
      </c>
      <c r="O9" s="795">
        <f t="shared" si="0"/>
        <v>0</v>
      </c>
      <c r="P9" s="795"/>
      <c r="Q9" s="795"/>
      <c r="R9" s="795"/>
      <c r="S9" s="795"/>
      <c r="T9" s="795">
        <f t="shared" si="1"/>
        <v>0</v>
      </c>
      <c r="U9" s="128"/>
      <c r="V9" s="802">
        <f t="shared" si="2"/>
        <v>0</v>
      </c>
      <c r="W9" s="802">
        <f t="shared" si="3"/>
        <v>0</v>
      </c>
      <c r="X9" s="802"/>
      <c r="Y9" s="802"/>
      <c r="Z9" s="802"/>
      <c r="AA9" s="802"/>
      <c r="AB9" s="803"/>
      <c r="AC9" s="802" t="str">
        <f>IF(SUM($O9:P9)=0,"",(SUM($O9:P9)*1000)/SUM($G9:H9))</f>
        <v/>
      </c>
      <c r="AD9" s="802" t="str">
        <f>IF(SUM($O9:Q9)=0,"",(SUM($O9:Q9)*1000)/SUM($G9:I9))</f>
        <v/>
      </c>
      <c r="AE9" s="802" t="str">
        <f>IF(SUM($O9:R9)=0,"",(SUM($O9:R9)*1000)/SUM($G9:J9))</f>
        <v/>
      </c>
      <c r="AF9" s="802">
        <f t="shared" ref="AF9:AF28" si="5">IF(SUM(T9,L9)=0,0,(IF(OR(L9=0,T9=0),"Err",T9*1000/L9)))</f>
        <v>0</v>
      </c>
    </row>
    <row r="10" spans="1:32" ht="12.75" customHeight="1">
      <c r="A10" s="683" t="s">
        <v>14</v>
      </c>
      <c r="B10" s="692" t="s">
        <v>23</v>
      </c>
      <c r="C10" s="684" t="s">
        <v>10</v>
      </c>
      <c r="D10" s="1281" t="s">
        <v>710</v>
      </c>
      <c r="E10" s="128"/>
      <c r="F10" s="794"/>
      <c r="G10" s="794"/>
      <c r="H10" s="794"/>
      <c r="I10" s="794"/>
      <c r="J10" s="794"/>
      <c r="K10" s="794"/>
      <c r="L10" s="795">
        <f t="shared" si="4"/>
        <v>0</v>
      </c>
      <c r="M10" s="128"/>
      <c r="N10" s="795">
        <f t="shared" si="0"/>
        <v>0</v>
      </c>
      <c r="O10" s="795">
        <f t="shared" si="0"/>
        <v>0</v>
      </c>
      <c r="P10" s="795"/>
      <c r="Q10" s="795"/>
      <c r="R10" s="795"/>
      <c r="S10" s="795"/>
      <c r="T10" s="795">
        <f t="shared" si="1"/>
        <v>0</v>
      </c>
      <c r="U10" s="128"/>
      <c r="V10" s="802">
        <f t="shared" si="2"/>
        <v>0</v>
      </c>
      <c r="W10" s="802">
        <f t="shared" si="3"/>
        <v>0</v>
      </c>
      <c r="X10" s="802"/>
      <c r="Y10" s="802"/>
      <c r="Z10" s="802"/>
      <c r="AA10" s="802"/>
      <c r="AB10" s="803"/>
      <c r="AC10" s="802" t="str">
        <f>IF(SUM($O10:P10)=0,"",(SUM($O10:P10)*1000)/SUM($G10:H10))</f>
        <v/>
      </c>
      <c r="AD10" s="802" t="str">
        <f>IF(SUM($O10:Q10)=0,"",(SUM($O10:Q10)*1000)/SUM($G10:I10))</f>
        <v/>
      </c>
      <c r="AE10" s="802" t="str">
        <f>IF(SUM($O10:R10)=0,"",(SUM($O10:R10)*1000)/SUM($G10:J10))</f>
        <v/>
      </c>
      <c r="AF10" s="802">
        <f t="shared" si="5"/>
        <v>0</v>
      </c>
    </row>
    <row r="11" spans="1:32" ht="12.75" customHeight="1">
      <c r="A11" s="683" t="s">
        <v>14</v>
      </c>
      <c r="B11" s="692" t="s">
        <v>24</v>
      </c>
      <c r="C11" s="684" t="s">
        <v>10</v>
      </c>
      <c r="D11" s="1281" t="s">
        <v>710</v>
      </c>
      <c r="E11" s="128"/>
      <c r="F11" s="794"/>
      <c r="G11" s="794"/>
      <c r="H11" s="794"/>
      <c r="I11" s="794"/>
      <c r="J11" s="794"/>
      <c r="K11" s="794"/>
      <c r="L11" s="795">
        <f t="shared" si="4"/>
        <v>0</v>
      </c>
      <c r="M11" s="128"/>
      <c r="N11" s="795">
        <f t="shared" si="0"/>
        <v>0</v>
      </c>
      <c r="O11" s="795">
        <f t="shared" si="0"/>
        <v>0</v>
      </c>
      <c r="P11" s="795"/>
      <c r="Q11" s="795"/>
      <c r="R11" s="795"/>
      <c r="S11" s="795"/>
      <c r="T11" s="795">
        <f t="shared" si="1"/>
        <v>0</v>
      </c>
      <c r="U11" s="128"/>
      <c r="V11" s="802">
        <f t="shared" si="2"/>
        <v>0</v>
      </c>
      <c r="W11" s="802">
        <f t="shared" si="3"/>
        <v>0</v>
      </c>
      <c r="X11" s="802"/>
      <c r="Y11" s="802"/>
      <c r="Z11" s="802"/>
      <c r="AA11" s="802"/>
      <c r="AB11" s="803"/>
      <c r="AC11" s="802" t="str">
        <f>IF(SUM($O11:P11)=0,"",(SUM($O11:P11)*1000)/SUM($G11:H11))</f>
        <v/>
      </c>
      <c r="AD11" s="802" t="str">
        <f>IF(SUM($O11:Q11)=0,"",(SUM($O11:Q11)*1000)/SUM($G11:I11))</f>
        <v/>
      </c>
      <c r="AE11" s="802" t="str">
        <f>IF(SUM($O11:R11)=0,"",(SUM($O11:R11)*1000)/SUM($G11:J11))</f>
        <v/>
      </c>
      <c r="AF11" s="802">
        <f t="shared" si="5"/>
        <v>0</v>
      </c>
    </row>
    <row r="12" spans="1:32" ht="12.75" customHeight="1">
      <c r="A12" s="683" t="s">
        <v>14</v>
      </c>
      <c r="B12" s="692" t="s">
        <v>554</v>
      </c>
      <c r="C12" s="684" t="s">
        <v>10</v>
      </c>
      <c r="D12" s="1282" t="s">
        <v>860</v>
      </c>
      <c r="E12" s="128"/>
      <c r="F12" s="794"/>
      <c r="G12" s="794"/>
      <c r="H12" s="794"/>
      <c r="I12" s="794"/>
      <c r="J12" s="794"/>
      <c r="K12" s="794"/>
      <c r="L12" s="795">
        <f t="shared" si="4"/>
        <v>0</v>
      </c>
      <c r="M12" s="128"/>
      <c r="N12" s="795">
        <f>N253+N357+N461+N565+N669+N773+N877+N981+N1085</f>
        <v>0</v>
      </c>
      <c r="O12" s="795">
        <f t="shared" si="0"/>
        <v>0</v>
      </c>
      <c r="P12" s="795"/>
      <c r="Q12" s="795"/>
      <c r="R12" s="795"/>
      <c r="S12" s="795"/>
      <c r="T12" s="795">
        <f t="shared" si="1"/>
        <v>0</v>
      </c>
      <c r="U12" s="128"/>
      <c r="V12" s="802">
        <f t="shared" si="2"/>
        <v>0</v>
      </c>
      <c r="W12" s="802">
        <f t="shared" si="3"/>
        <v>0</v>
      </c>
      <c r="X12" s="802"/>
      <c r="Y12" s="802"/>
      <c r="Z12" s="802"/>
      <c r="AA12" s="802"/>
      <c r="AB12" s="803"/>
      <c r="AC12" s="802" t="str">
        <f>IF(SUM($O12:P12)=0,"",(SUM($O12:P12)*1000)/SUM($G12:H12))</f>
        <v/>
      </c>
      <c r="AD12" s="802" t="str">
        <f>IF(SUM($O12:Q12)=0,"",(SUM($O12:Q12)*1000)/SUM($G12:I12))</f>
        <v/>
      </c>
      <c r="AE12" s="802" t="str">
        <f>IF(SUM($O12:R12)=0,"",(SUM($O12:R12)*1000)/SUM($G12:J12))</f>
        <v/>
      </c>
      <c r="AF12" s="802">
        <f t="shared" si="5"/>
        <v>0</v>
      </c>
    </row>
    <row r="13" spans="1:32" ht="12.75" customHeight="1">
      <c r="A13" s="683" t="s">
        <v>14</v>
      </c>
      <c r="B13" s="692" t="s">
        <v>20</v>
      </c>
      <c r="C13" s="684" t="s">
        <v>10</v>
      </c>
      <c r="D13" s="1281" t="s">
        <v>659</v>
      </c>
      <c r="E13" s="128"/>
      <c r="F13" s="794"/>
      <c r="G13" s="794"/>
      <c r="H13" s="794"/>
      <c r="I13" s="794"/>
      <c r="J13" s="794"/>
      <c r="K13" s="794"/>
      <c r="L13" s="795">
        <f t="shared" si="4"/>
        <v>0</v>
      </c>
      <c r="M13" s="128"/>
      <c r="N13" s="795">
        <f t="shared" si="0"/>
        <v>0</v>
      </c>
      <c r="O13" s="795">
        <f t="shared" si="0"/>
        <v>0</v>
      </c>
      <c r="P13" s="795"/>
      <c r="Q13" s="795"/>
      <c r="R13" s="795"/>
      <c r="S13" s="795"/>
      <c r="T13" s="795">
        <f t="shared" si="1"/>
        <v>0</v>
      </c>
      <c r="U13" s="128"/>
      <c r="V13" s="802">
        <f t="shared" si="2"/>
        <v>0</v>
      </c>
      <c r="W13" s="802">
        <f t="shared" si="3"/>
        <v>0</v>
      </c>
      <c r="X13" s="802"/>
      <c r="Y13" s="802"/>
      <c r="Z13" s="802"/>
      <c r="AA13" s="802"/>
      <c r="AB13" s="803"/>
      <c r="AC13" s="802" t="str">
        <f>IF(SUM($O13:P13)=0,"",(SUM($O13:P13)*1000)/SUM($G13:H13))</f>
        <v/>
      </c>
      <c r="AD13" s="802" t="str">
        <f>IF(SUM($O13:Q13)=0,"",(SUM($O13:Q13)*1000)/SUM($G13:I13))</f>
        <v/>
      </c>
      <c r="AE13" s="802" t="str">
        <f>IF(SUM($O13:R13)=0,"",(SUM($O13:R13)*1000)/SUM($G13:J13))</f>
        <v/>
      </c>
      <c r="AF13" s="802">
        <f t="shared" si="5"/>
        <v>0</v>
      </c>
    </row>
    <row r="14" spans="1:32" ht="12.75" customHeight="1">
      <c r="A14" s="683" t="s">
        <v>14</v>
      </c>
      <c r="B14" s="38" t="s">
        <v>252</v>
      </c>
      <c r="C14" s="684" t="s">
        <v>10</v>
      </c>
      <c r="D14" s="1283" t="s">
        <v>659</v>
      </c>
      <c r="E14" s="128"/>
      <c r="F14" s="794"/>
      <c r="G14" s="794"/>
      <c r="H14" s="794"/>
      <c r="I14" s="794"/>
      <c r="J14" s="794"/>
      <c r="K14" s="794"/>
      <c r="L14" s="795">
        <f t="shared" si="4"/>
        <v>0</v>
      </c>
      <c r="M14" s="128"/>
      <c r="N14" s="795">
        <f t="shared" si="0"/>
        <v>0</v>
      </c>
      <c r="O14" s="795">
        <f t="shared" si="0"/>
        <v>0</v>
      </c>
      <c r="P14" s="795"/>
      <c r="Q14" s="795"/>
      <c r="R14" s="795"/>
      <c r="S14" s="795"/>
      <c r="T14" s="795">
        <f t="shared" si="1"/>
        <v>0</v>
      </c>
      <c r="U14" s="128"/>
      <c r="V14" s="802">
        <f t="shared" si="2"/>
        <v>0</v>
      </c>
      <c r="W14" s="802">
        <f t="shared" si="3"/>
        <v>0</v>
      </c>
      <c r="X14" s="802"/>
      <c r="Y14" s="802"/>
      <c r="Z14" s="802"/>
      <c r="AA14" s="802"/>
      <c r="AB14" s="803"/>
      <c r="AC14" s="802" t="str">
        <f>IF(SUM($O14:P14)=0,"",(SUM($O14:P14)*1000)/SUM($G14:H14))</f>
        <v/>
      </c>
      <c r="AD14" s="802" t="str">
        <f>IF(SUM($O14:Q14)=0,"",(SUM($O14:Q14)*1000)/SUM($G14:I14))</f>
        <v/>
      </c>
      <c r="AE14" s="802" t="str">
        <f>IF(SUM($O14:R14)=0,"",(SUM($O14:R14)*1000)/SUM($G14:J14))</f>
        <v/>
      </c>
      <c r="AF14" s="802">
        <f t="shared" si="5"/>
        <v>0</v>
      </c>
    </row>
    <row r="15" spans="1:32" ht="12.75" customHeight="1">
      <c r="A15" s="683" t="s">
        <v>16</v>
      </c>
      <c r="B15" s="692" t="s">
        <v>25</v>
      </c>
      <c r="C15" s="684" t="s">
        <v>10</v>
      </c>
      <c r="D15" s="1281" t="s">
        <v>659</v>
      </c>
      <c r="E15" s="128"/>
      <c r="F15" s="794"/>
      <c r="G15" s="794"/>
      <c r="H15" s="794"/>
      <c r="I15" s="794"/>
      <c r="J15" s="794"/>
      <c r="K15" s="794"/>
      <c r="L15" s="795">
        <f t="shared" ref="L15:L28" si="6">SUM($G15:$K15)</f>
        <v>0</v>
      </c>
      <c r="M15" s="128"/>
      <c r="N15" s="795">
        <f t="shared" si="0"/>
        <v>0</v>
      </c>
      <c r="O15" s="795">
        <f t="shared" si="0"/>
        <v>0</v>
      </c>
      <c r="P15" s="795"/>
      <c r="Q15" s="795"/>
      <c r="R15" s="795"/>
      <c r="S15" s="795"/>
      <c r="T15" s="795">
        <f t="shared" si="1"/>
        <v>0</v>
      </c>
      <c r="U15" s="128"/>
      <c r="V15" s="802">
        <f t="shared" si="2"/>
        <v>0</v>
      </c>
      <c r="W15" s="802">
        <f t="shared" si="3"/>
        <v>0</v>
      </c>
      <c r="X15" s="802"/>
      <c r="Y15" s="802"/>
      <c r="Z15" s="802"/>
      <c r="AA15" s="802"/>
      <c r="AB15" s="803"/>
      <c r="AC15" s="802" t="str">
        <f>IF(SUM($O15:P15)=0,"",(SUM($O15:P15)*1000)/SUM($G15:H15))</f>
        <v/>
      </c>
      <c r="AD15" s="802" t="str">
        <f>IF(SUM($O15:Q15)=0,"",(SUM($O15:Q15)*1000)/SUM($G15:I15))</f>
        <v/>
      </c>
      <c r="AE15" s="802" t="str">
        <f>IF(SUM($O15:R15)=0,"",(SUM($O15:R15)*1000)/SUM($G15:J15))</f>
        <v/>
      </c>
      <c r="AF15" s="802">
        <f t="shared" si="5"/>
        <v>0</v>
      </c>
    </row>
    <row r="16" spans="1:32" ht="12.75" customHeight="1">
      <c r="A16" s="683" t="s">
        <v>16</v>
      </c>
      <c r="B16" s="692" t="s">
        <v>26</v>
      </c>
      <c r="C16" s="684" t="s">
        <v>10</v>
      </c>
      <c r="D16" s="1281" t="s">
        <v>659</v>
      </c>
      <c r="E16" s="128"/>
      <c r="F16" s="794"/>
      <c r="G16" s="794"/>
      <c r="H16" s="794"/>
      <c r="I16" s="794"/>
      <c r="J16" s="794"/>
      <c r="K16" s="794"/>
      <c r="L16" s="795">
        <f t="shared" si="6"/>
        <v>0</v>
      </c>
      <c r="M16" s="128"/>
      <c r="N16" s="795">
        <f t="shared" si="0"/>
        <v>0</v>
      </c>
      <c r="O16" s="795">
        <f t="shared" si="0"/>
        <v>0</v>
      </c>
      <c r="P16" s="795"/>
      <c r="Q16" s="795"/>
      <c r="R16" s="795"/>
      <c r="S16" s="795"/>
      <c r="T16" s="795">
        <f t="shared" si="1"/>
        <v>0</v>
      </c>
      <c r="U16" s="128"/>
      <c r="V16" s="802">
        <f t="shared" si="2"/>
        <v>0</v>
      </c>
      <c r="W16" s="802">
        <f t="shared" si="3"/>
        <v>0</v>
      </c>
      <c r="X16" s="802"/>
      <c r="Y16" s="802"/>
      <c r="Z16" s="802"/>
      <c r="AA16" s="802"/>
      <c r="AB16" s="803"/>
      <c r="AC16" s="802" t="str">
        <f>IF(SUM($O16:P16)=0,"",(SUM($O16:P16)*1000)/SUM($G16:H16))</f>
        <v/>
      </c>
      <c r="AD16" s="802" t="str">
        <f>IF(SUM($O16:Q16)=0,"",(SUM($O16:Q16)*1000)/SUM($G16:I16))</f>
        <v/>
      </c>
      <c r="AE16" s="802" t="str">
        <f>IF(SUM($O16:R16)=0,"",(SUM($O16:R16)*1000)/SUM($G16:J16))</f>
        <v/>
      </c>
      <c r="AF16" s="802">
        <f t="shared" si="5"/>
        <v>0</v>
      </c>
    </row>
    <row r="17" spans="1:32" ht="12.75" customHeight="1">
      <c r="A17" s="683" t="s">
        <v>16</v>
      </c>
      <c r="B17" s="692" t="s">
        <v>555</v>
      </c>
      <c r="C17" s="684" t="s">
        <v>10</v>
      </c>
      <c r="D17" s="1281" t="s">
        <v>659</v>
      </c>
      <c r="E17" s="128"/>
      <c r="F17" s="794"/>
      <c r="G17" s="794"/>
      <c r="H17" s="794"/>
      <c r="I17" s="794"/>
      <c r="J17" s="794"/>
      <c r="K17" s="794"/>
      <c r="L17" s="795">
        <f t="shared" si="6"/>
        <v>0</v>
      </c>
      <c r="M17" s="128"/>
      <c r="N17" s="795">
        <f t="shared" si="0"/>
        <v>0</v>
      </c>
      <c r="O17" s="795">
        <f t="shared" si="0"/>
        <v>0</v>
      </c>
      <c r="P17" s="795"/>
      <c r="Q17" s="795"/>
      <c r="R17" s="795"/>
      <c r="S17" s="795"/>
      <c r="T17" s="795">
        <f t="shared" si="1"/>
        <v>0</v>
      </c>
      <c r="U17" s="128"/>
      <c r="V17" s="802">
        <f t="shared" si="2"/>
        <v>0</v>
      </c>
      <c r="W17" s="802">
        <f t="shared" si="3"/>
        <v>0</v>
      </c>
      <c r="X17" s="802"/>
      <c r="Y17" s="802"/>
      <c r="Z17" s="802"/>
      <c r="AA17" s="802"/>
      <c r="AB17" s="803"/>
      <c r="AC17" s="802" t="str">
        <f>IF(SUM($O17:P17)=0,"",(SUM($O17:P17)*1000)/SUM($G17:H17))</f>
        <v/>
      </c>
      <c r="AD17" s="802" t="str">
        <f>IF(SUM($O17:Q17)=0,"",(SUM($O17:Q17)*1000)/SUM($G17:I17))</f>
        <v/>
      </c>
      <c r="AE17" s="802" t="str">
        <f>IF(SUM($O17:R17)=0,"",(SUM($O17:R17)*1000)/SUM($G17:J17))</f>
        <v/>
      </c>
      <c r="AF17" s="802">
        <f t="shared" si="5"/>
        <v>0</v>
      </c>
    </row>
    <row r="18" spans="1:32" ht="12.75" customHeight="1">
      <c r="A18" s="683" t="s">
        <v>16</v>
      </c>
      <c r="B18" s="692" t="s">
        <v>27</v>
      </c>
      <c r="C18" s="684" t="s">
        <v>10</v>
      </c>
      <c r="D18" s="1281" t="s">
        <v>659</v>
      </c>
      <c r="E18" s="128"/>
      <c r="F18" s="794"/>
      <c r="G18" s="794"/>
      <c r="H18" s="794"/>
      <c r="I18" s="794"/>
      <c r="J18" s="794"/>
      <c r="K18" s="794"/>
      <c r="L18" s="795">
        <f t="shared" si="6"/>
        <v>0</v>
      </c>
      <c r="M18" s="128"/>
      <c r="N18" s="795">
        <f t="shared" si="0"/>
        <v>0</v>
      </c>
      <c r="O18" s="795">
        <f t="shared" si="0"/>
        <v>0</v>
      </c>
      <c r="P18" s="795"/>
      <c r="Q18" s="795"/>
      <c r="R18" s="795"/>
      <c r="S18" s="795"/>
      <c r="T18" s="795">
        <f t="shared" si="1"/>
        <v>0</v>
      </c>
      <c r="U18" s="128"/>
      <c r="V18" s="802">
        <f t="shared" si="2"/>
        <v>0</v>
      </c>
      <c r="W18" s="802">
        <f t="shared" si="3"/>
        <v>0</v>
      </c>
      <c r="X18" s="802"/>
      <c r="Y18" s="802"/>
      <c r="Z18" s="802"/>
      <c r="AA18" s="802"/>
      <c r="AB18" s="803"/>
      <c r="AC18" s="802" t="str">
        <f>IF(SUM($O18:P18)=0,"",(SUM($O18:P18)*1000)/SUM($G18:H18))</f>
        <v/>
      </c>
      <c r="AD18" s="802" t="str">
        <f>IF(SUM($O18:Q18)=0,"",(SUM($O18:Q18)*1000)/SUM($G18:I18))</f>
        <v/>
      </c>
      <c r="AE18" s="802" t="str">
        <f>IF(SUM($O18:R18)=0,"",(SUM($O18:R18)*1000)/SUM($G18:J18))</f>
        <v/>
      </c>
      <c r="AF18" s="802">
        <f t="shared" si="5"/>
        <v>0</v>
      </c>
    </row>
    <row r="19" spans="1:32" ht="12.75" customHeight="1">
      <c r="A19" s="683" t="s">
        <v>16</v>
      </c>
      <c r="B19" s="692" t="s">
        <v>556</v>
      </c>
      <c r="C19" s="684" t="s">
        <v>10</v>
      </c>
      <c r="D19" s="1281" t="s">
        <v>659</v>
      </c>
      <c r="E19" s="128"/>
      <c r="F19" s="794"/>
      <c r="G19" s="794"/>
      <c r="H19" s="794"/>
      <c r="I19" s="794"/>
      <c r="J19" s="794"/>
      <c r="K19" s="794"/>
      <c r="L19" s="795">
        <f t="shared" si="6"/>
        <v>0</v>
      </c>
      <c r="M19" s="128"/>
      <c r="N19" s="795">
        <f t="shared" si="0"/>
        <v>0</v>
      </c>
      <c r="O19" s="795">
        <f t="shared" si="0"/>
        <v>0</v>
      </c>
      <c r="P19" s="795"/>
      <c r="Q19" s="795"/>
      <c r="R19" s="795"/>
      <c r="S19" s="795"/>
      <c r="T19" s="795">
        <f t="shared" si="1"/>
        <v>0</v>
      </c>
      <c r="U19" s="128"/>
      <c r="V19" s="802">
        <f t="shared" si="2"/>
        <v>0</v>
      </c>
      <c r="W19" s="802">
        <f t="shared" si="3"/>
        <v>0</v>
      </c>
      <c r="X19" s="802"/>
      <c r="Y19" s="802"/>
      <c r="Z19" s="802"/>
      <c r="AA19" s="802"/>
      <c r="AB19" s="803"/>
      <c r="AC19" s="802" t="str">
        <f>IF(SUM($O19:P19)=0,"",(SUM($O19:P19)*1000)/SUM($G19:H19))</f>
        <v/>
      </c>
      <c r="AD19" s="802" t="str">
        <f>IF(SUM($O19:Q19)=0,"",(SUM($O19:Q19)*1000)/SUM($G19:I19))</f>
        <v/>
      </c>
      <c r="AE19" s="802" t="str">
        <f>IF(SUM($O19:R19)=0,"",(SUM($O19:R19)*1000)/SUM($G19:J19))</f>
        <v/>
      </c>
      <c r="AF19" s="802">
        <f t="shared" si="5"/>
        <v>0</v>
      </c>
    </row>
    <row r="20" spans="1:32" ht="12.75" customHeight="1">
      <c r="A20" s="683" t="s">
        <v>16</v>
      </c>
      <c r="B20" s="692" t="s">
        <v>557</v>
      </c>
      <c r="C20" s="684" t="s">
        <v>10</v>
      </c>
      <c r="D20" s="1281" t="s">
        <v>659</v>
      </c>
      <c r="E20" s="128"/>
      <c r="F20" s="794"/>
      <c r="G20" s="794"/>
      <c r="H20" s="794"/>
      <c r="I20" s="794"/>
      <c r="J20" s="794"/>
      <c r="K20" s="794"/>
      <c r="L20" s="795">
        <f t="shared" si="6"/>
        <v>0</v>
      </c>
      <c r="M20" s="128"/>
      <c r="N20" s="795">
        <f t="shared" si="0"/>
        <v>0</v>
      </c>
      <c r="O20" s="795">
        <f t="shared" si="0"/>
        <v>0</v>
      </c>
      <c r="P20" s="795"/>
      <c r="Q20" s="795"/>
      <c r="R20" s="795"/>
      <c r="S20" s="795"/>
      <c r="T20" s="795">
        <f t="shared" si="1"/>
        <v>0</v>
      </c>
      <c r="U20" s="128"/>
      <c r="V20" s="802">
        <f t="shared" si="2"/>
        <v>0</v>
      </c>
      <c r="W20" s="802">
        <f t="shared" si="3"/>
        <v>0</v>
      </c>
      <c r="X20" s="802"/>
      <c r="Y20" s="802"/>
      <c r="Z20" s="802"/>
      <c r="AA20" s="802"/>
      <c r="AB20" s="803"/>
      <c r="AC20" s="802" t="str">
        <f>IF(SUM($O20:P20)=0,"",(SUM($O20:P20)*1000)/SUM($G20:H20))</f>
        <v/>
      </c>
      <c r="AD20" s="802" t="str">
        <f>IF(SUM($O20:Q20)=0,"",(SUM($O20:Q20)*1000)/SUM($G20:I20))</f>
        <v/>
      </c>
      <c r="AE20" s="802" t="str">
        <f>IF(SUM($O20:R20)=0,"",(SUM($O20:R20)*1000)/SUM($G20:J20))</f>
        <v/>
      </c>
      <c r="AF20" s="802">
        <f t="shared" si="5"/>
        <v>0</v>
      </c>
    </row>
    <row r="21" spans="1:32" ht="12.75" customHeight="1">
      <c r="A21" s="683" t="s">
        <v>16</v>
      </c>
      <c r="B21" s="38" t="s">
        <v>558</v>
      </c>
      <c r="C21" s="684" t="s">
        <v>10</v>
      </c>
      <c r="D21" s="1283" t="s">
        <v>659</v>
      </c>
      <c r="E21" s="128"/>
      <c r="F21" s="794"/>
      <c r="G21" s="794"/>
      <c r="H21" s="794"/>
      <c r="I21" s="794"/>
      <c r="J21" s="794"/>
      <c r="K21" s="794"/>
      <c r="L21" s="795">
        <f t="shared" si="6"/>
        <v>0</v>
      </c>
      <c r="M21" s="128"/>
      <c r="N21" s="795">
        <f t="shared" si="0"/>
        <v>0</v>
      </c>
      <c r="O21" s="795">
        <f t="shared" si="0"/>
        <v>0</v>
      </c>
      <c r="P21" s="795"/>
      <c r="Q21" s="795"/>
      <c r="R21" s="795"/>
      <c r="S21" s="795"/>
      <c r="T21" s="795">
        <f t="shared" si="1"/>
        <v>0</v>
      </c>
      <c r="U21" s="128"/>
      <c r="V21" s="802">
        <f t="shared" si="2"/>
        <v>0</v>
      </c>
      <c r="W21" s="802">
        <f t="shared" si="3"/>
        <v>0</v>
      </c>
      <c r="X21" s="802"/>
      <c r="Y21" s="802"/>
      <c r="Z21" s="802"/>
      <c r="AA21" s="802"/>
      <c r="AB21" s="803"/>
      <c r="AC21" s="802" t="str">
        <f>IF(SUM($O21:P21)=0,"",(SUM($O21:P21)*1000)/SUM($G21:H21))</f>
        <v/>
      </c>
      <c r="AD21" s="802" t="str">
        <f>IF(SUM($O21:Q21)=0,"",(SUM($O21:Q21)*1000)/SUM($G21:I21))</f>
        <v/>
      </c>
      <c r="AE21" s="802" t="str">
        <f>IF(SUM($O21:R21)=0,"",(SUM($O21:R21)*1000)/SUM($G21:J21))</f>
        <v/>
      </c>
      <c r="AF21" s="802">
        <f t="shared" si="5"/>
        <v>0</v>
      </c>
    </row>
    <row r="22" spans="1:32" ht="12.75" customHeight="1">
      <c r="A22" s="683" t="s">
        <v>16</v>
      </c>
      <c r="B22" s="38" t="s">
        <v>559</v>
      </c>
      <c r="C22" s="684" t="s">
        <v>10</v>
      </c>
      <c r="D22" s="1283" t="s">
        <v>659</v>
      </c>
      <c r="E22" s="128"/>
      <c r="F22" s="794"/>
      <c r="G22" s="794"/>
      <c r="H22" s="794"/>
      <c r="I22" s="794"/>
      <c r="J22" s="794"/>
      <c r="K22" s="794"/>
      <c r="L22" s="795">
        <f t="shared" si="6"/>
        <v>0</v>
      </c>
      <c r="M22" s="128"/>
      <c r="N22" s="795">
        <f t="shared" si="0"/>
        <v>0</v>
      </c>
      <c r="O22" s="795">
        <f t="shared" si="0"/>
        <v>0</v>
      </c>
      <c r="P22" s="795"/>
      <c r="Q22" s="795"/>
      <c r="R22" s="795"/>
      <c r="S22" s="795"/>
      <c r="T22" s="795">
        <f t="shared" si="1"/>
        <v>0</v>
      </c>
      <c r="U22" s="128"/>
      <c r="V22" s="802">
        <f t="shared" si="2"/>
        <v>0</v>
      </c>
      <c r="W22" s="802">
        <f t="shared" si="3"/>
        <v>0</v>
      </c>
      <c r="X22" s="802"/>
      <c r="Y22" s="802"/>
      <c r="Z22" s="802"/>
      <c r="AA22" s="802"/>
      <c r="AB22" s="803"/>
      <c r="AC22" s="802" t="str">
        <f>IF(SUM($O22:P22)=0,"",(SUM($O22:P22)*1000)/SUM($G22:H22))</f>
        <v/>
      </c>
      <c r="AD22" s="802" t="str">
        <f>IF(SUM($O22:Q22)=0,"",(SUM($O22:Q22)*1000)/SUM($G22:I22))</f>
        <v/>
      </c>
      <c r="AE22" s="802" t="str">
        <f>IF(SUM($O22:R22)=0,"",(SUM($O22:R22)*1000)/SUM($G22:J22))</f>
        <v/>
      </c>
      <c r="AF22" s="802">
        <f t="shared" si="5"/>
        <v>0</v>
      </c>
    </row>
    <row r="23" spans="1:32" ht="12.75" customHeight="1">
      <c r="A23" s="687" t="s">
        <v>21</v>
      </c>
      <c r="B23" s="692" t="s">
        <v>560</v>
      </c>
      <c r="C23" s="684" t="s">
        <v>11</v>
      </c>
      <c r="D23" s="1281" t="s">
        <v>710</v>
      </c>
      <c r="E23" s="128"/>
      <c r="F23" s="794"/>
      <c r="G23" s="794"/>
      <c r="H23" s="794"/>
      <c r="I23" s="794"/>
      <c r="J23" s="794"/>
      <c r="K23" s="794"/>
      <c r="L23" s="795">
        <f t="shared" si="6"/>
        <v>0</v>
      </c>
      <c r="M23" s="128"/>
      <c r="N23" s="795">
        <f t="shared" si="0"/>
        <v>0</v>
      </c>
      <c r="O23" s="795">
        <f t="shared" si="0"/>
        <v>0</v>
      </c>
      <c r="P23" s="795"/>
      <c r="Q23" s="795"/>
      <c r="R23" s="795"/>
      <c r="S23" s="795"/>
      <c r="T23" s="795">
        <f t="shared" si="1"/>
        <v>0</v>
      </c>
      <c r="U23" s="128"/>
      <c r="V23" s="802">
        <f t="shared" si="2"/>
        <v>0</v>
      </c>
      <c r="W23" s="802">
        <f t="shared" si="3"/>
        <v>0</v>
      </c>
      <c r="X23" s="802"/>
      <c r="Y23" s="802"/>
      <c r="Z23" s="802"/>
      <c r="AA23" s="802"/>
      <c r="AB23" s="803"/>
      <c r="AC23" s="802" t="str">
        <f>IF(SUM($O23:P23)=0,"",(SUM($O23:P23)*1000)/SUM($G23:H23))</f>
        <v/>
      </c>
      <c r="AD23" s="802" t="str">
        <f>IF(SUM($O23:Q23)=0,"",(SUM($O23:Q23)*1000)/SUM($G23:I23))</f>
        <v/>
      </c>
      <c r="AE23" s="802" t="str">
        <f>IF(SUM($O23:R23)=0,"",(SUM($O23:R23)*1000)/SUM($G23:J23))</f>
        <v/>
      </c>
      <c r="AF23" s="802">
        <f t="shared" si="5"/>
        <v>0</v>
      </c>
    </row>
    <row r="24" spans="1:32" ht="12.75" customHeight="1">
      <c r="A24" s="687" t="s">
        <v>21</v>
      </c>
      <c r="B24" s="692" t="s">
        <v>561</v>
      </c>
      <c r="C24" s="684" t="s">
        <v>11</v>
      </c>
      <c r="D24" s="1281" t="s">
        <v>710</v>
      </c>
      <c r="E24" s="128"/>
      <c r="F24" s="794"/>
      <c r="G24" s="794"/>
      <c r="H24" s="794"/>
      <c r="I24" s="794"/>
      <c r="J24" s="794"/>
      <c r="K24" s="794"/>
      <c r="L24" s="795">
        <f t="shared" si="6"/>
        <v>0</v>
      </c>
      <c r="M24" s="128"/>
      <c r="N24" s="795">
        <f t="shared" si="0"/>
        <v>0</v>
      </c>
      <c r="O24" s="795">
        <f t="shared" si="0"/>
        <v>0</v>
      </c>
      <c r="P24" s="795"/>
      <c r="Q24" s="795"/>
      <c r="R24" s="795"/>
      <c r="S24" s="795"/>
      <c r="T24" s="795">
        <f t="shared" si="1"/>
        <v>0</v>
      </c>
      <c r="U24" s="128"/>
      <c r="V24" s="802">
        <f t="shared" si="2"/>
        <v>0</v>
      </c>
      <c r="W24" s="802">
        <f t="shared" si="3"/>
        <v>0</v>
      </c>
      <c r="X24" s="802"/>
      <c r="Y24" s="802"/>
      <c r="Z24" s="802"/>
      <c r="AA24" s="802"/>
      <c r="AB24" s="803"/>
      <c r="AC24" s="802" t="str">
        <f>IF(SUM($O24:P24)=0,"",(SUM($O24:P24)*1000)/SUM($G24:H24))</f>
        <v/>
      </c>
      <c r="AD24" s="802" t="str">
        <f>IF(SUM($O24:Q24)=0,"",(SUM($O24:Q24)*1000)/SUM($G24:I24))</f>
        <v/>
      </c>
      <c r="AE24" s="802" t="str">
        <f>IF(SUM($O24:R24)=0,"",(SUM($O24:R24)*1000)/SUM($G24:J24))</f>
        <v/>
      </c>
      <c r="AF24" s="802">
        <f t="shared" si="5"/>
        <v>0</v>
      </c>
    </row>
    <row r="25" spans="1:32" ht="12.75" customHeight="1">
      <c r="A25" s="687" t="s">
        <v>21</v>
      </c>
      <c r="B25" s="692" t="s">
        <v>253</v>
      </c>
      <c r="C25" s="684" t="s">
        <v>11</v>
      </c>
      <c r="D25" s="1281" t="s">
        <v>710</v>
      </c>
      <c r="E25" s="128"/>
      <c r="F25" s="794"/>
      <c r="G25" s="794"/>
      <c r="H25" s="794"/>
      <c r="I25" s="794"/>
      <c r="J25" s="794"/>
      <c r="K25" s="794"/>
      <c r="L25" s="795">
        <f t="shared" si="6"/>
        <v>0</v>
      </c>
      <c r="M25" s="128"/>
      <c r="N25" s="795">
        <f t="shared" si="0"/>
        <v>0</v>
      </c>
      <c r="O25" s="795">
        <f t="shared" si="0"/>
        <v>0</v>
      </c>
      <c r="P25" s="795"/>
      <c r="Q25" s="795"/>
      <c r="R25" s="795"/>
      <c r="S25" s="795"/>
      <c r="T25" s="795">
        <f t="shared" si="1"/>
        <v>0</v>
      </c>
      <c r="U25" s="128"/>
      <c r="V25" s="802">
        <f t="shared" si="2"/>
        <v>0</v>
      </c>
      <c r="W25" s="802">
        <f t="shared" si="3"/>
        <v>0</v>
      </c>
      <c r="X25" s="802"/>
      <c r="Y25" s="802"/>
      <c r="Z25" s="802"/>
      <c r="AA25" s="802"/>
      <c r="AB25" s="803"/>
      <c r="AC25" s="802" t="str">
        <f>IF(SUM($O25:P25)=0,"",(SUM($O25:P25)*1000)/SUM($G25:H25))</f>
        <v/>
      </c>
      <c r="AD25" s="802" t="str">
        <f>IF(SUM($O25:Q25)=0,"",(SUM($O25:Q25)*1000)/SUM($G25:I25))</f>
        <v/>
      </c>
      <c r="AE25" s="802" t="str">
        <f>IF(SUM($O25:R25)=0,"",(SUM($O25:R25)*1000)/SUM($G25:J25))</f>
        <v/>
      </c>
      <c r="AF25" s="802">
        <f t="shared" si="5"/>
        <v>0</v>
      </c>
    </row>
    <row r="26" spans="1:32" ht="12.75" customHeight="1">
      <c r="A26" s="687" t="s">
        <v>21</v>
      </c>
      <c r="B26" s="692" t="s">
        <v>254</v>
      </c>
      <c r="C26" s="684" t="s">
        <v>11</v>
      </c>
      <c r="D26" s="1281" t="s">
        <v>710</v>
      </c>
      <c r="E26" s="128"/>
      <c r="F26" s="794"/>
      <c r="G26" s="794"/>
      <c r="H26" s="794"/>
      <c r="I26" s="794"/>
      <c r="J26" s="794"/>
      <c r="K26" s="794"/>
      <c r="L26" s="795">
        <f t="shared" si="6"/>
        <v>0</v>
      </c>
      <c r="M26" s="128"/>
      <c r="N26" s="795">
        <f t="shared" si="0"/>
        <v>0</v>
      </c>
      <c r="O26" s="795">
        <f t="shared" si="0"/>
        <v>0</v>
      </c>
      <c r="P26" s="795"/>
      <c r="Q26" s="795"/>
      <c r="R26" s="795"/>
      <c r="S26" s="795"/>
      <c r="T26" s="795">
        <f t="shared" si="1"/>
        <v>0</v>
      </c>
      <c r="U26" s="128"/>
      <c r="V26" s="802">
        <f t="shared" si="2"/>
        <v>0</v>
      </c>
      <c r="W26" s="802">
        <f t="shared" si="3"/>
        <v>0</v>
      </c>
      <c r="X26" s="802"/>
      <c r="Y26" s="802"/>
      <c r="Z26" s="802"/>
      <c r="AA26" s="802"/>
      <c r="AB26" s="803"/>
      <c r="AC26" s="802" t="str">
        <f>IF(SUM($O26:P26)=0,"",(SUM($O26:P26)*1000)/SUM($G26:H26))</f>
        <v/>
      </c>
      <c r="AD26" s="802" t="str">
        <f>IF(SUM($O26:Q26)=0,"",(SUM($O26:Q26)*1000)/SUM($G26:I26))</f>
        <v/>
      </c>
      <c r="AE26" s="802" t="str">
        <f>IF(SUM($O26:R26)=0,"",(SUM($O26:R26)*1000)/SUM($G26:J26))</f>
        <v/>
      </c>
      <c r="AF26" s="802">
        <f t="shared" si="5"/>
        <v>0</v>
      </c>
    </row>
    <row r="27" spans="1:32" ht="12.75" customHeight="1">
      <c r="A27" s="687" t="s">
        <v>21</v>
      </c>
      <c r="B27" s="692" t="s">
        <v>562</v>
      </c>
      <c r="C27" s="684" t="s">
        <v>11</v>
      </c>
      <c r="D27" s="1281" t="s">
        <v>659</v>
      </c>
      <c r="E27" s="128"/>
      <c r="F27" s="794"/>
      <c r="G27" s="794"/>
      <c r="H27" s="794"/>
      <c r="I27" s="794"/>
      <c r="J27" s="794"/>
      <c r="K27" s="794"/>
      <c r="L27" s="795">
        <f t="shared" si="6"/>
        <v>0</v>
      </c>
      <c r="M27" s="128"/>
      <c r="N27" s="795">
        <f t="shared" si="0"/>
        <v>0</v>
      </c>
      <c r="O27" s="795">
        <f t="shared" si="0"/>
        <v>0</v>
      </c>
      <c r="P27" s="795"/>
      <c r="Q27" s="795"/>
      <c r="R27" s="795"/>
      <c r="S27" s="795"/>
      <c r="T27" s="795">
        <f t="shared" si="1"/>
        <v>0</v>
      </c>
      <c r="U27" s="128"/>
      <c r="V27" s="802">
        <f t="shared" si="2"/>
        <v>0</v>
      </c>
      <c r="W27" s="802">
        <f t="shared" si="3"/>
        <v>0</v>
      </c>
      <c r="X27" s="802"/>
      <c r="Y27" s="802"/>
      <c r="Z27" s="802"/>
      <c r="AA27" s="802"/>
      <c r="AB27" s="803"/>
      <c r="AC27" s="802" t="str">
        <f>IF(SUM($O27:P27)=0,"",(SUM($O27:P27)*1000)/SUM($G27:H27))</f>
        <v/>
      </c>
      <c r="AD27" s="802" t="str">
        <f>IF(SUM($O27:Q27)=0,"",(SUM($O27:Q27)*1000)/SUM($G27:I27))</f>
        <v/>
      </c>
      <c r="AE27" s="802" t="str">
        <f>IF(SUM($O27:R27)=0,"",(SUM($O27:R27)*1000)/SUM($G27:J27))</f>
        <v/>
      </c>
      <c r="AF27" s="802">
        <f t="shared" si="5"/>
        <v>0</v>
      </c>
    </row>
    <row r="28" spans="1:32" ht="12.75" customHeight="1">
      <c r="A28" s="687" t="s">
        <v>21</v>
      </c>
      <c r="B28" s="692" t="s">
        <v>563</v>
      </c>
      <c r="C28" s="684" t="s">
        <v>11</v>
      </c>
      <c r="D28" s="1281" t="s">
        <v>659</v>
      </c>
      <c r="E28" s="128"/>
      <c r="F28" s="794"/>
      <c r="G28" s="794"/>
      <c r="H28" s="794"/>
      <c r="I28" s="794"/>
      <c r="J28" s="794"/>
      <c r="K28" s="794"/>
      <c r="L28" s="795">
        <f t="shared" si="6"/>
        <v>0</v>
      </c>
      <c r="M28" s="128"/>
      <c r="N28" s="795">
        <f t="shared" si="0"/>
        <v>0</v>
      </c>
      <c r="O28" s="795">
        <f t="shared" si="0"/>
        <v>0</v>
      </c>
      <c r="P28" s="795"/>
      <c r="Q28" s="795"/>
      <c r="R28" s="795"/>
      <c r="S28" s="795"/>
      <c r="T28" s="795">
        <f t="shared" si="1"/>
        <v>0</v>
      </c>
      <c r="U28" s="128"/>
      <c r="V28" s="802">
        <f t="shared" si="2"/>
        <v>0</v>
      </c>
      <c r="W28" s="802">
        <f t="shared" si="3"/>
        <v>0</v>
      </c>
      <c r="X28" s="802"/>
      <c r="Y28" s="802"/>
      <c r="Z28" s="802"/>
      <c r="AA28" s="802"/>
      <c r="AB28" s="803"/>
      <c r="AC28" s="802" t="str">
        <f>IF(SUM($O28:P28)=0,"",(SUM($O28:P28)*1000)/SUM($G28:H28))</f>
        <v/>
      </c>
      <c r="AD28" s="802" t="str">
        <f>IF(SUM($O28:Q28)=0,"",(SUM($O28:Q28)*1000)/SUM($G28:I28))</f>
        <v/>
      </c>
      <c r="AE28" s="802" t="str">
        <f>IF(SUM($O28:R28)=0,"",(SUM($O28:R28)*1000)/SUM($G28:J28))</f>
        <v/>
      </c>
      <c r="AF28" s="802">
        <f t="shared" si="5"/>
        <v>0</v>
      </c>
    </row>
    <row r="29" spans="1:32" ht="12.75" customHeight="1">
      <c r="A29" s="687" t="s">
        <v>14</v>
      </c>
      <c r="B29" s="692" t="s">
        <v>28</v>
      </c>
      <c r="C29" s="684" t="s">
        <v>11</v>
      </c>
      <c r="D29" s="1281" t="s">
        <v>710</v>
      </c>
      <c r="E29" s="128"/>
      <c r="F29" s="794"/>
      <c r="G29" s="794"/>
      <c r="H29" s="794"/>
      <c r="I29" s="794"/>
      <c r="J29" s="794"/>
      <c r="K29" s="794"/>
      <c r="L29" s="795">
        <f>SUM($G29:$K29)</f>
        <v>0</v>
      </c>
      <c r="M29" s="128"/>
      <c r="N29" s="795">
        <f t="shared" si="0"/>
        <v>0</v>
      </c>
      <c r="O29" s="795">
        <f t="shared" si="0"/>
        <v>0</v>
      </c>
      <c r="P29" s="795"/>
      <c r="Q29" s="795"/>
      <c r="R29" s="795"/>
      <c r="S29" s="795"/>
      <c r="T29" s="795">
        <f t="shared" si="1"/>
        <v>0</v>
      </c>
      <c r="U29" s="128"/>
      <c r="V29" s="802">
        <f t="shared" si="2"/>
        <v>0</v>
      </c>
      <c r="W29" s="802">
        <f t="shared" si="3"/>
        <v>0</v>
      </c>
      <c r="X29" s="802"/>
      <c r="Y29" s="802"/>
      <c r="Z29" s="802"/>
      <c r="AA29" s="802"/>
      <c r="AB29" s="803"/>
      <c r="AC29" s="802" t="str">
        <f>IF(SUM($O29:P29)=0,"",(SUM($O29:P29)*1000)/SUM($G29:H29))</f>
        <v/>
      </c>
      <c r="AD29" s="802" t="str">
        <f>IF(SUM($O29:Q29)=0,"",(SUM($O29:Q29)*1000)/SUM($G29:I29))</f>
        <v/>
      </c>
      <c r="AE29" s="802" t="str">
        <f>IF(SUM($O29:R29)=0,"",(SUM($O29:R29)*1000)/SUM($G29:J29))</f>
        <v/>
      </c>
      <c r="AF29" s="802">
        <f>IF(SUM(T29,L29)=0,0,(IF(OR(L29=0,T29=0),"Err",T29*1000/L29)))</f>
        <v>0</v>
      </c>
    </row>
    <row r="30" spans="1:32" ht="12.75" customHeight="1">
      <c r="A30" s="687" t="s">
        <v>14</v>
      </c>
      <c r="B30" s="692" t="s">
        <v>29</v>
      </c>
      <c r="C30" s="684" t="s">
        <v>11</v>
      </c>
      <c r="D30" s="1281" t="s">
        <v>710</v>
      </c>
      <c r="E30" s="128"/>
      <c r="F30" s="794"/>
      <c r="G30" s="794"/>
      <c r="H30" s="794"/>
      <c r="I30" s="794"/>
      <c r="J30" s="794"/>
      <c r="K30" s="794"/>
      <c r="L30" s="795">
        <f>SUM($G30:$K30)</f>
        <v>0</v>
      </c>
      <c r="M30" s="128"/>
      <c r="N30" s="795">
        <f t="shared" si="0"/>
        <v>0</v>
      </c>
      <c r="O30" s="795">
        <f t="shared" si="0"/>
        <v>0</v>
      </c>
      <c r="P30" s="795"/>
      <c r="Q30" s="795"/>
      <c r="R30" s="795"/>
      <c r="S30" s="795"/>
      <c r="T30" s="795">
        <f t="shared" si="1"/>
        <v>0</v>
      </c>
      <c r="U30" s="128"/>
      <c r="V30" s="802">
        <f t="shared" si="2"/>
        <v>0</v>
      </c>
      <c r="W30" s="802">
        <f t="shared" si="3"/>
        <v>0</v>
      </c>
      <c r="X30" s="802"/>
      <c r="Y30" s="802"/>
      <c r="Z30" s="802"/>
      <c r="AA30" s="802"/>
      <c r="AB30" s="803"/>
      <c r="AC30" s="802" t="str">
        <f>IF(SUM($O30:P30)=0,"",(SUM($O30:P30)*1000)/SUM($G30:H30))</f>
        <v/>
      </c>
      <c r="AD30" s="802" t="str">
        <f>IF(SUM($O30:Q30)=0,"",(SUM($O30:Q30)*1000)/SUM($G30:I30))</f>
        <v/>
      </c>
      <c r="AE30" s="802" t="str">
        <f>IF(SUM($O30:R30)=0,"",(SUM($O30:R30)*1000)/SUM($G30:J30))</f>
        <v/>
      </c>
      <c r="AF30" s="802">
        <f>IF(SUM(T30,L30)=0,0,(IF(OR(L30=0,T30=0),"Err",T30*1000/L30)))</f>
        <v>0</v>
      </c>
    </row>
    <row r="31" spans="1:32" ht="12.75" customHeight="1">
      <c r="A31" s="687" t="s">
        <v>14</v>
      </c>
      <c r="B31" s="692" t="s">
        <v>30</v>
      </c>
      <c r="C31" s="684" t="s">
        <v>11</v>
      </c>
      <c r="D31" s="1281" t="s">
        <v>710</v>
      </c>
      <c r="E31" s="128"/>
      <c r="F31" s="794"/>
      <c r="G31" s="794"/>
      <c r="H31" s="794"/>
      <c r="I31" s="794"/>
      <c r="J31" s="794"/>
      <c r="K31" s="794"/>
      <c r="L31" s="795">
        <f>SUM($G31:$K31)</f>
        <v>0</v>
      </c>
      <c r="M31" s="128"/>
      <c r="N31" s="795">
        <f t="shared" si="0"/>
        <v>0</v>
      </c>
      <c r="O31" s="795">
        <f t="shared" si="0"/>
        <v>0</v>
      </c>
      <c r="P31" s="795"/>
      <c r="Q31" s="795"/>
      <c r="R31" s="795"/>
      <c r="S31" s="795"/>
      <c r="T31" s="795">
        <f t="shared" si="1"/>
        <v>0</v>
      </c>
      <c r="U31" s="128"/>
      <c r="V31" s="802">
        <f t="shared" si="2"/>
        <v>0</v>
      </c>
      <c r="W31" s="802">
        <f t="shared" si="3"/>
        <v>0</v>
      </c>
      <c r="X31" s="802"/>
      <c r="Y31" s="802"/>
      <c r="Z31" s="802"/>
      <c r="AA31" s="802"/>
      <c r="AB31" s="803"/>
      <c r="AC31" s="802" t="str">
        <f>IF(SUM($O31:P31)=0,"",(SUM($O31:P31)*1000)/SUM($G31:H31))</f>
        <v/>
      </c>
      <c r="AD31" s="802" t="str">
        <f>IF(SUM($O31:Q31)=0,"",(SUM($O31:Q31)*1000)/SUM($G31:I31))</f>
        <v/>
      </c>
      <c r="AE31" s="802" t="str">
        <f>IF(SUM($O31:R31)=0,"",(SUM($O31:R31)*1000)/SUM($G31:J31))</f>
        <v/>
      </c>
      <c r="AF31" s="802">
        <f>IF(SUM(T31,L31)=0,0,(IF(OR(L31=0,T31=0),"Err",T31*1000/L31)))</f>
        <v>0</v>
      </c>
    </row>
    <row r="32" spans="1:32" ht="12.75" customHeight="1">
      <c r="A32" s="687" t="s">
        <v>16</v>
      </c>
      <c r="B32" s="692" t="s">
        <v>257</v>
      </c>
      <c r="C32" s="684" t="s">
        <v>11</v>
      </c>
      <c r="D32" s="1281" t="s">
        <v>659</v>
      </c>
      <c r="E32" s="128"/>
      <c r="F32" s="794"/>
      <c r="G32" s="794"/>
      <c r="H32" s="794"/>
      <c r="I32" s="794"/>
      <c r="J32" s="794"/>
      <c r="K32" s="794"/>
      <c r="L32" s="795">
        <f t="shared" ref="L32:L46" si="7">SUM($G32:$K32)</f>
        <v>0</v>
      </c>
      <c r="M32" s="128"/>
      <c r="N32" s="795">
        <f t="shared" si="0"/>
        <v>0</v>
      </c>
      <c r="O32" s="795">
        <f t="shared" si="0"/>
        <v>0</v>
      </c>
      <c r="P32" s="795"/>
      <c r="Q32" s="795"/>
      <c r="R32" s="795"/>
      <c r="S32" s="795"/>
      <c r="T32" s="795">
        <f t="shared" si="1"/>
        <v>0</v>
      </c>
      <c r="U32" s="128"/>
      <c r="V32" s="802">
        <f t="shared" si="2"/>
        <v>0</v>
      </c>
      <c r="W32" s="802">
        <f t="shared" si="3"/>
        <v>0</v>
      </c>
      <c r="X32" s="802"/>
      <c r="Y32" s="802"/>
      <c r="Z32" s="802"/>
      <c r="AA32" s="802"/>
      <c r="AB32" s="803"/>
      <c r="AC32" s="802" t="str">
        <f>IF(SUM($O32:P32)=0,"",(SUM($O32:P32)*1000)/SUM($G32:H32))</f>
        <v/>
      </c>
      <c r="AD32" s="802" t="str">
        <f>IF(SUM($O32:Q32)=0,"",(SUM($O32:Q32)*1000)/SUM($G32:I32))</f>
        <v/>
      </c>
      <c r="AE32" s="802" t="str">
        <f>IF(SUM($O32:R32)=0,"",(SUM($O32:R32)*1000)/SUM($G32:J32))</f>
        <v/>
      </c>
      <c r="AF32" s="802">
        <f t="shared" ref="AF32:AF95" si="8">IF(SUM(T32,L32)=0,0,(IF(OR(L32=0,T32=0),"Err",T32*1000/L32)))</f>
        <v>0</v>
      </c>
    </row>
    <row r="33" spans="1:32" ht="12.75" customHeight="1">
      <c r="A33" s="687" t="s">
        <v>16</v>
      </c>
      <c r="B33" s="692" t="s">
        <v>258</v>
      </c>
      <c r="C33" s="684" t="s">
        <v>11</v>
      </c>
      <c r="D33" s="1281" t="s">
        <v>659</v>
      </c>
      <c r="E33" s="128"/>
      <c r="F33" s="794"/>
      <c r="G33" s="794"/>
      <c r="H33" s="794"/>
      <c r="I33" s="794"/>
      <c r="J33" s="794"/>
      <c r="K33" s="794"/>
      <c r="L33" s="795">
        <f t="shared" si="7"/>
        <v>0</v>
      </c>
      <c r="M33" s="128"/>
      <c r="N33" s="795">
        <f t="shared" si="0"/>
        <v>0</v>
      </c>
      <c r="O33" s="795">
        <f t="shared" si="0"/>
        <v>0</v>
      </c>
      <c r="P33" s="795"/>
      <c r="Q33" s="795"/>
      <c r="R33" s="795"/>
      <c r="S33" s="795"/>
      <c r="T33" s="795">
        <f t="shared" si="1"/>
        <v>0</v>
      </c>
      <c r="U33" s="128"/>
      <c r="V33" s="802">
        <f t="shared" si="2"/>
        <v>0</v>
      </c>
      <c r="W33" s="802">
        <f t="shared" si="3"/>
        <v>0</v>
      </c>
      <c r="X33" s="802"/>
      <c r="Y33" s="802"/>
      <c r="Z33" s="802"/>
      <c r="AA33" s="802"/>
      <c r="AB33" s="803"/>
      <c r="AC33" s="802" t="str">
        <f>IF(SUM($O33:P33)=0,"",(SUM($O33:P33)*1000)/SUM($G33:H33))</f>
        <v/>
      </c>
      <c r="AD33" s="802" t="str">
        <f>IF(SUM($O33:Q33)=0,"",(SUM($O33:Q33)*1000)/SUM($G33:I33))</f>
        <v/>
      </c>
      <c r="AE33" s="802" t="str">
        <f>IF(SUM($O33:R33)=0,"",(SUM($O33:R33)*1000)/SUM($G33:J33))</f>
        <v/>
      </c>
      <c r="AF33" s="802">
        <f t="shared" si="8"/>
        <v>0</v>
      </c>
    </row>
    <row r="34" spans="1:32" ht="12.75" customHeight="1">
      <c r="A34" s="687" t="s">
        <v>16</v>
      </c>
      <c r="B34" s="692" t="s">
        <v>259</v>
      </c>
      <c r="C34" s="684" t="s">
        <v>11</v>
      </c>
      <c r="D34" s="1281" t="s">
        <v>659</v>
      </c>
      <c r="E34" s="128"/>
      <c r="F34" s="794"/>
      <c r="G34" s="794"/>
      <c r="H34" s="794"/>
      <c r="I34" s="794"/>
      <c r="J34" s="794"/>
      <c r="K34" s="794"/>
      <c r="L34" s="795">
        <f t="shared" si="7"/>
        <v>0</v>
      </c>
      <c r="M34" s="128"/>
      <c r="N34" s="795">
        <f t="shared" si="0"/>
        <v>0</v>
      </c>
      <c r="O34" s="795">
        <f t="shared" si="0"/>
        <v>0</v>
      </c>
      <c r="P34" s="795"/>
      <c r="Q34" s="795"/>
      <c r="R34" s="795"/>
      <c r="S34" s="795"/>
      <c r="T34" s="795">
        <f t="shared" si="1"/>
        <v>0</v>
      </c>
      <c r="U34" s="128"/>
      <c r="V34" s="802">
        <f t="shared" si="2"/>
        <v>0</v>
      </c>
      <c r="W34" s="802">
        <f t="shared" si="3"/>
        <v>0</v>
      </c>
      <c r="X34" s="802"/>
      <c r="Y34" s="802"/>
      <c r="Z34" s="802"/>
      <c r="AA34" s="802"/>
      <c r="AB34" s="803"/>
      <c r="AC34" s="802" t="str">
        <f>IF(SUM($O34:P34)=0,"",(SUM($O34:P34)*1000)/SUM($G34:H34))</f>
        <v/>
      </c>
      <c r="AD34" s="802" t="str">
        <f>IF(SUM($O34:Q34)=0,"",(SUM($O34:Q34)*1000)/SUM($G34:I34))</f>
        <v/>
      </c>
      <c r="AE34" s="802" t="str">
        <f>IF(SUM($O34:R34)=0,"",(SUM($O34:R34)*1000)/SUM($G34:J34))</f>
        <v/>
      </c>
      <c r="AF34" s="802">
        <f t="shared" si="8"/>
        <v>0</v>
      </c>
    </row>
    <row r="35" spans="1:32" ht="12.75" customHeight="1">
      <c r="A35" s="687" t="s">
        <v>16</v>
      </c>
      <c r="B35" s="692" t="s">
        <v>260</v>
      </c>
      <c r="C35" s="684" t="s">
        <v>11</v>
      </c>
      <c r="D35" s="1281" t="s">
        <v>659</v>
      </c>
      <c r="E35" s="128"/>
      <c r="F35" s="794"/>
      <c r="G35" s="794"/>
      <c r="H35" s="794"/>
      <c r="I35" s="794"/>
      <c r="J35" s="794"/>
      <c r="K35" s="794"/>
      <c r="L35" s="795">
        <f t="shared" si="7"/>
        <v>0</v>
      </c>
      <c r="M35" s="128"/>
      <c r="N35" s="795">
        <f t="shared" si="0"/>
        <v>0</v>
      </c>
      <c r="O35" s="795">
        <f t="shared" si="0"/>
        <v>0</v>
      </c>
      <c r="P35" s="795"/>
      <c r="Q35" s="795"/>
      <c r="R35" s="795"/>
      <c r="S35" s="795"/>
      <c r="T35" s="795">
        <f t="shared" si="1"/>
        <v>0</v>
      </c>
      <c r="U35" s="128"/>
      <c r="V35" s="802">
        <f t="shared" si="2"/>
        <v>0</v>
      </c>
      <c r="W35" s="802">
        <f t="shared" si="3"/>
        <v>0</v>
      </c>
      <c r="X35" s="802"/>
      <c r="Y35" s="802"/>
      <c r="Z35" s="802"/>
      <c r="AA35" s="802"/>
      <c r="AB35" s="803"/>
      <c r="AC35" s="802" t="str">
        <f>IF(SUM($O35:P35)=0,"",(SUM($O35:P35)*1000)/SUM($G35:H35))</f>
        <v/>
      </c>
      <c r="AD35" s="802" t="str">
        <f>IF(SUM($O35:Q35)=0,"",(SUM($O35:Q35)*1000)/SUM($G35:I35))</f>
        <v/>
      </c>
      <c r="AE35" s="802" t="str">
        <f>IF(SUM($O35:R35)=0,"",(SUM($O35:R35)*1000)/SUM($G35:J35))</f>
        <v/>
      </c>
      <c r="AF35" s="802">
        <f t="shared" si="8"/>
        <v>0</v>
      </c>
    </row>
    <row r="36" spans="1:32" ht="12.75" customHeight="1">
      <c r="A36" s="687" t="s">
        <v>16</v>
      </c>
      <c r="B36" s="692" t="s">
        <v>564</v>
      </c>
      <c r="C36" s="684" t="s">
        <v>11</v>
      </c>
      <c r="D36" s="1281" t="s">
        <v>659</v>
      </c>
      <c r="E36" s="128"/>
      <c r="F36" s="794"/>
      <c r="G36" s="794"/>
      <c r="H36" s="794"/>
      <c r="I36" s="794"/>
      <c r="J36" s="794"/>
      <c r="K36" s="794"/>
      <c r="L36" s="795">
        <f t="shared" si="7"/>
        <v>0</v>
      </c>
      <c r="M36" s="128"/>
      <c r="N36" s="795">
        <f t="shared" si="0"/>
        <v>0</v>
      </c>
      <c r="O36" s="795">
        <f t="shared" si="0"/>
        <v>0</v>
      </c>
      <c r="P36" s="795"/>
      <c r="Q36" s="795"/>
      <c r="R36" s="795"/>
      <c r="S36" s="795"/>
      <c r="T36" s="795">
        <f t="shared" si="1"/>
        <v>0</v>
      </c>
      <c r="U36" s="128"/>
      <c r="V36" s="802">
        <f t="shared" si="2"/>
        <v>0</v>
      </c>
      <c r="W36" s="802">
        <f t="shared" si="3"/>
        <v>0</v>
      </c>
      <c r="X36" s="802"/>
      <c r="Y36" s="802"/>
      <c r="Z36" s="802"/>
      <c r="AA36" s="802"/>
      <c r="AB36" s="803"/>
      <c r="AC36" s="802" t="str">
        <f>IF(SUM($O36:P36)=0,"",(SUM($O36:P36)*1000)/SUM($G36:H36))</f>
        <v/>
      </c>
      <c r="AD36" s="802" t="str">
        <f>IF(SUM($O36:Q36)=0,"",(SUM($O36:Q36)*1000)/SUM($G36:I36))</f>
        <v/>
      </c>
      <c r="AE36" s="802" t="str">
        <f>IF(SUM($O36:R36)=0,"",(SUM($O36:R36)*1000)/SUM($G36:J36))</f>
        <v/>
      </c>
      <c r="AF36" s="802">
        <f t="shared" si="8"/>
        <v>0</v>
      </c>
    </row>
    <row r="37" spans="1:32" ht="12.75" customHeight="1">
      <c r="A37" s="687" t="s">
        <v>16</v>
      </c>
      <c r="B37" s="692" t="s">
        <v>261</v>
      </c>
      <c r="C37" s="684" t="s">
        <v>11</v>
      </c>
      <c r="D37" s="1281" t="s">
        <v>659</v>
      </c>
      <c r="E37" s="128"/>
      <c r="F37" s="794"/>
      <c r="G37" s="794"/>
      <c r="H37" s="794"/>
      <c r="I37" s="794"/>
      <c r="J37" s="794"/>
      <c r="K37" s="794"/>
      <c r="L37" s="795">
        <f t="shared" si="7"/>
        <v>0</v>
      </c>
      <c r="M37" s="128"/>
      <c r="N37" s="795">
        <f t="shared" si="0"/>
        <v>0</v>
      </c>
      <c r="O37" s="795">
        <f t="shared" si="0"/>
        <v>0</v>
      </c>
      <c r="P37" s="795"/>
      <c r="Q37" s="795"/>
      <c r="R37" s="795"/>
      <c r="S37" s="795"/>
      <c r="T37" s="795">
        <f t="shared" si="1"/>
        <v>0</v>
      </c>
      <c r="U37" s="128"/>
      <c r="V37" s="802">
        <f t="shared" si="2"/>
        <v>0</v>
      </c>
      <c r="W37" s="802">
        <f t="shared" si="3"/>
        <v>0</v>
      </c>
      <c r="X37" s="802"/>
      <c r="Y37" s="802"/>
      <c r="Z37" s="802"/>
      <c r="AA37" s="802"/>
      <c r="AB37" s="803"/>
      <c r="AC37" s="802" t="str">
        <f>IF(SUM($O37:P37)=0,"",(SUM($O37:P37)*1000)/SUM($G37:H37))</f>
        <v/>
      </c>
      <c r="AD37" s="802" t="str">
        <f>IF(SUM($O37:Q37)=0,"",(SUM($O37:Q37)*1000)/SUM($G37:I37))</f>
        <v/>
      </c>
      <c r="AE37" s="802" t="str">
        <f>IF(SUM($O37:R37)=0,"",(SUM($O37:R37)*1000)/SUM($G37:J37))</f>
        <v/>
      </c>
      <c r="AF37" s="802">
        <f t="shared" si="8"/>
        <v>0</v>
      </c>
    </row>
    <row r="38" spans="1:32" ht="12.75" customHeight="1">
      <c r="A38" s="687" t="s">
        <v>16</v>
      </c>
      <c r="B38" s="692" t="s">
        <v>262</v>
      </c>
      <c r="C38" s="684" t="s">
        <v>11</v>
      </c>
      <c r="D38" s="1281" t="s">
        <v>659</v>
      </c>
      <c r="E38" s="128"/>
      <c r="F38" s="794"/>
      <c r="G38" s="794"/>
      <c r="H38" s="794"/>
      <c r="I38" s="794"/>
      <c r="J38" s="794"/>
      <c r="K38" s="794"/>
      <c r="L38" s="795">
        <f t="shared" si="7"/>
        <v>0</v>
      </c>
      <c r="M38" s="128"/>
      <c r="N38" s="795">
        <f t="shared" si="0"/>
        <v>0</v>
      </c>
      <c r="O38" s="795">
        <f t="shared" si="0"/>
        <v>0</v>
      </c>
      <c r="P38" s="795"/>
      <c r="Q38" s="795"/>
      <c r="R38" s="795"/>
      <c r="S38" s="795"/>
      <c r="T38" s="795">
        <f t="shared" si="1"/>
        <v>0</v>
      </c>
      <c r="U38" s="128"/>
      <c r="V38" s="802">
        <f t="shared" si="2"/>
        <v>0</v>
      </c>
      <c r="W38" s="802">
        <f t="shared" si="3"/>
        <v>0</v>
      </c>
      <c r="X38" s="802"/>
      <c r="Y38" s="802"/>
      <c r="Z38" s="802"/>
      <c r="AA38" s="802"/>
      <c r="AB38" s="803"/>
      <c r="AC38" s="802" t="str">
        <f>IF(SUM($O38:P38)=0,"",(SUM($O38:P38)*1000)/SUM($G38:H38))</f>
        <v/>
      </c>
      <c r="AD38" s="802" t="str">
        <f>IF(SUM($O38:Q38)=0,"",(SUM($O38:Q38)*1000)/SUM($G38:I38))</f>
        <v/>
      </c>
      <c r="AE38" s="802" t="str">
        <f>IF(SUM($O38:R38)=0,"",(SUM($O38:R38)*1000)/SUM($G38:J38))</f>
        <v/>
      </c>
      <c r="AF38" s="802">
        <f t="shared" si="8"/>
        <v>0</v>
      </c>
    </row>
    <row r="39" spans="1:32" ht="12.75" customHeight="1">
      <c r="A39" s="687" t="s">
        <v>16</v>
      </c>
      <c r="B39" s="692" t="s">
        <v>565</v>
      </c>
      <c r="C39" s="684" t="s">
        <v>11</v>
      </c>
      <c r="D39" s="1281" t="s">
        <v>659</v>
      </c>
      <c r="E39" s="128"/>
      <c r="F39" s="794"/>
      <c r="G39" s="794"/>
      <c r="H39" s="794"/>
      <c r="I39" s="794"/>
      <c r="J39" s="794"/>
      <c r="K39" s="794"/>
      <c r="L39" s="795">
        <f t="shared" si="7"/>
        <v>0</v>
      </c>
      <c r="M39" s="128"/>
      <c r="N39" s="795">
        <f t="shared" si="0"/>
        <v>0</v>
      </c>
      <c r="O39" s="795">
        <f t="shared" ref="O39:O53" si="9">O280+O384+O488+O592+O696+O800+O904+O1008+O1112</f>
        <v>0</v>
      </c>
      <c r="P39" s="795"/>
      <c r="Q39" s="795"/>
      <c r="R39" s="795"/>
      <c r="S39" s="795"/>
      <c r="T39" s="795">
        <f t="shared" si="1"/>
        <v>0</v>
      </c>
      <c r="U39" s="128"/>
      <c r="V39" s="802">
        <f t="shared" si="2"/>
        <v>0</v>
      </c>
      <c r="W39" s="802">
        <f t="shared" si="3"/>
        <v>0</v>
      </c>
      <c r="X39" s="802"/>
      <c r="Y39" s="802"/>
      <c r="Z39" s="802"/>
      <c r="AA39" s="802"/>
      <c r="AB39" s="803"/>
      <c r="AC39" s="802" t="str">
        <f>IF(SUM($O39:P39)=0,"",(SUM($O39:P39)*1000)/SUM($G39:H39))</f>
        <v/>
      </c>
      <c r="AD39" s="802" t="str">
        <f>IF(SUM($O39:Q39)=0,"",(SUM($O39:Q39)*1000)/SUM($G39:I39))</f>
        <v/>
      </c>
      <c r="AE39" s="802" t="str">
        <f>IF(SUM($O39:R39)=0,"",(SUM($O39:R39)*1000)/SUM($G39:J39))</f>
        <v/>
      </c>
      <c r="AF39" s="802">
        <f t="shared" si="8"/>
        <v>0</v>
      </c>
    </row>
    <row r="40" spans="1:32" ht="12.75" customHeight="1">
      <c r="A40" s="687" t="s">
        <v>16</v>
      </c>
      <c r="B40" s="38" t="s">
        <v>263</v>
      </c>
      <c r="C40" s="684" t="s">
        <v>11</v>
      </c>
      <c r="D40" s="1281" t="s">
        <v>659</v>
      </c>
      <c r="E40" s="128"/>
      <c r="F40" s="794"/>
      <c r="G40" s="794"/>
      <c r="H40" s="794"/>
      <c r="I40" s="794"/>
      <c r="J40" s="794"/>
      <c r="K40" s="794"/>
      <c r="L40" s="795">
        <f t="shared" si="7"/>
        <v>0</v>
      </c>
      <c r="M40" s="128"/>
      <c r="N40" s="795">
        <f t="shared" si="0"/>
        <v>0</v>
      </c>
      <c r="O40" s="795">
        <f t="shared" si="9"/>
        <v>0</v>
      </c>
      <c r="P40" s="795"/>
      <c r="Q40" s="795"/>
      <c r="R40" s="795"/>
      <c r="S40" s="795"/>
      <c r="T40" s="795">
        <f t="shared" si="1"/>
        <v>0</v>
      </c>
      <c r="U40" s="128"/>
      <c r="V40" s="802">
        <f t="shared" si="2"/>
        <v>0</v>
      </c>
      <c r="W40" s="802">
        <f t="shared" si="3"/>
        <v>0</v>
      </c>
      <c r="X40" s="802"/>
      <c r="Y40" s="802"/>
      <c r="Z40" s="802"/>
      <c r="AA40" s="802"/>
      <c r="AB40" s="803"/>
      <c r="AC40" s="802" t="str">
        <f>IF(SUM($O40:P40)=0,"",(SUM($O40:P40)*1000)/SUM($G40:H40))</f>
        <v/>
      </c>
      <c r="AD40" s="802" t="str">
        <f>IF(SUM($O40:Q40)=0,"",(SUM($O40:Q40)*1000)/SUM($G40:I40))</f>
        <v/>
      </c>
      <c r="AE40" s="802" t="str">
        <f>IF(SUM($O40:R40)=0,"",(SUM($O40:R40)*1000)/SUM($G40:J40))</f>
        <v/>
      </c>
      <c r="AF40" s="802">
        <f t="shared" si="8"/>
        <v>0</v>
      </c>
    </row>
    <row r="41" spans="1:32" ht="12.75" customHeight="1">
      <c r="A41" s="687" t="s">
        <v>16</v>
      </c>
      <c r="B41" s="38" t="s">
        <v>566</v>
      </c>
      <c r="C41" s="684" t="s">
        <v>11</v>
      </c>
      <c r="D41" s="1281" t="s">
        <v>659</v>
      </c>
      <c r="E41" s="128"/>
      <c r="F41" s="794"/>
      <c r="G41" s="794"/>
      <c r="H41" s="794"/>
      <c r="I41" s="794"/>
      <c r="J41" s="794"/>
      <c r="K41" s="794"/>
      <c r="L41" s="795">
        <f t="shared" si="7"/>
        <v>0</v>
      </c>
      <c r="M41" s="128"/>
      <c r="N41" s="795">
        <f t="shared" si="0"/>
        <v>0</v>
      </c>
      <c r="O41" s="795">
        <f t="shared" si="9"/>
        <v>0</v>
      </c>
      <c r="P41" s="795"/>
      <c r="Q41" s="795"/>
      <c r="R41" s="795"/>
      <c r="S41" s="795"/>
      <c r="T41" s="795">
        <f t="shared" si="1"/>
        <v>0</v>
      </c>
      <c r="U41" s="128"/>
      <c r="V41" s="802">
        <f t="shared" si="2"/>
        <v>0</v>
      </c>
      <c r="W41" s="802">
        <f t="shared" si="3"/>
        <v>0</v>
      </c>
      <c r="X41" s="802"/>
      <c r="Y41" s="802"/>
      <c r="Z41" s="802"/>
      <c r="AA41" s="802"/>
      <c r="AB41" s="803"/>
      <c r="AC41" s="802" t="str">
        <f>IF(SUM($O41:P41)=0,"",(SUM($O41:P41)*1000)/SUM($G41:H41))</f>
        <v/>
      </c>
      <c r="AD41" s="802" t="str">
        <f>IF(SUM($O41:Q41)=0,"",(SUM($O41:Q41)*1000)/SUM($G41:I41))</f>
        <v/>
      </c>
      <c r="AE41" s="802" t="str">
        <f>IF(SUM($O41:R41)=0,"",(SUM($O41:R41)*1000)/SUM($G41:J41))</f>
        <v/>
      </c>
      <c r="AF41" s="802">
        <f t="shared" si="8"/>
        <v>0</v>
      </c>
    </row>
    <row r="42" spans="1:32" ht="12.75" customHeight="1">
      <c r="A42" s="687" t="s">
        <v>16</v>
      </c>
      <c r="B42" s="38" t="s">
        <v>266</v>
      </c>
      <c r="C42" s="684" t="s">
        <v>11</v>
      </c>
      <c r="D42" s="1281" t="s">
        <v>659</v>
      </c>
      <c r="E42" s="128"/>
      <c r="F42" s="794"/>
      <c r="G42" s="794"/>
      <c r="H42" s="794"/>
      <c r="I42" s="794"/>
      <c r="J42" s="794"/>
      <c r="K42" s="794"/>
      <c r="L42" s="795">
        <f t="shared" si="7"/>
        <v>0</v>
      </c>
      <c r="M42" s="128"/>
      <c r="N42" s="795">
        <f t="shared" si="0"/>
        <v>0</v>
      </c>
      <c r="O42" s="795">
        <f t="shared" si="9"/>
        <v>0</v>
      </c>
      <c r="P42" s="795"/>
      <c r="Q42" s="795"/>
      <c r="R42" s="795"/>
      <c r="S42" s="795"/>
      <c r="T42" s="795">
        <f t="shared" si="1"/>
        <v>0</v>
      </c>
      <c r="U42" s="128"/>
      <c r="V42" s="802">
        <f t="shared" si="2"/>
        <v>0</v>
      </c>
      <c r="W42" s="802">
        <f t="shared" si="3"/>
        <v>0</v>
      </c>
      <c r="X42" s="802"/>
      <c r="Y42" s="802"/>
      <c r="Z42" s="802"/>
      <c r="AA42" s="802"/>
      <c r="AB42" s="803"/>
      <c r="AC42" s="802" t="str">
        <f>IF(SUM($O42:P42)=0,"",(SUM($O42:P42)*1000)/SUM($G42:H42))</f>
        <v/>
      </c>
      <c r="AD42" s="802" t="str">
        <f>IF(SUM($O42:Q42)=0,"",(SUM($O42:Q42)*1000)/SUM($G42:I42))</f>
        <v/>
      </c>
      <c r="AE42" s="802" t="str">
        <f>IF(SUM($O42:R42)=0,"",(SUM($O42:R42)*1000)/SUM($G42:J42))</f>
        <v/>
      </c>
      <c r="AF42" s="802">
        <f t="shared" si="8"/>
        <v>0</v>
      </c>
    </row>
    <row r="43" spans="1:32" ht="12.75" customHeight="1">
      <c r="A43" s="687" t="s">
        <v>16</v>
      </c>
      <c r="B43" s="38" t="s">
        <v>265</v>
      </c>
      <c r="C43" s="684" t="s">
        <v>11</v>
      </c>
      <c r="D43" s="1281" t="s">
        <v>659</v>
      </c>
      <c r="E43" s="128"/>
      <c r="F43" s="794"/>
      <c r="G43" s="794"/>
      <c r="H43" s="794"/>
      <c r="I43" s="794"/>
      <c r="J43" s="794"/>
      <c r="K43" s="794"/>
      <c r="L43" s="795">
        <f t="shared" si="7"/>
        <v>0</v>
      </c>
      <c r="M43" s="128"/>
      <c r="N43" s="795">
        <f t="shared" si="0"/>
        <v>0</v>
      </c>
      <c r="O43" s="795">
        <f t="shared" si="9"/>
        <v>0</v>
      </c>
      <c r="P43" s="795"/>
      <c r="Q43" s="795"/>
      <c r="R43" s="795"/>
      <c r="S43" s="795"/>
      <c r="T43" s="795">
        <f t="shared" si="1"/>
        <v>0</v>
      </c>
      <c r="U43" s="128"/>
      <c r="V43" s="802">
        <f t="shared" si="2"/>
        <v>0</v>
      </c>
      <c r="W43" s="802">
        <f t="shared" si="3"/>
        <v>0</v>
      </c>
      <c r="X43" s="802"/>
      <c r="Y43" s="802"/>
      <c r="Z43" s="802"/>
      <c r="AA43" s="802"/>
      <c r="AB43" s="803"/>
      <c r="AC43" s="802" t="str">
        <f>IF(SUM($O43:P43)=0,"",(SUM($O43:P43)*1000)/SUM($G43:H43))</f>
        <v/>
      </c>
      <c r="AD43" s="802" t="str">
        <f>IF(SUM($O43:Q43)=0,"",(SUM($O43:Q43)*1000)/SUM($G43:I43))</f>
        <v/>
      </c>
      <c r="AE43" s="802" t="str">
        <f>IF(SUM($O43:R43)=0,"",(SUM($O43:R43)*1000)/SUM($G43:J43))</f>
        <v/>
      </c>
      <c r="AF43" s="802">
        <f t="shared" si="8"/>
        <v>0</v>
      </c>
    </row>
    <row r="44" spans="1:32" ht="12.75" customHeight="1">
      <c r="A44" s="687" t="s">
        <v>16</v>
      </c>
      <c r="B44" s="692" t="s">
        <v>567</v>
      </c>
      <c r="C44" s="684" t="s">
        <v>11</v>
      </c>
      <c r="D44" s="1281" t="s">
        <v>659</v>
      </c>
      <c r="E44" s="128"/>
      <c r="F44" s="794"/>
      <c r="G44" s="794"/>
      <c r="H44" s="794"/>
      <c r="I44" s="794"/>
      <c r="J44" s="794"/>
      <c r="K44" s="794"/>
      <c r="L44" s="795">
        <f t="shared" si="7"/>
        <v>0</v>
      </c>
      <c r="M44" s="128"/>
      <c r="N44" s="795">
        <f t="shared" si="0"/>
        <v>0</v>
      </c>
      <c r="O44" s="795">
        <f t="shared" si="9"/>
        <v>0</v>
      </c>
      <c r="P44" s="795"/>
      <c r="Q44" s="795"/>
      <c r="R44" s="795"/>
      <c r="S44" s="795"/>
      <c r="T44" s="795">
        <f t="shared" si="1"/>
        <v>0</v>
      </c>
      <c r="U44" s="128"/>
      <c r="V44" s="802">
        <f t="shared" si="2"/>
        <v>0</v>
      </c>
      <c r="W44" s="802">
        <f t="shared" si="3"/>
        <v>0</v>
      </c>
      <c r="X44" s="802"/>
      <c r="Y44" s="802"/>
      <c r="Z44" s="802"/>
      <c r="AA44" s="802"/>
      <c r="AB44" s="803"/>
      <c r="AC44" s="802" t="str">
        <f>IF(SUM($O44:P44)=0,"",(SUM($O44:P44)*1000)/SUM($G44:H44))</f>
        <v/>
      </c>
      <c r="AD44" s="802" t="str">
        <f>IF(SUM($O44:Q44)=0,"",(SUM($O44:Q44)*1000)/SUM($G44:I44))</f>
        <v/>
      </c>
      <c r="AE44" s="802" t="str">
        <f>IF(SUM($O44:R44)=0,"",(SUM($O44:R44)*1000)/SUM($G44:J44))</f>
        <v/>
      </c>
      <c r="AF44" s="802">
        <f t="shared" si="8"/>
        <v>0</v>
      </c>
    </row>
    <row r="45" spans="1:32" ht="12.75" customHeight="1">
      <c r="A45" s="687" t="s">
        <v>16</v>
      </c>
      <c r="B45" s="38" t="s">
        <v>264</v>
      </c>
      <c r="C45" s="684" t="s">
        <v>11</v>
      </c>
      <c r="D45" s="1281" t="s">
        <v>659</v>
      </c>
      <c r="E45" s="128"/>
      <c r="F45" s="794"/>
      <c r="G45" s="794"/>
      <c r="H45" s="794"/>
      <c r="I45" s="794"/>
      <c r="J45" s="794"/>
      <c r="K45" s="794"/>
      <c r="L45" s="795">
        <f t="shared" si="7"/>
        <v>0</v>
      </c>
      <c r="M45" s="128"/>
      <c r="N45" s="795">
        <f t="shared" si="0"/>
        <v>0</v>
      </c>
      <c r="O45" s="795">
        <f t="shared" si="9"/>
        <v>0</v>
      </c>
      <c r="P45" s="795"/>
      <c r="Q45" s="795"/>
      <c r="R45" s="795"/>
      <c r="S45" s="795"/>
      <c r="T45" s="795">
        <f t="shared" si="1"/>
        <v>0</v>
      </c>
      <c r="U45" s="128"/>
      <c r="V45" s="802">
        <f t="shared" si="2"/>
        <v>0</v>
      </c>
      <c r="W45" s="802">
        <f t="shared" si="3"/>
        <v>0</v>
      </c>
      <c r="X45" s="802"/>
      <c r="Y45" s="802"/>
      <c r="Z45" s="802"/>
      <c r="AA45" s="802"/>
      <c r="AB45" s="803"/>
      <c r="AC45" s="802" t="str">
        <f>IF(SUM($O45:P45)=0,"",(SUM($O45:P45)*1000)/SUM($G45:H45))</f>
        <v/>
      </c>
      <c r="AD45" s="802" t="str">
        <f>IF(SUM($O45:Q45)=0,"",(SUM($O45:Q45)*1000)/SUM($G45:I45))</f>
        <v/>
      </c>
      <c r="AE45" s="802" t="str">
        <f>IF(SUM($O45:R45)=0,"",(SUM($O45:R45)*1000)/SUM($G45:J45))</f>
        <v/>
      </c>
      <c r="AF45" s="802">
        <f t="shared" si="8"/>
        <v>0</v>
      </c>
    </row>
    <row r="46" spans="1:32" ht="12.75" customHeight="1">
      <c r="A46" s="687" t="s">
        <v>16</v>
      </c>
      <c r="B46" s="692" t="s">
        <v>267</v>
      </c>
      <c r="C46" s="684" t="s">
        <v>11</v>
      </c>
      <c r="D46" s="1281" t="s">
        <v>659</v>
      </c>
      <c r="E46" s="128"/>
      <c r="F46" s="794"/>
      <c r="G46" s="794"/>
      <c r="H46" s="794"/>
      <c r="I46" s="794"/>
      <c r="J46" s="794"/>
      <c r="K46" s="794"/>
      <c r="L46" s="795">
        <f t="shared" si="7"/>
        <v>0</v>
      </c>
      <c r="M46" s="128"/>
      <c r="N46" s="795">
        <f t="shared" si="0"/>
        <v>0</v>
      </c>
      <c r="O46" s="795">
        <f t="shared" si="9"/>
        <v>0</v>
      </c>
      <c r="P46" s="795"/>
      <c r="Q46" s="795"/>
      <c r="R46" s="795"/>
      <c r="S46" s="795"/>
      <c r="T46" s="795">
        <f t="shared" si="1"/>
        <v>0</v>
      </c>
      <c r="U46" s="128"/>
      <c r="V46" s="802">
        <f t="shared" si="2"/>
        <v>0</v>
      </c>
      <c r="W46" s="802">
        <f t="shared" si="3"/>
        <v>0</v>
      </c>
      <c r="X46" s="802"/>
      <c r="Y46" s="802"/>
      <c r="Z46" s="802"/>
      <c r="AA46" s="802"/>
      <c r="AB46" s="803"/>
      <c r="AC46" s="802" t="str">
        <f>IF(SUM($O46:P46)=0,"",(SUM($O46:P46)*1000)/SUM($G46:H46))</f>
        <v/>
      </c>
      <c r="AD46" s="802" t="str">
        <f>IF(SUM($O46:Q46)=0,"",(SUM($O46:Q46)*1000)/SUM($G46:I46))</f>
        <v/>
      </c>
      <c r="AE46" s="802" t="str">
        <f>IF(SUM($O46:R46)=0,"",(SUM($O46:R46)*1000)/SUM($G46:J46))</f>
        <v/>
      </c>
      <c r="AF46" s="802">
        <f t="shared" si="8"/>
        <v>0</v>
      </c>
    </row>
    <row r="47" spans="1:32" ht="12.75" customHeight="1">
      <c r="A47" s="687" t="s">
        <v>31</v>
      </c>
      <c r="B47" s="692" t="s">
        <v>268</v>
      </c>
      <c r="C47" s="1284" t="s">
        <v>11</v>
      </c>
      <c r="D47" s="1281" t="s">
        <v>659</v>
      </c>
      <c r="E47" s="128"/>
      <c r="F47" s="794"/>
      <c r="G47" s="794"/>
      <c r="H47" s="794"/>
      <c r="I47" s="794"/>
      <c r="J47" s="794"/>
      <c r="K47" s="794"/>
      <c r="L47" s="795">
        <f t="shared" ref="L47:L81" si="10">SUM($G47:$K47)</f>
        <v>0</v>
      </c>
      <c r="M47" s="128"/>
      <c r="N47" s="795">
        <f t="shared" si="0"/>
        <v>0</v>
      </c>
      <c r="O47" s="795">
        <f t="shared" si="9"/>
        <v>0</v>
      </c>
      <c r="P47" s="795"/>
      <c r="Q47" s="795"/>
      <c r="R47" s="795"/>
      <c r="S47" s="795"/>
      <c r="T47" s="795">
        <f t="shared" si="1"/>
        <v>0</v>
      </c>
      <c r="U47" s="128"/>
      <c r="V47" s="802">
        <f t="shared" si="2"/>
        <v>0</v>
      </c>
      <c r="W47" s="802">
        <f t="shared" si="3"/>
        <v>0</v>
      </c>
      <c r="X47" s="802"/>
      <c r="Y47" s="802"/>
      <c r="Z47" s="802"/>
      <c r="AA47" s="802"/>
      <c r="AB47" s="803"/>
      <c r="AC47" s="802" t="str">
        <f>IF(SUM($O47:P47)=0,"",(SUM($O47:P47)*1000)/SUM($G47:H47))</f>
        <v/>
      </c>
      <c r="AD47" s="802" t="str">
        <f>IF(SUM($O47:Q47)=0,"",(SUM($O47:Q47)*1000)/SUM($G47:I47))</f>
        <v/>
      </c>
      <c r="AE47" s="802" t="str">
        <f>IF(SUM($O47:R47)=0,"",(SUM($O47:R47)*1000)/SUM($G47:J47))</f>
        <v/>
      </c>
      <c r="AF47" s="802">
        <f t="shared" si="8"/>
        <v>0</v>
      </c>
    </row>
    <row r="48" spans="1:32" ht="12.75" customHeight="1">
      <c r="A48" s="687" t="s">
        <v>31</v>
      </c>
      <c r="B48" s="692" t="s">
        <v>269</v>
      </c>
      <c r="C48" s="1284" t="s">
        <v>11</v>
      </c>
      <c r="D48" s="1281" t="s">
        <v>659</v>
      </c>
      <c r="E48" s="128"/>
      <c r="F48" s="794"/>
      <c r="G48" s="794"/>
      <c r="H48" s="794"/>
      <c r="I48" s="794"/>
      <c r="J48" s="794"/>
      <c r="K48" s="794"/>
      <c r="L48" s="795">
        <f t="shared" si="10"/>
        <v>0</v>
      </c>
      <c r="M48" s="128"/>
      <c r="N48" s="795">
        <f t="shared" si="0"/>
        <v>0</v>
      </c>
      <c r="O48" s="795">
        <f t="shared" si="9"/>
        <v>0</v>
      </c>
      <c r="P48" s="795"/>
      <c r="Q48" s="795"/>
      <c r="R48" s="795"/>
      <c r="S48" s="795"/>
      <c r="T48" s="795">
        <f t="shared" si="1"/>
        <v>0</v>
      </c>
      <c r="U48" s="128"/>
      <c r="V48" s="802">
        <f t="shared" si="2"/>
        <v>0</v>
      </c>
      <c r="W48" s="802">
        <f t="shared" si="3"/>
        <v>0</v>
      </c>
      <c r="X48" s="802"/>
      <c r="Y48" s="802"/>
      <c r="Z48" s="802"/>
      <c r="AA48" s="802"/>
      <c r="AB48" s="803"/>
      <c r="AC48" s="802" t="str">
        <f>IF(SUM($O48:P48)=0,"",(SUM($O48:P48)*1000)/SUM($G48:H48))</f>
        <v/>
      </c>
      <c r="AD48" s="802" t="str">
        <f>IF(SUM($O48:Q48)=0,"",(SUM($O48:Q48)*1000)/SUM($G48:I48))</f>
        <v/>
      </c>
      <c r="AE48" s="802" t="str">
        <f>IF(SUM($O48:R48)=0,"",(SUM($O48:R48)*1000)/SUM($G48:J48))</f>
        <v/>
      </c>
      <c r="AF48" s="802">
        <f t="shared" si="8"/>
        <v>0</v>
      </c>
    </row>
    <row r="49" spans="1:32" ht="12.75" customHeight="1">
      <c r="A49" s="687" t="s">
        <v>31</v>
      </c>
      <c r="B49" s="692" t="s">
        <v>270</v>
      </c>
      <c r="C49" s="1284" t="s">
        <v>11</v>
      </c>
      <c r="D49" s="1281" t="s">
        <v>659</v>
      </c>
      <c r="E49" s="128"/>
      <c r="F49" s="794"/>
      <c r="G49" s="794"/>
      <c r="H49" s="794"/>
      <c r="I49" s="794"/>
      <c r="J49" s="794"/>
      <c r="K49" s="794"/>
      <c r="L49" s="795">
        <f t="shared" si="10"/>
        <v>0</v>
      </c>
      <c r="M49" s="128"/>
      <c r="N49" s="795">
        <f t="shared" si="0"/>
        <v>0</v>
      </c>
      <c r="O49" s="795">
        <f t="shared" si="9"/>
        <v>0</v>
      </c>
      <c r="P49" s="795"/>
      <c r="Q49" s="795"/>
      <c r="R49" s="795"/>
      <c r="S49" s="795"/>
      <c r="T49" s="795">
        <f t="shared" si="1"/>
        <v>0</v>
      </c>
      <c r="U49" s="128"/>
      <c r="V49" s="802">
        <f t="shared" si="2"/>
        <v>0</v>
      </c>
      <c r="W49" s="802">
        <f t="shared" si="3"/>
        <v>0</v>
      </c>
      <c r="X49" s="802"/>
      <c r="Y49" s="802"/>
      <c r="Z49" s="802"/>
      <c r="AA49" s="802"/>
      <c r="AB49" s="803"/>
      <c r="AC49" s="802" t="str">
        <f>IF(SUM($O49:P49)=0,"",(SUM($O49:P49)*1000)/SUM($G49:H49))</f>
        <v/>
      </c>
      <c r="AD49" s="802" t="str">
        <f>IF(SUM($O49:Q49)=0,"",(SUM($O49:Q49)*1000)/SUM($G49:I49))</f>
        <v/>
      </c>
      <c r="AE49" s="802" t="str">
        <f>IF(SUM($O49:R49)=0,"",(SUM($O49:R49)*1000)/SUM($G49:J49))</f>
        <v/>
      </c>
      <c r="AF49" s="802">
        <f t="shared" si="8"/>
        <v>0</v>
      </c>
    </row>
    <row r="50" spans="1:32" ht="12.75" customHeight="1">
      <c r="A50" s="687" t="s">
        <v>31</v>
      </c>
      <c r="B50" s="692" t="s">
        <v>271</v>
      </c>
      <c r="C50" s="1284" t="s">
        <v>11</v>
      </c>
      <c r="D50" s="1281" t="s">
        <v>659</v>
      </c>
      <c r="E50" s="128"/>
      <c r="F50" s="794"/>
      <c r="G50" s="794"/>
      <c r="H50" s="794"/>
      <c r="I50" s="794"/>
      <c r="J50" s="794"/>
      <c r="K50" s="794"/>
      <c r="L50" s="795">
        <f t="shared" si="10"/>
        <v>0</v>
      </c>
      <c r="M50" s="128"/>
      <c r="N50" s="795">
        <f t="shared" si="0"/>
        <v>0</v>
      </c>
      <c r="O50" s="795">
        <f t="shared" si="9"/>
        <v>0</v>
      </c>
      <c r="P50" s="795"/>
      <c r="Q50" s="795"/>
      <c r="R50" s="795"/>
      <c r="S50" s="795"/>
      <c r="T50" s="795">
        <f t="shared" si="1"/>
        <v>0</v>
      </c>
      <c r="U50" s="128"/>
      <c r="V50" s="802">
        <f t="shared" si="2"/>
        <v>0</v>
      </c>
      <c r="W50" s="802">
        <f t="shared" si="3"/>
        <v>0</v>
      </c>
      <c r="X50" s="802"/>
      <c r="Y50" s="802"/>
      <c r="Z50" s="802"/>
      <c r="AA50" s="802"/>
      <c r="AB50" s="803"/>
      <c r="AC50" s="802" t="str">
        <f>IF(SUM($O50:P50)=0,"",(SUM($O50:P50)*1000)/SUM($G50:H50))</f>
        <v/>
      </c>
      <c r="AD50" s="802" t="str">
        <f>IF(SUM($O50:Q50)=0,"",(SUM($O50:Q50)*1000)/SUM($G50:I50))</f>
        <v/>
      </c>
      <c r="AE50" s="802" t="str">
        <f>IF(SUM($O50:R50)=0,"",(SUM($O50:R50)*1000)/SUM($G50:J50))</f>
        <v/>
      </c>
      <c r="AF50" s="802">
        <f t="shared" si="8"/>
        <v>0</v>
      </c>
    </row>
    <row r="51" spans="1:32" ht="12.75" customHeight="1">
      <c r="A51" s="683" t="s">
        <v>19</v>
      </c>
      <c r="B51" s="692" t="s">
        <v>284</v>
      </c>
      <c r="C51" s="1284" t="s">
        <v>11</v>
      </c>
      <c r="D51" s="1281" t="s">
        <v>659</v>
      </c>
      <c r="E51" s="128"/>
      <c r="F51" s="794"/>
      <c r="G51" s="794"/>
      <c r="H51" s="794"/>
      <c r="I51" s="794"/>
      <c r="J51" s="794"/>
      <c r="K51" s="794"/>
      <c r="L51" s="795">
        <f t="shared" si="10"/>
        <v>0</v>
      </c>
      <c r="M51" s="128"/>
      <c r="N51" s="795">
        <f t="shared" si="0"/>
        <v>0</v>
      </c>
      <c r="O51" s="795">
        <f t="shared" si="9"/>
        <v>0</v>
      </c>
      <c r="P51" s="795"/>
      <c r="Q51" s="795"/>
      <c r="R51" s="795"/>
      <c r="S51" s="795"/>
      <c r="T51" s="795">
        <f t="shared" si="1"/>
        <v>0</v>
      </c>
      <c r="U51" s="128"/>
      <c r="V51" s="802">
        <f t="shared" si="2"/>
        <v>0</v>
      </c>
      <c r="W51" s="802">
        <f t="shared" si="3"/>
        <v>0</v>
      </c>
      <c r="X51" s="802"/>
      <c r="Y51" s="802"/>
      <c r="Z51" s="802"/>
      <c r="AA51" s="802"/>
      <c r="AB51" s="803"/>
      <c r="AC51" s="802" t="str">
        <f>IF(SUM($O51:P51)=0,"",(SUM($O51:P51)*1000)/SUM($G51:H51))</f>
        <v/>
      </c>
      <c r="AD51" s="802" t="str">
        <f>IF(SUM($O51:Q51)=0,"",(SUM($O51:Q51)*1000)/SUM($G51:I51))</f>
        <v/>
      </c>
      <c r="AE51" s="802" t="str">
        <f>IF(SUM($O51:R51)=0,"",(SUM($O51:R51)*1000)/SUM($G51:J51))</f>
        <v/>
      </c>
      <c r="AF51" s="802">
        <f t="shared" si="8"/>
        <v>0</v>
      </c>
    </row>
    <row r="52" spans="1:32" ht="12.75" customHeight="1">
      <c r="A52" s="687" t="s">
        <v>21</v>
      </c>
      <c r="B52" s="692" t="s">
        <v>272</v>
      </c>
      <c r="C52" s="1284" t="s">
        <v>5</v>
      </c>
      <c r="D52" s="1281" t="s">
        <v>710</v>
      </c>
      <c r="E52" s="128"/>
      <c r="F52" s="794"/>
      <c r="G52" s="794"/>
      <c r="H52" s="794"/>
      <c r="I52" s="794"/>
      <c r="J52" s="794"/>
      <c r="K52" s="794"/>
      <c r="L52" s="795">
        <f t="shared" si="10"/>
        <v>0</v>
      </c>
      <c r="M52" s="128"/>
      <c r="N52" s="795">
        <f t="shared" si="0"/>
        <v>0</v>
      </c>
      <c r="O52" s="795">
        <f t="shared" si="9"/>
        <v>0</v>
      </c>
      <c r="P52" s="795"/>
      <c r="Q52" s="795"/>
      <c r="R52" s="795"/>
      <c r="S52" s="795"/>
      <c r="T52" s="795">
        <f t="shared" si="1"/>
        <v>0</v>
      </c>
      <c r="U52" s="128"/>
      <c r="V52" s="802">
        <f t="shared" si="2"/>
        <v>0</v>
      </c>
      <c r="W52" s="802">
        <f t="shared" si="3"/>
        <v>0</v>
      </c>
      <c r="X52" s="802"/>
      <c r="Y52" s="802"/>
      <c r="Z52" s="802"/>
      <c r="AA52" s="802"/>
      <c r="AB52" s="804"/>
      <c r="AC52" s="802" t="str">
        <f>IF(SUM($O52:P52)=0,"",(SUM($O52:P52)*1000)/SUM($G52:H52))</f>
        <v/>
      </c>
      <c r="AD52" s="802" t="str">
        <f>IF(SUM($O52:Q52)=0,"",(SUM($O52:Q52)*1000)/SUM($G52:I52))</f>
        <v/>
      </c>
      <c r="AE52" s="802" t="str">
        <f>IF(SUM($O52:R52)=0,"",(SUM($O52:R52)*1000)/SUM($G52:J52))</f>
        <v/>
      </c>
      <c r="AF52" s="802">
        <f t="shared" si="8"/>
        <v>0</v>
      </c>
    </row>
    <row r="53" spans="1:32" ht="12.75" customHeight="1">
      <c r="A53" s="687" t="s">
        <v>21</v>
      </c>
      <c r="B53" s="692" t="s">
        <v>32</v>
      </c>
      <c r="C53" s="1284" t="s">
        <v>5</v>
      </c>
      <c r="D53" s="1281" t="s">
        <v>659</v>
      </c>
      <c r="E53" s="128"/>
      <c r="F53" s="794"/>
      <c r="G53" s="794"/>
      <c r="H53" s="794"/>
      <c r="I53" s="794"/>
      <c r="J53" s="794"/>
      <c r="K53" s="794"/>
      <c r="L53" s="795">
        <f t="shared" si="10"/>
        <v>0</v>
      </c>
      <c r="M53" s="128"/>
      <c r="N53" s="795">
        <f t="shared" si="0"/>
        <v>0</v>
      </c>
      <c r="O53" s="795">
        <f t="shared" si="9"/>
        <v>0</v>
      </c>
      <c r="P53" s="795"/>
      <c r="Q53" s="795"/>
      <c r="R53" s="795"/>
      <c r="S53" s="795"/>
      <c r="T53" s="795">
        <f t="shared" si="1"/>
        <v>0</v>
      </c>
      <c r="U53" s="128"/>
      <c r="V53" s="802">
        <f t="shared" si="2"/>
        <v>0</v>
      </c>
      <c r="W53" s="802">
        <f t="shared" si="3"/>
        <v>0</v>
      </c>
      <c r="X53" s="802"/>
      <c r="Y53" s="802"/>
      <c r="Z53" s="802"/>
      <c r="AA53" s="802"/>
      <c r="AB53" s="804"/>
      <c r="AC53" s="802" t="str">
        <f>IF(SUM($O53:P53)=0,"",(SUM($O53:P53)*1000)/SUM($G53:H53))</f>
        <v/>
      </c>
      <c r="AD53" s="802" t="str">
        <f>IF(SUM($O53:Q53)=0,"",(SUM($O53:Q53)*1000)/SUM($G53:I53))</f>
        <v/>
      </c>
      <c r="AE53" s="802" t="str">
        <f>IF(SUM($O53:R53)=0,"",(SUM($O53:R53)*1000)/SUM($G53:J53))</f>
        <v/>
      </c>
      <c r="AF53" s="802">
        <f t="shared" si="8"/>
        <v>0</v>
      </c>
    </row>
    <row r="54" spans="1:32" ht="12.75" customHeight="1">
      <c r="A54" s="687" t="s">
        <v>21</v>
      </c>
      <c r="B54" s="692" t="s">
        <v>273</v>
      </c>
      <c r="C54" s="1284" t="s">
        <v>5</v>
      </c>
      <c r="D54" s="1281" t="s">
        <v>710</v>
      </c>
      <c r="E54" s="128"/>
      <c r="F54" s="794"/>
      <c r="G54" s="794"/>
      <c r="H54" s="794"/>
      <c r="I54" s="794"/>
      <c r="J54" s="794"/>
      <c r="K54" s="794"/>
      <c r="L54" s="795">
        <f t="shared" si="10"/>
        <v>0</v>
      </c>
      <c r="M54" s="128"/>
      <c r="N54" s="795">
        <f t="shared" si="0"/>
        <v>0</v>
      </c>
      <c r="O54" s="795">
        <f t="shared" ref="O54:O69" si="11">O295+O399+O503+O607+O711+O815+O919+O1023+O1127</f>
        <v>0</v>
      </c>
      <c r="P54" s="795"/>
      <c r="Q54" s="795"/>
      <c r="R54" s="795"/>
      <c r="S54" s="795"/>
      <c r="T54" s="795">
        <f t="shared" si="1"/>
        <v>0</v>
      </c>
      <c r="U54" s="128"/>
      <c r="V54" s="802">
        <f t="shared" si="2"/>
        <v>0</v>
      </c>
      <c r="W54" s="802">
        <f t="shared" si="3"/>
        <v>0</v>
      </c>
      <c r="X54" s="802"/>
      <c r="Y54" s="802"/>
      <c r="Z54" s="802"/>
      <c r="AA54" s="802"/>
      <c r="AB54" s="804"/>
      <c r="AC54" s="802" t="str">
        <f>IF(SUM($O54:P54)=0,"",(SUM($O54:P54)*1000)/SUM($G54:H54))</f>
        <v/>
      </c>
      <c r="AD54" s="802" t="str">
        <f>IF(SUM($O54:Q54)=0,"",(SUM($O54:Q54)*1000)/SUM($G54:I54))</f>
        <v/>
      </c>
      <c r="AE54" s="802" t="str">
        <f>IF(SUM($O54:R54)=0,"",(SUM($O54:R54)*1000)/SUM($G54:J54))</f>
        <v/>
      </c>
      <c r="AF54" s="802">
        <f t="shared" si="8"/>
        <v>0</v>
      </c>
    </row>
    <row r="55" spans="1:32" ht="12.75" customHeight="1">
      <c r="A55" s="687" t="s">
        <v>21</v>
      </c>
      <c r="B55" s="692" t="s">
        <v>33</v>
      </c>
      <c r="C55" s="1284" t="s">
        <v>5</v>
      </c>
      <c r="D55" s="1281" t="s">
        <v>659</v>
      </c>
      <c r="E55" s="128"/>
      <c r="F55" s="794"/>
      <c r="G55" s="794"/>
      <c r="H55" s="794"/>
      <c r="I55" s="794"/>
      <c r="J55" s="794"/>
      <c r="K55" s="794"/>
      <c r="L55" s="795">
        <f t="shared" si="10"/>
        <v>0</v>
      </c>
      <c r="M55" s="128"/>
      <c r="N55" s="795">
        <f t="shared" si="0"/>
        <v>0</v>
      </c>
      <c r="O55" s="795">
        <f t="shared" si="11"/>
        <v>0</v>
      </c>
      <c r="P55" s="795"/>
      <c r="Q55" s="795"/>
      <c r="R55" s="795"/>
      <c r="S55" s="795"/>
      <c r="T55" s="795">
        <f t="shared" si="1"/>
        <v>0</v>
      </c>
      <c r="U55" s="128"/>
      <c r="V55" s="802">
        <f t="shared" si="2"/>
        <v>0</v>
      </c>
      <c r="W55" s="802">
        <f t="shared" si="3"/>
        <v>0</v>
      </c>
      <c r="X55" s="802"/>
      <c r="Y55" s="802"/>
      <c r="Z55" s="802"/>
      <c r="AA55" s="802"/>
      <c r="AB55" s="804"/>
      <c r="AC55" s="802" t="str">
        <f>IF(SUM($O55:P55)=0,"",(SUM($O55:P55)*1000)/SUM($G55:H55))</f>
        <v/>
      </c>
      <c r="AD55" s="802" t="str">
        <f>IF(SUM($O55:Q55)=0,"",(SUM($O55:Q55)*1000)/SUM($G55:I55))</f>
        <v/>
      </c>
      <c r="AE55" s="802" t="str">
        <f>IF(SUM($O55:R55)=0,"",(SUM($O55:R55)*1000)/SUM($G55:J55))</f>
        <v/>
      </c>
      <c r="AF55" s="802">
        <f t="shared" si="8"/>
        <v>0</v>
      </c>
    </row>
    <row r="56" spans="1:32" ht="12.75" customHeight="1">
      <c r="A56" s="687" t="s">
        <v>34</v>
      </c>
      <c r="B56" s="692" t="s">
        <v>568</v>
      </c>
      <c r="C56" s="1284" t="s">
        <v>5</v>
      </c>
      <c r="D56" s="1281" t="s">
        <v>710</v>
      </c>
      <c r="E56" s="128"/>
      <c r="F56" s="794"/>
      <c r="G56" s="794"/>
      <c r="H56" s="794"/>
      <c r="I56" s="794"/>
      <c r="J56" s="794"/>
      <c r="K56" s="794"/>
      <c r="L56" s="795">
        <f t="shared" si="10"/>
        <v>0</v>
      </c>
      <c r="M56" s="128"/>
      <c r="N56" s="795">
        <f t="shared" si="0"/>
        <v>0</v>
      </c>
      <c r="O56" s="795">
        <f t="shared" si="11"/>
        <v>0</v>
      </c>
      <c r="P56" s="795"/>
      <c r="Q56" s="795"/>
      <c r="R56" s="795"/>
      <c r="S56" s="795"/>
      <c r="T56" s="795">
        <f t="shared" si="1"/>
        <v>0</v>
      </c>
      <c r="U56" s="128"/>
      <c r="V56" s="802">
        <f t="shared" si="2"/>
        <v>0</v>
      </c>
      <c r="W56" s="802">
        <f t="shared" si="3"/>
        <v>0</v>
      </c>
      <c r="X56" s="802"/>
      <c r="Y56" s="802"/>
      <c r="Z56" s="802"/>
      <c r="AA56" s="802"/>
      <c r="AB56" s="804"/>
      <c r="AC56" s="802" t="str">
        <f>IF(SUM($O56:P56)=0,"",(SUM($O56:P56)*1000)/SUM($G56:H56))</f>
        <v/>
      </c>
      <c r="AD56" s="802" t="str">
        <f>IF(SUM($O56:Q56)=0,"",(SUM($O56:Q56)*1000)/SUM($G56:I56))</f>
        <v/>
      </c>
      <c r="AE56" s="802" t="str">
        <f>IF(SUM($O56:R56)=0,"",(SUM($O56:R56)*1000)/SUM($G56:J56))</f>
        <v/>
      </c>
      <c r="AF56" s="802">
        <f t="shared" si="8"/>
        <v>0</v>
      </c>
    </row>
    <row r="57" spans="1:32" ht="12.75" customHeight="1">
      <c r="A57" s="687" t="s">
        <v>34</v>
      </c>
      <c r="B57" s="692" t="s">
        <v>35</v>
      </c>
      <c r="C57" s="1284" t="s">
        <v>5</v>
      </c>
      <c r="D57" s="1281" t="s">
        <v>659</v>
      </c>
      <c r="E57" s="128"/>
      <c r="F57" s="794"/>
      <c r="G57" s="794"/>
      <c r="H57" s="794"/>
      <c r="I57" s="794"/>
      <c r="J57" s="794"/>
      <c r="K57" s="794"/>
      <c r="L57" s="795">
        <f t="shared" si="10"/>
        <v>0</v>
      </c>
      <c r="M57" s="128"/>
      <c r="N57" s="795">
        <f t="shared" si="0"/>
        <v>0</v>
      </c>
      <c r="O57" s="795">
        <f t="shared" si="11"/>
        <v>0</v>
      </c>
      <c r="P57" s="795"/>
      <c r="Q57" s="795"/>
      <c r="R57" s="795"/>
      <c r="S57" s="795"/>
      <c r="T57" s="795">
        <f t="shared" si="1"/>
        <v>0</v>
      </c>
      <c r="U57" s="128"/>
      <c r="V57" s="802">
        <f t="shared" si="2"/>
        <v>0</v>
      </c>
      <c r="W57" s="802">
        <f t="shared" si="3"/>
        <v>0</v>
      </c>
      <c r="X57" s="802"/>
      <c r="Y57" s="802"/>
      <c r="Z57" s="802"/>
      <c r="AA57" s="802"/>
      <c r="AB57" s="804"/>
      <c r="AC57" s="802" t="str">
        <f>IF(SUM($O57:P57)=0,"",(SUM($O57:P57)*1000)/SUM($G57:H57))</f>
        <v/>
      </c>
      <c r="AD57" s="802" t="str">
        <f>IF(SUM($O57:Q57)=0,"",(SUM($O57:Q57)*1000)/SUM($G57:I57))</f>
        <v/>
      </c>
      <c r="AE57" s="802" t="str">
        <f>IF(SUM($O57:R57)=0,"",(SUM($O57:R57)*1000)/SUM($G57:J57))</f>
        <v/>
      </c>
      <c r="AF57" s="802">
        <f t="shared" si="8"/>
        <v>0</v>
      </c>
    </row>
    <row r="58" spans="1:32" ht="12.75" customHeight="1">
      <c r="A58" s="687" t="s">
        <v>34</v>
      </c>
      <c r="B58" s="692" t="s">
        <v>274</v>
      </c>
      <c r="C58" s="1284" t="s">
        <v>5</v>
      </c>
      <c r="D58" s="1281"/>
      <c r="E58" s="128"/>
      <c r="F58" s="794"/>
      <c r="G58" s="794"/>
      <c r="H58" s="794"/>
      <c r="I58" s="794"/>
      <c r="J58" s="794"/>
      <c r="K58" s="794"/>
      <c r="L58" s="795">
        <f t="shared" si="10"/>
        <v>0</v>
      </c>
      <c r="M58" s="128"/>
      <c r="N58" s="795">
        <f t="shared" si="0"/>
        <v>0</v>
      </c>
      <c r="O58" s="795">
        <f t="shared" si="11"/>
        <v>0</v>
      </c>
      <c r="P58" s="795"/>
      <c r="Q58" s="795"/>
      <c r="R58" s="795"/>
      <c r="S58" s="795"/>
      <c r="T58" s="795">
        <f t="shared" si="1"/>
        <v>0</v>
      </c>
      <c r="U58" s="128"/>
      <c r="V58" s="802">
        <f t="shared" si="2"/>
        <v>0</v>
      </c>
      <c r="W58" s="802">
        <f t="shared" si="3"/>
        <v>0</v>
      </c>
      <c r="X58" s="802"/>
      <c r="Y58" s="802"/>
      <c r="Z58" s="802"/>
      <c r="AA58" s="802"/>
      <c r="AB58" s="804"/>
      <c r="AC58" s="802" t="str">
        <f>IF(SUM($O58:P58)=0,"",(SUM($O58:P58)*1000)/SUM($G58:H58))</f>
        <v/>
      </c>
      <c r="AD58" s="802" t="str">
        <f>IF(SUM($O58:Q58)=0,"",(SUM($O58:Q58)*1000)/SUM($G58:I58))</f>
        <v/>
      </c>
      <c r="AE58" s="802" t="str">
        <f>IF(SUM($O58:R58)=0,"",(SUM($O58:R58)*1000)/SUM($G58:J58))</f>
        <v/>
      </c>
      <c r="AF58" s="802">
        <f t="shared" si="8"/>
        <v>0</v>
      </c>
    </row>
    <row r="59" spans="1:32" ht="12.75" customHeight="1">
      <c r="A59" s="687" t="s">
        <v>34</v>
      </c>
      <c r="B59" s="692" t="s">
        <v>569</v>
      </c>
      <c r="C59" s="1284" t="s">
        <v>5</v>
      </c>
      <c r="D59" s="1281" t="s">
        <v>710</v>
      </c>
      <c r="E59" s="128"/>
      <c r="F59" s="794"/>
      <c r="G59" s="794"/>
      <c r="H59" s="794"/>
      <c r="I59" s="794"/>
      <c r="J59" s="794"/>
      <c r="K59" s="794"/>
      <c r="L59" s="795">
        <f t="shared" si="10"/>
        <v>0</v>
      </c>
      <c r="M59" s="128"/>
      <c r="N59" s="795">
        <f t="shared" si="0"/>
        <v>0</v>
      </c>
      <c r="O59" s="795">
        <f t="shared" si="11"/>
        <v>0</v>
      </c>
      <c r="P59" s="795"/>
      <c r="Q59" s="795"/>
      <c r="R59" s="795"/>
      <c r="S59" s="795"/>
      <c r="T59" s="795">
        <f t="shared" si="1"/>
        <v>0</v>
      </c>
      <c r="U59" s="128"/>
      <c r="V59" s="802">
        <f t="shared" si="2"/>
        <v>0</v>
      </c>
      <c r="W59" s="802">
        <f t="shared" si="3"/>
        <v>0</v>
      </c>
      <c r="X59" s="802"/>
      <c r="Y59" s="802"/>
      <c r="Z59" s="802"/>
      <c r="AA59" s="802"/>
      <c r="AB59" s="804"/>
      <c r="AC59" s="802" t="str">
        <f>IF(SUM($O59:P59)=0,"",(SUM($O59:P59)*1000)/SUM($G59:H59))</f>
        <v/>
      </c>
      <c r="AD59" s="802" t="str">
        <f>IF(SUM($O59:Q59)=0,"",(SUM($O59:Q59)*1000)/SUM($G59:I59))</f>
        <v/>
      </c>
      <c r="AE59" s="802" t="str">
        <f>IF(SUM($O59:R59)=0,"",(SUM($O59:R59)*1000)/SUM($G59:J59))</f>
        <v/>
      </c>
      <c r="AF59" s="802">
        <f t="shared" si="8"/>
        <v>0</v>
      </c>
    </row>
    <row r="60" spans="1:32" ht="12.75" customHeight="1">
      <c r="A60" s="687" t="s">
        <v>34</v>
      </c>
      <c r="B60" s="692" t="s">
        <v>36</v>
      </c>
      <c r="C60" s="1284" t="s">
        <v>5</v>
      </c>
      <c r="D60" s="1281" t="s">
        <v>659</v>
      </c>
      <c r="E60" s="128"/>
      <c r="F60" s="794"/>
      <c r="G60" s="794"/>
      <c r="H60" s="794"/>
      <c r="I60" s="794"/>
      <c r="J60" s="794"/>
      <c r="K60" s="794"/>
      <c r="L60" s="795">
        <f t="shared" si="10"/>
        <v>0</v>
      </c>
      <c r="M60" s="128"/>
      <c r="N60" s="795">
        <f t="shared" si="0"/>
        <v>0</v>
      </c>
      <c r="O60" s="795">
        <f t="shared" si="11"/>
        <v>0</v>
      </c>
      <c r="P60" s="795"/>
      <c r="Q60" s="795"/>
      <c r="R60" s="795"/>
      <c r="S60" s="795"/>
      <c r="T60" s="795">
        <f t="shared" si="1"/>
        <v>0</v>
      </c>
      <c r="U60" s="128"/>
      <c r="V60" s="802">
        <f t="shared" si="2"/>
        <v>0</v>
      </c>
      <c r="W60" s="802">
        <f t="shared" si="3"/>
        <v>0</v>
      </c>
      <c r="X60" s="802"/>
      <c r="Y60" s="802"/>
      <c r="Z60" s="802"/>
      <c r="AA60" s="802"/>
      <c r="AB60" s="804"/>
      <c r="AC60" s="802" t="str">
        <f>IF(SUM($O60:P60)=0,"",(SUM($O60:P60)*1000)/SUM($G60:H60))</f>
        <v/>
      </c>
      <c r="AD60" s="802" t="str">
        <f>IF(SUM($O60:Q60)=0,"",(SUM($O60:Q60)*1000)/SUM($G60:I60))</f>
        <v/>
      </c>
      <c r="AE60" s="802" t="str">
        <f>IF(SUM($O60:R60)=0,"",(SUM($O60:R60)*1000)/SUM($G60:J60))</f>
        <v/>
      </c>
      <c r="AF60" s="802">
        <f t="shared" si="8"/>
        <v>0</v>
      </c>
    </row>
    <row r="61" spans="1:32" ht="12.75" customHeight="1">
      <c r="A61" s="687" t="s">
        <v>34</v>
      </c>
      <c r="B61" s="692" t="s">
        <v>275</v>
      </c>
      <c r="C61" s="1284" t="s">
        <v>5</v>
      </c>
      <c r="D61" s="1281"/>
      <c r="E61" s="128"/>
      <c r="F61" s="794"/>
      <c r="G61" s="794"/>
      <c r="H61" s="794"/>
      <c r="I61" s="794"/>
      <c r="J61" s="794"/>
      <c r="K61" s="794"/>
      <c r="L61" s="795">
        <f t="shared" si="10"/>
        <v>0</v>
      </c>
      <c r="M61" s="128"/>
      <c r="N61" s="795">
        <f t="shared" si="0"/>
        <v>0</v>
      </c>
      <c r="O61" s="795">
        <f t="shared" si="11"/>
        <v>0</v>
      </c>
      <c r="P61" s="795"/>
      <c r="Q61" s="795"/>
      <c r="R61" s="795"/>
      <c r="S61" s="795"/>
      <c r="T61" s="795">
        <f t="shared" si="1"/>
        <v>0</v>
      </c>
      <c r="U61" s="128"/>
      <c r="V61" s="802">
        <f t="shared" si="2"/>
        <v>0</v>
      </c>
      <c r="W61" s="802">
        <f t="shared" si="3"/>
        <v>0</v>
      </c>
      <c r="X61" s="802"/>
      <c r="Y61" s="802"/>
      <c r="Z61" s="802"/>
      <c r="AA61" s="802"/>
      <c r="AB61" s="804"/>
      <c r="AC61" s="802" t="str">
        <f>IF(SUM($O61:P61)=0,"",(SUM($O61:P61)*1000)/SUM($G61:H61))</f>
        <v/>
      </c>
      <c r="AD61" s="802" t="str">
        <f>IF(SUM($O61:Q61)=0,"",(SUM($O61:Q61)*1000)/SUM($G61:I61))</f>
        <v/>
      </c>
      <c r="AE61" s="802" t="str">
        <f>IF(SUM($O61:R61)=0,"",(SUM($O61:R61)*1000)/SUM($G61:J61))</f>
        <v/>
      </c>
      <c r="AF61" s="802">
        <f t="shared" si="8"/>
        <v>0</v>
      </c>
    </row>
    <row r="62" spans="1:32" ht="12.75" customHeight="1">
      <c r="A62" s="687" t="s">
        <v>14</v>
      </c>
      <c r="B62" s="692" t="s">
        <v>37</v>
      </c>
      <c r="C62" s="1284" t="s">
        <v>5</v>
      </c>
      <c r="D62" s="1281" t="s">
        <v>710</v>
      </c>
      <c r="E62" s="128"/>
      <c r="F62" s="794"/>
      <c r="G62" s="794"/>
      <c r="H62" s="794"/>
      <c r="I62" s="794"/>
      <c r="J62" s="794"/>
      <c r="K62" s="794"/>
      <c r="L62" s="795">
        <f t="shared" si="10"/>
        <v>0</v>
      </c>
      <c r="M62" s="128"/>
      <c r="N62" s="795">
        <f t="shared" si="0"/>
        <v>0</v>
      </c>
      <c r="O62" s="795">
        <f t="shared" si="11"/>
        <v>0</v>
      </c>
      <c r="P62" s="795"/>
      <c r="Q62" s="795"/>
      <c r="R62" s="795"/>
      <c r="S62" s="795"/>
      <c r="T62" s="795">
        <f t="shared" si="1"/>
        <v>0</v>
      </c>
      <c r="U62" s="128"/>
      <c r="V62" s="802">
        <f t="shared" si="2"/>
        <v>0</v>
      </c>
      <c r="W62" s="802">
        <f t="shared" si="3"/>
        <v>0</v>
      </c>
      <c r="X62" s="802"/>
      <c r="Y62" s="802"/>
      <c r="Z62" s="802"/>
      <c r="AA62" s="802"/>
      <c r="AB62" s="804"/>
      <c r="AC62" s="802" t="str">
        <f>IF(SUM($O62:P62)=0,"",(SUM($O62:P62)*1000)/SUM($G62:H62))</f>
        <v/>
      </c>
      <c r="AD62" s="802" t="str">
        <f>IF(SUM($O62:Q62)=0,"",(SUM($O62:Q62)*1000)/SUM($G62:I62))</f>
        <v/>
      </c>
      <c r="AE62" s="802" t="str">
        <f>IF(SUM($O62:R62)=0,"",(SUM($O62:R62)*1000)/SUM($G62:J62))</f>
        <v/>
      </c>
      <c r="AF62" s="802">
        <f t="shared" si="8"/>
        <v>0</v>
      </c>
    </row>
    <row r="63" spans="1:32" ht="12.75" customHeight="1">
      <c r="A63" s="687" t="s">
        <v>14</v>
      </c>
      <c r="B63" s="692" t="s">
        <v>38</v>
      </c>
      <c r="C63" s="1284" t="s">
        <v>5</v>
      </c>
      <c r="D63" s="1281" t="s">
        <v>710</v>
      </c>
      <c r="E63" s="128"/>
      <c r="F63" s="794"/>
      <c r="G63" s="794"/>
      <c r="H63" s="794"/>
      <c r="I63" s="794"/>
      <c r="J63" s="794"/>
      <c r="K63" s="794"/>
      <c r="L63" s="795">
        <f t="shared" si="10"/>
        <v>0</v>
      </c>
      <c r="M63" s="128"/>
      <c r="N63" s="795">
        <f t="shared" si="0"/>
        <v>0</v>
      </c>
      <c r="O63" s="795">
        <f t="shared" si="11"/>
        <v>0</v>
      </c>
      <c r="P63" s="795"/>
      <c r="Q63" s="795"/>
      <c r="R63" s="795"/>
      <c r="S63" s="795"/>
      <c r="T63" s="795">
        <f t="shared" si="1"/>
        <v>0</v>
      </c>
      <c r="U63" s="128"/>
      <c r="V63" s="802">
        <f t="shared" si="2"/>
        <v>0</v>
      </c>
      <c r="W63" s="802">
        <f t="shared" si="3"/>
        <v>0</v>
      </c>
      <c r="X63" s="802"/>
      <c r="Y63" s="802"/>
      <c r="Z63" s="802"/>
      <c r="AA63" s="802"/>
      <c r="AB63" s="804"/>
      <c r="AC63" s="802" t="str">
        <f>IF(SUM($O63:P63)=0,"",(SUM($O63:P63)*1000)/SUM($G63:H63))</f>
        <v/>
      </c>
      <c r="AD63" s="802" t="str">
        <f>IF(SUM($O63:Q63)=0,"",(SUM($O63:Q63)*1000)/SUM($G63:I63))</f>
        <v/>
      </c>
      <c r="AE63" s="802" t="str">
        <f>IF(SUM($O63:R63)=0,"",(SUM($O63:R63)*1000)/SUM($G63:J63))</f>
        <v/>
      </c>
      <c r="AF63" s="802">
        <f t="shared" si="8"/>
        <v>0</v>
      </c>
    </row>
    <row r="64" spans="1:32" ht="12.75" customHeight="1">
      <c r="A64" s="687" t="s">
        <v>14</v>
      </c>
      <c r="B64" s="692" t="s">
        <v>39</v>
      </c>
      <c r="C64" s="1284" t="s">
        <v>5</v>
      </c>
      <c r="D64" s="1281" t="s">
        <v>710</v>
      </c>
      <c r="E64" s="128"/>
      <c r="F64" s="794"/>
      <c r="G64" s="794"/>
      <c r="H64" s="794"/>
      <c r="I64" s="794"/>
      <c r="J64" s="794"/>
      <c r="K64" s="794"/>
      <c r="L64" s="795">
        <f t="shared" si="10"/>
        <v>0</v>
      </c>
      <c r="M64" s="128"/>
      <c r="N64" s="795">
        <f t="shared" si="0"/>
        <v>0</v>
      </c>
      <c r="O64" s="795">
        <f t="shared" si="11"/>
        <v>0</v>
      </c>
      <c r="P64" s="795"/>
      <c r="Q64" s="795"/>
      <c r="R64" s="795"/>
      <c r="S64" s="795"/>
      <c r="T64" s="795">
        <f t="shared" si="1"/>
        <v>0</v>
      </c>
      <c r="U64" s="128"/>
      <c r="V64" s="802">
        <f t="shared" si="2"/>
        <v>0</v>
      </c>
      <c r="W64" s="802">
        <f t="shared" si="3"/>
        <v>0</v>
      </c>
      <c r="X64" s="802"/>
      <c r="Y64" s="802"/>
      <c r="Z64" s="802"/>
      <c r="AA64" s="802"/>
      <c r="AB64" s="804"/>
      <c r="AC64" s="802" t="str">
        <f>IF(SUM($O64:P64)=0,"",(SUM($O64:P64)*1000)/SUM($G64:H64))</f>
        <v/>
      </c>
      <c r="AD64" s="802" t="str">
        <f>IF(SUM($O64:Q64)=0,"",(SUM($O64:Q64)*1000)/SUM($G64:I64))</f>
        <v/>
      </c>
      <c r="AE64" s="802" t="str">
        <f>IF(SUM($O64:R64)=0,"",(SUM($O64:R64)*1000)/SUM($G64:J64))</f>
        <v/>
      </c>
      <c r="AF64" s="802">
        <f t="shared" si="8"/>
        <v>0</v>
      </c>
    </row>
    <row r="65" spans="1:32" ht="12.75" customHeight="1">
      <c r="A65" s="687" t="s">
        <v>14</v>
      </c>
      <c r="B65" s="692" t="s">
        <v>40</v>
      </c>
      <c r="C65" s="1284" t="s">
        <v>5</v>
      </c>
      <c r="D65" s="1281" t="s">
        <v>710</v>
      </c>
      <c r="E65" s="128"/>
      <c r="F65" s="794"/>
      <c r="G65" s="794"/>
      <c r="H65" s="794"/>
      <c r="I65" s="794"/>
      <c r="J65" s="794"/>
      <c r="K65" s="794"/>
      <c r="L65" s="795">
        <f t="shared" si="10"/>
        <v>0</v>
      </c>
      <c r="M65" s="128"/>
      <c r="N65" s="795">
        <f t="shared" si="0"/>
        <v>0</v>
      </c>
      <c r="O65" s="795">
        <f t="shared" si="11"/>
        <v>0</v>
      </c>
      <c r="P65" s="795"/>
      <c r="Q65" s="795"/>
      <c r="R65" s="795"/>
      <c r="S65" s="795"/>
      <c r="T65" s="795">
        <f t="shared" si="1"/>
        <v>0</v>
      </c>
      <c r="U65" s="128"/>
      <c r="V65" s="802">
        <f t="shared" si="2"/>
        <v>0</v>
      </c>
      <c r="W65" s="802">
        <f t="shared" si="3"/>
        <v>0</v>
      </c>
      <c r="X65" s="802"/>
      <c r="Y65" s="802"/>
      <c r="Z65" s="802"/>
      <c r="AA65" s="802"/>
      <c r="AB65" s="804"/>
      <c r="AC65" s="802" t="str">
        <f>IF(SUM($O65:P65)=0,"",(SUM($O65:P65)*1000)/SUM($G65:H65))</f>
        <v/>
      </c>
      <c r="AD65" s="802" t="str">
        <f>IF(SUM($O65:Q65)=0,"",(SUM($O65:Q65)*1000)/SUM($G65:I65))</f>
        <v/>
      </c>
      <c r="AE65" s="802" t="str">
        <f>IF(SUM($O65:R65)=0,"",(SUM($O65:R65)*1000)/SUM($G65:J65))</f>
        <v/>
      </c>
      <c r="AF65" s="802">
        <f t="shared" si="8"/>
        <v>0</v>
      </c>
    </row>
    <row r="66" spans="1:32" ht="12.75" customHeight="1">
      <c r="A66" s="687" t="s">
        <v>14</v>
      </c>
      <c r="B66" s="692" t="s">
        <v>41</v>
      </c>
      <c r="C66" s="1284" t="s">
        <v>5</v>
      </c>
      <c r="D66" s="1281" t="s">
        <v>710</v>
      </c>
      <c r="E66" s="128"/>
      <c r="F66" s="794"/>
      <c r="G66" s="794"/>
      <c r="H66" s="794"/>
      <c r="I66" s="794"/>
      <c r="J66" s="794"/>
      <c r="K66" s="794"/>
      <c r="L66" s="795">
        <f t="shared" si="10"/>
        <v>0</v>
      </c>
      <c r="M66" s="128"/>
      <c r="N66" s="795">
        <f t="shared" si="0"/>
        <v>0</v>
      </c>
      <c r="O66" s="795">
        <f t="shared" si="11"/>
        <v>0</v>
      </c>
      <c r="P66" s="795"/>
      <c r="Q66" s="795"/>
      <c r="R66" s="795"/>
      <c r="S66" s="795"/>
      <c r="T66" s="795">
        <f t="shared" si="1"/>
        <v>0</v>
      </c>
      <c r="U66" s="128"/>
      <c r="V66" s="802">
        <f t="shared" si="2"/>
        <v>0</v>
      </c>
      <c r="W66" s="802">
        <f t="shared" si="3"/>
        <v>0</v>
      </c>
      <c r="X66" s="802"/>
      <c r="Y66" s="802"/>
      <c r="Z66" s="802"/>
      <c r="AA66" s="802"/>
      <c r="AB66" s="804"/>
      <c r="AC66" s="802" t="str">
        <f>IF(SUM($O66:P66)=0,"",(SUM($O66:P66)*1000)/SUM($G66:H66))</f>
        <v/>
      </c>
      <c r="AD66" s="802" t="str">
        <f>IF(SUM($O66:Q66)=0,"",(SUM($O66:Q66)*1000)/SUM($G66:I66))</f>
        <v/>
      </c>
      <c r="AE66" s="802" t="str">
        <f>IF(SUM($O66:R66)=0,"",(SUM($O66:R66)*1000)/SUM($G66:J66))</f>
        <v/>
      </c>
      <c r="AF66" s="802">
        <f t="shared" si="8"/>
        <v>0</v>
      </c>
    </row>
    <row r="67" spans="1:32" ht="12.75" customHeight="1">
      <c r="A67" s="687" t="s">
        <v>14</v>
      </c>
      <c r="B67" s="692" t="s">
        <v>42</v>
      </c>
      <c r="C67" s="1284" t="s">
        <v>5</v>
      </c>
      <c r="D67" s="1281" t="s">
        <v>710</v>
      </c>
      <c r="E67" s="128"/>
      <c r="F67" s="794"/>
      <c r="G67" s="794"/>
      <c r="H67" s="794"/>
      <c r="I67" s="794"/>
      <c r="J67" s="794"/>
      <c r="K67" s="794"/>
      <c r="L67" s="795">
        <f t="shared" si="10"/>
        <v>0</v>
      </c>
      <c r="M67" s="128"/>
      <c r="N67" s="795">
        <f t="shared" si="0"/>
        <v>0</v>
      </c>
      <c r="O67" s="795">
        <f t="shared" si="11"/>
        <v>0</v>
      </c>
      <c r="P67" s="795"/>
      <c r="Q67" s="795"/>
      <c r="R67" s="795"/>
      <c r="S67" s="795"/>
      <c r="T67" s="795">
        <f t="shared" si="1"/>
        <v>0</v>
      </c>
      <c r="U67" s="128"/>
      <c r="V67" s="802">
        <f t="shared" si="2"/>
        <v>0</v>
      </c>
      <c r="W67" s="802">
        <f t="shared" si="3"/>
        <v>0</v>
      </c>
      <c r="X67" s="802"/>
      <c r="Y67" s="802"/>
      <c r="Z67" s="802"/>
      <c r="AA67" s="802"/>
      <c r="AB67" s="804"/>
      <c r="AC67" s="802" t="str">
        <f>IF(SUM($O67:P67)=0,"",(SUM($O67:P67)*1000)/SUM($G67:H67))</f>
        <v/>
      </c>
      <c r="AD67" s="802" t="str">
        <f>IF(SUM($O67:Q67)=0,"",(SUM($O67:Q67)*1000)/SUM($G67:I67))</f>
        <v/>
      </c>
      <c r="AE67" s="802" t="str">
        <f>IF(SUM($O67:R67)=0,"",(SUM($O67:R67)*1000)/SUM($G67:J67))</f>
        <v/>
      </c>
      <c r="AF67" s="802">
        <f t="shared" si="8"/>
        <v>0</v>
      </c>
    </row>
    <row r="68" spans="1:32" ht="12.75" customHeight="1">
      <c r="A68" s="687" t="s">
        <v>14</v>
      </c>
      <c r="B68" s="692" t="s">
        <v>43</v>
      </c>
      <c r="C68" s="1284" t="s">
        <v>5</v>
      </c>
      <c r="D68" s="1281" t="s">
        <v>710</v>
      </c>
      <c r="E68" s="128"/>
      <c r="F68" s="794"/>
      <c r="G68" s="794"/>
      <c r="H68" s="794"/>
      <c r="I68" s="794"/>
      <c r="J68" s="794"/>
      <c r="K68" s="794"/>
      <c r="L68" s="795">
        <f t="shared" si="10"/>
        <v>0</v>
      </c>
      <c r="M68" s="128"/>
      <c r="N68" s="795">
        <f t="shared" si="0"/>
        <v>0</v>
      </c>
      <c r="O68" s="795">
        <f t="shared" si="11"/>
        <v>0</v>
      </c>
      <c r="P68" s="795"/>
      <c r="Q68" s="795"/>
      <c r="R68" s="795"/>
      <c r="S68" s="795"/>
      <c r="T68" s="795">
        <f t="shared" si="1"/>
        <v>0</v>
      </c>
      <c r="U68" s="128"/>
      <c r="V68" s="802">
        <f t="shared" si="2"/>
        <v>0</v>
      </c>
      <c r="W68" s="802">
        <f t="shared" si="3"/>
        <v>0</v>
      </c>
      <c r="X68" s="802"/>
      <c r="Y68" s="802"/>
      <c r="Z68" s="802"/>
      <c r="AA68" s="802"/>
      <c r="AB68" s="804"/>
      <c r="AC68" s="802" t="str">
        <f>IF(SUM($O68:P68)=0,"",(SUM($O68:P68)*1000)/SUM($G68:H68))</f>
        <v/>
      </c>
      <c r="AD68" s="802" t="str">
        <f>IF(SUM($O68:Q68)=0,"",(SUM($O68:Q68)*1000)/SUM($G68:I68))</f>
        <v/>
      </c>
      <c r="AE68" s="802" t="str">
        <f>IF(SUM($O68:R68)=0,"",(SUM($O68:R68)*1000)/SUM($G68:J68))</f>
        <v/>
      </c>
      <c r="AF68" s="802">
        <f t="shared" si="8"/>
        <v>0</v>
      </c>
    </row>
    <row r="69" spans="1:32" ht="12.75" customHeight="1">
      <c r="A69" s="687" t="s">
        <v>16</v>
      </c>
      <c r="B69" s="692" t="s">
        <v>570</v>
      </c>
      <c r="C69" s="1284" t="s">
        <v>5</v>
      </c>
      <c r="D69" s="1281" t="s">
        <v>659</v>
      </c>
      <c r="E69" s="128"/>
      <c r="F69" s="794"/>
      <c r="G69" s="794"/>
      <c r="H69" s="794"/>
      <c r="I69" s="794"/>
      <c r="J69" s="794"/>
      <c r="K69" s="794"/>
      <c r="L69" s="795">
        <f t="shared" si="10"/>
        <v>0</v>
      </c>
      <c r="M69" s="128"/>
      <c r="N69" s="795">
        <f t="shared" si="0"/>
        <v>0</v>
      </c>
      <c r="O69" s="795">
        <f t="shared" si="11"/>
        <v>0</v>
      </c>
      <c r="P69" s="795"/>
      <c r="Q69" s="795"/>
      <c r="R69" s="795"/>
      <c r="S69" s="795"/>
      <c r="T69" s="795">
        <f t="shared" si="1"/>
        <v>0</v>
      </c>
      <c r="U69" s="128"/>
      <c r="V69" s="802">
        <f t="shared" si="2"/>
        <v>0</v>
      </c>
      <c r="W69" s="802">
        <f t="shared" si="3"/>
        <v>0</v>
      </c>
      <c r="X69" s="802"/>
      <c r="Y69" s="802"/>
      <c r="Z69" s="802"/>
      <c r="AA69" s="802"/>
      <c r="AB69" s="804"/>
      <c r="AC69" s="802" t="str">
        <f>IF(SUM($O69:P69)=0,"",(SUM($O69:P69)*1000)/SUM($G69:H69))</f>
        <v/>
      </c>
      <c r="AD69" s="802" t="str">
        <f>IF(SUM($O69:Q69)=0,"",(SUM($O69:Q69)*1000)/SUM($G69:I69))</f>
        <v/>
      </c>
      <c r="AE69" s="802" t="str">
        <f>IF(SUM($O69:R69)=0,"",(SUM($O69:R69)*1000)/SUM($G69:J69))</f>
        <v/>
      </c>
      <c r="AF69" s="802">
        <f t="shared" si="8"/>
        <v>0</v>
      </c>
    </row>
    <row r="70" spans="1:32" ht="12.75" customHeight="1">
      <c r="A70" s="687" t="s">
        <v>16</v>
      </c>
      <c r="B70" s="692" t="s">
        <v>571</v>
      </c>
      <c r="C70" s="1284" t="s">
        <v>5</v>
      </c>
      <c r="D70" s="1281" t="s">
        <v>659</v>
      </c>
      <c r="E70" s="128"/>
      <c r="F70" s="794"/>
      <c r="G70" s="794"/>
      <c r="H70" s="794"/>
      <c r="I70" s="794"/>
      <c r="J70" s="794"/>
      <c r="K70" s="794"/>
      <c r="L70" s="795">
        <f t="shared" si="10"/>
        <v>0</v>
      </c>
      <c r="M70" s="128"/>
      <c r="N70" s="795">
        <f t="shared" si="0"/>
        <v>0</v>
      </c>
      <c r="O70" s="795">
        <f>O311+O415+O519+O623+O727+O831+O935+O1039+O1143</f>
        <v>0</v>
      </c>
      <c r="P70" s="795"/>
      <c r="Q70" s="795"/>
      <c r="R70" s="795"/>
      <c r="S70" s="795"/>
      <c r="T70" s="795">
        <f t="shared" si="1"/>
        <v>0</v>
      </c>
      <c r="U70" s="128"/>
      <c r="V70" s="802">
        <f t="shared" si="2"/>
        <v>0</v>
      </c>
      <c r="W70" s="802">
        <f t="shared" si="3"/>
        <v>0</v>
      </c>
      <c r="X70" s="802"/>
      <c r="Y70" s="802"/>
      <c r="Z70" s="802"/>
      <c r="AA70" s="802"/>
      <c r="AB70" s="804"/>
      <c r="AC70" s="802" t="str">
        <f>IF(SUM($O70:P70)=0,"",(SUM($O70:P70)*1000)/SUM($G70:H70))</f>
        <v/>
      </c>
      <c r="AD70" s="802" t="str">
        <f>IF(SUM($O70:Q70)=0,"",(SUM($O70:Q70)*1000)/SUM($G70:I70))</f>
        <v/>
      </c>
      <c r="AE70" s="802" t="str">
        <f>IF(SUM($O70:R70)=0,"",(SUM($O70:R70)*1000)/SUM($G70:J70))</f>
        <v/>
      </c>
      <c r="AF70" s="802">
        <f t="shared" si="8"/>
        <v>0</v>
      </c>
    </row>
    <row r="71" spans="1:32" ht="12.75" customHeight="1">
      <c r="A71" s="687" t="s">
        <v>16</v>
      </c>
      <c r="B71" s="692" t="s">
        <v>572</v>
      </c>
      <c r="C71" s="1284" t="s">
        <v>5</v>
      </c>
      <c r="D71" s="1281" t="s">
        <v>659</v>
      </c>
      <c r="E71" s="128"/>
      <c r="F71" s="794"/>
      <c r="G71" s="794"/>
      <c r="H71" s="794"/>
      <c r="I71" s="794"/>
      <c r="J71" s="794"/>
      <c r="K71" s="794"/>
      <c r="L71" s="795">
        <f t="shared" si="10"/>
        <v>0</v>
      </c>
      <c r="M71" s="128"/>
      <c r="N71" s="795">
        <f t="shared" ref="N71:O107" si="12">N312+N416+N520+N624+N728+N832+N936+N1040+N1144</f>
        <v>0</v>
      </c>
      <c r="O71" s="795">
        <f t="shared" si="12"/>
        <v>0</v>
      </c>
      <c r="P71" s="795"/>
      <c r="Q71" s="795"/>
      <c r="R71" s="795"/>
      <c r="S71" s="795"/>
      <c r="T71" s="795">
        <f t="shared" ref="T71:T107" si="13">SUM(O71:S71)</f>
        <v>0</v>
      </c>
      <c r="U71" s="128"/>
      <c r="V71" s="802">
        <f t="shared" ref="V71:V104" si="14">IF(SUM(F71,N71)=0,0,(IF(OR(F71=0,N71=0),"Err",N71*1000/F71)))</f>
        <v>0</v>
      </c>
      <c r="W71" s="802">
        <f t="shared" ref="W71:W104" si="15">IF(SUM(G71,O71)=0,0,(IF(OR(G71=0,O71=0),"Err",O71*1000/G71)))</f>
        <v>0</v>
      </c>
      <c r="X71" s="802"/>
      <c r="Y71" s="802"/>
      <c r="Z71" s="802"/>
      <c r="AA71" s="802"/>
      <c r="AB71" s="804"/>
      <c r="AC71" s="802" t="str">
        <f>IF(SUM($O71:P71)=0,"",(SUM($O71:P71)*1000)/SUM($G71:H71))</f>
        <v/>
      </c>
      <c r="AD71" s="802" t="str">
        <f>IF(SUM($O71:Q71)=0,"",(SUM($O71:Q71)*1000)/SUM($G71:I71))</f>
        <v/>
      </c>
      <c r="AE71" s="802" t="str">
        <f>IF(SUM($O71:R71)=0,"",(SUM($O71:R71)*1000)/SUM($G71:J71))</f>
        <v/>
      </c>
      <c r="AF71" s="802">
        <f t="shared" si="8"/>
        <v>0</v>
      </c>
    </row>
    <row r="72" spans="1:32" ht="12.75" customHeight="1">
      <c r="A72" s="687" t="s">
        <v>16</v>
      </c>
      <c r="B72" s="692" t="s">
        <v>573</v>
      </c>
      <c r="C72" s="1284" t="s">
        <v>5</v>
      </c>
      <c r="D72" s="1281" t="s">
        <v>659</v>
      </c>
      <c r="E72" s="128"/>
      <c r="F72" s="794"/>
      <c r="G72" s="794"/>
      <c r="H72" s="794"/>
      <c r="I72" s="794"/>
      <c r="J72" s="794"/>
      <c r="K72" s="794"/>
      <c r="L72" s="795">
        <f t="shared" si="10"/>
        <v>0</v>
      </c>
      <c r="M72" s="128"/>
      <c r="N72" s="795">
        <f t="shared" si="12"/>
        <v>0</v>
      </c>
      <c r="O72" s="795">
        <f t="shared" si="12"/>
        <v>0</v>
      </c>
      <c r="P72" s="795"/>
      <c r="Q72" s="795"/>
      <c r="R72" s="795"/>
      <c r="S72" s="795"/>
      <c r="T72" s="795">
        <f t="shared" si="13"/>
        <v>0</v>
      </c>
      <c r="U72" s="128"/>
      <c r="V72" s="802">
        <f t="shared" si="14"/>
        <v>0</v>
      </c>
      <c r="W72" s="802">
        <f t="shared" si="15"/>
        <v>0</v>
      </c>
      <c r="X72" s="802"/>
      <c r="Y72" s="802"/>
      <c r="Z72" s="802"/>
      <c r="AA72" s="802"/>
      <c r="AB72" s="804"/>
      <c r="AC72" s="802" t="str">
        <f>IF(SUM($O72:P72)=0,"",(SUM($O72:P72)*1000)/SUM($G72:H72))</f>
        <v/>
      </c>
      <c r="AD72" s="802" t="str">
        <f>IF(SUM($O72:Q72)=0,"",(SUM($O72:Q72)*1000)/SUM($G72:I72))</f>
        <v/>
      </c>
      <c r="AE72" s="802" t="str">
        <f>IF(SUM($O72:R72)=0,"",(SUM($O72:R72)*1000)/SUM($G72:J72))</f>
        <v/>
      </c>
      <c r="AF72" s="802">
        <f t="shared" si="8"/>
        <v>0</v>
      </c>
    </row>
    <row r="73" spans="1:32" ht="12.75" customHeight="1">
      <c r="A73" s="687" t="s">
        <v>16</v>
      </c>
      <c r="B73" s="692" t="s">
        <v>276</v>
      </c>
      <c r="C73" s="1284" t="s">
        <v>5</v>
      </c>
      <c r="D73" s="1281" t="s">
        <v>659</v>
      </c>
      <c r="E73" s="128"/>
      <c r="F73" s="794"/>
      <c r="G73" s="794"/>
      <c r="H73" s="794"/>
      <c r="I73" s="794"/>
      <c r="J73" s="794"/>
      <c r="K73" s="794"/>
      <c r="L73" s="795">
        <f t="shared" si="10"/>
        <v>0</v>
      </c>
      <c r="M73" s="128"/>
      <c r="N73" s="795">
        <f t="shared" si="12"/>
        <v>0</v>
      </c>
      <c r="O73" s="795">
        <f t="shared" si="12"/>
        <v>0</v>
      </c>
      <c r="P73" s="795"/>
      <c r="Q73" s="795"/>
      <c r="R73" s="795"/>
      <c r="S73" s="795"/>
      <c r="T73" s="795">
        <f t="shared" si="13"/>
        <v>0</v>
      </c>
      <c r="U73" s="128"/>
      <c r="V73" s="802">
        <f t="shared" si="14"/>
        <v>0</v>
      </c>
      <c r="W73" s="802">
        <f t="shared" si="15"/>
        <v>0</v>
      </c>
      <c r="X73" s="802"/>
      <c r="Y73" s="802"/>
      <c r="Z73" s="802"/>
      <c r="AA73" s="802"/>
      <c r="AB73" s="804"/>
      <c r="AC73" s="802" t="str">
        <f>IF(SUM($O73:P73)=0,"",(SUM($O73:P73)*1000)/SUM($G73:H73))</f>
        <v/>
      </c>
      <c r="AD73" s="802" t="str">
        <f>IF(SUM($O73:Q73)=0,"",(SUM($O73:Q73)*1000)/SUM($G73:I73))</f>
        <v/>
      </c>
      <c r="AE73" s="802" t="str">
        <f>IF(SUM($O73:R73)=0,"",(SUM($O73:R73)*1000)/SUM($G73:J73))</f>
        <v/>
      </c>
      <c r="AF73" s="802">
        <f t="shared" si="8"/>
        <v>0</v>
      </c>
    </row>
    <row r="74" spans="1:32" ht="12.75" customHeight="1">
      <c r="A74" s="687" t="s">
        <v>16</v>
      </c>
      <c r="B74" s="692" t="s">
        <v>574</v>
      </c>
      <c r="C74" s="1284" t="s">
        <v>5</v>
      </c>
      <c r="D74" s="1281" t="s">
        <v>659</v>
      </c>
      <c r="E74" s="128"/>
      <c r="F74" s="794"/>
      <c r="G74" s="794"/>
      <c r="H74" s="794"/>
      <c r="I74" s="794"/>
      <c r="J74" s="794"/>
      <c r="K74" s="794"/>
      <c r="L74" s="795">
        <f t="shared" si="10"/>
        <v>0</v>
      </c>
      <c r="M74" s="128"/>
      <c r="N74" s="795">
        <f t="shared" si="12"/>
        <v>0</v>
      </c>
      <c r="O74" s="795">
        <f t="shared" si="12"/>
        <v>0</v>
      </c>
      <c r="P74" s="795"/>
      <c r="Q74" s="795"/>
      <c r="R74" s="795"/>
      <c r="S74" s="795"/>
      <c r="T74" s="795">
        <f t="shared" si="13"/>
        <v>0</v>
      </c>
      <c r="U74" s="128"/>
      <c r="V74" s="802">
        <f t="shared" si="14"/>
        <v>0</v>
      </c>
      <c r="W74" s="802">
        <f t="shared" si="15"/>
        <v>0</v>
      </c>
      <c r="X74" s="802"/>
      <c r="Y74" s="802"/>
      <c r="Z74" s="802"/>
      <c r="AA74" s="802"/>
      <c r="AB74" s="804"/>
      <c r="AC74" s="802" t="str">
        <f>IF(SUM($O74:P74)=0,"",(SUM($O74:P74)*1000)/SUM($G74:H74))</f>
        <v/>
      </c>
      <c r="AD74" s="802" t="str">
        <f>IF(SUM($O74:Q74)=0,"",(SUM($O74:Q74)*1000)/SUM($G74:I74))</f>
        <v/>
      </c>
      <c r="AE74" s="802" t="str">
        <f>IF(SUM($O74:R74)=0,"",(SUM($O74:R74)*1000)/SUM($G74:J74))</f>
        <v/>
      </c>
      <c r="AF74" s="802">
        <f t="shared" si="8"/>
        <v>0</v>
      </c>
    </row>
    <row r="75" spans="1:32" ht="12.75" customHeight="1">
      <c r="A75" s="687" t="s">
        <v>16</v>
      </c>
      <c r="B75" s="692" t="s">
        <v>277</v>
      </c>
      <c r="C75" s="1284" t="s">
        <v>5</v>
      </c>
      <c r="D75" s="1281" t="s">
        <v>659</v>
      </c>
      <c r="E75" s="128"/>
      <c r="F75" s="794"/>
      <c r="G75" s="794"/>
      <c r="H75" s="794"/>
      <c r="I75" s="794"/>
      <c r="J75" s="794"/>
      <c r="K75" s="794"/>
      <c r="L75" s="795">
        <f t="shared" si="10"/>
        <v>0</v>
      </c>
      <c r="M75" s="128"/>
      <c r="N75" s="795">
        <f t="shared" si="12"/>
        <v>0</v>
      </c>
      <c r="O75" s="795">
        <f t="shared" si="12"/>
        <v>0</v>
      </c>
      <c r="P75" s="795"/>
      <c r="Q75" s="795"/>
      <c r="R75" s="795"/>
      <c r="S75" s="795"/>
      <c r="T75" s="795">
        <f t="shared" si="13"/>
        <v>0</v>
      </c>
      <c r="U75" s="128"/>
      <c r="V75" s="802">
        <f t="shared" si="14"/>
        <v>0</v>
      </c>
      <c r="W75" s="802">
        <f t="shared" si="15"/>
        <v>0</v>
      </c>
      <c r="X75" s="802"/>
      <c r="Y75" s="802"/>
      <c r="Z75" s="802"/>
      <c r="AA75" s="802"/>
      <c r="AB75" s="804"/>
      <c r="AC75" s="802" t="str">
        <f>IF(SUM($O75:P75)=0,"",(SUM($O75:P75)*1000)/SUM($G75:H75))</f>
        <v/>
      </c>
      <c r="AD75" s="802" t="str">
        <f>IF(SUM($O75:Q75)=0,"",(SUM($O75:Q75)*1000)/SUM($G75:I75))</f>
        <v/>
      </c>
      <c r="AE75" s="802" t="str">
        <f>IF(SUM($O75:R75)=0,"",(SUM($O75:R75)*1000)/SUM($G75:J75))</f>
        <v/>
      </c>
      <c r="AF75" s="802">
        <f t="shared" si="8"/>
        <v>0</v>
      </c>
    </row>
    <row r="76" spans="1:32" ht="12.75" customHeight="1">
      <c r="A76" s="687" t="s">
        <v>16</v>
      </c>
      <c r="B76" s="692" t="s">
        <v>278</v>
      </c>
      <c r="C76" s="1284" t="s">
        <v>5</v>
      </c>
      <c r="D76" s="1281" t="s">
        <v>659</v>
      </c>
      <c r="E76" s="128"/>
      <c r="F76" s="794"/>
      <c r="G76" s="794"/>
      <c r="H76" s="794"/>
      <c r="I76" s="794"/>
      <c r="J76" s="794"/>
      <c r="K76" s="794"/>
      <c r="L76" s="795">
        <f t="shared" si="10"/>
        <v>0</v>
      </c>
      <c r="M76" s="128"/>
      <c r="N76" s="795">
        <f t="shared" si="12"/>
        <v>0</v>
      </c>
      <c r="O76" s="795">
        <f t="shared" si="12"/>
        <v>0</v>
      </c>
      <c r="P76" s="795"/>
      <c r="Q76" s="795"/>
      <c r="R76" s="795"/>
      <c r="S76" s="795"/>
      <c r="T76" s="795">
        <f t="shared" si="13"/>
        <v>0</v>
      </c>
      <c r="U76" s="128"/>
      <c r="V76" s="802">
        <f t="shared" si="14"/>
        <v>0</v>
      </c>
      <c r="W76" s="802">
        <f t="shared" si="15"/>
        <v>0</v>
      </c>
      <c r="X76" s="802"/>
      <c r="Y76" s="802"/>
      <c r="Z76" s="802"/>
      <c r="AA76" s="802"/>
      <c r="AB76" s="804"/>
      <c r="AC76" s="802" t="str">
        <f>IF(SUM($O76:P76)=0,"",(SUM($O76:P76)*1000)/SUM($G76:H76))</f>
        <v/>
      </c>
      <c r="AD76" s="802" t="str">
        <f>IF(SUM($O76:Q76)=0,"",(SUM($O76:Q76)*1000)/SUM($G76:I76))</f>
        <v/>
      </c>
      <c r="AE76" s="802" t="str">
        <f>IF(SUM($O76:R76)=0,"",(SUM($O76:R76)*1000)/SUM($G76:J76))</f>
        <v/>
      </c>
      <c r="AF76" s="802">
        <f t="shared" si="8"/>
        <v>0</v>
      </c>
    </row>
    <row r="77" spans="1:32" ht="12.75" customHeight="1">
      <c r="A77" s="687" t="s">
        <v>16</v>
      </c>
      <c r="B77" s="692" t="s">
        <v>575</v>
      </c>
      <c r="C77" s="1284" t="s">
        <v>5</v>
      </c>
      <c r="D77" s="1281" t="s">
        <v>659</v>
      </c>
      <c r="E77" s="128"/>
      <c r="F77" s="794"/>
      <c r="G77" s="794"/>
      <c r="H77" s="794"/>
      <c r="I77" s="794"/>
      <c r="J77" s="794"/>
      <c r="K77" s="794"/>
      <c r="L77" s="795">
        <f t="shared" si="10"/>
        <v>0</v>
      </c>
      <c r="M77" s="128"/>
      <c r="N77" s="795">
        <f t="shared" si="12"/>
        <v>0</v>
      </c>
      <c r="O77" s="795">
        <f t="shared" si="12"/>
        <v>0</v>
      </c>
      <c r="P77" s="795"/>
      <c r="Q77" s="795"/>
      <c r="R77" s="795"/>
      <c r="S77" s="795"/>
      <c r="T77" s="795">
        <f t="shared" si="13"/>
        <v>0</v>
      </c>
      <c r="U77" s="128"/>
      <c r="V77" s="802">
        <f t="shared" si="14"/>
        <v>0</v>
      </c>
      <c r="W77" s="802">
        <f t="shared" si="15"/>
        <v>0</v>
      </c>
      <c r="X77" s="802"/>
      <c r="Y77" s="802"/>
      <c r="Z77" s="802"/>
      <c r="AA77" s="802"/>
      <c r="AB77" s="804"/>
      <c r="AC77" s="802" t="str">
        <f>IF(SUM($O77:P77)=0,"",(SUM($O77:P77)*1000)/SUM($G77:H77))</f>
        <v/>
      </c>
      <c r="AD77" s="802" t="str">
        <f>IF(SUM($O77:Q77)=0,"",(SUM($O77:Q77)*1000)/SUM($G77:I77))</f>
        <v/>
      </c>
      <c r="AE77" s="802" t="str">
        <f>IF(SUM($O77:R77)=0,"",(SUM($O77:R77)*1000)/SUM($G77:J77))</f>
        <v/>
      </c>
      <c r="AF77" s="802">
        <f t="shared" si="8"/>
        <v>0</v>
      </c>
    </row>
    <row r="78" spans="1:32" ht="12.75" customHeight="1">
      <c r="A78" s="687" t="s">
        <v>15</v>
      </c>
      <c r="B78" s="692" t="s">
        <v>576</v>
      </c>
      <c r="C78" s="1284" t="s">
        <v>5</v>
      </c>
      <c r="D78" s="1281" t="s">
        <v>659</v>
      </c>
      <c r="E78" s="128"/>
      <c r="F78" s="794"/>
      <c r="G78" s="794"/>
      <c r="H78" s="794"/>
      <c r="I78" s="794"/>
      <c r="J78" s="794"/>
      <c r="K78" s="794"/>
      <c r="L78" s="795">
        <f t="shared" si="10"/>
        <v>0</v>
      </c>
      <c r="M78" s="128"/>
      <c r="N78" s="795">
        <f t="shared" si="12"/>
        <v>0</v>
      </c>
      <c r="O78" s="795">
        <f t="shared" si="12"/>
        <v>0</v>
      </c>
      <c r="P78" s="795"/>
      <c r="Q78" s="795"/>
      <c r="R78" s="795"/>
      <c r="S78" s="795"/>
      <c r="T78" s="795">
        <f t="shared" si="13"/>
        <v>0</v>
      </c>
      <c r="U78" s="128"/>
      <c r="V78" s="802">
        <f t="shared" si="14"/>
        <v>0</v>
      </c>
      <c r="W78" s="802">
        <f t="shared" si="15"/>
        <v>0</v>
      </c>
      <c r="X78" s="802"/>
      <c r="Y78" s="802"/>
      <c r="Z78" s="802"/>
      <c r="AA78" s="802"/>
      <c r="AB78" s="804"/>
      <c r="AC78" s="802" t="str">
        <f>IF(SUM($O78:P78)=0,"",(SUM($O78:P78)*1000)/SUM($G78:H78))</f>
        <v/>
      </c>
      <c r="AD78" s="802" t="str">
        <f>IF(SUM($O78:Q78)=0,"",(SUM($O78:Q78)*1000)/SUM($G78:I78))</f>
        <v/>
      </c>
      <c r="AE78" s="802" t="str">
        <f>IF(SUM($O78:R78)=0,"",(SUM($O78:R78)*1000)/SUM($G78:J78))</f>
        <v/>
      </c>
      <c r="AF78" s="802">
        <f t="shared" si="8"/>
        <v>0</v>
      </c>
    </row>
    <row r="79" spans="1:32" ht="12.75" customHeight="1">
      <c r="A79" s="687" t="s">
        <v>15</v>
      </c>
      <c r="B79" s="692" t="s">
        <v>577</v>
      </c>
      <c r="C79" s="1284" t="s">
        <v>5</v>
      </c>
      <c r="D79" s="1281" t="s">
        <v>659</v>
      </c>
      <c r="E79" s="128"/>
      <c r="F79" s="794"/>
      <c r="G79" s="794"/>
      <c r="H79" s="794"/>
      <c r="I79" s="794"/>
      <c r="J79" s="794"/>
      <c r="K79" s="794"/>
      <c r="L79" s="795">
        <f t="shared" si="10"/>
        <v>0</v>
      </c>
      <c r="M79" s="128"/>
      <c r="N79" s="795">
        <f t="shared" si="12"/>
        <v>0</v>
      </c>
      <c r="O79" s="795">
        <f t="shared" si="12"/>
        <v>0</v>
      </c>
      <c r="P79" s="795"/>
      <c r="Q79" s="795"/>
      <c r="R79" s="795"/>
      <c r="S79" s="795"/>
      <c r="T79" s="795">
        <f t="shared" si="13"/>
        <v>0</v>
      </c>
      <c r="U79" s="128"/>
      <c r="V79" s="802">
        <f t="shared" si="14"/>
        <v>0</v>
      </c>
      <c r="W79" s="802">
        <f t="shared" si="15"/>
        <v>0</v>
      </c>
      <c r="X79" s="802"/>
      <c r="Y79" s="802"/>
      <c r="Z79" s="802"/>
      <c r="AA79" s="802"/>
      <c r="AB79" s="804"/>
      <c r="AC79" s="802" t="str">
        <f>IF(SUM($O79:P79)=0,"",(SUM($O79:P79)*1000)/SUM($G79:H79))</f>
        <v/>
      </c>
      <c r="AD79" s="802" t="str">
        <f>IF(SUM($O79:Q79)=0,"",(SUM($O79:Q79)*1000)/SUM($G79:I79))</f>
        <v/>
      </c>
      <c r="AE79" s="802" t="str">
        <f>IF(SUM($O79:R79)=0,"",(SUM($O79:R79)*1000)/SUM($G79:J79))</f>
        <v/>
      </c>
      <c r="AF79" s="802">
        <f t="shared" si="8"/>
        <v>0</v>
      </c>
    </row>
    <row r="80" spans="1:32" ht="12.75" customHeight="1">
      <c r="A80" s="687" t="s">
        <v>15</v>
      </c>
      <c r="B80" s="692" t="s">
        <v>578</v>
      </c>
      <c r="C80" s="1284" t="s">
        <v>5</v>
      </c>
      <c r="D80" s="1281" t="s">
        <v>659</v>
      </c>
      <c r="E80" s="128"/>
      <c r="F80" s="794"/>
      <c r="G80" s="794"/>
      <c r="H80" s="794"/>
      <c r="I80" s="794"/>
      <c r="J80" s="794"/>
      <c r="K80" s="794"/>
      <c r="L80" s="795">
        <f t="shared" si="10"/>
        <v>0</v>
      </c>
      <c r="M80" s="128"/>
      <c r="N80" s="795">
        <f t="shared" si="12"/>
        <v>0</v>
      </c>
      <c r="O80" s="795">
        <f t="shared" si="12"/>
        <v>0</v>
      </c>
      <c r="P80" s="795"/>
      <c r="Q80" s="795"/>
      <c r="R80" s="795"/>
      <c r="S80" s="795"/>
      <c r="T80" s="795">
        <f t="shared" si="13"/>
        <v>0</v>
      </c>
      <c r="U80" s="128"/>
      <c r="V80" s="802">
        <f t="shared" si="14"/>
        <v>0</v>
      </c>
      <c r="W80" s="802">
        <f t="shared" si="15"/>
        <v>0</v>
      </c>
      <c r="X80" s="802"/>
      <c r="Y80" s="802"/>
      <c r="Z80" s="802"/>
      <c r="AA80" s="802"/>
      <c r="AB80" s="804"/>
      <c r="AC80" s="802" t="str">
        <f>IF(SUM($O80:P80)=0,"",(SUM($O80:P80)*1000)/SUM($G80:H80))</f>
        <v/>
      </c>
      <c r="AD80" s="802" t="str">
        <f>IF(SUM($O80:Q80)=0,"",(SUM($O80:Q80)*1000)/SUM($G80:I80))</f>
        <v/>
      </c>
      <c r="AE80" s="802" t="str">
        <f>IF(SUM($O80:R80)=0,"",(SUM($O80:R80)*1000)/SUM($G80:J80))</f>
        <v/>
      </c>
      <c r="AF80" s="802">
        <f t="shared" si="8"/>
        <v>0</v>
      </c>
    </row>
    <row r="81" spans="1:32" ht="12.75" customHeight="1">
      <c r="A81" s="687" t="s">
        <v>16</v>
      </c>
      <c r="B81" s="692" t="s">
        <v>579</v>
      </c>
      <c r="C81" s="1284" t="s">
        <v>5</v>
      </c>
      <c r="D81" s="1281" t="s">
        <v>659</v>
      </c>
      <c r="E81" s="128"/>
      <c r="F81" s="794"/>
      <c r="G81" s="794"/>
      <c r="H81" s="794"/>
      <c r="I81" s="794"/>
      <c r="J81" s="794"/>
      <c r="K81" s="794"/>
      <c r="L81" s="795">
        <f t="shared" si="10"/>
        <v>0</v>
      </c>
      <c r="M81" s="128"/>
      <c r="N81" s="795">
        <f t="shared" si="12"/>
        <v>0</v>
      </c>
      <c r="O81" s="795">
        <f t="shared" si="12"/>
        <v>0</v>
      </c>
      <c r="P81" s="795"/>
      <c r="Q81" s="795"/>
      <c r="R81" s="795"/>
      <c r="S81" s="795"/>
      <c r="T81" s="795">
        <f t="shared" si="13"/>
        <v>0</v>
      </c>
      <c r="U81" s="128"/>
      <c r="V81" s="802">
        <f t="shared" si="14"/>
        <v>0</v>
      </c>
      <c r="W81" s="802">
        <f t="shared" si="15"/>
        <v>0</v>
      </c>
      <c r="X81" s="802"/>
      <c r="Y81" s="802"/>
      <c r="Z81" s="802"/>
      <c r="AA81" s="802"/>
      <c r="AB81" s="804"/>
      <c r="AC81" s="802" t="str">
        <f>IF(SUM($O81:P81)=0,"",(SUM($O81:P81)*1000)/SUM($G81:H81))</f>
        <v/>
      </c>
      <c r="AD81" s="802" t="str">
        <f>IF(SUM($O81:Q81)=0,"",(SUM($O81:Q81)*1000)/SUM($G81:I81))</f>
        <v/>
      </c>
      <c r="AE81" s="802" t="str">
        <f>IF(SUM($O81:R81)=0,"",(SUM($O81:R81)*1000)/SUM($G81:J81))</f>
        <v/>
      </c>
      <c r="AF81" s="802">
        <f t="shared" si="8"/>
        <v>0</v>
      </c>
    </row>
    <row r="82" spans="1:32" ht="12.75" customHeight="1">
      <c r="A82" s="687" t="s">
        <v>31</v>
      </c>
      <c r="B82" s="692" t="s">
        <v>279</v>
      </c>
      <c r="C82" s="1284" t="s">
        <v>5</v>
      </c>
      <c r="D82" s="1281" t="s">
        <v>659</v>
      </c>
      <c r="E82" s="128"/>
      <c r="F82" s="794"/>
      <c r="G82" s="794"/>
      <c r="H82" s="794"/>
      <c r="I82" s="794"/>
      <c r="J82" s="794"/>
      <c r="K82" s="794"/>
      <c r="L82" s="795">
        <f>SUM($G82:$K82)</f>
        <v>0</v>
      </c>
      <c r="M82" s="128"/>
      <c r="N82" s="795">
        <f t="shared" si="12"/>
        <v>0</v>
      </c>
      <c r="O82" s="795">
        <f t="shared" si="12"/>
        <v>0</v>
      </c>
      <c r="P82" s="795"/>
      <c r="Q82" s="795"/>
      <c r="R82" s="795"/>
      <c r="S82" s="795"/>
      <c r="T82" s="795">
        <f t="shared" si="13"/>
        <v>0</v>
      </c>
      <c r="U82" s="128"/>
      <c r="V82" s="802">
        <f t="shared" si="14"/>
        <v>0</v>
      </c>
      <c r="W82" s="802">
        <f t="shared" si="15"/>
        <v>0</v>
      </c>
      <c r="X82" s="802"/>
      <c r="Y82" s="802"/>
      <c r="Z82" s="802"/>
      <c r="AA82" s="802"/>
      <c r="AB82" s="804"/>
      <c r="AC82" s="802" t="str">
        <f>IF(SUM($O82:P82)=0,"",(SUM($O82:P82)*1000)/SUM($G82:H82))</f>
        <v/>
      </c>
      <c r="AD82" s="802" t="str">
        <f>IF(SUM($O82:Q82)=0,"",(SUM($O82:Q82)*1000)/SUM($G82:I82))</f>
        <v/>
      </c>
      <c r="AE82" s="802" t="str">
        <f>IF(SUM($O82:R82)=0,"",(SUM($O82:R82)*1000)/SUM($G82:J82))</f>
        <v/>
      </c>
      <c r="AF82" s="802">
        <f t="shared" si="8"/>
        <v>0</v>
      </c>
    </row>
    <row r="83" spans="1:32" ht="12.75" customHeight="1">
      <c r="A83" s="687" t="s">
        <v>31</v>
      </c>
      <c r="B83" s="692" t="s">
        <v>280</v>
      </c>
      <c r="C83" s="1284" t="s">
        <v>5</v>
      </c>
      <c r="D83" s="1281" t="s">
        <v>659</v>
      </c>
      <c r="E83" s="128"/>
      <c r="F83" s="794"/>
      <c r="G83" s="794"/>
      <c r="H83" s="794"/>
      <c r="I83" s="794"/>
      <c r="J83" s="794"/>
      <c r="K83" s="794"/>
      <c r="L83" s="795">
        <f>SUM($G83:$K83)</f>
        <v>0</v>
      </c>
      <c r="M83" s="128"/>
      <c r="N83" s="795">
        <f t="shared" si="12"/>
        <v>0</v>
      </c>
      <c r="O83" s="795">
        <f t="shared" si="12"/>
        <v>0</v>
      </c>
      <c r="P83" s="795"/>
      <c r="Q83" s="795"/>
      <c r="R83" s="795"/>
      <c r="S83" s="795"/>
      <c r="T83" s="795">
        <f t="shared" si="13"/>
        <v>0</v>
      </c>
      <c r="U83" s="128"/>
      <c r="V83" s="802">
        <f t="shared" si="14"/>
        <v>0</v>
      </c>
      <c r="W83" s="802">
        <f t="shared" si="15"/>
        <v>0</v>
      </c>
      <c r="X83" s="802"/>
      <c r="Y83" s="802"/>
      <c r="Z83" s="802"/>
      <c r="AA83" s="802"/>
      <c r="AB83" s="804"/>
      <c r="AC83" s="802" t="str">
        <f>IF(SUM($O83:P83)=0,"",(SUM($O83:P83)*1000)/SUM($G83:H83))</f>
        <v/>
      </c>
      <c r="AD83" s="802" t="str">
        <f>IF(SUM($O83:Q83)=0,"",(SUM($O83:Q83)*1000)/SUM($G83:I83))</f>
        <v/>
      </c>
      <c r="AE83" s="802" t="str">
        <f>IF(SUM($O83:R83)=0,"",(SUM($O83:R83)*1000)/SUM($G83:J83))</f>
        <v/>
      </c>
      <c r="AF83" s="802">
        <f t="shared" si="8"/>
        <v>0</v>
      </c>
    </row>
    <row r="84" spans="1:32" ht="12.75" customHeight="1">
      <c r="A84" s="687" t="s">
        <v>31</v>
      </c>
      <c r="B84" s="692" t="s">
        <v>281</v>
      </c>
      <c r="C84" s="1284" t="s">
        <v>5</v>
      </c>
      <c r="D84" s="1281" t="s">
        <v>659</v>
      </c>
      <c r="E84" s="128"/>
      <c r="F84" s="794"/>
      <c r="G84" s="794"/>
      <c r="H84" s="794"/>
      <c r="I84" s="794"/>
      <c r="J84" s="794"/>
      <c r="K84" s="794"/>
      <c r="L84" s="795">
        <f>SUM($G84:$K84)</f>
        <v>0</v>
      </c>
      <c r="M84" s="128"/>
      <c r="N84" s="795">
        <f t="shared" si="12"/>
        <v>0</v>
      </c>
      <c r="O84" s="795">
        <f t="shared" si="12"/>
        <v>0</v>
      </c>
      <c r="P84" s="795"/>
      <c r="Q84" s="795"/>
      <c r="R84" s="795"/>
      <c r="S84" s="795"/>
      <c r="T84" s="795">
        <f t="shared" si="13"/>
        <v>0</v>
      </c>
      <c r="U84" s="128"/>
      <c r="V84" s="802">
        <f t="shared" si="14"/>
        <v>0</v>
      </c>
      <c r="W84" s="802">
        <f t="shared" si="15"/>
        <v>0</v>
      </c>
      <c r="X84" s="802"/>
      <c r="Y84" s="802"/>
      <c r="Z84" s="802"/>
      <c r="AA84" s="802"/>
      <c r="AB84" s="804"/>
      <c r="AC84" s="802" t="str">
        <f>IF(SUM($O84:P84)=0,"",(SUM($O84:P84)*1000)/SUM($G84:H84))</f>
        <v/>
      </c>
      <c r="AD84" s="802" t="str">
        <f>IF(SUM($O84:Q84)=0,"",(SUM($O84:Q84)*1000)/SUM($G84:I84))</f>
        <v/>
      </c>
      <c r="AE84" s="802" t="str">
        <f>IF(SUM($O84:R84)=0,"",(SUM($O84:R84)*1000)/SUM($G84:J84))</f>
        <v/>
      </c>
      <c r="AF84" s="802">
        <f t="shared" si="8"/>
        <v>0</v>
      </c>
    </row>
    <row r="85" spans="1:32" ht="12.75" customHeight="1">
      <c r="A85" s="687" t="s">
        <v>19</v>
      </c>
      <c r="B85" s="692" t="s">
        <v>580</v>
      </c>
      <c r="C85" s="1284" t="s">
        <v>5</v>
      </c>
      <c r="D85" s="1281" t="s">
        <v>659</v>
      </c>
      <c r="E85" s="128"/>
      <c r="F85" s="794"/>
      <c r="G85" s="794"/>
      <c r="H85" s="794"/>
      <c r="I85" s="794"/>
      <c r="J85" s="794"/>
      <c r="K85" s="794"/>
      <c r="L85" s="795">
        <f t="shared" ref="L85:L101" si="16">SUM($G85:$K85)</f>
        <v>0</v>
      </c>
      <c r="M85" s="128"/>
      <c r="N85" s="795">
        <f t="shared" si="12"/>
        <v>0</v>
      </c>
      <c r="O85" s="795">
        <f t="shared" si="12"/>
        <v>0</v>
      </c>
      <c r="P85" s="795"/>
      <c r="Q85" s="795"/>
      <c r="R85" s="795"/>
      <c r="S85" s="795"/>
      <c r="T85" s="795">
        <f t="shared" si="13"/>
        <v>0</v>
      </c>
      <c r="U85" s="128"/>
      <c r="V85" s="802">
        <f t="shared" si="14"/>
        <v>0</v>
      </c>
      <c r="W85" s="802">
        <f t="shared" si="15"/>
        <v>0</v>
      </c>
      <c r="X85" s="802"/>
      <c r="Y85" s="802"/>
      <c r="Z85" s="802"/>
      <c r="AA85" s="802"/>
      <c r="AB85" s="804"/>
      <c r="AC85" s="802" t="str">
        <f>IF(SUM($O85:P85)=0,"",(SUM($O85:P85)*1000)/SUM($G85:H85))</f>
        <v/>
      </c>
      <c r="AD85" s="802" t="str">
        <f>IF(SUM($O85:Q85)=0,"",(SUM($O85:Q85)*1000)/SUM($G85:I85))</f>
        <v/>
      </c>
      <c r="AE85" s="802" t="str">
        <f>IF(SUM($O85:R85)=0,"",(SUM($O85:R85)*1000)/SUM($G85:J85))</f>
        <v/>
      </c>
      <c r="AF85" s="802">
        <f t="shared" si="8"/>
        <v>0</v>
      </c>
    </row>
    <row r="86" spans="1:32" ht="12.75" customHeight="1">
      <c r="A86" s="687" t="s">
        <v>19</v>
      </c>
      <c r="B86" s="692" t="s">
        <v>581</v>
      </c>
      <c r="C86" s="1284" t="s">
        <v>5</v>
      </c>
      <c r="D86" s="1281" t="s">
        <v>659</v>
      </c>
      <c r="E86" s="128"/>
      <c r="F86" s="794"/>
      <c r="G86" s="794"/>
      <c r="H86" s="794"/>
      <c r="I86" s="794"/>
      <c r="J86" s="794"/>
      <c r="K86" s="794"/>
      <c r="L86" s="795">
        <f t="shared" si="16"/>
        <v>0</v>
      </c>
      <c r="M86" s="128"/>
      <c r="N86" s="795">
        <f t="shared" si="12"/>
        <v>0</v>
      </c>
      <c r="O86" s="795">
        <f t="shared" si="12"/>
        <v>0</v>
      </c>
      <c r="P86" s="795"/>
      <c r="Q86" s="795"/>
      <c r="R86" s="795"/>
      <c r="S86" s="795"/>
      <c r="T86" s="795">
        <f t="shared" si="13"/>
        <v>0</v>
      </c>
      <c r="U86" s="128"/>
      <c r="V86" s="802">
        <f t="shared" si="14"/>
        <v>0</v>
      </c>
      <c r="W86" s="802">
        <f t="shared" si="15"/>
        <v>0</v>
      </c>
      <c r="X86" s="802"/>
      <c r="Y86" s="802"/>
      <c r="Z86" s="802"/>
      <c r="AA86" s="802"/>
      <c r="AB86" s="804"/>
      <c r="AC86" s="802" t="str">
        <f>IF(SUM($O86:P86)=0,"",(SUM($O86:P86)*1000)/SUM($G86:H86))</f>
        <v/>
      </c>
      <c r="AD86" s="802" t="str">
        <f>IF(SUM($O86:Q86)=0,"",(SUM($O86:Q86)*1000)/SUM($G86:I86))</f>
        <v/>
      </c>
      <c r="AE86" s="802" t="str">
        <f>IF(SUM($O86:R86)=0,"",(SUM($O86:R86)*1000)/SUM($G86:J86))</f>
        <v/>
      </c>
      <c r="AF86" s="802">
        <f t="shared" si="8"/>
        <v>0</v>
      </c>
    </row>
    <row r="87" spans="1:32" ht="12.75" customHeight="1">
      <c r="A87" s="687" t="s">
        <v>21</v>
      </c>
      <c r="B87" s="692" t="s">
        <v>582</v>
      </c>
      <c r="C87" s="1284" t="s">
        <v>6</v>
      </c>
      <c r="D87" s="1281" t="s">
        <v>710</v>
      </c>
      <c r="E87" s="128"/>
      <c r="F87" s="794"/>
      <c r="G87" s="794"/>
      <c r="H87" s="794"/>
      <c r="I87" s="794"/>
      <c r="J87" s="794"/>
      <c r="K87" s="794"/>
      <c r="L87" s="795">
        <f t="shared" si="16"/>
        <v>0</v>
      </c>
      <c r="M87" s="128"/>
      <c r="N87" s="795">
        <f t="shared" si="12"/>
        <v>0</v>
      </c>
      <c r="O87" s="795">
        <f t="shared" si="12"/>
        <v>0</v>
      </c>
      <c r="P87" s="795"/>
      <c r="Q87" s="795"/>
      <c r="R87" s="795"/>
      <c r="S87" s="795"/>
      <c r="T87" s="795">
        <f t="shared" si="13"/>
        <v>0</v>
      </c>
      <c r="U87" s="128"/>
      <c r="V87" s="802">
        <f t="shared" si="14"/>
        <v>0</v>
      </c>
      <c r="W87" s="802">
        <f t="shared" si="15"/>
        <v>0</v>
      </c>
      <c r="X87" s="802"/>
      <c r="Y87" s="802"/>
      <c r="Z87" s="802"/>
      <c r="AA87" s="802"/>
      <c r="AB87" s="804"/>
      <c r="AC87" s="802" t="str">
        <f>IF(SUM($O87:P87)=0,"",(SUM($O87:P87)*1000)/SUM($G87:H87))</f>
        <v/>
      </c>
      <c r="AD87" s="802" t="str">
        <f>IF(SUM($O87:Q87)=0,"",(SUM($O87:Q87)*1000)/SUM($G87:I87))</f>
        <v/>
      </c>
      <c r="AE87" s="802" t="str">
        <f>IF(SUM($O87:R87)=0,"",(SUM($O87:R87)*1000)/SUM($G87:J87))</f>
        <v/>
      </c>
      <c r="AF87" s="802">
        <f t="shared" si="8"/>
        <v>0</v>
      </c>
    </row>
    <row r="88" spans="1:32" ht="12.75" customHeight="1">
      <c r="A88" s="687" t="s">
        <v>21</v>
      </c>
      <c r="B88" s="692" t="s">
        <v>44</v>
      </c>
      <c r="C88" s="1284" t="s">
        <v>6</v>
      </c>
      <c r="D88" s="1281" t="s">
        <v>659</v>
      </c>
      <c r="E88" s="128"/>
      <c r="F88" s="794"/>
      <c r="G88" s="794"/>
      <c r="H88" s="794"/>
      <c r="I88" s="794"/>
      <c r="J88" s="794"/>
      <c r="K88" s="794"/>
      <c r="L88" s="795">
        <f t="shared" si="16"/>
        <v>0</v>
      </c>
      <c r="M88" s="128"/>
      <c r="N88" s="795">
        <f t="shared" si="12"/>
        <v>0</v>
      </c>
      <c r="O88" s="795">
        <f t="shared" si="12"/>
        <v>0</v>
      </c>
      <c r="P88" s="795"/>
      <c r="Q88" s="795"/>
      <c r="R88" s="795"/>
      <c r="S88" s="795"/>
      <c r="T88" s="795">
        <f t="shared" si="13"/>
        <v>0</v>
      </c>
      <c r="U88" s="128"/>
      <c r="V88" s="802">
        <f t="shared" si="14"/>
        <v>0</v>
      </c>
      <c r="W88" s="802">
        <f t="shared" si="15"/>
        <v>0</v>
      </c>
      <c r="X88" s="802"/>
      <c r="Y88" s="802"/>
      <c r="Z88" s="802"/>
      <c r="AA88" s="802"/>
      <c r="AB88" s="804"/>
      <c r="AC88" s="802" t="str">
        <f>IF(SUM($O88:P88)=0,"",(SUM($O88:P88)*1000)/SUM($G88:H88))</f>
        <v/>
      </c>
      <c r="AD88" s="802" t="str">
        <f>IF(SUM($O88:Q88)=0,"",(SUM($O88:Q88)*1000)/SUM($G88:I88))</f>
        <v/>
      </c>
      <c r="AE88" s="802" t="str">
        <f>IF(SUM($O88:R88)=0,"",(SUM($O88:R88)*1000)/SUM($G88:J88))</f>
        <v/>
      </c>
      <c r="AF88" s="802">
        <f t="shared" si="8"/>
        <v>0</v>
      </c>
    </row>
    <row r="89" spans="1:32" ht="12.75" customHeight="1">
      <c r="A89" s="687" t="s">
        <v>34</v>
      </c>
      <c r="B89" s="692" t="s">
        <v>583</v>
      </c>
      <c r="C89" s="1284" t="s">
        <v>6</v>
      </c>
      <c r="D89" s="1281" t="s">
        <v>710</v>
      </c>
      <c r="E89" s="128"/>
      <c r="F89" s="794"/>
      <c r="G89" s="794"/>
      <c r="H89" s="794"/>
      <c r="I89" s="794"/>
      <c r="J89" s="794"/>
      <c r="K89" s="794"/>
      <c r="L89" s="795">
        <f t="shared" si="16"/>
        <v>0</v>
      </c>
      <c r="M89" s="128"/>
      <c r="N89" s="795">
        <f t="shared" si="12"/>
        <v>0</v>
      </c>
      <c r="O89" s="795">
        <f t="shared" si="12"/>
        <v>0</v>
      </c>
      <c r="P89" s="795"/>
      <c r="Q89" s="795"/>
      <c r="R89" s="795"/>
      <c r="S89" s="795"/>
      <c r="T89" s="795">
        <f t="shared" si="13"/>
        <v>0</v>
      </c>
      <c r="U89" s="128"/>
      <c r="V89" s="802">
        <f t="shared" si="14"/>
        <v>0</v>
      </c>
      <c r="W89" s="802">
        <f t="shared" si="15"/>
        <v>0</v>
      </c>
      <c r="X89" s="802"/>
      <c r="Y89" s="802"/>
      <c r="Z89" s="802"/>
      <c r="AA89" s="802"/>
      <c r="AB89" s="804"/>
      <c r="AC89" s="802" t="str">
        <f>IF(SUM($O89:P89)=0,"",(SUM($O89:P89)*1000)/SUM($G89:H89))</f>
        <v/>
      </c>
      <c r="AD89" s="802" t="str">
        <f>IF(SUM($O89:Q89)=0,"",(SUM($O89:Q89)*1000)/SUM($G89:I89))</f>
        <v/>
      </c>
      <c r="AE89" s="802" t="str">
        <f>IF(SUM($O89:R89)=0,"",(SUM($O89:R89)*1000)/SUM($G89:J89))</f>
        <v/>
      </c>
      <c r="AF89" s="802">
        <f t="shared" si="8"/>
        <v>0</v>
      </c>
    </row>
    <row r="90" spans="1:32" ht="12.75" customHeight="1">
      <c r="A90" s="687" t="s">
        <v>34</v>
      </c>
      <c r="B90" s="692" t="s">
        <v>45</v>
      </c>
      <c r="C90" s="1284" t="s">
        <v>6</v>
      </c>
      <c r="D90" s="1281" t="s">
        <v>659</v>
      </c>
      <c r="E90" s="128"/>
      <c r="F90" s="794"/>
      <c r="G90" s="794"/>
      <c r="H90" s="794"/>
      <c r="I90" s="794"/>
      <c r="J90" s="794"/>
      <c r="K90" s="794"/>
      <c r="L90" s="795">
        <f t="shared" si="16"/>
        <v>0</v>
      </c>
      <c r="M90" s="128"/>
      <c r="N90" s="795">
        <f t="shared" si="12"/>
        <v>0</v>
      </c>
      <c r="O90" s="795">
        <f t="shared" si="12"/>
        <v>0</v>
      </c>
      <c r="P90" s="795"/>
      <c r="Q90" s="795"/>
      <c r="R90" s="795"/>
      <c r="S90" s="795"/>
      <c r="T90" s="795">
        <f t="shared" si="13"/>
        <v>0</v>
      </c>
      <c r="U90" s="128"/>
      <c r="V90" s="802">
        <f t="shared" si="14"/>
        <v>0</v>
      </c>
      <c r="W90" s="802">
        <f t="shared" si="15"/>
        <v>0</v>
      </c>
      <c r="X90" s="802"/>
      <c r="Y90" s="802"/>
      <c r="Z90" s="802"/>
      <c r="AA90" s="802"/>
      <c r="AB90" s="804"/>
      <c r="AC90" s="802" t="str">
        <f>IF(SUM($O90:P90)=0,"",(SUM($O90:P90)*1000)/SUM($G90:H90))</f>
        <v/>
      </c>
      <c r="AD90" s="802" t="str">
        <f>IF(SUM($O90:Q90)=0,"",(SUM($O90:Q90)*1000)/SUM($G90:I90))</f>
        <v/>
      </c>
      <c r="AE90" s="802" t="str">
        <f>IF(SUM($O90:R90)=0,"",(SUM($O90:R90)*1000)/SUM($G90:J90))</f>
        <v/>
      </c>
      <c r="AF90" s="802">
        <f t="shared" si="8"/>
        <v>0</v>
      </c>
    </row>
    <row r="91" spans="1:32" ht="12.75" customHeight="1">
      <c r="A91" s="687" t="s">
        <v>34</v>
      </c>
      <c r="B91" s="692" t="s">
        <v>584</v>
      </c>
      <c r="C91" s="1284" t="s">
        <v>6</v>
      </c>
      <c r="D91" s="1281" t="s">
        <v>659</v>
      </c>
      <c r="E91" s="128"/>
      <c r="F91" s="794"/>
      <c r="G91" s="794"/>
      <c r="H91" s="794"/>
      <c r="I91" s="794"/>
      <c r="J91" s="794"/>
      <c r="K91" s="794"/>
      <c r="L91" s="795">
        <f t="shared" si="16"/>
        <v>0</v>
      </c>
      <c r="M91" s="128"/>
      <c r="N91" s="795">
        <f t="shared" si="12"/>
        <v>0</v>
      </c>
      <c r="O91" s="795">
        <f t="shared" si="12"/>
        <v>0</v>
      </c>
      <c r="P91" s="795"/>
      <c r="Q91" s="795"/>
      <c r="R91" s="795"/>
      <c r="S91" s="795"/>
      <c r="T91" s="795">
        <f t="shared" si="13"/>
        <v>0</v>
      </c>
      <c r="U91" s="128"/>
      <c r="V91" s="802">
        <f t="shared" si="14"/>
        <v>0</v>
      </c>
      <c r="W91" s="802">
        <f t="shared" si="15"/>
        <v>0</v>
      </c>
      <c r="X91" s="802"/>
      <c r="Y91" s="802"/>
      <c r="Z91" s="802"/>
      <c r="AA91" s="802"/>
      <c r="AB91" s="804"/>
      <c r="AC91" s="802" t="str">
        <f>IF(SUM($O91:P91)=0,"",(SUM($O91:P91)*1000)/SUM($G91:H91))</f>
        <v/>
      </c>
      <c r="AD91" s="802" t="str">
        <f>IF(SUM($O91:Q91)=0,"",(SUM($O91:Q91)*1000)/SUM($G91:I91))</f>
        <v/>
      </c>
      <c r="AE91" s="802" t="str">
        <f>IF(SUM($O91:R91)=0,"",(SUM($O91:R91)*1000)/SUM($G91:J91))</f>
        <v/>
      </c>
      <c r="AF91" s="802">
        <f t="shared" si="8"/>
        <v>0</v>
      </c>
    </row>
    <row r="92" spans="1:32" ht="12.75" customHeight="1">
      <c r="A92" s="687" t="s">
        <v>14</v>
      </c>
      <c r="B92" s="692" t="s">
        <v>46</v>
      </c>
      <c r="C92" s="1284" t="s">
        <v>6</v>
      </c>
      <c r="D92" s="1281" t="s">
        <v>710</v>
      </c>
      <c r="E92" s="128"/>
      <c r="F92" s="794"/>
      <c r="G92" s="794"/>
      <c r="H92" s="794"/>
      <c r="I92" s="794"/>
      <c r="J92" s="794"/>
      <c r="K92" s="794"/>
      <c r="L92" s="795">
        <f t="shared" si="16"/>
        <v>0</v>
      </c>
      <c r="M92" s="128"/>
      <c r="N92" s="795">
        <f t="shared" si="12"/>
        <v>0</v>
      </c>
      <c r="O92" s="795">
        <f t="shared" si="12"/>
        <v>0</v>
      </c>
      <c r="P92" s="795"/>
      <c r="Q92" s="795"/>
      <c r="R92" s="795"/>
      <c r="S92" s="795"/>
      <c r="T92" s="795">
        <f t="shared" si="13"/>
        <v>0</v>
      </c>
      <c r="U92" s="128"/>
      <c r="V92" s="802">
        <f t="shared" si="14"/>
        <v>0</v>
      </c>
      <c r="W92" s="802">
        <f t="shared" si="15"/>
        <v>0</v>
      </c>
      <c r="X92" s="802"/>
      <c r="Y92" s="802"/>
      <c r="Z92" s="802"/>
      <c r="AA92" s="802"/>
      <c r="AB92" s="804"/>
      <c r="AC92" s="802" t="str">
        <f>IF(SUM($O92:P92)=0,"",(SUM($O92:P92)*1000)/SUM($G92:H92))</f>
        <v/>
      </c>
      <c r="AD92" s="802" t="str">
        <f>IF(SUM($O92:Q92)=0,"",(SUM($O92:Q92)*1000)/SUM($G92:I92))</f>
        <v/>
      </c>
      <c r="AE92" s="802" t="str">
        <f>IF(SUM($O92:R92)=0,"",(SUM($O92:R92)*1000)/SUM($G92:J92))</f>
        <v/>
      </c>
      <c r="AF92" s="802">
        <f t="shared" si="8"/>
        <v>0</v>
      </c>
    </row>
    <row r="93" spans="1:32" ht="12.75" customHeight="1">
      <c r="A93" s="687" t="s">
        <v>14</v>
      </c>
      <c r="B93" s="692" t="s">
        <v>47</v>
      </c>
      <c r="C93" s="1284" t="s">
        <v>6</v>
      </c>
      <c r="D93" s="1281" t="s">
        <v>710</v>
      </c>
      <c r="E93" s="128"/>
      <c r="F93" s="794"/>
      <c r="G93" s="794"/>
      <c r="H93" s="794"/>
      <c r="I93" s="794"/>
      <c r="J93" s="794"/>
      <c r="K93" s="794"/>
      <c r="L93" s="795">
        <f t="shared" si="16"/>
        <v>0</v>
      </c>
      <c r="M93" s="128"/>
      <c r="N93" s="795">
        <f t="shared" si="12"/>
        <v>0</v>
      </c>
      <c r="O93" s="795">
        <f t="shared" si="12"/>
        <v>0</v>
      </c>
      <c r="P93" s="795"/>
      <c r="Q93" s="795"/>
      <c r="R93" s="795"/>
      <c r="S93" s="795"/>
      <c r="T93" s="795">
        <f t="shared" si="13"/>
        <v>0</v>
      </c>
      <c r="U93" s="128"/>
      <c r="V93" s="802">
        <f t="shared" si="14"/>
        <v>0</v>
      </c>
      <c r="W93" s="802">
        <f t="shared" si="15"/>
        <v>0</v>
      </c>
      <c r="X93" s="802"/>
      <c r="Y93" s="802"/>
      <c r="Z93" s="802"/>
      <c r="AA93" s="802"/>
      <c r="AB93" s="804"/>
      <c r="AC93" s="802" t="str">
        <f>IF(SUM($O93:P93)=0,"",(SUM($O93:P93)*1000)/SUM($G93:H93))</f>
        <v/>
      </c>
      <c r="AD93" s="802" t="str">
        <f>IF(SUM($O93:Q93)=0,"",(SUM($O93:Q93)*1000)/SUM($G93:I93))</f>
        <v/>
      </c>
      <c r="AE93" s="802" t="str">
        <f>IF(SUM($O93:R93)=0,"",(SUM($O93:R93)*1000)/SUM($G93:J93))</f>
        <v/>
      </c>
      <c r="AF93" s="802">
        <f t="shared" si="8"/>
        <v>0</v>
      </c>
    </row>
    <row r="94" spans="1:32" ht="12.75" customHeight="1">
      <c r="A94" s="687" t="s">
        <v>14</v>
      </c>
      <c r="B94" s="692" t="s">
        <v>48</v>
      </c>
      <c r="C94" s="1284" t="s">
        <v>6</v>
      </c>
      <c r="D94" s="1281" t="s">
        <v>710</v>
      </c>
      <c r="E94" s="128"/>
      <c r="F94" s="794"/>
      <c r="G94" s="794"/>
      <c r="H94" s="794"/>
      <c r="I94" s="794"/>
      <c r="J94" s="794"/>
      <c r="K94" s="794"/>
      <c r="L94" s="795">
        <f t="shared" si="16"/>
        <v>0</v>
      </c>
      <c r="M94" s="128"/>
      <c r="N94" s="795">
        <f t="shared" si="12"/>
        <v>0</v>
      </c>
      <c r="O94" s="795">
        <f t="shared" si="12"/>
        <v>0</v>
      </c>
      <c r="P94" s="795"/>
      <c r="Q94" s="795"/>
      <c r="R94" s="795"/>
      <c r="S94" s="795"/>
      <c r="T94" s="795">
        <f t="shared" si="13"/>
        <v>0</v>
      </c>
      <c r="U94" s="128"/>
      <c r="V94" s="802">
        <f t="shared" si="14"/>
        <v>0</v>
      </c>
      <c r="W94" s="802">
        <f t="shared" si="15"/>
        <v>0</v>
      </c>
      <c r="X94" s="802"/>
      <c r="Y94" s="802"/>
      <c r="Z94" s="802"/>
      <c r="AA94" s="802"/>
      <c r="AB94" s="804"/>
      <c r="AC94" s="802" t="str">
        <f>IF(SUM($O94:P94)=0,"",(SUM($O94:P94)*1000)/SUM($G94:H94))</f>
        <v/>
      </c>
      <c r="AD94" s="802" t="str">
        <f>IF(SUM($O94:Q94)=0,"",(SUM($O94:Q94)*1000)/SUM($G94:I94))</f>
        <v/>
      </c>
      <c r="AE94" s="802" t="str">
        <f>IF(SUM($O94:R94)=0,"",(SUM($O94:R94)*1000)/SUM($G94:J94))</f>
        <v/>
      </c>
      <c r="AF94" s="802">
        <f t="shared" si="8"/>
        <v>0</v>
      </c>
    </row>
    <row r="95" spans="1:32" ht="12.75" customHeight="1">
      <c r="A95" s="687" t="s">
        <v>14</v>
      </c>
      <c r="B95" s="692" t="s">
        <v>282</v>
      </c>
      <c r="C95" s="1284" t="s">
        <v>6</v>
      </c>
      <c r="D95" s="1281" t="s">
        <v>710</v>
      </c>
      <c r="E95" s="128"/>
      <c r="F95" s="794"/>
      <c r="G95" s="794"/>
      <c r="H95" s="794"/>
      <c r="I95" s="794"/>
      <c r="J95" s="794"/>
      <c r="K95" s="794"/>
      <c r="L95" s="795">
        <f t="shared" si="16"/>
        <v>0</v>
      </c>
      <c r="M95" s="128"/>
      <c r="N95" s="795">
        <f t="shared" si="12"/>
        <v>0</v>
      </c>
      <c r="O95" s="795">
        <f t="shared" si="12"/>
        <v>0</v>
      </c>
      <c r="P95" s="795"/>
      <c r="Q95" s="795"/>
      <c r="R95" s="795"/>
      <c r="S95" s="795"/>
      <c r="T95" s="795">
        <f t="shared" si="13"/>
        <v>0</v>
      </c>
      <c r="U95" s="128"/>
      <c r="V95" s="802">
        <f t="shared" si="14"/>
        <v>0</v>
      </c>
      <c r="W95" s="802">
        <f t="shared" si="15"/>
        <v>0</v>
      </c>
      <c r="X95" s="802"/>
      <c r="Y95" s="802"/>
      <c r="Z95" s="802"/>
      <c r="AA95" s="802"/>
      <c r="AB95" s="804"/>
      <c r="AC95" s="802" t="str">
        <f>IF(SUM($O95:P95)=0,"",(SUM($O95:P95)*1000)/SUM($G95:H95))</f>
        <v/>
      </c>
      <c r="AD95" s="802" t="str">
        <f>IF(SUM($O95:Q95)=0,"",(SUM($O95:Q95)*1000)/SUM($G95:I95))</f>
        <v/>
      </c>
      <c r="AE95" s="802" t="str">
        <f>IF(SUM($O95:R95)=0,"",(SUM($O95:R95)*1000)/SUM($G95:J95))</f>
        <v/>
      </c>
      <c r="AF95" s="802">
        <f t="shared" si="8"/>
        <v>0</v>
      </c>
    </row>
    <row r="96" spans="1:32" ht="12.75" customHeight="1">
      <c r="A96" s="687" t="s">
        <v>16</v>
      </c>
      <c r="B96" s="692" t="s">
        <v>585</v>
      </c>
      <c r="C96" s="1284" t="s">
        <v>6</v>
      </c>
      <c r="D96" s="1281" t="s">
        <v>659</v>
      </c>
      <c r="E96" s="128"/>
      <c r="F96" s="794"/>
      <c r="G96" s="794"/>
      <c r="H96" s="794"/>
      <c r="I96" s="794"/>
      <c r="J96" s="794"/>
      <c r="K96" s="794"/>
      <c r="L96" s="795">
        <f t="shared" si="16"/>
        <v>0</v>
      </c>
      <c r="M96" s="128"/>
      <c r="N96" s="795">
        <f t="shared" si="12"/>
        <v>0</v>
      </c>
      <c r="O96" s="795">
        <f t="shared" si="12"/>
        <v>0</v>
      </c>
      <c r="P96" s="795"/>
      <c r="Q96" s="795"/>
      <c r="R96" s="795"/>
      <c r="S96" s="795"/>
      <c r="T96" s="795">
        <f t="shared" si="13"/>
        <v>0</v>
      </c>
      <c r="U96" s="128"/>
      <c r="V96" s="802">
        <f t="shared" si="14"/>
        <v>0</v>
      </c>
      <c r="W96" s="802">
        <f t="shared" si="15"/>
        <v>0</v>
      </c>
      <c r="X96" s="802"/>
      <c r="Y96" s="802"/>
      <c r="Z96" s="802"/>
      <c r="AA96" s="802"/>
      <c r="AB96" s="804"/>
      <c r="AC96" s="802" t="str">
        <f>IF(SUM($O96:P96)=0,"",(SUM($O96:P96)*1000)/SUM($G96:H96))</f>
        <v/>
      </c>
      <c r="AD96" s="802" t="str">
        <f>IF(SUM($O96:Q96)=0,"",(SUM($O96:Q96)*1000)/SUM($G96:I96))</f>
        <v/>
      </c>
      <c r="AE96" s="802" t="str">
        <f>IF(SUM($O96:R96)=0,"",(SUM($O96:R96)*1000)/SUM($G96:J96))</f>
        <v/>
      </c>
      <c r="AF96" s="802">
        <f t="shared" ref="AF96:AF101" si="17">IF(SUM(T96,L96)=0,0,(IF(OR(L96=0,T96=0),"Err",T96*1000/L96)))</f>
        <v>0</v>
      </c>
    </row>
    <row r="97" spans="1:32" ht="12.75" customHeight="1">
      <c r="A97" s="687" t="s">
        <v>16</v>
      </c>
      <c r="B97" s="692" t="s">
        <v>586</v>
      </c>
      <c r="C97" s="1284" t="s">
        <v>6</v>
      </c>
      <c r="D97" s="1281" t="s">
        <v>659</v>
      </c>
      <c r="E97" s="128"/>
      <c r="F97" s="794"/>
      <c r="G97" s="794"/>
      <c r="H97" s="794"/>
      <c r="I97" s="794"/>
      <c r="J97" s="794"/>
      <c r="K97" s="794"/>
      <c r="L97" s="795">
        <f t="shared" si="16"/>
        <v>0</v>
      </c>
      <c r="M97" s="128"/>
      <c r="N97" s="795">
        <f t="shared" si="12"/>
        <v>0</v>
      </c>
      <c r="O97" s="795">
        <f t="shared" si="12"/>
        <v>0</v>
      </c>
      <c r="P97" s="795"/>
      <c r="Q97" s="795"/>
      <c r="R97" s="795"/>
      <c r="S97" s="795"/>
      <c r="T97" s="795">
        <f t="shared" si="13"/>
        <v>0</v>
      </c>
      <c r="U97" s="128"/>
      <c r="V97" s="802">
        <f t="shared" si="14"/>
        <v>0</v>
      </c>
      <c r="W97" s="802">
        <f t="shared" si="15"/>
        <v>0</v>
      </c>
      <c r="X97" s="802"/>
      <c r="Y97" s="802"/>
      <c r="Z97" s="802"/>
      <c r="AA97" s="802"/>
      <c r="AB97" s="804"/>
      <c r="AC97" s="802" t="str">
        <f>IF(SUM($O97:P97)=0,"",(SUM($O97:P97)*1000)/SUM($G97:H97))</f>
        <v/>
      </c>
      <c r="AD97" s="802" t="str">
        <f>IF(SUM($O97:Q97)=0,"",(SUM($O97:Q97)*1000)/SUM($G97:I97))</f>
        <v/>
      </c>
      <c r="AE97" s="802" t="str">
        <f>IF(SUM($O97:R97)=0,"",(SUM($O97:R97)*1000)/SUM($G97:J97))</f>
        <v/>
      </c>
      <c r="AF97" s="802">
        <f t="shared" si="17"/>
        <v>0</v>
      </c>
    </row>
    <row r="98" spans="1:32" ht="12.75" customHeight="1">
      <c r="A98" s="687" t="s">
        <v>16</v>
      </c>
      <c r="B98" s="692" t="s">
        <v>587</v>
      </c>
      <c r="C98" s="1284" t="s">
        <v>6</v>
      </c>
      <c r="D98" s="1281" t="s">
        <v>659</v>
      </c>
      <c r="E98" s="128"/>
      <c r="F98" s="794"/>
      <c r="G98" s="794"/>
      <c r="H98" s="794"/>
      <c r="I98" s="794"/>
      <c r="J98" s="794"/>
      <c r="K98" s="794"/>
      <c r="L98" s="795">
        <f t="shared" si="16"/>
        <v>0</v>
      </c>
      <c r="M98" s="128"/>
      <c r="N98" s="795">
        <f t="shared" si="12"/>
        <v>0</v>
      </c>
      <c r="O98" s="795">
        <f t="shared" si="12"/>
        <v>0</v>
      </c>
      <c r="P98" s="795"/>
      <c r="Q98" s="795"/>
      <c r="R98" s="795"/>
      <c r="S98" s="795"/>
      <c r="T98" s="795">
        <f t="shared" si="13"/>
        <v>0</v>
      </c>
      <c r="U98" s="128"/>
      <c r="V98" s="802">
        <f t="shared" si="14"/>
        <v>0</v>
      </c>
      <c r="W98" s="802">
        <f t="shared" si="15"/>
        <v>0</v>
      </c>
      <c r="X98" s="802"/>
      <c r="Y98" s="802"/>
      <c r="Z98" s="802"/>
      <c r="AA98" s="802"/>
      <c r="AB98" s="804"/>
      <c r="AC98" s="802" t="str">
        <f>IF(SUM($O98:P98)=0,"",(SUM($O98:P98)*1000)/SUM($G98:H98))</f>
        <v/>
      </c>
      <c r="AD98" s="802" t="str">
        <f>IF(SUM($O98:Q98)=0,"",(SUM($O98:Q98)*1000)/SUM($G98:I98))</f>
        <v/>
      </c>
      <c r="AE98" s="802" t="str">
        <f>IF(SUM($O98:R98)=0,"",(SUM($O98:R98)*1000)/SUM($G98:J98))</f>
        <v/>
      </c>
      <c r="AF98" s="802">
        <f t="shared" si="17"/>
        <v>0</v>
      </c>
    </row>
    <row r="99" spans="1:32" ht="12.75" customHeight="1">
      <c r="A99" s="687" t="s">
        <v>16</v>
      </c>
      <c r="B99" s="692" t="s">
        <v>588</v>
      </c>
      <c r="C99" s="1284" t="s">
        <v>6</v>
      </c>
      <c r="D99" s="1281" t="s">
        <v>659</v>
      </c>
      <c r="E99" s="128"/>
      <c r="F99" s="794"/>
      <c r="G99" s="794"/>
      <c r="H99" s="794"/>
      <c r="I99" s="794"/>
      <c r="J99" s="794"/>
      <c r="K99" s="794"/>
      <c r="L99" s="795">
        <f t="shared" si="16"/>
        <v>0</v>
      </c>
      <c r="M99" s="128"/>
      <c r="N99" s="795">
        <f t="shared" si="12"/>
        <v>0</v>
      </c>
      <c r="O99" s="795">
        <f t="shared" si="12"/>
        <v>0</v>
      </c>
      <c r="P99" s="795"/>
      <c r="Q99" s="795"/>
      <c r="R99" s="795"/>
      <c r="S99" s="795"/>
      <c r="T99" s="795">
        <f t="shared" si="13"/>
        <v>0</v>
      </c>
      <c r="U99" s="128"/>
      <c r="V99" s="802">
        <f t="shared" si="14"/>
        <v>0</v>
      </c>
      <c r="W99" s="802">
        <f t="shared" si="15"/>
        <v>0</v>
      </c>
      <c r="X99" s="802"/>
      <c r="Y99" s="802"/>
      <c r="Z99" s="802"/>
      <c r="AA99" s="802"/>
      <c r="AB99" s="804"/>
      <c r="AC99" s="802" t="str">
        <f>IF(SUM($O99:P99)=0,"",(SUM($O99:P99)*1000)/SUM($G99:H99))</f>
        <v/>
      </c>
      <c r="AD99" s="802" t="str">
        <f>IF(SUM($O99:Q99)=0,"",(SUM($O99:Q99)*1000)/SUM($G99:I99))</f>
        <v/>
      </c>
      <c r="AE99" s="802" t="str">
        <f>IF(SUM($O99:R99)=0,"",(SUM($O99:R99)*1000)/SUM($G99:J99))</f>
        <v/>
      </c>
      <c r="AF99" s="802">
        <f t="shared" si="17"/>
        <v>0</v>
      </c>
    </row>
    <row r="100" spans="1:32" ht="12.75" customHeight="1">
      <c r="A100" s="687" t="s">
        <v>16</v>
      </c>
      <c r="B100" s="692" t="s">
        <v>589</v>
      </c>
      <c r="C100" s="1284" t="s">
        <v>6</v>
      </c>
      <c r="D100" s="1281" t="s">
        <v>659</v>
      </c>
      <c r="E100" s="128"/>
      <c r="F100" s="794"/>
      <c r="G100" s="794"/>
      <c r="H100" s="794"/>
      <c r="I100" s="794"/>
      <c r="J100" s="794"/>
      <c r="K100" s="794"/>
      <c r="L100" s="795">
        <f t="shared" si="16"/>
        <v>0</v>
      </c>
      <c r="M100" s="128"/>
      <c r="N100" s="795">
        <f t="shared" si="12"/>
        <v>0</v>
      </c>
      <c r="O100" s="795">
        <f t="shared" si="12"/>
        <v>0</v>
      </c>
      <c r="P100" s="795"/>
      <c r="Q100" s="795"/>
      <c r="R100" s="795"/>
      <c r="S100" s="795"/>
      <c r="T100" s="795">
        <f t="shared" si="13"/>
        <v>0</v>
      </c>
      <c r="U100" s="128"/>
      <c r="V100" s="802">
        <f t="shared" si="14"/>
        <v>0</v>
      </c>
      <c r="W100" s="802">
        <f t="shared" si="15"/>
        <v>0</v>
      </c>
      <c r="X100" s="802"/>
      <c r="Y100" s="802"/>
      <c r="Z100" s="802"/>
      <c r="AA100" s="802"/>
      <c r="AB100" s="804"/>
      <c r="AC100" s="802" t="str">
        <f>IF(SUM($O100:P100)=0,"",(SUM($O100:P100)*1000)/SUM($G100:H100))</f>
        <v/>
      </c>
      <c r="AD100" s="802" t="str">
        <f>IF(SUM($O100:Q100)=0,"",(SUM($O100:Q100)*1000)/SUM($G100:I100))</f>
        <v/>
      </c>
      <c r="AE100" s="802" t="str">
        <f>IF(SUM($O100:R100)=0,"",(SUM($O100:R100)*1000)/SUM($G100:J100))</f>
        <v/>
      </c>
      <c r="AF100" s="802">
        <f t="shared" si="17"/>
        <v>0</v>
      </c>
    </row>
    <row r="101" spans="1:32" ht="12.75" customHeight="1">
      <c r="A101" s="687" t="s">
        <v>31</v>
      </c>
      <c r="B101" s="692" t="s">
        <v>283</v>
      </c>
      <c r="C101" s="1284" t="s">
        <v>6</v>
      </c>
      <c r="D101" s="1281" t="s">
        <v>659</v>
      </c>
      <c r="E101" s="128"/>
      <c r="F101" s="794"/>
      <c r="G101" s="794"/>
      <c r="H101" s="794"/>
      <c r="I101" s="794"/>
      <c r="J101" s="794"/>
      <c r="K101" s="794"/>
      <c r="L101" s="795">
        <f t="shared" si="16"/>
        <v>0</v>
      </c>
      <c r="M101" s="128"/>
      <c r="N101" s="795">
        <f t="shared" si="12"/>
        <v>0</v>
      </c>
      <c r="O101" s="795">
        <f t="shared" si="12"/>
        <v>0</v>
      </c>
      <c r="P101" s="795"/>
      <c r="Q101" s="795"/>
      <c r="R101" s="795"/>
      <c r="S101" s="795"/>
      <c r="T101" s="795">
        <f t="shared" si="13"/>
        <v>0</v>
      </c>
      <c r="U101" s="128"/>
      <c r="V101" s="802">
        <f t="shared" si="14"/>
        <v>0</v>
      </c>
      <c r="W101" s="802">
        <f t="shared" si="15"/>
        <v>0</v>
      </c>
      <c r="X101" s="802"/>
      <c r="Y101" s="802"/>
      <c r="Z101" s="802"/>
      <c r="AA101" s="802"/>
      <c r="AB101" s="804"/>
      <c r="AC101" s="802" t="str">
        <f>IF(SUM($O101:P101)=0,"",(SUM($O101:P101)*1000)/SUM($G101:H101))</f>
        <v/>
      </c>
      <c r="AD101" s="802" t="str">
        <f>IF(SUM($O101:Q101)=0,"",(SUM($O101:Q101)*1000)/SUM($G101:I101))</f>
        <v/>
      </c>
      <c r="AE101" s="802" t="str">
        <f>IF(SUM($O101:R101)=0,"",(SUM($O101:R101)*1000)/SUM($G101:J101))</f>
        <v/>
      </c>
      <c r="AF101" s="802">
        <f t="shared" si="17"/>
        <v>0</v>
      </c>
    </row>
    <row r="102" spans="1:32" ht="12.75" customHeight="1">
      <c r="A102" s="687" t="s">
        <v>19</v>
      </c>
      <c r="B102" s="692" t="s">
        <v>590</v>
      </c>
      <c r="C102" s="1284" t="s">
        <v>6</v>
      </c>
      <c r="D102" s="1281" t="s">
        <v>659</v>
      </c>
      <c r="E102" s="128"/>
      <c r="F102" s="794"/>
      <c r="G102" s="794"/>
      <c r="H102" s="794"/>
      <c r="I102" s="794"/>
      <c r="J102" s="794"/>
      <c r="K102" s="794"/>
      <c r="L102" s="795">
        <f>SUM($G102:$K102)</f>
        <v>0</v>
      </c>
      <c r="M102" s="128"/>
      <c r="N102" s="795">
        <f t="shared" si="12"/>
        <v>0</v>
      </c>
      <c r="O102" s="795">
        <f t="shared" si="12"/>
        <v>0</v>
      </c>
      <c r="P102" s="795"/>
      <c r="Q102" s="795"/>
      <c r="R102" s="795"/>
      <c r="S102" s="795"/>
      <c r="T102" s="795">
        <f t="shared" si="13"/>
        <v>0</v>
      </c>
      <c r="U102" s="128"/>
      <c r="V102" s="802">
        <f t="shared" si="14"/>
        <v>0</v>
      </c>
      <c r="W102" s="802">
        <f t="shared" si="15"/>
        <v>0</v>
      </c>
      <c r="X102" s="802"/>
      <c r="Y102" s="802"/>
      <c r="Z102" s="802"/>
      <c r="AA102" s="802"/>
      <c r="AB102" s="804"/>
      <c r="AC102" s="802" t="str">
        <f>IF(SUM($O102:P102)=0,"",(SUM($O102:P102)*1000)/SUM($G102:H102))</f>
        <v/>
      </c>
      <c r="AD102" s="802" t="str">
        <f>IF(SUM($O102:Q102)=0,"",(SUM($O102:Q102)*1000)/SUM($G102:I102))</f>
        <v/>
      </c>
      <c r="AE102" s="802" t="str">
        <f>IF(SUM($O102:R102)=0,"",(SUM($O102:R102)*1000)/SUM($G102:J102))</f>
        <v/>
      </c>
      <c r="AF102" s="802">
        <f>IF(SUM(T102,L102)=0,0,(IF(OR(L102=0,T102=0),"Err",T102*1000/L102)))</f>
        <v>0</v>
      </c>
    </row>
    <row r="103" spans="1:32" ht="12.75" customHeight="1">
      <c r="A103" s="687" t="s">
        <v>19</v>
      </c>
      <c r="B103" s="692" t="s">
        <v>49</v>
      </c>
      <c r="C103" s="1284" t="s">
        <v>8</v>
      </c>
      <c r="D103" s="1281" t="s">
        <v>710</v>
      </c>
      <c r="E103" s="128"/>
      <c r="F103" s="794"/>
      <c r="G103" s="794"/>
      <c r="H103" s="794"/>
      <c r="I103" s="794"/>
      <c r="J103" s="794"/>
      <c r="K103" s="794"/>
      <c r="L103" s="795">
        <f>SUM($G103:$K103)</f>
        <v>0</v>
      </c>
      <c r="M103" s="128"/>
      <c r="N103" s="795">
        <f t="shared" si="12"/>
        <v>0</v>
      </c>
      <c r="O103" s="795">
        <f t="shared" si="12"/>
        <v>0</v>
      </c>
      <c r="P103" s="795"/>
      <c r="Q103" s="795"/>
      <c r="R103" s="795"/>
      <c r="S103" s="795"/>
      <c r="T103" s="795">
        <f t="shared" si="13"/>
        <v>0</v>
      </c>
      <c r="U103" s="128"/>
      <c r="V103" s="802">
        <f t="shared" si="14"/>
        <v>0</v>
      </c>
      <c r="W103" s="802">
        <f t="shared" si="15"/>
        <v>0</v>
      </c>
      <c r="X103" s="802"/>
      <c r="Y103" s="802"/>
      <c r="Z103" s="802"/>
      <c r="AA103" s="802"/>
      <c r="AB103" s="803"/>
      <c r="AC103" s="802" t="str">
        <f>IF(SUM($O103:P103)=0,"",(SUM($O103:P103)*1000)/SUM($G103:H103))</f>
        <v/>
      </c>
      <c r="AD103" s="802" t="str">
        <f>IF(SUM($O103:Q103)=0,"",(SUM($O103:Q103)*1000)/SUM($G103:I103))</f>
        <v/>
      </c>
      <c r="AE103" s="802" t="str">
        <f>IF(SUM($O103:R103)=0,"",(SUM($O103:R103)*1000)/SUM($G103:J103))</f>
        <v/>
      </c>
      <c r="AF103" s="802">
        <f>IF(SUM(T103,L103)=0,0,(IF(OR(L103=0,T103=0),"Err",T103*1000/L103)))</f>
        <v>0</v>
      </c>
    </row>
    <row r="104" spans="1:32" ht="12.75" customHeight="1">
      <c r="A104" s="687" t="s">
        <v>19</v>
      </c>
      <c r="B104" s="692" t="s">
        <v>50</v>
      </c>
      <c r="C104" s="1284" t="s">
        <v>8</v>
      </c>
      <c r="D104" s="1281" t="s">
        <v>710</v>
      </c>
      <c r="E104" s="128"/>
      <c r="F104" s="794"/>
      <c r="G104" s="794"/>
      <c r="H104" s="794"/>
      <c r="I104" s="794"/>
      <c r="J104" s="794"/>
      <c r="K104" s="794"/>
      <c r="L104" s="795">
        <f>SUM($G104:$K104)</f>
        <v>0</v>
      </c>
      <c r="M104" s="128"/>
      <c r="N104" s="795">
        <f t="shared" si="12"/>
        <v>0</v>
      </c>
      <c r="O104" s="795">
        <f t="shared" si="12"/>
        <v>0</v>
      </c>
      <c r="P104" s="795"/>
      <c r="Q104" s="795"/>
      <c r="R104" s="795"/>
      <c r="S104" s="795"/>
      <c r="T104" s="795">
        <f t="shared" si="13"/>
        <v>0</v>
      </c>
      <c r="U104" s="128"/>
      <c r="V104" s="802">
        <f t="shared" si="14"/>
        <v>0</v>
      </c>
      <c r="W104" s="802">
        <f t="shared" si="15"/>
        <v>0</v>
      </c>
      <c r="X104" s="802"/>
      <c r="Y104" s="802"/>
      <c r="Z104" s="802"/>
      <c r="AA104" s="802"/>
      <c r="AB104" s="803"/>
      <c r="AC104" s="802" t="str">
        <f>IF(SUM($O104:P104)=0,"",(SUM($O104:P104)*1000)/SUM($G104:H104))</f>
        <v/>
      </c>
      <c r="AD104" s="802" t="str">
        <f>IF(SUM($O104:Q104)=0,"",(SUM($O104:Q104)*1000)/SUM($G104:I104))</f>
        <v/>
      </c>
      <c r="AE104" s="802" t="str">
        <f>IF(SUM($O104:R104)=0,"",(SUM($O104:R104)*1000)/SUM($G104:J104))</f>
        <v/>
      </c>
      <c r="AF104" s="802">
        <f>IF(SUM(T104,L104)=0,0,(IF(OR(L104=0,T104=0),"Err",T104*1000/L104)))</f>
        <v>0</v>
      </c>
    </row>
    <row r="105" spans="1:32" ht="12.75" customHeight="1">
      <c r="A105" s="1037" t="s">
        <v>1224</v>
      </c>
      <c r="B105" s="692" t="s">
        <v>1228</v>
      </c>
      <c r="C105" s="1284" t="s">
        <v>8</v>
      </c>
      <c r="D105" s="1281" t="s">
        <v>659</v>
      </c>
      <c r="E105" s="128"/>
      <c r="F105" s="144">
        <f>'CV6 - Civil Works'!F18+'CV6 - Civil Works'!F36</f>
        <v>0</v>
      </c>
      <c r="G105" s="144">
        <f>'CV6 - Civil Works'!G18+'CV6 - Civil Works'!G36</f>
        <v>0</v>
      </c>
      <c r="H105" s="144"/>
      <c r="I105" s="144"/>
      <c r="J105" s="144"/>
      <c r="K105" s="144"/>
      <c r="L105" s="795">
        <f>SUM($G105:$K105)</f>
        <v>0</v>
      </c>
      <c r="M105" s="128"/>
      <c r="N105" s="144">
        <f>'CV6 - Civil Works'!N18+'CV6 - Civil Works'!N36</f>
        <v>0</v>
      </c>
      <c r="O105" s="144">
        <f>'CV6 - Civil Works'!O18+'CV6 - Civil Works'!O36</f>
        <v>0</v>
      </c>
      <c r="P105" s="144"/>
      <c r="Q105" s="144"/>
      <c r="R105" s="144"/>
      <c r="S105" s="144"/>
      <c r="T105" s="795">
        <f t="shared" si="13"/>
        <v>0</v>
      </c>
      <c r="U105" s="128"/>
      <c r="V105" s="802">
        <f t="shared" ref="V105:V106" si="18">IF(SUM(F105,N105)=0,0,(IF(OR(F105=0,N105=0),"Err",N105*1000/F105)))</f>
        <v>0</v>
      </c>
      <c r="W105" s="802">
        <f t="shared" ref="W105:W106" si="19">IF(SUM(G105,O105)=0,0,(IF(OR(G105=0,O105=0),"Err",O105*1000/G105)))</f>
        <v>0</v>
      </c>
      <c r="X105" s="802"/>
      <c r="Y105" s="802"/>
      <c r="Z105" s="802"/>
      <c r="AA105" s="802"/>
      <c r="AB105" s="803"/>
      <c r="AC105" s="802" t="str">
        <f>IF(SUM($O105:P105)=0,"",(SUM($O105:P105)*1000)/SUM($G105:H105))</f>
        <v/>
      </c>
      <c r="AD105" s="802" t="str">
        <f>IF(SUM($O105:Q105)=0,"",(SUM($O105:Q105)*1000)/SUM($G105:I105))</f>
        <v/>
      </c>
      <c r="AE105" s="802" t="str">
        <f>IF(SUM($O105:R105)=0,"",(SUM($O105:R105)*1000)/SUM($G105:J105))</f>
        <v/>
      </c>
      <c r="AF105" s="802">
        <f t="shared" ref="AF105:AF106" si="20">IF(SUM(T105,L105)=0,0,(IF(OR(L105=0,T105=0),"Err",T105*1000/L105)))</f>
        <v>0</v>
      </c>
    </row>
    <row r="106" spans="1:32" ht="12.75" customHeight="1">
      <c r="A106" s="1037" t="s">
        <v>1224</v>
      </c>
      <c r="B106" s="692" t="s">
        <v>1229</v>
      </c>
      <c r="C106" s="1284" t="s">
        <v>8</v>
      </c>
      <c r="D106" s="1281" t="s">
        <v>659</v>
      </c>
      <c r="E106" s="128"/>
      <c r="F106" s="144">
        <f>'CV6 - Civil Works'!F19+'CV6 - Civil Works'!F37</f>
        <v>0</v>
      </c>
      <c r="G106" s="144">
        <f>'CV6 - Civil Works'!G19+'CV6 - Civil Works'!G37</f>
        <v>0</v>
      </c>
      <c r="H106" s="144"/>
      <c r="I106" s="144"/>
      <c r="J106" s="144"/>
      <c r="K106" s="144"/>
      <c r="L106" s="795">
        <f>SUM($G106:$K106)</f>
        <v>0</v>
      </c>
      <c r="M106" s="128"/>
      <c r="N106" s="144">
        <f>'CV6 - Civil Works'!N19+'CV6 - Civil Works'!N37</f>
        <v>0</v>
      </c>
      <c r="O106" s="144">
        <f>'CV6 - Civil Works'!O19+'CV6 - Civil Works'!O37</f>
        <v>0</v>
      </c>
      <c r="P106" s="144"/>
      <c r="Q106" s="144"/>
      <c r="R106" s="144"/>
      <c r="S106" s="144"/>
      <c r="T106" s="795">
        <f t="shared" si="13"/>
        <v>0</v>
      </c>
      <c r="U106" s="128"/>
      <c r="V106" s="802">
        <f t="shared" si="18"/>
        <v>0</v>
      </c>
      <c r="W106" s="802">
        <f t="shared" si="19"/>
        <v>0</v>
      </c>
      <c r="X106" s="802"/>
      <c r="Y106" s="802"/>
      <c r="Z106" s="802"/>
      <c r="AA106" s="802"/>
      <c r="AB106" s="803"/>
      <c r="AC106" s="802" t="str">
        <f>IF(SUM($O106:P106)=0,"",(SUM($O106:P106)*1000)/SUM($G106:H106))</f>
        <v/>
      </c>
      <c r="AD106" s="802" t="str">
        <f>IF(SUM($O106:Q106)=0,"",(SUM($O106:Q106)*1000)/SUM($G106:I106))</f>
        <v/>
      </c>
      <c r="AE106" s="802" t="str">
        <f>IF(SUM($O106:R106)=0,"",(SUM($O106:R106)*1000)/SUM($G106:J106))</f>
        <v/>
      </c>
      <c r="AF106" s="802">
        <f t="shared" si="20"/>
        <v>0</v>
      </c>
    </row>
    <row r="107" spans="1:32" ht="12.75" customHeight="1">
      <c r="A107" s="2246" t="s">
        <v>2</v>
      </c>
      <c r="B107" s="2246"/>
      <c r="C107" s="2246"/>
      <c r="D107" s="2246"/>
      <c r="F107" s="5"/>
      <c r="G107" s="5"/>
      <c r="H107" s="5"/>
      <c r="I107" s="5"/>
      <c r="J107" s="5"/>
      <c r="K107" s="5"/>
      <c r="M107" s="83"/>
      <c r="N107" s="795">
        <f>N348+N452+N556+N660+N764+N868+N972+N1076+N1180</f>
        <v>0</v>
      </c>
      <c r="O107" s="795">
        <f t="shared" si="12"/>
        <v>0</v>
      </c>
      <c r="P107" s="795"/>
      <c r="Q107" s="795"/>
      <c r="R107" s="795"/>
      <c r="S107" s="795"/>
      <c r="T107" s="795">
        <f t="shared" si="13"/>
        <v>0</v>
      </c>
    </row>
    <row r="108" spans="1:32" ht="12.75" customHeight="1">
      <c r="A108" s="253"/>
      <c r="C108" s="253"/>
      <c r="F108" s="5"/>
      <c r="G108" s="5"/>
      <c r="H108" s="5"/>
      <c r="I108" s="5"/>
      <c r="J108" s="5"/>
      <c r="K108" s="5"/>
      <c r="M108" s="83"/>
    </row>
    <row r="109" spans="1:32" ht="12.75" customHeight="1">
      <c r="A109" s="1277"/>
      <c r="B109" s="73"/>
      <c r="C109" s="73"/>
      <c r="D109" s="1286"/>
      <c r="E109" s="1280"/>
      <c r="F109" s="2242" t="s">
        <v>1278</v>
      </c>
      <c r="G109" s="2242"/>
      <c r="H109" s="2242"/>
      <c r="I109" s="2242"/>
      <c r="J109" s="2242"/>
      <c r="K109" s="2242"/>
      <c r="L109" s="2242"/>
      <c r="M109" s="1280"/>
      <c r="N109" s="2242" t="s">
        <v>1278</v>
      </c>
      <c r="O109" s="2242"/>
      <c r="P109" s="2242"/>
      <c r="Q109" s="2242"/>
      <c r="R109" s="2242"/>
      <c r="S109" s="2242"/>
      <c r="T109" s="2242"/>
    </row>
    <row r="110" spans="1:32" ht="12.75" customHeight="1">
      <c r="A110" s="1277"/>
      <c r="B110" s="73"/>
      <c r="C110" s="73"/>
      <c r="D110" s="1286"/>
      <c r="E110" s="1280"/>
      <c r="F110" s="773" t="s">
        <v>0</v>
      </c>
      <c r="G110" s="1439" t="s">
        <v>1</v>
      </c>
      <c r="H110" s="1439"/>
      <c r="I110" s="1439"/>
      <c r="J110" s="1439"/>
      <c r="K110" s="1439"/>
      <c r="L110" s="1439"/>
      <c r="M110" s="1280"/>
      <c r="N110" s="773" t="s">
        <v>0</v>
      </c>
      <c r="O110" s="1439" t="s">
        <v>1</v>
      </c>
      <c r="P110" s="1439"/>
      <c r="Q110" s="1439"/>
      <c r="R110" s="1439"/>
      <c r="S110" s="1439"/>
      <c r="T110" s="1439"/>
    </row>
    <row r="111" spans="1:32" ht="12.75" customHeight="1">
      <c r="A111" s="1277"/>
      <c r="B111" s="73"/>
      <c r="C111" s="73"/>
      <c r="D111" s="1286"/>
      <c r="E111" s="1280"/>
      <c r="F111" s="909">
        <v>2010</v>
      </c>
      <c r="G111" s="909">
        <v>2011</v>
      </c>
      <c r="H111" s="909">
        <v>2012</v>
      </c>
      <c r="I111" s="909">
        <v>2013</v>
      </c>
      <c r="J111" s="909">
        <v>2014</v>
      </c>
      <c r="K111" s="909">
        <v>2015</v>
      </c>
      <c r="L111" s="909" t="s">
        <v>1</v>
      </c>
      <c r="M111" s="1280"/>
      <c r="N111" s="909">
        <v>2010</v>
      </c>
      <c r="O111" s="909">
        <v>2011</v>
      </c>
      <c r="P111" s="909">
        <v>2012</v>
      </c>
      <c r="Q111" s="909">
        <v>2013</v>
      </c>
      <c r="R111" s="909">
        <v>2014</v>
      </c>
      <c r="S111" s="909">
        <v>2015</v>
      </c>
      <c r="T111" s="909" t="s">
        <v>1</v>
      </c>
    </row>
    <row r="112" spans="1:32" ht="12.75" customHeight="1">
      <c r="A112" s="258" t="s">
        <v>1306</v>
      </c>
      <c r="B112" s="73"/>
      <c r="C112" s="73"/>
      <c r="D112" s="1286"/>
      <c r="E112" s="1280"/>
      <c r="F112" s="1366"/>
      <c r="G112" s="1366"/>
      <c r="H112" s="1366"/>
      <c r="I112" s="1366"/>
      <c r="J112" s="1366"/>
      <c r="K112" s="1366"/>
      <c r="L112" s="1366"/>
      <c r="M112" s="1280"/>
      <c r="N112" s="1366" t="s">
        <v>3</v>
      </c>
      <c r="O112" s="1366" t="s">
        <v>3</v>
      </c>
      <c r="P112" s="1366" t="s">
        <v>3</v>
      </c>
      <c r="Q112" s="1366" t="s">
        <v>3</v>
      </c>
      <c r="R112" s="1366" t="s">
        <v>3</v>
      </c>
      <c r="S112" s="1366" t="s">
        <v>3</v>
      </c>
      <c r="T112" s="1366" t="s">
        <v>3</v>
      </c>
    </row>
    <row r="113" spans="1:20" ht="12.75" customHeight="1">
      <c r="A113" s="683" t="s">
        <v>14</v>
      </c>
      <c r="B113" s="692" t="s">
        <v>597</v>
      </c>
      <c r="C113" s="692" t="s">
        <v>10</v>
      </c>
      <c r="D113" s="1282" t="s">
        <v>860</v>
      </c>
      <c r="E113" s="1162"/>
      <c r="F113" s="965"/>
      <c r="G113" s="966"/>
      <c r="H113" s="967"/>
      <c r="I113" s="965"/>
      <c r="J113" s="965"/>
      <c r="K113" s="968"/>
      <c r="L113" s="1416">
        <f>SUM(G113:K113)</f>
        <v>0</v>
      </c>
      <c r="M113" s="1280"/>
      <c r="N113" s="965"/>
      <c r="O113" s="966"/>
      <c r="P113" s="965"/>
      <c r="Q113" s="966"/>
      <c r="R113" s="965"/>
      <c r="S113" s="966"/>
      <c r="T113" s="1416">
        <f>SUM(O113:S113)</f>
        <v>0</v>
      </c>
    </row>
    <row r="114" spans="1:20" ht="12.75" customHeight="1">
      <c r="A114" s="683" t="s">
        <v>14</v>
      </c>
      <c r="B114" s="692" t="s">
        <v>598</v>
      </c>
      <c r="C114" s="692" t="s">
        <v>10</v>
      </c>
      <c r="D114" s="1094" t="s">
        <v>659</v>
      </c>
      <c r="E114" s="1162"/>
      <c r="F114" s="965"/>
      <c r="G114" s="966"/>
      <c r="H114" s="967"/>
      <c r="I114" s="965"/>
      <c r="J114" s="965"/>
      <c r="K114" s="968"/>
      <c r="L114" s="1416">
        <f>SUM(G114:K114)</f>
        <v>0</v>
      </c>
      <c r="M114" s="1280"/>
      <c r="N114" s="965"/>
      <c r="O114" s="966"/>
      <c r="P114" s="965"/>
      <c r="Q114" s="966"/>
      <c r="R114" s="965"/>
      <c r="S114" s="966"/>
      <c r="T114" s="1416">
        <f>SUM(O114:S114)</f>
        <v>0</v>
      </c>
    </row>
    <row r="115" spans="1:20" ht="12.75" customHeight="1">
      <c r="A115" s="1277"/>
      <c r="B115" s="73"/>
      <c r="C115" s="73"/>
      <c r="D115" s="1286"/>
      <c r="E115" s="1280"/>
      <c r="F115" s="1036"/>
      <c r="G115" s="1036"/>
      <c r="H115" s="1036"/>
      <c r="I115" s="1036"/>
      <c r="J115" s="1036"/>
      <c r="K115" s="1036"/>
      <c r="L115" s="1036"/>
      <c r="M115" s="1280"/>
      <c r="N115" s="1036"/>
      <c r="O115" s="1036"/>
      <c r="P115" s="1036"/>
      <c r="Q115" s="1280"/>
      <c r="R115" s="1036"/>
      <c r="S115" s="1036"/>
      <c r="T115" s="1036"/>
    </row>
    <row r="116" spans="1:20" ht="12.75" customHeight="1">
      <c r="A116" s="253"/>
      <c r="C116" s="253"/>
      <c r="F116" s="5"/>
      <c r="G116" s="5"/>
      <c r="H116" s="5"/>
      <c r="I116" s="5"/>
      <c r="J116" s="5"/>
      <c r="K116" s="5"/>
      <c r="M116" s="83"/>
      <c r="N116" s="776">
        <v>2010</v>
      </c>
      <c r="O116" s="3">
        <v>2011</v>
      </c>
      <c r="P116" s="3">
        <v>2012</v>
      </c>
      <c r="Q116" s="3">
        <v>2013</v>
      </c>
      <c r="R116" s="3">
        <v>2014</v>
      </c>
      <c r="S116" s="3">
        <v>2015</v>
      </c>
      <c r="T116" s="1359" t="s">
        <v>1</v>
      </c>
    </row>
    <row r="117" spans="1:20" s="691" customFormat="1" ht="12.75" customHeight="1">
      <c r="A117" s="137" t="s">
        <v>846</v>
      </c>
      <c r="B117" s="73"/>
      <c r="C117" s="73"/>
      <c r="D117" s="73"/>
      <c r="E117" s="710"/>
      <c r="N117" s="826" t="s">
        <v>0</v>
      </c>
      <c r="O117" s="2231" t="s">
        <v>1</v>
      </c>
      <c r="P117" s="2231"/>
      <c r="Q117" s="2231"/>
      <c r="R117" s="2231"/>
      <c r="S117" s="2231"/>
      <c r="T117" s="1151" t="s">
        <v>3</v>
      </c>
    </row>
    <row r="118" spans="1:20" s="691" customFormat="1" ht="12.75" customHeight="1">
      <c r="A118" s="1037" t="s">
        <v>58</v>
      </c>
      <c r="B118" s="73"/>
      <c r="C118" s="73"/>
      <c r="D118" s="73"/>
      <c r="E118" s="710"/>
      <c r="N118" s="201">
        <f>N348</f>
        <v>0</v>
      </c>
      <c r="O118" s="201">
        <f>O348</f>
        <v>0</v>
      </c>
      <c r="P118" s="201"/>
      <c r="Q118" s="201"/>
      <c r="R118" s="201"/>
      <c r="S118" s="201"/>
      <c r="T118" s="198">
        <f t="shared" ref="T118:T126" si="21">SUM(O118:S118)</f>
        <v>0</v>
      </c>
    </row>
    <row r="119" spans="1:20" s="691" customFormat="1" ht="12.75" customHeight="1">
      <c r="A119" s="1037" t="s">
        <v>59</v>
      </c>
      <c r="B119" s="73"/>
      <c r="C119" s="73"/>
      <c r="D119" s="73"/>
      <c r="E119" s="710"/>
      <c r="N119" s="201">
        <f>N452</f>
        <v>0</v>
      </c>
      <c r="O119" s="201">
        <f>O452</f>
        <v>0</v>
      </c>
      <c r="P119" s="201"/>
      <c r="Q119" s="201"/>
      <c r="R119" s="201"/>
      <c r="S119" s="201"/>
      <c r="T119" s="198">
        <f>SUM(O119:S119)</f>
        <v>0</v>
      </c>
    </row>
    <row r="120" spans="1:20" s="691" customFormat="1" ht="12.75" customHeight="1">
      <c r="A120" s="1037" t="s">
        <v>60</v>
      </c>
      <c r="B120" s="73"/>
      <c r="C120" s="73"/>
      <c r="D120" s="73"/>
      <c r="E120" s="710"/>
      <c r="N120" s="201">
        <f>N556</f>
        <v>0</v>
      </c>
      <c r="O120" s="201">
        <f>O556</f>
        <v>0</v>
      </c>
      <c r="P120" s="201"/>
      <c r="Q120" s="201"/>
      <c r="R120" s="201"/>
      <c r="S120" s="201"/>
      <c r="T120" s="198">
        <f t="shared" si="21"/>
        <v>0</v>
      </c>
    </row>
    <row r="121" spans="1:20" s="691" customFormat="1" ht="12.75" customHeight="1">
      <c r="A121" s="1037" t="s">
        <v>61</v>
      </c>
      <c r="B121" s="73"/>
      <c r="C121" s="73"/>
      <c r="D121" s="73"/>
      <c r="E121" s="710"/>
      <c r="N121" s="201">
        <f>N660</f>
        <v>0</v>
      </c>
      <c r="O121" s="201">
        <f>O660</f>
        <v>0</v>
      </c>
      <c r="P121" s="201"/>
      <c r="Q121" s="201"/>
      <c r="R121" s="201"/>
      <c r="S121" s="201"/>
      <c r="T121" s="198">
        <f t="shared" si="21"/>
        <v>0</v>
      </c>
    </row>
    <row r="122" spans="1:20" s="691" customFormat="1" ht="12.75" customHeight="1">
      <c r="A122" s="1037" t="s">
        <v>62</v>
      </c>
      <c r="B122" s="73"/>
      <c r="C122" s="73"/>
      <c r="D122" s="73"/>
      <c r="E122" s="710"/>
      <c r="N122" s="201">
        <f>N764</f>
        <v>0</v>
      </c>
      <c r="O122" s="201">
        <f>O764</f>
        <v>0</v>
      </c>
      <c r="P122" s="201"/>
      <c r="Q122" s="201"/>
      <c r="R122" s="201"/>
      <c r="S122" s="201"/>
      <c r="T122" s="198">
        <f t="shared" si="21"/>
        <v>0</v>
      </c>
    </row>
    <row r="123" spans="1:20" s="691" customFormat="1" ht="12.75" customHeight="1">
      <c r="A123" s="1037" t="s">
        <v>63</v>
      </c>
      <c r="B123" s="73"/>
      <c r="C123" s="73"/>
      <c r="D123" s="73"/>
      <c r="E123" s="710"/>
      <c r="N123" s="201">
        <f>N868</f>
        <v>0</v>
      </c>
      <c r="O123" s="201">
        <f>O868</f>
        <v>0</v>
      </c>
      <c r="P123" s="201"/>
      <c r="Q123" s="201"/>
      <c r="R123" s="201"/>
      <c r="S123" s="201"/>
      <c r="T123" s="198">
        <f t="shared" si="21"/>
        <v>0</v>
      </c>
    </row>
    <row r="124" spans="1:20" s="691" customFormat="1" ht="12.75" customHeight="1">
      <c r="A124" s="1037" t="s">
        <v>64</v>
      </c>
      <c r="B124" s="73"/>
      <c r="C124" s="73"/>
      <c r="D124" s="73"/>
      <c r="E124" s="710"/>
      <c r="N124" s="201">
        <f>N972</f>
        <v>0</v>
      </c>
      <c r="O124" s="201">
        <f>O972</f>
        <v>0</v>
      </c>
      <c r="P124" s="201"/>
      <c r="Q124" s="201"/>
      <c r="R124" s="201"/>
      <c r="S124" s="201"/>
      <c r="T124" s="198">
        <f t="shared" si="21"/>
        <v>0</v>
      </c>
    </row>
    <row r="125" spans="1:20" s="691" customFormat="1" ht="12.75" customHeight="1">
      <c r="A125" s="1037" t="s">
        <v>65</v>
      </c>
      <c r="B125" s="73"/>
      <c r="C125" s="73"/>
      <c r="D125" s="73"/>
      <c r="E125" s="710"/>
      <c r="N125" s="201">
        <f>N1076</f>
        <v>0</v>
      </c>
      <c r="O125" s="201">
        <f>O1076</f>
        <v>0</v>
      </c>
      <c r="P125" s="201"/>
      <c r="Q125" s="201"/>
      <c r="R125" s="201"/>
      <c r="S125" s="201"/>
      <c r="T125" s="198">
        <f t="shared" si="21"/>
        <v>0</v>
      </c>
    </row>
    <row r="126" spans="1:20" s="691" customFormat="1" ht="12.75" customHeight="1">
      <c r="A126" s="1037" t="s">
        <v>66</v>
      </c>
      <c r="B126" s="73"/>
      <c r="C126" s="73"/>
      <c r="D126" s="73"/>
      <c r="E126" s="710"/>
      <c r="N126" s="201">
        <f>N1180</f>
        <v>0</v>
      </c>
      <c r="O126" s="201">
        <f>O1180</f>
        <v>0</v>
      </c>
      <c r="P126" s="201"/>
      <c r="Q126" s="201"/>
      <c r="R126" s="201"/>
      <c r="S126" s="201"/>
      <c r="T126" s="198">
        <f t="shared" si="21"/>
        <v>0</v>
      </c>
    </row>
    <row r="127" spans="1:20" s="691" customFormat="1" ht="12.75" customHeight="1">
      <c r="A127" s="138" t="s">
        <v>441</v>
      </c>
      <c r="B127" s="73"/>
      <c r="C127" s="73"/>
      <c r="D127" s="73"/>
      <c r="E127" s="710"/>
      <c r="N127" s="201">
        <f>SUM(N118:N126)</f>
        <v>0</v>
      </c>
      <c r="O127" s="201">
        <f>SUM(O118:O126)</f>
        <v>0</v>
      </c>
      <c r="P127" s="201"/>
      <c r="Q127" s="201"/>
      <c r="R127" s="201"/>
      <c r="S127" s="201"/>
      <c r="T127" s="198">
        <f>SUM(O127:S127)</f>
        <v>0</v>
      </c>
    </row>
    <row r="128" spans="1:20" s="1035" customFormat="1" ht="12.75" customHeight="1">
      <c r="A128" s="1042" t="s">
        <v>442</v>
      </c>
      <c r="B128" s="73"/>
      <c r="C128" s="73"/>
      <c r="D128" s="73"/>
      <c r="N128" s="794"/>
      <c r="O128" s="794"/>
      <c r="P128" s="794"/>
      <c r="Q128" s="794"/>
      <c r="R128" s="794"/>
      <c r="S128" s="794"/>
      <c r="T128" s="198">
        <f>SUM(O128:S128)</f>
        <v>0</v>
      </c>
    </row>
    <row r="129" spans="1:20" s="1035" customFormat="1" ht="12.75" customHeight="1">
      <c r="A129" s="1042" t="s">
        <v>406</v>
      </c>
      <c r="B129" s="73"/>
      <c r="C129" s="73"/>
      <c r="D129" s="73"/>
      <c r="N129" s="794"/>
      <c r="O129" s="794"/>
      <c r="P129" s="794"/>
      <c r="Q129" s="794"/>
      <c r="R129" s="794"/>
      <c r="S129" s="794"/>
      <c r="T129" s="198">
        <f>SUM(O129:S129)</f>
        <v>0</v>
      </c>
    </row>
    <row r="130" spans="1:20" s="1035" customFormat="1" ht="12.75" customHeight="1">
      <c r="A130" s="1043" t="s">
        <v>443</v>
      </c>
      <c r="B130" s="73"/>
      <c r="C130" s="73"/>
      <c r="D130" s="73"/>
      <c r="N130" s="201">
        <f>SUM(N127:N129)</f>
        <v>0</v>
      </c>
      <c r="O130" s="201">
        <f>SUM(O127:O129)</f>
        <v>0</v>
      </c>
      <c r="P130" s="201"/>
      <c r="Q130" s="201"/>
      <c r="R130" s="201"/>
      <c r="S130" s="201"/>
      <c r="T130" s="198">
        <f>SUM(O130:S130)</f>
        <v>0</v>
      </c>
    </row>
    <row r="131" spans="1:20" s="1035" customFormat="1" ht="12.75" customHeight="1">
      <c r="A131" s="109"/>
      <c r="B131" s="73"/>
      <c r="C131" s="73"/>
      <c r="D131" s="73"/>
      <c r="N131" s="202"/>
      <c r="O131" s="202"/>
      <c r="P131" s="202"/>
      <c r="Q131" s="202"/>
      <c r="R131" s="202"/>
      <c r="S131" s="202"/>
      <c r="T131" s="202"/>
    </row>
    <row r="132" spans="1:20" ht="12.75" customHeight="1">
      <c r="A132" s="82" t="s">
        <v>209</v>
      </c>
      <c r="B132" s="53"/>
      <c r="D132" s="53"/>
      <c r="E132" s="54"/>
      <c r="M132" s="30"/>
      <c r="N132" s="144">
        <f>'CV9 - High Value Proj (Scheme)'!H21</f>
        <v>0</v>
      </c>
      <c r="O132" s="144">
        <f>'CV9 - High Value Proj (Scheme)'!I21</f>
        <v>0</v>
      </c>
      <c r="P132" s="144">
        <f>'CV9 - High Value Proj (Scheme)'!J21</f>
        <v>0</v>
      </c>
      <c r="Q132" s="144">
        <f>'CV9 - High Value Proj (Scheme)'!K21</f>
        <v>0</v>
      </c>
      <c r="R132" s="144">
        <f>'CV9 - High Value Proj (Scheme)'!L21</f>
        <v>0</v>
      </c>
      <c r="S132" s="144">
        <f>'CV9 - High Value Proj (Scheme)'!M21</f>
        <v>0</v>
      </c>
      <c r="T132" s="203">
        <f>SUM(O132:S132)</f>
        <v>0</v>
      </c>
    </row>
    <row r="133" spans="1:20" s="691" customFormat="1" ht="12.75" customHeight="1">
      <c r="A133" s="109" t="s">
        <v>210</v>
      </c>
      <c r="B133" s="81"/>
      <c r="C133" s="73"/>
      <c r="D133" s="81"/>
      <c r="E133" s="109"/>
      <c r="N133" s="62">
        <f>N127+N132</f>
        <v>0</v>
      </c>
      <c r="O133" s="1039">
        <f t="shared" ref="O133:S133" si="22">O127+O132</f>
        <v>0</v>
      </c>
      <c r="P133" s="1039">
        <f t="shared" si="22"/>
        <v>0</v>
      </c>
      <c r="Q133" s="1039">
        <f t="shared" si="22"/>
        <v>0</v>
      </c>
      <c r="R133" s="1039">
        <f t="shared" si="22"/>
        <v>0</v>
      </c>
      <c r="S133" s="1039">
        <f t="shared" si="22"/>
        <v>0</v>
      </c>
      <c r="T133" s="203">
        <f>SUM(O133:S133)</f>
        <v>0</v>
      </c>
    </row>
    <row r="134" spans="1:20" ht="12.75" customHeight="1">
      <c r="A134" s="33"/>
      <c r="B134" s="263"/>
      <c r="D134" s="263"/>
      <c r="E134" s="33"/>
      <c r="M134" s="30"/>
      <c r="N134" s="100"/>
      <c r="O134" s="100"/>
      <c r="P134" s="100"/>
      <c r="Q134" s="100"/>
      <c r="R134" s="100"/>
      <c r="S134" s="100"/>
      <c r="T134" s="102"/>
    </row>
    <row r="135" spans="1:20" ht="12.75" customHeight="1">
      <c r="A135" s="1370" t="s">
        <v>311</v>
      </c>
      <c r="B135" s="263"/>
      <c r="D135" s="263"/>
      <c r="E135" s="33"/>
      <c r="M135" s="30"/>
      <c r="N135" s="188" t="str">
        <f t="shared" ref="N135:S135" si="23">IF(ABS(N127-N107)&lt;0.1,"OK","ERROR")</f>
        <v>OK</v>
      </c>
      <c r="O135" s="188" t="str">
        <f t="shared" si="23"/>
        <v>OK</v>
      </c>
      <c r="P135" s="188" t="str">
        <f t="shared" si="23"/>
        <v>OK</v>
      </c>
      <c r="Q135" s="188" t="str">
        <f t="shared" si="23"/>
        <v>OK</v>
      </c>
      <c r="R135" s="188" t="str">
        <f t="shared" si="23"/>
        <v>OK</v>
      </c>
      <c r="S135" s="188" t="str">
        <f t="shared" si="23"/>
        <v>OK</v>
      </c>
    </row>
    <row r="136" spans="1:20" ht="12.75" customHeight="1">
      <c r="A136" s="1154" t="s">
        <v>919</v>
      </c>
      <c r="B136" s="263"/>
      <c r="D136" s="263"/>
      <c r="E136" s="33"/>
      <c r="M136" s="30"/>
      <c r="N136" s="188" t="str">
        <f>IF(ABS(N127+'CV5 - Refurbishment'!N58+'CV6 - Civil Works'!N52-'Costs Matrix 2010'!H52)&lt;0.1,"OK","ERROR")</f>
        <v>OK</v>
      </c>
      <c r="O136" s="188" t="str">
        <f>IF(ABS(O$127+'CV5 - Refurbishment'!O$58+'CV6 - Civil Works'!O52-'C1 - Costs Matrix 2011'!$H$77)&lt;0.1,"OK","ERROR")</f>
        <v>OK</v>
      </c>
      <c r="P136" s="188" t="str">
        <f>IF(ABS(P$127+'CV5 - Refurbishment'!P$58+'CV6 - Civil Works'!P52-'C1 - Costs Matrix 2012'!$H$77)&lt;0.1,"OK","ERROR")</f>
        <v>OK</v>
      </c>
      <c r="Q136" s="188" t="str">
        <f>IF(ABS(Q$127+'CV5 - Refurbishment'!Q$58+'CV6 - Civil Works'!Q52-'C1 - Costs Matrix 2013'!$H$77)&lt;0.1,"OK","ERROR")</f>
        <v>OK</v>
      </c>
      <c r="R136" s="188" t="str">
        <f>IF(ABS(R$127+'CV5 - Refurbishment'!R$58+'CV6 - Civil Works'!R52-'C1 - Costs Matrix 2014'!$H$77)&lt;0.1,"OK","ERROR")</f>
        <v>OK</v>
      </c>
      <c r="S136" s="188" t="str">
        <f>IF(ABS(S$127+'CV5 - Refurbishment'!S$58+'CV6 - Civil Works'!S52-'C1 - Costs Matrix 2015'!$H$77)&lt;0.1,"OK","ERROR")</f>
        <v>OK</v>
      </c>
    </row>
    <row r="137" spans="1:20" ht="12.75" customHeight="1">
      <c r="A137" s="1371" t="s">
        <v>920</v>
      </c>
      <c r="B137" s="263"/>
      <c r="D137" s="263"/>
      <c r="E137" s="33"/>
      <c r="M137" s="30"/>
      <c r="N137" s="188" t="str">
        <f>IF(ABS(N130+'CV5 - Refurbishment'!N61+'CV6 - Civil Works'!N55-'Costs Matrix 2010'!H57)&lt;0.1,"OK","ERROR")</f>
        <v>OK</v>
      </c>
      <c r="O137" s="188" t="str">
        <f>IF(ABS(O$130+'CV5 - Refurbishment'!O$61+'CV6 - Civil Works'!O55-'C1 - Costs Matrix 2011'!$H$82)&lt;0.1,"OK","ERROR")</f>
        <v>OK</v>
      </c>
      <c r="P137" s="188" t="str">
        <f>IF(ABS(P$130+'CV5 - Refurbishment'!P$61+'CV6 - Civil Works'!P55-'C1 - Costs Matrix 2012'!$H$82)&lt;0.1,"OK","ERROR")</f>
        <v>OK</v>
      </c>
      <c r="Q137" s="188" t="str">
        <f>IF(ABS(Q$130+'CV5 - Refurbishment'!Q$61+'CV6 - Civil Works'!Q55-'C1 - Costs Matrix 2013'!$H$82)&lt;0.1,"OK","ERROR")</f>
        <v>OK</v>
      </c>
      <c r="R137" s="188" t="str">
        <f>IF(ABS(R$130+'CV5 - Refurbishment'!R$61+'CV6 - Civil Works'!R55-'C1 - Costs Matrix 2014'!$H$82)&lt;0.1,"OK","ERROR")</f>
        <v>OK</v>
      </c>
      <c r="S137" s="188" t="str">
        <f>IF(ABS(S$130+'CV5 - Refurbishment'!S$61+'CV6 - Civil Works'!S55-'C1 - Costs Matrix 2015'!$H$82)&lt;0.1,"OK","ERROR")</f>
        <v>OK</v>
      </c>
    </row>
    <row r="138" spans="1:20" ht="12.75" customHeight="1"/>
    <row r="139" spans="1:20" ht="12.75" customHeight="1">
      <c r="F139" s="2219" t="s">
        <v>642</v>
      </c>
      <c r="G139" s="2219"/>
      <c r="H139" s="2219"/>
      <c r="I139" s="2219"/>
      <c r="J139" s="2219"/>
      <c r="K139" s="2219"/>
      <c r="L139" s="2219"/>
    </row>
    <row r="140" spans="1:20" ht="12.75" customHeight="1">
      <c r="A140" s="770" t="s">
        <v>731</v>
      </c>
      <c r="B140" s="689"/>
      <c r="C140" s="689"/>
      <c r="D140" s="689"/>
      <c r="E140" s="128"/>
      <c r="F140" s="776">
        <v>2010</v>
      </c>
      <c r="G140" s="776">
        <v>2011</v>
      </c>
      <c r="H140" s="776">
        <v>2012</v>
      </c>
      <c r="I140" s="776">
        <v>2013</v>
      </c>
      <c r="J140" s="776">
        <v>2014</v>
      </c>
      <c r="K140" s="776">
        <v>2015</v>
      </c>
      <c r="L140" s="791" t="s">
        <v>2</v>
      </c>
    </row>
    <row r="141" spans="1:20" ht="12.75" customHeight="1">
      <c r="A141" s="260" t="s">
        <v>651</v>
      </c>
      <c r="B141" s="689" t="s">
        <v>652</v>
      </c>
      <c r="C141" s="692" t="s">
        <v>650</v>
      </c>
      <c r="D141" s="689" t="s">
        <v>653</v>
      </c>
      <c r="E141" s="128"/>
      <c r="F141" s="773" t="s">
        <v>0</v>
      </c>
      <c r="G141" s="773" t="s">
        <v>1</v>
      </c>
      <c r="H141" s="773"/>
      <c r="I141" s="773"/>
      <c r="J141" s="790"/>
      <c r="K141" s="1368"/>
      <c r="L141" s="777" t="s">
        <v>1</v>
      </c>
    </row>
    <row r="142" spans="1:20" ht="12.75" customHeight="1">
      <c r="A142" s="683" t="s">
        <v>21</v>
      </c>
      <c r="B142" s="692" t="s">
        <v>250</v>
      </c>
      <c r="C142" s="684" t="s">
        <v>10</v>
      </c>
      <c r="D142" s="1281" t="s">
        <v>710</v>
      </c>
      <c r="E142" s="128"/>
      <c r="F142" s="794"/>
      <c r="G142" s="794"/>
      <c r="H142" s="794"/>
      <c r="I142" s="794"/>
      <c r="J142" s="794"/>
      <c r="K142" s="794"/>
      <c r="L142" s="795">
        <f>SUM($G142:$K142)</f>
        <v>0</v>
      </c>
    </row>
    <row r="143" spans="1:20" ht="12.75" customHeight="1">
      <c r="A143" s="683" t="s">
        <v>21</v>
      </c>
      <c r="B143" s="692" t="s">
        <v>13</v>
      </c>
      <c r="C143" s="684" t="s">
        <v>10</v>
      </c>
      <c r="D143" s="1281" t="s">
        <v>659</v>
      </c>
      <c r="E143" s="128"/>
      <c r="F143" s="794"/>
      <c r="G143" s="794"/>
      <c r="H143" s="794"/>
      <c r="I143" s="794"/>
      <c r="J143" s="794"/>
      <c r="K143" s="794"/>
      <c r="L143" s="795">
        <f>SUM($G143:$K143)</f>
        <v>0</v>
      </c>
    </row>
    <row r="144" spans="1:20" ht="12.75" customHeight="1">
      <c r="A144" s="683" t="s">
        <v>21</v>
      </c>
      <c r="B144" s="692" t="s">
        <v>251</v>
      </c>
      <c r="C144" s="684" t="s">
        <v>10</v>
      </c>
      <c r="D144" s="1281" t="s">
        <v>659</v>
      </c>
      <c r="E144" s="128"/>
      <c r="F144" s="794"/>
      <c r="G144" s="794"/>
      <c r="H144" s="794"/>
      <c r="I144" s="794"/>
      <c r="J144" s="794"/>
      <c r="K144" s="794"/>
      <c r="L144" s="795">
        <f>SUM($G144:$K144)</f>
        <v>0</v>
      </c>
    </row>
    <row r="145" spans="1:13" ht="12.75" customHeight="1">
      <c r="A145" s="683" t="s">
        <v>14</v>
      </c>
      <c r="B145" s="692" t="s">
        <v>22</v>
      </c>
      <c r="C145" s="684" t="s">
        <v>10</v>
      </c>
      <c r="D145" s="1281" t="s">
        <v>710</v>
      </c>
      <c r="E145" s="128"/>
      <c r="F145" s="794"/>
      <c r="G145" s="794"/>
      <c r="H145" s="794"/>
      <c r="I145" s="794"/>
      <c r="J145" s="794"/>
      <c r="K145" s="794"/>
      <c r="L145" s="795">
        <f t="shared" ref="L145:L164" si="24">SUM($G145:$K145)</f>
        <v>0</v>
      </c>
    </row>
    <row r="146" spans="1:13" ht="12.75" customHeight="1">
      <c r="A146" s="683" t="s">
        <v>14</v>
      </c>
      <c r="B146" s="692" t="s">
        <v>23</v>
      </c>
      <c r="C146" s="684" t="s">
        <v>10</v>
      </c>
      <c r="D146" s="1281" t="s">
        <v>710</v>
      </c>
      <c r="E146" s="128"/>
      <c r="F146" s="794"/>
      <c r="G146" s="794"/>
      <c r="H146" s="794"/>
      <c r="I146" s="794"/>
      <c r="J146" s="794"/>
      <c r="K146" s="794"/>
      <c r="L146" s="795">
        <f t="shared" si="24"/>
        <v>0</v>
      </c>
    </row>
    <row r="147" spans="1:13" ht="12.75" customHeight="1">
      <c r="A147" s="683" t="s">
        <v>14</v>
      </c>
      <c r="B147" s="692" t="s">
        <v>24</v>
      </c>
      <c r="C147" s="684" t="s">
        <v>10</v>
      </c>
      <c r="D147" s="1281" t="s">
        <v>710</v>
      </c>
      <c r="E147" s="128"/>
      <c r="F147" s="794"/>
      <c r="G147" s="794"/>
      <c r="H147" s="794"/>
      <c r="I147" s="794"/>
      <c r="J147" s="794"/>
      <c r="K147" s="794"/>
      <c r="L147" s="795">
        <f t="shared" si="24"/>
        <v>0</v>
      </c>
    </row>
    <row r="148" spans="1:13" ht="12.75" customHeight="1">
      <c r="A148" s="683" t="s">
        <v>14</v>
      </c>
      <c r="B148" s="692" t="s">
        <v>554</v>
      </c>
      <c r="C148" s="684" t="s">
        <v>10</v>
      </c>
      <c r="D148" s="1282" t="s">
        <v>860</v>
      </c>
      <c r="E148" s="128"/>
      <c r="F148" s="794"/>
      <c r="G148" s="794"/>
      <c r="H148" s="794"/>
      <c r="I148" s="794"/>
      <c r="J148" s="794"/>
      <c r="K148" s="794"/>
      <c r="L148" s="795">
        <f t="shared" si="24"/>
        <v>0</v>
      </c>
    </row>
    <row r="149" spans="1:13" ht="12.75" customHeight="1">
      <c r="A149" s="683" t="s">
        <v>14</v>
      </c>
      <c r="B149" s="692" t="s">
        <v>20</v>
      </c>
      <c r="C149" s="684" t="s">
        <v>10</v>
      </c>
      <c r="D149" s="1281" t="s">
        <v>659</v>
      </c>
      <c r="E149" s="128"/>
      <c r="F149" s="794"/>
      <c r="G149" s="794"/>
      <c r="H149" s="794"/>
      <c r="I149" s="794"/>
      <c r="J149" s="794"/>
      <c r="K149" s="794"/>
      <c r="L149" s="795">
        <f t="shared" si="24"/>
        <v>0</v>
      </c>
    </row>
    <row r="150" spans="1:13" ht="12.75" customHeight="1">
      <c r="A150" s="683" t="s">
        <v>14</v>
      </c>
      <c r="B150" s="38" t="s">
        <v>252</v>
      </c>
      <c r="C150" s="684" t="s">
        <v>10</v>
      </c>
      <c r="D150" s="1283" t="s">
        <v>659</v>
      </c>
      <c r="E150" s="128"/>
      <c r="F150" s="794"/>
      <c r="G150" s="794"/>
      <c r="H150" s="794"/>
      <c r="I150" s="794"/>
      <c r="J150" s="794"/>
      <c r="K150" s="794"/>
      <c r="L150" s="795">
        <f t="shared" si="24"/>
        <v>0</v>
      </c>
    </row>
    <row r="151" spans="1:13" ht="12.75" customHeight="1">
      <c r="A151" s="683" t="s">
        <v>16</v>
      </c>
      <c r="B151" s="692" t="s">
        <v>25</v>
      </c>
      <c r="C151" s="684" t="s">
        <v>10</v>
      </c>
      <c r="D151" s="1281" t="s">
        <v>659</v>
      </c>
      <c r="E151" s="128"/>
      <c r="F151" s="794"/>
      <c r="G151" s="794"/>
      <c r="H151" s="794"/>
      <c r="I151" s="794"/>
      <c r="J151" s="794"/>
      <c r="K151" s="794"/>
      <c r="L151" s="795">
        <f t="shared" si="24"/>
        <v>0</v>
      </c>
    </row>
    <row r="152" spans="1:13" ht="12.75" customHeight="1">
      <c r="A152" s="683" t="s">
        <v>16</v>
      </c>
      <c r="B152" s="692" t="s">
        <v>26</v>
      </c>
      <c r="C152" s="684" t="s">
        <v>10</v>
      </c>
      <c r="D152" s="1281" t="s">
        <v>659</v>
      </c>
      <c r="E152" s="128"/>
      <c r="F152" s="794"/>
      <c r="G152" s="794"/>
      <c r="H152" s="794"/>
      <c r="I152" s="794"/>
      <c r="J152" s="794"/>
      <c r="K152" s="794"/>
      <c r="L152" s="795">
        <f t="shared" si="24"/>
        <v>0</v>
      </c>
    </row>
    <row r="153" spans="1:13" ht="12.75" customHeight="1">
      <c r="A153" s="683" t="s">
        <v>16</v>
      </c>
      <c r="B153" s="692" t="s">
        <v>555</v>
      </c>
      <c r="C153" s="684" t="s">
        <v>10</v>
      </c>
      <c r="D153" s="1281" t="s">
        <v>659</v>
      </c>
      <c r="E153" s="128"/>
      <c r="F153" s="794"/>
      <c r="G153" s="794"/>
      <c r="H153" s="794"/>
      <c r="I153" s="794"/>
      <c r="J153" s="794"/>
      <c r="K153" s="794"/>
      <c r="L153" s="795">
        <f t="shared" si="24"/>
        <v>0</v>
      </c>
    </row>
    <row r="154" spans="1:13" ht="12.75" customHeight="1">
      <c r="A154" s="683" t="s">
        <v>16</v>
      </c>
      <c r="B154" s="692" t="s">
        <v>27</v>
      </c>
      <c r="C154" s="684" t="s">
        <v>10</v>
      </c>
      <c r="D154" s="1281" t="s">
        <v>659</v>
      </c>
      <c r="E154" s="128"/>
      <c r="F154" s="794"/>
      <c r="G154" s="794"/>
      <c r="H154" s="794"/>
      <c r="I154" s="794"/>
      <c r="J154" s="794"/>
      <c r="K154" s="794"/>
      <c r="L154" s="795">
        <f t="shared" si="24"/>
        <v>0</v>
      </c>
    </row>
    <row r="155" spans="1:13" ht="12.75" customHeight="1">
      <c r="A155" s="683" t="s">
        <v>16</v>
      </c>
      <c r="B155" s="692" t="s">
        <v>556</v>
      </c>
      <c r="C155" s="684" t="s">
        <v>10</v>
      </c>
      <c r="D155" s="1281" t="s">
        <v>659</v>
      </c>
      <c r="E155" s="128"/>
      <c r="F155" s="794"/>
      <c r="G155" s="794"/>
      <c r="H155" s="794"/>
      <c r="I155" s="794"/>
      <c r="J155" s="794"/>
      <c r="K155" s="794"/>
      <c r="L155" s="795">
        <f t="shared" si="24"/>
        <v>0</v>
      </c>
    </row>
    <row r="156" spans="1:13" ht="12.75" customHeight="1">
      <c r="A156" s="683" t="s">
        <v>16</v>
      </c>
      <c r="B156" s="692" t="s">
        <v>557</v>
      </c>
      <c r="C156" s="684" t="s">
        <v>10</v>
      </c>
      <c r="D156" s="1281" t="s">
        <v>659</v>
      </c>
      <c r="E156" s="128"/>
      <c r="F156" s="794"/>
      <c r="G156" s="794"/>
      <c r="H156" s="794"/>
      <c r="I156" s="794"/>
      <c r="J156" s="794"/>
      <c r="K156" s="794"/>
      <c r="L156" s="795">
        <f t="shared" si="24"/>
        <v>0</v>
      </c>
    </row>
    <row r="157" spans="1:13" ht="12.75" customHeight="1">
      <c r="A157" s="683" t="s">
        <v>16</v>
      </c>
      <c r="B157" s="38" t="s">
        <v>558</v>
      </c>
      <c r="C157" s="684" t="s">
        <v>10</v>
      </c>
      <c r="D157" s="1283" t="s">
        <v>659</v>
      </c>
      <c r="E157" s="128"/>
      <c r="F157" s="794"/>
      <c r="G157" s="794"/>
      <c r="H157" s="794"/>
      <c r="I157" s="794"/>
      <c r="J157" s="794"/>
      <c r="K157" s="794"/>
      <c r="L157" s="795">
        <f t="shared" si="24"/>
        <v>0</v>
      </c>
      <c r="M157" s="83"/>
    </row>
    <row r="158" spans="1:13" ht="12.75" customHeight="1">
      <c r="A158" s="683" t="s">
        <v>16</v>
      </c>
      <c r="B158" s="38" t="s">
        <v>559</v>
      </c>
      <c r="C158" s="684" t="s">
        <v>10</v>
      </c>
      <c r="D158" s="1283" t="s">
        <v>659</v>
      </c>
      <c r="E158" s="128"/>
      <c r="F158" s="794"/>
      <c r="G158" s="794"/>
      <c r="H158" s="794"/>
      <c r="I158" s="794"/>
      <c r="J158" s="794"/>
      <c r="K158" s="794"/>
      <c r="L158" s="795">
        <f t="shared" si="24"/>
        <v>0</v>
      </c>
      <c r="M158" s="83"/>
    </row>
    <row r="159" spans="1:13" ht="12.75" customHeight="1">
      <c r="A159" s="687" t="s">
        <v>21</v>
      </c>
      <c r="B159" s="692" t="s">
        <v>560</v>
      </c>
      <c r="C159" s="684" t="s">
        <v>11</v>
      </c>
      <c r="D159" s="1281" t="s">
        <v>710</v>
      </c>
      <c r="E159" s="128"/>
      <c r="F159" s="794"/>
      <c r="G159" s="794"/>
      <c r="H159" s="794"/>
      <c r="I159" s="794"/>
      <c r="J159" s="794"/>
      <c r="K159" s="794"/>
      <c r="L159" s="795">
        <f t="shared" si="24"/>
        <v>0</v>
      </c>
      <c r="M159" s="83"/>
    </row>
    <row r="160" spans="1:13" ht="12.75" customHeight="1">
      <c r="A160" s="687" t="s">
        <v>21</v>
      </c>
      <c r="B160" s="692" t="s">
        <v>561</v>
      </c>
      <c r="C160" s="684" t="s">
        <v>11</v>
      </c>
      <c r="D160" s="1281" t="s">
        <v>710</v>
      </c>
      <c r="E160" s="128"/>
      <c r="F160" s="794"/>
      <c r="G160" s="794"/>
      <c r="H160" s="794"/>
      <c r="I160" s="794"/>
      <c r="J160" s="794"/>
      <c r="K160" s="794"/>
      <c r="L160" s="795">
        <f t="shared" si="24"/>
        <v>0</v>
      </c>
      <c r="M160" s="83"/>
    </row>
    <row r="161" spans="1:13" ht="12.75" customHeight="1">
      <c r="A161" s="687" t="s">
        <v>21</v>
      </c>
      <c r="B161" s="692" t="s">
        <v>253</v>
      </c>
      <c r="C161" s="684" t="s">
        <v>11</v>
      </c>
      <c r="D161" s="1281" t="s">
        <v>710</v>
      </c>
      <c r="E161" s="128"/>
      <c r="F161" s="794"/>
      <c r="G161" s="794"/>
      <c r="H161" s="794"/>
      <c r="I161" s="794"/>
      <c r="J161" s="794"/>
      <c r="K161" s="794"/>
      <c r="L161" s="795">
        <f t="shared" si="24"/>
        <v>0</v>
      </c>
      <c r="M161" s="83"/>
    </row>
    <row r="162" spans="1:13" ht="12.75" customHeight="1">
      <c r="A162" s="687" t="s">
        <v>21</v>
      </c>
      <c r="B162" s="692" t="s">
        <v>254</v>
      </c>
      <c r="C162" s="684" t="s">
        <v>11</v>
      </c>
      <c r="D162" s="1281" t="s">
        <v>710</v>
      </c>
      <c r="E162" s="128"/>
      <c r="F162" s="794"/>
      <c r="G162" s="794"/>
      <c r="H162" s="794"/>
      <c r="I162" s="794"/>
      <c r="J162" s="794"/>
      <c r="K162" s="794"/>
      <c r="L162" s="795">
        <f t="shared" si="24"/>
        <v>0</v>
      </c>
      <c r="M162" s="83"/>
    </row>
    <row r="163" spans="1:13" ht="12.75" customHeight="1">
      <c r="A163" s="687" t="s">
        <v>21</v>
      </c>
      <c r="B163" s="692" t="s">
        <v>562</v>
      </c>
      <c r="C163" s="684" t="s">
        <v>11</v>
      </c>
      <c r="D163" s="1281" t="s">
        <v>659</v>
      </c>
      <c r="E163" s="128"/>
      <c r="F163" s="794"/>
      <c r="G163" s="794"/>
      <c r="H163" s="794"/>
      <c r="I163" s="794"/>
      <c r="J163" s="794"/>
      <c r="K163" s="794"/>
      <c r="L163" s="795">
        <f t="shared" si="24"/>
        <v>0</v>
      </c>
      <c r="M163" s="83"/>
    </row>
    <row r="164" spans="1:13" ht="12.75" customHeight="1">
      <c r="A164" s="687" t="s">
        <v>21</v>
      </c>
      <c r="B164" s="692" t="s">
        <v>563</v>
      </c>
      <c r="C164" s="684" t="s">
        <v>11</v>
      </c>
      <c r="D164" s="1281" t="s">
        <v>659</v>
      </c>
      <c r="E164" s="128"/>
      <c r="F164" s="794"/>
      <c r="G164" s="794"/>
      <c r="H164" s="794"/>
      <c r="I164" s="794"/>
      <c r="J164" s="794"/>
      <c r="K164" s="794"/>
      <c r="L164" s="795">
        <f t="shared" si="24"/>
        <v>0</v>
      </c>
      <c r="M164" s="83"/>
    </row>
    <row r="165" spans="1:13" ht="12.75" customHeight="1">
      <c r="A165" s="687" t="s">
        <v>14</v>
      </c>
      <c r="B165" s="692" t="s">
        <v>28</v>
      </c>
      <c r="C165" s="684" t="s">
        <v>11</v>
      </c>
      <c r="D165" s="1281" t="s">
        <v>710</v>
      </c>
      <c r="E165" s="128"/>
      <c r="F165" s="794"/>
      <c r="G165" s="794"/>
      <c r="H165" s="794"/>
      <c r="I165" s="794"/>
      <c r="J165" s="794"/>
      <c r="K165" s="794"/>
      <c r="L165" s="795">
        <f>SUM($G165:$K165)</f>
        <v>0</v>
      </c>
      <c r="M165" s="83"/>
    </row>
    <row r="166" spans="1:13" ht="12.75" customHeight="1">
      <c r="A166" s="687" t="s">
        <v>14</v>
      </c>
      <c r="B166" s="692" t="s">
        <v>29</v>
      </c>
      <c r="C166" s="684" t="s">
        <v>11</v>
      </c>
      <c r="D166" s="1281" t="s">
        <v>710</v>
      </c>
      <c r="E166" s="128"/>
      <c r="F166" s="794"/>
      <c r="G166" s="794"/>
      <c r="H166" s="794"/>
      <c r="I166" s="794"/>
      <c r="J166" s="794"/>
      <c r="K166" s="794"/>
      <c r="L166" s="795">
        <f>SUM($G166:$K166)</f>
        <v>0</v>
      </c>
      <c r="M166" s="83"/>
    </row>
    <row r="167" spans="1:13" ht="12.75" customHeight="1">
      <c r="A167" s="687" t="s">
        <v>14</v>
      </c>
      <c r="B167" s="692" t="s">
        <v>30</v>
      </c>
      <c r="C167" s="684" t="s">
        <v>11</v>
      </c>
      <c r="D167" s="1281" t="s">
        <v>710</v>
      </c>
      <c r="E167" s="128"/>
      <c r="F167" s="794"/>
      <c r="G167" s="794"/>
      <c r="H167" s="794"/>
      <c r="I167" s="794"/>
      <c r="J167" s="794"/>
      <c r="K167" s="794"/>
      <c r="L167" s="795">
        <f>SUM($G167:$K167)</f>
        <v>0</v>
      </c>
      <c r="M167" s="83"/>
    </row>
    <row r="168" spans="1:13" ht="12.75" customHeight="1">
      <c r="A168" s="687" t="s">
        <v>16</v>
      </c>
      <c r="B168" s="692" t="s">
        <v>257</v>
      </c>
      <c r="C168" s="684" t="s">
        <v>11</v>
      </c>
      <c r="D168" s="1281" t="s">
        <v>659</v>
      </c>
      <c r="E168" s="128"/>
      <c r="F168" s="794"/>
      <c r="G168" s="794"/>
      <c r="H168" s="794"/>
      <c r="I168" s="794"/>
      <c r="J168" s="794"/>
      <c r="K168" s="794"/>
      <c r="L168" s="795">
        <f t="shared" ref="L168:L231" si="25">SUM($G168:$K168)</f>
        <v>0</v>
      </c>
      <c r="M168" s="83"/>
    </row>
    <row r="169" spans="1:13" ht="12.75" customHeight="1">
      <c r="A169" s="687" t="s">
        <v>16</v>
      </c>
      <c r="B169" s="692" t="s">
        <v>258</v>
      </c>
      <c r="C169" s="684" t="s">
        <v>11</v>
      </c>
      <c r="D169" s="1281" t="s">
        <v>659</v>
      </c>
      <c r="E169" s="128"/>
      <c r="F169" s="794"/>
      <c r="G169" s="794"/>
      <c r="H169" s="794"/>
      <c r="I169" s="794"/>
      <c r="J169" s="794"/>
      <c r="K169" s="794"/>
      <c r="L169" s="795">
        <f t="shared" si="25"/>
        <v>0</v>
      </c>
      <c r="M169" s="83"/>
    </row>
    <row r="170" spans="1:13" ht="12.75" customHeight="1">
      <c r="A170" s="687" t="s">
        <v>16</v>
      </c>
      <c r="B170" s="692" t="s">
        <v>259</v>
      </c>
      <c r="C170" s="684" t="s">
        <v>11</v>
      </c>
      <c r="D170" s="1281" t="s">
        <v>659</v>
      </c>
      <c r="E170" s="128"/>
      <c r="F170" s="794"/>
      <c r="G170" s="794"/>
      <c r="H170" s="794"/>
      <c r="I170" s="794"/>
      <c r="J170" s="794"/>
      <c r="K170" s="794"/>
      <c r="L170" s="795">
        <f t="shared" si="25"/>
        <v>0</v>
      </c>
      <c r="M170" s="83"/>
    </row>
    <row r="171" spans="1:13" ht="12.75" customHeight="1">
      <c r="A171" s="687" t="s">
        <v>16</v>
      </c>
      <c r="B171" s="692" t="s">
        <v>260</v>
      </c>
      <c r="C171" s="684" t="s">
        <v>11</v>
      </c>
      <c r="D171" s="1281" t="s">
        <v>659</v>
      </c>
      <c r="E171" s="128"/>
      <c r="F171" s="794"/>
      <c r="G171" s="794"/>
      <c r="H171" s="794"/>
      <c r="I171" s="794"/>
      <c r="J171" s="794"/>
      <c r="K171" s="794"/>
      <c r="L171" s="795">
        <f t="shared" si="25"/>
        <v>0</v>
      </c>
      <c r="M171" s="83"/>
    </row>
    <row r="172" spans="1:13" ht="12.75" customHeight="1">
      <c r="A172" s="687" t="s">
        <v>16</v>
      </c>
      <c r="B172" s="692" t="s">
        <v>564</v>
      </c>
      <c r="C172" s="684" t="s">
        <v>11</v>
      </c>
      <c r="D172" s="1281" t="s">
        <v>659</v>
      </c>
      <c r="E172" s="128"/>
      <c r="F172" s="794"/>
      <c r="G172" s="794"/>
      <c r="H172" s="794"/>
      <c r="I172" s="794"/>
      <c r="J172" s="794"/>
      <c r="K172" s="794"/>
      <c r="L172" s="795">
        <f t="shared" si="25"/>
        <v>0</v>
      </c>
      <c r="M172" s="83"/>
    </row>
    <row r="173" spans="1:13" ht="12.75" customHeight="1">
      <c r="A173" s="687" t="s">
        <v>16</v>
      </c>
      <c r="B173" s="692" t="s">
        <v>261</v>
      </c>
      <c r="C173" s="684" t="s">
        <v>11</v>
      </c>
      <c r="D173" s="1281" t="s">
        <v>659</v>
      </c>
      <c r="E173" s="128"/>
      <c r="F173" s="794"/>
      <c r="G173" s="794"/>
      <c r="H173" s="794"/>
      <c r="I173" s="794"/>
      <c r="J173" s="794"/>
      <c r="K173" s="794"/>
      <c r="L173" s="795">
        <f t="shared" si="25"/>
        <v>0</v>
      </c>
      <c r="M173" s="83"/>
    </row>
    <row r="174" spans="1:13" ht="12.75" customHeight="1">
      <c r="A174" s="687" t="s">
        <v>16</v>
      </c>
      <c r="B174" s="692" t="s">
        <v>262</v>
      </c>
      <c r="C174" s="684" t="s">
        <v>11</v>
      </c>
      <c r="D174" s="1281" t="s">
        <v>659</v>
      </c>
      <c r="E174" s="128"/>
      <c r="F174" s="794"/>
      <c r="G174" s="794"/>
      <c r="H174" s="794"/>
      <c r="I174" s="794"/>
      <c r="J174" s="794"/>
      <c r="K174" s="794"/>
      <c r="L174" s="795">
        <f t="shared" si="25"/>
        <v>0</v>
      </c>
      <c r="M174" s="83"/>
    </row>
    <row r="175" spans="1:13" ht="12.75" customHeight="1">
      <c r="A175" s="687" t="s">
        <v>16</v>
      </c>
      <c r="B175" s="692" t="s">
        <v>565</v>
      </c>
      <c r="C175" s="684" t="s">
        <v>11</v>
      </c>
      <c r="D175" s="1281" t="s">
        <v>659</v>
      </c>
      <c r="E175" s="128"/>
      <c r="F175" s="794"/>
      <c r="G175" s="794"/>
      <c r="H175" s="794"/>
      <c r="I175" s="794"/>
      <c r="J175" s="794"/>
      <c r="K175" s="794"/>
      <c r="L175" s="795">
        <f t="shared" si="25"/>
        <v>0</v>
      </c>
      <c r="M175" s="83"/>
    </row>
    <row r="176" spans="1:13" ht="12.75" customHeight="1">
      <c r="A176" s="687" t="s">
        <v>16</v>
      </c>
      <c r="B176" s="38" t="s">
        <v>263</v>
      </c>
      <c r="C176" s="684" t="s">
        <v>11</v>
      </c>
      <c r="D176" s="1281" t="s">
        <v>659</v>
      </c>
      <c r="E176" s="128"/>
      <c r="F176" s="794"/>
      <c r="G176" s="794"/>
      <c r="H176" s="794"/>
      <c r="I176" s="794"/>
      <c r="J176" s="794"/>
      <c r="K176" s="794"/>
      <c r="L176" s="795">
        <f t="shared" si="25"/>
        <v>0</v>
      </c>
      <c r="M176" s="83"/>
    </row>
    <row r="177" spans="1:13" ht="12.75" customHeight="1">
      <c r="A177" s="687" t="s">
        <v>16</v>
      </c>
      <c r="B177" s="38" t="s">
        <v>566</v>
      </c>
      <c r="C177" s="684" t="s">
        <v>11</v>
      </c>
      <c r="D177" s="1281" t="s">
        <v>659</v>
      </c>
      <c r="E177" s="128"/>
      <c r="F177" s="794"/>
      <c r="G177" s="794"/>
      <c r="H177" s="794"/>
      <c r="I177" s="794"/>
      <c r="J177" s="794"/>
      <c r="K177" s="794"/>
      <c r="L177" s="795">
        <f t="shared" si="25"/>
        <v>0</v>
      </c>
      <c r="M177" s="83"/>
    </row>
    <row r="178" spans="1:13" ht="12.75" customHeight="1">
      <c r="A178" s="687" t="s">
        <v>16</v>
      </c>
      <c r="B178" s="38" t="s">
        <v>266</v>
      </c>
      <c r="C178" s="684" t="s">
        <v>11</v>
      </c>
      <c r="D178" s="1281" t="s">
        <v>659</v>
      </c>
      <c r="E178" s="128"/>
      <c r="F178" s="794"/>
      <c r="G178" s="794"/>
      <c r="H178" s="794"/>
      <c r="I178" s="794"/>
      <c r="J178" s="794"/>
      <c r="K178" s="794"/>
      <c r="L178" s="795">
        <f t="shared" si="25"/>
        <v>0</v>
      </c>
      <c r="M178" s="83"/>
    </row>
    <row r="179" spans="1:13" ht="12.75" customHeight="1">
      <c r="A179" s="687" t="s">
        <v>16</v>
      </c>
      <c r="B179" s="38" t="s">
        <v>265</v>
      </c>
      <c r="C179" s="684" t="s">
        <v>11</v>
      </c>
      <c r="D179" s="1281" t="s">
        <v>659</v>
      </c>
      <c r="E179" s="128"/>
      <c r="F179" s="794"/>
      <c r="G179" s="794"/>
      <c r="H179" s="794"/>
      <c r="I179" s="794"/>
      <c r="J179" s="794"/>
      <c r="K179" s="794"/>
      <c r="L179" s="795">
        <f t="shared" si="25"/>
        <v>0</v>
      </c>
      <c r="M179" s="83"/>
    </row>
    <row r="180" spans="1:13" ht="12.75" customHeight="1">
      <c r="A180" s="687" t="s">
        <v>16</v>
      </c>
      <c r="B180" s="692" t="s">
        <v>567</v>
      </c>
      <c r="C180" s="684" t="s">
        <v>11</v>
      </c>
      <c r="D180" s="1281" t="s">
        <v>659</v>
      </c>
      <c r="E180" s="128"/>
      <c r="F180" s="794"/>
      <c r="G180" s="794"/>
      <c r="H180" s="794"/>
      <c r="I180" s="794"/>
      <c r="J180" s="794"/>
      <c r="K180" s="794"/>
      <c r="L180" s="795">
        <f t="shared" si="25"/>
        <v>0</v>
      </c>
      <c r="M180" s="83"/>
    </row>
    <row r="181" spans="1:13" ht="12.75" customHeight="1">
      <c r="A181" s="687" t="s">
        <v>16</v>
      </c>
      <c r="B181" s="38" t="s">
        <v>264</v>
      </c>
      <c r="C181" s="684" t="s">
        <v>11</v>
      </c>
      <c r="D181" s="1281" t="s">
        <v>659</v>
      </c>
      <c r="E181" s="128"/>
      <c r="F181" s="794"/>
      <c r="G181" s="794"/>
      <c r="H181" s="794"/>
      <c r="I181" s="794"/>
      <c r="J181" s="794"/>
      <c r="K181" s="794"/>
      <c r="L181" s="795">
        <f t="shared" si="25"/>
        <v>0</v>
      </c>
      <c r="M181" s="83"/>
    </row>
    <row r="182" spans="1:13" ht="12.75" customHeight="1">
      <c r="A182" s="687" t="s">
        <v>16</v>
      </c>
      <c r="B182" s="692" t="s">
        <v>267</v>
      </c>
      <c r="C182" s="684" t="s">
        <v>11</v>
      </c>
      <c r="D182" s="1281" t="s">
        <v>659</v>
      </c>
      <c r="E182" s="128"/>
      <c r="F182" s="794"/>
      <c r="G182" s="794"/>
      <c r="H182" s="794"/>
      <c r="I182" s="794"/>
      <c r="J182" s="794"/>
      <c r="K182" s="794"/>
      <c r="L182" s="795">
        <f t="shared" si="25"/>
        <v>0</v>
      </c>
      <c r="M182" s="83"/>
    </row>
    <row r="183" spans="1:13" ht="12.75" customHeight="1">
      <c r="A183" s="687" t="s">
        <v>31</v>
      </c>
      <c r="B183" s="692" t="s">
        <v>268</v>
      </c>
      <c r="C183" s="1284" t="s">
        <v>11</v>
      </c>
      <c r="D183" s="1281" t="s">
        <v>659</v>
      </c>
      <c r="E183" s="128"/>
      <c r="F183" s="794"/>
      <c r="G183" s="794"/>
      <c r="H183" s="794"/>
      <c r="I183" s="794"/>
      <c r="J183" s="794"/>
      <c r="K183" s="794"/>
      <c r="L183" s="795">
        <f t="shared" si="25"/>
        <v>0</v>
      </c>
      <c r="M183" s="83"/>
    </row>
    <row r="184" spans="1:13" ht="12.75" customHeight="1">
      <c r="A184" s="687" t="s">
        <v>31</v>
      </c>
      <c r="B184" s="692" t="s">
        <v>269</v>
      </c>
      <c r="C184" s="1284" t="s">
        <v>11</v>
      </c>
      <c r="D184" s="1281" t="s">
        <v>659</v>
      </c>
      <c r="E184" s="128"/>
      <c r="F184" s="794"/>
      <c r="G184" s="794"/>
      <c r="H184" s="794"/>
      <c r="I184" s="794"/>
      <c r="J184" s="794"/>
      <c r="K184" s="794"/>
      <c r="L184" s="795">
        <f t="shared" si="25"/>
        <v>0</v>
      </c>
      <c r="M184" s="83"/>
    </row>
    <row r="185" spans="1:13" ht="12.75" customHeight="1">
      <c r="A185" s="687" t="s">
        <v>31</v>
      </c>
      <c r="B185" s="692" t="s">
        <v>270</v>
      </c>
      <c r="C185" s="1284" t="s">
        <v>11</v>
      </c>
      <c r="D185" s="1281" t="s">
        <v>659</v>
      </c>
      <c r="E185" s="128"/>
      <c r="F185" s="794"/>
      <c r="G185" s="794"/>
      <c r="H185" s="794"/>
      <c r="I185" s="794"/>
      <c r="J185" s="794"/>
      <c r="K185" s="794"/>
      <c r="L185" s="795">
        <f t="shared" si="25"/>
        <v>0</v>
      </c>
      <c r="M185" s="83"/>
    </row>
    <row r="186" spans="1:13" ht="12.75" customHeight="1">
      <c r="A186" s="687" t="s">
        <v>31</v>
      </c>
      <c r="B186" s="692" t="s">
        <v>271</v>
      </c>
      <c r="C186" s="1284" t="s">
        <v>11</v>
      </c>
      <c r="D186" s="1281" t="s">
        <v>659</v>
      </c>
      <c r="E186" s="128"/>
      <c r="F186" s="794"/>
      <c r="G186" s="794"/>
      <c r="H186" s="794"/>
      <c r="I186" s="794"/>
      <c r="J186" s="794"/>
      <c r="K186" s="794"/>
      <c r="L186" s="795">
        <f t="shared" si="25"/>
        <v>0</v>
      </c>
      <c r="M186" s="83"/>
    </row>
    <row r="187" spans="1:13" ht="12.75" customHeight="1">
      <c r="A187" s="683" t="s">
        <v>19</v>
      </c>
      <c r="B187" s="692" t="s">
        <v>284</v>
      </c>
      <c r="C187" s="1284" t="s">
        <v>11</v>
      </c>
      <c r="D187" s="1281" t="s">
        <v>659</v>
      </c>
      <c r="E187" s="128"/>
      <c r="F187" s="794"/>
      <c r="G187" s="794"/>
      <c r="H187" s="794"/>
      <c r="I187" s="794"/>
      <c r="J187" s="794"/>
      <c r="K187" s="794"/>
      <c r="L187" s="795">
        <f t="shared" si="25"/>
        <v>0</v>
      </c>
      <c r="M187" s="83"/>
    </row>
    <row r="188" spans="1:13" ht="12.75" customHeight="1">
      <c r="A188" s="687" t="s">
        <v>21</v>
      </c>
      <c r="B188" s="692" t="s">
        <v>272</v>
      </c>
      <c r="C188" s="1284" t="s">
        <v>5</v>
      </c>
      <c r="D188" s="1281" t="s">
        <v>710</v>
      </c>
      <c r="E188" s="128"/>
      <c r="F188" s="794"/>
      <c r="G188" s="794"/>
      <c r="H188" s="794"/>
      <c r="I188" s="794"/>
      <c r="J188" s="794"/>
      <c r="K188" s="794"/>
      <c r="L188" s="795">
        <f t="shared" si="25"/>
        <v>0</v>
      </c>
      <c r="M188" s="83"/>
    </row>
    <row r="189" spans="1:13" ht="12.75" customHeight="1">
      <c r="A189" s="687" t="s">
        <v>21</v>
      </c>
      <c r="B189" s="692" t="s">
        <v>32</v>
      </c>
      <c r="C189" s="1284" t="s">
        <v>5</v>
      </c>
      <c r="D189" s="1281" t="s">
        <v>659</v>
      </c>
      <c r="E189" s="128"/>
      <c r="F189" s="794"/>
      <c r="G189" s="794"/>
      <c r="H189" s="794"/>
      <c r="I189" s="794"/>
      <c r="J189" s="794"/>
      <c r="K189" s="794"/>
      <c r="L189" s="795">
        <f t="shared" si="25"/>
        <v>0</v>
      </c>
      <c r="M189" s="83"/>
    </row>
    <row r="190" spans="1:13" ht="12.75" customHeight="1">
      <c r="A190" s="687" t="s">
        <v>21</v>
      </c>
      <c r="B190" s="692" t="s">
        <v>273</v>
      </c>
      <c r="C190" s="1284" t="s">
        <v>5</v>
      </c>
      <c r="D190" s="1281" t="s">
        <v>710</v>
      </c>
      <c r="E190" s="128"/>
      <c r="F190" s="794"/>
      <c r="G190" s="794"/>
      <c r="H190" s="794"/>
      <c r="I190" s="794"/>
      <c r="J190" s="794"/>
      <c r="K190" s="794"/>
      <c r="L190" s="795">
        <f t="shared" si="25"/>
        <v>0</v>
      </c>
      <c r="M190" s="83"/>
    </row>
    <row r="191" spans="1:13" ht="12.75" customHeight="1">
      <c r="A191" s="687" t="s">
        <v>21</v>
      </c>
      <c r="B191" s="692" t="s">
        <v>33</v>
      </c>
      <c r="C191" s="1284" t="s">
        <v>5</v>
      </c>
      <c r="D191" s="1281" t="s">
        <v>659</v>
      </c>
      <c r="E191" s="128"/>
      <c r="F191" s="794"/>
      <c r="G191" s="794"/>
      <c r="H191" s="794"/>
      <c r="I191" s="794"/>
      <c r="J191" s="794"/>
      <c r="K191" s="794"/>
      <c r="L191" s="795">
        <f t="shared" si="25"/>
        <v>0</v>
      </c>
      <c r="M191" s="83"/>
    </row>
    <row r="192" spans="1:13" ht="12.75" customHeight="1">
      <c r="A192" s="687" t="s">
        <v>34</v>
      </c>
      <c r="B192" s="692" t="s">
        <v>568</v>
      </c>
      <c r="C192" s="1284" t="s">
        <v>5</v>
      </c>
      <c r="D192" s="1281" t="s">
        <v>710</v>
      </c>
      <c r="E192" s="128"/>
      <c r="F192" s="794"/>
      <c r="G192" s="794"/>
      <c r="H192" s="794"/>
      <c r="I192" s="794"/>
      <c r="J192" s="794"/>
      <c r="K192" s="794"/>
      <c r="L192" s="795">
        <f t="shared" si="25"/>
        <v>0</v>
      </c>
      <c r="M192" s="83"/>
    </row>
    <row r="193" spans="1:13" ht="12.75" customHeight="1">
      <c r="A193" s="687" t="s">
        <v>34</v>
      </c>
      <c r="B193" s="692" t="s">
        <v>35</v>
      </c>
      <c r="C193" s="1284" t="s">
        <v>5</v>
      </c>
      <c r="D193" s="1281" t="s">
        <v>659</v>
      </c>
      <c r="E193" s="128"/>
      <c r="F193" s="794"/>
      <c r="G193" s="794"/>
      <c r="H193" s="794"/>
      <c r="I193" s="794"/>
      <c r="J193" s="794"/>
      <c r="K193" s="794"/>
      <c r="L193" s="795">
        <f t="shared" si="25"/>
        <v>0</v>
      </c>
      <c r="M193" s="83"/>
    </row>
    <row r="194" spans="1:13" ht="12.75" customHeight="1">
      <c r="A194" s="687" t="s">
        <v>34</v>
      </c>
      <c r="B194" s="692" t="s">
        <v>274</v>
      </c>
      <c r="C194" s="1284" t="s">
        <v>5</v>
      </c>
      <c r="D194" s="1281"/>
      <c r="E194" s="128"/>
      <c r="F194" s="794"/>
      <c r="G194" s="794"/>
      <c r="H194" s="794"/>
      <c r="I194" s="794"/>
      <c r="J194" s="794"/>
      <c r="K194" s="794"/>
      <c r="L194" s="795">
        <f t="shared" si="25"/>
        <v>0</v>
      </c>
      <c r="M194" s="83"/>
    </row>
    <row r="195" spans="1:13" ht="12.75" customHeight="1">
      <c r="A195" s="687" t="s">
        <v>34</v>
      </c>
      <c r="B195" s="692" t="s">
        <v>569</v>
      </c>
      <c r="C195" s="1284" t="s">
        <v>5</v>
      </c>
      <c r="D195" s="1281" t="s">
        <v>710</v>
      </c>
      <c r="E195" s="128"/>
      <c r="F195" s="794"/>
      <c r="G195" s="794"/>
      <c r="H195" s="794"/>
      <c r="I195" s="794"/>
      <c r="J195" s="794"/>
      <c r="K195" s="794"/>
      <c r="L195" s="795">
        <f t="shared" si="25"/>
        <v>0</v>
      </c>
      <c r="M195" s="83"/>
    </row>
    <row r="196" spans="1:13" ht="12.75" customHeight="1">
      <c r="A196" s="687" t="s">
        <v>34</v>
      </c>
      <c r="B196" s="692" t="s">
        <v>36</v>
      </c>
      <c r="C196" s="1284" t="s">
        <v>5</v>
      </c>
      <c r="D196" s="1281" t="s">
        <v>659</v>
      </c>
      <c r="E196" s="128"/>
      <c r="F196" s="794"/>
      <c r="G196" s="794"/>
      <c r="H196" s="794"/>
      <c r="I196" s="794"/>
      <c r="J196" s="794"/>
      <c r="K196" s="794"/>
      <c r="L196" s="795">
        <f t="shared" si="25"/>
        <v>0</v>
      </c>
      <c r="M196" s="83"/>
    </row>
    <row r="197" spans="1:13" ht="12.75" customHeight="1">
      <c r="A197" s="687" t="s">
        <v>34</v>
      </c>
      <c r="B197" s="692" t="s">
        <v>275</v>
      </c>
      <c r="C197" s="1284" t="s">
        <v>5</v>
      </c>
      <c r="D197" s="1281"/>
      <c r="E197" s="128"/>
      <c r="F197" s="794"/>
      <c r="G197" s="794"/>
      <c r="H197" s="794"/>
      <c r="I197" s="794"/>
      <c r="J197" s="794"/>
      <c r="K197" s="794"/>
      <c r="L197" s="795">
        <f t="shared" si="25"/>
        <v>0</v>
      </c>
      <c r="M197" s="83"/>
    </row>
    <row r="198" spans="1:13" ht="12.75" customHeight="1">
      <c r="A198" s="687" t="s">
        <v>14</v>
      </c>
      <c r="B198" s="692" t="s">
        <v>37</v>
      </c>
      <c r="C198" s="1284" t="s">
        <v>5</v>
      </c>
      <c r="D198" s="1281" t="s">
        <v>710</v>
      </c>
      <c r="E198" s="128"/>
      <c r="F198" s="794"/>
      <c r="G198" s="794"/>
      <c r="H198" s="794"/>
      <c r="I198" s="794"/>
      <c r="J198" s="794"/>
      <c r="K198" s="794"/>
      <c r="L198" s="795">
        <f t="shared" si="25"/>
        <v>0</v>
      </c>
      <c r="M198" s="83"/>
    </row>
    <row r="199" spans="1:13" ht="12.75" customHeight="1">
      <c r="A199" s="687" t="s">
        <v>14</v>
      </c>
      <c r="B199" s="692" t="s">
        <v>38</v>
      </c>
      <c r="C199" s="1284" t="s">
        <v>5</v>
      </c>
      <c r="D199" s="1281" t="s">
        <v>710</v>
      </c>
      <c r="E199" s="128"/>
      <c r="F199" s="794"/>
      <c r="G199" s="794"/>
      <c r="H199" s="794"/>
      <c r="I199" s="794"/>
      <c r="J199" s="794"/>
      <c r="K199" s="794"/>
      <c r="L199" s="795">
        <f t="shared" si="25"/>
        <v>0</v>
      </c>
      <c r="M199" s="83"/>
    </row>
    <row r="200" spans="1:13" ht="12.75" customHeight="1">
      <c r="A200" s="687" t="s">
        <v>14</v>
      </c>
      <c r="B200" s="692" t="s">
        <v>39</v>
      </c>
      <c r="C200" s="1284" t="s">
        <v>5</v>
      </c>
      <c r="D200" s="1281" t="s">
        <v>710</v>
      </c>
      <c r="E200" s="128"/>
      <c r="F200" s="794"/>
      <c r="G200" s="794"/>
      <c r="H200" s="794"/>
      <c r="I200" s="794"/>
      <c r="J200" s="794"/>
      <c r="K200" s="794"/>
      <c r="L200" s="795">
        <f t="shared" si="25"/>
        <v>0</v>
      </c>
      <c r="M200" s="83"/>
    </row>
    <row r="201" spans="1:13" ht="12.75" customHeight="1">
      <c r="A201" s="687" t="s">
        <v>14</v>
      </c>
      <c r="B201" s="692" t="s">
        <v>40</v>
      </c>
      <c r="C201" s="1284" t="s">
        <v>5</v>
      </c>
      <c r="D201" s="1281" t="s">
        <v>710</v>
      </c>
      <c r="E201" s="128"/>
      <c r="F201" s="794"/>
      <c r="G201" s="794"/>
      <c r="H201" s="794"/>
      <c r="I201" s="794"/>
      <c r="J201" s="794"/>
      <c r="K201" s="794"/>
      <c r="L201" s="795">
        <f t="shared" si="25"/>
        <v>0</v>
      </c>
      <c r="M201" s="83"/>
    </row>
    <row r="202" spans="1:13" ht="12.75" customHeight="1">
      <c r="A202" s="687" t="s">
        <v>14</v>
      </c>
      <c r="B202" s="692" t="s">
        <v>41</v>
      </c>
      <c r="C202" s="1284" t="s">
        <v>5</v>
      </c>
      <c r="D202" s="1281" t="s">
        <v>710</v>
      </c>
      <c r="E202" s="128"/>
      <c r="F202" s="794"/>
      <c r="G202" s="794"/>
      <c r="H202" s="794"/>
      <c r="I202" s="794"/>
      <c r="J202" s="794"/>
      <c r="K202" s="794"/>
      <c r="L202" s="795">
        <f t="shared" si="25"/>
        <v>0</v>
      </c>
      <c r="M202" s="83"/>
    </row>
    <row r="203" spans="1:13" ht="12.75" customHeight="1">
      <c r="A203" s="687" t="s">
        <v>14</v>
      </c>
      <c r="B203" s="692" t="s">
        <v>42</v>
      </c>
      <c r="C203" s="1284" t="s">
        <v>5</v>
      </c>
      <c r="D203" s="1281" t="s">
        <v>710</v>
      </c>
      <c r="E203" s="128"/>
      <c r="F203" s="794"/>
      <c r="G203" s="794"/>
      <c r="H203" s="794"/>
      <c r="I203" s="794"/>
      <c r="J203" s="794"/>
      <c r="K203" s="794"/>
      <c r="L203" s="795">
        <f t="shared" si="25"/>
        <v>0</v>
      </c>
      <c r="M203" s="83"/>
    </row>
    <row r="204" spans="1:13" ht="12.75" customHeight="1">
      <c r="A204" s="687" t="s">
        <v>14</v>
      </c>
      <c r="B204" s="692" t="s">
        <v>43</v>
      </c>
      <c r="C204" s="1284" t="s">
        <v>5</v>
      </c>
      <c r="D204" s="1281" t="s">
        <v>710</v>
      </c>
      <c r="E204" s="128"/>
      <c r="F204" s="794"/>
      <c r="G204" s="794"/>
      <c r="H204" s="794"/>
      <c r="I204" s="794"/>
      <c r="J204" s="794"/>
      <c r="K204" s="794"/>
      <c r="L204" s="795">
        <f t="shared" si="25"/>
        <v>0</v>
      </c>
      <c r="M204" s="83"/>
    </row>
    <row r="205" spans="1:13" ht="12.75" customHeight="1">
      <c r="A205" s="687" t="s">
        <v>16</v>
      </c>
      <c r="B205" s="692" t="s">
        <v>570</v>
      </c>
      <c r="C205" s="1284" t="s">
        <v>5</v>
      </c>
      <c r="D205" s="1281" t="s">
        <v>659</v>
      </c>
      <c r="E205" s="128"/>
      <c r="F205" s="794"/>
      <c r="G205" s="794"/>
      <c r="H205" s="794"/>
      <c r="I205" s="794"/>
      <c r="J205" s="794"/>
      <c r="K205" s="794"/>
      <c r="L205" s="795">
        <f t="shared" si="25"/>
        <v>0</v>
      </c>
      <c r="M205" s="83"/>
    </row>
    <row r="206" spans="1:13" ht="12.75" customHeight="1">
      <c r="A206" s="687" t="s">
        <v>16</v>
      </c>
      <c r="B206" s="692" t="s">
        <v>571</v>
      </c>
      <c r="C206" s="1284" t="s">
        <v>5</v>
      </c>
      <c r="D206" s="1281" t="s">
        <v>659</v>
      </c>
      <c r="E206" s="128"/>
      <c r="F206" s="794"/>
      <c r="G206" s="794"/>
      <c r="H206" s="794"/>
      <c r="I206" s="794"/>
      <c r="J206" s="794"/>
      <c r="K206" s="794"/>
      <c r="L206" s="795">
        <f t="shared" si="25"/>
        <v>0</v>
      </c>
      <c r="M206" s="83"/>
    </row>
    <row r="207" spans="1:13" ht="12.75" customHeight="1">
      <c r="A207" s="687" t="s">
        <v>16</v>
      </c>
      <c r="B207" s="692" t="s">
        <v>572</v>
      </c>
      <c r="C207" s="1284" t="s">
        <v>5</v>
      </c>
      <c r="D207" s="1281" t="s">
        <v>659</v>
      </c>
      <c r="E207" s="128"/>
      <c r="F207" s="794"/>
      <c r="G207" s="794"/>
      <c r="H207" s="794"/>
      <c r="I207" s="794"/>
      <c r="J207" s="794"/>
      <c r="K207" s="794"/>
      <c r="L207" s="795">
        <f t="shared" si="25"/>
        <v>0</v>
      </c>
      <c r="M207" s="83"/>
    </row>
    <row r="208" spans="1:13" ht="12.75" customHeight="1">
      <c r="A208" s="687" t="s">
        <v>16</v>
      </c>
      <c r="B208" s="692" t="s">
        <v>573</v>
      </c>
      <c r="C208" s="1284" t="s">
        <v>5</v>
      </c>
      <c r="D208" s="1281" t="s">
        <v>659</v>
      </c>
      <c r="E208" s="128"/>
      <c r="F208" s="794"/>
      <c r="G208" s="794"/>
      <c r="H208" s="794"/>
      <c r="I208" s="794"/>
      <c r="J208" s="794"/>
      <c r="K208" s="794"/>
      <c r="L208" s="795">
        <f t="shared" si="25"/>
        <v>0</v>
      </c>
      <c r="M208" s="83"/>
    </row>
    <row r="209" spans="1:13" ht="12.75" customHeight="1">
      <c r="A209" s="687" t="s">
        <v>16</v>
      </c>
      <c r="B209" s="692" t="s">
        <v>276</v>
      </c>
      <c r="C209" s="1284" t="s">
        <v>5</v>
      </c>
      <c r="D209" s="1281" t="s">
        <v>659</v>
      </c>
      <c r="E209" s="128"/>
      <c r="F209" s="794"/>
      <c r="G209" s="794"/>
      <c r="H209" s="794"/>
      <c r="I209" s="794"/>
      <c r="J209" s="794"/>
      <c r="K209" s="794"/>
      <c r="L209" s="795">
        <f t="shared" si="25"/>
        <v>0</v>
      </c>
      <c r="M209" s="83"/>
    </row>
    <row r="210" spans="1:13" ht="12.75" customHeight="1">
      <c r="A210" s="687" t="s">
        <v>16</v>
      </c>
      <c r="B210" s="692" t="s">
        <v>574</v>
      </c>
      <c r="C210" s="1284" t="s">
        <v>5</v>
      </c>
      <c r="D210" s="1281" t="s">
        <v>659</v>
      </c>
      <c r="E210" s="128"/>
      <c r="F210" s="794"/>
      <c r="G210" s="794"/>
      <c r="H210" s="794"/>
      <c r="I210" s="794"/>
      <c r="J210" s="794"/>
      <c r="K210" s="794"/>
      <c r="L210" s="795">
        <f t="shared" si="25"/>
        <v>0</v>
      </c>
      <c r="M210" s="83"/>
    </row>
    <row r="211" spans="1:13" ht="12.75" customHeight="1">
      <c r="A211" s="687" t="s">
        <v>16</v>
      </c>
      <c r="B211" s="692" t="s">
        <v>277</v>
      </c>
      <c r="C211" s="1284" t="s">
        <v>5</v>
      </c>
      <c r="D211" s="1281" t="s">
        <v>659</v>
      </c>
      <c r="E211" s="128"/>
      <c r="F211" s="794"/>
      <c r="G211" s="794"/>
      <c r="H211" s="794"/>
      <c r="I211" s="794"/>
      <c r="J211" s="794"/>
      <c r="K211" s="794"/>
      <c r="L211" s="795">
        <f t="shared" si="25"/>
        <v>0</v>
      </c>
      <c r="M211" s="83"/>
    </row>
    <row r="212" spans="1:13" ht="12.75" customHeight="1">
      <c r="A212" s="687" t="s">
        <v>16</v>
      </c>
      <c r="B212" s="692" t="s">
        <v>278</v>
      </c>
      <c r="C212" s="1284" t="s">
        <v>5</v>
      </c>
      <c r="D212" s="1281" t="s">
        <v>659</v>
      </c>
      <c r="E212" s="128"/>
      <c r="F212" s="794"/>
      <c r="G212" s="794"/>
      <c r="H212" s="794"/>
      <c r="I212" s="794"/>
      <c r="J212" s="794"/>
      <c r="K212" s="794"/>
      <c r="L212" s="795">
        <f t="shared" si="25"/>
        <v>0</v>
      </c>
      <c r="M212" s="83"/>
    </row>
    <row r="213" spans="1:13" ht="12.75" customHeight="1">
      <c r="A213" s="687" t="s">
        <v>16</v>
      </c>
      <c r="B213" s="692" t="s">
        <v>575</v>
      </c>
      <c r="C213" s="1284" t="s">
        <v>5</v>
      </c>
      <c r="D213" s="1281" t="s">
        <v>659</v>
      </c>
      <c r="E213" s="128"/>
      <c r="F213" s="794"/>
      <c r="G213" s="794"/>
      <c r="H213" s="794"/>
      <c r="I213" s="794"/>
      <c r="J213" s="794"/>
      <c r="K213" s="794"/>
      <c r="L213" s="795">
        <f t="shared" si="25"/>
        <v>0</v>
      </c>
      <c r="M213" s="83"/>
    </row>
    <row r="214" spans="1:13" ht="12.75" customHeight="1">
      <c r="A214" s="687" t="s">
        <v>15</v>
      </c>
      <c r="B214" s="692" t="s">
        <v>576</v>
      </c>
      <c r="C214" s="1284" t="s">
        <v>5</v>
      </c>
      <c r="D214" s="1281" t="s">
        <v>659</v>
      </c>
      <c r="E214" s="128"/>
      <c r="F214" s="794"/>
      <c r="G214" s="794"/>
      <c r="H214" s="794"/>
      <c r="I214" s="794"/>
      <c r="J214" s="794"/>
      <c r="K214" s="794"/>
      <c r="L214" s="795">
        <f t="shared" si="25"/>
        <v>0</v>
      </c>
      <c r="M214" s="83"/>
    </row>
    <row r="215" spans="1:13" ht="12.75" customHeight="1">
      <c r="A215" s="687" t="s">
        <v>15</v>
      </c>
      <c r="B215" s="692" t="s">
        <v>577</v>
      </c>
      <c r="C215" s="1284" t="s">
        <v>5</v>
      </c>
      <c r="D215" s="1281" t="s">
        <v>659</v>
      </c>
      <c r="E215" s="128"/>
      <c r="F215" s="794"/>
      <c r="G215" s="794"/>
      <c r="H215" s="794"/>
      <c r="I215" s="794"/>
      <c r="J215" s="794"/>
      <c r="K215" s="794"/>
      <c r="L215" s="795">
        <f t="shared" si="25"/>
        <v>0</v>
      </c>
      <c r="M215" s="83"/>
    </row>
    <row r="216" spans="1:13" ht="12.75" customHeight="1">
      <c r="A216" s="687" t="s">
        <v>15</v>
      </c>
      <c r="B216" s="692" t="s">
        <v>578</v>
      </c>
      <c r="C216" s="1284" t="s">
        <v>5</v>
      </c>
      <c r="D216" s="1281" t="s">
        <v>659</v>
      </c>
      <c r="E216" s="128"/>
      <c r="F216" s="794"/>
      <c r="G216" s="794"/>
      <c r="H216" s="794"/>
      <c r="I216" s="794"/>
      <c r="J216" s="794"/>
      <c r="K216" s="794"/>
      <c r="L216" s="795">
        <f t="shared" si="25"/>
        <v>0</v>
      </c>
      <c r="M216" s="83"/>
    </row>
    <row r="217" spans="1:13" ht="12.75" customHeight="1">
      <c r="A217" s="687" t="s">
        <v>16</v>
      </c>
      <c r="B217" s="692" t="s">
        <v>579</v>
      </c>
      <c r="C217" s="1284" t="s">
        <v>5</v>
      </c>
      <c r="D217" s="1281" t="s">
        <v>659</v>
      </c>
      <c r="E217" s="128"/>
      <c r="F217" s="794"/>
      <c r="G217" s="794"/>
      <c r="H217" s="794"/>
      <c r="I217" s="794"/>
      <c r="J217" s="794"/>
      <c r="K217" s="794"/>
      <c r="L217" s="795">
        <f t="shared" si="25"/>
        <v>0</v>
      </c>
      <c r="M217" s="83"/>
    </row>
    <row r="218" spans="1:13" ht="12.75" customHeight="1">
      <c r="A218" s="687" t="s">
        <v>31</v>
      </c>
      <c r="B218" s="692" t="s">
        <v>279</v>
      </c>
      <c r="C218" s="1284" t="s">
        <v>5</v>
      </c>
      <c r="D218" s="1281" t="s">
        <v>659</v>
      </c>
      <c r="E218" s="128"/>
      <c r="F218" s="794"/>
      <c r="G218" s="794"/>
      <c r="H218" s="794"/>
      <c r="I218" s="794"/>
      <c r="J218" s="794"/>
      <c r="K218" s="794"/>
      <c r="L218" s="795">
        <f t="shared" si="25"/>
        <v>0</v>
      </c>
      <c r="M218" s="83"/>
    </row>
    <row r="219" spans="1:13" ht="12.75" customHeight="1">
      <c r="A219" s="687" t="s">
        <v>31</v>
      </c>
      <c r="B219" s="692" t="s">
        <v>280</v>
      </c>
      <c r="C219" s="1284" t="s">
        <v>5</v>
      </c>
      <c r="D219" s="1281" t="s">
        <v>659</v>
      </c>
      <c r="E219" s="128"/>
      <c r="F219" s="794"/>
      <c r="G219" s="794"/>
      <c r="H219" s="794"/>
      <c r="I219" s="794"/>
      <c r="J219" s="794"/>
      <c r="K219" s="794"/>
      <c r="L219" s="795">
        <f t="shared" si="25"/>
        <v>0</v>
      </c>
      <c r="M219" s="83"/>
    </row>
    <row r="220" spans="1:13" ht="12.75" customHeight="1">
      <c r="A220" s="687" t="s">
        <v>31</v>
      </c>
      <c r="B220" s="692" t="s">
        <v>281</v>
      </c>
      <c r="C220" s="1284" t="s">
        <v>5</v>
      </c>
      <c r="D220" s="1281" t="s">
        <v>659</v>
      </c>
      <c r="E220" s="128"/>
      <c r="F220" s="794"/>
      <c r="G220" s="794"/>
      <c r="H220" s="794"/>
      <c r="I220" s="794"/>
      <c r="J220" s="794"/>
      <c r="K220" s="794"/>
      <c r="L220" s="795">
        <f t="shared" si="25"/>
        <v>0</v>
      </c>
      <c r="M220" s="83"/>
    </row>
    <row r="221" spans="1:13" ht="12.75" customHeight="1">
      <c r="A221" s="687" t="s">
        <v>19</v>
      </c>
      <c r="B221" s="692" t="s">
        <v>580</v>
      </c>
      <c r="C221" s="1284" t="s">
        <v>5</v>
      </c>
      <c r="D221" s="1281" t="s">
        <v>659</v>
      </c>
      <c r="E221" s="128"/>
      <c r="F221" s="794"/>
      <c r="G221" s="794"/>
      <c r="H221" s="794"/>
      <c r="I221" s="794"/>
      <c r="J221" s="794"/>
      <c r="K221" s="794"/>
      <c r="L221" s="795">
        <f t="shared" si="25"/>
        <v>0</v>
      </c>
      <c r="M221" s="83"/>
    </row>
    <row r="222" spans="1:13" ht="12.75" customHeight="1">
      <c r="A222" s="687" t="s">
        <v>19</v>
      </c>
      <c r="B222" s="692" t="s">
        <v>581</v>
      </c>
      <c r="C222" s="1284" t="s">
        <v>5</v>
      </c>
      <c r="D222" s="1281" t="s">
        <v>659</v>
      </c>
      <c r="E222" s="128"/>
      <c r="F222" s="794"/>
      <c r="G222" s="794"/>
      <c r="H222" s="794"/>
      <c r="I222" s="794"/>
      <c r="J222" s="794"/>
      <c r="K222" s="794"/>
      <c r="L222" s="795">
        <f t="shared" si="25"/>
        <v>0</v>
      </c>
      <c r="M222" s="83"/>
    </row>
    <row r="223" spans="1:13" ht="12.75" customHeight="1">
      <c r="A223" s="687" t="s">
        <v>21</v>
      </c>
      <c r="B223" s="692" t="s">
        <v>582</v>
      </c>
      <c r="C223" s="1284" t="s">
        <v>6</v>
      </c>
      <c r="D223" s="1281" t="s">
        <v>710</v>
      </c>
      <c r="E223" s="128"/>
      <c r="F223" s="794"/>
      <c r="G223" s="794"/>
      <c r="H223" s="794"/>
      <c r="I223" s="794"/>
      <c r="J223" s="794"/>
      <c r="K223" s="794"/>
      <c r="L223" s="795">
        <f t="shared" si="25"/>
        <v>0</v>
      </c>
      <c r="M223" s="83"/>
    </row>
    <row r="224" spans="1:13" ht="12.75" customHeight="1">
      <c r="A224" s="687" t="s">
        <v>21</v>
      </c>
      <c r="B224" s="692" t="s">
        <v>44</v>
      </c>
      <c r="C224" s="1284" t="s">
        <v>6</v>
      </c>
      <c r="D224" s="1281" t="s">
        <v>659</v>
      </c>
      <c r="E224" s="128"/>
      <c r="F224" s="794"/>
      <c r="G224" s="794"/>
      <c r="H224" s="794"/>
      <c r="I224" s="794"/>
      <c r="J224" s="794"/>
      <c r="K224" s="794"/>
      <c r="L224" s="795">
        <f t="shared" si="25"/>
        <v>0</v>
      </c>
      <c r="M224" s="83"/>
    </row>
    <row r="225" spans="1:13" ht="12.75" customHeight="1">
      <c r="A225" s="687" t="s">
        <v>34</v>
      </c>
      <c r="B225" s="692" t="s">
        <v>583</v>
      </c>
      <c r="C225" s="1284" t="s">
        <v>6</v>
      </c>
      <c r="D225" s="1281" t="s">
        <v>710</v>
      </c>
      <c r="E225" s="128"/>
      <c r="F225" s="794"/>
      <c r="G225" s="794"/>
      <c r="H225" s="794"/>
      <c r="I225" s="794"/>
      <c r="J225" s="794"/>
      <c r="K225" s="794"/>
      <c r="L225" s="795">
        <f t="shared" si="25"/>
        <v>0</v>
      </c>
      <c r="M225" s="83"/>
    </row>
    <row r="226" spans="1:13" ht="12.75" customHeight="1">
      <c r="A226" s="687" t="s">
        <v>34</v>
      </c>
      <c r="B226" s="692" t="s">
        <v>45</v>
      </c>
      <c r="C226" s="1284" t="s">
        <v>6</v>
      </c>
      <c r="D226" s="1281" t="s">
        <v>659</v>
      </c>
      <c r="E226" s="128"/>
      <c r="F226" s="794"/>
      <c r="G226" s="794"/>
      <c r="H226" s="794"/>
      <c r="I226" s="794"/>
      <c r="J226" s="794"/>
      <c r="K226" s="794"/>
      <c r="L226" s="795">
        <f t="shared" si="25"/>
        <v>0</v>
      </c>
      <c r="M226" s="83"/>
    </row>
    <row r="227" spans="1:13" ht="12.75" customHeight="1">
      <c r="A227" s="687" t="s">
        <v>34</v>
      </c>
      <c r="B227" s="692" t="s">
        <v>584</v>
      </c>
      <c r="C227" s="1284" t="s">
        <v>6</v>
      </c>
      <c r="D227" s="1281" t="s">
        <v>659</v>
      </c>
      <c r="E227" s="128"/>
      <c r="F227" s="794"/>
      <c r="G227" s="794"/>
      <c r="H227" s="794"/>
      <c r="I227" s="794"/>
      <c r="J227" s="794"/>
      <c r="K227" s="794"/>
      <c r="L227" s="795">
        <f t="shared" si="25"/>
        <v>0</v>
      </c>
      <c r="M227" s="83"/>
    </row>
    <row r="228" spans="1:13" ht="12.75" customHeight="1">
      <c r="A228" s="687" t="s">
        <v>14</v>
      </c>
      <c r="B228" s="692" t="s">
        <v>46</v>
      </c>
      <c r="C228" s="1284" t="s">
        <v>6</v>
      </c>
      <c r="D228" s="1281" t="s">
        <v>710</v>
      </c>
      <c r="E228" s="128"/>
      <c r="F228" s="794"/>
      <c r="G228" s="794"/>
      <c r="H228" s="794"/>
      <c r="I228" s="794"/>
      <c r="J228" s="794"/>
      <c r="K228" s="794"/>
      <c r="L228" s="795">
        <f t="shared" si="25"/>
        <v>0</v>
      </c>
      <c r="M228" s="83"/>
    </row>
    <row r="229" spans="1:13" ht="12.75" customHeight="1">
      <c r="A229" s="687" t="s">
        <v>14</v>
      </c>
      <c r="B229" s="692" t="s">
        <v>47</v>
      </c>
      <c r="C229" s="1284" t="s">
        <v>6</v>
      </c>
      <c r="D229" s="1281" t="s">
        <v>710</v>
      </c>
      <c r="E229" s="128"/>
      <c r="F229" s="794"/>
      <c r="G229" s="794"/>
      <c r="H229" s="794"/>
      <c r="I229" s="794"/>
      <c r="J229" s="794"/>
      <c r="K229" s="794"/>
      <c r="L229" s="795">
        <f t="shared" si="25"/>
        <v>0</v>
      </c>
      <c r="M229" s="83"/>
    </row>
    <row r="230" spans="1:13" ht="12.75" customHeight="1">
      <c r="A230" s="687" t="s">
        <v>14</v>
      </c>
      <c r="B230" s="692" t="s">
        <v>48</v>
      </c>
      <c r="C230" s="1284" t="s">
        <v>6</v>
      </c>
      <c r="D230" s="1281" t="s">
        <v>710</v>
      </c>
      <c r="E230" s="128"/>
      <c r="F230" s="794"/>
      <c r="G230" s="794"/>
      <c r="H230" s="794"/>
      <c r="I230" s="794"/>
      <c r="J230" s="794"/>
      <c r="K230" s="794"/>
      <c r="L230" s="795">
        <f t="shared" si="25"/>
        <v>0</v>
      </c>
      <c r="M230" s="83"/>
    </row>
    <row r="231" spans="1:13" ht="12.75" customHeight="1">
      <c r="A231" s="687" t="s">
        <v>14</v>
      </c>
      <c r="B231" s="692" t="s">
        <v>282</v>
      </c>
      <c r="C231" s="1284" t="s">
        <v>6</v>
      </c>
      <c r="D231" s="1281" t="s">
        <v>710</v>
      </c>
      <c r="E231" s="128"/>
      <c r="F231" s="794"/>
      <c r="G231" s="794"/>
      <c r="H231" s="794"/>
      <c r="I231" s="794"/>
      <c r="J231" s="794"/>
      <c r="K231" s="794"/>
      <c r="L231" s="795">
        <f t="shared" si="25"/>
        <v>0</v>
      </c>
      <c r="M231" s="83"/>
    </row>
    <row r="232" spans="1:13" ht="12.75" customHeight="1">
      <c r="A232" s="687" t="s">
        <v>16</v>
      </c>
      <c r="B232" s="692" t="s">
        <v>585</v>
      </c>
      <c r="C232" s="1284" t="s">
        <v>6</v>
      </c>
      <c r="D232" s="1281" t="s">
        <v>659</v>
      </c>
      <c r="E232" s="128"/>
      <c r="F232" s="794"/>
      <c r="G232" s="794"/>
      <c r="H232" s="794"/>
      <c r="I232" s="794"/>
      <c r="J232" s="794"/>
      <c r="K232" s="794"/>
      <c r="L232" s="795">
        <f t="shared" ref="L232:L240" si="26">SUM($G232:$K232)</f>
        <v>0</v>
      </c>
      <c r="M232" s="83"/>
    </row>
    <row r="233" spans="1:13" ht="12.75" customHeight="1">
      <c r="A233" s="687" t="s">
        <v>16</v>
      </c>
      <c r="B233" s="692" t="s">
        <v>586</v>
      </c>
      <c r="C233" s="1284" t="s">
        <v>6</v>
      </c>
      <c r="D233" s="1281" t="s">
        <v>659</v>
      </c>
      <c r="E233" s="128"/>
      <c r="F233" s="794"/>
      <c r="G233" s="794"/>
      <c r="H233" s="794"/>
      <c r="I233" s="794"/>
      <c r="J233" s="794"/>
      <c r="K233" s="794"/>
      <c r="L233" s="795">
        <f t="shared" si="26"/>
        <v>0</v>
      </c>
      <c r="M233" s="83"/>
    </row>
    <row r="234" spans="1:13" ht="12.75" customHeight="1">
      <c r="A234" s="687" t="s">
        <v>16</v>
      </c>
      <c r="B234" s="692" t="s">
        <v>587</v>
      </c>
      <c r="C234" s="1284" t="s">
        <v>6</v>
      </c>
      <c r="D234" s="1281" t="s">
        <v>659</v>
      </c>
      <c r="E234" s="128"/>
      <c r="F234" s="794"/>
      <c r="G234" s="794"/>
      <c r="H234" s="794"/>
      <c r="I234" s="794"/>
      <c r="J234" s="794"/>
      <c r="K234" s="794"/>
      <c r="L234" s="795">
        <f t="shared" si="26"/>
        <v>0</v>
      </c>
      <c r="M234" s="83"/>
    </row>
    <row r="235" spans="1:13" ht="12.75" customHeight="1">
      <c r="A235" s="687" t="s">
        <v>16</v>
      </c>
      <c r="B235" s="692" t="s">
        <v>588</v>
      </c>
      <c r="C235" s="1284" t="s">
        <v>6</v>
      </c>
      <c r="D235" s="1281" t="s">
        <v>659</v>
      </c>
      <c r="E235" s="128"/>
      <c r="F235" s="794"/>
      <c r="G235" s="794"/>
      <c r="H235" s="794"/>
      <c r="I235" s="794"/>
      <c r="J235" s="794"/>
      <c r="K235" s="794"/>
      <c r="L235" s="795">
        <f t="shared" si="26"/>
        <v>0</v>
      </c>
      <c r="M235" s="83"/>
    </row>
    <row r="236" spans="1:13" ht="12.75" customHeight="1">
      <c r="A236" s="687" t="s">
        <v>16</v>
      </c>
      <c r="B236" s="692" t="s">
        <v>589</v>
      </c>
      <c r="C236" s="1284" t="s">
        <v>6</v>
      </c>
      <c r="D236" s="1281" t="s">
        <v>659</v>
      </c>
      <c r="E236" s="128"/>
      <c r="F236" s="794"/>
      <c r="G236" s="794"/>
      <c r="H236" s="794"/>
      <c r="I236" s="794"/>
      <c r="J236" s="794"/>
      <c r="K236" s="794"/>
      <c r="L236" s="795">
        <f t="shared" si="26"/>
        <v>0</v>
      </c>
      <c r="M236" s="83"/>
    </row>
    <row r="237" spans="1:13" ht="12.75" customHeight="1">
      <c r="A237" s="687" t="s">
        <v>31</v>
      </c>
      <c r="B237" s="692" t="s">
        <v>283</v>
      </c>
      <c r="C237" s="1284" t="s">
        <v>6</v>
      </c>
      <c r="D237" s="1281" t="s">
        <v>659</v>
      </c>
      <c r="E237" s="128"/>
      <c r="F237" s="794"/>
      <c r="G237" s="794"/>
      <c r="H237" s="794"/>
      <c r="I237" s="794"/>
      <c r="J237" s="794"/>
      <c r="K237" s="794"/>
      <c r="L237" s="795">
        <f t="shared" si="26"/>
        <v>0</v>
      </c>
      <c r="M237" s="83"/>
    </row>
    <row r="238" spans="1:13" ht="12.75" customHeight="1">
      <c r="A238" s="687" t="s">
        <v>19</v>
      </c>
      <c r="B238" s="692" t="s">
        <v>590</v>
      </c>
      <c r="C238" s="1284" t="s">
        <v>6</v>
      </c>
      <c r="D238" s="1281" t="s">
        <v>659</v>
      </c>
      <c r="E238" s="128"/>
      <c r="F238" s="794"/>
      <c r="G238" s="794"/>
      <c r="H238" s="794"/>
      <c r="I238" s="794"/>
      <c r="J238" s="794"/>
      <c r="K238" s="794"/>
      <c r="L238" s="795">
        <f t="shared" si="26"/>
        <v>0</v>
      </c>
      <c r="M238" s="83"/>
    </row>
    <row r="239" spans="1:13" ht="12.75" customHeight="1">
      <c r="A239" s="687" t="s">
        <v>19</v>
      </c>
      <c r="B239" s="692" t="s">
        <v>49</v>
      </c>
      <c r="C239" s="1284" t="s">
        <v>8</v>
      </c>
      <c r="D239" s="1281" t="s">
        <v>710</v>
      </c>
      <c r="E239" s="128"/>
      <c r="F239" s="794"/>
      <c r="G239" s="794"/>
      <c r="H239" s="794"/>
      <c r="I239" s="794"/>
      <c r="J239" s="794"/>
      <c r="K239" s="794"/>
      <c r="L239" s="795">
        <f t="shared" si="26"/>
        <v>0</v>
      </c>
      <c r="M239" s="83"/>
    </row>
    <row r="240" spans="1:13" ht="12.75" customHeight="1">
      <c r="A240" s="687" t="s">
        <v>19</v>
      </c>
      <c r="B240" s="692" t="s">
        <v>50</v>
      </c>
      <c r="C240" s="1284" t="s">
        <v>8</v>
      </c>
      <c r="D240" s="1281" t="s">
        <v>710</v>
      </c>
      <c r="E240" s="128"/>
      <c r="F240" s="794"/>
      <c r="G240" s="794"/>
      <c r="H240" s="794"/>
      <c r="I240" s="794"/>
      <c r="J240" s="794"/>
      <c r="K240" s="794"/>
      <c r="L240" s="795">
        <f t="shared" si="26"/>
        <v>0</v>
      </c>
      <c r="M240" s="83"/>
    </row>
    <row r="241" spans="1:21" ht="12.75" customHeight="1">
      <c r="A241" s="687" t="s">
        <v>18</v>
      </c>
      <c r="B241" s="692" t="s">
        <v>1228</v>
      </c>
      <c r="C241" s="1284" t="s">
        <v>8</v>
      </c>
      <c r="D241" s="1281" t="s">
        <v>659</v>
      </c>
      <c r="E241" s="128"/>
      <c r="F241" s="1624"/>
      <c r="G241" s="1624"/>
      <c r="H241" s="1624"/>
      <c r="I241" s="1624"/>
      <c r="J241" s="1624"/>
      <c r="K241" s="1624"/>
      <c r="L241" s="1625"/>
      <c r="M241" s="83"/>
    </row>
    <row r="242" spans="1:21" ht="12.75" customHeight="1">
      <c r="A242" s="687" t="s">
        <v>18</v>
      </c>
      <c r="B242" s="692" t="s">
        <v>1229</v>
      </c>
      <c r="C242" s="1284" t="s">
        <v>8</v>
      </c>
      <c r="D242" s="1281" t="s">
        <v>659</v>
      </c>
      <c r="E242" s="128"/>
      <c r="F242" s="1624"/>
      <c r="G242" s="1624"/>
      <c r="H242" s="1624"/>
      <c r="I242" s="1624"/>
      <c r="J242" s="1624"/>
      <c r="K242" s="1624"/>
      <c r="L242" s="1625"/>
      <c r="M242" s="83"/>
    </row>
    <row r="243" spans="1:21" ht="12.75" customHeight="1">
      <c r="A243" s="253"/>
      <c r="C243" s="253"/>
      <c r="F243" s="5"/>
      <c r="G243" s="5"/>
      <c r="H243" s="5"/>
      <c r="I243" s="5"/>
      <c r="J243" s="5"/>
      <c r="K243" s="5"/>
      <c r="M243" s="83"/>
    </row>
    <row r="244" spans="1:21" ht="12.75" customHeight="1">
      <c r="A244" s="8" t="s">
        <v>845</v>
      </c>
      <c r="C244" s="253"/>
      <c r="F244" s="5"/>
      <c r="G244" s="5"/>
      <c r="H244" s="5"/>
      <c r="I244" s="5"/>
      <c r="J244" s="5"/>
      <c r="K244" s="5"/>
      <c r="M244" s="83"/>
      <c r="N244" s="2214" t="s">
        <v>643</v>
      </c>
      <c r="O244" s="2215"/>
      <c r="P244" s="2215"/>
      <c r="Q244" s="2215"/>
      <c r="R244" s="2215"/>
      <c r="S244" s="2215"/>
      <c r="T244" s="2216"/>
    </row>
    <row r="245" spans="1:21" ht="12.75" customHeight="1">
      <c r="C245" s="253"/>
      <c r="F245" s="5"/>
      <c r="G245" s="5"/>
      <c r="H245" s="5"/>
      <c r="I245" s="5"/>
      <c r="J245" s="5"/>
      <c r="K245" s="5"/>
      <c r="M245" s="83"/>
      <c r="N245" s="771" t="s">
        <v>0</v>
      </c>
      <c r="O245" s="771" t="s">
        <v>1</v>
      </c>
      <c r="P245" s="771"/>
      <c r="Q245" s="771"/>
      <c r="R245" s="771"/>
      <c r="S245" s="771"/>
      <c r="T245" s="772" t="s">
        <v>2</v>
      </c>
    </row>
    <row r="246" spans="1:21" ht="12.75" customHeight="1">
      <c r="A246" s="8" t="s">
        <v>58</v>
      </c>
      <c r="C246" s="8"/>
      <c r="M246" s="30"/>
      <c r="N246" s="776">
        <v>2010</v>
      </c>
      <c r="O246" s="776">
        <v>2011</v>
      </c>
      <c r="P246" s="776">
        <v>2012</v>
      </c>
      <c r="Q246" s="776">
        <v>2013</v>
      </c>
      <c r="R246" s="776">
        <v>2014</v>
      </c>
      <c r="S246" s="776">
        <v>2015</v>
      </c>
      <c r="T246" s="777" t="s">
        <v>1</v>
      </c>
      <c r="U246" s="83"/>
    </row>
    <row r="247" spans="1:21" ht="12.75" customHeight="1">
      <c r="A247" s="683" t="s">
        <v>21</v>
      </c>
      <c r="B247" s="692" t="s">
        <v>250</v>
      </c>
      <c r="C247" s="684" t="s">
        <v>10</v>
      </c>
      <c r="D247" s="39"/>
      <c r="E247" s="39"/>
      <c r="M247" s="30"/>
      <c r="N247" s="197"/>
      <c r="O247" s="197"/>
      <c r="P247" s="197"/>
      <c r="Q247" s="197"/>
      <c r="R247" s="197"/>
      <c r="S247" s="197"/>
      <c r="T247" s="198">
        <f t="shared" ref="T247:T278" si="27">SUM(O247:S247)</f>
        <v>0</v>
      </c>
    </row>
    <row r="248" spans="1:21" ht="12.75" customHeight="1">
      <c r="A248" s="683" t="s">
        <v>21</v>
      </c>
      <c r="B248" s="692" t="s">
        <v>13</v>
      </c>
      <c r="C248" s="684" t="s">
        <v>10</v>
      </c>
      <c r="E248" s="40"/>
      <c r="M248" s="30"/>
      <c r="N248" s="172"/>
      <c r="O248" s="172"/>
      <c r="P248" s="172"/>
      <c r="Q248" s="172"/>
      <c r="R248" s="172"/>
      <c r="S248" s="172"/>
      <c r="T248" s="198">
        <f t="shared" si="27"/>
        <v>0</v>
      </c>
    </row>
    <row r="249" spans="1:21" ht="12.75" customHeight="1">
      <c r="A249" s="683" t="s">
        <v>21</v>
      </c>
      <c r="B249" s="692" t="s">
        <v>251</v>
      </c>
      <c r="C249" s="684" t="s">
        <v>10</v>
      </c>
      <c r="E249" s="40"/>
      <c r="M249" s="30"/>
      <c r="N249" s="172"/>
      <c r="O249" s="172"/>
      <c r="P249" s="172"/>
      <c r="Q249" s="172"/>
      <c r="R249" s="172"/>
      <c r="S249" s="172"/>
      <c r="T249" s="198">
        <f t="shared" si="27"/>
        <v>0</v>
      </c>
    </row>
    <row r="250" spans="1:21" ht="12.75" customHeight="1">
      <c r="A250" s="683" t="s">
        <v>14</v>
      </c>
      <c r="B250" s="692" t="s">
        <v>22</v>
      </c>
      <c r="C250" s="684" t="s">
        <v>10</v>
      </c>
      <c r="E250" s="40"/>
      <c r="M250" s="30"/>
      <c r="N250" s="172"/>
      <c r="O250" s="172"/>
      <c r="P250" s="172"/>
      <c r="Q250" s="172"/>
      <c r="R250" s="172"/>
      <c r="S250" s="172"/>
      <c r="T250" s="198">
        <f t="shared" si="27"/>
        <v>0</v>
      </c>
    </row>
    <row r="251" spans="1:21" ht="12.75" customHeight="1">
      <c r="A251" s="683" t="s">
        <v>14</v>
      </c>
      <c r="B251" s="692" t="s">
        <v>23</v>
      </c>
      <c r="C251" s="684" t="s">
        <v>10</v>
      </c>
      <c r="E251" s="40"/>
      <c r="M251" s="30"/>
      <c r="N251" s="172"/>
      <c r="O251" s="172"/>
      <c r="P251" s="172"/>
      <c r="Q251" s="172"/>
      <c r="R251" s="172"/>
      <c r="S251" s="172"/>
      <c r="T251" s="198">
        <f t="shared" si="27"/>
        <v>0</v>
      </c>
    </row>
    <row r="252" spans="1:21" ht="12.75" customHeight="1">
      <c r="A252" s="683" t="s">
        <v>14</v>
      </c>
      <c r="B252" s="692" t="s">
        <v>24</v>
      </c>
      <c r="C252" s="684" t="s">
        <v>10</v>
      </c>
      <c r="E252" s="40"/>
      <c r="M252" s="30"/>
      <c r="N252" s="172"/>
      <c r="O252" s="172"/>
      <c r="P252" s="172"/>
      <c r="Q252" s="172"/>
      <c r="R252" s="172"/>
      <c r="S252" s="172"/>
      <c r="T252" s="198">
        <f t="shared" si="27"/>
        <v>0</v>
      </c>
    </row>
    <row r="253" spans="1:21" ht="12.75" customHeight="1">
      <c r="A253" s="683" t="s">
        <v>14</v>
      </c>
      <c r="B253" s="692" t="s">
        <v>554</v>
      </c>
      <c r="C253" s="684" t="s">
        <v>10</v>
      </c>
      <c r="E253" s="40"/>
      <c r="M253" s="30"/>
      <c r="N253" s="172"/>
      <c r="O253" s="172"/>
      <c r="P253" s="172"/>
      <c r="Q253" s="172"/>
      <c r="R253" s="172"/>
      <c r="S253" s="172"/>
      <c r="T253" s="198">
        <f t="shared" si="27"/>
        <v>0</v>
      </c>
    </row>
    <row r="254" spans="1:21" ht="12.75" customHeight="1">
      <c r="A254" s="683" t="s">
        <v>14</v>
      </c>
      <c r="B254" s="692" t="s">
        <v>20</v>
      </c>
      <c r="C254" s="684" t="s">
        <v>10</v>
      </c>
      <c r="E254" s="40"/>
      <c r="M254" s="30"/>
      <c r="N254" s="172"/>
      <c r="O254" s="172"/>
      <c r="P254" s="172"/>
      <c r="Q254" s="172"/>
      <c r="R254" s="172"/>
      <c r="S254" s="172"/>
      <c r="T254" s="198">
        <f t="shared" si="27"/>
        <v>0</v>
      </c>
    </row>
    <row r="255" spans="1:21" ht="12.75" customHeight="1">
      <c r="A255" s="683" t="s">
        <v>14</v>
      </c>
      <c r="B255" s="38" t="s">
        <v>252</v>
      </c>
      <c r="C255" s="684" t="s">
        <v>10</v>
      </c>
      <c r="E255" s="40"/>
      <c r="M255" s="30"/>
      <c r="N255" s="172"/>
      <c r="O255" s="172"/>
      <c r="P255" s="172"/>
      <c r="Q255" s="172"/>
      <c r="R255" s="172"/>
      <c r="S255" s="172"/>
      <c r="T255" s="198">
        <f t="shared" si="27"/>
        <v>0</v>
      </c>
    </row>
    <row r="256" spans="1:21" ht="12.75" customHeight="1">
      <c r="A256" s="683" t="s">
        <v>16</v>
      </c>
      <c r="B256" s="692" t="s">
        <v>25</v>
      </c>
      <c r="C256" s="684" t="s">
        <v>10</v>
      </c>
      <c r="E256" s="40"/>
      <c r="M256" s="30"/>
      <c r="N256" s="172"/>
      <c r="O256" s="172"/>
      <c r="P256" s="172"/>
      <c r="Q256" s="172"/>
      <c r="R256" s="172"/>
      <c r="S256" s="172"/>
      <c r="T256" s="198">
        <f t="shared" si="27"/>
        <v>0</v>
      </c>
    </row>
    <row r="257" spans="1:20" ht="12.75" customHeight="1">
      <c r="A257" s="683" t="s">
        <v>16</v>
      </c>
      <c r="B257" s="692" t="s">
        <v>26</v>
      </c>
      <c r="C257" s="684" t="s">
        <v>10</v>
      </c>
      <c r="E257" s="40"/>
      <c r="M257" s="30"/>
      <c r="N257" s="172"/>
      <c r="O257" s="172"/>
      <c r="P257" s="172"/>
      <c r="Q257" s="172"/>
      <c r="R257" s="172"/>
      <c r="S257" s="172"/>
      <c r="T257" s="198">
        <f t="shared" si="27"/>
        <v>0</v>
      </c>
    </row>
    <row r="258" spans="1:20" ht="12.75" customHeight="1">
      <c r="A258" s="683" t="s">
        <v>16</v>
      </c>
      <c r="B258" s="692" t="s">
        <v>555</v>
      </c>
      <c r="C258" s="684" t="s">
        <v>10</v>
      </c>
      <c r="E258" s="40"/>
      <c r="M258" s="30"/>
      <c r="N258" s="172"/>
      <c r="O258" s="172"/>
      <c r="P258" s="172"/>
      <c r="Q258" s="172"/>
      <c r="R258" s="172"/>
      <c r="S258" s="172"/>
      <c r="T258" s="198">
        <f t="shared" si="27"/>
        <v>0</v>
      </c>
    </row>
    <row r="259" spans="1:20" ht="12.75" customHeight="1">
      <c r="A259" s="683" t="s">
        <v>16</v>
      </c>
      <c r="B259" s="692" t="s">
        <v>27</v>
      </c>
      <c r="C259" s="684" t="s">
        <v>10</v>
      </c>
      <c r="E259" s="40"/>
      <c r="M259" s="30"/>
      <c r="N259" s="172"/>
      <c r="O259" s="172"/>
      <c r="P259" s="172"/>
      <c r="Q259" s="172"/>
      <c r="R259" s="172"/>
      <c r="S259" s="172"/>
      <c r="T259" s="198">
        <f t="shared" si="27"/>
        <v>0</v>
      </c>
    </row>
    <row r="260" spans="1:20" ht="12.75" customHeight="1">
      <c r="A260" s="683" t="s">
        <v>16</v>
      </c>
      <c r="B260" s="692" t="s">
        <v>556</v>
      </c>
      <c r="C260" s="684" t="s">
        <v>10</v>
      </c>
      <c r="E260" s="40"/>
      <c r="M260" s="30"/>
      <c r="N260" s="172"/>
      <c r="O260" s="172"/>
      <c r="P260" s="172"/>
      <c r="Q260" s="172"/>
      <c r="R260" s="172"/>
      <c r="S260" s="172"/>
      <c r="T260" s="198">
        <f t="shared" si="27"/>
        <v>0</v>
      </c>
    </row>
    <row r="261" spans="1:20" ht="12.75" customHeight="1">
      <c r="A261" s="683" t="s">
        <v>16</v>
      </c>
      <c r="B261" s="692" t="s">
        <v>557</v>
      </c>
      <c r="C261" s="684" t="s">
        <v>10</v>
      </c>
      <c r="E261" s="40"/>
      <c r="M261" s="30"/>
      <c r="N261" s="172"/>
      <c r="O261" s="172"/>
      <c r="P261" s="172"/>
      <c r="Q261" s="172"/>
      <c r="R261" s="172"/>
      <c r="S261" s="172"/>
      <c r="T261" s="198">
        <f t="shared" si="27"/>
        <v>0</v>
      </c>
    </row>
    <row r="262" spans="1:20" ht="12.75" customHeight="1">
      <c r="A262" s="683" t="s">
        <v>16</v>
      </c>
      <c r="B262" s="38" t="s">
        <v>558</v>
      </c>
      <c r="C262" s="684" t="s">
        <v>10</v>
      </c>
      <c r="E262" s="40"/>
      <c r="M262" s="30"/>
      <c r="N262" s="172"/>
      <c r="O262" s="172"/>
      <c r="P262" s="172"/>
      <c r="Q262" s="172"/>
      <c r="R262" s="172"/>
      <c r="S262" s="172"/>
      <c r="T262" s="198">
        <f t="shared" si="27"/>
        <v>0</v>
      </c>
    </row>
    <row r="263" spans="1:20" ht="12.75" customHeight="1">
      <c r="A263" s="683" t="s">
        <v>16</v>
      </c>
      <c r="B263" s="38" t="s">
        <v>559</v>
      </c>
      <c r="C263" s="684" t="s">
        <v>10</v>
      </c>
      <c r="E263" s="40"/>
      <c r="M263" s="30"/>
      <c r="N263" s="172"/>
      <c r="O263" s="172"/>
      <c r="P263" s="172"/>
      <c r="Q263" s="172"/>
      <c r="R263" s="172"/>
      <c r="S263" s="172"/>
      <c r="T263" s="198">
        <f t="shared" si="27"/>
        <v>0</v>
      </c>
    </row>
    <row r="264" spans="1:20" ht="12.75" customHeight="1">
      <c r="A264" s="259" t="s">
        <v>21</v>
      </c>
      <c r="B264" s="692" t="s">
        <v>560</v>
      </c>
      <c r="C264" s="684" t="s">
        <v>11</v>
      </c>
      <c r="E264" s="40"/>
      <c r="M264" s="30"/>
      <c r="N264" s="172"/>
      <c r="O264" s="172"/>
      <c r="P264" s="172"/>
      <c r="Q264" s="172"/>
      <c r="R264" s="172"/>
      <c r="S264" s="172"/>
      <c r="T264" s="198">
        <f t="shared" si="27"/>
        <v>0</v>
      </c>
    </row>
    <row r="265" spans="1:20" ht="12.75" customHeight="1">
      <c r="A265" s="259" t="s">
        <v>21</v>
      </c>
      <c r="B265" s="692" t="s">
        <v>561</v>
      </c>
      <c r="C265" s="684" t="s">
        <v>11</v>
      </c>
      <c r="E265" s="40"/>
      <c r="M265" s="30"/>
      <c r="N265" s="172"/>
      <c r="O265" s="172"/>
      <c r="P265" s="172"/>
      <c r="Q265" s="172"/>
      <c r="R265" s="172"/>
      <c r="S265" s="172"/>
      <c r="T265" s="198">
        <f t="shared" si="27"/>
        <v>0</v>
      </c>
    </row>
    <row r="266" spans="1:20" ht="12.75" customHeight="1">
      <c r="A266" s="259" t="s">
        <v>21</v>
      </c>
      <c r="B266" s="692" t="s">
        <v>253</v>
      </c>
      <c r="C266" s="684" t="s">
        <v>11</v>
      </c>
      <c r="E266" s="40"/>
      <c r="M266" s="30"/>
      <c r="N266" s="172"/>
      <c r="O266" s="172"/>
      <c r="P266" s="172"/>
      <c r="Q266" s="172"/>
      <c r="R266" s="172"/>
      <c r="S266" s="172"/>
      <c r="T266" s="198">
        <f t="shared" si="27"/>
        <v>0</v>
      </c>
    </row>
    <row r="267" spans="1:20" ht="12.75" customHeight="1">
      <c r="A267" s="259" t="s">
        <v>21</v>
      </c>
      <c r="B267" s="692" t="s">
        <v>254</v>
      </c>
      <c r="C267" s="684" t="s">
        <v>11</v>
      </c>
      <c r="E267" s="40"/>
      <c r="M267" s="30"/>
      <c r="N267" s="172"/>
      <c r="O267" s="172"/>
      <c r="P267" s="172"/>
      <c r="Q267" s="172"/>
      <c r="R267" s="172"/>
      <c r="S267" s="172"/>
      <c r="T267" s="198">
        <f t="shared" si="27"/>
        <v>0</v>
      </c>
    </row>
    <row r="268" spans="1:20" ht="12.75" customHeight="1">
      <c r="A268" s="259" t="s">
        <v>21</v>
      </c>
      <c r="B268" s="692" t="s">
        <v>562</v>
      </c>
      <c r="C268" s="684" t="s">
        <v>11</v>
      </c>
      <c r="E268" s="40"/>
      <c r="M268" s="30"/>
      <c r="N268" s="172"/>
      <c r="O268" s="172"/>
      <c r="P268" s="172"/>
      <c r="Q268" s="172"/>
      <c r="R268" s="172"/>
      <c r="S268" s="172"/>
      <c r="T268" s="198">
        <f t="shared" si="27"/>
        <v>0</v>
      </c>
    </row>
    <row r="269" spans="1:20" ht="12.75" customHeight="1">
      <c r="A269" s="259" t="s">
        <v>21</v>
      </c>
      <c r="B269" s="692" t="s">
        <v>563</v>
      </c>
      <c r="C269" s="684" t="s">
        <v>11</v>
      </c>
      <c r="E269" s="40"/>
      <c r="M269" s="30"/>
      <c r="N269" s="172"/>
      <c r="O269" s="172"/>
      <c r="P269" s="172"/>
      <c r="Q269" s="172"/>
      <c r="R269" s="172"/>
      <c r="S269" s="172"/>
      <c r="T269" s="198">
        <f t="shared" si="27"/>
        <v>0</v>
      </c>
    </row>
    <row r="270" spans="1:20" ht="12.75" customHeight="1">
      <c r="A270" s="259" t="s">
        <v>14</v>
      </c>
      <c r="B270" s="692" t="s">
        <v>28</v>
      </c>
      <c r="C270" s="684" t="s">
        <v>11</v>
      </c>
      <c r="E270" s="40"/>
      <c r="M270" s="30"/>
      <c r="N270" s="172"/>
      <c r="O270" s="172"/>
      <c r="P270" s="172"/>
      <c r="Q270" s="172"/>
      <c r="R270" s="172"/>
      <c r="S270" s="172"/>
      <c r="T270" s="198">
        <f t="shared" si="27"/>
        <v>0</v>
      </c>
    </row>
    <row r="271" spans="1:20" ht="12.75" customHeight="1">
      <c r="A271" s="259" t="s">
        <v>14</v>
      </c>
      <c r="B271" s="692" t="s">
        <v>29</v>
      </c>
      <c r="C271" s="684" t="s">
        <v>11</v>
      </c>
      <c r="E271" s="40"/>
      <c r="M271" s="30"/>
      <c r="N271" s="172"/>
      <c r="O271" s="172"/>
      <c r="P271" s="172"/>
      <c r="Q271" s="172"/>
      <c r="R271" s="172"/>
      <c r="S271" s="172"/>
      <c r="T271" s="198">
        <f t="shared" si="27"/>
        <v>0</v>
      </c>
    </row>
    <row r="272" spans="1:20" ht="12.75" customHeight="1">
      <c r="A272" s="259" t="s">
        <v>14</v>
      </c>
      <c r="B272" s="692" t="s">
        <v>30</v>
      </c>
      <c r="C272" s="684" t="s">
        <v>11</v>
      </c>
      <c r="E272" s="40"/>
      <c r="M272" s="30"/>
      <c r="N272" s="172"/>
      <c r="O272" s="172"/>
      <c r="P272" s="172"/>
      <c r="Q272" s="172"/>
      <c r="R272" s="172"/>
      <c r="S272" s="172"/>
      <c r="T272" s="198">
        <f t="shared" si="27"/>
        <v>0</v>
      </c>
    </row>
    <row r="273" spans="1:20" ht="12.75" customHeight="1">
      <c r="A273" s="259" t="s">
        <v>16</v>
      </c>
      <c r="B273" s="692" t="s">
        <v>257</v>
      </c>
      <c r="C273" s="684" t="s">
        <v>11</v>
      </c>
      <c r="E273" s="40"/>
      <c r="M273" s="30"/>
      <c r="N273" s="172"/>
      <c r="O273" s="172"/>
      <c r="P273" s="172"/>
      <c r="Q273" s="172"/>
      <c r="R273" s="172"/>
      <c r="S273" s="172"/>
      <c r="T273" s="198">
        <f t="shared" si="27"/>
        <v>0</v>
      </c>
    </row>
    <row r="274" spans="1:20" ht="12.75" customHeight="1">
      <c r="A274" s="259" t="s">
        <v>16</v>
      </c>
      <c r="B274" s="692" t="s">
        <v>258</v>
      </c>
      <c r="C274" s="684" t="s">
        <v>11</v>
      </c>
      <c r="E274" s="40"/>
      <c r="M274" s="30"/>
      <c r="N274" s="199"/>
      <c r="O274" s="199"/>
      <c r="P274" s="199"/>
      <c r="Q274" s="199"/>
      <c r="R274" s="199"/>
      <c r="S274" s="199"/>
      <c r="T274" s="198">
        <f t="shared" si="27"/>
        <v>0</v>
      </c>
    </row>
    <row r="275" spans="1:20" ht="12.75" customHeight="1">
      <c r="A275" s="259" t="s">
        <v>16</v>
      </c>
      <c r="B275" s="692" t="s">
        <v>259</v>
      </c>
      <c r="C275" s="684" t="s">
        <v>11</v>
      </c>
      <c r="E275" s="40"/>
      <c r="M275" s="30"/>
      <c r="N275" s="199"/>
      <c r="O275" s="199"/>
      <c r="P275" s="199"/>
      <c r="Q275" s="199"/>
      <c r="R275" s="199"/>
      <c r="S275" s="199"/>
      <c r="T275" s="198">
        <f t="shared" si="27"/>
        <v>0</v>
      </c>
    </row>
    <row r="276" spans="1:20" ht="12.75" customHeight="1">
      <c r="A276" s="259" t="s">
        <v>16</v>
      </c>
      <c r="B276" s="692" t="s">
        <v>260</v>
      </c>
      <c r="C276" s="684" t="s">
        <v>11</v>
      </c>
      <c r="E276" s="40"/>
      <c r="M276" s="30"/>
      <c r="N276" s="199"/>
      <c r="O276" s="199"/>
      <c r="P276" s="199"/>
      <c r="Q276" s="199"/>
      <c r="R276" s="199"/>
      <c r="S276" s="199"/>
      <c r="T276" s="198">
        <f t="shared" si="27"/>
        <v>0</v>
      </c>
    </row>
    <row r="277" spans="1:20" ht="12.75" customHeight="1">
      <c r="A277" s="259" t="s">
        <v>16</v>
      </c>
      <c r="B277" s="692" t="s">
        <v>564</v>
      </c>
      <c r="C277" s="684" t="s">
        <v>11</v>
      </c>
      <c r="D277" s="166"/>
      <c r="E277" s="166"/>
      <c r="M277" s="30"/>
      <c r="N277" s="172"/>
      <c r="O277" s="172"/>
      <c r="P277" s="172"/>
      <c r="Q277" s="172"/>
      <c r="R277" s="172"/>
      <c r="S277" s="172"/>
      <c r="T277" s="198">
        <f t="shared" si="27"/>
        <v>0</v>
      </c>
    </row>
    <row r="278" spans="1:20" ht="12.75" customHeight="1">
      <c r="A278" s="259" t="s">
        <v>16</v>
      </c>
      <c r="B278" s="692" t="s">
        <v>261</v>
      </c>
      <c r="C278" s="684" t="s">
        <v>11</v>
      </c>
      <c r="D278" s="166"/>
      <c r="E278" s="166"/>
      <c r="M278" s="30"/>
      <c r="N278" s="172"/>
      <c r="O278" s="172"/>
      <c r="P278" s="172"/>
      <c r="Q278" s="172"/>
      <c r="R278" s="172"/>
      <c r="S278" s="172"/>
      <c r="T278" s="198">
        <f t="shared" si="27"/>
        <v>0</v>
      </c>
    </row>
    <row r="279" spans="1:20" ht="12.75" customHeight="1">
      <c r="A279" s="259" t="s">
        <v>16</v>
      </c>
      <c r="B279" s="692" t="s">
        <v>262</v>
      </c>
      <c r="C279" s="684" t="s">
        <v>11</v>
      </c>
      <c r="D279" s="166"/>
      <c r="E279" s="166"/>
      <c r="M279" s="30"/>
      <c r="N279" s="172"/>
      <c r="O279" s="172"/>
      <c r="P279" s="172"/>
      <c r="Q279" s="172"/>
      <c r="R279" s="172"/>
      <c r="S279" s="172"/>
      <c r="T279" s="198">
        <f t="shared" ref="T279:T310" si="28">SUM(O279:S279)</f>
        <v>0</v>
      </c>
    </row>
    <row r="280" spans="1:20" ht="12.75" customHeight="1">
      <c r="A280" s="259" t="s">
        <v>16</v>
      </c>
      <c r="B280" s="692" t="s">
        <v>565</v>
      </c>
      <c r="C280" s="684" t="s">
        <v>11</v>
      </c>
      <c r="D280" s="166"/>
      <c r="E280" s="166"/>
      <c r="M280" s="30"/>
      <c r="N280" s="172"/>
      <c r="O280" s="172"/>
      <c r="P280" s="172"/>
      <c r="Q280" s="172"/>
      <c r="R280" s="172"/>
      <c r="S280" s="172"/>
      <c r="T280" s="198">
        <f t="shared" si="28"/>
        <v>0</v>
      </c>
    </row>
    <row r="281" spans="1:20" ht="12.75" customHeight="1">
      <c r="A281" s="259" t="s">
        <v>16</v>
      </c>
      <c r="B281" s="38" t="s">
        <v>263</v>
      </c>
      <c r="C281" s="684" t="s">
        <v>11</v>
      </c>
      <c r="D281" s="166"/>
      <c r="E281" s="166"/>
      <c r="M281" s="30"/>
      <c r="N281" s="172"/>
      <c r="O281" s="172"/>
      <c r="P281" s="172"/>
      <c r="Q281" s="172"/>
      <c r="R281" s="172"/>
      <c r="S281" s="172"/>
      <c r="T281" s="198">
        <f t="shared" si="28"/>
        <v>0</v>
      </c>
    </row>
    <row r="282" spans="1:20" ht="12.75" customHeight="1">
      <c r="A282" s="259" t="s">
        <v>16</v>
      </c>
      <c r="B282" s="38" t="s">
        <v>566</v>
      </c>
      <c r="C282" s="684" t="s">
        <v>11</v>
      </c>
      <c r="D282" s="166"/>
      <c r="E282" s="166"/>
      <c r="M282" s="30"/>
      <c r="N282" s="172"/>
      <c r="O282" s="172"/>
      <c r="P282" s="172"/>
      <c r="Q282" s="172"/>
      <c r="R282" s="172"/>
      <c r="S282" s="172"/>
      <c r="T282" s="198">
        <f t="shared" si="28"/>
        <v>0</v>
      </c>
    </row>
    <row r="283" spans="1:20" ht="12.75" customHeight="1">
      <c r="A283" s="259" t="s">
        <v>16</v>
      </c>
      <c r="B283" s="38" t="s">
        <v>266</v>
      </c>
      <c r="C283" s="684" t="s">
        <v>11</v>
      </c>
      <c r="D283" s="166"/>
      <c r="E283" s="166"/>
      <c r="M283" s="30"/>
      <c r="N283" s="172"/>
      <c r="O283" s="172"/>
      <c r="P283" s="172"/>
      <c r="Q283" s="172"/>
      <c r="R283" s="172"/>
      <c r="S283" s="172"/>
      <c r="T283" s="198">
        <f t="shared" si="28"/>
        <v>0</v>
      </c>
    </row>
    <row r="284" spans="1:20" ht="12.75" customHeight="1">
      <c r="A284" s="259" t="s">
        <v>16</v>
      </c>
      <c r="B284" s="38" t="s">
        <v>265</v>
      </c>
      <c r="C284" s="684" t="s">
        <v>11</v>
      </c>
      <c r="D284" s="166"/>
      <c r="E284" s="166"/>
      <c r="M284" s="30"/>
      <c r="N284" s="172"/>
      <c r="O284" s="172"/>
      <c r="P284" s="172"/>
      <c r="Q284" s="172"/>
      <c r="R284" s="172"/>
      <c r="S284" s="172"/>
      <c r="T284" s="198">
        <f t="shared" si="28"/>
        <v>0</v>
      </c>
    </row>
    <row r="285" spans="1:20" ht="12.75" customHeight="1">
      <c r="A285" s="259" t="s">
        <v>16</v>
      </c>
      <c r="B285" s="692" t="s">
        <v>567</v>
      </c>
      <c r="C285" s="684" t="s">
        <v>11</v>
      </c>
      <c r="D285" s="166"/>
      <c r="E285" s="166"/>
      <c r="M285" s="30"/>
      <c r="N285" s="172"/>
      <c r="O285" s="172"/>
      <c r="P285" s="172"/>
      <c r="Q285" s="172"/>
      <c r="R285" s="172"/>
      <c r="S285" s="172"/>
      <c r="T285" s="198">
        <f t="shared" si="28"/>
        <v>0</v>
      </c>
    </row>
    <row r="286" spans="1:20" ht="12.75" customHeight="1">
      <c r="A286" s="259" t="s">
        <v>16</v>
      </c>
      <c r="B286" s="38" t="s">
        <v>264</v>
      </c>
      <c r="C286" s="684" t="s">
        <v>11</v>
      </c>
      <c r="D286" s="166"/>
      <c r="E286" s="166"/>
      <c r="M286" s="30"/>
      <c r="N286" s="172"/>
      <c r="O286" s="172"/>
      <c r="P286" s="172"/>
      <c r="Q286" s="172"/>
      <c r="R286" s="172"/>
      <c r="S286" s="172"/>
      <c r="T286" s="198">
        <f t="shared" si="28"/>
        <v>0</v>
      </c>
    </row>
    <row r="287" spans="1:20" ht="12.75" customHeight="1">
      <c r="A287" s="259" t="s">
        <v>16</v>
      </c>
      <c r="B287" s="692" t="s">
        <v>267</v>
      </c>
      <c r="C287" s="684" t="s">
        <v>11</v>
      </c>
      <c r="D287" s="166"/>
      <c r="E287" s="166"/>
      <c r="M287" s="30"/>
      <c r="N287" s="172"/>
      <c r="O287" s="172"/>
      <c r="P287" s="172"/>
      <c r="Q287" s="172"/>
      <c r="R287" s="172"/>
      <c r="S287" s="172"/>
      <c r="T287" s="198">
        <f t="shared" si="28"/>
        <v>0</v>
      </c>
    </row>
    <row r="288" spans="1:20" ht="12.75" customHeight="1">
      <c r="A288" s="259" t="s">
        <v>31</v>
      </c>
      <c r="B288" s="692" t="s">
        <v>268</v>
      </c>
      <c r="C288" s="1284" t="s">
        <v>11</v>
      </c>
      <c r="D288" s="166"/>
      <c r="E288" s="166"/>
      <c r="M288" s="30"/>
      <c r="N288" s="172"/>
      <c r="O288" s="172"/>
      <c r="P288" s="172"/>
      <c r="Q288" s="172"/>
      <c r="R288" s="172"/>
      <c r="S288" s="172"/>
      <c r="T288" s="198">
        <f t="shared" si="28"/>
        <v>0</v>
      </c>
    </row>
    <row r="289" spans="1:20" ht="12.75" customHeight="1">
      <c r="A289" s="259" t="s">
        <v>31</v>
      </c>
      <c r="B289" s="692" t="s">
        <v>269</v>
      </c>
      <c r="C289" s="1284" t="s">
        <v>11</v>
      </c>
      <c r="D289" s="166"/>
      <c r="E289" s="166"/>
      <c r="M289" s="30"/>
      <c r="N289" s="172"/>
      <c r="O289" s="172"/>
      <c r="P289" s="172"/>
      <c r="Q289" s="172"/>
      <c r="R289" s="172"/>
      <c r="S289" s="172"/>
      <c r="T289" s="198">
        <f t="shared" si="28"/>
        <v>0</v>
      </c>
    </row>
    <row r="290" spans="1:20" ht="12.75" customHeight="1">
      <c r="A290" s="259" t="s">
        <v>31</v>
      </c>
      <c r="B290" s="692" t="s">
        <v>270</v>
      </c>
      <c r="C290" s="1284" t="s">
        <v>11</v>
      </c>
      <c r="D290" s="166"/>
      <c r="E290" s="166"/>
      <c r="M290" s="30"/>
      <c r="N290" s="172"/>
      <c r="O290" s="172"/>
      <c r="P290" s="172"/>
      <c r="Q290" s="172"/>
      <c r="R290" s="172"/>
      <c r="S290" s="172"/>
      <c r="T290" s="198">
        <f t="shared" si="28"/>
        <v>0</v>
      </c>
    </row>
    <row r="291" spans="1:20" ht="12.75" customHeight="1">
      <c r="A291" s="259" t="s">
        <v>31</v>
      </c>
      <c r="B291" s="692" t="s">
        <v>271</v>
      </c>
      <c r="C291" s="1284" t="s">
        <v>11</v>
      </c>
      <c r="D291" s="166"/>
      <c r="E291" s="166"/>
      <c r="M291" s="30"/>
      <c r="N291" s="172"/>
      <c r="O291" s="172"/>
      <c r="P291" s="172"/>
      <c r="Q291" s="172"/>
      <c r="R291" s="172"/>
      <c r="S291" s="172"/>
      <c r="T291" s="198">
        <f t="shared" si="28"/>
        <v>0</v>
      </c>
    </row>
    <row r="292" spans="1:20" ht="12.75" customHeight="1">
      <c r="A292" s="683" t="s">
        <v>19</v>
      </c>
      <c r="B292" s="692" t="s">
        <v>284</v>
      </c>
      <c r="C292" s="1284" t="s">
        <v>11</v>
      </c>
      <c r="D292" s="166"/>
      <c r="E292" s="166"/>
      <c r="M292" s="30"/>
      <c r="N292" s="172"/>
      <c r="O292" s="172"/>
      <c r="P292" s="172"/>
      <c r="Q292" s="172"/>
      <c r="R292" s="172"/>
      <c r="S292" s="172"/>
      <c r="T292" s="198">
        <f t="shared" si="28"/>
        <v>0</v>
      </c>
    </row>
    <row r="293" spans="1:20" ht="12.75" customHeight="1">
      <c r="A293" s="259" t="s">
        <v>21</v>
      </c>
      <c r="B293" s="692" t="s">
        <v>272</v>
      </c>
      <c r="C293" s="1284" t="s">
        <v>5</v>
      </c>
      <c r="D293" s="166"/>
      <c r="E293" s="166"/>
      <c r="M293" s="30"/>
      <c r="N293" s="172"/>
      <c r="O293" s="172"/>
      <c r="P293" s="172"/>
      <c r="Q293" s="172"/>
      <c r="R293" s="172"/>
      <c r="S293" s="172"/>
      <c r="T293" s="198">
        <f t="shared" si="28"/>
        <v>0</v>
      </c>
    </row>
    <row r="294" spans="1:20" ht="12.75" customHeight="1">
      <c r="A294" s="259" t="s">
        <v>21</v>
      </c>
      <c r="B294" s="692" t="s">
        <v>32</v>
      </c>
      <c r="C294" s="1284" t="s">
        <v>5</v>
      </c>
      <c r="D294" s="166"/>
      <c r="E294" s="166"/>
      <c r="M294" s="30"/>
      <c r="N294" s="172"/>
      <c r="O294" s="172"/>
      <c r="P294" s="172"/>
      <c r="Q294" s="172"/>
      <c r="R294" s="172"/>
      <c r="S294" s="172"/>
      <c r="T294" s="198">
        <f t="shared" si="28"/>
        <v>0</v>
      </c>
    </row>
    <row r="295" spans="1:20" ht="12.75" customHeight="1">
      <c r="A295" s="259" t="s">
        <v>21</v>
      </c>
      <c r="B295" s="692" t="s">
        <v>273</v>
      </c>
      <c r="C295" s="1284" t="s">
        <v>5</v>
      </c>
      <c r="D295" s="166"/>
      <c r="E295" s="166"/>
      <c r="M295" s="30"/>
      <c r="N295" s="172"/>
      <c r="O295" s="172"/>
      <c r="P295" s="172"/>
      <c r="Q295" s="172"/>
      <c r="R295" s="172"/>
      <c r="S295" s="172"/>
      <c r="T295" s="198">
        <f t="shared" si="28"/>
        <v>0</v>
      </c>
    </row>
    <row r="296" spans="1:20" ht="12.75" customHeight="1">
      <c r="A296" s="259" t="s">
        <v>21</v>
      </c>
      <c r="B296" s="692" t="s">
        <v>33</v>
      </c>
      <c r="C296" s="1284" t="s">
        <v>5</v>
      </c>
      <c r="D296" s="166"/>
      <c r="E296" s="166"/>
      <c r="M296" s="30"/>
      <c r="N296" s="172"/>
      <c r="O296" s="172"/>
      <c r="P296" s="172"/>
      <c r="Q296" s="172"/>
      <c r="R296" s="172"/>
      <c r="S296" s="172"/>
      <c r="T296" s="198">
        <f t="shared" si="28"/>
        <v>0</v>
      </c>
    </row>
    <row r="297" spans="1:20" ht="12.75" customHeight="1">
      <c r="A297" s="259" t="s">
        <v>34</v>
      </c>
      <c r="B297" s="692" t="s">
        <v>568</v>
      </c>
      <c r="C297" s="1284" t="s">
        <v>5</v>
      </c>
      <c r="D297" s="166"/>
      <c r="E297" s="166"/>
      <c r="M297" s="30"/>
      <c r="N297" s="172"/>
      <c r="O297" s="172"/>
      <c r="P297" s="172"/>
      <c r="Q297" s="172"/>
      <c r="R297" s="172"/>
      <c r="S297" s="172"/>
      <c r="T297" s="198">
        <f t="shared" si="28"/>
        <v>0</v>
      </c>
    </row>
    <row r="298" spans="1:20" ht="12.75" customHeight="1">
      <c r="A298" s="259" t="s">
        <v>34</v>
      </c>
      <c r="B298" s="692" t="s">
        <v>35</v>
      </c>
      <c r="C298" s="1284" t="s">
        <v>5</v>
      </c>
      <c r="D298" s="166"/>
      <c r="E298" s="166"/>
      <c r="M298" s="30"/>
      <c r="N298" s="172"/>
      <c r="O298" s="172"/>
      <c r="P298" s="172"/>
      <c r="Q298" s="172"/>
      <c r="R298" s="172"/>
      <c r="S298" s="172"/>
      <c r="T298" s="198">
        <f t="shared" si="28"/>
        <v>0</v>
      </c>
    </row>
    <row r="299" spans="1:20" ht="12.75" customHeight="1">
      <c r="A299" s="259" t="s">
        <v>34</v>
      </c>
      <c r="B299" s="692" t="s">
        <v>274</v>
      </c>
      <c r="C299" s="1284" t="s">
        <v>5</v>
      </c>
      <c r="D299" s="166"/>
      <c r="E299" s="166"/>
      <c r="M299" s="30"/>
      <c r="N299" s="172"/>
      <c r="O299" s="172"/>
      <c r="P299" s="172"/>
      <c r="Q299" s="172"/>
      <c r="R299" s="172"/>
      <c r="S299" s="172"/>
      <c r="T299" s="198">
        <f t="shared" si="28"/>
        <v>0</v>
      </c>
    </row>
    <row r="300" spans="1:20" ht="12.75" customHeight="1">
      <c r="A300" s="259" t="s">
        <v>34</v>
      </c>
      <c r="B300" s="692" t="s">
        <v>569</v>
      </c>
      <c r="C300" s="1284" t="s">
        <v>5</v>
      </c>
      <c r="D300" s="166"/>
      <c r="E300" s="166"/>
      <c r="M300" s="30"/>
      <c r="N300" s="172"/>
      <c r="O300" s="172"/>
      <c r="P300" s="172"/>
      <c r="Q300" s="172"/>
      <c r="R300" s="172"/>
      <c r="S300" s="172"/>
      <c r="T300" s="198">
        <f t="shared" si="28"/>
        <v>0</v>
      </c>
    </row>
    <row r="301" spans="1:20" ht="12.75" customHeight="1">
      <c r="A301" s="259" t="s">
        <v>34</v>
      </c>
      <c r="B301" s="692" t="s">
        <v>36</v>
      </c>
      <c r="C301" s="1284" t="s">
        <v>5</v>
      </c>
      <c r="D301" s="166"/>
      <c r="E301" s="166"/>
      <c r="M301" s="30"/>
      <c r="N301" s="172"/>
      <c r="O301" s="172"/>
      <c r="P301" s="172"/>
      <c r="Q301" s="172"/>
      <c r="R301" s="172"/>
      <c r="S301" s="172"/>
      <c r="T301" s="198">
        <f t="shared" si="28"/>
        <v>0</v>
      </c>
    </row>
    <row r="302" spans="1:20" ht="12.75" customHeight="1">
      <c r="A302" s="259" t="s">
        <v>34</v>
      </c>
      <c r="B302" s="692" t="s">
        <v>275</v>
      </c>
      <c r="C302" s="1284" t="s">
        <v>5</v>
      </c>
      <c r="D302" s="166"/>
      <c r="E302" s="166"/>
      <c r="M302" s="30"/>
      <c r="N302" s="172"/>
      <c r="O302" s="172"/>
      <c r="P302" s="172"/>
      <c r="Q302" s="172"/>
      <c r="R302" s="172"/>
      <c r="S302" s="172"/>
      <c r="T302" s="198">
        <f t="shared" si="28"/>
        <v>0</v>
      </c>
    </row>
    <row r="303" spans="1:20" ht="12.75" customHeight="1">
      <c r="A303" s="259" t="s">
        <v>14</v>
      </c>
      <c r="B303" s="692" t="s">
        <v>37</v>
      </c>
      <c r="C303" s="1284" t="s">
        <v>5</v>
      </c>
      <c r="D303" s="166"/>
      <c r="E303" s="166"/>
      <c r="M303" s="30"/>
      <c r="N303" s="199"/>
      <c r="O303" s="199"/>
      <c r="P303" s="199"/>
      <c r="Q303" s="199"/>
      <c r="R303" s="199"/>
      <c r="S303" s="199"/>
      <c r="T303" s="198">
        <f t="shared" si="28"/>
        <v>0</v>
      </c>
    </row>
    <row r="304" spans="1:20" ht="12.75" customHeight="1">
      <c r="A304" s="259" t="s">
        <v>14</v>
      </c>
      <c r="B304" s="692" t="s">
        <v>38</v>
      </c>
      <c r="C304" s="1284" t="s">
        <v>5</v>
      </c>
      <c r="D304" s="166"/>
      <c r="E304" s="166"/>
      <c r="M304" s="30"/>
      <c r="N304" s="199"/>
      <c r="O304" s="199"/>
      <c r="P304" s="199"/>
      <c r="Q304" s="199"/>
      <c r="R304" s="199"/>
      <c r="S304" s="199"/>
      <c r="T304" s="198">
        <f t="shared" si="28"/>
        <v>0</v>
      </c>
    </row>
    <row r="305" spans="1:20" ht="12.75" customHeight="1">
      <c r="A305" s="259" t="s">
        <v>14</v>
      </c>
      <c r="B305" s="692" t="s">
        <v>39</v>
      </c>
      <c r="C305" s="1284" t="s">
        <v>5</v>
      </c>
      <c r="D305" s="166"/>
      <c r="E305" s="166"/>
      <c r="M305" s="30"/>
      <c r="N305" s="172"/>
      <c r="O305" s="172"/>
      <c r="P305" s="172"/>
      <c r="Q305" s="172"/>
      <c r="R305" s="172"/>
      <c r="S305" s="172"/>
      <c r="T305" s="198">
        <f t="shared" si="28"/>
        <v>0</v>
      </c>
    </row>
    <row r="306" spans="1:20" ht="12.75" customHeight="1">
      <c r="A306" s="259" t="s">
        <v>14</v>
      </c>
      <c r="B306" s="692" t="s">
        <v>40</v>
      </c>
      <c r="C306" s="1284" t="s">
        <v>5</v>
      </c>
      <c r="D306" s="166"/>
      <c r="E306" s="166"/>
      <c r="M306" s="30"/>
      <c r="N306" s="172"/>
      <c r="O306" s="172"/>
      <c r="P306" s="172"/>
      <c r="Q306" s="172"/>
      <c r="R306" s="172"/>
      <c r="S306" s="172"/>
      <c r="T306" s="198">
        <f t="shared" si="28"/>
        <v>0</v>
      </c>
    </row>
    <row r="307" spans="1:20" ht="12.75" customHeight="1">
      <c r="A307" s="259" t="s">
        <v>14</v>
      </c>
      <c r="B307" s="692" t="s">
        <v>41</v>
      </c>
      <c r="C307" s="1284" t="s">
        <v>5</v>
      </c>
      <c r="D307" s="166"/>
      <c r="E307" s="166"/>
      <c r="M307" s="30"/>
      <c r="N307" s="172"/>
      <c r="O307" s="172"/>
      <c r="P307" s="172"/>
      <c r="Q307" s="172"/>
      <c r="R307" s="172"/>
      <c r="S307" s="172"/>
      <c r="T307" s="198">
        <f t="shared" si="28"/>
        <v>0</v>
      </c>
    </row>
    <row r="308" spans="1:20" ht="12.75" customHeight="1">
      <c r="A308" s="259" t="s">
        <v>14</v>
      </c>
      <c r="B308" s="692" t="s">
        <v>42</v>
      </c>
      <c r="C308" s="1284" t="s">
        <v>5</v>
      </c>
      <c r="D308" s="166"/>
      <c r="E308" s="166"/>
      <c r="M308" s="30"/>
      <c r="N308" s="199"/>
      <c r="O308" s="199"/>
      <c r="P308" s="199"/>
      <c r="Q308" s="199"/>
      <c r="R308" s="199"/>
      <c r="S308" s="199"/>
      <c r="T308" s="198">
        <f t="shared" si="28"/>
        <v>0</v>
      </c>
    </row>
    <row r="309" spans="1:20" ht="12.75" customHeight="1">
      <c r="A309" s="259" t="s">
        <v>14</v>
      </c>
      <c r="B309" s="692" t="s">
        <v>43</v>
      </c>
      <c r="C309" s="1284" t="s">
        <v>5</v>
      </c>
      <c r="D309" s="166"/>
      <c r="E309" s="166"/>
      <c r="M309" s="30"/>
      <c r="N309" s="199"/>
      <c r="O309" s="199"/>
      <c r="P309" s="199"/>
      <c r="Q309" s="199"/>
      <c r="R309" s="199"/>
      <c r="S309" s="199"/>
      <c r="T309" s="198">
        <f t="shared" si="28"/>
        <v>0</v>
      </c>
    </row>
    <row r="310" spans="1:20" ht="12.75" customHeight="1">
      <c r="A310" s="259" t="s">
        <v>16</v>
      </c>
      <c r="B310" s="692" t="s">
        <v>570</v>
      </c>
      <c r="C310" s="1284" t="s">
        <v>5</v>
      </c>
      <c r="D310" s="166"/>
      <c r="E310" s="166"/>
      <c r="M310" s="30"/>
      <c r="N310" s="172"/>
      <c r="O310" s="172"/>
      <c r="P310" s="172"/>
      <c r="Q310" s="172"/>
      <c r="R310" s="172"/>
      <c r="S310" s="172"/>
      <c r="T310" s="198">
        <f t="shared" si="28"/>
        <v>0</v>
      </c>
    </row>
    <row r="311" spans="1:20" ht="12.75" customHeight="1">
      <c r="A311" s="259" t="s">
        <v>16</v>
      </c>
      <c r="B311" s="692" t="s">
        <v>571</v>
      </c>
      <c r="C311" s="1284" t="s">
        <v>5</v>
      </c>
      <c r="D311" s="166"/>
      <c r="E311" s="166"/>
      <c r="M311" s="30"/>
      <c r="N311" s="172"/>
      <c r="O311" s="172"/>
      <c r="P311" s="172"/>
      <c r="Q311" s="172"/>
      <c r="R311" s="172"/>
      <c r="S311" s="172"/>
      <c r="T311" s="198">
        <f t="shared" ref="T311:T342" si="29">SUM(O311:S311)</f>
        <v>0</v>
      </c>
    </row>
    <row r="312" spans="1:20" ht="12.75" customHeight="1">
      <c r="A312" s="259" t="s">
        <v>16</v>
      </c>
      <c r="B312" s="692" t="s">
        <v>572</v>
      </c>
      <c r="C312" s="1284" t="s">
        <v>5</v>
      </c>
      <c r="D312" s="166"/>
      <c r="E312" s="166"/>
      <c r="M312" s="30"/>
      <c r="N312" s="172"/>
      <c r="O312" s="172"/>
      <c r="P312" s="172"/>
      <c r="Q312" s="172"/>
      <c r="R312" s="172"/>
      <c r="S312" s="172"/>
      <c r="T312" s="198">
        <f t="shared" si="29"/>
        <v>0</v>
      </c>
    </row>
    <row r="313" spans="1:20" ht="12.75" customHeight="1">
      <c r="A313" s="259" t="s">
        <v>16</v>
      </c>
      <c r="B313" s="692" t="s">
        <v>573</v>
      </c>
      <c r="C313" s="1284" t="s">
        <v>5</v>
      </c>
      <c r="D313" s="166"/>
      <c r="E313" s="166"/>
      <c r="M313" s="30"/>
      <c r="N313" s="172"/>
      <c r="O313" s="172"/>
      <c r="P313" s="172"/>
      <c r="Q313" s="172"/>
      <c r="R313" s="172"/>
      <c r="S313" s="172"/>
      <c r="T313" s="198">
        <f t="shared" si="29"/>
        <v>0</v>
      </c>
    </row>
    <row r="314" spans="1:20" ht="12.75" customHeight="1">
      <c r="A314" s="259" t="s">
        <v>16</v>
      </c>
      <c r="B314" s="692" t="s">
        <v>276</v>
      </c>
      <c r="C314" s="1284" t="s">
        <v>5</v>
      </c>
      <c r="D314" s="166"/>
      <c r="E314" s="166"/>
      <c r="M314" s="30"/>
      <c r="N314" s="172"/>
      <c r="O314" s="172"/>
      <c r="P314" s="172"/>
      <c r="Q314" s="172"/>
      <c r="R314" s="172"/>
      <c r="S314" s="172"/>
      <c r="T314" s="198">
        <f t="shared" si="29"/>
        <v>0</v>
      </c>
    </row>
    <row r="315" spans="1:20" ht="12.75" customHeight="1">
      <c r="A315" s="259" t="s">
        <v>16</v>
      </c>
      <c r="B315" s="692" t="s">
        <v>574</v>
      </c>
      <c r="C315" s="1284" t="s">
        <v>5</v>
      </c>
      <c r="D315" s="166"/>
      <c r="E315" s="166"/>
      <c r="M315" s="30"/>
      <c r="N315" s="172"/>
      <c r="O315" s="172"/>
      <c r="P315" s="172"/>
      <c r="Q315" s="172"/>
      <c r="R315" s="172"/>
      <c r="S315" s="172"/>
      <c r="T315" s="198">
        <f t="shared" si="29"/>
        <v>0</v>
      </c>
    </row>
    <row r="316" spans="1:20" ht="12.75" customHeight="1">
      <c r="A316" s="259" t="s">
        <v>16</v>
      </c>
      <c r="B316" s="692" t="s">
        <v>277</v>
      </c>
      <c r="C316" s="1284" t="s">
        <v>5</v>
      </c>
      <c r="D316" s="166"/>
      <c r="E316" s="166"/>
      <c r="M316" s="30"/>
      <c r="N316" s="172"/>
      <c r="O316" s="172"/>
      <c r="P316" s="172"/>
      <c r="Q316" s="172"/>
      <c r="R316" s="172"/>
      <c r="S316" s="172"/>
      <c r="T316" s="198">
        <f t="shared" si="29"/>
        <v>0</v>
      </c>
    </row>
    <row r="317" spans="1:20" ht="12.75" customHeight="1">
      <c r="A317" s="259" t="s">
        <v>16</v>
      </c>
      <c r="B317" s="692" t="s">
        <v>278</v>
      </c>
      <c r="C317" s="1284" t="s">
        <v>5</v>
      </c>
      <c r="D317" s="166"/>
      <c r="E317" s="166"/>
      <c r="M317" s="30"/>
      <c r="N317" s="172"/>
      <c r="O317" s="172"/>
      <c r="P317" s="172"/>
      <c r="Q317" s="172"/>
      <c r="R317" s="172"/>
      <c r="S317" s="172"/>
      <c r="T317" s="198">
        <f t="shared" si="29"/>
        <v>0</v>
      </c>
    </row>
    <row r="318" spans="1:20" ht="12.75" customHeight="1">
      <c r="A318" s="259" t="s">
        <v>16</v>
      </c>
      <c r="B318" s="692" t="s">
        <v>575</v>
      </c>
      <c r="C318" s="1284" t="s">
        <v>5</v>
      </c>
      <c r="D318" s="166"/>
      <c r="E318" s="166"/>
      <c r="M318" s="30"/>
      <c r="N318" s="172"/>
      <c r="O318" s="172"/>
      <c r="P318" s="172"/>
      <c r="Q318" s="172"/>
      <c r="R318" s="172"/>
      <c r="S318" s="172"/>
      <c r="T318" s="198">
        <f t="shared" si="29"/>
        <v>0</v>
      </c>
    </row>
    <row r="319" spans="1:20" ht="12.75" customHeight="1">
      <c r="A319" s="259" t="s">
        <v>15</v>
      </c>
      <c r="B319" s="692" t="s">
        <v>576</v>
      </c>
      <c r="C319" s="1284" t="s">
        <v>5</v>
      </c>
      <c r="D319" s="166"/>
      <c r="E319" s="166"/>
      <c r="M319" s="30"/>
      <c r="N319" s="172"/>
      <c r="O319" s="172"/>
      <c r="P319" s="172"/>
      <c r="Q319" s="172"/>
      <c r="R319" s="172"/>
      <c r="S319" s="172"/>
      <c r="T319" s="198">
        <f t="shared" si="29"/>
        <v>0</v>
      </c>
    </row>
    <row r="320" spans="1:20" ht="12.75" customHeight="1">
      <c r="A320" s="259" t="s">
        <v>15</v>
      </c>
      <c r="B320" s="692" t="s">
        <v>577</v>
      </c>
      <c r="C320" s="1284" t="s">
        <v>5</v>
      </c>
      <c r="D320" s="166"/>
      <c r="E320" s="166"/>
      <c r="M320" s="30"/>
      <c r="N320" s="172"/>
      <c r="O320" s="172"/>
      <c r="P320" s="172"/>
      <c r="Q320" s="172"/>
      <c r="R320" s="172"/>
      <c r="S320" s="172"/>
      <c r="T320" s="198">
        <f t="shared" si="29"/>
        <v>0</v>
      </c>
    </row>
    <row r="321" spans="1:20" ht="12.75" customHeight="1">
      <c r="A321" s="259" t="s">
        <v>15</v>
      </c>
      <c r="B321" s="692" t="s">
        <v>578</v>
      </c>
      <c r="C321" s="1284" t="s">
        <v>5</v>
      </c>
      <c r="D321" s="166"/>
      <c r="E321" s="166"/>
      <c r="M321" s="30"/>
      <c r="N321" s="172"/>
      <c r="O321" s="172"/>
      <c r="P321" s="172"/>
      <c r="Q321" s="172"/>
      <c r="R321" s="172"/>
      <c r="S321" s="172"/>
      <c r="T321" s="198">
        <f t="shared" si="29"/>
        <v>0</v>
      </c>
    </row>
    <row r="322" spans="1:20" ht="12.75" customHeight="1">
      <c r="A322" s="259" t="s">
        <v>16</v>
      </c>
      <c r="B322" s="692" t="s">
        <v>579</v>
      </c>
      <c r="C322" s="1284" t="s">
        <v>5</v>
      </c>
      <c r="D322" s="166"/>
      <c r="E322" s="166"/>
      <c r="M322" s="30"/>
      <c r="N322" s="199"/>
      <c r="O322" s="199"/>
      <c r="P322" s="199"/>
      <c r="Q322" s="199"/>
      <c r="R322" s="199"/>
      <c r="S322" s="199"/>
      <c r="T322" s="198">
        <f t="shared" si="29"/>
        <v>0</v>
      </c>
    </row>
    <row r="323" spans="1:20" ht="12.75" customHeight="1">
      <c r="A323" s="259" t="s">
        <v>31</v>
      </c>
      <c r="B323" s="692" t="s">
        <v>279</v>
      </c>
      <c r="C323" s="1284" t="s">
        <v>5</v>
      </c>
      <c r="D323" s="166"/>
      <c r="E323" s="166"/>
      <c r="M323" s="30"/>
      <c r="N323" s="199"/>
      <c r="O323" s="199"/>
      <c r="P323" s="199"/>
      <c r="Q323" s="199"/>
      <c r="R323" s="199"/>
      <c r="S323" s="199"/>
      <c r="T323" s="198">
        <f t="shared" si="29"/>
        <v>0</v>
      </c>
    </row>
    <row r="324" spans="1:20" ht="12.75" customHeight="1">
      <c r="A324" s="259" t="s">
        <v>31</v>
      </c>
      <c r="B324" s="692" t="s">
        <v>280</v>
      </c>
      <c r="C324" s="1284" t="s">
        <v>5</v>
      </c>
      <c r="D324" s="166"/>
      <c r="E324" s="166"/>
      <c r="M324" s="30"/>
      <c r="N324" s="199"/>
      <c r="O324" s="199"/>
      <c r="P324" s="199"/>
      <c r="Q324" s="199"/>
      <c r="R324" s="199"/>
      <c r="S324" s="199"/>
      <c r="T324" s="198">
        <f t="shared" si="29"/>
        <v>0</v>
      </c>
    </row>
    <row r="325" spans="1:20" ht="12.75" customHeight="1">
      <c r="A325" s="259" t="s">
        <v>31</v>
      </c>
      <c r="B325" s="692" t="s">
        <v>281</v>
      </c>
      <c r="C325" s="1284" t="s">
        <v>5</v>
      </c>
      <c r="D325" s="166"/>
      <c r="E325" s="166"/>
      <c r="M325" s="30"/>
      <c r="N325" s="172"/>
      <c r="O325" s="172"/>
      <c r="P325" s="172"/>
      <c r="Q325" s="172"/>
      <c r="R325" s="172"/>
      <c r="S325" s="172"/>
      <c r="T325" s="198">
        <f t="shared" si="29"/>
        <v>0</v>
      </c>
    </row>
    <row r="326" spans="1:20" ht="12.75" customHeight="1">
      <c r="A326" s="259" t="s">
        <v>19</v>
      </c>
      <c r="B326" s="692" t="s">
        <v>580</v>
      </c>
      <c r="C326" s="1284" t="s">
        <v>5</v>
      </c>
      <c r="D326" s="166"/>
      <c r="E326" s="166"/>
      <c r="M326" s="30"/>
      <c r="N326" s="172"/>
      <c r="O326" s="172"/>
      <c r="P326" s="172"/>
      <c r="Q326" s="172"/>
      <c r="R326" s="172"/>
      <c r="S326" s="172"/>
      <c r="T326" s="198">
        <f t="shared" si="29"/>
        <v>0</v>
      </c>
    </row>
    <row r="327" spans="1:20" ht="12.75" customHeight="1">
      <c r="A327" s="259" t="s">
        <v>19</v>
      </c>
      <c r="B327" s="692" t="s">
        <v>581</v>
      </c>
      <c r="C327" s="1284" t="s">
        <v>5</v>
      </c>
      <c r="D327" s="166"/>
      <c r="E327" s="166"/>
      <c r="M327" s="30"/>
      <c r="N327" s="172"/>
      <c r="O327" s="172"/>
      <c r="P327" s="172"/>
      <c r="Q327" s="172"/>
      <c r="R327" s="172"/>
      <c r="S327" s="172"/>
      <c r="T327" s="198">
        <f t="shared" si="29"/>
        <v>0</v>
      </c>
    </row>
    <row r="328" spans="1:20" ht="12.75" customHeight="1">
      <c r="A328" s="259" t="s">
        <v>21</v>
      </c>
      <c r="B328" s="692" t="s">
        <v>582</v>
      </c>
      <c r="C328" s="1284" t="s">
        <v>6</v>
      </c>
      <c r="D328" s="166"/>
      <c r="E328" s="166"/>
      <c r="M328" s="30"/>
      <c r="N328" s="172"/>
      <c r="O328" s="172"/>
      <c r="P328" s="172"/>
      <c r="Q328" s="172"/>
      <c r="R328" s="172"/>
      <c r="S328" s="172"/>
      <c r="T328" s="198">
        <f t="shared" si="29"/>
        <v>0</v>
      </c>
    </row>
    <row r="329" spans="1:20" ht="12.75" customHeight="1">
      <c r="A329" s="259" t="s">
        <v>21</v>
      </c>
      <c r="B329" s="692" t="s">
        <v>44</v>
      </c>
      <c r="C329" s="1284" t="s">
        <v>6</v>
      </c>
      <c r="D329" s="166"/>
      <c r="E329" s="166"/>
      <c r="M329" s="30"/>
      <c r="N329" s="199"/>
      <c r="O329" s="199"/>
      <c r="P329" s="199"/>
      <c r="Q329" s="199"/>
      <c r="R329" s="199"/>
      <c r="S329" s="199"/>
      <c r="T329" s="198">
        <f t="shared" si="29"/>
        <v>0</v>
      </c>
    </row>
    <row r="330" spans="1:20" ht="12.75" customHeight="1">
      <c r="A330" s="259" t="s">
        <v>34</v>
      </c>
      <c r="B330" s="692" t="s">
        <v>583</v>
      </c>
      <c r="C330" s="1284" t="s">
        <v>6</v>
      </c>
      <c r="D330" s="166"/>
      <c r="E330" s="166"/>
      <c r="M330" s="30"/>
      <c r="N330" s="199"/>
      <c r="O330" s="199"/>
      <c r="P330" s="199"/>
      <c r="Q330" s="199"/>
      <c r="R330" s="199"/>
      <c r="S330" s="199"/>
      <c r="T330" s="198">
        <f t="shared" si="29"/>
        <v>0</v>
      </c>
    </row>
    <row r="331" spans="1:20" ht="12.75" customHeight="1">
      <c r="A331" s="259" t="s">
        <v>34</v>
      </c>
      <c r="B331" s="692" t="s">
        <v>45</v>
      </c>
      <c r="C331" s="1284" t="s">
        <v>6</v>
      </c>
      <c r="D331" s="166"/>
      <c r="E331" s="166"/>
      <c r="M331" s="30"/>
      <c r="N331" s="172"/>
      <c r="O331" s="172"/>
      <c r="P331" s="172"/>
      <c r="Q331" s="172"/>
      <c r="R331" s="172"/>
      <c r="S331" s="172"/>
      <c r="T331" s="198">
        <f t="shared" si="29"/>
        <v>0</v>
      </c>
    </row>
    <row r="332" spans="1:20" ht="12.75" customHeight="1">
      <c r="A332" s="259" t="s">
        <v>34</v>
      </c>
      <c r="B332" s="692" t="s">
        <v>584</v>
      </c>
      <c r="C332" s="1284" t="s">
        <v>6</v>
      </c>
      <c r="D332" s="166"/>
      <c r="E332" s="166"/>
      <c r="M332" s="30"/>
      <c r="N332" s="172"/>
      <c r="O332" s="172"/>
      <c r="P332" s="172"/>
      <c r="Q332" s="172"/>
      <c r="R332" s="172"/>
      <c r="S332" s="172"/>
      <c r="T332" s="198">
        <f t="shared" si="29"/>
        <v>0</v>
      </c>
    </row>
    <row r="333" spans="1:20" ht="12.75" customHeight="1">
      <c r="A333" s="259" t="s">
        <v>14</v>
      </c>
      <c r="B333" s="692" t="s">
        <v>46</v>
      </c>
      <c r="C333" s="1284" t="s">
        <v>6</v>
      </c>
      <c r="D333" s="166"/>
      <c r="E333" s="166"/>
      <c r="M333" s="30"/>
      <c r="N333" s="172"/>
      <c r="O333" s="172"/>
      <c r="P333" s="172"/>
      <c r="Q333" s="172"/>
      <c r="R333" s="172"/>
      <c r="S333" s="172"/>
      <c r="T333" s="198">
        <f t="shared" si="29"/>
        <v>0</v>
      </c>
    </row>
    <row r="334" spans="1:20" ht="12.75" customHeight="1">
      <c r="A334" s="259" t="s">
        <v>14</v>
      </c>
      <c r="B334" s="692" t="s">
        <v>47</v>
      </c>
      <c r="C334" s="1284" t="s">
        <v>6</v>
      </c>
      <c r="D334" s="166"/>
      <c r="E334" s="166"/>
      <c r="M334" s="30"/>
      <c r="N334" s="199"/>
      <c r="O334" s="199"/>
      <c r="P334" s="199"/>
      <c r="Q334" s="199"/>
      <c r="R334" s="199"/>
      <c r="S334" s="199"/>
      <c r="T334" s="198">
        <f t="shared" si="29"/>
        <v>0</v>
      </c>
    </row>
    <row r="335" spans="1:20" ht="12.75" customHeight="1">
      <c r="A335" s="259" t="s">
        <v>14</v>
      </c>
      <c r="B335" s="692" t="s">
        <v>48</v>
      </c>
      <c r="C335" s="1284" t="s">
        <v>6</v>
      </c>
      <c r="D335" s="166"/>
      <c r="E335" s="166"/>
      <c r="M335" s="30"/>
      <c r="N335" s="199"/>
      <c r="O335" s="199"/>
      <c r="P335" s="199"/>
      <c r="Q335" s="199"/>
      <c r="R335" s="199"/>
      <c r="S335" s="199"/>
      <c r="T335" s="198">
        <f t="shared" si="29"/>
        <v>0</v>
      </c>
    </row>
    <row r="336" spans="1:20" ht="12.75" customHeight="1">
      <c r="A336" s="259" t="s">
        <v>14</v>
      </c>
      <c r="B336" s="692" t="s">
        <v>282</v>
      </c>
      <c r="C336" s="1284" t="s">
        <v>6</v>
      </c>
      <c r="D336" s="166"/>
      <c r="E336" s="166"/>
      <c r="M336" s="30"/>
      <c r="N336" s="199"/>
      <c r="O336" s="199"/>
      <c r="P336" s="199"/>
      <c r="Q336" s="199"/>
      <c r="R336" s="199"/>
      <c r="S336" s="199"/>
      <c r="T336" s="198">
        <f t="shared" si="29"/>
        <v>0</v>
      </c>
    </row>
    <row r="337" spans="1:20" ht="12.75" customHeight="1">
      <c r="A337" s="259" t="s">
        <v>16</v>
      </c>
      <c r="B337" s="692" t="s">
        <v>585</v>
      </c>
      <c r="C337" s="1284" t="s">
        <v>6</v>
      </c>
      <c r="D337" s="166"/>
      <c r="E337" s="166"/>
      <c r="M337" s="30"/>
      <c r="N337" s="172"/>
      <c r="O337" s="172"/>
      <c r="P337" s="172"/>
      <c r="Q337" s="172"/>
      <c r="R337" s="172"/>
      <c r="S337" s="172"/>
      <c r="T337" s="198">
        <f t="shared" si="29"/>
        <v>0</v>
      </c>
    </row>
    <row r="338" spans="1:20" ht="12.75" customHeight="1">
      <c r="A338" s="259" t="s">
        <v>16</v>
      </c>
      <c r="B338" s="692" t="s">
        <v>586</v>
      </c>
      <c r="C338" s="1284" t="s">
        <v>6</v>
      </c>
      <c r="D338" s="166"/>
      <c r="E338" s="166"/>
      <c r="M338" s="30"/>
      <c r="N338" s="172"/>
      <c r="O338" s="172"/>
      <c r="P338" s="172"/>
      <c r="Q338" s="172"/>
      <c r="R338" s="172"/>
      <c r="S338" s="172"/>
      <c r="T338" s="198">
        <f t="shared" si="29"/>
        <v>0</v>
      </c>
    </row>
    <row r="339" spans="1:20" ht="12.75" customHeight="1">
      <c r="A339" s="259" t="s">
        <v>16</v>
      </c>
      <c r="B339" s="692" t="s">
        <v>587</v>
      </c>
      <c r="C339" s="1284" t="s">
        <v>6</v>
      </c>
      <c r="D339" s="166"/>
      <c r="E339" s="166"/>
      <c r="M339" s="30"/>
      <c r="N339" s="172"/>
      <c r="O339" s="172"/>
      <c r="P339" s="172"/>
      <c r="Q339" s="172"/>
      <c r="R339" s="172"/>
      <c r="S339" s="172"/>
      <c r="T339" s="198">
        <f t="shared" si="29"/>
        <v>0</v>
      </c>
    </row>
    <row r="340" spans="1:20" ht="12.75" customHeight="1">
      <c r="A340" s="259" t="s">
        <v>16</v>
      </c>
      <c r="B340" s="692" t="s">
        <v>588</v>
      </c>
      <c r="C340" s="1284" t="s">
        <v>6</v>
      </c>
      <c r="D340" s="166"/>
      <c r="E340" s="166"/>
      <c r="M340" s="30"/>
      <c r="N340" s="172"/>
      <c r="O340" s="172"/>
      <c r="P340" s="172"/>
      <c r="Q340" s="172"/>
      <c r="R340" s="172"/>
      <c r="S340" s="172"/>
      <c r="T340" s="198">
        <f t="shared" si="29"/>
        <v>0</v>
      </c>
    </row>
    <row r="341" spans="1:20" ht="12.75" customHeight="1">
      <c r="A341" s="259" t="s">
        <v>16</v>
      </c>
      <c r="B341" s="692" t="s">
        <v>589</v>
      </c>
      <c r="C341" s="1284" t="s">
        <v>6</v>
      </c>
      <c r="D341" s="166"/>
      <c r="E341" s="166"/>
      <c r="M341" s="30"/>
      <c r="N341" s="199"/>
      <c r="O341" s="199"/>
      <c r="P341" s="199"/>
      <c r="Q341" s="199"/>
      <c r="R341" s="199"/>
      <c r="S341" s="199"/>
      <c r="T341" s="198">
        <f t="shared" si="29"/>
        <v>0</v>
      </c>
    </row>
    <row r="342" spans="1:20" ht="12.75" customHeight="1">
      <c r="A342" s="259" t="s">
        <v>31</v>
      </c>
      <c r="B342" s="692" t="s">
        <v>283</v>
      </c>
      <c r="C342" s="1284" t="s">
        <v>6</v>
      </c>
      <c r="D342" s="166"/>
      <c r="E342" s="166"/>
      <c r="M342" s="30"/>
      <c r="N342" s="199"/>
      <c r="O342" s="199"/>
      <c r="P342" s="199"/>
      <c r="Q342" s="199"/>
      <c r="R342" s="199"/>
      <c r="S342" s="199"/>
      <c r="T342" s="198">
        <f t="shared" si="29"/>
        <v>0</v>
      </c>
    </row>
    <row r="343" spans="1:20" ht="12.75" customHeight="1">
      <c r="A343" s="259" t="s">
        <v>19</v>
      </c>
      <c r="B343" s="692" t="s">
        <v>590</v>
      </c>
      <c r="C343" s="1284" t="s">
        <v>6</v>
      </c>
      <c r="D343" s="166"/>
      <c r="E343" s="166"/>
      <c r="M343" s="30"/>
      <c r="N343" s="172"/>
      <c r="O343" s="172"/>
      <c r="P343" s="172"/>
      <c r="Q343" s="172"/>
      <c r="R343" s="172"/>
      <c r="S343" s="172"/>
      <c r="T343" s="198">
        <f>SUM(O343:S343)</f>
        <v>0</v>
      </c>
    </row>
    <row r="344" spans="1:20" ht="12.75" customHeight="1">
      <c r="A344" s="259" t="s">
        <v>19</v>
      </c>
      <c r="B344" s="692" t="s">
        <v>49</v>
      </c>
      <c r="C344" s="1284" t="s">
        <v>8</v>
      </c>
      <c r="D344" s="166"/>
      <c r="E344" s="166"/>
      <c r="M344" s="30"/>
      <c r="N344" s="172"/>
      <c r="O344" s="172"/>
      <c r="P344" s="172"/>
      <c r="Q344" s="172"/>
      <c r="R344" s="172"/>
      <c r="S344" s="172"/>
      <c r="T344" s="198">
        <f>SUM(O344:S344)</f>
        <v>0</v>
      </c>
    </row>
    <row r="345" spans="1:20" ht="12.75" customHeight="1">
      <c r="A345" s="259" t="s">
        <v>19</v>
      </c>
      <c r="B345" s="692" t="s">
        <v>50</v>
      </c>
      <c r="C345" s="1284" t="s">
        <v>8</v>
      </c>
      <c r="D345" s="166"/>
      <c r="E345" s="166"/>
      <c r="M345" s="30"/>
      <c r="N345" s="172"/>
      <c r="O345" s="172"/>
      <c r="P345" s="172"/>
      <c r="Q345" s="172"/>
      <c r="R345" s="172"/>
      <c r="S345" s="172"/>
      <c r="T345" s="198">
        <f>SUM(O345:S345)</f>
        <v>0</v>
      </c>
    </row>
    <row r="346" spans="1:20" ht="12.75" customHeight="1">
      <c r="A346" s="259" t="s">
        <v>18</v>
      </c>
      <c r="B346" s="692" t="s">
        <v>1228</v>
      </c>
      <c r="C346" s="1284" t="s">
        <v>8</v>
      </c>
      <c r="D346" s="166"/>
      <c r="E346" s="166"/>
      <c r="M346" s="30"/>
      <c r="N346" s="1624"/>
      <c r="O346" s="1624"/>
      <c r="P346" s="1624"/>
      <c r="Q346" s="1624"/>
      <c r="R346" s="1624"/>
      <c r="S346" s="1624"/>
      <c r="T346" s="1625"/>
    </row>
    <row r="347" spans="1:20" ht="12.75" customHeight="1">
      <c r="A347" s="250" t="s">
        <v>18</v>
      </c>
      <c r="B347" s="1199" t="s">
        <v>1229</v>
      </c>
      <c r="C347" s="1284" t="s">
        <v>8</v>
      </c>
      <c r="D347" s="166"/>
      <c r="E347" s="166"/>
      <c r="M347" s="30"/>
      <c r="N347" s="1624"/>
      <c r="O347" s="1624"/>
      <c r="P347" s="1624"/>
      <c r="Q347" s="1624"/>
      <c r="R347" s="1624"/>
      <c r="S347" s="1624"/>
      <c r="T347" s="1625"/>
    </row>
    <row r="348" spans="1:20" ht="12.75" customHeight="1">
      <c r="A348" s="686"/>
      <c r="B348" s="685"/>
      <c r="C348" s="990" t="s">
        <v>591</v>
      </c>
      <c r="D348" s="200"/>
      <c r="E348" s="200"/>
      <c r="M348" s="30"/>
      <c r="N348" s="201">
        <f t="shared" ref="N348:S348" si="30">SUM(N247:N347)</f>
        <v>0</v>
      </c>
      <c r="O348" s="201">
        <f t="shared" si="30"/>
        <v>0</v>
      </c>
      <c r="P348" s="201">
        <f t="shared" si="30"/>
        <v>0</v>
      </c>
      <c r="Q348" s="201">
        <f t="shared" si="30"/>
        <v>0</v>
      </c>
      <c r="R348" s="201">
        <f t="shared" si="30"/>
        <v>0</v>
      </c>
      <c r="S348" s="201">
        <f t="shared" si="30"/>
        <v>0</v>
      </c>
      <c r="T348" s="203">
        <f>SUM(O348:S348)</f>
        <v>0</v>
      </c>
    </row>
    <row r="349" spans="1:20" ht="12.75" customHeight="1">
      <c r="C349" s="253"/>
      <c r="M349" s="30"/>
      <c r="N349" s="5"/>
      <c r="O349" s="5"/>
      <c r="P349" s="5"/>
      <c r="Q349" s="5"/>
      <c r="R349" s="5"/>
      <c r="S349" s="5"/>
      <c r="T349" s="83"/>
    </row>
    <row r="350" spans="1:20" ht="12.75" customHeight="1">
      <c r="A350" s="8" t="s">
        <v>59</v>
      </c>
      <c r="M350" s="30"/>
      <c r="N350" s="5"/>
      <c r="O350" s="5"/>
      <c r="P350" s="5"/>
      <c r="Q350" s="5"/>
      <c r="R350" s="5"/>
      <c r="S350" s="5"/>
      <c r="T350" s="83"/>
    </row>
    <row r="351" spans="1:20" ht="12.75" customHeight="1">
      <c r="A351" s="683" t="s">
        <v>21</v>
      </c>
      <c r="B351" s="692" t="s">
        <v>250</v>
      </c>
      <c r="C351" s="684" t="s">
        <v>10</v>
      </c>
      <c r="D351" s="39"/>
      <c r="E351" s="39"/>
      <c r="M351" s="30"/>
      <c r="N351" s="197"/>
      <c r="O351" s="197"/>
      <c r="P351" s="197"/>
      <c r="Q351" s="197"/>
      <c r="R351" s="197"/>
      <c r="S351" s="197"/>
      <c r="T351" s="198">
        <f t="shared" ref="T351:T382" si="31">SUM(O351:S351)</f>
        <v>0</v>
      </c>
    </row>
    <row r="352" spans="1:20" ht="12.75" customHeight="1">
      <c r="A352" s="683" t="s">
        <v>21</v>
      </c>
      <c r="B352" s="692" t="s">
        <v>13</v>
      </c>
      <c r="C352" s="684" t="s">
        <v>10</v>
      </c>
      <c r="E352" s="40"/>
      <c r="M352" s="30"/>
      <c r="N352" s="172"/>
      <c r="O352" s="172"/>
      <c r="P352" s="172"/>
      <c r="Q352" s="172"/>
      <c r="R352" s="172"/>
      <c r="S352" s="172"/>
      <c r="T352" s="198">
        <f t="shared" si="31"/>
        <v>0</v>
      </c>
    </row>
    <row r="353" spans="1:20" ht="12.75" customHeight="1">
      <c r="A353" s="683" t="s">
        <v>21</v>
      </c>
      <c r="B353" s="692" t="s">
        <v>251</v>
      </c>
      <c r="C353" s="684" t="s">
        <v>10</v>
      </c>
      <c r="E353" s="40"/>
      <c r="M353" s="30"/>
      <c r="N353" s="172"/>
      <c r="O353" s="172"/>
      <c r="P353" s="172"/>
      <c r="Q353" s="172"/>
      <c r="R353" s="172"/>
      <c r="S353" s="172"/>
      <c r="T353" s="198">
        <f t="shared" si="31"/>
        <v>0</v>
      </c>
    </row>
    <row r="354" spans="1:20" ht="12.75" customHeight="1">
      <c r="A354" s="683" t="s">
        <v>14</v>
      </c>
      <c r="B354" s="692" t="s">
        <v>22</v>
      </c>
      <c r="C354" s="684" t="s">
        <v>10</v>
      </c>
      <c r="E354" s="40"/>
      <c r="M354" s="30"/>
      <c r="N354" s="172"/>
      <c r="O354" s="172"/>
      <c r="P354" s="172"/>
      <c r="Q354" s="172"/>
      <c r="R354" s="172"/>
      <c r="S354" s="172"/>
      <c r="T354" s="198">
        <f t="shared" si="31"/>
        <v>0</v>
      </c>
    </row>
    <row r="355" spans="1:20" ht="12.75" customHeight="1">
      <c r="A355" s="683" t="s">
        <v>14</v>
      </c>
      <c r="B355" s="692" t="s">
        <v>23</v>
      </c>
      <c r="C355" s="684" t="s">
        <v>10</v>
      </c>
      <c r="E355" s="40"/>
      <c r="M355" s="30"/>
      <c r="N355" s="172"/>
      <c r="O355" s="172"/>
      <c r="P355" s="172"/>
      <c r="Q355" s="172"/>
      <c r="R355" s="172"/>
      <c r="S355" s="172"/>
      <c r="T355" s="198">
        <f t="shared" si="31"/>
        <v>0</v>
      </c>
    </row>
    <row r="356" spans="1:20" ht="12.75" customHeight="1">
      <c r="A356" s="683" t="s">
        <v>14</v>
      </c>
      <c r="B356" s="692" t="s">
        <v>24</v>
      </c>
      <c r="C356" s="684" t="s">
        <v>10</v>
      </c>
      <c r="E356" s="40"/>
      <c r="M356" s="30"/>
      <c r="N356" s="172"/>
      <c r="O356" s="172"/>
      <c r="P356" s="172"/>
      <c r="Q356" s="172"/>
      <c r="R356" s="172"/>
      <c r="S356" s="172"/>
      <c r="T356" s="198">
        <f t="shared" si="31"/>
        <v>0</v>
      </c>
    </row>
    <row r="357" spans="1:20" ht="12.75" customHeight="1">
      <c r="A357" s="683" t="s">
        <v>14</v>
      </c>
      <c r="B357" s="692" t="s">
        <v>554</v>
      </c>
      <c r="C357" s="684" t="s">
        <v>10</v>
      </c>
      <c r="E357" s="40"/>
      <c r="M357" s="30"/>
      <c r="N357" s="172"/>
      <c r="O357" s="172"/>
      <c r="P357" s="172"/>
      <c r="Q357" s="172"/>
      <c r="R357" s="172"/>
      <c r="S357" s="172"/>
      <c r="T357" s="198">
        <f t="shared" si="31"/>
        <v>0</v>
      </c>
    </row>
    <row r="358" spans="1:20" ht="12.75" customHeight="1">
      <c r="A358" s="683" t="s">
        <v>14</v>
      </c>
      <c r="B358" s="692" t="s">
        <v>20</v>
      </c>
      <c r="C358" s="684" t="s">
        <v>10</v>
      </c>
      <c r="E358" s="40"/>
      <c r="M358" s="30"/>
      <c r="N358" s="172"/>
      <c r="O358" s="172"/>
      <c r="P358" s="172"/>
      <c r="Q358" s="172"/>
      <c r="R358" s="172"/>
      <c r="S358" s="172"/>
      <c r="T358" s="198">
        <f t="shared" si="31"/>
        <v>0</v>
      </c>
    </row>
    <row r="359" spans="1:20" ht="12.75" customHeight="1">
      <c r="A359" s="683" t="s">
        <v>14</v>
      </c>
      <c r="B359" s="38" t="s">
        <v>252</v>
      </c>
      <c r="C359" s="684" t="s">
        <v>10</v>
      </c>
      <c r="E359" s="40"/>
      <c r="M359" s="30"/>
      <c r="N359" s="172"/>
      <c r="O359" s="172"/>
      <c r="P359" s="172"/>
      <c r="Q359" s="172"/>
      <c r="R359" s="172"/>
      <c r="S359" s="172"/>
      <c r="T359" s="198">
        <f t="shared" si="31"/>
        <v>0</v>
      </c>
    </row>
    <row r="360" spans="1:20" ht="12.75" customHeight="1">
      <c r="A360" s="683" t="s">
        <v>16</v>
      </c>
      <c r="B360" s="692" t="s">
        <v>25</v>
      </c>
      <c r="C360" s="684" t="s">
        <v>10</v>
      </c>
      <c r="E360" s="40"/>
      <c r="M360" s="30"/>
      <c r="N360" s="172"/>
      <c r="O360" s="172"/>
      <c r="P360" s="172"/>
      <c r="Q360" s="172"/>
      <c r="R360" s="172"/>
      <c r="S360" s="172"/>
      <c r="T360" s="198">
        <f t="shared" si="31"/>
        <v>0</v>
      </c>
    </row>
    <row r="361" spans="1:20" ht="12.75" customHeight="1">
      <c r="A361" s="683" t="s">
        <v>16</v>
      </c>
      <c r="B361" s="692" t="s">
        <v>26</v>
      </c>
      <c r="C361" s="684" t="s">
        <v>10</v>
      </c>
      <c r="E361" s="40"/>
      <c r="M361" s="30"/>
      <c r="N361" s="172"/>
      <c r="O361" s="172"/>
      <c r="P361" s="172"/>
      <c r="Q361" s="172"/>
      <c r="R361" s="172"/>
      <c r="S361" s="172"/>
      <c r="T361" s="198">
        <f t="shared" si="31"/>
        <v>0</v>
      </c>
    </row>
    <row r="362" spans="1:20" ht="12.75" customHeight="1">
      <c r="A362" s="683" t="s">
        <v>16</v>
      </c>
      <c r="B362" s="692" t="s">
        <v>555</v>
      </c>
      <c r="C362" s="684" t="s">
        <v>10</v>
      </c>
      <c r="E362" s="40"/>
      <c r="M362" s="30"/>
      <c r="N362" s="172"/>
      <c r="O362" s="172"/>
      <c r="P362" s="172"/>
      <c r="Q362" s="172"/>
      <c r="R362" s="172"/>
      <c r="S362" s="172"/>
      <c r="T362" s="198">
        <f t="shared" si="31"/>
        <v>0</v>
      </c>
    </row>
    <row r="363" spans="1:20" ht="12.75" customHeight="1">
      <c r="A363" s="683" t="s">
        <v>16</v>
      </c>
      <c r="B363" s="692" t="s">
        <v>27</v>
      </c>
      <c r="C363" s="684" t="s">
        <v>10</v>
      </c>
      <c r="E363" s="40"/>
      <c r="M363" s="30"/>
      <c r="N363" s="172"/>
      <c r="O363" s="172"/>
      <c r="P363" s="172"/>
      <c r="Q363" s="172"/>
      <c r="R363" s="172"/>
      <c r="S363" s="172"/>
      <c r="T363" s="198">
        <f t="shared" si="31"/>
        <v>0</v>
      </c>
    </row>
    <row r="364" spans="1:20" ht="12.75" customHeight="1">
      <c r="A364" s="683" t="s">
        <v>16</v>
      </c>
      <c r="B364" s="692" t="s">
        <v>556</v>
      </c>
      <c r="C364" s="684" t="s">
        <v>10</v>
      </c>
      <c r="E364" s="40"/>
      <c r="M364" s="30"/>
      <c r="N364" s="172"/>
      <c r="O364" s="172"/>
      <c r="P364" s="172"/>
      <c r="Q364" s="172"/>
      <c r="R364" s="172"/>
      <c r="S364" s="172"/>
      <c r="T364" s="198">
        <f t="shared" si="31"/>
        <v>0</v>
      </c>
    </row>
    <row r="365" spans="1:20" ht="12.75" customHeight="1">
      <c r="A365" s="683" t="s">
        <v>16</v>
      </c>
      <c r="B365" s="692" t="s">
        <v>557</v>
      </c>
      <c r="C365" s="684" t="s">
        <v>10</v>
      </c>
      <c r="E365" s="40"/>
      <c r="M365" s="30"/>
      <c r="N365" s="172"/>
      <c r="O365" s="172"/>
      <c r="P365" s="172"/>
      <c r="Q365" s="172"/>
      <c r="R365" s="172"/>
      <c r="S365" s="172"/>
      <c r="T365" s="198">
        <f t="shared" si="31"/>
        <v>0</v>
      </c>
    </row>
    <row r="366" spans="1:20" ht="12.75" customHeight="1">
      <c r="A366" s="683" t="s">
        <v>16</v>
      </c>
      <c r="B366" s="38" t="s">
        <v>558</v>
      </c>
      <c r="C366" s="684" t="s">
        <v>10</v>
      </c>
      <c r="E366" s="40"/>
      <c r="M366" s="30"/>
      <c r="N366" s="172"/>
      <c r="O366" s="172"/>
      <c r="P366" s="172"/>
      <c r="Q366" s="172"/>
      <c r="R366" s="172"/>
      <c r="S366" s="172"/>
      <c r="T366" s="198">
        <f t="shared" si="31"/>
        <v>0</v>
      </c>
    </row>
    <row r="367" spans="1:20" ht="12.75" customHeight="1">
      <c r="A367" s="683" t="s">
        <v>16</v>
      </c>
      <c r="B367" s="38" t="s">
        <v>559</v>
      </c>
      <c r="C367" s="684" t="s">
        <v>10</v>
      </c>
      <c r="E367" s="40"/>
      <c r="M367" s="30"/>
      <c r="N367" s="172"/>
      <c r="O367" s="172"/>
      <c r="P367" s="172"/>
      <c r="Q367" s="172"/>
      <c r="R367" s="172"/>
      <c r="S367" s="172"/>
      <c r="T367" s="198">
        <f t="shared" si="31"/>
        <v>0</v>
      </c>
    </row>
    <row r="368" spans="1:20" ht="12.75" customHeight="1">
      <c r="A368" s="259" t="s">
        <v>21</v>
      </c>
      <c r="B368" s="692" t="s">
        <v>560</v>
      </c>
      <c r="C368" s="684" t="s">
        <v>11</v>
      </c>
      <c r="E368" s="40"/>
      <c r="M368" s="30"/>
      <c r="N368" s="172"/>
      <c r="O368" s="172"/>
      <c r="P368" s="172"/>
      <c r="Q368" s="172"/>
      <c r="R368" s="172"/>
      <c r="S368" s="172"/>
      <c r="T368" s="198">
        <f t="shared" si="31"/>
        <v>0</v>
      </c>
    </row>
    <row r="369" spans="1:20" ht="12.75" customHeight="1">
      <c r="A369" s="259" t="s">
        <v>21</v>
      </c>
      <c r="B369" s="692" t="s">
        <v>561</v>
      </c>
      <c r="C369" s="684" t="s">
        <v>11</v>
      </c>
      <c r="E369" s="40"/>
      <c r="M369" s="30"/>
      <c r="N369" s="172"/>
      <c r="O369" s="172"/>
      <c r="P369" s="172"/>
      <c r="Q369" s="172"/>
      <c r="R369" s="172"/>
      <c r="S369" s="172"/>
      <c r="T369" s="198">
        <f t="shared" si="31"/>
        <v>0</v>
      </c>
    </row>
    <row r="370" spans="1:20" ht="12.75" customHeight="1">
      <c r="A370" s="259" t="s">
        <v>21</v>
      </c>
      <c r="B370" s="692" t="s">
        <v>253</v>
      </c>
      <c r="C370" s="684" t="s">
        <v>11</v>
      </c>
      <c r="E370" s="40"/>
      <c r="M370" s="30"/>
      <c r="N370" s="172"/>
      <c r="O370" s="172"/>
      <c r="P370" s="172"/>
      <c r="Q370" s="172"/>
      <c r="R370" s="172"/>
      <c r="S370" s="172"/>
      <c r="T370" s="198">
        <f t="shared" si="31"/>
        <v>0</v>
      </c>
    </row>
    <row r="371" spans="1:20" ht="12.75" customHeight="1">
      <c r="A371" s="259" t="s">
        <v>21</v>
      </c>
      <c r="B371" s="692" t="s">
        <v>254</v>
      </c>
      <c r="C371" s="684" t="s">
        <v>11</v>
      </c>
      <c r="E371" s="40"/>
      <c r="M371" s="30"/>
      <c r="N371" s="172"/>
      <c r="O371" s="172"/>
      <c r="P371" s="172"/>
      <c r="Q371" s="172"/>
      <c r="R371" s="172"/>
      <c r="S371" s="172"/>
      <c r="T371" s="198">
        <f t="shared" si="31"/>
        <v>0</v>
      </c>
    </row>
    <row r="372" spans="1:20" ht="12.75" customHeight="1">
      <c r="A372" s="259" t="s">
        <v>21</v>
      </c>
      <c r="B372" s="692" t="s">
        <v>562</v>
      </c>
      <c r="C372" s="684" t="s">
        <v>11</v>
      </c>
      <c r="E372" s="40"/>
      <c r="M372" s="30"/>
      <c r="N372" s="172"/>
      <c r="O372" s="172"/>
      <c r="P372" s="172"/>
      <c r="Q372" s="172"/>
      <c r="R372" s="172"/>
      <c r="S372" s="172"/>
      <c r="T372" s="198">
        <f t="shared" si="31"/>
        <v>0</v>
      </c>
    </row>
    <row r="373" spans="1:20" ht="12.75" customHeight="1">
      <c r="A373" s="259" t="s">
        <v>21</v>
      </c>
      <c r="B373" s="692" t="s">
        <v>563</v>
      </c>
      <c r="C373" s="684" t="s">
        <v>11</v>
      </c>
      <c r="E373" s="40"/>
      <c r="M373" s="30"/>
      <c r="N373" s="172"/>
      <c r="O373" s="172"/>
      <c r="P373" s="172"/>
      <c r="Q373" s="172"/>
      <c r="R373" s="172"/>
      <c r="S373" s="172"/>
      <c r="T373" s="198">
        <f t="shared" si="31"/>
        <v>0</v>
      </c>
    </row>
    <row r="374" spans="1:20" ht="12.75" customHeight="1">
      <c r="A374" s="259" t="s">
        <v>14</v>
      </c>
      <c r="B374" s="692" t="s">
        <v>28</v>
      </c>
      <c r="C374" s="684" t="s">
        <v>11</v>
      </c>
      <c r="E374" s="40"/>
      <c r="M374" s="30"/>
      <c r="N374" s="172"/>
      <c r="O374" s="172"/>
      <c r="P374" s="172"/>
      <c r="Q374" s="172"/>
      <c r="R374" s="172"/>
      <c r="S374" s="172"/>
      <c r="T374" s="198">
        <f t="shared" si="31"/>
        <v>0</v>
      </c>
    </row>
    <row r="375" spans="1:20" ht="12.75" customHeight="1">
      <c r="A375" s="259" t="s">
        <v>14</v>
      </c>
      <c r="B375" s="692" t="s">
        <v>29</v>
      </c>
      <c r="C375" s="684" t="s">
        <v>11</v>
      </c>
      <c r="E375" s="40"/>
      <c r="M375" s="30"/>
      <c r="N375" s="172"/>
      <c r="O375" s="172"/>
      <c r="P375" s="172"/>
      <c r="Q375" s="172"/>
      <c r="R375" s="172"/>
      <c r="S375" s="172"/>
      <c r="T375" s="198">
        <f t="shared" si="31"/>
        <v>0</v>
      </c>
    </row>
    <row r="376" spans="1:20" ht="12.75" customHeight="1">
      <c r="A376" s="259" t="s">
        <v>14</v>
      </c>
      <c r="B376" s="692" t="s">
        <v>30</v>
      </c>
      <c r="C376" s="684" t="s">
        <v>11</v>
      </c>
      <c r="E376" s="40"/>
      <c r="M376" s="30"/>
      <c r="N376" s="172"/>
      <c r="O376" s="172"/>
      <c r="P376" s="172"/>
      <c r="Q376" s="172"/>
      <c r="R376" s="172"/>
      <c r="S376" s="172"/>
      <c r="T376" s="198">
        <f t="shared" si="31"/>
        <v>0</v>
      </c>
    </row>
    <row r="377" spans="1:20" ht="12.75" customHeight="1">
      <c r="A377" s="259" t="s">
        <v>16</v>
      </c>
      <c r="B377" s="692" t="s">
        <v>257</v>
      </c>
      <c r="C377" s="684" t="s">
        <v>11</v>
      </c>
      <c r="E377" s="40"/>
      <c r="M377" s="30"/>
      <c r="N377" s="172"/>
      <c r="O377" s="172"/>
      <c r="P377" s="172"/>
      <c r="Q377" s="172"/>
      <c r="R377" s="172"/>
      <c r="S377" s="172"/>
      <c r="T377" s="198">
        <f t="shared" si="31"/>
        <v>0</v>
      </c>
    </row>
    <row r="378" spans="1:20" ht="12.75" customHeight="1">
      <c r="A378" s="259" t="s">
        <v>16</v>
      </c>
      <c r="B378" s="692" t="s">
        <v>258</v>
      </c>
      <c r="C378" s="684" t="s">
        <v>11</v>
      </c>
      <c r="E378" s="40"/>
      <c r="M378" s="30"/>
      <c r="N378" s="199"/>
      <c r="O378" s="199"/>
      <c r="P378" s="199"/>
      <c r="Q378" s="199"/>
      <c r="R378" s="199"/>
      <c r="S378" s="199"/>
      <c r="T378" s="198">
        <f t="shared" si="31"/>
        <v>0</v>
      </c>
    </row>
    <row r="379" spans="1:20" ht="12.75" customHeight="1">
      <c r="A379" s="259" t="s">
        <v>16</v>
      </c>
      <c r="B379" s="692" t="s">
        <v>259</v>
      </c>
      <c r="C379" s="684" t="s">
        <v>11</v>
      </c>
      <c r="E379" s="40"/>
      <c r="M379" s="30"/>
      <c r="N379" s="199"/>
      <c r="O379" s="199"/>
      <c r="P379" s="199"/>
      <c r="Q379" s="199"/>
      <c r="R379" s="199"/>
      <c r="S379" s="199"/>
      <c r="T379" s="198">
        <f t="shared" si="31"/>
        <v>0</v>
      </c>
    </row>
    <row r="380" spans="1:20" ht="12.75" customHeight="1">
      <c r="A380" s="259" t="s">
        <v>16</v>
      </c>
      <c r="B380" s="692" t="s">
        <v>260</v>
      </c>
      <c r="C380" s="684" t="s">
        <v>11</v>
      </c>
      <c r="E380" s="40"/>
      <c r="M380" s="30"/>
      <c r="N380" s="199"/>
      <c r="O380" s="199"/>
      <c r="P380" s="199"/>
      <c r="Q380" s="199"/>
      <c r="R380" s="199"/>
      <c r="S380" s="199"/>
      <c r="T380" s="198">
        <f t="shared" si="31"/>
        <v>0</v>
      </c>
    </row>
    <row r="381" spans="1:20" ht="12.75" customHeight="1">
      <c r="A381" s="259" t="s">
        <v>16</v>
      </c>
      <c r="B381" s="692" t="s">
        <v>564</v>
      </c>
      <c r="C381" s="684" t="s">
        <v>11</v>
      </c>
      <c r="D381" s="166"/>
      <c r="E381" s="166"/>
      <c r="M381" s="30"/>
      <c r="N381" s="172"/>
      <c r="O381" s="172"/>
      <c r="P381" s="172"/>
      <c r="Q381" s="172"/>
      <c r="R381" s="172"/>
      <c r="S381" s="172"/>
      <c r="T381" s="198">
        <f t="shared" si="31"/>
        <v>0</v>
      </c>
    </row>
    <row r="382" spans="1:20" ht="12.75" customHeight="1">
      <c r="A382" s="259" t="s">
        <v>16</v>
      </c>
      <c r="B382" s="692" t="s">
        <v>261</v>
      </c>
      <c r="C382" s="684" t="s">
        <v>11</v>
      </c>
      <c r="D382" s="166"/>
      <c r="E382" s="166"/>
      <c r="M382" s="30"/>
      <c r="N382" s="172"/>
      <c r="O382" s="172"/>
      <c r="P382" s="172"/>
      <c r="Q382" s="172"/>
      <c r="R382" s="172"/>
      <c r="S382" s="172"/>
      <c r="T382" s="198">
        <f t="shared" si="31"/>
        <v>0</v>
      </c>
    </row>
    <row r="383" spans="1:20" ht="12.75" customHeight="1">
      <c r="A383" s="259" t="s">
        <v>16</v>
      </c>
      <c r="B383" s="692" t="s">
        <v>262</v>
      </c>
      <c r="C383" s="684" t="s">
        <v>11</v>
      </c>
      <c r="D383" s="166"/>
      <c r="E383" s="166"/>
      <c r="M383" s="30"/>
      <c r="N383" s="172"/>
      <c r="O383" s="172"/>
      <c r="P383" s="172"/>
      <c r="Q383" s="172"/>
      <c r="R383" s="172"/>
      <c r="S383" s="172"/>
      <c r="T383" s="198">
        <f t="shared" ref="T383:T414" si="32">SUM(O383:S383)</f>
        <v>0</v>
      </c>
    </row>
    <row r="384" spans="1:20" ht="12.75" customHeight="1">
      <c r="A384" s="259" t="s">
        <v>16</v>
      </c>
      <c r="B384" s="692" t="s">
        <v>565</v>
      </c>
      <c r="C384" s="684" t="s">
        <v>11</v>
      </c>
      <c r="D384" s="166"/>
      <c r="E384" s="166"/>
      <c r="M384" s="30"/>
      <c r="N384" s="172"/>
      <c r="O384" s="172"/>
      <c r="P384" s="172"/>
      <c r="Q384" s="172"/>
      <c r="R384" s="172"/>
      <c r="S384" s="172"/>
      <c r="T384" s="198">
        <f t="shared" si="32"/>
        <v>0</v>
      </c>
    </row>
    <row r="385" spans="1:20" ht="12.75" customHeight="1">
      <c r="A385" s="259" t="s">
        <v>16</v>
      </c>
      <c r="B385" s="38" t="s">
        <v>263</v>
      </c>
      <c r="C385" s="684" t="s">
        <v>11</v>
      </c>
      <c r="D385" s="166"/>
      <c r="E385" s="166"/>
      <c r="M385" s="30"/>
      <c r="N385" s="172"/>
      <c r="O385" s="172"/>
      <c r="P385" s="172"/>
      <c r="Q385" s="172"/>
      <c r="R385" s="172"/>
      <c r="S385" s="172"/>
      <c r="T385" s="198">
        <f t="shared" si="32"/>
        <v>0</v>
      </c>
    </row>
    <row r="386" spans="1:20" ht="12.75" customHeight="1">
      <c r="A386" s="259" t="s">
        <v>16</v>
      </c>
      <c r="B386" s="38" t="s">
        <v>566</v>
      </c>
      <c r="C386" s="684" t="s">
        <v>11</v>
      </c>
      <c r="D386" s="166"/>
      <c r="E386" s="166"/>
      <c r="M386" s="30"/>
      <c r="N386" s="172"/>
      <c r="O386" s="172"/>
      <c r="P386" s="172"/>
      <c r="Q386" s="172"/>
      <c r="R386" s="172"/>
      <c r="S386" s="172"/>
      <c r="T386" s="198">
        <f t="shared" si="32"/>
        <v>0</v>
      </c>
    </row>
    <row r="387" spans="1:20" ht="12.75" customHeight="1">
      <c r="A387" s="259" t="s">
        <v>16</v>
      </c>
      <c r="B387" s="38" t="s">
        <v>266</v>
      </c>
      <c r="C387" s="684" t="s">
        <v>11</v>
      </c>
      <c r="D387" s="166"/>
      <c r="E387" s="166"/>
      <c r="M387" s="30"/>
      <c r="N387" s="172"/>
      <c r="O387" s="172"/>
      <c r="P387" s="172"/>
      <c r="Q387" s="172"/>
      <c r="R387" s="172"/>
      <c r="S387" s="172"/>
      <c r="T387" s="198">
        <f t="shared" si="32"/>
        <v>0</v>
      </c>
    </row>
    <row r="388" spans="1:20" ht="12.75" customHeight="1">
      <c r="A388" s="259" t="s">
        <v>16</v>
      </c>
      <c r="B388" s="38" t="s">
        <v>265</v>
      </c>
      <c r="C388" s="684" t="s">
        <v>11</v>
      </c>
      <c r="D388" s="166"/>
      <c r="E388" s="166"/>
      <c r="M388" s="30"/>
      <c r="N388" s="172"/>
      <c r="O388" s="172"/>
      <c r="P388" s="172"/>
      <c r="Q388" s="172"/>
      <c r="R388" s="172"/>
      <c r="S388" s="172"/>
      <c r="T388" s="198">
        <f t="shared" si="32"/>
        <v>0</v>
      </c>
    </row>
    <row r="389" spans="1:20" ht="12.75" customHeight="1">
      <c r="A389" s="259" t="s">
        <v>16</v>
      </c>
      <c r="B389" s="692" t="s">
        <v>567</v>
      </c>
      <c r="C389" s="684" t="s">
        <v>11</v>
      </c>
      <c r="D389" s="166"/>
      <c r="E389" s="166"/>
      <c r="M389" s="30"/>
      <c r="N389" s="172"/>
      <c r="O389" s="172"/>
      <c r="P389" s="172"/>
      <c r="Q389" s="172"/>
      <c r="R389" s="172"/>
      <c r="S389" s="172"/>
      <c r="T389" s="198">
        <f t="shared" si="32"/>
        <v>0</v>
      </c>
    </row>
    <row r="390" spans="1:20" ht="12.75" customHeight="1">
      <c r="A390" s="259" t="s">
        <v>16</v>
      </c>
      <c r="B390" s="38" t="s">
        <v>264</v>
      </c>
      <c r="C390" s="684" t="s">
        <v>11</v>
      </c>
      <c r="D390" s="166"/>
      <c r="E390" s="166"/>
      <c r="M390" s="30"/>
      <c r="N390" s="172"/>
      <c r="O390" s="172"/>
      <c r="P390" s="172"/>
      <c r="Q390" s="172"/>
      <c r="R390" s="172"/>
      <c r="S390" s="172"/>
      <c r="T390" s="198">
        <f t="shared" si="32"/>
        <v>0</v>
      </c>
    </row>
    <row r="391" spans="1:20" ht="12.75" customHeight="1">
      <c r="A391" s="259" t="s">
        <v>16</v>
      </c>
      <c r="B391" s="692" t="s">
        <v>267</v>
      </c>
      <c r="C391" s="684" t="s">
        <v>11</v>
      </c>
      <c r="D391" s="166"/>
      <c r="E391" s="166"/>
      <c r="M391" s="30"/>
      <c r="N391" s="172"/>
      <c r="O391" s="172"/>
      <c r="P391" s="172"/>
      <c r="Q391" s="172"/>
      <c r="R391" s="172"/>
      <c r="S391" s="172"/>
      <c r="T391" s="198">
        <f t="shared" si="32"/>
        <v>0</v>
      </c>
    </row>
    <row r="392" spans="1:20" ht="12.75" customHeight="1">
      <c r="A392" s="259" t="s">
        <v>31</v>
      </c>
      <c r="B392" s="692" t="s">
        <v>268</v>
      </c>
      <c r="C392" s="1284" t="s">
        <v>11</v>
      </c>
      <c r="D392" s="166"/>
      <c r="E392" s="166"/>
      <c r="M392" s="30"/>
      <c r="N392" s="172"/>
      <c r="O392" s="172"/>
      <c r="P392" s="172"/>
      <c r="Q392" s="172"/>
      <c r="R392" s="172"/>
      <c r="S392" s="172"/>
      <c r="T392" s="198">
        <f t="shared" si="32"/>
        <v>0</v>
      </c>
    </row>
    <row r="393" spans="1:20" ht="12.75" customHeight="1">
      <c r="A393" s="259" t="s">
        <v>31</v>
      </c>
      <c r="B393" s="692" t="s">
        <v>269</v>
      </c>
      <c r="C393" s="1284" t="s">
        <v>11</v>
      </c>
      <c r="D393" s="166"/>
      <c r="E393" s="166"/>
      <c r="M393" s="30"/>
      <c r="N393" s="172"/>
      <c r="O393" s="172"/>
      <c r="P393" s="172"/>
      <c r="Q393" s="172"/>
      <c r="R393" s="172"/>
      <c r="S393" s="172"/>
      <c r="T393" s="198">
        <f t="shared" si="32"/>
        <v>0</v>
      </c>
    </row>
    <row r="394" spans="1:20" ht="12.75" customHeight="1">
      <c r="A394" s="259" t="s">
        <v>31</v>
      </c>
      <c r="B394" s="692" t="s">
        <v>270</v>
      </c>
      <c r="C394" s="1284" t="s">
        <v>11</v>
      </c>
      <c r="D394" s="166"/>
      <c r="E394" s="166"/>
      <c r="M394" s="30"/>
      <c r="N394" s="172"/>
      <c r="O394" s="172"/>
      <c r="P394" s="172"/>
      <c r="Q394" s="172"/>
      <c r="R394" s="172"/>
      <c r="S394" s="172"/>
      <c r="T394" s="198">
        <f t="shared" si="32"/>
        <v>0</v>
      </c>
    </row>
    <row r="395" spans="1:20" ht="12.75" customHeight="1">
      <c r="A395" s="259" t="s">
        <v>31</v>
      </c>
      <c r="B395" s="692" t="s">
        <v>271</v>
      </c>
      <c r="C395" s="1284" t="s">
        <v>11</v>
      </c>
      <c r="D395" s="166"/>
      <c r="E395" s="166"/>
      <c r="M395" s="30"/>
      <c r="N395" s="172"/>
      <c r="O395" s="172"/>
      <c r="P395" s="172"/>
      <c r="Q395" s="172"/>
      <c r="R395" s="172"/>
      <c r="S395" s="172"/>
      <c r="T395" s="198">
        <f t="shared" si="32"/>
        <v>0</v>
      </c>
    </row>
    <row r="396" spans="1:20" ht="12.75" customHeight="1">
      <c r="A396" s="683" t="s">
        <v>19</v>
      </c>
      <c r="B396" s="692" t="s">
        <v>284</v>
      </c>
      <c r="C396" s="1284" t="s">
        <v>11</v>
      </c>
      <c r="D396" s="166"/>
      <c r="E396" s="166"/>
      <c r="M396" s="30"/>
      <c r="N396" s="172"/>
      <c r="O396" s="172"/>
      <c r="P396" s="172"/>
      <c r="Q396" s="172"/>
      <c r="R396" s="172"/>
      <c r="S396" s="172"/>
      <c r="T396" s="198">
        <f t="shared" si="32"/>
        <v>0</v>
      </c>
    </row>
    <row r="397" spans="1:20" ht="12.75" customHeight="1">
      <c r="A397" s="259" t="s">
        <v>21</v>
      </c>
      <c r="B397" s="692" t="s">
        <v>272</v>
      </c>
      <c r="C397" s="1284" t="s">
        <v>5</v>
      </c>
      <c r="D397" s="166"/>
      <c r="E397" s="166"/>
      <c r="M397" s="30"/>
      <c r="N397" s="172"/>
      <c r="O397" s="172"/>
      <c r="P397" s="172"/>
      <c r="Q397" s="172"/>
      <c r="R397" s="172"/>
      <c r="S397" s="172"/>
      <c r="T397" s="198">
        <f t="shared" si="32"/>
        <v>0</v>
      </c>
    </row>
    <row r="398" spans="1:20" ht="12.75" customHeight="1">
      <c r="A398" s="259" t="s">
        <v>21</v>
      </c>
      <c r="B398" s="692" t="s">
        <v>32</v>
      </c>
      <c r="C398" s="1284" t="s">
        <v>5</v>
      </c>
      <c r="D398" s="166"/>
      <c r="E398" s="166"/>
      <c r="M398" s="30"/>
      <c r="N398" s="172"/>
      <c r="O398" s="172"/>
      <c r="P398" s="172"/>
      <c r="Q398" s="172"/>
      <c r="R398" s="172"/>
      <c r="S398" s="172"/>
      <c r="T398" s="198">
        <f t="shared" si="32"/>
        <v>0</v>
      </c>
    </row>
    <row r="399" spans="1:20" ht="12.75" customHeight="1">
      <c r="A399" s="259" t="s">
        <v>21</v>
      </c>
      <c r="B399" s="692" t="s">
        <v>273</v>
      </c>
      <c r="C399" s="1284" t="s">
        <v>5</v>
      </c>
      <c r="D399" s="166"/>
      <c r="E399" s="166"/>
      <c r="M399" s="30"/>
      <c r="N399" s="172"/>
      <c r="O399" s="172"/>
      <c r="P399" s="172"/>
      <c r="Q399" s="172"/>
      <c r="R399" s="172"/>
      <c r="S399" s="172"/>
      <c r="T399" s="198">
        <f t="shared" si="32"/>
        <v>0</v>
      </c>
    </row>
    <row r="400" spans="1:20" ht="12.75" customHeight="1">
      <c r="A400" s="259" t="s">
        <v>21</v>
      </c>
      <c r="B400" s="692" t="s">
        <v>33</v>
      </c>
      <c r="C400" s="1284" t="s">
        <v>5</v>
      </c>
      <c r="D400" s="166"/>
      <c r="E400" s="166"/>
      <c r="M400" s="30"/>
      <c r="N400" s="172"/>
      <c r="O400" s="172"/>
      <c r="P400" s="172"/>
      <c r="Q400" s="172"/>
      <c r="R400" s="172"/>
      <c r="S400" s="172"/>
      <c r="T400" s="198">
        <f t="shared" si="32"/>
        <v>0</v>
      </c>
    </row>
    <row r="401" spans="1:20" ht="12.75" customHeight="1">
      <c r="A401" s="259" t="s">
        <v>34</v>
      </c>
      <c r="B401" s="692" t="s">
        <v>568</v>
      </c>
      <c r="C401" s="1284" t="s">
        <v>5</v>
      </c>
      <c r="D401" s="166"/>
      <c r="E401" s="166"/>
      <c r="M401" s="30"/>
      <c r="N401" s="172"/>
      <c r="O401" s="172"/>
      <c r="P401" s="172"/>
      <c r="Q401" s="172"/>
      <c r="R401" s="172"/>
      <c r="S401" s="172"/>
      <c r="T401" s="198">
        <f t="shared" si="32"/>
        <v>0</v>
      </c>
    </row>
    <row r="402" spans="1:20" ht="12.75" customHeight="1">
      <c r="A402" s="259" t="s">
        <v>34</v>
      </c>
      <c r="B402" s="692" t="s">
        <v>35</v>
      </c>
      <c r="C402" s="1284" t="s">
        <v>5</v>
      </c>
      <c r="D402" s="166"/>
      <c r="E402" s="166"/>
      <c r="M402" s="30"/>
      <c r="N402" s="172"/>
      <c r="O402" s="172"/>
      <c r="P402" s="172"/>
      <c r="Q402" s="172"/>
      <c r="R402" s="172"/>
      <c r="S402" s="172"/>
      <c r="T402" s="198">
        <f t="shared" si="32"/>
        <v>0</v>
      </c>
    </row>
    <row r="403" spans="1:20" ht="12.75" customHeight="1">
      <c r="A403" s="259" t="s">
        <v>34</v>
      </c>
      <c r="B403" s="692" t="s">
        <v>274</v>
      </c>
      <c r="C403" s="1284" t="s">
        <v>5</v>
      </c>
      <c r="D403" s="166"/>
      <c r="E403" s="166"/>
      <c r="M403" s="30"/>
      <c r="N403" s="172"/>
      <c r="O403" s="172"/>
      <c r="P403" s="172"/>
      <c r="Q403" s="172"/>
      <c r="R403" s="172"/>
      <c r="S403" s="172"/>
      <c r="T403" s="198">
        <f t="shared" si="32"/>
        <v>0</v>
      </c>
    </row>
    <row r="404" spans="1:20" ht="12.75" customHeight="1">
      <c r="A404" s="259" t="s">
        <v>34</v>
      </c>
      <c r="B404" s="692" t="s">
        <v>569</v>
      </c>
      <c r="C404" s="1284" t="s">
        <v>5</v>
      </c>
      <c r="D404" s="166"/>
      <c r="E404" s="166"/>
      <c r="M404" s="30"/>
      <c r="N404" s="172"/>
      <c r="O404" s="172"/>
      <c r="P404" s="172"/>
      <c r="Q404" s="172"/>
      <c r="R404" s="172"/>
      <c r="S404" s="172"/>
      <c r="T404" s="198">
        <f t="shared" si="32"/>
        <v>0</v>
      </c>
    </row>
    <row r="405" spans="1:20" ht="12.75" customHeight="1">
      <c r="A405" s="259" t="s">
        <v>34</v>
      </c>
      <c r="B405" s="692" t="s">
        <v>36</v>
      </c>
      <c r="C405" s="1284" t="s">
        <v>5</v>
      </c>
      <c r="D405" s="166"/>
      <c r="E405" s="166"/>
      <c r="M405" s="30"/>
      <c r="N405" s="172"/>
      <c r="O405" s="172"/>
      <c r="P405" s="172"/>
      <c r="Q405" s="172"/>
      <c r="R405" s="172"/>
      <c r="S405" s="172"/>
      <c r="T405" s="198">
        <f t="shared" si="32"/>
        <v>0</v>
      </c>
    </row>
    <row r="406" spans="1:20" ht="12.75" customHeight="1">
      <c r="A406" s="259" t="s">
        <v>34</v>
      </c>
      <c r="B406" s="692" t="s">
        <v>275</v>
      </c>
      <c r="C406" s="1284" t="s">
        <v>5</v>
      </c>
      <c r="D406" s="166"/>
      <c r="E406" s="166"/>
      <c r="M406" s="30"/>
      <c r="N406" s="172"/>
      <c r="O406" s="172"/>
      <c r="P406" s="172"/>
      <c r="Q406" s="172"/>
      <c r="R406" s="172"/>
      <c r="S406" s="172"/>
      <c r="T406" s="198">
        <f t="shared" si="32"/>
        <v>0</v>
      </c>
    </row>
    <row r="407" spans="1:20" ht="12.75" customHeight="1">
      <c r="A407" s="259" t="s">
        <v>14</v>
      </c>
      <c r="B407" s="692" t="s">
        <v>37</v>
      </c>
      <c r="C407" s="1284" t="s">
        <v>5</v>
      </c>
      <c r="D407" s="166"/>
      <c r="E407" s="166"/>
      <c r="M407" s="30"/>
      <c r="N407" s="199"/>
      <c r="O407" s="199"/>
      <c r="P407" s="199"/>
      <c r="Q407" s="199"/>
      <c r="R407" s="199"/>
      <c r="S407" s="199"/>
      <c r="T407" s="198">
        <f t="shared" si="32"/>
        <v>0</v>
      </c>
    </row>
    <row r="408" spans="1:20" ht="12.75" customHeight="1">
      <c r="A408" s="259" t="s">
        <v>14</v>
      </c>
      <c r="B408" s="692" t="s">
        <v>38</v>
      </c>
      <c r="C408" s="1284" t="s">
        <v>5</v>
      </c>
      <c r="D408" s="166"/>
      <c r="E408" s="166"/>
      <c r="M408" s="30"/>
      <c r="N408" s="199"/>
      <c r="O408" s="199"/>
      <c r="P408" s="199"/>
      <c r="Q408" s="199"/>
      <c r="R408" s="199"/>
      <c r="S408" s="199"/>
      <c r="T408" s="198">
        <f t="shared" si="32"/>
        <v>0</v>
      </c>
    </row>
    <row r="409" spans="1:20" ht="12.75" customHeight="1">
      <c r="A409" s="259" t="s">
        <v>14</v>
      </c>
      <c r="B409" s="692" t="s">
        <v>39</v>
      </c>
      <c r="C409" s="1284" t="s">
        <v>5</v>
      </c>
      <c r="D409" s="166"/>
      <c r="E409" s="166"/>
      <c r="M409" s="30"/>
      <c r="N409" s="172"/>
      <c r="O409" s="172"/>
      <c r="P409" s="172"/>
      <c r="Q409" s="172"/>
      <c r="R409" s="172"/>
      <c r="S409" s="172"/>
      <c r="T409" s="198">
        <f t="shared" si="32"/>
        <v>0</v>
      </c>
    </row>
    <row r="410" spans="1:20" ht="12.75" customHeight="1">
      <c r="A410" s="259" t="s">
        <v>14</v>
      </c>
      <c r="B410" s="692" t="s">
        <v>40</v>
      </c>
      <c r="C410" s="1284" t="s">
        <v>5</v>
      </c>
      <c r="D410" s="166"/>
      <c r="E410" s="166"/>
      <c r="M410" s="30"/>
      <c r="N410" s="172"/>
      <c r="O410" s="172"/>
      <c r="P410" s="172"/>
      <c r="Q410" s="172"/>
      <c r="R410" s="172"/>
      <c r="S410" s="172"/>
      <c r="T410" s="198">
        <f t="shared" si="32"/>
        <v>0</v>
      </c>
    </row>
    <row r="411" spans="1:20" ht="12.75" customHeight="1">
      <c r="A411" s="259" t="s">
        <v>14</v>
      </c>
      <c r="B411" s="692" t="s">
        <v>41</v>
      </c>
      <c r="C411" s="1284" t="s">
        <v>5</v>
      </c>
      <c r="D411" s="166"/>
      <c r="E411" s="166"/>
      <c r="M411" s="30"/>
      <c r="N411" s="172"/>
      <c r="O411" s="172"/>
      <c r="P411" s="172"/>
      <c r="Q411" s="172"/>
      <c r="R411" s="172"/>
      <c r="S411" s="172"/>
      <c r="T411" s="198">
        <f t="shared" si="32"/>
        <v>0</v>
      </c>
    </row>
    <row r="412" spans="1:20" ht="12.75" customHeight="1">
      <c r="A412" s="259" t="s">
        <v>14</v>
      </c>
      <c r="B412" s="692" t="s">
        <v>42</v>
      </c>
      <c r="C412" s="1284" t="s">
        <v>5</v>
      </c>
      <c r="D412" s="166"/>
      <c r="E412" s="166"/>
      <c r="M412" s="30"/>
      <c r="N412" s="199"/>
      <c r="O412" s="199"/>
      <c r="P412" s="199"/>
      <c r="Q412" s="199"/>
      <c r="R412" s="199"/>
      <c r="S412" s="199"/>
      <c r="T412" s="198">
        <f t="shared" si="32"/>
        <v>0</v>
      </c>
    </row>
    <row r="413" spans="1:20" ht="12.75" customHeight="1">
      <c r="A413" s="259" t="s">
        <v>14</v>
      </c>
      <c r="B413" s="692" t="s">
        <v>43</v>
      </c>
      <c r="C413" s="1284" t="s">
        <v>5</v>
      </c>
      <c r="D413" s="166"/>
      <c r="E413" s="166"/>
      <c r="M413" s="30"/>
      <c r="N413" s="199"/>
      <c r="O413" s="199"/>
      <c r="P413" s="199"/>
      <c r="Q413" s="199"/>
      <c r="R413" s="199"/>
      <c r="S413" s="199"/>
      <c r="T413" s="198">
        <f t="shared" si="32"/>
        <v>0</v>
      </c>
    </row>
    <row r="414" spans="1:20" ht="12.75" customHeight="1">
      <c r="A414" s="259" t="s">
        <v>16</v>
      </c>
      <c r="B414" s="692" t="s">
        <v>570</v>
      </c>
      <c r="C414" s="1284" t="s">
        <v>5</v>
      </c>
      <c r="D414" s="166"/>
      <c r="E414" s="166"/>
      <c r="M414" s="30"/>
      <c r="N414" s="172"/>
      <c r="O414" s="172"/>
      <c r="P414" s="172"/>
      <c r="Q414" s="172"/>
      <c r="R414" s="172"/>
      <c r="S414" s="172"/>
      <c r="T414" s="198">
        <f t="shared" si="32"/>
        <v>0</v>
      </c>
    </row>
    <row r="415" spans="1:20" ht="12.75" customHeight="1">
      <c r="A415" s="259" t="s">
        <v>16</v>
      </c>
      <c r="B415" s="692" t="s">
        <v>571</v>
      </c>
      <c r="C415" s="1284" t="s">
        <v>5</v>
      </c>
      <c r="D415" s="166"/>
      <c r="E415" s="166"/>
      <c r="M415" s="30"/>
      <c r="N415" s="172"/>
      <c r="O415" s="172"/>
      <c r="P415" s="172"/>
      <c r="Q415" s="172"/>
      <c r="R415" s="172"/>
      <c r="S415" s="172"/>
      <c r="T415" s="198">
        <f t="shared" ref="T415:T446" si="33">SUM(O415:S415)</f>
        <v>0</v>
      </c>
    </row>
    <row r="416" spans="1:20" ht="12.75" customHeight="1">
      <c r="A416" s="259" t="s">
        <v>16</v>
      </c>
      <c r="B416" s="692" t="s">
        <v>572</v>
      </c>
      <c r="C416" s="1284" t="s">
        <v>5</v>
      </c>
      <c r="D416" s="166"/>
      <c r="E416" s="166"/>
      <c r="M416" s="30"/>
      <c r="N416" s="172"/>
      <c r="O416" s="172"/>
      <c r="P416" s="172"/>
      <c r="Q416" s="172"/>
      <c r="R416" s="172"/>
      <c r="S416" s="172"/>
      <c r="T416" s="198">
        <f t="shared" si="33"/>
        <v>0</v>
      </c>
    </row>
    <row r="417" spans="1:20" ht="12.75" customHeight="1">
      <c r="A417" s="259" t="s">
        <v>16</v>
      </c>
      <c r="B417" s="692" t="s">
        <v>573</v>
      </c>
      <c r="C417" s="1284" t="s">
        <v>5</v>
      </c>
      <c r="D417" s="166"/>
      <c r="E417" s="166"/>
      <c r="M417" s="30"/>
      <c r="N417" s="172"/>
      <c r="O417" s="172"/>
      <c r="P417" s="172"/>
      <c r="Q417" s="172"/>
      <c r="R417" s="172"/>
      <c r="S417" s="172"/>
      <c r="T417" s="198">
        <f t="shared" si="33"/>
        <v>0</v>
      </c>
    </row>
    <row r="418" spans="1:20" ht="12.75" customHeight="1">
      <c r="A418" s="259" t="s">
        <v>16</v>
      </c>
      <c r="B418" s="692" t="s">
        <v>276</v>
      </c>
      <c r="C418" s="1284" t="s">
        <v>5</v>
      </c>
      <c r="D418" s="166"/>
      <c r="E418" s="166"/>
      <c r="M418" s="30"/>
      <c r="N418" s="172"/>
      <c r="O418" s="172"/>
      <c r="P418" s="172"/>
      <c r="Q418" s="172"/>
      <c r="R418" s="172"/>
      <c r="S418" s="172"/>
      <c r="T418" s="198">
        <f t="shared" si="33"/>
        <v>0</v>
      </c>
    </row>
    <row r="419" spans="1:20" ht="12.75" customHeight="1">
      <c r="A419" s="259" t="s">
        <v>16</v>
      </c>
      <c r="B419" s="692" t="s">
        <v>574</v>
      </c>
      <c r="C419" s="1284" t="s">
        <v>5</v>
      </c>
      <c r="D419" s="166"/>
      <c r="E419" s="166"/>
      <c r="M419" s="30"/>
      <c r="N419" s="172"/>
      <c r="O419" s="172"/>
      <c r="P419" s="172"/>
      <c r="Q419" s="172"/>
      <c r="R419" s="172"/>
      <c r="S419" s="172"/>
      <c r="T419" s="198">
        <f t="shared" si="33"/>
        <v>0</v>
      </c>
    </row>
    <row r="420" spans="1:20" ht="12.75" customHeight="1">
      <c r="A420" s="259" t="s">
        <v>16</v>
      </c>
      <c r="B420" s="692" t="s">
        <v>277</v>
      </c>
      <c r="C420" s="1284" t="s">
        <v>5</v>
      </c>
      <c r="D420" s="166"/>
      <c r="E420" s="166"/>
      <c r="M420" s="30"/>
      <c r="N420" s="172"/>
      <c r="O420" s="172"/>
      <c r="P420" s="172"/>
      <c r="Q420" s="172"/>
      <c r="R420" s="172"/>
      <c r="S420" s="172"/>
      <c r="T420" s="198">
        <f t="shared" si="33"/>
        <v>0</v>
      </c>
    </row>
    <row r="421" spans="1:20" ht="12.75" customHeight="1">
      <c r="A421" s="259" t="s">
        <v>16</v>
      </c>
      <c r="B421" s="692" t="s">
        <v>278</v>
      </c>
      <c r="C421" s="1284" t="s">
        <v>5</v>
      </c>
      <c r="D421" s="166"/>
      <c r="E421" s="166"/>
      <c r="M421" s="30"/>
      <c r="N421" s="172"/>
      <c r="O421" s="172"/>
      <c r="P421" s="172"/>
      <c r="Q421" s="172"/>
      <c r="R421" s="172"/>
      <c r="S421" s="172"/>
      <c r="T421" s="198">
        <f t="shared" si="33"/>
        <v>0</v>
      </c>
    </row>
    <row r="422" spans="1:20" ht="12.75" customHeight="1">
      <c r="A422" s="259" t="s">
        <v>16</v>
      </c>
      <c r="B422" s="692" t="s">
        <v>575</v>
      </c>
      <c r="C422" s="1284" t="s">
        <v>5</v>
      </c>
      <c r="D422" s="166"/>
      <c r="E422" s="166"/>
      <c r="M422" s="30"/>
      <c r="N422" s="172"/>
      <c r="O422" s="172"/>
      <c r="P422" s="172"/>
      <c r="Q422" s="172"/>
      <c r="R422" s="172"/>
      <c r="S422" s="172"/>
      <c r="T422" s="198">
        <f t="shared" si="33"/>
        <v>0</v>
      </c>
    </row>
    <row r="423" spans="1:20" ht="12.75" customHeight="1">
      <c r="A423" s="259" t="s">
        <v>15</v>
      </c>
      <c r="B423" s="692" t="s">
        <v>576</v>
      </c>
      <c r="C423" s="1284" t="s">
        <v>5</v>
      </c>
      <c r="D423" s="166"/>
      <c r="E423" s="166"/>
      <c r="M423" s="30"/>
      <c r="N423" s="172"/>
      <c r="O423" s="172"/>
      <c r="P423" s="172"/>
      <c r="Q423" s="172"/>
      <c r="R423" s="172"/>
      <c r="S423" s="172"/>
      <c r="T423" s="198">
        <f t="shared" si="33"/>
        <v>0</v>
      </c>
    </row>
    <row r="424" spans="1:20" ht="12.75" customHeight="1">
      <c r="A424" s="259" t="s">
        <v>15</v>
      </c>
      <c r="B424" s="692" t="s">
        <v>577</v>
      </c>
      <c r="C424" s="1284" t="s">
        <v>5</v>
      </c>
      <c r="D424" s="166"/>
      <c r="E424" s="166"/>
      <c r="M424" s="30"/>
      <c r="N424" s="172"/>
      <c r="O424" s="172"/>
      <c r="P424" s="172"/>
      <c r="Q424" s="172"/>
      <c r="R424" s="172"/>
      <c r="S424" s="172"/>
      <c r="T424" s="198">
        <f t="shared" si="33"/>
        <v>0</v>
      </c>
    </row>
    <row r="425" spans="1:20" ht="12.75" customHeight="1">
      <c r="A425" s="259" t="s">
        <v>15</v>
      </c>
      <c r="B425" s="692" t="s">
        <v>578</v>
      </c>
      <c r="C425" s="1284" t="s">
        <v>5</v>
      </c>
      <c r="D425" s="166"/>
      <c r="E425" s="166"/>
      <c r="M425" s="30"/>
      <c r="N425" s="172"/>
      <c r="O425" s="172"/>
      <c r="P425" s="172"/>
      <c r="Q425" s="172"/>
      <c r="R425" s="172"/>
      <c r="S425" s="172"/>
      <c r="T425" s="198">
        <f t="shared" si="33"/>
        <v>0</v>
      </c>
    </row>
    <row r="426" spans="1:20" ht="12.75" customHeight="1">
      <c r="A426" s="259" t="s">
        <v>16</v>
      </c>
      <c r="B426" s="692" t="s">
        <v>579</v>
      </c>
      <c r="C426" s="1284" t="s">
        <v>5</v>
      </c>
      <c r="D426" s="166"/>
      <c r="E426" s="166"/>
      <c r="M426" s="30"/>
      <c r="N426" s="199"/>
      <c r="O426" s="199"/>
      <c r="P426" s="199"/>
      <c r="Q426" s="199"/>
      <c r="R426" s="199"/>
      <c r="S426" s="199"/>
      <c r="T426" s="198">
        <f t="shared" si="33"/>
        <v>0</v>
      </c>
    </row>
    <row r="427" spans="1:20" ht="12.75" customHeight="1">
      <c r="A427" s="259" t="s">
        <v>31</v>
      </c>
      <c r="B427" s="692" t="s">
        <v>279</v>
      </c>
      <c r="C427" s="1284" t="s">
        <v>5</v>
      </c>
      <c r="D427" s="166"/>
      <c r="E427" s="166"/>
      <c r="M427" s="30"/>
      <c r="N427" s="199"/>
      <c r="O427" s="199"/>
      <c r="P427" s="199"/>
      <c r="Q427" s="199"/>
      <c r="R427" s="199"/>
      <c r="S427" s="199"/>
      <c r="T427" s="198">
        <f t="shared" si="33"/>
        <v>0</v>
      </c>
    </row>
    <row r="428" spans="1:20" ht="12.75" customHeight="1">
      <c r="A428" s="259" t="s">
        <v>31</v>
      </c>
      <c r="B428" s="692" t="s">
        <v>280</v>
      </c>
      <c r="C428" s="1284" t="s">
        <v>5</v>
      </c>
      <c r="D428" s="166"/>
      <c r="E428" s="166"/>
      <c r="M428" s="30"/>
      <c r="N428" s="199"/>
      <c r="O428" s="199"/>
      <c r="P428" s="199"/>
      <c r="Q428" s="199"/>
      <c r="R428" s="199"/>
      <c r="S428" s="199"/>
      <c r="T428" s="198">
        <f t="shared" si="33"/>
        <v>0</v>
      </c>
    </row>
    <row r="429" spans="1:20" ht="12.75" customHeight="1">
      <c r="A429" s="259" t="s">
        <v>31</v>
      </c>
      <c r="B429" s="692" t="s">
        <v>281</v>
      </c>
      <c r="C429" s="1284" t="s">
        <v>5</v>
      </c>
      <c r="D429" s="166"/>
      <c r="E429" s="166"/>
      <c r="M429" s="30"/>
      <c r="N429" s="172"/>
      <c r="O429" s="172"/>
      <c r="P429" s="172"/>
      <c r="Q429" s="172"/>
      <c r="R429" s="172"/>
      <c r="S429" s="172"/>
      <c r="T429" s="198">
        <f t="shared" si="33"/>
        <v>0</v>
      </c>
    </row>
    <row r="430" spans="1:20" ht="12.75" customHeight="1">
      <c r="A430" s="259" t="s">
        <v>19</v>
      </c>
      <c r="B430" s="692" t="s">
        <v>580</v>
      </c>
      <c r="C430" s="1284" t="s">
        <v>5</v>
      </c>
      <c r="D430" s="166"/>
      <c r="E430" s="166"/>
      <c r="M430" s="30"/>
      <c r="N430" s="172"/>
      <c r="O430" s="172"/>
      <c r="P430" s="172"/>
      <c r="Q430" s="172"/>
      <c r="R430" s="172"/>
      <c r="S430" s="172"/>
      <c r="T430" s="198">
        <f t="shared" si="33"/>
        <v>0</v>
      </c>
    </row>
    <row r="431" spans="1:20" ht="12.75" customHeight="1">
      <c r="A431" s="259" t="s">
        <v>19</v>
      </c>
      <c r="B431" s="692" t="s">
        <v>581</v>
      </c>
      <c r="C431" s="1284" t="s">
        <v>5</v>
      </c>
      <c r="D431" s="166"/>
      <c r="E431" s="166"/>
      <c r="M431" s="30"/>
      <c r="N431" s="172"/>
      <c r="O431" s="172"/>
      <c r="P431" s="172"/>
      <c r="Q431" s="172"/>
      <c r="R431" s="172"/>
      <c r="S431" s="172"/>
      <c r="T431" s="198">
        <f t="shared" si="33"/>
        <v>0</v>
      </c>
    </row>
    <row r="432" spans="1:20" ht="12.75" customHeight="1">
      <c r="A432" s="259" t="s">
        <v>21</v>
      </c>
      <c r="B432" s="692" t="s">
        <v>582</v>
      </c>
      <c r="C432" s="1284" t="s">
        <v>6</v>
      </c>
      <c r="D432" s="166"/>
      <c r="E432" s="166"/>
      <c r="M432" s="30"/>
      <c r="N432" s="172"/>
      <c r="O432" s="172"/>
      <c r="P432" s="172"/>
      <c r="Q432" s="172"/>
      <c r="R432" s="172"/>
      <c r="S432" s="172"/>
      <c r="T432" s="198">
        <f t="shared" si="33"/>
        <v>0</v>
      </c>
    </row>
    <row r="433" spans="1:20" ht="12.75" customHeight="1">
      <c r="A433" s="259" t="s">
        <v>21</v>
      </c>
      <c r="B433" s="692" t="s">
        <v>44</v>
      </c>
      <c r="C433" s="1284" t="s">
        <v>6</v>
      </c>
      <c r="D433" s="166"/>
      <c r="E433" s="166"/>
      <c r="M433" s="30"/>
      <c r="N433" s="199"/>
      <c r="O433" s="199"/>
      <c r="P433" s="199"/>
      <c r="Q433" s="199"/>
      <c r="R433" s="199"/>
      <c r="S433" s="199"/>
      <c r="T433" s="198">
        <f t="shared" si="33"/>
        <v>0</v>
      </c>
    </row>
    <row r="434" spans="1:20" ht="12.75" customHeight="1">
      <c r="A434" s="259" t="s">
        <v>34</v>
      </c>
      <c r="B434" s="692" t="s">
        <v>583</v>
      </c>
      <c r="C434" s="1284" t="s">
        <v>6</v>
      </c>
      <c r="D434" s="166"/>
      <c r="E434" s="166"/>
      <c r="M434" s="30"/>
      <c r="N434" s="199"/>
      <c r="O434" s="199"/>
      <c r="P434" s="199"/>
      <c r="Q434" s="199"/>
      <c r="R434" s="199"/>
      <c r="S434" s="199"/>
      <c r="T434" s="198">
        <f t="shared" si="33"/>
        <v>0</v>
      </c>
    </row>
    <row r="435" spans="1:20" ht="12.75" customHeight="1">
      <c r="A435" s="259" t="s">
        <v>34</v>
      </c>
      <c r="B435" s="692" t="s">
        <v>45</v>
      </c>
      <c r="C435" s="1284" t="s">
        <v>6</v>
      </c>
      <c r="D435" s="166"/>
      <c r="E435" s="166"/>
      <c r="M435" s="30"/>
      <c r="N435" s="172"/>
      <c r="O435" s="172"/>
      <c r="P435" s="172"/>
      <c r="Q435" s="172"/>
      <c r="R435" s="172"/>
      <c r="S435" s="172"/>
      <c r="T435" s="198">
        <f t="shared" si="33"/>
        <v>0</v>
      </c>
    </row>
    <row r="436" spans="1:20" ht="12.75" customHeight="1">
      <c r="A436" s="259" t="s">
        <v>34</v>
      </c>
      <c r="B436" s="692" t="s">
        <v>584</v>
      </c>
      <c r="C436" s="1284" t="s">
        <v>6</v>
      </c>
      <c r="D436" s="166"/>
      <c r="E436" s="166"/>
      <c r="M436" s="30"/>
      <c r="N436" s="172"/>
      <c r="O436" s="172"/>
      <c r="P436" s="172"/>
      <c r="Q436" s="172"/>
      <c r="R436" s="172"/>
      <c r="S436" s="172"/>
      <c r="T436" s="198">
        <f t="shared" si="33"/>
        <v>0</v>
      </c>
    </row>
    <row r="437" spans="1:20" ht="12.75" customHeight="1">
      <c r="A437" s="259" t="s">
        <v>14</v>
      </c>
      <c r="B437" s="692" t="s">
        <v>46</v>
      </c>
      <c r="C437" s="1284" t="s">
        <v>6</v>
      </c>
      <c r="D437" s="166"/>
      <c r="E437" s="166"/>
      <c r="M437" s="30"/>
      <c r="N437" s="172"/>
      <c r="O437" s="172"/>
      <c r="P437" s="172"/>
      <c r="Q437" s="172"/>
      <c r="R437" s="172"/>
      <c r="S437" s="172"/>
      <c r="T437" s="198">
        <f t="shared" si="33"/>
        <v>0</v>
      </c>
    </row>
    <row r="438" spans="1:20" ht="12.75" customHeight="1">
      <c r="A438" s="259" t="s">
        <v>14</v>
      </c>
      <c r="B438" s="692" t="s">
        <v>47</v>
      </c>
      <c r="C438" s="1284" t="s">
        <v>6</v>
      </c>
      <c r="D438" s="166"/>
      <c r="E438" s="166"/>
      <c r="M438" s="30"/>
      <c r="N438" s="199"/>
      <c r="O438" s="199"/>
      <c r="P438" s="199"/>
      <c r="Q438" s="199"/>
      <c r="R438" s="199"/>
      <c r="S438" s="199"/>
      <c r="T438" s="198">
        <f t="shared" si="33"/>
        <v>0</v>
      </c>
    </row>
    <row r="439" spans="1:20" ht="12.75" customHeight="1">
      <c r="A439" s="259" t="s">
        <v>14</v>
      </c>
      <c r="B439" s="692" t="s">
        <v>48</v>
      </c>
      <c r="C439" s="1284" t="s">
        <v>6</v>
      </c>
      <c r="D439" s="166"/>
      <c r="E439" s="166"/>
      <c r="M439" s="30"/>
      <c r="N439" s="199"/>
      <c r="O439" s="199"/>
      <c r="P439" s="199"/>
      <c r="Q439" s="199"/>
      <c r="R439" s="199"/>
      <c r="S439" s="199"/>
      <c r="T439" s="198">
        <f t="shared" si="33"/>
        <v>0</v>
      </c>
    </row>
    <row r="440" spans="1:20" ht="12.75" customHeight="1">
      <c r="A440" s="259" t="s">
        <v>14</v>
      </c>
      <c r="B440" s="692" t="s">
        <v>282</v>
      </c>
      <c r="C440" s="1284" t="s">
        <v>6</v>
      </c>
      <c r="D440" s="166"/>
      <c r="E440" s="166"/>
      <c r="M440" s="30"/>
      <c r="N440" s="199"/>
      <c r="O440" s="199"/>
      <c r="P440" s="199"/>
      <c r="Q440" s="199"/>
      <c r="R440" s="199"/>
      <c r="S440" s="199"/>
      <c r="T440" s="198">
        <f t="shared" si="33"/>
        <v>0</v>
      </c>
    </row>
    <row r="441" spans="1:20" ht="12.75" customHeight="1">
      <c r="A441" s="259" t="s">
        <v>16</v>
      </c>
      <c r="B441" s="692" t="s">
        <v>585</v>
      </c>
      <c r="C441" s="1284" t="s">
        <v>6</v>
      </c>
      <c r="D441" s="166"/>
      <c r="E441" s="166"/>
      <c r="M441" s="30"/>
      <c r="N441" s="172"/>
      <c r="O441" s="172"/>
      <c r="P441" s="172"/>
      <c r="Q441" s="172"/>
      <c r="R441" s="172"/>
      <c r="S441" s="172"/>
      <c r="T441" s="198">
        <f t="shared" si="33"/>
        <v>0</v>
      </c>
    </row>
    <row r="442" spans="1:20" ht="12.75" customHeight="1">
      <c r="A442" s="259" t="s">
        <v>16</v>
      </c>
      <c r="B442" s="692" t="s">
        <v>586</v>
      </c>
      <c r="C442" s="1284" t="s">
        <v>6</v>
      </c>
      <c r="D442" s="166"/>
      <c r="E442" s="166"/>
      <c r="M442" s="30"/>
      <c r="N442" s="172"/>
      <c r="O442" s="172"/>
      <c r="P442" s="172"/>
      <c r="Q442" s="172"/>
      <c r="R442" s="172"/>
      <c r="S442" s="172"/>
      <c r="T442" s="198">
        <f t="shared" si="33"/>
        <v>0</v>
      </c>
    </row>
    <row r="443" spans="1:20" ht="12.75" customHeight="1">
      <c r="A443" s="259" t="s">
        <v>16</v>
      </c>
      <c r="B443" s="692" t="s">
        <v>587</v>
      </c>
      <c r="C443" s="1284" t="s">
        <v>6</v>
      </c>
      <c r="D443" s="166"/>
      <c r="E443" s="166"/>
      <c r="M443" s="30"/>
      <c r="N443" s="172"/>
      <c r="O443" s="172"/>
      <c r="P443" s="172"/>
      <c r="Q443" s="172"/>
      <c r="R443" s="172"/>
      <c r="S443" s="172"/>
      <c r="T443" s="198">
        <f t="shared" si="33"/>
        <v>0</v>
      </c>
    </row>
    <row r="444" spans="1:20" ht="12.75" customHeight="1">
      <c r="A444" s="259" t="s">
        <v>16</v>
      </c>
      <c r="B444" s="692" t="s">
        <v>588</v>
      </c>
      <c r="C444" s="1284" t="s">
        <v>6</v>
      </c>
      <c r="D444" s="166"/>
      <c r="E444" s="166"/>
      <c r="M444" s="30"/>
      <c r="N444" s="172"/>
      <c r="O444" s="172"/>
      <c r="P444" s="172"/>
      <c r="Q444" s="172"/>
      <c r="R444" s="172"/>
      <c r="S444" s="172"/>
      <c r="T444" s="198">
        <f t="shared" si="33"/>
        <v>0</v>
      </c>
    </row>
    <row r="445" spans="1:20" ht="12.75" customHeight="1">
      <c r="A445" s="259" t="s">
        <v>16</v>
      </c>
      <c r="B445" s="692" t="s">
        <v>589</v>
      </c>
      <c r="C445" s="1284" t="s">
        <v>6</v>
      </c>
      <c r="D445" s="166"/>
      <c r="E445" s="166"/>
      <c r="M445" s="30"/>
      <c r="N445" s="199"/>
      <c r="O445" s="199"/>
      <c r="P445" s="199"/>
      <c r="Q445" s="199"/>
      <c r="R445" s="199"/>
      <c r="S445" s="199"/>
      <c r="T445" s="198">
        <f t="shared" si="33"/>
        <v>0</v>
      </c>
    </row>
    <row r="446" spans="1:20" ht="12.75" customHeight="1">
      <c r="A446" s="259" t="s">
        <v>31</v>
      </c>
      <c r="B446" s="692" t="s">
        <v>283</v>
      </c>
      <c r="C446" s="1284" t="s">
        <v>6</v>
      </c>
      <c r="D446" s="166"/>
      <c r="E446" s="166"/>
      <c r="M446" s="30"/>
      <c r="N446" s="199"/>
      <c r="O446" s="199"/>
      <c r="P446" s="199"/>
      <c r="Q446" s="199"/>
      <c r="R446" s="199"/>
      <c r="S446" s="199"/>
      <c r="T446" s="198">
        <f t="shared" si="33"/>
        <v>0</v>
      </c>
    </row>
    <row r="447" spans="1:20" ht="12.75" customHeight="1">
      <c r="A447" s="259" t="s">
        <v>19</v>
      </c>
      <c r="B447" s="692" t="s">
        <v>590</v>
      </c>
      <c r="C447" s="1284" t="s">
        <v>6</v>
      </c>
      <c r="D447" s="166"/>
      <c r="E447" s="166"/>
      <c r="M447" s="30"/>
      <c r="N447" s="172"/>
      <c r="O447" s="172"/>
      <c r="P447" s="172"/>
      <c r="Q447" s="172"/>
      <c r="R447" s="172"/>
      <c r="S447" s="172"/>
      <c r="T447" s="198">
        <f t="shared" ref="T447:T452" si="34">SUM(O447:S447)</f>
        <v>0</v>
      </c>
    </row>
    <row r="448" spans="1:20" ht="12.75" customHeight="1">
      <c r="A448" s="259" t="s">
        <v>19</v>
      </c>
      <c r="B448" s="692" t="s">
        <v>49</v>
      </c>
      <c r="C448" s="1284" t="s">
        <v>8</v>
      </c>
      <c r="D448" s="166"/>
      <c r="E448" s="166"/>
      <c r="M448" s="30"/>
      <c r="N448" s="172"/>
      <c r="O448" s="172"/>
      <c r="P448" s="172"/>
      <c r="Q448" s="172"/>
      <c r="R448" s="172"/>
      <c r="S448" s="172"/>
      <c r="T448" s="198">
        <f t="shared" si="34"/>
        <v>0</v>
      </c>
    </row>
    <row r="449" spans="1:20" ht="12.75" customHeight="1">
      <c r="A449" s="259" t="s">
        <v>19</v>
      </c>
      <c r="B449" s="692" t="s">
        <v>50</v>
      </c>
      <c r="C449" s="1284" t="s">
        <v>8</v>
      </c>
      <c r="D449" s="166"/>
      <c r="E449" s="166"/>
      <c r="M449" s="30"/>
      <c r="N449" s="172"/>
      <c r="O449" s="172"/>
      <c r="P449" s="172"/>
      <c r="Q449" s="172"/>
      <c r="R449" s="172"/>
      <c r="S449" s="172"/>
      <c r="T449" s="198">
        <f t="shared" si="34"/>
        <v>0</v>
      </c>
    </row>
    <row r="450" spans="1:20" ht="12.75" customHeight="1">
      <c r="A450" s="259" t="s">
        <v>18</v>
      </c>
      <c r="B450" s="692" t="s">
        <v>1228</v>
      </c>
      <c r="C450" s="1284" t="s">
        <v>8</v>
      </c>
      <c r="D450" s="166"/>
      <c r="E450" s="166"/>
      <c r="M450" s="30"/>
      <c r="N450" s="1624"/>
      <c r="O450" s="1624"/>
      <c r="P450" s="1624"/>
      <c r="Q450" s="1624"/>
      <c r="R450" s="1624"/>
      <c r="S450" s="1624"/>
      <c r="T450" s="1625"/>
    </row>
    <row r="451" spans="1:20" ht="12.75" customHeight="1">
      <c r="A451" s="250" t="s">
        <v>18</v>
      </c>
      <c r="B451" s="1199" t="s">
        <v>1229</v>
      </c>
      <c r="C451" s="1284" t="s">
        <v>8</v>
      </c>
      <c r="D451" s="166"/>
      <c r="E451" s="166"/>
      <c r="M451" s="30"/>
      <c r="N451" s="1624"/>
      <c r="O451" s="1624"/>
      <c r="P451" s="1624"/>
      <c r="Q451" s="1624"/>
      <c r="R451" s="1624"/>
      <c r="S451" s="1624"/>
      <c r="T451" s="1625"/>
    </row>
    <row r="452" spans="1:20" ht="12.75" customHeight="1">
      <c r="A452" s="686"/>
      <c r="B452" s="685"/>
      <c r="C452" s="990" t="s">
        <v>591</v>
      </c>
      <c r="D452" s="200"/>
      <c r="E452" s="200"/>
      <c r="M452" s="30"/>
      <c r="N452" s="201">
        <f t="shared" ref="N452:S452" si="35">SUM(N351:N451)</f>
        <v>0</v>
      </c>
      <c r="O452" s="201">
        <f t="shared" si="35"/>
        <v>0</v>
      </c>
      <c r="P452" s="201">
        <f t="shared" si="35"/>
        <v>0</v>
      </c>
      <c r="Q452" s="201">
        <f t="shared" si="35"/>
        <v>0</v>
      </c>
      <c r="R452" s="201">
        <f t="shared" si="35"/>
        <v>0</v>
      </c>
      <c r="S452" s="201">
        <f t="shared" si="35"/>
        <v>0</v>
      </c>
      <c r="T452" s="203">
        <f t="shared" si="34"/>
        <v>0</v>
      </c>
    </row>
    <row r="453" spans="1:20" ht="12.75" customHeight="1">
      <c r="C453" s="253"/>
      <c r="M453" s="30"/>
      <c r="N453" s="5"/>
      <c r="O453" s="5"/>
      <c r="P453" s="5"/>
      <c r="Q453" s="5"/>
      <c r="R453" s="5"/>
      <c r="S453" s="5"/>
      <c r="T453" s="83"/>
    </row>
    <row r="454" spans="1:20" ht="12.75" customHeight="1">
      <c r="A454" s="8" t="s">
        <v>60</v>
      </c>
      <c r="M454" s="30"/>
      <c r="N454" s="5"/>
      <c r="O454" s="5"/>
      <c r="P454" s="5"/>
      <c r="Q454" s="5"/>
      <c r="R454" s="5"/>
      <c r="S454" s="5"/>
      <c r="T454" s="83"/>
    </row>
    <row r="455" spans="1:20" ht="12.75" customHeight="1">
      <c r="A455" s="683" t="s">
        <v>21</v>
      </c>
      <c r="B455" s="692" t="s">
        <v>250</v>
      </c>
      <c r="C455" s="684" t="s">
        <v>10</v>
      </c>
      <c r="D455" s="39"/>
      <c r="E455" s="39"/>
      <c r="M455" s="30"/>
      <c r="N455" s="197"/>
      <c r="O455" s="197"/>
      <c r="P455" s="197"/>
      <c r="Q455" s="197"/>
      <c r="R455" s="197"/>
      <c r="S455" s="197"/>
      <c r="T455" s="198">
        <f t="shared" ref="T455:T486" si="36">SUM(O455:S455)</f>
        <v>0</v>
      </c>
    </row>
    <row r="456" spans="1:20" ht="12.75" customHeight="1">
      <c r="A456" s="683" t="s">
        <v>21</v>
      </c>
      <c r="B456" s="692" t="s">
        <v>13</v>
      </c>
      <c r="C456" s="684" t="s">
        <v>10</v>
      </c>
      <c r="E456" s="40"/>
      <c r="M456" s="30"/>
      <c r="N456" s="172"/>
      <c r="O456" s="172"/>
      <c r="P456" s="172"/>
      <c r="Q456" s="172"/>
      <c r="R456" s="172"/>
      <c r="S456" s="172"/>
      <c r="T456" s="198">
        <f t="shared" si="36"/>
        <v>0</v>
      </c>
    </row>
    <row r="457" spans="1:20" ht="12.75" customHeight="1">
      <c r="A457" s="683" t="s">
        <v>21</v>
      </c>
      <c r="B457" s="692" t="s">
        <v>251</v>
      </c>
      <c r="C457" s="684" t="s">
        <v>10</v>
      </c>
      <c r="E457" s="40"/>
      <c r="M457" s="30"/>
      <c r="N457" s="172"/>
      <c r="O457" s="172"/>
      <c r="P457" s="172"/>
      <c r="Q457" s="172"/>
      <c r="R457" s="172"/>
      <c r="S457" s="172"/>
      <c r="T457" s="198">
        <f t="shared" si="36"/>
        <v>0</v>
      </c>
    </row>
    <row r="458" spans="1:20" ht="12.75" customHeight="1">
      <c r="A458" s="683" t="s">
        <v>14</v>
      </c>
      <c r="B458" s="692" t="s">
        <v>22</v>
      </c>
      <c r="C458" s="684" t="s">
        <v>10</v>
      </c>
      <c r="E458" s="40"/>
      <c r="M458" s="30"/>
      <c r="N458" s="172"/>
      <c r="O458" s="172"/>
      <c r="P458" s="172"/>
      <c r="Q458" s="172"/>
      <c r="R458" s="172"/>
      <c r="S458" s="172"/>
      <c r="T458" s="198">
        <f t="shared" si="36"/>
        <v>0</v>
      </c>
    </row>
    <row r="459" spans="1:20" ht="12.75" customHeight="1">
      <c r="A459" s="683" t="s">
        <v>14</v>
      </c>
      <c r="B459" s="692" t="s">
        <v>23</v>
      </c>
      <c r="C459" s="684" t="s">
        <v>10</v>
      </c>
      <c r="E459" s="40"/>
      <c r="M459" s="30"/>
      <c r="N459" s="172"/>
      <c r="O459" s="172"/>
      <c r="P459" s="172"/>
      <c r="Q459" s="172"/>
      <c r="R459" s="172"/>
      <c r="S459" s="172"/>
      <c r="T459" s="198">
        <f t="shared" si="36"/>
        <v>0</v>
      </c>
    </row>
    <row r="460" spans="1:20" ht="12.75" customHeight="1">
      <c r="A460" s="683" t="s">
        <v>14</v>
      </c>
      <c r="B460" s="692" t="s">
        <v>24</v>
      </c>
      <c r="C460" s="684" t="s">
        <v>10</v>
      </c>
      <c r="E460" s="40"/>
      <c r="M460" s="30"/>
      <c r="N460" s="172"/>
      <c r="O460" s="172"/>
      <c r="P460" s="172"/>
      <c r="Q460" s="172"/>
      <c r="R460" s="172"/>
      <c r="S460" s="172"/>
      <c r="T460" s="198">
        <f t="shared" si="36"/>
        <v>0</v>
      </c>
    </row>
    <row r="461" spans="1:20" ht="12.75" customHeight="1">
      <c r="A461" s="683" t="s">
        <v>14</v>
      </c>
      <c r="B461" s="692" t="s">
        <v>554</v>
      </c>
      <c r="C461" s="684" t="s">
        <v>10</v>
      </c>
      <c r="E461" s="40"/>
      <c r="M461" s="30"/>
      <c r="N461" s="172"/>
      <c r="O461" s="172"/>
      <c r="P461" s="172"/>
      <c r="Q461" s="172"/>
      <c r="R461" s="172"/>
      <c r="S461" s="172"/>
      <c r="T461" s="198">
        <f t="shared" si="36"/>
        <v>0</v>
      </c>
    </row>
    <row r="462" spans="1:20" ht="12.75" customHeight="1">
      <c r="A462" s="683" t="s">
        <v>14</v>
      </c>
      <c r="B462" s="692" t="s">
        <v>20</v>
      </c>
      <c r="C462" s="684" t="s">
        <v>10</v>
      </c>
      <c r="E462" s="40"/>
      <c r="M462" s="30"/>
      <c r="N462" s="172"/>
      <c r="O462" s="172"/>
      <c r="P462" s="172"/>
      <c r="Q462" s="172"/>
      <c r="R462" s="172"/>
      <c r="S462" s="172"/>
      <c r="T462" s="198">
        <f t="shared" si="36"/>
        <v>0</v>
      </c>
    </row>
    <row r="463" spans="1:20" ht="12.75" customHeight="1">
      <c r="A463" s="683" t="s">
        <v>14</v>
      </c>
      <c r="B463" s="38" t="s">
        <v>252</v>
      </c>
      <c r="C463" s="684" t="s">
        <v>10</v>
      </c>
      <c r="E463" s="40"/>
      <c r="M463" s="30"/>
      <c r="N463" s="172"/>
      <c r="O463" s="172"/>
      <c r="P463" s="172"/>
      <c r="Q463" s="172"/>
      <c r="R463" s="172"/>
      <c r="S463" s="172"/>
      <c r="T463" s="198">
        <f t="shared" si="36"/>
        <v>0</v>
      </c>
    </row>
    <row r="464" spans="1:20" ht="12.75" customHeight="1">
      <c r="A464" s="683" t="s">
        <v>16</v>
      </c>
      <c r="B464" s="692" t="s">
        <v>25</v>
      </c>
      <c r="C464" s="684" t="s">
        <v>10</v>
      </c>
      <c r="E464" s="40"/>
      <c r="M464" s="30"/>
      <c r="N464" s="172"/>
      <c r="O464" s="172"/>
      <c r="P464" s="172"/>
      <c r="Q464" s="172"/>
      <c r="R464" s="172"/>
      <c r="S464" s="172"/>
      <c r="T464" s="198">
        <f t="shared" si="36"/>
        <v>0</v>
      </c>
    </row>
    <row r="465" spans="1:20" ht="12.75" customHeight="1">
      <c r="A465" s="683" t="s">
        <v>16</v>
      </c>
      <c r="B465" s="692" t="s">
        <v>26</v>
      </c>
      <c r="C465" s="684" t="s">
        <v>10</v>
      </c>
      <c r="E465" s="40"/>
      <c r="M465" s="30"/>
      <c r="N465" s="172"/>
      <c r="O465" s="172"/>
      <c r="P465" s="172"/>
      <c r="Q465" s="172"/>
      <c r="R465" s="172"/>
      <c r="S465" s="172"/>
      <c r="T465" s="198">
        <f t="shared" si="36"/>
        <v>0</v>
      </c>
    </row>
    <row r="466" spans="1:20" ht="12.75" customHeight="1">
      <c r="A466" s="683" t="s">
        <v>16</v>
      </c>
      <c r="B466" s="692" t="s">
        <v>555</v>
      </c>
      <c r="C466" s="684" t="s">
        <v>10</v>
      </c>
      <c r="E466" s="40"/>
      <c r="M466" s="30"/>
      <c r="N466" s="172"/>
      <c r="O466" s="172"/>
      <c r="P466" s="172"/>
      <c r="Q466" s="172"/>
      <c r="R466" s="172"/>
      <c r="S466" s="172"/>
      <c r="T466" s="198">
        <f t="shared" si="36"/>
        <v>0</v>
      </c>
    </row>
    <row r="467" spans="1:20" ht="12.75" customHeight="1">
      <c r="A467" s="683" t="s">
        <v>16</v>
      </c>
      <c r="B467" s="692" t="s">
        <v>27</v>
      </c>
      <c r="C467" s="684" t="s">
        <v>10</v>
      </c>
      <c r="E467" s="40"/>
      <c r="M467" s="30"/>
      <c r="N467" s="172"/>
      <c r="O467" s="172"/>
      <c r="P467" s="172"/>
      <c r="Q467" s="172"/>
      <c r="R467" s="172"/>
      <c r="S467" s="172"/>
      <c r="T467" s="198">
        <f t="shared" si="36"/>
        <v>0</v>
      </c>
    </row>
    <row r="468" spans="1:20" ht="12.75" customHeight="1">
      <c r="A468" s="683" t="s">
        <v>16</v>
      </c>
      <c r="B468" s="692" t="s">
        <v>556</v>
      </c>
      <c r="C468" s="684" t="s">
        <v>10</v>
      </c>
      <c r="E468" s="40"/>
      <c r="M468" s="30"/>
      <c r="N468" s="172"/>
      <c r="O468" s="172"/>
      <c r="P468" s="172"/>
      <c r="Q468" s="172"/>
      <c r="R468" s="172"/>
      <c r="S468" s="172"/>
      <c r="T468" s="198">
        <f t="shared" si="36"/>
        <v>0</v>
      </c>
    </row>
    <row r="469" spans="1:20" ht="12.75" customHeight="1">
      <c r="A469" s="683" t="s">
        <v>16</v>
      </c>
      <c r="B469" s="692" t="s">
        <v>557</v>
      </c>
      <c r="C469" s="684" t="s">
        <v>10</v>
      </c>
      <c r="E469" s="40"/>
      <c r="M469" s="30"/>
      <c r="N469" s="172"/>
      <c r="O469" s="172"/>
      <c r="P469" s="172"/>
      <c r="Q469" s="172"/>
      <c r="R469" s="172"/>
      <c r="S469" s="172"/>
      <c r="T469" s="198">
        <f t="shared" si="36"/>
        <v>0</v>
      </c>
    </row>
    <row r="470" spans="1:20" ht="12.75" customHeight="1">
      <c r="A470" s="683" t="s">
        <v>16</v>
      </c>
      <c r="B470" s="38" t="s">
        <v>558</v>
      </c>
      <c r="C470" s="684" t="s">
        <v>10</v>
      </c>
      <c r="E470" s="40"/>
      <c r="M470" s="30"/>
      <c r="N470" s="172"/>
      <c r="O470" s="172"/>
      <c r="P470" s="172"/>
      <c r="Q470" s="172"/>
      <c r="R470" s="172"/>
      <c r="S470" s="172"/>
      <c r="T470" s="198">
        <f t="shared" si="36"/>
        <v>0</v>
      </c>
    </row>
    <row r="471" spans="1:20" ht="12.75" customHeight="1">
      <c r="A471" s="683" t="s">
        <v>16</v>
      </c>
      <c r="B471" s="38" t="s">
        <v>559</v>
      </c>
      <c r="C471" s="684" t="s">
        <v>10</v>
      </c>
      <c r="E471" s="40"/>
      <c r="M471" s="30"/>
      <c r="N471" s="172"/>
      <c r="O471" s="172"/>
      <c r="P471" s="172"/>
      <c r="Q471" s="172"/>
      <c r="R471" s="172"/>
      <c r="S471" s="172"/>
      <c r="T471" s="198">
        <f t="shared" si="36"/>
        <v>0</v>
      </c>
    </row>
    <row r="472" spans="1:20" ht="12.75" customHeight="1">
      <c r="A472" s="259" t="s">
        <v>21</v>
      </c>
      <c r="B472" s="692" t="s">
        <v>560</v>
      </c>
      <c r="C472" s="684" t="s">
        <v>11</v>
      </c>
      <c r="E472" s="40"/>
      <c r="M472" s="30"/>
      <c r="N472" s="172"/>
      <c r="O472" s="172"/>
      <c r="P472" s="172"/>
      <c r="Q472" s="172"/>
      <c r="R472" s="172"/>
      <c r="S472" s="172"/>
      <c r="T472" s="198">
        <f t="shared" si="36"/>
        <v>0</v>
      </c>
    </row>
    <row r="473" spans="1:20" ht="12.75" customHeight="1">
      <c r="A473" s="259" t="s">
        <v>21</v>
      </c>
      <c r="B473" s="692" t="s">
        <v>561</v>
      </c>
      <c r="C473" s="684" t="s">
        <v>11</v>
      </c>
      <c r="E473" s="40"/>
      <c r="M473" s="30"/>
      <c r="N473" s="172"/>
      <c r="O473" s="172"/>
      <c r="P473" s="172"/>
      <c r="Q473" s="172"/>
      <c r="R473" s="172"/>
      <c r="S473" s="172"/>
      <c r="T473" s="198">
        <f t="shared" si="36"/>
        <v>0</v>
      </c>
    </row>
    <row r="474" spans="1:20" ht="12.75" customHeight="1">
      <c r="A474" s="259" t="s">
        <v>21</v>
      </c>
      <c r="B474" s="692" t="s">
        <v>253</v>
      </c>
      <c r="C474" s="684" t="s">
        <v>11</v>
      </c>
      <c r="E474" s="40"/>
      <c r="M474" s="30"/>
      <c r="N474" s="172"/>
      <c r="O474" s="172"/>
      <c r="P474" s="172"/>
      <c r="Q474" s="172"/>
      <c r="R474" s="172"/>
      <c r="S474" s="172"/>
      <c r="T474" s="198">
        <f t="shared" si="36"/>
        <v>0</v>
      </c>
    </row>
    <row r="475" spans="1:20" ht="12.75" customHeight="1">
      <c r="A475" s="259" t="s">
        <v>21</v>
      </c>
      <c r="B475" s="692" t="s">
        <v>254</v>
      </c>
      <c r="C475" s="684" t="s">
        <v>11</v>
      </c>
      <c r="E475" s="40"/>
      <c r="M475" s="30"/>
      <c r="N475" s="172"/>
      <c r="O475" s="172"/>
      <c r="P475" s="172"/>
      <c r="Q475" s="172"/>
      <c r="R475" s="172"/>
      <c r="S475" s="172"/>
      <c r="T475" s="198">
        <f t="shared" si="36"/>
        <v>0</v>
      </c>
    </row>
    <row r="476" spans="1:20" ht="12.75" customHeight="1">
      <c r="A476" s="259" t="s">
        <v>21</v>
      </c>
      <c r="B476" s="692" t="s">
        <v>562</v>
      </c>
      <c r="C476" s="684" t="s">
        <v>11</v>
      </c>
      <c r="E476" s="40"/>
      <c r="M476" s="30"/>
      <c r="N476" s="172"/>
      <c r="O476" s="172"/>
      <c r="P476" s="172"/>
      <c r="Q476" s="172"/>
      <c r="R476" s="172"/>
      <c r="S476" s="172"/>
      <c r="T476" s="198">
        <f t="shared" si="36"/>
        <v>0</v>
      </c>
    </row>
    <row r="477" spans="1:20" ht="12.75" customHeight="1">
      <c r="A477" s="259" t="s">
        <v>21</v>
      </c>
      <c r="B477" s="692" t="s">
        <v>563</v>
      </c>
      <c r="C477" s="684" t="s">
        <v>11</v>
      </c>
      <c r="E477" s="40"/>
      <c r="M477" s="30"/>
      <c r="N477" s="172"/>
      <c r="O477" s="172"/>
      <c r="P477" s="172"/>
      <c r="Q477" s="172"/>
      <c r="R477" s="172"/>
      <c r="S477" s="172"/>
      <c r="T477" s="198">
        <f t="shared" si="36"/>
        <v>0</v>
      </c>
    </row>
    <row r="478" spans="1:20" ht="12.75" customHeight="1">
      <c r="A478" s="259" t="s">
        <v>14</v>
      </c>
      <c r="B478" s="692" t="s">
        <v>28</v>
      </c>
      <c r="C478" s="684" t="s">
        <v>11</v>
      </c>
      <c r="E478" s="40"/>
      <c r="M478" s="30"/>
      <c r="N478" s="172"/>
      <c r="O478" s="172"/>
      <c r="P478" s="172"/>
      <c r="Q478" s="172"/>
      <c r="R478" s="172"/>
      <c r="S478" s="172"/>
      <c r="T478" s="198">
        <f t="shared" si="36"/>
        <v>0</v>
      </c>
    </row>
    <row r="479" spans="1:20" ht="12.75" customHeight="1">
      <c r="A479" s="259" t="s">
        <v>14</v>
      </c>
      <c r="B479" s="692" t="s">
        <v>29</v>
      </c>
      <c r="C479" s="684" t="s">
        <v>11</v>
      </c>
      <c r="E479" s="40"/>
      <c r="M479" s="30"/>
      <c r="N479" s="172"/>
      <c r="O479" s="172"/>
      <c r="P479" s="172"/>
      <c r="Q479" s="172"/>
      <c r="R479" s="172"/>
      <c r="S479" s="172"/>
      <c r="T479" s="198">
        <f t="shared" si="36"/>
        <v>0</v>
      </c>
    </row>
    <row r="480" spans="1:20" ht="12.75" customHeight="1">
      <c r="A480" s="259" t="s">
        <v>14</v>
      </c>
      <c r="B480" s="692" t="s">
        <v>30</v>
      </c>
      <c r="C480" s="684" t="s">
        <v>11</v>
      </c>
      <c r="E480" s="40"/>
      <c r="M480" s="30"/>
      <c r="N480" s="172"/>
      <c r="O480" s="172"/>
      <c r="P480" s="172"/>
      <c r="Q480" s="172"/>
      <c r="R480" s="172"/>
      <c r="S480" s="172"/>
      <c r="T480" s="198">
        <f t="shared" si="36"/>
        <v>0</v>
      </c>
    </row>
    <row r="481" spans="1:20" ht="12.75" customHeight="1">
      <c r="A481" s="259" t="s">
        <v>16</v>
      </c>
      <c r="B481" s="692" t="s">
        <v>257</v>
      </c>
      <c r="C481" s="684" t="s">
        <v>11</v>
      </c>
      <c r="E481" s="40"/>
      <c r="M481" s="30"/>
      <c r="N481" s="172"/>
      <c r="O481" s="172"/>
      <c r="P481" s="172"/>
      <c r="Q481" s="172"/>
      <c r="R481" s="172"/>
      <c r="S481" s="172"/>
      <c r="T481" s="198">
        <f t="shared" si="36"/>
        <v>0</v>
      </c>
    </row>
    <row r="482" spans="1:20" ht="12.75" customHeight="1">
      <c r="A482" s="259" t="s">
        <v>16</v>
      </c>
      <c r="B482" s="692" t="s">
        <v>258</v>
      </c>
      <c r="C482" s="684" t="s">
        <v>11</v>
      </c>
      <c r="E482" s="40"/>
      <c r="M482" s="30"/>
      <c r="N482" s="199"/>
      <c r="O482" s="199"/>
      <c r="P482" s="199"/>
      <c r="Q482" s="199"/>
      <c r="R482" s="199"/>
      <c r="S482" s="199"/>
      <c r="T482" s="198">
        <f t="shared" si="36"/>
        <v>0</v>
      </c>
    </row>
    <row r="483" spans="1:20" ht="12.75" customHeight="1">
      <c r="A483" s="259" t="s">
        <v>16</v>
      </c>
      <c r="B483" s="692" t="s">
        <v>259</v>
      </c>
      <c r="C483" s="684" t="s">
        <v>11</v>
      </c>
      <c r="E483" s="40"/>
      <c r="M483" s="30"/>
      <c r="N483" s="199"/>
      <c r="O483" s="199"/>
      <c r="P483" s="199"/>
      <c r="Q483" s="199"/>
      <c r="R483" s="199"/>
      <c r="S483" s="199"/>
      <c r="T483" s="198">
        <f t="shared" si="36"/>
        <v>0</v>
      </c>
    </row>
    <row r="484" spans="1:20" ht="12.75" customHeight="1">
      <c r="A484" s="259" t="s">
        <v>16</v>
      </c>
      <c r="B484" s="692" t="s">
        <v>260</v>
      </c>
      <c r="C484" s="684" t="s">
        <v>11</v>
      </c>
      <c r="E484" s="40"/>
      <c r="M484" s="30"/>
      <c r="N484" s="199"/>
      <c r="O484" s="199"/>
      <c r="P484" s="199"/>
      <c r="Q484" s="199"/>
      <c r="R484" s="199"/>
      <c r="S484" s="199"/>
      <c r="T484" s="198">
        <f t="shared" si="36"/>
        <v>0</v>
      </c>
    </row>
    <row r="485" spans="1:20" ht="12.75" customHeight="1">
      <c r="A485" s="259" t="s">
        <v>16</v>
      </c>
      <c r="B485" s="692" t="s">
        <v>564</v>
      </c>
      <c r="C485" s="684" t="s">
        <v>11</v>
      </c>
      <c r="D485" s="166"/>
      <c r="E485" s="166"/>
      <c r="M485" s="30"/>
      <c r="N485" s="172"/>
      <c r="O485" s="172"/>
      <c r="P485" s="172"/>
      <c r="Q485" s="172"/>
      <c r="R485" s="172"/>
      <c r="S485" s="172"/>
      <c r="T485" s="198">
        <f t="shared" si="36"/>
        <v>0</v>
      </c>
    </row>
    <row r="486" spans="1:20" ht="12.75" customHeight="1">
      <c r="A486" s="259" t="s">
        <v>16</v>
      </c>
      <c r="B486" s="692" t="s">
        <v>261</v>
      </c>
      <c r="C486" s="684" t="s">
        <v>11</v>
      </c>
      <c r="D486" s="166"/>
      <c r="E486" s="166"/>
      <c r="M486" s="30"/>
      <c r="N486" s="172"/>
      <c r="O486" s="172"/>
      <c r="P486" s="172"/>
      <c r="Q486" s="172"/>
      <c r="R486" s="172"/>
      <c r="S486" s="172"/>
      <c r="T486" s="198">
        <f t="shared" si="36"/>
        <v>0</v>
      </c>
    </row>
    <row r="487" spans="1:20" ht="12.75" customHeight="1">
      <c r="A487" s="259" t="s">
        <v>16</v>
      </c>
      <c r="B487" s="692" t="s">
        <v>262</v>
      </c>
      <c r="C487" s="684" t="s">
        <v>11</v>
      </c>
      <c r="D487" s="166"/>
      <c r="E487" s="166"/>
      <c r="M487" s="30"/>
      <c r="N487" s="172"/>
      <c r="O487" s="172"/>
      <c r="P487" s="172"/>
      <c r="Q487" s="172"/>
      <c r="R487" s="172"/>
      <c r="S487" s="172"/>
      <c r="T487" s="198">
        <f t="shared" ref="T487:T518" si="37">SUM(O487:S487)</f>
        <v>0</v>
      </c>
    </row>
    <row r="488" spans="1:20" ht="12.75" customHeight="1">
      <c r="A488" s="259" t="s">
        <v>16</v>
      </c>
      <c r="B488" s="692" t="s">
        <v>565</v>
      </c>
      <c r="C488" s="684" t="s">
        <v>11</v>
      </c>
      <c r="D488" s="166"/>
      <c r="E488" s="166"/>
      <c r="M488" s="30"/>
      <c r="N488" s="172"/>
      <c r="O488" s="172"/>
      <c r="P488" s="172"/>
      <c r="Q488" s="172"/>
      <c r="R488" s="172"/>
      <c r="S488" s="172"/>
      <c r="T488" s="198">
        <f t="shared" si="37"/>
        <v>0</v>
      </c>
    </row>
    <row r="489" spans="1:20" ht="12.75" customHeight="1">
      <c r="A489" s="259" t="s">
        <v>16</v>
      </c>
      <c r="B489" s="38" t="s">
        <v>263</v>
      </c>
      <c r="C489" s="684" t="s">
        <v>11</v>
      </c>
      <c r="D489" s="166"/>
      <c r="E489" s="166"/>
      <c r="M489" s="30"/>
      <c r="N489" s="172"/>
      <c r="O489" s="172"/>
      <c r="P489" s="172"/>
      <c r="Q489" s="172"/>
      <c r="R489" s="172"/>
      <c r="S489" s="172"/>
      <c r="T489" s="198">
        <f t="shared" si="37"/>
        <v>0</v>
      </c>
    </row>
    <row r="490" spans="1:20" ht="12.75" customHeight="1">
      <c r="A490" s="259" t="s">
        <v>16</v>
      </c>
      <c r="B490" s="38" t="s">
        <v>566</v>
      </c>
      <c r="C490" s="684" t="s">
        <v>11</v>
      </c>
      <c r="D490" s="166"/>
      <c r="E490" s="166"/>
      <c r="M490" s="30"/>
      <c r="N490" s="172"/>
      <c r="O490" s="172"/>
      <c r="P490" s="172"/>
      <c r="Q490" s="172"/>
      <c r="R490" s="172"/>
      <c r="S490" s="172"/>
      <c r="T490" s="198">
        <f t="shared" si="37"/>
        <v>0</v>
      </c>
    </row>
    <row r="491" spans="1:20" ht="12.75" customHeight="1">
      <c r="A491" s="259" t="s">
        <v>16</v>
      </c>
      <c r="B491" s="38" t="s">
        <v>266</v>
      </c>
      <c r="C491" s="684" t="s">
        <v>11</v>
      </c>
      <c r="D491" s="166"/>
      <c r="E491" s="166"/>
      <c r="M491" s="30"/>
      <c r="N491" s="172"/>
      <c r="O491" s="172"/>
      <c r="P491" s="172"/>
      <c r="Q491" s="172"/>
      <c r="R491" s="172"/>
      <c r="S491" s="172"/>
      <c r="T491" s="198">
        <f t="shared" si="37"/>
        <v>0</v>
      </c>
    </row>
    <row r="492" spans="1:20" ht="12.75" customHeight="1">
      <c r="A492" s="259" t="s">
        <v>16</v>
      </c>
      <c r="B492" s="38" t="s">
        <v>265</v>
      </c>
      <c r="C492" s="684" t="s">
        <v>11</v>
      </c>
      <c r="D492" s="166"/>
      <c r="E492" s="166"/>
      <c r="M492" s="30"/>
      <c r="N492" s="172"/>
      <c r="O492" s="172"/>
      <c r="P492" s="172"/>
      <c r="Q492" s="172"/>
      <c r="R492" s="172"/>
      <c r="S492" s="172"/>
      <c r="T492" s="198">
        <f t="shared" si="37"/>
        <v>0</v>
      </c>
    </row>
    <row r="493" spans="1:20" ht="12.75" customHeight="1">
      <c r="A493" s="259" t="s">
        <v>16</v>
      </c>
      <c r="B493" s="692" t="s">
        <v>567</v>
      </c>
      <c r="C493" s="684" t="s">
        <v>11</v>
      </c>
      <c r="D493" s="166"/>
      <c r="E493" s="166"/>
      <c r="M493" s="30"/>
      <c r="N493" s="172"/>
      <c r="O493" s="172"/>
      <c r="P493" s="172"/>
      <c r="Q493" s="172"/>
      <c r="R493" s="172"/>
      <c r="S493" s="172"/>
      <c r="T493" s="198">
        <f t="shared" si="37"/>
        <v>0</v>
      </c>
    </row>
    <row r="494" spans="1:20" ht="12.75" customHeight="1">
      <c r="A494" s="259" t="s">
        <v>16</v>
      </c>
      <c r="B494" s="38" t="s">
        <v>264</v>
      </c>
      <c r="C494" s="684" t="s">
        <v>11</v>
      </c>
      <c r="D494" s="166"/>
      <c r="E494" s="166"/>
      <c r="M494" s="30"/>
      <c r="N494" s="172"/>
      <c r="O494" s="172"/>
      <c r="P494" s="172"/>
      <c r="Q494" s="172"/>
      <c r="R494" s="172"/>
      <c r="S494" s="172"/>
      <c r="T494" s="198">
        <f t="shared" si="37"/>
        <v>0</v>
      </c>
    </row>
    <row r="495" spans="1:20" ht="12.75" customHeight="1">
      <c r="A495" s="259" t="s">
        <v>16</v>
      </c>
      <c r="B495" s="692" t="s">
        <v>267</v>
      </c>
      <c r="C495" s="684" t="s">
        <v>11</v>
      </c>
      <c r="D495" s="166"/>
      <c r="E495" s="166"/>
      <c r="M495" s="30"/>
      <c r="N495" s="172"/>
      <c r="O495" s="172"/>
      <c r="P495" s="172"/>
      <c r="Q495" s="172"/>
      <c r="R495" s="172"/>
      <c r="S495" s="172"/>
      <c r="T495" s="198">
        <f t="shared" si="37"/>
        <v>0</v>
      </c>
    </row>
    <row r="496" spans="1:20" ht="12.75" customHeight="1">
      <c r="A496" s="259" t="s">
        <v>31</v>
      </c>
      <c r="B496" s="692" t="s">
        <v>268</v>
      </c>
      <c r="C496" s="1284" t="s">
        <v>11</v>
      </c>
      <c r="D496" s="166"/>
      <c r="E496" s="166"/>
      <c r="M496" s="30"/>
      <c r="N496" s="172"/>
      <c r="O496" s="172"/>
      <c r="P496" s="172"/>
      <c r="Q496" s="172"/>
      <c r="R496" s="172"/>
      <c r="S496" s="172"/>
      <c r="T496" s="198">
        <f t="shared" si="37"/>
        <v>0</v>
      </c>
    </row>
    <row r="497" spans="1:20" ht="12.75" customHeight="1">
      <c r="A497" s="259" t="s">
        <v>31</v>
      </c>
      <c r="B497" s="692" t="s">
        <v>269</v>
      </c>
      <c r="C497" s="1284" t="s">
        <v>11</v>
      </c>
      <c r="D497" s="166"/>
      <c r="E497" s="166"/>
      <c r="M497" s="30"/>
      <c r="N497" s="172"/>
      <c r="O497" s="172"/>
      <c r="P497" s="172"/>
      <c r="Q497" s="172"/>
      <c r="R497" s="172"/>
      <c r="S497" s="172"/>
      <c r="T497" s="198">
        <f t="shared" si="37"/>
        <v>0</v>
      </c>
    </row>
    <row r="498" spans="1:20" ht="12.75" customHeight="1">
      <c r="A498" s="259" t="s">
        <v>31</v>
      </c>
      <c r="B498" s="692" t="s">
        <v>270</v>
      </c>
      <c r="C498" s="1284" t="s">
        <v>11</v>
      </c>
      <c r="D498" s="166"/>
      <c r="E498" s="166"/>
      <c r="M498" s="30"/>
      <c r="N498" s="172"/>
      <c r="O498" s="172"/>
      <c r="P498" s="172"/>
      <c r="Q498" s="172"/>
      <c r="R498" s="172"/>
      <c r="S498" s="172"/>
      <c r="T498" s="198">
        <f t="shared" si="37"/>
        <v>0</v>
      </c>
    </row>
    <row r="499" spans="1:20" ht="12.75" customHeight="1">
      <c r="A499" s="259" t="s">
        <v>31</v>
      </c>
      <c r="B499" s="692" t="s">
        <v>271</v>
      </c>
      <c r="C499" s="1284" t="s">
        <v>11</v>
      </c>
      <c r="D499" s="166"/>
      <c r="E499" s="166"/>
      <c r="M499" s="30"/>
      <c r="N499" s="172"/>
      <c r="O499" s="172"/>
      <c r="P499" s="172"/>
      <c r="Q499" s="172"/>
      <c r="R499" s="172"/>
      <c r="S499" s="172"/>
      <c r="T499" s="198">
        <f t="shared" si="37"/>
        <v>0</v>
      </c>
    </row>
    <row r="500" spans="1:20" ht="12.75" customHeight="1">
      <c r="A500" s="683" t="s">
        <v>19</v>
      </c>
      <c r="B500" s="692" t="s">
        <v>284</v>
      </c>
      <c r="C500" s="1284" t="s">
        <v>11</v>
      </c>
      <c r="D500" s="166"/>
      <c r="E500" s="166"/>
      <c r="M500" s="30"/>
      <c r="N500" s="172"/>
      <c r="O500" s="172"/>
      <c r="P500" s="172"/>
      <c r="Q500" s="172"/>
      <c r="R500" s="172"/>
      <c r="S500" s="172"/>
      <c r="T500" s="198">
        <f t="shared" si="37"/>
        <v>0</v>
      </c>
    </row>
    <row r="501" spans="1:20" ht="12.75" customHeight="1">
      <c r="A501" s="259" t="s">
        <v>21</v>
      </c>
      <c r="B501" s="692" t="s">
        <v>272</v>
      </c>
      <c r="C501" s="1284" t="s">
        <v>5</v>
      </c>
      <c r="D501" s="166"/>
      <c r="E501" s="166"/>
      <c r="M501" s="30"/>
      <c r="N501" s="172"/>
      <c r="O501" s="172"/>
      <c r="P501" s="172"/>
      <c r="Q501" s="172"/>
      <c r="R501" s="172"/>
      <c r="S501" s="172"/>
      <c r="T501" s="198">
        <f t="shared" si="37"/>
        <v>0</v>
      </c>
    </row>
    <row r="502" spans="1:20" ht="12.75" customHeight="1">
      <c r="A502" s="259" t="s">
        <v>21</v>
      </c>
      <c r="B502" s="692" t="s">
        <v>32</v>
      </c>
      <c r="C502" s="1284" t="s">
        <v>5</v>
      </c>
      <c r="D502" s="166"/>
      <c r="E502" s="166"/>
      <c r="M502" s="30"/>
      <c r="N502" s="172"/>
      <c r="O502" s="172"/>
      <c r="P502" s="172"/>
      <c r="Q502" s="172"/>
      <c r="R502" s="172"/>
      <c r="S502" s="172"/>
      <c r="T502" s="198">
        <f t="shared" si="37"/>
        <v>0</v>
      </c>
    </row>
    <row r="503" spans="1:20" ht="12.75" customHeight="1">
      <c r="A503" s="259" t="s">
        <v>21</v>
      </c>
      <c r="B503" s="692" t="s">
        <v>273</v>
      </c>
      <c r="C503" s="1284" t="s">
        <v>5</v>
      </c>
      <c r="D503" s="166"/>
      <c r="E503" s="166"/>
      <c r="M503" s="30"/>
      <c r="N503" s="172"/>
      <c r="O503" s="172"/>
      <c r="P503" s="172"/>
      <c r="Q503" s="172"/>
      <c r="R503" s="172"/>
      <c r="S503" s="172"/>
      <c r="T503" s="198">
        <f t="shared" si="37"/>
        <v>0</v>
      </c>
    </row>
    <row r="504" spans="1:20" ht="12.75" customHeight="1">
      <c r="A504" s="259" t="s">
        <v>21</v>
      </c>
      <c r="B504" s="692" t="s">
        <v>33</v>
      </c>
      <c r="C504" s="1284" t="s">
        <v>5</v>
      </c>
      <c r="D504" s="166"/>
      <c r="E504" s="166"/>
      <c r="M504" s="30"/>
      <c r="N504" s="172"/>
      <c r="O504" s="172"/>
      <c r="P504" s="172"/>
      <c r="Q504" s="172"/>
      <c r="R504" s="172"/>
      <c r="S504" s="172"/>
      <c r="T504" s="198">
        <f t="shared" si="37"/>
        <v>0</v>
      </c>
    </row>
    <row r="505" spans="1:20" ht="12.75" customHeight="1">
      <c r="A505" s="259" t="s">
        <v>34</v>
      </c>
      <c r="B505" s="692" t="s">
        <v>568</v>
      </c>
      <c r="C505" s="1284" t="s">
        <v>5</v>
      </c>
      <c r="D505" s="166"/>
      <c r="E505" s="166"/>
      <c r="M505" s="30"/>
      <c r="N505" s="172"/>
      <c r="O505" s="172"/>
      <c r="P505" s="172"/>
      <c r="Q505" s="172"/>
      <c r="R505" s="172"/>
      <c r="S505" s="172"/>
      <c r="T505" s="198">
        <f t="shared" si="37"/>
        <v>0</v>
      </c>
    </row>
    <row r="506" spans="1:20" ht="12.75" customHeight="1">
      <c r="A506" s="259" t="s">
        <v>34</v>
      </c>
      <c r="B506" s="692" t="s">
        <v>35</v>
      </c>
      <c r="C506" s="1284" t="s">
        <v>5</v>
      </c>
      <c r="D506" s="166"/>
      <c r="E506" s="166"/>
      <c r="M506" s="30"/>
      <c r="N506" s="172"/>
      <c r="O506" s="172"/>
      <c r="P506" s="172"/>
      <c r="Q506" s="172"/>
      <c r="R506" s="172"/>
      <c r="S506" s="172"/>
      <c r="T506" s="198">
        <f t="shared" si="37"/>
        <v>0</v>
      </c>
    </row>
    <row r="507" spans="1:20" ht="12.75" customHeight="1">
      <c r="A507" s="259" t="s">
        <v>34</v>
      </c>
      <c r="B507" s="692" t="s">
        <v>274</v>
      </c>
      <c r="C507" s="1284" t="s">
        <v>5</v>
      </c>
      <c r="D507" s="166"/>
      <c r="E507" s="166"/>
      <c r="M507" s="30"/>
      <c r="N507" s="172"/>
      <c r="O507" s="172"/>
      <c r="P507" s="172"/>
      <c r="Q507" s="172"/>
      <c r="R507" s="172"/>
      <c r="S507" s="172"/>
      <c r="T507" s="198">
        <f t="shared" si="37"/>
        <v>0</v>
      </c>
    </row>
    <row r="508" spans="1:20" ht="12.75" customHeight="1">
      <c r="A508" s="259" t="s">
        <v>34</v>
      </c>
      <c r="B508" s="692" t="s">
        <v>569</v>
      </c>
      <c r="C508" s="1284" t="s">
        <v>5</v>
      </c>
      <c r="D508" s="166"/>
      <c r="E508" s="166"/>
      <c r="M508" s="30"/>
      <c r="N508" s="172"/>
      <c r="O508" s="172"/>
      <c r="P508" s="172"/>
      <c r="Q508" s="172"/>
      <c r="R508" s="172"/>
      <c r="S508" s="172"/>
      <c r="T508" s="198">
        <f t="shared" si="37"/>
        <v>0</v>
      </c>
    </row>
    <row r="509" spans="1:20" ht="12.75" customHeight="1">
      <c r="A509" s="259" t="s">
        <v>34</v>
      </c>
      <c r="B509" s="692" t="s">
        <v>36</v>
      </c>
      <c r="C509" s="1284" t="s">
        <v>5</v>
      </c>
      <c r="D509" s="166"/>
      <c r="E509" s="166"/>
      <c r="M509" s="30"/>
      <c r="N509" s="172"/>
      <c r="O509" s="172"/>
      <c r="P509" s="172"/>
      <c r="Q509" s="172"/>
      <c r="R509" s="172"/>
      <c r="S509" s="172"/>
      <c r="T509" s="198">
        <f t="shared" si="37"/>
        <v>0</v>
      </c>
    </row>
    <row r="510" spans="1:20" ht="12.75" customHeight="1">
      <c r="A510" s="259" t="s">
        <v>34</v>
      </c>
      <c r="B510" s="692" t="s">
        <v>275</v>
      </c>
      <c r="C510" s="1284" t="s">
        <v>5</v>
      </c>
      <c r="D510" s="166"/>
      <c r="E510" s="166"/>
      <c r="M510" s="30"/>
      <c r="N510" s="172"/>
      <c r="O510" s="172"/>
      <c r="P510" s="172"/>
      <c r="Q510" s="172"/>
      <c r="R510" s="172"/>
      <c r="S510" s="172"/>
      <c r="T510" s="198">
        <f t="shared" si="37"/>
        <v>0</v>
      </c>
    </row>
    <row r="511" spans="1:20" ht="12.75" customHeight="1">
      <c r="A511" s="259" t="s">
        <v>14</v>
      </c>
      <c r="B511" s="692" t="s">
        <v>37</v>
      </c>
      <c r="C511" s="1284" t="s">
        <v>5</v>
      </c>
      <c r="D511" s="166"/>
      <c r="E511" s="166"/>
      <c r="M511" s="30"/>
      <c r="N511" s="199"/>
      <c r="O511" s="199"/>
      <c r="P511" s="199"/>
      <c r="Q511" s="199"/>
      <c r="R511" s="199"/>
      <c r="S511" s="199"/>
      <c r="T511" s="198">
        <f t="shared" si="37"/>
        <v>0</v>
      </c>
    </row>
    <row r="512" spans="1:20" ht="12.75" customHeight="1">
      <c r="A512" s="259" t="s">
        <v>14</v>
      </c>
      <c r="B512" s="692" t="s">
        <v>38</v>
      </c>
      <c r="C512" s="1284" t="s">
        <v>5</v>
      </c>
      <c r="D512" s="166"/>
      <c r="E512" s="166"/>
      <c r="M512" s="30"/>
      <c r="N512" s="199"/>
      <c r="O512" s="199"/>
      <c r="P512" s="199"/>
      <c r="Q512" s="199"/>
      <c r="R512" s="199"/>
      <c r="S512" s="199"/>
      <c r="T512" s="198">
        <f t="shared" si="37"/>
        <v>0</v>
      </c>
    </row>
    <row r="513" spans="1:20" ht="12.75" customHeight="1">
      <c r="A513" s="259" t="s">
        <v>14</v>
      </c>
      <c r="B513" s="692" t="s">
        <v>39</v>
      </c>
      <c r="C513" s="1284" t="s">
        <v>5</v>
      </c>
      <c r="D513" s="166"/>
      <c r="E513" s="166"/>
      <c r="M513" s="30"/>
      <c r="N513" s="172"/>
      <c r="O513" s="172"/>
      <c r="P513" s="172"/>
      <c r="Q513" s="172"/>
      <c r="R513" s="172"/>
      <c r="S513" s="172"/>
      <c r="T513" s="198">
        <f t="shared" si="37"/>
        <v>0</v>
      </c>
    </row>
    <row r="514" spans="1:20" ht="12.75" customHeight="1">
      <c r="A514" s="259" t="s">
        <v>14</v>
      </c>
      <c r="B514" s="692" t="s">
        <v>40</v>
      </c>
      <c r="C514" s="1284" t="s">
        <v>5</v>
      </c>
      <c r="D514" s="166"/>
      <c r="E514" s="166"/>
      <c r="M514" s="30"/>
      <c r="N514" s="172"/>
      <c r="O514" s="172"/>
      <c r="P514" s="172"/>
      <c r="Q514" s="172"/>
      <c r="R514" s="172"/>
      <c r="S514" s="172"/>
      <c r="T514" s="198">
        <f t="shared" si="37"/>
        <v>0</v>
      </c>
    </row>
    <row r="515" spans="1:20" ht="12.75" customHeight="1">
      <c r="A515" s="259" t="s">
        <v>14</v>
      </c>
      <c r="B515" s="692" t="s">
        <v>41</v>
      </c>
      <c r="C515" s="1284" t="s">
        <v>5</v>
      </c>
      <c r="D515" s="166"/>
      <c r="E515" s="166"/>
      <c r="M515" s="30"/>
      <c r="N515" s="172"/>
      <c r="O515" s="172"/>
      <c r="P515" s="172"/>
      <c r="Q515" s="172"/>
      <c r="R515" s="172"/>
      <c r="S515" s="172"/>
      <c r="T515" s="198">
        <f t="shared" si="37"/>
        <v>0</v>
      </c>
    </row>
    <row r="516" spans="1:20" ht="12.75" customHeight="1">
      <c r="A516" s="259" t="s">
        <v>14</v>
      </c>
      <c r="B516" s="692" t="s">
        <v>42</v>
      </c>
      <c r="C516" s="1284" t="s">
        <v>5</v>
      </c>
      <c r="D516" s="166"/>
      <c r="E516" s="166"/>
      <c r="M516" s="30"/>
      <c r="N516" s="199"/>
      <c r="O516" s="199"/>
      <c r="P516" s="199"/>
      <c r="Q516" s="199"/>
      <c r="R516" s="199"/>
      <c r="S516" s="199"/>
      <c r="T516" s="198">
        <f t="shared" si="37"/>
        <v>0</v>
      </c>
    </row>
    <row r="517" spans="1:20" ht="12.75" customHeight="1">
      <c r="A517" s="259" t="s">
        <v>14</v>
      </c>
      <c r="B517" s="692" t="s">
        <v>43</v>
      </c>
      <c r="C517" s="1284" t="s">
        <v>5</v>
      </c>
      <c r="D517" s="166"/>
      <c r="E517" s="166"/>
      <c r="M517" s="30"/>
      <c r="N517" s="199"/>
      <c r="O517" s="199"/>
      <c r="P517" s="199"/>
      <c r="Q517" s="199"/>
      <c r="R517" s="199"/>
      <c r="S517" s="199"/>
      <c r="T517" s="198">
        <f t="shared" si="37"/>
        <v>0</v>
      </c>
    </row>
    <row r="518" spans="1:20" ht="12.75" customHeight="1">
      <c r="A518" s="259" t="s">
        <v>16</v>
      </c>
      <c r="B518" s="692" t="s">
        <v>570</v>
      </c>
      <c r="C518" s="1284" t="s">
        <v>5</v>
      </c>
      <c r="D518" s="166"/>
      <c r="E518" s="166"/>
      <c r="M518" s="30"/>
      <c r="N518" s="172"/>
      <c r="O518" s="172"/>
      <c r="P518" s="172"/>
      <c r="Q518" s="172"/>
      <c r="R518" s="172"/>
      <c r="S518" s="172"/>
      <c r="T518" s="198">
        <f t="shared" si="37"/>
        <v>0</v>
      </c>
    </row>
    <row r="519" spans="1:20" ht="12.75" customHeight="1">
      <c r="A519" s="259" t="s">
        <v>16</v>
      </c>
      <c r="B519" s="692" t="s">
        <v>571</v>
      </c>
      <c r="C519" s="1284" t="s">
        <v>5</v>
      </c>
      <c r="D519" s="166"/>
      <c r="E519" s="166"/>
      <c r="M519" s="30"/>
      <c r="N519" s="172"/>
      <c r="O519" s="172"/>
      <c r="P519" s="172"/>
      <c r="Q519" s="172"/>
      <c r="R519" s="172"/>
      <c r="S519" s="172"/>
      <c r="T519" s="198">
        <f t="shared" ref="T519:T550" si="38">SUM(O519:S519)</f>
        <v>0</v>
      </c>
    </row>
    <row r="520" spans="1:20" ht="12.75" customHeight="1">
      <c r="A520" s="259" t="s">
        <v>16</v>
      </c>
      <c r="B520" s="692" t="s">
        <v>572</v>
      </c>
      <c r="C520" s="1284" t="s">
        <v>5</v>
      </c>
      <c r="D520" s="166"/>
      <c r="E520" s="166"/>
      <c r="M520" s="30"/>
      <c r="N520" s="172"/>
      <c r="O520" s="172"/>
      <c r="P520" s="172"/>
      <c r="Q520" s="172"/>
      <c r="R520" s="172"/>
      <c r="S520" s="172"/>
      <c r="T520" s="198">
        <f t="shared" si="38"/>
        <v>0</v>
      </c>
    </row>
    <row r="521" spans="1:20" ht="12.75" customHeight="1">
      <c r="A521" s="259" t="s">
        <v>16</v>
      </c>
      <c r="B521" s="692" t="s">
        <v>573</v>
      </c>
      <c r="C521" s="1284" t="s">
        <v>5</v>
      </c>
      <c r="D521" s="166"/>
      <c r="E521" s="166"/>
      <c r="M521" s="30"/>
      <c r="N521" s="172"/>
      <c r="O521" s="172"/>
      <c r="P521" s="172"/>
      <c r="Q521" s="172"/>
      <c r="R521" s="172"/>
      <c r="S521" s="172"/>
      <c r="T521" s="198">
        <f t="shared" si="38"/>
        <v>0</v>
      </c>
    </row>
    <row r="522" spans="1:20" ht="12.75" customHeight="1">
      <c r="A522" s="259" t="s">
        <v>16</v>
      </c>
      <c r="B522" s="692" t="s">
        <v>276</v>
      </c>
      <c r="C522" s="1284" t="s">
        <v>5</v>
      </c>
      <c r="D522" s="166"/>
      <c r="E522" s="166"/>
      <c r="M522" s="30"/>
      <c r="N522" s="172"/>
      <c r="O522" s="172"/>
      <c r="P522" s="172"/>
      <c r="Q522" s="172"/>
      <c r="R522" s="172"/>
      <c r="S522" s="172"/>
      <c r="T522" s="198">
        <f t="shared" si="38"/>
        <v>0</v>
      </c>
    </row>
    <row r="523" spans="1:20" ht="12.75" customHeight="1">
      <c r="A523" s="259" t="s">
        <v>16</v>
      </c>
      <c r="B523" s="692" t="s">
        <v>574</v>
      </c>
      <c r="C523" s="1284" t="s">
        <v>5</v>
      </c>
      <c r="D523" s="166"/>
      <c r="E523" s="166"/>
      <c r="M523" s="30"/>
      <c r="N523" s="172"/>
      <c r="O523" s="172"/>
      <c r="P523" s="172"/>
      <c r="Q523" s="172"/>
      <c r="R523" s="172"/>
      <c r="S523" s="172"/>
      <c r="T523" s="198">
        <f t="shared" si="38"/>
        <v>0</v>
      </c>
    </row>
    <row r="524" spans="1:20" ht="12.75" customHeight="1">
      <c r="A524" s="259" t="s">
        <v>16</v>
      </c>
      <c r="B524" s="692" t="s">
        <v>277</v>
      </c>
      <c r="C524" s="1284" t="s">
        <v>5</v>
      </c>
      <c r="D524" s="166"/>
      <c r="E524" s="166"/>
      <c r="M524" s="30"/>
      <c r="N524" s="172"/>
      <c r="O524" s="172"/>
      <c r="P524" s="172"/>
      <c r="Q524" s="172"/>
      <c r="R524" s="172"/>
      <c r="S524" s="172"/>
      <c r="T524" s="198">
        <f t="shared" si="38"/>
        <v>0</v>
      </c>
    </row>
    <row r="525" spans="1:20" ht="12.75" customHeight="1">
      <c r="A525" s="259" t="s">
        <v>16</v>
      </c>
      <c r="B525" s="692" t="s">
        <v>278</v>
      </c>
      <c r="C525" s="1284" t="s">
        <v>5</v>
      </c>
      <c r="D525" s="166"/>
      <c r="E525" s="166"/>
      <c r="M525" s="30"/>
      <c r="N525" s="172"/>
      <c r="O525" s="172"/>
      <c r="P525" s="172"/>
      <c r="Q525" s="172"/>
      <c r="R525" s="172"/>
      <c r="S525" s="172"/>
      <c r="T525" s="198">
        <f t="shared" si="38"/>
        <v>0</v>
      </c>
    </row>
    <row r="526" spans="1:20" ht="12.75" customHeight="1">
      <c r="A526" s="259" t="s">
        <v>16</v>
      </c>
      <c r="B526" s="692" t="s">
        <v>575</v>
      </c>
      <c r="C526" s="1284" t="s">
        <v>5</v>
      </c>
      <c r="D526" s="166"/>
      <c r="E526" s="166"/>
      <c r="M526" s="30"/>
      <c r="N526" s="172"/>
      <c r="O526" s="172"/>
      <c r="P526" s="172"/>
      <c r="Q526" s="172"/>
      <c r="R526" s="172"/>
      <c r="S526" s="172"/>
      <c r="T526" s="198">
        <f t="shared" si="38"/>
        <v>0</v>
      </c>
    </row>
    <row r="527" spans="1:20" ht="12.75" customHeight="1">
      <c r="A527" s="259" t="s">
        <v>15</v>
      </c>
      <c r="B527" s="692" t="s">
        <v>576</v>
      </c>
      <c r="C527" s="1284" t="s">
        <v>5</v>
      </c>
      <c r="D527" s="166"/>
      <c r="E527" s="166"/>
      <c r="M527" s="30"/>
      <c r="N527" s="172"/>
      <c r="O527" s="172"/>
      <c r="P527" s="172"/>
      <c r="Q527" s="172"/>
      <c r="R527" s="172"/>
      <c r="S527" s="172"/>
      <c r="T527" s="198">
        <f t="shared" si="38"/>
        <v>0</v>
      </c>
    </row>
    <row r="528" spans="1:20" ht="12.75" customHeight="1">
      <c r="A528" s="259" t="s">
        <v>15</v>
      </c>
      <c r="B528" s="692" t="s">
        <v>577</v>
      </c>
      <c r="C528" s="1284" t="s">
        <v>5</v>
      </c>
      <c r="D528" s="166"/>
      <c r="E528" s="166"/>
      <c r="M528" s="30"/>
      <c r="N528" s="172"/>
      <c r="O528" s="172"/>
      <c r="P528" s="172"/>
      <c r="Q528" s="172"/>
      <c r="R528" s="172"/>
      <c r="S528" s="172"/>
      <c r="T528" s="198">
        <f t="shared" si="38"/>
        <v>0</v>
      </c>
    </row>
    <row r="529" spans="1:20" ht="12.75" customHeight="1">
      <c r="A529" s="259" t="s">
        <v>15</v>
      </c>
      <c r="B529" s="692" t="s">
        <v>578</v>
      </c>
      <c r="C529" s="1284" t="s">
        <v>5</v>
      </c>
      <c r="D529" s="166"/>
      <c r="E529" s="166"/>
      <c r="M529" s="30"/>
      <c r="N529" s="172"/>
      <c r="O529" s="172"/>
      <c r="P529" s="172"/>
      <c r="Q529" s="172"/>
      <c r="R529" s="172"/>
      <c r="S529" s="172"/>
      <c r="T529" s="198">
        <f t="shared" si="38"/>
        <v>0</v>
      </c>
    </row>
    <row r="530" spans="1:20" ht="12.75" customHeight="1">
      <c r="A530" s="259" t="s">
        <v>16</v>
      </c>
      <c r="B530" s="692" t="s">
        <v>579</v>
      </c>
      <c r="C530" s="1284" t="s">
        <v>5</v>
      </c>
      <c r="D530" s="166"/>
      <c r="E530" s="166"/>
      <c r="M530" s="30"/>
      <c r="N530" s="199"/>
      <c r="O530" s="199"/>
      <c r="P530" s="199"/>
      <c r="Q530" s="199"/>
      <c r="R530" s="199"/>
      <c r="S530" s="199"/>
      <c r="T530" s="198">
        <f t="shared" si="38"/>
        <v>0</v>
      </c>
    </row>
    <row r="531" spans="1:20" ht="12.75" customHeight="1">
      <c r="A531" s="259" t="s">
        <v>31</v>
      </c>
      <c r="B531" s="692" t="s">
        <v>279</v>
      </c>
      <c r="C531" s="1284" t="s">
        <v>5</v>
      </c>
      <c r="D531" s="166"/>
      <c r="E531" s="166"/>
      <c r="M531" s="30"/>
      <c r="N531" s="199"/>
      <c r="O531" s="199"/>
      <c r="P531" s="199"/>
      <c r="Q531" s="199"/>
      <c r="R531" s="199"/>
      <c r="S531" s="199"/>
      <c r="T531" s="198">
        <f t="shared" si="38"/>
        <v>0</v>
      </c>
    </row>
    <row r="532" spans="1:20" ht="12.75" customHeight="1">
      <c r="A532" s="259" t="s">
        <v>31</v>
      </c>
      <c r="B532" s="692" t="s">
        <v>280</v>
      </c>
      <c r="C532" s="1284" t="s">
        <v>5</v>
      </c>
      <c r="D532" s="166"/>
      <c r="E532" s="166"/>
      <c r="M532" s="30"/>
      <c r="N532" s="199"/>
      <c r="O532" s="199"/>
      <c r="P532" s="199"/>
      <c r="Q532" s="199"/>
      <c r="R532" s="199"/>
      <c r="S532" s="199"/>
      <c r="T532" s="198">
        <f t="shared" si="38"/>
        <v>0</v>
      </c>
    </row>
    <row r="533" spans="1:20" ht="12.75" customHeight="1">
      <c r="A533" s="259" t="s">
        <v>31</v>
      </c>
      <c r="B533" s="692" t="s">
        <v>281</v>
      </c>
      <c r="C533" s="1284" t="s">
        <v>5</v>
      </c>
      <c r="D533" s="166"/>
      <c r="E533" s="166"/>
      <c r="M533" s="30"/>
      <c r="N533" s="172"/>
      <c r="O533" s="172"/>
      <c r="P533" s="172"/>
      <c r="Q533" s="172"/>
      <c r="R533" s="172"/>
      <c r="S533" s="172"/>
      <c r="T533" s="198">
        <f t="shared" si="38"/>
        <v>0</v>
      </c>
    </row>
    <row r="534" spans="1:20" ht="12.75" customHeight="1">
      <c r="A534" s="259" t="s">
        <v>19</v>
      </c>
      <c r="B534" s="692" t="s">
        <v>580</v>
      </c>
      <c r="C534" s="1284" t="s">
        <v>5</v>
      </c>
      <c r="D534" s="166"/>
      <c r="E534" s="166"/>
      <c r="M534" s="30"/>
      <c r="N534" s="172"/>
      <c r="O534" s="172"/>
      <c r="P534" s="172"/>
      <c r="Q534" s="172"/>
      <c r="R534" s="172"/>
      <c r="S534" s="172"/>
      <c r="T534" s="198">
        <f t="shared" si="38"/>
        <v>0</v>
      </c>
    </row>
    <row r="535" spans="1:20" ht="12.75" customHeight="1">
      <c r="A535" s="259" t="s">
        <v>19</v>
      </c>
      <c r="B535" s="692" t="s">
        <v>581</v>
      </c>
      <c r="C535" s="1284" t="s">
        <v>5</v>
      </c>
      <c r="D535" s="166"/>
      <c r="E535" s="166"/>
      <c r="M535" s="30"/>
      <c r="N535" s="172"/>
      <c r="O535" s="172"/>
      <c r="P535" s="172"/>
      <c r="Q535" s="172"/>
      <c r="R535" s="172"/>
      <c r="S535" s="172"/>
      <c r="T535" s="198">
        <f t="shared" si="38"/>
        <v>0</v>
      </c>
    </row>
    <row r="536" spans="1:20" ht="12.75" customHeight="1">
      <c r="A536" s="259" t="s">
        <v>21</v>
      </c>
      <c r="B536" s="692" t="s">
        <v>582</v>
      </c>
      <c r="C536" s="1284" t="s">
        <v>6</v>
      </c>
      <c r="D536" s="166"/>
      <c r="E536" s="166"/>
      <c r="M536" s="30"/>
      <c r="N536" s="172"/>
      <c r="O536" s="172"/>
      <c r="P536" s="172"/>
      <c r="Q536" s="172"/>
      <c r="R536" s="172"/>
      <c r="S536" s="172"/>
      <c r="T536" s="198">
        <f t="shared" si="38"/>
        <v>0</v>
      </c>
    </row>
    <row r="537" spans="1:20" ht="12.75" customHeight="1">
      <c r="A537" s="259" t="s">
        <v>21</v>
      </c>
      <c r="B537" s="692" t="s">
        <v>44</v>
      </c>
      <c r="C537" s="1284" t="s">
        <v>6</v>
      </c>
      <c r="D537" s="166"/>
      <c r="E537" s="166"/>
      <c r="M537" s="30"/>
      <c r="N537" s="199"/>
      <c r="O537" s="199"/>
      <c r="P537" s="199"/>
      <c r="Q537" s="199"/>
      <c r="R537" s="199"/>
      <c r="S537" s="199"/>
      <c r="T537" s="198">
        <f t="shared" si="38"/>
        <v>0</v>
      </c>
    </row>
    <row r="538" spans="1:20" ht="12.75" customHeight="1">
      <c r="A538" s="259" t="s">
        <v>34</v>
      </c>
      <c r="B538" s="692" t="s">
        <v>583</v>
      </c>
      <c r="C538" s="1284" t="s">
        <v>6</v>
      </c>
      <c r="D538" s="166"/>
      <c r="E538" s="166"/>
      <c r="M538" s="30"/>
      <c r="N538" s="199"/>
      <c r="O538" s="199"/>
      <c r="P538" s="199"/>
      <c r="Q538" s="199"/>
      <c r="R538" s="199"/>
      <c r="S538" s="199"/>
      <c r="T538" s="198">
        <f t="shared" si="38"/>
        <v>0</v>
      </c>
    </row>
    <row r="539" spans="1:20" ht="12.75" customHeight="1">
      <c r="A539" s="259" t="s">
        <v>34</v>
      </c>
      <c r="B539" s="692" t="s">
        <v>45</v>
      </c>
      <c r="C539" s="1284" t="s">
        <v>6</v>
      </c>
      <c r="D539" s="166"/>
      <c r="E539" s="166"/>
      <c r="M539" s="30"/>
      <c r="N539" s="172"/>
      <c r="O539" s="172"/>
      <c r="P539" s="172"/>
      <c r="Q539" s="172"/>
      <c r="R539" s="172"/>
      <c r="S539" s="172"/>
      <c r="T539" s="198">
        <f t="shared" si="38"/>
        <v>0</v>
      </c>
    </row>
    <row r="540" spans="1:20" ht="12.75" customHeight="1">
      <c r="A540" s="259" t="s">
        <v>34</v>
      </c>
      <c r="B540" s="692" t="s">
        <v>584</v>
      </c>
      <c r="C540" s="1284" t="s">
        <v>6</v>
      </c>
      <c r="D540" s="166"/>
      <c r="E540" s="166"/>
      <c r="M540" s="30"/>
      <c r="N540" s="172"/>
      <c r="O540" s="172"/>
      <c r="P540" s="172"/>
      <c r="Q540" s="172"/>
      <c r="R540" s="172"/>
      <c r="S540" s="172"/>
      <c r="T540" s="198">
        <f t="shared" si="38"/>
        <v>0</v>
      </c>
    </row>
    <row r="541" spans="1:20" ht="12.75" customHeight="1">
      <c r="A541" s="259" t="s">
        <v>14</v>
      </c>
      <c r="B541" s="692" t="s">
        <v>46</v>
      </c>
      <c r="C541" s="1284" t="s">
        <v>6</v>
      </c>
      <c r="D541" s="166"/>
      <c r="E541" s="166"/>
      <c r="M541" s="30"/>
      <c r="N541" s="172"/>
      <c r="O541" s="172"/>
      <c r="P541" s="172"/>
      <c r="Q541" s="172"/>
      <c r="R541" s="172"/>
      <c r="S541" s="172"/>
      <c r="T541" s="198">
        <f t="shared" si="38"/>
        <v>0</v>
      </c>
    </row>
    <row r="542" spans="1:20" ht="12.75" customHeight="1">
      <c r="A542" s="259" t="s">
        <v>14</v>
      </c>
      <c r="B542" s="692" t="s">
        <v>47</v>
      </c>
      <c r="C542" s="1284" t="s">
        <v>6</v>
      </c>
      <c r="D542" s="166"/>
      <c r="E542" s="166"/>
      <c r="M542" s="30"/>
      <c r="N542" s="199"/>
      <c r="O542" s="199"/>
      <c r="P542" s="199"/>
      <c r="Q542" s="199"/>
      <c r="R542" s="199"/>
      <c r="S542" s="199"/>
      <c r="T542" s="198">
        <f t="shared" si="38"/>
        <v>0</v>
      </c>
    </row>
    <row r="543" spans="1:20" ht="12.75" customHeight="1">
      <c r="A543" s="259" t="s">
        <v>14</v>
      </c>
      <c r="B543" s="692" t="s">
        <v>48</v>
      </c>
      <c r="C543" s="1284" t="s">
        <v>6</v>
      </c>
      <c r="D543" s="166"/>
      <c r="E543" s="166"/>
      <c r="M543" s="30"/>
      <c r="N543" s="199"/>
      <c r="O543" s="199"/>
      <c r="P543" s="199"/>
      <c r="Q543" s="199"/>
      <c r="R543" s="199"/>
      <c r="S543" s="199"/>
      <c r="T543" s="198">
        <f t="shared" si="38"/>
        <v>0</v>
      </c>
    </row>
    <row r="544" spans="1:20" ht="12.75" customHeight="1">
      <c r="A544" s="259" t="s">
        <v>14</v>
      </c>
      <c r="B544" s="692" t="s">
        <v>282</v>
      </c>
      <c r="C544" s="1284" t="s">
        <v>6</v>
      </c>
      <c r="D544" s="166"/>
      <c r="E544" s="166"/>
      <c r="M544" s="30"/>
      <c r="N544" s="199"/>
      <c r="O544" s="199"/>
      <c r="P544" s="199"/>
      <c r="Q544" s="199"/>
      <c r="R544" s="199"/>
      <c r="S544" s="199"/>
      <c r="T544" s="198">
        <f t="shared" si="38"/>
        <v>0</v>
      </c>
    </row>
    <row r="545" spans="1:20" ht="12.75" customHeight="1">
      <c r="A545" s="259" t="s">
        <v>16</v>
      </c>
      <c r="B545" s="692" t="s">
        <v>585</v>
      </c>
      <c r="C545" s="1284" t="s">
        <v>6</v>
      </c>
      <c r="D545" s="166"/>
      <c r="E545" s="166"/>
      <c r="M545" s="30"/>
      <c r="N545" s="172"/>
      <c r="O545" s="172"/>
      <c r="P545" s="172"/>
      <c r="Q545" s="172"/>
      <c r="R545" s="172"/>
      <c r="S545" s="172"/>
      <c r="T545" s="198">
        <f t="shared" si="38"/>
        <v>0</v>
      </c>
    </row>
    <row r="546" spans="1:20" ht="12.75" customHeight="1">
      <c r="A546" s="259" t="s">
        <v>16</v>
      </c>
      <c r="B546" s="692" t="s">
        <v>586</v>
      </c>
      <c r="C546" s="1284" t="s">
        <v>6</v>
      </c>
      <c r="D546" s="166"/>
      <c r="E546" s="166"/>
      <c r="M546" s="30"/>
      <c r="N546" s="172"/>
      <c r="O546" s="172"/>
      <c r="P546" s="172"/>
      <c r="Q546" s="172"/>
      <c r="R546" s="172"/>
      <c r="S546" s="172"/>
      <c r="T546" s="198">
        <f t="shared" si="38"/>
        <v>0</v>
      </c>
    </row>
    <row r="547" spans="1:20" ht="12.75" customHeight="1">
      <c r="A547" s="259" t="s">
        <v>16</v>
      </c>
      <c r="B547" s="692" t="s">
        <v>587</v>
      </c>
      <c r="C547" s="1284" t="s">
        <v>6</v>
      </c>
      <c r="D547" s="166"/>
      <c r="E547" s="166"/>
      <c r="M547" s="30"/>
      <c r="N547" s="172"/>
      <c r="O547" s="172"/>
      <c r="P547" s="172"/>
      <c r="Q547" s="172"/>
      <c r="R547" s="172"/>
      <c r="S547" s="172"/>
      <c r="T547" s="198">
        <f t="shared" si="38"/>
        <v>0</v>
      </c>
    </row>
    <row r="548" spans="1:20" ht="12.75" customHeight="1">
      <c r="A548" s="259" t="s">
        <v>16</v>
      </c>
      <c r="B548" s="692" t="s">
        <v>588</v>
      </c>
      <c r="C548" s="1284" t="s">
        <v>6</v>
      </c>
      <c r="D548" s="166"/>
      <c r="E548" s="166"/>
      <c r="M548" s="30"/>
      <c r="N548" s="172"/>
      <c r="O548" s="172"/>
      <c r="P548" s="172"/>
      <c r="Q548" s="172"/>
      <c r="R548" s="172"/>
      <c r="S548" s="172"/>
      <c r="T548" s="198">
        <f t="shared" si="38"/>
        <v>0</v>
      </c>
    </row>
    <row r="549" spans="1:20" ht="12.75" customHeight="1">
      <c r="A549" s="259" t="s">
        <v>16</v>
      </c>
      <c r="B549" s="692" t="s">
        <v>589</v>
      </c>
      <c r="C549" s="1284" t="s">
        <v>6</v>
      </c>
      <c r="D549" s="166"/>
      <c r="E549" s="166"/>
      <c r="M549" s="30"/>
      <c r="N549" s="199"/>
      <c r="O549" s="199"/>
      <c r="P549" s="199"/>
      <c r="Q549" s="199"/>
      <c r="R549" s="199"/>
      <c r="S549" s="199"/>
      <c r="T549" s="198">
        <f t="shared" si="38"/>
        <v>0</v>
      </c>
    </row>
    <row r="550" spans="1:20" ht="12.75" customHeight="1">
      <c r="A550" s="259" t="s">
        <v>31</v>
      </c>
      <c r="B550" s="692" t="s">
        <v>283</v>
      </c>
      <c r="C550" s="1284" t="s">
        <v>6</v>
      </c>
      <c r="D550" s="166"/>
      <c r="E550" s="166"/>
      <c r="M550" s="30"/>
      <c r="N550" s="199"/>
      <c r="O550" s="199"/>
      <c r="P550" s="199"/>
      <c r="Q550" s="199"/>
      <c r="R550" s="199"/>
      <c r="S550" s="199"/>
      <c r="T550" s="198">
        <f t="shared" si="38"/>
        <v>0</v>
      </c>
    </row>
    <row r="551" spans="1:20" ht="12.75" customHeight="1">
      <c r="A551" s="259" t="s">
        <v>19</v>
      </c>
      <c r="B551" s="692" t="s">
        <v>590</v>
      </c>
      <c r="C551" s="1284" t="s">
        <v>6</v>
      </c>
      <c r="D551" s="166"/>
      <c r="E551" s="166"/>
      <c r="M551" s="30"/>
      <c r="N551" s="172"/>
      <c r="O551" s="172"/>
      <c r="P551" s="172"/>
      <c r="Q551" s="172"/>
      <c r="R551" s="172"/>
      <c r="S551" s="172"/>
      <c r="T551" s="198">
        <f t="shared" ref="T551:T556" si="39">SUM(O551:S551)</f>
        <v>0</v>
      </c>
    </row>
    <row r="552" spans="1:20" ht="12.75" customHeight="1">
      <c r="A552" s="259" t="s">
        <v>19</v>
      </c>
      <c r="B552" s="692" t="s">
        <v>49</v>
      </c>
      <c r="C552" s="1284" t="s">
        <v>8</v>
      </c>
      <c r="D552" s="166"/>
      <c r="E552" s="166"/>
      <c r="M552" s="30"/>
      <c r="N552" s="172"/>
      <c r="O552" s="172"/>
      <c r="P552" s="172"/>
      <c r="Q552" s="172"/>
      <c r="R552" s="172"/>
      <c r="S552" s="172"/>
      <c r="T552" s="198">
        <f t="shared" si="39"/>
        <v>0</v>
      </c>
    </row>
    <row r="553" spans="1:20" ht="12.75" customHeight="1">
      <c r="A553" s="259" t="s">
        <v>19</v>
      </c>
      <c r="B553" s="692" t="s">
        <v>50</v>
      </c>
      <c r="C553" s="1284" t="s">
        <v>8</v>
      </c>
      <c r="D553" s="166"/>
      <c r="E553" s="166"/>
      <c r="M553" s="30"/>
      <c r="N553" s="172"/>
      <c r="O553" s="172"/>
      <c r="P553" s="172"/>
      <c r="Q553" s="172"/>
      <c r="R553" s="172"/>
      <c r="S553" s="172"/>
      <c r="T553" s="198">
        <f t="shared" si="39"/>
        <v>0</v>
      </c>
    </row>
    <row r="554" spans="1:20" ht="12.75" customHeight="1">
      <c r="A554" s="259" t="s">
        <v>18</v>
      </c>
      <c r="B554" s="692" t="s">
        <v>1228</v>
      </c>
      <c r="C554" s="1284" t="s">
        <v>8</v>
      </c>
      <c r="D554" s="166"/>
      <c r="E554" s="166"/>
      <c r="M554" s="30"/>
      <c r="N554" s="1624"/>
      <c r="O554" s="1624"/>
      <c r="P554" s="1624"/>
      <c r="Q554" s="1624"/>
      <c r="R554" s="1624"/>
      <c r="S554" s="1624"/>
      <c r="T554" s="1625"/>
    </row>
    <row r="555" spans="1:20" ht="12.75" customHeight="1">
      <c r="A555" s="250" t="s">
        <v>18</v>
      </c>
      <c r="B555" s="1199" t="s">
        <v>1229</v>
      </c>
      <c r="C555" s="1284" t="s">
        <v>8</v>
      </c>
      <c r="D555" s="166"/>
      <c r="E555" s="166"/>
      <c r="M555" s="30"/>
      <c r="N555" s="1624"/>
      <c r="O555" s="1624"/>
      <c r="P555" s="1624"/>
      <c r="Q555" s="1624"/>
      <c r="R555" s="1624"/>
      <c r="S555" s="1624"/>
      <c r="T555" s="1625"/>
    </row>
    <row r="556" spans="1:20" ht="12.75" customHeight="1">
      <c r="A556" s="686"/>
      <c r="B556" s="685"/>
      <c r="C556" s="990" t="s">
        <v>591</v>
      </c>
      <c r="D556" s="200"/>
      <c r="E556" s="200"/>
      <c r="M556" s="30"/>
      <c r="N556" s="201">
        <f t="shared" ref="N556:S556" si="40">SUM(N455:N555)</f>
        <v>0</v>
      </c>
      <c r="O556" s="201">
        <f t="shared" si="40"/>
        <v>0</v>
      </c>
      <c r="P556" s="201">
        <f t="shared" si="40"/>
        <v>0</v>
      </c>
      <c r="Q556" s="201">
        <f t="shared" si="40"/>
        <v>0</v>
      </c>
      <c r="R556" s="201">
        <f t="shared" si="40"/>
        <v>0</v>
      </c>
      <c r="S556" s="201">
        <f t="shared" si="40"/>
        <v>0</v>
      </c>
      <c r="T556" s="203">
        <f t="shared" si="39"/>
        <v>0</v>
      </c>
    </row>
    <row r="557" spans="1:20" ht="12.75" customHeight="1">
      <c r="C557" s="253"/>
      <c r="M557" s="30"/>
      <c r="N557" s="5"/>
      <c r="O557" s="5"/>
      <c r="P557" s="5"/>
      <c r="Q557" s="5"/>
      <c r="R557" s="5"/>
      <c r="S557" s="5"/>
      <c r="T557" s="83"/>
    </row>
    <row r="558" spans="1:20" ht="12.75" customHeight="1">
      <c r="A558" s="8" t="s">
        <v>61</v>
      </c>
      <c r="M558" s="30"/>
      <c r="N558" s="5"/>
      <c r="O558" s="5"/>
      <c r="P558" s="5"/>
      <c r="Q558" s="5"/>
      <c r="R558" s="5"/>
      <c r="S558" s="5"/>
      <c r="T558" s="83"/>
    </row>
    <row r="559" spans="1:20" ht="12.75" customHeight="1">
      <c r="A559" s="683" t="s">
        <v>21</v>
      </c>
      <c r="B559" s="692" t="s">
        <v>250</v>
      </c>
      <c r="C559" s="684" t="s">
        <v>10</v>
      </c>
      <c r="D559" s="39"/>
      <c r="E559" s="39"/>
      <c r="M559" s="30"/>
      <c r="N559" s="197"/>
      <c r="O559" s="197"/>
      <c r="P559" s="197"/>
      <c r="Q559" s="197"/>
      <c r="R559" s="197"/>
      <c r="S559" s="197"/>
      <c r="T559" s="198">
        <f t="shared" ref="T559:T590" si="41">SUM(O559:S559)</f>
        <v>0</v>
      </c>
    </row>
    <row r="560" spans="1:20" ht="12.75" customHeight="1">
      <c r="A560" s="683" t="s">
        <v>21</v>
      </c>
      <c r="B560" s="692" t="s">
        <v>13</v>
      </c>
      <c r="C560" s="684" t="s">
        <v>10</v>
      </c>
      <c r="E560" s="40"/>
      <c r="M560" s="30"/>
      <c r="N560" s="172"/>
      <c r="O560" s="172"/>
      <c r="P560" s="172"/>
      <c r="Q560" s="172"/>
      <c r="R560" s="172"/>
      <c r="S560" s="172"/>
      <c r="T560" s="198">
        <f t="shared" si="41"/>
        <v>0</v>
      </c>
    </row>
    <row r="561" spans="1:20" ht="12.75" customHeight="1">
      <c r="A561" s="683" t="s">
        <v>21</v>
      </c>
      <c r="B561" s="692" t="s">
        <v>251</v>
      </c>
      <c r="C561" s="684" t="s">
        <v>10</v>
      </c>
      <c r="E561" s="40"/>
      <c r="M561" s="30"/>
      <c r="N561" s="172"/>
      <c r="O561" s="172"/>
      <c r="P561" s="172"/>
      <c r="Q561" s="172"/>
      <c r="R561" s="172"/>
      <c r="S561" s="172"/>
      <c r="T561" s="198">
        <f t="shared" si="41"/>
        <v>0</v>
      </c>
    </row>
    <row r="562" spans="1:20" ht="12.75" customHeight="1">
      <c r="A562" s="683" t="s">
        <v>14</v>
      </c>
      <c r="B562" s="692" t="s">
        <v>22</v>
      </c>
      <c r="C562" s="684" t="s">
        <v>10</v>
      </c>
      <c r="E562" s="40"/>
      <c r="M562" s="30"/>
      <c r="N562" s="172"/>
      <c r="O562" s="172"/>
      <c r="P562" s="172"/>
      <c r="Q562" s="172"/>
      <c r="R562" s="172"/>
      <c r="S562" s="172"/>
      <c r="T562" s="198">
        <f t="shared" si="41"/>
        <v>0</v>
      </c>
    </row>
    <row r="563" spans="1:20" ht="12.75" customHeight="1">
      <c r="A563" s="683" t="s">
        <v>14</v>
      </c>
      <c r="B563" s="692" t="s">
        <v>23</v>
      </c>
      <c r="C563" s="684" t="s">
        <v>10</v>
      </c>
      <c r="E563" s="40"/>
      <c r="M563" s="30"/>
      <c r="N563" s="172"/>
      <c r="O563" s="172"/>
      <c r="P563" s="172"/>
      <c r="Q563" s="172"/>
      <c r="R563" s="172"/>
      <c r="S563" s="172"/>
      <c r="T563" s="198">
        <f t="shared" si="41"/>
        <v>0</v>
      </c>
    </row>
    <row r="564" spans="1:20" ht="12.75" customHeight="1">
      <c r="A564" s="683" t="s">
        <v>14</v>
      </c>
      <c r="B564" s="692" t="s">
        <v>24</v>
      </c>
      <c r="C564" s="684" t="s">
        <v>10</v>
      </c>
      <c r="E564" s="40"/>
      <c r="M564" s="30"/>
      <c r="N564" s="172"/>
      <c r="O564" s="172"/>
      <c r="P564" s="172"/>
      <c r="Q564" s="172"/>
      <c r="R564" s="172"/>
      <c r="S564" s="172"/>
      <c r="T564" s="198">
        <f t="shared" si="41"/>
        <v>0</v>
      </c>
    </row>
    <row r="565" spans="1:20" ht="12.75" customHeight="1">
      <c r="A565" s="683" t="s">
        <v>14</v>
      </c>
      <c r="B565" s="692" t="s">
        <v>554</v>
      </c>
      <c r="C565" s="684" t="s">
        <v>10</v>
      </c>
      <c r="E565" s="40"/>
      <c r="M565" s="30"/>
      <c r="N565" s="172"/>
      <c r="O565" s="172"/>
      <c r="P565" s="172"/>
      <c r="Q565" s="172"/>
      <c r="R565" s="172"/>
      <c r="S565" s="172"/>
      <c r="T565" s="198">
        <f t="shared" si="41"/>
        <v>0</v>
      </c>
    </row>
    <row r="566" spans="1:20" ht="12.75" customHeight="1">
      <c r="A566" s="683" t="s">
        <v>14</v>
      </c>
      <c r="B566" s="692" t="s">
        <v>20</v>
      </c>
      <c r="C566" s="684" t="s">
        <v>10</v>
      </c>
      <c r="E566" s="40"/>
      <c r="M566" s="30"/>
      <c r="N566" s="172"/>
      <c r="O566" s="172"/>
      <c r="P566" s="172"/>
      <c r="Q566" s="172"/>
      <c r="R566" s="172"/>
      <c r="S566" s="172"/>
      <c r="T566" s="198">
        <f t="shared" si="41"/>
        <v>0</v>
      </c>
    </row>
    <row r="567" spans="1:20" ht="12.75" customHeight="1">
      <c r="A567" s="683" t="s">
        <v>14</v>
      </c>
      <c r="B567" s="38" t="s">
        <v>252</v>
      </c>
      <c r="C567" s="684" t="s">
        <v>10</v>
      </c>
      <c r="E567" s="40"/>
      <c r="M567" s="30"/>
      <c r="N567" s="172"/>
      <c r="O567" s="172"/>
      <c r="P567" s="172"/>
      <c r="Q567" s="172"/>
      <c r="R567" s="172"/>
      <c r="S567" s="172"/>
      <c r="T567" s="198">
        <f t="shared" si="41"/>
        <v>0</v>
      </c>
    </row>
    <row r="568" spans="1:20" ht="12.75" customHeight="1">
      <c r="A568" s="683" t="s">
        <v>16</v>
      </c>
      <c r="B568" s="692" t="s">
        <v>25</v>
      </c>
      <c r="C568" s="684" t="s">
        <v>10</v>
      </c>
      <c r="E568" s="40"/>
      <c r="M568" s="30"/>
      <c r="N568" s="172"/>
      <c r="O568" s="172"/>
      <c r="P568" s="172"/>
      <c r="Q568" s="172"/>
      <c r="R568" s="172"/>
      <c r="S568" s="172"/>
      <c r="T568" s="198">
        <f t="shared" si="41"/>
        <v>0</v>
      </c>
    </row>
    <row r="569" spans="1:20" ht="12.75" customHeight="1">
      <c r="A569" s="683" t="s">
        <v>16</v>
      </c>
      <c r="B569" s="692" t="s">
        <v>26</v>
      </c>
      <c r="C569" s="684" t="s">
        <v>10</v>
      </c>
      <c r="E569" s="40"/>
      <c r="M569" s="30"/>
      <c r="N569" s="172"/>
      <c r="O569" s="172"/>
      <c r="P569" s="172"/>
      <c r="Q569" s="172"/>
      <c r="R569" s="172"/>
      <c r="S569" s="172"/>
      <c r="T569" s="198">
        <f t="shared" si="41"/>
        <v>0</v>
      </c>
    </row>
    <row r="570" spans="1:20" ht="12.75" customHeight="1">
      <c r="A570" s="683" t="s">
        <v>16</v>
      </c>
      <c r="B570" s="692" t="s">
        <v>555</v>
      </c>
      <c r="C570" s="684" t="s">
        <v>10</v>
      </c>
      <c r="E570" s="40"/>
      <c r="M570" s="30"/>
      <c r="N570" s="172"/>
      <c r="O570" s="172"/>
      <c r="P570" s="172"/>
      <c r="Q570" s="172"/>
      <c r="R570" s="172"/>
      <c r="S570" s="172"/>
      <c r="T570" s="198">
        <f t="shared" si="41"/>
        <v>0</v>
      </c>
    </row>
    <row r="571" spans="1:20" ht="12.75" customHeight="1">
      <c r="A571" s="683" t="s">
        <v>16</v>
      </c>
      <c r="B571" s="692" t="s">
        <v>27</v>
      </c>
      <c r="C571" s="684" t="s">
        <v>10</v>
      </c>
      <c r="E571" s="40"/>
      <c r="M571" s="30"/>
      <c r="N571" s="172"/>
      <c r="O571" s="172"/>
      <c r="P571" s="172"/>
      <c r="Q571" s="172"/>
      <c r="R571" s="172"/>
      <c r="S571" s="172"/>
      <c r="T571" s="198">
        <f t="shared" si="41"/>
        <v>0</v>
      </c>
    </row>
    <row r="572" spans="1:20" ht="12.75" customHeight="1">
      <c r="A572" s="683" t="s">
        <v>16</v>
      </c>
      <c r="B572" s="692" t="s">
        <v>556</v>
      </c>
      <c r="C572" s="684" t="s">
        <v>10</v>
      </c>
      <c r="E572" s="40"/>
      <c r="M572" s="30"/>
      <c r="N572" s="172"/>
      <c r="O572" s="172"/>
      <c r="P572" s="172"/>
      <c r="Q572" s="172"/>
      <c r="R572" s="172"/>
      <c r="S572" s="172"/>
      <c r="T572" s="198">
        <f t="shared" si="41"/>
        <v>0</v>
      </c>
    </row>
    <row r="573" spans="1:20" ht="12.75" customHeight="1">
      <c r="A573" s="683" t="s">
        <v>16</v>
      </c>
      <c r="B573" s="692" t="s">
        <v>557</v>
      </c>
      <c r="C573" s="684" t="s">
        <v>10</v>
      </c>
      <c r="E573" s="40"/>
      <c r="M573" s="30"/>
      <c r="N573" s="172"/>
      <c r="O573" s="172"/>
      <c r="P573" s="172"/>
      <c r="Q573" s="172"/>
      <c r="R573" s="172"/>
      <c r="S573" s="172"/>
      <c r="T573" s="198">
        <f t="shared" si="41"/>
        <v>0</v>
      </c>
    </row>
    <row r="574" spans="1:20" ht="12.75" customHeight="1">
      <c r="A574" s="683" t="s">
        <v>16</v>
      </c>
      <c r="B574" s="38" t="s">
        <v>558</v>
      </c>
      <c r="C574" s="684" t="s">
        <v>10</v>
      </c>
      <c r="E574" s="40"/>
      <c r="M574" s="30"/>
      <c r="N574" s="172"/>
      <c r="O574" s="172"/>
      <c r="P574" s="172"/>
      <c r="Q574" s="172"/>
      <c r="R574" s="172"/>
      <c r="S574" s="172"/>
      <c r="T574" s="198">
        <f t="shared" si="41"/>
        <v>0</v>
      </c>
    </row>
    <row r="575" spans="1:20" ht="12.75" customHeight="1">
      <c r="A575" s="683" t="s">
        <v>16</v>
      </c>
      <c r="B575" s="38" t="s">
        <v>559</v>
      </c>
      <c r="C575" s="684" t="s">
        <v>10</v>
      </c>
      <c r="E575" s="40"/>
      <c r="M575" s="30"/>
      <c r="N575" s="172"/>
      <c r="O575" s="172"/>
      <c r="P575" s="172"/>
      <c r="Q575" s="172"/>
      <c r="R575" s="172"/>
      <c r="S575" s="172"/>
      <c r="T575" s="198">
        <f t="shared" si="41"/>
        <v>0</v>
      </c>
    </row>
    <row r="576" spans="1:20" ht="12.75" customHeight="1">
      <c r="A576" s="259" t="s">
        <v>21</v>
      </c>
      <c r="B576" s="692" t="s">
        <v>560</v>
      </c>
      <c r="C576" s="684" t="s">
        <v>11</v>
      </c>
      <c r="E576" s="40"/>
      <c r="M576" s="30"/>
      <c r="N576" s="172"/>
      <c r="O576" s="172"/>
      <c r="P576" s="172"/>
      <c r="Q576" s="172"/>
      <c r="R576" s="172"/>
      <c r="S576" s="172"/>
      <c r="T576" s="198">
        <f t="shared" si="41"/>
        <v>0</v>
      </c>
    </row>
    <row r="577" spans="1:20" ht="12.75" customHeight="1">
      <c r="A577" s="259" t="s">
        <v>21</v>
      </c>
      <c r="B577" s="692" t="s">
        <v>561</v>
      </c>
      <c r="C577" s="684" t="s">
        <v>11</v>
      </c>
      <c r="E577" s="40"/>
      <c r="M577" s="30"/>
      <c r="N577" s="172"/>
      <c r="O577" s="172"/>
      <c r="P577" s="172"/>
      <c r="Q577" s="172"/>
      <c r="R577" s="172"/>
      <c r="S577" s="172"/>
      <c r="T577" s="198">
        <f t="shared" si="41"/>
        <v>0</v>
      </c>
    </row>
    <row r="578" spans="1:20" ht="12.75" customHeight="1">
      <c r="A578" s="259" t="s">
        <v>21</v>
      </c>
      <c r="B578" s="692" t="s">
        <v>253</v>
      </c>
      <c r="C578" s="684" t="s">
        <v>11</v>
      </c>
      <c r="E578" s="40"/>
      <c r="M578" s="30"/>
      <c r="N578" s="172"/>
      <c r="O578" s="172"/>
      <c r="P578" s="172"/>
      <c r="Q578" s="172"/>
      <c r="R578" s="172"/>
      <c r="S578" s="172"/>
      <c r="T578" s="198">
        <f t="shared" si="41"/>
        <v>0</v>
      </c>
    </row>
    <row r="579" spans="1:20" ht="12.75" customHeight="1">
      <c r="A579" s="259" t="s">
        <v>21</v>
      </c>
      <c r="B579" s="692" t="s">
        <v>254</v>
      </c>
      <c r="C579" s="684" t="s">
        <v>11</v>
      </c>
      <c r="E579" s="40"/>
      <c r="M579" s="30"/>
      <c r="N579" s="172"/>
      <c r="O579" s="172"/>
      <c r="P579" s="172"/>
      <c r="Q579" s="172"/>
      <c r="R579" s="172"/>
      <c r="S579" s="172"/>
      <c r="T579" s="198">
        <f t="shared" si="41"/>
        <v>0</v>
      </c>
    </row>
    <row r="580" spans="1:20" ht="12.75" customHeight="1">
      <c r="A580" s="259" t="s">
        <v>21</v>
      </c>
      <c r="B580" s="692" t="s">
        <v>562</v>
      </c>
      <c r="C580" s="684" t="s">
        <v>11</v>
      </c>
      <c r="E580" s="40"/>
      <c r="M580" s="30"/>
      <c r="N580" s="172"/>
      <c r="O580" s="172"/>
      <c r="P580" s="172"/>
      <c r="Q580" s="172"/>
      <c r="R580" s="172"/>
      <c r="S580" s="172"/>
      <c r="T580" s="198">
        <f t="shared" si="41"/>
        <v>0</v>
      </c>
    </row>
    <row r="581" spans="1:20" ht="12.75" customHeight="1">
      <c r="A581" s="259" t="s">
        <v>21</v>
      </c>
      <c r="B581" s="692" t="s">
        <v>563</v>
      </c>
      <c r="C581" s="684" t="s">
        <v>11</v>
      </c>
      <c r="E581" s="40"/>
      <c r="M581" s="30"/>
      <c r="N581" s="172"/>
      <c r="O581" s="172"/>
      <c r="P581" s="172"/>
      <c r="Q581" s="172"/>
      <c r="R581" s="172"/>
      <c r="S581" s="172"/>
      <c r="T581" s="198">
        <f t="shared" si="41"/>
        <v>0</v>
      </c>
    </row>
    <row r="582" spans="1:20" ht="12.75" customHeight="1">
      <c r="A582" s="259" t="s">
        <v>14</v>
      </c>
      <c r="B582" s="692" t="s">
        <v>28</v>
      </c>
      <c r="C582" s="684" t="s">
        <v>11</v>
      </c>
      <c r="E582" s="40"/>
      <c r="M582" s="30"/>
      <c r="N582" s="172"/>
      <c r="O582" s="172"/>
      <c r="P582" s="172"/>
      <c r="Q582" s="172"/>
      <c r="R582" s="172"/>
      <c r="S582" s="172"/>
      <c r="T582" s="198">
        <f t="shared" si="41"/>
        <v>0</v>
      </c>
    </row>
    <row r="583" spans="1:20" ht="12.75" customHeight="1">
      <c r="A583" s="259" t="s">
        <v>14</v>
      </c>
      <c r="B583" s="692" t="s">
        <v>29</v>
      </c>
      <c r="C583" s="684" t="s">
        <v>11</v>
      </c>
      <c r="E583" s="40"/>
      <c r="M583" s="30"/>
      <c r="N583" s="172"/>
      <c r="O583" s="172"/>
      <c r="P583" s="172"/>
      <c r="Q583" s="172"/>
      <c r="R583" s="172"/>
      <c r="S583" s="172"/>
      <c r="T583" s="198">
        <f t="shared" si="41"/>
        <v>0</v>
      </c>
    </row>
    <row r="584" spans="1:20" ht="12.75" customHeight="1">
      <c r="A584" s="259" t="s">
        <v>14</v>
      </c>
      <c r="B584" s="692" t="s">
        <v>30</v>
      </c>
      <c r="C584" s="684" t="s">
        <v>11</v>
      </c>
      <c r="E584" s="40"/>
      <c r="M584" s="30"/>
      <c r="N584" s="172"/>
      <c r="O584" s="172"/>
      <c r="P584" s="172"/>
      <c r="Q584" s="172"/>
      <c r="R584" s="172"/>
      <c r="S584" s="172"/>
      <c r="T584" s="198">
        <f t="shared" si="41"/>
        <v>0</v>
      </c>
    </row>
    <row r="585" spans="1:20" ht="12.75" customHeight="1">
      <c r="A585" s="259" t="s">
        <v>16</v>
      </c>
      <c r="B585" s="692" t="s">
        <v>257</v>
      </c>
      <c r="C585" s="684" t="s">
        <v>11</v>
      </c>
      <c r="E585" s="40"/>
      <c r="M585" s="30"/>
      <c r="N585" s="172"/>
      <c r="O585" s="172"/>
      <c r="P585" s="172"/>
      <c r="Q585" s="172"/>
      <c r="R585" s="172"/>
      <c r="S585" s="172"/>
      <c r="T585" s="198">
        <f t="shared" si="41"/>
        <v>0</v>
      </c>
    </row>
    <row r="586" spans="1:20" ht="12.75" customHeight="1">
      <c r="A586" s="259" t="s">
        <v>16</v>
      </c>
      <c r="B586" s="692" t="s">
        <v>258</v>
      </c>
      <c r="C586" s="684" t="s">
        <v>11</v>
      </c>
      <c r="E586" s="40"/>
      <c r="M586" s="30"/>
      <c r="N586" s="199"/>
      <c r="O586" s="199"/>
      <c r="P586" s="199"/>
      <c r="Q586" s="199"/>
      <c r="R586" s="199"/>
      <c r="S586" s="199"/>
      <c r="T586" s="198">
        <f t="shared" si="41"/>
        <v>0</v>
      </c>
    </row>
    <row r="587" spans="1:20" ht="12.75" customHeight="1">
      <c r="A587" s="259" t="s">
        <v>16</v>
      </c>
      <c r="B587" s="692" t="s">
        <v>259</v>
      </c>
      <c r="C587" s="684" t="s">
        <v>11</v>
      </c>
      <c r="E587" s="40"/>
      <c r="M587" s="30"/>
      <c r="N587" s="199"/>
      <c r="O587" s="199"/>
      <c r="P587" s="199"/>
      <c r="Q587" s="199"/>
      <c r="R587" s="199"/>
      <c r="S587" s="199"/>
      <c r="T587" s="198">
        <f t="shared" si="41"/>
        <v>0</v>
      </c>
    </row>
    <row r="588" spans="1:20" ht="12.75" customHeight="1">
      <c r="A588" s="259" t="s">
        <v>16</v>
      </c>
      <c r="B588" s="692" t="s">
        <v>260</v>
      </c>
      <c r="C588" s="684" t="s">
        <v>11</v>
      </c>
      <c r="E588" s="40"/>
      <c r="M588" s="30"/>
      <c r="N588" s="199"/>
      <c r="O588" s="199"/>
      <c r="P588" s="199"/>
      <c r="Q588" s="199"/>
      <c r="R588" s="199"/>
      <c r="S588" s="199"/>
      <c r="T588" s="198">
        <f t="shared" si="41"/>
        <v>0</v>
      </c>
    </row>
    <row r="589" spans="1:20" ht="12.75" customHeight="1">
      <c r="A589" s="259" t="s">
        <v>16</v>
      </c>
      <c r="B589" s="692" t="s">
        <v>564</v>
      </c>
      <c r="C589" s="684" t="s">
        <v>11</v>
      </c>
      <c r="D589" s="166"/>
      <c r="E589" s="166"/>
      <c r="M589" s="30"/>
      <c r="N589" s="172"/>
      <c r="O589" s="172"/>
      <c r="P589" s="172"/>
      <c r="Q589" s="172"/>
      <c r="R589" s="172"/>
      <c r="S589" s="172"/>
      <c r="T589" s="198">
        <f t="shared" si="41"/>
        <v>0</v>
      </c>
    </row>
    <row r="590" spans="1:20" ht="12.75" customHeight="1">
      <c r="A590" s="259" t="s">
        <v>16</v>
      </c>
      <c r="B590" s="692" t="s">
        <v>261</v>
      </c>
      <c r="C590" s="684" t="s">
        <v>11</v>
      </c>
      <c r="D590" s="166"/>
      <c r="E590" s="166"/>
      <c r="M590" s="30"/>
      <c r="N590" s="172"/>
      <c r="O590" s="172"/>
      <c r="P590" s="172"/>
      <c r="Q590" s="172"/>
      <c r="R590" s="172"/>
      <c r="S590" s="172"/>
      <c r="T590" s="198">
        <f t="shared" si="41"/>
        <v>0</v>
      </c>
    </row>
    <row r="591" spans="1:20" ht="12.75" customHeight="1">
      <c r="A591" s="259" t="s">
        <v>16</v>
      </c>
      <c r="B591" s="692" t="s">
        <v>262</v>
      </c>
      <c r="C591" s="684" t="s">
        <v>11</v>
      </c>
      <c r="D591" s="166"/>
      <c r="E591" s="166"/>
      <c r="M591" s="30"/>
      <c r="N591" s="172"/>
      <c r="O591" s="172"/>
      <c r="P591" s="172"/>
      <c r="Q591" s="172"/>
      <c r="R591" s="172"/>
      <c r="S591" s="172"/>
      <c r="T591" s="198">
        <f t="shared" ref="T591:T622" si="42">SUM(O591:S591)</f>
        <v>0</v>
      </c>
    </row>
    <row r="592" spans="1:20" ht="12.75" customHeight="1">
      <c r="A592" s="259" t="s">
        <v>16</v>
      </c>
      <c r="B592" s="692" t="s">
        <v>565</v>
      </c>
      <c r="C592" s="684" t="s">
        <v>11</v>
      </c>
      <c r="D592" s="166"/>
      <c r="E592" s="166"/>
      <c r="M592" s="30"/>
      <c r="N592" s="172"/>
      <c r="O592" s="172"/>
      <c r="P592" s="172"/>
      <c r="Q592" s="172"/>
      <c r="R592" s="172"/>
      <c r="S592" s="172"/>
      <c r="T592" s="198">
        <f t="shared" si="42"/>
        <v>0</v>
      </c>
    </row>
    <row r="593" spans="1:20" ht="12.75" customHeight="1">
      <c r="A593" s="259" t="s">
        <v>16</v>
      </c>
      <c r="B593" s="38" t="s">
        <v>263</v>
      </c>
      <c r="C593" s="684" t="s">
        <v>11</v>
      </c>
      <c r="D593" s="166"/>
      <c r="E593" s="166"/>
      <c r="M593" s="30"/>
      <c r="N593" s="172"/>
      <c r="O593" s="172"/>
      <c r="P593" s="172"/>
      <c r="Q593" s="172"/>
      <c r="R593" s="172"/>
      <c r="S593" s="172"/>
      <c r="T593" s="198">
        <f t="shared" si="42"/>
        <v>0</v>
      </c>
    </row>
    <row r="594" spans="1:20" ht="12.75" customHeight="1">
      <c r="A594" s="259" t="s">
        <v>16</v>
      </c>
      <c r="B594" s="38" t="s">
        <v>566</v>
      </c>
      <c r="C594" s="684" t="s">
        <v>11</v>
      </c>
      <c r="D594" s="166"/>
      <c r="E594" s="166"/>
      <c r="M594" s="30"/>
      <c r="N594" s="172"/>
      <c r="O594" s="172"/>
      <c r="P594" s="172"/>
      <c r="Q594" s="172"/>
      <c r="R594" s="172"/>
      <c r="S594" s="172"/>
      <c r="T594" s="198">
        <f t="shared" si="42"/>
        <v>0</v>
      </c>
    </row>
    <row r="595" spans="1:20" ht="12.75" customHeight="1">
      <c r="A595" s="259" t="s">
        <v>16</v>
      </c>
      <c r="B595" s="38" t="s">
        <v>266</v>
      </c>
      <c r="C595" s="684" t="s">
        <v>11</v>
      </c>
      <c r="D595" s="166"/>
      <c r="E595" s="166"/>
      <c r="M595" s="30"/>
      <c r="N595" s="172"/>
      <c r="O595" s="172"/>
      <c r="P595" s="172"/>
      <c r="Q595" s="172"/>
      <c r="R595" s="172"/>
      <c r="S595" s="172"/>
      <c r="T595" s="198">
        <f t="shared" si="42"/>
        <v>0</v>
      </c>
    </row>
    <row r="596" spans="1:20" ht="12.75" customHeight="1">
      <c r="A596" s="259" t="s">
        <v>16</v>
      </c>
      <c r="B596" s="38" t="s">
        <v>265</v>
      </c>
      <c r="C596" s="684" t="s">
        <v>11</v>
      </c>
      <c r="D596" s="166"/>
      <c r="E596" s="166"/>
      <c r="M596" s="30"/>
      <c r="N596" s="172"/>
      <c r="O596" s="172"/>
      <c r="P596" s="172"/>
      <c r="Q596" s="172"/>
      <c r="R596" s="172"/>
      <c r="S596" s="172"/>
      <c r="T596" s="198">
        <f t="shared" si="42"/>
        <v>0</v>
      </c>
    </row>
    <row r="597" spans="1:20" ht="12.75" customHeight="1">
      <c r="A597" s="259" t="s">
        <v>16</v>
      </c>
      <c r="B597" s="692" t="s">
        <v>567</v>
      </c>
      <c r="C597" s="684" t="s">
        <v>11</v>
      </c>
      <c r="D597" s="166"/>
      <c r="E597" s="166"/>
      <c r="M597" s="30"/>
      <c r="N597" s="172"/>
      <c r="O597" s="172"/>
      <c r="P597" s="172"/>
      <c r="Q597" s="172"/>
      <c r="R597" s="172"/>
      <c r="S597" s="172"/>
      <c r="T597" s="198">
        <f t="shared" si="42"/>
        <v>0</v>
      </c>
    </row>
    <row r="598" spans="1:20" ht="12.75" customHeight="1">
      <c r="A598" s="259" t="s">
        <v>16</v>
      </c>
      <c r="B598" s="38" t="s">
        <v>264</v>
      </c>
      <c r="C598" s="684" t="s">
        <v>11</v>
      </c>
      <c r="D598" s="166"/>
      <c r="E598" s="166"/>
      <c r="M598" s="30"/>
      <c r="N598" s="172"/>
      <c r="O598" s="172"/>
      <c r="P598" s="172"/>
      <c r="Q598" s="172"/>
      <c r="R598" s="172"/>
      <c r="S598" s="172"/>
      <c r="T598" s="198">
        <f t="shared" si="42"/>
        <v>0</v>
      </c>
    </row>
    <row r="599" spans="1:20" ht="12.75" customHeight="1">
      <c r="A599" s="259" t="s">
        <v>16</v>
      </c>
      <c r="B599" s="692" t="s">
        <v>267</v>
      </c>
      <c r="C599" s="684" t="s">
        <v>11</v>
      </c>
      <c r="D599" s="166"/>
      <c r="E599" s="166"/>
      <c r="M599" s="30"/>
      <c r="N599" s="172"/>
      <c r="O599" s="172"/>
      <c r="P599" s="172"/>
      <c r="Q599" s="172"/>
      <c r="R599" s="172"/>
      <c r="S599" s="172"/>
      <c r="T599" s="198">
        <f t="shared" si="42"/>
        <v>0</v>
      </c>
    </row>
    <row r="600" spans="1:20" ht="12.75" customHeight="1">
      <c r="A600" s="259" t="s">
        <v>31</v>
      </c>
      <c r="B600" s="692" t="s">
        <v>268</v>
      </c>
      <c r="C600" s="1284" t="s">
        <v>11</v>
      </c>
      <c r="D600" s="166"/>
      <c r="E600" s="166"/>
      <c r="M600" s="30"/>
      <c r="N600" s="172"/>
      <c r="O600" s="172"/>
      <c r="P600" s="172"/>
      <c r="Q600" s="172"/>
      <c r="R600" s="172"/>
      <c r="S600" s="172"/>
      <c r="T600" s="198">
        <f t="shared" si="42"/>
        <v>0</v>
      </c>
    </row>
    <row r="601" spans="1:20" ht="12.75" customHeight="1">
      <c r="A601" s="259" t="s">
        <v>31</v>
      </c>
      <c r="B601" s="692" t="s">
        <v>269</v>
      </c>
      <c r="C601" s="1284" t="s">
        <v>11</v>
      </c>
      <c r="D601" s="166"/>
      <c r="E601" s="166"/>
      <c r="M601" s="30"/>
      <c r="N601" s="172"/>
      <c r="O601" s="172"/>
      <c r="P601" s="172"/>
      <c r="Q601" s="172"/>
      <c r="R601" s="172"/>
      <c r="S601" s="172"/>
      <c r="T601" s="198">
        <f t="shared" si="42"/>
        <v>0</v>
      </c>
    </row>
    <row r="602" spans="1:20" ht="12.75" customHeight="1">
      <c r="A602" s="259" t="s">
        <v>31</v>
      </c>
      <c r="B602" s="692" t="s">
        <v>270</v>
      </c>
      <c r="C602" s="1284" t="s">
        <v>11</v>
      </c>
      <c r="D602" s="166"/>
      <c r="E602" s="166"/>
      <c r="M602" s="30"/>
      <c r="N602" s="172"/>
      <c r="O602" s="172"/>
      <c r="P602" s="172"/>
      <c r="Q602" s="172"/>
      <c r="R602" s="172"/>
      <c r="S602" s="172"/>
      <c r="T602" s="198">
        <f t="shared" si="42"/>
        <v>0</v>
      </c>
    </row>
    <row r="603" spans="1:20" ht="12.75" customHeight="1">
      <c r="A603" s="259" t="s">
        <v>31</v>
      </c>
      <c r="B603" s="692" t="s">
        <v>271</v>
      </c>
      <c r="C603" s="1284" t="s">
        <v>11</v>
      </c>
      <c r="D603" s="166"/>
      <c r="E603" s="166"/>
      <c r="M603" s="30"/>
      <c r="N603" s="172"/>
      <c r="O603" s="172"/>
      <c r="P603" s="172"/>
      <c r="Q603" s="172"/>
      <c r="R603" s="172"/>
      <c r="S603" s="172"/>
      <c r="T603" s="198">
        <f t="shared" si="42"/>
        <v>0</v>
      </c>
    </row>
    <row r="604" spans="1:20" ht="12.75" customHeight="1">
      <c r="A604" s="683" t="s">
        <v>19</v>
      </c>
      <c r="B604" s="692" t="s">
        <v>284</v>
      </c>
      <c r="C604" s="1284" t="s">
        <v>11</v>
      </c>
      <c r="D604" s="166"/>
      <c r="E604" s="166"/>
      <c r="M604" s="30"/>
      <c r="N604" s="172"/>
      <c r="O604" s="172"/>
      <c r="P604" s="172"/>
      <c r="Q604" s="172"/>
      <c r="R604" s="172"/>
      <c r="S604" s="172"/>
      <c r="T604" s="198">
        <f t="shared" si="42"/>
        <v>0</v>
      </c>
    </row>
    <row r="605" spans="1:20" ht="12.75" customHeight="1">
      <c r="A605" s="259" t="s">
        <v>21</v>
      </c>
      <c r="B605" s="692" t="s">
        <v>272</v>
      </c>
      <c r="C605" s="1284" t="s">
        <v>5</v>
      </c>
      <c r="D605" s="166"/>
      <c r="E605" s="166"/>
      <c r="M605" s="30"/>
      <c r="N605" s="172"/>
      <c r="O605" s="172"/>
      <c r="P605" s="172"/>
      <c r="Q605" s="172"/>
      <c r="R605" s="172"/>
      <c r="S605" s="172"/>
      <c r="T605" s="198">
        <f t="shared" si="42"/>
        <v>0</v>
      </c>
    </row>
    <row r="606" spans="1:20" ht="12.75" customHeight="1">
      <c r="A606" s="259" t="s">
        <v>21</v>
      </c>
      <c r="B606" s="692" t="s">
        <v>32</v>
      </c>
      <c r="C606" s="1284" t="s">
        <v>5</v>
      </c>
      <c r="D606" s="166"/>
      <c r="E606" s="166"/>
      <c r="M606" s="30"/>
      <c r="N606" s="172"/>
      <c r="O606" s="172"/>
      <c r="P606" s="172"/>
      <c r="Q606" s="172"/>
      <c r="R606" s="172"/>
      <c r="S606" s="172"/>
      <c r="T606" s="198">
        <f t="shared" si="42"/>
        <v>0</v>
      </c>
    </row>
    <row r="607" spans="1:20" ht="12.75" customHeight="1">
      <c r="A607" s="259" t="s">
        <v>21</v>
      </c>
      <c r="B607" s="692" t="s">
        <v>273</v>
      </c>
      <c r="C607" s="1284" t="s">
        <v>5</v>
      </c>
      <c r="D607" s="166"/>
      <c r="E607" s="166"/>
      <c r="M607" s="30"/>
      <c r="N607" s="172"/>
      <c r="O607" s="172"/>
      <c r="P607" s="172"/>
      <c r="Q607" s="172"/>
      <c r="R607" s="172"/>
      <c r="S607" s="172"/>
      <c r="T607" s="198">
        <f t="shared" si="42"/>
        <v>0</v>
      </c>
    </row>
    <row r="608" spans="1:20" ht="12.75" customHeight="1">
      <c r="A608" s="259" t="s">
        <v>21</v>
      </c>
      <c r="B608" s="692" t="s">
        <v>33</v>
      </c>
      <c r="C608" s="1284" t="s">
        <v>5</v>
      </c>
      <c r="D608" s="166"/>
      <c r="E608" s="166"/>
      <c r="M608" s="30"/>
      <c r="N608" s="172"/>
      <c r="O608" s="172"/>
      <c r="P608" s="172"/>
      <c r="Q608" s="172"/>
      <c r="R608" s="172"/>
      <c r="S608" s="172"/>
      <c r="T608" s="198">
        <f t="shared" si="42"/>
        <v>0</v>
      </c>
    </row>
    <row r="609" spans="1:20" ht="12.75" customHeight="1">
      <c r="A609" s="259" t="s">
        <v>34</v>
      </c>
      <c r="B609" s="692" t="s">
        <v>568</v>
      </c>
      <c r="C609" s="1284" t="s">
        <v>5</v>
      </c>
      <c r="D609" s="166"/>
      <c r="E609" s="166"/>
      <c r="M609" s="30"/>
      <c r="N609" s="172"/>
      <c r="O609" s="172"/>
      <c r="P609" s="172"/>
      <c r="Q609" s="172"/>
      <c r="R609" s="172"/>
      <c r="S609" s="172"/>
      <c r="T609" s="198">
        <f t="shared" si="42"/>
        <v>0</v>
      </c>
    </row>
    <row r="610" spans="1:20" ht="12.75" customHeight="1">
      <c r="A610" s="259" t="s">
        <v>34</v>
      </c>
      <c r="B610" s="692" t="s">
        <v>35</v>
      </c>
      <c r="C610" s="1284" t="s">
        <v>5</v>
      </c>
      <c r="D610" s="166"/>
      <c r="E610" s="166"/>
      <c r="M610" s="30"/>
      <c r="N610" s="172"/>
      <c r="O610" s="172"/>
      <c r="P610" s="172"/>
      <c r="Q610" s="172"/>
      <c r="R610" s="172"/>
      <c r="S610" s="172"/>
      <c r="T610" s="198">
        <f t="shared" si="42"/>
        <v>0</v>
      </c>
    </row>
    <row r="611" spans="1:20" ht="12.75" customHeight="1">
      <c r="A611" s="259" t="s">
        <v>34</v>
      </c>
      <c r="B611" s="692" t="s">
        <v>274</v>
      </c>
      <c r="C611" s="1284" t="s">
        <v>5</v>
      </c>
      <c r="D611" s="166"/>
      <c r="E611" s="166"/>
      <c r="M611" s="30"/>
      <c r="N611" s="172"/>
      <c r="O611" s="172"/>
      <c r="P611" s="172"/>
      <c r="Q611" s="172"/>
      <c r="R611" s="172"/>
      <c r="S611" s="172"/>
      <c r="T611" s="198">
        <f t="shared" si="42"/>
        <v>0</v>
      </c>
    </row>
    <row r="612" spans="1:20" ht="12.75" customHeight="1">
      <c r="A612" s="259" t="s">
        <v>34</v>
      </c>
      <c r="B612" s="692" t="s">
        <v>569</v>
      </c>
      <c r="C612" s="1284" t="s">
        <v>5</v>
      </c>
      <c r="D612" s="166"/>
      <c r="E612" s="166"/>
      <c r="M612" s="30"/>
      <c r="N612" s="172"/>
      <c r="O612" s="172"/>
      <c r="P612" s="172"/>
      <c r="Q612" s="172"/>
      <c r="R612" s="172"/>
      <c r="S612" s="172"/>
      <c r="T612" s="198">
        <f t="shared" si="42"/>
        <v>0</v>
      </c>
    </row>
    <row r="613" spans="1:20" ht="12.75" customHeight="1">
      <c r="A613" s="259" t="s">
        <v>34</v>
      </c>
      <c r="B613" s="692" t="s">
        <v>36</v>
      </c>
      <c r="C613" s="1284" t="s">
        <v>5</v>
      </c>
      <c r="D613" s="166"/>
      <c r="E613" s="166"/>
      <c r="M613" s="30"/>
      <c r="N613" s="172"/>
      <c r="O613" s="172"/>
      <c r="P613" s="172"/>
      <c r="Q613" s="172"/>
      <c r="R613" s="172"/>
      <c r="S613" s="172"/>
      <c r="T613" s="198">
        <f t="shared" si="42"/>
        <v>0</v>
      </c>
    </row>
    <row r="614" spans="1:20" ht="12.75" customHeight="1">
      <c r="A614" s="259" t="s">
        <v>34</v>
      </c>
      <c r="B614" s="692" t="s">
        <v>275</v>
      </c>
      <c r="C614" s="1284" t="s">
        <v>5</v>
      </c>
      <c r="D614" s="166"/>
      <c r="E614" s="166"/>
      <c r="M614" s="30"/>
      <c r="N614" s="172"/>
      <c r="O614" s="172"/>
      <c r="P614" s="172"/>
      <c r="Q614" s="172"/>
      <c r="R614" s="172"/>
      <c r="S614" s="172"/>
      <c r="T614" s="198">
        <f t="shared" si="42"/>
        <v>0</v>
      </c>
    </row>
    <row r="615" spans="1:20" ht="12.75" customHeight="1">
      <c r="A615" s="259" t="s">
        <v>14</v>
      </c>
      <c r="B615" s="692" t="s">
        <v>37</v>
      </c>
      <c r="C615" s="1284" t="s">
        <v>5</v>
      </c>
      <c r="D615" s="166"/>
      <c r="E615" s="166"/>
      <c r="M615" s="30"/>
      <c r="N615" s="199"/>
      <c r="O615" s="199"/>
      <c r="P615" s="199"/>
      <c r="Q615" s="199"/>
      <c r="R615" s="199"/>
      <c r="S615" s="199"/>
      <c r="T615" s="198">
        <f t="shared" si="42"/>
        <v>0</v>
      </c>
    </row>
    <row r="616" spans="1:20" ht="12.75" customHeight="1">
      <c r="A616" s="259" t="s">
        <v>14</v>
      </c>
      <c r="B616" s="692" t="s">
        <v>38</v>
      </c>
      <c r="C616" s="1284" t="s">
        <v>5</v>
      </c>
      <c r="D616" s="166"/>
      <c r="E616" s="166"/>
      <c r="M616" s="30"/>
      <c r="N616" s="199"/>
      <c r="O616" s="199"/>
      <c r="P616" s="199"/>
      <c r="Q616" s="199"/>
      <c r="R616" s="199"/>
      <c r="S616" s="199"/>
      <c r="T616" s="198">
        <f t="shared" si="42"/>
        <v>0</v>
      </c>
    </row>
    <row r="617" spans="1:20" ht="12.75" customHeight="1">
      <c r="A617" s="259" t="s">
        <v>14</v>
      </c>
      <c r="B617" s="692" t="s">
        <v>39</v>
      </c>
      <c r="C617" s="1284" t="s">
        <v>5</v>
      </c>
      <c r="D617" s="166"/>
      <c r="E617" s="166"/>
      <c r="M617" s="30"/>
      <c r="N617" s="172"/>
      <c r="O617" s="172"/>
      <c r="P617" s="172"/>
      <c r="Q617" s="172"/>
      <c r="R617" s="172"/>
      <c r="S617" s="172"/>
      <c r="T617" s="198">
        <f t="shared" si="42"/>
        <v>0</v>
      </c>
    </row>
    <row r="618" spans="1:20" ht="12.75" customHeight="1">
      <c r="A618" s="259" t="s">
        <v>14</v>
      </c>
      <c r="B618" s="692" t="s">
        <v>40</v>
      </c>
      <c r="C618" s="1284" t="s">
        <v>5</v>
      </c>
      <c r="D618" s="166"/>
      <c r="E618" s="166"/>
      <c r="M618" s="30"/>
      <c r="N618" s="172"/>
      <c r="O618" s="172"/>
      <c r="P618" s="172"/>
      <c r="Q618" s="172"/>
      <c r="R618" s="172"/>
      <c r="S618" s="172"/>
      <c r="T618" s="198">
        <f t="shared" si="42"/>
        <v>0</v>
      </c>
    </row>
    <row r="619" spans="1:20" ht="12.75" customHeight="1">
      <c r="A619" s="259" t="s">
        <v>14</v>
      </c>
      <c r="B619" s="692" t="s">
        <v>41</v>
      </c>
      <c r="C619" s="1284" t="s">
        <v>5</v>
      </c>
      <c r="D619" s="166"/>
      <c r="E619" s="166"/>
      <c r="M619" s="30"/>
      <c r="N619" s="172"/>
      <c r="O619" s="172"/>
      <c r="P619" s="172"/>
      <c r="Q619" s="172"/>
      <c r="R619" s="172"/>
      <c r="S619" s="172"/>
      <c r="T619" s="198">
        <f t="shared" si="42"/>
        <v>0</v>
      </c>
    </row>
    <row r="620" spans="1:20" ht="12.75" customHeight="1">
      <c r="A620" s="259" t="s">
        <v>14</v>
      </c>
      <c r="B620" s="692" t="s">
        <v>42</v>
      </c>
      <c r="C620" s="1284" t="s">
        <v>5</v>
      </c>
      <c r="D620" s="166"/>
      <c r="E620" s="166"/>
      <c r="M620" s="30"/>
      <c r="N620" s="199"/>
      <c r="O620" s="199"/>
      <c r="P620" s="199"/>
      <c r="Q620" s="199"/>
      <c r="R620" s="199"/>
      <c r="S620" s="199"/>
      <c r="T620" s="198">
        <f t="shared" si="42"/>
        <v>0</v>
      </c>
    </row>
    <row r="621" spans="1:20" ht="12.75" customHeight="1">
      <c r="A621" s="259" t="s">
        <v>14</v>
      </c>
      <c r="B621" s="692" t="s">
        <v>43</v>
      </c>
      <c r="C621" s="1284" t="s">
        <v>5</v>
      </c>
      <c r="D621" s="166"/>
      <c r="E621" s="166"/>
      <c r="M621" s="30"/>
      <c r="N621" s="199"/>
      <c r="O621" s="199"/>
      <c r="P621" s="199"/>
      <c r="Q621" s="199"/>
      <c r="R621" s="199"/>
      <c r="S621" s="199"/>
      <c r="T621" s="198">
        <f t="shared" si="42"/>
        <v>0</v>
      </c>
    </row>
    <row r="622" spans="1:20" ht="12.75" customHeight="1">
      <c r="A622" s="259" t="s">
        <v>16</v>
      </c>
      <c r="B622" s="692" t="s">
        <v>570</v>
      </c>
      <c r="C622" s="1284" t="s">
        <v>5</v>
      </c>
      <c r="D622" s="166"/>
      <c r="E622" s="166"/>
      <c r="M622" s="30"/>
      <c r="N622" s="172"/>
      <c r="O622" s="172"/>
      <c r="P622" s="172"/>
      <c r="Q622" s="172"/>
      <c r="R622" s="172"/>
      <c r="S622" s="172"/>
      <c r="T622" s="198">
        <f t="shared" si="42"/>
        <v>0</v>
      </c>
    </row>
    <row r="623" spans="1:20" ht="12.75" customHeight="1">
      <c r="A623" s="259" t="s">
        <v>16</v>
      </c>
      <c r="B623" s="692" t="s">
        <v>571</v>
      </c>
      <c r="C623" s="1284" t="s">
        <v>5</v>
      </c>
      <c r="D623" s="166"/>
      <c r="E623" s="166"/>
      <c r="M623" s="30"/>
      <c r="N623" s="172"/>
      <c r="O623" s="172"/>
      <c r="P623" s="172"/>
      <c r="Q623" s="172"/>
      <c r="R623" s="172"/>
      <c r="S623" s="172"/>
      <c r="T623" s="198">
        <f t="shared" ref="T623:T654" si="43">SUM(O623:S623)</f>
        <v>0</v>
      </c>
    </row>
    <row r="624" spans="1:20" ht="12.75" customHeight="1">
      <c r="A624" s="259" t="s">
        <v>16</v>
      </c>
      <c r="B624" s="692" t="s">
        <v>572</v>
      </c>
      <c r="C624" s="1284" t="s">
        <v>5</v>
      </c>
      <c r="D624" s="166"/>
      <c r="E624" s="166"/>
      <c r="M624" s="30"/>
      <c r="N624" s="172"/>
      <c r="O624" s="172"/>
      <c r="P624" s="172"/>
      <c r="Q624" s="172"/>
      <c r="R624" s="172"/>
      <c r="S624" s="172"/>
      <c r="T624" s="198">
        <f t="shared" si="43"/>
        <v>0</v>
      </c>
    </row>
    <row r="625" spans="1:20" ht="12.75" customHeight="1">
      <c r="A625" s="259" t="s">
        <v>16</v>
      </c>
      <c r="B625" s="692" t="s">
        <v>573</v>
      </c>
      <c r="C625" s="1284" t="s">
        <v>5</v>
      </c>
      <c r="D625" s="166"/>
      <c r="E625" s="166"/>
      <c r="M625" s="30"/>
      <c r="N625" s="172"/>
      <c r="O625" s="172"/>
      <c r="P625" s="172"/>
      <c r="Q625" s="172"/>
      <c r="R625" s="172"/>
      <c r="S625" s="172"/>
      <c r="T625" s="198">
        <f t="shared" si="43"/>
        <v>0</v>
      </c>
    </row>
    <row r="626" spans="1:20" ht="12.75" customHeight="1">
      <c r="A626" s="259" t="s">
        <v>16</v>
      </c>
      <c r="B626" s="692" t="s">
        <v>276</v>
      </c>
      <c r="C626" s="1284" t="s">
        <v>5</v>
      </c>
      <c r="D626" s="166"/>
      <c r="E626" s="166"/>
      <c r="M626" s="30"/>
      <c r="N626" s="172"/>
      <c r="O626" s="172"/>
      <c r="P626" s="172"/>
      <c r="Q626" s="172"/>
      <c r="R626" s="172"/>
      <c r="S626" s="172"/>
      <c r="T626" s="198">
        <f t="shared" si="43"/>
        <v>0</v>
      </c>
    </row>
    <row r="627" spans="1:20" ht="12.75" customHeight="1">
      <c r="A627" s="259" t="s">
        <v>16</v>
      </c>
      <c r="B627" s="692" t="s">
        <v>574</v>
      </c>
      <c r="C627" s="1284" t="s">
        <v>5</v>
      </c>
      <c r="D627" s="166"/>
      <c r="E627" s="166"/>
      <c r="M627" s="30"/>
      <c r="N627" s="172"/>
      <c r="O627" s="172"/>
      <c r="P627" s="172"/>
      <c r="Q627" s="172"/>
      <c r="R627" s="172"/>
      <c r="S627" s="172"/>
      <c r="T627" s="198">
        <f t="shared" si="43"/>
        <v>0</v>
      </c>
    </row>
    <row r="628" spans="1:20" ht="12.75" customHeight="1">
      <c r="A628" s="259" t="s">
        <v>16</v>
      </c>
      <c r="B628" s="692" t="s">
        <v>277</v>
      </c>
      <c r="C628" s="1284" t="s">
        <v>5</v>
      </c>
      <c r="D628" s="166"/>
      <c r="E628" s="166"/>
      <c r="M628" s="30"/>
      <c r="N628" s="172"/>
      <c r="O628" s="172"/>
      <c r="P628" s="172"/>
      <c r="Q628" s="172"/>
      <c r="R628" s="172"/>
      <c r="S628" s="172"/>
      <c r="T628" s="198">
        <f t="shared" si="43"/>
        <v>0</v>
      </c>
    </row>
    <row r="629" spans="1:20" ht="12.75" customHeight="1">
      <c r="A629" s="259" t="s">
        <v>16</v>
      </c>
      <c r="B629" s="692" t="s">
        <v>278</v>
      </c>
      <c r="C629" s="1284" t="s">
        <v>5</v>
      </c>
      <c r="D629" s="166"/>
      <c r="E629" s="166"/>
      <c r="M629" s="30"/>
      <c r="N629" s="172"/>
      <c r="O629" s="172"/>
      <c r="P629" s="172"/>
      <c r="Q629" s="172"/>
      <c r="R629" s="172"/>
      <c r="S629" s="172"/>
      <c r="T629" s="198">
        <f t="shared" si="43"/>
        <v>0</v>
      </c>
    </row>
    <row r="630" spans="1:20" ht="12.75" customHeight="1">
      <c r="A630" s="259" t="s">
        <v>16</v>
      </c>
      <c r="B630" s="692" t="s">
        <v>575</v>
      </c>
      <c r="C630" s="1284" t="s">
        <v>5</v>
      </c>
      <c r="D630" s="166"/>
      <c r="E630" s="166"/>
      <c r="M630" s="30"/>
      <c r="N630" s="172"/>
      <c r="O630" s="172"/>
      <c r="P630" s="172"/>
      <c r="Q630" s="172"/>
      <c r="R630" s="172"/>
      <c r="S630" s="172"/>
      <c r="T630" s="198">
        <f t="shared" si="43"/>
        <v>0</v>
      </c>
    </row>
    <row r="631" spans="1:20" ht="12.75" customHeight="1">
      <c r="A631" s="259" t="s">
        <v>15</v>
      </c>
      <c r="B631" s="692" t="s">
        <v>576</v>
      </c>
      <c r="C631" s="1284" t="s">
        <v>5</v>
      </c>
      <c r="D631" s="166"/>
      <c r="E631" s="166"/>
      <c r="M631" s="30"/>
      <c r="N631" s="172"/>
      <c r="O631" s="172"/>
      <c r="P631" s="172"/>
      <c r="Q631" s="172"/>
      <c r="R631" s="172"/>
      <c r="S631" s="172"/>
      <c r="T631" s="198">
        <f t="shared" si="43"/>
        <v>0</v>
      </c>
    </row>
    <row r="632" spans="1:20" ht="12.75" customHeight="1">
      <c r="A632" s="259" t="s">
        <v>15</v>
      </c>
      <c r="B632" s="692" t="s">
        <v>577</v>
      </c>
      <c r="C632" s="1284" t="s">
        <v>5</v>
      </c>
      <c r="D632" s="166"/>
      <c r="E632" s="166"/>
      <c r="M632" s="30"/>
      <c r="N632" s="172"/>
      <c r="O632" s="172"/>
      <c r="P632" s="172"/>
      <c r="Q632" s="172"/>
      <c r="R632" s="172"/>
      <c r="S632" s="172"/>
      <c r="T632" s="198">
        <f t="shared" si="43"/>
        <v>0</v>
      </c>
    </row>
    <row r="633" spans="1:20" ht="12.75" customHeight="1">
      <c r="A633" s="259" t="s">
        <v>15</v>
      </c>
      <c r="B633" s="692" t="s">
        <v>578</v>
      </c>
      <c r="C633" s="1284" t="s">
        <v>5</v>
      </c>
      <c r="D633" s="166"/>
      <c r="E633" s="166"/>
      <c r="M633" s="30"/>
      <c r="N633" s="172"/>
      <c r="O633" s="172"/>
      <c r="P633" s="172"/>
      <c r="Q633" s="172"/>
      <c r="R633" s="172"/>
      <c r="S633" s="172"/>
      <c r="T633" s="198">
        <f t="shared" si="43"/>
        <v>0</v>
      </c>
    </row>
    <row r="634" spans="1:20" ht="12.75" customHeight="1">
      <c r="A634" s="259" t="s">
        <v>16</v>
      </c>
      <c r="B634" s="692" t="s">
        <v>579</v>
      </c>
      <c r="C634" s="1284" t="s">
        <v>5</v>
      </c>
      <c r="D634" s="166"/>
      <c r="E634" s="166"/>
      <c r="M634" s="30"/>
      <c r="N634" s="199"/>
      <c r="O634" s="199"/>
      <c r="P634" s="199"/>
      <c r="Q634" s="199"/>
      <c r="R634" s="199"/>
      <c r="S634" s="199"/>
      <c r="T634" s="198">
        <f t="shared" si="43"/>
        <v>0</v>
      </c>
    </row>
    <row r="635" spans="1:20" ht="12.75" customHeight="1">
      <c r="A635" s="259" t="s">
        <v>31</v>
      </c>
      <c r="B635" s="692" t="s">
        <v>279</v>
      </c>
      <c r="C635" s="1284" t="s">
        <v>5</v>
      </c>
      <c r="D635" s="166"/>
      <c r="E635" s="166"/>
      <c r="M635" s="30"/>
      <c r="N635" s="199"/>
      <c r="O635" s="199"/>
      <c r="P635" s="199"/>
      <c r="Q635" s="199"/>
      <c r="R635" s="199"/>
      <c r="S635" s="199"/>
      <c r="T635" s="198">
        <f t="shared" si="43"/>
        <v>0</v>
      </c>
    </row>
    <row r="636" spans="1:20" ht="12.75" customHeight="1">
      <c r="A636" s="259" t="s">
        <v>31</v>
      </c>
      <c r="B636" s="692" t="s">
        <v>280</v>
      </c>
      <c r="C636" s="1284" t="s">
        <v>5</v>
      </c>
      <c r="D636" s="166"/>
      <c r="E636" s="166"/>
      <c r="M636" s="30"/>
      <c r="N636" s="199"/>
      <c r="O636" s="199"/>
      <c r="P636" s="199"/>
      <c r="Q636" s="199"/>
      <c r="R636" s="199"/>
      <c r="S636" s="199"/>
      <c r="T636" s="198">
        <f t="shared" si="43"/>
        <v>0</v>
      </c>
    </row>
    <row r="637" spans="1:20" ht="12.75" customHeight="1">
      <c r="A637" s="259" t="s">
        <v>31</v>
      </c>
      <c r="B637" s="692" t="s">
        <v>281</v>
      </c>
      <c r="C637" s="1284" t="s">
        <v>5</v>
      </c>
      <c r="D637" s="166"/>
      <c r="E637" s="166"/>
      <c r="M637" s="30"/>
      <c r="N637" s="172"/>
      <c r="O637" s="172"/>
      <c r="P637" s="172"/>
      <c r="Q637" s="172"/>
      <c r="R637" s="172"/>
      <c r="S637" s="172"/>
      <c r="T637" s="198">
        <f t="shared" si="43"/>
        <v>0</v>
      </c>
    </row>
    <row r="638" spans="1:20" ht="12.75" customHeight="1">
      <c r="A638" s="259" t="s">
        <v>19</v>
      </c>
      <c r="B638" s="692" t="s">
        <v>580</v>
      </c>
      <c r="C638" s="1284" t="s">
        <v>5</v>
      </c>
      <c r="D638" s="166"/>
      <c r="E638" s="166"/>
      <c r="M638" s="30"/>
      <c r="N638" s="172"/>
      <c r="O638" s="172"/>
      <c r="P638" s="172"/>
      <c r="Q638" s="172"/>
      <c r="R638" s="172"/>
      <c r="S638" s="172"/>
      <c r="T638" s="198">
        <f t="shared" si="43"/>
        <v>0</v>
      </c>
    </row>
    <row r="639" spans="1:20" ht="12.75" customHeight="1">
      <c r="A639" s="259" t="s">
        <v>19</v>
      </c>
      <c r="B639" s="692" t="s">
        <v>581</v>
      </c>
      <c r="C639" s="1284" t="s">
        <v>5</v>
      </c>
      <c r="D639" s="166"/>
      <c r="E639" s="166"/>
      <c r="M639" s="30"/>
      <c r="N639" s="172"/>
      <c r="O639" s="172"/>
      <c r="P639" s="172"/>
      <c r="Q639" s="172"/>
      <c r="R639" s="172"/>
      <c r="S639" s="172"/>
      <c r="T639" s="198">
        <f t="shared" si="43"/>
        <v>0</v>
      </c>
    </row>
    <row r="640" spans="1:20" ht="12.75" customHeight="1">
      <c r="A640" s="259" t="s">
        <v>21</v>
      </c>
      <c r="B640" s="692" t="s">
        <v>582</v>
      </c>
      <c r="C640" s="1284" t="s">
        <v>6</v>
      </c>
      <c r="D640" s="166"/>
      <c r="E640" s="166"/>
      <c r="M640" s="30"/>
      <c r="N640" s="172"/>
      <c r="O640" s="172"/>
      <c r="P640" s="172"/>
      <c r="Q640" s="172"/>
      <c r="R640" s="172"/>
      <c r="S640" s="172"/>
      <c r="T640" s="198">
        <f t="shared" si="43"/>
        <v>0</v>
      </c>
    </row>
    <row r="641" spans="1:20" ht="12.75" customHeight="1">
      <c r="A641" s="259" t="s">
        <v>21</v>
      </c>
      <c r="B641" s="692" t="s">
        <v>44</v>
      </c>
      <c r="C641" s="1284" t="s">
        <v>6</v>
      </c>
      <c r="D641" s="166"/>
      <c r="E641" s="166"/>
      <c r="M641" s="30"/>
      <c r="N641" s="199"/>
      <c r="O641" s="199"/>
      <c r="P641" s="199"/>
      <c r="Q641" s="199"/>
      <c r="R641" s="199"/>
      <c r="S641" s="199"/>
      <c r="T641" s="198">
        <f t="shared" si="43"/>
        <v>0</v>
      </c>
    </row>
    <row r="642" spans="1:20" ht="12.75" customHeight="1">
      <c r="A642" s="259" t="s">
        <v>34</v>
      </c>
      <c r="B642" s="692" t="s">
        <v>583</v>
      </c>
      <c r="C642" s="1284" t="s">
        <v>6</v>
      </c>
      <c r="D642" s="166"/>
      <c r="E642" s="166"/>
      <c r="M642" s="30"/>
      <c r="N642" s="199"/>
      <c r="O642" s="199"/>
      <c r="P642" s="199"/>
      <c r="Q642" s="199"/>
      <c r="R642" s="199"/>
      <c r="S642" s="199"/>
      <c r="T642" s="198">
        <f t="shared" si="43"/>
        <v>0</v>
      </c>
    </row>
    <row r="643" spans="1:20" ht="12.75" customHeight="1">
      <c r="A643" s="259" t="s">
        <v>34</v>
      </c>
      <c r="B643" s="692" t="s">
        <v>45</v>
      </c>
      <c r="C643" s="1284" t="s">
        <v>6</v>
      </c>
      <c r="D643" s="166"/>
      <c r="E643" s="166"/>
      <c r="M643" s="30"/>
      <c r="N643" s="172"/>
      <c r="O643" s="172"/>
      <c r="P643" s="172"/>
      <c r="Q643" s="172"/>
      <c r="R643" s="172"/>
      <c r="S643" s="172"/>
      <c r="T643" s="198">
        <f t="shared" si="43"/>
        <v>0</v>
      </c>
    </row>
    <row r="644" spans="1:20" ht="12.75" customHeight="1">
      <c r="A644" s="259" t="s">
        <v>34</v>
      </c>
      <c r="B644" s="692" t="s">
        <v>584</v>
      </c>
      <c r="C644" s="1284" t="s">
        <v>6</v>
      </c>
      <c r="D644" s="166"/>
      <c r="E644" s="166"/>
      <c r="M644" s="30"/>
      <c r="N644" s="172"/>
      <c r="O644" s="172"/>
      <c r="P644" s="172"/>
      <c r="Q644" s="172"/>
      <c r="R644" s="172"/>
      <c r="S644" s="172"/>
      <c r="T644" s="198">
        <f t="shared" si="43"/>
        <v>0</v>
      </c>
    </row>
    <row r="645" spans="1:20" ht="12.75" customHeight="1">
      <c r="A645" s="259" t="s">
        <v>14</v>
      </c>
      <c r="B645" s="692" t="s">
        <v>46</v>
      </c>
      <c r="C645" s="1284" t="s">
        <v>6</v>
      </c>
      <c r="D645" s="166"/>
      <c r="E645" s="166"/>
      <c r="M645" s="30"/>
      <c r="N645" s="172"/>
      <c r="O645" s="172"/>
      <c r="P645" s="172"/>
      <c r="Q645" s="172"/>
      <c r="R645" s="172"/>
      <c r="S645" s="172"/>
      <c r="T645" s="198">
        <f t="shared" si="43"/>
        <v>0</v>
      </c>
    </row>
    <row r="646" spans="1:20" ht="12.75" customHeight="1">
      <c r="A646" s="259" t="s">
        <v>14</v>
      </c>
      <c r="B646" s="692" t="s">
        <v>47</v>
      </c>
      <c r="C646" s="1284" t="s">
        <v>6</v>
      </c>
      <c r="D646" s="166"/>
      <c r="E646" s="166"/>
      <c r="M646" s="30"/>
      <c r="N646" s="199"/>
      <c r="O646" s="199"/>
      <c r="P646" s="199"/>
      <c r="Q646" s="199"/>
      <c r="R646" s="199"/>
      <c r="S646" s="199"/>
      <c r="T646" s="198">
        <f t="shared" si="43"/>
        <v>0</v>
      </c>
    </row>
    <row r="647" spans="1:20" ht="12.75" customHeight="1">
      <c r="A647" s="259" t="s">
        <v>14</v>
      </c>
      <c r="B647" s="692" t="s">
        <v>48</v>
      </c>
      <c r="C647" s="1284" t="s">
        <v>6</v>
      </c>
      <c r="D647" s="166"/>
      <c r="E647" s="166"/>
      <c r="M647" s="30"/>
      <c r="N647" s="199"/>
      <c r="O647" s="199"/>
      <c r="P647" s="199"/>
      <c r="Q647" s="199"/>
      <c r="R647" s="199"/>
      <c r="S647" s="199"/>
      <c r="T647" s="198">
        <f t="shared" si="43"/>
        <v>0</v>
      </c>
    </row>
    <row r="648" spans="1:20" ht="12.75" customHeight="1">
      <c r="A648" s="259" t="s">
        <v>14</v>
      </c>
      <c r="B648" s="692" t="s">
        <v>282</v>
      </c>
      <c r="C648" s="1284" t="s">
        <v>6</v>
      </c>
      <c r="D648" s="166"/>
      <c r="E648" s="166"/>
      <c r="M648" s="30"/>
      <c r="N648" s="199"/>
      <c r="O648" s="199"/>
      <c r="P648" s="199"/>
      <c r="Q648" s="199"/>
      <c r="R648" s="199"/>
      <c r="S648" s="199"/>
      <c r="T648" s="198">
        <f t="shared" si="43"/>
        <v>0</v>
      </c>
    </row>
    <row r="649" spans="1:20" ht="12.75" customHeight="1">
      <c r="A649" s="259" t="s">
        <v>16</v>
      </c>
      <c r="B649" s="692" t="s">
        <v>585</v>
      </c>
      <c r="C649" s="1284" t="s">
        <v>6</v>
      </c>
      <c r="D649" s="166"/>
      <c r="E649" s="166"/>
      <c r="M649" s="30"/>
      <c r="N649" s="172"/>
      <c r="O649" s="172"/>
      <c r="P649" s="172"/>
      <c r="Q649" s="172"/>
      <c r="R649" s="172"/>
      <c r="S649" s="172"/>
      <c r="T649" s="198">
        <f t="shared" si="43"/>
        <v>0</v>
      </c>
    </row>
    <row r="650" spans="1:20" ht="12.75" customHeight="1">
      <c r="A650" s="259" t="s">
        <v>16</v>
      </c>
      <c r="B650" s="692" t="s">
        <v>586</v>
      </c>
      <c r="C650" s="1284" t="s">
        <v>6</v>
      </c>
      <c r="D650" s="166"/>
      <c r="E650" s="166"/>
      <c r="M650" s="30"/>
      <c r="N650" s="172"/>
      <c r="O650" s="172"/>
      <c r="P650" s="172"/>
      <c r="Q650" s="172"/>
      <c r="R650" s="172"/>
      <c r="S650" s="172"/>
      <c r="T650" s="198">
        <f t="shared" si="43"/>
        <v>0</v>
      </c>
    </row>
    <row r="651" spans="1:20" ht="12.75" customHeight="1">
      <c r="A651" s="259" t="s">
        <v>16</v>
      </c>
      <c r="B651" s="692" t="s">
        <v>587</v>
      </c>
      <c r="C651" s="1284" t="s">
        <v>6</v>
      </c>
      <c r="D651" s="166"/>
      <c r="E651" s="166"/>
      <c r="M651" s="30"/>
      <c r="N651" s="172"/>
      <c r="O651" s="172"/>
      <c r="P651" s="172"/>
      <c r="Q651" s="172"/>
      <c r="R651" s="172"/>
      <c r="S651" s="172"/>
      <c r="T651" s="198">
        <f t="shared" si="43"/>
        <v>0</v>
      </c>
    </row>
    <row r="652" spans="1:20" ht="12.75" customHeight="1">
      <c r="A652" s="259" t="s">
        <v>16</v>
      </c>
      <c r="B652" s="692" t="s">
        <v>588</v>
      </c>
      <c r="C652" s="1284" t="s">
        <v>6</v>
      </c>
      <c r="D652" s="166"/>
      <c r="E652" s="166"/>
      <c r="M652" s="30"/>
      <c r="N652" s="172"/>
      <c r="O652" s="172"/>
      <c r="P652" s="172"/>
      <c r="Q652" s="172"/>
      <c r="R652" s="172"/>
      <c r="S652" s="172"/>
      <c r="T652" s="198">
        <f t="shared" si="43"/>
        <v>0</v>
      </c>
    </row>
    <row r="653" spans="1:20" ht="12.75" customHeight="1">
      <c r="A653" s="259" t="s">
        <v>16</v>
      </c>
      <c r="B653" s="692" t="s">
        <v>589</v>
      </c>
      <c r="C653" s="1284" t="s">
        <v>6</v>
      </c>
      <c r="D653" s="166"/>
      <c r="E653" s="166"/>
      <c r="M653" s="30"/>
      <c r="N653" s="199"/>
      <c r="O653" s="199"/>
      <c r="P653" s="199"/>
      <c r="Q653" s="199"/>
      <c r="R653" s="199"/>
      <c r="S653" s="199"/>
      <c r="T653" s="198">
        <f t="shared" si="43"/>
        <v>0</v>
      </c>
    </row>
    <row r="654" spans="1:20" ht="12.75" customHeight="1">
      <c r="A654" s="259" t="s">
        <v>31</v>
      </c>
      <c r="B654" s="692" t="s">
        <v>283</v>
      </c>
      <c r="C654" s="1284" t="s">
        <v>6</v>
      </c>
      <c r="D654" s="166"/>
      <c r="E654" s="166"/>
      <c r="M654" s="30"/>
      <c r="N654" s="199"/>
      <c r="O654" s="199"/>
      <c r="P654" s="199"/>
      <c r="Q654" s="199"/>
      <c r="R654" s="199"/>
      <c r="S654" s="199"/>
      <c r="T654" s="198">
        <f t="shared" si="43"/>
        <v>0</v>
      </c>
    </row>
    <row r="655" spans="1:20" ht="12.75" customHeight="1">
      <c r="A655" s="259" t="s">
        <v>19</v>
      </c>
      <c r="B655" s="692" t="s">
        <v>590</v>
      </c>
      <c r="C655" s="1284" t="s">
        <v>6</v>
      </c>
      <c r="D655" s="166"/>
      <c r="E655" s="166"/>
      <c r="M655" s="30"/>
      <c r="N655" s="172"/>
      <c r="O655" s="172"/>
      <c r="P655" s="172"/>
      <c r="Q655" s="172"/>
      <c r="R655" s="172"/>
      <c r="S655" s="172"/>
      <c r="T655" s="198">
        <f t="shared" ref="T655:T660" si="44">SUM(O655:S655)</f>
        <v>0</v>
      </c>
    </row>
    <row r="656" spans="1:20" ht="12.75" customHeight="1">
      <c r="A656" s="259" t="s">
        <v>19</v>
      </c>
      <c r="B656" s="692" t="s">
        <v>49</v>
      </c>
      <c r="C656" s="1284" t="s">
        <v>8</v>
      </c>
      <c r="D656" s="166"/>
      <c r="E656" s="166"/>
      <c r="M656" s="30"/>
      <c r="N656" s="172"/>
      <c r="O656" s="172"/>
      <c r="P656" s="172"/>
      <c r="Q656" s="172"/>
      <c r="R656" s="172"/>
      <c r="S656" s="172"/>
      <c r="T656" s="198">
        <f t="shared" si="44"/>
        <v>0</v>
      </c>
    </row>
    <row r="657" spans="1:20" ht="12.75" customHeight="1">
      <c r="A657" s="259" t="s">
        <v>19</v>
      </c>
      <c r="B657" s="692" t="s">
        <v>50</v>
      </c>
      <c r="C657" s="1284" t="s">
        <v>8</v>
      </c>
      <c r="D657" s="166"/>
      <c r="E657" s="166"/>
      <c r="M657" s="30"/>
      <c r="N657" s="172"/>
      <c r="O657" s="172"/>
      <c r="P657" s="172"/>
      <c r="Q657" s="172"/>
      <c r="R657" s="172"/>
      <c r="S657" s="172"/>
      <c r="T657" s="198">
        <f t="shared" si="44"/>
        <v>0</v>
      </c>
    </row>
    <row r="658" spans="1:20" ht="12.75" customHeight="1">
      <c r="A658" s="259" t="s">
        <v>18</v>
      </c>
      <c r="B658" s="692" t="s">
        <v>1228</v>
      </c>
      <c r="C658" s="1284" t="s">
        <v>8</v>
      </c>
      <c r="D658" s="166"/>
      <c r="E658" s="166"/>
      <c r="M658" s="30"/>
      <c r="N658" s="1624"/>
      <c r="O658" s="1624"/>
      <c r="P658" s="1624"/>
      <c r="Q658" s="1624"/>
      <c r="R658" s="1624"/>
      <c r="S658" s="1624"/>
      <c r="T658" s="1625"/>
    </row>
    <row r="659" spans="1:20" ht="12.75" customHeight="1">
      <c r="A659" s="250" t="s">
        <v>18</v>
      </c>
      <c r="B659" s="1199" t="s">
        <v>1229</v>
      </c>
      <c r="C659" s="1284" t="s">
        <v>8</v>
      </c>
      <c r="D659" s="166"/>
      <c r="E659" s="166"/>
      <c r="M659" s="30"/>
      <c r="N659" s="1624"/>
      <c r="O659" s="1624"/>
      <c r="P659" s="1624"/>
      <c r="Q659" s="1624"/>
      <c r="R659" s="1624"/>
      <c r="S659" s="1624"/>
      <c r="T659" s="1625"/>
    </row>
    <row r="660" spans="1:20" ht="12.75" customHeight="1">
      <c r="A660" s="686"/>
      <c r="B660" s="685"/>
      <c r="C660" s="990" t="s">
        <v>591</v>
      </c>
      <c r="D660" s="200"/>
      <c r="E660" s="200"/>
      <c r="M660" s="30"/>
      <c r="N660" s="201">
        <f t="shared" ref="N660:S660" si="45">SUM(N559:N659)</f>
        <v>0</v>
      </c>
      <c r="O660" s="201">
        <f t="shared" si="45"/>
        <v>0</v>
      </c>
      <c r="P660" s="201">
        <f t="shared" si="45"/>
        <v>0</v>
      </c>
      <c r="Q660" s="201">
        <f t="shared" si="45"/>
        <v>0</v>
      </c>
      <c r="R660" s="201">
        <f t="shared" si="45"/>
        <v>0</v>
      </c>
      <c r="S660" s="201">
        <f t="shared" si="45"/>
        <v>0</v>
      </c>
      <c r="T660" s="203">
        <f t="shared" si="44"/>
        <v>0</v>
      </c>
    </row>
    <row r="661" spans="1:20" ht="12.75" customHeight="1">
      <c r="C661" s="253"/>
      <c r="M661" s="30"/>
      <c r="N661" s="5"/>
      <c r="O661" s="5"/>
      <c r="P661" s="5"/>
      <c r="Q661" s="5"/>
      <c r="R661" s="5"/>
      <c r="S661" s="5"/>
      <c r="T661" s="83"/>
    </row>
    <row r="662" spans="1:20" ht="12.75" customHeight="1">
      <c r="A662" s="8" t="s">
        <v>911</v>
      </c>
      <c r="M662" s="30"/>
      <c r="N662" s="5"/>
      <c r="O662" s="5"/>
      <c r="P662" s="5"/>
      <c r="Q662" s="5"/>
      <c r="R662" s="5"/>
      <c r="S662" s="5"/>
      <c r="T662" s="83"/>
    </row>
    <row r="663" spans="1:20" ht="12.75" customHeight="1">
      <c r="A663" s="683" t="s">
        <v>21</v>
      </c>
      <c r="B663" s="692" t="s">
        <v>250</v>
      </c>
      <c r="C663" s="684" t="s">
        <v>10</v>
      </c>
      <c r="D663" s="39"/>
      <c r="E663" s="39"/>
      <c r="M663" s="30"/>
      <c r="N663" s="197"/>
      <c r="O663" s="197"/>
      <c r="P663" s="197"/>
      <c r="Q663" s="197"/>
      <c r="R663" s="197"/>
      <c r="S663" s="197"/>
      <c r="T663" s="198">
        <f t="shared" ref="T663:T694" si="46">SUM(O663:S663)</f>
        <v>0</v>
      </c>
    </row>
    <row r="664" spans="1:20" ht="12.75" customHeight="1">
      <c r="A664" s="683" t="s">
        <v>21</v>
      </c>
      <c r="B664" s="692" t="s">
        <v>13</v>
      </c>
      <c r="C664" s="684" t="s">
        <v>10</v>
      </c>
      <c r="E664" s="40"/>
      <c r="M664" s="30"/>
      <c r="N664" s="172"/>
      <c r="O664" s="172"/>
      <c r="P664" s="172"/>
      <c r="Q664" s="172"/>
      <c r="R664" s="172"/>
      <c r="S664" s="172"/>
      <c r="T664" s="198">
        <f t="shared" si="46"/>
        <v>0</v>
      </c>
    </row>
    <row r="665" spans="1:20" ht="12.75" customHeight="1">
      <c r="A665" s="683" t="s">
        <v>21</v>
      </c>
      <c r="B665" s="692" t="s">
        <v>251</v>
      </c>
      <c r="C665" s="684" t="s">
        <v>10</v>
      </c>
      <c r="E665" s="40"/>
      <c r="M665" s="30"/>
      <c r="N665" s="172"/>
      <c r="O665" s="172"/>
      <c r="P665" s="172"/>
      <c r="Q665" s="172"/>
      <c r="R665" s="172"/>
      <c r="S665" s="172"/>
      <c r="T665" s="198">
        <f t="shared" si="46"/>
        <v>0</v>
      </c>
    </row>
    <row r="666" spans="1:20" ht="12.75" customHeight="1">
      <c r="A666" s="683" t="s">
        <v>14</v>
      </c>
      <c r="B666" s="692" t="s">
        <v>22</v>
      </c>
      <c r="C666" s="684" t="s">
        <v>10</v>
      </c>
      <c r="E666" s="40"/>
      <c r="M666" s="30"/>
      <c r="N666" s="172"/>
      <c r="O666" s="172"/>
      <c r="P666" s="172"/>
      <c r="Q666" s="172"/>
      <c r="R666" s="172"/>
      <c r="S666" s="172"/>
      <c r="T666" s="198">
        <f t="shared" si="46"/>
        <v>0</v>
      </c>
    </row>
    <row r="667" spans="1:20" ht="12.75" customHeight="1">
      <c r="A667" s="683" t="s">
        <v>14</v>
      </c>
      <c r="B667" s="692" t="s">
        <v>23</v>
      </c>
      <c r="C667" s="684" t="s">
        <v>10</v>
      </c>
      <c r="E667" s="40"/>
      <c r="M667" s="30"/>
      <c r="N667" s="172"/>
      <c r="O667" s="172"/>
      <c r="P667" s="172"/>
      <c r="Q667" s="172"/>
      <c r="R667" s="172"/>
      <c r="S667" s="172"/>
      <c r="T667" s="198">
        <f t="shared" si="46"/>
        <v>0</v>
      </c>
    </row>
    <row r="668" spans="1:20" ht="12.75" customHeight="1">
      <c r="A668" s="683" t="s">
        <v>14</v>
      </c>
      <c r="B668" s="692" t="s">
        <v>24</v>
      </c>
      <c r="C668" s="684" t="s">
        <v>10</v>
      </c>
      <c r="E668" s="40"/>
      <c r="M668" s="30"/>
      <c r="N668" s="172"/>
      <c r="O668" s="172"/>
      <c r="P668" s="172"/>
      <c r="Q668" s="172"/>
      <c r="R668" s="172"/>
      <c r="S668" s="172"/>
      <c r="T668" s="198">
        <f t="shared" si="46"/>
        <v>0</v>
      </c>
    </row>
    <row r="669" spans="1:20" ht="12.75" customHeight="1">
      <c r="A669" s="683" t="s">
        <v>14</v>
      </c>
      <c r="B669" s="692" t="s">
        <v>554</v>
      </c>
      <c r="C669" s="684" t="s">
        <v>10</v>
      </c>
      <c r="E669" s="40"/>
      <c r="M669" s="30"/>
      <c r="N669" s="172"/>
      <c r="O669" s="172"/>
      <c r="P669" s="172"/>
      <c r="Q669" s="172"/>
      <c r="R669" s="172"/>
      <c r="S669" s="172"/>
      <c r="T669" s="198">
        <f t="shared" si="46"/>
        <v>0</v>
      </c>
    </row>
    <row r="670" spans="1:20" ht="12.75" customHeight="1">
      <c r="A670" s="683" t="s">
        <v>14</v>
      </c>
      <c r="B670" s="692" t="s">
        <v>20</v>
      </c>
      <c r="C670" s="684" t="s">
        <v>10</v>
      </c>
      <c r="E670" s="40"/>
      <c r="M670" s="30"/>
      <c r="N670" s="172"/>
      <c r="O670" s="172"/>
      <c r="P670" s="172"/>
      <c r="Q670" s="172"/>
      <c r="R670" s="172"/>
      <c r="S670" s="172"/>
      <c r="T670" s="198">
        <f t="shared" si="46"/>
        <v>0</v>
      </c>
    </row>
    <row r="671" spans="1:20" ht="12.75" customHeight="1">
      <c r="A671" s="683" t="s">
        <v>14</v>
      </c>
      <c r="B671" s="38" t="s">
        <v>252</v>
      </c>
      <c r="C671" s="684" t="s">
        <v>10</v>
      </c>
      <c r="E671" s="40"/>
      <c r="M671" s="30"/>
      <c r="N671" s="172"/>
      <c r="O671" s="172"/>
      <c r="P671" s="172"/>
      <c r="Q671" s="172"/>
      <c r="R671" s="172"/>
      <c r="S671" s="172"/>
      <c r="T671" s="198">
        <f t="shared" si="46"/>
        <v>0</v>
      </c>
    </row>
    <row r="672" spans="1:20" ht="12.75" customHeight="1">
      <c r="A672" s="683" t="s">
        <v>16</v>
      </c>
      <c r="B672" s="692" t="s">
        <v>25</v>
      </c>
      <c r="C672" s="684" t="s">
        <v>10</v>
      </c>
      <c r="E672" s="40"/>
      <c r="M672" s="30"/>
      <c r="N672" s="172"/>
      <c r="O672" s="172"/>
      <c r="P672" s="172"/>
      <c r="Q672" s="172"/>
      <c r="R672" s="172"/>
      <c r="S672" s="172"/>
      <c r="T672" s="198">
        <f t="shared" si="46"/>
        <v>0</v>
      </c>
    </row>
    <row r="673" spans="1:20" ht="12.75" customHeight="1">
      <c r="A673" s="683" t="s">
        <v>16</v>
      </c>
      <c r="B673" s="692" t="s">
        <v>26</v>
      </c>
      <c r="C673" s="684" t="s">
        <v>10</v>
      </c>
      <c r="E673" s="40"/>
      <c r="M673" s="30"/>
      <c r="N673" s="172"/>
      <c r="O673" s="172"/>
      <c r="P673" s="172"/>
      <c r="Q673" s="172"/>
      <c r="R673" s="172"/>
      <c r="S673" s="172"/>
      <c r="T673" s="198">
        <f t="shared" si="46"/>
        <v>0</v>
      </c>
    </row>
    <row r="674" spans="1:20" ht="12.75" customHeight="1">
      <c r="A674" s="683" t="s">
        <v>16</v>
      </c>
      <c r="B674" s="692" t="s">
        <v>555</v>
      </c>
      <c r="C674" s="684" t="s">
        <v>10</v>
      </c>
      <c r="E674" s="40"/>
      <c r="M674" s="30"/>
      <c r="N674" s="172"/>
      <c r="O674" s="172"/>
      <c r="P674" s="172"/>
      <c r="Q674" s="172"/>
      <c r="R674" s="172"/>
      <c r="S674" s="172"/>
      <c r="T674" s="198">
        <f t="shared" si="46"/>
        <v>0</v>
      </c>
    </row>
    <row r="675" spans="1:20" ht="12.75" customHeight="1">
      <c r="A675" s="683" t="s">
        <v>16</v>
      </c>
      <c r="B675" s="692" t="s">
        <v>27</v>
      </c>
      <c r="C675" s="684" t="s">
        <v>10</v>
      </c>
      <c r="E675" s="40"/>
      <c r="M675" s="30"/>
      <c r="N675" s="172"/>
      <c r="O675" s="172"/>
      <c r="P675" s="172"/>
      <c r="Q675" s="172"/>
      <c r="R675" s="172"/>
      <c r="S675" s="172"/>
      <c r="T675" s="198">
        <f t="shared" si="46"/>
        <v>0</v>
      </c>
    </row>
    <row r="676" spans="1:20" ht="12.75" customHeight="1">
      <c r="A676" s="683" t="s">
        <v>16</v>
      </c>
      <c r="B676" s="692" t="s">
        <v>556</v>
      </c>
      <c r="C676" s="684" t="s">
        <v>10</v>
      </c>
      <c r="E676" s="40"/>
      <c r="M676" s="30"/>
      <c r="N676" s="172"/>
      <c r="O676" s="172"/>
      <c r="P676" s="172"/>
      <c r="Q676" s="172"/>
      <c r="R676" s="172"/>
      <c r="S676" s="172"/>
      <c r="T676" s="198">
        <f t="shared" si="46"/>
        <v>0</v>
      </c>
    </row>
    <row r="677" spans="1:20" ht="12.75" customHeight="1">
      <c r="A677" s="683" t="s">
        <v>16</v>
      </c>
      <c r="B677" s="692" t="s">
        <v>557</v>
      </c>
      <c r="C677" s="684" t="s">
        <v>10</v>
      </c>
      <c r="E677" s="40"/>
      <c r="M677" s="30"/>
      <c r="N677" s="172"/>
      <c r="O677" s="172"/>
      <c r="P677" s="172"/>
      <c r="Q677" s="172"/>
      <c r="R677" s="172"/>
      <c r="S677" s="172"/>
      <c r="T677" s="198">
        <f t="shared" si="46"/>
        <v>0</v>
      </c>
    </row>
    <row r="678" spans="1:20" ht="12.75" customHeight="1">
      <c r="A678" s="683" t="s">
        <v>16</v>
      </c>
      <c r="B678" s="38" t="s">
        <v>558</v>
      </c>
      <c r="C678" s="684" t="s">
        <v>10</v>
      </c>
      <c r="E678" s="40"/>
      <c r="M678" s="30"/>
      <c r="N678" s="172"/>
      <c r="O678" s="172"/>
      <c r="P678" s="172"/>
      <c r="Q678" s="172"/>
      <c r="R678" s="172"/>
      <c r="S678" s="172"/>
      <c r="T678" s="198">
        <f t="shared" si="46"/>
        <v>0</v>
      </c>
    </row>
    <row r="679" spans="1:20" ht="12.75" customHeight="1">
      <c r="A679" s="683" t="s">
        <v>16</v>
      </c>
      <c r="B679" s="38" t="s">
        <v>559</v>
      </c>
      <c r="C679" s="684" t="s">
        <v>10</v>
      </c>
      <c r="E679" s="40"/>
      <c r="M679" s="30"/>
      <c r="N679" s="172"/>
      <c r="O679" s="172"/>
      <c r="P679" s="172"/>
      <c r="Q679" s="172"/>
      <c r="R679" s="172"/>
      <c r="S679" s="172"/>
      <c r="T679" s="198">
        <f t="shared" si="46"/>
        <v>0</v>
      </c>
    </row>
    <row r="680" spans="1:20" ht="12.75" customHeight="1">
      <c r="A680" s="259" t="s">
        <v>21</v>
      </c>
      <c r="B680" s="692" t="s">
        <v>560</v>
      </c>
      <c r="C680" s="684" t="s">
        <v>11</v>
      </c>
      <c r="E680" s="40"/>
      <c r="M680" s="30"/>
      <c r="N680" s="172"/>
      <c r="O680" s="172"/>
      <c r="P680" s="172"/>
      <c r="Q680" s="172"/>
      <c r="R680" s="172"/>
      <c r="S680" s="172"/>
      <c r="T680" s="198">
        <f t="shared" si="46"/>
        <v>0</v>
      </c>
    </row>
    <row r="681" spans="1:20" ht="12.75" customHeight="1">
      <c r="A681" s="259" t="s">
        <v>21</v>
      </c>
      <c r="B681" s="692" t="s">
        <v>561</v>
      </c>
      <c r="C681" s="684" t="s">
        <v>11</v>
      </c>
      <c r="E681" s="40"/>
      <c r="M681" s="30"/>
      <c r="N681" s="172"/>
      <c r="O681" s="172"/>
      <c r="P681" s="172"/>
      <c r="Q681" s="172"/>
      <c r="R681" s="172"/>
      <c r="S681" s="172"/>
      <c r="T681" s="198">
        <f t="shared" si="46"/>
        <v>0</v>
      </c>
    </row>
    <row r="682" spans="1:20" ht="12.75" customHeight="1">
      <c r="A682" s="259" t="s">
        <v>21</v>
      </c>
      <c r="B682" s="692" t="s">
        <v>253</v>
      </c>
      <c r="C682" s="684" t="s">
        <v>11</v>
      </c>
      <c r="E682" s="40"/>
      <c r="M682" s="30"/>
      <c r="N682" s="172"/>
      <c r="O682" s="172"/>
      <c r="P682" s="172"/>
      <c r="Q682" s="172"/>
      <c r="R682" s="172"/>
      <c r="S682" s="172"/>
      <c r="T682" s="198">
        <f t="shared" si="46"/>
        <v>0</v>
      </c>
    </row>
    <row r="683" spans="1:20" ht="12.75" customHeight="1">
      <c r="A683" s="259" t="s">
        <v>21</v>
      </c>
      <c r="B683" s="692" t="s">
        <v>254</v>
      </c>
      <c r="C683" s="684" t="s">
        <v>11</v>
      </c>
      <c r="E683" s="40"/>
      <c r="M683" s="30"/>
      <c r="N683" s="172"/>
      <c r="O683" s="172"/>
      <c r="P683" s="172"/>
      <c r="Q683" s="172"/>
      <c r="R683" s="172"/>
      <c r="S683" s="172"/>
      <c r="T683" s="198">
        <f t="shared" si="46"/>
        <v>0</v>
      </c>
    </row>
    <row r="684" spans="1:20" ht="12.75" customHeight="1">
      <c r="A684" s="259" t="s">
        <v>21</v>
      </c>
      <c r="B684" s="692" t="s">
        <v>562</v>
      </c>
      <c r="C684" s="684" t="s">
        <v>11</v>
      </c>
      <c r="E684" s="40"/>
      <c r="M684" s="30"/>
      <c r="N684" s="172"/>
      <c r="O684" s="172"/>
      <c r="P684" s="172"/>
      <c r="Q684" s="172"/>
      <c r="R684" s="172"/>
      <c r="S684" s="172"/>
      <c r="T684" s="198">
        <f t="shared" si="46"/>
        <v>0</v>
      </c>
    </row>
    <row r="685" spans="1:20" ht="12.75" customHeight="1">
      <c r="A685" s="259" t="s">
        <v>21</v>
      </c>
      <c r="B685" s="692" t="s">
        <v>563</v>
      </c>
      <c r="C685" s="684" t="s">
        <v>11</v>
      </c>
      <c r="E685" s="40"/>
      <c r="M685" s="30"/>
      <c r="N685" s="172"/>
      <c r="O685" s="172"/>
      <c r="P685" s="172"/>
      <c r="Q685" s="172"/>
      <c r="R685" s="172"/>
      <c r="S685" s="172"/>
      <c r="T685" s="198">
        <f t="shared" si="46"/>
        <v>0</v>
      </c>
    </row>
    <row r="686" spans="1:20" ht="12.75" customHeight="1">
      <c r="A686" s="259" t="s">
        <v>14</v>
      </c>
      <c r="B686" s="692" t="s">
        <v>28</v>
      </c>
      <c r="C686" s="684" t="s">
        <v>11</v>
      </c>
      <c r="E686" s="40"/>
      <c r="M686" s="30"/>
      <c r="N686" s="172"/>
      <c r="O686" s="172"/>
      <c r="P686" s="172"/>
      <c r="Q686" s="172"/>
      <c r="R686" s="172"/>
      <c r="S686" s="172"/>
      <c r="T686" s="198">
        <f t="shared" si="46"/>
        <v>0</v>
      </c>
    </row>
    <row r="687" spans="1:20" ht="12.75" customHeight="1">
      <c r="A687" s="259" t="s">
        <v>14</v>
      </c>
      <c r="B687" s="692" t="s">
        <v>29</v>
      </c>
      <c r="C687" s="684" t="s">
        <v>11</v>
      </c>
      <c r="E687" s="40"/>
      <c r="M687" s="30"/>
      <c r="N687" s="172"/>
      <c r="O687" s="172"/>
      <c r="P687" s="172"/>
      <c r="Q687" s="172"/>
      <c r="R687" s="172"/>
      <c r="S687" s="172"/>
      <c r="T687" s="198">
        <f t="shared" si="46"/>
        <v>0</v>
      </c>
    </row>
    <row r="688" spans="1:20" ht="12.75" customHeight="1">
      <c r="A688" s="259" t="s">
        <v>14</v>
      </c>
      <c r="B688" s="692" t="s">
        <v>30</v>
      </c>
      <c r="C688" s="684" t="s">
        <v>11</v>
      </c>
      <c r="E688" s="40"/>
      <c r="M688" s="30"/>
      <c r="N688" s="172"/>
      <c r="O688" s="172"/>
      <c r="P688" s="172"/>
      <c r="Q688" s="172"/>
      <c r="R688" s="172"/>
      <c r="S688" s="172"/>
      <c r="T688" s="198">
        <f t="shared" si="46"/>
        <v>0</v>
      </c>
    </row>
    <row r="689" spans="1:20" ht="12.75" customHeight="1">
      <c r="A689" s="259" t="s">
        <v>16</v>
      </c>
      <c r="B689" s="692" t="s">
        <v>257</v>
      </c>
      <c r="C689" s="684" t="s">
        <v>11</v>
      </c>
      <c r="E689" s="40"/>
      <c r="M689" s="30"/>
      <c r="N689" s="172"/>
      <c r="O689" s="172"/>
      <c r="P689" s="172"/>
      <c r="Q689" s="172"/>
      <c r="R689" s="172"/>
      <c r="S689" s="172"/>
      <c r="T689" s="198">
        <f t="shared" si="46"/>
        <v>0</v>
      </c>
    </row>
    <row r="690" spans="1:20" ht="12.75" customHeight="1">
      <c r="A690" s="259" t="s">
        <v>16</v>
      </c>
      <c r="B690" s="692" t="s">
        <v>258</v>
      </c>
      <c r="C690" s="684" t="s">
        <v>11</v>
      </c>
      <c r="E690" s="40"/>
      <c r="M690" s="30"/>
      <c r="N690" s="199"/>
      <c r="O690" s="199"/>
      <c r="P690" s="199"/>
      <c r="Q690" s="199"/>
      <c r="R690" s="199"/>
      <c r="S690" s="199"/>
      <c r="T690" s="198">
        <f t="shared" si="46"/>
        <v>0</v>
      </c>
    </row>
    <row r="691" spans="1:20" ht="12.75" customHeight="1">
      <c r="A691" s="259" t="s">
        <v>16</v>
      </c>
      <c r="B691" s="692" t="s">
        <v>259</v>
      </c>
      <c r="C691" s="684" t="s">
        <v>11</v>
      </c>
      <c r="E691" s="40"/>
      <c r="M691" s="30"/>
      <c r="N691" s="199"/>
      <c r="O691" s="199"/>
      <c r="P691" s="199"/>
      <c r="Q691" s="199"/>
      <c r="R691" s="199"/>
      <c r="S691" s="199"/>
      <c r="T691" s="198">
        <f t="shared" si="46"/>
        <v>0</v>
      </c>
    </row>
    <row r="692" spans="1:20" ht="12.75" customHeight="1">
      <c r="A692" s="259" t="s">
        <v>16</v>
      </c>
      <c r="B692" s="692" t="s">
        <v>260</v>
      </c>
      <c r="C692" s="684" t="s">
        <v>11</v>
      </c>
      <c r="E692" s="40"/>
      <c r="M692" s="30"/>
      <c r="N692" s="199"/>
      <c r="O692" s="199"/>
      <c r="P692" s="199"/>
      <c r="Q692" s="199"/>
      <c r="R692" s="199"/>
      <c r="S692" s="199"/>
      <c r="T692" s="198">
        <f t="shared" si="46"/>
        <v>0</v>
      </c>
    </row>
    <row r="693" spans="1:20" ht="12.75" customHeight="1">
      <c r="A693" s="259" t="s">
        <v>16</v>
      </c>
      <c r="B693" s="692" t="s">
        <v>564</v>
      </c>
      <c r="C693" s="684" t="s">
        <v>11</v>
      </c>
      <c r="D693" s="166"/>
      <c r="E693" s="166"/>
      <c r="M693" s="30"/>
      <c r="N693" s="172"/>
      <c r="O693" s="172"/>
      <c r="P693" s="172"/>
      <c r="Q693" s="172"/>
      <c r="R693" s="172"/>
      <c r="S693" s="172"/>
      <c r="T693" s="198">
        <f t="shared" si="46"/>
        <v>0</v>
      </c>
    </row>
    <row r="694" spans="1:20" ht="12.75" customHeight="1">
      <c r="A694" s="259" t="s">
        <v>16</v>
      </c>
      <c r="B694" s="692" t="s">
        <v>261</v>
      </c>
      <c r="C694" s="684" t="s">
        <v>11</v>
      </c>
      <c r="D694" s="166"/>
      <c r="E694" s="166"/>
      <c r="M694" s="30"/>
      <c r="N694" s="172"/>
      <c r="O694" s="172"/>
      <c r="P694" s="172"/>
      <c r="Q694" s="172"/>
      <c r="R694" s="172"/>
      <c r="S694" s="172"/>
      <c r="T694" s="198">
        <f t="shared" si="46"/>
        <v>0</v>
      </c>
    </row>
    <row r="695" spans="1:20" ht="12.75" customHeight="1">
      <c r="A695" s="259" t="s">
        <v>16</v>
      </c>
      <c r="B695" s="692" t="s">
        <v>262</v>
      </c>
      <c r="C695" s="684" t="s">
        <v>11</v>
      </c>
      <c r="D695" s="166"/>
      <c r="E695" s="166"/>
      <c r="M695" s="30"/>
      <c r="N695" s="172"/>
      <c r="O695" s="172"/>
      <c r="P695" s="172"/>
      <c r="Q695" s="172"/>
      <c r="R695" s="172"/>
      <c r="S695" s="172"/>
      <c r="T695" s="198">
        <f t="shared" ref="T695:T726" si="47">SUM(O695:S695)</f>
        <v>0</v>
      </c>
    </row>
    <row r="696" spans="1:20" ht="12.75" customHeight="1">
      <c r="A696" s="259" t="s">
        <v>16</v>
      </c>
      <c r="B696" s="692" t="s">
        <v>565</v>
      </c>
      <c r="C696" s="684" t="s">
        <v>11</v>
      </c>
      <c r="D696" s="166"/>
      <c r="E696" s="166"/>
      <c r="M696" s="30"/>
      <c r="N696" s="172"/>
      <c r="O696" s="172"/>
      <c r="P696" s="172"/>
      <c r="Q696" s="172"/>
      <c r="R696" s="172"/>
      <c r="S696" s="172"/>
      <c r="T696" s="198">
        <f t="shared" si="47"/>
        <v>0</v>
      </c>
    </row>
    <row r="697" spans="1:20" ht="12.75" customHeight="1">
      <c r="A697" s="259" t="s">
        <v>16</v>
      </c>
      <c r="B697" s="38" t="s">
        <v>263</v>
      </c>
      <c r="C697" s="684" t="s">
        <v>11</v>
      </c>
      <c r="D697" s="166"/>
      <c r="E697" s="166"/>
      <c r="M697" s="30"/>
      <c r="N697" s="172"/>
      <c r="O697" s="172"/>
      <c r="P697" s="172"/>
      <c r="Q697" s="172"/>
      <c r="R697" s="172"/>
      <c r="S697" s="172"/>
      <c r="T697" s="198">
        <f t="shared" si="47"/>
        <v>0</v>
      </c>
    </row>
    <row r="698" spans="1:20" ht="12.75" customHeight="1">
      <c r="A698" s="259" t="s">
        <v>16</v>
      </c>
      <c r="B698" s="38" t="s">
        <v>566</v>
      </c>
      <c r="C698" s="684" t="s">
        <v>11</v>
      </c>
      <c r="D698" s="166"/>
      <c r="E698" s="166"/>
      <c r="M698" s="30"/>
      <c r="N698" s="172"/>
      <c r="O698" s="172"/>
      <c r="P698" s="172"/>
      <c r="Q698" s="172"/>
      <c r="R698" s="172"/>
      <c r="S698" s="172"/>
      <c r="T698" s="198">
        <f t="shared" si="47"/>
        <v>0</v>
      </c>
    </row>
    <row r="699" spans="1:20" ht="12.75" customHeight="1">
      <c r="A699" s="259" t="s">
        <v>16</v>
      </c>
      <c r="B699" s="38" t="s">
        <v>266</v>
      </c>
      <c r="C699" s="684" t="s">
        <v>11</v>
      </c>
      <c r="D699" s="166"/>
      <c r="E699" s="166"/>
      <c r="M699" s="30"/>
      <c r="N699" s="172"/>
      <c r="O699" s="172"/>
      <c r="P699" s="172"/>
      <c r="Q699" s="172"/>
      <c r="R699" s="172"/>
      <c r="S699" s="172"/>
      <c r="T699" s="198">
        <f t="shared" si="47"/>
        <v>0</v>
      </c>
    </row>
    <row r="700" spans="1:20" ht="12.75" customHeight="1">
      <c r="A700" s="259" t="s">
        <v>16</v>
      </c>
      <c r="B700" s="38" t="s">
        <v>265</v>
      </c>
      <c r="C700" s="684" t="s">
        <v>11</v>
      </c>
      <c r="D700" s="166"/>
      <c r="E700" s="166"/>
      <c r="M700" s="30"/>
      <c r="N700" s="172"/>
      <c r="O700" s="172"/>
      <c r="P700" s="172"/>
      <c r="Q700" s="172"/>
      <c r="R700" s="172"/>
      <c r="S700" s="172"/>
      <c r="T700" s="198">
        <f t="shared" si="47"/>
        <v>0</v>
      </c>
    </row>
    <row r="701" spans="1:20" ht="12.75" customHeight="1">
      <c r="A701" s="259" t="s">
        <v>16</v>
      </c>
      <c r="B701" s="692" t="s">
        <v>567</v>
      </c>
      <c r="C701" s="684" t="s">
        <v>11</v>
      </c>
      <c r="D701" s="166"/>
      <c r="E701" s="166"/>
      <c r="M701" s="30"/>
      <c r="N701" s="172"/>
      <c r="O701" s="172"/>
      <c r="P701" s="172"/>
      <c r="Q701" s="172"/>
      <c r="R701" s="172"/>
      <c r="S701" s="172"/>
      <c r="T701" s="198">
        <f t="shared" si="47"/>
        <v>0</v>
      </c>
    </row>
    <row r="702" spans="1:20" ht="12.75" customHeight="1">
      <c r="A702" s="259" t="s">
        <v>16</v>
      </c>
      <c r="B702" s="38" t="s">
        <v>264</v>
      </c>
      <c r="C702" s="684" t="s">
        <v>11</v>
      </c>
      <c r="D702" s="166"/>
      <c r="E702" s="166"/>
      <c r="M702" s="30"/>
      <c r="N702" s="172"/>
      <c r="O702" s="172"/>
      <c r="P702" s="172"/>
      <c r="Q702" s="172"/>
      <c r="R702" s="172"/>
      <c r="S702" s="172"/>
      <c r="T702" s="198">
        <f t="shared" si="47"/>
        <v>0</v>
      </c>
    </row>
    <row r="703" spans="1:20" ht="12.75" customHeight="1">
      <c r="A703" s="259" t="s">
        <v>16</v>
      </c>
      <c r="B703" s="692" t="s">
        <v>267</v>
      </c>
      <c r="C703" s="684" t="s">
        <v>11</v>
      </c>
      <c r="D703" s="166"/>
      <c r="E703" s="166"/>
      <c r="M703" s="30"/>
      <c r="N703" s="172"/>
      <c r="O703" s="172"/>
      <c r="P703" s="172"/>
      <c r="Q703" s="172"/>
      <c r="R703" s="172"/>
      <c r="S703" s="172"/>
      <c r="T703" s="198">
        <f t="shared" si="47"/>
        <v>0</v>
      </c>
    </row>
    <row r="704" spans="1:20" ht="12.75" customHeight="1">
      <c r="A704" s="259" t="s">
        <v>31</v>
      </c>
      <c r="B704" s="692" t="s">
        <v>268</v>
      </c>
      <c r="C704" s="1284" t="s">
        <v>11</v>
      </c>
      <c r="D704" s="166"/>
      <c r="E704" s="166"/>
      <c r="M704" s="30"/>
      <c r="N704" s="172"/>
      <c r="O704" s="172"/>
      <c r="P704" s="172"/>
      <c r="Q704" s="172"/>
      <c r="R704" s="172"/>
      <c r="S704" s="172"/>
      <c r="T704" s="198">
        <f t="shared" si="47"/>
        <v>0</v>
      </c>
    </row>
    <row r="705" spans="1:20" ht="12.75" customHeight="1">
      <c r="A705" s="259" t="s">
        <v>31</v>
      </c>
      <c r="B705" s="692" t="s">
        <v>269</v>
      </c>
      <c r="C705" s="1284" t="s">
        <v>11</v>
      </c>
      <c r="D705" s="166"/>
      <c r="E705" s="166"/>
      <c r="M705" s="30"/>
      <c r="N705" s="172"/>
      <c r="O705" s="172"/>
      <c r="P705" s="172"/>
      <c r="Q705" s="172"/>
      <c r="R705" s="172"/>
      <c r="S705" s="172"/>
      <c r="T705" s="198">
        <f t="shared" si="47"/>
        <v>0</v>
      </c>
    </row>
    <row r="706" spans="1:20" ht="12.75" customHeight="1">
      <c r="A706" s="259" t="s">
        <v>31</v>
      </c>
      <c r="B706" s="692" t="s">
        <v>270</v>
      </c>
      <c r="C706" s="1284" t="s">
        <v>11</v>
      </c>
      <c r="D706" s="166"/>
      <c r="E706" s="166"/>
      <c r="M706" s="30"/>
      <c r="N706" s="172"/>
      <c r="O706" s="172"/>
      <c r="P706" s="172"/>
      <c r="Q706" s="172"/>
      <c r="R706" s="172"/>
      <c r="S706" s="172"/>
      <c r="T706" s="198">
        <f t="shared" si="47"/>
        <v>0</v>
      </c>
    </row>
    <row r="707" spans="1:20" ht="12.75" customHeight="1">
      <c r="A707" s="259" t="s">
        <v>31</v>
      </c>
      <c r="B707" s="692" t="s">
        <v>271</v>
      </c>
      <c r="C707" s="1284" t="s">
        <v>11</v>
      </c>
      <c r="D707" s="166"/>
      <c r="E707" s="166"/>
      <c r="M707" s="30"/>
      <c r="N707" s="172"/>
      <c r="O707" s="172"/>
      <c r="P707" s="172"/>
      <c r="Q707" s="172"/>
      <c r="R707" s="172"/>
      <c r="S707" s="172"/>
      <c r="T707" s="198">
        <f t="shared" si="47"/>
        <v>0</v>
      </c>
    </row>
    <row r="708" spans="1:20" ht="12.75" customHeight="1">
      <c r="A708" s="683" t="s">
        <v>19</v>
      </c>
      <c r="B708" s="692" t="s">
        <v>284</v>
      </c>
      <c r="C708" s="1284" t="s">
        <v>11</v>
      </c>
      <c r="D708" s="166"/>
      <c r="E708" s="166"/>
      <c r="M708" s="30"/>
      <c r="N708" s="172"/>
      <c r="O708" s="172"/>
      <c r="P708" s="172"/>
      <c r="Q708" s="172"/>
      <c r="R708" s="172"/>
      <c r="S708" s="172"/>
      <c r="T708" s="198">
        <f t="shared" si="47"/>
        <v>0</v>
      </c>
    </row>
    <row r="709" spans="1:20" ht="12.75" customHeight="1">
      <c r="A709" s="259" t="s">
        <v>21</v>
      </c>
      <c r="B709" s="692" t="s">
        <v>272</v>
      </c>
      <c r="C709" s="1284" t="s">
        <v>5</v>
      </c>
      <c r="D709" s="166"/>
      <c r="E709" s="166"/>
      <c r="M709" s="30"/>
      <c r="N709" s="172"/>
      <c r="O709" s="172"/>
      <c r="P709" s="172"/>
      <c r="Q709" s="172"/>
      <c r="R709" s="172"/>
      <c r="S709" s="172"/>
      <c r="T709" s="198">
        <f t="shared" si="47"/>
        <v>0</v>
      </c>
    </row>
    <row r="710" spans="1:20" ht="12.75" customHeight="1">
      <c r="A710" s="259" t="s">
        <v>21</v>
      </c>
      <c r="B710" s="692" t="s">
        <v>32</v>
      </c>
      <c r="C710" s="1284" t="s">
        <v>5</v>
      </c>
      <c r="D710" s="166"/>
      <c r="E710" s="166"/>
      <c r="M710" s="30"/>
      <c r="N710" s="172"/>
      <c r="O710" s="172"/>
      <c r="P710" s="172"/>
      <c r="Q710" s="172"/>
      <c r="R710" s="172"/>
      <c r="S710" s="172"/>
      <c r="T710" s="198">
        <f t="shared" si="47"/>
        <v>0</v>
      </c>
    </row>
    <row r="711" spans="1:20" ht="12.75" customHeight="1">
      <c r="A711" s="259" t="s">
        <v>21</v>
      </c>
      <c r="B711" s="692" t="s">
        <v>273</v>
      </c>
      <c r="C711" s="1284" t="s">
        <v>5</v>
      </c>
      <c r="D711" s="166"/>
      <c r="E711" s="166"/>
      <c r="M711" s="30"/>
      <c r="N711" s="172"/>
      <c r="O711" s="172"/>
      <c r="P711" s="172"/>
      <c r="Q711" s="172"/>
      <c r="R711" s="172"/>
      <c r="S711" s="172"/>
      <c r="T711" s="198">
        <f t="shared" si="47"/>
        <v>0</v>
      </c>
    </row>
    <row r="712" spans="1:20" ht="12.75" customHeight="1">
      <c r="A712" s="259" t="s">
        <v>21</v>
      </c>
      <c r="B712" s="692" t="s">
        <v>33</v>
      </c>
      <c r="C712" s="1284" t="s">
        <v>5</v>
      </c>
      <c r="D712" s="166"/>
      <c r="E712" s="166"/>
      <c r="M712" s="30"/>
      <c r="N712" s="172"/>
      <c r="O712" s="172"/>
      <c r="P712" s="172"/>
      <c r="Q712" s="172"/>
      <c r="R712" s="172"/>
      <c r="S712" s="172"/>
      <c r="T712" s="198">
        <f t="shared" si="47"/>
        <v>0</v>
      </c>
    </row>
    <row r="713" spans="1:20" ht="12.75" customHeight="1">
      <c r="A713" s="259" t="s">
        <v>34</v>
      </c>
      <c r="B713" s="692" t="s">
        <v>568</v>
      </c>
      <c r="C713" s="1284" t="s">
        <v>5</v>
      </c>
      <c r="D713" s="166"/>
      <c r="E713" s="166"/>
      <c r="M713" s="30"/>
      <c r="N713" s="172"/>
      <c r="O713" s="172"/>
      <c r="P713" s="172"/>
      <c r="Q713" s="172"/>
      <c r="R713" s="172"/>
      <c r="S713" s="172"/>
      <c r="T713" s="198">
        <f t="shared" si="47"/>
        <v>0</v>
      </c>
    </row>
    <row r="714" spans="1:20" ht="12.75" customHeight="1">
      <c r="A714" s="259" t="s">
        <v>34</v>
      </c>
      <c r="B714" s="692" t="s">
        <v>35</v>
      </c>
      <c r="C714" s="1284" t="s">
        <v>5</v>
      </c>
      <c r="D714" s="166"/>
      <c r="E714" s="166"/>
      <c r="M714" s="30"/>
      <c r="N714" s="172"/>
      <c r="O714" s="172"/>
      <c r="P714" s="172"/>
      <c r="Q714" s="172"/>
      <c r="R714" s="172"/>
      <c r="S714" s="172"/>
      <c r="T714" s="198">
        <f t="shared" si="47"/>
        <v>0</v>
      </c>
    </row>
    <row r="715" spans="1:20" ht="12.75" customHeight="1">
      <c r="A715" s="259" t="s">
        <v>34</v>
      </c>
      <c r="B715" s="692" t="s">
        <v>274</v>
      </c>
      <c r="C715" s="1284" t="s">
        <v>5</v>
      </c>
      <c r="D715" s="166"/>
      <c r="E715" s="166"/>
      <c r="M715" s="30"/>
      <c r="N715" s="172"/>
      <c r="O715" s="172"/>
      <c r="P715" s="172"/>
      <c r="Q715" s="172"/>
      <c r="R715" s="172"/>
      <c r="S715" s="172"/>
      <c r="T715" s="198">
        <f t="shared" si="47"/>
        <v>0</v>
      </c>
    </row>
    <row r="716" spans="1:20" ht="12.75" customHeight="1">
      <c r="A716" s="259" t="s">
        <v>34</v>
      </c>
      <c r="B716" s="692" t="s">
        <v>569</v>
      </c>
      <c r="C716" s="1284" t="s">
        <v>5</v>
      </c>
      <c r="D716" s="166"/>
      <c r="E716" s="166"/>
      <c r="M716" s="30"/>
      <c r="N716" s="172"/>
      <c r="O716" s="172"/>
      <c r="P716" s="172"/>
      <c r="Q716" s="172"/>
      <c r="R716" s="172"/>
      <c r="S716" s="172"/>
      <c r="T716" s="198">
        <f t="shared" si="47"/>
        <v>0</v>
      </c>
    </row>
    <row r="717" spans="1:20" ht="12.75" customHeight="1">
      <c r="A717" s="259" t="s">
        <v>34</v>
      </c>
      <c r="B717" s="692" t="s">
        <v>36</v>
      </c>
      <c r="C717" s="1284" t="s">
        <v>5</v>
      </c>
      <c r="D717" s="166"/>
      <c r="E717" s="166"/>
      <c r="M717" s="30"/>
      <c r="N717" s="172"/>
      <c r="O717" s="172"/>
      <c r="P717" s="172"/>
      <c r="Q717" s="172"/>
      <c r="R717" s="172"/>
      <c r="S717" s="172"/>
      <c r="T717" s="198">
        <f t="shared" si="47"/>
        <v>0</v>
      </c>
    </row>
    <row r="718" spans="1:20" ht="12.75" customHeight="1">
      <c r="A718" s="259" t="s">
        <v>34</v>
      </c>
      <c r="B718" s="692" t="s">
        <v>275</v>
      </c>
      <c r="C718" s="1284" t="s">
        <v>5</v>
      </c>
      <c r="D718" s="166"/>
      <c r="E718" s="166"/>
      <c r="M718" s="30"/>
      <c r="N718" s="172"/>
      <c r="O718" s="172"/>
      <c r="P718" s="172"/>
      <c r="Q718" s="172"/>
      <c r="R718" s="172"/>
      <c r="S718" s="172"/>
      <c r="T718" s="198">
        <f t="shared" si="47"/>
        <v>0</v>
      </c>
    </row>
    <row r="719" spans="1:20" ht="12.75" customHeight="1">
      <c r="A719" s="259" t="s">
        <v>14</v>
      </c>
      <c r="B719" s="692" t="s">
        <v>37</v>
      </c>
      <c r="C719" s="1284" t="s">
        <v>5</v>
      </c>
      <c r="D719" s="166"/>
      <c r="E719" s="166"/>
      <c r="M719" s="30"/>
      <c r="N719" s="199"/>
      <c r="O719" s="199"/>
      <c r="P719" s="199"/>
      <c r="Q719" s="199"/>
      <c r="R719" s="199"/>
      <c r="S719" s="199"/>
      <c r="T719" s="198">
        <f t="shared" si="47"/>
        <v>0</v>
      </c>
    </row>
    <row r="720" spans="1:20" ht="12.75" customHeight="1">
      <c r="A720" s="259" t="s">
        <v>14</v>
      </c>
      <c r="B720" s="692" t="s">
        <v>38</v>
      </c>
      <c r="C720" s="1284" t="s">
        <v>5</v>
      </c>
      <c r="D720" s="166"/>
      <c r="E720" s="166"/>
      <c r="M720" s="30"/>
      <c r="N720" s="199"/>
      <c r="O720" s="199"/>
      <c r="P720" s="199"/>
      <c r="Q720" s="199"/>
      <c r="R720" s="199"/>
      <c r="S720" s="199"/>
      <c r="T720" s="198">
        <f t="shared" si="47"/>
        <v>0</v>
      </c>
    </row>
    <row r="721" spans="1:20" ht="12.75" customHeight="1">
      <c r="A721" s="259" t="s">
        <v>14</v>
      </c>
      <c r="B721" s="692" t="s">
        <v>39</v>
      </c>
      <c r="C721" s="1284" t="s">
        <v>5</v>
      </c>
      <c r="D721" s="166"/>
      <c r="E721" s="166"/>
      <c r="M721" s="30"/>
      <c r="N721" s="172"/>
      <c r="O721" s="172"/>
      <c r="P721" s="172"/>
      <c r="Q721" s="172"/>
      <c r="R721" s="172"/>
      <c r="S721" s="172"/>
      <c r="T721" s="198">
        <f t="shared" si="47"/>
        <v>0</v>
      </c>
    </row>
    <row r="722" spans="1:20" ht="12.75" customHeight="1">
      <c r="A722" s="259" t="s">
        <v>14</v>
      </c>
      <c r="B722" s="692" t="s">
        <v>40</v>
      </c>
      <c r="C722" s="1284" t="s">
        <v>5</v>
      </c>
      <c r="D722" s="166"/>
      <c r="E722" s="166"/>
      <c r="M722" s="30"/>
      <c r="N722" s="172"/>
      <c r="O722" s="172"/>
      <c r="P722" s="172"/>
      <c r="Q722" s="172"/>
      <c r="R722" s="172"/>
      <c r="S722" s="172"/>
      <c r="T722" s="198">
        <f t="shared" si="47"/>
        <v>0</v>
      </c>
    </row>
    <row r="723" spans="1:20" ht="12.75" customHeight="1">
      <c r="A723" s="259" t="s">
        <v>14</v>
      </c>
      <c r="B723" s="692" t="s">
        <v>41</v>
      </c>
      <c r="C723" s="1284" t="s">
        <v>5</v>
      </c>
      <c r="D723" s="166"/>
      <c r="E723" s="166"/>
      <c r="M723" s="30"/>
      <c r="N723" s="172"/>
      <c r="O723" s="172"/>
      <c r="P723" s="172"/>
      <c r="Q723" s="172"/>
      <c r="R723" s="172"/>
      <c r="S723" s="172"/>
      <c r="T723" s="198">
        <f t="shared" si="47"/>
        <v>0</v>
      </c>
    </row>
    <row r="724" spans="1:20" ht="12.75" customHeight="1">
      <c r="A724" s="259" t="s">
        <v>14</v>
      </c>
      <c r="B724" s="692" t="s">
        <v>42</v>
      </c>
      <c r="C724" s="1284" t="s">
        <v>5</v>
      </c>
      <c r="D724" s="166"/>
      <c r="E724" s="166"/>
      <c r="M724" s="30"/>
      <c r="N724" s="199"/>
      <c r="O724" s="199"/>
      <c r="P724" s="199"/>
      <c r="Q724" s="199"/>
      <c r="R724" s="199"/>
      <c r="S724" s="199"/>
      <c r="T724" s="198">
        <f t="shared" si="47"/>
        <v>0</v>
      </c>
    </row>
    <row r="725" spans="1:20" ht="12.75" customHeight="1">
      <c r="A725" s="259" t="s">
        <v>14</v>
      </c>
      <c r="B725" s="692" t="s">
        <v>43</v>
      </c>
      <c r="C725" s="1284" t="s">
        <v>5</v>
      </c>
      <c r="D725" s="166"/>
      <c r="E725" s="166"/>
      <c r="M725" s="30"/>
      <c r="N725" s="199"/>
      <c r="O725" s="199"/>
      <c r="P725" s="199"/>
      <c r="Q725" s="199"/>
      <c r="R725" s="199"/>
      <c r="S725" s="199"/>
      <c r="T725" s="198">
        <f t="shared" si="47"/>
        <v>0</v>
      </c>
    </row>
    <row r="726" spans="1:20" ht="12.75" customHeight="1">
      <c r="A726" s="259" t="s">
        <v>16</v>
      </c>
      <c r="B726" s="692" t="s">
        <v>570</v>
      </c>
      <c r="C726" s="1284" t="s">
        <v>5</v>
      </c>
      <c r="D726" s="166"/>
      <c r="E726" s="166"/>
      <c r="M726" s="30"/>
      <c r="N726" s="172"/>
      <c r="O726" s="172"/>
      <c r="P726" s="172"/>
      <c r="Q726" s="172"/>
      <c r="R726" s="172"/>
      <c r="S726" s="172"/>
      <c r="T726" s="198">
        <f t="shared" si="47"/>
        <v>0</v>
      </c>
    </row>
    <row r="727" spans="1:20" ht="12.75" customHeight="1">
      <c r="A727" s="259" t="s">
        <v>16</v>
      </c>
      <c r="B727" s="692" t="s">
        <v>571</v>
      </c>
      <c r="C727" s="1284" t="s">
        <v>5</v>
      </c>
      <c r="D727" s="166"/>
      <c r="E727" s="166"/>
      <c r="M727" s="30"/>
      <c r="N727" s="172"/>
      <c r="O727" s="172"/>
      <c r="P727" s="172"/>
      <c r="Q727" s="172"/>
      <c r="R727" s="172"/>
      <c r="S727" s="172"/>
      <c r="T727" s="198">
        <f t="shared" ref="T727:T758" si="48">SUM(O727:S727)</f>
        <v>0</v>
      </c>
    </row>
    <row r="728" spans="1:20" ht="12.75" customHeight="1">
      <c r="A728" s="259" t="s">
        <v>16</v>
      </c>
      <c r="B728" s="692" t="s">
        <v>572</v>
      </c>
      <c r="C728" s="1284" t="s">
        <v>5</v>
      </c>
      <c r="D728" s="166"/>
      <c r="E728" s="166"/>
      <c r="M728" s="30"/>
      <c r="N728" s="172"/>
      <c r="O728" s="172"/>
      <c r="P728" s="172"/>
      <c r="Q728" s="172"/>
      <c r="R728" s="172"/>
      <c r="S728" s="172"/>
      <c r="T728" s="198">
        <f t="shared" si="48"/>
        <v>0</v>
      </c>
    </row>
    <row r="729" spans="1:20" ht="12.75" customHeight="1">
      <c r="A729" s="259" t="s">
        <v>16</v>
      </c>
      <c r="B729" s="692" t="s">
        <v>573</v>
      </c>
      <c r="C729" s="1284" t="s">
        <v>5</v>
      </c>
      <c r="D729" s="166"/>
      <c r="E729" s="166"/>
      <c r="M729" s="30"/>
      <c r="N729" s="172"/>
      <c r="O729" s="172"/>
      <c r="P729" s="172"/>
      <c r="Q729" s="172"/>
      <c r="R729" s="172"/>
      <c r="S729" s="172"/>
      <c r="T729" s="198">
        <f t="shared" si="48"/>
        <v>0</v>
      </c>
    </row>
    <row r="730" spans="1:20" ht="12.75" customHeight="1">
      <c r="A730" s="259" t="s">
        <v>16</v>
      </c>
      <c r="B730" s="692" t="s">
        <v>276</v>
      </c>
      <c r="C730" s="1284" t="s">
        <v>5</v>
      </c>
      <c r="D730" s="166"/>
      <c r="E730" s="166"/>
      <c r="M730" s="30"/>
      <c r="N730" s="172"/>
      <c r="O730" s="172"/>
      <c r="P730" s="172"/>
      <c r="Q730" s="172"/>
      <c r="R730" s="172"/>
      <c r="S730" s="172"/>
      <c r="T730" s="198">
        <f t="shared" si="48"/>
        <v>0</v>
      </c>
    </row>
    <row r="731" spans="1:20" ht="12.75" customHeight="1">
      <c r="A731" s="259" t="s">
        <v>16</v>
      </c>
      <c r="B731" s="692" t="s">
        <v>574</v>
      </c>
      <c r="C731" s="1284" t="s">
        <v>5</v>
      </c>
      <c r="D731" s="166"/>
      <c r="E731" s="166"/>
      <c r="M731" s="30"/>
      <c r="N731" s="172"/>
      <c r="O731" s="172"/>
      <c r="P731" s="172"/>
      <c r="Q731" s="172"/>
      <c r="R731" s="172"/>
      <c r="S731" s="172"/>
      <c r="T731" s="198">
        <f t="shared" si="48"/>
        <v>0</v>
      </c>
    </row>
    <row r="732" spans="1:20" ht="12.75" customHeight="1">
      <c r="A732" s="259" t="s">
        <v>16</v>
      </c>
      <c r="B732" s="692" t="s">
        <v>277</v>
      </c>
      <c r="C732" s="1284" t="s">
        <v>5</v>
      </c>
      <c r="D732" s="166"/>
      <c r="E732" s="166"/>
      <c r="M732" s="30"/>
      <c r="N732" s="172"/>
      <c r="O732" s="172"/>
      <c r="P732" s="172"/>
      <c r="Q732" s="172"/>
      <c r="R732" s="172"/>
      <c r="S732" s="172"/>
      <c r="T732" s="198">
        <f t="shared" si="48"/>
        <v>0</v>
      </c>
    </row>
    <row r="733" spans="1:20" ht="12.75" customHeight="1">
      <c r="A733" s="259" t="s">
        <v>16</v>
      </c>
      <c r="B733" s="692" t="s">
        <v>278</v>
      </c>
      <c r="C733" s="1284" t="s">
        <v>5</v>
      </c>
      <c r="D733" s="166"/>
      <c r="E733" s="166"/>
      <c r="M733" s="30"/>
      <c r="N733" s="172"/>
      <c r="O733" s="172"/>
      <c r="P733" s="172"/>
      <c r="Q733" s="172"/>
      <c r="R733" s="172"/>
      <c r="S733" s="172"/>
      <c r="T733" s="198">
        <f t="shared" si="48"/>
        <v>0</v>
      </c>
    </row>
    <row r="734" spans="1:20" ht="12.75" customHeight="1">
      <c r="A734" s="259" t="s">
        <v>16</v>
      </c>
      <c r="B734" s="692" t="s">
        <v>575</v>
      </c>
      <c r="C734" s="1284" t="s">
        <v>5</v>
      </c>
      <c r="D734" s="166"/>
      <c r="E734" s="166"/>
      <c r="M734" s="30"/>
      <c r="N734" s="172"/>
      <c r="O734" s="172"/>
      <c r="P734" s="172"/>
      <c r="Q734" s="172"/>
      <c r="R734" s="172"/>
      <c r="S734" s="172"/>
      <c r="T734" s="198">
        <f t="shared" si="48"/>
        <v>0</v>
      </c>
    </row>
    <row r="735" spans="1:20" ht="12.75" customHeight="1">
      <c r="A735" s="259" t="s">
        <v>15</v>
      </c>
      <c r="B735" s="692" t="s">
        <v>576</v>
      </c>
      <c r="C735" s="1284" t="s">
        <v>5</v>
      </c>
      <c r="D735" s="166"/>
      <c r="E735" s="166"/>
      <c r="M735" s="30"/>
      <c r="N735" s="172"/>
      <c r="O735" s="172"/>
      <c r="P735" s="172"/>
      <c r="Q735" s="172"/>
      <c r="R735" s="172"/>
      <c r="S735" s="172"/>
      <c r="T735" s="198">
        <f t="shared" si="48"/>
        <v>0</v>
      </c>
    </row>
    <row r="736" spans="1:20" ht="12.75" customHeight="1">
      <c r="A736" s="259" t="s">
        <v>15</v>
      </c>
      <c r="B736" s="692" t="s">
        <v>577</v>
      </c>
      <c r="C736" s="1284" t="s">
        <v>5</v>
      </c>
      <c r="D736" s="166"/>
      <c r="E736" s="166"/>
      <c r="M736" s="30"/>
      <c r="N736" s="172"/>
      <c r="O736" s="172"/>
      <c r="P736" s="172"/>
      <c r="Q736" s="172"/>
      <c r="R736" s="172"/>
      <c r="S736" s="172"/>
      <c r="T736" s="198">
        <f t="shared" si="48"/>
        <v>0</v>
      </c>
    </row>
    <row r="737" spans="1:20" ht="12.75" customHeight="1">
      <c r="A737" s="259" t="s">
        <v>15</v>
      </c>
      <c r="B737" s="692" t="s">
        <v>578</v>
      </c>
      <c r="C737" s="1284" t="s">
        <v>5</v>
      </c>
      <c r="D737" s="166"/>
      <c r="E737" s="166"/>
      <c r="M737" s="30"/>
      <c r="N737" s="172"/>
      <c r="O737" s="172"/>
      <c r="P737" s="172"/>
      <c r="Q737" s="172"/>
      <c r="R737" s="172"/>
      <c r="S737" s="172"/>
      <c r="T737" s="198">
        <f t="shared" si="48"/>
        <v>0</v>
      </c>
    </row>
    <row r="738" spans="1:20" ht="12.75" customHeight="1">
      <c r="A738" s="259" t="s">
        <v>16</v>
      </c>
      <c r="B738" s="692" t="s">
        <v>579</v>
      </c>
      <c r="C738" s="1284" t="s">
        <v>5</v>
      </c>
      <c r="D738" s="166"/>
      <c r="E738" s="166"/>
      <c r="M738" s="30"/>
      <c r="N738" s="199"/>
      <c r="O738" s="199"/>
      <c r="P738" s="199"/>
      <c r="Q738" s="199"/>
      <c r="R738" s="199"/>
      <c r="S738" s="199"/>
      <c r="T738" s="198">
        <f t="shared" si="48"/>
        <v>0</v>
      </c>
    </row>
    <row r="739" spans="1:20" ht="12.75" customHeight="1">
      <c r="A739" s="259" t="s">
        <v>31</v>
      </c>
      <c r="B739" s="692" t="s">
        <v>279</v>
      </c>
      <c r="C739" s="1284" t="s">
        <v>5</v>
      </c>
      <c r="D739" s="166"/>
      <c r="E739" s="166"/>
      <c r="M739" s="30"/>
      <c r="N739" s="199"/>
      <c r="O739" s="199"/>
      <c r="P739" s="199"/>
      <c r="Q739" s="199"/>
      <c r="R739" s="199"/>
      <c r="S739" s="199"/>
      <c r="T739" s="198">
        <f t="shared" si="48"/>
        <v>0</v>
      </c>
    </row>
    <row r="740" spans="1:20" ht="12.75" customHeight="1">
      <c r="A740" s="259" t="s">
        <v>31</v>
      </c>
      <c r="B740" s="692" t="s">
        <v>280</v>
      </c>
      <c r="C740" s="1284" t="s">
        <v>5</v>
      </c>
      <c r="D740" s="166"/>
      <c r="E740" s="166"/>
      <c r="M740" s="30"/>
      <c r="N740" s="199"/>
      <c r="O740" s="199"/>
      <c r="P740" s="199"/>
      <c r="Q740" s="199"/>
      <c r="R740" s="199"/>
      <c r="S740" s="199"/>
      <c r="T740" s="198">
        <f t="shared" si="48"/>
        <v>0</v>
      </c>
    </row>
    <row r="741" spans="1:20" ht="12.75" customHeight="1">
      <c r="A741" s="259" t="s">
        <v>31</v>
      </c>
      <c r="B741" s="692" t="s">
        <v>281</v>
      </c>
      <c r="C741" s="1284" t="s">
        <v>5</v>
      </c>
      <c r="D741" s="166"/>
      <c r="E741" s="166"/>
      <c r="M741" s="30"/>
      <c r="N741" s="172"/>
      <c r="O741" s="172"/>
      <c r="P741" s="172"/>
      <c r="Q741" s="172"/>
      <c r="R741" s="172"/>
      <c r="S741" s="172"/>
      <c r="T741" s="198">
        <f t="shared" si="48"/>
        <v>0</v>
      </c>
    </row>
    <row r="742" spans="1:20" ht="12.75" customHeight="1">
      <c r="A742" s="259" t="s">
        <v>19</v>
      </c>
      <c r="B742" s="692" t="s">
        <v>580</v>
      </c>
      <c r="C742" s="1284" t="s">
        <v>5</v>
      </c>
      <c r="D742" s="166"/>
      <c r="E742" s="166"/>
      <c r="M742" s="30"/>
      <c r="N742" s="172"/>
      <c r="O742" s="172"/>
      <c r="P742" s="172"/>
      <c r="Q742" s="172"/>
      <c r="R742" s="172"/>
      <c r="S742" s="172"/>
      <c r="T742" s="198">
        <f t="shared" si="48"/>
        <v>0</v>
      </c>
    </row>
    <row r="743" spans="1:20" ht="12.75" customHeight="1">
      <c r="A743" s="259" t="s">
        <v>19</v>
      </c>
      <c r="B743" s="692" t="s">
        <v>581</v>
      </c>
      <c r="C743" s="1284" t="s">
        <v>5</v>
      </c>
      <c r="D743" s="166"/>
      <c r="E743" s="166"/>
      <c r="M743" s="30"/>
      <c r="N743" s="172"/>
      <c r="O743" s="172"/>
      <c r="P743" s="172"/>
      <c r="Q743" s="172"/>
      <c r="R743" s="172"/>
      <c r="S743" s="172"/>
      <c r="T743" s="198">
        <f t="shared" si="48"/>
        <v>0</v>
      </c>
    </row>
    <row r="744" spans="1:20" ht="12.75" customHeight="1">
      <c r="A744" s="259" t="s">
        <v>21</v>
      </c>
      <c r="B744" s="692" t="s">
        <v>582</v>
      </c>
      <c r="C744" s="1284" t="s">
        <v>6</v>
      </c>
      <c r="D744" s="166"/>
      <c r="E744" s="166"/>
      <c r="M744" s="30"/>
      <c r="N744" s="172"/>
      <c r="O744" s="172"/>
      <c r="P744" s="172"/>
      <c r="Q744" s="172"/>
      <c r="R744" s="172"/>
      <c r="S744" s="172"/>
      <c r="T744" s="198">
        <f t="shared" si="48"/>
        <v>0</v>
      </c>
    </row>
    <row r="745" spans="1:20" ht="12.75" customHeight="1">
      <c r="A745" s="259" t="s">
        <v>21</v>
      </c>
      <c r="B745" s="692" t="s">
        <v>44</v>
      </c>
      <c r="C745" s="1284" t="s">
        <v>6</v>
      </c>
      <c r="D745" s="166"/>
      <c r="E745" s="166"/>
      <c r="M745" s="30"/>
      <c r="N745" s="199"/>
      <c r="O745" s="199"/>
      <c r="P745" s="199"/>
      <c r="Q745" s="199"/>
      <c r="R745" s="199"/>
      <c r="S745" s="199"/>
      <c r="T745" s="198">
        <f t="shared" si="48"/>
        <v>0</v>
      </c>
    </row>
    <row r="746" spans="1:20" ht="12.75" customHeight="1">
      <c r="A746" s="259" t="s">
        <v>34</v>
      </c>
      <c r="B746" s="692" t="s">
        <v>583</v>
      </c>
      <c r="C746" s="1284" t="s">
        <v>6</v>
      </c>
      <c r="D746" s="166"/>
      <c r="E746" s="166"/>
      <c r="M746" s="30"/>
      <c r="N746" s="199"/>
      <c r="O746" s="199"/>
      <c r="P746" s="199"/>
      <c r="Q746" s="199"/>
      <c r="R746" s="199"/>
      <c r="S746" s="199"/>
      <c r="T746" s="198">
        <f t="shared" si="48"/>
        <v>0</v>
      </c>
    </row>
    <row r="747" spans="1:20" ht="12.75" customHeight="1">
      <c r="A747" s="259" t="s">
        <v>34</v>
      </c>
      <c r="B747" s="692" t="s">
        <v>45</v>
      </c>
      <c r="C747" s="1284" t="s">
        <v>6</v>
      </c>
      <c r="D747" s="166"/>
      <c r="E747" s="166"/>
      <c r="M747" s="30"/>
      <c r="N747" s="172"/>
      <c r="O747" s="172"/>
      <c r="P747" s="172"/>
      <c r="Q747" s="172"/>
      <c r="R747" s="172"/>
      <c r="S747" s="172"/>
      <c r="T747" s="198">
        <f t="shared" si="48"/>
        <v>0</v>
      </c>
    </row>
    <row r="748" spans="1:20" ht="12.75" customHeight="1">
      <c r="A748" s="259" t="s">
        <v>34</v>
      </c>
      <c r="B748" s="692" t="s">
        <v>584</v>
      </c>
      <c r="C748" s="1284" t="s">
        <v>6</v>
      </c>
      <c r="D748" s="166"/>
      <c r="E748" s="166"/>
      <c r="M748" s="30"/>
      <c r="N748" s="172"/>
      <c r="O748" s="172"/>
      <c r="P748" s="172"/>
      <c r="Q748" s="172"/>
      <c r="R748" s="172"/>
      <c r="S748" s="172"/>
      <c r="T748" s="198">
        <f t="shared" si="48"/>
        <v>0</v>
      </c>
    </row>
    <row r="749" spans="1:20" ht="12.75" customHeight="1">
      <c r="A749" s="259" t="s">
        <v>14</v>
      </c>
      <c r="B749" s="692" t="s">
        <v>46</v>
      </c>
      <c r="C749" s="1284" t="s">
        <v>6</v>
      </c>
      <c r="D749" s="166"/>
      <c r="E749" s="166"/>
      <c r="M749" s="30"/>
      <c r="N749" s="172"/>
      <c r="O749" s="172"/>
      <c r="P749" s="172"/>
      <c r="Q749" s="172"/>
      <c r="R749" s="172"/>
      <c r="S749" s="172"/>
      <c r="T749" s="198">
        <f t="shared" si="48"/>
        <v>0</v>
      </c>
    </row>
    <row r="750" spans="1:20" ht="12.75" customHeight="1">
      <c r="A750" s="259" t="s">
        <v>14</v>
      </c>
      <c r="B750" s="692" t="s">
        <v>47</v>
      </c>
      <c r="C750" s="1284" t="s">
        <v>6</v>
      </c>
      <c r="D750" s="166"/>
      <c r="E750" s="166"/>
      <c r="M750" s="30"/>
      <c r="N750" s="199"/>
      <c r="O750" s="199"/>
      <c r="P750" s="199"/>
      <c r="Q750" s="199"/>
      <c r="R750" s="199"/>
      <c r="S750" s="199"/>
      <c r="T750" s="198">
        <f t="shared" si="48"/>
        <v>0</v>
      </c>
    </row>
    <row r="751" spans="1:20" ht="12.75" customHeight="1">
      <c r="A751" s="259" t="s">
        <v>14</v>
      </c>
      <c r="B751" s="692" t="s">
        <v>48</v>
      </c>
      <c r="C751" s="1284" t="s">
        <v>6</v>
      </c>
      <c r="D751" s="166"/>
      <c r="E751" s="166"/>
      <c r="M751" s="30"/>
      <c r="N751" s="199"/>
      <c r="O751" s="199"/>
      <c r="P751" s="199"/>
      <c r="Q751" s="199"/>
      <c r="R751" s="199"/>
      <c r="S751" s="199"/>
      <c r="T751" s="198">
        <f t="shared" si="48"/>
        <v>0</v>
      </c>
    </row>
    <row r="752" spans="1:20" ht="12.75" customHeight="1">
      <c r="A752" s="259" t="s">
        <v>14</v>
      </c>
      <c r="B752" s="692" t="s">
        <v>282</v>
      </c>
      <c r="C752" s="1284" t="s">
        <v>6</v>
      </c>
      <c r="D752" s="166"/>
      <c r="E752" s="166"/>
      <c r="M752" s="30"/>
      <c r="N752" s="199"/>
      <c r="O752" s="199"/>
      <c r="P752" s="199"/>
      <c r="Q752" s="199"/>
      <c r="R752" s="199"/>
      <c r="S752" s="199"/>
      <c r="T752" s="198">
        <f t="shared" si="48"/>
        <v>0</v>
      </c>
    </row>
    <row r="753" spans="1:20" ht="12.75" customHeight="1">
      <c r="A753" s="259" t="s">
        <v>16</v>
      </c>
      <c r="B753" s="692" t="s">
        <v>585</v>
      </c>
      <c r="C753" s="1284" t="s">
        <v>6</v>
      </c>
      <c r="D753" s="166"/>
      <c r="E753" s="166"/>
      <c r="M753" s="30"/>
      <c r="N753" s="172"/>
      <c r="O753" s="172"/>
      <c r="P753" s="172"/>
      <c r="Q753" s="172"/>
      <c r="R753" s="172"/>
      <c r="S753" s="172"/>
      <c r="T753" s="198">
        <f t="shared" si="48"/>
        <v>0</v>
      </c>
    </row>
    <row r="754" spans="1:20" ht="12.75" customHeight="1">
      <c r="A754" s="259" t="s">
        <v>16</v>
      </c>
      <c r="B754" s="692" t="s">
        <v>586</v>
      </c>
      <c r="C754" s="1284" t="s">
        <v>6</v>
      </c>
      <c r="D754" s="166"/>
      <c r="E754" s="166"/>
      <c r="M754" s="30"/>
      <c r="N754" s="172"/>
      <c r="O754" s="172"/>
      <c r="P754" s="172"/>
      <c r="Q754" s="172"/>
      <c r="R754" s="172"/>
      <c r="S754" s="172"/>
      <c r="T754" s="198">
        <f t="shared" si="48"/>
        <v>0</v>
      </c>
    </row>
    <row r="755" spans="1:20" ht="12.75" customHeight="1">
      <c r="A755" s="259" t="s">
        <v>16</v>
      </c>
      <c r="B755" s="692" t="s">
        <v>587</v>
      </c>
      <c r="C755" s="1284" t="s">
        <v>6</v>
      </c>
      <c r="D755" s="166"/>
      <c r="E755" s="166"/>
      <c r="M755" s="30"/>
      <c r="N755" s="172"/>
      <c r="O755" s="172"/>
      <c r="P755" s="172"/>
      <c r="Q755" s="172"/>
      <c r="R755" s="172"/>
      <c r="S755" s="172"/>
      <c r="T755" s="198">
        <f t="shared" si="48"/>
        <v>0</v>
      </c>
    </row>
    <row r="756" spans="1:20" ht="12.75" customHeight="1">
      <c r="A756" s="259" t="s">
        <v>16</v>
      </c>
      <c r="B756" s="692" t="s">
        <v>588</v>
      </c>
      <c r="C756" s="1284" t="s">
        <v>6</v>
      </c>
      <c r="D756" s="166"/>
      <c r="E756" s="166"/>
      <c r="M756" s="30"/>
      <c r="N756" s="172"/>
      <c r="O756" s="172"/>
      <c r="P756" s="172"/>
      <c r="Q756" s="172"/>
      <c r="R756" s="172"/>
      <c r="S756" s="172"/>
      <c r="T756" s="198">
        <f t="shared" si="48"/>
        <v>0</v>
      </c>
    </row>
    <row r="757" spans="1:20" ht="12.75" customHeight="1">
      <c r="A757" s="259" t="s">
        <v>16</v>
      </c>
      <c r="B757" s="692" t="s">
        <v>589</v>
      </c>
      <c r="C757" s="1284" t="s">
        <v>6</v>
      </c>
      <c r="D757" s="166"/>
      <c r="E757" s="166"/>
      <c r="M757" s="30"/>
      <c r="N757" s="199"/>
      <c r="O757" s="199"/>
      <c r="P757" s="199"/>
      <c r="Q757" s="199"/>
      <c r="R757" s="199"/>
      <c r="S757" s="199"/>
      <c r="T757" s="198">
        <f t="shared" si="48"/>
        <v>0</v>
      </c>
    </row>
    <row r="758" spans="1:20" ht="12.75" customHeight="1">
      <c r="A758" s="259" t="s">
        <v>31</v>
      </c>
      <c r="B758" s="692" t="s">
        <v>283</v>
      </c>
      <c r="C758" s="1284" t="s">
        <v>6</v>
      </c>
      <c r="D758" s="166"/>
      <c r="E758" s="166"/>
      <c r="M758" s="30"/>
      <c r="N758" s="199"/>
      <c r="O758" s="199"/>
      <c r="P758" s="199"/>
      <c r="Q758" s="199"/>
      <c r="R758" s="199"/>
      <c r="S758" s="199"/>
      <c r="T758" s="198">
        <f t="shared" si="48"/>
        <v>0</v>
      </c>
    </row>
    <row r="759" spans="1:20" ht="12.75" customHeight="1">
      <c r="A759" s="259" t="s">
        <v>19</v>
      </c>
      <c r="B759" s="692" t="s">
        <v>590</v>
      </c>
      <c r="C759" s="1284" t="s">
        <v>6</v>
      </c>
      <c r="D759" s="166"/>
      <c r="E759" s="166"/>
      <c r="M759" s="30"/>
      <c r="N759" s="172"/>
      <c r="O759" s="172"/>
      <c r="P759" s="172"/>
      <c r="Q759" s="172"/>
      <c r="R759" s="172"/>
      <c r="S759" s="172"/>
      <c r="T759" s="198">
        <f t="shared" ref="T759:T764" si="49">SUM(O759:S759)</f>
        <v>0</v>
      </c>
    </row>
    <row r="760" spans="1:20" ht="12.75" customHeight="1">
      <c r="A760" s="259" t="s">
        <v>19</v>
      </c>
      <c r="B760" s="692" t="s">
        <v>49</v>
      </c>
      <c r="C760" s="1284" t="s">
        <v>8</v>
      </c>
      <c r="D760" s="166"/>
      <c r="E760" s="166"/>
      <c r="M760" s="30"/>
      <c r="N760" s="172"/>
      <c r="O760" s="172"/>
      <c r="P760" s="172"/>
      <c r="Q760" s="172"/>
      <c r="R760" s="172"/>
      <c r="S760" s="172"/>
      <c r="T760" s="198">
        <f t="shared" si="49"/>
        <v>0</v>
      </c>
    </row>
    <row r="761" spans="1:20" ht="12.75" customHeight="1">
      <c r="A761" s="259" t="s">
        <v>19</v>
      </c>
      <c r="B761" s="692" t="s">
        <v>50</v>
      </c>
      <c r="C761" s="1284" t="s">
        <v>8</v>
      </c>
      <c r="D761" s="166"/>
      <c r="E761" s="166"/>
      <c r="M761" s="30"/>
      <c r="N761" s="172"/>
      <c r="O761" s="172"/>
      <c r="P761" s="172"/>
      <c r="Q761" s="172"/>
      <c r="R761" s="172"/>
      <c r="S761" s="172"/>
      <c r="T761" s="198">
        <f t="shared" si="49"/>
        <v>0</v>
      </c>
    </row>
    <row r="762" spans="1:20" ht="12.75" customHeight="1">
      <c r="A762" s="259" t="s">
        <v>18</v>
      </c>
      <c r="B762" s="692" t="s">
        <v>1228</v>
      </c>
      <c r="C762" s="1284" t="s">
        <v>8</v>
      </c>
      <c r="D762" s="166"/>
      <c r="E762" s="166"/>
      <c r="M762" s="30"/>
      <c r="N762" s="1624"/>
      <c r="O762" s="1624"/>
      <c r="P762" s="1624"/>
      <c r="Q762" s="1624"/>
      <c r="R762" s="1624"/>
      <c r="S762" s="1624"/>
      <c r="T762" s="1625"/>
    </row>
    <row r="763" spans="1:20" ht="12.75" customHeight="1">
      <c r="A763" s="250" t="s">
        <v>18</v>
      </c>
      <c r="B763" s="1199" t="s">
        <v>1229</v>
      </c>
      <c r="C763" s="1284" t="s">
        <v>8</v>
      </c>
      <c r="D763" s="166"/>
      <c r="E763" s="166"/>
      <c r="M763" s="30"/>
      <c r="N763" s="1624"/>
      <c r="O763" s="1624"/>
      <c r="P763" s="1624"/>
      <c r="Q763" s="1624"/>
      <c r="R763" s="1624"/>
      <c r="S763" s="1624"/>
      <c r="T763" s="1625"/>
    </row>
    <row r="764" spans="1:20" ht="12.75" customHeight="1">
      <c r="A764" s="686"/>
      <c r="B764" s="685"/>
      <c r="C764" s="990" t="s">
        <v>591</v>
      </c>
      <c r="D764" s="200"/>
      <c r="E764" s="200"/>
      <c r="M764" s="30"/>
      <c r="N764" s="201">
        <f t="shared" ref="N764:S764" si="50">SUM(N663:N763)</f>
        <v>0</v>
      </c>
      <c r="O764" s="201">
        <f t="shared" si="50"/>
        <v>0</v>
      </c>
      <c r="P764" s="201">
        <f t="shared" si="50"/>
        <v>0</v>
      </c>
      <c r="Q764" s="201">
        <f t="shared" si="50"/>
        <v>0</v>
      </c>
      <c r="R764" s="201">
        <f t="shared" si="50"/>
        <v>0</v>
      </c>
      <c r="S764" s="201">
        <f t="shared" si="50"/>
        <v>0</v>
      </c>
      <c r="T764" s="203">
        <f t="shared" si="49"/>
        <v>0</v>
      </c>
    </row>
    <row r="765" spans="1:20" ht="12.75" customHeight="1">
      <c r="C765" s="253"/>
      <c r="M765" s="30"/>
      <c r="N765" s="5"/>
      <c r="O765" s="5"/>
      <c r="P765" s="5"/>
      <c r="Q765" s="5"/>
      <c r="R765" s="5"/>
      <c r="S765" s="5"/>
      <c r="T765" s="83"/>
    </row>
    <row r="766" spans="1:20" ht="12.75" customHeight="1">
      <c r="A766" s="8" t="s">
        <v>63</v>
      </c>
      <c r="M766" s="30"/>
      <c r="N766" s="5"/>
      <c r="O766" s="5"/>
      <c r="P766" s="5"/>
      <c r="Q766" s="5"/>
      <c r="R766" s="5"/>
      <c r="S766" s="5"/>
      <c r="T766" s="83"/>
    </row>
    <row r="767" spans="1:20" ht="12.75" customHeight="1">
      <c r="A767" s="683" t="s">
        <v>21</v>
      </c>
      <c r="B767" s="692" t="s">
        <v>250</v>
      </c>
      <c r="C767" s="684" t="s">
        <v>10</v>
      </c>
      <c r="D767" s="39"/>
      <c r="E767" s="39"/>
      <c r="M767" s="30"/>
      <c r="N767" s="197"/>
      <c r="O767" s="197"/>
      <c r="P767" s="197"/>
      <c r="Q767" s="197"/>
      <c r="R767" s="197"/>
      <c r="S767" s="197"/>
      <c r="T767" s="198">
        <f t="shared" ref="T767:T798" si="51">SUM(O767:S767)</f>
        <v>0</v>
      </c>
    </row>
    <row r="768" spans="1:20" ht="12.75" customHeight="1">
      <c r="A768" s="683" t="s">
        <v>21</v>
      </c>
      <c r="B768" s="692" t="s">
        <v>13</v>
      </c>
      <c r="C768" s="684" t="s">
        <v>10</v>
      </c>
      <c r="E768" s="40"/>
      <c r="M768" s="30"/>
      <c r="N768" s="172"/>
      <c r="O768" s="172"/>
      <c r="P768" s="172"/>
      <c r="Q768" s="172"/>
      <c r="R768" s="172"/>
      <c r="S768" s="172"/>
      <c r="T768" s="198">
        <f t="shared" si="51"/>
        <v>0</v>
      </c>
    </row>
    <row r="769" spans="1:20" ht="12.75" customHeight="1">
      <c r="A769" s="683" t="s">
        <v>21</v>
      </c>
      <c r="B769" s="692" t="s">
        <v>251</v>
      </c>
      <c r="C769" s="684" t="s">
        <v>10</v>
      </c>
      <c r="E769" s="40"/>
      <c r="M769" s="30"/>
      <c r="N769" s="172"/>
      <c r="O769" s="172"/>
      <c r="P769" s="172"/>
      <c r="Q769" s="172"/>
      <c r="R769" s="172"/>
      <c r="S769" s="172"/>
      <c r="T769" s="198">
        <f t="shared" si="51"/>
        <v>0</v>
      </c>
    </row>
    <row r="770" spans="1:20" ht="12.75" customHeight="1">
      <c r="A770" s="683" t="s">
        <v>14</v>
      </c>
      <c r="B770" s="692" t="s">
        <v>22</v>
      </c>
      <c r="C770" s="684" t="s">
        <v>10</v>
      </c>
      <c r="E770" s="40"/>
      <c r="M770" s="30"/>
      <c r="N770" s="172"/>
      <c r="O770" s="172"/>
      <c r="P770" s="172"/>
      <c r="Q770" s="172"/>
      <c r="R770" s="172"/>
      <c r="S770" s="172"/>
      <c r="T770" s="198">
        <f t="shared" si="51"/>
        <v>0</v>
      </c>
    </row>
    <row r="771" spans="1:20" ht="12.75" customHeight="1">
      <c r="A771" s="683" t="s">
        <v>14</v>
      </c>
      <c r="B771" s="692" t="s">
        <v>23</v>
      </c>
      <c r="C771" s="684" t="s">
        <v>10</v>
      </c>
      <c r="E771" s="40"/>
      <c r="M771" s="30"/>
      <c r="N771" s="172"/>
      <c r="O771" s="172"/>
      <c r="P771" s="172"/>
      <c r="Q771" s="172"/>
      <c r="R771" s="172"/>
      <c r="S771" s="172"/>
      <c r="T771" s="198">
        <f t="shared" si="51"/>
        <v>0</v>
      </c>
    </row>
    <row r="772" spans="1:20" ht="12.75" customHeight="1">
      <c r="A772" s="683" t="s">
        <v>14</v>
      </c>
      <c r="B772" s="692" t="s">
        <v>24</v>
      </c>
      <c r="C772" s="684" t="s">
        <v>10</v>
      </c>
      <c r="E772" s="40"/>
      <c r="M772" s="30"/>
      <c r="N772" s="172"/>
      <c r="O772" s="172"/>
      <c r="P772" s="172"/>
      <c r="Q772" s="172"/>
      <c r="R772" s="172"/>
      <c r="S772" s="172"/>
      <c r="T772" s="198">
        <f t="shared" si="51"/>
        <v>0</v>
      </c>
    </row>
    <row r="773" spans="1:20" ht="12.75" customHeight="1">
      <c r="A773" s="683" t="s">
        <v>14</v>
      </c>
      <c r="B773" s="692" t="s">
        <v>554</v>
      </c>
      <c r="C773" s="684" t="s">
        <v>10</v>
      </c>
      <c r="E773" s="40"/>
      <c r="M773" s="30"/>
      <c r="N773" s="172"/>
      <c r="O773" s="172"/>
      <c r="P773" s="172"/>
      <c r="Q773" s="172"/>
      <c r="R773" s="172"/>
      <c r="S773" s="172"/>
      <c r="T773" s="198">
        <f t="shared" si="51"/>
        <v>0</v>
      </c>
    </row>
    <row r="774" spans="1:20" ht="12.75" customHeight="1">
      <c r="A774" s="683" t="s">
        <v>14</v>
      </c>
      <c r="B774" s="692" t="s">
        <v>20</v>
      </c>
      <c r="C774" s="684" t="s">
        <v>10</v>
      </c>
      <c r="E774" s="40"/>
      <c r="M774" s="30"/>
      <c r="N774" s="172"/>
      <c r="O774" s="172"/>
      <c r="P774" s="172"/>
      <c r="Q774" s="172"/>
      <c r="R774" s="172"/>
      <c r="S774" s="172"/>
      <c r="T774" s="198">
        <f t="shared" si="51"/>
        <v>0</v>
      </c>
    </row>
    <row r="775" spans="1:20" ht="12.75" customHeight="1">
      <c r="A775" s="683" t="s">
        <v>14</v>
      </c>
      <c r="B775" s="38" t="s">
        <v>252</v>
      </c>
      <c r="C775" s="684" t="s">
        <v>10</v>
      </c>
      <c r="E775" s="40"/>
      <c r="M775" s="30"/>
      <c r="N775" s="172"/>
      <c r="O775" s="172"/>
      <c r="P775" s="172"/>
      <c r="Q775" s="172"/>
      <c r="R775" s="172"/>
      <c r="S775" s="172"/>
      <c r="T775" s="198">
        <f t="shared" si="51"/>
        <v>0</v>
      </c>
    </row>
    <row r="776" spans="1:20" ht="12.75" customHeight="1">
      <c r="A776" s="683" t="s">
        <v>16</v>
      </c>
      <c r="B776" s="692" t="s">
        <v>25</v>
      </c>
      <c r="C776" s="684" t="s">
        <v>10</v>
      </c>
      <c r="E776" s="40"/>
      <c r="M776" s="30"/>
      <c r="N776" s="172"/>
      <c r="O776" s="172"/>
      <c r="P776" s="172"/>
      <c r="Q776" s="172"/>
      <c r="R776" s="172"/>
      <c r="S776" s="172"/>
      <c r="T776" s="198">
        <f t="shared" si="51"/>
        <v>0</v>
      </c>
    </row>
    <row r="777" spans="1:20" ht="12.75" customHeight="1">
      <c r="A777" s="683" t="s">
        <v>16</v>
      </c>
      <c r="B777" s="692" t="s">
        <v>26</v>
      </c>
      <c r="C777" s="684" t="s">
        <v>10</v>
      </c>
      <c r="E777" s="40"/>
      <c r="M777" s="30"/>
      <c r="N777" s="172"/>
      <c r="O777" s="172"/>
      <c r="P777" s="172"/>
      <c r="Q777" s="172"/>
      <c r="R777" s="172"/>
      <c r="S777" s="172"/>
      <c r="T777" s="198">
        <f t="shared" si="51"/>
        <v>0</v>
      </c>
    </row>
    <row r="778" spans="1:20" ht="12.75" customHeight="1">
      <c r="A778" s="683" t="s">
        <v>16</v>
      </c>
      <c r="B778" s="692" t="s">
        <v>555</v>
      </c>
      <c r="C778" s="684" t="s">
        <v>10</v>
      </c>
      <c r="E778" s="40"/>
      <c r="M778" s="30"/>
      <c r="N778" s="172"/>
      <c r="O778" s="172"/>
      <c r="P778" s="172"/>
      <c r="Q778" s="172"/>
      <c r="R778" s="172"/>
      <c r="S778" s="172"/>
      <c r="T778" s="198">
        <f t="shared" si="51"/>
        <v>0</v>
      </c>
    </row>
    <row r="779" spans="1:20" ht="12.75" customHeight="1">
      <c r="A779" s="683" t="s">
        <v>16</v>
      </c>
      <c r="B779" s="692" t="s">
        <v>27</v>
      </c>
      <c r="C779" s="684" t="s">
        <v>10</v>
      </c>
      <c r="E779" s="40"/>
      <c r="M779" s="30"/>
      <c r="N779" s="172"/>
      <c r="O779" s="172"/>
      <c r="P779" s="172"/>
      <c r="Q779" s="172"/>
      <c r="R779" s="172"/>
      <c r="S779" s="172"/>
      <c r="T779" s="198">
        <f t="shared" si="51"/>
        <v>0</v>
      </c>
    </row>
    <row r="780" spans="1:20" ht="12.75" customHeight="1">
      <c r="A780" s="683" t="s">
        <v>16</v>
      </c>
      <c r="B780" s="692" t="s">
        <v>556</v>
      </c>
      <c r="C780" s="684" t="s">
        <v>10</v>
      </c>
      <c r="E780" s="40"/>
      <c r="M780" s="30"/>
      <c r="N780" s="172"/>
      <c r="O780" s="172"/>
      <c r="P780" s="172"/>
      <c r="Q780" s="172"/>
      <c r="R780" s="172"/>
      <c r="S780" s="172"/>
      <c r="T780" s="198">
        <f t="shared" si="51"/>
        <v>0</v>
      </c>
    </row>
    <row r="781" spans="1:20" ht="12.75" customHeight="1">
      <c r="A781" s="683" t="s">
        <v>16</v>
      </c>
      <c r="B781" s="692" t="s">
        <v>557</v>
      </c>
      <c r="C781" s="684" t="s">
        <v>10</v>
      </c>
      <c r="E781" s="40"/>
      <c r="M781" s="30"/>
      <c r="N781" s="172"/>
      <c r="O781" s="172"/>
      <c r="P781" s="172"/>
      <c r="Q781" s="172"/>
      <c r="R781" s="172"/>
      <c r="S781" s="172"/>
      <c r="T781" s="198">
        <f t="shared" si="51"/>
        <v>0</v>
      </c>
    </row>
    <row r="782" spans="1:20" ht="12.75" customHeight="1">
      <c r="A782" s="683" t="s">
        <v>16</v>
      </c>
      <c r="B782" s="38" t="s">
        <v>558</v>
      </c>
      <c r="C782" s="684" t="s">
        <v>10</v>
      </c>
      <c r="E782" s="40"/>
      <c r="M782" s="30"/>
      <c r="N782" s="172"/>
      <c r="O782" s="172"/>
      <c r="P782" s="172"/>
      <c r="Q782" s="172"/>
      <c r="R782" s="172"/>
      <c r="S782" s="172"/>
      <c r="T782" s="198">
        <f t="shared" si="51"/>
        <v>0</v>
      </c>
    </row>
    <row r="783" spans="1:20" ht="12.75" customHeight="1">
      <c r="A783" s="683" t="s">
        <v>16</v>
      </c>
      <c r="B783" s="38" t="s">
        <v>559</v>
      </c>
      <c r="C783" s="684" t="s">
        <v>10</v>
      </c>
      <c r="E783" s="40"/>
      <c r="M783" s="30"/>
      <c r="N783" s="172"/>
      <c r="O783" s="172"/>
      <c r="P783" s="172"/>
      <c r="Q783" s="172"/>
      <c r="R783" s="172"/>
      <c r="S783" s="172"/>
      <c r="T783" s="198">
        <f t="shared" si="51"/>
        <v>0</v>
      </c>
    </row>
    <row r="784" spans="1:20" ht="12.75" customHeight="1">
      <c r="A784" s="259" t="s">
        <v>21</v>
      </c>
      <c r="B784" s="692" t="s">
        <v>560</v>
      </c>
      <c r="C784" s="684" t="s">
        <v>11</v>
      </c>
      <c r="E784" s="40"/>
      <c r="M784" s="30"/>
      <c r="N784" s="172"/>
      <c r="O784" s="172"/>
      <c r="P784" s="172"/>
      <c r="Q784" s="172"/>
      <c r="R784" s="172"/>
      <c r="S784" s="172"/>
      <c r="T784" s="198">
        <f t="shared" si="51"/>
        <v>0</v>
      </c>
    </row>
    <row r="785" spans="1:20" ht="12.75" customHeight="1">
      <c r="A785" s="259" t="s">
        <v>21</v>
      </c>
      <c r="B785" s="692" t="s">
        <v>561</v>
      </c>
      <c r="C785" s="684" t="s">
        <v>11</v>
      </c>
      <c r="E785" s="40"/>
      <c r="M785" s="30"/>
      <c r="N785" s="172"/>
      <c r="O785" s="172"/>
      <c r="P785" s="172"/>
      <c r="Q785" s="172"/>
      <c r="R785" s="172"/>
      <c r="S785" s="172"/>
      <c r="T785" s="198">
        <f t="shared" si="51"/>
        <v>0</v>
      </c>
    </row>
    <row r="786" spans="1:20" ht="12.75" customHeight="1">
      <c r="A786" s="259" t="s">
        <v>21</v>
      </c>
      <c r="B786" s="692" t="s">
        <v>253</v>
      </c>
      <c r="C786" s="684" t="s">
        <v>11</v>
      </c>
      <c r="E786" s="40"/>
      <c r="M786" s="30"/>
      <c r="N786" s="172"/>
      <c r="O786" s="172"/>
      <c r="P786" s="172"/>
      <c r="Q786" s="172"/>
      <c r="R786" s="172"/>
      <c r="S786" s="172"/>
      <c r="T786" s="198">
        <f t="shared" si="51"/>
        <v>0</v>
      </c>
    </row>
    <row r="787" spans="1:20" ht="12.75" customHeight="1">
      <c r="A787" s="259" t="s">
        <v>21</v>
      </c>
      <c r="B787" s="692" t="s">
        <v>254</v>
      </c>
      <c r="C787" s="684" t="s">
        <v>11</v>
      </c>
      <c r="E787" s="40"/>
      <c r="M787" s="30"/>
      <c r="N787" s="172"/>
      <c r="O787" s="172"/>
      <c r="P787" s="172"/>
      <c r="Q787" s="172"/>
      <c r="R787" s="172"/>
      <c r="S787" s="172"/>
      <c r="T787" s="198">
        <f t="shared" si="51"/>
        <v>0</v>
      </c>
    </row>
    <row r="788" spans="1:20" ht="12.75" customHeight="1">
      <c r="A788" s="259" t="s">
        <v>21</v>
      </c>
      <c r="B788" s="692" t="s">
        <v>562</v>
      </c>
      <c r="C788" s="684" t="s">
        <v>11</v>
      </c>
      <c r="E788" s="40"/>
      <c r="M788" s="30"/>
      <c r="N788" s="172"/>
      <c r="O788" s="172"/>
      <c r="P788" s="172"/>
      <c r="Q788" s="172"/>
      <c r="R788" s="172"/>
      <c r="S788" s="172"/>
      <c r="T788" s="198">
        <f t="shared" si="51"/>
        <v>0</v>
      </c>
    </row>
    <row r="789" spans="1:20" ht="12.75" customHeight="1">
      <c r="A789" s="259" t="s">
        <v>21</v>
      </c>
      <c r="B789" s="692" t="s">
        <v>563</v>
      </c>
      <c r="C789" s="684" t="s">
        <v>11</v>
      </c>
      <c r="E789" s="40"/>
      <c r="M789" s="30"/>
      <c r="N789" s="172"/>
      <c r="O789" s="172"/>
      <c r="P789" s="172"/>
      <c r="Q789" s="172"/>
      <c r="R789" s="172"/>
      <c r="S789" s="172"/>
      <c r="T789" s="198">
        <f t="shared" si="51"/>
        <v>0</v>
      </c>
    </row>
    <row r="790" spans="1:20" ht="12.75" customHeight="1">
      <c r="A790" s="259" t="s">
        <v>14</v>
      </c>
      <c r="B790" s="692" t="s">
        <v>28</v>
      </c>
      <c r="C790" s="684" t="s">
        <v>11</v>
      </c>
      <c r="E790" s="40"/>
      <c r="M790" s="30"/>
      <c r="N790" s="172"/>
      <c r="O790" s="172"/>
      <c r="P790" s="172"/>
      <c r="Q790" s="172"/>
      <c r="R790" s="172"/>
      <c r="S790" s="172"/>
      <c r="T790" s="198">
        <f t="shared" si="51"/>
        <v>0</v>
      </c>
    </row>
    <row r="791" spans="1:20" ht="12.75" customHeight="1">
      <c r="A791" s="259" t="s">
        <v>14</v>
      </c>
      <c r="B791" s="692" t="s">
        <v>29</v>
      </c>
      <c r="C791" s="684" t="s">
        <v>11</v>
      </c>
      <c r="E791" s="40"/>
      <c r="M791" s="30"/>
      <c r="N791" s="172"/>
      <c r="O791" s="172"/>
      <c r="P791" s="172"/>
      <c r="Q791" s="172"/>
      <c r="R791" s="172"/>
      <c r="S791" s="172"/>
      <c r="T791" s="198">
        <f t="shared" si="51"/>
        <v>0</v>
      </c>
    </row>
    <row r="792" spans="1:20" ht="12.75" customHeight="1">
      <c r="A792" s="259" t="s">
        <v>14</v>
      </c>
      <c r="B792" s="692" t="s">
        <v>30</v>
      </c>
      <c r="C792" s="684" t="s">
        <v>11</v>
      </c>
      <c r="E792" s="40"/>
      <c r="M792" s="30"/>
      <c r="N792" s="172"/>
      <c r="O792" s="172"/>
      <c r="P792" s="172"/>
      <c r="Q792" s="172"/>
      <c r="R792" s="172"/>
      <c r="S792" s="172"/>
      <c r="T792" s="198">
        <f t="shared" si="51"/>
        <v>0</v>
      </c>
    </row>
    <row r="793" spans="1:20" ht="12.75" customHeight="1">
      <c r="A793" s="259" t="s">
        <v>16</v>
      </c>
      <c r="B793" s="692" t="s">
        <v>257</v>
      </c>
      <c r="C793" s="684" t="s">
        <v>11</v>
      </c>
      <c r="E793" s="40"/>
      <c r="M793" s="30"/>
      <c r="N793" s="172"/>
      <c r="O793" s="172"/>
      <c r="P793" s="172"/>
      <c r="Q793" s="172"/>
      <c r="R793" s="172"/>
      <c r="S793" s="172"/>
      <c r="T793" s="198">
        <f t="shared" si="51"/>
        <v>0</v>
      </c>
    </row>
    <row r="794" spans="1:20" ht="12.75" customHeight="1">
      <c r="A794" s="259" t="s">
        <v>16</v>
      </c>
      <c r="B794" s="692" t="s">
        <v>258</v>
      </c>
      <c r="C794" s="684" t="s">
        <v>11</v>
      </c>
      <c r="E794" s="40"/>
      <c r="M794" s="30"/>
      <c r="N794" s="199"/>
      <c r="O794" s="199"/>
      <c r="P794" s="199"/>
      <c r="Q794" s="199"/>
      <c r="R794" s="199"/>
      <c r="S794" s="199"/>
      <c r="T794" s="198">
        <f t="shared" si="51"/>
        <v>0</v>
      </c>
    </row>
    <row r="795" spans="1:20" ht="12.75" customHeight="1">
      <c r="A795" s="259" t="s">
        <v>16</v>
      </c>
      <c r="B795" s="692" t="s">
        <v>259</v>
      </c>
      <c r="C795" s="684" t="s">
        <v>11</v>
      </c>
      <c r="E795" s="40"/>
      <c r="M795" s="30"/>
      <c r="N795" s="199"/>
      <c r="O795" s="199"/>
      <c r="P795" s="199"/>
      <c r="Q795" s="199"/>
      <c r="R795" s="199"/>
      <c r="S795" s="199"/>
      <c r="T795" s="198">
        <f t="shared" si="51"/>
        <v>0</v>
      </c>
    </row>
    <row r="796" spans="1:20" ht="12.75" customHeight="1">
      <c r="A796" s="259" t="s">
        <v>16</v>
      </c>
      <c r="B796" s="692" t="s">
        <v>260</v>
      </c>
      <c r="C796" s="684" t="s">
        <v>11</v>
      </c>
      <c r="E796" s="40"/>
      <c r="M796" s="30"/>
      <c r="N796" s="199"/>
      <c r="O796" s="199"/>
      <c r="P796" s="199"/>
      <c r="Q796" s="199"/>
      <c r="R796" s="199"/>
      <c r="S796" s="199"/>
      <c r="T796" s="198">
        <f t="shared" si="51"/>
        <v>0</v>
      </c>
    </row>
    <row r="797" spans="1:20" ht="12.75" customHeight="1">
      <c r="A797" s="259" t="s">
        <v>16</v>
      </c>
      <c r="B797" s="692" t="s">
        <v>564</v>
      </c>
      <c r="C797" s="684" t="s">
        <v>11</v>
      </c>
      <c r="D797" s="166"/>
      <c r="E797" s="166"/>
      <c r="M797" s="30"/>
      <c r="N797" s="172"/>
      <c r="O797" s="172"/>
      <c r="P797" s="172"/>
      <c r="Q797" s="172"/>
      <c r="R797" s="172"/>
      <c r="S797" s="172"/>
      <c r="T797" s="198">
        <f t="shared" si="51"/>
        <v>0</v>
      </c>
    </row>
    <row r="798" spans="1:20" ht="12.75" customHeight="1">
      <c r="A798" s="259" t="s">
        <v>16</v>
      </c>
      <c r="B798" s="692" t="s">
        <v>261</v>
      </c>
      <c r="C798" s="684" t="s">
        <v>11</v>
      </c>
      <c r="D798" s="166"/>
      <c r="E798" s="166"/>
      <c r="M798" s="30"/>
      <c r="N798" s="172"/>
      <c r="O798" s="172"/>
      <c r="P798" s="172"/>
      <c r="Q798" s="172"/>
      <c r="R798" s="172"/>
      <c r="S798" s="172"/>
      <c r="T798" s="198">
        <f t="shared" si="51"/>
        <v>0</v>
      </c>
    </row>
    <row r="799" spans="1:20" ht="12.75" customHeight="1">
      <c r="A799" s="259" t="s">
        <v>16</v>
      </c>
      <c r="B799" s="692" t="s">
        <v>262</v>
      </c>
      <c r="C799" s="684" t="s">
        <v>11</v>
      </c>
      <c r="D799" s="166"/>
      <c r="E799" s="166"/>
      <c r="M799" s="30"/>
      <c r="N799" s="172"/>
      <c r="O799" s="172"/>
      <c r="P799" s="172"/>
      <c r="Q799" s="172"/>
      <c r="R799" s="172"/>
      <c r="S799" s="172"/>
      <c r="T799" s="198">
        <f t="shared" ref="T799:T830" si="52">SUM(O799:S799)</f>
        <v>0</v>
      </c>
    </row>
    <row r="800" spans="1:20" ht="12.75" customHeight="1">
      <c r="A800" s="259" t="s">
        <v>16</v>
      </c>
      <c r="B800" s="692" t="s">
        <v>565</v>
      </c>
      <c r="C800" s="684" t="s">
        <v>11</v>
      </c>
      <c r="D800" s="166"/>
      <c r="E800" s="166"/>
      <c r="M800" s="30"/>
      <c r="N800" s="172"/>
      <c r="O800" s="172"/>
      <c r="P800" s="172"/>
      <c r="Q800" s="172"/>
      <c r="R800" s="172"/>
      <c r="S800" s="172"/>
      <c r="T800" s="198">
        <f t="shared" si="52"/>
        <v>0</v>
      </c>
    </row>
    <row r="801" spans="1:20" ht="12.75" customHeight="1">
      <c r="A801" s="259" t="s">
        <v>16</v>
      </c>
      <c r="B801" s="38" t="s">
        <v>263</v>
      </c>
      <c r="C801" s="684" t="s">
        <v>11</v>
      </c>
      <c r="D801" s="166"/>
      <c r="E801" s="166"/>
      <c r="M801" s="30"/>
      <c r="N801" s="172"/>
      <c r="O801" s="172"/>
      <c r="P801" s="172"/>
      <c r="Q801" s="172"/>
      <c r="R801" s="172"/>
      <c r="S801" s="172"/>
      <c r="T801" s="198">
        <f t="shared" si="52"/>
        <v>0</v>
      </c>
    </row>
    <row r="802" spans="1:20" ht="12.75" customHeight="1">
      <c r="A802" s="259" t="s">
        <v>16</v>
      </c>
      <c r="B802" s="38" t="s">
        <v>566</v>
      </c>
      <c r="C802" s="684" t="s">
        <v>11</v>
      </c>
      <c r="D802" s="166"/>
      <c r="E802" s="166"/>
      <c r="M802" s="30"/>
      <c r="N802" s="172"/>
      <c r="O802" s="172"/>
      <c r="P802" s="172"/>
      <c r="Q802" s="172"/>
      <c r="R802" s="172"/>
      <c r="S802" s="172"/>
      <c r="T802" s="198">
        <f t="shared" si="52"/>
        <v>0</v>
      </c>
    </row>
    <row r="803" spans="1:20" ht="12.75" customHeight="1">
      <c r="A803" s="259" t="s">
        <v>16</v>
      </c>
      <c r="B803" s="38" t="s">
        <v>266</v>
      </c>
      <c r="C803" s="684" t="s">
        <v>11</v>
      </c>
      <c r="D803" s="166"/>
      <c r="E803" s="166"/>
      <c r="M803" s="30"/>
      <c r="N803" s="172"/>
      <c r="O803" s="172"/>
      <c r="P803" s="172"/>
      <c r="Q803" s="172"/>
      <c r="R803" s="172"/>
      <c r="S803" s="172"/>
      <c r="T803" s="198">
        <f t="shared" si="52"/>
        <v>0</v>
      </c>
    </row>
    <row r="804" spans="1:20" ht="12.75" customHeight="1">
      <c r="A804" s="259" t="s">
        <v>16</v>
      </c>
      <c r="B804" s="38" t="s">
        <v>265</v>
      </c>
      <c r="C804" s="684" t="s">
        <v>11</v>
      </c>
      <c r="D804" s="166"/>
      <c r="E804" s="166"/>
      <c r="M804" s="30"/>
      <c r="N804" s="172"/>
      <c r="O804" s="172"/>
      <c r="P804" s="172"/>
      <c r="Q804" s="172"/>
      <c r="R804" s="172"/>
      <c r="S804" s="172"/>
      <c r="T804" s="198">
        <f t="shared" si="52"/>
        <v>0</v>
      </c>
    </row>
    <row r="805" spans="1:20" ht="12.75" customHeight="1">
      <c r="A805" s="259" t="s">
        <v>16</v>
      </c>
      <c r="B805" s="692" t="s">
        <v>567</v>
      </c>
      <c r="C805" s="684" t="s">
        <v>11</v>
      </c>
      <c r="D805" s="166"/>
      <c r="E805" s="166"/>
      <c r="M805" s="30"/>
      <c r="N805" s="172"/>
      <c r="O805" s="172"/>
      <c r="P805" s="172"/>
      <c r="Q805" s="172"/>
      <c r="R805" s="172"/>
      <c r="S805" s="172"/>
      <c r="T805" s="198">
        <f t="shared" si="52"/>
        <v>0</v>
      </c>
    </row>
    <row r="806" spans="1:20" ht="12.75" customHeight="1">
      <c r="A806" s="259" t="s">
        <v>16</v>
      </c>
      <c r="B806" s="38" t="s">
        <v>264</v>
      </c>
      <c r="C806" s="684" t="s">
        <v>11</v>
      </c>
      <c r="D806" s="166"/>
      <c r="E806" s="166"/>
      <c r="M806" s="30"/>
      <c r="N806" s="172"/>
      <c r="O806" s="172"/>
      <c r="P806" s="172"/>
      <c r="Q806" s="172"/>
      <c r="R806" s="172"/>
      <c r="S806" s="172"/>
      <c r="T806" s="198">
        <f t="shared" si="52"/>
        <v>0</v>
      </c>
    </row>
    <row r="807" spans="1:20" ht="12.75" customHeight="1">
      <c r="A807" s="259" t="s">
        <v>16</v>
      </c>
      <c r="B807" s="692" t="s">
        <v>267</v>
      </c>
      <c r="C807" s="684" t="s">
        <v>11</v>
      </c>
      <c r="D807" s="166"/>
      <c r="E807" s="166"/>
      <c r="M807" s="30"/>
      <c r="N807" s="172"/>
      <c r="O807" s="172"/>
      <c r="P807" s="172"/>
      <c r="Q807" s="172"/>
      <c r="R807" s="172"/>
      <c r="S807" s="172"/>
      <c r="T807" s="198">
        <f t="shared" si="52"/>
        <v>0</v>
      </c>
    </row>
    <row r="808" spans="1:20" ht="12.75" customHeight="1">
      <c r="A808" s="259" t="s">
        <v>31</v>
      </c>
      <c r="B808" s="692" t="s">
        <v>268</v>
      </c>
      <c r="C808" s="1284" t="s">
        <v>11</v>
      </c>
      <c r="D808" s="166"/>
      <c r="E808" s="166"/>
      <c r="M808" s="30"/>
      <c r="N808" s="172"/>
      <c r="O808" s="172"/>
      <c r="P808" s="172"/>
      <c r="Q808" s="172"/>
      <c r="R808" s="172"/>
      <c r="S808" s="172"/>
      <c r="T808" s="198">
        <f t="shared" si="52"/>
        <v>0</v>
      </c>
    </row>
    <row r="809" spans="1:20" ht="12.75" customHeight="1">
      <c r="A809" s="259" t="s">
        <v>31</v>
      </c>
      <c r="B809" s="692" t="s">
        <v>269</v>
      </c>
      <c r="C809" s="1284" t="s">
        <v>11</v>
      </c>
      <c r="D809" s="166"/>
      <c r="E809" s="166"/>
      <c r="M809" s="30"/>
      <c r="N809" s="172"/>
      <c r="O809" s="172"/>
      <c r="P809" s="172"/>
      <c r="Q809" s="172"/>
      <c r="R809" s="172"/>
      <c r="S809" s="172"/>
      <c r="T809" s="198">
        <f t="shared" si="52"/>
        <v>0</v>
      </c>
    </row>
    <row r="810" spans="1:20" ht="12.75" customHeight="1">
      <c r="A810" s="259" t="s">
        <v>31</v>
      </c>
      <c r="B810" s="692" t="s">
        <v>270</v>
      </c>
      <c r="C810" s="1284" t="s">
        <v>11</v>
      </c>
      <c r="D810" s="166"/>
      <c r="E810" s="166"/>
      <c r="M810" s="30"/>
      <c r="N810" s="172"/>
      <c r="O810" s="172"/>
      <c r="P810" s="172"/>
      <c r="Q810" s="172"/>
      <c r="R810" s="172"/>
      <c r="S810" s="172"/>
      <c r="T810" s="198">
        <f t="shared" si="52"/>
        <v>0</v>
      </c>
    </row>
    <row r="811" spans="1:20" ht="12.75" customHeight="1">
      <c r="A811" s="259" t="s">
        <v>31</v>
      </c>
      <c r="B811" s="692" t="s">
        <v>271</v>
      </c>
      <c r="C811" s="1284" t="s">
        <v>11</v>
      </c>
      <c r="D811" s="166"/>
      <c r="E811" s="166"/>
      <c r="M811" s="30"/>
      <c r="N811" s="172"/>
      <c r="O811" s="172"/>
      <c r="P811" s="172"/>
      <c r="Q811" s="172"/>
      <c r="R811" s="172"/>
      <c r="S811" s="172"/>
      <c r="T811" s="198">
        <f t="shared" si="52"/>
        <v>0</v>
      </c>
    </row>
    <row r="812" spans="1:20" ht="12.75" customHeight="1">
      <c r="A812" s="683" t="s">
        <v>19</v>
      </c>
      <c r="B812" s="692" t="s">
        <v>284</v>
      </c>
      <c r="C812" s="1284" t="s">
        <v>11</v>
      </c>
      <c r="D812" s="166"/>
      <c r="E812" s="166"/>
      <c r="M812" s="30"/>
      <c r="N812" s="172"/>
      <c r="O812" s="172"/>
      <c r="P812" s="172"/>
      <c r="Q812" s="172"/>
      <c r="R812" s="172"/>
      <c r="S812" s="172"/>
      <c r="T812" s="198">
        <f t="shared" si="52"/>
        <v>0</v>
      </c>
    </row>
    <row r="813" spans="1:20" ht="12.75" customHeight="1">
      <c r="A813" s="259" t="s">
        <v>21</v>
      </c>
      <c r="B813" s="692" t="s">
        <v>272</v>
      </c>
      <c r="C813" s="1284" t="s">
        <v>5</v>
      </c>
      <c r="D813" s="166"/>
      <c r="E813" s="166"/>
      <c r="M813" s="30"/>
      <c r="N813" s="172"/>
      <c r="O813" s="172"/>
      <c r="P813" s="172"/>
      <c r="Q813" s="172"/>
      <c r="R813" s="172"/>
      <c r="S813" s="172"/>
      <c r="T813" s="198">
        <f t="shared" si="52"/>
        <v>0</v>
      </c>
    </row>
    <row r="814" spans="1:20" ht="12.75" customHeight="1">
      <c r="A814" s="259" t="s">
        <v>21</v>
      </c>
      <c r="B814" s="692" t="s">
        <v>32</v>
      </c>
      <c r="C814" s="1284" t="s">
        <v>5</v>
      </c>
      <c r="D814" s="166"/>
      <c r="E814" s="166"/>
      <c r="M814" s="30"/>
      <c r="N814" s="172"/>
      <c r="O814" s="172"/>
      <c r="P814" s="172"/>
      <c r="Q814" s="172"/>
      <c r="R814" s="172"/>
      <c r="S814" s="172"/>
      <c r="T814" s="198">
        <f t="shared" si="52"/>
        <v>0</v>
      </c>
    </row>
    <row r="815" spans="1:20" ht="12.75" customHeight="1">
      <c r="A815" s="259" t="s">
        <v>21</v>
      </c>
      <c r="B815" s="692" t="s">
        <v>273</v>
      </c>
      <c r="C815" s="1284" t="s">
        <v>5</v>
      </c>
      <c r="D815" s="166"/>
      <c r="E815" s="166"/>
      <c r="M815" s="30"/>
      <c r="N815" s="172"/>
      <c r="O815" s="172"/>
      <c r="P815" s="172"/>
      <c r="Q815" s="172"/>
      <c r="R815" s="172"/>
      <c r="S815" s="172"/>
      <c r="T815" s="198">
        <f t="shared" si="52"/>
        <v>0</v>
      </c>
    </row>
    <row r="816" spans="1:20" ht="12.75" customHeight="1">
      <c r="A816" s="259" t="s">
        <v>21</v>
      </c>
      <c r="B816" s="692" t="s">
        <v>33</v>
      </c>
      <c r="C816" s="1284" t="s">
        <v>5</v>
      </c>
      <c r="D816" s="166"/>
      <c r="E816" s="166"/>
      <c r="M816" s="30"/>
      <c r="N816" s="172"/>
      <c r="O816" s="172"/>
      <c r="P816" s="172"/>
      <c r="Q816" s="172"/>
      <c r="R816" s="172"/>
      <c r="S816" s="172"/>
      <c r="T816" s="198">
        <f t="shared" si="52"/>
        <v>0</v>
      </c>
    </row>
    <row r="817" spans="1:20" ht="12.75" customHeight="1">
      <c r="A817" s="259" t="s">
        <v>34</v>
      </c>
      <c r="B817" s="692" t="s">
        <v>568</v>
      </c>
      <c r="C817" s="1284" t="s">
        <v>5</v>
      </c>
      <c r="D817" s="166"/>
      <c r="E817" s="166"/>
      <c r="M817" s="30"/>
      <c r="N817" s="172"/>
      <c r="O817" s="172"/>
      <c r="P817" s="172"/>
      <c r="Q817" s="172"/>
      <c r="R817" s="172"/>
      <c r="S817" s="172"/>
      <c r="T817" s="198">
        <f t="shared" si="52"/>
        <v>0</v>
      </c>
    </row>
    <row r="818" spans="1:20" ht="12.75" customHeight="1">
      <c r="A818" s="259" t="s">
        <v>34</v>
      </c>
      <c r="B818" s="692" t="s">
        <v>35</v>
      </c>
      <c r="C818" s="1284" t="s">
        <v>5</v>
      </c>
      <c r="D818" s="166"/>
      <c r="E818" s="166"/>
      <c r="M818" s="30"/>
      <c r="N818" s="172"/>
      <c r="O818" s="172"/>
      <c r="P818" s="172"/>
      <c r="Q818" s="172"/>
      <c r="R818" s="172"/>
      <c r="S818" s="172"/>
      <c r="T818" s="198">
        <f t="shared" si="52"/>
        <v>0</v>
      </c>
    </row>
    <row r="819" spans="1:20" ht="12.75" customHeight="1">
      <c r="A819" s="259" t="s">
        <v>34</v>
      </c>
      <c r="B819" s="692" t="s">
        <v>274</v>
      </c>
      <c r="C819" s="1284" t="s">
        <v>5</v>
      </c>
      <c r="D819" s="166"/>
      <c r="E819" s="166"/>
      <c r="M819" s="30"/>
      <c r="N819" s="172"/>
      <c r="O819" s="172"/>
      <c r="P819" s="172"/>
      <c r="Q819" s="172"/>
      <c r="R819" s="172"/>
      <c r="S819" s="172"/>
      <c r="T819" s="198">
        <f t="shared" si="52"/>
        <v>0</v>
      </c>
    </row>
    <row r="820" spans="1:20" ht="12.75" customHeight="1">
      <c r="A820" s="259" t="s">
        <v>34</v>
      </c>
      <c r="B820" s="692" t="s">
        <v>569</v>
      </c>
      <c r="C820" s="1284" t="s">
        <v>5</v>
      </c>
      <c r="D820" s="166"/>
      <c r="E820" s="166"/>
      <c r="M820" s="30"/>
      <c r="N820" s="172"/>
      <c r="O820" s="172"/>
      <c r="P820" s="172"/>
      <c r="Q820" s="172"/>
      <c r="R820" s="172"/>
      <c r="S820" s="172"/>
      <c r="T820" s="198">
        <f t="shared" si="52"/>
        <v>0</v>
      </c>
    </row>
    <row r="821" spans="1:20" ht="12.75" customHeight="1">
      <c r="A821" s="259" t="s">
        <v>34</v>
      </c>
      <c r="B821" s="692" t="s">
        <v>36</v>
      </c>
      <c r="C821" s="1284" t="s">
        <v>5</v>
      </c>
      <c r="D821" s="166"/>
      <c r="E821" s="166"/>
      <c r="M821" s="30"/>
      <c r="N821" s="172"/>
      <c r="O821" s="172"/>
      <c r="P821" s="172"/>
      <c r="Q821" s="172"/>
      <c r="R821" s="172"/>
      <c r="S821" s="172"/>
      <c r="T821" s="198">
        <f t="shared" si="52"/>
        <v>0</v>
      </c>
    </row>
    <row r="822" spans="1:20" ht="12.75" customHeight="1">
      <c r="A822" s="259" t="s">
        <v>34</v>
      </c>
      <c r="B822" s="692" t="s">
        <v>275</v>
      </c>
      <c r="C822" s="1284" t="s">
        <v>5</v>
      </c>
      <c r="D822" s="166"/>
      <c r="E822" s="166"/>
      <c r="M822" s="30"/>
      <c r="N822" s="172"/>
      <c r="O822" s="172"/>
      <c r="P822" s="172"/>
      <c r="Q822" s="172"/>
      <c r="R822" s="172"/>
      <c r="S822" s="172"/>
      <c r="T822" s="198">
        <f t="shared" si="52"/>
        <v>0</v>
      </c>
    </row>
    <row r="823" spans="1:20" ht="12.75" customHeight="1">
      <c r="A823" s="259" t="s">
        <v>14</v>
      </c>
      <c r="B823" s="692" t="s">
        <v>37</v>
      </c>
      <c r="C823" s="1284" t="s">
        <v>5</v>
      </c>
      <c r="D823" s="166"/>
      <c r="E823" s="166"/>
      <c r="M823" s="30"/>
      <c r="N823" s="199"/>
      <c r="O823" s="199"/>
      <c r="P823" s="199"/>
      <c r="Q823" s="199"/>
      <c r="R823" s="199"/>
      <c r="S823" s="199"/>
      <c r="T823" s="198">
        <f t="shared" si="52"/>
        <v>0</v>
      </c>
    </row>
    <row r="824" spans="1:20" ht="12.75" customHeight="1">
      <c r="A824" s="259" t="s">
        <v>14</v>
      </c>
      <c r="B824" s="692" t="s">
        <v>38</v>
      </c>
      <c r="C824" s="1284" t="s">
        <v>5</v>
      </c>
      <c r="D824" s="166"/>
      <c r="E824" s="166"/>
      <c r="M824" s="30"/>
      <c r="N824" s="199"/>
      <c r="O824" s="199"/>
      <c r="P824" s="199"/>
      <c r="Q824" s="199"/>
      <c r="R824" s="199"/>
      <c r="S824" s="199"/>
      <c r="T824" s="198">
        <f t="shared" si="52"/>
        <v>0</v>
      </c>
    </row>
    <row r="825" spans="1:20" ht="12.75" customHeight="1">
      <c r="A825" s="259" t="s">
        <v>14</v>
      </c>
      <c r="B825" s="692" t="s">
        <v>39</v>
      </c>
      <c r="C825" s="1284" t="s">
        <v>5</v>
      </c>
      <c r="D825" s="166"/>
      <c r="E825" s="166"/>
      <c r="M825" s="30"/>
      <c r="N825" s="172"/>
      <c r="O825" s="172"/>
      <c r="P825" s="172"/>
      <c r="Q825" s="172"/>
      <c r="R825" s="172"/>
      <c r="S825" s="172"/>
      <c r="T825" s="198">
        <f t="shared" si="52"/>
        <v>0</v>
      </c>
    </row>
    <row r="826" spans="1:20" ht="12.75" customHeight="1">
      <c r="A826" s="259" t="s">
        <v>14</v>
      </c>
      <c r="B826" s="692" t="s">
        <v>40</v>
      </c>
      <c r="C826" s="1284" t="s">
        <v>5</v>
      </c>
      <c r="D826" s="166"/>
      <c r="E826" s="166"/>
      <c r="M826" s="30"/>
      <c r="N826" s="172"/>
      <c r="O826" s="172"/>
      <c r="P826" s="172"/>
      <c r="Q826" s="172"/>
      <c r="R826" s="172"/>
      <c r="S826" s="172"/>
      <c r="T826" s="198">
        <f t="shared" si="52"/>
        <v>0</v>
      </c>
    </row>
    <row r="827" spans="1:20" ht="12.75" customHeight="1">
      <c r="A827" s="259" t="s">
        <v>14</v>
      </c>
      <c r="B827" s="692" t="s">
        <v>41</v>
      </c>
      <c r="C827" s="1284" t="s">
        <v>5</v>
      </c>
      <c r="D827" s="166"/>
      <c r="E827" s="166"/>
      <c r="M827" s="30"/>
      <c r="N827" s="172"/>
      <c r="O827" s="172"/>
      <c r="P827" s="172"/>
      <c r="Q827" s="172"/>
      <c r="R827" s="172"/>
      <c r="S827" s="172"/>
      <c r="T827" s="198">
        <f t="shared" si="52"/>
        <v>0</v>
      </c>
    </row>
    <row r="828" spans="1:20" ht="12.75" customHeight="1">
      <c r="A828" s="259" t="s">
        <v>14</v>
      </c>
      <c r="B828" s="692" t="s">
        <v>42</v>
      </c>
      <c r="C828" s="1284" t="s">
        <v>5</v>
      </c>
      <c r="D828" s="166"/>
      <c r="E828" s="166"/>
      <c r="M828" s="30"/>
      <c r="N828" s="199"/>
      <c r="O828" s="199"/>
      <c r="P828" s="199"/>
      <c r="Q828" s="199"/>
      <c r="R828" s="199"/>
      <c r="S828" s="199"/>
      <c r="T828" s="198">
        <f t="shared" si="52"/>
        <v>0</v>
      </c>
    </row>
    <row r="829" spans="1:20" ht="12.75" customHeight="1">
      <c r="A829" s="259" t="s">
        <v>14</v>
      </c>
      <c r="B829" s="692" t="s">
        <v>43</v>
      </c>
      <c r="C829" s="1284" t="s">
        <v>5</v>
      </c>
      <c r="D829" s="166"/>
      <c r="E829" s="166"/>
      <c r="M829" s="30"/>
      <c r="N829" s="199"/>
      <c r="O829" s="199"/>
      <c r="P829" s="199"/>
      <c r="Q829" s="199"/>
      <c r="R829" s="199"/>
      <c r="S829" s="199"/>
      <c r="T829" s="198">
        <f t="shared" si="52"/>
        <v>0</v>
      </c>
    </row>
    <row r="830" spans="1:20" ht="12.75" customHeight="1">
      <c r="A830" s="259" t="s">
        <v>16</v>
      </c>
      <c r="B830" s="692" t="s">
        <v>570</v>
      </c>
      <c r="C830" s="1284" t="s">
        <v>5</v>
      </c>
      <c r="D830" s="166"/>
      <c r="E830" s="166"/>
      <c r="M830" s="30"/>
      <c r="N830" s="172"/>
      <c r="O830" s="172"/>
      <c r="P830" s="172"/>
      <c r="Q830" s="172"/>
      <c r="R830" s="172"/>
      <c r="S830" s="172"/>
      <c r="T830" s="198">
        <f t="shared" si="52"/>
        <v>0</v>
      </c>
    </row>
    <row r="831" spans="1:20" ht="12.75" customHeight="1">
      <c r="A831" s="259" t="s">
        <v>16</v>
      </c>
      <c r="B831" s="692" t="s">
        <v>571</v>
      </c>
      <c r="C831" s="1284" t="s">
        <v>5</v>
      </c>
      <c r="D831" s="166"/>
      <c r="E831" s="166"/>
      <c r="M831" s="30"/>
      <c r="N831" s="172"/>
      <c r="O831" s="172"/>
      <c r="P831" s="172"/>
      <c r="Q831" s="172"/>
      <c r="R831" s="172"/>
      <c r="S831" s="172"/>
      <c r="T831" s="198">
        <f t="shared" ref="T831:T862" si="53">SUM(O831:S831)</f>
        <v>0</v>
      </c>
    </row>
    <row r="832" spans="1:20" ht="12.75" customHeight="1">
      <c r="A832" s="259" t="s">
        <v>16</v>
      </c>
      <c r="B832" s="692" t="s">
        <v>572</v>
      </c>
      <c r="C832" s="1284" t="s">
        <v>5</v>
      </c>
      <c r="D832" s="166"/>
      <c r="E832" s="166"/>
      <c r="M832" s="30"/>
      <c r="N832" s="172"/>
      <c r="O832" s="172"/>
      <c r="P832" s="172"/>
      <c r="Q832" s="172"/>
      <c r="R832" s="172"/>
      <c r="S832" s="172"/>
      <c r="T832" s="198">
        <f t="shared" si="53"/>
        <v>0</v>
      </c>
    </row>
    <row r="833" spans="1:20" ht="12.75" customHeight="1">
      <c r="A833" s="259" t="s">
        <v>16</v>
      </c>
      <c r="B833" s="692" t="s">
        <v>573</v>
      </c>
      <c r="C833" s="1284" t="s">
        <v>5</v>
      </c>
      <c r="D833" s="166"/>
      <c r="E833" s="166"/>
      <c r="M833" s="30"/>
      <c r="N833" s="172"/>
      <c r="O833" s="172"/>
      <c r="P833" s="172"/>
      <c r="Q833" s="172"/>
      <c r="R833" s="172"/>
      <c r="S833" s="172"/>
      <c r="T833" s="198">
        <f t="shared" si="53"/>
        <v>0</v>
      </c>
    </row>
    <row r="834" spans="1:20" ht="12.75" customHeight="1">
      <c r="A834" s="259" t="s">
        <v>16</v>
      </c>
      <c r="B834" s="692" t="s">
        <v>276</v>
      </c>
      <c r="C834" s="1284" t="s">
        <v>5</v>
      </c>
      <c r="D834" s="166"/>
      <c r="E834" s="166"/>
      <c r="M834" s="30"/>
      <c r="N834" s="172"/>
      <c r="O834" s="172"/>
      <c r="P834" s="172"/>
      <c r="Q834" s="172"/>
      <c r="R834" s="172"/>
      <c r="S834" s="172"/>
      <c r="T834" s="198">
        <f t="shared" si="53"/>
        <v>0</v>
      </c>
    </row>
    <row r="835" spans="1:20" ht="12.75" customHeight="1">
      <c r="A835" s="259" t="s">
        <v>16</v>
      </c>
      <c r="B835" s="692" t="s">
        <v>574</v>
      </c>
      <c r="C835" s="1284" t="s">
        <v>5</v>
      </c>
      <c r="D835" s="166"/>
      <c r="E835" s="166"/>
      <c r="M835" s="30"/>
      <c r="N835" s="172"/>
      <c r="O835" s="172"/>
      <c r="P835" s="172"/>
      <c r="Q835" s="172"/>
      <c r="R835" s="172"/>
      <c r="S835" s="172"/>
      <c r="T835" s="198">
        <f t="shared" si="53"/>
        <v>0</v>
      </c>
    </row>
    <row r="836" spans="1:20" ht="12.75" customHeight="1">
      <c r="A836" s="259" t="s">
        <v>16</v>
      </c>
      <c r="B836" s="692" t="s">
        <v>277</v>
      </c>
      <c r="C836" s="1284" t="s">
        <v>5</v>
      </c>
      <c r="D836" s="166"/>
      <c r="E836" s="166"/>
      <c r="M836" s="30"/>
      <c r="N836" s="172"/>
      <c r="O836" s="172"/>
      <c r="P836" s="172"/>
      <c r="Q836" s="172"/>
      <c r="R836" s="172"/>
      <c r="S836" s="172"/>
      <c r="T836" s="198">
        <f t="shared" si="53"/>
        <v>0</v>
      </c>
    </row>
    <row r="837" spans="1:20" ht="12.75" customHeight="1">
      <c r="A837" s="259" t="s">
        <v>16</v>
      </c>
      <c r="B837" s="692" t="s">
        <v>278</v>
      </c>
      <c r="C837" s="1284" t="s">
        <v>5</v>
      </c>
      <c r="D837" s="166"/>
      <c r="E837" s="166"/>
      <c r="M837" s="30"/>
      <c r="N837" s="172"/>
      <c r="O837" s="172"/>
      <c r="P837" s="172"/>
      <c r="Q837" s="172"/>
      <c r="R837" s="172"/>
      <c r="S837" s="172"/>
      <c r="T837" s="198">
        <f t="shared" si="53"/>
        <v>0</v>
      </c>
    </row>
    <row r="838" spans="1:20" ht="12.75" customHeight="1">
      <c r="A838" s="259" t="s">
        <v>16</v>
      </c>
      <c r="B838" s="692" t="s">
        <v>575</v>
      </c>
      <c r="C838" s="1284" t="s">
        <v>5</v>
      </c>
      <c r="D838" s="166"/>
      <c r="E838" s="166"/>
      <c r="M838" s="30"/>
      <c r="N838" s="172"/>
      <c r="O838" s="172"/>
      <c r="P838" s="172"/>
      <c r="Q838" s="172"/>
      <c r="R838" s="172"/>
      <c r="S838" s="172"/>
      <c r="T838" s="198">
        <f t="shared" si="53"/>
        <v>0</v>
      </c>
    </row>
    <row r="839" spans="1:20" ht="12.75" customHeight="1">
      <c r="A839" s="259" t="s">
        <v>15</v>
      </c>
      <c r="B839" s="692" t="s">
        <v>576</v>
      </c>
      <c r="C839" s="1284" t="s">
        <v>5</v>
      </c>
      <c r="D839" s="166"/>
      <c r="E839" s="166"/>
      <c r="M839" s="30"/>
      <c r="N839" s="172"/>
      <c r="O839" s="172"/>
      <c r="P839" s="172"/>
      <c r="Q839" s="172"/>
      <c r="R839" s="172"/>
      <c r="S839" s="172"/>
      <c r="T839" s="198">
        <f t="shared" si="53"/>
        <v>0</v>
      </c>
    </row>
    <row r="840" spans="1:20" ht="12.75" customHeight="1">
      <c r="A840" s="259" t="s">
        <v>15</v>
      </c>
      <c r="B840" s="692" t="s">
        <v>577</v>
      </c>
      <c r="C840" s="1284" t="s">
        <v>5</v>
      </c>
      <c r="D840" s="166"/>
      <c r="E840" s="166"/>
      <c r="M840" s="30"/>
      <c r="N840" s="172"/>
      <c r="O840" s="172"/>
      <c r="P840" s="172"/>
      <c r="Q840" s="172"/>
      <c r="R840" s="172"/>
      <c r="S840" s="172"/>
      <c r="T840" s="198">
        <f t="shared" si="53"/>
        <v>0</v>
      </c>
    </row>
    <row r="841" spans="1:20" ht="12.75" customHeight="1">
      <c r="A841" s="259" t="s">
        <v>15</v>
      </c>
      <c r="B841" s="692" t="s">
        <v>578</v>
      </c>
      <c r="C841" s="1284" t="s">
        <v>5</v>
      </c>
      <c r="D841" s="166"/>
      <c r="E841" s="166"/>
      <c r="M841" s="30"/>
      <c r="N841" s="172"/>
      <c r="O841" s="172"/>
      <c r="P841" s="172"/>
      <c r="Q841" s="172"/>
      <c r="R841" s="172"/>
      <c r="S841" s="172"/>
      <c r="T841" s="198">
        <f t="shared" si="53"/>
        <v>0</v>
      </c>
    </row>
    <row r="842" spans="1:20" ht="12.75" customHeight="1">
      <c r="A842" s="259" t="s">
        <v>16</v>
      </c>
      <c r="B842" s="692" t="s">
        <v>579</v>
      </c>
      <c r="C842" s="1284" t="s">
        <v>5</v>
      </c>
      <c r="D842" s="166"/>
      <c r="E842" s="166"/>
      <c r="M842" s="30"/>
      <c r="N842" s="199"/>
      <c r="O842" s="199"/>
      <c r="P842" s="199"/>
      <c r="Q842" s="199"/>
      <c r="R842" s="199"/>
      <c r="S842" s="199"/>
      <c r="T842" s="198">
        <f t="shared" si="53"/>
        <v>0</v>
      </c>
    </row>
    <row r="843" spans="1:20" ht="12.75" customHeight="1">
      <c r="A843" s="259" t="s">
        <v>31</v>
      </c>
      <c r="B843" s="692" t="s">
        <v>279</v>
      </c>
      <c r="C843" s="1284" t="s">
        <v>5</v>
      </c>
      <c r="D843" s="166"/>
      <c r="E843" s="166"/>
      <c r="M843" s="30"/>
      <c r="N843" s="199"/>
      <c r="O843" s="199"/>
      <c r="P843" s="199"/>
      <c r="Q843" s="199"/>
      <c r="R843" s="199"/>
      <c r="S843" s="199"/>
      <c r="T843" s="198">
        <f t="shared" si="53"/>
        <v>0</v>
      </c>
    </row>
    <row r="844" spans="1:20" ht="12.75" customHeight="1">
      <c r="A844" s="259" t="s">
        <v>31</v>
      </c>
      <c r="B844" s="692" t="s">
        <v>280</v>
      </c>
      <c r="C844" s="1284" t="s">
        <v>5</v>
      </c>
      <c r="D844" s="166"/>
      <c r="E844" s="166"/>
      <c r="M844" s="30"/>
      <c r="N844" s="199"/>
      <c r="O844" s="199"/>
      <c r="P844" s="199"/>
      <c r="Q844" s="199"/>
      <c r="R844" s="199"/>
      <c r="S844" s="199"/>
      <c r="T844" s="198">
        <f t="shared" si="53"/>
        <v>0</v>
      </c>
    </row>
    <row r="845" spans="1:20" ht="12.75" customHeight="1">
      <c r="A845" s="259" t="s">
        <v>31</v>
      </c>
      <c r="B845" s="692" t="s">
        <v>281</v>
      </c>
      <c r="C845" s="1284" t="s">
        <v>5</v>
      </c>
      <c r="D845" s="166"/>
      <c r="E845" s="166"/>
      <c r="M845" s="30"/>
      <c r="N845" s="172"/>
      <c r="O845" s="172"/>
      <c r="P845" s="172"/>
      <c r="Q845" s="172"/>
      <c r="R845" s="172"/>
      <c r="S845" s="172"/>
      <c r="T845" s="198">
        <f t="shared" si="53"/>
        <v>0</v>
      </c>
    </row>
    <row r="846" spans="1:20" ht="12.75" customHeight="1">
      <c r="A846" s="259" t="s">
        <v>19</v>
      </c>
      <c r="B846" s="692" t="s">
        <v>580</v>
      </c>
      <c r="C846" s="1284" t="s">
        <v>5</v>
      </c>
      <c r="D846" s="166"/>
      <c r="E846" s="166"/>
      <c r="M846" s="30"/>
      <c r="N846" s="172"/>
      <c r="O846" s="172"/>
      <c r="P846" s="172"/>
      <c r="Q846" s="172"/>
      <c r="R846" s="172"/>
      <c r="S846" s="172"/>
      <c r="T846" s="198">
        <f t="shared" si="53"/>
        <v>0</v>
      </c>
    </row>
    <row r="847" spans="1:20" ht="12.75" customHeight="1">
      <c r="A847" s="259" t="s">
        <v>19</v>
      </c>
      <c r="B847" s="692" t="s">
        <v>581</v>
      </c>
      <c r="C847" s="1284" t="s">
        <v>5</v>
      </c>
      <c r="D847" s="166"/>
      <c r="E847" s="166"/>
      <c r="M847" s="30"/>
      <c r="N847" s="172"/>
      <c r="O847" s="172"/>
      <c r="P847" s="172"/>
      <c r="Q847" s="172"/>
      <c r="R847" s="172"/>
      <c r="S847" s="172"/>
      <c r="T847" s="198">
        <f t="shared" si="53"/>
        <v>0</v>
      </c>
    </row>
    <row r="848" spans="1:20" ht="12.75" customHeight="1">
      <c r="A848" s="259" t="s">
        <v>21</v>
      </c>
      <c r="B848" s="692" t="s">
        <v>582</v>
      </c>
      <c r="C848" s="1284" t="s">
        <v>6</v>
      </c>
      <c r="D848" s="166"/>
      <c r="E848" s="166"/>
      <c r="M848" s="30"/>
      <c r="N848" s="172"/>
      <c r="O848" s="172"/>
      <c r="P848" s="172"/>
      <c r="Q848" s="172"/>
      <c r="R848" s="172"/>
      <c r="S848" s="172"/>
      <c r="T848" s="198">
        <f t="shared" si="53"/>
        <v>0</v>
      </c>
    </row>
    <row r="849" spans="1:20" ht="12.75" customHeight="1">
      <c r="A849" s="259" t="s">
        <v>21</v>
      </c>
      <c r="B849" s="692" t="s">
        <v>44</v>
      </c>
      <c r="C849" s="1284" t="s">
        <v>6</v>
      </c>
      <c r="D849" s="166"/>
      <c r="E849" s="166"/>
      <c r="M849" s="30"/>
      <c r="N849" s="199"/>
      <c r="O849" s="199"/>
      <c r="P849" s="199"/>
      <c r="Q849" s="199"/>
      <c r="R849" s="199"/>
      <c r="S849" s="199"/>
      <c r="T849" s="198">
        <f t="shared" si="53"/>
        <v>0</v>
      </c>
    </row>
    <row r="850" spans="1:20" ht="12.75" customHeight="1">
      <c r="A850" s="259" t="s">
        <v>34</v>
      </c>
      <c r="B850" s="692" t="s">
        <v>583</v>
      </c>
      <c r="C850" s="1284" t="s">
        <v>6</v>
      </c>
      <c r="D850" s="166"/>
      <c r="E850" s="166"/>
      <c r="M850" s="30"/>
      <c r="N850" s="199"/>
      <c r="O850" s="199"/>
      <c r="P850" s="199"/>
      <c r="Q850" s="199"/>
      <c r="R850" s="199"/>
      <c r="S850" s="199"/>
      <c r="T850" s="198">
        <f t="shared" si="53"/>
        <v>0</v>
      </c>
    </row>
    <row r="851" spans="1:20" ht="12.75" customHeight="1">
      <c r="A851" s="259" t="s">
        <v>34</v>
      </c>
      <c r="B851" s="692" t="s">
        <v>45</v>
      </c>
      <c r="C851" s="1284" t="s">
        <v>6</v>
      </c>
      <c r="D851" s="166"/>
      <c r="E851" s="166"/>
      <c r="M851" s="30"/>
      <c r="N851" s="172"/>
      <c r="O851" s="172"/>
      <c r="P851" s="172"/>
      <c r="Q851" s="172"/>
      <c r="R851" s="172"/>
      <c r="S851" s="172"/>
      <c r="T851" s="198">
        <f t="shared" si="53"/>
        <v>0</v>
      </c>
    </row>
    <row r="852" spans="1:20" ht="12.75" customHeight="1">
      <c r="A852" s="259" t="s">
        <v>34</v>
      </c>
      <c r="B852" s="692" t="s">
        <v>584</v>
      </c>
      <c r="C852" s="1284" t="s">
        <v>6</v>
      </c>
      <c r="D852" s="166"/>
      <c r="E852" s="166"/>
      <c r="M852" s="30"/>
      <c r="N852" s="172"/>
      <c r="O852" s="172"/>
      <c r="P852" s="172"/>
      <c r="Q852" s="172"/>
      <c r="R852" s="172"/>
      <c r="S852" s="172"/>
      <c r="T852" s="198">
        <f t="shared" si="53"/>
        <v>0</v>
      </c>
    </row>
    <row r="853" spans="1:20" ht="12.75" customHeight="1">
      <c r="A853" s="259" t="s">
        <v>14</v>
      </c>
      <c r="B853" s="692" t="s">
        <v>46</v>
      </c>
      <c r="C853" s="1284" t="s">
        <v>6</v>
      </c>
      <c r="D853" s="166"/>
      <c r="E853" s="166"/>
      <c r="M853" s="30"/>
      <c r="N853" s="172"/>
      <c r="O853" s="172"/>
      <c r="P853" s="172"/>
      <c r="Q853" s="172"/>
      <c r="R853" s="172"/>
      <c r="S853" s="172"/>
      <c r="T853" s="198">
        <f t="shared" si="53"/>
        <v>0</v>
      </c>
    </row>
    <row r="854" spans="1:20" ht="12.75" customHeight="1">
      <c r="A854" s="259" t="s">
        <v>14</v>
      </c>
      <c r="B854" s="692" t="s">
        <v>47</v>
      </c>
      <c r="C854" s="1284" t="s">
        <v>6</v>
      </c>
      <c r="D854" s="166"/>
      <c r="E854" s="166"/>
      <c r="M854" s="30"/>
      <c r="N854" s="199"/>
      <c r="O854" s="199"/>
      <c r="P854" s="199"/>
      <c r="Q854" s="199"/>
      <c r="R854" s="199"/>
      <c r="S854" s="199"/>
      <c r="T854" s="198">
        <f t="shared" si="53"/>
        <v>0</v>
      </c>
    </row>
    <row r="855" spans="1:20" ht="12.75" customHeight="1">
      <c r="A855" s="259" t="s">
        <v>14</v>
      </c>
      <c r="B855" s="692" t="s">
        <v>48</v>
      </c>
      <c r="C855" s="1284" t="s">
        <v>6</v>
      </c>
      <c r="D855" s="166"/>
      <c r="E855" s="166"/>
      <c r="M855" s="30"/>
      <c r="N855" s="199"/>
      <c r="O855" s="199"/>
      <c r="P855" s="199"/>
      <c r="Q855" s="199"/>
      <c r="R855" s="199"/>
      <c r="S855" s="199"/>
      <c r="T855" s="198">
        <f t="shared" si="53"/>
        <v>0</v>
      </c>
    </row>
    <row r="856" spans="1:20" ht="12.75" customHeight="1">
      <c r="A856" s="259" t="s">
        <v>14</v>
      </c>
      <c r="B856" s="692" t="s">
        <v>282</v>
      </c>
      <c r="C856" s="1284" t="s">
        <v>6</v>
      </c>
      <c r="D856" s="166"/>
      <c r="E856" s="166"/>
      <c r="M856" s="30"/>
      <c r="N856" s="199"/>
      <c r="O856" s="199"/>
      <c r="P856" s="199"/>
      <c r="Q856" s="199"/>
      <c r="R856" s="199"/>
      <c r="S856" s="199"/>
      <c r="T856" s="198">
        <f t="shared" si="53"/>
        <v>0</v>
      </c>
    </row>
    <row r="857" spans="1:20" ht="12.75" customHeight="1">
      <c r="A857" s="259" t="s">
        <v>16</v>
      </c>
      <c r="B857" s="692" t="s">
        <v>585</v>
      </c>
      <c r="C857" s="1284" t="s">
        <v>6</v>
      </c>
      <c r="D857" s="166"/>
      <c r="E857" s="166"/>
      <c r="M857" s="30"/>
      <c r="N857" s="172"/>
      <c r="O857" s="172"/>
      <c r="P857" s="172"/>
      <c r="Q857" s="172"/>
      <c r="R857" s="172"/>
      <c r="S857" s="172"/>
      <c r="T857" s="198">
        <f t="shared" si="53"/>
        <v>0</v>
      </c>
    </row>
    <row r="858" spans="1:20" ht="12.75" customHeight="1">
      <c r="A858" s="259" t="s">
        <v>16</v>
      </c>
      <c r="B858" s="692" t="s">
        <v>586</v>
      </c>
      <c r="C858" s="1284" t="s">
        <v>6</v>
      </c>
      <c r="D858" s="166"/>
      <c r="E858" s="166"/>
      <c r="M858" s="30"/>
      <c r="N858" s="172"/>
      <c r="O858" s="172"/>
      <c r="P858" s="172"/>
      <c r="Q858" s="172"/>
      <c r="R858" s="172"/>
      <c r="S858" s="172"/>
      <c r="T858" s="198">
        <f t="shared" si="53"/>
        <v>0</v>
      </c>
    </row>
    <row r="859" spans="1:20" ht="12.75" customHeight="1">
      <c r="A859" s="259" t="s">
        <v>16</v>
      </c>
      <c r="B859" s="692" t="s">
        <v>587</v>
      </c>
      <c r="C859" s="1284" t="s">
        <v>6</v>
      </c>
      <c r="D859" s="166"/>
      <c r="E859" s="166"/>
      <c r="M859" s="30"/>
      <c r="N859" s="172"/>
      <c r="O859" s="172"/>
      <c r="P859" s="172"/>
      <c r="Q859" s="172"/>
      <c r="R859" s="172"/>
      <c r="S859" s="172"/>
      <c r="T859" s="198">
        <f t="shared" si="53"/>
        <v>0</v>
      </c>
    </row>
    <row r="860" spans="1:20" ht="12.75" customHeight="1">
      <c r="A860" s="259" t="s">
        <v>16</v>
      </c>
      <c r="B860" s="692" t="s">
        <v>588</v>
      </c>
      <c r="C860" s="1284" t="s">
        <v>6</v>
      </c>
      <c r="D860" s="166"/>
      <c r="E860" s="166"/>
      <c r="M860" s="30"/>
      <c r="N860" s="172"/>
      <c r="O860" s="172"/>
      <c r="P860" s="172"/>
      <c r="Q860" s="172"/>
      <c r="R860" s="172"/>
      <c r="S860" s="172"/>
      <c r="T860" s="198">
        <f t="shared" si="53"/>
        <v>0</v>
      </c>
    </row>
    <row r="861" spans="1:20" ht="12.75" customHeight="1">
      <c r="A861" s="259" t="s">
        <v>16</v>
      </c>
      <c r="B861" s="692" t="s">
        <v>589</v>
      </c>
      <c r="C861" s="1284" t="s">
        <v>6</v>
      </c>
      <c r="D861" s="166"/>
      <c r="E861" s="166"/>
      <c r="M861" s="30"/>
      <c r="N861" s="199"/>
      <c r="O861" s="199"/>
      <c r="P861" s="199"/>
      <c r="Q861" s="199"/>
      <c r="R861" s="199"/>
      <c r="S861" s="199"/>
      <c r="T861" s="198">
        <f t="shared" si="53"/>
        <v>0</v>
      </c>
    </row>
    <row r="862" spans="1:20" ht="12.75" customHeight="1">
      <c r="A862" s="259" t="s">
        <v>31</v>
      </c>
      <c r="B862" s="692" t="s">
        <v>283</v>
      </c>
      <c r="C862" s="1284" t="s">
        <v>6</v>
      </c>
      <c r="D862" s="166"/>
      <c r="E862" s="166"/>
      <c r="M862" s="30"/>
      <c r="N862" s="199"/>
      <c r="O862" s="199"/>
      <c r="P862" s="199"/>
      <c r="Q862" s="199"/>
      <c r="R862" s="199"/>
      <c r="S862" s="199"/>
      <c r="T862" s="198">
        <f t="shared" si="53"/>
        <v>0</v>
      </c>
    </row>
    <row r="863" spans="1:20" ht="12.75" customHeight="1">
      <c r="A863" s="259" t="s">
        <v>19</v>
      </c>
      <c r="B863" s="692" t="s">
        <v>590</v>
      </c>
      <c r="C863" s="1284" t="s">
        <v>6</v>
      </c>
      <c r="D863" s="166"/>
      <c r="E863" s="166"/>
      <c r="M863" s="30"/>
      <c r="N863" s="172"/>
      <c r="O863" s="172"/>
      <c r="P863" s="172"/>
      <c r="Q863" s="172"/>
      <c r="R863" s="172"/>
      <c r="S863" s="172"/>
      <c r="T863" s="198">
        <f t="shared" ref="T863:T868" si="54">SUM(O863:S863)</f>
        <v>0</v>
      </c>
    </row>
    <row r="864" spans="1:20" ht="12.75" customHeight="1">
      <c r="A864" s="259" t="s">
        <v>19</v>
      </c>
      <c r="B864" s="692" t="s">
        <v>49</v>
      </c>
      <c r="C864" s="1284" t="s">
        <v>8</v>
      </c>
      <c r="D864" s="166"/>
      <c r="E864" s="166"/>
      <c r="M864" s="30"/>
      <c r="N864" s="172"/>
      <c r="O864" s="172"/>
      <c r="P864" s="172"/>
      <c r="Q864" s="172"/>
      <c r="R864" s="172"/>
      <c r="S864" s="172"/>
      <c r="T864" s="198">
        <f t="shared" si="54"/>
        <v>0</v>
      </c>
    </row>
    <row r="865" spans="1:20" ht="12.75" customHeight="1">
      <c r="A865" s="259" t="s">
        <v>19</v>
      </c>
      <c r="B865" s="692" t="s">
        <v>50</v>
      </c>
      <c r="C865" s="1284" t="s">
        <v>8</v>
      </c>
      <c r="D865" s="166"/>
      <c r="E865" s="166"/>
      <c r="M865" s="30"/>
      <c r="N865" s="172"/>
      <c r="O865" s="172"/>
      <c r="P865" s="172"/>
      <c r="Q865" s="172"/>
      <c r="R865" s="172"/>
      <c r="S865" s="172"/>
      <c r="T865" s="198">
        <f t="shared" si="54"/>
        <v>0</v>
      </c>
    </row>
    <row r="866" spans="1:20" ht="12.75" customHeight="1">
      <c r="A866" s="259" t="s">
        <v>18</v>
      </c>
      <c r="B866" s="692" t="s">
        <v>1228</v>
      </c>
      <c r="C866" s="1284" t="s">
        <v>8</v>
      </c>
      <c r="D866" s="166"/>
      <c r="E866" s="166"/>
      <c r="M866" s="30"/>
      <c r="N866" s="1624"/>
      <c r="O866" s="1624"/>
      <c r="P866" s="1624"/>
      <c r="Q866" s="1624"/>
      <c r="R866" s="1624"/>
      <c r="S866" s="1624"/>
      <c r="T866" s="1625"/>
    </row>
    <row r="867" spans="1:20" ht="12.75" customHeight="1">
      <c r="A867" s="250" t="s">
        <v>18</v>
      </c>
      <c r="B867" s="1199" t="s">
        <v>1229</v>
      </c>
      <c r="C867" s="1284" t="s">
        <v>8</v>
      </c>
      <c r="D867" s="166"/>
      <c r="E867" s="166"/>
      <c r="M867" s="30"/>
      <c r="N867" s="1624"/>
      <c r="O867" s="1624"/>
      <c r="P867" s="1624"/>
      <c r="Q867" s="1624"/>
      <c r="R867" s="1624"/>
      <c r="S867" s="1624"/>
      <c r="T867" s="1625"/>
    </row>
    <row r="868" spans="1:20" ht="12.75" customHeight="1">
      <c r="A868" s="686"/>
      <c r="B868" s="685"/>
      <c r="C868" s="990" t="s">
        <v>591</v>
      </c>
      <c r="D868" s="200"/>
      <c r="E868" s="200"/>
      <c r="M868" s="30"/>
      <c r="N868" s="201">
        <f t="shared" ref="N868:S868" si="55">SUM(N767:N867)</f>
        <v>0</v>
      </c>
      <c r="O868" s="201">
        <f t="shared" si="55"/>
        <v>0</v>
      </c>
      <c r="P868" s="201">
        <f t="shared" si="55"/>
        <v>0</v>
      </c>
      <c r="Q868" s="201">
        <f t="shared" si="55"/>
        <v>0</v>
      </c>
      <c r="R868" s="201">
        <f t="shared" si="55"/>
        <v>0</v>
      </c>
      <c r="S868" s="201">
        <f t="shared" si="55"/>
        <v>0</v>
      </c>
      <c r="T868" s="203">
        <f t="shared" si="54"/>
        <v>0</v>
      </c>
    </row>
    <row r="869" spans="1:20" ht="12.75" customHeight="1">
      <c r="C869" s="253"/>
      <c r="M869" s="30"/>
      <c r="N869" s="5"/>
      <c r="O869" s="5"/>
      <c r="P869" s="5"/>
      <c r="Q869" s="5"/>
      <c r="R869" s="5"/>
      <c r="S869" s="5"/>
      <c r="T869" s="83"/>
    </row>
    <row r="870" spans="1:20" ht="12.75" customHeight="1">
      <c r="A870" s="8" t="s">
        <v>64</v>
      </c>
      <c r="M870" s="30"/>
      <c r="N870" s="5"/>
      <c r="O870" s="5"/>
      <c r="P870" s="5"/>
      <c r="Q870" s="5"/>
      <c r="R870" s="5"/>
      <c r="S870" s="5"/>
      <c r="T870" s="83"/>
    </row>
    <row r="871" spans="1:20" ht="12.75" customHeight="1">
      <c r="A871" s="683" t="s">
        <v>21</v>
      </c>
      <c r="B871" s="692" t="s">
        <v>250</v>
      </c>
      <c r="C871" s="684" t="s">
        <v>10</v>
      </c>
      <c r="D871" s="39"/>
      <c r="E871" s="39"/>
      <c r="M871" s="30"/>
      <c r="N871" s="197"/>
      <c r="O871" s="197"/>
      <c r="P871" s="197"/>
      <c r="Q871" s="197"/>
      <c r="R871" s="197"/>
      <c r="S871" s="197"/>
      <c r="T871" s="198">
        <f t="shared" ref="T871:T902" si="56">SUM(O871:S871)</f>
        <v>0</v>
      </c>
    </row>
    <row r="872" spans="1:20" ht="12.75" customHeight="1">
      <c r="A872" s="683" t="s">
        <v>21</v>
      </c>
      <c r="B872" s="692" t="s">
        <v>13</v>
      </c>
      <c r="C872" s="684" t="s">
        <v>10</v>
      </c>
      <c r="E872" s="40"/>
      <c r="M872" s="30"/>
      <c r="N872" s="172"/>
      <c r="O872" s="172"/>
      <c r="P872" s="172"/>
      <c r="Q872" s="172"/>
      <c r="R872" s="172"/>
      <c r="S872" s="172"/>
      <c r="T872" s="198">
        <f t="shared" si="56"/>
        <v>0</v>
      </c>
    </row>
    <row r="873" spans="1:20" ht="12.75" customHeight="1">
      <c r="A873" s="683" t="s">
        <v>21</v>
      </c>
      <c r="B873" s="692" t="s">
        <v>251</v>
      </c>
      <c r="C873" s="684" t="s">
        <v>10</v>
      </c>
      <c r="E873" s="40"/>
      <c r="M873" s="30"/>
      <c r="N873" s="172"/>
      <c r="O873" s="172"/>
      <c r="P873" s="172"/>
      <c r="Q873" s="172"/>
      <c r="R873" s="172"/>
      <c r="S873" s="172"/>
      <c r="T873" s="198">
        <f t="shared" si="56"/>
        <v>0</v>
      </c>
    </row>
    <row r="874" spans="1:20" ht="12.75" customHeight="1">
      <c r="A874" s="683" t="s">
        <v>14</v>
      </c>
      <c r="B874" s="692" t="s">
        <v>22</v>
      </c>
      <c r="C874" s="684" t="s">
        <v>10</v>
      </c>
      <c r="E874" s="40"/>
      <c r="M874" s="30"/>
      <c r="N874" s="172"/>
      <c r="O874" s="172"/>
      <c r="P874" s="172"/>
      <c r="Q874" s="172"/>
      <c r="R874" s="172"/>
      <c r="S874" s="172"/>
      <c r="T874" s="198">
        <f t="shared" si="56"/>
        <v>0</v>
      </c>
    </row>
    <row r="875" spans="1:20" ht="12.75" customHeight="1">
      <c r="A875" s="683" t="s">
        <v>14</v>
      </c>
      <c r="B875" s="692" t="s">
        <v>23</v>
      </c>
      <c r="C875" s="684" t="s">
        <v>10</v>
      </c>
      <c r="E875" s="40"/>
      <c r="M875" s="30"/>
      <c r="N875" s="172"/>
      <c r="O875" s="172"/>
      <c r="P875" s="172"/>
      <c r="Q875" s="172"/>
      <c r="R875" s="172"/>
      <c r="S875" s="172"/>
      <c r="T875" s="198">
        <f t="shared" si="56"/>
        <v>0</v>
      </c>
    </row>
    <row r="876" spans="1:20" ht="12.75" customHeight="1">
      <c r="A876" s="683" t="s">
        <v>14</v>
      </c>
      <c r="B876" s="692" t="s">
        <v>24</v>
      </c>
      <c r="C876" s="684" t="s">
        <v>10</v>
      </c>
      <c r="E876" s="40"/>
      <c r="M876" s="30"/>
      <c r="N876" s="172"/>
      <c r="O876" s="172"/>
      <c r="P876" s="172"/>
      <c r="Q876" s="172"/>
      <c r="R876" s="172"/>
      <c r="S876" s="172"/>
      <c r="T876" s="198">
        <f t="shared" si="56"/>
        <v>0</v>
      </c>
    </row>
    <row r="877" spans="1:20" ht="12.75" customHeight="1">
      <c r="A877" s="683" t="s">
        <v>14</v>
      </c>
      <c r="B877" s="692" t="s">
        <v>554</v>
      </c>
      <c r="C877" s="684" t="s">
        <v>10</v>
      </c>
      <c r="E877" s="40"/>
      <c r="M877" s="30"/>
      <c r="N877" s="172"/>
      <c r="O877" s="172"/>
      <c r="P877" s="172"/>
      <c r="Q877" s="172"/>
      <c r="R877" s="172"/>
      <c r="S877" s="172"/>
      <c r="T877" s="198">
        <f t="shared" si="56"/>
        <v>0</v>
      </c>
    </row>
    <row r="878" spans="1:20" ht="12.75" customHeight="1">
      <c r="A878" s="683" t="s">
        <v>14</v>
      </c>
      <c r="B878" s="692" t="s">
        <v>20</v>
      </c>
      <c r="C878" s="684" t="s">
        <v>10</v>
      </c>
      <c r="E878" s="40"/>
      <c r="M878" s="30"/>
      <c r="N878" s="172"/>
      <c r="O878" s="172"/>
      <c r="P878" s="172"/>
      <c r="Q878" s="172"/>
      <c r="R878" s="172"/>
      <c r="S878" s="172"/>
      <c r="T878" s="198">
        <f t="shared" si="56"/>
        <v>0</v>
      </c>
    </row>
    <row r="879" spans="1:20" ht="12.75" customHeight="1">
      <c r="A879" s="683" t="s">
        <v>14</v>
      </c>
      <c r="B879" s="38" t="s">
        <v>252</v>
      </c>
      <c r="C879" s="684" t="s">
        <v>10</v>
      </c>
      <c r="E879" s="40"/>
      <c r="M879" s="30"/>
      <c r="N879" s="172"/>
      <c r="O879" s="172"/>
      <c r="P879" s="172"/>
      <c r="Q879" s="172"/>
      <c r="R879" s="172"/>
      <c r="S879" s="172"/>
      <c r="T879" s="198">
        <f t="shared" si="56"/>
        <v>0</v>
      </c>
    </row>
    <row r="880" spans="1:20" ht="12.75" customHeight="1">
      <c r="A880" s="683" t="s">
        <v>16</v>
      </c>
      <c r="B880" s="692" t="s">
        <v>25</v>
      </c>
      <c r="C880" s="684" t="s">
        <v>10</v>
      </c>
      <c r="E880" s="40"/>
      <c r="M880" s="30"/>
      <c r="N880" s="172"/>
      <c r="O880" s="172"/>
      <c r="P880" s="172"/>
      <c r="Q880" s="172"/>
      <c r="R880" s="172"/>
      <c r="S880" s="172"/>
      <c r="T880" s="198">
        <f t="shared" si="56"/>
        <v>0</v>
      </c>
    </row>
    <row r="881" spans="1:20" ht="12.75" customHeight="1">
      <c r="A881" s="683" t="s">
        <v>16</v>
      </c>
      <c r="B881" s="692" t="s">
        <v>26</v>
      </c>
      <c r="C881" s="684" t="s">
        <v>10</v>
      </c>
      <c r="E881" s="40"/>
      <c r="M881" s="30"/>
      <c r="N881" s="172"/>
      <c r="O881" s="172"/>
      <c r="P881" s="172"/>
      <c r="Q881" s="172"/>
      <c r="R881" s="172"/>
      <c r="S881" s="172"/>
      <c r="T881" s="198">
        <f t="shared" si="56"/>
        <v>0</v>
      </c>
    </row>
    <row r="882" spans="1:20" ht="12.75" customHeight="1">
      <c r="A882" s="683" t="s">
        <v>16</v>
      </c>
      <c r="B882" s="692" t="s">
        <v>555</v>
      </c>
      <c r="C882" s="684" t="s">
        <v>10</v>
      </c>
      <c r="E882" s="40"/>
      <c r="M882" s="30"/>
      <c r="N882" s="172"/>
      <c r="O882" s="172"/>
      <c r="P882" s="172"/>
      <c r="Q882" s="172"/>
      <c r="R882" s="172"/>
      <c r="S882" s="172"/>
      <c r="T882" s="198">
        <f t="shared" si="56"/>
        <v>0</v>
      </c>
    </row>
    <row r="883" spans="1:20" ht="12.75" customHeight="1">
      <c r="A883" s="683" t="s">
        <v>16</v>
      </c>
      <c r="B883" s="692" t="s">
        <v>27</v>
      </c>
      <c r="C883" s="684" t="s">
        <v>10</v>
      </c>
      <c r="E883" s="40"/>
      <c r="M883" s="30"/>
      <c r="N883" s="172"/>
      <c r="O883" s="172"/>
      <c r="P883" s="172"/>
      <c r="Q883" s="172"/>
      <c r="R883" s="172"/>
      <c r="S883" s="172"/>
      <c r="T883" s="198">
        <f t="shared" si="56"/>
        <v>0</v>
      </c>
    </row>
    <row r="884" spans="1:20" ht="12.75" customHeight="1">
      <c r="A884" s="683" t="s">
        <v>16</v>
      </c>
      <c r="B884" s="692" t="s">
        <v>556</v>
      </c>
      <c r="C884" s="684" t="s">
        <v>10</v>
      </c>
      <c r="E884" s="40"/>
      <c r="M884" s="30"/>
      <c r="N884" s="172"/>
      <c r="O884" s="172"/>
      <c r="P884" s="172"/>
      <c r="Q884" s="172"/>
      <c r="R884" s="172"/>
      <c r="S884" s="172"/>
      <c r="T884" s="198">
        <f t="shared" si="56"/>
        <v>0</v>
      </c>
    </row>
    <row r="885" spans="1:20" ht="12.75" customHeight="1">
      <c r="A885" s="683" t="s">
        <v>16</v>
      </c>
      <c r="B885" s="692" t="s">
        <v>557</v>
      </c>
      <c r="C885" s="684" t="s">
        <v>10</v>
      </c>
      <c r="E885" s="40"/>
      <c r="M885" s="30"/>
      <c r="N885" s="172"/>
      <c r="O885" s="172"/>
      <c r="P885" s="172"/>
      <c r="Q885" s="172"/>
      <c r="R885" s="172"/>
      <c r="S885" s="172"/>
      <c r="T885" s="198">
        <f t="shared" si="56"/>
        <v>0</v>
      </c>
    </row>
    <row r="886" spans="1:20" ht="12.75" customHeight="1">
      <c r="A886" s="683" t="s">
        <v>16</v>
      </c>
      <c r="B886" s="38" t="s">
        <v>558</v>
      </c>
      <c r="C886" s="684" t="s">
        <v>10</v>
      </c>
      <c r="E886" s="40"/>
      <c r="M886" s="30"/>
      <c r="N886" s="172"/>
      <c r="O886" s="172"/>
      <c r="P886" s="172"/>
      <c r="Q886" s="172"/>
      <c r="R886" s="172"/>
      <c r="S886" s="172"/>
      <c r="T886" s="198">
        <f t="shared" si="56"/>
        <v>0</v>
      </c>
    </row>
    <row r="887" spans="1:20" ht="12.75" customHeight="1">
      <c r="A887" s="683" t="s">
        <v>16</v>
      </c>
      <c r="B887" s="38" t="s">
        <v>559</v>
      </c>
      <c r="C887" s="684" t="s">
        <v>10</v>
      </c>
      <c r="E887" s="40"/>
      <c r="M887" s="30"/>
      <c r="N887" s="172"/>
      <c r="O887" s="172"/>
      <c r="P887" s="172"/>
      <c r="Q887" s="172"/>
      <c r="R887" s="172"/>
      <c r="S887" s="172"/>
      <c r="T887" s="198">
        <f t="shared" si="56"/>
        <v>0</v>
      </c>
    </row>
    <row r="888" spans="1:20" ht="12.75" customHeight="1">
      <c r="A888" s="259" t="s">
        <v>21</v>
      </c>
      <c r="B888" s="692" t="s">
        <v>560</v>
      </c>
      <c r="C888" s="684" t="s">
        <v>11</v>
      </c>
      <c r="E888" s="40"/>
      <c r="M888" s="30"/>
      <c r="N888" s="172"/>
      <c r="O888" s="172"/>
      <c r="P888" s="172"/>
      <c r="Q888" s="172"/>
      <c r="R888" s="172"/>
      <c r="S888" s="172"/>
      <c r="T888" s="198">
        <f t="shared" si="56"/>
        <v>0</v>
      </c>
    </row>
    <row r="889" spans="1:20" ht="12.75" customHeight="1">
      <c r="A889" s="259" t="s">
        <v>21</v>
      </c>
      <c r="B889" s="692" t="s">
        <v>561</v>
      </c>
      <c r="C889" s="684" t="s">
        <v>11</v>
      </c>
      <c r="E889" s="40"/>
      <c r="M889" s="30"/>
      <c r="N889" s="172"/>
      <c r="O889" s="172"/>
      <c r="P889" s="172"/>
      <c r="Q889" s="172"/>
      <c r="R889" s="172"/>
      <c r="S889" s="172"/>
      <c r="T889" s="198">
        <f t="shared" si="56"/>
        <v>0</v>
      </c>
    </row>
    <row r="890" spans="1:20" ht="12.75" customHeight="1">
      <c r="A890" s="259" t="s">
        <v>21</v>
      </c>
      <c r="B890" s="692" t="s">
        <v>253</v>
      </c>
      <c r="C890" s="684" t="s">
        <v>11</v>
      </c>
      <c r="E890" s="40"/>
      <c r="M890" s="30"/>
      <c r="N890" s="172"/>
      <c r="O890" s="172"/>
      <c r="P890" s="172"/>
      <c r="Q890" s="172"/>
      <c r="R890" s="172"/>
      <c r="S890" s="172"/>
      <c r="T890" s="198">
        <f t="shared" si="56"/>
        <v>0</v>
      </c>
    </row>
    <row r="891" spans="1:20" ht="12.75" customHeight="1">
      <c r="A891" s="259" t="s">
        <v>21</v>
      </c>
      <c r="B891" s="692" t="s">
        <v>254</v>
      </c>
      <c r="C891" s="684" t="s">
        <v>11</v>
      </c>
      <c r="E891" s="40"/>
      <c r="M891" s="30"/>
      <c r="N891" s="172"/>
      <c r="O891" s="172"/>
      <c r="P891" s="172"/>
      <c r="Q891" s="172"/>
      <c r="R891" s="172"/>
      <c r="S891" s="172"/>
      <c r="T891" s="198">
        <f t="shared" si="56"/>
        <v>0</v>
      </c>
    </row>
    <row r="892" spans="1:20" ht="12.75" customHeight="1">
      <c r="A892" s="259" t="s">
        <v>21</v>
      </c>
      <c r="B892" s="692" t="s">
        <v>562</v>
      </c>
      <c r="C892" s="684" t="s">
        <v>11</v>
      </c>
      <c r="E892" s="40"/>
      <c r="M892" s="30"/>
      <c r="N892" s="172"/>
      <c r="O892" s="172"/>
      <c r="P892" s="172"/>
      <c r="Q892" s="172"/>
      <c r="R892" s="172"/>
      <c r="S892" s="172"/>
      <c r="T892" s="198">
        <f t="shared" si="56"/>
        <v>0</v>
      </c>
    </row>
    <row r="893" spans="1:20" ht="12.75" customHeight="1">
      <c r="A893" s="259" t="s">
        <v>21</v>
      </c>
      <c r="B893" s="692" t="s">
        <v>563</v>
      </c>
      <c r="C893" s="684" t="s">
        <v>11</v>
      </c>
      <c r="E893" s="40"/>
      <c r="M893" s="30"/>
      <c r="N893" s="172"/>
      <c r="O893" s="172"/>
      <c r="P893" s="172"/>
      <c r="Q893" s="172"/>
      <c r="R893" s="172"/>
      <c r="S893" s="172"/>
      <c r="T893" s="198">
        <f t="shared" si="56"/>
        <v>0</v>
      </c>
    </row>
    <row r="894" spans="1:20" ht="12.75" customHeight="1">
      <c r="A894" s="259" t="s">
        <v>14</v>
      </c>
      <c r="B894" s="692" t="s">
        <v>28</v>
      </c>
      <c r="C894" s="684" t="s">
        <v>11</v>
      </c>
      <c r="E894" s="40"/>
      <c r="M894" s="30"/>
      <c r="N894" s="172"/>
      <c r="O894" s="172"/>
      <c r="P894" s="172"/>
      <c r="Q894" s="172"/>
      <c r="R894" s="172"/>
      <c r="S894" s="172"/>
      <c r="T894" s="198">
        <f t="shared" si="56"/>
        <v>0</v>
      </c>
    </row>
    <row r="895" spans="1:20" ht="12.75" customHeight="1">
      <c r="A895" s="259" t="s">
        <v>14</v>
      </c>
      <c r="B895" s="692" t="s">
        <v>29</v>
      </c>
      <c r="C895" s="684" t="s">
        <v>11</v>
      </c>
      <c r="E895" s="40"/>
      <c r="M895" s="30"/>
      <c r="N895" s="172"/>
      <c r="O895" s="172"/>
      <c r="P895" s="172"/>
      <c r="Q895" s="172"/>
      <c r="R895" s="172"/>
      <c r="S895" s="172"/>
      <c r="T895" s="198">
        <f t="shared" si="56"/>
        <v>0</v>
      </c>
    </row>
    <row r="896" spans="1:20" ht="12.75" customHeight="1">
      <c r="A896" s="259" t="s">
        <v>14</v>
      </c>
      <c r="B896" s="692" t="s">
        <v>30</v>
      </c>
      <c r="C896" s="684" t="s">
        <v>11</v>
      </c>
      <c r="E896" s="40"/>
      <c r="M896" s="30"/>
      <c r="N896" s="172"/>
      <c r="O896" s="172"/>
      <c r="P896" s="172"/>
      <c r="Q896" s="172"/>
      <c r="R896" s="172"/>
      <c r="S896" s="172"/>
      <c r="T896" s="198">
        <f t="shared" si="56"/>
        <v>0</v>
      </c>
    </row>
    <row r="897" spans="1:20" ht="12.75" customHeight="1">
      <c r="A897" s="259" t="s">
        <v>16</v>
      </c>
      <c r="B897" s="692" t="s">
        <v>257</v>
      </c>
      <c r="C897" s="684" t="s">
        <v>11</v>
      </c>
      <c r="E897" s="40"/>
      <c r="M897" s="30"/>
      <c r="N897" s="172"/>
      <c r="O897" s="172"/>
      <c r="P897" s="172"/>
      <c r="Q897" s="172"/>
      <c r="R897" s="172"/>
      <c r="S897" s="172"/>
      <c r="T897" s="198">
        <f t="shared" si="56"/>
        <v>0</v>
      </c>
    </row>
    <row r="898" spans="1:20" ht="12.75" customHeight="1">
      <c r="A898" s="259" t="s">
        <v>16</v>
      </c>
      <c r="B898" s="692" t="s">
        <v>258</v>
      </c>
      <c r="C898" s="684" t="s">
        <v>11</v>
      </c>
      <c r="E898" s="40"/>
      <c r="M898" s="30"/>
      <c r="N898" s="199"/>
      <c r="O898" s="199"/>
      <c r="P898" s="199"/>
      <c r="Q898" s="199"/>
      <c r="R898" s="199"/>
      <c r="S898" s="199"/>
      <c r="T898" s="198">
        <f t="shared" si="56"/>
        <v>0</v>
      </c>
    </row>
    <row r="899" spans="1:20" ht="12.75" customHeight="1">
      <c r="A899" s="259" t="s">
        <v>16</v>
      </c>
      <c r="B899" s="692" t="s">
        <v>259</v>
      </c>
      <c r="C899" s="684" t="s">
        <v>11</v>
      </c>
      <c r="E899" s="40"/>
      <c r="M899" s="30"/>
      <c r="N899" s="199"/>
      <c r="O899" s="199"/>
      <c r="P899" s="199"/>
      <c r="Q899" s="199"/>
      <c r="R899" s="199"/>
      <c r="S899" s="199"/>
      <c r="T899" s="198">
        <f t="shared" si="56"/>
        <v>0</v>
      </c>
    </row>
    <row r="900" spans="1:20" ht="12.75" customHeight="1">
      <c r="A900" s="259" t="s">
        <v>16</v>
      </c>
      <c r="B900" s="692" t="s">
        <v>260</v>
      </c>
      <c r="C900" s="684" t="s">
        <v>11</v>
      </c>
      <c r="E900" s="40"/>
      <c r="M900" s="30"/>
      <c r="N900" s="199"/>
      <c r="O900" s="199"/>
      <c r="P900" s="199"/>
      <c r="Q900" s="199"/>
      <c r="R900" s="199"/>
      <c r="S900" s="199"/>
      <c r="T900" s="198">
        <f t="shared" si="56"/>
        <v>0</v>
      </c>
    </row>
    <row r="901" spans="1:20" ht="12.75" customHeight="1">
      <c r="A901" s="259" t="s">
        <v>16</v>
      </c>
      <c r="B901" s="692" t="s">
        <v>564</v>
      </c>
      <c r="C901" s="684" t="s">
        <v>11</v>
      </c>
      <c r="D901" s="166"/>
      <c r="E901" s="166"/>
      <c r="M901" s="30"/>
      <c r="N901" s="172"/>
      <c r="O901" s="172"/>
      <c r="P901" s="172"/>
      <c r="Q901" s="172"/>
      <c r="R901" s="172"/>
      <c r="S901" s="172"/>
      <c r="T901" s="198">
        <f t="shared" si="56"/>
        <v>0</v>
      </c>
    </row>
    <row r="902" spans="1:20" ht="12.75" customHeight="1">
      <c r="A902" s="259" t="s">
        <v>16</v>
      </c>
      <c r="B902" s="692" t="s">
        <v>261</v>
      </c>
      <c r="C902" s="684" t="s">
        <v>11</v>
      </c>
      <c r="D902" s="166"/>
      <c r="E902" s="166"/>
      <c r="M902" s="30"/>
      <c r="N902" s="172"/>
      <c r="O902" s="172"/>
      <c r="P902" s="172"/>
      <c r="Q902" s="172"/>
      <c r="R902" s="172"/>
      <c r="S902" s="172"/>
      <c r="T902" s="198">
        <f t="shared" si="56"/>
        <v>0</v>
      </c>
    </row>
    <row r="903" spans="1:20" ht="12.75" customHeight="1">
      <c r="A903" s="259" t="s">
        <v>16</v>
      </c>
      <c r="B903" s="692" t="s">
        <v>262</v>
      </c>
      <c r="C903" s="684" t="s">
        <v>11</v>
      </c>
      <c r="D903" s="166"/>
      <c r="E903" s="166"/>
      <c r="M903" s="30"/>
      <c r="N903" s="172"/>
      <c r="O903" s="172"/>
      <c r="P903" s="172"/>
      <c r="Q903" s="172"/>
      <c r="R903" s="172"/>
      <c r="S903" s="172"/>
      <c r="T903" s="198">
        <f t="shared" ref="T903:T934" si="57">SUM(O903:S903)</f>
        <v>0</v>
      </c>
    </row>
    <row r="904" spans="1:20" ht="12.75" customHeight="1">
      <c r="A904" s="259" t="s">
        <v>16</v>
      </c>
      <c r="B904" s="692" t="s">
        <v>565</v>
      </c>
      <c r="C904" s="684" t="s">
        <v>11</v>
      </c>
      <c r="D904" s="166"/>
      <c r="E904" s="166"/>
      <c r="M904" s="30"/>
      <c r="N904" s="172"/>
      <c r="O904" s="172"/>
      <c r="P904" s="172"/>
      <c r="Q904" s="172"/>
      <c r="R904" s="172"/>
      <c r="S904" s="172"/>
      <c r="T904" s="198">
        <f t="shared" si="57"/>
        <v>0</v>
      </c>
    </row>
    <row r="905" spans="1:20" ht="12.75" customHeight="1">
      <c r="A905" s="259" t="s">
        <v>16</v>
      </c>
      <c r="B905" s="38" t="s">
        <v>263</v>
      </c>
      <c r="C905" s="684" t="s">
        <v>11</v>
      </c>
      <c r="D905" s="166"/>
      <c r="E905" s="166"/>
      <c r="M905" s="30"/>
      <c r="N905" s="172"/>
      <c r="O905" s="172"/>
      <c r="P905" s="172"/>
      <c r="Q905" s="172"/>
      <c r="R905" s="172"/>
      <c r="S905" s="172"/>
      <c r="T905" s="198">
        <f t="shared" si="57"/>
        <v>0</v>
      </c>
    </row>
    <row r="906" spans="1:20" ht="12.75" customHeight="1">
      <c r="A906" s="259" t="s">
        <v>16</v>
      </c>
      <c r="B906" s="38" t="s">
        <v>566</v>
      </c>
      <c r="C906" s="684" t="s">
        <v>11</v>
      </c>
      <c r="D906" s="166"/>
      <c r="E906" s="166"/>
      <c r="M906" s="30"/>
      <c r="N906" s="172"/>
      <c r="O906" s="172"/>
      <c r="P906" s="172"/>
      <c r="Q906" s="172"/>
      <c r="R906" s="172"/>
      <c r="S906" s="172"/>
      <c r="T906" s="198">
        <f t="shared" si="57"/>
        <v>0</v>
      </c>
    </row>
    <row r="907" spans="1:20" ht="12.75" customHeight="1">
      <c r="A907" s="259" t="s">
        <v>16</v>
      </c>
      <c r="B907" s="38" t="s">
        <v>266</v>
      </c>
      <c r="C907" s="684" t="s">
        <v>11</v>
      </c>
      <c r="D907" s="166"/>
      <c r="E907" s="166"/>
      <c r="M907" s="30"/>
      <c r="N907" s="172"/>
      <c r="O907" s="172"/>
      <c r="P907" s="172"/>
      <c r="Q907" s="172"/>
      <c r="R907" s="172"/>
      <c r="S907" s="172"/>
      <c r="T907" s="198">
        <f t="shared" si="57"/>
        <v>0</v>
      </c>
    </row>
    <row r="908" spans="1:20" ht="12.75" customHeight="1">
      <c r="A908" s="259" t="s">
        <v>16</v>
      </c>
      <c r="B908" s="38" t="s">
        <v>265</v>
      </c>
      <c r="C908" s="684" t="s">
        <v>11</v>
      </c>
      <c r="D908" s="166"/>
      <c r="E908" s="166"/>
      <c r="M908" s="30"/>
      <c r="N908" s="172"/>
      <c r="O908" s="172"/>
      <c r="P908" s="172"/>
      <c r="Q908" s="172"/>
      <c r="R908" s="172"/>
      <c r="S908" s="172"/>
      <c r="T908" s="198">
        <f t="shared" si="57"/>
        <v>0</v>
      </c>
    </row>
    <row r="909" spans="1:20" ht="12.75" customHeight="1">
      <c r="A909" s="259" t="s">
        <v>16</v>
      </c>
      <c r="B909" s="692" t="s">
        <v>567</v>
      </c>
      <c r="C909" s="684" t="s">
        <v>11</v>
      </c>
      <c r="D909" s="166"/>
      <c r="E909" s="166"/>
      <c r="M909" s="30"/>
      <c r="N909" s="172"/>
      <c r="O909" s="172"/>
      <c r="P909" s="172"/>
      <c r="Q909" s="172"/>
      <c r="R909" s="172"/>
      <c r="S909" s="172"/>
      <c r="T909" s="198">
        <f t="shared" si="57"/>
        <v>0</v>
      </c>
    </row>
    <row r="910" spans="1:20" ht="12.75" customHeight="1">
      <c r="A910" s="259" t="s">
        <v>16</v>
      </c>
      <c r="B910" s="38" t="s">
        <v>264</v>
      </c>
      <c r="C910" s="684" t="s">
        <v>11</v>
      </c>
      <c r="D910" s="166"/>
      <c r="E910" s="166"/>
      <c r="M910" s="30"/>
      <c r="N910" s="172"/>
      <c r="O910" s="172"/>
      <c r="P910" s="172"/>
      <c r="Q910" s="172"/>
      <c r="R910" s="172"/>
      <c r="S910" s="172"/>
      <c r="T910" s="198">
        <f t="shared" si="57"/>
        <v>0</v>
      </c>
    </row>
    <row r="911" spans="1:20" ht="12.75" customHeight="1">
      <c r="A911" s="259" t="s">
        <v>16</v>
      </c>
      <c r="B911" s="692" t="s">
        <v>267</v>
      </c>
      <c r="C911" s="684" t="s">
        <v>11</v>
      </c>
      <c r="D911" s="166"/>
      <c r="E911" s="166"/>
      <c r="M911" s="30"/>
      <c r="N911" s="172"/>
      <c r="O911" s="172"/>
      <c r="P911" s="172"/>
      <c r="Q911" s="172"/>
      <c r="R911" s="172"/>
      <c r="S911" s="172"/>
      <c r="T911" s="198">
        <f t="shared" si="57"/>
        <v>0</v>
      </c>
    </row>
    <row r="912" spans="1:20" ht="12.75" customHeight="1">
      <c r="A912" s="259" t="s">
        <v>31</v>
      </c>
      <c r="B912" s="692" t="s">
        <v>268</v>
      </c>
      <c r="C912" s="1284" t="s">
        <v>11</v>
      </c>
      <c r="D912" s="166"/>
      <c r="E912" s="166"/>
      <c r="M912" s="30"/>
      <c r="N912" s="172"/>
      <c r="O912" s="172"/>
      <c r="P912" s="172"/>
      <c r="Q912" s="172"/>
      <c r="R912" s="172"/>
      <c r="S912" s="172"/>
      <c r="T912" s="198">
        <f t="shared" si="57"/>
        <v>0</v>
      </c>
    </row>
    <row r="913" spans="1:20" ht="12.75" customHeight="1">
      <c r="A913" s="259" t="s">
        <v>31</v>
      </c>
      <c r="B913" s="692" t="s">
        <v>269</v>
      </c>
      <c r="C913" s="1284" t="s">
        <v>11</v>
      </c>
      <c r="D913" s="166"/>
      <c r="E913" s="166"/>
      <c r="M913" s="30"/>
      <c r="N913" s="172"/>
      <c r="O913" s="172"/>
      <c r="P913" s="172"/>
      <c r="Q913" s="172"/>
      <c r="R913" s="172"/>
      <c r="S913" s="172"/>
      <c r="T913" s="198">
        <f t="shared" si="57"/>
        <v>0</v>
      </c>
    </row>
    <row r="914" spans="1:20" ht="12.75" customHeight="1">
      <c r="A914" s="259" t="s">
        <v>31</v>
      </c>
      <c r="B914" s="692" t="s">
        <v>270</v>
      </c>
      <c r="C914" s="1284" t="s">
        <v>11</v>
      </c>
      <c r="D914" s="166"/>
      <c r="E914" s="166"/>
      <c r="M914" s="30"/>
      <c r="N914" s="172"/>
      <c r="O914" s="172"/>
      <c r="P914" s="172"/>
      <c r="Q914" s="172"/>
      <c r="R914" s="172"/>
      <c r="S914" s="172"/>
      <c r="T914" s="198">
        <f t="shared" si="57"/>
        <v>0</v>
      </c>
    </row>
    <row r="915" spans="1:20" ht="12.75" customHeight="1">
      <c r="A915" s="259" t="s">
        <v>31</v>
      </c>
      <c r="B915" s="692" t="s">
        <v>271</v>
      </c>
      <c r="C915" s="1284" t="s">
        <v>11</v>
      </c>
      <c r="D915" s="166"/>
      <c r="E915" s="166"/>
      <c r="M915" s="30"/>
      <c r="N915" s="172"/>
      <c r="O915" s="172"/>
      <c r="P915" s="172"/>
      <c r="Q915" s="172"/>
      <c r="R915" s="172"/>
      <c r="S915" s="172"/>
      <c r="T915" s="198">
        <f t="shared" si="57"/>
        <v>0</v>
      </c>
    </row>
    <row r="916" spans="1:20" ht="12.75" customHeight="1">
      <c r="A916" s="683" t="s">
        <v>19</v>
      </c>
      <c r="B916" s="692" t="s">
        <v>284</v>
      </c>
      <c r="C916" s="1284" t="s">
        <v>11</v>
      </c>
      <c r="D916" s="166"/>
      <c r="E916" s="166"/>
      <c r="M916" s="30"/>
      <c r="N916" s="172"/>
      <c r="O916" s="172"/>
      <c r="P916" s="172"/>
      <c r="Q916" s="172"/>
      <c r="R916" s="172"/>
      <c r="S916" s="172"/>
      <c r="T916" s="198">
        <f t="shared" si="57"/>
        <v>0</v>
      </c>
    </row>
    <row r="917" spans="1:20" ht="12.75" customHeight="1">
      <c r="A917" s="259" t="s">
        <v>21</v>
      </c>
      <c r="B917" s="692" t="s">
        <v>272</v>
      </c>
      <c r="C917" s="1284" t="s">
        <v>5</v>
      </c>
      <c r="D917" s="166"/>
      <c r="E917" s="166"/>
      <c r="M917" s="30"/>
      <c r="N917" s="172"/>
      <c r="O917" s="172"/>
      <c r="P917" s="172"/>
      <c r="Q917" s="172"/>
      <c r="R917" s="172"/>
      <c r="S917" s="172"/>
      <c r="T917" s="198">
        <f t="shared" si="57"/>
        <v>0</v>
      </c>
    </row>
    <row r="918" spans="1:20" ht="12.75" customHeight="1">
      <c r="A918" s="259" t="s">
        <v>21</v>
      </c>
      <c r="B918" s="692" t="s">
        <v>32</v>
      </c>
      <c r="C918" s="1284" t="s">
        <v>5</v>
      </c>
      <c r="D918" s="166"/>
      <c r="E918" s="166"/>
      <c r="M918" s="30"/>
      <c r="N918" s="172"/>
      <c r="O918" s="172"/>
      <c r="P918" s="172"/>
      <c r="Q918" s="172"/>
      <c r="R918" s="172"/>
      <c r="S918" s="172"/>
      <c r="T918" s="198">
        <f t="shared" si="57"/>
        <v>0</v>
      </c>
    </row>
    <row r="919" spans="1:20" ht="12.75" customHeight="1">
      <c r="A919" s="259" t="s">
        <v>21</v>
      </c>
      <c r="B919" s="692" t="s">
        <v>273</v>
      </c>
      <c r="C919" s="1284" t="s">
        <v>5</v>
      </c>
      <c r="D919" s="166"/>
      <c r="E919" s="166"/>
      <c r="M919" s="30"/>
      <c r="N919" s="172"/>
      <c r="O919" s="172"/>
      <c r="P919" s="172"/>
      <c r="Q919" s="172"/>
      <c r="R919" s="172"/>
      <c r="S919" s="172"/>
      <c r="T919" s="198">
        <f t="shared" si="57"/>
        <v>0</v>
      </c>
    </row>
    <row r="920" spans="1:20" ht="12.75" customHeight="1">
      <c r="A920" s="259" t="s">
        <v>21</v>
      </c>
      <c r="B920" s="692" t="s">
        <v>33</v>
      </c>
      <c r="C920" s="1284" t="s">
        <v>5</v>
      </c>
      <c r="D920" s="166"/>
      <c r="E920" s="166"/>
      <c r="M920" s="30"/>
      <c r="N920" s="172"/>
      <c r="O920" s="172"/>
      <c r="P920" s="172"/>
      <c r="Q920" s="172"/>
      <c r="R920" s="172"/>
      <c r="S920" s="172"/>
      <c r="T920" s="198">
        <f t="shared" si="57"/>
        <v>0</v>
      </c>
    </row>
    <row r="921" spans="1:20" ht="12.75" customHeight="1">
      <c r="A921" s="259" t="s">
        <v>34</v>
      </c>
      <c r="B921" s="692" t="s">
        <v>568</v>
      </c>
      <c r="C921" s="1284" t="s">
        <v>5</v>
      </c>
      <c r="D921" s="166"/>
      <c r="E921" s="166"/>
      <c r="M921" s="30"/>
      <c r="N921" s="172"/>
      <c r="O921" s="172"/>
      <c r="P921" s="172"/>
      <c r="Q921" s="172"/>
      <c r="R921" s="172"/>
      <c r="S921" s="172"/>
      <c r="T921" s="198">
        <f t="shared" si="57"/>
        <v>0</v>
      </c>
    </row>
    <row r="922" spans="1:20" ht="12.75" customHeight="1">
      <c r="A922" s="259" t="s">
        <v>34</v>
      </c>
      <c r="B922" s="692" t="s">
        <v>35</v>
      </c>
      <c r="C922" s="1284" t="s">
        <v>5</v>
      </c>
      <c r="D922" s="166"/>
      <c r="E922" s="166"/>
      <c r="M922" s="30"/>
      <c r="N922" s="172"/>
      <c r="O922" s="172"/>
      <c r="P922" s="172"/>
      <c r="Q922" s="172"/>
      <c r="R922" s="172"/>
      <c r="S922" s="172"/>
      <c r="T922" s="198">
        <f t="shared" si="57"/>
        <v>0</v>
      </c>
    </row>
    <row r="923" spans="1:20" ht="12.75" customHeight="1">
      <c r="A923" s="259" t="s">
        <v>34</v>
      </c>
      <c r="B923" s="692" t="s">
        <v>274</v>
      </c>
      <c r="C923" s="1284" t="s">
        <v>5</v>
      </c>
      <c r="D923" s="166"/>
      <c r="E923" s="166"/>
      <c r="M923" s="30"/>
      <c r="N923" s="172"/>
      <c r="O923" s="172"/>
      <c r="P923" s="172"/>
      <c r="Q923" s="172"/>
      <c r="R923" s="172"/>
      <c r="S923" s="172"/>
      <c r="T923" s="198">
        <f t="shared" si="57"/>
        <v>0</v>
      </c>
    </row>
    <row r="924" spans="1:20" ht="12.75" customHeight="1">
      <c r="A924" s="259" t="s">
        <v>34</v>
      </c>
      <c r="B924" s="692" t="s">
        <v>569</v>
      </c>
      <c r="C924" s="1284" t="s">
        <v>5</v>
      </c>
      <c r="D924" s="166"/>
      <c r="E924" s="166"/>
      <c r="M924" s="30"/>
      <c r="N924" s="172"/>
      <c r="O924" s="172"/>
      <c r="P924" s="172"/>
      <c r="Q924" s="172"/>
      <c r="R924" s="172"/>
      <c r="S924" s="172"/>
      <c r="T924" s="198">
        <f t="shared" si="57"/>
        <v>0</v>
      </c>
    </row>
    <row r="925" spans="1:20" ht="12.75" customHeight="1">
      <c r="A925" s="259" t="s">
        <v>34</v>
      </c>
      <c r="B925" s="692" t="s">
        <v>36</v>
      </c>
      <c r="C925" s="1284" t="s">
        <v>5</v>
      </c>
      <c r="D925" s="166"/>
      <c r="E925" s="166"/>
      <c r="M925" s="30"/>
      <c r="N925" s="172"/>
      <c r="O925" s="172"/>
      <c r="P925" s="172"/>
      <c r="Q925" s="172"/>
      <c r="R925" s="172"/>
      <c r="S925" s="172"/>
      <c r="T925" s="198">
        <f t="shared" si="57"/>
        <v>0</v>
      </c>
    </row>
    <row r="926" spans="1:20" ht="12.75" customHeight="1">
      <c r="A926" s="259" t="s">
        <v>34</v>
      </c>
      <c r="B926" s="692" t="s">
        <v>275</v>
      </c>
      <c r="C926" s="1284" t="s">
        <v>5</v>
      </c>
      <c r="D926" s="166"/>
      <c r="E926" s="166"/>
      <c r="M926" s="30"/>
      <c r="N926" s="172"/>
      <c r="O926" s="172"/>
      <c r="P926" s="172"/>
      <c r="Q926" s="172"/>
      <c r="R926" s="172"/>
      <c r="S926" s="172"/>
      <c r="T926" s="198">
        <f t="shared" si="57"/>
        <v>0</v>
      </c>
    </row>
    <row r="927" spans="1:20" ht="12.75" customHeight="1">
      <c r="A927" s="259" t="s">
        <v>14</v>
      </c>
      <c r="B927" s="692" t="s">
        <v>37</v>
      </c>
      <c r="C927" s="1284" t="s">
        <v>5</v>
      </c>
      <c r="D927" s="166"/>
      <c r="E927" s="166"/>
      <c r="M927" s="30"/>
      <c r="N927" s="199"/>
      <c r="O927" s="199"/>
      <c r="P927" s="199"/>
      <c r="Q927" s="199"/>
      <c r="R927" s="199"/>
      <c r="S927" s="199"/>
      <c r="T927" s="198">
        <f t="shared" si="57"/>
        <v>0</v>
      </c>
    </row>
    <row r="928" spans="1:20" ht="12.75" customHeight="1">
      <c r="A928" s="259" t="s">
        <v>14</v>
      </c>
      <c r="B928" s="692" t="s">
        <v>38</v>
      </c>
      <c r="C928" s="1284" t="s">
        <v>5</v>
      </c>
      <c r="D928" s="166"/>
      <c r="E928" s="166"/>
      <c r="M928" s="30"/>
      <c r="N928" s="199"/>
      <c r="O928" s="199"/>
      <c r="P928" s="199"/>
      <c r="Q928" s="199"/>
      <c r="R928" s="199"/>
      <c r="S928" s="199"/>
      <c r="T928" s="198">
        <f t="shared" si="57"/>
        <v>0</v>
      </c>
    </row>
    <row r="929" spans="1:20" ht="12.75" customHeight="1">
      <c r="A929" s="259" t="s">
        <v>14</v>
      </c>
      <c r="B929" s="692" t="s">
        <v>39</v>
      </c>
      <c r="C929" s="1284" t="s">
        <v>5</v>
      </c>
      <c r="D929" s="166"/>
      <c r="E929" s="166"/>
      <c r="M929" s="30"/>
      <c r="N929" s="172"/>
      <c r="O929" s="172"/>
      <c r="P929" s="172"/>
      <c r="Q929" s="172"/>
      <c r="R929" s="172"/>
      <c r="S929" s="172"/>
      <c r="T929" s="198">
        <f t="shared" si="57"/>
        <v>0</v>
      </c>
    </row>
    <row r="930" spans="1:20" ht="12.75" customHeight="1">
      <c r="A930" s="259" t="s">
        <v>14</v>
      </c>
      <c r="B930" s="692" t="s">
        <v>40</v>
      </c>
      <c r="C930" s="1284" t="s">
        <v>5</v>
      </c>
      <c r="D930" s="166"/>
      <c r="E930" s="166"/>
      <c r="M930" s="30"/>
      <c r="N930" s="172"/>
      <c r="O930" s="172"/>
      <c r="P930" s="172"/>
      <c r="Q930" s="172"/>
      <c r="R930" s="172"/>
      <c r="S930" s="172"/>
      <c r="T930" s="198">
        <f t="shared" si="57"/>
        <v>0</v>
      </c>
    </row>
    <row r="931" spans="1:20" ht="12.75" customHeight="1">
      <c r="A931" s="259" t="s">
        <v>14</v>
      </c>
      <c r="B931" s="692" t="s">
        <v>41</v>
      </c>
      <c r="C931" s="1284" t="s">
        <v>5</v>
      </c>
      <c r="D931" s="166"/>
      <c r="E931" s="166"/>
      <c r="M931" s="30"/>
      <c r="N931" s="172"/>
      <c r="O931" s="172"/>
      <c r="P931" s="172"/>
      <c r="Q931" s="172"/>
      <c r="R931" s="172"/>
      <c r="S931" s="172"/>
      <c r="T931" s="198">
        <f t="shared" si="57"/>
        <v>0</v>
      </c>
    </row>
    <row r="932" spans="1:20" ht="12.75" customHeight="1">
      <c r="A932" s="259" t="s">
        <v>14</v>
      </c>
      <c r="B932" s="692" t="s">
        <v>42</v>
      </c>
      <c r="C932" s="1284" t="s">
        <v>5</v>
      </c>
      <c r="D932" s="166"/>
      <c r="E932" s="166"/>
      <c r="M932" s="30"/>
      <c r="N932" s="199"/>
      <c r="O932" s="199"/>
      <c r="P932" s="199"/>
      <c r="Q932" s="199"/>
      <c r="R932" s="199"/>
      <c r="S932" s="199"/>
      <c r="T932" s="198">
        <f t="shared" si="57"/>
        <v>0</v>
      </c>
    </row>
    <row r="933" spans="1:20" ht="12.75" customHeight="1">
      <c r="A933" s="259" t="s">
        <v>14</v>
      </c>
      <c r="B933" s="692" t="s">
        <v>43</v>
      </c>
      <c r="C933" s="1284" t="s">
        <v>5</v>
      </c>
      <c r="D933" s="166"/>
      <c r="E933" s="166"/>
      <c r="M933" s="30"/>
      <c r="N933" s="199"/>
      <c r="O933" s="199"/>
      <c r="P933" s="199"/>
      <c r="Q933" s="199"/>
      <c r="R933" s="199"/>
      <c r="S933" s="199"/>
      <c r="T933" s="198">
        <f t="shared" si="57"/>
        <v>0</v>
      </c>
    </row>
    <row r="934" spans="1:20" ht="12.75" customHeight="1">
      <c r="A934" s="259" t="s">
        <v>16</v>
      </c>
      <c r="B934" s="692" t="s">
        <v>570</v>
      </c>
      <c r="C934" s="1284" t="s">
        <v>5</v>
      </c>
      <c r="D934" s="166"/>
      <c r="E934" s="166"/>
      <c r="M934" s="30"/>
      <c r="N934" s="172"/>
      <c r="O934" s="172"/>
      <c r="P934" s="172"/>
      <c r="Q934" s="172"/>
      <c r="R934" s="172"/>
      <c r="S934" s="172"/>
      <c r="T934" s="198">
        <f t="shared" si="57"/>
        <v>0</v>
      </c>
    </row>
    <row r="935" spans="1:20" ht="12.75" customHeight="1">
      <c r="A935" s="259" t="s">
        <v>16</v>
      </c>
      <c r="B935" s="692" t="s">
        <v>571</v>
      </c>
      <c r="C935" s="1284" t="s">
        <v>5</v>
      </c>
      <c r="D935" s="166"/>
      <c r="E935" s="166"/>
      <c r="M935" s="30"/>
      <c r="N935" s="172"/>
      <c r="O935" s="172"/>
      <c r="P935" s="172"/>
      <c r="Q935" s="172"/>
      <c r="R935" s="172"/>
      <c r="S935" s="172"/>
      <c r="T935" s="198">
        <f t="shared" ref="T935:T966" si="58">SUM(O935:S935)</f>
        <v>0</v>
      </c>
    </row>
    <row r="936" spans="1:20" ht="12.75" customHeight="1">
      <c r="A936" s="259" t="s">
        <v>16</v>
      </c>
      <c r="B936" s="692" t="s">
        <v>572</v>
      </c>
      <c r="C936" s="1284" t="s">
        <v>5</v>
      </c>
      <c r="D936" s="166"/>
      <c r="E936" s="166"/>
      <c r="M936" s="30"/>
      <c r="N936" s="172"/>
      <c r="O936" s="172"/>
      <c r="P936" s="172"/>
      <c r="Q936" s="172"/>
      <c r="R936" s="172"/>
      <c r="S936" s="172"/>
      <c r="T936" s="198">
        <f t="shared" si="58"/>
        <v>0</v>
      </c>
    </row>
    <row r="937" spans="1:20" ht="12.75" customHeight="1">
      <c r="A937" s="259" t="s">
        <v>16</v>
      </c>
      <c r="B937" s="692" t="s">
        <v>573</v>
      </c>
      <c r="C937" s="1284" t="s">
        <v>5</v>
      </c>
      <c r="D937" s="166"/>
      <c r="E937" s="166"/>
      <c r="M937" s="30"/>
      <c r="N937" s="172"/>
      <c r="O937" s="172"/>
      <c r="P937" s="172"/>
      <c r="Q937" s="172"/>
      <c r="R937" s="172"/>
      <c r="S937" s="172"/>
      <c r="T937" s="198">
        <f t="shared" si="58"/>
        <v>0</v>
      </c>
    </row>
    <row r="938" spans="1:20" ht="12.75" customHeight="1">
      <c r="A938" s="259" t="s">
        <v>16</v>
      </c>
      <c r="B938" s="692" t="s">
        <v>276</v>
      </c>
      <c r="C938" s="1284" t="s">
        <v>5</v>
      </c>
      <c r="D938" s="166"/>
      <c r="E938" s="166"/>
      <c r="M938" s="30"/>
      <c r="N938" s="172"/>
      <c r="O938" s="172"/>
      <c r="P938" s="172"/>
      <c r="Q938" s="172"/>
      <c r="R938" s="172"/>
      <c r="S938" s="172"/>
      <c r="T938" s="198">
        <f t="shared" si="58"/>
        <v>0</v>
      </c>
    </row>
    <row r="939" spans="1:20" ht="12.75" customHeight="1">
      <c r="A939" s="259" t="s">
        <v>16</v>
      </c>
      <c r="B939" s="692" t="s">
        <v>574</v>
      </c>
      <c r="C939" s="1284" t="s">
        <v>5</v>
      </c>
      <c r="D939" s="166"/>
      <c r="E939" s="166"/>
      <c r="M939" s="30"/>
      <c r="N939" s="172"/>
      <c r="O939" s="172"/>
      <c r="P939" s="172"/>
      <c r="Q939" s="172"/>
      <c r="R939" s="172"/>
      <c r="S939" s="172"/>
      <c r="T939" s="198">
        <f t="shared" si="58"/>
        <v>0</v>
      </c>
    </row>
    <row r="940" spans="1:20" ht="12.75" customHeight="1">
      <c r="A940" s="259" t="s">
        <v>16</v>
      </c>
      <c r="B940" s="692" t="s">
        <v>277</v>
      </c>
      <c r="C940" s="1284" t="s">
        <v>5</v>
      </c>
      <c r="D940" s="166"/>
      <c r="E940" s="166"/>
      <c r="M940" s="30"/>
      <c r="N940" s="172"/>
      <c r="O940" s="172"/>
      <c r="P940" s="172"/>
      <c r="Q940" s="172"/>
      <c r="R940" s="172"/>
      <c r="S940" s="172"/>
      <c r="T940" s="198">
        <f t="shared" si="58"/>
        <v>0</v>
      </c>
    </row>
    <row r="941" spans="1:20" ht="12.75" customHeight="1">
      <c r="A941" s="259" t="s">
        <v>16</v>
      </c>
      <c r="B941" s="692" t="s">
        <v>278</v>
      </c>
      <c r="C941" s="1284" t="s">
        <v>5</v>
      </c>
      <c r="D941" s="166"/>
      <c r="E941" s="166"/>
      <c r="M941" s="30"/>
      <c r="N941" s="172"/>
      <c r="O941" s="172"/>
      <c r="P941" s="172"/>
      <c r="Q941" s="172"/>
      <c r="R941" s="172"/>
      <c r="S941" s="172"/>
      <c r="T941" s="198">
        <f t="shared" si="58"/>
        <v>0</v>
      </c>
    </row>
    <row r="942" spans="1:20" ht="12.75" customHeight="1">
      <c r="A942" s="259" t="s">
        <v>16</v>
      </c>
      <c r="B942" s="692" t="s">
        <v>575</v>
      </c>
      <c r="C942" s="1284" t="s">
        <v>5</v>
      </c>
      <c r="D942" s="166"/>
      <c r="E942" s="166"/>
      <c r="M942" s="30"/>
      <c r="N942" s="172"/>
      <c r="O942" s="172"/>
      <c r="P942" s="172"/>
      <c r="Q942" s="172"/>
      <c r="R942" s="172"/>
      <c r="S942" s="172"/>
      <c r="T942" s="198">
        <f t="shared" si="58"/>
        <v>0</v>
      </c>
    </row>
    <row r="943" spans="1:20" ht="12.75" customHeight="1">
      <c r="A943" s="259" t="s">
        <v>15</v>
      </c>
      <c r="B943" s="692" t="s">
        <v>576</v>
      </c>
      <c r="C943" s="1284" t="s">
        <v>5</v>
      </c>
      <c r="D943" s="166"/>
      <c r="E943" s="166"/>
      <c r="M943" s="30"/>
      <c r="N943" s="172"/>
      <c r="O943" s="172"/>
      <c r="P943" s="172"/>
      <c r="Q943" s="172"/>
      <c r="R943" s="172"/>
      <c r="S943" s="172"/>
      <c r="T943" s="198">
        <f t="shared" si="58"/>
        <v>0</v>
      </c>
    </row>
    <row r="944" spans="1:20" ht="12.75" customHeight="1">
      <c r="A944" s="259" t="s">
        <v>15</v>
      </c>
      <c r="B944" s="692" t="s">
        <v>577</v>
      </c>
      <c r="C944" s="1284" t="s">
        <v>5</v>
      </c>
      <c r="D944" s="166"/>
      <c r="E944" s="166"/>
      <c r="M944" s="30"/>
      <c r="N944" s="172"/>
      <c r="O944" s="172"/>
      <c r="P944" s="172"/>
      <c r="Q944" s="172"/>
      <c r="R944" s="172"/>
      <c r="S944" s="172"/>
      <c r="T944" s="198">
        <f t="shared" si="58"/>
        <v>0</v>
      </c>
    </row>
    <row r="945" spans="1:20" ht="12.75" customHeight="1">
      <c r="A945" s="259" t="s">
        <v>15</v>
      </c>
      <c r="B945" s="692" t="s">
        <v>578</v>
      </c>
      <c r="C945" s="1284" t="s">
        <v>5</v>
      </c>
      <c r="D945" s="166"/>
      <c r="E945" s="166"/>
      <c r="M945" s="30"/>
      <c r="N945" s="172"/>
      <c r="O945" s="172"/>
      <c r="P945" s="172"/>
      <c r="Q945" s="172"/>
      <c r="R945" s="172"/>
      <c r="S945" s="172"/>
      <c r="T945" s="198">
        <f t="shared" si="58"/>
        <v>0</v>
      </c>
    </row>
    <row r="946" spans="1:20" ht="12.75" customHeight="1">
      <c r="A946" s="259" t="s">
        <v>16</v>
      </c>
      <c r="B946" s="692" t="s">
        <v>579</v>
      </c>
      <c r="C946" s="1284" t="s">
        <v>5</v>
      </c>
      <c r="D946" s="166"/>
      <c r="E946" s="166"/>
      <c r="M946" s="30"/>
      <c r="N946" s="199"/>
      <c r="O946" s="199"/>
      <c r="P946" s="199"/>
      <c r="Q946" s="199"/>
      <c r="R946" s="199"/>
      <c r="S946" s="199"/>
      <c r="T946" s="198">
        <f t="shared" si="58"/>
        <v>0</v>
      </c>
    </row>
    <row r="947" spans="1:20" ht="12.75" customHeight="1">
      <c r="A947" s="259" t="s">
        <v>31</v>
      </c>
      <c r="B947" s="692" t="s">
        <v>279</v>
      </c>
      <c r="C947" s="1284" t="s">
        <v>5</v>
      </c>
      <c r="D947" s="166"/>
      <c r="E947" s="166"/>
      <c r="M947" s="30"/>
      <c r="N947" s="199"/>
      <c r="O947" s="199"/>
      <c r="P947" s="199"/>
      <c r="Q947" s="199"/>
      <c r="R947" s="199"/>
      <c r="S947" s="199"/>
      <c r="T947" s="198">
        <f t="shared" si="58"/>
        <v>0</v>
      </c>
    </row>
    <row r="948" spans="1:20" ht="12.75" customHeight="1">
      <c r="A948" s="259" t="s">
        <v>31</v>
      </c>
      <c r="B948" s="692" t="s">
        <v>280</v>
      </c>
      <c r="C948" s="1284" t="s">
        <v>5</v>
      </c>
      <c r="D948" s="166"/>
      <c r="E948" s="166"/>
      <c r="M948" s="30"/>
      <c r="N948" s="199"/>
      <c r="O948" s="199"/>
      <c r="P948" s="199"/>
      <c r="Q948" s="199"/>
      <c r="R948" s="199"/>
      <c r="S948" s="199"/>
      <c r="T948" s="198">
        <f t="shared" si="58"/>
        <v>0</v>
      </c>
    </row>
    <row r="949" spans="1:20" ht="12.75" customHeight="1">
      <c r="A949" s="259" t="s">
        <v>31</v>
      </c>
      <c r="B949" s="692" t="s">
        <v>281</v>
      </c>
      <c r="C949" s="1284" t="s">
        <v>5</v>
      </c>
      <c r="D949" s="166"/>
      <c r="E949" s="166"/>
      <c r="M949" s="30"/>
      <c r="N949" s="172"/>
      <c r="O949" s="172"/>
      <c r="P949" s="172"/>
      <c r="Q949" s="172"/>
      <c r="R949" s="172"/>
      <c r="S949" s="172"/>
      <c r="T949" s="198">
        <f t="shared" si="58"/>
        <v>0</v>
      </c>
    </row>
    <row r="950" spans="1:20" ht="12.75" customHeight="1">
      <c r="A950" s="259" t="s">
        <v>19</v>
      </c>
      <c r="B950" s="692" t="s">
        <v>580</v>
      </c>
      <c r="C950" s="1284" t="s">
        <v>5</v>
      </c>
      <c r="D950" s="166"/>
      <c r="E950" s="166"/>
      <c r="M950" s="30"/>
      <c r="N950" s="172"/>
      <c r="O950" s="172"/>
      <c r="P950" s="172"/>
      <c r="Q950" s="172"/>
      <c r="R950" s="172"/>
      <c r="S950" s="172"/>
      <c r="T950" s="198">
        <f t="shared" si="58"/>
        <v>0</v>
      </c>
    </row>
    <row r="951" spans="1:20" ht="12.75" customHeight="1">
      <c r="A951" s="259" t="s">
        <v>19</v>
      </c>
      <c r="B951" s="692" t="s">
        <v>581</v>
      </c>
      <c r="C951" s="1284" t="s">
        <v>5</v>
      </c>
      <c r="D951" s="166"/>
      <c r="E951" s="166"/>
      <c r="M951" s="30"/>
      <c r="N951" s="172"/>
      <c r="O951" s="172"/>
      <c r="P951" s="172"/>
      <c r="Q951" s="172"/>
      <c r="R951" s="172"/>
      <c r="S951" s="172"/>
      <c r="T951" s="198">
        <f t="shared" si="58"/>
        <v>0</v>
      </c>
    </row>
    <row r="952" spans="1:20" ht="12.75" customHeight="1">
      <c r="A952" s="259" t="s">
        <v>21</v>
      </c>
      <c r="B952" s="692" t="s">
        <v>582</v>
      </c>
      <c r="C952" s="1284" t="s">
        <v>6</v>
      </c>
      <c r="D952" s="166"/>
      <c r="E952" s="166"/>
      <c r="M952" s="30"/>
      <c r="N952" s="172"/>
      <c r="O952" s="172"/>
      <c r="P952" s="172"/>
      <c r="Q952" s="172"/>
      <c r="R952" s="172"/>
      <c r="S952" s="172"/>
      <c r="T952" s="198">
        <f t="shared" si="58"/>
        <v>0</v>
      </c>
    </row>
    <row r="953" spans="1:20" ht="12.75" customHeight="1">
      <c r="A953" s="259" t="s">
        <v>21</v>
      </c>
      <c r="B953" s="692" t="s">
        <v>44</v>
      </c>
      <c r="C953" s="1284" t="s">
        <v>6</v>
      </c>
      <c r="D953" s="166"/>
      <c r="E953" s="166"/>
      <c r="M953" s="30"/>
      <c r="N953" s="199"/>
      <c r="O953" s="199"/>
      <c r="P953" s="199"/>
      <c r="Q953" s="199"/>
      <c r="R953" s="199"/>
      <c r="S953" s="199"/>
      <c r="T953" s="198">
        <f t="shared" si="58"/>
        <v>0</v>
      </c>
    </row>
    <row r="954" spans="1:20" ht="12.75" customHeight="1">
      <c r="A954" s="259" t="s">
        <v>34</v>
      </c>
      <c r="B954" s="692" t="s">
        <v>583</v>
      </c>
      <c r="C954" s="1284" t="s">
        <v>6</v>
      </c>
      <c r="D954" s="166"/>
      <c r="E954" s="166"/>
      <c r="M954" s="30"/>
      <c r="N954" s="199"/>
      <c r="O954" s="199"/>
      <c r="P954" s="199"/>
      <c r="Q954" s="199"/>
      <c r="R954" s="199"/>
      <c r="S954" s="199"/>
      <c r="T954" s="198">
        <f t="shared" si="58"/>
        <v>0</v>
      </c>
    </row>
    <row r="955" spans="1:20" ht="12.75" customHeight="1">
      <c r="A955" s="259" t="s">
        <v>34</v>
      </c>
      <c r="B955" s="692" t="s">
        <v>45</v>
      </c>
      <c r="C955" s="1284" t="s">
        <v>6</v>
      </c>
      <c r="D955" s="166"/>
      <c r="E955" s="166"/>
      <c r="M955" s="30"/>
      <c r="N955" s="172"/>
      <c r="O955" s="172"/>
      <c r="P955" s="172"/>
      <c r="Q955" s="172"/>
      <c r="R955" s="172"/>
      <c r="S955" s="172"/>
      <c r="T955" s="198">
        <f t="shared" si="58"/>
        <v>0</v>
      </c>
    </row>
    <row r="956" spans="1:20" ht="12.75" customHeight="1">
      <c r="A956" s="259" t="s">
        <v>34</v>
      </c>
      <c r="B956" s="692" t="s">
        <v>584</v>
      </c>
      <c r="C956" s="1284" t="s">
        <v>6</v>
      </c>
      <c r="D956" s="166"/>
      <c r="E956" s="166"/>
      <c r="M956" s="30"/>
      <c r="N956" s="172"/>
      <c r="O956" s="172"/>
      <c r="P956" s="172"/>
      <c r="Q956" s="172"/>
      <c r="R956" s="172"/>
      <c r="S956" s="172"/>
      <c r="T956" s="198">
        <f t="shared" si="58"/>
        <v>0</v>
      </c>
    </row>
    <row r="957" spans="1:20" ht="12.75" customHeight="1">
      <c r="A957" s="259" t="s">
        <v>14</v>
      </c>
      <c r="B957" s="692" t="s">
        <v>46</v>
      </c>
      <c r="C957" s="1284" t="s">
        <v>6</v>
      </c>
      <c r="D957" s="166"/>
      <c r="E957" s="166"/>
      <c r="M957" s="30"/>
      <c r="N957" s="172"/>
      <c r="O957" s="172"/>
      <c r="P957" s="172"/>
      <c r="Q957" s="172"/>
      <c r="R957" s="172"/>
      <c r="S957" s="172"/>
      <c r="T957" s="198">
        <f t="shared" si="58"/>
        <v>0</v>
      </c>
    </row>
    <row r="958" spans="1:20" ht="12.75" customHeight="1">
      <c r="A958" s="259" t="s">
        <v>14</v>
      </c>
      <c r="B958" s="692" t="s">
        <v>47</v>
      </c>
      <c r="C958" s="1284" t="s">
        <v>6</v>
      </c>
      <c r="D958" s="166"/>
      <c r="E958" s="166"/>
      <c r="M958" s="30"/>
      <c r="N958" s="199"/>
      <c r="O958" s="199"/>
      <c r="P958" s="199"/>
      <c r="Q958" s="199"/>
      <c r="R958" s="199"/>
      <c r="S958" s="199"/>
      <c r="T958" s="198">
        <f t="shared" si="58"/>
        <v>0</v>
      </c>
    </row>
    <row r="959" spans="1:20" ht="12.75" customHeight="1">
      <c r="A959" s="259" t="s">
        <v>14</v>
      </c>
      <c r="B959" s="692" t="s">
        <v>48</v>
      </c>
      <c r="C959" s="1284" t="s">
        <v>6</v>
      </c>
      <c r="D959" s="166"/>
      <c r="E959" s="166"/>
      <c r="M959" s="30"/>
      <c r="N959" s="199"/>
      <c r="O959" s="199"/>
      <c r="P959" s="199"/>
      <c r="Q959" s="199"/>
      <c r="R959" s="199"/>
      <c r="S959" s="199"/>
      <c r="T959" s="198">
        <f t="shared" si="58"/>
        <v>0</v>
      </c>
    </row>
    <row r="960" spans="1:20" ht="12.75" customHeight="1">
      <c r="A960" s="259" t="s">
        <v>14</v>
      </c>
      <c r="B960" s="692" t="s">
        <v>282</v>
      </c>
      <c r="C960" s="1284" t="s">
        <v>6</v>
      </c>
      <c r="D960" s="166"/>
      <c r="E960" s="166"/>
      <c r="M960" s="30"/>
      <c r="N960" s="199"/>
      <c r="O960" s="199"/>
      <c r="P960" s="199"/>
      <c r="Q960" s="199"/>
      <c r="R960" s="199"/>
      <c r="S960" s="199"/>
      <c r="T960" s="198">
        <f t="shared" si="58"/>
        <v>0</v>
      </c>
    </row>
    <row r="961" spans="1:21" ht="12.75" customHeight="1">
      <c r="A961" s="259" t="s">
        <v>16</v>
      </c>
      <c r="B961" s="692" t="s">
        <v>585</v>
      </c>
      <c r="C961" s="1284" t="s">
        <v>6</v>
      </c>
      <c r="D961" s="166"/>
      <c r="E961" s="166"/>
      <c r="M961" s="30"/>
      <c r="N961" s="172"/>
      <c r="O961" s="172"/>
      <c r="P961" s="172"/>
      <c r="Q961" s="172"/>
      <c r="R961" s="172"/>
      <c r="S961" s="172"/>
      <c r="T961" s="198">
        <f t="shared" si="58"/>
        <v>0</v>
      </c>
    </row>
    <row r="962" spans="1:21" ht="12.75" customHeight="1">
      <c r="A962" s="259" t="s">
        <v>16</v>
      </c>
      <c r="B962" s="692" t="s">
        <v>586</v>
      </c>
      <c r="C962" s="1284" t="s">
        <v>6</v>
      </c>
      <c r="D962" s="166"/>
      <c r="E962" s="166"/>
      <c r="M962" s="30"/>
      <c r="N962" s="172"/>
      <c r="O962" s="172"/>
      <c r="P962" s="172"/>
      <c r="Q962" s="172"/>
      <c r="R962" s="172"/>
      <c r="S962" s="172"/>
      <c r="T962" s="198">
        <f t="shared" si="58"/>
        <v>0</v>
      </c>
    </row>
    <row r="963" spans="1:21" ht="12.75" customHeight="1">
      <c r="A963" s="259" t="s">
        <v>16</v>
      </c>
      <c r="B963" s="692" t="s">
        <v>587</v>
      </c>
      <c r="C963" s="1284" t="s">
        <v>6</v>
      </c>
      <c r="D963" s="166"/>
      <c r="E963" s="166"/>
      <c r="M963" s="30"/>
      <c r="N963" s="172"/>
      <c r="O963" s="172"/>
      <c r="P963" s="172"/>
      <c r="Q963" s="172"/>
      <c r="R963" s="172"/>
      <c r="S963" s="172"/>
      <c r="T963" s="198">
        <f t="shared" si="58"/>
        <v>0</v>
      </c>
    </row>
    <row r="964" spans="1:21" ht="12.75" customHeight="1">
      <c r="A964" s="259" t="s">
        <v>16</v>
      </c>
      <c r="B964" s="692" t="s">
        <v>588</v>
      </c>
      <c r="C964" s="1284" t="s">
        <v>6</v>
      </c>
      <c r="D964" s="166"/>
      <c r="E964" s="166"/>
      <c r="M964" s="30"/>
      <c r="N964" s="172"/>
      <c r="O964" s="172"/>
      <c r="P964" s="172"/>
      <c r="Q964" s="172"/>
      <c r="R964" s="172"/>
      <c r="S964" s="172"/>
      <c r="T964" s="198">
        <f t="shared" si="58"/>
        <v>0</v>
      </c>
    </row>
    <row r="965" spans="1:21" ht="12.75" customHeight="1">
      <c r="A965" s="259" t="s">
        <v>16</v>
      </c>
      <c r="B965" s="692" t="s">
        <v>589</v>
      </c>
      <c r="C965" s="1284" t="s">
        <v>6</v>
      </c>
      <c r="D965" s="166"/>
      <c r="E965" s="166"/>
      <c r="M965" s="30"/>
      <c r="N965" s="199"/>
      <c r="O965" s="199"/>
      <c r="P965" s="199"/>
      <c r="Q965" s="199"/>
      <c r="R965" s="199"/>
      <c r="S965" s="199"/>
      <c r="T965" s="198">
        <f t="shared" si="58"/>
        <v>0</v>
      </c>
    </row>
    <row r="966" spans="1:21" ht="12.75" customHeight="1">
      <c r="A966" s="259" t="s">
        <v>31</v>
      </c>
      <c r="B966" s="692" t="s">
        <v>283</v>
      </c>
      <c r="C966" s="1284" t="s">
        <v>6</v>
      </c>
      <c r="D966" s="166"/>
      <c r="E966" s="166"/>
      <c r="M966" s="30"/>
      <c r="N966" s="199"/>
      <c r="O966" s="199"/>
      <c r="P966" s="199"/>
      <c r="Q966" s="199"/>
      <c r="R966" s="199"/>
      <c r="S966" s="199"/>
      <c r="T966" s="198">
        <f t="shared" si="58"/>
        <v>0</v>
      </c>
    </row>
    <row r="967" spans="1:21" ht="12.75" customHeight="1">
      <c r="A967" s="259" t="s">
        <v>19</v>
      </c>
      <c r="B967" s="692" t="s">
        <v>590</v>
      </c>
      <c r="C967" s="1284" t="s">
        <v>6</v>
      </c>
      <c r="D967" s="166"/>
      <c r="E967" s="166"/>
      <c r="M967" s="30"/>
      <c r="N967" s="172"/>
      <c r="O967" s="172"/>
      <c r="P967" s="172"/>
      <c r="Q967" s="172"/>
      <c r="R967" s="172"/>
      <c r="S967" s="172"/>
      <c r="T967" s="198">
        <f t="shared" ref="T967:T972" si="59">SUM(O967:S967)</f>
        <v>0</v>
      </c>
    </row>
    <row r="968" spans="1:21" ht="12.75" customHeight="1">
      <c r="A968" s="259" t="s">
        <v>19</v>
      </c>
      <c r="B968" s="692" t="s">
        <v>49</v>
      </c>
      <c r="C968" s="1284" t="s">
        <v>8</v>
      </c>
      <c r="D968" s="166"/>
      <c r="E968" s="166"/>
      <c r="M968" s="30"/>
      <c r="N968" s="172"/>
      <c r="O968" s="172"/>
      <c r="P968" s="172"/>
      <c r="Q968" s="172"/>
      <c r="R968" s="172"/>
      <c r="S968" s="172"/>
      <c r="T968" s="198">
        <f t="shared" si="59"/>
        <v>0</v>
      </c>
    </row>
    <row r="969" spans="1:21" ht="12.75" customHeight="1">
      <c r="A969" s="259" t="s">
        <v>19</v>
      </c>
      <c r="B969" s="692" t="s">
        <v>50</v>
      </c>
      <c r="C969" s="1284" t="s">
        <v>8</v>
      </c>
      <c r="D969" s="166"/>
      <c r="E969" s="166"/>
      <c r="M969" s="30"/>
      <c r="N969" s="172"/>
      <c r="O969" s="172"/>
      <c r="P969" s="172"/>
      <c r="Q969" s="172"/>
      <c r="R969" s="172"/>
      <c r="S969" s="172"/>
      <c r="T969" s="198">
        <f t="shared" si="59"/>
        <v>0</v>
      </c>
    </row>
    <row r="970" spans="1:21" ht="12.75" customHeight="1">
      <c r="A970" s="259" t="s">
        <v>18</v>
      </c>
      <c r="B970" s="692" t="s">
        <v>1228</v>
      </c>
      <c r="C970" s="1284" t="s">
        <v>8</v>
      </c>
      <c r="D970" s="166"/>
      <c r="E970" s="166"/>
      <c r="M970" s="30"/>
      <c r="N970" s="1624"/>
      <c r="O970" s="1624"/>
      <c r="P970" s="1624"/>
      <c r="Q970" s="1624"/>
      <c r="R970" s="1624"/>
      <c r="S970" s="1624"/>
      <c r="T970" s="1625"/>
    </row>
    <row r="971" spans="1:21" ht="12.75" customHeight="1">
      <c r="A971" s="250" t="s">
        <v>18</v>
      </c>
      <c r="B971" s="1199" t="s">
        <v>1229</v>
      </c>
      <c r="C971" s="1284" t="s">
        <v>8</v>
      </c>
      <c r="D971" s="166"/>
      <c r="E971" s="166"/>
      <c r="M971" s="30"/>
      <c r="N971" s="1624"/>
      <c r="O971" s="1624"/>
      <c r="P971" s="1624"/>
      <c r="Q971" s="1624"/>
      <c r="R971" s="1624"/>
      <c r="S971" s="1624"/>
      <c r="T971" s="1625"/>
    </row>
    <row r="972" spans="1:21" ht="12.75" customHeight="1">
      <c r="A972" s="686"/>
      <c r="B972" s="685"/>
      <c r="C972" s="990" t="s">
        <v>591</v>
      </c>
      <c r="D972" s="200"/>
      <c r="E972" s="200"/>
      <c r="M972" s="30"/>
      <c r="N972" s="201">
        <f t="shared" ref="N972:S972" si="60">SUM(N871:N971)</f>
        <v>0</v>
      </c>
      <c r="O972" s="201">
        <f t="shared" si="60"/>
        <v>0</v>
      </c>
      <c r="P972" s="201">
        <f t="shared" si="60"/>
        <v>0</v>
      </c>
      <c r="Q972" s="201">
        <f t="shared" si="60"/>
        <v>0</v>
      </c>
      <c r="R972" s="201">
        <f t="shared" si="60"/>
        <v>0</v>
      </c>
      <c r="S972" s="201">
        <f t="shared" si="60"/>
        <v>0</v>
      </c>
      <c r="T972" s="203">
        <f t="shared" si="59"/>
        <v>0</v>
      </c>
    </row>
    <row r="973" spans="1:21" ht="12.75" customHeight="1">
      <c r="C973" s="253"/>
      <c r="M973" s="30"/>
      <c r="N973" s="5"/>
      <c r="O973" s="5"/>
      <c r="P973" s="5"/>
      <c r="Q973" s="5"/>
      <c r="R973" s="5"/>
      <c r="S973" s="5"/>
      <c r="T973" s="83"/>
    </row>
    <row r="974" spans="1:21" ht="12.75" customHeight="1">
      <c r="A974" s="8" t="s">
        <v>65</v>
      </c>
      <c r="M974" s="30"/>
      <c r="N974" s="5"/>
      <c r="O974" s="5"/>
      <c r="P974" s="5"/>
      <c r="Q974" s="5"/>
      <c r="R974" s="5"/>
      <c r="S974" s="5"/>
      <c r="T974" s="83"/>
      <c r="U974" s="83"/>
    </row>
    <row r="975" spans="1:21" ht="12.75" customHeight="1">
      <c r="A975" s="683" t="s">
        <v>21</v>
      </c>
      <c r="B975" s="692" t="s">
        <v>250</v>
      </c>
      <c r="C975" s="684" t="s">
        <v>10</v>
      </c>
      <c r="D975" s="39"/>
      <c r="E975" s="39"/>
      <c r="M975" s="30"/>
      <c r="N975" s="197"/>
      <c r="O975" s="197"/>
      <c r="P975" s="197"/>
      <c r="Q975" s="197"/>
      <c r="R975" s="197"/>
      <c r="S975" s="197"/>
      <c r="T975" s="198">
        <f t="shared" ref="T975:T1038" si="61">SUM(O975:S975)</f>
        <v>0</v>
      </c>
    </row>
    <row r="976" spans="1:21" ht="12.75" customHeight="1">
      <c r="A976" s="683" t="s">
        <v>21</v>
      </c>
      <c r="B976" s="692" t="s">
        <v>13</v>
      </c>
      <c r="C976" s="684" t="s">
        <v>10</v>
      </c>
      <c r="E976" s="40"/>
      <c r="M976" s="30"/>
      <c r="N976" s="172"/>
      <c r="O976" s="172"/>
      <c r="P976" s="172"/>
      <c r="Q976" s="172"/>
      <c r="R976" s="172"/>
      <c r="S976" s="172"/>
      <c r="T976" s="198">
        <f t="shared" si="61"/>
        <v>0</v>
      </c>
    </row>
    <row r="977" spans="1:20" ht="12.75" customHeight="1">
      <c r="A977" s="683" t="s">
        <v>21</v>
      </c>
      <c r="B977" s="692" t="s">
        <v>251</v>
      </c>
      <c r="C977" s="684" t="s">
        <v>10</v>
      </c>
      <c r="E977" s="40"/>
      <c r="M977" s="30"/>
      <c r="N977" s="172"/>
      <c r="O977" s="172"/>
      <c r="P977" s="172"/>
      <c r="Q977" s="172"/>
      <c r="R977" s="172"/>
      <c r="S977" s="172"/>
      <c r="T977" s="198">
        <f t="shared" si="61"/>
        <v>0</v>
      </c>
    </row>
    <row r="978" spans="1:20" ht="12.75" customHeight="1">
      <c r="A978" s="683" t="s">
        <v>14</v>
      </c>
      <c r="B978" s="692" t="s">
        <v>22</v>
      </c>
      <c r="C978" s="684" t="s">
        <v>10</v>
      </c>
      <c r="E978" s="40"/>
      <c r="M978" s="30"/>
      <c r="N978" s="172"/>
      <c r="O978" s="172"/>
      <c r="P978" s="172"/>
      <c r="Q978" s="172"/>
      <c r="R978" s="172"/>
      <c r="S978" s="172"/>
      <c r="T978" s="198">
        <f t="shared" si="61"/>
        <v>0</v>
      </c>
    </row>
    <row r="979" spans="1:20" ht="12.75" customHeight="1">
      <c r="A979" s="683" t="s">
        <v>14</v>
      </c>
      <c r="B979" s="692" t="s">
        <v>23</v>
      </c>
      <c r="C979" s="684" t="s">
        <v>10</v>
      </c>
      <c r="E979" s="40"/>
      <c r="M979" s="30"/>
      <c r="N979" s="172"/>
      <c r="O979" s="172"/>
      <c r="P979" s="172"/>
      <c r="Q979" s="172"/>
      <c r="R979" s="172"/>
      <c r="S979" s="172"/>
      <c r="T979" s="198">
        <f t="shared" si="61"/>
        <v>0</v>
      </c>
    </row>
    <row r="980" spans="1:20" ht="12.75" customHeight="1">
      <c r="A980" s="683" t="s">
        <v>14</v>
      </c>
      <c r="B980" s="692" t="s">
        <v>24</v>
      </c>
      <c r="C980" s="684" t="s">
        <v>10</v>
      </c>
      <c r="E980" s="40"/>
      <c r="M980" s="30"/>
      <c r="N980" s="172"/>
      <c r="O980" s="172"/>
      <c r="P980" s="172"/>
      <c r="Q980" s="172"/>
      <c r="R980" s="172"/>
      <c r="S980" s="172"/>
      <c r="T980" s="198">
        <f t="shared" si="61"/>
        <v>0</v>
      </c>
    </row>
    <row r="981" spans="1:20" ht="12.75" customHeight="1">
      <c r="A981" s="683" t="s">
        <v>14</v>
      </c>
      <c r="B981" s="692" t="s">
        <v>554</v>
      </c>
      <c r="C981" s="684" t="s">
        <v>10</v>
      </c>
      <c r="E981" s="40"/>
      <c r="M981" s="30"/>
      <c r="N981" s="172"/>
      <c r="O981" s="172"/>
      <c r="P981" s="172"/>
      <c r="Q981" s="172"/>
      <c r="R981" s="172"/>
      <c r="S981" s="172"/>
      <c r="T981" s="198">
        <f t="shared" si="61"/>
        <v>0</v>
      </c>
    </row>
    <row r="982" spans="1:20" ht="12.75" customHeight="1">
      <c r="A982" s="683" t="s">
        <v>14</v>
      </c>
      <c r="B982" s="692" t="s">
        <v>20</v>
      </c>
      <c r="C982" s="684" t="s">
        <v>10</v>
      </c>
      <c r="E982" s="40"/>
      <c r="M982" s="30"/>
      <c r="N982" s="172"/>
      <c r="O982" s="172"/>
      <c r="P982" s="172"/>
      <c r="Q982" s="172"/>
      <c r="R982" s="172"/>
      <c r="S982" s="172"/>
      <c r="T982" s="198">
        <f t="shared" si="61"/>
        <v>0</v>
      </c>
    </row>
    <row r="983" spans="1:20" ht="12.75" customHeight="1">
      <c r="A983" s="683" t="s">
        <v>14</v>
      </c>
      <c r="B983" s="38" t="s">
        <v>252</v>
      </c>
      <c r="C983" s="684" t="s">
        <v>10</v>
      </c>
      <c r="E983" s="40"/>
      <c r="M983" s="30"/>
      <c r="N983" s="172"/>
      <c r="O983" s="172"/>
      <c r="P983" s="172"/>
      <c r="Q983" s="172"/>
      <c r="R983" s="172"/>
      <c r="S983" s="172"/>
      <c r="T983" s="198">
        <f t="shared" si="61"/>
        <v>0</v>
      </c>
    </row>
    <row r="984" spans="1:20" ht="12.75" customHeight="1">
      <c r="A984" s="683" t="s">
        <v>16</v>
      </c>
      <c r="B984" s="692" t="s">
        <v>25</v>
      </c>
      <c r="C984" s="684" t="s">
        <v>10</v>
      </c>
      <c r="E984" s="40"/>
      <c r="M984" s="30"/>
      <c r="N984" s="172"/>
      <c r="O984" s="172"/>
      <c r="P984" s="172"/>
      <c r="Q984" s="172"/>
      <c r="R984" s="172"/>
      <c r="S984" s="172"/>
      <c r="T984" s="198">
        <f t="shared" si="61"/>
        <v>0</v>
      </c>
    </row>
    <row r="985" spans="1:20" ht="12.75" customHeight="1">
      <c r="A985" s="683" t="s">
        <v>16</v>
      </c>
      <c r="B985" s="692" t="s">
        <v>26</v>
      </c>
      <c r="C985" s="684" t="s">
        <v>10</v>
      </c>
      <c r="E985" s="40"/>
      <c r="M985" s="30"/>
      <c r="N985" s="172"/>
      <c r="O985" s="172"/>
      <c r="P985" s="172"/>
      <c r="Q985" s="172"/>
      <c r="R985" s="172"/>
      <c r="S985" s="172"/>
      <c r="T985" s="198">
        <f t="shared" si="61"/>
        <v>0</v>
      </c>
    </row>
    <row r="986" spans="1:20" ht="12.75" customHeight="1">
      <c r="A986" s="683" t="s">
        <v>16</v>
      </c>
      <c r="B986" s="692" t="s">
        <v>555</v>
      </c>
      <c r="C986" s="684" t="s">
        <v>10</v>
      </c>
      <c r="E986" s="40"/>
      <c r="M986" s="30"/>
      <c r="N986" s="172"/>
      <c r="O986" s="172"/>
      <c r="P986" s="172"/>
      <c r="Q986" s="172"/>
      <c r="R986" s="172"/>
      <c r="S986" s="172"/>
      <c r="T986" s="198">
        <f t="shared" si="61"/>
        <v>0</v>
      </c>
    </row>
    <row r="987" spans="1:20" ht="12.75" customHeight="1">
      <c r="A987" s="683" t="s">
        <v>16</v>
      </c>
      <c r="B987" s="692" t="s">
        <v>27</v>
      </c>
      <c r="C987" s="684" t="s">
        <v>10</v>
      </c>
      <c r="E987" s="40"/>
      <c r="M987" s="30"/>
      <c r="N987" s="172"/>
      <c r="O987" s="172"/>
      <c r="P987" s="172"/>
      <c r="Q987" s="172"/>
      <c r="R987" s="172"/>
      <c r="S987" s="172"/>
      <c r="T987" s="198">
        <f t="shared" si="61"/>
        <v>0</v>
      </c>
    </row>
    <row r="988" spans="1:20" ht="12.75" customHeight="1">
      <c r="A988" s="683" t="s">
        <v>16</v>
      </c>
      <c r="B988" s="692" t="s">
        <v>556</v>
      </c>
      <c r="C988" s="684" t="s">
        <v>10</v>
      </c>
      <c r="E988" s="40"/>
      <c r="M988" s="30"/>
      <c r="N988" s="172"/>
      <c r="O988" s="172"/>
      <c r="P988" s="172"/>
      <c r="Q988" s="172"/>
      <c r="R988" s="172"/>
      <c r="S988" s="172"/>
      <c r="T988" s="198">
        <f t="shared" si="61"/>
        <v>0</v>
      </c>
    </row>
    <row r="989" spans="1:20" ht="12.75" customHeight="1">
      <c r="A989" s="683" t="s">
        <v>16</v>
      </c>
      <c r="B989" s="692" t="s">
        <v>557</v>
      </c>
      <c r="C989" s="684" t="s">
        <v>10</v>
      </c>
      <c r="E989" s="40"/>
      <c r="M989" s="30"/>
      <c r="N989" s="172"/>
      <c r="O989" s="172"/>
      <c r="P989" s="172"/>
      <c r="Q989" s="172"/>
      <c r="R989" s="172"/>
      <c r="S989" s="172"/>
      <c r="T989" s="198">
        <f t="shared" si="61"/>
        <v>0</v>
      </c>
    </row>
    <row r="990" spans="1:20" ht="12.75" customHeight="1">
      <c r="A990" s="683" t="s">
        <v>16</v>
      </c>
      <c r="B990" s="38" t="s">
        <v>558</v>
      </c>
      <c r="C990" s="684" t="s">
        <v>10</v>
      </c>
      <c r="E990" s="40"/>
      <c r="M990" s="30"/>
      <c r="N990" s="172"/>
      <c r="O990" s="172"/>
      <c r="P990" s="172"/>
      <c r="Q990" s="172"/>
      <c r="R990" s="172"/>
      <c r="S990" s="172"/>
      <c r="T990" s="198">
        <f t="shared" si="61"/>
        <v>0</v>
      </c>
    </row>
    <row r="991" spans="1:20" ht="12.75" customHeight="1">
      <c r="A991" s="683" t="s">
        <v>16</v>
      </c>
      <c r="B991" s="38" t="s">
        <v>559</v>
      </c>
      <c r="C991" s="684" t="s">
        <v>10</v>
      </c>
      <c r="E991" s="40"/>
      <c r="M991" s="30"/>
      <c r="N991" s="172"/>
      <c r="O991" s="172"/>
      <c r="P991" s="172"/>
      <c r="Q991" s="172"/>
      <c r="R991" s="172"/>
      <c r="S991" s="172"/>
      <c r="T991" s="198">
        <f t="shared" si="61"/>
        <v>0</v>
      </c>
    </row>
    <row r="992" spans="1:20" ht="12.75" customHeight="1">
      <c r="A992" s="1037" t="s">
        <v>21</v>
      </c>
      <c r="B992" s="692" t="s">
        <v>560</v>
      </c>
      <c r="C992" s="684" t="s">
        <v>11</v>
      </c>
      <c r="E992" s="40"/>
      <c r="M992" s="30"/>
      <c r="N992" s="172"/>
      <c r="O992" s="172"/>
      <c r="P992" s="172"/>
      <c r="Q992" s="172"/>
      <c r="R992" s="172"/>
      <c r="S992" s="172"/>
      <c r="T992" s="198">
        <f t="shared" si="61"/>
        <v>0</v>
      </c>
    </row>
    <row r="993" spans="1:20" ht="12.75" customHeight="1">
      <c r="A993" s="1037" t="s">
        <v>21</v>
      </c>
      <c r="B993" s="692" t="s">
        <v>561</v>
      </c>
      <c r="C993" s="684" t="s">
        <v>11</v>
      </c>
      <c r="E993" s="40"/>
      <c r="M993" s="30"/>
      <c r="N993" s="172"/>
      <c r="O993" s="172"/>
      <c r="P993" s="172"/>
      <c r="Q993" s="172"/>
      <c r="R993" s="172"/>
      <c r="S993" s="172"/>
      <c r="T993" s="198">
        <f t="shared" si="61"/>
        <v>0</v>
      </c>
    </row>
    <row r="994" spans="1:20" ht="12.75" customHeight="1">
      <c r="A994" s="1037" t="s">
        <v>21</v>
      </c>
      <c r="B994" s="692" t="s">
        <v>253</v>
      </c>
      <c r="C994" s="684" t="s">
        <v>11</v>
      </c>
      <c r="E994" s="40"/>
      <c r="M994" s="30"/>
      <c r="N994" s="172"/>
      <c r="O994" s="172"/>
      <c r="P994" s="172"/>
      <c r="Q994" s="172"/>
      <c r="R994" s="172"/>
      <c r="S994" s="172"/>
      <c r="T994" s="198">
        <f t="shared" si="61"/>
        <v>0</v>
      </c>
    </row>
    <row r="995" spans="1:20" ht="12.75" customHeight="1">
      <c r="A995" s="1037" t="s">
        <v>21</v>
      </c>
      <c r="B995" s="692" t="s">
        <v>254</v>
      </c>
      <c r="C995" s="684" t="s">
        <v>11</v>
      </c>
      <c r="E995" s="40"/>
      <c r="M995" s="30"/>
      <c r="N995" s="172"/>
      <c r="O995" s="172"/>
      <c r="P995" s="172"/>
      <c r="Q995" s="172"/>
      <c r="R995" s="172"/>
      <c r="S995" s="172"/>
      <c r="T995" s="198">
        <f t="shared" si="61"/>
        <v>0</v>
      </c>
    </row>
    <row r="996" spans="1:20" ht="12.75" customHeight="1">
      <c r="A996" s="1037" t="s">
        <v>21</v>
      </c>
      <c r="B996" s="692" t="s">
        <v>562</v>
      </c>
      <c r="C996" s="684" t="s">
        <v>11</v>
      </c>
      <c r="E996" s="40"/>
      <c r="M996" s="30"/>
      <c r="N996" s="172"/>
      <c r="O996" s="172"/>
      <c r="P996" s="172"/>
      <c r="Q996" s="172"/>
      <c r="R996" s="172"/>
      <c r="S996" s="172"/>
      <c r="T996" s="198">
        <f t="shared" si="61"/>
        <v>0</v>
      </c>
    </row>
    <row r="997" spans="1:20" ht="12.75" customHeight="1">
      <c r="A997" s="1037" t="s">
        <v>21</v>
      </c>
      <c r="B997" s="692" t="s">
        <v>563</v>
      </c>
      <c r="C997" s="684" t="s">
        <v>11</v>
      </c>
      <c r="E997" s="40"/>
      <c r="M997" s="30"/>
      <c r="N997" s="172"/>
      <c r="O997" s="172"/>
      <c r="P997" s="172"/>
      <c r="Q997" s="172"/>
      <c r="R997" s="172"/>
      <c r="S997" s="172"/>
      <c r="T997" s="198">
        <f t="shared" si="61"/>
        <v>0</v>
      </c>
    </row>
    <row r="998" spans="1:20" ht="12.75" customHeight="1">
      <c r="A998" s="1037" t="s">
        <v>14</v>
      </c>
      <c r="B998" s="692" t="s">
        <v>28</v>
      </c>
      <c r="C998" s="684" t="s">
        <v>11</v>
      </c>
      <c r="E998" s="40"/>
      <c r="M998" s="30"/>
      <c r="N998" s="172"/>
      <c r="O998" s="172"/>
      <c r="P998" s="172"/>
      <c r="Q998" s="172"/>
      <c r="R998" s="172"/>
      <c r="S998" s="172"/>
      <c r="T998" s="198">
        <f t="shared" si="61"/>
        <v>0</v>
      </c>
    </row>
    <row r="999" spans="1:20" ht="12.75" customHeight="1">
      <c r="A999" s="1037" t="s">
        <v>14</v>
      </c>
      <c r="B999" s="692" t="s">
        <v>29</v>
      </c>
      <c r="C999" s="684" t="s">
        <v>11</v>
      </c>
      <c r="E999" s="40"/>
      <c r="M999" s="30"/>
      <c r="N999" s="172"/>
      <c r="O999" s="172"/>
      <c r="P999" s="172"/>
      <c r="Q999" s="172"/>
      <c r="R999" s="172"/>
      <c r="S999" s="172"/>
      <c r="T999" s="198">
        <f t="shared" si="61"/>
        <v>0</v>
      </c>
    </row>
    <row r="1000" spans="1:20" ht="12.75" customHeight="1">
      <c r="A1000" s="1037" t="s">
        <v>14</v>
      </c>
      <c r="B1000" s="692" t="s">
        <v>30</v>
      </c>
      <c r="C1000" s="684" t="s">
        <v>11</v>
      </c>
      <c r="E1000" s="40"/>
      <c r="M1000" s="30"/>
      <c r="N1000" s="172"/>
      <c r="O1000" s="172"/>
      <c r="P1000" s="172"/>
      <c r="Q1000" s="172"/>
      <c r="R1000" s="172"/>
      <c r="S1000" s="172"/>
      <c r="T1000" s="198">
        <f t="shared" si="61"/>
        <v>0</v>
      </c>
    </row>
    <row r="1001" spans="1:20" ht="12.75" customHeight="1">
      <c r="A1001" s="1037" t="s">
        <v>16</v>
      </c>
      <c r="B1001" s="692" t="s">
        <v>257</v>
      </c>
      <c r="C1001" s="684" t="s">
        <v>11</v>
      </c>
      <c r="E1001" s="40"/>
      <c r="M1001" s="30"/>
      <c r="N1001" s="172"/>
      <c r="O1001" s="172"/>
      <c r="P1001" s="172"/>
      <c r="Q1001" s="172"/>
      <c r="R1001" s="172"/>
      <c r="S1001" s="172"/>
      <c r="T1001" s="198">
        <f t="shared" si="61"/>
        <v>0</v>
      </c>
    </row>
    <row r="1002" spans="1:20" ht="12.75" customHeight="1">
      <c r="A1002" s="1037" t="s">
        <v>16</v>
      </c>
      <c r="B1002" s="692" t="s">
        <v>258</v>
      </c>
      <c r="C1002" s="684" t="s">
        <v>11</v>
      </c>
      <c r="E1002" s="40"/>
      <c r="M1002" s="30"/>
      <c r="N1002" s="199"/>
      <c r="O1002" s="199"/>
      <c r="P1002" s="199"/>
      <c r="Q1002" s="199"/>
      <c r="R1002" s="199"/>
      <c r="S1002" s="199"/>
      <c r="T1002" s="198">
        <f t="shared" si="61"/>
        <v>0</v>
      </c>
    </row>
    <row r="1003" spans="1:20" ht="12.75" customHeight="1">
      <c r="A1003" s="1037" t="s">
        <v>16</v>
      </c>
      <c r="B1003" s="692" t="s">
        <v>259</v>
      </c>
      <c r="C1003" s="684" t="s">
        <v>11</v>
      </c>
      <c r="E1003" s="40"/>
      <c r="M1003" s="30"/>
      <c r="N1003" s="199"/>
      <c r="O1003" s="199"/>
      <c r="P1003" s="199"/>
      <c r="Q1003" s="199"/>
      <c r="R1003" s="199"/>
      <c r="S1003" s="199"/>
      <c r="T1003" s="198">
        <f t="shared" si="61"/>
        <v>0</v>
      </c>
    </row>
    <row r="1004" spans="1:20" ht="12.75" customHeight="1">
      <c r="A1004" s="1037" t="s">
        <v>16</v>
      </c>
      <c r="B1004" s="692" t="s">
        <v>260</v>
      </c>
      <c r="C1004" s="684" t="s">
        <v>11</v>
      </c>
      <c r="E1004" s="40"/>
      <c r="M1004" s="30"/>
      <c r="N1004" s="199"/>
      <c r="O1004" s="199"/>
      <c r="P1004" s="199"/>
      <c r="Q1004" s="199"/>
      <c r="R1004" s="199"/>
      <c r="S1004" s="199"/>
      <c r="T1004" s="198">
        <f t="shared" si="61"/>
        <v>0</v>
      </c>
    </row>
    <row r="1005" spans="1:20" ht="12.75" customHeight="1">
      <c r="A1005" s="1037" t="s">
        <v>16</v>
      </c>
      <c r="B1005" s="692" t="s">
        <v>564</v>
      </c>
      <c r="C1005" s="684" t="s">
        <v>11</v>
      </c>
      <c r="D1005" s="166"/>
      <c r="E1005" s="166"/>
      <c r="M1005" s="30"/>
      <c r="N1005" s="172"/>
      <c r="O1005" s="172"/>
      <c r="P1005" s="172"/>
      <c r="Q1005" s="172"/>
      <c r="R1005" s="172"/>
      <c r="S1005" s="172"/>
      <c r="T1005" s="198">
        <f t="shared" si="61"/>
        <v>0</v>
      </c>
    </row>
    <row r="1006" spans="1:20" ht="12.75" customHeight="1">
      <c r="A1006" s="1037" t="s">
        <v>16</v>
      </c>
      <c r="B1006" s="692" t="s">
        <v>261</v>
      </c>
      <c r="C1006" s="684" t="s">
        <v>11</v>
      </c>
      <c r="D1006" s="166"/>
      <c r="E1006" s="166"/>
      <c r="M1006" s="30"/>
      <c r="N1006" s="172"/>
      <c r="O1006" s="172"/>
      <c r="P1006" s="172"/>
      <c r="Q1006" s="172"/>
      <c r="R1006" s="172"/>
      <c r="S1006" s="172"/>
      <c r="T1006" s="198">
        <f t="shared" si="61"/>
        <v>0</v>
      </c>
    </row>
    <row r="1007" spans="1:20" ht="12.75" customHeight="1">
      <c r="A1007" s="1037" t="s">
        <v>16</v>
      </c>
      <c r="B1007" s="692" t="s">
        <v>262</v>
      </c>
      <c r="C1007" s="684" t="s">
        <v>11</v>
      </c>
      <c r="D1007" s="166"/>
      <c r="E1007" s="166"/>
      <c r="M1007" s="30"/>
      <c r="N1007" s="172"/>
      <c r="O1007" s="172"/>
      <c r="P1007" s="172"/>
      <c r="Q1007" s="172"/>
      <c r="R1007" s="172"/>
      <c r="S1007" s="172"/>
      <c r="T1007" s="198">
        <f t="shared" si="61"/>
        <v>0</v>
      </c>
    </row>
    <row r="1008" spans="1:20" ht="12.75" customHeight="1">
      <c r="A1008" s="1037" t="s">
        <v>16</v>
      </c>
      <c r="B1008" s="692" t="s">
        <v>565</v>
      </c>
      <c r="C1008" s="684" t="s">
        <v>11</v>
      </c>
      <c r="D1008" s="166"/>
      <c r="E1008" s="166"/>
      <c r="M1008" s="30"/>
      <c r="N1008" s="172"/>
      <c r="O1008" s="172"/>
      <c r="P1008" s="172"/>
      <c r="Q1008" s="172"/>
      <c r="R1008" s="172"/>
      <c r="S1008" s="172"/>
      <c r="T1008" s="198">
        <f t="shared" si="61"/>
        <v>0</v>
      </c>
    </row>
    <row r="1009" spans="1:20" ht="12.75" customHeight="1">
      <c r="A1009" s="1037" t="s">
        <v>16</v>
      </c>
      <c r="B1009" s="38" t="s">
        <v>263</v>
      </c>
      <c r="C1009" s="684" t="s">
        <v>11</v>
      </c>
      <c r="D1009" s="166"/>
      <c r="E1009" s="166"/>
      <c r="M1009" s="30"/>
      <c r="N1009" s="172"/>
      <c r="O1009" s="172"/>
      <c r="P1009" s="172"/>
      <c r="Q1009" s="172"/>
      <c r="R1009" s="172"/>
      <c r="S1009" s="172"/>
      <c r="T1009" s="198">
        <f t="shared" si="61"/>
        <v>0</v>
      </c>
    </row>
    <row r="1010" spans="1:20" ht="12.75" customHeight="1">
      <c r="A1010" s="1037" t="s">
        <v>16</v>
      </c>
      <c r="B1010" s="38" t="s">
        <v>566</v>
      </c>
      <c r="C1010" s="684" t="s">
        <v>11</v>
      </c>
      <c r="D1010" s="166"/>
      <c r="E1010" s="166"/>
      <c r="M1010" s="30"/>
      <c r="N1010" s="172"/>
      <c r="O1010" s="172"/>
      <c r="P1010" s="172"/>
      <c r="Q1010" s="172"/>
      <c r="R1010" s="172"/>
      <c r="S1010" s="172"/>
      <c r="T1010" s="198">
        <f t="shared" si="61"/>
        <v>0</v>
      </c>
    </row>
    <row r="1011" spans="1:20" ht="12.75" customHeight="1">
      <c r="A1011" s="1037" t="s">
        <v>16</v>
      </c>
      <c r="B1011" s="38" t="s">
        <v>266</v>
      </c>
      <c r="C1011" s="684" t="s">
        <v>11</v>
      </c>
      <c r="D1011" s="166"/>
      <c r="E1011" s="166"/>
      <c r="M1011" s="30"/>
      <c r="N1011" s="172"/>
      <c r="O1011" s="172"/>
      <c r="P1011" s="172"/>
      <c r="Q1011" s="172"/>
      <c r="R1011" s="172"/>
      <c r="S1011" s="172"/>
      <c r="T1011" s="198">
        <f t="shared" si="61"/>
        <v>0</v>
      </c>
    </row>
    <row r="1012" spans="1:20" ht="12.75" customHeight="1">
      <c r="A1012" s="1037" t="s">
        <v>16</v>
      </c>
      <c r="B1012" s="38" t="s">
        <v>265</v>
      </c>
      <c r="C1012" s="684" t="s">
        <v>11</v>
      </c>
      <c r="D1012" s="166"/>
      <c r="E1012" s="166"/>
      <c r="M1012" s="30"/>
      <c r="N1012" s="172"/>
      <c r="O1012" s="172"/>
      <c r="P1012" s="172"/>
      <c r="Q1012" s="172"/>
      <c r="R1012" s="172"/>
      <c r="S1012" s="172"/>
      <c r="T1012" s="198">
        <f t="shared" si="61"/>
        <v>0</v>
      </c>
    </row>
    <row r="1013" spans="1:20" ht="12.75" customHeight="1">
      <c r="A1013" s="1037" t="s">
        <v>16</v>
      </c>
      <c r="B1013" s="692" t="s">
        <v>567</v>
      </c>
      <c r="C1013" s="684" t="s">
        <v>11</v>
      </c>
      <c r="D1013" s="166"/>
      <c r="E1013" s="166"/>
      <c r="M1013" s="30"/>
      <c r="N1013" s="172"/>
      <c r="O1013" s="172"/>
      <c r="P1013" s="172"/>
      <c r="Q1013" s="172"/>
      <c r="R1013" s="172"/>
      <c r="S1013" s="172"/>
      <c r="T1013" s="198">
        <f t="shared" si="61"/>
        <v>0</v>
      </c>
    </row>
    <row r="1014" spans="1:20" ht="12.75" customHeight="1">
      <c r="A1014" s="1037" t="s">
        <v>16</v>
      </c>
      <c r="B1014" s="38" t="s">
        <v>264</v>
      </c>
      <c r="C1014" s="684" t="s">
        <v>11</v>
      </c>
      <c r="D1014" s="166"/>
      <c r="E1014" s="166"/>
      <c r="M1014" s="30"/>
      <c r="N1014" s="172"/>
      <c r="O1014" s="172"/>
      <c r="P1014" s="172"/>
      <c r="Q1014" s="172"/>
      <c r="R1014" s="172"/>
      <c r="S1014" s="172"/>
      <c r="T1014" s="198">
        <f t="shared" si="61"/>
        <v>0</v>
      </c>
    </row>
    <row r="1015" spans="1:20" ht="12.75" customHeight="1">
      <c r="A1015" s="1037" t="s">
        <v>16</v>
      </c>
      <c r="B1015" s="692" t="s">
        <v>267</v>
      </c>
      <c r="C1015" s="684" t="s">
        <v>11</v>
      </c>
      <c r="D1015" s="166"/>
      <c r="E1015" s="166"/>
      <c r="M1015" s="30"/>
      <c r="N1015" s="172"/>
      <c r="O1015" s="172"/>
      <c r="P1015" s="172"/>
      <c r="Q1015" s="172"/>
      <c r="R1015" s="172"/>
      <c r="S1015" s="172"/>
      <c r="T1015" s="198">
        <f t="shared" si="61"/>
        <v>0</v>
      </c>
    </row>
    <row r="1016" spans="1:20" ht="12.75" customHeight="1">
      <c r="A1016" s="1037" t="s">
        <v>31</v>
      </c>
      <c r="B1016" s="692" t="s">
        <v>268</v>
      </c>
      <c r="C1016" s="1284" t="s">
        <v>11</v>
      </c>
      <c r="D1016" s="166"/>
      <c r="E1016" s="166"/>
      <c r="M1016" s="30"/>
      <c r="N1016" s="172"/>
      <c r="O1016" s="172"/>
      <c r="P1016" s="172"/>
      <c r="Q1016" s="172"/>
      <c r="R1016" s="172"/>
      <c r="S1016" s="172"/>
      <c r="T1016" s="198">
        <f t="shared" si="61"/>
        <v>0</v>
      </c>
    </row>
    <row r="1017" spans="1:20" ht="12.75" customHeight="1">
      <c r="A1017" s="1037" t="s">
        <v>31</v>
      </c>
      <c r="B1017" s="692" t="s">
        <v>269</v>
      </c>
      <c r="C1017" s="1284" t="s">
        <v>11</v>
      </c>
      <c r="D1017" s="166"/>
      <c r="E1017" s="166"/>
      <c r="M1017" s="30"/>
      <c r="N1017" s="172"/>
      <c r="O1017" s="172"/>
      <c r="P1017" s="172"/>
      <c r="Q1017" s="172"/>
      <c r="R1017" s="172"/>
      <c r="S1017" s="172"/>
      <c r="T1017" s="198">
        <f t="shared" si="61"/>
        <v>0</v>
      </c>
    </row>
    <row r="1018" spans="1:20" ht="12.75" customHeight="1">
      <c r="A1018" s="1037" t="s">
        <v>31</v>
      </c>
      <c r="B1018" s="692" t="s">
        <v>270</v>
      </c>
      <c r="C1018" s="1284" t="s">
        <v>11</v>
      </c>
      <c r="D1018" s="166"/>
      <c r="E1018" s="166"/>
      <c r="M1018" s="30"/>
      <c r="N1018" s="172"/>
      <c r="O1018" s="172"/>
      <c r="P1018" s="172"/>
      <c r="Q1018" s="172"/>
      <c r="R1018" s="172"/>
      <c r="S1018" s="172"/>
      <c r="T1018" s="198">
        <f t="shared" si="61"/>
        <v>0</v>
      </c>
    </row>
    <row r="1019" spans="1:20" s="41" customFormat="1" ht="12.75" customHeight="1">
      <c r="A1019" s="1037" t="s">
        <v>31</v>
      </c>
      <c r="B1019" s="692" t="s">
        <v>271</v>
      </c>
      <c r="C1019" s="1284" t="s">
        <v>11</v>
      </c>
      <c r="D1019" s="166"/>
      <c r="E1019" s="166"/>
      <c r="F1019" s="30"/>
      <c r="G1019" s="30"/>
      <c r="H1019" s="30"/>
      <c r="I1019" s="30"/>
      <c r="J1019" s="30"/>
      <c r="K1019" s="30"/>
      <c r="L1019" s="30"/>
      <c r="M1019" s="30"/>
      <c r="N1019" s="172"/>
      <c r="O1019" s="172"/>
      <c r="P1019" s="172"/>
      <c r="Q1019" s="172"/>
      <c r="R1019" s="172"/>
      <c r="S1019" s="172"/>
      <c r="T1019" s="198">
        <f t="shared" si="61"/>
        <v>0</v>
      </c>
    </row>
    <row r="1020" spans="1:20" s="41" customFormat="1" ht="12.75" customHeight="1">
      <c r="A1020" s="683" t="s">
        <v>19</v>
      </c>
      <c r="B1020" s="692" t="s">
        <v>284</v>
      </c>
      <c r="C1020" s="1284" t="s">
        <v>11</v>
      </c>
      <c r="D1020" s="166"/>
      <c r="E1020" s="166"/>
      <c r="F1020" s="30"/>
      <c r="G1020" s="30"/>
      <c r="H1020" s="30"/>
      <c r="I1020" s="30"/>
      <c r="J1020" s="30"/>
      <c r="K1020" s="30"/>
      <c r="L1020" s="30"/>
      <c r="M1020" s="30"/>
      <c r="N1020" s="172"/>
      <c r="O1020" s="172"/>
      <c r="P1020" s="172"/>
      <c r="Q1020" s="172"/>
      <c r="R1020" s="172"/>
      <c r="S1020" s="172"/>
      <c r="T1020" s="198">
        <f t="shared" si="61"/>
        <v>0</v>
      </c>
    </row>
    <row r="1021" spans="1:20" ht="12.75" customHeight="1">
      <c r="A1021" s="1037" t="s">
        <v>21</v>
      </c>
      <c r="B1021" s="692" t="s">
        <v>272</v>
      </c>
      <c r="C1021" s="1284" t="s">
        <v>5</v>
      </c>
      <c r="D1021" s="166"/>
      <c r="E1021" s="166"/>
      <c r="M1021" s="30"/>
      <c r="N1021" s="172"/>
      <c r="O1021" s="172"/>
      <c r="P1021" s="172"/>
      <c r="Q1021" s="172"/>
      <c r="R1021" s="172"/>
      <c r="S1021" s="172"/>
      <c r="T1021" s="198">
        <f t="shared" si="61"/>
        <v>0</v>
      </c>
    </row>
    <row r="1022" spans="1:20" s="41" customFormat="1" ht="12.75" customHeight="1">
      <c r="A1022" s="1037" t="s">
        <v>21</v>
      </c>
      <c r="B1022" s="692" t="s">
        <v>32</v>
      </c>
      <c r="C1022" s="1284" t="s">
        <v>5</v>
      </c>
      <c r="D1022" s="166"/>
      <c r="E1022" s="166"/>
      <c r="F1022" s="30"/>
      <c r="G1022" s="30"/>
      <c r="H1022" s="30"/>
      <c r="I1022" s="30"/>
      <c r="J1022" s="30"/>
      <c r="K1022" s="30"/>
      <c r="L1022" s="30"/>
      <c r="M1022" s="30"/>
      <c r="N1022" s="172"/>
      <c r="O1022" s="172"/>
      <c r="P1022" s="172"/>
      <c r="Q1022" s="172"/>
      <c r="R1022" s="172"/>
      <c r="S1022" s="172"/>
      <c r="T1022" s="198">
        <f t="shared" si="61"/>
        <v>0</v>
      </c>
    </row>
    <row r="1023" spans="1:20" s="40" customFormat="1" ht="12.75" customHeight="1">
      <c r="A1023" s="1037" t="s">
        <v>21</v>
      </c>
      <c r="B1023" s="692" t="s">
        <v>273</v>
      </c>
      <c r="C1023" s="1284" t="s">
        <v>5</v>
      </c>
      <c r="D1023" s="166"/>
      <c r="E1023" s="166"/>
      <c r="F1023" s="30"/>
      <c r="G1023" s="30"/>
      <c r="H1023" s="30"/>
      <c r="I1023" s="30"/>
      <c r="J1023" s="30"/>
      <c r="K1023" s="30"/>
      <c r="L1023" s="30"/>
      <c r="M1023" s="30"/>
      <c r="N1023" s="172"/>
      <c r="O1023" s="172"/>
      <c r="P1023" s="172"/>
      <c r="Q1023" s="172"/>
      <c r="R1023" s="172"/>
      <c r="S1023" s="172"/>
      <c r="T1023" s="198">
        <f t="shared" si="61"/>
        <v>0</v>
      </c>
    </row>
    <row r="1024" spans="1:20" ht="12.75" customHeight="1">
      <c r="A1024" s="1037" t="s">
        <v>21</v>
      </c>
      <c r="B1024" s="692" t="s">
        <v>33</v>
      </c>
      <c r="C1024" s="1284" t="s">
        <v>5</v>
      </c>
      <c r="D1024" s="166"/>
      <c r="E1024" s="166"/>
      <c r="M1024" s="30"/>
      <c r="N1024" s="172"/>
      <c r="O1024" s="172"/>
      <c r="P1024" s="172"/>
      <c r="Q1024" s="172"/>
      <c r="R1024" s="172"/>
      <c r="S1024" s="172"/>
      <c r="T1024" s="198">
        <f t="shared" si="61"/>
        <v>0</v>
      </c>
    </row>
    <row r="1025" spans="1:20" ht="12.75" customHeight="1">
      <c r="A1025" s="1037" t="s">
        <v>34</v>
      </c>
      <c r="B1025" s="692" t="s">
        <v>568</v>
      </c>
      <c r="C1025" s="1284" t="s">
        <v>5</v>
      </c>
      <c r="D1025" s="166"/>
      <c r="E1025" s="166"/>
      <c r="M1025" s="30"/>
      <c r="N1025" s="172"/>
      <c r="O1025" s="172"/>
      <c r="P1025" s="172"/>
      <c r="Q1025" s="172"/>
      <c r="R1025" s="172"/>
      <c r="S1025" s="172"/>
      <c r="T1025" s="198">
        <f t="shared" si="61"/>
        <v>0</v>
      </c>
    </row>
    <row r="1026" spans="1:20" ht="12.75" customHeight="1">
      <c r="A1026" s="1037" t="s">
        <v>34</v>
      </c>
      <c r="B1026" s="692" t="s">
        <v>35</v>
      </c>
      <c r="C1026" s="1284" t="s">
        <v>5</v>
      </c>
      <c r="D1026" s="166"/>
      <c r="E1026" s="166"/>
      <c r="M1026" s="30"/>
      <c r="N1026" s="172"/>
      <c r="O1026" s="172"/>
      <c r="P1026" s="172"/>
      <c r="Q1026" s="172"/>
      <c r="R1026" s="172"/>
      <c r="S1026" s="172"/>
      <c r="T1026" s="198">
        <f t="shared" si="61"/>
        <v>0</v>
      </c>
    </row>
    <row r="1027" spans="1:20" ht="12.75" customHeight="1">
      <c r="A1027" s="1037" t="s">
        <v>34</v>
      </c>
      <c r="B1027" s="692" t="s">
        <v>274</v>
      </c>
      <c r="C1027" s="1284" t="s">
        <v>5</v>
      </c>
      <c r="D1027" s="166"/>
      <c r="E1027" s="166"/>
      <c r="M1027" s="30"/>
      <c r="N1027" s="172"/>
      <c r="O1027" s="172"/>
      <c r="P1027" s="172"/>
      <c r="Q1027" s="172"/>
      <c r="R1027" s="172"/>
      <c r="S1027" s="172"/>
      <c r="T1027" s="198">
        <f t="shared" si="61"/>
        <v>0</v>
      </c>
    </row>
    <row r="1028" spans="1:20" ht="12.75" customHeight="1">
      <c r="A1028" s="1037" t="s">
        <v>34</v>
      </c>
      <c r="B1028" s="692" t="s">
        <v>569</v>
      </c>
      <c r="C1028" s="1284" t="s">
        <v>5</v>
      </c>
      <c r="D1028" s="166"/>
      <c r="E1028" s="166"/>
      <c r="M1028" s="30"/>
      <c r="N1028" s="172"/>
      <c r="O1028" s="172"/>
      <c r="P1028" s="172"/>
      <c r="Q1028" s="172"/>
      <c r="R1028" s="172"/>
      <c r="S1028" s="172"/>
      <c r="T1028" s="198">
        <f t="shared" si="61"/>
        <v>0</v>
      </c>
    </row>
    <row r="1029" spans="1:20" ht="12.75" customHeight="1">
      <c r="A1029" s="1037" t="s">
        <v>34</v>
      </c>
      <c r="B1029" s="692" t="s">
        <v>36</v>
      </c>
      <c r="C1029" s="1284" t="s">
        <v>5</v>
      </c>
      <c r="D1029" s="166"/>
      <c r="E1029" s="166"/>
      <c r="M1029" s="30"/>
      <c r="N1029" s="172"/>
      <c r="O1029" s="172"/>
      <c r="P1029" s="172"/>
      <c r="Q1029" s="172"/>
      <c r="R1029" s="172"/>
      <c r="S1029" s="172"/>
      <c r="T1029" s="198">
        <f t="shared" si="61"/>
        <v>0</v>
      </c>
    </row>
    <row r="1030" spans="1:20" ht="12.75" customHeight="1">
      <c r="A1030" s="1037" t="s">
        <v>34</v>
      </c>
      <c r="B1030" s="692" t="s">
        <v>275</v>
      </c>
      <c r="C1030" s="1284" t="s">
        <v>5</v>
      </c>
      <c r="D1030" s="166"/>
      <c r="E1030" s="166"/>
      <c r="M1030" s="30"/>
      <c r="N1030" s="172"/>
      <c r="O1030" s="172"/>
      <c r="P1030" s="172"/>
      <c r="Q1030" s="172"/>
      <c r="R1030" s="172"/>
      <c r="S1030" s="172"/>
      <c r="T1030" s="198">
        <f t="shared" si="61"/>
        <v>0</v>
      </c>
    </row>
    <row r="1031" spans="1:20" s="41" customFormat="1" ht="12.75" customHeight="1">
      <c r="A1031" s="1037" t="s">
        <v>14</v>
      </c>
      <c r="B1031" s="692" t="s">
        <v>37</v>
      </c>
      <c r="C1031" s="1284" t="s">
        <v>5</v>
      </c>
      <c r="D1031" s="166"/>
      <c r="E1031" s="166"/>
      <c r="F1031" s="30"/>
      <c r="G1031" s="30"/>
      <c r="H1031" s="30"/>
      <c r="I1031" s="30"/>
      <c r="J1031" s="30"/>
      <c r="K1031" s="30"/>
      <c r="L1031" s="30"/>
      <c r="M1031" s="30"/>
      <c r="N1031" s="199"/>
      <c r="O1031" s="199"/>
      <c r="P1031" s="199"/>
      <c r="Q1031" s="199"/>
      <c r="R1031" s="199"/>
      <c r="S1031" s="199"/>
      <c r="T1031" s="198">
        <f t="shared" si="61"/>
        <v>0</v>
      </c>
    </row>
    <row r="1032" spans="1:20" s="41" customFormat="1" ht="12.75" customHeight="1">
      <c r="A1032" s="1037" t="s">
        <v>14</v>
      </c>
      <c r="B1032" s="692" t="s">
        <v>38</v>
      </c>
      <c r="C1032" s="1284" t="s">
        <v>5</v>
      </c>
      <c r="D1032" s="166"/>
      <c r="E1032" s="166"/>
      <c r="F1032" s="30"/>
      <c r="G1032" s="30"/>
      <c r="H1032" s="30"/>
      <c r="I1032" s="30"/>
      <c r="J1032" s="30"/>
      <c r="K1032" s="30"/>
      <c r="L1032" s="30"/>
      <c r="M1032" s="30"/>
      <c r="N1032" s="199"/>
      <c r="O1032" s="199"/>
      <c r="P1032" s="199"/>
      <c r="Q1032" s="199"/>
      <c r="R1032" s="199"/>
      <c r="S1032" s="199"/>
      <c r="T1032" s="198">
        <f t="shared" si="61"/>
        <v>0</v>
      </c>
    </row>
    <row r="1033" spans="1:20" s="40" customFormat="1" ht="12.75" customHeight="1">
      <c r="A1033" s="1037" t="s">
        <v>14</v>
      </c>
      <c r="B1033" s="692" t="s">
        <v>39</v>
      </c>
      <c r="C1033" s="1284" t="s">
        <v>5</v>
      </c>
      <c r="D1033" s="166"/>
      <c r="E1033" s="166"/>
      <c r="F1033" s="30"/>
      <c r="G1033" s="30"/>
      <c r="H1033" s="30"/>
      <c r="I1033" s="30"/>
      <c r="J1033" s="30"/>
      <c r="K1033" s="30"/>
      <c r="L1033" s="30"/>
      <c r="M1033" s="30"/>
      <c r="N1033" s="172"/>
      <c r="O1033" s="172"/>
      <c r="P1033" s="172"/>
      <c r="Q1033" s="172"/>
      <c r="R1033" s="172"/>
      <c r="S1033" s="172"/>
      <c r="T1033" s="198">
        <f t="shared" si="61"/>
        <v>0</v>
      </c>
    </row>
    <row r="1034" spans="1:20" ht="12.75" customHeight="1">
      <c r="A1034" s="1037" t="s">
        <v>14</v>
      </c>
      <c r="B1034" s="692" t="s">
        <v>40</v>
      </c>
      <c r="C1034" s="1284" t="s">
        <v>5</v>
      </c>
      <c r="D1034" s="166"/>
      <c r="E1034" s="166"/>
      <c r="M1034" s="30"/>
      <c r="N1034" s="172"/>
      <c r="O1034" s="172"/>
      <c r="P1034" s="172"/>
      <c r="Q1034" s="172"/>
      <c r="R1034" s="172"/>
      <c r="S1034" s="172"/>
      <c r="T1034" s="198">
        <f t="shared" si="61"/>
        <v>0</v>
      </c>
    </row>
    <row r="1035" spans="1:20" ht="12.75" customHeight="1">
      <c r="A1035" s="1037" t="s">
        <v>14</v>
      </c>
      <c r="B1035" s="692" t="s">
        <v>41</v>
      </c>
      <c r="C1035" s="1284" t="s">
        <v>5</v>
      </c>
      <c r="D1035" s="166"/>
      <c r="E1035" s="166"/>
      <c r="M1035" s="30"/>
      <c r="N1035" s="172"/>
      <c r="O1035" s="172"/>
      <c r="P1035" s="172"/>
      <c r="Q1035" s="172"/>
      <c r="R1035" s="172"/>
      <c r="S1035" s="172"/>
      <c r="T1035" s="198">
        <f t="shared" si="61"/>
        <v>0</v>
      </c>
    </row>
    <row r="1036" spans="1:20" ht="12.75" customHeight="1">
      <c r="A1036" s="1037" t="s">
        <v>14</v>
      </c>
      <c r="B1036" s="692" t="s">
        <v>42</v>
      </c>
      <c r="C1036" s="1284" t="s">
        <v>5</v>
      </c>
      <c r="D1036" s="166"/>
      <c r="E1036" s="166"/>
      <c r="M1036" s="30"/>
      <c r="N1036" s="199"/>
      <c r="O1036" s="199"/>
      <c r="P1036" s="199"/>
      <c r="Q1036" s="199"/>
      <c r="R1036" s="199"/>
      <c r="S1036" s="199"/>
      <c r="T1036" s="198">
        <f t="shared" si="61"/>
        <v>0</v>
      </c>
    </row>
    <row r="1037" spans="1:20" ht="12.75" customHeight="1">
      <c r="A1037" s="1037" t="s">
        <v>14</v>
      </c>
      <c r="B1037" s="692" t="s">
        <v>43</v>
      </c>
      <c r="C1037" s="1284" t="s">
        <v>5</v>
      </c>
      <c r="D1037" s="166"/>
      <c r="E1037" s="166"/>
      <c r="M1037" s="30"/>
      <c r="N1037" s="199"/>
      <c r="O1037" s="199"/>
      <c r="P1037" s="199"/>
      <c r="Q1037" s="199"/>
      <c r="R1037" s="199"/>
      <c r="S1037" s="199"/>
      <c r="T1037" s="198">
        <f t="shared" si="61"/>
        <v>0</v>
      </c>
    </row>
    <row r="1038" spans="1:20" ht="12.75" customHeight="1">
      <c r="A1038" s="1037" t="s">
        <v>16</v>
      </c>
      <c r="B1038" s="692" t="s">
        <v>570</v>
      </c>
      <c r="C1038" s="1284" t="s">
        <v>5</v>
      </c>
      <c r="D1038" s="166"/>
      <c r="E1038" s="166"/>
      <c r="M1038" s="30"/>
      <c r="N1038" s="172"/>
      <c r="O1038" s="172"/>
      <c r="P1038" s="172"/>
      <c r="Q1038" s="172"/>
      <c r="R1038" s="172"/>
      <c r="S1038" s="172"/>
      <c r="T1038" s="198">
        <f t="shared" si="61"/>
        <v>0</v>
      </c>
    </row>
    <row r="1039" spans="1:20" ht="12.75" customHeight="1">
      <c r="A1039" s="1037" t="s">
        <v>16</v>
      </c>
      <c r="B1039" s="692" t="s">
        <v>571</v>
      </c>
      <c r="C1039" s="1284" t="s">
        <v>5</v>
      </c>
      <c r="D1039" s="166"/>
      <c r="E1039" s="166"/>
      <c r="M1039" s="30"/>
      <c r="N1039" s="172"/>
      <c r="O1039" s="172"/>
      <c r="P1039" s="172"/>
      <c r="Q1039" s="172"/>
      <c r="R1039" s="172"/>
      <c r="S1039" s="172"/>
      <c r="T1039" s="198">
        <f t="shared" ref="T1039:T1076" si="62">SUM(O1039:S1039)</f>
        <v>0</v>
      </c>
    </row>
    <row r="1040" spans="1:20" s="41" customFormat="1" ht="12.75" customHeight="1">
      <c r="A1040" s="1037" t="s">
        <v>16</v>
      </c>
      <c r="B1040" s="692" t="s">
        <v>572</v>
      </c>
      <c r="C1040" s="1284" t="s">
        <v>5</v>
      </c>
      <c r="D1040" s="166"/>
      <c r="E1040" s="166"/>
      <c r="F1040" s="30"/>
      <c r="G1040" s="30"/>
      <c r="H1040" s="30"/>
      <c r="I1040" s="30"/>
      <c r="J1040" s="30"/>
      <c r="K1040" s="30"/>
      <c r="L1040" s="30"/>
      <c r="M1040" s="30"/>
      <c r="N1040" s="172"/>
      <c r="O1040" s="172"/>
      <c r="P1040" s="172"/>
      <c r="Q1040" s="172"/>
      <c r="R1040" s="172"/>
      <c r="S1040" s="172"/>
      <c r="T1040" s="198">
        <f t="shared" si="62"/>
        <v>0</v>
      </c>
    </row>
    <row r="1041" spans="1:20" s="41" customFormat="1" ht="12.75" customHeight="1">
      <c r="A1041" s="1037" t="s">
        <v>16</v>
      </c>
      <c r="B1041" s="692" t="s">
        <v>573</v>
      </c>
      <c r="C1041" s="1284" t="s">
        <v>5</v>
      </c>
      <c r="D1041" s="166"/>
      <c r="E1041" s="166"/>
      <c r="F1041" s="30"/>
      <c r="G1041" s="30"/>
      <c r="H1041" s="30"/>
      <c r="I1041" s="30"/>
      <c r="J1041" s="30"/>
      <c r="K1041" s="30"/>
      <c r="L1041" s="30"/>
      <c r="M1041" s="30"/>
      <c r="N1041" s="172"/>
      <c r="O1041" s="172"/>
      <c r="P1041" s="172"/>
      <c r="Q1041" s="172"/>
      <c r="R1041" s="172"/>
      <c r="S1041" s="172"/>
      <c r="T1041" s="198">
        <f t="shared" si="62"/>
        <v>0</v>
      </c>
    </row>
    <row r="1042" spans="1:20" ht="12.75" customHeight="1">
      <c r="A1042" s="1037" t="s">
        <v>16</v>
      </c>
      <c r="B1042" s="692" t="s">
        <v>276</v>
      </c>
      <c r="C1042" s="1284" t="s">
        <v>5</v>
      </c>
      <c r="D1042" s="166"/>
      <c r="E1042" s="166"/>
      <c r="M1042" s="30"/>
      <c r="N1042" s="172"/>
      <c r="O1042" s="172"/>
      <c r="P1042" s="172"/>
      <c r="Q1042" s="172"/>
      <c r="R1042" s="172"/>
      <c r="S1042" s="172"/>
      <c r="T1042" s="198">
        <f t="shared" si="62"/>
        <v>0</v>
      </c>
    </row>
    <row r="1043" spans="1:20" ht="12.75" customHeight="1">
      <c r="A1043" s="1037" t="s">
        <v>16</v>
      </c>
      <c r="B1043" s="692" t="s">
        <v>574</v>
      </c>
      <c r="C1043" s="1284" t="s">
        <v>5</v>
      </c>
      <c r="D1043" s="166"/>
      <c r="E1043" s="166"/>
      <c r="M1043" s="30"/>
      <c r="N1043" s="172"/>
      <c r="O1043" s="172"/>
      <c r="P1043" s="172"/>
      <c r="Q1043" s="172"/>
      <c r="R1043" s="172"/>
      <c r="S1043" s="172"/>
      <c r="T1043" s="198">
        <f t="shared" si="62"/>
        <v>0</v>
      </c>
    </row>
    <row r="1044" spans="1:20" ht="12.75" customHeight="1">
      <c r="A1044" s="1037" t="s">
        <v>16</v>
      </c>
      <c r="B1044" s="692" t="s">
        <v>277</v>
      </c>
      <c r="C1044" s="1284" t="s">
        <v>5</v>
      </c>
      <c r="D1044" s="166"/>
      <c r="E1044" s="166"/>
      <c r="M1044" s="30"/>
      <c r="N1044" s="172"/>
      <c r="O1044" s="172"/>
      <c r="P1044" s="172"/>
      <c r="Q1044" s="172"/>
      <c r="R1044" s="172"/>
      <c r="S1044" s="172"/>
      <c r="T1044" s="198">
        <f t="shared" si="62"/>
        <v>0</v>
      </c>
    </row>
    <row r="1045" spans="1:20" ht="12.75" customHeight="1">
      <c r="A1045" s="1037" t="s">
        <v>16</v>
      </c>
      <c r="B1045" s="692" t="s">
        <v>278</v>
      </c>
      <c r="C1045" s="1284" t="s">
        <v>5</v>
      </c>
      <c r="D1045" s="166"/>
      <c r="E1045" s="166"/>
      <c r="M1045" s="30"/>
      <c r="N1045" s="172"/>
      <c r="O1045" s="172"/>
      <c r="P1045" s="172"/>
      <c r="Q1045" s="172"/>
      <c r="R1045" s="172"/>
      <c r="S1045" s="172"/>
      <c r="T1045" s="198">
        <f t="shared" si="62"/>
        <v>0</v>
      </c>
    </row>
    <row r="1046" spans="1:20" ht="12.75" customHeight="1">
      <c r="A1046" s="1037" t="s">
        <v>16</v>
      </c>
      <c r="B1046" s="692" t="s">
        <v>575</v>
      </c>
      <c r="C1046" s="1284" t="s">
        <v>5</v>
      </c>
      <c r="D1046" s="166"/>
      <c r="E1046" s="166"/>
      <c r="M1046" s="30"/>
      <c r="N1046" s="172"/>
      <c r="O1046" s="172"/>
      <c r="P1046" s="172"/>
      <c r="Q1046" s="172"/>
      <c r="R1046" s="172"/>
      <c r="S1046" s="172"/>
      <c r="T1046" s="198">
        <f t="shared" si="62"/>
        <v>0</v>
      </c>
    </row>
    <row r="1047" spans="1:20" ht="12.75" customHeight="1">
      <c r="A1047" s="1037" t="s">
        <v>15</v>
      </c>
      <c r="B1047" s="692" t="s">
        <v>576</v>
      </c>
      <c r="C1047" s="1284" t="s">
        <v>5</v>
      </c>
      <c r="D1047" s="166"/>
      <c r="E1047" s="166"/>
      <c r="M1047" s="30"/>
      <c r="N1047" s="172"/>
      <c r="O1047" s="172"/>
      <c r="P1047" s="172"/>
      <c r="Q1047" s="172"/>
      <c r="R1047" s="172"/>
      <c r="S1047" s="172"/>
      <c r="T1047" s="198">
        <f t="shared" si="62"/>
        <v>0</v>
      </c>
    </row>
    <row r="1048" spans="1:20" ht="12.75" customHeight="1">
      <c r="A1048" s="1037" t="s">
        <v>15</v>
      </c>
      <c r="B1048" s="692" t="s">
        <v>577</v>
      </c>
      <c r="C1048" s="1284" t="s">
        <v>5</v>
      </c>
      <c r="D1048" s="166"/>
      <c r="E1048" s="166"/>
      <c r="M1048" s="30"/>
      <c r="N1048" s="172"/>
      <c r="O1048" s="172"/>
      <c r="P1048" s="172"/>
      <c r="Q1048" s="172"/>
      <c r="R1048" s="172"/>
      <c r="S1048" s="172"/>
      <c r="T1048" s="198">
        <f t="shared" si="62"/>
        <v>0</v>
      </c>
    </row>
    <row r="1049" spans="1:20" ht="12.75" customHeight="1">
      <c r="A1049" s="1037" t="s">
        <v>15</v>
      </c>
      <c r="B1049" s="692" t="s">
        <v>578</v>
      </c>
      <c r="C1049" s="1284" t="s">
        <v>5</v>
      </c>
      <c r="D1049" s="166"/>
      <c r="E1049" s="166"/>
      <c r="M1049" s="30"/>
      <c r="N1049" s="172"/>
      <c r="O1049" s="172"/>
      <c r="P1049" s="172"/>
      <c r="Q1049" s="172"/>
      <c r="R1049" s="172"/>
      <c r="S1049" s="172"/>
      <c r="T1049" s="198">
        <f t="shared" si="62"/>
        <v>0</v>
      </c>
    </row>
    <row r="1050" spans="1:20" ht="12.75" customHeight="1">
      <c r="A1050" s="1037" t="s">
        <v>16</v>
      </c>
      <c r="B1050" s="692" t="s">
        <v>579</v>
      </c>
      <c r="C1050" s="1284" t="s">
        <v>5</v>
      </c>
      <c r="D1050" s="166"/>
      <c r="E1050" s="166"/>
      <c r="M1050" s="30"/>
      <c r="N1050" s="199"/>
      <c r="O1050" s="199"/>
      <c r="P1050" s="199"/>
      <c r="Q1050" s="199"/>
      <c r="R1050" s="199"/>
      <c r="S1050" s="199"/>
      <c r="T1050" s="198">
        <f t="shared" si="62"/>
        <v>0</v>
      </c>
    </row>
    <row r="1051" spans="1:20" ht="12.75" customHeight="1">
      <c r="A1051" s="1037" t="s">
        <v>31</v>
      </c>
      <c r="B1051" s="692" t="s">
        <v>279</v>
      </c>
      <c r="C1051" s="1284" t="s">
        <v>5</v>
      </c>
      <c r="D1051" s="166"/>
      <c r="E1051" s="166"/>
      <c r="M1051" s="30"/>
      <c r="N1051" s="199"/>
      <c r="O1051" s="199"/>
      <c r="P1051" s="199"/>
      <c r="Q1051" s="199"/>
      <c r="R1051" s="199"/>
      <c r="S1051" s="199"/>
      <c r="T1051" s="198">
        <f t="shared" si="62"/>
        <v>0</v>
      </c>
    </row>
    <row r="1052" spans="1:20" ht="12.75" customHeight="1">
      <c r="A1052" s="1037" t="s">
        <v>31</v>
      </c>
      <c r="B1052" s="692" t="s">
        <v>280</v>
      </c>
      <c r="C1052" s="1284" t="s">
        <v>5</v>
      </c>
      <c r="D1052" s="166"/>
      <c r="E1052" s="166"/>
      <c r="M1052" s="30"/>
      <c r="N1052" s="199"/>
      <c r="O1052" s="199"/>
      <c r="P1052" s="199"/>
      <c r="Q1052" s="199"/>
      <c r="R1052" s="199"/>
      <c r="S1052" s="199"/>
      <c r="T1052" s="198">
        <f t="shared" si="62"/>
        <v>0</v>
      </c>
    </row>
    <row r="1053" spans="1:20" ht="12.75" customHeight="1">
      <c r="A1053" s="1037" t="s">
        <v>31</v>
      </c>
      <c r="B1053" s="692" t="s">
        <v>281</v>
      </c>
      <c r="C1053" s="1284" t="s">
        <v>5</v>
      </c>
      <c r="D1053" s="166"/>
      <c r="E1053" s="166"/>
      <c r="M1053" s="30"/>
      <c r="N1053" s="172"/>
      <c r="O1053" s="172"/>
      <c r="P1053" s="172"/>
      <c r="Q1053" s="172"/>
      <c r="R1053" s="172"/>
      <c r="S1053" s="172"/>
      <c r="T1053" s="198">
        <f t="shared" si="62"/>
        <v>0</v>
      </c>
    </row>
    <row r="1054" spans="1:20" ht="12.75" customHeight="1">
      <c r="A1054" s="1037" t="s">
        <v>19</v>
      </c>
      <c r="B1054" s="692" t="s">
        <v>580</v>
      </c>
      <c r="C1054" s="1284" t="s">
        <v>5</v>
      </c>
      <c r="D1054" s="166"/>
      <c r="E1054" s="166"/>
      <c r="M1054" s="30"/>
      <c r="N1054" s="172"/>
      <c r="O1054" s="172"/>
      <c r="P1054" s="172"/>
      <c r="Q1054" s="172"/>
      <c r="R1054" s="172"/>
      <c r="S1054" s="172"/>
      <c r="T1054" s="198">
        <f t="shared" si="62"/>
        <v>0</v>
      </c>
    </row>
    <row r="1055" spans="1:20" ht="12.75" customHeight="1">
      <c r="A1055" s="1037" t="s">
        <v>19</v>
      </c>
      <c r="B1055" s="692" t="s">
        <v>581</v>
      </c>
      <c r="C1055" s="1284" t="s">
        <v>5</v>
      </c>
      <c r="D1055" s="166"/>
      <c r="E1055" s="166"/>
      <c r="M1055" s="30"/>
      <c r="N1055" s="172"/>
      <c r="O1055" s="172"/>
      <c r="P1055" s="172"/>
      <c r="Q1055" s="172"/>
      <c r="R1055" s="172"/>
      <c r="S1055" s="172"/>
      <c r="T1055" s="198">
        <f t="shared" si="62"/>
        <v>0</v>
      </c>
    </row>
    <row r="1056" spans="1:20" ht="12.75" customHeight="1">
      <c r="A1056" s="1037" t="s">
        <v>21</v>
      </c>
      <c r="B1056" s="692" t="s">
        <v>582</v>
      </c>
      <c r="C1056" s="1284" t="s">
        <v>6</v>
      </c>
      <c r="D1056" s="166"/>
      <c r="E1056" s="166"/>
      <c r="M1056" s="30"/>
      <c r="N1056" s="172"/>
      <c r="O1056" s="172"/>
      <c r="P1056" s="172"/>
      <c r="Q1056" s="172"/>
      <c r="R1056" s="172"/>
      <c r="S1056" s="172"/>
      <c r="T1056" s="198">
        <f t="shared" si="62"/>
        <v>0</v>
      </c>
    </row>
    <row r="1057" spans="1:20" ht="12.75" customHeight="1">
      <c r="A1057" s="1037" t="s">
        <v>21</v>
      </c>
      <c r="B1057" s="692" t="s">
        <v>44</v>
      </c>
      <c r="C1057" s="1284" t="s">
        <v>6</v>
      </c>
      <c r="D1057" s="166"/>
      <c r="E1057" s="166"/>
      <c r="M1057" s="30"/>
      <c r="N1057" s="199"/>
      <c r="O1057" s="199"/>
      <c r="P1057" s="199"/>
      <c r="Q1057" s="199"/>
      <c r="R1057" s="199"/>
      <c r="S1057" s="199"/>
      <c r="T1057" s="198">
        <f t="shared" si="62"/>
        <v>0</v>
      </c>
    </row>
    <row r="1058" spans="1:20" ht="12.75" customHeight="1">
      <c r="A1058" s="1037" t="s">
        <v>34</v>
      </c>
      <c r="B1058" s="692" t="s">
        <v>583</v>
      </c>
      <c r="C1058" s="1284" t="s">
        <v>6</v>
      </c>
      <c r="D1058" s="166"/>
      <c r="E1058" s="166"/>
      <c r="M1058" s="30"/>
      <c r="N1058" s="199"/>
      <c r="O1058" s="199"/>
      <c r="P1058" s="199"/>
      <c r="Q1058" s="199"/>
      <c r="R1058" s="199"/>
      <c r="S1058" s="199"/>
      <c r="T1058" s="198">
        <f t="shared" si="62"/>
        <v>0</v>
      </c>
    </row>
    <row r="1059" spans="1:20" ht="12.75" customHeight="1">
      <c r="A1059" s="1037" t="s">
        <v>34</v>
      </c>
      <c r="B1059" s="692" t="s">
        <v>45</v>
      </c>
      <c r="C1059" s="1284" t="s">
        <v>6</v>
      </c>
      <c r="D1059" s="166"/>
      <c r="E1059" s="166"/>
      <c r="M1059" s="30"/>
      <c r="N1059" s="172"/>
      <c r="O1059" s="172"/>
      <c r="P1059" s="172"/>
      <c r="Q1059" s="172"/>
      <c r="R1059" s="172"/>
      <c r="S1059" s="172"/>
      <c r="T1059" s="198">
        <f t="shared" si="62"/>
        <v>0</v>
      </c>
    </row>
    <row r="1060" spans="1:20" ht="12.75" customHeight="1">
      <c r="A1060" s="1037" t="s">
        <v>34</v>
      </c>
      <c r="B1060" s="692" t="s">
        <v>584</v>
      </c>
      <c r="C1060" s="1284" t="s">
        <v>6</v>
      </c>
      <c r="D1060" s="166"/>
      <c r="E1060" s="166"/>
      <c r="M1060" s="30"/>
      <c r="N1060" s="172"/>
      <c r="O1060" s="172"/>
      <c r="P1060" s="172"/>
      <c r="Q1060" s="172"/>
      <c r="R1060" s="172"/>
      <c r="S1060" s="172"/>
      <c r="T1060" s="198">
        <f t="shared" si="62"/>
        <v>0</v>
      </c>
    </row>
    <row r="1061" spans="1:20" ht="12.75" customHeight="1">
      <c r="A1061" s="1037" t="s">
        <v>14</v>
      </c>
      <c r="B1061" s="692" t="s">
        <v>46</v>
      </c>
      <c r="C1061" s="1284" t="s">
        <v>6</v>
      </c>
      <c r="D1061" s="166"/>
      <c r="E1061" s="166"/>
      <c r="M1061" s="30"/>
      <c r="N1061" s="172"/>
      <c r="O1061" s="172"/>
      <c r="P1061" s="172"/>
      <c r="Q1061" s="172"/>
      <c r="R1061" s="172"/>
      <c r="S1061" s="172"/>
      <c r="T1061" s="198">
        <f t="shared" si="62"/>
        <v>0</v>
      </c>
    </row>
    <row r="1062" spans="1:20" ht="12.75" customHeight="1">
      <c r="A1062" s="1037" t="s">
        <v>14</v>
      </c>
      <c r="B1062" s="692" t="s">
        <v>47</v>
      </c>
      <c r="C1062" s="1284" t="s">
        <v>6</v>
      </c>
      <c r="D1062" s="166"/>
      <c r="E1062" s="166"/>
      <c r="M1062" s="30"/>
      <c r="N1062" s="199"/>
      <c r="O1062" s="199"/>
      <c r="P1062" s="199"/>
      <c r="Q1062" s="199"/>
      <c r="R1062" s="199"/>
      <c r="S1062" s="199"/>
      <c r="T1062" s="198">
        <f t="shared" si="62"/>
        <v>0</v>
      </c>
    </row>
    <row r="1063" spans="1:20" ht="12.75" customHeight="1">
      <c r="A1063" s="1037" t="s">
        <v>14</v>
      </c>
      <c r="B1063" s="692" t="s">
        <v>48</v>
      </c>
      <c r="C1063" s="1284" t="s">
        <v>6</v>
      </c>
      <c r="D1063" s="166"/>
      <c r="E1063" s="166"/>
      <c r="M1063" s="30"/>
      <c r="N1063" s="199"/>
      <c r="O1063" s="199"/>
      <c r="P1063" s="199"/>
      <c r="Q1063" s="199"/>
      <c r="R1063" s="199"/>
      <c r="S1063" s="199"/>
      <c r="T1063" s="198">
        <f t="shared" si="62"/>
        <v>0</v>
      </c>
    </row>
    <row r="1064" spans="1:20" ht="12.75" customHeight="1">
      <c r="A1064" s="1037" t="s">
        <v>14</v>
      </c>
      <c r="B1064" s="692" t="s">
        <v>282</v>
      </c>
      <c r="C1064" s="1284" t="s">
        <v>6</v>
      </c>
      <c r="D1064" s="166"/>
      <c r="E1064" s="166"/>
      <c r="M1064" s="30"/>
      <c r="N1064" s="199"/>
      <c r="O1064" s="199"/>
      <c r="P1064" s="199"/>
      <c r="Q1064" s="199"/>
      <c r="R1064" s="199"/>
      <c r="S1064" s="199"/>
      <c r="T1064" s="198">
        <f t="shared" si="62"/>
        <v>0</v>
      </c>
    </row>
    <row r="1065" spans="1:20" ht="12.75" customHeight="1">
      <c r="A1065" s="1037" t="s">
        <v>16</v>
      </c>
      <c r="B1065" s="692" t="s">
        <v>585</v>
      </c>
      <c r="C1065" s="1284" t="s">
        <v>6</v>
      </c>
      <c r="D1065" s="166"/>
      <c r="E1065" s="166"/>
      <c r="M1065" s="30"/>
      <c r="N1065" s="172"/>
      <c r="O1065" s="172"/>
      <c r="P1065" s="172"/>
      <c r="Q1065" s="172"/>
      <c r="R1065" s="172"/>
      <c r="S1065" s="172"/>
      <c r="T1065" s="198">
        <f t="shared" si="62"/>
        <v>0</v>
      </c>
    </row>
    <row r="1066" spans="1:20" ht="12.75" customHeight="1">
      <c r="A1066" s="1037" t="s">
        <v>16</v>
      </c>
      <c r="B1066" s="692" t="s">
        <v>586</v>
      </c>
      <c r="C1066" s="1284" t="s">
        <v>6</v>
      </c>
      <c r="D1066" s="166"/>
      <c r="E1066" s="166"/>
      <c r="M1066" s="30"/>
      <c r="N1066" s="172"/>
      <c r="O1066" s="172"/>
      <c r="P1066" s="172"/>
      <c r="Q1066" s="172"/>
      <c r="R1066" s="172"/>
      <c r="S1066" s="172"/>
      <c r="T1066" s="198">
        <f t="shared" si="62"/>
        <v>0</v>
      </c>
    </row>
    <row r="1067" spans="1:20" ht="12.75" customHeight="1">
      <c r="A1067" s="1037" t="s">
        <v>16</v>
      </c>
      <c r="B1067" s="692" t="s">
        <v>587</v>
      </c>
      <c r="C1067" s="1284" t="s">
        <v>6</v>
      </c>
      <c r="D1067" s="166"/>
      <c r="E1067" s="166"/>
      <c r="M1067" s="30"/>
      <c r="N1067" s="172"/>
      <c r="O1067" s="172"/>
      <c r="P1067" s="172"/>
      <c r="Q1067" s="172"/>
      <c r="R1067" s="172"/>
      <c r="S1067" s="172"/>
      <c r="T1067" s="198">
        <f t="shared" si="62"/>
        <v>0</v>
      </c>
    </row>
    <row r="1068" spans="1:20" ht="12.75" customHeight="1">
      <c r="A1068" s="1037" t="s">
        <v>16</v>
      </c>
      <c r="B1068" s="692" t="s">
        <v>588</v>
      </c>
      <c r="C1068" s="1284" t="s">
        <v>6</v>
      </c>
      <c r="D1068" s="166"/>
      <c r="E1068" s="166"/>
      <c r="M1068" s="30"/>
      <c r="N1068" s="172"/>
      <c r="O1068" s="172"/>
      <c r="P1068" s="172"/>
      <c r="Q1068" s="172"/>
      <c r="R1068" s="172"/>
      <c r="S1068" s="172"/>
      <c r="T1068" s="198">
        <f t="shared" si="62"/>
        <v>0</v>
      </c>
    </row>
    <row r="1069" spans="1:20" ht="12.75" customHeight="1">
      <c r="A1069" s="1037" t="s">
        <v>16</v>
      </c>
      <c r="B1069" s="692" t="s">
        <v>589</v>
      </c>
      <c r="C1069" s="1284" t="s">
        <v>6</v>
      </c>
      <c r="D1069" s="166"/>
      <c r="E1069" s="166"/>
      <c r="M1069" s="30"/>
      <c r="N1069" s="199"/>
      <c r="O1069" s="199"/>
      <c r="P1069" s="199"/>
      <c r="Q1069" s="199"/>
      <c r="R1069" s="199"/>
      <c r="S1069" s="199"/>
      <c r="T1069" s="198">
        <f t="shared" si="62"/>
        <v>0</v>
      </c>
    </row>
    <row r="1070" spans="1:20" ht="12.75" customHeight="1">
      <c r="A1070" s="1037" t="s">
        <v>31</v>
      </c>
      <c r="B1070" s="692" t="s">
        <v>283</v>
      </c>
      <c r="C1070" s="1284" t="s">
        <v>6</v>
      </c>
      <c r="D1070" s="166"/>
      <c r="E1070" s="166"/>
      <c r="M1070" s="30"/>
      <c r="N1070" s="199"/>
      <c r="O1070" s="199"/>
      <c r="P1070" s="199"/>
      <c r="Q1070" s="199"/>
      <c r="R1070" s="199"/>
      <c r="S1070" s="199"/>
      <c r="T1070" s="198">
        <f t="shared" si="62"/>
        <v>0</v>
      </c>
    </row>
    <row r="1071" spans="1:20" ht="12.75" customHeight="1">
      <c r="A1071" s="1037" t="s">
        <v>19</v>
      </c>
      <c r="B1071" s="692" t="s">
        <v>590</v>
      </c>
      <c r="C1071" s="1284" t="s">
        <v>6</v>
      </c>
      <c r="D1071" s="166"/>
      <c r="E1071" s="166"/>
      <c r="M1071" s="30"/>
      <c r="N1071" s="172"/>
      <c r="O1071" s="172"/>
      <c r="P1071" s="172"/>
      <c r="Q1071" s="172"/>
      <c r="R1071" s="172"/>
      <c r="S1071" s="172"/>
      <c r="T1071" s="198">
        <f t="shared" si="62"/>
        <v>0</v>
      </c>
    </row>
    <row r="1072" spans="1:20" ht="12.75" customHeight="1">
      <c r="A1072" s="1037" t="s">
        <v>19</v>
      </c>
      <c r="B1072" s="692" t="s">
        <v>49</v>
      </c>
      <c r="C1072" s="1284" t="s">
        <v>8</v>
      </c>
      <c r="D1072" s="166"/>
      <c r="E1072" s="166"/>
      <c r="M1072" s="30"/>
      <c r="N1072" s="172"/>
      <c r="O1072" s="172"/>
      <c r="P1072" s="172"/>
      <c r="Q1072" s="172"/>
      <c r="R1072" s="172"/>
      <c r="S1072" s="172"/>
      <c r="T1072" s="198">
        <f t="shared" si="62"/>
        <v>0</v>
      </c>
    </row>
    <row r="1073" spans="1:20" ht="12.75" customHeight="1">
      <c r="A1073" s="1037" t="s">
        <v>19</v>
      </c>
      <c r="B1073" s="692" t="s">
        <v>50</v>
      </c>
      <c r="C1073" s="1284" t="s">
        <v>8</v>
      </c>
      <c r="D1073" s="166"/>
      <c r="E1073" s="166"/>
      <c r="M1073" s="30"/>
      <c r="N1073" s="172"/>
      <c r="O1073" s="172"/>
      <c r="P1073" s="172"/>
      <c r="Q1073" s="172"/>
      <c r="R1073" s="172"/>
      <c r="S1073" s="172"/>
      <c r="T1073" s="198">
        <f t="shared" si="62"/>
        <v>0</v>
      </c>
    </row>
    <row r="1074" spans="1:20" ht="12.75" customHeight="1">
      <c r="A1074" s="1037" t="s">
        <v>18</v>
      </c>
      <c r="B1074" s="692" t="s">
        <v>1228</v>
      </c>
      <c r="C1074" s="1284" t="s">
        <v>8</v>
      </c>
      <c r="D1074" s="166"/>
      <c r="E1074" s="166"/>
      <c r="M1074" s="30"/>
      <c r="N1074" s="1624"/>
      <c r="O1074" s="1624"/>
      <c r="P1074" s="1624"/>
      <c r="Q1074" s="1624"/>
      <c r="R1074" s="1624"/>
      <c r="S1074" s="1624"/>
      <c r="T1074" s="1625"/>
    </row>
    <row r="1075" spans="1:20" ht="12.75" customHeight="1">
      <c r="A1075" s="250" t="s">
        <v>18</v>
      </c>
      <c r="B1075" s="1199" t="s">
        <v>1229</v>
      </c>
      <c r="C1075" s="1284" t="s">
        <v>8</v>
      </c>
      <c r="D1075" s="166"/>
      <c r="E1075" s="166"/>
      <c r="M1075" s="30"/>
      <c r="N1075" s="1624"/>
      <c r="O1075" s="1624"/>
      <c r="P1075" s="1624"/>
      <c r="Q1075" s="1624"/>
      <c r="R1075" s="1624"/>
      <c r="S1075" s="1624"/>
      <c r="T1075" s="1625"/>
    </row>
    <row r="1076" spans="1:20" ht="12.75" customHeight="1">
      <c r="A1076" s="686"/>
      <c r="B1076" s="685"/>
      <c r="C1076" s="990" t="s">
        <v>591</v>
      </c>
      <c r="D1076" s="200"/>
      <c r="E1076" s="200"/>
      <c r="M1076" s="30"/>
      <c r="N1076" s="201">
        <f t="shared" ref="N1076:S1076" si="63">SUM(N975:N1075)</f>
        <v>0</v>
      </c>
      <c r="O1076" s="201">
        <f t="shared" si="63"/>
        <v>0</v>
      </c>
      <c r="P1076" s="201">
        <f t="shared" si="63"/>
        <v>0</v>
      </c>
      <c r="Q1076" s="201">
        <f t="shared" si="63"/>
        <v>0</v>
      </c>
      <c r="R1076" s="201">
        <f t="shared" si="63"/>
        <v>0</v>
      </c>
      <c r="S1076" s="201">
        <f t="shared" si="63"/>
        <v>0</v>
      </c>
      <c r="T1076" s="203">
        <f t="shared" si="62"/>
        <v>0</v>
      </c>
    </row>
    <row r="1077" spans="1:20" ht="12.75" customHeight="1"/>
    <row r="1078" spans="1:20" ht="12.75" customHeight="1">
      <c r="A1078" s="8" t="s">
        <v>66</v>
      </c>
      <c r="M1078" s="30"/>
      <c r="N1078" s="5"/>
      <c r="O1078" s="5"/>
      <c r="P1078" s="5"/>
      <c r="Q1078" s="5"/>
      <c r="R1078" s="5"/>
      <c r="S1078" s="5"/>
      <c r="T1078" s="83"/>
    </row>
    <row r="1079" spans="1:20" ht="12.75" customHeight="1">
      <c r="A1079" s="683" t="s">
        <v>21</v>
      </c>
      <c r="B1079" s="692" t="s">
        <v>250</v>
      </c>
      <c r="C1079" s="684" t="s">
        <v>10</v>
      </c>
      <c r="D1079" s="39"/>
      <c r="E1079" s="39"/>
      <c r="M1079" s="30"/>
      <c r="N1079" s="197"/>
      <c r="O1079" s="197"/>
      <c r="P1079" s="197"/>
      <c r="Q1079" s="197"/>
      <c r="R1079" s="197"/>
      <c r="S1079" s="197"/>
      <c r="T1079" s="198">
        <f t="shared" ref="T1079:T1142" si="64">SUM(O1079:S1079)</f>
        <v>0</v>
      </c>
    </row>
    <row r="1080" spans="1:20" ht="12.75" customHeight="1">
      <c r="A1080" s="683" t="s">
        <v>21</v>
      </c>
      <c r="B1080" s="692" t="s">
        <v>13</v>
      </c>
      <c r="C1080" s="684" t="s">
        <v>10</v>
      </c>
      <c r="E1080" s="40"/>
      <c r="M1080" s="30"/>
      <c r="N1080" s="172"/>
      <c r="O1080" s="172"/>
      <c r="P1080" s="172"/>
      <c r="Q1080" s="172"/>
      <c r="R1080" s="172"/>
      <c r="S1080" s="172"/>
      <c r="T1080" s="198">
        <f t="shared" si="64"/>
        <v>0</v>
      </c>
    </row>
    <row r="1081" spans="1:20" ht="12.75" customHeight="1">
      <c r="A1081" s="683" t="s">
        <v>21</v>
      </c>
      <c r="B1081" s="692" t="s">
        <v>251</v>
      </c>
      <c r="C1081" s="684" t="s">
        <v>10</v>
      </c>
      <c r="E1081" s="40"/>
      <c r="M1081" s="30"/>
      <c r="N1081" s="172"/>
      <c r="O1081" s="172"/>
      <c r="P1081" s="172"/>
      <c r="Q1081" s="172"/>
      <c r="R1081" s="172"/>
      <c r="S1081" s="172"/>
      <c r="T1081" s="198">
        <f t="shared" si="64"/>
        <v>0</v>
      </c>
    </row>
    <row r="1082" spans="1:20" ht="12.75" customHeight="1">
      <c r="A1082" s="683" t="s">
        <v>14</v>
      </c>
      <c r="B1082" s="692" t="s">
        <v>22</v>
      </c>
      <c r="C1082" s="684" t="s">
        <v>10</v>
      </c>
      <c r="E1082" s="40"/>
      <c r="M1082" s="30"/>
      <c r="N1082" s="172"/>
      <c r="O1082" s="172"/>
      <c r="P1082" s="172"/>
      <c r="Q1082" s="172"/>
      <c r="R1082" s="172"/>
      <c r="S1082" s="172"/>
      <c r="T1082" s="198">
        <f t="shared" si="64"/>
        <v>0</v>
      </c>
    </row>
    <row r="1083" spans="1:20" ht="12.75" customHeight="1">
      <c r="A1083" s="683" t="s">
        <v>14</v>
      </c>
      <c r="B1083" s="692" t="s">
        <v>23</v>
      </c>
      <c r="C1083" s="684" t="s">
        <v>10</v>
      </c>
      <c r="E1083" s="40"/>
      <c r="M1083" s="30"/>
      <c r="N1083" s="172"/>
      <c r="O1083" s="172"/>
      <c r="P1083" s="172"/>
      <c r="Q1083" s="172"/>
      <c r="R1083" s="172"/>
      <c r="S1083" s="172"/>
      <c r="T1083" s="198">
        <f t="shared" si="64"/>
        <v>0</v>
      </c>
    </row>
    <row r="1084" spans="1:20" ht="12.75" customHeight="1">
      <c r="A1084" s="683" t="s">
        <v>14</v>
      </c>
      <c r="B1084" s="692" t="s">
        <v>24</v>
      </c>
      <c r="C1084" s="684" t="s">
        <v>10</v>
      </c>
      <c r="E1084" s="40"/>
      <c r="M1084" s="30"/>
      <c r="N1084" s="172"/>
      <c r="O1084" s="172"/>
      <c r="P1084" s="172"/>
      <c r="Q1084" s="172"/>
      <c r="R1084" s="172"/>
      <c r="S1084" s="172"/>
      <c r="T1084" s="198">
        <f t="shared" si="64"/>
        <v>0</v>
      </c>
    </row>
    <row r="1085" spans="1:20" ht="12.75" customHeight="1">
      <c r="A1085" s="683" t="s">
        <v>14</v>
      </c>
      <c r="B1085" s="692" t="s">
        <v>554</v>
      </c>
      <c r="C1085" s="684" t="s">
        <v>10</v>
      </c>
      <c r="E1085" s="40"/>
      <c r="M1085" s="30"/>
      <c r="N1085" s="172"/>
      <c r="O1085" s="172"/>
      <c r="P1085" s="172"/>
      <c r="Q1085" s="172"/>
      <c r="R1085" s="172"/>
      <c r="S1085" s="172"/>
      <c r="T1085" s="198">
        <f t="shared" si="64"/>
        <v>0</v>
      </c>
    </row>
    <row r="1086" spans="1:20" ht="12.75" customHeight="1">
      <c r="A1086" s="683" t="s">
        <v>14</v>
      </c>
      <c r="B1086" s="692" t="s">
        <v>20</v>
      </c>
      <c r="C1086" s="684" t="s">
        <v>10</v>
      </c>
      <c r="E1086" s="40"/>
      <c r="M1086" s="30"/>
      <c r="N1086" s="172"/>
      <c r="O1086" s="172"/>
      <c r="P1086" s="172"/>
      <c r="Q1086" s="172"/>
      <c r="R1086" s="172"/>
      <c r="S1086" s="172"/>
      <c r="T1086" s="198">
        <f t="shared" si="64"/>
        <v>0</v>
      </c>
    </row>
    <row r="1087" spans="1:20" ht="12.75" customHeight="1">
      <c r="A1087" s="683" t="s">
        <v>14</v>
      </c>
      <c r="B1087" s="38" t="s">
        <v>252</v>
      </c>
      <c r="C1087" s="684" t="s">
        <v>10</v>
      </c>
      <c r="E1087" s="40"/>
      <c r="M1087" s="30"/>
      <c r="N1087" s="172"/>
      <c r="O1087" s="172"/>
      <c r="P1087" s="172"/>
      <c r="Q1087" s="172"/>
      <c r="R1087" s="172"/>
      <c r="S1087" s="172"/>
      <c r="T1087" s="198">
        <f t="shared" si="64"/>
        <v>0</v>
      </c>
    </row>
    <row r="1088" spans="1:20" ht="12.75" customHeight="1">
      <c r="A1088" s="683" t="s">
        <v>16</v>
      </c>
      <c r="B1088" s="692" t="s">
        <v>25</v>
      </c>
      <c r="C1088" s="684" t="s">
        <v>10</v>
      </c>
      <c r="E1088" s="40"/>
      <c r="M1088" s="30"/>
      <c r="N1088" s="172"/>
      <c r="O1088" s="172"/>
      <c r="P1088" s="172"/>
      <c r="Q1088" s="172"/>
      <c r="R1088" s="172"/>
      <c r="S1088" s="172"/>
      <c r="T1088" s="198">
        <f t="shared" si="64"/>
        <v>0</v>
      </c>
    </row>
    <row r="1089" spans="1:20" ht="12.75" customHeight="1">
      <c r="A1089" s="683" t="s">
        <v>16</v>
      </c>
      <c r="B1089" s="692" t="s">
        <v>26</v>
      </c>
      <c r="C1089" s="684" t="s">
        <v>10</v>
      </c>
      <c r="E1089" s="40"/>
      <c r="M1089" s="30"/>
      <c r="N1089" s="172"/>
      <c r="O1089" s="172"/>
      <c r="P1089" s="172"/>
      <c r="Q1089" s="172"/>
      <c r="R1089" s="172"/>
      <c r="S1089" s="172"/>
      <c r="T1089" s="198">
        <f t="shared" si="64"/>
        <v>0</v>
      </c>
    </row>
    <row r="1090" spans="1:20" ht="12.75" customHeight="1">
      <c r="A1090" s="683" t="s">
        <v>16</v>
      </c>
      <c r="B1090" s="692" t="s">
        <v>555</v>
      </c>
      <c r="C1090" s="684" t="s">
        <v>10</v>
      </c>
      <c r="E1090" s="40"/>
      <c r="M1090" s="30"/>
      <c r="N1090" s="172"/>
      <c r="O1090" s="172"/>
      <c r="P1090" s="172"/>
      <c r="Q1090" s="172"/>
      <c r="R1090" s="172"/>
      <c r="S1090" s="172"/>
      <c r="T1090" s="198">
        <f t="shared" si="64"/>
        <v>0</v>
      </c>
    </row>
    <row r="1091" spans="1:20" ht="12.75" customHeight="1">
      <c r="A1091" s="683" t="s">
        <v>16</v>
      </c>
      <c r="B1091" s="692" t="s">
        <v>27</v>
      </c>
      <c r="C1091" s="684" t="s">
        <v>10</v>
      </c>
      <c r="E1091" s="40"/>
      <c r="M1091" s="30"/>
      <c r="N1091" s="172"/>
      <c r="O1091" s="172"/>
      <c r="P1091" s="172"/>
      <c r="Q1091" s="172"/>
      <c r="R1091" s="172"/>
      <c r="S1091" s="172"/>
      <c r="T1091" s="198">
        <f t="shared" si="64"/>
        <v>0</v>
      </c>
    </row>
    <row r="1092" spans="1:20" ht="12.75" customHeight="1">
      <c r="A1092" s="683" t="s">
        <v>16</v>
      </c>
      <c r="B1092" s="692" t="s">
        <v>556</v>
      </c>
      <c r="C1092" s="684" t="s">
        <v>10</v>
      </c>
      <c r="E1092" s="40"/>
      <c r="M1092" s="30"/>
      <c r="N1092" s="172"/>
      <c r="O1092" s="172"/>
      <c r="P1092" s="172"/>
      <c r="Q1092" s="172"/>
      <c r="R1092" s="172"/>
      <c r="S1092" s="172"/>
      <c r="T1092" s="198">
        <f t="shared" si="64"/>
        <v>0</v>
      </c>
    </row>
    <row r="1093" spans="1:20" ht="12.75" customHeight="1">
      <c r="A1093" s="683" t="s">
        <v>16</v>
      </c>
      <c r="B1093" s="692" t="s">
        <v>557</v>
      </c>
      <c r="C1093" s="684" t="s">
        <v>10</v>
      </c>
      <c r="E1093" s="40"/>
      <c r="M1093" s="30"/>
      <c r="N1093" s="172"/>
      <c r="O1093" s="172"/>
      <c r="P1093" s="172"/>
      <c r="Q1093" s="172"/>
      <c r="R1093" s="172"/>
      <c r="S1093" s="172"/>
      <c r="T1093" s="198">
        <f t="shared" si="64"/>
        <v>0</v>
      </c>
    </row>
    <row r="1094" spans="1:20" ht="12.75" customHeight="1">
      <c r="A1094" s="683" t="s">
        <v>16</v>
      </c>
      <c r="B1094" s="38" t="s">
        <v>558</v>
      </c>
      <c r="C1094" s="684" t="s">
        <v>10</v>
      </c>
      <c r="E1094" s="40"/>
      <c r="M1094" s="30"/>
      <c r="N1094" s="172"/>
      <c r="O1094" s="172"/>
      <c r="P1094" s="172"/>
      <c r="Q1094" s="172"/>
      <c r="R1094" s="172"/>
      <c r="S1094" s="172"/>
      <c r="T1094" s="198">
        <f t="shared" si="64"/>
        <v>0</v>
      </c>
    </row>
    <row r="1095" spans="1:20" ht="12.75" customHeight="1">
      <c r="A1095" s="683" t="s">
        <v>16</v>
      </c>
      <c r="B1095" s="38" t="s">
        <v>559</v>
      </c>
      <c r="C1095" s="684" t="s">
        <v>10</v>
      </c>
      <c r="E1095" s="40"/>
      <c r="M1095" s="30"/>
      <c r="N1095" s="172"/>
      <c r="O1095" s="172"/>
      <c r="P1095" s="172"/>
      <c r="Q1095" s="172"/>
      <c r="R1095" s="172"/>
      <c r="S1095" s="172"/>
      <c r="T1095" s="198">
        <f t="shared" si="64"/>
        <v>0</v>
      </c>
    </row>
    <row r="1096" spans="1:20" ht="12.75" customHeight="1">
      <c r="A1096" s="1037" t="s">
        <v>21</v>
      </c>
      <c r="B1096" s="692" t="s">
        <v>560</v>
      </c>
      <c r="C1096" s="684" t="s">
        <v>11</v>
      </c>
      <c r="E1096" s="40"/>
      <c r="M1096" s="30"/>
      <c r="N1096" s="172"/>
      <c r="O1096" s="172"/>
      <c r="P1096" s="172"/>
      <c r="Q1096" s="172"/>
      <c r="R1096" s="172"/>
      <c r="S1096" s="172"/>
      <c r="T1096" s="198">
        <f t="shared" si="64"/>
        <v>0</v>
      </c>
    </row>
    <row r="1097" spans="1:20" ht="12.75" customHeight="1">
      <c r="A1097" s="1037" t="s">
        <v>21</v>
      </c>
      <c r="B1097" s="692" t="s">
        <v>561</v>
      </c>
      <c r="C1097" s="684" t="s">
        <v>11</v>
      </c>
      <c r="E1097" s="40"/>
      <c r="M1097" s="30"/>
      <c r="N1097" s="172"/>
      <c r="O1097" s="172"/>
      <c r="P1097" s="172"/>
      <c r="Q1097" s="172"/>
      <c r="R1097" s="172"/>
      <c r="S1097" s="172"/>
      <c r="T1097" s="198">
        <f t="shared" si="64"/>
        <v>0</v>
      </c>
    </row>
    <row r="1098" spans="1:20" ht="12.75" customHeight="1">
      <c r="A1098" s="1037" t="s">
        <v>21</v>
      </c>
      <c r="B1098" s="692" t="s">
        <v>253</v>
      </c>
      <c r="C1098" s="684" t="s">
        <v>11</v>
      </c>
      <c r="E1098" s="40"/>
      <c r="M1098" s="30"/>
      <c r="N1098" s="172"/>
      <c r="O1098" s="172"/>
      <c r="P1098" s="172"/>
      <c r="Q1098" s="172"/>
      <c r="R1098" s="172"/>
      <c r="S1098" s="172"/>
      <c r="T1098" s="198">
        <f t="shared" si="64"/>
        <v>0</v>
      </c>
    </row>
    <row r="1099" spans="1:20" ht="12.75" customHeight="1">
      <c r="A1099" s="1037" t="s">
        <v>21</v>
      </c>
      <c r="B1099" s="692" t="s">
        <v>254</v>
      </c>
      <c r="C1099" s="684" t="s">
        <v>11</v>
      </c>
      <c r="E1099" s="40"/>
      <c r="M1099" s="30"/>
      <c r="N1099" s="172"/>
      <c r="O1099" s="172"/>
      <c r="P1099" s="172"/>
      <c r="Q1099" s="172"/>
      <c r="R1099" s="172"/>
      <c r="S1099" s="172"/>
      <c r="T1099" s="198">
        <f t="shared" si="64"/>
        <v>0</v>
      </c>
    </row>
    <row r="1100" spans="1:20" ht="12.75" customHeight="1">
      <c r="A1100" s="1037" t="s">
        <v>21</v>
      </c>
      <c r="B1100" s="692" t="s">
        <v>562</v>
      </c>
      <c r="C1100" s="684" t="s">
        <v>11</v>
      </c>
      <c r="E1100" s="40"/>
      <c r="M1100" s="30"/>
      <c r="N1100" s="172"/>
      <c r="O1100" s="172"/>
      <c r="P1100" s="172"/>
      <c r="Q1100" s="172"/>
      <c r="R1100" s="172"/>
      <c r="S1100" s="172"/>
      <c r="T1100" s="198">
        <f t="shared" si="64"/>
        <v>0</v>
      </c>
    </row>
    <row r="1101" spans="1:20" ht="12.75" customHeight="1">
      <c r="A1101" s="1037" t="s">
        <v>21</v>
      </c>
      <c r="B1101" s="692" t="s">
        <v>563</v>
      </c>
      <c r="C1101" s="684" t="s">
        <v>11</v>
      </c>
      <c r="E1101" s="40"/>
      <c r="M1101" s="30"/>
      <c r="N1101" s="172"/>
      <c r="O1101" s="172"/>
      <c r="P1101" s="172"/>
      <c r="Q1101" s="172"/>
      <c r="R1101" s="172"/>
      <c r="S1101" s="172"/>
      <c r="T1101" s="198">
        <f t="shared" si="64"/>
        <v>0</v>
      </c>
    </row>
    <row r="1102" spans="1:20" ht="12.75" customHeight="1">
      <c r="A1102" s="1037" t="s">
        <v>14</v>
      </c>
      <c r="B1102" s="692" t="s">
        <v>28</v>
      </c>
      <c r="C1102" s="684" t="s">
        <v>11</v>
      </c>
      <c r="E1102" s="40"/>
      <c r="M1102" s="30"/>
      <c r="N1102" s="172"/>
      <c r="O1102" s="172"/>
      <c r="P1102" s="172"/>
      <c r="Q1102" s="172"/>
      <c r="R1102" s="172"/>
      <c r="S1102" s="172"/>
      <c r="T1102" s="198">
        <f t="shared" si="64"/>
        <v>0</v>
      </c>
    </row>
    <row r="1103" spans="1:20" ht="12.75" customHeight="1">
      <c r="A1103" s="1037" t="s">
        <v>14</v>
      </c>
      <c r="B1103" s="692" t="s">
        <v>29</v>
      </c>
      <c r="C1103" s="684" t="s">
        <v>11</v>
      </c>
      <c r="E1103" s="40"/>
      <c r="M1103" s="30"/>
      <c r="N1103" s="172"/>
      <c r="O1103" s="172"/>
      <c r="P1103" s="172"/>
      <c r="Q1103" s="172"/>
      <c r="R1103" s="172"/>
      <c r="S1103" s="172"/>
      <c r="T1103" s="198">
        <f t="shared" si="64"/>
        <v>0</v>
      </c>
    </row>
    <row r="1104" spans="1:20" ht="12.75" customHeight="1">
      <c r="A1104" s="1037" t="s">
        <v>14</v>
      </c>
      <c r="B1104" s="692" t="s">
        <v>30</v>
      </c>
      <c r="C1104" s="684" t="s">
        <v>11</v>
      </c>
      <c r="E1104" s="40"/>
      <c r="M1104" s="30"/>
      <c r="N1104" s="172"/>
      <c r="O1104" s="172"/>
      <c r="P1104" s="172"/>
      <c r="Q1104" s="172"/>
      <c r="R1104" s="172"/>
      <c r="S1104" s="172"/>
      <c r="T1104" s="198">
        <f t="shared" si="64"/>
        <v>0</v>
      </c>
    </row>
    <row r="1105" spans="1:20" ht="12.75" customHeight="1">
      <c r="A1105" s="1037" t="s">
        <v>16</v>
      </c>
      <c r="B1105" s="692" t="s">
        <v>257</v>
      </c>
      <c r="C1105" s="684" t="s">
        <v>11</v>
      </c>
      <c r="E1105" s="40"/>
      <c r="M1105" s="30"/>
      <c r="N1105" s="172"/>
      <c r="O1105" s="172"/>
      <c r="P1105" s="172"/>
      <c r="Q1105" s="172"/>
      <c r="R1105" s="172"/>
      <c r="S1105" s="172"/>
      <c r="T1105" s="198">
        <f t="shared" si="64"/>
        <v>0</v>
      </c>
    </row>
    <row r="1106" spans="1:20" ht="12.75" customHeight="1">
      <c r="A1106" s="1037" t="s">
        <v>16</v>
      </c>
      <c r="B1106" s="692" t="s">
        <v>258</v>
      </c>
      <c r="C1106" s="684" t="s">
        <v>11</v>
      </c>
      <c r="E1106" s="40"/>
      <c r="M1106" s="30"/>
      <c r="N1106" s="199"/>
      <c r="O1106" s="199"/>
      <c r="P1106" s="199"/>
      <c r="Q1106" s="199"/>
      <c r="R1106" s="199"/>
      <c r="S1106" s="199"/>
      <c r="T1106" s="198">
        <f t="shared" si="64"/>
        <v>0</v>
      </c>
    </row>
    <row r="1107" spans="1:20" ht="12.75" customHeight="1">
      <c r="A1107" s="1037" t="s">
        <v>16</v>
      </c>
      <c r="B1107" s="692" t="s">
        <v>259</v>
      </c>
      <c r="C1107" s="684" t="s">
        <v>11</v>
      </c>
      <c r="E1107" s="40"/>
      <c r="M1107" s="30"/>
      <c r="N1107" s="199"/>
      <c r="O1107" s="199"/>
      <c r="P1107" s="199"/>
      <c r="Q1107" s="199"/>
      <c r="R1107" s="199"/>
      <c r="S1107" s="199"/>
      <c r="T1107" s="198">
        <f t="shared" si="64"/>
        <v>0</v>
      </c>
    </row>
    <row r="1108" spans="1:20" ht="12.75" customHeight="1">
      <c r="A1108" s="1037" t="s">
        <v>16</v>
      </c>
      <c r="B1108" s="692" t="s">
        <v>260</v>
      </c>
      <c r="C1108" s="684" t="s">
        <v>11</v>
      </c>
      <c r="E1108" s="40"/>
      <c r="M1108" s="30"/>
      <c r="N1108" s="199"/>
      <c r="O1108" s="199"/>
      <c r="P1108" s="199"/>
      <c r="Q1108" s="199"/>
      <c r="R1108" s="199"/>
      <c r="S1108" s="199"/>
      <c r="T1108" s="198">
        <f t="shared" si="64"/>
        <v>0</v>
      </c>
    </row>
    <row r="1109" spans="1:20" ht="12.75" customHeight="1">
      <c r="A1109" s="1037" t="s">
        <v>16</v>
      </c>
      <c r="B1109" s="692" t="s">
        <v>564</v>
      </c>
      <c r="C1109" s="684" t="s">
        <v>11</v>
      </c>
      <c r="D1109" s="166"/>
      <c r="E1109" s="166"/>
      <c r="M1109" s="30"/>
      <c r="N1109" s="172"/>
      <c r="O1109" s="172"/>
      <c r="P1109" s="172"/>
      <c r="Q1109" s="172"/>
      <c r="R1109" s="172"/>
      <c r="S1109" s="172"/>
      <c r="T1109" s="198">
        <f t="shared" si="64"/>
        <v>0</v>
      </c>
    </row>
    <row r="1110" spans="1:20" ht="12.75" customHeight="1">
      <c r="A1110" s="1037" t="s">
        <v>16</v>
      </c>
      <c r="B1110" s="692" t="s">
        <v>261</v>
      </c>
      <c r="C1110" s="684" t="s">
        <v>11</v>
      </c>
      <c r="D1110" s="166"/>
      <c r="E1110" s="166"/>
      <c r="M1110" s="30"/>
      <c r="N1110" s="172"/>
      <c r="O1110" s="172"/>
      <c r="P1110" s="172"/>
      <c r="Q1110" s="172"/>
      <c r="R1110" s="172"/>
      <c r="S1110" s="172"/>
      <c r="T1110" s="198">
        <f t="shared" si="64"/>
        <v>0</v>
      </c>
    </row>
    <row r="1111" spans="1:20" ht="12.75" customHeight="1">
      <c r="A1111" s="1037" t="s">
        <v>16</v>
      </c>
      <c r="B1111" s="692" t="s">
        <v>262</v>
      </c>
      <c r="C1111" s="684" t="s">
        <v>11</v>
      </c>
      <c r="D1111" s="166"/>
      <c r="E1111" s="166"/>
      <c r="M1111" s="30"/>
      <c r="N1111" s="172"/>
      <c r="O1111" s="172"/>
      <c r="P1111" s="172"/>
      <c r="Q1111" s="172"/>
      <c r="R1111" s="172"/>
      <c r="S1111" s="172"/>
      <c r="T1111" s="198">
        <f t="shared" si="64"/>
        <v>0</v>
      </c>
    </row>
    <row r="1112" spans="1:20" ht="12.75" customHeight="1">
      <c r="A1112" s="1037" t="s">
        <v>16</v>
      </c>
      <c r="B1112" s="692" t="s">
        <v>565</v>
      </c>
      <c r="C1112" s="684" t="s">
        <v>11</v>
      </c>
      <c r="D1112" s="166"/>
      <c r="E1112" s="166"/>
      <c r="M1112" s="30"/>
      <c r="N1112" s="172"/>
      <c r="O1112" s="172"/>
      <c r="P1112" s="172"/>
      <c r="Q1112" s="172"/>
      <c r="R1112" s="172"/>
      <c r="S1112" s="172"/>
      <c r="T1112" s="198">
        <f t="shared" si="64"/>
        <v>0</v>
      </c>
    </row>
    <row r="1113" spans="1:20" ht="12.75" customHeight="1">
      <c r="A1113" s="1037" t="s">
        <v>16</v>
      </c>
      <c r="B1113" s="38" t="s">
        <v>263</v>
      </c>
      <c r="C1113" s="684" t="s">
        <v>11</v>
      </c>
      <c r="D1113" s="166"/>
      <c r="E1113" s="166"/>
      <c r="M1113" s="30"/>
      <c r="N1113" s="172"/>
      <c r="O1113" s="172"/>
      <c r="P1113" s="172"/>
      <c r="Q1113" s="172"/>
      <c r="R1113" s="172"/>
      <c r="S1113" s="172"/>
      <c r="T1113" s="198">
        <f t="shared" si="64"/>
        <v>0</v>
      </c>
    </row>
    <row r="1114" spans="1:20" ht="12.75" customHeight="1">
      <c r="A1114" s="1037" t="s">
        <v>16</v>
      </c>
      <c r="B1114" s="38" t="s">
        <v>566</v>
      </c>
      <c r="C1114" s="684" t="s">
        <v>11</v>
      </c>
      <c r="D1114" s="166"/>
      <c r="E1114" s="166"/>
      <c r="M1114" s="30"/>
      <c r="N1114" s="172"/>
      <c r="O1114" s="172"/>
      <c r="P1114" s="172"/>
      <c r="Q1114" s="172"/>
      <c r="R1114" s="172"/>
      <c r="S1114" s="172"/>
      <c r="T1114" s="198">
        <f t="shared" si="64"/>
        <v>0</v>
      </c>
    </row>
    <row r="1115" spans="1:20" ht="12.75" customHeight="1">
      <c r="A1115" s="1037" t="s">
        <v>16</v>
      </c>
      <c r="B1115" s="38" t="s">
        <v>266</v>
      </c>
      <c r="C1115" s="684" t="s">
        <v>11</v>
      </c>
      <c r="D1115" s="166"/>
      <c r="E1115" s="166"/>
      <c r="M1115" s="30"/>
      <c r="N1115" s="172"/>
      <c r="O1115" s="172"/>
      <c r="P1115" s="172"/>
      <c r="Q1115" s="172"/>
      <c r="R1115" s="172"/>
      <c r="S1115" s="172"/>
      <c r="T1115" s="198">
        <f t="shared" si="64"/>
        <v>0</v>
      </c>
    </row>
    <row r="1116" spans="1:20" ht="12.75" customHeight="1">
      <c r="A1116" s="1037" t="s">
        <v>16</v>
      </c>
      <c r="B1116" s="38" t="s">
        <v>265</v>
      </c>
      <c r="C1116" s="684" t="s">
        <v>11</v>
      </c>
      <c r="D1116" s="166"/>
      <c r="E1116" s="166"/>
      <c r="M1116" s="30"/>
      <c r="N1116" s="172"/>
      <c r="O1116" s="172"/>
      <c r="P1116" s="172"/>
      <c r="Q1116" s="172"/>
      <c r="R1116" s="172"/>
      <c r="S1116" s="172"/>
      <c r="T1116" s="198">
        <f t="shared" si="64"/>
        <v>0</v>
      </c>
    </row>
    <row r="1117" spans="1:20" ht="12.75" customHeight="1">
      <c r="A1117" s="1037" t="s">
        <v>16</v>
      </c>
      <c r="B1117" s="692" t="s">
        <v>567</v>
      </c>
      <c r="C1117" s="684" t="s">
        <v>11</v>
      </c>
      <c r="D1117" s="166"/>
      <c r="E1117" s="166"/>
      <c r="M1117" s="30"/>
      <c r="N1117" s="172"/>
      <c r="O1117" s="172"/>
      <c r="P1117" s="172"/>
      <c r="Q1117" s="172"/>
      <c r="R1117" s="172"/>
      <c r="S1117" s="172"/>
      <c r="T1117" s="198">
        <f t="shared" si="64"/>
        <v>0</v>
      </c>
    </row>
    <row r="1118" spans="1:20" ht="12.75" customHeight="1">
      <c r="A1118" s="1037" t="s">
        <v>16</v>
      </c>
      <c r="B1118" s="38" t="s">
        <v>264</v>
      </c>
      <c r="C1118" s="684" t="s">
        <v>11</v>
      </c>
      <c r="D1118" s="166"/>
      <c r="E1118" s="166"/>
      <c r="M1118" s="30"/>
      <c r="N1118" s="172"/>
      <c r="O1118" s="172"/>
      <c r="P1118" s="172"/>
      <c r="Q1118" s="172"/>
      <c r="R1118" s="172"/>
      <c r="S1118" s="172"/>
      <c r="T1118" s="198">
        <f t="shared" si="64"/>
        <v>0</v>
      </c>
    </row>
    <row r="1119" spans="1:20" ht="12.75" customHeight="1">
      <c r="A1119" s="1037" t="s">
        <v>16</v>
      </c>
      <c r="B1119" s="692" t="s">
        <v>267</v>
      </c>
      <c r="C1119" s="684" t="s">
        <v>11</v>
      </c>
      <c r="D1119" s="166"/>
      <c r="E1119" s="166"/>
      <c r="M1119" s="30"/>
      <c r="N1119" s="172"/>
      <c r="O1119" s="172"/>
      <c r="P1119" s="172"/>
      <c r="Q1119" s="172"/>
      <c r="R1119" s="172"/>
      <c r="S1119" s="172"/>
      <c r="T1119" s="198">
        <f t="shared" si="64"/>
        <v>0</v>
      </c>
    </row>
    <row r="1120" spans="1:20" ht="12.75" customHeight="1">
      <c r="A1120" s="1037" t="s">
        <v>31</v>
      </c>
      <c r="B1120" s="692" t="s">
        <v>268</v>
      </c>
      <c r="C1120" s="1284" t="s">
        <v>11</v>
      </c>
      <c r="D1120" s="166"/>
      <c r="E1120" s="166"/>
      <c r="M1120" s="30"/>
      <c r="N1120" s="172"/>
      <c r="O1120" s="172"/>
      <c r="P1120" s="172"/>
      <c r="Q1120" s="172"/>
      <c r="R1120" s="172"/>
      <c r="S1120" s="172"/>
      <c r="T1120" s="198">
        <f t="shared" si="64"/>
        <v>0</v>
      </c>
    </row>
    <row r="1121" spans="1:20" ht="12.75" customHeight="1">
      <c r="A1121" s="1037" t="s">
        <v>31</v>
      </c>
      <c r="B1121" s="692" t="s">
        <v>269</v>
      </c>
      <c r="C1121" s="1284" t="s">
        <v>11</v>
      </c>
      <c r="D1121" s="166"/>
      <c r="E1121" s="166"/>
      <c r="M1121" s="30"/>
      <c r="N1121" s="172"/>
      <c r="O1121" s="172"/>
      <c r="P1121" s="172"/>
      <c r="Q1121" s="172"/>
      <c r="R1121" s="172"/>
      <c r="S1121" s="172"/>
      <c r="T1121" s="198">
        <f t="shared" si="64"/>
        <v>0</v>
      </c>
    </row>
    <row r="1122" spans="1:20" ht="12.75" customHeight="1">
      <c r="A1122" s="1037" t="s">
        <v>31</v>
      </c>
      <c r="B1122" s="692" t="s">
        <v>270</v>
      </c>
      <c r="C1122" s="1284" t="s">
        <v>11</v>
      </c>
      <c r="D1122" s="166"/>
      <c r="E1122" s="166"/>
      <c r="M1122" s="30"/>
      <c r="N1122" s="172"/>
      <c r="O1122" s="172"/>
      <c r="P1122" s="172"/>
      <c r="Q1122" s="172"/>
      <c r="R1122" s="172"/>
      <c r="S1122" s="172"/>
      <c r="T1122" s="198">
        <f t="shared" si="64"/>
        <v>0</v>
      </c>
    </row>
    <row r="1123" spans="1:20" ht="12.75" customHeight="1">
      <c r="A1123" s="1037" t="s">
        <v>31</v>
      </c>
      <c r="B1123" s="692" t="s">
        <v>271</v>
      </c>
      <c r="C1123" s="1284" t="s">
        <v>11</v>
      </c>
      <c r="D1123" s="166"/>
      <c r="E1123" s="166"/>
      <c r="M1123" s="30"/>
      <c r="N1123" s="172"/>
      <c r="O1123" s="172"/>
      <c r="P1123" s="172"/>
      <c r="Q1123" s="172"/>
      <c r="R1123" s="172"/>
      <c r="S1123" s="172"/>
      <c r="T1123" s="198">
        <f t="shared" si="64"/>
        <v>0</v>
      </c>
    </row>
    <row r="1124" spans="1:20" ht="12.75" customHeight="1">
      <c r="A1124" s="683" t="s">
        <v>19</v>
      </c>
      <c r="B1124" s="692" t="s">
        <v>284</v>
      </c>
      <c r="C1124" s="1284" t="s">
        <v>11</v>
      </c>
      <c r="D1124" s="166"/>
      <c r="E1124" s="166"/>
      <c r="M1124" s="30"/>
      <c r="N1124" s="172"/>
      <c r="O1124" s="172"/>
      <c r="P1124" s="172"/>
      <c r="Q1124" s="172"/>
      <c r="R1124" s="172"/>
      <c r="S1124" s="172"/>
      <c r="T1124" s="198">
        <f t="shared" si="64"/>
        <v>0</v>
      </c>
    </row>
    <row r="1125" spans="1:20" ht="12.75" customHeight="1">
      <c r="A1125" s="1037" t="s">
        <v>21</v>
      </c>
      <c r="B1125" s="692" t="s">
        <v>272</v>
      </c>
      <c r="C1125" s="1284" t="s">
        <v>5</v>
      </c>
      <c r="D1125" s="166"/>
      <c r="E1125" s="166"/>
      <c r="M1125" s="30"/>
      <c r="N1125" s="172"/>
      <c r="O1125" s="172"/>
      <c r="P1125" s="172"/>
      <c r="Q1125" s="172"/>
      <c r="R1125" s="172"/>
      <c r="S1125" s="172"/>
      <c r="T1125" s="198">
        <f t="shared" si="64"/>
        <v>0</v>
      </c>
    </row>
    <row r="1126" spans="1:20" ht="12.75" customHeight="1">
      <c r="A1126" s="1037" t="s">
        <v>21</v>
      </c>
      <c r="B1126" s="692" t="s">
        <v>32</v>
      </c>
      <c r="C1126" s="1284" t="s">
        <v>5</v>
      </c>
      <c r="D1126" s="166"/>
      <c r="E1126" s="166"/>
      <c r="M1126" s="30"/>
      <c r="N1126" s="172"/>
      <c r="O1126" s="172"/>
      <c r="P1126" s="172"/>
      <c r="Q1126" s="172"/>
      <c r="R1126" s="172"/>
      <c r="S1126" s="172"/>
      <c r="T1126" s="198">
        <f t="shared" si="64"/>
        <v>0</v>
      </c>
    </row>
    <row r="1127" spans="1:20" ht="12.75" customHeight="1">
      <c r="A1127" s="1037" t="s">
        <v>21</v>
      </c>
      <c r="B1127" s="692" t="s">
        <v>273</v>
      </c>
      <c r="C1127" s="1284" t="s">
        <v>5</v>
      </c>
      <c r="D1127" s="166"/>
      <c r="E1127" s="166"/>
      <c r="M1127" s="30"/>
      <c r="N1127" s="172"/>
      <c r="O1127" s="172"/>
      <c r="P1127" s="172"/>
      <c r="Q1127" s="172"/>
      <c r="R1127" s="172"/>
      <c r="S1127" s="172"/>
      <c r="T1127" s="198">
        <f t="shared" si="64"/>
        <v>0</v>
      </c>
    </row>
    <row r="1128" spans="1:20" ht="12.75" customHeight="1">
      <c r="A1128" s="1037" t="s">
        <v>21</v>
      </c>
      <c r="B1128" s="692" t="s">
        <v>33</v>
      </c>
      <c r="C1128" s="1284" t="s">
        <v>5</v>
      </c>
      <c r="D1128" s="166"/>
      <c r="E1128" s="166"/>
      <c r="M1128" s="30"/>
      <c r="N1128" s="172"/>
      <c r="O1128" s="172"/>
      <c r="P1128" s="172"/>
      <c r="Q1128" s="172"/>
      <c r="R1128" s="172"/>
      <c r="S1128" s="172"/>
      <c r="T1128" s="198">
        <f t="shared" si="64"/>
        <v>0</v>
      </c>
    </row>
    <row r="1129" spans="1:20" ht="12.75" customHeight="1">
      <c r="A1129" s="1037" t="s">
        <v>34</v>
      </c>
      <c r="B1129" s="692" t="s">
        <v>568</v>
      </c>
      <c r="C1129" s="1284" t="s">
        <v>5</v>
      </c>
      <c r="D1129" s="166"/>
      <c r="E1129" s="166"/>
      <c r="M1129" s="30"/>
      <c r="N1129" s="172"/>
      <c r="O1129" s="172"/>
      <c r="P1129" s="172"/>
      <c r="Q1129" s="172"/>
      <c r="R1129" s="172"/>
      <c r="S1129" s="172"/>
      <c r="T1129" s="198">
        <f t="shared" si="64"/>
        <v>0</v>
      </c>
    </row>
    <row r="1130" spans="1:20" ht="12.75" customHeight="1">
      <c r="A1130" s="1037" t="s">
        <v>34</v>
      </c>
      <c r="B1130" s="692" t="s">
        <v>35</v>
      </c>
      <c r="C1130" s="1284" t="s">
        <v>5</v>
      </c>
      <c r="D1130" s="166"/>
      <c r="E1130" s="166"/>
      <c r="M1130" s="30"/>
      <c r="N1130" s="172"/>
      <c r="O1130" s="172"/>
      <c r="P1130" s="172"/>
      <c r="Q1130" s="172"/>
      <c r="R1130" s="172"/>
      <c r="S1130" s="172"/>
      <c r="T1130" s="198">
        <f t="shared" si="64"/>
        <v>0</v>
      </c>
    </row>
    <row r="1131" spans="1:20" ht="12.75" customHeight="1">
      <c r="A1131" s="1037" t="s">
        <v>34</v>
      </c>
      <c r="B1131" s="692" t="s">
        <v>274</v>
      </c>
      <c r="C1131" s="1284" t="s">
        <v>5</v>
      </c>
      <c r="D1131" s="166"/>
      <c r="E1131" s="166"/>
      <c r="M1131" s="30"/>
      <c r="N1131" s="172"/>
      <c r="O1131" s="172"/>
      <c r="P1131" s="172"/>
      <c r="Q1131" s="172"/>
      <c r="R1131" s="172"/>
      <c r="S1131" s="172"/>
      <c r="T1131" s="198">
        <f t="shared" si="64"/>
        <v>0</v>
      </c>
    </row>
    <row r="1132" spans="1:20" ht="12.75" customHeight="1">
      <c r="A1132" s="1037" t="s">
        <v>34</v>
      </c>
      <c r="B1132" s="692" t="s">
        <v>569</v>
      </c>
      <c r="C1132" s="1284" t="s">
        <v>5</v>
      </c>
      <c r="D1132" s="166"/>
      <c r="E1132" s="166"/>
      <c r="M1132" s="30"/>
      <c r="N1132" s="172"/>
      <c r="O1132" s="172"/>
      <c r="P1132" s="172"/>
      <c r="Q1132" s="172"/>
      <c r="R1132" s="172"/>
      <c r="S1132" s="172"/>
      <c r="T1132" s="198">
        <f t="shared" si="64"/>
        <v>0</v>
      </c>
    </row>
    <row r="1133" spans="1:20" ht="12.75" customHeight="1">
      <c r="A1133" s="1037" t="s">
        <v>34</v>
      </c>
      <c r="B1133" s="692" t="s">
        <v>36</v>
      </c>
      <c r="C1133" s="1284" t="s">
        <v>5</v>
      </c>
      <c r="D1133" s="166"/>
      <c r="E1133" s="166"/>
      <c r="M1133" s="30"/>
      <c r="N1133" s="172"/>
      <c r="O1133" s="172"/>
      <c r="P1133" s="172"/>
      <c r="Q1133" s="172"/>
      <c r="R1133" s="172"/>
      <c r="S1133" s="172"/>
      <c r="T1133" s="198">
        <f t="shared" si="64"/>
        <v>0</v>
      </c>
    </row>
    <row r="1134" spans="1:20" ht="12.75" customHeight="1">
      <c r="A1134" s="1037" t="s">
        <v>34</v>
      </c>
      <c r="B1134" s="692" t="s">
        <v>275</v>
      </c>
      <c r="C1134" s="1284" t="s">
        <v>5</v>
      </c>
      <c r="D1134" s="166"/>
      <c r="E1134" s="166"/>
      <c r="M1134" s="30"/>
      <c r="N1134" s="172"/>
      <c r="O1134" s="172"/>
      <c r="P1134" s="172"/>
      <c r="Q1134" s="172"/>
      <c r="R1134" s="172"/>
      <c r="S1134" s="172"/>
      <c r="T1134" s="198">
        <f t="shared" si="64"/>
        <v>0</v>
      </c>
    </row>
    <row r="1135" spans="1:20" ht="12.75" customHeight="1">
      <c r="A1135" s="1037" t="s">
        <v>14</v>
      </c>
      <c r="B1135" s="692" t="s">
        <v>37</v>
      </c>
      <c r="C1135" s="1284" t="s">
        <v>5</v>
      </c>
      <c r="D1135" s="166"/>
      <c r="E1135" s="166"/>
      <c r="M1135" s="30"/>
      <c r="N1135" s="199"/>
      <c r="O1135" s="199"/>
      <c r="P1135" s="199"/>
      <c r="Q1135" s="199"/>
      <c r="R1135" s="199"/>
      <c r="S1135" s="199"/>
      <c r="T1135" s="198">
        <f t="shared" si="64"/>
        <v>0</v>
      </c>
    </row>
    <row r="1136" spans="1:20" ht="12.75" customHeight="1">
      <c r="A1136" s="1037" t="s">
        <v>14</v>
      </c>
      <c r="B1136" s="692" t="s">
        <v>38</v>
      </c>
      <c r="C1136" s="1284" t="s">
        <v>5</v>
      </c>
      <c r="D1136" s="166"/>
      <c r="E1136" s="166"/>
      <c r="M1136" s="30"/>
      <c r="N1136" s="199"/>
      <c r="O1136" s="199"/>
      <c r="P1136" s="199"/>
      <c r="Q1136" s="199"/>
      <c r="R1136" s="199"/>
      <c r="S1136" s="199"/>
      <c r="T1136" s="198">
        <f t="shared" si="64"/>
        <v>0</v>
      </c>
    </row>
    <row r="1137" spans="1:20" ht="12.75" customHeight="1">
      <c r="A1137" s="1037" t="s">
        <v>14</v>
      </c>
      <c r="B1137" s="692" t="s">
        <v>39</v>
      </c>
      <c r="C1137" s="1284" t="s">
        <v>5</v>
      </c>
      <c r="D1137" s="166"/>
      <c r="E1137" s="166"/>
      <c r="M1137" s="30"/>
      <c r="N1137" s="172"/>
      <c r="O1137" s="172"/>
      <c r="P1137" s="172"/>
      <c r="Q1137" s="172"/>
      <c r="R1137" s="172"/>
      <c r="S1137" s="172"/>
      <c r="T1137" s="198">
        <f t="shared" si="64"/>
        <v>0</v>
      </c>
    </row>
    <row r="1138" spans="1:20" ht="12.75" customHeight="1">
      <c r="A1138" s="1037" t="s">
        <v>14</v>
      </c>
      <c r="B1138" s="692" t="s">
        <v>40</v>
      </c>
      <c r="C1138" s="1284" t="s">
        <v>5</v>
      </c>
      <c r="D1138" s="166"/>
      <c r="E1138" s="166"/>
      <c r="M1138" s="30"/>
      <c r="N1138" s="172"/>
      <c r="O1138" s="172"/>
      <c r="P1138" s="172"/>
      <c r="Q1138" s="172"/>
      <c r="R1138" s="172"/>
      <c r="S1138" s="172"/>
      <c r="T1138" s="198">
        <f t="shared" si="64"/>
        <v>0</v>
      </c>
    </row>
    <row r="1139" spans="1:20" ht="12.75" customHeight="1">
      <c r="A1139" s="1037" t="s">
        <v>14</v>
      </c>
      <c r="B1139" s="692" t="s">
        <v>41</v>
      </c>
      <c r="C1139" s="1284" t="s">
        <v>5</v>
      </c>
      <c r="D1139" s="166"/>
      <c r="E1139" s="166"/>
      <c r="M1139" s="30"/>
      <c r="N1139" s="172"/>
      <c r="O1139" s="172"/>
      <c r="P1139" s="172"/>
      <c r="Q1139" s="172"/>
      <c r="R1139" s="172"/>
      <c r="S1139" s="172"/>
      <c r="T1139" s="198">
        <f t="shared" si="64"/>
        <v>0</v>
      </c>
    </row>
    <row r="1140" spans="1:20" ht="12.75" customHeight="1">
      <c r="A1140" s="1037" t="s">
        <v>14</v>
      </c>
      <c r="B1140" s="692" t="s">
        <v>42</v>
      </c>
      <c r="C1140" s="1284" t="s">
        <v>5</v>
      </c>
      <c r="D1140" s="166"/>
      <c r="E1140" s="166"/>
      <c r="M1140" s="30"/>
      <c r="N1140" s="199"/>
      <c r="O1140" s="199"/>
      <c r="P1140" s="199"/>
      <c r="Q1140" s="199"/>
      <c r="R1140" s="199"/>
      <c r="S1140" s="199"/>
      <c r="T1140" s="198">
        <f t="shared" si="64"/>
        <v>0</v>
      </c>
    </row>
    <row r="1141" spans="1:20" ht="12.75" customHeight="1">
      <c r="A1141" s="1037" t="s">
        <v>14</v>
      </c>
      <c r="B1141" s="692" t="s">
        <v>43</v>
      </c>
      <c r="C1141" s="1284" t="s">
        <v>5</v>
      </c>
      <c r="D1141" s="166"/>
      <c r="E1141" s="166"/>
      <c r="M1141" s="30"/>
      <c r="N1141" s="199"/>
      <c r="O1141" s="199"/>
      <c r="P1141" s="199"/>
      <c r="Q1141" s="199"/>
      <c r="R1141" s="199"/>
      <c r="S1141" s="199"/>
      <c r="T1141" s="198">
        <f t="shared" si="64"/>
        <v>0</v>
      </c>
    </row>
    <row r="1142" spans="1:20" ht="12.75" customHeight="1">
      <c r="A1142" s="1037" t="s">
        <v>16</v>
      </c>
      <c r="B1142" s="692" t="s">
        <v>570</v>
      </c>
      <c r="C1142" s="1284" t="s">
        <v>5</v>
      </c>
      <c r="D1142" s="166"/>
      <c r="E1142" s="166"/>
      <c r="M1142" s="30"/>
      <c r="N1142" s="172"/>
      <c r="O1142" s="172"/>
      <c r="P1142" s="172"/>
      <c r="Q1142" s="172"/>
      <c r="R1142" s="172"/>
      <c r="S1142" s="172"/>
      <c r="T1142" s="198">
        <f t="shared" si="64"/>
        <v>0</v>
      </c>
    </row>
    <row r="1143" spans="1:20" ht="12.75" customHeight="1">
      <c r="A1143" s="1037" t="s">
        <v>16</v>
      </c>
      <c r="B1143" s="692" t="s">
        <v>571</v>
      </c>
      <c r="C1143" s="1284" t="s">
        <v>5</v>
      </c>
      <c r="D1143" s="166"/>
      <c r="E1143" s="166"/>
      <c r="M1143" s="30"/>
      <c r="N1143" s="172"/>
      <c r="O1143" s="172"/>
      <c r="P1143" s="172"/>
      <c r="Q1143" s="172"/>
      <c r="R1143" s="172"/>
      <c r="S1143" s="172"/>
      <c r="T1143" s="198">
        <f t="shared" ref="T1143:T1180" si="65">SUM(O1143:S1143)</f>
        <v>0</v>
      </c>
    </row>
    <row r="1144" spans="1:20" ht="12.75" customHeight="1">
      <c r="A1144" s="1037" t="s">
        <v>16</v>
      </c>
      <c r="B1144" s="692" t="s">
        <v>572</v>
      </c>
      <c r="C1144" s="1284" t="s">
        <v>5</v>
      </c>
      <c r="D1144" s="166"/>
      <c r="E1144" s="166"/>
      <c r="M1144" s="30"/>
      <c r="N1144" s="172"/>
      <c r="O1144" s="172"/>
      <c r="P1144" s="172"/>
      <c r="Q1144" s="172"/>
      <c r="R1144" s="172"/>
      <c r="S1144" s="172"/>
      <c r="T1144" s="198">
        <f t="shared" si="65"/>
        <v>0</v>
      </c>
    </row>
    <row r="1145" spans="1:20" ht="12.75" customHeight="1">
      <c r="A1145" s="1037" t="s">
        <v>16</v>
      </c>
      <c r="B1145" s="692" t="s">
        <v>573</v>
      </c>
      <c r="C1145" s="1284" t="s">
        <v>5</v>
      </c>
      <c r="D1145" s="166"/>
      <c r="E1145" s="166"/>
      <c r="M1145" s="30"/>
      <c r="N1145" s="172"/>
      <c r="O1145" s="172"/>
      <c r="P1145" s="172"/>
      <c r="Q1145" s="172"/>
      <c r="R1145" s="172"/>
      <c r="S1145" s="172"/>
      <c r="T1145" s="198">
        <f t="shared" si="65"/>
        <v>0</v>
      </c>
    </row>
    <row r="1146" spans="1:20" ht="12.75" customHeight="1">
      <c r="A1146" s="1037" t="s">
        <v>16</v>
      </c>
      <c r="B1146" s="692" t="s">
        <v>276</v>
      </c>
      <c r="C1146" s="1284" t="s">
        <v>5</v>
      </c>
      <c r="D1146" s="166"/>
      <c r="E1146" s="166"/>
      <c r="M1146" s="30"/>
      <c r="N1146" s="172"/>
      <c r="O1146" s="172"/>
      <c r="P1146" s="172"/>
      <c r="Q1146" s="172"/>
      <c r="R1146" s="172"/>
      <c r="S1146" s="172"/>
      <c r="T1146" s="198">
        <f t="shared" si="65"/>
        <v>0</v>
      </c>
    </row>
    <row r="1147" spans="1:20" ht="12.75" customHeight="1">
      <c r="A1147" s="1037" t="s">
        <v>16</v>
      </c>
      <c r="B1147" s="692" t="s">
        <v>574</v>
      </c>
      <c r="C1147" s="1284" t="s">
        <v>5</v>
      </c>
      <c r="D1147" s="166"/>
      <c r="E1147" s="166"/>
      <c r="M1147" s="30"/>
      <c r="N1147" s="172"/>
      <c r="O1147" s="172"/>
      <c r="P1147" s="172"/>
      <c r="Q1147" s="172"/>
      <c r="R1147" s="172"/>
      <c r="S1147" s="172"/>
      <c r="T1147" s="198">
        <f t="shared" si="65"/>
        <v>0</v>
      </c>
    </row>
    <row r="1148" spans="1:20" ht="12.75" customHeight="1">
      <c r="A1148" s="1037" t="s">
        <v>16</v>
      </c>
      <c r="B1148" s="692" t="s">
        <v>277</v>
      </c>
      <c r="C1148" s="1284" t="s">
        <v>5</v>
      </c>
      <c r="D1148" s="166"/>
      <c r="E1148" s="166"/>
      <c r="M1148" s="30"/>
      <c r="N1148" s="172"/>
      <c r="O1148" s="172"/>
      <c r="P1148" s="172"/>
      <c r="Q1148" s="172"/>
      <c r="R1148" s="172"/>
      <c r="S1148" s="172"/>
      <c r="T1148" s="198">
        <f t="shared" si="65"/>
        <v>0</v>
      </c>
    </row>
    <row r="1149" spans="1:20" ht="12.75" customHeight="1">
      <c r="A1149" s="1037" t="s">
        <v>16</v>
      </c>
      <c r="B1149" s="692" t="s">
        <v>278</v>
      </c>
      <c r="C1149" s="1284" t="s">
        <v>5</v>
      </c>
      <c r="D1149" s="166"/>
      <c r="E1149" s="166"/>
      <c r="M1149" s="30"/>
      <c r="N1149" s="172"/>
      <c r="O1149" s="172"/>
      <c r="P1149" s="172"/>
      <c r="Q1149" s="172"/>
      <c r="R1149" s="172"/>
      <c r="S1149" s="172"/>
      <c r="T1149" s="198">
        <f t="shared" si="65"/>
        <v>0</v>
      </c>
    </row>
    <row r="1150" spans="1:20" ht="12.75" customHeight="1">
      <c r="A1150" s="1037" t="s">
        <v>16</v>
      </c>
      <c r="B1150" s="692" t="s">
        <v>575</v>
      </c>
      <c r="C1150" s="1284" t="s">
        <v>5</v>
      </c>
      <c r="D1150" s="166"/>
      <c r="E1150" s="166"/>
      <c r="M1150" s="30"/>
      <c r="N1150" s="172"/>
      <c r="O1150" s="172"/>
      <c r="P1150" s="172"/>
      <c r="Q1150" s="172"/>
      <c r="R1150" s="172"/>
      <c r="S1150" s="172"/>
      <c r="T1150" s="198">
        <f t="shared" si="65"/>
        <v>0</v>
      </c>
    </row>
    <row r="1151" spans="1:20" ht="12.75" customHeight="1">
      <c r="A1151" s="1037" t="s">
        <v>15</v>
      </c>
      <c r="B1151" s="692" t="s">
        <v>576</v>
      </c>
      <c r="C1151" s="1284" t="s">
        <v>5</v>
      </c>
      <c r="D1151" s="166"/>
      <c r="E1151" s="166"/>
      <c r="M1151" s="30"/>
      <c r="N1151" s="172"/>
      <c r="O1151" s="172"/>
      <c r="P1151" s="172"/>
      <c r="Q1151" s="172"/>
      <c r="R1151" s="172"/>
      <c r="S1151" s="172"/>
      <c r="T1151" s="198">
        <f t="shared" si="65"/>
        <v>0</v>
      </c>
    </row>
    <row r="1152" spans="1:20" ht="12.75" customHeight="1">
      <c r="A1152" s="1037" t="s">
        <v>15</v>
      </c>
      <c r="B1152" s="692" t="s">
        <v>577</v>
      </c>
      <c r="C1152" s="1284" t="s">
        <v>5</v>
      </c>
      <c r="D1152" s="166"/>
      <c r="E1152" s="166"/>
      <c r="M1152" s="30"/>
      <c r="N1152" s="172"/>
      <c r="O1152" s="172"/>
      <c r="P1152" s="172"/>
      <c r="Q1152" s="172"/>
      <c r="R1152" s="172"/>
      <c r="S1152" s="172"/>
      <c r="T1152" s="198">
        <f t="shared" si="65"/>
        <v>0</v>
      </c>
    </row>
    <row r="1153" spans="1:20" ht="12.75" customHeight="1">
      <c r="A1153" s="1037" t="s">
        <v>15</v>
      </c>
      <c r="B1153" s="692" t="s">
        <v>578</v>
      </c>
      <c r="C1153" s="1284" t="s">
        <v>5</v>
      </c>
      <c r="D1153" s="166"/>
      <c r="E1153" s="166"/>
      <c r="M1153" s="30"/>
      <c r="N1153" s="172"/>
      <c r="O1153" s="172"/>
      <c r="P1153" s="172"/>
      <c r="Q1153" s="172"/>
      <c r="R1153" s="172"/>
      <c r="S1153" s="172"/>
      <c r="T1153" s="198">
        <f t="shared" si="65"/>
        <v>0</v>
      </c>
    </row>
    <row r="1154" spans="1:20" ht="12.75" customHeight="1">
      <c r="A1154" s="1037" t="s">
        <v>16</v>
      </c>
      <c r="B1154" s="692" t="s">
        <v>579</v>
      </c>
      <c r="C1154" s="1284" t="s">
        <v>5</v>
      </c>
      <c r="D1154" s="166"/>
      <c r="E1154" s="166"/>
      <c r="M1154" s="30"/>
      <c r="N1154" s="199"/>
      <c r="O1154" s="199"/>
      <c r="P1154" s="199"/>
      <c r="Q1154" s="199"/>
      <c r="R1154" s="199"/>
      <c r="S1154" s="199"/>
      <c r="T1154" s="198">
        <f t="shared" si="65"/>
        <v>0</v>
      </c>
    </row>
    <row r="1155" spans="1:20" ht="12.75" customHeight="1">
      <c r="A1155" s="1037" t="s">
        <v>31</v>
      </c>
      <c r="B1155" s="692" t="s">
        <v>279</v>
      </c>
      <c r="C1155" s="1284" t="s">
        <v>5</v>
      </c>
      <c r="D1155" s="166"/>
      <c r="E1155" s="166"/>
      <c r="M1155" s="30"/>
      <c r="N1155" s="199"/>
      <c r="O1155" s="199"/>
      <c r="P1155" s="199"/>
      <c r="Q1155" s="199"/>
      <c r="R1155" s="199"/>
      <c r="S1155" s="199"/>
      <c r="T1155" s="198">
        <f t="shared" si="65"/>
        <v>0</v>
      </c>
    </row>
    <row r="1156" spans="1:20" ht="12.75" customHeight="1">
      <c r="A1156" s="1037" t="s">
        <v>31</v>
      </c>
      <c r="B1156" s="692" t="s">
        <v>280</v>
      </c>
      <c r="C1156" s="1284" t="s">
        <v>5</v>
      </c>
      <c r="D1156" s="166"/>
      <c r="E1156" s="166"/>
      <c r="M1156" s="30"/>
      <c r="N1156" s="199"/>
      <c r="O1156" s="199"/>
      <c r="P1156" s="199"/>
      <c r="Q1156" s="199"/>
      <c r="R1156" s="199"/>
      <c r="S1156" s="199"/>
      <c r="T1156" s="198">
        <f t="shared" si="65"/>
        <v>0</v>
      </c>
    </row>
    <row r="1157" spans="1:20" ht="12.75" customHeight="1">
      <c r="A1157" s="1037" t="s">
        <v>31</v>
      </c>
      <c r="B1157" s="692" t="s">
        <v>281</v>
      </c>
      <c r="C1157" s="1284" t="s">
        <v>5</v>
      </c>
      <c r="D1157" s="166"/>
      <c r="E1157" s="166"/>
      <c r="M1157" s="30"/>
      <c r="N1157" s="172"/>
      <c r="O1157" s="172"/>
      <c r="P1157" s="172"/>
      <c r="Q1157" s="172"/>
      <c r="R1157" s="172"/>
      <c r="S1157" s="172"/>
      <c r="T1157" s="198">
        <f t="shared" si="65"/>
        <v>0</v>
      </c>
    </row>
    <row r="1158" spans="1:20" ht="12.75" customHeight="1">
      <c r="A1158" s="1037" t="s">
        <v>19</v>
      </c>
      <c r="B1158" s="692" t="s">
        <v>580</v>
      </c>
      <c r="C1158" s="1284" t="s">
        <v>5</v>
      </c>
      <c r="D1158" s="166"/>
      <c r="E1158" s="166"/>
      <c r="M1158" s="30"/>
      <c r="N1158" s="172"/>
      <c r="O1158" s="172"/>
      <c r="P1158" s="172"/>
      <c r="Q1158" s="172"/>
      <c r="R1158" s="172"/>
      <c r="S1158" s="172"/>
      <c r="T1158" s="198">
        <f t="shared" si="65"/>
        <v>0</v>
      </c>
    </row>
    <row r="1159" spans="1:20" ht="12.75" customHeight="1">
      <c r="A1159" s="1037" t="s">
        <v>19</v>
      </c>
      <c r="B1159" s="692" t="s">
        <v>581</v>
      </c>
      <c r="C1159" s="1284" t="s">
        <v>5</v>
      </c>
      <c r="D1159" s="166"/>
      <c r="E1159" s="166"/>
      <c r="M1159" s="30"/>
      <c r="N1159" s="172"/>
      <c r="O1159" s="172"/>
      <c r="P1159" s="172"/>
      <c r="Q1159" s="172"/>
      <c r="R1159" s="172"/>
      <c r="S1159" s="172"/>
      <c r="T1159" s="198">
        <f t="shared" si="65"/>
        <v>0</v>
      </c>
    </row>
    <row r="1160" spans="1:20" ht="12.75" customHeight="1">
      <c r="A1160" s="1037" t="s">
        <v>21</v>
      </c>
      <c r="B1160" s="692" t="s">
        <v>582</v>
      </c>
      <c r="C1160" s="1284" t="s">
        <v>6</v>
      </c>
      <c r="D1160" s="166"/>
      <c r="E1160" s="166"/>
      <c r="M1160" s="30"/>
      <c r="N1160" s="172"/>
      <c r="O1160" s="172"/>
      <c r="P1160" s="172"/>
      <c r="Q1160" s="172"/>
      <c r="R1160" s="172"/>
      <c r="S1160" s="172"/>
      <c r="T1160" s="198">
        <f t="shared" si="65"/>
        <v>0</v>
      </c>
    </row>
    <row r="1161" spans="1:20" ht="12.75" customHeight="1">
      <c r="A1161" s="1037" t="s">
        <v>21</v>
      </c>
      <c r="B1161" s="692" t="s">
        <v>44</v>
      </c>
      <c r="C1161" s="1284" t="s">
        <v>6</v>
      </c>
      <c r="D1161" s="166"/>
      <c r="E1161" s="166"/>
      <c r="M1161" s="30"/>
      <c r="N1161" s="199"/>
      <c r="O1161" s="199"/>
      <c r="P1161" s="199"/>
      <c r="Q1161" s="199"/>
      <c r="R1161" s="199"/>
      <c r="S1161" s="199"/>
      <c r="T1161" s="198">
        <f t="shared" si="65"/>
        <v>0</v>
      </c>
    </row>
    <row r="1162" spans="1:20" ht="12.75" customHeight="1">
      <c r="A1162" s="1037" t="s">
        <v>34</v>
      </c>
      <c r="B1162" s="692" t="s">
        <v>583</v>
      </c>
      <c r="C1162" s="1284" t="s">
        <v>6</v>
      </c>
      <c r="D1162" s="166"/>
      <c r="E1162" s="166"/>
      <c r="M1162" s="30"/>
      <c r="N1162" s="199"/>
      <c r="O1162" s="199"/>
      <c r="P1162" s="199"/>
      <c r="Q1162" s="199"/>
      <c r="R1162" s="199"/>
      <c r="S1162" s="199"/>
      <c r="T1162" s="198">
        <f t="shared" si="65"/>
        <v>0</v>
      </c>
    </row>
    <row r="1163" spans="1:20" ht="12.75" customHeight="1">
      <c r="A1163" s="1037" t="s">
        <v>34</v>
      </c>
      <c r="B1163" s="692" t="s">
        <v>45</v>
      </c>
      <c r="C1163" s="1284" t="s">
        <v>6</v>
      </c>
      <c r="D1163" s="166"/>
      <c r="E1163" s="166"/>
      <c r="M1163" s="30"/>
      <c r="N1163" s="172"/>
      <c r="O1163" s="172"/>
      <c r="P1163" s="172"/>
      <c r="Q1163" s="172"/>
      <c r="R1163" s="172"/>
      <c r="S1163" s="172"/>
      <c r="T1163" s="198">
        <f t="shared" si="65"/>
        <v>0</v>
      </c>
    </row>
    <row r="1164" spans="1:20" ht="12.75" customHeight="1">
      <c r="A1164" s="1037" t="s">
        <v>34</v>
      </c>
      <c r="B1164" s="692" t="s">
        <v>584</v>
      </c>
      <c r="C1164" s="1284" t="s">
        <v>6</v>
      </c>
      <c r="D1164" s="166"/>
      <c r="E1164" s="166"/>
      <c r="M1164" s="30"/>
      <c r="N1164" s="172"/>
      <c r="O1164" s="172"/>
      <c r="P1164" s="172"/>
      <c r="Q1164" s="172"/>
      <c r="R1164" s="172"/>
      <c r="S1164" s="172"/>
      <c r="T1164" s="198">
        <f t="shared" si="65"/>
        <v>0</v>
      </c>
    </row>
    <row r="1165" spans="1:20" ht="12.75" customHeight="1">
      <c r="A1165" s="1037" t="s">
        <v>14</v>
      </c>
      <c r="B1165" s="692" t="s">
        <v>46</v>
      </c>
      <c r="C1165" s="1284" t="s">
        <v>6</v>
      </c>
      <c r="D1165" s="166"/>
      <c r="E1165" s="166"/>
      <c r="M1165" s="30"/>
      <c r="N1165" s="172"/>
      <c r="O1165" s="172"/>
      <c r="P1165" s="172"/>
      <c r="Q1165" s="172"/>
      <c r="R1165" s="172"/>
      <c r="S1165" s="172"/>
      <c r="T1165" s="198">
        <f t="shared" si="65"/>
        <v>0</v>
      </c>
    </row>
    <row r="1166" spans="1:20" ht="12.75" customHeight="1">
      <c r="A1166" s="1037" t="s">
        <v>14</v>
      </c>
      <c r="B1166" s="692" t="s">
        <v>47</v>
      </c>
      <c r="C1166" s="1284" t="s">
        <v>6</v>
      </c>
      <c r="D1166" s="166"/>
      <c r="E1166" s="166"/>
      <c r="M1166" s="30"/>
      <c r="N1166" s="199"/>
      <c r="O1166" s="199"/>
      <c r="P1166" s="199"/>
      <c r="Q1166" s="199"/>
      <c r="R1166" s="199"/>
      <c r="S1166" s="199"/>
      <c r="T1166" s="198">
        <f t="shared" si="65"/>
        <v>0</v>
      </c>
    </row>
    <row r="1167" spans="1:20" ht="12.75" customHeight="1">
      <c r="A1167" s="1037" t="s">
        <v>14</v>
      </c>
      <c r="B1167" s="692" t="s">
        <v>48</v>
      </c>
      <c r="C1167" s="1284" t="s">
        <v>6</v>
      </c>
      <c r="D1167" s="166"/>
      <c r="E1167" s="166"/>
      <c r="M1167" s="30"/>
      <c r="N1167" s="199"/>
      <c r="O1167" s="199"/>
      <c r="P1167" s="199"/>
      <c r="Q1167" s="199"/>
      <c r="R1167" s="199"/>
      <c r="S1167" s="199"/>
      <c r="T1167" s="198">
        <f t="shared" si="65"/>
        <v>0</v>
      </c>
    </row>
    <row r="1168" spans="1:20" ht="12.75" customHeight="1">
      <c r="A1168" s="1037" t="s">
        <v>14</v>
      </c>
      <c r="B1168" s="692" t="s">
        <v>282</v>
      </c>
      <c r="C1168" s="1284" t="s">
        <v>6</v>
      </c>
      <c r="D1168" s="166"/>
      <c r="E1168" s="166"/>
      <c r="M1168" s="30"/>
      <c r="N1168" s="199"/>
      <c r="O1168" s="199"/>
      <c r="P1168" s="199"/>
      <c r="Q1168" s="199"/>
      <c r="R1168" s="199"/>
      <c r="S1168" s="199"/>
      <c r="T1168" s="198">
        <f t="shared" si="65"/>
        <v>0</v>
      </c>
    </row>
    <row r="1169" spans="1:20" ht="12.75" customHeight="1">
      <c r="A1169" s="1037" t="s">
        <v>16</v>
      </c>
      <c r="B1169" s="692" t="s">
        <v>585</v>
      </c>
      <c r="C1169" s="1284" t="s">
        <v>6</v>
      </c>
      <c r="D1169" s="166"/>
      <c r="E1169" s="166"/>
      <c r="M1169" s="30"/>
      <c r="N1169" s="172"/>
      <c r="O1169" s="172"/>
      <c r="P1169" s="172"/>
      <c r="Q1169" s="172"/>
      <c r="R1169" s="172"/>
      <c r="S1169" s="172"/>
      <c r="T1169" s="198">
        <f t="shared" si="65"/>
        <v>0</v>
      </c>
    </row>
    <row r="1170" spans="1:20" ht="12.75" customHeight="1">
      <c r="A1170" s="1037" t="s">
        <v>16</v>
      </c>
      <c r="B1170" s="692" t="s">
        <v>586</v>
      </c>
      <c r="C1170" s="1284" t="s">
        <v>6</v>
      </c>
      <c r="D1170" s="166"/>
      <c r="E1170" s="166"/>
      <c r="M1170" s="30"/>
      <c r="N1170" s="172"/>
      <c r="O1170" s="172"/>
      <c r="P1170" s="172"/>
      <c r="Q1170" s="172"/>
      <c r="R1170" s="172"/>
      <c r="S1170" s="172"/>
      <c r="T1170" s="198">
        <f t="shared" si="65"/>
        <v>0</v>
      </c>
    </row>
    <row r="1171" spans="1:20" ht="12.75" customHeight="1">
      <c r="A1171" s="1037" t="s">
        <v>16</v>
      </c>
      <c r="B1171" s="692" t="s">
        <v>587</v>
      </c>
      <c r="C1171" s="1284" t="s">
        <v>6</v>
      </c>
      <c r="D1171" s="166"/>
      <c r="E1171" s="166"/>
      <c r="M1171" s="30"/>
      <c r="N1171" s="172"/>
      <c r="O1171" s="172"/>
      <c r="P1171" s="172"/>
      <c r="Q1171" s="172"/>
      <c r="R1171" s="172"/>
      <c r="S1171" s="172"/>
      <c r="T1171" s="198">
        <f t="shared" si="65"/>
        <v>0</v>
      </c>
    </row>
    <row r="1172" spans="1:20" ht="12.75" customHeight="1">
      <c r="A1172" s="1037" t="s">
        <v>16</v>
      </c>
      <c r="B1172" s="692" t="s">
        <v>588</v>
      </c>
      <c r="C1172" s="1284" t="s">
        <v>6</v>
      </c>
      <c r="D1172" s="166"/>
      <c r="E1172" s="166"/>
      <c r="M1172" s="30"/>
      <c r="N1172" s="172"/>
      <c r="O1172" s="172"/>
      <c r="P1172" s="172"/>
      <c r="Q1172" s="172"/>
      <c r="R1172" s="172"/>
      <c r="S1172" s="172"/>
      <c r="T1172" s="198">
        <f t="shared" si="65"/>
        <v>0</v>
      </c>
    </row>
    <row r="1173" spans="1:20" ht="12.75" customHeight="1">
      <c r="A1173" s="1037" t="s">
        <v>16</v>
      </c>
      <c r="B1173" s="692" t="s">
        <v>589</v>
      </c>
      <c r="C1173" s="1284" t="s">
        <v>6</v>
      </c>
      <c r="D1173" s="166"/>
      <c r="E1173" s="166"/>
      <c r="M1173" s="30"/>
      <c r="N1173" s="199"/>
      <c r="O1173" s="199"/>
      <c r="P1173" s="199"/>
      <c r="Q1173" s="199"/>
      <c r="R1173" s="199"/>
      <c r="S1173" s="199"/>
      <c r="T1173" s="198">
        <f t="shared" si="65"/>
        <v>0</v>
      </c>
    </row>
    <row r="1174" spans="1:20" ht="12.75" customHeight="1">
      <c r="A1174" s="1037" t="s">
        <v>31</v>
      </c>
      <c r="B1174" s="692" t="s">
        <v>283</v>
      </c>
      <c r="C1174" s="1284" t="s">
        <v>6</v>
      </c>
      <c r="D1174" s="166"/>
      <c r="E1174" s="166"/>
      <c r="M1174" s="30"/>
      <c r="N1174" s="199"/>
      <c r="O1174" s="199"/>
      <c r="P1174" s="199"/>
      <c r="Q1174" s="199"/>
      <c r="R1174" s="199"/>
      <c r="S1174" s="199"/>
      <c r="T1174" s="198">
        <f t="shared" si="65"/>
        <v>0</v>
      </c>
    </row>
    <row r="1175" spans="1:20" ht="12.75" customHeight="1">
      <c r="A1175" s="1037" t="s">
        <v>19</v>
      </c>
      <c r="B1175" s="692" t="s">
        <v>590</v>
      </c>
      <c r="C1175" s="1284" t="s">
        <v>6</v>
      </c>
      <c r="D1175" s="166"/>
      <c r="E1175" s="166"/>
      <c r="M1175" s="30"/>
      <c r="N1175" s="172"/>
      <c r="O1175" s="172"/>
      <c r="P1175" s="172"/>
      <c r="Q1175" s="172"/>
      <c r="R1175" s="172"/>
      <c r="S1175" s="172"/>
      <c r="T1175" s="198">
        <f t="shared" si="65"/>
        <v>0</v>
      </c>
    </row>
    <row r="1176" spans="1:20" ht="12.75" customHeight="1">
      <c r="A1176" s="1037" t="s">
        <v>19</v>
      </c>
      <c r="B1176" s="692" t="s">
        <v>49</v>
      </c>
      <c r="C1176" s="1284" t="s">
        <v>8</v>
      </c>
      <c r="D1176" s="166"/>
      <c r="E1176" s="166"/>
      <c r="M1176" s="30"/>
      <c r="N1176" s="172"/>
      <c r="O1176" s="172"/>
      <c r="P1176" s="172"/>
      <c r="Q1176" s="172"/>
      <c r="R1176" s="172"/>
      <c r="S1176" s="172"/>
      <c r="T1176" s="198">
        <f t="shared" si="65"/>
        <v>0</v>
      </c>
    </row>
    <row r="1177" spans="1:20" ht="12.75" customHeight="1">
      <c r="A1177" s="1037" t="s">
        <v>19</v>
      </c>
      <c r="B1177" s="692" t="s">
        <v>50</v>
      </c>
      <c r="C1177" s="1284" t="s">
        <v>8</v>
      </c>
      <c r="D1177" s="166"/>
      <c r="E1177" s="166"/>
      <c r="M1177" s="30"/>
      <c r="N1177" s="172"/>
      <c r="O1177" s="172"/>
      <c r="P1177" s="172"/>
      <c r="Q1177" s="172"/>
      <c r="R1177" s="172"/>
      <c r="S1177" s="172"/>
      <c r="T1177" s="198">
        <f t="shared" si="65"/>
        <v>0</v>
      </c>
    </row>
    <row r="1178" spans="1:20" ht="12.75" customHeight="1">
      <c r="A1178" s="1037" t="s">
        <v>18</v>
      </c>
      <c r="B1178" s="692" t="s">
        <v>1228</v>
      </c>
      <c r="C1178" s="1284" t="s">
        <v>8</v>
      </c>
      <c r="D1178" s="166"/>
      <c r="E1178" s="166"/>
      <c r="M1178" s="30"/>
      <c r="N1178" s="1624"/>
      <c r="O1178" s="1624"/>
      <c r="P1178" s="1624"/>
      <c r="Q1178" s="1624"/>
      <c r="R1178" s="1624"/>
      <c r="S1178" s="1624"/>
      <c r="T1178" s="1625"/>
    </row>
    <row r="1179" spans="1:20" ht="12.75" customHeight="1">
      <c r="A1179" s="250" t="s">
        <v>18</v>
      </c>
      <c r="B1179" s="1199" t="s">
        <v>1229</v>
      </c>
      <c r="C1179" s="1284" t="s">
        <v>8</v>
      </c>
      <c r="D1179" s="166"/>
      <c r="E1179" s="166"/>
      <c r="M1179" s="30"/>
      <c r="N1179" s="1624"/>
      <c r="O1179" s="1624"/>
      <c r="P1179" s="1624"/>
      <c r="Q1179" s="1624"/>
      <c r="R1179" s="1624"/>
      <c r="S1179" s="1624"/>
      <c r="T1179" s="1625"/>
    </row>
    <row r="1180" spans="1:20" ht="12.75" customHeight="1">
      <c r="A1180" s="686"/>
      <c r="B1180" s="685"/>
      <c r="C1180" s="990" t="s">
        <v>591</v>
      </c>
      <c r="D1180" s="200"/>
      <c r="E1180" s="200"/>
      <c r="M1180" s="30"/>
      <c r="N1180" s="201">
        <f t="shared" ref="N1180:S1180" si="66">SUM(N1079:N1179)</f>
        <v>0</v>
      </c>
      <c r="O1180" s="201">
        <f t="shared" si="66"/>
        <v>0</v>
      </c>
      <c r="P1180" s="201">
        <f t="shared" si="66"/>
        <v>0</v>
      </c>
      <c r="Q1180" s="201">
        <f t="shared" si="66"/>
        <v>0</v>
      </c>
      <c r="R1180" s="201">
        <f t="shared" si="66"/>
        <v>0</v>
      </c>
      <c r="S1180" s="201">
        <f t="shared" si="66"/>
        <v>0</v>
      </c>
      <c r="T1180" s="203">
        <f t="shared" si="65"/>
        <v>0</v>
      </c>
    </row>
  </sheetData>
  <mergeCells count="12">
    <mergeCell ref="F139:L139"/>
    <mergeCell ref="F109:L109"/>
    <mergeCell ref="N109:T109"/>
    <mergeCell ref="N244:T244"/>
    <mergeCell ref="A4:D4"/>
    <mergeCell ref="A107:D107"/>
    <mergeCell ref="AC2:AF2"/>
    <mergeCell ref="F3:L3"/>
    <mergeCell ref="N2:T2"/>
    <mergeCell ref="O3:T3"/>
    <mergeCell ref="O117:S117"/>
    <mergeCell ref="V2:AA2"/>
  </mergeCells>
  <conditionalFormatting sqref="N135:S137">
    <cfRule type="cellIs" dxfId="53" priority="3" operator="equal">
      <formula>"Err"</formula>
    </cfRule>
  </conditionalFormatting>
  <conditionalFormatting sqref="AC6:AF51 AD52:AF102 AC52:AC104 V6:AA106 AC103:AF106 H113:H114">
    <cfRule type="expression" dxfId="52" priority="2" stopIfTrue="1">
      <formula>NOT(ISERROR(SEARCH("Err",H6)))</formula>
    </cfRule>
  </conditionalFormatting>
  <pageMargins left="0.31496062992125984" right="0.11811023622047245" top="0.59055118110236227" bottom="0.35433070866141736" header="0.31496062992125984" footer="0.11811023622047245"/>
  <pageSetup paperSize="8" scale="35" fitToHeight="8" orientation="landscape" r:id="rId1"/>
  <headerFooter>
    <oddHeader>&amp;R&amp;"Verdana,Bold"&amp;14&amp;A</oddHeader>
    <oddFooter>&amp;L&amp;D &amp;T&amp;C&amp;Z&amp;F&amp;R&amp;A</oddFooter>
  </headerFooter>
  <rowBreaks count="4" manualBreakCount="4">
    <brk id="139" max="16383" man="1"/>
    <brk id="243" max="16383" man="1"/>
    <brk id="394" max="31" man="1"/>
    <brk id="556" max="16383" man="1"/>
  </rowBreaks>
</worksheet>
</file>

<file path=xl/worksheets/sheet57.xml><?xml version="1.0" encoding="utf-8"?>
<worksheet xmlns="http://schemas.openxmlformats.org/spreadsheetml/2006/main" xmlns:r="http://schemas.openxmlformats.org/officeDocument/2006/relationships">
  <sheetPr>
    <tabColor rgb="FF00FFFF"/>
    <pageSetUpPr fitToPage="1"/>
  </sheetPr>
  <dimension ref="A1:AF140"/>
  <sheetViews>
    <sheetView zoomScale="70" zoomScaleNormal="70" zoomScaleSheetLayoutView="80" workbookViewId="0">
      <pane ySplit="5" topLeftCell="A6" activePane="bottomLeft" state="frozen"/>
      <selection pane="bottomLeft"/>
    </sheetView>
  </sheetViews>
  <sheetFormatPr defaultRowHeight="12.75"/>
  <cols>
    <col min="1" max="1" width="14.75" style="710" customWidth="1"/>
    <col min="2" max="2" width="54.25" style="710" customWidth="1"/>
    <col min="3" max="3" width="8.5" style="1280" bestFit="1" customWidth="1"/>
    <col min="4" max="4" width="13.5" style="710" customWidth="1"/>
    <col min="5" max="5" width="11.25" style="710" customWidth="1"/>
    <col min="6" max="6" width="8.5" style="710" customWidth="1"/>
    <col min="7" max="32" width="7.375" style="710" customWidth="1"/>
    <col min="33" max="16384" width="9" style="710"/>
  </cols>
  <sheetData>
    <row r="1" spans="1:32" ht="15">
      <c r="A1" s="638" t="s">
        <v>864</v>
      </c>
      <c r="D1" s="769"/>
      <c r="F1" s="1036"/>
      <c r="G1" s="1036"/>
      <c r="H1" s="1036"/>
      <c r="I1" s="1036"/>
      <c r="J1" s="1036"/>
      <c r="K1" s="1036"/>
      <c r="L1" s="1036"/>
    </row>
    <row r="2" spans="1:32" ht="15">
      <c r="A2" s="8" t="str">
        <f>Cover!D13</f>
        <v>[DNO]</v>
      </c>
      <c r="F2" s="1363"/>
      <c r="G2" s="1363"/>
      <c r="H2" s="1363"/>
      <c r="I2" s="1363"/>
      <c r="J2" s="1363"/>
      <c r="K2" s="1363"/>
      <c r="L2" s="1363"/>
      <c r="N2" s="2214" t="s">
        <v>730</v>
      </c>
      <c r="O2" s="2215"/>
      <c r="P2" s="2215"/>
      <c r="Q2" s="2215"/>
      <c r="R2" s="2215"/>
      <c r="S2" s="2215"/>
      <c r="T2" s="2216"/>
      <c r="V2" s="2214" t="s">
        <v>644</v>
      </c>
      <c r="W2" s="2215"/>
      <c r="X2" s="2215"/>
      <c r="Y2" s="2215"/>
      <c r="Z2" s="2215"/>
      <c r="AA2" s="2216"/>
      <c r="AC2" s="2214" t="s">
        <v>645</v>
      </c>
      <c r="AD2" s="2215"/>
      <c r="AE2" s="2215"/>
      <c r="AF2" s="2216"/>
    </row>
    <row r="3" spans="1:32" ht="15">
      <c r="A3" s="8">
        <f>Cover!D15</f>
        <v>2012</v>
      </c>
      <c r="E3" s="1036"/>
      <c r="F3" s="2219" t="s">
        <v>642</v>
      </c>
      <c r="G3" s="2219"/>
      <c r="H3" s="2219"/>
      <c r="I3" s="2219"/>
      <c r="J3" s="2219"/>
      <c r="K3" s="2219"/>
      <c r="L3" s="2219"/>
      <c r="M3" s="128"/>
      <c r="N3" s="771" t="s">
        <v>0</v>
      </c>
      <c r="O3" s="771" t="s">
        <v>1</v>
      </c>
      <c r="P3" s="771"/>
      <c r="Q3" s="771"/>
      <c r="R3" s="771"/>
      <c r="S3" s="771"/>
      <c r="T3" s="772" t="s">
        <v>2</v>
      </c>
      <c r="U3" s="128"/>
      <c r="V3" s="773" t="s">
        <v>0</v>
      </c>
      <c r="W3" s="773" t="s">
        <v>1</v>
      </c>
      <c r="X3" s="773"/>
      <c r="Y3" s="773"/>
      <c r="Z3" s="773"/>
      <c r="AA3" s="773"/>
      <c r="AB3" s="128"/>
      <c r="AC3" s="774" t="s">
        <v>647</v>
      </c>
      <c r="AD3" s="774" t="s">
        <v>648</v>
      </c>
      <c r="AE3" s="774" t="s">
        <v>649</v>
      </c>
      <c r="AF3" s="775" t="s">
        <v>1</v>
      </c>
    </row>
    <row r="4" spans="1:32">
      <c r="A4" s="1378" t="s">
        <v>646</v>
      </c>
      <c r="B4" s="587"/>
      <c r="C4" s="587"/>
      <c r="D4" s="71"/>
      <c r="E4" s="1515"/>
      <c r="F4" s="776">
        <v>2010</v>
      </c>
      <c r="G4" s="776">
        <v>2011</v>
      </c>
      <c r="H4" s="776">
        <v>2012</v>
      </c>
      <c r="I4" s="776">
        <v>2013</v>
      </c>
      <c r="J4" s="776">
        <v>2014</v>
      </c>
      <c r="K4" s="776">
        <v>2015</v>
      </c>
      <c r="L4" s="791" t="s">
        <v>2</v>
      </c>
      <c r="M4" s="128"/>
      <c r="N4" s="776">
        <v>2010</v>
      </c>
      <c r="O4" s="776">
        <v>2011</v>
      </c>
      <c r="P4" s="776">
        <v>2012</v>
      </c>
      <c r="Q4" s="776">
        <v>2013</v>
      </c>
      <c r="R4" s="776">
        <v>2014</v>
      </c>
      <c r="S4" s="776">
        <v>2015</v>
      </c>
      <c r="T4" s="777" t="s">
        <v>1</v>
      </c>
      <c r="U4" s="128"/>
      <c r="V4" s="776">
        <v>2010</v>
      </c>
      <c r="W4" s="776">
        <v>2011</v>
      </c>
      <c r="X4" s="776">
        <v>2012</v>
      </c>
      <c r="Y4" s="776">
        <v>2013</v>
      </c>
      <c r="Z4" s="776">
        <v>2014</v>
      </c>
      <c r="AA4" s="776">
        <v>2015</v>
      </c>
      <c r="AB4" s="128"/>
      <c r="AC4" s="776" t="s">
        <v>654</v>
      </c>
      <c r="AD4" s="777" t="s">
        <v>655</v>
      </c>
      <c r="AE4" s="777" t="s">
        <v>656</v>
      </c>
      <c r="AF4" s="776" t="s">
        <v>657</v>
      </c>
    </row>
    <row r="5" spans="1:32">
      <c r="A5" s="1461" t="s">
        <v>651</v>
      </c>
      <c r="B5" s="1461" t="s">
        <v>652</v>
      </c>
      <c r="C5" s="1461" t="s">
        <v>650</v>
      </c>
      <c r="D5" s="1461" t="s">
        <v>653</v>
      </c>
      <c r="F5" s="773" t="s">
        <v>0</v>
      </c>
      <c r="G5" s="773" t="s">
        <v>1</v>
      </c>
      <c r="H5" s="773"/>
      <c r="I5" s="773"/>
      <c r="J5" s="790"/>
      <c r="K5" s="1368"/>
      <c r="L5" s="777" t="s">
        <v>1</v>
      </c>
      <c r="N5" s="776" t="s">
        <v>3</v>
      </c>
      <c r="O5" s="776" t="s">
        <v>3</v>
      </c>
      <c r="P5" s="776" t="s">
        <v>3</v>
      </c>
      <c r="Q5" s="776" t="s">
        <v>3</v>
      </c>
      <c r="R5" s="776" t="s">
        <v>3</v>
      </c>
      <c r="S5" s="776" t="s">
        <v>3</v>
      </c>
      <c r="T5" s="776" t="s">
        <v>3</v>
      </c>
      <c r="U5" s="128"/>
      <c r="V5" s="776" t="s">
        <v>733</v>
      </c>
      <c r="W5" s="776" t="s">
        <v>733</v>
      </c>
      <c r="X5" s="776" t="s">
        <v>733</v>
      </c>
      <c r="Y5" s="776" t="s">
        <v>733</v>
      </c>
      <c r="Z5" s="776" t="s">
        <v>733</v>
      </c>
      <c r="AA5" s="776" t="s">
        <v>733</v>
      </c>
      <c r="AB5" s="810"/>
      <c r="AC5" s="776" t="s">
        <v>733</v>
      </c>
      <c r="AD5" s="776" t="s">
        <v>733</v>
      </c>
      <c r="AE5" s="776" t="s">
        <v>733</v>
      </c>
      <c r="AF5" s="776" t="s">
        <v>733</v>
      </c>
    </row>
    <row r="6" spans="1:32">
      <c r="A6" s="244" t="s">
        <v>31</v>
      </c>
      <c r="B6" s="244" t="s">
        <v>658</v>
      </c>
      <c r="C6" s="244" t="s">
        <v>5</v>
      </c>
      <c r="D6" s="1018" t="s">
        <v>659</v>
      </c>
      <c r="E6" s="1384"/>
      <c r="F6" s="778"/>
      <c r="G6" s="778"/>
      <c r="H6" s="778"/>
      <c r="I6" s="778"/>
      <c r="J6" s="778"/>
      <c r="K6" s="778"/>
      <c r="L6" s="779">
        <f t="shared" ref="L6:L56" si="0">SUM($G6:$K6)</f>
        <v>0</v>
      </c>
      <c r="M6" s="780"/>
      <c r="N6" s="778"/>
      <c r="O6" s="778"/>
      <c r="P6" s="778"/>
      <c r="Q6" s="778"/>
      <c r="R6" s="778"/>
      <c r="S6" s="778"/>
      <c r="T6" s="779">
        <f t="shared" ref="T6:T30" si="1">SUM($O6:$S6)</f>
        <v>0</v>
      </c>
      <c r="U6" s="780"/>
      <c r="V6" s="1626"/>
      <c r="W6" s="1627"/>
      <c r="X6" s="1627"/>
      <c r="Y6" s="1627"/>
      <c r="Z6" s="1627"/>
      <c r="AA6" s="1628"/>
      <c r="AB6" s="780"/>
      <c r="AC6" s="1632"/>
      <c r="AD6" s="781" t="str">
        <f>IF(SUM($O6:Q6)=0,"",(SUM($O6:Q6)*1000)/SUM($G6:I6))</f>
        <v/>
      </c>
      <c r="AE6" s="781" t="str">
        <f>IF(SUM($O6:R6)=0,"",(SUM($O6:R6)*1000)/SUM($G6:J6))</f>
        <v/>
      </c>
      <c r="AF6" s="781">
        <f t="shared" ref="AF6:AF55" si="2">IF(SUM(T6,L6)=0,0,(IF(OR(L6=0,T6=0),"Err",T6*1000/L6)))</f>
        <v>0</v>
      </c>
    </row>
    <row r="7" spans="1:32">
      <c r="A7" s="244" t="s">
        <v>31</v>
      </c>
      <c r="B7" s="244" t="s">
        <v>660</v>
      </c>
      <c r="C7" s="244" t="s">
        <v>5</v>
      </c>
      <c r="D7" s="1018" t="s">
        <v>659</v>
      </c>
      <c r="F7" s="778"/>
      <c r="G7" s="778"/>
      <c r="H7" s="778"/>
      <c r="I7" s="778"/>
      <c r="J7" s="778"/>
      <c r="K7" s="778"/>
      <c r="L7" s="779">
        <f t="shared" si="0"/>
        <v>0</v>
      </c>
      <c r="M7" s="780"/>
      <c r="N7" s="778"/>
      <c r="O7" s="778"/>
      <c r="P7" s="778"/>
      <c r="Q7" s="778"/>
      <c r="R7" s="778"/>
      <c r="S7" s="778"/>
      <c r="T7" s="779">
        <f t="shared" si="1"/>
        <v>0</v>
      </c>
      <c r="U7" s="780"/>
      <c r="V7" s="1626"/>
      <c r="W7" s="1627"/>
      <c r="X7" s="1627"/>
      <c r="Y7" s="1627"/>
      <c r="Z7" s="1627"/>
      <c r="AA7" s="1628"/>
      <c r="AB7" s="780"/>
      <c r="AC7" s="1632"/>
      <c r="AD7" s="781" t="str">
        <f>IF(SUM($O7:Q7)=0,"",(SUM($O7:Q7)*1000)/SUM($G7:I7))</f>
        <v/>
      </c>
      <c r="AE7" s="781" t="str">
        <f>IF(SUM($O7:R7)=0,"",(SUM($O7:R7)*1000)/SUM($G7:J7))</f>
        <v/>
      </c>
      <c r="AF7" s="781">
        <f t="shared" si="2"/>
        <v>0</v>
      </c>
    </row>
    <row r="8" spans="1:32">
      <c r="A8" s="244" t="s">
        <v>31</v>
      </c>
      <c r="B8" s="244" t="s">
        <v>661</v>
      </c>
      <c r="C8" s="244" t="s">
        <v>5</v>
      </c>
      <c r="D8" s="1018" t="s">
        <v>659</v>
      </c>
      <c r="F8" s="778"/>
      <c r="G8" s="778"/>
      <c r="H8" s="778"/>
      <c r="I8" s="778"/>
      <c r="J8" s="778"/>
      <c r="K8" s="778"/>
      <c r="L8" s="779">
        <f t="shared" si="0"/>
        <v>0</v>
      </c>
      <c r="M8" s="780"/>
      <c r="N8" s="778"/>
      <c r="O8" s="778"/>
      <c r="P8" s="778"/>
      <c r="Q8" s="778"/>
      <c r="R8" s="778"/>
      <c r="S8" s="778"/>
      <c r="T8" s="779">
        <f t="shared" si="1"/>
        <v>0</v>
      </c>
      <c r="U8" s="780"/>
      <c r="V8" s="1626"/>
      <c r="W8" s="1627"/>
      <c r="X8" s="1627"/>
      <c r="Y8" s="1627"/>
      <c r="Z8" s="1627"/>
      <c r="AA8" s="1628"/>
      <c r="AB8" s="780"/>
      <c r="AC8" s="1632"/>
      <c r="AD8" s="781" t="str">
        <f>IF(SUM($O8:Q8)=0,"",(SUM($O8:Q8)*1000)/SUM($G8:I8))</f>
        <v/>
      </c>
      <c r="AE8" s="781" t="str">
        <f>IF(SUM($O8:R8)=0,"",(SUM($O8:R8)*1000)/SUM($G8:J8))</f>
        <v/>
      </c>
      <c r="AF8" s="781">
        <f t="shared" si="2"/>
        <v>0</v>
      </c>
    </row>
    <row r="9" spans="1:32">
      <c r="A9" s="244" t="s">
        <v>31</v>
      </c>
      <c r="B9" s="244" t="s">
        <v>662</v>
      </c>
      <c r="C9" s="244" t="s">
        <v>5</v>
      </c>
      <c r="D9" s="1018" t="s">
        <v>659</v>
      </c>
      <c r="F9" s="778"/>
      <c r="G9" s="778"/>
      <c r="H9" s="778"/>
      <c r="I9" s="778"/>
      <c r="J9" s="778"/>
      <c r="K9" s="778"/>
      <c r="L9" s="779">
        <f t="shared" si="0"/>
        <v>0</v>
      </c>
      <c r="M9" s="780"/>
      <c r="N9" s="778"/>
      <c r="O9" s="778"/>
      <c r="P9" s="778"/>
      <c r="Q9" s="778"/>
      <c r="R9" s="778"/>
      <c r="S9" s="778"/>
      <c r="T9" s="779">
        <f t="shared" si="1"/>
        <v>0</v>
      </c>
      <c r="U9" s="780"/>
      <c r="V9" s="1626"/>
      <c r="W9" s="1627"/>
      <c r="X9" s="1627"/>
      <c r="Y9" s="1627"/>
      <c r="Z9" s="1627"/>
      <c r="AA9" s="1628"/>
      <c r="AB9" s="780"/>
      <c r="AC9" s="1632"/>
      <c r="AD9" s="781" t="str">
        <f>IF(SUM($O9:Q9)=0,"",(SUM($O9:Q9)*1000)/SUM($G9:I9))</f>
        <v/>
      </c>
      <c r="AE9" s="781" t="str">
        <f>IF(SUM($O9:R9)=0,"",(SUM($O9:R9)*1000)/SUM($G9:J9))</f>
        <v/>
      </c>
      <c r="AF9" s="781">
        <f t="shared" si="2"/>
        <v>0</v>
      </c>
    </row>
    <row r="10" spans="1:32">
      <c r="A10" s="244" t="s">
        <v>31</v>
      </c>
      <c r="B10" s="244" t="s">
        <v>663</v>
      </c>
      <c r="C10" s="244" t="s">
        <v>5</v>
      </c>
      <c r="D10" s="1018" t="s">
        <v>659</v>
      </c>
      <c r="F10" s="778"/>
      <c r="G10" s="778"/>
      <c r="H10" s="778"/>
      <c r="I10" s="778"/>
      <c r="J10" s="778"/>
      <c r="K10" s="778"/>
      <c r="L10" s="779">
        <f t="shared" si="0"/>
        <v>0</v>
      </c>
      <c r="M10" s="780"/>
      <c r="N10" s="778"/>
      <c r="O10" s="778"/>
      <c r="P10" s="778"/>
      <c r="Q10" s="778"/>
      <c r="R10" s="778"/>
      <c r="S10" s="778"/>
      <c r="T10" s="779">
        <f t="shared" si="1"/>
        <v>0</v>
      </c>
      <c r="U10" s="780"/>
      <c r="V10" s="1626"/>
      <c r="W10" s="1627"/>
      <c r="X10" s="1627"/>
      <c r="Y10" s="1627"/>
      <c r="Z10" s="1627"/>
      <c r="AA10" s="1628"/>
      <c r="AB10" s="780"/>
      <c r="AC10" s="1632"/>
      <c r="AD10" s="781" t="str">
        <f>IF(SUM($O10:Q10)=0,"",(SUM($O10:Q10)*1000)/SUM($G10:I10))</f>
        <v/>
      </c>
      <c r="AE10" s="781" t="str">
        <f>IF(SUM($O10:R10)=0,"",(SUM($O10:R10)*1000)/SUM($G10:J10))</f>
        <v/>
      </c>
      <c r="AF10" s="781">
        <f t="shared" si="2"/>
        <v>0</v>
      </c>
    </row>
    <row r="11" spans="1:32">
      <c r="A11" s="244" t="s">
        <v>31</v>
      </c>
      <c r="B11" s="244" t="s">
        <v>664</v>
      </c>
      <c r="C11" s="244" t="s">
        <v>5</v>
      </c>
      <c r="D11" s="1018" t="s">
        <v>659</v>
      </c>
      <c r="F11" s="778"/>
      <c r="G11" s="778"/>
      <c r="H11" s="778"/>
      <c r="I11" s="778"/>
      <c r="J11" s="778"/>
      <c r="K11" s="778"/>
      <c r="L11" s="779">
        <f t="shared" si="0"/>
        <v>0</v>
      </c>
      <c r="M11" s="780"/>
      <c r="N11" s="778"/>
      <c r="O11" s="778"/>
      <c r="P11" s="778"/>
      <c r="Q11" s="778"/>
      <c r="R11" s="778"/>
      <c r="S11" s="778"/>
      <c r="T11" s="779">
        <f t="shared" si="1"/>
        <v>0</v>
      </c>
      <c r="U11" s="780"/>
      <c r="V11" s="1626"/>
      <c r="W11" s="1627"/>
      <c r="X11" s="1627"/>
      <c r="Y11" s="1627"/>
      <c r="Z11" s="1627"/>
      <c r="AA11" s="1628"/>
      <c r="AB11" s="780"/>
      <c r="AC11" s="1632"/>
      <c r="AD11" s="781" t="str">
        <f>IF(SUM($O11:Q11)=0,"",(SUM($O11:Q11)*1000)/SUM($G11:I11))</f>
        <v/>
      </c>
      <c r="AE11" s="781" t="str">
        <f>IF(SUM($O11:R11)=0,"",(SUM($O11:R11)*1000)/SUM($G11:J11))</f>
        <v/>
      </c>
      <c r="AF11" s="781">
        <f t="shared" si="2"/>
        <v>0</v>
      </c>
    </row>
    <row r="12" spans="1:32">
      <c r="A12" s="244" t="s">
        <v>31</v>
      </c>
      <c r="B12" s="244" t="s">
        <v>665</v>
      </c>
      <c r="C12" s="244" t="s">
        <v>5</v>
      </c>
      <c r="D12" s="1018" t="s">
        <v>659</v>
      </c>
      <c r="F12" s="778"/>
      <c r="G12" s="778"/>
      <c r="H12" s="778"/>
      <c r="I12" s="778"/>
      <c r="J12" s="778"/>
      <c r="K12" s="778"/>
      <c r="L12" s="779">
        <f t="shared" si="0"/>
        <v>0</v>
      </c>
      <c r="M12" s="780"/>
      <c r="N12" s="778"/>
      <c r="O12" s="778"/>
      <c r="P12" s="778"/>
      <c r="Q12" s="778"/>
      <c r="R12" s="778"/>
      <c r="S12" s="778"/>
      <c r="T12" s="779">
        <f t="shared" si="1"/>
        <v>0</v>
      </c>
      <c r="U12" s="780"/>
      <c r="V12" s="1626"/>
      <c r="W12" s="1627"/>
      <c r="X12" s="1627"/>
      <c r="Y12" s="1627"/>
      <c r="Z12" s="1627"/>
      <c r="AA12" s="1628"/>
      <c r="AB12" s="780"/>
      <c r="AC12" s="1632"/>
      <c r="AD12" s="781" t="str">
        <f>IF(SUM($O12:Q12)=0,"",(SUM($O12:Q12)*1000)/SUM($G12:I12))</f>
        <v/>
      </c>
      <c r="AE12" s="781" t="str">
        <f>IF(SUM($O12:R12)=0,"",(SUM($O12:R12)*1000)/SUM($G12:J12))</f>
        <v/>
      </c>
      <c r="AF12" s="781">
        <f t="shared" si="2"/>
        <v>0</v>
      </c>
    </row>
    <row r="13" spans="1:32">
      <c r="A13" s="244" t="s">
        <v>31</v>
      </c>
      <c r="B13" s="244" t="s">
        <v>666</v>
      </c>
      <c r="C13" s="244" t="s">
        <v>5</v>
      </c>
      <c r="D13" s="1018" t="s">
        <v>659</v>
      </c>
      <c r="F13" s="778"/>
      <c r="G13" s="778"/>
      <c r="H13" s="778"/>
      <c r="I13" s="778"/>
      <c r="J13" s="778"/>
      <c r="K13" s="778"/>
      <c r="L13" s="779">
        <f t="shared" si="0"/>
        <v>0</v>
      </c>
      <c r="M13" s="780"/>
      <c r="N13" s="778"/>
      <c r="O13" s="778"/>
      <c r="P13" s="778"/>
      <c r="Q13" s="778"/>
      <c r="R13" s="778"/>
      <c r="S13" s="778"/>
      <c r="T13" s="779">
        <f t="shared" si="1"/>
        <v>0</v>
      </c>
      <c r="U13" s="780"/>
      <c r="V13" s="1626"/>
      <c r="W13" s="1627"/>
      <c r="X13" s="1627"/>
      <c r="Y13" s="1627"/>
      <c r="Z13" s="1627"/>
      <c r="AA13" s="1628"/>
      <c r="AB13" s="780"/>
      <c r="AC13" s="1632"/>
      <c r="AD13" s="781" t="str">
        <f>IF(SUM($O13:Q13)=0,"",(SUM($O13:Q13)*1000)/SUM($G13:I13))</f>
        <v/>
      </c>
      <c r="AE13" s="781" t="str">
        <f>IF(SUM($O13:R13)=0,"",(SUM($O13:R13)*1000)/SUM($G13:J13))</f>
        <v/>
      </c>
      <c r="AF13" s="781">
        <f t="shared" si="2"/>
        <v>0</v>
      </c>
    </row>
    <row r="14" spans="1:32">
      <c r="A14" s="244" t="s">
        <v>31</v>
      </c>
      <c r="B14" s="244" t="s">
        <v>667</v>
      </c>
      <c r="C14" s="244" t="s">
        <v>5</v>
      </c>
      <c r="D14" s="1018" t="s">
        <v>659</v>
      </c>
      <c r="F14" s="778"/>
      <c r="G14" s="778"/>
      <c r="H14" s="778"/>
      <c r="I14" s="778"/>
      <c r="J14" s="778"/>
      <c r="K14" s="778"/>
      <c r="L14" s="779">
        <f t="shared" si="0"/>
        <v>0</v>
      </c>
      <c r="M14" s="780"/>
      <c r="N14" s="778"/>
      <c r="O14" s="778"/>
      <c r="P14" s="778"/>
      <c r="Q14" s="778"/>
      <c r="R14" s="778"/>
      <c r="S14" s="778"/>
      <c r="T14" s="779">
        <f t="shared" si="1"/>
        <v>0</v>
      </c>
      <c r="U14" s="780"/>
      <c r="V14" s="1626"/>
      <c r="W14" s="1627"/>
      <c r="X14" s="1627"/>
      <c r="Y14" s="1627"/>
      <c r="Z14" s="1627"/>
      <c r="AA14" s="1628"/>
      <c r="AB14" s="780"/>
      <c r="AC14" s="1632"/>
      <c r="AD14" s="781" t="str">
        <f>IF(SUM($O14:Q14)=0,"",(SUM($O14:Q14)*1000)/SUM($G14:I14))</f>
        <v/>
      </c>
      <c r="AE14" s="781" t="str">
        <f>IF(SUM($O14:R14)=0,"",(SUM($O14:R14)*1000)/SUM($G14:J14))</f>
        <v/>
      </c>
      <c r="AF14" s="781">
        <f>IF(SUM(T14,L14)=0,0,(IF(OR(L14=0,T14=0),"Err",T14*1000/L14)))</f>
        <v>0</v>
      </c>
    </row>
    <row r="15" spans="1:32">
      <c r="A15" s="87" t="s">
        <v>2</v>
      </c>
      <c r="B15" s="87"/>
      <c r="C15" s="1037"/>
      <c r="D15" s="1019" t="s">
        <v>2</v>
      </c>
      <c r="F15" s="779">
        <f t="shared" ref="F15:K15" si="3">SUM(F$6:F$14)</f>
        <v>0</v>
      </c>
      <c r="G15" s="779">
        <f t="shared" si="3"/>
        <v>0</v>
      </c>
      <c r="H15" s="779">
        <f t="shared" si="3"/>
        <v>0</v>
      </c>
      <c r="I15" s="779">
        <f t="shared" si="3"/>
        <v>0</v>
      </c>
      <c r="J15" s="779">
        <f t="shared" si="3"/>
        <v>0</v>
      </c>
      <c r="K15" s="779">
        <f t="shared" si="3"/>
        <v>0</v>
      </c>
      <c r="L15" s="779">
        <f t="shared" si="0"/>
        <v>0</v>
      </c>
      <c r="M15" s="780"/>
      <c r="N15" s="779">
        <f t="shared" ref="N15:S15" si="4">SUM(N$6:N$14)</f>
        <v>0</v>
      </c>
      <c r="O15" s="779">
        <f t="shared" si="4"/>
        <v>0</v>
      </c>
      <c r="P15" s="779">
        <f t="shared" si="4"/>
        <v>0</v>
      </c>
      <c r="Q15" s="779">
        <f t="shared" si="4"/>
        <v>0</v>
      </c>
      <c r="R15" s="779">
        <f t="shared" si="4"/>
        <v>0</v>
      </c>
      <c r="S15" s="779">
        <f t="shared" si="4"/>
        <v>0</v>
      </c>
      <c r="T15" s="779">
        <f t="shared" si="1"/>
        <v>0</v>
      </c>
      <c r="U15" s="780"/>
      <c r="V15" s="1626"/>
      <c r="W15" s="1627"/>
      <c r="X15" s="1627"/>
      <c r="Y15" s="1627"/>
      <c r="Z15" s="1627"/>
      <c r="AA15" s="1628"/>
      <c r="AB15" s="780"/>
      <c r="AC15" s="1632"/>
      <c r="AD15" s="781"/>
      <c r="AE15" s="781"/>
      <c r="AF15" s="781">
        <f>IF(SUM(T15,L15)=0,0,(IF(OR(L15=0,T15=0),"Err",T15*1000/L15)))</f>
        <v>0</v>
      </c>
    </row>
    <row r="16" spans="1:32">
      <c r="A16" s="244" t="s">
        <v>31</v>
      </c>
      <c r="B16" s="244" t="s">
        <v>668</v>
      </c>
      <c r="C16" s="244" t="s">
        <v>6</v>
      </c>
      <c r="D16" s="1018" t="s">
        <v>659</v>
      </c>
      <c r="F16" s="778"/>
      <c r="G16" s="778"/>
      <c r="H16" s="778"/>
      <c r="I16" s="778"/>
      <c r="J16" s="778"/>
      <c r="K16" s="778"/>
      <c r="L16" s="779">
        <f t="shared" si="0"/>
        <v>0</v>
      </c>
      <c r="M16" s="780"/>
      <c r="N16" s="778"/>
      <c r="O16" s="778"/>
      <c r="P16" s="778"/>
      <c r="Q16" s="778"/>
      <c r="R16" s="778"/>
      <c r="S16" s="778"/>
      <c r="T16" s="779">
        <f t="shared" si="1"/>
        <v>0</v>
      </c>
      <c r="U16" s="780"/>
      <c r="V16" s="1626"/>
      <c r="W16" s="1627"/>
      <c r="X16" s="1627"/>
      <c r="Y16" s="1627"/>
      <c r="Z16" s="1627"/>
      <c r="AA16" s="1628"/>
      <c r="AB16" s="780"/>
      <c r="AC16" s="1632"/>
      <c r="AD16" s="781" t="str">
        <f>IF(SUM($O16:Q16)=0,"",(SUM($O16:Q16)*1000)/SUM($G16:I16))</f>
        <v/>
      </c>
      <c r="AE16" s="781" t="str">
        <f>IF(SUM($O16:R16)=0,"",(SUM($O16:R16)*1000)/SUM($G16:J16))</f>
        <v/>
      </c>
      <c r="AF16" s="781">
        <f t="shared" si="2"/>
        <v>0</v>
      </c>
    </row>
    <row r="17" spans="1:32">
      <c r="A17" s="244" t="s">
        <v>31</v>
      </c>
      <c r="B17" s="244" t="s">
        <v>669</v>
      </c>
      <c r="C17" s="244" t="s">
        <v>6</v>
      </c>
      <c r="D17" s="1018" t="s">
        <v>659</v>
      </c>
      <c r="F17" s="778"/>
      <c r="G17" s="778"/>
      <c r="H17" s="778"/>
      <c r="I17" s="778"/>
      <c r="J17" s="778"/>
      <c r="K17" s="778"/>
      <c r="L17" s="779">
        <f t="shared" si="0"/>
        <v>0</v>
      </c>
      <c r="M17" s="780"/>
      <c r="N17" s="778"/>
      <c r="O17" s="778"/>
      <c r="P17" s="778"/>
      <c r="Q17" s="778"/>
      <c r="R17" s="778"/>
      <c r="S17" s="778"/>
      <c r="T17" s="779">
        <f t="shared" si="1"/>
        <v>0</v>
      </c>
      <c r="U17" s="780"/>
      <c r="V17" s="1626"/>
      <c r="W17" s="1627"/>
      <c r="X17" s="1627"/>
      <c r="Y17" s="1627"/>
      <c r="Z17" s="1627"/>
      <c r="AA17" s="1628"/>
      <c r="AB17" s="780"/>
      <c r="AC17" s="1632"/>
      <c r="AD17" s="781" t="str">
        <f>IF(SUM($O17:Q17)=0,"",(SUM($O17:Q17)*1000)/SUM($G17:I17))</f>
        <v/>
      </c>
      <c r="AE17" s="781" t="str">
        <f>IF(SUM($O17:R17)=0,"",(SUM($O17:R17)*1000)/SUM($G17:J17))</f>
        <v/>
      </c>
      <c r="AF17" s="781">
        <f t="shared" si="2"/>
        <v>0</v>
      </c>
    </row>
    <row r="18" spans="1:32">
      <c r="A18" s="244" t="s">
        <v>31</v>
      </c>
      <c r="B18" s="244" t="s">
        <v>670</v>
      </c>
      <c r="C18" s="244" t="s">
        <v>6</v>
      </c>
      <c r="D18" s="1018" t="s">
        <v>659</v>
      </c>
      <c r="F18" s="778"/>
      <c r="G18" s="778"/>
      <c r="H18" s="778"/>
      <c r="I18" s="778"/>
      <c r="J18" s="778"/>
      <c r="K18" s="778"/>
      <c r="L18" s="779">
        <f t="shared" si="0"/>
        <v>0</v>
      </c>
      <c r="M18" s="780"/>
      <c r="N18" s="778"/>
      <c r="O18" s="778"/>
      <c r="P18" s="778"/>
      <c r="Q18" s="778"/>
      <c r="R18" s="778"/>
      <c r="S18" s="778"/>
      <c r="T18" s="779">
        <f t="shared" si="1"/>
        <v>0</v>
      </c>
      <c r="U18" s="780"/>
      <c r="V18" s="1626"/>
      <c r="W18" s="1627"/>
      <c r="X18" s="1627"/>
      <c r="Y18" s="1627"/>
      <c r="Z18" s="1627"/>
      <c r="AA18" s="1628"/>
      <c r="AB18" s="780"/>
      <c r="AC18" s="1632"/>
      <c r="AD18" s="781" t="str">
        <f>IF(SUM($O18:Q18)=0,"",(SUM($O18:Q18)*1000)/SUM($G18:I18))</f>
        <v/>
      </c>
      <c r="AE18" s="781" t="str">
        <f>IF(SUM($O18:R18)=0,"",(SUM($O18:R18)*1000)/SUM($G18:J18))</f>
        <v/>
      </c>
      <c r="AF18" s="781">
        <f t="shared" si="2"/>
        <v>0</v>
      </c>
    </row>
    <row r="19" spans="1:32">
      <c r="A19" s="244" t="s">
        <v>31</v>
      </c>
      <c r="B19" s="244" t="s">
        <v>671</v>
      </c>
      <c r="C19" s="244" t="s">
        <v>6</v>
      </c>
      <c r="D19" s="1018" t="s">
        <v>659</v>
      </c>
      <c r="F19" s="778"/>
      <c r="G19" s="778"/>
      <c r="H19" s="778"/>
      <c r="I19" s="778"/>
      <c r="J19" s="778"/>
      <c r="K19" s="778"/>
      <c r="L19" s="779">
        <f t="shared" si="0"/>
        <v>0</v>
      </c>
      <c r="M19" s="780"/>
      <c r="N19" s="778"/>
      <c r="O19" s="778"/>
      <c r="P19" s="778"/>
      <c r="Q19" s="778"/>
      <c r="R19" s="778"/>
      <c r="S19" s="778"/>
      <c r="T19" s="779">
        <f t="shared" si="1"/>
        <v>0</v>
      </c>
      <c r="U19" s="780"/>
      <c r="V19" s="1626"/>
      <c r="W19" s="1627"/>
      <c r="X19" s="1627"/>
      <c r="Y19" s="1627"/>
      <c r="Z19" s="1627"/>
      <c r="AA19" s="1628"/>
      <c r="AB19" s="780"/>
      <c r="AC19" s="1632"/>
      <c r="AD19" s="781" t="str">
        <f>IF(SUM($O19:Q19)=0,"",(SUM($O19:Q19)*1000)/SUM($G19:I19))</f>
        <v/>
      </c>
      <c r="AE19" s="781" t="str">
        <f>IF(SUM($O19:R19)=0,"",(SUM($O19:R19)*1000)/SUM($G19:J19))</f>
        <v/>
      </c>
      <c r="AF19" s="781">
        <f t="shared" si="2"/>
        <v>0</v>
      </c>
    </row>
    <row r="20" spans="1:32">
      <c r="A20" s="244" t="s">
        <v>31</v>
      </c>
      <c r="B20" s="244" t="s">
        <v>672</v>
      </c>
      <c r="C20" s="244" t="s">
        <v>6</v>
      </c>
      <c r="D20" s="1018" t="s">
        <v>659</v>
      </c>
      <c r="F20" s="778"/>
      <c r="G20" s="778"/>
      <c r="H20" s="778"/>
      <c r="I20" s="778"/>
      <c r="J20" s="778"/>
      <c r="K20" s="778"/>
      <c r="L20" s="779">
        <f t="shared" si="0"/>
        <v>0</v>
      </c>
      <c r="M20" s="780"/>
      <c r="N20" s="778"/>
      <c r="O20" s="778"/>
      <c r="P20" s="778"/>
      <c r="Q20" s="778"/>
      <c r="R20" s="778"/>
      <c r="S20" s="778"/>
      <c r="T20" s="779">
        <f t="shared" si="1"/>
        <v>0</v>
      </c>
      <c r="U20" s="780"/>
      <c r="V20" s="1626"/>
      <c r="W20" s="1627"/>
      <c r="X20" s="1627"/>
      <c r="Y20" s="1627"/>
      <c r="Z20" s="1627"/>
      <c r="AA20" s="1628"/>
      <c r="AB20" s="780"/>
      <c r="AC20" s="1632"/>
      <c r="AD20" s="781" t="str">
        <f>IF(SUM($O20:Q20)=0,"",(SUM($O20:Q20)*1000)/SUM($G20:I20))</f>
        <v/>
      </c>
      <c r="AE20" s="781" t="str">
        <f>IF(SUM($O20:R20)=0,"",(SUM($O20:R20)*1000)/SUM($G20:J20))</f>
        <v/>
      </c>
      <c r="AF20" s="781">
        <f t="shared" si="2"/>
        <v>0</v>
      </c>
    </row>
    <row r="21" spans="1:32">
      <c r="A21" s="244" t="s">
        <v>31</v>
      </c>
      <c r="B21" s="244" t="s">
        <v>673</v>
      </c>
      <c r="C21" s="244" t="s">
        <v>6</v>
      </c>
      <c r="D21" s="1018" t="s">
        <v>659</v>
      </c>
      <c r="F21" s="778"/>
      <c r="G21" s="778"/>
      <c r="H21" s="778"/>
      <c r="I21" s="778"/>
      <c r="J21" s="778"/>
      <c r="K21" s="778"/>
      <c r="L21" s="779">
        <f t="shared" si="0"/>
        <v>0</v>
      </c>
      <c r="M21" s="780"/>
      <c r="N21" s="778"/>
      <c r="O21" s="778"/>
      <c r="P21" s="778"/>
      <c r="Q21" s="778"/>
      <c r="R21" s="778"/>
      <c r="S21" s="778"/>
      <c r="T21" s="779">
        <f t="shared" si="1"/>
        <v>0</v>
      </c>
      <c r="U21" s="780"/>
      <c r="V21" s="1626"/>
      <c r="W21" s="1627"/>
      <c r="X21" s="1627"/>
      <c r="Y21" s="1627"/>
      <c r="Z21" s="1627"/>
      <c r="AA21" s="1628"/>
      <c r="AB21" s="780"/>
      <c r="AC21" s="1632"/>
      <c r="AD21" s="781" t="str">
        <f>IF(SUM($O21:Q21)=0,"",(SUM($O21:Q21)*1000)/SUM($G21:I21))</f>
        <v/>
      </c>
      <c r="AE21" s="781" t="str">
        <f>IF(SUM($O21:R21)=0,"",(SUM($O21:R21)*1000)/SUM($G21:J21))</f>
        <v/>
      </c>
      <c r="AF21" s="781">
        <f t="shared" si="2"/>
        <v>0</v>
      </c>
    </row>
    <row r="22" spans="1:32">
      <c r="A22" s="244" t="s">
        <v>31</v>
      </c>
      <c r="B22" s="244" t="s">
        <v>674</v>
      </c>
      <c r="C22" s="244" t="s">
        <v>6</v>
      </c>
      <c r="D22" s="1018" t="s">
        <v>659</v>
      </c>
      <c r="F22" s="778"/>
      <c r="G22" s="778"/>
      <c r="H22" s="778"/>
      <c r="I22" s="778"/>
      <c r="J22" s="778"/>
      <c r="K22" s="778"/>
      <c r="L22" s="779">
        <f t="shared" si="0"/>
        <v>0</v>
      </c>
      <c r="M22" s="780"/>
      <c r="N22" s="778"/>
      <c r="O22" s="778"/>
      <c r="P22" s="778"/>
      <c r="Q22" s="778"/>
      <c r="R22" s="778"/>
      <c r="S22" s="778"/>
      <c r="T22" s="779">
        <f t="shared" si="1"/>
        <v>0</v>
      </c>
      <c r="U22" s="780"/>
      <c r="V22" s="1626"/>
      <c r="W22" s="1627"/>
      <c r="X22" s="1627"/>
      <c r="Y22" s="1627"/>
      <c r="Z22" s="1627"/>
      <c r="AA22" s="1628"/>
      <c r="AB22" s="780"/>
      <c r="AC22" s="1632"/>
      <c r="AD22" s="781" t="str">
        <f>IF(SUM($O22:Q22)=0,"",(SUM($O22:Q22)*1000)/SUM($G22:I22))</f>
        <v/>
      </c>
      <c r="AE22" s="781" t="str">
        <f>IF(SUM($O22:R22)=0,"",(SUM($O22:R22)*1000)/SUM($G22:J22))</f>
        <v/>
      </c>
      <c r="AF22" s="781">
        <f t="shared" si="2"/>
        <v>0</v>
      </c>
    </row>
    <row r="23" spans="1:32">
      <c r="A23" s="244" t="s">
        <v>31</v>
      </c>
      <c r="B23" s="244" t="s">
        <v>675</v>
      </c>
      <c r="C23" s="244" t="s">
        <v>6</v>
      </c>
      <c r="D23" s="1018" t="s">
        <v>659</v>
      </c>
      <c r="F23" s="778"/>
      <c r="G23" s="778"/>
      <c r="H23" s="778"/>
      <c r="I23" s="778"/>
      <c r="J23" s="778"/>
      <c r="K23" s="778"/>
      <c r="L23" s="779">
        <f t="shared" si="0"/>
        <v>0</v>
      </c>
      <c r="M23" s="780"/>
      <c r="N23" s="778"/>
      <c r="O23" s="778"/>
      <c r="P23" s="778"/>
      <c r="Q23" s="778"/>
      <c r="R23" s="778"/>
      <c r="S23" s="778"/>
      <c r="T23" s="779">
        <f t="shared" si="1"/>
        <v>0</v>
      </c>
      <c r="U23" s="780"/>
      <c r="V23" s="1626"/>
      <c r="W23" s="1627"/>
      <c r="X23" s="1627"/>
      <c r="Y23" s="1627"/>
      <c r="Z23" s="1627"/>
      <c r="AA23" s="1628"/>
      <c r="AB23" s="780"/>
      <c r="AC23" s="1632"/>
      <c r="AD23" s="781" t="str">
        <f>IF(SUM($O23:Q23)=0,"",(SUM($O23:Q23)*1000)/SUM($G23:I23))</f>
        <v/>
      </c>
      <c r="AE23" s="781" t="str">
        <f>IF(SUM($O23:R23)=0,"",(SUM($O23:R23)*1000)/SUM($G23:J23))</f>
        <v/>
      </c>
      <c r="AF23" s="781">
        <f t="shared" si="2"/>
        <v>0</v>
      </c>
    </row>
    <row r="24" spans="1:32">
      <c r="A24" s="244" t="s">
        <v>31</v>
      </c>
      <c r="B24" s="244" t="s">
        <v>676</v>
      </c>
      <c r="C24" s="244" t="s">
        <v>6</v>
      </c>
      <c r="D24" s="1018" t="s">
        <v>659</v>
      </c>
      <c r="F24" s="778"/>
      <c r="G24" s="778"/>
      <c r="H24" s="778"/>
      <c r="I24" s="778"/>
      <c r="J24" s="778"/>
      <c r="K24" s="778"/>
      <c r="L24" s="779">
        <f t="shared" si="0"/>
        <v>0</v>
      </c>
      <c r="M24" s="780"/>
      <c r="N24" s="778"/>
      <c r="O24" s="778"/>
      <c r="P24" s="778"/>
      <c r="Q24" s="778"/>
      <c r="R24" s="778"/>
      <c r="S24" s="778"/>
      <c r="T24" s="779">
        <f t="shared" si="1"/>
        <v>0</v>
      </c>
      <c r="U24" s="780"/>
      <c r="V24" s="1626"/>
      <c r="W24" s="1627"/>
      <c r="X24" s="1627"/>
      <c r="Y24" s="1627"/>
      <c r="Z24" s="1627"/>
      <c r="AA24" s="1628"/>
      <c r="AB24" s="780"/>
      <c r="AC24" s="1632"/>
      <c r="AD24" s="1639" t="str">
        <f>IF(SUM($O24:Q24)=0,"",(SUM($O24:Q24)*1000)/SUM($G24:I24))</f>
        <v/>
      </c>
      <c r="AE24" s="781" t="str">
        <f>IF(SUM($O24:R24)=0,"",(SUM($O24:R24)*1000)/SUM($G24:J24))</f>
        <v/>
      </c>
      <c r="AF24" s="781">
        <f t="shared" si="2"/>
        <v>0</v>
      </c>
    </row>
    <row r="25" spans="1:32">
      <c r="A25" s="87" t="s">
        <v>2</v>
      </c>
      <c r="B25" s="87"/>
      <c r="C25" s="1037"/>
      <c r="D25" s="1019" t="s">
        <v>2</v>
      </c>
      <c r="F25" s="779">
        <f t="shared" ref="F25:K25" si="5">SUM(F$16:F$24)</f>
        <v>0</v>
      </c>
      <c r="G25" s="779">
        <f t="shared" si="5"/>
        <v>0</v>
      </c>
      <c r="H25" s="779">
        <f t="shared" si="5"/>
        <v>0</v>
      </c>
      <c r="I25" s="779">
        <f t="shared" si="5"/>
        <v>0</v>
      </c>
      <c r="J25" s="779">
        <f t="shared" si="5"/>
        <v>0</v>
      </c>
      <c r="K25" s="779">
        <f t="shared" si="5"/>
        <v>0</v>
      </c>
      <c r="L25" s="779">
        <f t="shared" si="0"/>
        <v>0</v>
      </c>
      <c r="M25" s="780"/>
      <c r="N25" s="779">
        <f t="shared" ref="N25:S25" si="6">SUM(N$16:N$24)</f>
        <v>0</v>
      </c>
      <c r="O25" s="779">
        <f t="shared" si="6"/>
        <v>0</v>
      </c>
      <c r="P25" s="779">
        <f t="shared" si="6"/>
        <v>0</v>
      </c>
      <c r="Q25" s="779">
        <f t="shared" si="6"/>
        <v>0</v>
      </c>
      <c r="R25" s="779">
        <f t="shared" si="6"/>
        <v>0</v>
      </c>
      <c r="S25" s="779">
        <f t="shared" si="6"/>
        <v>0</v>
      </c>
      <c r="T25" s="779">
        <f t="shared" si="1"/>
        <v>0</v>
      </c>
      <c r="U25" s="780"/>
      <c r="V25" s="1626"/>
      <c r="W25" s="1627"/>
      <c r="X25" s="1627"/>
      <c r="Y25" s="1627"/>
      <c r="Z25" s="1627"/>
      <c r="AA25" s="1628"/>
      <c r="AB25" s="780"/>
      <c r="AC25" s="1632"/>
      <c r="AD25" s="1639"/>
      <c r="AE25" s="781"/>
      <c r="AF25" s="781">
        <f t="shared" si="2"/>
        <v>0</v>
      </c>
    </row>
    <row r="26" spans="1:32">
      <c r="A26" s="260" t="s">
        <v>14</v>
      </c>
      <c r="B26" s="260" t="s">
        <v>37</v>
      </c>
      <c r="C26" s="260" t="s">
        <v>5</v>
      </c>
      <c r="D26" s="793" t="s">
        <v>677</v>
      </c>
      <c r="F26" s="783"/>
      <c r="G26" s="778"/>
      <c r="H26" s="778"/>
      <c r="I26" s="778"/>
      <c r="J26" s="778"/>
      <c r="K26" s="778"/>
      <c r="L26" s="779">
        <f t="shared" si="0"/>
        <v>0</v>
      </c>
      <c r="M26" s="780"/>
      <c r="N26" s="783"/>
      <c r="O26" s="778"/>
      <c r="P26" s="778"/>
      <c r="Q26" s="778"/>
      <c r="R26" s="778"/>
      <c r="S26" s="778"/>
      <c r="T26" s="779">
        <f t="shared" si="1"/>
        <v>0</v>
      </c>
      <c r="U26" s="780"/>
      <c r="V26" s="1626"/>
      <c r="W26" s="1627"/>
      <c r="X26" s="1627"/>
      <c r="Y26" s="1627"/>
      <c r="Z26" s="1627"/>
      <c r="AA26" s="1628"/>
      <c r="AB26" s="780"/>
      <c r="AC26" s="1632"/>
      <c r="AD26" s="1639" t="str">
        <f>IF(SUM($O26:Q26)=0,"",(SUM($O26:Q26)*1000)/SUM($G26:I26))</f>
        <v/>
      </c>
      <c r="AE26" s="781" t="str">
        <f>IF(SUM($O26:R26)=0,"",(SUM($O26:R26)*1000)/SUM($G26:J26))</f>
        <v/>
      </c>
      <c r="AF26" s="781">
        <f t="shared" si="2"/>
        <v>0</v>
      </c>
    </row>
    <row r="27" spans="1:32">
      <c r="A27" s="260" t="s">
        <v>14</v>
      </c>
      <c r="B27" s="260" t="s">
        <v>37</v>
      </c>
      <c r="C27" s="260" t="s">
        <v>5</v>
      </c>
      <c r="D27" s="793" t="s">
        <v>678</v>
      </c>
      <c r="F27" s="783"/>
      <c r="G27" s="778"/>
      <c r="H27" s="778"/>
      <c r="I27" s="778"/>
      <c r="J27" s="778"/>
      <c r="K27" s="778"/>
      <c r="L27" s="779">
        <f t="shared" si="0"/>
        <v>0</v>
      </c>
      <c r="M27" s="780"/>
      <c r="N27" s="783"/>
      <c r="O27" s="778"/>
      <c r="P27" s="778"/>
      <c r="Q27" s="778"/>
      <c r="R27" s="778"/>
      <c r="S27" s="778"/>
      <c r="T27" s="779">
        <f t="shared" si="1"/>
        <v>0</v>
      </c>
      <c r="U27" s="780"/>
      <c r="V27" s="1626"/>
      <c r="W27" s="1627"/>
      <c r="X27" s="1627"/>
      <c r="Y27" s="1627"/>
      <c r="Z27" s="1627"/>
      <c r="AA27" s="1628"/>
      <c r="AB27" s="780"/>
      <c r="AC27" s="1632"/>
      <c r="AD27" s="1639" t="str">
        <f>IF(SUM($O27:Q27)=0,"",(SUM($O27:Q27)*1000)/SUM($G27:I27))</f>
        <v/>
      </c>
      <c r="AE27" s="781" t="str">
        <f>IF(SUM($O27:R27)=0,"",(SUM($O27:R27)*1000)/SUM($G27:J27))</f>
        <v/>
      </c>
      <c r="AF27" s="781">
        <f t="shared" si="2"/>
        <v>0</v>
      </c>
    </row>
    <row r="28" spans="1:32">
      <c r="A28" s="260" t="s">
        <v>14</v>
      </c>
      <c r="B28" s="260" t="s">
        <v>40</v>
      </c>
      <c r="C28" s="260" t="s">
        <v>5</v>
      </c>
      <c r="D28" s="793" t="s">
        <v>677</v>
      </c>
      <c r="F28" s="778"/>
      <c r="G28" s="778"/>
      <c r="H28" s="778"/>
      <c r="I28" s="778"/>
      <c r="J28" s="778"/>
      <c r="K28" s="778"/>
      <c r="L28" s="779">
        <f t="shared" si="0"/>
        <v>0</v>
      </c>
      <c r="M28" s="780"/>
      <c r="N28" s="778"/>
      <c r="O28" s="778"/>
      <c r="P28" s="778"/>
      <c r="Q28" s="778"/>
      <c r="R28" s="778"/>
      <c r="S28" s="778"/>
      <c r="T28" s="779">
        <f t="shared" si="1"/>
        <v>0</v>
      </c>
      <c r="U28" s="780"/>
      <c r="V28" s="1626"/>
      <c r="W28" s="1627"/>
      <c r="X28" s="1627"/>
      <c r="Y28" s="1627"/>
      <c r="Z28" s="1627"/>
      <c r="AA28" s="1628"/>
      <c r="AB28" s="780"/>
      <c r="AC28" s="1632"/>
      <c r="AD28" s="1639" t="str">
        <f>IF(SUM($O28:Q28)=0,"",(SUM($O28:Q28)*1000)/SUM($G28:I28))</f>
        <v/>
      </c>
      <c r="AE28" s="781" t="str">
        <f>IF(SUM($O28:R28)=0,"",(SUM($O28:R28)*1000)/SUM($G28:J28))</f>
        <v/>
      </c>
      <c r="AF28" s="781">
        <f t="shared" si="2"/>
        <v>0</v>
      </c>
    </row>
    <row r="29" spans="1:32">
      <c r="A29" s="260" t="s">
        <v>14</v>
      </c>
      <c r="B29" s="260" t="s">
        <v>40</v>
      </c>
      <c r="C29" s="260" t="s">
        <v>5</v>
      </c>
      <c r="D29" s="793" t="s">
        <v>678</v>
      </c>
      <c r="F29" s="778"/>
      <c r="G29" s="778"/>
      <c r="H29" s="778"/>
      <c r="I29" s="778"/>
      <c r="J29" s="778"/>
      <c r="K29" s="778"/>
      <c r="L29" s="779">
        <f t="shared" si="0"/>
        <v>0</v>
      </c>
      <c r="M29" s="780"/>
      <c r="N29" s="778"/>
      <c r="O29" s="778"/>
      <c r="P29" s="778"/>
      <c r="Q29" s="778"/>
      <c r="R29" s="778"/>
      <c r="S29" s="778"/>
      <c r="T29" s="779">
        <f t="shared" si="1"/>
        <v>0</v>
      </c>
      <c r="U29" s="780"/>
      <c r="V29" s="1626"/>
      <c r="W29" s="1627"/>
      <c r="X29" s="1627"/>
      <c r="Y29" s="1627"/>
      <c r="Z29" s="1627"/>
      <c r="AA29" s="1628"/>
      <c r="AB29" s="780"/>
      <c r="AC29" s="1632"/>
      <c r="AD29" s="1639" t="str">
        <f>IF(SUM($O29:Q29)=0,"",(SUM($O29:Q29)*1000)/SUM($G29:I29))</f>
        <v/>
      </c>
      <c r="AE29" s="781" t="str">
        <f>IF(SUM($O29:R29)=0,"",(SUM($O29:R29)*1000)/SUM($G29:J29))</f>
        <v/>
      </c>
      <c r="AF29" s="781">
        <f t="shared" si="2"/>
        <v>0</v>
      </c>
    </row>
    <row r="30" spans="1:32">
      <c r="A30" s="87" t="s">
        <v>2</v>
      </c>
      <c r="B30" s="87"/>
      <c r="C30" s="1037"/>
      <c r="D30" s="1019" t="s">
        <v>2</v>
      </c>
      <c r="F30" s="779">
        <f t="shared" ref="F30:K30" si="7">SUM(F26:F29)</f>
        <v>0</v>
      </c>
      <c r="G30" s="779">
        <f t="shared" si="7"/>
        <v>0</v>
      </c>
      <c r="H30" s="779">
        <f t="shared" si="7"/>
        <v>0</v>
      </c>
      <c r="I30" s="779">
        <f t="shared" si="7"/>
        <v>0</v>
      </c>
      <c r="J30" s="779">
        <f t="shared" si="7"/>
        <v>0</v>
      </c>
      <c r="K30" s="779">
        <f t="shared" si="7"/>
        <v>0</v>
      </c>
      <c r="L30" s="779">
        <f t="shared" si="0"/>
        <v>0</v>
      </c>
      <c r="M30" s="780"/>
      <c r="N30" s="779">
        <f t="shared" ref="N30:S30" si="8">SUM(N26:N29)</f>
        <v>0</v>
      </c>
      <c r="O30" s="779">
        <f t="shared" si="8"/>
        <v>0</v>
      </c>
      <c r="P30" s="779">
        <f t="shared" si="8"/>
        <v>0</v>
      </c>
      <c r="Q30" s="779">
        <f t="shared" si="8"/>
        <v>0</v>
      </c>
      <c r="R30" s="779">
        <f t="shared" si="8"/>
        <v>0</v>
      </c>
      <c r="S30" s="779">
        <f t="shared" si="8"/>
        <v>0</v>
      </c>
      <c r="T30" s="779">
        <f t="shared" si="1"/>
        <v>0</v>
      </c>
      <c r="U30" s="780"/>
      <c r="V30" s="1626"/>
      <c r="W30" s="1627"/>
      <c r="X30" s="1627"/>
      <c r="Y30" s="1627"/>
      <c r="Z30" s="1627"/>
      <c r="AA30" s="1628"/>
      <c r="AB30" s="780"/>
      <c r="AC30" s="1632"/>
      <c r="AD30" s="1639"/>
      <c r="AE30" s="781"/>
      <c r="AF30" s="781">
        <f t="shared" si="2"/>
        <v>0</v>
      </c>
    </row>
    <row r="31" spans="1:32">
      <c r="A31" s="260" t="s">
        <v>14</v>
      </c>
      <c r="B31" s="260" t="s">
        <v>46</v>
      </c>
      <c r="C31" s="260" t="s">
        <v>6</v>
      </c>
      <c r="D31" s="793" t="s">
        <v>677</v>
      </c>
      <c r="F31" s="783"/>
      <c r="G31" s="778"/>
      <c r="H31" s="778"/>
      <c r="I31" s="778"/>
      <c r="J31" s="778"/>
      <c r="K31" s="778"/>
      <c r="L31" s="779">
        <f t="shared" si="0"/>
        <v>0</v>
      </c>
      <c r="M31" s="780"/>
      <c r="N31" s="783"/>
      <c r="O31" s="778"/>
      <c r="P31" s="778"/>
      <c r="Q31" s="778"/>
      <c r="R31" s="778"/>
      <c r="S31" s="778"/>
      <c r="T31" s="779">
        <f t="shared" ref="T31:T56" si="9">SUM($O31:$S31)</f>
        <v>0</v>
      </c>
      <c r="U31" s="780"/>
      <c r="V31" s="1626"/>
      <c r="W31" s="1627"/>
      <c r="X31" s="1627"/>
      <c r="Y31" s="1627"/>
      <c r="Z31" s="1627"/>
      <c r="AA31" s="1628"/>
      <c r="AB31" s="780"/>
      <c r="AC31" s="1632"/>
      <c r="AD31" s="1639" t="str">
        <f>IF(SUM($O31:Q31)=0,"",(SUM($O31:Q31)*1000)/SUM($G31:I31))</f>
        <v/>
      </c>
      <c r="AE31" s="781" t="str">
        <f>IF(SUM($O31:R31)=0,"",(SUM($O31:R31)*1000)/SUM($G31:J31))</f>
        <v/>
      </c>
      <c r="AF31" s="781">
        <f t="shared" si="2"/>
        <v>0</v>
      </c>
    </row>
    <row r="32" spans="1:32">
      <c r="A32" s="260" t="s">
        <v>14</v>
      </c>
      <c r="B32" s="260" t="s">
        <v>46</v>
      </c>
      <c r="C32" s="260" t="s">
        <v>6</v>
      </c>
      <c r="D32" s="793" t="s">
        <v>678</v>
      </c>
      <c r="F32" s="778"/>
      <c r="G32" s="778"/>
      <c r="H32" s="778"/>
      <c r="I32" s="778"/>
      <c r="J32" s="778"/>
      <c r="K32" s="778"/>
      <c r="L32" s="779">
        <f t="shared" si="0"/>
        <v>0</v>
      </c>
      <c r="M32" s="780"/>
      <c r="N32" s="778"/>
      <c r="O32" s="778"/>
      <c r="P32" s="778"/>
      <c r="Q32" s="778"/>
      <c r="R32" s="778"/>
      <c r="S32" s="778"/>
      <c r="T32" s="779">
        <f t="shared" si="9"/>
        <v>0</v>
      </c>
      <c r="U32" s="780"/>
      <c r="V32" s="1626"/>
      <c r="W32" s="1627"/>
      <c r="X32" s="1627"/>
      <c r="Y32" s="1627"/>
      <c r="Z32" s="1627"/>
      <c r="AA32" s="1628"/>
      <c r="AB32" s="780"/>
      <c r="AC32" s="1632"/>
      <c r="AD32" s="1639" t="str">
        <f>IF(SUM($O32:Q32)=0,"",(SUM($O32:Q32)*1000)/SUM($G32:I32))</f>
        <v/>
      </c>
      <c r="AE32" s="781" t="str">
        <f>IF(SUM($O32:R32)=0,"",(SUM($O32:R32)*1000)/SUM($G32:J32))</f>
        <v/>
      </c>
      <c r="AF32" s="781">
        <f t="shared" si="2"/>
        <v>0</v>
      </c>
    </row>
    <row r="33" spans="1:32">
      <c r="A33" s="87" t="s">
        <v>2</v>
      </c>
      <c r="B33" s="87"/>
      <c r="C33" s="1037"/>
      <c r="D33" s="1019" t="s">
        <v>2</v>
      </c>
      <c r="F33" s="779">
        <f t="shared" ref="F33:K33" si="10">SUM(F31:F32)</f>
        <v>0</v>
      </c>
      <c r="G33" s="779">
        <f t="shared" si="10"/>
        <v>0</v>
      </c>
      <c r="H33" s="779">
        <f t="shared" si="10"/>
        <v>0</v>
      </c>
      <c r="I33" s="779">
        <f t="shared" si="10"/>
        <v>0</v>
      </c>
      <c r="J33" s="779">
        <f t="shared" si="10"/>
        <v>0</v>
      </c>
      <c r="K33" s="779">
        <f t="shared" si="10"/>
        <v>0</v>
      </c>
      <c r="L33" s="779">
        <f t="shared" si="0"/>
        <v>0</v>
      </c>
      <c r="M33" s="780"/>
      <c r="N33" s="779">
        <f t="shared" ref="N33:S33" si="11">SUM(N31:N32)</f>
        <v>0</v>
      </c>
      <c r="O33" s="779">
        <f t="shared" si="11"/>
        <v>0</v>
      </c>
      <c r="P33" s="779">
        <f t="shared" si="11"/>
        <v>0</v>
      </c>
      <c r="Q33" s="779">
        <f t="shared" si="11"/>
        <v>0</v>
      </c>
      <c r="R33" s="779">
        <f t="shared" si="11"/>
        <v>0</v>
      </c>
      <c r="S33" s="779">
        <f t="shared" si="11"/>
        <v>0</v>
      </c>
      <c r="T33" s="779">
        <f t="shared" si="9"/>
        <v>0</v>
      </c>
      <c r="U33" s="780"/>
      <c r="V33" s="1629"/>
      <c r="W33" s="1630"/>
      <c r="X33" s="1630"/>
      <c r="Y33" s="1630"/>
      <c r="Z33" s="1630"/>
      <c r="AA33" s="1631"/>
      <c r="AB33" s="780"/>
      <c r="AC33" s="1633"/>
      <c r="AD33" s="1639"/>
      <c r="AE33" s="781"/>
      <c r="AF33" s="781">
        <f t="shared" si="2"/>
        <v>0</v>
      </c>
    </row>
    <row r="34" spans="1:32">
      <c r="A34" s="260" t="s">
        <v>679</v>
      </c>
      <c r="B34" s="260" t="s">
        <v>680</v>
      </c>
      <c r="C34" s="260" t="s">
        <v>11</v>
      </c>
      <c r="D34" s="793" t="s">
        <v>659</v>
      </c>
      <c r="F34" s="778"/>
      <c r="G34" s="778"/>
      <c r="H34" s="778"/>
      <c r="I34" s="778"/>
      <c r="J34" s="778"/>
      <c r="K34" s="778"/>
      <c r="L34" s="779">
        <f t="shared" si="0"/>
        <v>0</v>
      </c>
      <c r="M34" s="780"/>
      <c r="N34" s="778"/>
      <c r="O34" s="778"/>
      <c r="P34" s="778"/>
      <c r="Q34" s="778"/>
      <c r="R34" s="778"/>
      <c r="S34" s="778"/>
      <c r="T34" s="779">
        <f t="shared" si="9"/>
        <v>0</v>
      </c>
      <c r="U34" s="780"/>
      <c r="V34" s="1638">
        <f t="shared" ref="V34:AA47" si="12">IF(SUM(F34,N34)=0,0,(IF(OR(F34=0,N34=0),"Err",N34*1000/F34)))</f>
        <v>0</v>
      </c>
      <c r="W34" s="1638">
        <f t="shared" si="12"/>
        <v>0</v>
      </c>
      <c r="X34" s="1638">
        <f t="shared" si="12"/>
        <v>0</v>
      </c>
      <c r="Y34" s="1638">
        <f t="shared" si="12"/>
        <v>0</v>
      </c>
      <c r="Z34" s="1638">
        <f t="shared" si="12"/>
        <v>0</v>
      </c>
      <c r="AA34" s="1638">
        <f t="shared" si="12"/>
        <v>0</v>
      </c>
      <c r="AB34" s="784"/>
      <c r="AC34" s="1638" t="str">
        <f>IF(SUM($O34:P34)=0,"",(SUM($O34:P34)*1000)/SUM($G34:H34))</f>
        <v/>
      </c>
      <c r="AD34" s="781" t="str">
        <f>IF(SUM($O34:Q34)=0,"",(SUM($O34:Q34)*1000)/SUM($G34:I34))</f>
        <v/>
      </c>
      <c r="AE34" s="781" t="str">
        <f>IF(SUM($O34:R34)=0,"",(SUM($O34:R34)*1000)/SUM($G34:J34))</f>
        <v/>
      </c>
      <c r="AF34" s="781">
        <f t="shared" si="2"/>
        <v>0</v>
      </c>
    </row>
    <row r="35" spans="1:32">
      <c r="A35" s="260" t="s">
        <v>679</v>
      </c>
      <c r="B35" s="260" t="s">
        <v>681</v>
      </c>
      <c r="C35" s="260" t="s">
        <v>11</v>
      </c>
      <c r="D35" s="793" t="s">
        <v>659</v>
      </c>
      <c r="F35" s="778"/>
      <c r="G35" s="778"/>
      <c r="H35" s="778"/>
      <c r="I35" s="778"/>
      <c r="J35" s="778"/>
      <c r="K35" s="778"/>
      <c r="L35" s="779">
        <f t="shared" si="0"/>
        <v>0</v>
      </c>
      <c r="M35" s="780"/>
      <c r="N35" s="778"/>
      <c r="O35" s="778"/>
      <c r="P35" s="778"/>
      <c r="Q35" s="778"/>
      <c r="R35" s="778"/>
      <c r="S35" s="778"/>
      <c r="T35" s="779">
        <f t="shared" si="9"/>
        <v>0</v>
      </c>
      <c r="U35" s="780"/>
      <c r="V35" s="781">
        <f t="shared" si="12"/>
        <v>0</v>
      </c>
      <c r="W35" s="781">
        <f t="shared" si="12"/>
        <v>0</v>
      </c>
      <c r="X35" s="781">
        <f t="shared" si="12"/>
        <v>0</v>
      </c>
      <c r="Y35" s="781">
        <f t="shared" si="12"/>
        <v>0</v>
      </c>
      <c r="Z35" s="781">
        <f t="shared" si="12"/>
        <v>0</v>
      </c>
      <c r="AA35" s="781">
        <f t="shared" si="12"/>
        <v>0</v>
      </c>
      <c r="AB35" s="784"/>
      <c r="AC35" s="781" t="str">
        <f>IF(SUM($O35:P35)=0,"",(SUM($O35:P35)*1000)/SUM($G35:H35))</f>
        <v/>
      </c>
      <c r="AD35" s="781" t="str">
        <f>IF(SUM($O35:Q35)=0,"",(SUM($O35:Q35)*1000)/SUM($G35:I35))</f>
        <v/>
      </c>
      <c r="AE35" s="781" t="str">
        <f>IF(SUM($O35:R35)=0,"",(SUM($O35:R35)*1000)/SUM($G35:J35))</f>
        <v/>
      </c>
      <c r="AF35" s="781">
        <f t="shared" si="2"/>
        <v>0</v>
      </c>
    </row>
    <row r="36" spans="1:32">
      <c r="A36" s="1037" t="s">
        <v>679</v>
      </c>
      <c r="B36" s="1037" t="s">
        <v>682</v>
      </c>
      <c r="C36" s="1037" t="s">
        <v>11</v>
      </c>
      <c r="D36" s="782" t="s">
        <v>659</v>
      </c>
      <c r="F36" s="778"/>
      <c r="G36" s="778"/>
      <c r="H36" s="778"/>
      <c r="I36" s="778"/>
      <c r="J36" s="778"/>
      <c r="K36" s="778"/>
      <c r="L36" s="779">
        <f t="shared" si="0"/>
        <v>0</v>
      </c>
      <c r="M36" s="780"/>
      <c r="N36" s="778"/>
      <c r="O36" s="778"/>
      <c r="P36" s="778"/>
      <c r="Q36" s="778"/>
      <c r="R36" s="778"/>
      <c r="S36" s="778"/>
      <c r="T36" s="779">
        <f t="shared" si="9"/>
        <v>0</v>
      </c>
      <c r="U36" s="780"/>
      <c r="V36" s="781">
        <f t="shared" si="12"/>
        <v>0</v>
      </c>
      <c r="W36" s="781">
        <f t="shared" si="12"/>
        <v>0</v>
      </c>
      <c r="X36" s="781">
        <f t="shared" si="12"/>
        <v>0</v>
      </c>
      <c r="Y36" s="781">
        <f t="shared" si="12"/>
        <v>0</v>
      </c>
      <c r="Z36" s="781">
        <f t="shared" si="12"/>
        <v>0</v>
      </c>
      <c r="AA36" s="781">
        <f t="shared" si="12"/>
        <v>0</v>
      </c>
      <c r="AB36" s="784"/>
      <c r="AC36" s="781" t="str">
        <f>IF(SUM($O36:P36)=0,"",(SUM($O36:P36)*1000)/SUM($G36:H36))</f>
        <v/>
      </c>
      <c r="AD36" s="781" t="str">
        <f>IF(SUM($O36:Q36)=0,"",(SUM($O36:Q36)*1000)/SUM($G36:I36))</f>
        <v/>
      </c>
      <c r="AE36" s="781" t="str">
        <f>IF(SUM($O36:R36)=0,"",(SUM($O36:R36)*1000)/SUM($G36:J36))</f>
        <v/>
      </c>
      <c r="AF36" s="781">
        <f t="shared" si="2"/>
        <v>0</v>
      </c>
    </row>
    <row r="37" spans="1:32">
      <c r="A37" s="260" t="s">
        <v>31</v>
      </c>
      <c r="B37" s="1037" t="s">
        <v>683</v>
      </c>
      <c r="C37" s="260" t="s">
        <v>11</v>
      </c>
      <c r="D37" s="793" t="s">
        <v>659</v>
      </c>
      <c r="F37" s="778"/>
      <c r="G37" s="778"/>
      <c r="H37" s="778"/>
      <c r="I37" s="778"/>
      <c r="J37" s="778"/>
      <c r="K37" s="778"/>
      <c r="L37" s="779">
        <f t="shared" si="0"/>
        <v>0</v>
      </c>
      <c r="M37" s="780"/>
      <c r="N37" s="778"/>
      <c r="O37" s="778"/>
      <c r="P37" s="778"/>
      <c r="Q37" s="778"/>
      <c r="R37" s="778"/>
      <c r="S37" s="778"/>
      <c r="T37" s="779">
        <f t="shared" si="9"/>
        <v>0</v>
      </c>
      <c r="U37" s="780"/>
      <c r="V37" s="781">
        <f t="shared" si="12"/>
        <v>0</v>
      </c>
      <c r="W37" s="781">
        <f t="shared" si="12"/>
        <v>0</v>
      </c>
      <c r="X37" s="781">
        <f t="shared" si="12"/>
        <v>0</v>
      </c>
      <c r="Y37" s="781">
        <f t="shared" si="12"/>
        <v>0</v>
      </c>
      <c r="Z37" s="781">
        <f t="shared" si="12"/>
        <v>0</v>
      </c>
      <c r="AA37" s="781">
        <f t="shared" si="12"/>
        <v>0</v>
      </c>
      <c r="AB37" s="784"/>
      <c r="AC37" s="781"/>
      <c r="AD37" s="781"/>
      <c r="AE37" s="781"/>
      <c r="AF37" s="781">
        <f t="shared" si="2"/>
        <v>0</v>
      </c>
    </row>
    <row r="38" spans="1:32">
      <c r="A38" s="260" t="s">
        <v>31</v>
      </c>
      <c r="B38" s="1037" t="s">
        <v>684</v>
      </c>
      <c r="C38" s="260" t="s">
        <v>11</v>
      </c>
      <c r="D38" s="793" t="s">
        <v>659</v>
      </c>
      <c r="F38" s="778"/>
      <c r="G38" s="778"/>
      <c r="H38" s="778"/>
      <c r="I38" s="778"/>
      <c r="J38" s="778"/>
      <c r="K38" s="778"/>
      <c r="L38" s="779">
        <f t="shared" si="0"/>
        <v>0</v>
      </c>
      <c r="M38" s="780"/>
      <c r="N38" s="778"/>
      <c r="O38" s="778"/>
      <c r="P38" s="778"/>
      <c r="Q38" s="778"/>
      <c r="R38" s="778"/>
      <c r="S38" s="778"/>
      <c r="T38" s="779">
        <f t="shared" si="9"/>
        <v>0</v>
      </c>
      <c r="U38" s="780"/>
      <c r="V38" s="781">
        <f t="shared" si="12"/>
        <v>0</v>
      </c>
      <c r="W38" s="781">
        <f t="shared" si="12"/>
        <v>0</v>
      </c>
      <c r="X38" s="781">
        <f t="shared" si="12"/>
        <v>0</v>
      </c>
      <c r="Y38" s="781">
        <f t="shared" si="12"/>
        <v>0</v>
      </c>
      <c r="Z38" s="781">
        <f t="shared" si="12"/>
        <v>0</v>
      </c>
      <c r="AA38" s="781">
        <f t="shared" si="12"/>
        <v>0</v>
      </c>
      <c r="AB38" s="784"/>
      <c r="AC38" s="781"/>
      <c r="AD38" s="781"/>
      <c r="AE38" s="781"/>
      <c r="AF38" s="781">
        <f t="shared" si="2"/>
        <v>0</v>
      </c>
    </row>
    <row r="39" spans="1:32">
      <c r="A39" s="260" t="s">
        <v>31</v>
      </c>
      <c r="B39" s="1037" t="s">
        <v>1230</v>
      </c>
      <c r="C39" s="260" t="s">
        <v>11</v>
      </c>
      <c r="D39" s="793" t="s">
        <v>659</v>
      </c>
      <c r="F39" s="778"/>
      <c r="G39" s="778"/>
      <c r="H39" s="778"/>
      <c r="I39" s="778"/>
      <c r="J39" s="778"/>
      <c r="K39" s="778"/>
      <c r="L39" s="779">
        <f t="shared" si="0"/>
        <v>0</v>
      </c>
      <c r="M39" s="780"/>
      <c r="N39" s="778"/>
      <c r="O39" s="778"/>
      <c r="P39" s="778"/>
      <c r="Q39" s="778"/>
      <c r="R39" s="778"/>
      <c r="S39" s="778"/>
      <c r="T39" s="779">
        <f t="shared" si="9"/>
        <v>0</v>
      </c>
      <c r="U39" s="780"/>
      <c r="V39" s="781">
        <f t="shared" si="12"/>
        <v>0</v>
      </c>
      <c r="W39" s="781">
        <f t="shared" si="12"/>
        <v>0</v>
      </c>
      <c r="X39" s="781">
        <f t="shared" si="12"/>
        <v>0</v>
      </c>
      <c r="Y39" s="781">
        <f t="shared" si="12"/>
        <v>0</v>
      </c>
      <c r="Z39" s="781">
        <f t="shared" si="12"/>
        <v>0</v>
      </c>
      <c r="AA39" s="781">
        <f t="shared" si="12"/>
        <v>0</v>
      </c>
      <c r="AB39" s="784"/>
      <c r="AC39" s="781" t="str">
        <f>IF(SUM($O39:P39)=0,"",(SUM($O39:P39)*1000)/SUM($G39:H39))</f>
        <v/>
      </c>
      <c r="AD39" s="781" t="str">
        <f>IF(SUM($O39:Q39)=0,"",(SUM($O39:Q39)*1000)/SUM($G39:I39))</f>
        <v/>
      </c>
      <c r="AE39" s="781" t="str">
        <f>IF(SUM($O39:R39)=0,"",(SUM($O39:R39)*1000)/SUM($G39:J39))</f>
        <v/>
      </c>
      <c r="AF39" s="781">
        <f t="shared" si="2"/>
        <v>0</v>
      </c>
    </row>
    <row r="40" spans="1:32">
      <c r="A40" s="260" t="s">
        <v>679</v>
      </c>
      <c r="B40" s="260" t="s">
        <v>685</v>
      </c>
      <c r="C40" s="260" t="s">
        <v>11</v>
      </c>
      <c r="D40" s="793" t="s">
        <v>659</v>
      </c>
      <c r="F40" s="778"/>
      <c r="G40" s="778"/>
      <c r="H40" s="778"/>
      <c r="I40" s="778"/>
      <c r="J40" s="778"/>
      <c r="K40" s="778"/>
      <c r="L40" s="779">
        <f t="shared" si="0"/>
        <v>0</v>
      </c>
      <c r="M40" s="780"/>
      <c r="N40" s="778"/>
      <c r="O40" s="778"/>
      <c r="P40" s="778"/>
      <c r="Q40" s="778"/>
      <c r="R40" s="778"/>
      <c r="S40" s="778"/>
      <c r="T40" s="779">
        <f t="shared" si="9"/>
        <v>0</v>
      </c>
      <c r="U40" s="780"/>
      <c r="V40" s="781">
        <f t="shared" si="12"/>
        <v>0</v>
      </c>
      <c r="W40" s="781">
        <f t="shared" si="12"/>
        <v>0</v>
      </c>
      <c r="X40" s="781">
        <f t="shared" si="12"/>
        <v>0</v>
      </c>
      <c r="Y40" s="781">
        <f t="shared" si="12"/>
        <v>0</v>
      </c>
      <c r="Z40" s="781">
        <f t="shared" si="12"/>
        <v>0</v>
      </c>
      <c r="AA40" s="781">
        <f t="shared" si="12"/>
        <v>0</v>
      </c>
      <c r="AB40" s="784"/>
      <c r="AC40" s="781" t="str">
        <f>IF(SUM($O40:P40)=0,"",(SUM($O40:P40)*1000)/SUM($G40:H40))</f>
        <v/>
      </c>
      <c r="AD40" s="781" t="str">
        <f>IF(SUM($O40:Q40)=0,"",(SUM($O40:Q40)*1000)/SUM($G40:I40))</f>
        <v/>
      </c>
      <c r="AE40" s="781" t="str">
        <f>IF(SUM($O40:R40)=0,"",(SUM($O40:R40)*1000)/SUM($G40:J40))</f>
        <v/>
      </c>
      <c r="AF40" s="781">
        <f t="shared" si="2"/>
        <v>0</v>
      </c>
    </row>
    <row r="41" spans="1:32">
      <c r="A41" s="260" t="s">
        <v>679</v>
      </c>
      <c r="B41" s="260" t="s">
        <v>686</v>
      </c>
      <c r="C41" s="260" t="s">
        <v>11</v>
      </c>
      <c r="D41" s="793" t="s">
        <v>659</v>
      </c>
      <c r="F41" s="778"/>
      <c r="G41" s="778"/>
      <c r="H41" s="778"/>
      <c r="I41" s="778"/>
      <c r="J41" s="778"/>
      <c r="K41" s="778"/>
      <c r="L41" s="779">
        <f t="shared" si="0"/>
        <v>0</v>
      </c>
      <c r="M41" s="780"/>
      <c r="N41" s="778"/>
      <c r="O41" s="778"/>
      <c r="P41" s="778"/>
      <c r="Q41" s="778"/>
      <c r="R41" s="778"/>
      <c r="S41" s="778"/>
      <c r="T41" s="779">
        <f t="shared" si="9"/>
        <v>0</v>
      </c>
      <c r="U41" s="780"/>
      <c r="V41" s="781">
        <f t="shared" si="12"/>
        <v>0</v>
      </c>
      <c r="W41" s="781">
        <f t="shared" si="12"/>
        <v>0</v>
      </c>
      <c r="X41" s="781">
        <f t="shared" si="12"/>
        <v>0</v>
      </c>
      <c r="Y41" s="781">
        <f t="shared" si="12"/>
        <v>0</v>
      </c>
      <c r="Z41" s="781">
        <f t="shared" si="12"/>
        <v>0</v>
      </c>
      <c r="AA41" s="781">
        <f t="shared" si="12"/>
        <v>0</v>
      </c>
      <c r="AB41" s="784"/>
      <c r="AC41" s="781" t="str">
        <f>IF(SUM($O41:P41)=0,"",(SUM($O41:P41)*1000)/SUM($G41:H41))</f>
        <v/>
      </c>
      <c r="AD41" s="781" t="str">
        <f>IF(SUM($O41:Q41)=0,"",(SUM($O41:Q41)*1000)/SUM($G41:I41))</f>
        <v/>
      </c>
      <c r="AE41" s="781" t="str">
        <f>IF(SUM($O41:R41)=0,"",(SUM($O41:R41)*1000)/SUM($G41:J41))</f>
        <v/>
      </c>
      <c r="AF41" s="781">
        <f t="shared" si="2"/>
        <v>0</v>
      </c>
    </row>
    <row r="42" spans="1:32">
      <c r="A42" s="87"/>
      <c r="B42" s="87"/>
      <c r="C42" s="87" t="s">
        <v>2</v>
      </c>
      <c r="D42" s="1019" t="s">
        <v>2</v>
      </c>
      <c r="F42" s="779">
        <f t="shared" ref="F42:K42" si="13">SUM(F$34:F$41)</f>
        <v>0</v>
      </c>
      <c r="G42" s="779">
        <f t="shared" si="13"/>
        <v>0</v>
      </c>
      <c r="H42" s="779">
        <f t="shared" si="13"/>
        <v>0</v>
      </c>
      <c r="I42" s="779">
        <f t="shared" si="13"/>
        <v>0</v>
      </c>
      <c r="J42" s="779">
        <f t="shared" si="13"/>
        <v>0</v>
      </c>
      <c r="K42" s="779">
        <f t="shared" si="13"/>
        <v>0</v>
      </c>
      <c r="L42" s="779">
        <f t="shared" si="0"/>
        <v>0</v>
      </c>
      <c r="M42" s="780"/>
      <c r="N42" s="779">
        <f t="shared" ref="N42:S42" si="14">SUM(N$34:N$41)</f>
        <v>0</v>
      </c>
      <c r="O42" s="779">
        <f t="shared" si="14"/>
        <v>0</v>
      </c>
      <c r="P42" s="779">
        <f t="shared" si="14"/>
        <v>0</v>
      </c>
      <c r="Q42" s="779">
        <f t="shared" si="14"/>
        <v>0</v>
      </c>
      <c r="R42" s="779">
        <f t="shared" si="14"/>
        <v>0</v>
      </c>
      <c r="S42" s="779">
        <f t="shared" si="14"/>
        <v>0</v>
      </c>
      <c r="T42" s="779">
        <f t="shared" si="9"/>
        <v>0</v>
      </c>
      <c r="U42" s="780"/>
      <c r="V42" s="781">
        <f t="shared" si="12"/>
        <v>0</v>
      </c>
      <c r="W42" s="781">
        <f t="shared" si="12"/>
        <v>0</v>
      </c>
      <c r="X42" s="781">
        <f t="shared" si="12"/>
        <v>0</v>
      </c>
      <c r="Y42" s="781">
        <f t="shared" si="12"/>
        <v>0</v>
      </c>
      <c r="Z42" s="781">
        <f t="shared" si="12"/>
        <v>0</v>
      </c>
      <c r="AA42" s="781">
        <f t="shared" si="12"/>
        <v>0</v>
      </c>
      <c r="AB42" s="784"/>
      <c r="AC42" s="781"/>
      <c r="AD42" s="781"/>
      <c r="AE42" s="781"/>
      <c r="AF42" s="781">
        <f t="shared" si="2"/>
        <v>0</v>
      </c>
    </row>
    <row r="43" spans="1:32" ht="14.25">
      <c r="A43" s="1025" t="s">
        <v>15</v>
      </c>
      <c r="B43" s="1025" t="s">
        <v>687</v>
      </c>
      <c r="C43" s="1025" t="s">
        <v>11</v>
      </c>
      <c r="D43" s="1034" t="s">
        <v>659</v>
      </c>
      <c r="F43" s="778"/>
      <c r="G43" s="778"/>
      <c r="H43" s="778"/>
      <c r="I43" s="778"/>
      <c r="J43" s="778"/>
      <c r="K43" s="778"/>
      <c r="L43" s="779">
        <f t="shared" si="0"/>
        <v>0</v>
      </c>
      <c r="M43" s="780"/>
      <c r="N43" s="778"/>
      <c r="O43" s="778"/>
      <c r="P43" s="778"/>
      <c r="Q43" s="778"/>
      <c r="R43" s="778"/>
      <c r="S43" s="778"/>
      <c r="T43" s="779">
        <f t="shared" si="9"/>
        <v>0</v>
      </c>
      <c r="U43" s="780"/>
      <c r="V43" s="781">
        <f t="shared" si="12"/>
        <v>0</v>
      </c>
      <c r="W43" s="781">
        <f t="shared" si="12"/>
        <v>0</v>
      </c>
      <c r="X43" s="781">
        <f t="shared" si="12"/>
        <v>0</v>
      </c>
      <c r="Y43" s="781">
        <f t="shared" si="12"/>
        <v>0</v>
      </c>
      <c r="Z43" s="781">
        <f t="shared" si="12"/>
        <v>0</v>
      </c>
      <c r="AA43" s="781">
        <f t="shared" si="12"/>
        <v>0</v>
      </c>
      <c r="AB43" s="784"/>
      <c r="AC43" s="781" t="str">
        <f>IF(SUM($O43:P43)=0,"",(SUM($O43:P43)*1000)/SUM($G43:H43))</f>
        <v/>
      </c>
      <c r="AD43" s="781" t="str">
        <f>IF(SUM($O43:Q43)=0,"",(SUM($O43:Q43)*1000)/SUM($G43:I43))</f>
        <v/>
      </c>
      <c r="AE43" s="781" t="str">
        <f>IF(SUM($O43:R43)=0,"",(SUM($O43:R43)*1000)/SUM($G43:J43))</f>
        <v/>
      </c>
      <c r="AF43" s="781">
        <f t="shared" si="2"/>
        <v>0</v>
      </c>
    </row>
    <row r="44" spans="1:32" ht="14.25">
      <c r="A44" s="1025" t="s">
        <v>15</v>
      </c>
      <c r="B44" s="1025" t="s">
        <v>688</v>
      </c>
      <c r="C44" s="1025" t="s">
        <v>11</v>
      </c>
      <c r="D44" s="1034" t="s">
        <v>659</v>
      </c>
      <c r="F44" s="778"/>
      <c r="G44" s="778"/>
      <c r="H44" s="778"/>
      <c r="I44" s="778"/>
      <c r="J44" s="778"/>
      <c r="K44" s="778"/>
      <c r="L44" s="779">
        <f t="shared" si="0"/>
        <v>0</v>
      </c>
      <c r="M44" s="780"/>
      <c r="N44" s="778"/>
      <c r="O44" s="778"/>
      <c r="P44" s="778"/>
      <c r="Q44" s="778"/>
      <c r="R44" s="778"/>
      <c r="S44" s="778"/>
      <c r="T44" s="779">
        <f t="shared" si="9"/>
        <v>0</v>
      </c>
      <c r="U44" s="780"/>
      <c r="V44" s="781">
        <f t="shared" si="12"/>
        <v>0</v>
      </c>
      <c r="W44" s="781">
        <f t="shared" si="12"/>
        <v>0</v>
      </c>
      <c r="X44" s="781">
        <f t="shared" si="12"/>
        <v>0</v>
      </c>
      <c r="Y44" s="781">
        <f t="shared" si="12"/>
        <v>0</v>
      </c>
      <c r="Z44" s="781">
        <f t="shared" si="12"/>
        <v>0</v>
      </c>
      <c r="AA44" s="781">
        <f t="shared" si="12"/>
        <v>0</v>
      </c>
      <c r="AB44" s="784"/>
      <c r="AC44" s="781" t="str">
        <f>IF(SUM($O44:P44)=0,"",(SUM($O44:P44)*1000)/SUM($G44:H44))</f>
        <v/>
      </c>
      <c r="AD44" s="781" t="str">
        <f>IF(SUM($O44:Q44)=0,"",(SUM($O44:Q44)*1000)/SUM($G44:I44))</f>
        <v/>
      </c>
      <c r="AE44" s="781" t="str">
        <f>IF(SUM($O44:R44)=0,"",(SUM($O44:R44)*1000)/SUM($G44:J44))</f>
        <v/>
      </c>
      <c r="AF44" s="781">
        <f t="shared" si="2"/>
        <v>0</v>
      </c>
    </row>
    <row r="45" spans="1:32" ht="14.25">
      <c r="A45" s="1025" t="s">
        <v>16</v>
      </c>
      <c r="B45" s="688" t="s">
        <v>689</v>
      </c>
      <c r="C45" s="1025" t="s">
        <v>11</v>
      </c>
      <c r="D45" s="1034" t="s">
        <v>659</v>
      </c>
      <c r="F45" s="778"/>
      <c r="G45" s="778"/>
      <c r="H45" s="778"/>
      <c r="I45" s="778"/>
      <c r="J45" s="778"/>
      <c r="K45" s="778"/>
      <c r="L45" s="779">
        <f t="shared" si="0"/>
        <v>0</v>
      </c>
      <c r="M45" s="780"/>
      <c r="N45" s="778"/>
      <c r="O45" s="778"/>
      <c r="P45" s="778"/>
      <c r="Q45" s="778"/>
      <c r="R45" s="778"/>
      <c r="S45" s="778"/>
      <c r="T45" s="779">
        <f t="shared" si="9"/>
        <v>0</v>
      </c>
      <c r="U45" s="780"/>
      <c r="V45" s="781">
        <f t="shared" si="12"/>
        <v>0</v>
      </c>
      <c r="W45" s="781">
        <f t="shared" si="12"/>
        <v>0</v>
      </c>
      <c r="X45" s="781">
        <f t="shared" si="12"/>
        <v>0</v>
      </c>
      <c r="Y45" s="781">
        <f t="shared" si="12"/>
        <v>0</v>
      </c>
      <c r="Z45" s="781">
        <f t="shared" si="12"/>
        <v>0</v>
      </c>
      <c r="AA45" s="781">
        <f t="shared" si="12"/>
        <v>0</v>
      </c>
      <c r="AB45" s="784"/>
      <c r="AC45" s="781" t="str">
        <f>IF(SUM($O45:P45)=0,"",(SUM($O45:P45)*1000)/SUM($G45:H45))</f>
        <v/>
      </c>
      <c r="AD45" s="781" t="str">
        <f>IF(SUM($O45:Q45)=0,"",(SUM($O45:Q45)*1000)/SUM($G45:I45))</f>
        <v/>
      </c>
      <c r="AE45" s="781" t="str">
        <f>IF(SUM($O45:R45)=0,"",(SUM($O45:R45)*1000)/SUM($G45:J45))</f>
        <v/>
      </c>
      <c r="AF45" s="781">
        <f t="shared" si="2"/>
        <v>0</v>
      </c>
    </row>
    <row r="46" spans="1:32" ht="14.25">
      <c r="A46" s="1025" t="s">
        <v>16</v>
      </c>
      <c r="B46" s="688" t="s">
        <v>690</v>
      </c>
      <c r="C46" s="1025" t="s">
        <v>11</v>
      </c>
      <c r="D46" s="1034" t="s">
        <v>659</v>
      </c>
      <c r="F46" s="778"/>
      <c r="G46" s="778"/>
      <c r="H46" s="778"/>
      <c r="I46" s="778"/>
      <c r="J46" s="778"/>
      <c r="K46" s="778"/>
      <c r="L46" s="779">
        <f t="shared" si="0"/>
        <v>0</v>
      </c>
      <c r="M46" s="780"/>
      <c r="N46" s="778"/>
      <c r="O46" s="778"/>
      <c r="P46" s="778"/>
      <c r="Q46" s="778"/>
      <c r="R46" s="778"/>
      <c r="S46" s="778"/>
      <c r="T46" s="779">
        <f t="shared" si="9"/>
        <v>0</v>
      </c>
      <c r="U46" s="780"/>
      <c r="V46" s="781">
        <f>IF(SUM(F46,N46)=0,0,(IF(OR(F46=0,N46=0),"Err",N46*1000/F46)))</f>
        <v>0</v>
      </c>
      <c r="W46" s="781">
        <f t="shared" si="12"/>
        <v>0</v>
      </c>
      <c r="X46" s="781">
        <f t="shared" si="12"/>
        <v>0</v>
      </c>
      <c r="Y46" s="781">
        <f t="shared" si="12"/>
        <v>0</v>
      </c>
      <c r="Z46" s="781">
        <f t="shared" si="12"/>
        <v>0</v>
      </c>
      <c r="AA46" s="781">
        <f t="shared" si="12"/>
        <v>0</v>
      </c>
      <c r="AB46" s="784"/>
      <c r="AC46" s="781" t="str">
        <f>IF(SUM($O46:P46)=0,"",(SUM($O46:P46)*1000)/SUM($G46:H46))</f>
        <v/>
      </c>
      <c r="AD46" s="781" t="str">
        <f>IF(SUM($O46:Q46)=0,"",(SUM($O46:Q46)*1000)/SUM($G46:I46))</f>
        <v/>
      </c>
      <c r="AE46" s="781" t="str">
        <f>IF(SUM($O46:R46)=0,"",(SUM($O46:R46)*1000)/SUM($G46:J46))</f>
        <v/>
      </c>
      <c r="AF46" s="781">
        <f t="shared" si="2"/>
        <v>0</v>
      </c>
    </row>
    <row r="47" spans="1:32">
      <c r="A47" s="87"/>
      <c r="B47" s="87"/>
      <c r="C47" s="87" t="s">
        <v>2</v>
      </c>
      <c r="D47" s="1019" t="s">
        <v>2</v>
      </c>
      <c r="F47" s="779">
        <f t="shared" ref="F47:K47" si="15">SUM(F$43:F$46)</f>
        <v>0</v>
      </c>
      <c r="G47" s="779">
        <f t="shared" si="15"/>
        <v>0</v>
      </c>
      <c r="H47" s="779">
        <f t="shared" si="15"/>
        <v>0</v>
      </c>
      <c r="I47" s="779">
        <f t="shared" si="15"/>
        <v>0</v>
      </c>
      <c r="J47" s="779">
        <f t="shared" si="15"/>
        <v>0</v>
      </c>
      <c r="K47" s="779">
        <f t="shared" si="15"/>
        <v>0</v>
      </c>
      <c r="L47" s="779">
        <f t="shared" si="0"/>
        <v>0</v>
      </c>
      <c r="M47" s="780"/>
      <c r="N47" s="779">
        <f t="shared" ref="N47:S47" si="16">SUM(N$43:N$46)</f>
        <v>0</v>
      </c>
      <c r="O47" s="779">
        <f t="shared" si="16"/>
        <v>0</v>
      </c>
      <c r="P47" s="779">
        <f t="shared" si="16"/>
        <v>0</v>
      </c>
      <c r="Q47" s="779">
        <f t="shared" si="16"/>
        <v>0</v>
      </c>
      <c r="R47" s="779">
        <f t="shared" si="16"/>
        <v>0</v>
      </c>
      <c r="S47" s="779">
        <f t="shared" si="16"/>
        <v>0</v>
      </c>
      <c r="T47" s="779">
        <f t="shared" si="9"/>
        <v>0</v>
      </c>
      <c r="U47" s="780"/>
      <c r="V47" s="785">
        <f>IF(SUM(F47,N47)=0,0,(IF(OR(F47=0,N47=0),"Err",N47*1000/F47)))</f>
        <v>0</v>
      </c>
      <c r="W47" s="785">
        <f t="shared" si="12"/>
        <v>0</v>
      </c>
      <c r="X47" s="785">
        <f t="shared" si="12"/>
        <v>0</v>
      </c>
      <c r="Y47" s="785">
        <f t="shared" si="12"/>
        <v>0</v>
      </c>
      <c r="Z47" s="785">
        <f t="shared" si="12"/>
        <v>0</v>
      </c>
      <c r="AA47" s="785">
        <f t="shared" si="12"/>
        <v>0</v>
      </c>
      <c r="AB47" s="784"/>
      <c r="AC47" s="785"/>
      <c r="AD47" s="781"/>
      <c r="AE47" s="781"/>
      <c r="AF47" s="781">
        <f t="shared" si="2"/>
        <v>0</v>
      </c>
    </row>
    <row r="48" spans="1:32" ht="14.25">
      <c r="A48" s="1025" t="s">
        <v>16</v>
      </c>
      <c r="B48" s="1025" t="s">
        <v>691</v>
      </c>
      <c r="C48" s="1025" t="s">
        <v>5</v>
      </c>
      <c r="D48" s="1034" t="s">
        <v>659</v>
      </c>
      <c r="F48" s="778"/>
      <c r="G48" s="778"/>
      <c r="H48" s="778"/>
      <c r="I48" s="778"/>
      <c r="J48" s="778"/>
      <c r="K48" s="778"/>
      <c r="L48" s="779">
        <f t="shared" si="0"/>
        <v>0</v>
      </c>
      <c r="M48" s="780"/>
      <c r="N48" s="778"/>
      <c r="O48" s="778"/>
      <c r="P48" s="778"/>
      <c r="Q48" s="778"/>
      <c r="R48" s="778"/>
      <c r="S48" s="778"/>
      <c r="T48" s="779">
        <f t="shared" si="9"/>
        <v>0</v>
      </c>
      <c r="U48" s="780"/>
      <c r="V48" s="1635" t="str">
        <f t="shared" ref="V48:AA55" si="17">IF(OR(N48="",N48="0"), "",(N48*1000)/F48)</f>
        <v/>
      </c>
      <c r="W48" s="1636" t="str">
        <f t="shared" si="17"/>
        <v/>
      </c>
      <c r="X48" s="1636" t="str">
        <f t="shared" si="17"/>
        <v/>
      </c>
      <c r="Y48" s="1636" t="str">
        <f t="shared" si="17"/>
        <v/>
      </c>
      <c r="Z48" s="1636" t="str">
        <f t="shared" si="17"/>
        <v/>
      </c>
      <c r="AA48" s="1637" t="str">
        <f t="shared" si="17"/>
        <v/>
      </c>
      <c r="AB48" s="780"/>
      <c r="AC48" s="1634" t="str">
        <f>IF(SUM($O48:P48)=0,"",(SUM($O48:P48)*1000)/SUM($G48:H48))</f>
        <v/>
      </c>
      <c r="AD48" s="1639" t="str">
        <f>IF(SUM($O48:Q48)=0,"",(SUM($O48:Q48)*1000)/SUM($G48:I48))</f>
        <v/>
      </c>
      <c r="AE48" s="781" t="str">
        <f>IF(SUM($O48:R48)=0,"",(SUM($O48:R48)*1000)/SUM($G48:J48))</f>
        <v/>
      </c>
      <c r="AF48" s="781">
        <f t="shared" si="2"/>
        <v>0</v>
      </c>
    </row>
    <row r="49" spans="1:32" ht="14.25">
      <c r="A49" s="1025" t="s">
        <v>16</v>
      </c>
      <c r="B49" s="1025" t="s">
        <v>692</v>
      </c>
      <c r="C49" s="1025" t="s">
        <v>5</v>
      </c>
      <c r="D49" s="1034" t="s">
        <v>659</v>
      </c>
      <c r="F49" s="778"/>
      <c r="G49" s="778"/>
      <c r="H49" s="778"/>
      <c r="I49" s="778"/>
      <c r="J49" s="778"/>
      <c r="K49" s="778"/>
      <c r="L49" s="779">
        <f t="shared" si="0"/>
        <v>0</v>
      </c>
      <c r="M49" s="780"/>
      <c r="N49" s="778"/>
      <c r="O49" s="778"/>
      <c r="P49" s="778"/>
      <c r="Q49" s="778"/>
      <c r="R49" s="778"/>
      <c r="S49" s="778"/>
      <c r="T49" s="779">
        <f t="shared" si="9"/>
        <v>0</v>
      </c>
      <c r="U49" s="780"/>
      <c r="V49" s="1626" t="str">
        <f t="shared" si="17"/>
        <v/>
      </c>
      <c r="W49" s="1627" t="str">
        <f t="shared" si="17"/>
        <v/>
      </c>
      <c r="X49" s="1627" t="str">
        <f t="shared" si="17"/>
        <v/>
      </c>
      <c r="Y49" s="1627" t="str">
        <f t="shared" si="17"/>
        <v/>
      </c>
      <c r="Z49" s="1627" t="str">
        <f t="shared" si="17"/>
        <v/>
      </c>
      <c r="AA49" s="1628" t="str">
        <f t="shared" si="17"/>
        <v/>
      </c>
      <c r="AB49" s="780"/>
      <c r="AC49" s="1632" t="str">
        <f>IF(SUM($O49:P49)=0,"",(SUM($O49:P49)*1000)/SUM($G49:H49))</f>
        <v/>
      </c>
      <c r="AD49" s="1639" t="str">
        <f>IF(SUM($O49:Q49)=0,"",(SUM($O49:Q49)*1000)/SUM($G49:I49))</f>
        <v/>
      </c>
      <c r="AE49" s="781" t="str">
        <f>IF(SUM($O49:R49)=0,"",(SUM($O49:R49)*1000)/SUM($G49:J49))</f>
        <v/>
      </c>
      <c r="AF49" s="781">
        <f t="shared" si="2"/>
        <v>0</v>
      </c>
    </row>
    <row r="50" spans="1:32" ht="14.25">
      <c r="A50" s="1025" t="s">
        <v>16</v>
      </c>
      <c r="B50" s="1025" t="s">
        <v>693</v>
      </c>
      <c r="C50" s="1025" t="s">
        <v>5</v>
      </c>
      <c r="D50" s="1034" t="s">
        <v>659</v>
      </c>
      <c r="F50" s="778"/>
      <c r="G50" s="778"/>
      <c r="H50" s="778"/>
      <c r="I50" s="778"/>
      <c r="J50" s="778"/>
      <c r="K50" s="778"/>
      <c r="L50" s="779">
        <f t="shared" si="0"/>
        <v>0</v>
      </c>
      <c r="M50" s="780"/>
      <c r="N50" s="778"/>
      <c r="O50" s="778"/>
      <c r="P50" s="778"/>
      <c r="Q50" s="778"/>
      <c r="R50" s="778"/>
      <c r="S50" s="778"/>
      <c r="T50" s="779">
        <f t="shared" si="9"/>
        <v>0</v>
      </c>
      <c r="U50" s="780"/>
      <c r="V50" s="1626" t="str">
        <f t="shared" si="17"/>
        <v/>
      </c>
      <c r="W50" s="1627" t="str">
        <f t="shared" si="17"/>
        <v/>
      </c>
      <c r="X50" s="1627" t="str">
        <f t="shared" si="17"/>
        <v/>
      </c>
      <c r="Y50" s="1627" t="str">
        <f t="shared" si="17"/>
        <v/>
      </c>
      <c r="Z50" s="1627" t="str">
        <f t="shared" si="17"/>
        <v/>
      </c>
      <c r="AA50" s="1628" t="str">
        <f t="shared" si="17"/>
        <v/>
      </c>
      <c r="AB50" s="780"/>
      <c r="AC50" s="1632" t="str">
        <f>IF(SUM($O50:P50)=0,"",(SUM($O50:P50)*1000)/SUM($G50:H50))</f>
        <v/>
      </c>
      <c r="AD50" s="1639" t="str">
        <f>IF(SUM($O50:Q50)=0,"",(SUM($O50:Q50)*1000)/SUM($G50:I50))</f>
        <v/>
      </c>
      <c r="AE50" s="781" t="str">
        <f>IF(SUM($O50:R50)=0,"",(SUM($O50:R50)*1000)/SUM($G50:J50))</f>
        <v/>
      </c>
      <c r="AF50" s="781">
        <f t="shared" si="2"/>
        <v>0</v>
      </c>
    </row>
    <row r="51" spans="1:32" ht="14.25">
      <c r="A51" s="1025" t="s">
        <v>16</v>
      </c>
      <c r="B51" s="1025" t="s">
        <v>694</v>
      </c>
      <c r="C51" s="1025" t="s">
        <v>5</v>
      </c>
      <c r="D51" s="1034" t="s">
        <v>659</v>
      </c>
      <c r="F51" s="778"/>
      <c r="G51" s="778"/>
      <c r="H51" s="778"/>
      <c r="I51" s="778"/>
      <c r="J51" s="778"/>
      <c r="K51" s="778"/>
      <c r="L51" s="779">
        <f t="shared" si="0"/>
        <v>0</v>
      </c>
      <c r="M51" s="780"/>
      <c r="N51" s="778"/>
      <c r="O51" s="778"/>
      <c r="P51" s="778"/>
      <c r="Q51" s="778"/>
      <c r="R51" s="778"/>
      <c r="S51" s="778"/>
      <c r="T51" s="779">
        <f t="shared" si="9"/>
        <v>0</v>
      </c>
      <c r="U51" s="780"/>
      <c r="V51" s="1626" t="str">
        <f t="shared" si="17"/>
        <v/>
      </c>
      <c r="W51" s="1627" t="str">
        <f t="shared" si="17"/>
        <v/>
      </c>
      <c r="X51" s="1627" t="str">
        <f t="shared" si="17"/>
        <v/>
      </c>
      <c r="Y51" s="1627" t="str">
        <f t="shared" si="17"/>
        <v/>
      </c>
      <c r="Z51" s="1627" t="str">
        <f t="shared" si="17"/>
        <v/>
      </c>
      <c r="AA51" s="1628" t="str">
        <f t="shared" si="17"/>
        <v/>
      </c>
      <c r="AB51" s="780"/>
      <c r="AC51" s="1632" t="str">
        <f>IF(SUM($O51:P51)=0,"",(SUM($O51:P51)*1000)/SUM($G51:H51))</f>
        <v/>
      </c>
      <c r="AD51" s="1639" t="str">
        <f>IF(SUM($O51:Q51)=0,"",(SUM($O51:Q51)*1000)/SUM($G51:I51))</f>
        <v/>
      </c>
      <c r="AE51" s="781" t="str">
        <f>IF(SUM($O51:R51)=0,"",(SUM($O51:R51)*1000)/SUM($G51:J51))</f>
        <v/>
      </c>
      <c r="AF51" s="781">
        <f t="shared" si="2"/>
        <v>0</v>
      </c>
    </row>
    <row r="52" spans="1:32" ht="14.25">
      <c r="A52" s="1025" t="s">
        <v>16</v>
      </c>
      <c r="B52" s="1025" t="s">
        <v>695</v>
      </c>
      <c r="C52" s="1025" t="s">
        <v>5</v>
      </c>
      <c r="D52" s="1034" t="s">
        <v>659</v>
      </c>
      <c r="F52" s="778"/>
      <c r="G52" s="778"/>
      <c r="H52" s="778"/>
      <c r="I52" s="778"/>
      <c r="J52" s="778"/>
      <c r="K52" s="778"/>
      <c r="L52" s="779">
        <f t="shared" si="0"/>
        <v>0</v>
      </c>
      <c r="M52" s="780"/>
      <c r="N52" s="778"/>
      <c r="O52" s="778"/>
      <c r="P52" s="778"/>
      <c r="Q52" s="778"/>
      <c r="R52" s="778"/>
      <c r="S52" s="778"/>
      <c r="T52" s="779">
        <f t="shared" si="9"/>
        <v>0</v>
      </c>
      <c r="U52" s="780"/>
      <c r="V52" s="1626" t="str">
        <f t="shared" si="17"/>
        <v/>
      </c>
      <c r="W52" s="1627" t="str">
        <f t="shared" si="17"/>
        <v/>
      </c>
      <c r="X52" s="1627" t="str">
        <f t="shared" si="17"/>
        <v/>
      </c>
      <c r="Y52" s="1627" t="str">
        <f t="shared" si="17"/>
        <v/>
      </c>
      <c r="Z52" s="1627" t="str">
        <f t="shared" si="17"/>
        <v/>
      </c>
      <c r="AA52" s="1628" t="str">
        <f t="shared" si="17"/>
        <v/>
      </c>
      <c r="AB52" s="780"/>
      <c r="AC52" s="1632" t="str">
        <f>IF(SUM($O52:P52)=0,"",(SUM($O52:P52)*1000)/SUM($G52:H52))</f>
        <v/>
      </c>
      <c r="AD52" s="1639" t="str">
        <f>IF(SUM($O52:Q52)=0,"",(SUM($O52:Q52)*1000)/SUM($G52:I52))</f>
        <v/>
      </c>
      <c r="AE52" s="781" t="str">
        <f>IF(SUM($O52:R52)=0,"",(SUM($O52:R52)*1000)/SUM($G52:J52))</f>
        <v/>
      </c>
      <c r="AF52" s="781">
        <f t="shared" si="2"/>
        <v>0</v>
      </c>
    </row>
    <row r="53" spans="1:32" ht="14.25">
      <c r="A53" s="1025" t="s">
        <v>16</v>
      </c>
      <c r="B53" s="1025" t="s">
        <v>696</v>
      </c>
      <c r="C53" s="1025" t="s">
        <v>5</v>
      </c>
      <c r="D53" s="1034" t="s">
        <v>659</v>
      </c>
      <c r="F53" s="778"/>
      <c r="G53" s="778"/>
      <c r="H53" s="778"/>
      <c r="I53" s="778"/>
      <c r="J53" s="778"/>
      <c r="K53" s="778"/>
      <c r="L53" s="779">
        <f t="shared" si="0"/>
        <v>0</v>
      </c>
      <c r="M53" s="780"/>
      <c r="N53" s="778"/>
      <c r="O53" s="778"/>
      <c r="P53" s="778"/>
      <c r="Q53" s="778"/>
      <c r="R53" s="778"/>
      <c r="S53" s="778"/>
      <c r="T53" s="779">
        <f t="shared" si="9"/>
        <v>0</v>
      </c>
      <c r="U53" s="780"/>
      <c r="V53" s="1626" t="str">
        <f t="shared" si="17"/>
        <v/>
      </c>
      <c r="W53" s="1627" t="str">
        <f t="shared" si="17"/>
        <v/>
      </c>
      <c r="X53" s="1627" t="str">
        <f t="shared" si="17"/>
        <v/>
      </c>
      <c r="Y53" s="1627" t="str">
        <f t="shared" si="17"/>
        <v/>
      </c>
      <c r="Z53" s="1627" t="str">
        <f t="shared" si="17"/>
        <v/>
      </c>
      <c r="AA53" s="1628" t="str">
        <f t="shared" si="17"/>
        <v/>
      </c>
      <c r="AB53" s="780"/>
      <c r="AC53" s="1632" t="str">
        <f>IF(SUM($O53:P53)=0,"",(SUM($O53:P53)*1000)/SUM($G53:H53))</f>
        <v/>
      </c>
      <c r="AD53" s="1639" t="str">
        <f>IF(SUM($O53:Q53)=0,"",(SUM($O53:Q53)*1000)/SUM($G53:I53))</f>
        <v/>
      </c>
      <c r="AE53" s="781" t="str">
        <f>IF(SUM($O53:R53)=0,"",(SUM($O53:R53)*1000)/SUM($G53:J53))</f>
        <v/>
      </c>
      <c r="AF53" s="781">
        <f t="shared" si="2"/>
        <v>0</v>
      </c>
    </row>
    <row r="54" spans="1:32" ht="14.25">
      <c r="A54" s="1025" t="s">
        <v>16</v>
      </c>
      <c r="B54" s="1025" t="s">
        <v>697</v>
      </c>
      <c r="C54" s="1025" t="s">
        <v>5</v>
      </c>
      <c r="D54" s="1034" t="s">
        <v>659</v>
      </c>
      <c r="F54" s="778"/>
      <c r="G54" s="778"/>
      <c r="H54" s="778"/>
      <c r="I54" s="778"/>
      <c r="J54" s="778"/>
      <c r="K54" s="778"/>
      <c r="L54" s="779">
        <f t="shared" si="0"/>
        <v>0</v>
      </c>
      <c r="M54" s="780"/>
      <c r="N54" s="778"/>
      <c r="O54" s="778"/>
      <c r="P54" s="778"/>
      <c r="Q54" s="778"/>
      <c r="R54" s="778"/>
      <c r="S54" s="778"/>
      <c r="T54" s="779">
        <f t="shared" si="9"/>
        <v>0</v>
      </c>
      <c r="U54" s="780"/>
      <c r="V54" s="1626" t="str">
        <f t="shared" si="17"/>
        <v/>
      </c>
      <c r="W54" s="1627" t="str">
        <f t="shared" si="17"/>
        <v/>
      </c>
      <c r="X54" s="1627" t="str">
        <f t="shared" si="17"/>
        <v/>
      </c>
      <c r="Y54" s="1627" t="str">
        <f t="shared" si="17"/>
        <v/>
      </c>
      <c r="Z54" s="1627" t="str">
        <f t="shared" si="17"/>
        <v/>
      </c>
      <c r="AA54" s="1628" t="str">
        <f t="shared" si="17"/>
        <v/>
      </c>
      <c r="AB54" s="780"/>
      <c r="AC54" s="1632" t="str">
        <f>IF(SUM($O54:P54)=0,"",(SUM($O54:P54)*1000)/SUM($G54:H54))</f>
        <v/>
      </c>
      <c r="AD54" s="1639" t="str">
        <f>IF(SUM($O54:Q54)=0,"",(SUM($O54:Q54)*1000)/SUM($G54:I54))</f>
        <v/>
      </c>
      <c r="AE54" s="781" t="str">
        <f>IF(SUM($O54:R54)=0,"",(SUM($O54:R54)*1000)/SUM($G54:J54))</f>
        <v/>
      </c>
      <c r="AF54" s="781">
        <f t="shared" si="2"/>
        <v>0</v>
      </c>
    </row>
    <row r="55" spans="1:32" ht="14.25">
      <c r="A55" s="1025" t="s">
        <v>16</v>
      </c>
      <c r="B55" s="1025" t="s">
        <v>698</v>
      </c>
      <c r="C55" s="1025" t="s">
        <v>5</v>
      </c>
      <c r="D55" s="1034" t="s">
        <v>659</v>
      </c>
      <c r="F55" s="778"/>
      <c r="G55" s="778"/>
      <c r="H55" s="778"/>
      <c r="I55" s="778"/>
      <c r="J55" s="778"/>
      <c r="K55" s="778"/>
      <c r="L55" s="779">
        <f t="shared" si="0"/>
        <v>0</v>
      </c>
      <c r="M55" s="780"/>
      <c r="N55" s="778"/>
      <c r="O55" s="778"/>
      <c r="P55" s="778"/>
      <c r="Q55" s="778"/>
      <c r="R55" s="778"/>
      <c r="S55" s="778"/>
      <c r="T55" s="779">
        <f t="shared" si="9"/>
        <v>0</v>
      </c>
      <c r="U55" s="780"/>
      <c r="V55" s="1626" t="str">
        <f t="shared" si="17"/>
        <v/>
      </c>
      <c r="W55" s="1627" t="str">
        <f t="shared" si="17"/>
        <v/>
      </c>
      <c r="X55" s="1627" t="str">
        <f t="shared" si="17"/>
        <v/>
      </c>
      <c r="Y55" s="1627" t="str">
        <f t="shared" si="17"/>
        <v/>
      </c>
      <c r="Z55" s="1627" t="str">
        <f t="shared" si="17"/>
        <v/>
      </c>
      <c r="AA55" s="1628" t="str">
        <f t="shared" si="17"/>
        <v/>
      </c>
      <c r="AB55" s="780"/>
      <c r="AC55" s="1632" t="str">
        <f>IF(SUM($O55:P55)=0,"",(SUM($O55:P55)*1000)/SUM($G55:H55))</f>
        <v/>
      </c>
      <c r="AD55" s="1639" t="str">
        <f>IF(SUM($O55:Q55)=0,"",(SUM($O55:Q55)*1000)/SUM($G55:I55))</f>
        <v/>
      </c>
      <c r="AE55" s="781" t="str">
        <f>IF(SUM($O55:R55)=0,"",(SUM($O55:R55)*1000)/SUM($G55:J55))</f>
        <v/>
      </c>
      <c r="AF55" s="781">
        <f t="shared" si="2"/>
        <v>0</v>
      </c>
    </row>
    <row r="56" spans="1:32">
      <c r="A56" s="87" t="s">
        <v>2</v>
      </c>
      <c r="B56" s="1280"/>
      <c r="D56" s="1280"/>
      <c r="F56" s="779">
        <f t="shared" ref="F56:K56" si="18">SUM(F$48:F$55)</f>
        <v>0</v>
      </c>
      <c r="G56" s="779">
        <f t="shared" si="18"/>
        <v>0</v>
      </c>
      <c r="H56" s="779">
        <f t="shared" si="18"/>
        <v>0</v>
      </c>
      <c r="I56" s="779">
        <f t="shared" si="18"/>
        <v>0</v>
      </c>
      <c r="J56" s="779">
        <f t="shared" si="18"/>
        <v>0</v>
      </c>
      <c r="K56" s="779">
        <f t="shared" si="18"/>
        <v>0</v>
      </c>
      <c r="L56" s="779">
        <f t="shared" si="0"/>
        <v>0</v>
      </c>
      <c r="M56" s="780"/>
      <c r="N56" s="779">
        <f t="shared" ref="N56:S56" si="19">SUM(N$48:N$55)</f>
        <v>0</v>
      </c>
      <c r="O56" s="779">
        <f t="shared" si="19"/>
        <v>0</v>
      </c>
      <c r="P56" s="779">
        <f t="shared" si="19"/>
        <v>0</v>
      </c>
      <c r="Q56" s="779">
        <f t="shared" si="19"/>
        <v>0</v>
      </c>
      <c r="R56" s="779">
        <f t="shared" si="19"/>
        <v>0</v>
      </c>
      <c r="S56" s="779">
        <f t="shared" si="19"/>
        <v>0</v>
      </c>
      <c r="T56" s="779">
        <f t="shared" si="9"/>
        <v>0</v>
      </c>
      <c r="U56" s="780"/>
      <c r="V56" s="1629"/>
      <c r="W56" s="1630"/>
      <c r="X56" s="1630"/>
      <c r="Y56" s="1630"/>
      <c r="Z56" s="1630"/>
      <c r="AA56" s="1631"/>
      <c r="AB56" s="780"/>
      <c r="AC56" s="1633" t="str">
        <f>IF(SUM($O56:P56)=0,"",(SUM($O56:P56)*1000)/SUM($G56:H56))</f>
        <v/>
      </c>
      <c r="AD56" s="1639" t="str">
        <f>IF(SUM($O56:Q56)=0,"",(SUM($O56:Q56)*1000)/SUM($G56:I56))</f>
        <v/>
      </c>
      <c r="AE56" s="781" t="str">
        <f>IF(SUM($O56:R56)=0,"",(SUM($O56:R56)*1000)/SUM($G56:J56))</f>
        <v/>
      </c>
      <c r="AF56" s="781">
        <f>IF(SUM(T56,L56)=0,0,(IF(OR(L56=0,T56=0),"Err",T56*1000/L56)))</f>
        <v>0</v>
      </c>
    </row>
    <row r="58" spans="1:32">
      <c r="A58" s="260" t="s">
        <v>31</v>
      </c>
      <c r="B58" s="1037" t="s">
        <v>1220</v>
      </c>
      <c r="C58" s="1037" t="s">
        <v>445</v>
      </c>
      <c r="D58" s="1280"/>
      <c r="E58" s="128"/>
      <c r="F58" s="805" t="str">
        <f>IF(F15=SUM('CV3 - Asset Replacement'!F83:F84),"OK","ERROR")</f>
        <v>OK</v>
      </c>
      <c r="G58" s="805" t="str">
        <f>IF(G15=SUM('CV3 - Asset Replacement'!G83:G84),"OK","ERROR")</f>
        <v>OK</v>
      </c>
      <c r="H58" s="805" t="str">
        <f>IF(H15=SUM('CV3 - Asset Replacement'!H83:H84),"OK","ERROR")</f>
        <v>OK</v>
      </c>
      <c r="I58" s="805" t="str">
        <f>IF(I15=SUM('CV3 - Asset Replacement'!I83:I84),"OK","ERROR")</f>
        <v>OK</v>
      </c>
      <c r="J58" s="805" t="str">
        <f>IF(J15=SUM('CV3 - Asset Replacement'!J83:J84),"OK","ERROR")</f>
        <v>OK</v>
      </c>
      <c r="K58" s="805" t="str">
        <f>IF(K15=SUM('CV3 - Asset Replacement'!K83:K84),"OK","ERROR")</f>
        <v>OK</v>
      </c>
      <c r="L58" s="805" t="str">
        <f>IF(L15=SUM('CV3 - Asset Replacement'!L83:L84),"OK","ERROR")</f>
        <v>OK</v>
      </c>
    </row>
    <row r="59" spans="1:32">
      <c r="A59" s="260" t="s">
        <v>31</v>
      </c>
      <c r="B59" s="1037" t="s">
        <v>1219</v>
      </c>
      <c r="C59" s="1037" t="s">
        <v>445</v>
      </c>
      <c r="D59" s="1280"/>
      <c r="E59" s="128"/>
      <c r="F59" s="805" t="str">
        <f>IF(F25=SUM('CV3 - Asset Replacement'!F101),"OK","ERROR")</f>
        <v>OK</v>
      </c>
      <c r="G59" s="805" t="str">
        <f>IF(G25=SUM('CV3 - Asset Replacement'!G101),"OK","ERROR")</f>
        <v>OK</v>
      </c>
      <c r="H59" s="805" t="str">
        <f>IF(H25=SUM('CV3 - Asset Replacement'!H101),"OK","ERROR")</f>
        <v>OK</v>
      </c>
      <c r="I59" s="805" t="str">
        <f>IF(I25=SUM('CV3 - Asset Replacement'!I101),"OK","ERROR")</f>
        <v>OK</v>
      </c>
      <c r="J59" s="805" t="str">
        <f>IF(J25=SUM('CV3 - Asset Replacement'!J101),"OK","ERROR")</f>
        <v>OK</v>
      </c>
      <c r="K59" s="805" t="str">
        <f>IF(K25=SUM('CV3 - Asset Replacement'!K101),"OK","ERROR")</f>
        <v>OK</v>
      </c>
      <c r="L59" s="805" t="str">
        <f>IF(L25=SUM('CV3 - Asset Replacement'!L101),"OK","ERROR")</f>
        <v>OK</v>
      </c>
    </row>
    <row r="60" spans="1:32">
      <c r="A60" s="260" t="s">
        <v>14</v>
      </c>
      <c r="B60" s="1037" t="s">
        <v>1218</v>
      </c>
      <c r="C60" s="1037" t="s">
        <v>445</v>
      </c>
      <c r="D60" s="1280"/>
      <c r="E60" s="128"/>
      <c r="F60" s="806" t="str">
        <f>IF(F30=SUM('CV3 - Asset Replacement'!F62,'CV3 - Asset Replacement'!F65),"OK","ERROR")</f>
        <v>OK</v>
      </c>
      <c r="G60" s="806" t="str">
        <f>IF(G30=SUM('CV3 - Asset Replacement'!G62,'CV3 - Asset Replacement'!G65),"OK","ERROR")</f>
        <v>OK</v>
      </c>
      <c r="H60" s="806" t="str">
        <f>IF(H30=SUM('CV3 - Asset Replacement'!H62,'CV3 - Asset Replacement'!H65),"OK","ERROR")</f>
        <v>OK</v>
      </c>
      <c r="I60" s="806" t="str">
        <f>IF(I30=SUM('CV3 - Asset Replacement'!I62,'CV3 - Asset Replacement'!I65),"OK","ERROR")</f>
        <v>OK</v>
      </c>
      <c r="J60" s="806" t="str">
        <f>IF(J30=SUM('CV3 - Asset Replacement'!J62,'CV3 - Asset Replacement'!J65),"OK","ERROR")</f>
        <v>OK</v>
      </c>
      <c r="K60" s="806" t="str">
        <f>IF(K30=SUM('CV3 - Asset Replacement'!K62,'CV3 - Asset Replacement'!K65),"OK","ERROR")</f>
        <v>OK</v>
      </c>
      <c r="L60" s="806" t="str">
        <f>IF(L30=SUM('CV3 - Asset Replacement'!L62,'CV3 - Asset Replacement'!L65),"OK","ERROR")</f>
        <v>OK</v>
      </c>
    </row>
    <row r="61" spans="1:32">
      <c r="A61" s="260" t="s">
        <v>14</v>
      </c>
      <c r="B61" s="1037" t="s">
        <v>1221</v>
      </c>
      <c r="C61" s="1037" t="s">
        <v>445</v>
      </c>
      <c r="D61" s="1280"/>
      <c r="E61" s="128"/>
      <c r="F61" s="806" t="str">
        <f>IF(F33=SUM('CV3 - Asset Replacement'!F92),"OK","ERROR")</f>
        <v>OK</v>
      </c>
      <c r="G61" s="806" t="str">
        <f>IF(G33=SUM('CV3 - Asset Replacement'!G92),"OK","ERROR")</f>
        <v>OK</v>
      </c>
      <c r="H61" s="806" t="str">
        <f>IF(H33=SUM('CV3 - Asset Replacement'!H92),"OK","ERROR")</f>
        <v>OK</v>
      </c>
      <c r="I61" s="806" t="str">
        <f>IF(I33=SUM('CV3 - Asset Replacement'!I92),"OK","ERROR")</f>
        <v>OK</v>
      </c>
      <c r="J61" s="806" t="str">
        <f>IF(J33=SUM('CV3 - Asset Replacement'!J92),"OK","ERROR")</f>
        <v>OK</v>
      </c>
      <c r="K61" s="806" t="str">
        <f>IF(K33=SUM('CV3 - Asset Replacement'!K92),"OK","ERROR")</f>
        <v>OK</v>
      </c>
      <c r="L61" s="806" t="str">
        <f>IF(L33=SUM('CV3 - Asset Replacement'!L92),"OK","ERROR")</f>
        <v>OK</v>
      </c>
    </row>
    <row r="62" spans="1:32">
      <c r="A62" s="1444" t="s">
        <v>31</v>
      </c>
      <c r="B62" s="1037" t="s">
        <v>1222</v>
      </c>
      <c r="C62" s="1037" t="s">
        <v>445</v>
      </c>
      <c r="D62" s="1280"/>
      <c r="E62" s="128"/>
      <c r="F62" s="806" t="str">
        <f>IF(F42=SUM('CV3 - Asset Replacement'!B48,'CV3 - Asset Replacement'!B50),"OK","ERROR")</f>
        <v>OK</v>
      </c>
      <c r="G62" s="806" t="str">
        <f>IF(G42=SUM('CV3 - Asset Replacement'!C48,'CV3 - Asset Replacement'!C50),"OK","ERROR")</f>
        <v>OK</v>
      </c>
      <c r="H62" s="806" t="str">
        <f>IF(H42=SUM('CV3 - Asset Replacement'!D48,'CV3 - Asset Replacement'!D50),"OK","ERROR")</f>
        <v>OK</v>
      </c>
      <c r="I62" s="806" t="str">
        <f>IF(I42=SUM('CV3 - Asset Replacement'!E48,'CV3 - Asset Replacement'!E50),"OK","ERROR")</f>
        <v>OK</v>
      </c>
      <c r="J62" s="806" t="str">
        <f>IF(J42=SUM('CV3 - Asset Replacement'!F48,'CV3 - Asset Replacement'!F50),"OK","ERROR")</f>
        <v>OK</v>
      </c>
      <c r="K62" s="806" t="str">
        <f>IF(K42=SUM('CV3 - Asset Replacement'!G48,'CV3 - Asset Replacement'!G50),"OK","ERROR")</f>
        <v>OK</v>
      </c>
      <c r="L62" s="806" t="str">
        <f>IF(L42=SUM('CV3 - Asset Replacement'!H48,'CV3 - Asset Replacement'!H50),"OK","ERROR")</f>
        <v>OK</v>
      </c>
    </row>
    <row r="63" spans="1:32">
      <c r="A63" s="260" t="s">
        <v>15</v>
      </c>
      <c r="B63" s="1037" t="s">
        <v>1217</v>
      </c>
      <c r="C63" s="1037" t="s">
        <v>445</v>
      </c>
      <c r="D63" s="1280"/>
      <c r="E63" s="128"/>
      <c r="F63" s="806" t="str">
        <f>IF(F47=SUM('CV3 - Asset Replacement'!F33:F34,'CV3 - Asset Replacement'!F41:F42),"OK","ERROR")</f>
        <v>OK</v>
      </c>
      <c r="G63" s="806" t="str">
        <f>IF(G47=SUM('CV3 - Asset Replacement'!G33:G34,'CV3 - Asset Replacement'!G41:G42),"OK","ERROR")</f>
        <v>OK</v>
      </c>
      <c r="H63" s="806" t="str">
        <f>IF(H47=SUM('CV3 - Asset Replacement'!H33:H34,'CV3 - Asset Replacement'!H41:H42),"OK","ERROR")</f>
        <v>OK</v>
      </c>
      <c r="I63" s="806" t="str">
        <f>IF(I47=SUM('CV3 - Asset Replacement'!I33:I34,'CV3 - Asset Replacement'!I41:I42),"OK","ERROR")</f>
        <v>OK</v>
      </c>
      <c r="J63" s="806" t="str">
        <f>IF(J47=SUM('CV3 - Asset Replacement'!J33:J34,'CV3 - Asset Replacement'!J41:J42),"OK","ERROR")</f>
        <v>OK</v>
      </c>
      <c r="K63" s="806" t="str">
        <f>IF(K47=SUM('CV3 - Asset Replacement'!K33:K34,'CV3 - Asset Replacement'!K41:K42),"OK","ERROR")</f>
        <v>OK</v>
      </c>
      <c r="L63" s="806" t="str">
        <f>IF(L47=SUM('CV3 - Asset Replacement'!L33:L34,'CV3 - Asset Replacement'!L41:L42),"OK","ERROR")</f>
        <v>OK</v>
      </c>
    </row>
    <row r="64" spans="1:32">
      <c r="A64" s="260" t="s">
        <v>16</v>
      </c>
      <c r="B64" s="260" t="s">
        <v>732</v>
      </c>
      <c r="C64" s="1037" t="s">
        <v>445</v>
      </c>
      <c r="D64" s="1280"/>
      <c r="E64" s="128"/>
      <c r="F64" s="805" t="str">
        <f>IF(F56=SUM('CV3 - Asset Replacement'!F71:F72,'CV3 - Asset Replacement'!F79:F80),"OK","ERROR")</f>
        <v>OK</v>
      </c>
      <c r="G64" s="805" t="str">
        <f>IF(G56=SUM('CV3 - Asset Replacement'!G71:G72,'CV3 - Asset Replacement'!G79:G80),"OK","ERROR")</f>
        <v>OK</v>
      </c>
      <c r="H64" s="805" t="str">
        <f>IF(H56=SUM('CV3 - Asset Replacement'!H71:H72,'CV3 - Asset Replacement'!H79:H80),"OK","ERROR")</f>
        <v>OK</v>
      </c>
      <c r="I64" s="805" t="str">
        <f>IF(I56=SUM('CV3 - Asset Replacement'!I71:I72,'CV3 - Asset Replacement'!I79:I80),"OK","ERROR")</f>
        <v>OK</v>
      </c>
      <c r="J64" s="805" t="str">
        <f>IF(J56=SUM('CV3 - Asset Replacement'!J71:J72,'CV3 - Asset Replacement'!J79:J80),"OK","ERROR")</f>
        <v>OK</v>
      </c>
      <c r="K64" s="805" t="str">
        <f>IF(K56=SUM('CV3 - Asset Replacement'!K71:K72,'CV3 - Asset Replacement'!K79:K80),"OK","ERROR")</f>
        <v>OK</v>
      </c>
      <c r="L64" s="805" t="str">
        <f>IF(L56=SUM('CV3 - Asset Replacement'!L71:L72,'CV3 - Asset Replacement'!L79:L80),"OK","ERROR")</f>
        <v>OK</v>
      </c>
    </row>
    <row r="65" spans="1:20">
      <c r="E65" s="128"/>
    </row>
    <row r="66" spans="1:20" s="1280" customFormat="1">
      <c r="F66" s="2214" t="s">
        <v>642</v>
      </c>
      <c r="G66" s="2215"/>
      <c r="H66" s="2215"/>
      <c r="I66" s="2215"/>
      <c r="J66" s="2215"/>
      <c r="K66" s="2215"/>
      <c r="L66" s="2216"/>
      <c r="N66" s="2214" t="s">
        <v>730</v>
      </c>
      <c r="O66" s="2215"/>
      <c r="P66" s="2215"/>
      <c r="Q66" s="2215"/>
      <c r="R66" s="2215"/>
      <c r="S66" s="2215"/>
      <c r="T66" s="2216"/>
    </row>
    <row r="67" spans="1:20" s="1280" customFormat="1">
      <c r="A67" s="1378" t="s">
        <v>1518</v>
      </c>
      <c r="B67" s="587"/>
      <c r="C67" s="587"/>
      <c r="D67" s="71"/>
      <c r="F67" s="776">
        <v>2010</v>
      </c>
      <c r="G67" s="776">
        <v>2011</v>
      </c>
      <c r="H67" s="776">
        <v>2012</v>
      </c>
      <c r="I67" s="776">
        <v>2013</v>
      </c>
      <c r="J67" s="776">
        <v>2014</v>
      </c>
      <c r="K67" s="776">
        <v>2015</v>
      </c>
      <c r="L67" s="791" t="s">
        <v>2</v>
      </c>
      <c r="N67" s="776">
        <v>2010</v>
      </c>
      <c r="O67" s="776">
        <v>2011</v>
      </c>
      <c r="P67" s="776">
        <v>2012</v>
      </c>
      <c r="Q67" s="776">
        <v>2013</v>
      </c>
      <c r="R67" s="776">
        <v>2014</v>
      </c>
      <c r="S67" s="776">
        <v>2015</v>
      </c>
      <c r="T67" s="791" t="s">
        <v>2</v>
      </c>
    </row>
    <row r="68" spans="1:20" s="1280" customFormat="1">
      <c r="A68" s="2035" t="s">
        <v>651</v>
      </c>
      <c r="B68" s="2035" t="s">
        <v>652</v>
      </c>
      <c r="C68" s="2035" t="s">
        <v>650</v>
      </c>
      <c r="D68" s="2035" t="s">
        <v>653</v>
      </c>
      <c r="F68" s="773" t="s">
        <v>0</v>
      </c>
      <c r="G68" s="773" t="s">
        <v>1</v>
      </c>
      <c r="H68" s="773"/>
      <c r="I68" s="773"/>
      <c r="J68" s="790"/>
      <c r="K68" s="2044"/>
      <c r="L68" s="777" t="s">
        <v>1</v>
      </c>
      <c r="N68" s="773" t="s">
        <v>0</v>
      </c>
      <c r="O68" s="773" t="s">
        <v>1</v>
      </c>
      <c r="P68" s="773"/>
      <c r="Q68" s="773"/>
      <c r="R68" s="790"/>
      <c r="S68" s="2044"/>
      <c r="T68" s="777" t="s">
        <v>1</v>
      </c>
    </row>
    <row r="69" spans="1:20" s="1280" customFormat="1">
      <c r="A69" s="1037" t="s">
        <v>14</v>
      </c>
      <c r="B69" s="692" t="s">
        <v>30</v>
      </c>
      <c r="C69" s="684" t="s">
        <v>11</v>
      </c>
      <c r="D69" s="1281" t="s">
        <v>710</v>
      </c>
      <c r="F69" s="2047">
        <f>'CV3 - Asset Replacement'!F31</f>
        <v>0</v>
      </c>
      <c r="G69" s="2047">
        <f>'CV3 - Asset Replacement'!G31</f>
        <v>0</v>
      </c>
      <c r="H69" s="2047">
        <f>'CV3 - Asset Replacement'!H31</f>
        <v>0</v>
      </c>
      <c r="I69" s="2047">
        <f>'CV3 - Asset Replacement'!I31</f>
        <v>0</v>
      </c>
      <c r="J69" s="2047">
        <f>'CV3 - Asset Replacement'!J31</f>
        <v>0</v>
      </c>
      <c r="K69" s="2047">
        <f>'CV3 - Asset Replacement'!K31</f>
        <v>0</v>
      </c>
      <c r="L69" s="2043">
        <f t="shared" ref="L69:L80" si="20">SUM(G69:K69)</f>
        <v>0</v>
      </c>
      <c r="N69" s="783"/>
      <c r="O69" s="778"/>
      <c r="P69" s="778"/>
      <c r="Q69" s="778"/>
      <c r="R69" s="778"/>
      <c r="S69" s="778"/>
      <c r="T69" s="779">
        <f t="shared" ref="T69:T78" si="21">SUM($O69:$S69)</f>
        <v>0</v>
      </c>
    </row>
    <row r="70" spans="1:20" s="1280" customFormat="1">
      <c r="A70" s="1037" t="s">
        <v>14</v>
      </c>
      <c r="B70" s="692" t="s">
        <v>37</v>
      </c>
      <c r="C70" s="1284" t="s">
        <v>5</v>
      </c>
      <c r="D70" s="1281" t="s">
        <v>710</v>
      </c>
      <c r="F70" s="2047">
        <f>'CV3 - Asset Replacement'!F62</f>
        <v>0</v>
      </c>
      <c r="G70" s="2047">
        <f>'CV3 - Asset Replacement'!G62</f>
        <v>0</v>
      </c>
      <c r="H70" s="2047">
        <f>'CV3 - Asset Replacement'!H62</f>
        <v>0</v>
      </c>
      <c r="I70" s="2047">
        <f>'CV3 - Asset Replacement'!I62</f>
        <v>0</v>
      </c>
      <c r="J70" s="2047">
        <f>'CV3 - Asset Replacement'!J62</f>
        <v>0</v>
      </c>
      <c r="K70" s="2047">
        <f>'CV3 - Asset Replacement'!K62</f>
        <v>0</v>
      </c>
      <c r="L70" s="2043">
        <f t="shared" si="20"/>
        <v>0</v>
      </c>
      <c r="N70" s="778"/>
      <c r="O70" s="778"/>
      <c r="P70" s="778"/>
      <c r="Q70" s="778"/>
      <c r="R70" s="778"/>
      <c r="S70" s="778"/>
      <c r="T70" s="779">
        <f t="shared" si="21"/>
        <v>0</v>
      </c>
    </row>
    <row r="71" spans="1:20" s="1280" customFormat="1">
      <c r="A71" s="1037" t="s">
        <v>14</v>
      </c>
      <c r="B71" s="692" t="s">
        <v>38</v>
      </c>
      <c r="C71" s="1284" t="s">
        <v>5</v>
      </c>
      <c r="D71" s="1281" t="s">
        <v>710</v>
      </c>
      <c r="F71" s="2047">
        <f>'CV3 - Asset Replacement'!F63</f>
        <v>0</v>
      </c>
      <c r="G71" s="2047">
        <f>'CV3 - Asset Replacement'!G63</f>
        <v>0</v>
      </c>
      <c r="H71" s="2047">
        <f>'CV3 - Asset Replacement'!H63</f>
        <v>0</v>
      </c>
      <c r="I71" s="2047">
        <f>'CV3 - Asset Replacement'!I63</f>
        <v>0</v>
      </c>
      <c r="J71" s="2047">
        <f>'CV3 - Asset Replacement'!J63</f>
        <v>0</v>
      </c>
      <c r="K71" s="2047">
        <f>'CV3 - Asset Replacement'!K63</f>
        <v>0</v>
      </c>
      <c r="L71" s="2043">
        <f t="shared" si="20"/>
        <v>0</v>
      </c>
      <c r="N71" s="778"/>
      <c r="O71" s="778"/>
      <c r="P71" s="778"/>
      <c r="Q71" s="778"/>
      <c r="R71" s="778"/>
      <c r="S71" s="778"/>
      <c r="T71" s="779">
        <f t="shared" si="21"/>
        <v>0</v>
      </c>
    </row>
    <row r="72" spans="1:20" s="1280" customFormat="1">
      <c r="A72" s="1037" t="s">
        <v>14</v>
      </c>
      <c r="B72" s="692" t="s">
        <v>39</v>
      </c>
      <c r="C72" s="1284" t="s">
        <v>5</v>
      </c>
      <c r="D72" s="1281" t="s">
        <v>710</v>
      </c>
      <c r="F72" s="2047">
        <f>'CV3 - Asset Replacement'!F64</f>
        <v>0</v>
      </c>
      <c r="G72" s="2047">
        <f>'CV3 - Asset Replacement'!G64</f>
        <v>0</v>
      </c>
      <c r="H72" s="2047">
        <f>'CV3 - Asset Replacement'!H64</f>
        <v>0</v>
      </c>
      <c r="I72" s="2047">
        <f>'CV3 - Asset Replacement'!I64</f>
        <v>0</v>
      </c>
      <c r="J72" s="2047">
        <f>'CV3 - Asset Replacement'!J64</f>
        <v>0</v>
      </c>
      <c r="K72" s="2047">
        <f>'CV3 - Asset Replacement'!K64</f>
        <v>0</v>
      </c>
      <c r="L72" s="2043">
        <f t="shared" si="20"/>
        <v>0</v>
      </c>
      <c r="N72" s="778"/>
      <c r="O72" s="778"/>
      <c r="P72" s="778"/>
      <c r="Q72" s="778"/>
      <c r="R72" s="778"/>
      <c r="S72" s="778"/>
      <c r="T72" s="779">
        <f t="shared" si="21"/>
        <v>0</v>
      </c>
    </row>
    <row r="73" spans="1:20" s="1280" customFormat="1">
      <c r="A73" s="1037" t="s">
        <v>14</v>
      </c>
      <c r="B73" s="692" t="s">
        <v>40</v>
      </c>
      <c r="C73" s="1284" t="s">
        <v>5</v>
      </c>
      <c r="D73" s="1281" t="s">
        <v>710</v>
      </c>
      <c r="F73" s="2047">
        <f>'CV3 - Asset Replacement'!F65</f>
        <v>0</v>
      </c>
      <c r="G73" s="2047">
        <f>'CV3 - Asset Replacement'!G65</f>
        <v>0</v>
      </c>
      <c r="H73" s="2047">
        <f>'CV3 - Asset Replacement'!H65</f>
        <v>0</v>
      </c>
      <c r="I73" s="2047">
        <f>'CV3 - Asset Replacement'!I65</f>
        <v>0</v>
      </c>
      <c r="J73" s="2047">
        <f>'CV3 - Asset Replacement'!J65</f>
        <v>0</v>
      </c>
      <c r="K73" s="2047">
        <f>'CV3 - Asset Replacement'!K65</f>
        <v>0</v>
      </c>
      <c r="L73" s="2043">
        <f t="shared" si="20"/>
        <v>0</v>
      </c>
      <c r="N73" s="778"/>
      <c r="O73" s="778"/>
      <c r="P73" s="778"/>
      <c r="Q73" s="778"/>
      <c r="R73" s="778"/>
      <c r="S73" s="778"/>
      <c r="T73" s="779">
        <f t="shared" si="21"/>
        <v>0</v>
      </c>
    </row>
    <row r="74" spans="1:20" s="1280" customFormat="1">
      <c r="A74" s="1037" t="s">
        <v>14</v>
      </c>
      <c r="B74" s="692" t="s">
        <v>41</v>
      </c>
      <c r="C74" s="1284" t="s">
        <v>5</v>
      </c>
      <c r="D74" s="1281" t="s">
        <v>710</v>
      </c>
      <c r="F74" s="2047">
        <f>'CV3 - Asset Replacement'!F66</f>
        <v>0</v>
      </c>
      <c r="G74" s="2047">
        <f>'CV3 - Asset Replacement'!G66</f>
        <v>0</v>
      </c>
      <c r="H74" s="2047">
        <f>'CV3 - Asset Replacement'!H66</f>
        <v>0</v>
      </c>
      <c r="I74" s="2047">
        <f>'CV3 - Asset Replacement'!I66</f>
        <v>0</v>
      </c>
      <c r="J74" s="2047">
        <f>'CV3 - Asset Replacement'!J66</f>
        <v>0</v>
      </c>
      <c r="K74" s="2047">
        <f>'CV3 - Asset Replacement'!K66</f>
        <v>0</v>
      </c>
      <c r="L74" s="2043">
        <f t="shared" si="20"/>
        <v>0</v>
      </c>
      <c r="N74" s="778"/>
      <c r="O74" s="778"/>
      <c r="P74" s="778"/>
      <c r="Q74" s="778"/>
      <c r="R74" s="778"/>
      <c r="S74" s="778"/>
      <c r="T74" s="779">
        <f t="shared" si="21"/>
        <v>0</v>
      </c>
    </row>
    <row r="75" spans="1:20" s="1280" customFormat="1">
      <c r="A75" s="1037" t="s">
        <v>14</v>
      </c>
      <c r="B75" s="692" t="s">
        <v>42</v>
      </c>
      <c r="C75" s="1284" t="s">
        <v>5</v>
      </c>
      <c r="D75" s="1281" t="s">
        <v>710</v>
      </c>
      <c r="F75" s="2047">
        <f>'CV3 - Asset Replacement'!F67</f>
        <v>0</v>
      </c>
      <c r="G75" s="2047">
        <f>'CV3 - Asset Replacement'!G67</f>
        <v>0</v>
      </c>
      <c r="H75" s="2047">
        <f>'CV3 - Asset Replacement'!H67</f>
        <v>0</v>
      </c>
      <c r="I75" s="2047">
        <f>'CV3 - Asset Replacement'!I67</f>
        <v>0</v>
      </c>
      <c r="J75" s="2047">
        <f>'CV3 - Asset Replacement'!J67</f>
        <v>0</v>
      </c>
      <c r="K75" s="2047">
        <f>'CV3 - Asset Replacement'!K67</f>
        <v>0</v>
      </c>
      <c r="L75" s="2043">
        <f t="shared" si="20"/>
        <v>0</v>
      </c>
      <c r="N75" s="778"/>
      <c r="O75" s="778"/>
      <c r="P75" s="778"/>
      <c r="Q75" s="778"/>
      <c r="R75" s="778"/>
      <c r="S75" s="778"/>
      <c r="T75" s="779">
        <f t="shared" si="21"/>
        <v>0</v>
      </c>
    </row>
    <row r="76" spans="1:20" s="1280" customFormat="1">
      <c r="A76" s="1037" t="s">
        <v>14</v>
      </c>
      <c r="B76" s="692" t="s">
        <v>43</v>
      </c>
      <c r="C76" s="1284" t="s">
        <v>5</v>
      </c>
      <c r="D76" s="1281" t="s">
        <v>710</v>
      </c>
      <c r="F76" s="2047">
        <f>'CV3 - Asset Replacement'!F68</f>
        <v>0</v>
      </c>
      <c r="G76" s="2047">
        <f>'CV3 - Asset Replacement'!G68</f>
        <v>0</v>
      </c>
      <c r="H76" s="2047">
        <f>'CV3 - Asset Replacement'!H68</f>
        <v>0</v>
      </c>
      <c r="I76" s="2047">
        <f>'CV3 - Asset Replacement'!I68</f>
        <v>0</v>
      </c>
      <c r="J76" s="2047">
        <f>'CV3 - Asset Replacement'!J68</f>
        <v>0</v>
      </c>
      <c r="K76" s="2047">
        <f>'CV3 - Asset Replacement'!K68</f>
        <v>0</v>
      </c>
      <c r="L76" s="2043">
        <f t="shared" si="20"/>
        <v>0</v>
      </c>
      <c r="N76" s="778"/>
      <c r="O76" s="778"/>
      <c r="P76" s="778"/>
      <c r="Q76" s="778"/>
      <c r="R76" s="778"/>
      <c r="S76" s="778"/>
      <c r="T76" s="779">
        <f t="shared" si="21"/>
        <v>0</v>
      </c>
    </row>
    <row r="77" spans="1:20" s="1280" customFormat="1">
      <c r="A77" s="1037" t="s">
        <v>16</v>
      </c>
      <c r="B77" s="692" t="s">
        <v>575</v>
      </c>
      <c r="C77" s="1284" t="s">
        <v>5</v>
      </c>
      <c r="D77" s="1281" t="s">
        <v>659</v>
      </c>
      <c r="F77" s="2047">
        <f>'CV3 - Asset Replacement'!F77</f>
        <v>0</v>
      </c>
      <c r="G77" s="2047">
        <f>'CV3 - Asset Replacement'!G77</f>
        <v>0</v>
      </c>
      <c r="H77" s="2047">
        <f>'CV3 - Asset Replacement'!H77</f>
        <v>0</v>
      </c>
      <c r="I77" s="2047">
        <f>'CV3 - Asset Replacement'!I77</f>
        <v>0</v>
      </c>
      <c r="J77" s="2047">
        <f>'CV3 - Asset Replacement'!J77</f>
        <v>0</v>
      </c>
      <c r="K77" s="2047">
        <f>'CV3 - Asset Replacement'!K77</f>
        <v>0</v>
      </c>
      <c r="L77" s="2043">
        <f t="shared" si="20"/>
        <v>0</v>
      </c>
      <c r="N77" s="778"/>
      <c r="O77" s="778"/>
      <c r="P77" s="778"/>
      <c r="Q77" s="778"/>
      <c r="R77" s="778"/>
      <c r="S77" s="778"/>
      <c r="T77" s="779">
        <f t="shared" si="21"/>
        <v>0</v>
      </c>
    </row>
    <row r="78" spans="1:20" s="1280" customFormat="1">
      <c r="A78" s="1037" t="s">
        <v>15</v>
      </c>
      <c r="B78" s="692" t="s">
        <v>576</v>
      </c>
      <c r="C78" s="1284" t="s">
        <v>5</v>
      </c>
      <c r="D78" s="1281" t="s">
        <v>659</v>
      </c>
      <c r="F78" s="2047">
        <f>'CV3 - Asset Replacement'!F78</f>
        <v>0</v>
      </c>
      <c r="G78" s="2047">
        <f>'CV3 - Asset Replacement'!G78</f>
        <v>0</v>
      </c>
      <c r="H78" s="2047">
        <f>'CV3 - Asset Replacement'!H78</f>
        <v>0</v>
      </c>
      <c r="I78" s="2047">
        <f>'CV3 - Asset Replacement'!I78</f>
        <v>0</v>
      </c>
      <c r="J78" s="2047">
        <f>'CV3 - Asset Replacement'!J78</f>
        <v>0</v>
      </c>
      <c r="K78" s="2047">
        <f>'CV3 - Asset Replacement'!K78</f>
        <v>0</v>
      </c>
      <c r="L78" s="2043">
        <f t="shared" si="20"/>
        <v>0</v>
      </c>
      <c r="N78" s="778"/>
      <c r="O78" s="778"/>
      <c r="P78" s="778"/>
      <c r="Q78" s="778"/>
      <c r="R78" s="778"/>
      <c r="S78" s="778"/>
      <c r="T78" s="779">
        <f t="shared" si="21"/>
        <v>0</v>
      </c>
    </row>
    <row r="79" spans="1:20" s="1280" customFormat="1">
      <c r="A79" s="1037" t="s">
        <v>15</v>
      </c>
      <c r="B79" s="692" t="s">
        <v>577</v>
      </c>
      <c r="C79" s="1284" t="s">
        <v>5</v>
      </c>
      <c r="D79" s="1281" t="s">
        <v>659</v>
      </c>
      <c r="F79" s="2047">
        <f>'CV3 - Asset Replacement'!F79</f>
        <v>0</v>
      </c>
      <c r="G79" s="2047">
        <f>'CV3 - Asset Replacement'!G79</f>
        <v>0</v>
      </c>
      <c r="H79" s="2047">
        <f>'CV3 - Asset Replacement'!H79</f>
        <v>0</v>
      </c>
      <c r="I79" s="2047">
        <f>'CV3 - Asset Replacement'!I79</f>
        <v>0</v>
      </c>
      <c r="J79" s="2047">
        <f>'CV3 - Asset Replacement'!J79</f>
        <v>0</v>
      </c>
      <c r="K79" s="2047">
        <f>'CV3 - Asset Replacement'!K79</f>
        <v>0</v>
      </c>
      <c r="L79" s="2043">
        <f t="shared" si="20"/>
        <v>0</v>
      </c>
      <c r="N79" s="778"/>
      <c r="O79" s="778"/>
      <c r="P79" s="778"/>
      <c r="Q79" s="778"/>
      <c r="R79" s="778"/>
      <c r="S79" s="778"/>
      <c r="T79" s="779">
        <f t="shared" ref="T79:T91" si="22">SUM($O79:$S79)</f>
        <v>0</v>
      </c>
    </row>
    <row r="80" spans="1:20" s="1280" customFormat="1">
      <c r="A80" s="1037" t="s">
        <v>15</v>
      </c>
      <c r="B80" s="692" t="s">
        <v>578</v>
      </c>
      <c r="C80" s="1284" t="s">
        <v>5</v>
      </c>
      <c r="D80" s="1281" t="s">
        <v>659</v>
      </c>
      <c r="F80" s="2047">
        <f>'CV3 - Asset Replacement'!F80</f>
        <v>0</v>
      </c>
      <c r="G80" s="2047">
        <f>'CV3 - Asset Replacement'!G80</f>
        <v>0</v>
      </c>
      <c r="H80" s="2047">
        <f>'CV3 - Asset Replacement'!H80</f>
        <v>0</v>
      </c>
      <c r="I80" s="2047">
        <f>'CV3 - Asset Replacement'!I80</f>
        <v>0</v>
      </c>
      <c r="J80" s="2047">
        <f>'CV3 - Asset Replacement'!J80</f>
        <v>0</v>
      </c>
      <c r="K80" s="2047">
        <f>'CV3 - Asset Replacement'!K80</f>
        <v>0</v>
      </c>
      <c r="L80" s="2043">
        <f t="shared" si="20"/>
        <v>0</v>
      </c>
      <c r="N80" s="778"/>
      <c r="O80" s="778"/>
      <c r="P80" s="778"/>
      <c r="Q80" s="778"/>
      <c r="R80" s="778"/>
      <c r="S80" s="778"/>
      <c r="T80" s="779">
        <f t="shared" si="22"/>
        <v>0</v>
      </c>
    </row>
    <row r="81" spans="1:21" s="1280" customFormat="1">
      <c r="A81" s="1037" t="s">
        <v>31</v>
      </c>
      <c r="B81" s="692" t="s">
        <v>280</v>
      </c>
      <c r="C81" s="1284" t="s">
        <v>5</v>
      </c>
      <c r="D81" s="1281" t="s">
        <v>659</v>
      </c>
      <c r="F81" s="2047">
        <f>'CV3 - Asset Replacement'!F83</f>
        <v>0</v>
      </c>
      <c r="G81" s="2047">
        <f>'CV3 - Asset Replacement'!G83</f>
        <v>0</v>
      </c>
      <c r="H81" s="2047">
        <f>'CV3 - Asset Replacement'!H83</f>
        <v>0</v>
      </c>
      <c r="I81" s="2047">
        <f>'CV3 - Asset Replacement'!I83</f>
        <v>0</v>
      </c>
      <c r="J81" s="2047">
        <f>'CV3 - Asset Replacement'!J83</f>
        <v>0</v>
      </c>
      <c r="K81" s="2047">
        <f>'CV3 - Asset Replacement'!K83</f>
        <v>0</v>
      </c>
      <c r="L81" s="2043">
        <f t="shared" ref="L81:L86" si="23">SUM(G81:K81)</f>
        <v>0</v>
      </c>
      <c r="N81" s="778"/>
      <c r="O81" s="778"/>
      <c r="P81" s="778"/>
      <c r="Q81" s="778"/>
      <c r="R81" s="778"/>
      <c r="S81" s="778"/>
      <c r="T81" s="779">
        <f t="shared" si="22"/>
        <v>0</v>
      </c>
    </row>
    <row r="82" spans="1:21" s="1280" customFormat="1">
      <c r="A82" s="1037" t="s">
        <v>31</v>
      </c>
      <c r="B82" s="692" t="s">
        <v>281</v>
      </c>
      <c r="C82" s="1284" t="s">
        <v>5</v>
      </c>
      <c r="D82" s="1281" t="s">
        <v>659</v>
      </c>
      <c r="F82" s="2047">
        <f>'CV3 - Asset Replacement'!F84</f>
        <v>0</v>
      </c>
      <c r="G82" s="2047">
        <f>'CV3 - Asset Replacement'!G84</f>
        <v>0</v>
      </c>
      <c r="H82" s="2047">
        <f>'CV3 - Asset Replacement'!H84</f>
        <v>0</v>
      </c>
      <c r="I82" s="2047">
        <f>'CV3 - Asset Replacement'!I84</f>
        <v>0</v>
      </c>
      <c r="J82" s="2047">
        <f>'CV3 - Asset Replacement'!J84</f>
        <v>0</v>
      </c>
      <c r="K82" s="2047">
        <f>'CV3 - Asset Replacement'!K84</f>
        <v>0</v>
      </c>
      <c r="L82" s="2043">
        <f t="shared" si="23"/>
        <v>0</v>
      </c>
      <c r="N82" s="778"/>
      <c r="O82" s="778"/>
      <c r="P82" s="778"/>
      <c r="Q82" s="778"/>
      <c r="R82" s="778"/>
      <c r="S82" s="778"/>
      <c r="T82" s="779">
        <f t="shared" si="22"/>
        <v>0</v>
      </c>
    </row>
    <row r="83" spans="1:21" s="1280" customFormat="1">
      <c r="A83" s="1037" t="s">
        <v>14</v>
      </c>
      <c r="B83" s="692" t="s">
        <v>46</v>
      </c>
      <c r="C83" s="1284" t="s">
        <v>6</v>
      </c>
      <c r="D83" s="1281" t="s">
        <v>710</v>
      </c>
      <c r="F83" s="2047">
        <f>'CV3 - Asset Replacement'!F92</f>
        <v>0</v>
      </c>
      <c r="G83" s="2047">
        <f>'CV3 - Asset Replacement'!G92</f>
        <v>0</v>
      </c>
      <c r="H83" s="2047">
        <f>'CV3 - Asset Replacement'!H92</f>
        <v>0</v>
      </c>
      <c r="I83" s="2047">
        <f>'CV3 - Asset Replacement'!I92</f>
        <v>0</v>
      </c>
      <c r="J83" s="2047">
        <f>'CV3 - Asset Replacement'!J92</f>
        <v>0</v>
      </c>
      <c r="K83" s="2047">
        <f>'CV3 - Asset Replacement'!K92</f>
        <v>0</v>
      </c>
      <c r="L83" s="2043">
        <f t="shared" si="23"/>
        <v>0</v>
      </c>
      <c r="N83" s="778"/>
      <c r="O83" s="778"/>
      <c r="P83" s="778"/>
      <c r="Q83" s="778"/>
      <c r="R83" s="778"/>
      <c r="S83" s="778"/>
      <c r="T83" s="779">
        <f t="shared" si="22"/>
        <v>0</v>
      </c>
    </row>
    <row r="84" spans="1:21" s="1280" customFormat="1">
      <c r="A84" s="1037" t="s">
        <v>14</v>
      </c>
      <c r="B84" s="692" t="s">
        <v>47</v>
      </c>
      <c r="C84" s="1284" t="s">
        <v>6</v>
      </c>
      <c r="D84" s="1281" t="s">
        <v>710</v>
      </c>
      <c r="F84" s="2047">
        <f>'CV3 - Asset Replacement'!F93</f>
        <v>0</v>
      </c>
      <c r="G84" s="2047">
        <f>'CV3 - Asset Replacement'!G93</f>
        <v>0</v>
      </c>
      <c r="H84" s="2047">
        <f>'CV3 - Asset Replacement'!H93</f>
        <v>0</v>
      </c>
      <c r="I84" s="2047">
        <f>'CV3 - Asset Replacement'!I93</f>
        <v>0</v>
      </c>
      <c r="J84" s="2047">
        <f>'CV3 - Asset Replacement'!J93</f>
        <v>0</v>
      </c>
      <c r="K84" s="2047">
        <f>'CV3 - Asset Replacement'!K93</f>
        <v>0</v>
      </c>
      <c r="L84" s="2043">
        <f t="shared" si="23"/>
        <v>0</v>
      </c>
      <c r="N84" s="778"/>
      <c r="O84" s="778"/>
      <c r="P84" s="778"/>
      <c r="Q84" s="778"/>
      <c r="R84" s="778"/>
      <c r="S84" s="778"/>
      <c r="T84" s="779">
        <f t="shared" si="22"/>
        <v>0</v>
      </c>
    </row>
    <row r="85" spans="1:21" s="1280" customFormat="1">
      <c r="A85" s="1037" t="s">
        <v>14</v>
      </c>
      <c r="B85" s="692" t="s">
        <v>48</v>
      </c>
      <c r="C85" s="1284" t="s">
        <v>6</v>
      </c>
      <c r="D85" s="1281" t="s">
        <v>710</v>
      </c>
      <c r="F85" s="2047">
        <f>'CV3 - Asset Replacement'!F94</f>
        <v>0</v>
      </c>
      <c r="G85" s="2047">
        <f>'CV3 - Asset Replacement'!G94</f>
        <v>0</v>
      </c>
      <c r="H85" s="2047">
        <f>'CV3 - Asset Replacement'!H94</f>
        <v>0</v>
      </c>
      <c r="I85" s="2047">
        <f>'CV3 - Asset Replacement'!I94</f>
        <v>0</v>
      </c>
      <c r="J85" s="2047">
        <f>'CV3 - Asset Replacement'!J94</f>
        <v>0</v>
      </c>
      <c r="K85" s="2047">
        <f>'CV3 - Asset Replacement'!K94</f>
        <v>0</v>
      </c>
      <c r="L85" s="2043">
        <f t="shared" si="23"/>
        <v>0</v>
      </c>
      <c r="N85" s="778"/>
      <c r="O85" s="778"/>
      <c r="P85" s="778"/>
      <c r="Q85" s="778"/>
      <c r="R85" s="778"/>
      <c r="S85" s="778"/>
      <c r="T85" s="779">
        <f t="shared" si="22"/>
        <v>0</v>
      </c>
    </row>
    <row r="86" spans="1:21" s="1280" customFormat="1">
      <c r="A86" s="1037" t="s">
        <v>14</v>
      </c>
      <c r="B86" s="692" t="s">
        <v>282</v>
      </c>
      <c r="C86" s="1284" t="s">
        <v>6</v>
      </c>
      <c r="D86" s="1281" t="s">
        <v>710</v>
      </c>
      <c r="F86" s="2047">
        <f>'CV3 - Asset Replacement'!F95</f>
        <v>0</v>
      </c>
      <c r="G86" s="2047">
        <f>'CV3 - Asset Replacement'!G95</f>
        <v>0</v>
      </c>
      <c r="H86" s="2047">
        <f>'CV3 - Asset Replacement'!H95</f>
        <v>0</v>
      </c>
      <c r="I86" s="2047">
        <f>'CV3 - Asset Replacement'!I95</f>
        <v>0</v>
      </c>
      <c r="J86" s="2047">
        <f>'CV3 - Asset Replacement'!J95</f>
        <v>0</v>
      </c>
      <c r="K86" s="2047">
        <f>'CV3 - Asset Replacement'!K95</f>
        <v>0</v>
      </c>
      <c r="L86" s="2043">
        <f t="shared" si="23"/>
        <v>0</v>
      </c>
      <c r="N86" s="778"/>
      <c r="O86" s="778"/>
      <c r="P86" s="778"/>
      <c r="Q86" s="778"/>
      <c r="R86" s="778"/>
      <c r="S86" s="778"/>
      <c r="T86" s="779">
        <f t="shared" si="22"/>
        <v>0</v>
      </c>
    </row>
    <row r="87" spans="1:21" s="1280" customFormat="1">
      <c r="A87" s="1037" t="s">
        <v>16</v>
      </c>
      <c r="B87" s="692" t="s">
        <v>585</v>
      </c>
      <c r="C87" s="1284" t="s">
        <v>6</v>
      </c>
      <c r="D87" s="1281" t="s">
        <v>659</v>
      </c>
      <c r="F87" s="2047">
        <f>'CV3 - Asset Replacement'!F96</f>
        <v>0</v>
      </c>
      <c r="G87" s="2047">
        <f>'CV3 - Asset Replacement'!G96</f>
        <v>0</v>
      </c>
      <c r="H87" s="2047">
        <f>'CV3 - Asset Replacement'!H96</f>
        <v>0</v>
      </c>
      <c r="I87" s="2047">
        <f>'CV3 - Asset Replacement'!I96</f>
        <v>0</v>
      </c>
      <c r="J87" s="2047">
        <f>'CV3 - Asset Replacement'!J96</f>
        <v>0</v>
      </c>
      <c r="K87" s="2047">
        <f>'CV3 - Asset Replacement'!K96</f>
        <v>0</v>
      </c>
      <c r="L87" s="2043">
        <f t="shared" ref="L87:L90" si="24">SUM(G87:K87)</f>
        <v>0</v>
      </c>
      <c r="N87" s="778"/>
      <c r="O87" s="778"/>
      <c r="P87" s="778"/>
      <c r="Q87" s="778"/>
      <c r="R87" s="778"/>
      <c r="S87" s="778"/>
      <c r="T87" s="779">
        <f t="shared" si="22"/>
        <v>0</v>
      </c>
    </row>
    <row r="88" spans="1:21" s="1280" customFormat="1">
      <c r="A88" s="1037" t="s">
        <v>16</v>
      </c>
      <c r="B88" s="692" t="s">
        <v>586</v>
      </c>
      <c r="C88" s="1284" t="s">
        <v>6</v>
      </c>
      <c r="D88" s="1281" t="s">
        <v>659</v>
      </c>
      <c r="F88" s="2047">
        <f>'CV3 - Asset Replacement'!F97</f>
        <v>0</v>
      </c>
      <c r="G88" s="2047">
        <f>'CV3 - Asset Replacement'!G97</f>
        <v>0</v>
      </c>
      <c r="H88" s="2047">
        <f>'CV3 - Asset Replacement'!H97</f>
        <v>0</v>
      </c>
      <c r="I88" s="2047">
        <f>'CV3 - Asset Replacement'!I97</f>
        <v>0</v>
      </c>
      <c r="J88" s="2047">
        <f>'CV3 - Asset Replacement'!J97</f>
        <v>0</v>
      </c>
      <c r="K88" s="2047">
        <f>'CV3 - Asset Replacement'!K97</f>
        <v>0</v>
      </c>
      <c r="L88" s="2043">
        <f t="shared" si="24"/>
        <v>0</v>
      </c>
      <c r="N88" s="778"/>
      <c r="O88" s="778"/>
      <c r="P88" s="778"/>
      <c r="Q88" s="778"/>
      <c r="R88" s="778"/>
      <c r="S88" s="778"/>
      <c r="T88" s="779">
        <f t="shared" si="22"/>
        <v>0</v>
      </c>
    </row>
    <row r="89" spans="1:21" s="1280" customFormat="1">
      <c r="A89" s="1037" t="s">
        <v>16</v>
      </c>
      <c r="B89" s="692" t="s">
        <v>587</v>
      </c>
      <c r="C89" s="1284" t="s">
        <v>6</v>
      </c>
      <c r="D89" s="1281" t="s">
        <v>659</v>
      </c>
      <c r="F89" s="2047">
        <f>'CV3 - Asset Replacement'!F98</f>
        <v>0</v>
      </c>
      <c r="G89" s="2047">
        <f>'CV3 - Asset Replacement'!G98</f>
        <v>0</v>
      </c>
      <c r="H89" s="2047">
        <f>'CV3 - Asset Replacement'!H98</f>
        <v>0</v>
      </c>
      <c r="I89" s="2047">
        <f>'CV3 - Asset Replacement'!I98</f>
        <v>0</v>
      </c>
      <c r="J89" s="2047">
        <f>'CV3 - Asset Replacement'!J98</f>
        <v>0</v>
      </c>
      <c r="K89" s="2047">
        <f>'CV3 - Asset Replacement'!K98</f>
        <v>0</v>
      </c>
      <c r="L89" s="2043">
        <f t="shared" si="24"/>
        <v>0</v>
      </c>
      <c r="N89" s="778"/>
      <c r="O89" s="778"/>
      <c r="P89" s="778"/>
      <c r="Q89" s="778"/>
      <c r="R89" s="778"/>
      <c r="S89" s="778"/>
      <c r="T89" s="779">
        <f t="shared" si="22"/>
        <v>0</v>
      </c>
    </row>
    <row r="90" spans="1:21" s="1280" customFormat="1">
      <c r="A90" s="1037" t="s">
        <v>16</v>
      </c>
      <c r="B90" s="692" t="s">
        <v>588</v>
      </c>
      <c r="C90" s="1284" t="s">
        <v>6</v>
      </c>
      <c r="D90" s="1281" t="s">
        <v>659</v>
      </c>
      <c r="F90" s="2047">
        <f>'CV3 - Asset Replacement'!F99</f>
        <v>0</v>
      </c>
      <c r="G90" s="2047">
        <f>'CV3 - Asset Replacement'!G99</f>
        <v>0</v>
      </c>
      <c r="H90" s="2047">
        <f>'CV3 - Asset Replacement'!H99</f>
        <v>0</v>
      </c>
      <c r="I90" s="2047">
        <f>'CV3 - Asset Replacement'!I99</f>
        <v>0</v>
      </c>
      <c r="J90" s="2047">
        <f>'CV3 - Asset Replacement'!J99</f>
        <v>0</v>
      </c>
      <c r="K90" s="2047">
        <f>'CV3 - Asset Replacement'!K99</f>
        <v>0</v>
      </c>
      <c r="L90" s="2043">
        <f t="shared" si="24"/>
        <v>0</v>
      </c>
      <c r="N90" s="778"/>
      <c r="O90" s="778"/>
      <c r="P90" s="778"/>
      <c r="Q90" s="778"/>
      <c r="R90" s="778"/>
      <c r="S90" s="778"/>
      <c r="T90" s="779">
        <f t="shared" si="22"/>
        <v>0</v>
      </c>
    </row>
    <row r="91" spans="1:21" s="1280" customFormat="1">
      <c r="A91" s="1037" t="s">
        <v>31</v>
      </c>
      <c r="B91" s="692" t="s">
        <v>283</v>
      </c>
      <c r="C91" s="1284" t="s">
        <v>6</v>
      </c>
      <c r="D91" s="1281" t="s">
        <v>659</v>
      </c>
      <c r="F91" s="2047">
        <f>'CV3 - Asset Replacement'!F101</f>
        <v>0</v>
      </c>
      <c r="G91" s="2047">
        <f>'CV3 - Asset Replacement'!G101</f>
        <v>0</v>
      </c>
      <c r="H91" s="2047">
        <f>'CV3 - Asset Replacement'!H101</f>
        <v>0</v>
      </c>
      <c r="I91" s="2047">
        <f>'CV3 - Asset Replacement'!I101</f>
        <v>0</v>
      </c>
      <c r="J91" s="2047">
        <f>'CV3 - Asset Replacement'!J101</f>
        <v>0</v>
      </c>
      <c r="K91" s="2047">
        <f>'CV3 - Asset Replacement'!K101</f>
        <v>0</v>
      </c>
      <c r="L91" s="2043">
        <f t="shared" ref="L91" si="25">SUM(G91:K91)</f>
        <v>0</v>
      </c>
      <c r="N91" s="778"/>
      <c r="O91" s="778"/>
      <c r="P91" s="778"/>
      <c r="Q91" s="778"/>
      <c r="R91" s="778"/>
      <c r="S91" s="778"/>
      <c r="T91" s="779">
        <f t="shared" si="22"/>
        <v>0</v>
      </c>
    </row>
    <row r="92" spans="1:21" s="1280" customFormat="1">
      <c r="A92" s="1036"/>
      <c r="B92" s="53"/>
      <c r="C92" s="1289"/>
      <c r="D92" s="2045"/>
    </row>
    <row r="93" spans="1:21" s="1280" customFormat="1">
      <c r="A93" s="1036"/>
      <c r="B93" s="53"/>
      <c r="C93" s="1289"/>
      <c r="D93" s="2045"/>
    </row>
    <row r="94" spans="1:21" s="1280" customFormat="1" ht="15" customHeight="1">
      <c r="F94" s="1358"/>
      <c r="G94" s="1358"/>
      <c r="H94" s="1358"/>
      <c r="I94" s="1358"/>
      <c r="J94" s="1358"/>
      <c r="N94" s="882"/>
      <c r="O94" s="882"/>
      <c r="P94" s="882"/>
      <c r="Q94" s="882"/>
      <c r="R94" s="882"/>
      <c r="S94" s="882"/>
      <c r="T94" s="882"/>
    </row>
    <row r="95" spans="1:21" s="1280" customFormat="1">
      <c r="E95" s="1036"/>
      <c r="F95" s="1036"/>
      <c r="G95" s="1036"/>
      <c r="H95" s="1036"/>
      <c r="I95" s="1036"/>
      <c r="J95" s="1036"/>
      <c r="N95" s="987" t="s">
        <v>0</v>
      </c>
      <c r="O95" s="773" t="s">
        <v>1</v>
      </c>
      <c r="P95" s="773"/>
      <c r="Q95" s="773"/>
      <c r="R95" s="773"/>
      <c r="S95" s="773"/>
      <c r="T95" s="791" t="s">
        <v>2</v>
      </c>
      <c r="U95" s="984"/>
    </row>
    <row r="96" spans="1:21" s="1280" customFormat="1">
      <c r="E96" s="1036"/>
      <c r="F96" s="1036"/>
      <c r="G96" s="1036"/>
      <c r="H96" s="1036"/>
      <c r="I96" s="1036"/>
      <c r="J96" s="1036"/>
      <c r="N96" s="776">
        <v>2010</v>
      </c>
      <c r="O96" s="776">
        <v>2011</v>
      </c>
      <c r="P96" s="776">
        <v>2012</v>
      </c>
      <c r="Q96" s="776">
        <v>2013</v>
      </c>
      <c r="R96" s="776">
        <v>2014</v>
      </c>
      <c r="S96" s="776">
        <v>2015</v>
      </c>
      <c r="T96" s="2066" t="s">
        <v>1</v>
      </c>
      <c r="U96" s="984"/>
    </row>
    <row r="97" spans="1:21" s="1280" customFormat="1">
      <c r="A97" s="2046" t="s">
        <v>1517</v>
      </c>
      <c r="B97" s="587"/>
      <c r="C97" s="587"/>
      <c r="D97" s="71"/>
      <c r="E97" s="2034" t="s">
        <v>1516</v>
      </c>
      <c r="N97" s="776" t="s">
        <v>3</v>
      </c>
      <c r="O97" s="776" t="s">
        <v>3</v>
      </c>
      <c r="P97" s="776" t="s">
        <v>3</v>
      </c>
      <c r="Q97" s="776" t="s">
        <v>3</v>
      </c>
      <c r="R97" s="776" t="s">
        <v>3</v>
      </c>
      <c r="S97" s="776" t="s">
        <v>3</v>
      </c>
      <c r="T97" s="776" t="s">
        <v>3</v>
      </c>
      <c r="U97" s="984"/>
    </row>
    <row r="98" spans="1:21" s="1280" customFormat="1">
      <c r="A98" s="2034" t="s">
        <v>1515</v>
      </c>
      <c r="B98" s="2034" t="s">
        <v>1514</v>
      </c>
      <c r="C98" s="2034" t="s">
        <v>650</v>
      </c>
      <c r="D98" s="2034" t="s">
        <v>653</v>
      </c>
      <c r="E98" s="2034"/>
      <c r="N98" s="2041"/>
      <c r="O98" s="2041"/>
      <c r="P98" s="2041"/>
      <c r="Q98" s="2041"/>
      <c r="R98" s="2041"/>
      <c r="S98" s="2041"/>
      <c r="T98" s="2040">
        <f t="shared" ref="T98:T128" si="26">SUM(N98:S98)</f>
        <v>0</v>
      </c>
    </row>
    <row r="99" spans="1:21" s="1280" customFormat="1">
      <c r="A99" s="783"/>
      <c r="B99" s="2042"/>
      <c r="C99" s="2042"/>
      <c r="D99" s="2042"/>
      <c r="E99" s="783"/>
      <c r="N99" s="2041"/>
      <c r="O99" s="2041"/>
      <c r="P99" s="2041"/>
      <c r="Q99" s="2041"/>
      <c r="R99" s="2041"/>
      <c r="S99" s="2041"/>
      <c r="T99" s="2040">
        <f t="shared" si="26"/>
        <v>0</v>
      </c>
    </row>
    <row r="100" spans="1:21" s="1280" customFormat="1">
      <c r="A100" s="783"/>
      <c r="B100" s="783"/>
      <c r="C100" s="783"/>
      <c r="D100" s="783"/>
      <c r="E100" s="2042"/>
      <c r="N100" s="2041"/>
      <c r="O100" s="2041"/>
      <c r="P100" s="2041"/>
      <c r="Q100" s="2041"/>
      <c r="R100" s="2041"/>
      <c r="S100" s="2041"/>
      <c r="T100" s="2040">
        <f t="shared" si="26"/>
        <v>0</v>
      </c>
    </row>
    <row r="101" spans="1:21" s="1280" customFormat="1">
      <c r="A101" s="783"/>
      <c r="B101" s="783"/>
      <c r="C101" s="783"/>
      <c r="D101" s="2042"/>
      <c r="E101" s="783"/>
      <c r="N101" s="2041"/>
      <c r="O101" s="2041"/>
      <c r="P101" s="2041"/>
      <c r="Q101" s="2041"/>
      <c r="R101" s="2041"/>
      <c r="S101" s="2041"/>
      <c r="T101" s="2040">
        <f t="shared" si="26"/>
        <v>0</v>
      </c>
    </row>
    <row r="102" spans="1:21" s="1280" customFormat="1">
      <c r="A102" s="783"/>
      <c r="B102" s="783"/>
      <c r="C102" s="783"/>
      <c r="D102" s="783"/>
      <c r="E102" s="2042"/>
      <c r="N102" s="2041"/>
      <c r="O102" s="2041"/>
      <c r="P102" s="2041"/>
      <c r="Q102" s="2041"/>
      <c r="R102" s="2041"/>
      <c r="S102" s="2041"/>
      <c r="T102" s="2040">
        <f t="shared" si="26"/>
        <v>0</v>
      </c>
    </row>
    <row r="103" spans="1:21" s="1280" customFormat="1">
      <c r="A103" s="783"/>
      <c r="B103" s="783"/>
      <c r="C103" s="783"/>
      <c r="D103" s="2042"/>
      <c r="E103" s="783"/>
      <c r="N103" s="2041"/>
      <c r="O103" s="2041"/>
      <c r="P103" s="2041"/>
      <c r="Q103" s="2041"/>
      <c r="R103" s="2041"/>
      <c r="S103" s="2041"/>
      <c r="T103" s="2040">
        <f t="shared" si="26"/>
        <v>0</v>
      </c>
    </row>
    <row r="104" spans="1:21" s="1280" customFormat="1">
      <c r="A104" s="783"/>
      <c r="B104" s="783"/>
      <c r="C104" s="783"/>
      <c r="D104" s="783"/>
      <c r="E104" s="2042"/>
      <c r="N104" s="2041"/>
      <c r="O104" s="2041"/>
      <c r="P104" s="2041"/>
      <c r="Q104" s="2041"/>
      <c r="R104" s="2041"/>
      <c r="S104" s="2041"/>
      <c r="T104" s="2040">
        <f t="shared" si="26"/>
        <v>0</v>
      </c>
    </row>
    <row r="105" spans="1:21" s="1280" customFormat="1">
      <c r="A105" s="783"/>
      <c r="B105" s="783"/>
      <c r="C105" s="783"/>
      <c r="D105" s="2042"/>
      <c r="E105" s="783"/>
      <c r="N105" s="2041"/>
      <c r="O105" s="2041"/>
      <c r="P105" s="2041"/>
      <c r="Q105" s="2041"/>
      <c r="R105" s="2041"/>
      <c r="S105" s="2041"/>
      <c r="T105" s="2040">
        <f t="shared" si="26"/>
        <v>0</v>
      </c>
    </row>
    <row r="106" spans="1:21" s="1280" customFormat="1">
      <c r="A106" s="783"/>
      <c r="B106" s="783"/>
      <c r="C106" s="783"/>
      <c r="D106" s="783"/>
      <c r="E106" s="2042"/>
      <c r="K106" s="710"/>
      <c r="L106" s="710"/>
      <c r="M106" s="710"/>
      <c r="N106" s="2041"/>
      <c r="O106" s="2041"/>
      <c r="P106" s="2041"/>
      <c r="Q106" s="2041"/>
      <c r="R106" s="2041"/>
      <c r="S106" s="2041"/>
      <c r="T106" s="2040">
        <f t="shared" si="26"/>
        <v>0</v>
      </c>
    </row>
    <row r="107" spans="1:21" s="1280" customFormat="1">
      <c r="A107" s="783"/>
      <c r="B107" s="783"/>
      <c r="C107" s="783"/>
      <c r="D107" s="2042"/>
      <c r="E107" s="783"/>
      <c r="K107" s="710"/>
      <c r="L107" s="710"/>
      <c r="M107" s="710"/>
      <c r="N107" s="2041"/>
      <c r="O107" s="2041"/>
      <c r="P107" s="2041"/>
      <c r="Q107" s="2041"/>
      <c r="R107" s="2041"/>
      <c r="S107" s="2041"/>
      <c r="T107" s="2040">
        <f t="shared" si="26"/>
        <v>0</v>
      </c>
    </row>
    <row r="108" spans="1:21" s="1280" customFormat="1">
      <c r="A108" s="783"/>
      <c r="B108" s="2042"/>
      <c r="C108" s="2042"/>
      <c r="D108" s="783"/>
      <c r="E108" s="2042"/>
      <c r="K108" s="710"/>
      <c r="L108" s="710"/>
      <c r="M108" s="710"/>
      <c r="N108" s="2041"/>
      <c r="O108" s="2041"/>
      <c r="P108" s="2041"/>
      <c r="Q108" s="2041"/>
      <c r="R108" s="2041"/>
      <c r="S108" s="2041"/>
      <c r="T108" s="2040">
        <f t="shared" si="26"/>
        <v>0</v>
      </c>
    </row>
    <row r="109" spans="1:21" s="1280" customFormat="1">
      <c r="A109" s="783"/>
      <c r="B109" s="783"/>
      <c r="C109" s="783"/>
      <c r="D109" s="2042"/>
      <c r="E109" s="783"/>
      <c r="K109" s="710"/>
      <c r="L109" s="710"/>
      <c r="M109" s="710"/>
      <c r="N109" s="2041"/>
      <c r="O109" s="2041"/>
      <c r="P109" s="2041"/>
      <c r="Q109" s="2041"/>
      <c r="R109" s="2041"/>
      <c r="S109" s="2041"/>
      <c r="T109" s="2040">
        <f t="shared" si="26"/>
        <v>0</v>
      </c>
    </row>
    <row r="110" spans="1:21" s="1280" customFormat="1">
      <c r="A110" s="783"/>
      <c r="B110" s="783"/>
      <c r="C110" s="783"/>
      <c r="D110" s="783"/>
      <c r="E110" s="2042"/>
      <c r="K110" s="710"/>
      <c r="L110" s="710"/>
      <c r="M110" s="710"/>
      <c r="N110" s="2041"/>
      <c r="O110" s="2041"/>
      <c r="P110" s="2041"/>
      <c r="Q110" s="2041"/>
      <c r="R110" s="2041"/>
      <c r="S110" s="2041"/>
      <c r="T110" s="2040">
        <f t="shared" si="26"/>
        <v>0</v>
      </c>
    </row>
    <row r="111" spans="1:21" s="1280" customFormat="1">
      <c r="A111" s="783"/>
      <c r="B111" s="783"/>
      <c r="C111" s="783"/>
      <c r="D111" s="2042"/>
      <c r="E111" s="783"/>
      <c r="K111" s="710"/>
      <c r="L111" s="710"/>
      <c r="M111" s="710"/>
      <c r="N111" s="2041"/>
      <c r="O111" s="2041"/>
      <c r="P111" s="2041"/>
      <c r="Q111" s="2041"/>
      <c r="R111" s="2041"/>
      <c r="S111" s="2041"/>
      <c r="T111" s="2040">
        <f t="shared" si="26"/>
        <v>0</v>
      </c>
    </row>
    <row r="112" spans="1:21" s="1280" customFormat="1">
      <c r="A112" s="783"/>
      <c r="B112" s="783"/>
      <c r="C112" s="783"/>
      <c r="D112" s="783"/>
      <c r="E112" s="2042"/>
      <c r="K112" s="710"/>
      <c r="L112" s="710"/>
      <c r="M112" s="710"/>
      <c r="N112" s="2041"/>
      <c r="O112" s="2041"/>
      <c r="P112" s="2041"/>
      <c r="Q112" s="2041"/>
      <c r="R112" s="2041"/>
      <c r="S112" s="2041"/>
      <c r="T112" s="2040">
        <f t="shared" si="26"/>
        <v>0</v>
      </c>
    </row>
    <row r="113" spans="1:20" s="1280" customFormat="1">
      <c r="A113" s="783"/>
      <c r="B113" s="783"/>
      <c r="C113" s="783"/>
      <c r="D113" s="2042"/>
      <c r="E113" s="783"/>
      <c r="K113" s="710"/>
      <c r="L113" s="710"/>
      <c r="M113" s="710"/>
      <c r="N113" s="2041"/>
      <c r="O113" s="2041"/>
      <c r="P113" s="2041"/>
      <c r="Q113" s="2041"/>
      <c r="R113" s="2041"/>
      <c r="S113" s="2041"/>
      <c r="T113" s="2040">
        <f t="shared" si="26"/>
        <v>0</v>
      </c>
    </row>
    <row r="114" spans="1:20" s="1280" customFormat="1">
      <c r="A114" s="783"/>
      <c r="B114" s="783"/>
      <c r="C114" s="783"/>
      <c r="D114" s="783"/>
      <c r="E114" s="2042"/>
      <c r="K114" s="710"/>
      <c r="L114" s="710"/>
      <c r="M114" s="710"/>
      <c r="N114" s="2041"/>
      <c r="O114" s="2041"/>
      <c r="P114" s="2041"/>
      <c r="Q114" s="2041"/>
      <c r="R114" s="2041"/>
      <c r="S114" s="2041"/>
      <c r="T114" s="2040">
        <f t="shared" si="26"/>
        <v>0</v>
      </c>
    </row>
    <row r="115" spans="1:20" s="1280" customFormat="1">
      <c r="A115" s="783"/>
      <c r="B115" s="783"/>
      <c r="C115" s="783"/>
      <c r="D115" s="2042"/>
      <c r="E115" s="783"/>
      <c r="K115" s="710"/>
      <c r="L115" s="710"/>
      <c r="M115" s="710"/>
      <c r="N115" s="2041"/>
      <c r="O115" s="2041"/>
      <c r="P115" s="2041"/>
      <c r="Q115" s="2041"/>
      <c r="R115" s="2041"/>
      <c r="S115" s="2041"/>
      <c r="T115" s="2040">
        <f t="shared" si="26"/>
        <v>0</v>
      </c>
    </row>
    <row r="116" spans="1:20" s="1280" customFormat="1">
      <c r="A116" s="783"/>
      <c r="B116" s="783"/>
      <c r="C116" s="783"/>
      <c r="D116" s="783"/>
      <c r="E116" s="2042"/>
      <c r="K116" s="710"/>
      <c r="L116" s="710"/>
      <c r="M116" s="710"/>
      <c r="N116" s="2041"/>
      <c r="O116" s="2041"/>
      <c r="P116" s="2041"/>
      <c r="Q116" s="2041"/>
      <c r="R116" s="2041"/>
      <c r="S116" s="2041"/>
      <c r="T116" s="2040">
        <f t="shared" si="26"/>
        <v>0</v>
      </c>
    </row>
    <row r="117" spans="1:20" s="1280" customFormat="1">
      <c r="A117" s="783"/>
      <c r="B117" s="2042"/>
      <c r="C117" s="2042"/>
      <c r="D117" s="2042"/>
      <c r="E117" s="783"/>
      <c r="K117" s="710"/>
      <c r="L117" s="710"/>
      <c r="M117" s="710"/>
      <c r="N117" s="2041"/>
      <c r="O117" s="2041"/>
      <c r="P117" s="2041"/>
      <c r="Q117" s="2041"/>
      <c r="R117" s="2041"/>
      <c r="S117" s="2041"/>
      <c r="T117" s="2040">
        <f t="shared" si="26"/>
        <v>0</v>
      </c>
    </row>
    <row r="118" spans="1:20" s="1280" customFormat="1">
      <c r="A118" s="783"/>
      <c r="B118" s="783"/>
      <c r="C118" s="783"/>
      <c r="D118" s="783"/>
      <c r="E118" s="2042"/>
      <c r="K118" s="710"/>
      <c r="L118" s="710"/>
      <c r="M118" s="710"/>
      <c r="N118" s="2041"/>
      <c r="O118" s="2041"/>
      <c r="P118" s="2041"/>
      <c r="Q118" s="2041"/>
      <c r="R118" s="2041"/>
      <c r="S118" s="2041"/>
      <c r="T118" s="2040">
        <f t="shared" si="26"/>
        <v>0</v>
      </c>
    </row>
    <row r="119" spans="1:20" s="1280" customFormat="1">
      <c r="A119" s="783"/>
      <c r="B119" s="783"/>
      <c r="C119" s="783"/>
      <c r="D119" s="2042"/>
      <c r="E119" s="783"/>
      <c r="K119" s="710"/>
      <c r="L119" s="710"/>
      <c r="M119" s="710"/>
      <c r="N119" s="2041"/>
      <c r="O119" s="2041"/>
      <c r="P119" s="2041"/>
      <c r="Q119" s="2041"/>
      <c r="R119" s="2041"/>
      <c r="S119" s="2041"/>
      <c r="T119" s="2040">
        <f t="shared" si="26"/>
        <v>0</v>
      </c>
    </row>
    <row r="120" spans="1:20" s="1280" customFormat="1">
      <c r="A120" s="783"/>
      <c r="B120" s="783"/>
      <c r="C120" s="783"/>
      <c r="D120" s="783"/>
      <c r="E120" s="2042"/>
      <c r="K120" s="710"/>
      <c r="L120" s="710"/>
      <c r="M120" s="710"/>
      <c r="N120" s="2041"/>
      <c r="O120" s="2041"/>
      <c r="P120" s="2041"/>
      <c r="Q120" s="2041"/>
      <c r="R120" s="2041"/>
      <c r="S120" s="2041"/>
      <c r="T120" s="2040">
        <f t="shared" si="26"/>
        <v>0</v>
      </c>
    </row>
    <row r="121" spans="1:20" s="1280" customFormat="1">
      <c r="A121" s="783"/>
      <c r="B121" s="783"/>
      <c r="C121" s="783"/>
      <c r="D121" s="2042"/>
      <c r="E121" s="783"/>
      <c r="K121" s="710"/>
      <c r="L121" s="710"/>
      <c r="M121" s="710"/>
      <c r="N121" s="2041"/>
      <c r="O121" s="2041"/>
      <c r="P121" s="2041"/>
      <c r="Q121" s="2041"/>
      <c r="R121" s="2041"/>
      <c r="S121" s="2041"/>
      <c r="T121" s="2040">
        <f t="shared" si="26"/>
        <v>0</v>
      </c>
    </row>
    <row r="122" spans="1:20" s="1280" customFormat="1">
      <c r="A122" s="783"/>
      <c r="B122" s="783"/>
      <c r="C122" s="783"/>
      <c r="D122" s="783"/>
      <c r="E122" s="2042"/>
      <c r="K122" s="710"/>
      <c r="L122" s="710"/>
      <c r="M122" s="710"/>
      <c r="N122" s="2041"/>
      <c r="O122" s="2041"/>
      <c r="P122" s="2041"/>
      <c r="Q122" s="2041"/>
      <c r="R122" s="2041"/>
      <c r="S122" s="2041"/>
      <c r="T122" s="2040">
        <f t="shared" si="26"/>
        <v>0</v>
      </c>
    </row>
    <row r="123" spans="1:20" s="1280" customFormat="1">
      <c r="A123" s="783"/>
      <c r="B123" s="783"/>
      <c r="C123" s="783"/>
      <c r="D123" s="2042"/>
      <c r="E123" s="783"/>
      <c r="K123" s="710"/>
      <c r="L123" s="710"/>
      <c r="M123" s="710"/>
      <c r="N123" s="2041"/>
      <c r="O123" s="2041"/>
      <c r="P123" s="2041"/>
      <c r="Q123" s="2041"/>
      <c r="R123" s="2041"/>
      <c r="S123" s="2041"/>
      <c r="T123" s="2040">
        <f t="shared" si="26"/>
        <v>0</v>
      </c>
    </row>
    <row r="124" spans="1:20" s="1280" customFormat="1">
      <c r="A124" s="783"/>
      <c r="B124" s="783"/>
      <c r="C124" s="783"/>
      <c r="D124" s="783"/>
      <c r="E124" s="2042"/>
      <c r="K124" s="710"/>
      <c r="L124" s="710"/>
      <c r="M124" s="710"/>
      <c r="N124" s="2041"/>
      <c r="O124" s="2041"/>
      <c r="P124" s="2041"/>
      <c r="Q124" s="2041"/>
      <c r="R124" s="2041"/>
      <c r="S124" s="2041"/>
      <c r="T124" s="2040">
        <f t="shared" si="26"/>
        <v>0</v>
      </c>
    </row>
    <row r="125" spans="1:20" s="1280" customFormat="1">
      <c r="A125" s="783"/>
      <c r="B125" s="783"/>
      <c r="C125" s="783"/>
      <c r="D125" s="2042"/>
      <c r="E125" s="783"/>
      <c r="K125" s="710"/>
      <c r="L125" s="710"/>
      <c r="M125" s="710"/>
      <c r="N125" s="2041"/>
      <c r="O125" s="2041"/>
      <c r="P125" s="2041"/>
      <c r="Q125" s="2041"/>
      <c r="R125" s="2041"/>
      <c r="S125" s="2041"/>
      <c r="T125" s="2040">
        <f t="shared" si="26"/>
        <v>0</v>
      </c>
    </row>
    <row r="126" spans="1:20" s="1280" customFormat="1">
      <c r="A126" s="783"/>
      <c r="B126" s="783"/>
      <c r="C126" s="783"/>
      <c r="D126" s="783"/>
      <c r="E126" s="2042"/>
      <c r="K126" s="710"/>
      <c r="L126" s="710"/>
      <c r="M126" s="710"/>
      <c r="N126" s="2041"/>
      <c r="O126" s="2041"/>
      <c r="P126" s="2041"/>
      <c r="Q126" s="2041"/>
      <c r="R126" s="2041"/>
      <c r="S126" s="2041"/>
      <c r="T126" s="2040">
        <f t="shared" si="26"/>
        <v>0</v>
      </c>
    </row>
    <row r="127" spans="1:20" s="1280" customFormat="1">
      <c r="A127" s="783"/>
      <c r="B127" s="783"/>
      <c r="C127" s="783"/>
      <c r="D127" s="2042"/>
      <c r="E127" s="783"/>
      <c r="K127" s="710"/>
      <c r="L127" s="710"/>
      <c r="M127" s="710"/>
      <c r="N127" s="2041"/>
      <c r="O127" s="2041"/>
      <c r="P127" s="2041"/>
      <c r="Q127" s="2041"/>
      <c r="R127" s="2041"/>
      <c r="S127" s="2041"/>
      <c r="T127" s="2040">
        <f t="shared" si="26"/>
        <v>0</v>
      </c>
    </row>
    <row r="128" spans="1:20" s="1280" customFormat="1">
      <c r="A128" s="783"/>
      <c r="B128" s="783"/>
      <c r="C128" s="783"/>
      <c r="D128" s="783"/>
      <c r="E128" s="783"/>
      <c r="K128" s="710"/>
      <c r="L128" s="710"/>
      <c r="M128" s="710"/>
      <c r="N128" s="2041"/>
      <c r="O128" s="2041"/>
      <c r="P128" s="2041"/>
      <c r="Q128" s="2041"/>
      <c r="R128" s="2041"/>
      <c r="S128" s="2041"/>
      <c r="T128" s="2040">
        <f t="shared" si="26"/>
        <v>0</v>
      </c>
    </row>
    <row r="129" spans="1:13" s="1280" customFormat="1">
      <c r="K129" s="710"/>
      <c r="L129" s="710"/>
      <c r="M129" s="710"/>
    </row>
    <row r="130" spans="1:13" s="1280" customFormat="1">
      <c r="K130" s="710"/>
      <c r="L130" s="710"/>
      <c r="M130" s="710"/>
    </row>
    <row r="131" spans="1:13" s="1280" customFormat="1">
      <c r="B131" s="1280" t="s">
        <v>1513</v>
      </c>
      <c r="C131" s="1280" t="s">
        <v>5</v>
      </c>
      <c r="D131" s="1280" t="s">
        <v>1519</v>
      </c>
      <c r="K131" s="710"/>
      <c r="L131" s="710"/>
      <c r="M131" s="710"/>
    </row>
    <row r="132" spans="1:13" s="1280" customFormat="1">
      <c r="B132" s="963" t="s">
        <v>282</v>
      </c>
      <c r="C132" s="1280" t="s">
        <v>6</v>
      </c>
      <c r="D132" s="1280" t="s">
        <v>1520</v>
      </c>
      <c r="K132" s="710"/>
      <c r="L132" s="710"/>
      <c r="M132" s="710"/>
    </row>
    <row r="133" spans="1:13" s="1280" customFormat="1">
      <c r="B133" s="963" t="s">
        <v>283</v>
      </c>
      <c r="K133" s="710"/>
      <c r="L133" s="710"/>
      <c r="M133" s="710"/>
    </row>
    <row r="134" spans="1:13" s="1280" customFormat="1">
      <c r="B134" s="963" t="s">
        <v>48</v>
      </c>
      <c r="K134" s="710"/>
      <c r="L134" s="710"/>
      <c r="M134" s="710"/>
    </row>
    <row r="135" spans="1:13" s="1280" customFormat="1">
      <c r="B135" s="963" t="s">
        <v>1512</v>
      </c>
      <c r="K135" s="710"/>
      <c r="L135" s="710"/>
      <c r="M135" s="710"/>
    </row>
    <row r="136" spans="1:13" s="1280" customFormat="1">
      <c r="B136" s="963" t="s">
        <v>47</v>
      </c>
      <c r="K136" s="710"/>
      <c r="L136" s="710"/>
      <c r="M136" s="710"/>
    </row>
    <row r="137" spans="1:13" s="1280" customFormat="1">
      <c r="B137" s="963" t="s">
        <v>1511</v>
      </c>
      <c r="K137" s="710"/>
      <c r="L137" s="710"/>
      <c r="M137" s="710"/>
    </row>
    <row r="138" spans="1:13" s="1280" customFormat="1">
      <c r="B138" s="963" t="s">
        <v>1510</v>
      </c>
      <c r="K138" s="710"/>
      <c r="L138" s="710"/>
      <c r="M138" s="710"/>
    </row>
    <row r="139" spans="1:13" s="1280" customFormat="1">
      <c r="B139" s="963" t="s">
        <v>43</v>
      </c>
      <c r="K139" s="710"/>
      <c r="L139" s="710"/>
      <c r="M139" s="710"/>
    </row>
    <row r="140" spans="1:13">
      <c r="A140" s="1280"/>
      <c r="B140" s="963" t="s">
        <v>1509</v>
      </c>
    </row>
  </sheetData>
  <mergeCells count="6">
    <mergeCell ref="N2:T2"/>
    <mergeCell ref="V2:AA2"/>
    <mergeCell ref="AC2:AF2"/>
    <mergeCell ref="F3:L3"/>
    <mergeCell ref="F66:L66"/>
    <mergeCell ref="N66:T66"/>
  </mergeCells>
  <conditionalFormatting sqref="AD48:AF56 AD6:AF33 V34:AA47 AC34:AF47">
    <cfRule type="expression" dxfId="51" priority="4" stopIfTrue="1">
      <formula>NOT(ISERROR(SEARCH("Err",V6)))</formula>
    </cfRule>
  </conditionalFormatting>
  <dataValidations disablePrompts="1" count="3">
    <dataValidation type="list" allowBlank="1" showInputMessage="1" showErrorMessage="1" sqref="B99:B128">
      <formula1>$B$132:$B$140</formula1>
    </dataValidation>
    <dataValidation type="list" allowBlank="1" showInputMessage="1" showErrorMessage="1" sqref="D99:D128">
      <formula1>$D$131:$D$132</formula1>
    </dataValidation>
    <dataValidation type="list" allowBlank="1" showInputMessage="1" showErrorMessage="1" sqref="C99:C128">
      <formula1>$C$131:$C$132</formula1>
    </dataValidation>
  </dataValidations>
  <pageMargins left="0.31496062992125984" right="0.11811023622047245" top="0.59055118110236227" bottom="0.35433070866141736" header="0.31496062992125984" footer="0.11811023622047245"/>
  <pageSetup paperSize="8" scale="42" orientation="landscape" r:id="rId1"/>
  <headerFooter>
    <oddHeader>&amp;R&amp;"Verdana,Bold"&amp;14&amp;A</oddHeader>
    <oddFooter>&amp;L&amp;D &amp;T&amp;C&amp;Z&amp;F&amp;R&amp;A</oddFooter>
  </headerFooter>
</worksheet>
</file>

<file path=xl/worksheets/sheet58.xml><?xml version="1.0" encoding="utf-8"?>
<worksheet xmlns="http://schemas.openxmlformats.org/spreadsheetml/2006/main" xmlns:r="http://schemas.openxmlformats.org/officeDocument/2006/relationships">
  <sheetPr>
    <tabColor rgb="FF00FFFF"/>
  </sheetPr>
  <dimension ref="A1:AH70"/>
  <sheetViews>
    <sheetView zoomScale="70" zoomScaleNormal="70" workbookViewId="0"/>
  </sheetViews>
  <sheetFormatPr defaultRowHeight="15"/>
  <cols>
    <col min="1" max="1" width="34.5" style="1234" bestFit="1" customWidth="1"/>
    <col min="2" max="2" width="30.875" style="1132" bestFit="1" customWidth="1"/>
    <col min="3" max="3" width="8.125" style="1234" bestFit="1" customWidth="1"/>
    <col min="4" max="4" width="11.5" style="1234" customWidth="1"/>
    <col min="5" max="5" width="2.125" style="1096" customWidth="1"/>
    <col min="6" max="32" width="7.375" style="1096" customWidth="1"/>
    <col min="33" max="16384" width="9" style="1096"/>
  </cols>
  <sheetData>
    <row r="1" spans="1:34" ht="15.75">
      <c r="A1" s="1232" t="s">
        <v>1119</v>
      </c>
      <c r="B1" s="1233"/>
      <c r="D1" s="1235"/>
      <c r="V1" s="2247"/>
      <c r="W1" s="2247"/>
      <c r="X1" s="2247"/>
      <c r="Y1" s="2247"/>
      <c r="Z1" s="2247"/>
      <c r="AA1" s="2247"/>
      <c r="AB1" s="2247"/>
      <c r="AC1" s="2247"/>
      <c r="AD1" s="2247"/>
      <c r="AE1" s="2247"/>
      <c r="AF1" s="2247"/>
      <c r="AG1" s="1119"/>
    </row>
    <row r="2" spans="1:34" ht="15.75">
      <c r="A2" s="1328" t="str">
        <f>Cover!D13</f>
        <v>[DNO]</v>
      </c>
      <c r="D2" s="1236"/>
      <c r="F2" s="1119"/>
      <c r="G2" s="1357"/>
      <c r="H2" s="1357"/>
      <c r="I2" s="1357"/>
      <c r="J2" s="1357"/>
      <c r="K2" s="1357"/>
      <c r="L2" s="1357"/>
      <c r="M2" s="1119"/>
      <c r="N2" s="2214" t="s">
        <v>730</v>
      </c>
      <c r="O2" s="2215"/>
      <c r="P2" s="2215"/>
      <c r="Q2" s="2215"/>
      <c r="R2" s="2215"/>
      <c r="S2" s="2215"/>
      <c r="T2" s="2216"/>
      <c r="U2" s="1124"/>
      <c r="V2" s="2248" t="s">
        <v>729</v>
      </c>
      <c r="W2" s="2249"/>
      <c r="X2" s="2249"/>
      <c r="Y2" s="2249"/>
      <c r="Z2" s="2249"/>
      <c r="AA2" s="2250"/>
      <c r="AC2" s="2248" t="s">
        <v>645</v>
      </c>
      <c r="AD2" s="2249"/>
      <c r="AE2" s="2249"/>
      <c r="AF2" s="2250"/>
    </row>
    <row r="3" spans="1:34" ht="17.25" customHeight="1">
      <c r="A3" s="1328">
        <f>Cover!D15</f>
        <v>2012</v>
      </c>
      <c r="B3" s="1233"/>
      <c r="D3" s="1329"/>
      <c r="E3" s="1249"/>
      <c r="F3" s="2219" t="s">
        <v>642</v>
      </c>
      <c r="G3" s="2219"/>
      <c r="H3" s="2219"/>
      <c r="I3" s="2219"/>
      <c r="J3" s="2219"/>
      <c r="K3" s="2219"/>
      <c r="L3" s="2219"/>
      <c r="M3" s="1331"/>
      <c r="N3" s="1330" t="s">
        <v>0</v>
      </c>
      <c r="O3" s="2251" t="s">
        <v>1</v>
      </c>
      <c r="P3" s="2251"/>
      <c r="Q3" s="2251"/>
      <c r="R3" s="2251"/>
      <c r="S3" s="2251"/>
      <c r="T3" s="2251"/>
      <c r="U3" s="1331"/>
      <c r="V3" s="1330" t="s">
        <v>0</v>
      </c>
      <c r="W3" s="2251" t="s">
        <v>1</v>
      </c>
      <c r="X3" s="2251"/>
      <c r="Y3" s="2251"/>
      <c r="Z3" s="2251"/>
      <c r="AA3" s="2251"/>
      <c r="AB3" s="1332"/>
      <c r="AC3" s="1137" t="s">
        <v>647</v>
      </c>
      <c r="AD3" s="1137" t="s">
        <v>648</v>
      </c>
      <c r="AE3" s="1137" t="s">
        <v>649</v>
      </c>
      <c r="AF3" s="1333" t="s">
        <v>1</v>
      </c>
      <c r="AG3" s="1249"/>
      <c r="AH3" s="1249"/>
    </row>
    <row r="4" spans="1:34">
      <c r="E4" s="1331"/>
      <c r="F4" s="776">
        <v>2010</v>
      </c>
      <c r="G4" s="776">
        <v>2011</v>
      </c>
      <c r="H4" s="776">
        <v>2012</v>
      </c>
      <c r="I4" s="776">
        <v>2013</v>
      </c>
      <c r="J4" s="776">
        <v>2014</v>
      </c>
      <c r="K4" s="776">
        <v>2015</v>
      </c>
      <c r="L4" s="791" t="s">
        <v>2</v>
      </c>
      <c r="M4" s="1331"/>
      <c r="N4" s="1330">
        <v>2010</v>
      </c>
      <c r="O4" s="1330">
        <v>2011</v>
      </c>
      <c r="P4" s="1330">
        <v>2012</v>
      </c>
      <c r="Q4" s="1330">
        <v>2013</v>
      </c>
      <c r="R4" s="1330">
        <v>2014</v>
      </c>
      <c r="S4" s="1330">
        <v>2015</v>
      </c>
      <c r="T4" s="1330" t="s">
        <v>1</v>
      </c>
      <c r="U4" s="1331"/>
      <c r="V4" s="1330">
        <v>2010</v>
      </c>
      <c r="W4" s="1330">
        <v>2011</v>
      </c>
      <c r="X4" s="1330">
        <v>2012</v>
      </c>
      <c r="Y4" s="1330">
        <v>2013</v>
      </c>
      <c r="Z4" s="1330">
        <v>2014</v>
      </c>
      <c r="AA4" s="1330">
        <v>2015</v>
      </c>
      <c r="AB4" s="1332"/>
      <c r="AC4" s="1330" t="s">
        <v>654</v>
      </c>
      <c r="AD4" s="1334" t="s">
        <v>655</v>
      </c>
      <c r="AE4" s="1334" t="s">
        <v>656</v>
      </c>
      <c r="AF4" s="1330" t="s">
        <v>657</v>
      </c>
      <c r="AG4" s="1249"/>
      <c r="AH4" s="1249"/>
    </row>
    <row r="5" spans="1:34">
      <c r="A5" s="1376" t="s">
        <v>814</v>
      </c>
      <c r="B5" s="1377" t="s">
        <v>705</v>
      </c>
      <c r="C5" s="1354" t="s">
        <v>650</v>
      </c>
      <c r="D5" s="1238" t="s">
        <v>653</v>
      </c>
      <c r="E5" s="1331"/>
      <c r="F5" s="773" t="s">
        <v>0</v>
      </c>
      <c r="G5" s="773" t="s">
        <v>1</v>
      </c>
      <c r="H5" s="773"/>
      <c r="I5" s="773"/>
      <c r="J5" s="790"/>
      <c r="K5" s="1368"/>
      <c r="L5" s="777" t="s">
        <v>1</v>
      </c>
      <c r="M5" s="1331"/>
      <c r="N5" s="1330" t="s">
        <v>3</v>
      </c>
      <c r="O5" s="1330" t="s">
        <v>3</v>
      </c>
      <c r="P5" s="1330" t="s">
        <v>3</v>
      </c>
      <c r="Q5" s="1330" t="s">
        <v>3</v>
      </c>
      <c r="R5" s="1330" t="s">
        <v>3</v>
      </c>
      <c r="S5" s="1330" t="s">
        <v>3</v>
      </c>
      <c r="T5" s="1330" t="s">
        <v>3</v>
      </c>
      <c r="U5" s="1331"/>
      <c r="V5" s="776" t="s">
        <v>733</v>
      </c>
      <c r="W5" s="776" t="s">
        <v>733</v>
      </c>
      <c r="X5" s="776" t="s">
        <v>733</v>
      </c>
      <c r="Y5" s="776" t="s">
        <v>733</v>
      </c>
      <c r="Z5" s="776" t="s">
        <v>733</v>
      </c>
      <c r="AA5" s="776" t="s">
        <v>733</v>
      </c>
      <c r="AB5" s="810"/>
      <c r="AC5" s="776" t="s">
        <v>733</v>
      </c>
      <c r="AD5" s="776" t="s">
        <v>733</v>
      </c>
      <c r="AE5" s="776" t="s">
        <v>733</v>
      </c>
      <c r="AF5" s="776" t="s">
        <v>733</v>
      </c>
      <c r="AG5" s="1249"/>
      <c r="AH5" s="1249"/>
    </row>
    <row r="6" spans="1:34">
      <c r="A6" s="1314" t="s">
        <v>251</v>
      </c>
      <c r="B6" s="1225" t="s">
        <v>1111</v>
      </c>
      <c r="C6" s="1225" t="s">
        <v>10</v>
      </c>
      <c r="D6" s="1239" t="s">
        <v>819</v>
      </c>
      <c r="E6" s="1119"/>
      <c r="F6" s="1335"/>
      <c r="G6" s="1335"/>
      <c r="H6" s="1335"/>
      <c r="I6" s="1335"/>
      <c r="J6" s="1335"/>
      <c r="K6" s="1335"/>
      <c r="L6" s="1224">
        <f t="shared" ref="L6:L30" si="0">SUM(G6:K6)</f>
        <v>0</v>
      </c>
      <c r="M6" s="1336"/>
      <c r="N6" s="1337"/>
      <c r="O6" s="1337"/>
      <c r="P6" s="1337"/>
      <c r="Q6" s="1337"/>
      <c r="R6" s="1337"/>
      <c r="S6" s="1337"/>
      <c r="T6" s="1224">
        <f t="shared" ref="T6:T30" si="1">SUM(O6:S6)</f>
        <v>0</v>
      </c>
      <c r="U6" s="1336"/>
      <c r="V6" s="1338">
        <f t="shared" ref="V6:W38" si="2">IF(SUM(F6,N6)=0,0,(IF(OR(F6=0,N6=0),"Err",N6*1000/F6)))</f>
        <v>0</v>
      </c>
      <c r="W6" s="1338">
        <f t="shared" si="2"/>
        <v>0</v>
      </c>
      <c r="X6" s="1338">
        <f t="shared" ref="X6:X44" si="3">IF(SUM(H6,P6)=0,0,(IF(OR(H6=0,P6=0),"Err",P6*1000/H6)))</f>
        <v>0</v>
      </c>
      <c r="Y6" s="1338">
        <f t="shared" ref="Y6:Y44" si="4">IF(SUM(I6,Q6)=0,0,(IF(OR(I6=0,Q6=0),"Err",Q6*1000/I6)))</f>
        <v>0</v>
      </c>
      <c r="Z6" s="1338">
        <f t="shared" ref="Z6:Z44" si="5">IF(SUM(J6,R6)=0,0,(IF(OR(J6=0,R6=0),"Err",R6*1000/J6)))</f>
        <v>0</v>
      </c>
      <c r="AA6" s="1338">
        <f t="shared" ref="AA6:AA44" si="6">IF(SUM(K6,S6)=0,0,(IF(OR(K6=0,S6=0),"Err",S6*1000/K6)))</f>
        <v>0</v>
      </c>
      <c r="AB6" s="1339"/>
      <c r="AC6" s="1338" t="str">
        <f>IF(SUM($O6:P6)=0,"",(SUM($O6:P6)*1000)/SUM($G6:H6))</f>
        <v/>
      </c>
      <c r="AD6" s="1338" t="str">
        <f>IF(SUM($O6:Q6)=0,"",(SUM($O6:Q6)*1000)/SUM($G6:I6))</f>
        <v/>
      </c>
      <c r="AE6" s="1338" t="str">
        <f>IF(SUM($O6:R6)=0,"",(SUM($O6:R6)*1000)/SUM($G6:J6))</f>
        <v/>
      </c>
      <c r="AF6" s="1338">
        <f t="shared" ref="AF6:AF44" si="7">IF(SUM(T6,L6)=0,0,(IF(OR(L6=0,T6=0),"Err",T6*1000/L6)))</f>
        <v>0</v>
      </c>
    </row>
    <row r="7" spans="1:34">
      <c r="A7" s="1225"/>
      <c r="B7" s="1225" t="s">
        <v>287</v>
      </c>
      <c r="C7" s="1225" t="s">
        <v>10</v>
      </c>
      <c r="D7" s="1239" t="s">
        <v>819</v>
      </c>
      <c r="E7" s="1119"/>
      <c r="F7" s="1335"/>
      <c r="G7" s="1335"/>
      <c r="H7" s="1335"/>
      <c r="I7" s="1335"/>
      <c r="J7" s="1335"/>
      <c r="K7" s="1335"/>
      <c r="L7" s="1224">
        <f t="shared" si="0"/>
        <v>0</v>
      </c>
      <c r="M7" s="1336"/>
      <c r="N7" s="1337"/>
      <c r="O7" s="1337"/>
      <c r="P7" s="1337"/>
      <c r="Q7" s="1337"/>
      <c r="R7" s="1337"/>
      <c r="S7" s="1337"/>
      <c r="T7" s="1224">
        <f t="shared" si="1"/>
        <v>0</v>
      </c>
      <c r="U7" s="1336"/>
      <c r="V7" s="1338">
        <f>IF(SUM(F7,N7)=0,0,(IF(OR(F7=0,N7=0),"Err",N7*1000/F7)))</f>
        <v>0</v>
      </c>
      <c r="W7" s="1338">
        <f>IF(SUM(G7,O7)=0,0,(IF(OR(G7=0,O7=0),"Err",O7*1000/G7)))</f>
        <v>0</v>
      </c>
      <c r="X7" s="1338">
        <f t="shared" si="3"/>
        <v>0</v>
      </c>
      <c r="Y7" s="1338">
        <f t="shared" si="4"/>
        <v>0</v>
      </c>
      <c r="Z7" s="1338">
        <f t="shared" si="5"/>
        <v>0</v>
      </c>
      <c r="AA7" s="1338">
        <f t="shared" si="6"/>
        <v>0</v>
      </c>
      <c r="AB7" s="1339"/>
      <c r="AC7" s="1338" t="str">
        <f>IF(SUM($O7:P7)=0,"",(SUM($O7:P7)*1000)/SUM($G7:H7))</f>
        <v/>
      </c>
      <c r="AD7" s="1338" t="str">
        <f>IF(SUM($O7:Q7)=0,"",(SUM($O7:Q7)*1000)/SUM($G7:I7))</f>
        <v/>
      </c>
      <c r="AE7" s="1338" t="str">
        <f>IF(SUM($O7:R7)=0,"",(SUM($O7:R7)*1000)/SUM($G7:J7))</f>
        <v/>
      </c>
      <c r="AF7" s="1338">
        <f t="shared" si="7"/>
        <v>0</v>
      </c>
    </row>
    <row r="8" spans="1:34">
      <c r="A8" s="1314" t="s">
        <v>255</v>
      </c>
      <c r="B8" s="1225" t="s">
        <v>1111</v>
      </c>
      <c r="C8" s="1225" t="s">
        <v>11</v>
      </c>
      <c r="D8" s="1239" t="s">
        <v>819</v>
      </c>
      <c r="E8" s="1119"/>
      <c r="F8" s="1335"/>
      <c r="G8" s="1335"/>
      <c r="H8" s="1335"/>
      <c r="I8" s="1335"/>
      <c r="J8" s="1335"/>
      <c r="K8" s="1335"/>
      <c r="L8" s="1224">
        <f t="shared" si="0"/>
        <v>0</v>
      </c>
      <c r="M8" s="1336"/>
      <c r="N8" s="1337"/>
      <c r="O8" s="1337"/>
      <c r="P8" s="1337"/>
      <c r="Q8" s="1337"/>
      <c r="R8" s="1337"/>
      <c r="S8" s="1337"/>
      <c r="T8" s="1224">
        <f t="shared" si="1"/>
        <v>0</v>
      </c>
      <c r="U8" s="1336"/>
      <c r="V8" s="1338">
        <f t="shared" si="2"/>
        <v>0</v>
      </c>
      <c r="W8" s="1338">
        <f t="shared" si="2"/>
        <v>0</v>
      </c>
      <c r="X8" s="1338">
        <f t="shared" si="3"/>
        <v>0</v>
      </c>
      <c r="Y8" s="1338">
        <f t="shared" si="4"/>
        <v>0</v>
      </c>
      <c r="Z8" s="1338">
        <f t="shared" si="5"/>
        <v>0</v>
      </c>
      <c r="AA8" s="1338">
        <f t="shared" si="6"/>
        <v>0</v>
      </c>
      <c r="AB8" s="1339"/>
      <c r="AC8" s="1338" t="str">
        <f>IF(SUM($O8:P8)=0,"",(SUM($O8:P8)*1000)/SUM($G8:H8))</f>
        <v/>
      </c>
      <c r="AD8" s="1338" t="str">
        <f>IF(SUM($O8:Q8)=0,"",(SUM($O8:Q8)*1000)/SUM($G8:I8))</f>
        <v/>
      </c>
      <c r="AE8" s="1338" t="str">
        <f>IF(SUM($O8:R8)=0,"",(SUM($O8:R8)*1000)/SUM($G8:J8))</f>
        <v/>
      </c>
      <c r="AF8" s="1338">
        <f t="shared" si="7"/>
        <v>0</v>
      </c>
    </row>
    <row r="9" spans="1:34">
      <c r="A9" s="1314" t="s">
        <v>256</v>
      </c>
      <c r="B9" s="1225" t="s">
        <v>1111</v>
      </c>
      <c r="C9" s="1225" t="s">
        <v>11</v>
      </c>
      <c r="D9" s="1239" t="s">
        <v>819</v>
      </c>
      <c r="E9" s="1119"/>
      <c r="F9" s="1335"/>
      <c r="G9" s="1335"/>
      <c r="H9" s="1335"/>
      <c r="I9" s="1335"/>
      <c r="J9" s="1335"/>
      <c r="K9" s="1335"/>
      <c r="L9" s="1224">
        <f t="shared" si="0"/>
        <v>0</v>
      </c>
      <c r="M9" s="1336"/>
      <c r="N9" s="1337"/>
      <c r="O9" s="1337"/>
      <c r="P9" s="1337"/>
      <c r="Q9" s="1337"/>
      <c r="R9" s="1337"/>
      <c r="S9" s="1337"/>
      <c r="T9" s="1224">
        <f t="shared" si="1"/>
        <v>0</v>
      </c>
      <c r="U9" s="1336"/>
      <c r="V9" s="1338">
        <f t="shared" si="2"/>
        <v>0</v>
      </c>
      <c r="W9" s="1338">
        <f t="shared" si="2"/>
        <v>0</v>
      </c>
      <c r="X9" s="1338">
        <f t="shared" si="3"/>
        <v>0</v>
      </c>
      <c r="Y9" s="1338">
        <f t="shared" si="4"/>
        <v>0</v>
      </c>
      <c r="Z9" s="1338">
        <f t="shared" si="5"/>
        <v>0</v>
      </c>
      <c r="AA9" s="1338">
        <f t="shared" si="6"/>
        <v>0</v>
      </c>
      <c r="AB9" s="1339"/>
      <c r="AC9" s="1338" t="str">
        <f>IF(SUM($O9:P9)=0,"",(SUM($O9:P9)*1000)/SUM($G9:H9))</f>
        <v/>
      </c>
      <c r="AD9" s="1338" t="str">
        <f>IF(SUM($O9:Q9)=0,"",(SUM($O9:Q9)*1000)/SUM($G9:I9))</f>
        <v/>
      </c>
      <c r="AE9" s="1338" t="str">
        <f>IF(SUM($O9:R9)=0,"",(SUM($O9:R9)*1000)/SUM($G9:J9))</f>
        <v/>
      </c>
      <c r="AF9" s="1338">
        <f t="shared" si="7"/>
        <v>0</v>
      </c>
    </row>
    <row r="10" spans="1:34">
      <c r="A10" s="1225" t="s">
        <v>258</v>
      </c>
      <c r="B10" s="1225" t="s">
        <v>1112</v>
      </c>
      <c r="C10" s="1225" t="s">
        <v>11</v>
      </c>
      <c r="D10" s="1239" t="s">
        <v>819</v>
      </c>
      <c r="E10" s="1119"/>
      <c r="F10" s="1335"/>
      <c r="G10" s="1335"/>
      <c r="H10" s="1335"/>
      <c r="I10" s="1335"/>
      <c r="J10" s="1335"/>
      <c r="K10" s="1335"/>
      <c r="L10" s="1224">
        <f t="shared" si="0"/>
        <v>0</v>
      </c>
      <c r="M10" s="1336"/>
      <c r="N10" s="1337"/>
      <c r="O10" s="1337"/>
      <c r="P10" s="1337"/>
      <c r="Q10" s="1337"/>
      <c r="R10" s="1337"/>
      <c r="S10" s="1337"/>
      <c r="T10" s="1224">
        <f t="shared" si="1"/>
        <v>0</v>
      </c>
      <c r="U10" s="1336"/>
      <c r="V10" s="1338">
        <f t="shared" si="2"/>
        <v>0</v>
      </c>
      <c r="W10" s="1338">
        <f t="shared" si="2"/>
        <v>0</v>
      </c>
      <c r="X10" s="1338">
        <f t="shared" si="3"/>
        <v>0</v>
      </c>
      <c r="Y10" s="1338">
        <f t="shared" si="4"/>
        <v>0</v>
      </c>
      <c r="Z10" s="1338">
        <f t="shared" si="5"/>
        <v>0</v>
      </c>
      <c r="AA10" s="1338">
        <f t="shared" si="6"/>
        <v>0</v>
      </c>
      <c r="AB10" s="1339"/>
      <c r="AC10" s="1338" t="str">
        <f>IF(SUM($O10:P10)=0,"",(SUM($O10:P10)*1000)/SUM($G10:H10))</f>
        <v/>
      </c>
      <c r="AD10" s="1338" t="str">
        <f>IF(SUM($O10:Q10)=0,"",(SUM($O10:Q10)*1000)/SUM($G10:I10))</f>
        <v/>
      </c>
      <c r="AE10" s="1338" t="str">
        <f>IF(SUM($O10:R10)=0,"",(SUM($O10:R10)*1000)/SUM($G10:J10))</f>
        <v/>
      </c>
      <c r="AF10" s="1338">
        <f t="shared" si="7"/>
        <v>0</v>
      </c>
    </row>
    <row r="11" spans="1:34">
      <c r="A11" s="1225" t="s">
        <v>259</v>
      </c>
      <c r="B11" s="1225" t="s">
        <v>1112</v>
      </c>
      <c r="C11" s="1225" t="s">
        <v>11</v>
      </c>
      <c r="D11" s="1239" t="s">
        <v>819</v>
      </c>
      <c r="E11" s="1119"/>
      <c r="F11" s="1335"/>
      <c r="G11" s="1335"/>
      <c r="H11" s="1335"/>
      <c r="I11" s="1335"/>
      <c r="J11" s="1335"/>
      <c r="K11" s="1335"/>
      <c r="L11" s="1224">
        <f t="shared" si="0"/>
        <v>0</v>
      </c>
      <c r="M11" s="1336"/>
      <c r="N11" s="1337"/>
      <c r="O11" s="1337"/>
      <c r="P11" s="1337"/>
      <c r="Q11" s="1337"/>
      <c r="R11" s="1337"/>
      <c r="S11" s="1337"/>
      <c r="T11" s="1224">
        <f t="shared" si="1"/>
        <v>0</v>
      </c>
      <c r="U11" s="1336"/>
      <c r="V11" s="1338">
        <f t="shared" si="2"/>
        <v>0</v>
      </c>
      <c r="W11" s="1338">
        <f t="shared" si="2"/>
        <v>0</v>
      </c>
      <c r="X11" s="1338">
        <f t="shared" si="3"/>
        <v>0</v>
      </c>
      <c r="Y11" s="1338">
        <f t="shared" si="4"/>
        <v>0</v>
      </c>
      <c r="Z11" s="1338">
        <f t="shared" si="5"/>
        <v>0</v>
      </c>
      <c r="AA11" s="1338">
        <f t="shared" si="6"/>
        <v>0</v>
      </c>
      <c r="AB11" s="1339"/>
      <c r="AC11" s="1338"/>
      <c r="AD11" s="1338"/>
      <c r="AE11" s="1338"/>
      <c r="AF11" s="1338">
        <f t="shared" si="7"/>
        <v>0</v>
      </c>
    </row>
    <row r="12" spans="1:34">
      <c r="A12" s="1225" t="s">
        <v>566</v>
      </c>
      <c r="B12" s="1225" t="s">
        <v>1112</v>
      </c>
      <c r="C12" s="1225" t="s">
        <v>11</v>
      </c>
      <c r="D12" s="1239" t="s">
        <v>819</v>
      </c>
      <c r="E12" s="1119"/>
      <c r="F12" s="1335"/>
      <c r="G12" s="1335"/>
      <c r="H12" s="1335"/>
      <c r="I12" s="1335"/>
      <c r="J12" s="1335"/>
      <c r="K12" s="1335"/>
      <c r="L12" s="1224">
        <f t="shared" si="0"/>
        <v>0</v>
      </c>
      <c r="M12" s="1336"/>
      <c r="N12" s="1337"/>
      <c r="O12" s="1337"/>
      <c r="P12" s="1337"/>
      <c r="Q12" s="1337"/>
      <c r="R12" s="1337"/>
      <c r="S12" s="1337"/>
      <c r="T12" s="1224">
        <f t="shared" si="1"/>
        <v>0</v>
      </c>
      <c r="U12" s="1336"/>
      <c r="V12" s="1338">
        <f t="shared" si="2"/>
        <v>0</v>
      </c>
      <c r="W12" s="1338">
        <f t="shared" si="2"/>
        <v>0</v>
      </c>
      <c r="X12" s="1338">
        <f t="shared" si="3"/>
        <v>0</v>
      </c>
      <c r="Y12" s="1338">
        <f t="shared" si="4"/>
        <v>0</v>
      </c>
      <c r="Z12" s="1338">
        <f t="shared" si="5"/>
        <v>0</v>
      </c>
      <c r="AA12" s="1338">
        <f t="shared" si="6"/>
        <v>0</v>
      </c>
      <c r="AB12" s="1339"/>
      <c r="AC12" s="1338" t="str">
        <f>IF(SUM($O12:P12)=0,"",(SUM($O12:P12)*1000)/SUM($G12:H12))</f>
        <v/>
      </c>
      <c r="AD12" s="1338" t="str">
        <f>IF(SUM($O12:Q12)=0,"",(SUM($O12:Q12)*1000)/SUM($G12:I12))</f>
        <v/>
      </c>
      <c r="AE12" s="1338" t="str">
        <f>IF(SUM($O12:R12)=0,"",(SUM($O12:R12)*1000)/SUM($G12:J12))</f>
        <v/>
      </c>
      <c r="AF12" s="1338">
        <f t="shared" si="7"/>
        <v>0</v>
      </c>
    </row>
    <row r="13" spans="1:34">
      <c r="A13" s="1225" t="s">
        <v>266</v>
      </c>
      <c r="B13" s="1225" t="s">
        <v>1112</v>
      </c>
      <c r="C13" s="1225" t="s">
        <v>11</v>
      </c>
      <c r="D13" s="1239" t="s">
        <v>819</v>
      </c>
      <c r="E13" s="1119"/>
      <c r="F13" s="1335"/>
      <c r="G13" s="1335"/>
      <c r="H13" s="1335"/>
      <c r="I13" s="1335"/>
      <c r="J13" s="1335"/>
      <c r="K13" s="1335"/>
      <c r="L13" s="1224">
        <f t="shared" si="0"/>
        <v>0</v>
      </c>
      <c r="M13" s="1336"/>
      <c r="N13" s="1337"/>
      <c r="O13" s="1337"/>
      <c r="P13" s="1337"/>
      <c r="Q13" s="1337"/>
      <c r="R13" s="1337"/>
      <c r="S13" s="1337"/>
      <c r="T13" s="1224">
        <f t="shared" si="1"/>
        <v>0</v>
      </c>
      <c r="U13" s="1336"/>
      <c r="V13" s="1338">
        <f t="shared" si="2"/>
        <v>0</v>
      </c>
      <c r="W13" s="1338">
        <f t="shared" si="2"/>
        <v>0</v>
      </c>
      <c r="X13" s="1338">
        <f t="shared" si="3"/>
        <v>0</v>
      </c>
      <c r="Y13" s="1338">
        <f t="shared" si="4"/>
        <v>0</v>
      </c>
      <c r="Z13" s="1338">
        <f t="shared" si="5"/>
        <v>0</v>
      </c>
      <c r="AA13" s="1338">
        <f t="shared" si="6"/>
        <v>0</v>
      </c>
      <c r="AB13" s="1339"/>
      <c r="AC13" s="1338"/>
      <c r="AD13" s="1338"/>
      <c r="AE13" s="1338"/>
      <c r="AF13" s="1338">
        <f t="shared" si="7"/>
        <v>0</v>
      </c>
    </row>
    <row r="14" spans="1:34">
      <c r="A14" s="1225"/>
      <c r="B14" s="1225" t="s">
        <v>1113</v>
      </c>
      <c r="C14" s="1225" t="s">
        <v>11</v>
      </c>
      <c r="D14" s="1239" t="s">
        <v>819</v>
      </c>
      <c r="E14" s="1119"/>
      <c r="F14" s="1335"/>
      <c r="G14" s="1335"/>
      <c r="H14" s="1335"/>
      <c r="I14" s="1335"/>
      <c r="J14" s="1335"/>
      <c r="K14" s="1335"/>
      <c r="L14" s="1224">
        <f t="shared" si="0"/>
        <v>0</v>
      </c>
      <c r="M14" s="1336"/>
      <c r="N14" s="1337"/>
      <c r="O14" s="1337"/>
      <c r="P14" s="1337"/>
      <c r="Q14" s="1337"/>
      <c r="R14" s="1337"/>
      <c r="S14" s="1337"/>
      <c r="T14" s="1224">
        <f t="shared" si="1"/>
        <v>0</v>
      </c>
      <c r="U14" s="1336"/>
      <c r="V14" s="1338">
        <f t="shared" si="2"/>
        <v>0</v>
      </c>
      <c r="W14" s="1338">
        <f t="shared" si="2"/>
        <v>0</v>
      </c>
      <c r="X14" s="1338">
        <f t="shared" si="3"/>
        <v>0</v>
      </c>
      <c r="Y14" s="1338">
        <f t="shared" si="4"/>
        <v>0</v>
      </c>
      <c r="Z14" s="1338">
        <f t="shared" si="5"/>
        <v>0</v>
      </c>
      <c r="AA14" s="1338">
        <f t="shared" si="6"/>
        <v>0</v>
      </c>
      <c r="AB14" s="1339"/>
      <c r="AC14" s="1338" t="str">
        <f>IF(SUM($O14:P14)=0,"",(SUM($O14:P14)*1000)/SUM($G14:H14))</f>
        <v/>
      </c>
      <c r="AD14" s="1338" t="str">
        <f>IF(SUM($O14:Q14)=0,"",(SUM($O14:Q14)*1000)/SUM($G14:I14))</f>
        <v/>
      </c>
      <c r="AE14" s="1338" t="str">
        <f>IF(SUM($O14:R14)=0,"",(SUM($O14:R14)*1000)/SUM($G14:J14))</f>
        <v/>
      </c>
      <c r="AF14" s="1338">
        <f t="shared" si="7"/>
        <v>0</v>
      </c>
    </row>
    <row r="15" spans="1:34">
      <c r="A15" s="1314" t="s">
        <v>32</v>
      </c>
      <c r="B15" s="1225" t="s">
        <v>1111</v>
      </c>
      <c r="C15" s="1225" t="s">
        <v>5</v>
      </c>
      <c r="D15" s="1239" t="s">
        <v>819</v>
      </c>
      <c r="E15" s="1119"/>
      <c r="F15" s="1335"/>
      <c r="G15" s="1335"/>
      <c r="H15" s="1335"/>
      <c r="I15" s="1335"/>
      <c r="J15" s="1335"/>
      <c r="K15" s="1335"/>
      <c r="L15" s="1224">
        <f t="shared" si="0"/>
        <v>0</v>
      </c>
      <c r="M15" s="1336"/>
      <c r="N15" s="1337"/>
      <c r="O15" s="1337"/>
      <c r="P15" s="1337"/>
      <c r="Q15" s="1337"/>
      <c r="R15" s="1337"/>
      <c r="S15" s="1337"/>
      <c r="T15" s="1224">
        <f t="shared" si="1"/>
        <v>0</v>
      </c>
      <c r="U15" s="1336"/>
      <c r="V15" s="1338">
        <f t="shared" si="2"/>
        <v>0</v>
      </c>
      <c r="W15" s="1338">
        <f t="shared" si="2"/>
        <v>0</v>
      </c>
      <c r="X15" s="1338">
        <f t="shared" si="3"/>
        <v>0</v>
      </c>
      <c r="Y15" s="1338">
        <f t="shared" si="4"/>
        <v>0</v>
      </c>
      <c r="Z15" s="1338">
        <f t="shared" si="5"/>
        <v>0</v>
      </c>
      <c r="AA15" s="1338">
        <f t="shared" si="6"/>
        <v>0</v>
      </c>
      <c r="AB15" s="1339"/>
      <c r="AC15" s="1338" t="str">
        <f>IF(SUM($O15:P15)=0,"",(SUM($O15:P15)*1000)/SUM($G15:H15))</f>
        <v/>
      </c>
      <c r="AD15" s="1338" t="str">
        <f>IF(SUM($O15:Q15)=0,"",(SUM($O15:Q15)*1000)/SUM($G15:I15))</f>
        <v/>
      </c>
      <c r="AE15" s="1338" t="str">
        <f>IF(SUM($O15:R15)=0,"",(SUM($O15:R15)*1000)/SUM($G15:J15))</f>
        <v/>
      </c>
      <c r="AF15" s="1338">
        <f t="shared" si="7"/>
        <v>0</v>
      </c>
    </row>
    <row r="16" spans="1:34">
      <c r="A16" s="1314" t="s">
        <v>35</v>
      </c>
      <c r="B16" s="1225" t="s">
        <v>1114</v>
      </c>
      <c r="C16" s="1225" t="s">
        <v>5</v>
      </c>
      <c r="D16" s="1239" t="s">
        <v>819</v>
      </c>
      <c r="E16" s="1119"/>
      <c r="F16" s="1335"/>
      <c r="G16" s="1335"/>
      <c r="H16" s="1335"/>
      <c r="I16" s="1335"/>
      <c r="J16" s="1335"/>
      <c r="K16" s="1335"/>
      <c r="L16" s="1224">
        <f t="shared" si="0"/>
        <v>0</v>
      </c>
      <c r="M16" s="1336"/>
      <c r="N16" s="1337"/>
      <c r="O16" s="1337"/>
      <c r="P16" s="1337"/>
      <c r="Q16" s="1337"/>
      <c r="R16" s="1337"/>
      <c r="S16" s="1337"/>
      <c r="T16" s="1224">
        <f t="shared" si="1"/>
        <v>0</v>
      </c>
      <c r="U16" s="1336"/>
      <c r="V16" s="1338">
        <f t="shared" si="2"/>
        <v>0</v>
      </c>
      <c r="W16" s="1338">
        <f t="shared" si="2"/>
        <v>0</v>
      </c>
      <c r="X16" s="1338">
        <f t="shared" si="3"/>
        <v>0</v>
      </c>
      <c r="Y16" s="1338">
        <f t="shared" si="4"/>
        <v>0</v>
      </c>
      <c r="Z16" s="1338">
        <f t="shared" si="5"/>
        <v>0</v>
      </c>
      <c r="AA16" s="1338">
        <f t="shared" si="6"/>
        <v>0</v>
      </c>
      <c r="AB16" s="1339"/>
      <c r="AC16" s="1338" t="str">
        <f>IF(SUM($O16:P16)=0,"",(SUM($O16:P16)*1000)/SUM($G16:H16))</f>
        <v/>
      </c>
      <c r="AD16" s="1338" t="str">
        <f>IF(SUM($O16:Q16)=0,"",(SUM($O16:Q16)*1000)/SUM($G16:I16))</f>
        <v/>
      </c>
      <c r="AE16" s="1338" t="str">
        <f>IF(SUM($O16:R16)=0,"",(SUM($O16:R16)*1000)/SUM($G16:J16))</f>
        <v/>
      </c>
      <c r="AF16" s="1338">
        <f t="shared" si="7"/>
        <v>0</v>
      </c>
    </row>
    <row r="17" spans="1:32">
      <c r="A17" s="1314" t="s">
        <v>35</v>
      </c>
      <c r="B17" s="1225" t="s">
        <v>1118</v>
      </c>
      <c r="C17" s="1225" t="s">
        <v>5</v>
      </c>
      <c r="D17" s="1239" t="s">
        <v>819</v>
      </c>
      <c r="E17" s="1119"/>
      <c r="F17" s="1335"/>
      <c r="G17" s="1335"/>
      <c r="H17" s="1335"/>
      <c r="I17" s="1335"/>
      <c r="J17" s="1335"/>
      <c r="K17" s="1335"/>
      <c r="L17" s="1224">
        <f t="shared" si="0"/>
        <v>0</v>
      </c>
      <c r="M17" s="1336"/>
      <c r="N17" s="1337"/>
      <c r="O17" s="1337"/>
      <c r="P17" s="1337"/>
      <c r="Q17" s="1337"/>
      <c r="R17" s="1337"/>
      <c r="S17" s="1337"/>
      <c r="T17" s="1224">
        <f t="shared" si="1"/>
        <v>0</v>
      </c>
      <c r="U17" s="1336"/>
      <c r="V17" s="1338">
        <f t="shared" si="2"/>
        <v>0</v>
      </c>
      <c r="W17" s="1338">
        <f t="shared" si="2"/>
        <v>0</v>
      </c>
      <c r="X17" s="1338">
        <f t="shared" si="3"/>
        <v>0</v>
      </c>
      <c r="Y17" s="1338">
        <f t="shared" si="4"/>
        <v>0</v>
      </c>
      <c r="Z17" s="1338">
        <f t="shared" si="5"/>
        <v>0</v>
      </c>
      <c r="AA17" s="1338">
        <f t="shared" si="6"/>
        <v>0</v>
      </c>
      <c r="AB17" s="1339"/>
      <c r="AC17" s="1338" t="str">
        <f>IF(SUM($O17:P17)=0,"",(SUM($O17:P17)*1000)/SUM($G17:H17))</f>
        <v/>
      </c>
      <c r="AD17" s="1338" t="str">
        <f>IF(SUM($O17:Q17)=0,"",(SUM($O17:Q17)*1000)/SUM($G17:I17))</f>
        <v/>
      </c>
      <c r="AE17" s="1338" t="str">
        <f>IF(SUM($O17:R17)=0,"",(SUM($O17:R17)*1000)/SUM($G17:J17))</f>
        <v/>
      </c>
      <c r="AF17" s="1338">
        <f t="shared" si="7"/>
        <v>0</v>
      </c>
    </row>
    <row r="18" spans="1:32">
      <c r="A18" s="1314" t="s">
        <v>35</v>
      </c>
      <c r="B18" s="1225" t="s">
        <v>1115</v>
      </c>
      <c r="C18" s="1225" t="s">
        <v>5</v>
      </c>
      <c r="D18" s="1239" t="s">
        <v>819</v>
      </c>
      <c r="E18" s="1119"/>
      <c r="F18" s="1335"/>
      <c r="G18" s="1335"/>
      <c r="H18" s="1335"/>
      <c r="I18" s="1335"/>
      <c r="J18" s="1335"/>
      <c r="K18" s="1335"/>
      <c r="L18" s="1224">
        <f t="shared" si="0"/>
        <v>0</v>
      </c>
      <c r="M18" s="1336"/>
      <c r="N18" s="1337"/>
      <c r="O18" s="1337"/>
      <c r="P18" s="1337"/>
      <c r="Q18" s="1337"/>
      <c r="R18" s="1337"/>
      <c r="S18" s="1337"/>
      <c r="T18" s="1224">
        <f t="shared" si="1"/>
        <v>0</v>
      </c>
      <c r="U18" s="1336"/>
      <c r="V18" s="1338">
        <f t="shared" si="2"/>
        <v>0</v>
      </c>
      <c r="W18" s="1338">
        <f t="shared" si="2"/>
        <v>0</v>
      </c>
      <c r="X18" s="1338">
        <f t="shared" si="3"/>
        <v>0</v>
      </c>
      <c r="Y18" s="1338">
        <f t="shared" si="4"/>
        <v>0</v>
      </c>
      <c r="Z18" s="1338">
        <f t="shared" si="5"/>
        <v>0</v>
      </c>
      <c r="AA18" s="1338">
        <f t="shared" si="6"/>
        <v>0</v>
      </c>
      <c r="AB18" s="1339"/>
      <c r="AC18" s="1338" t="str">
        <f>IF(SUM($O18:P18)=0,"",(SUM($O18:P18)*1000)/SUM($G18:H18))</f>
        <v/>
      </c>
      <c r="AD18" s="1338" t="str">
        <f>IF(SUM($O18:Q18)=0,"",(SUM($O18:Q18)*1000)/SUM($G18:I18))</f>
        <v/>
      </c>
      <c r="AE18" s="1338" t="str">
        <f>IF(SUM($O18:R18)=0,"",(SUM($O18:R18)*1000)/SUM($G18:J18))</f>
        <v/>
      </c>
      <c r="AF18" s="1338">
        <f t="shared" si="7"/>
        <v>0</v>
      </c>
    </row>
    <row r="19" spans="1:32">
      <c r="A19" s="1225" t="s">
        <v>280</v>
      </c>
      <c r="B19" s="1225" t="s">
        <v>1116</v>
      </c>
      <c r="C19" s="1225" t="s">
        <v>5</v>
      </c>
      <c r="D19" s="1239" t="s">
        <v>819</v>
      </c>
      <c r="E19" s="1119"/>
      <c r="F19" s="1335"/>
      <c r="G19" s="1335"/>
      <c r="H19" s="1335"/>
      <c r="I19" s="1335"/>
      <c r="J19" s="1335"/>
      <c r="K19" s="1335"/>
      <c r="L19" s="1224">
        <f t="shared" si="0"/>
        <v>0</v>
      </c>
      <c r="M19" s="1336"/>
      <c r="N19" s="1337"/>
      <c r="O19" s="1337"/>
      <c r="P19" s="1337"/>
      <c r="Q19" s="1337"/>
      <c r="R19" s="1337"/>
      <c r="S19" s="1337"/>
      <c r="T19" s="1224">
        <f t="shared" si="1"/>
        <v>0</v>
      </c>
      <c r="U19" s="1336"/>
      <c r="V19" s="1338">
        <f t="shared" si="2"/>
        <v>0</v>
      </c>
      <c r="W19" s="1338">
        <f t="shared" si="2"/>
        <v>0</v>
      </c>
      <c r="X19" s="1338">
        <f t="shared" si="3"/>
        <v>0</v>
      </c>
      <c r="Y19" s="1338">
        <f t="shared" si="4"/>
        <v>0</v>
      </c>
      <c r="Z19" s="1338">
        <f t="shared" si="5"/>
        <v>0</v>
      </c>
      <c r="AA19" s="1338">
        <f t="shared" si="6"/>
        <v>0</v>
      </c>
      <c r="AB19" s="1339"/>
      <c r="AC19" s="1338" t="str">
        <f>IF(SUM($O19:P19)=0,"",(SUM($O19:P19)*1000)/SUM($G19:H19))</f>
        <v/>
      </c>
      <c r="AD19" s="1338" t="str">
        <f>IF(SUM($O19:Q19)=0,"",(SUM($O19:Q19)*1000)/SUM($G19:I19))</f>
        <v/>
      </c>
      <c r="AE19" s="1338" t="str">
        <f>IF(SUM($O19:R19)=0,"",(SUM($O19:R19)*1000)/SUM($G19:J19))</f>
        <v/>
      </c>
      <c r="AF19" s="1338">
        <f t="shared" si="7"/>
        <v>0</v>
      </c>
    </row>
    <row r="20" spans="1:32">
      <c r="A20" s="1225" t="s">
        <v>593</v>
      </c>
      <c r="B20" s="1225" t="s">
        <v>1112</v>
      </c>
      <c r="C20" s="1225" t="s">
        <v>5</v>
      </c>
      <c r="D20" s="1239" t="s">
        <v>819</v>
      </c>
      <c r="E20" s="1119"/>
      <c r="F20" s="1335"/>
      <c r="G20" s="1335"/>
      <c r="H20" s="1335"/>
      <c r="I20" s="1335"/>
      <c r="J20" s="1335"/>
      <c r="K20" s="1335"/>
      <c r="L20" s="1224">
        <f t="shared" si="0"/>
        <v>0</v>
      </c>
      <c r="M20" s="1336"/>
      <c r="N20" s="1337"/>
      <c r="O20" s="1337"/>
      <c r="P20" s="1337"/>
      <c r="Q20" s="1337"/>
      <c r="R20" s="1337"/>
      <c r="S20" s="1337"/>
      <c r="T20" s="1224">
        <f t="shared" si="1"/>
        <v>0</v>
      </c>
      <c r="U20" s="1336"/>
      <c r="V20" s="1338">
        <f t="shared" si="2"/>
        <v>0</v>
      </c>
      <c r="W20" s="1338">
        <f t="shared" si="2"/>
        <v>0</v>
      </c>
      <c r="X20" s="1338">
        <f t="shared" si="3"/>
        <v>0</v>
      </c>
      <c r="Y20" s="1338">
        <f t="shared" si="4"/>
        <v>0</v>
      </c>
      <c r="Z20" s="1338">
        <f t="shared" si="5"/>
        <v>0</v>
      </c>
      <c r="AA20" s="1338">
        <f t="shared" si="6"/>
        <v>0</v>
      </c>
      <c r="AB20" s="1339"/>
      <c r="AC20" s="1338" t="str">
        <f>IF(SUM($O20:P20)=0,"",(SUM($O20:P20)*1000)/SUM($G20:H20))</f>
        <v/>
      </c>
      <c r="AD20" s="1338" t="str">
        <f>IF(SUM($O20:Q20)=0,"",(SUM($O20:Q20)*1000)/SUM($G20:I20))</f>
        <v/>
      </c>
      <c r="AE20" s="1338" t="str">
        <f>IF(SUM($O20:R20)=0,"",(SUM($O20:R20)*1000)/SUM($G20:J20))</f>
        <v/>
      </c>
      <c r="AF20" s="1338">
        <f t="shared" si="7"/>
        <v>0</v>
      </c>
    </row>
    <row r="21" spans="1:32" ht="26.25">
      <c r="A21" s="1225" t="s">
        <v>37</v>
      </c>
      <c r="B21" s="1225" t="s">
        <v>1117</v>
      </c>
      <c r="C21" s="1225" t="s">
        <v>5</v>
      </c>
      <c r="D21" s="1240" t="s">
        <v>1216</v>
      </c>
      <c r="E21" s="1119"/>
      <c r="F21" s="1335"/>
      <c r="G21" s="1335"/>
      <c r="H21" s="1335"/>
      <c r="I21" s="1335"/>
      <c r="J21" s="1335"/>
      <c r="K21" s="1335"/>
      <c r="L21" s="1224">
        <f t="shared" si="0"/>
        <v>0</v>
      </c>
      <c r="M21" s="1336"/>
      <c r="N21" s="1337"/>
      <c r="O21" s="1337"/>
      <c r="P21" s="1337"/>
      <c r="Q21" s="1337"/>
      <c r="R21" s="1337"/>
      <c r="S21" s="1337"/>
      <c r="T21" s="1224">
        <f t="shared" si="1"/>
        <v>0</v>
      </c>
      <c r="U21" s="1336"/>
      <c r="V21" s="1338">
        <f t="shared" si="2"/>
        <v>0</v>
      </c>
      <c r="W21" s="1338">
        <f t="shared" si="2"/>
        <v>0</v>
      </c>
      <c r="X21" s="1338">
        <f t="shared" si="3"/>
        <v>0</v>
      </c>
      <c r="Y21" s="1338">
        <f t="shared" si="4"/>
        <v>0</v>
      </c>
      <c r="Z21" s="1338">
        <f t="shared" si="5"/>
        <v>0</v>
      </c>
      <c r="AA21" s="1338">
        <f t="shared" si="6"/>
        <v>0</v>
      </c>
      <c r="AB21" s="1339"/>
      <c r="AC21" s="1338" t="str">
        <f>IF(SUM($O21:P21)=0,"",(SUM($O21:P21)*1000)/SUM($G21:H21))</f>
        <v/>
      </c>
      <c r="AD21" s="1338" t="str">
        <f>IF(SUM($O21:Q21)=0,"",(SUM($O21:Q21)*1000)/SUM($G21:I21))</f>
        <v/>
      </c>
      <c r="AE21" s="1338" t="str">
        <f>IF(SUM($O21:R21)=0,"",(SUM($O21:R21)*1000)/SUM($G21:J21))</f>
        <v/>
      </c>
      <c r="AF21" s="1338">
        <f t="shared" si="7"/>
        <v>0</v>
      </c>
    </row>
    <row r="22" spans="1:32" ht="26.25">
      <c r="A22" s="1225" t="s">
        <v>38</v>
      </c>
      <c r="B22" s="1225" t="s">
        <v>1117</v>
      </c>
      <c r="C22" s="1225" t="s">
        <v>5</v>
      </c>
      <c r="D22" s="1240" t="s">
        <v>1216</v>
      </c>
      <c r="E22" s="1119"/>
      <c r="F22" s="1335"/>
      <c r="G22" s="1335"/>
      <c r="H22" s="1335"/>
      <c r="I22" s="1335"/>
      <c r="J22" s="1335"/>
      <c r="K22" s="1335"/>
      <c r="L22" s="1224">
        <f t="shared" si="0"/>
        <v>0</v>
      </c>
      <c r="M22" s="1336"/>
      <c r="N22" s="1337"/>
      <c r="O22" s="1337"/>
      <c r="P22" s="1337"/>
      <c r="Q22" s="1337"/>
      <c r="R22" s="1337"/>
      <c r="S22" s="1337"/>
      <c r="T22" s="1224">
        <f t="shared" si="1"/>
        <v>0</v>
      </c>
      <c r="U22" s="1336"/>
      <c r="V22" s="1338">
        <f t="shared" si="2"/>
        <v>0</v>
      </c>
      <c r="W22" s="1338">
        <f t="shared" si="2"/>
        <v>0</v>
      </c>
      <c r="X22" s="1338">
        <f t="shared" si="3"/>
        <v>0</v>
      </c>
      <c r="Y22" s="1338">
        <f t="shared" si="4"/>
        <v>0</v>
      </c>
      <c r="Z22" s="1338">
        <f t="shared" si="5"/>
        <v>0</v>
      </c>
      <c r="AA22" s="1338">
        <f t="shared" si="6"/>
        <v>0</v>
      </c>
      <c r="AB22" s="1339"/>
      <c r="AC22" s="1338" t="str">
        <f>IF(SUM($O22:P22)=0,"",(SUM($O22:P22)*1000)/SUM($G22:H22))</f>
        <v/>
      </c>
      <c r="AD22" s="1338" t="str">
        <f>IF(SUM($O22:Q22)=0,"",(SUM($O22:Q22)*1000)/SUM($G22:I22))</f>
        <v/>
      </c>
      <c r="AE22" s="1338" t="str">
        <f>IF(SUM($O22:R22)=0,"",(SUM($O22:R22)*1000)/SUM($G22:J22))</f>
        <v/>
      </c>
      <c r="AF22" s="1338">
        <f t="shared" si="7"/>
        <v>0</v>
      </c>
    </row>
    <row r="23" spans="1:32" ht="26.25">
      <c r="A23" s="1225" t="s">
        <v>39</v>
      </c>
      <c r="B23" s="1225" t="s">
        <v>1117</v>
      </c>
      <c r="C23" s="1225" t="s">
        <v>5</v>
      </c>
      <c r="D23" s="1240" t="s">
        <v>1216</v>
      </c>
      <c r="E23" s="1119"/>
      <c r="F23" s="1335"/>
      <c r="G23" s="1335"/>
      <c r="H23" s="1335"/>
      <c r="I23" s="1335"/>
      <c r="J23" s="1335"/>
      <c r="K23" s="1335"/>
      <c r="L23" s="1224">
        <f t="shared" si="0"/>
        <v>0</v>
      </c>
      <c r="M23" s="1336"/>
      <c r="N23" s="1337"/>
      <c r="O23" s="1337"/>
      <c r="P23" s="1337"/>
      <c r="Q23" s="1337"/>
      <c r="R23" s="1337"/>
      <c r="S23" s="1337"/>
      <c r="T23" s="1224">
        <f t="shared" si="1"/>
        <v>0</v>
      </c>
      <c r="U23" s="1336"/>
      <c r="V23" s="1338">
        <f t="shared" si="2"/>
        <v>0</v>
      </c>
      <c r="W23" s="1338">
        <f t="shared" si="2"/>
        <v>0</v>
      </c>
      <c r="X23" s="1338">
        <f t="shared" si="3"/>
        <v>0</v>
      </c>
      <c r="Y23" s="1338">
        <f t="shared" si="4"/>
        <v>0</v>
      </c>
      <c r="Z23" s="1338">
        <f t="shared" si="5"/>
        <v>0</v>
      </c>
      <c r="AA23" s="1338">
        <f t="shared" si="6"/>
        <v>0</v>
      </c>
      <c r="AB23" s="1339"/>
      <c r="AC23" s="1338" t="str">
        <f>IF(SUM($O23:P23)=0,"",(SUM($O23:P23)*1000)/SUM($G23:H23))</f>
        <v/>
      </c>
      <c r="AD23" s="1338" t="str">
        <f>IF(SUM($O23:Q23)=0,"",(SUM($O23:Q23)*1000)/SUM($G23:I23))</f>
        <v/>
      </c>
      <c r="AE23" s="1338" t="str">
        <f>IF(SUM($O23:R23)=0,"",(SUM($O23:R23)*1000)/SUM($G23:J23))</f>
        <v/>
      </c>
      <c r="AF23" s="1338">
        <f t="shared" si="7"/>
        <v>0</v>
      </c>
    </row>
    <row r="24" spans="1:32">
      <c r="A24" s="1225"/>
      <c r="B24" s="1225" t="s">
        <v>1113</v>
      </c>
      <c r="C24" s="1225" t="s">
        <v>5</v>
      </c>
      <c r="D24" s="1239" t="s">
        <v>819</v>
      </c>
      <c r="E24" s="1119"/>
      <c r="F24" s="1335"/>
      <c r="G24" s="1335"/>
      <c r="H24" s="1335"/>
      <c r="I24" s="1335"/>
      <c r="J24" s="1335"/>
      <c r="K24" s="1335"/>
      <c r="L24" s="1224">
        <f t="shared" si="0"/>
        <v>0</v>
      </c>
      <c r="M24" s="1336"/>
      <c r="N24" s="1337"/>
      <c r="O24" s="1337"/>
      <c r="P24" s="1337"/>
      <c r="Q24" s="1337"/>
      <c r="R24" s="1337"/>
      <c r="S24" s="1337"/>
      <c r="T24" s="1224">
        <f t="shared" si="1"/>
        <v>0</v>
      </c>
      <c r="U24" s="1336"/>
      <c r="V24" s="1338">
        <f t="shared" si="2"/>
        <v>0</v>
      </c>
      <c r="W24" s="1338">
        <f t="shared" si="2"/>
        <v>0</v>
      </c>
      <c r="X24" s="1338">
        <f t="shared" si="3"/>
        <v>0</v>
      </c>
      <c r="Y24" s="1338">
        <f t="shared" si="4"/>
        <v>0</v>
      </c>
      <c r="Z24" s="1338">
        <f t="shared" si="5"/>
        <v>0</v>
      </c>
      <c r="AA24" s="1338">
        <f t="shared" si="6"/>
        <v>0</v>
      </c>
      <c r="AB24" s="1339"/>
      <c r="AC24" s="1338" t="str">
        <f>IF(SUM($O24:P24)=0,"",(SUM($O24:P24)*1000)/SUM($G24:H24))</f>
        <v/>
      </c>
      <c r="AD24" s="1338" t="str">
        <f>IF(SUM($O24:Q24)=0,"",(SUM($O24:Q24)*1000)/SUM($G24:I24))</f>
        <v/>
      </c>
      <c r="AE24" s="1338" t="str">
        <f>IF(SUM($O24:R24)=0,"",(SUM($O24:R24)*1000)/SUM($G24:J24))</f>
        <v/>
      </c>
      <c r="AF24" s="1338">
        <f t="shared" si="7"/>
        <v>0</v>
      </c>
    </row>
    <row r="25" spans="1:32">
      <c r="A25" s="1314" t="s">
        <v>33</v>
      </c>
      <c r="B25" s="1225" t="s">
        <v>1111</v>
      </c>
      <c r="C25" s="1225" t="s">
        <v>5</v>
      </c>
      <c r="D25" s="1239" t="s">
        <v>819</v>
      </c>
      <c r="E25" s="1119"/>
      <c r="F25" s="1335"/>
      <c r="G25" s="1335"/>
      <c r="H25" s="1335"/>
      <c r="I25" s="1335"/>
      <c r="J25" s="1335"/>
      <c r="K25" s="1335"/>
      <c r="L25" s="1224">
        <f t="shared" si="0"/>
        <v>0</v>
      </c>
      <c r="M25" s="1336"/>
      <c r="N25" s="1337"/>
      <c r="O25" s="1337"/>
      <c r="P25" s="1337"/>
      <c r="Q25" s="1337"/>
      <c r="R25" s="1337"/>
      <c r="S25" s="1337"/>
      <c r="T25" s="1224">
        <f t="shared" si="1"/>
        <v>0</v>
      </c>
      <c r="U25" s="1336"/>
      <c r="V25" s="1338">
        <f t="shared" si="2"/>
        <v>0</v>
      </c>
      <c r="W25" s="1338">
        <f t="shared" si="2"/>
        <v>0</v>
      </c>
      <c r="X25" s="1338">
        <f t="shared" si="3"/>
        <v>0</v>
      </c>
      <c r="Y25" s="1338">
        <f t="shared" si="4"/>
        <v>0</v>
      </c>
      <c r="Z25" s="1338">
        <f t="shared" si="5"/>
        <v>0</v>
      </c>
      <c r="AA25" s="1338">
        <f t="shared" si="6"/>
        <v>0</v>
      </c>
      <c r="AB25" s="1339"/>
      <c r="AC25" s="1338" t="str">
        <f>IF(SUM($O25:P25)=0,"",(SUM($O25:P25)*1000)/SUM($G25:H25))</f>
        <v/>
      </c>
      <c r="AD25" s="1338" t="str">
        <f>IF(SUM($O25:Q25)=0,"",(SUM($O25:Q25)*1000)/SUM($G25:I25))</f>
        <v/>
      </c>
      <c r="AE25" s="1338" t="str">
        <f>IF(SUM($O25:R25)=0,"",(SUM($O25:R25)*1000)/SUM($G25:J25))</f>
        <v/>
      </c>
      <c r="AF25" s="1338">
        <f t="shared" si="7"/>
        <v>0</v>
      </c>
    </row>
    <row r="26" spans="1:32">
      <c r="A26" s="1314" t="s">
        <v>36</v>
      </c>
      <c r="B26" s="1225" t="s">
        <v>1114</v>
      </c>
      <c r="C26" s="1225" t="s">
        <v>5</v>
      </c>
      <c r="D26" s="1239" t="s">
        <v>819</v>
      </c>
      <c r="E26" s="1119"/>
      <c r="F26" s="1335"/>
      <c r="G26" s="1335"/>
      <c r="H26" s="1335"/>
      <c r="I26" s="1335"/>
      <c r="J26" s="1335"/>
      <c r="K26" s="1335"/>
      <c r="L26" s="1224">
        <f t="shared" si="0"/>
        <v>0</v>
      </c>
      <c r="M26" s="1336"/>
      <c r="N26" s="1337"/>
      <c r="O26" s="1337"/>
      <c r="P26" s="1337"/>
      <c r="Q26" s="1337"/>
      <c r="R26" s="1337"/>
      <c r="S26" s="1337"/>
      <c r="T26" s="1224">
        <f t="shared" si="1"/>
        <v>0</v>
      </c>
      <c r="U26" s="1336"/>
      <c r="V26" s="1338">
        <f t="shared" si="2"/>
        <v>0</v>
      </c>
      <c r="W26" s="1338">
        <f t="shared" si="2"/>
        <v>0</v>
      </c>
      <c r="X26" s="1338">
        <f t="shared" si="3"/>
        <v>0</v>
      </c>
      <c r="Y26" s="1338">
        <f t="shared" si="4"/>
        <v>0</v>
      </c>
      <c r="Z26" s="1338">
        <f t="shared" si="5"/>
        <v>0</v>
      </c>
      <c r="AA26" s="1338">
        <f t="shared" si="6"/>
        <v>0</v>
      </c>
      <c r="AB26" s="1339"/>
      <c r="AC26" s="1338" t="str">
        <f>IF(SUM($O26:P26)=0,"",(SUM($O26:P26)*1000)/SUM($G26:H26))</f>
        <v/>
      </c>
      <c r="AD26" s="1338" t="str">
        <f>IF(SUM($O26:Q26)=0,"",(SUM($O26:Q26)*1000)/SUM($G26:I26))</f>
        <v/>
      </c>
      <c r="AE26" s="1338" t="str">
        <f>IF(SUM($O26:R26)=0,"",(SUM($O26:R26)*1000)/SUM($G26:J26))</f>
        <v/>
      </c>
      <c r="AF26" s="1338">
        <f t="shared" si="7"/>
        <v>0</v>
      </c>
    </row>
    <row r="27" spans="1:32">
      <c r="A27" s="1314" t="s">
        <v>36</v>
      </c>
      <c r="B27" s="1225" t="s">
        <v>1118</v>
      </c>
      <c r="C27" s="1225" t="s">
        <v>5</v>
      </c>
      <c r="D27" s="1239" t="s">
        <v>819</v>
      </c>
      <c r="E27" s="1119"/>
      <c r="F27" s="1335"/>
      <c r="G27" s="1335"/>
      <c r="H27" s="1335"/>
      <c r="I27" s="1335"/>
      <c r="J27" s="1335"/>
      <c r="K27" s="1335"/>
      <c r="L27" s="1224">
        <f t="shared" si="0"/>
        <v>0</v>
      </c>
      <c r="M27" s="1336"/>
      <c r="N27" s="1337"/>
      <c r="O27" s="1337"/>
      <c r="P27" s="1337"/>
      <c r="Q27" s="1337"/>
      <c r="R27" s="1337"/>
      <c r="S27" s="1337"/>
      <c r="T27" s="1224">
        <f t="shared" si="1"/>
        <v>0</v>
      </c>
      <c r="U27" s="1336"/>
      <c r="V27" s="1338">
        <f t="shared" si="2"/>
        <v>0</v>
      </c>
      <c r="W27" s="1338">
        <f t="shared" si="2"/>
        <v>0</v>
      </c>
      <c r="X27" s="1338">
        <f t="shared" si="3"/>
        <v>0</v>
      </c>
      <c r="Y27" s="1338">
        <f t="shared" si="4"/>
        <v>0</v>
      </c>
      <c r="Z27" s="1338">
        <f t="shared" si="5"/>
        <v>0</v>
      </c>
      <c r="AA27" s="1338">
        <f t="shared" si="6"/>
        <v>0</v>
      </c>
      <c r="AB27" s="1339"/>
      <c r="AC27" s="1338" t="str">
        <f>IF(SUM($O27:P27)=0,"",(SUM($O27:P27)*1000)/SUM($G27:H27))</f>
        <v/>
      </c>
      <c r="AD27" s="1338" t="str">
        <f>IF(SUM($O27:Q27)=0,"",(SUM($O27:Q27)*1000)/SUM($G27:I27))</f>
        <v/>
      </c>
      <c r="AE27" s="1338" t="str">
        <f>IF(SUM($O27:R27)=0,"",(SUM($O27:R27)*1000)/SUM($G27:J27))</f>
        <v/>
      </c>
      <c r="AF27" s="1338">
        <f t="shared" si="7"/>
        <v>0</v>
      </c>
    </row>
    <row r="28" spans="1:32">
      <c r="A28" s="1314" t="s">
        <v>36</v>
      </c>
      <c r="B28" s="1225" t="s">
        <v>1115</v>
      </c>
      <c r="C28" s="1225" t="s">
        <v>5</v>
      </c>
      <c r="D28" s="1239" t="s">
        <v>819</v>
      </c>
      <c r="E28" s="1119"/>
      <c r="F28" s="1335"/>
      <c r="G28" s="1335"/>
      <c r="H28" s="1335"/>
      <c r="I28" s="1335"/>
      <c r="J28" s="1335"/>
      <c r="K28" s="1335"/>
      <c r="L28" s="1224">
        <f t="shared" si="0"/>
        <v>0</v>
      </c>
      <c r="M28" s="1336"/>
      <c r="N28" s="1337"/>
      <c r="O28" s="1337"/>
      <c r="P28" s="1337"/>
      <c r="Q28" s="1337"/>
      <c r="R28" s="1337"/>
      <c r="S28" s="1337"/>
      <c r="T28" s="1224">
        <f t="shared" si="1"/>
        <v>0</v>
      </c>
      <c r="U28" s="1336"/>
      <c r="V28" s="1338">
        <f t="shared" si="2"/>
        <v>0</v>
      </c>
      <c r="W28" s="1338">
        <f t="shared" si="2"/>
        <v>0</v>
      </c>
      <c r="X28" s="1338">
        <f t="shared" si="3"/>
        <v>0</v>
      </c>
      <c r="Y28" s="1338">
        <f t="shared" si="4"/>
        <v>0</v>
      </c>
      <c r="Z28" s="1338">
        <f t="shared" si="5"/>
        <v>0</v>
      </c>
      <c r="AA28" s="1338">
        <f t="shared" si="6"/>
        <v>0</v>
      </c>
      <c r="AB28" s="1339"/>
      <c r="AC28" s="1338" t="str">
        <f>IF(SUM($O28:P28)=0,"",(SUM($O28:P28)*1000)/SUM($G28:H28))</f>
        <v/>
      </c>
      <c r="AD28" s="1338" t="str">
        <f>IF(SUM($O28:Q28)=0,"",(SUM($O28:Q28)*1000)/SUM($G28:I28))</f>
        <v/>
      </c>
      <c r="AE28" s="1338" t="str">
        <f>IF(SUM($O28:R28)=0,"",(SUM($O28:R28)*1000)/SUM($G28:J28))</f>
        <v/>
      </c>
      <c r="AF28" s="1338">
        <f t="shared" si="7"/>
        <v>0</v>
      </c>
    </row>
    <row r="29" spans="1:32">
      <c r="A29" s="1225" t="s">
        <v>281</v>
      </c>
      <c r="B29" s="1225" t="s">
        <v>1116</v>
      </c>
      <c r="C29" s="1225" t="s">
        <v>5</v>
      </c>
      <c r="D29" s="1239" t="s">
        <v>819</v>
      </c>
      <c r="E29" s="1119"/>
      <c r="F29" s="1335"/>
      <c r="G29" s="1335"/>
      <c r="H29" s="1335"/>
      <c r="I29" s="1335"/>
      <c r="J29" s="1335"/>
      <c r="K29" s="1335"/>
      <c r="L29" s="1224">
        <f t="shared" si="0"/>
        <v>0</v>
      </c>
      <c r="M29" s="1336"/>
      <c r="N29" s="1337"/>
      <c r="O29" s="1337"/>
      <c r="P29" s="1337"/>
      <c r="Q29" s="1337"/>
      <c r="R29" s="1337"/>
      <c r="S29" s="1337"/>
      <c r="T29" s="1224">
        <f t="shared" si="1"/>
        <v>0</v>
      </c>
      <c r="U29" s="1336"/>
      <c r="V29" s="1338">
        <f t="shared" si="2"/>
        <v>0</v>
      </c>
      <c r="W29" s="1338">
        <f t="shared" si="2"/>
        <v>0</v>
      </c>
      <c r="X29" s="1338">
        <f t="shared" si="3"/>
        <v>0</v>
      </c>
      <c r="Y29" s="1338">
        <f t="shared" si="4"/>
        <v>0</v>
      </c>
      <c r="Z29" s="1338">
        <f t="shared" si="5"/>
        <v>0</v>
      </c>
      <c r="AA29" s="1338">
        <f t="shared" si="6"/>
        <v>0</v>
      </c>
      <c r="AB29" s="1339"/>
      <c r="AC29" s="1338" t="str">
        <f>IF(SUM($O29:P29)=0,"",(SUM($O29:P29)*1000)/SUM($G29:H29))</f>
        <v/>
      </c>
      <c r="AD29" s="1338" t="str">
        <f>IF(SUM($O29:Q29)=0,"",(SUM($O29:Q29)*1000)/SUM($G29:I29))</f>
        <v/>
      </c>
      <c r="AE29" s="1338" t="str">
        <f>IF(SUM($O29:R29)=0,"",(SUM($O29:R29)*1000)/SUM($G29:J29))</f>
        <v/>
      </c>
      <c r="AF29" s="1338">
        <f t="shared" si="7"/>
        <v>0</v>
      </c>
    </row>
    <row r="30" spans="1:32">
      <c r="A30" s="1225" t="s">
        <v>594</v>
      </c>
      <c r="B30" s="1225" t="s">
        <v>1112</v>
      </c>
      <c r="C30" s="1225" t="s">
        <v>5</v>
      </c>
      <c r="D30" s="1239" t="s">
        <v>819</v>
      </c>
      <c r="E30" s="1119"/>
      <c r="F30" s="1335"/>
      <c r="G30" s="1335"/>
      <c r="H30" s="1335"/>
      <c r="I30" s="1335"/>
      <c r="J30" s="1335"/>
      <c r="K30" s="1335"/>
      <c r="L30" s="1224">
        <f t="shared" si="0"/>
        <v>0</v>
      </c>
      <c r="M30" s="1336"/>
      <c r="N30" s="1337"/>
      <c r="O30" s="1337"/>
      <c r="P30" s="1337"/>
      <c r="Q30" s="1337"/>
      <c r="R30" s="1337"/>
      <c r="S30" s="1337"/>
      <c r="T30" s="1224">
        <f t="shared" si="1"/>
        <v>0</v>
      </c>
      <c r="U30" s="1336"/>
      <c r="V30" s="1338">
        <f>IF(SUM(F30,N30)=0,0,(IF(OR(F30=0,N30=0),"Err",N30*1000/F30)))</f>
        <v>0</v>
      </c>
      <c r="W30" s="1338">
        <f>IF(SUM(G30,O30)=0,0,(IF(OR(G30=0,O30=0),"Err",O30*1000/G30)))</f>
        <v>0</v>
      </c>
      <c r="X30" s="1338">
        <f t="shared" si="3"/>
        <v>0</v>
      </c>
      <c r="Y30" s="1338">
        <f t="shared" si="4"/>
        <v>0</v>
      </c>
      <c r="Z30" s="1338">
        <f t="shared" si="5"/>
        <v>0</v>
      </c>
      <c r="AA30" s="1338">
        <f t="shared" si="6"/>
        <v>0</v>
      </c>
      <c r="AB30" s="1339"/>
      <c r="AC30" s="1338" t="str">
        <f>IF(SUM($O30:P30)=0,"",(SUM($O30:P30)*1000)/SUM($G30:H30))</f>
        <v/>
      </c>
      <c r="AD30" s="1338" t="str">
        <f>IF(SUM($O30:Q30)=0,"",(SUM($O30:Q30)*1000)/SUM($G30:I30))</f>
        <v/>
      </c>
      <c r="AE30" s="1338" t="str">
        <f>IF(SUM($O30:R30)=0,"",(SUM($O30:R30)*1000)/SUM($G30:J30))</f>
        <v/>
      </c>
      <c r="AF30" s="1338">
        <f t="shared" si="7"/>
        <v>0</v>
      </c>
    </row>
    <row r="31" spans="1:32" ht="26.25">
      <c r="A31" s="1225" t="s">
        <v>40</v>
      </c>
      <c r="B31" s="1225" t="s">
        <v>1117</v>
      </c>
      <c r="C31" s="1225" t="s">
        <v>5</v>
      </c>
      <c r="D31" s="1240" t="s">
        <v>1216</v>
      </c>
      <c r="E31" s="1119"/>
      <c r="F31" s="1335"/>
      <c r="G31" s="1335"/>
      <c r="H31" s="1335"/>
      <c r="I31" s="1335"/>
      <c r="J31" s="1335"/>
      <c r="K31" s="1335"/>
      <c r="L31" s="1224">
        <f t="shared" ref="L31:L43" si="8">SUM(G31:K31)</f>
        <v>0</v>
      </c>
      <c r="M31" s="1336"/>
      <c r="N31" s="1337"/>
      <c r="O31" s="1337"/>
      <c r="P31" s="1337"/>
      <c r="Q31" s="1337"/>
      <c r="R31" s="1337"/>
      <c r="S31" s="1337"/>
      <c r="T31" s="1224">
        <f t="shared" ref="T31:T43" si="9">SUM(O31:S31)</f>
        <v>0</v>
      </c>
      <c r="U31" s="1336"/>
      <c r="V31" s="1338">
        <f t="shared" si="2"/>
        <v>0</v>
      </c>
      <c r="W31" s="1338">
        <f t="shared" si="2"/>
        <v>0</v>
      </c>
      <c r="X31" s="1338">
        <f t="shared" si="3"/>
        <v>0</v>
      </c>
      <c r="Y31" s="1338">
        <f t="shared" si="4"/>
        <v>0</v>
      </c>
      <c r="Z31" s="1338">
        <f t="shared" si="5"/>
        <v>0</v>
      </c>
      <c r="AA31" s="1338">
        <f t="shared" si="6"/>
        <v>0</v>
      </c>
      <c r="AB31" s="1339"/>
      <c r="AC31" s="1338" t="str">
        <f>IF(SUM($O31:P31)=0,"",(SUM($O31:P31)*1000)/SUM($G31:H31))</f>
        <v/>
      </c>
      <c r="AD31" s="1338" t="str">
        <f>IF(SUM($O31:Q31)=0,"",(SUM($O31:Q31)*1000)/SUM($G31:I31))</f>
        <v/>
      </c>
      <c r="AE31" s="1338" t="str">
        <f>IF(SUM($O31:R31)=0,"",(SUM($O31:R31)*1000)/SUM($G31:J31))</f>
        <v/>
      </c>
      <c r="AF31" s="1338">
        <f t="shared" si="7"/>
        <v>0</v>
      </c>
    </row>
    <row r="32" spans="1:32" ht="26.25">
      <c r="A32" s="1225" t="s">
        <v>41</v>
      </c>
      <c r="B32" s="1225" t="s">
        <v>1117</v>
      </c>
      <c r="C32" s="1225" t="s">
        <v>5</v>
      </c>
      <c r="D32" s="1240" t="s">
        <v>1216</v>
      </c>
      <c r="E32" s="1119"/>
      <c r="F32" s="1335"/>
      <c r="G32" s="1335"/>
      <c r="H32" s="1335"/>
      <c r="I32" s="1335"/>
      <c r="J32" s="1335"/>
      <c r="K32" s="1335"/>
      <c r="L32" s="1224">
        <f t="shared" si="8"/>
        <v>0</v>
      </c>
      <c r="M32" s="1336"/>
      <c r="N32" s="1337"/>
      <c r="O32" s="1337"/>
      <c r="P32" s="1337"/>
      <c r="Q32" s="1337"/>
      <c r="R32" s="1337"/>
      <c r="S32" s="1337"/>
      <c r="T32" s="1224">
        <f t="shared" si="9"/>
        <v>0</v>
      </c>
      <c r="U32" s="1336"/>
      <c r="V32" s="1338">
        <f t="shared" si="2"/>
        <v>0</v>
      </c>
      <c r="W32" s="1338">
        <f t="shared" si="2"/>
        <v>0</v>
      </c>
      <c r="X32" s="1338">
        <f t="shared" si="3"/>
        <v>0</v>
      </c>
      <c r="Y32" s="1338">
        <f t="shared" si="4"/>
        <v>0</v>
      </c>
      <c r="Z32" s="1338">
        <f t="shared" si="5"/>
        <v>0</v>
      </c>
      <c r="AA32" s="1338">
        <f t="shared" si="6"/>
        <v>0</v>
      </c>
      <c r="AB32" s="1339"/>
      <c r="AC32" s="1338" t="str">
        <f>IF(SUM($O32:P32)=0,"",(SUM($O32:P32)*1000)/SUM($G32:H32))</f>
        <v/>
      </c>
      <c r="AD32" s="1338" t="str">
        <f>IF(SUM($O32:Q32)=0,"",(SUM($O32:Q32)*1000)/SUM($G32:I32))</f>
        <v/>
      </c>
      <c r="AE32" s="1338" t="str">
        <f>IF(SUM($O32:R32)=0,"",(SUM($O32:R32)*1000)/SUM($G32:J32))</f>
        <v/>
      </c>
      <c r="AF32" s="1338">
        <f t="shared" si="7"/>
        <v>0</v>
      </c>
    </row>
    <row r="33" spans="1:32" ht="26.25">
      <c r="A33" s="1225" t="s">
        <v>42</v>
      </c>
      <c r="B33" s="1225" t="s">
        <v>1117</v>
      </c>
      <c r="C33" s="1225" t="s">
        <v>5</v>
      </c>
      <c r="D33" s="1240" t="s">
        <v>1216</v>
      </c>
      <c r="E33" s="1119"/>
      <c r="F33" s="1335"/>
      <c r="G33" s="1335"/>
      <c r="H33" s="1335"/>
      <c r="I33" s="1335"/>
      <c r="J33" s="1335"/>
      <c r="K33" s="1335"/>
      <c r="L33" s="1224">
        <f t="shared" si="8"/>
        <v>0</v>
      </c>
      <c r="M33" s="1336"/>
      <c r="N33" s="1337"/>
      <c r="O33" s="1337"/>
      <c r="P33" s="1337"/>
      <c r="Q33" s="1337"/>
      <c r="R33" s="1337"/>
      <c r="S33" s="1337"/>
      <c r="T33" s="1224">
        <f t="shared" si="9"/>
        <v>0</v>
      </c>
      <c r="U33" s="1336"/>
      <c r="V33" s="1338">
        <f t="shared" si="2"/>
        <v>0</v>
      </c>
      <c r="W33" s="1338">
        <f t="shared" si="2"/>
        <v>0</v>
      </c>
      <c r="X33" s="1338">
        <f t="shared" si="3"/>
        <v>0</v>
      </c>
      <c r="Y33" s="1338">
        <f t="shared" si="4"/>
        <v>0</v>
      </c>
      <c r="Z33" s="1338">
        <f t="shared" si="5"/>
        <v>0</v>
      </c>
      <c r="AA33" s="1338">
        <f t="shared" si="6"/>
        <v>0</v>
      </c>
      <c r="AB33" s="1339"/>
      <c r="AC33" s="1338" t="str">
        <f>IF(SUM($O33:P33)=0,"",(SUM($O33:P33)*1000)/SUM($G33:H33))</f>
        <v/>
      </c>
      <c r="AD33" s="1338" t="str">
        <f>IF(SUM($O33:Q33)=0,"",(SUM($O33:Q33)*1000)/SUM($G33:I33))</f>
        <v/>
      </c>
      <c r="AE33" s="1338" t="str">
        <f>IF(SUM($O33:R33)=0,"",(SUM($O33:R33)*1000)/SUM($G33:J33))</f>
        <v/>
      </c>
      <c r="AF33" s="1338">
        <f t="shared" si="7"/>
        <v>0</v>
      </c>
    </row>
    <row r="34" spans="1:32">
      <c r="A34" s="1225"/>
      <c r="B34" s="1225" t="s">
        <v>1113</v>
      </c>
      <c r="C34" s="1225" t="s">
        <v>5</v>
      </c>
      <c r="D34" s="1239" t="s">
        <v>819</v>
      </c>
      <c r="E34" s="1119"/>
      <c r="F34" s="1335"/>
      <c r="G34" s="1335"/>
      <c r="H34" s="1335"/>
      <c r="I34" s="1335"/>
      <c r="J34" s="1335"/>
      <c r="K34" s="1335"/>
      <c r="L34" s="1224">
        <f t="shared" ref="L34:L40" si="10">SUM(G34:K34)</f>
        <v>0</v>
      </c>
      <c r="M34" s="1336"/>
      <c r="N34" s="1337"/>
      <c r="O34" s="1337"/>
      <c r="P34" s="1337"/>
      <c r="Q34" s="1337"/>
      <c r="R34" s="1337"/>
      <c r="S34" s="1337"/>
      <c r="T34" s="1224">
        <f t="shared" ref="T34:T40" si="11">SUM(O34:S34)</f>
        <v>0</v>
      </c>
      <c r="U34" s="1336"/>
      <c r="V34" s="1338">
        <f>IF(SUM(F34,N34)=0,0,(IF(OR(F34=0,N34=0),"Err",N34*1000/F34)))</f>
        <v>0</v>
      </c>
      <c r="W34" s="1338">
        <f>IF(SUM(G34,O34)=0,0,(IF(OR(G34=0,O34=0),"Err",O34*1000/G34)))</f>
        <v>0</v>
      </c>
      <c r="X34" s="1338">
        <f t="shared" si="3"/>
        <v>0</v>
      </c>
      <c r="Y34" s="1338">
        <f t="shared" si="4"/>
        <v>0</v>
      </c>
      <c r="Z34" s="1338">
        <f t="shared" si="5"/>
        <v>0</v>
      </c>
      <c r="AA34" s="1338">
        <f t="shared" si="6"/>
        <v>0</v>
      </c>
      <c r="AB34" s="1339"/>
      <c r="AC34" s="1338" t="str">
        <f>IF(SUM($O34:P34)=0,"",(SUM($O34:P34)*1000)/SUM($G34:H34))</f>
        <v/>
      </c>
      <c r="AD34" s="1338" t="str">
        <f>IF(SUM($O34:Q34)=0,"",(SUM($O34:Q34)*1000)/SUM($G34:I34))</f>
        <v/>
      </c>
      <c r="AE34" s="1338" t="str">
        <f>IF(SUM($O34:R34)=0,"",(SUM($O34:R34)*1000)/SUM($G34:J34))</f>
        <v/>
      </c>
      <c r="AF34" s="1338">
        <f t="shared" si="7"/>
        <v>0</v>
      </c>
    </row>
    <row r="35" spans="1:32">
      <c r="A35" s="1314" t="s">
        <v>44</v>
      </c>
      <c r="B35" s="1225" t="s">
        <v>1111</v>
      </c>
      <c r="C35" s="1225" t="s">
        <v>6</v>
      </c>
      <c r="D35" s="1239" t="s">
        <v>819</v>
      </c>
      <c r="E35" s="1119"/>
      <c r="F35" s="1335"/>
      <c r="G35" s="1335"/>
      <c r="H35" s="1335"/>
      <c r="I35" s="1335"/>
      <c r="J35" s="1335"/>
      <c r="K35" s="1335"/>
      <c r="L35" s="1224">
        <f t="shared" si="10"/>
        <v>0</v>
      </c>
      <c r="M35" s="1336"/>
      <c r="N35" s="1337"/>
      <c r="O35" s="1337"/>
      <c r="P35" s="1337"/>
      <c r="Q35" s="1337"/>
      <c r="R35" s="1337"/>
      <c r="S35" s="1337"/>
      <c r="T35" s="1224">
        <f t="shared" si="11"/>
        <v>0</v>
      </c>
      <c r="U35" s="1336"/>
      <c r="V35" s="1338">
        <f t="shared" si="2"/>
        <v>0</v>
      </c>
      <c r="W35" s="1338">
        <f t="shared" si="2"/>
        <v>0</v>
      </c>
      <c r="X35" s="1338">
        <f t="shared" si="3"/>
        <v>0</v>
      </c>
      <c r="Y35" s="1338">
        <f t="shared" si="4"/>
        <v>0</v>
      </c>
      <c r="Z35" s="1338">
        <f t="shared" si="5"/>
        <v>0</v>
      </c>
      <c r="AA35" s="1338">
        <f t="shared" si="6"/>
        <v>0</v>
      </c>
      <c r="AB35" s="1339"/>
      <c r="AC35" s="1338" t="str">
        <f>IF(SUM($O35:P35)=0,"",(SUM($O35:P35)*1000)/SUM($G35:H35))</f>
        <v/>
      </c>
      <c r="AD35" s="1338" t="str">
        <f>IF(SUM($O35:Q35)=0,"",(SUM($O35:Q35)*1000)/SUM($G35:I35))</f>
        <v/>
      </c>
      <c r="AE35" s="1338" t="str">
        <f>IF(SUM($O35:R35)=0,"",(SUM($O35:R35)*1000)/SUM($G35:J35))</f>
        <v/>
      </c>
      <c r="AF35" s="1338">
        <f t="shared" si="7"/>
        <v>0</v>
      </c>
    </row>
    <row r="36" spans="1:32">
      <c r="A36" s="1314" t="s">
        <v>45</v>
      </c>
      <c r="B36" s="1225" t="s">
        <v>1114</v>
      </c>
      <c r="C36" s="1225" t="s">
        <v>6</v>
      </c>
      <c r="D36" s="1239" t="s">
        <v>819</v>
      </c>
      <c r="E36" s="1119"/>
      <c r="F36" s="1335"/>
      <c r="G36" s="1335"/>
      <c r="H36" s="1335"/>
      <c r="I36" s="1335"/>
      <c r="J36" s="1335"/>
      <c r="K36" s="1335"/>
      <c r="L36" s="1224">
        <f t="shared" si="10"/>
        <v>0</v>
      </c>
      <c r="M36" s="1336"/>
      <c r="N36" s="1337"/>
      <c r="O36" s="1337"/>
      <c r="P36" s="1337"/>
      <c r="Q36" s="1337"/>
      <c r="R36" s="1337"/>
      <c r="S36" s="1337"/>
      <c r="T36" s="1224">
        <f t="shared" si="11"/>
        <v>0</v>
      </c>
      <c r="U36" s="1336"/>
      <c r="V36" s="1338">
        <f t="shared" si="2"/>
        <v>0</v>
      </c>
      <c r="W36" s="1338">
        <f t="shared" si="2"/>
        <v>0</v>
      </c>
      <c r="X36" s="1338">
        <f t="shared" si="3"/>
        <v>0</v>
      </c>
      <c r="Y36" s="1338">
        <f t="shared" si="4"/>
        <v>0</v>
      </c>
      <c r="Z36" s="1338">
        <f t="shared" si="5"/>
        <v>0</v>
      </c>
      <c r="AA36" s="1338">
        <f t="shared" si="6"/>
        <v>0</v>
      </c>
      <c r="AB36" s="1339"/>
      <c r="AC36" s="1338" t="str">
        <f>IF(SUM($O36:P36)=0,"",(SUM($O36:P36)*1000)/SUM($G36:H36))</f>
        <v/>
      </c>
      <c r="AD36" s="1338" t="str">
        <f>IF(SUM($O36:Q36)=0,"",(SUM($O36:Q36)*1000)/SUM($G36:I36))</f>
        <v/>
      </c>
      <c r="AE36" s="1338" t="str">
        <f>IF(SUM($O36:R36)=0,"",(SUM($O36:R36)*1000)/SUM($G36:J36))</f>
        <v/>
      </c>
      <c r="AF36" s="1338">
        <f t="shared" si="7"/>
        <v>0</v>
      </c>
    </row>
    <row r="37" spans="1:32">
      <c r="A37" s="1314" t="s">
        <v>45</v>
      </c>
      <c r="B37" s="1225" t="s">
        <v>1118</v>
      </c>
      <c r="C37" s="1225" t="s">
        <v>6</v>
      </c>
      <c r="D37" s="1239" t="s">
        <v>819</v>
      </c>
      <c r="E37" s="1119"/>
      <c r="F37" s="1335"/>
      <c r="G37" s="1335"/>
      <c r="H37" s="1335"/>
      <c r="I37" s="1335"/>
      <c r="J37" s="1335"/>
      <c r="K37" s="1335"/>
      <c r="L37" s="1224">
        <f t="shared" si="10"/>
        <v>0</v>
      </c>
      <c r="M37" s="1336"/>
      <c r="N37" s="1337"/>
      <c r="O37" s="1337"/>
      <c r="P37" s="1337"/>
      <c r="Q37" s="1337"/>
      <c r="R37" s="1337"/>
      <c r="S37" s="1337"/>
      <c r="T37" s="1224">
        <f t="shared" si="11"/>
        <v>0</v>
      </c>
      <c r="U37" s="1336"/>
      <c r="V37" s="1338">
        <f>IF(SUM(F37,N37)=0,0,(IF(OR(F37=0,N37=0),"Err",N37*1000/F37)))</f>
        <v>0</v>
      </c>
      <c r="W37" s="1338">
        <f t="shared" si="2"/>
        <v>0</v>
      </c>
      <c r="X37" s="1338">
        <f t="shared" si="3"/>
        <v>0</v>
      </c>
      <c r="Y37" s="1338">
        <f t="shared" si="4"/>
        <v>0</v>
      </c>
      <c r="Z37" s="1338">
        <f t="shared" si="5"/>
        <v>0</v>
      </c>
      <c r="AA37" s="1338">
        <f t="shared" si="6"/>
        <v>0</v>
      </c>
      <c r="AB37" s="1339"/>
      <c r="AC37" s="1338"/>
      <c r="AD37" s="1338"/>
      <c r="AE37" s="1338"/>
      <c r="AF37" s="1338">
        <f t="shared" si="7"/>
        <v>0</v>
      </c>
    </row>
    <row r="38" spans="1:32">
      <c r="A38" s="1314" t="s">
        <v>45</v>
      </c>
      <c r="B38" s="1225" t="s">
        <v>1115</v>
      </c>
      <c r="C38" s="1225" t="s">
        <v>6</v>
      </c>
      <c r="D38" s="1239" t="s">
        <v>819</v>
      </c>
      <c r="E38" s="1119"/>
      <c r="F38" s="1335"/>
      <c r="G38" s="1335"/>
      <c r="H38" s="1335"/>
      <c r="I38" s="1335"/>
      <c r="J38" s="1335"/>
      <c r="K38" s="1335"/>
      <c r="L38" s="1224">
        <f t="shared" si="10"/>
        <v>0</v>
      </c>
      <c r="M38" s="1336"/>
      <c r="N38" s="1337"/>
      <c r="O38" s="1337"/>
      <c r="P38" s="1337"/>
      <c r="Q38" s="1337"/>
      <c r="R38" s="1337"/>
      <c r="S38" s="1337"/>
      <c r="T38" s="1224">
        <f t="shared" si="11"/>
        <v>0</v>
      </c>
      <c r="U38" s="1336"/>
      <c r="V38" s="1338">
        <f t="shared" si="2"/>
        <v>0</v>
      </c>
      <c r="W38" s="1338">
        <f t="shared" si="2"/>
        <v>0</v>
      </c>
      <c r="X38" s="1338">
        <f t="shared" si="3"/>
        <v>0</v>
      </c>
      <c r="Y38" s="1338">
        <f t="shared" si="4"/>
        <v>0</v>
      </c>
      <c r="Z38" s="1338">
        <f t="shared" si="5"/>
        <v>0</v>
      </c>
      <c r="AA38" s="1338">
        <f t="shared" si="6"/>
        <v>0</v>
      </c>
      <c r="AB38" s="1339"/>
      <c r="AC38" s="1338" t="str">
        <f>IF(SUM($O38:P38)=0,"",(SUM($O38:P38)*1000)/SUM($G38:H38))</f>
        <v/>
      </c>
      <c r="AD38" s="1338" t="str">
        <f>IF(SUM($O38:Q38)=0,"",(SUM($O38:Q38)*1000)/SUM($G38:I38))</f>
        <v/>
      </c>
      <c r="AE38" s="1338" t="str">
        <f>IF(SUM($O38:R38)=0,"",(SUM($O38:R38)*1000)/SUM($G38:J38))</f>
        <v/>
      </c>
      <c r="AF38" s="1338">
        <f t="shared" si="7"/>
        <v>0</v>
      </c>
    </row>
    <row r="39" spans="1:32">
      <c r="A39" s="1225" t="s">
        <v>283</v>
      </c>
      <c r="B39" s="1225" t="s">
        <v>1116</v>
      </c>
      <c r="C39" s="1225" t="s">
        <v>6</v>
      </c>
      <c r="D39" s="1239" t="s">
        <v>819</v>
      </c>
      <c r="E39" s="1119"/>
      <c r="F39" s="1335"/>
      <c r="G39" s="1335"/>
      <c r="H39" s="1335"/>
      <c r="I39" s="1335"/>
      <c r="J39" s="1335"/>
      <c r="K39" s="1335"/>
      <c r="L39" s="1224">
        <f t="shared" si="10"/>
        <v>0</v>
      </c>
      <c r="M39" s="1336"/>
      <c r="N39" s="1337"/>
      <c r="O39" s="1337"/>
      <c r="P39" s="1337"/>
      <c r="Q39" s="1337"/>
      <c r="R39" s="1337"/>
      <c r="S39" s="1337"/>
      <c r="T39" s="1224">
        <f t="shared" si="11"/>
        <v>0</v>
      </c>
      <c r="U39" s="1336"/>
      <c r="V39" s="1338">
        <f t="shared" ref="V39:W43" si="12">IF(SUM(F39,N39)=0,0,(IF(OR(F39=0,N39=0),"Err",N39*1000/F39)))</f>
        <v>0</v>
      </c>
      <c r="W39" s="1338">
        <f t="shared" si="12"/>
        <v>0</v>
      </c>
      <c r="X39" s="1338">
        <f t="shared" si="3"/>
        <v>0</v>
      </c>
      <c r="Y39" s="1338">
        <f t="shared" si="4"/>
        <v>0</v>
      </c>
      <c r="Z39" s="1338">
        <f t="shared" si="5"/>
        <v>0</v>
      </c>
      <c r="AA39" s="1338">
        <f t="shared" si="6"/>
        <v>0</v>
      </c>
      <c r="AB39" s="1339"/>
      <c r="AC39" s="1338" t="str">
        <f>IF(SUM($O39:P39)=0,"",(SUM($O39:P39)*1000)/SUM($G39:H39))</f>
        <v/>
      </c>
      <c r="AD39" s="1338" t="str">
        <f>IF(SUM($O39:Q39)=0,"",(SUM($O39:Q39)*1000)/SUM($G39:I39))</f>
        <v/>
      </c>
      <c r="AE39" s="1338" t="str">
        <f>IF(SUM($O39:R39)=0,"",(SUM($O39:R39)*1000)/SUM($G39:J39))</f>
        <v/>
      </c>
      <c r="AF39" s="1338">
        <f t="shared" si="7"/>
        <v>0</v>
      </c>
    </row>
    <row r="40" spans="1:32">
      <c r="A40" s="1225" t="s">
        <v>595</v>
      </c>
      <c r="B40" s="1225" t="s">
        <v>1112</v>
      </c>
      <c r="C40" s="1225" t="s">
        <v>6</v>
      </c>
      <c r="D40" s="1239" t="s">
        <v>819</v>
      </c>
      <c r="E40" s="1119"/>
      <c r="F40" s="1335"/>
      <c r="G40" s="1335"/>
      <c r="H40" s="1335"/>
      <c r="I40" s="1335"/>
      <c r="J40" s="1335"/>
      <c r="K40" s="1335"/>
      <c r="L40" s="1224">
        <f t="shared" si="10"/>
        <v>0</v>
      </c>
      <c r="M40" s="1336"/>
      <c r="N40" s="1337"/>
      <c r="O40" s="1337"/>
      <c r="P40" s="1337"/>
      <c r="Q40" s="1337"/>
      <c r="R40" s="1337"/>
      <c r="S40" s="1337"/>
      <c r="T40" s="1224">
        <f t="shared" si="11"/>
        <v>0</v>
      </c>
      <c r="U40" s="1336"/>
      <c r="V40" s="1338">
        <f t="shared" si="12"/>
        <v>0</v>
      </c>
      <c r="W40" s="1338">
        <f t="shared" si="12"/>
        <v>0</v>
      </c>
      <c r="X40" s="1338">
        <f t="shared" si="3"/>
        <v>0</v>
      </c>
      <c r="Y40" s="1338">
        <f t="shared" si="4"/>
        <v>0</v>
      </c>
      <c r="Z40" s="1338">
        <f t="shared" si="5"/>
        <v>0</v>
      </c>
      <c r="AA40" s="1338">
        <f t="shared" si="6"/>
        <v>0</v>
      </c>
      <c r="AB40" s="1339"/>
      <c r="AC40" s="1338" t="str">
        <f>IF(SUM($O40:P40)=0,"",(SUM($O40:P40)*1000)/SUM($G40:H40))</f>
        <v/>
      </c>
      <c r="AD40" s="1338" t="str">
        <f>IF(SUM($O40:Q40)=0,"",(SUM($O40:Q40)*1000)/SUM($G40:I40))</f>
        <v/>
      </c>
      <c r="AE40" s="1338" t="str">
        <f>IF(SUM($O40:R40)=0,"",(SUM($O40:R40)*1000)/SUM($G40:J40))</f>
        <v/>
      </c>
      <c r="AF40" s="1338">
        <f t="shared" si="7"/>
        <v>0</v>
      </c>
    </row>
    <row r="41" spans="1:32" ht="26.25">
      <c r="A41" s="1225" t="s">
        <v>46</v>
      </c>
      <c r="B41" s="1225" t="s">
        <v>1117</v>
      </c>
      <c r="C41" s="1225" t="s">
        <v>6</v>
      </c>
      <c r="D41" s="1240" t="s">
        <v>1216</v>
      </c>
      <c r="E41" s="1119"/>
      <c r="F41" s="1335"/>
      <c r="G41" s="1335"/>
      <c r="H41" s="1335"/>
      <c r="I41" s="1335"/>
      <c r="J41" s="1335"/>
      <c r="K41" s="1335"/>
      <c r="L41" s="1224">
        <f t="shared" si="8"/>
        <v>0</v>
      </c>
      <c r="M41" s="1336"/>
      <c r="N41" s="1337"/>
      <c r="O41" s="1337"/>
      <c r="P41" s="1337"/>
      <c r="Q41" s="1337"/>
      <c r="R41" s="1337"/>
      <c r="S41" s="1337"/>
      <c r="T41" s="1224">
        <f t="shared" si="9"/>
        <v>0</v>
      </c>
      <c r="U41" s="1336"/>
      <c r="V41" s="1338">
        <f t="shared" si="12"/>
        <v>0</v>
      </c>
      <c r="W41" s="1338">
        <f t="shared" si="12"/>
        <v>0</v>
      </c>
      <c r="X41" s="1338">
        <f t="shared" si="3"/>
        <v>0</v>
      </c>
      <c r="Y41" s="1338">
        <f t="shared" si="4"/>
        <v>0</v>
      </c>
      <c r="Z41" s="1338">
        <f t="shared" si="5"/>
        <v>0</v>
      </c>
      <c r="AA41" s="1338">
        <f t="shared" si="6"/>
        <v>0</v>
      </c>
      <c r="AB41" s="1339"/>
      <c r="AC41" s="1338" t="str">
        <f>IF(SUM($O41:P41)=0,"",(SUM($O41:P41)*1000)/SUM($G41:H41))</f>
        <v/>
      </c>
      <c r="AD41" s="1338" t="str">
        <f>IF(SUM($O41:Q41)=0,"",(SUM($O41:Q41)*1000)/SUM($G41:I41))</f>
        <v/>
      </c>
      <c r="AE41" s="1338" t="str">
        <f>IF(SUM($O41:R41)=0,"",(SUM($O41:R41)*1000)/SUM($G41:J41))</f>
        <v/>
      </c>
      <c r="AF41" s="1338">
        <f t="shared" si="7"/>
        <v>0</v>
      </c>
    </row>
    <row r="42" spans="1:32" ht="26.25">
      <c r="A42" s="1225" t="s">
        <v>47</v>
      </c>
      <c r="B42" s="1225" t="s">
        <v>1117</v>
      </c>
      <c r="C42" s="1225" t="s">
        <v>6</v>
      </c>
      <c r="D42" s="1240" t="s">
        <v>1216</v>
      </c>
      <c r="E42" s="1119"/>
      <c r="F42" s="1335"/>
      <c r="G42" s="1335"/>
      <c r="H42" s="1335"/>
      <c r="I42" s="1335"/>
      <c r="J42" s="1335"/>
      <c r="K42" s="1335"/>
      <c r="L42" s="1224">
        <f t="shared" si="8"/>
        <v>0</v>
      </c>
      <c r="M42" s="1336"/>
      <c r="N42" s="1337"/>
      <c r="O42" s="1337"/>
      <c r="P42" s="1337"/>
      <c r="Q42" s="1337"/>
      <c r="R42" s="1337"/>
      <c r="S42" s="1337"/>
      <c r="T42" s="1224">
        <f t="shared" si="9"/>
        <v>0</v>
      </c>
      <c r="U42" s="1336"/>
      <c r="V42" s="1338">
        <f t="shared" si="12"/>
        <v>0</v>
      </c>
      <c r="W42" s="1338">
        <f t="shared" si="12"/>
        <v>0</v>
      </c>
      <c r="X42" s="1338">
        <f t="shared" si="3"/>
        <v>0</v>
      </c>
      <c r="Y42" s="1338">
        <f t="shared" si="4"/>
        <v>0</v>
      </c>
      <c r="Z42" s="1338">
        <f t="shared" si="5"/>
        <v>0</v>
      </c>
      <c r="AA42" s="1338">
        <f t="shared" si="6"/>
        <v>0</v>
      </c>
      <c r="AB42" s="1339"/>
      <c r="AC42" s="1338" t="str">
        <f>IF(SUM($O42:P42)=0,"",(SUM($O42:P42)*1000)/SUM($G42:H42))</f>
        <v/>
      </c>
      <c r="AD42" s="1338" t="str">
        <f>IF(SUM($O42:Q42)=0,"",(SUM($O42:Q42)*1000)/SUM($G42:I42))</f>
        <v/>
      </c>
      <c r="AE42" s="1338" t="str">
        <f>IF(SUM($O42:R42)=0,"",(SUM($O42:R42)*1000)/SUM($G42:J42))</f>
        <v/>
      </c>
      <c r="AF42" s="1338">
        <f t="shared" si="7"/>
        <v>0</v>
      </c>
    </row>
    <row r="43" spans="1:32" ht="26.25">
      <c r="A43" s="1225" t="s">
        <v>48</v>
      </c>
      <c r="B43" s="1225" t="s">
        <v>1117</v>
      </c>
      <c r="C43" s="1225" t="s">
        <v>6</v>
      </c>
      <c r="D43" s="1240" t="s">
        <v>1216</v>
      </c>
      <c r="E43" s="1119"/>
      <c r="F43" s="1335"/>
      <c r="G43" s="1335"/>
      <c r="H43" s="1335"/>
      <c r="I43" s="1335"/>
      <c r="J43" s="1335"/>
      <c r="K43" s="1335"/>
      <c r="L43" s="1224">
        <f t="shared" si="8"/>
        <v>0</v>
      </c>
      <c r="M43" s="1336"/>
      <c r="N43" s="1337"/>
      <c r="O43" s="1337"/>
      <c r="P43" s="1337"/>
      <c r="Q43" s="1337"/>
      <c r="R43" s="1337"/>
      <c r="S43" s="1337"/>
      <c r="T43" s="1224">
        <f t="shared" si="9"/>
        <v>0</v>
      </c>
      <c r="U43" s="1336"/>
      <c r="V43" s="1338">
        <f t="shared" si="12"/>
        <v>0</v>
      </c>
      <c r="W43" s="1338">
        <f t="shared" si="12"/>
        <v>0</v>
      </c>
      <c r="X43" s="1338">
        <f t="shared" si="3"/>
        <v>0</v>
      </c>
      <c r="Y43" s="1338">
        <f t="shared" si="4"/>
        <v>0</v>
      </c>
      <c r="Z43" s="1338">
        <f t="shared" si="5"/>
        <v>0</v>
      </c>
      <c r="AA43" s="1338">
        <f t="shared" si="6"/>
        <v>0</v>
      </c>
      <c r="AB43" s="1339"/>
      <c r="AC43" s="1338" t="str">
        <f>IF(SUM($O43:P43)=0,"",(SUM($O43:P43)*1000)/SUM($G43:H43))</f>
        <v/>
      </c>
      <c r="AD43" s="1338" t="str">
        <f>IF(SUM($O43:Q43)=0,"",(SUM($O43:Q43)*1000)/SUM($G43:I43))</f>
        <v/>
      </c>
      <c r="AE43" s="1338" t="str">
        <f>IF(SUM($O43:R43)=0,"",(SUM($O43:R43)*1000)/SUM($G43:J43))</f>
        <v/>
      </c>
      <c r="AF43" s="1338">
        <f t="shared" si="7"/>
        <v>0</v>
      </c>
    </row>
    <row r="44" spans="1:32">
      <c r="A44" s="1379"/>
      <c r="B44" s="1379" t="s">
        <v>1113</v>
      </c>
      <c r="C44" s="1379" t="s">
        <v>6</v>
      </c>
      <c r="D44" s="1380" t="s">
        <v>819</v>
      </c>
      <c r="E44" s="1119"/>
      <c r="F44" s="1335"/>
      <c r="G44" s="1335"/>
      <c r="H44" s="1335"/>
      <c r="I44" s="1335"/>
      <c r="J44" s="1335"/>
      <c r="K44" s="1335"/>
      <c r="L44" s="1224">
        <f>SUM(G44:K44)</f>
        <v>0</v>
      </c>
      <c r="M44" s="1336"/>
      <c r="N44" s="1337"/>
      <c r="O44" s="1337"/>
      <c r="P44" s="1337"/>
      <c r="Q44" s="1337"/>
      <c r="R44" s="1337"/>
      <c r="S44" s="1337"/>
      <c r="T44" s="1224">
        <f>SUM(O44:S44)</f>
        <v>0</v>
      </c>
      <c r="U44" s="1336"/>
      <c r="V44" s="1338">
        <f>IF(SUM(F44,N44)=0,0,(IF(OR(F44=0,N44=0),"Err",N44*1000/F44)))</f>
        <v>0</v>
      </c>
      <c r="W44" s="1338">
        <f>IF(SUM(G44,O44)=0,0,(IF(OR(G44=0,O44=0),"Err",O44*1000/G44)))</f>
        <v>0</v>
      </c>
      <c r="X44" s="1338">
        <f t="shared" si="3"/>
        <v>0</v>
      </c>
      <c r="Y44" s="1338">
        <f t="shared" si="4"/>
        <v>0</v>
      </c>
      <c r="Z44" s="1338">
        <f t="shared" si="5"/>
        <v>0</v>
      </c>
      <c r="AA44" s="1338">
        <f t="shared" si="6"/>
        <v>0</v>
      </c>
      <c r="AB44" s="1339"/>
      <c r="AC44" s="1338" t="str">
        <f>IF(SUM($O44:P44)=0,"",(SUM($O44:P44)*1000)/SUM($G44:H44))</f>
        <v/>
      </c>
      <c r="AD44" s="1338" t="str">
        <f>IF(SUM($O44:Q44)=0,"",(SUM($O44:Q44)*1000)/SUM($G44:I44))</f>
        <v/>
      </c>
      <c r="AE44" s="1338" t="str">
        <f>IF(SUM($O44:R44)=0,"",(SUM($O44:R44)*1000)/SUM($G44:J44))</f>
        <v/>
      </c>
      <c r="AF44" s="1338">
        <f t="shared" si="7"/>
        <v>0</v>
      </c>
    </row>
    <row r="45" spans="1:32">
      <c r="A45" s="1237" t="s">
        <v>2</v>
      </c>
      <c r="B45" s="1381"/>
      <c r="C45" s="1383"/>
      <c r="D45" s="1382"/>
      <c r="F45" s="1340"/>
      <c r="G45" s="1340"/>
      <c r="H45" s="1340"/>
      <c r="I45" s="1340"/>
      <c r="J45" s="1340"/>
      <c r="K45" s="1340"/>
      <c r="L45" s="1340"/>
      <c r="M45" s="1340"/>
      <c r="N45" s="1226">
        <f t="shared" ref="N45:T45" si="13">SUM(N6:N44)</f>
        <v>0</v>
      </c>
      <c r="O45" s="1226">
        <f t="shared" si="13"/>
        <v>0</v>
      </c>
      <c r="P45" s="1226">
        <f t="shared" si="13"/>
        <v>0</v>
      </c>
      <c r="Q45" s="1226">
        <f t="shared" si="13"/>
        <v>0</v>
      </c>
      <c r="R45" s="1226">
        <f t="shared" si="13"/>
        <v>0</v>
      </c>
      <c r="S45" s="1226">
        <f t="shared" si="13"/>
        <v>0</v>
      </c>
      <c r="T45" s="1226">
        <f t="shared" si="13"/>
        <v>0</v>
      </c>
      <c r="U45" s="1340"/>
      <c r="V45" s="1340"/>
      <c r="W45" s="1340"/>
      <c r="X45" s="1340"/>
      <c r="Y45" s="1340"/>
      <c r="Z45" s="1340"/>
      <c r="AA45" s="1340"/>
      <c r="AB45" s="1340"/>
      <c r="AC45" s="1340"/>
      <c r="AD45" s="1340"/>
      <c r="AE45" s="1340"/>
      <c r="AF45" s="1340"/>
    </row>
    <row r="46" spans="1:32">
      <c r="A46" s="1241"/>
      <c r="B46" s="1242"/>
      <c r="C46" s="1241"/>
      <c r="D46" s="1241"/>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340"/>
    </row>
    <row r="47" spans="1:32">
      <c r="F47" s="1340"/>
      <c r="G47" s="1340"/>
      <c r="H47" s="1340"/>
      <c r="I47" s="1227"/>
      <c r="J47" s="1340"/>
      <c r="K47" s="1340"/>
      <c r="L47" s="1340"/>
      <c r="M47" s="1340"/>
      <c r="N47" s="1445">
        <v>2010</v>
      </c>
      <c r="O47" s="3">
        <v>2011</v>
      </c>
      <c r="P47" s="3">
        <v>2012</v>
      </c>
      <c r="Q47" s="3">
        <v>2013</v>
      </c>
      <c r="R47" s="3">
        <v>2014</v>
      </c>
      <c r="S47" s="3">
        <v>2015</v>
      </c>
      <c r="T47" s="1342" t="s">
        <v>1</v>
      </c>
      <c r="U47" s="1340"/>
      <c r="V47" s="1340"/>
      <c r="W47" s="1340"/>
      <c r="X47" s="1340"/>
      <c r="Y47" s="1340"/>
      <c r="Z47" s="1340"/>
      <c r="AA47" s="1340"/>
      <c r="AB47" s="1340"/>
      <c r="AC47" s="1340"/>
      <c r="AD47" s="1340"/>
      <c r="AE47" s="1340"/>
      <c r="AF47" s="1340"/>
    </row>
    <row r="48" spans="1:32" ht="15.75">
      <c r="A48" s="1243" t="s">
        <v>233</v>
      </c>
      <c r="D48" s="1241"/>
      <c r="E48" s="1228"/>
      <c r="F48" s="1343"/>
      <c r="G48" s="1343"/>
      <c r="H48" s="1343"/>
      <c r="I48" s="1343"/>
      <c r="J48" s="1343"/>
      <c r="K48" s="1343"/>
      <c r="L48" s="1343"/>
      <c r="M48" s="1343"/>
      <c r="N48" s="1356" t="s">
        <v>0</v>
      </c>
      <c r="O48" s="2231" t="s">
        <v>1</v>
      </c>
      <c r="P48" s="2231"/>
      <c r="Q48" s="2231"/>
      <c r="R48" s="2231"/>
      <c r="S48" s="2231"/>
      <c r="T48" s="1344" t="s">
        <v>3</v>
      </c>
      <c r="U48" s="1340"/>
      <c r="V48" s="1340"/>
      <c r="W48" s="1340"/>
      <c r="X48" s="1340"/>
      <c r="Y48" s="1340"/>
      <c r="Z48" s="1340"/>
      <c r="AA48" s="1340"/>
      <c r="AB48" s="1340"/>
      <c r="AC48" s="1340"/>
      <c r="AD48" s="1340"/>
      <c r="AE48" s="1340"/>
      <c r="AF48" s="1340"/>
    </row>
    <row r="49" spans="1:32">
      <c r="A49" s="1315" t="s">
        <v>58</v>
      </c>
      <c r="E49" s="722"/>
      <c r="F49" s="1340"/>
      <c r="G49" s="1340"/>
      <c r="H49" s="1340"/>
      <c r="I49" s="1340"/>
      <c r="J49" s="1340"/>
      <c r="K49" s="1340"/>
      <c r="L49" s="1340"/>
      <c r="M49" s="1340"/>
      <c r="N49" s="172"/>
      <c r="O49" s="172"/>
      <c r="P49" s="172"/>
      <c r="Q49" s="172"/>
      <c r="R49" s="172"/>
      <c r="S49" s="172"/>
      <c r="T49" s="1229">
        <f>SUM(O49:S49)</f>
        <v>0</v>
      </c>
      <c r="U49" s="1340"/>
      <c r="V49" s="1340"/>
      <c r="W49" s="1340"/>
      <c r="X49" s="1340"/>
      <c r="Y49" s="1340"/>
      <c r="Z49" s="1340"/>
      <c r="AA49" s="1340"/>
      <c r="AB49" s="1340"/>
      <c r="AC49" s="1340"/>
      <c r="AD49" s="1340"/>
      <c r="AE49" s="1340"/>
      <c r="AF49" s="1340"/>
    </row>
    <row r="50" spans="1:32">
      <c r="A50" s="1315" t="s">
        <v>59</v>
      </c>
      <c r="E50" s="722"/>
      <c r="F50" s="1340"/>
      <c r="G50" s="1340"/>
      <c r="H50" s="1340"/>
      <c r="I50" s="1340"/>
      <c r="J50" s="1340"/>
      <c r="K50" s="1340"/>
      <c r="L50" s="1340"/>
      <c r="M50" s="1340"/>
      <c r="N50" s="172"/>
      <c r="O50" s="172"/>
      <c r="P50" s="172"/>
      <c r="Q50" s="172"/>
      <c r="R50" s="172"/>
      <c r="S50" s="172"/>
      <c r="T50" s="1229">
        <f t="shared" ref="T50:T61" si="14">SUM(O50:S50)</f>
        <v>0</v>
      </c>
      <c r="U50" s="1340"/>
      <c r="V50" s="1340"/>
      <c r="W50" s="1340"/>
      <c r="X50" s="1340"/>
      <c r="Y50" s="1340"/>
      <c r="Z50" s="1340"/>
      <c r="AA50" s="1340"/>
      <c r="AB50" s="1340"/>
      <c r="AC50" s="1340"/>
      <c r="AD50" s="1340"/>
      <c r="AE50" s="1340"/>
      <c r="AF50" s="1340"/>
    </row>
    <row r="51" spans="1:32">
      <c r="A51" s="1315" t="s">
        <v>60</v>
      </c>
      <c r="E51" s="722"/>
      <c r="F51" s="1340"/>
      <c r="G51" s="1340"/>
      <c r="H51" s="1340"/>
      <c r="I51" s="1340"/>
      <c r="J51" s="1340"/>
      <c r="K51" s="1340"/>
      <c r="L51" s="1340"/>
      <c r="M51" s="1340"/>
      <c r="N51" s="172"/>
      <c r="O51" s="172"/>
      <c r="P51" s="172"/>
      <c r="Q51" s="172"/>
      <c r="R51" s="172"/>
      <c r="S51" s="172"/>
      <c r="T51" s="1229">
        <f t="shared" si="14"/>
        <v>0</v>
      </c>
      <c r="U51" s="1340"/>
      <c r="V51" s="1340"/>
      <c r="W51" s="1340"/>
      <c r="X51" s="1340"/>
      <c r="Y51" s="1340"/>
      <c r="Z51" s="1340"/>
      <c r="AA51" s="1340"/>
      <c r="AB51" s="1340"/>
      <c r="AC51" s="1340"/>
      <c r="AD51" s="1340"/>
      <c r="AE51" s="1340"/>
      <c r="AF51" s="1340"/>
    </row>
    <row r="52" spans="1:32">
      <c r="A52" s="1315" t="s">
        <v>61</v>
      </c>
      <c r="E52" s="722"/>
      <c r="F52" s="1340"/>
      <c r="G52" s="1340"/>
      <c r="H52" s="1340"/>
      <c r="I52" s="1340"/>
      <c r="J52" s="1340"/>
      <c r="K52" s="1340"/>
      <c r="L52" s="1340"/>
      <c r="M52" s="1340"/>
      <c r="N52" s="172"/>
      <c r="O52" s="172"/>
      <c r="P52" s="172"/>
      <c r="Q52" s="172"/>
      <c r="R52" s="172"/>
      <c r="S52" s="172"/>
      <c r="T52" s="1229">
        <f t="shared" si="14"/>
        <v>0</v>
      </c>
      <c r="U52" s="1340"/>
      <c r="V52" s="1340"/>
      <c r="W52" s="1340"/>
      <c r="X52" s="1340"/>
      <c r="Y52" s="1340"/>
      <c r="Z52" s="1340"/>
      <c r="AA52" s="1340"/>
      <c r="AB52" s="1340"/>
      <c r="AC52" s="1340"/>
      <c r="AD52" s="1340"/>
      <c r="AE52" s="1340"/>
      <c r="AF52" s="1340"/>
    </row>
    <row r="53" spans="1:32">
      <c r="A53" s="1315" t="s">
        <v>62</v>
      </c>
      <c r="E53" s="722"/>
      <c r="F53" s="1340"/>
      <c r="G53" s="1340"/>
      <c r="H53" s="1340"/>
      <c r="I53" s="1340"/>
      <c r="J53" s="1340"/>
      <c r="K53" s="1340"/>
      <c r="L53" s="1340"/>
      <c r="M53" s="1340"/>
      <c r="N53" s="172"/>
      <c r="O53" s="172"/>
      <c r="P53" s="172"/>
      <c r="Q53" s="172"/>
      <c r="R53" s="172"/>
      <c r="S53" s="172"/>
      <c r="T53" s="1229">
        <f t="shared" si="14"/>
        <v>0</v>
      </c>
      <c r="U53" s="1340"/>
      <c r="V53" s="1340"/>
      <c r="W53" s="1340"/>
      <c r="X53" s="1340"/>
      <c r="Y53" s="1340"/>
      <c r="Z53" s="1340"/>
      <c r="AA53" s="1340"/>
      <c r="AB53" s="1340"/>
      <c r="AC53" s="1340"/>
      <c r="AD53" s="1340"/>
      <c r="AE53" s="1340"/>
      <c r="AF53" s="1340"/>
    </row>
    <row r="54" spans="1:32">
      <c r="A54" s="1315" t="s">
        <v>63</v>
      </c>
      <c r="E54" s="722"/>
      <c r="F54" s="1340"/>
      <c r="G54" s="1340"/>
      <c r="H54" s="1340"/>
      <c r="I54" s="1340"/>
      <c r="J54" s="1340"/>
      <c r="K54" s="1340"/>
      <c r="L54" s="1340"/>
      <c r="M54" s="1340"/>
      <c r="N54" s="172"/>
      <c r="O54" s="172"/>
      <c r="P54" s="172"/>
      <c r="Q54" s="172"/>
      <c r="R54" s="172"/>
      <c r="S54" s="172"/>
      <c r="T54" s="1229">
        <f t="shared" si="14"/>
        <v>0</v>
      </c>
      <c r="U54" s="1340"/>
      <c r="V54" s="1340"/>
      <c r="W54" s="1340"/>
      <c r="X54" s="1340"/>
      <c r="Y54" s="1340"/>
      <c r="Z54" s="1340"/>
      <c r="AA54" s="1340"/>
      <c r="AB54" s="1340"/>
      <c r="AC54" s="1340"/>
      <c r="AD54" s="1340"/>
      <c r="AE54" s="1340"/>
      <c r="AF54" s="1340"/>
    </row>
    <row r="55" spans="1:32">
      <c r="A55" s="1315" t="s">
        <v>64</v>
      </c>
      <c r="E55" s="722"/>
      <c r="F55" s="1340"/>
      <c r="G55" s="1340"/>
      <c r="H55" s="1340"/>
      <c r="I55" s="1340"/>
      <c r="J55" s="1340"/>
      <c r="K55" s="1340"/>
      <c r="L55" s="1340"/>
      <c r="M55" s="1340"/>
      <c r="N55" s="172"/>
      <c r="O55" s="172"/>
      <c r="P55" s="172"/>
      <c r="Q55" s="172"/>
      <c r="R55" s="172"/>
      <c r="S55" s="172"/>
      <c r="T55" s="1229">
        <f t="shared" si="14"/>
        <v>0</v>
      </c>
      <c r="U55" s="1340"/>
      <c r="V55" s="1340"/>
      <c r="W55" s="1340"/>
      <c r="X55" s="1340"/>
      <c r="Y55" s="1340"/>
      <c r="Z55" s="1340"/>
      <c r="AA55" s="1340"/>
      <c r="AB55" s="1340"/>
      <c r="AC55" s="1340"/>
      <c r="AD55" s="1340"/>
      <c r="AE55" s="1340"/>
      <c r="AF55" s="1340"/>
    </row>
    <row r="56" spans="1:32">
      <c r="A56" s="1315" t="s">
        <v>65</v>
      </c>
      <c r="E56" s="722"/>
      <c r="F56" s="1340"/>
      <c r="G56" s="1340"/>
      <c r="H56" s="1340"/>
      <c r="I56" s="1340"/>
      <c r="J56" s="1340"/>
      <c r="K56" s="1340"/>
      <c r="L56" s="1340"/>
      <c r="M56" s="1340"/>
      <c r="N56" s="172"/>
      <c r="O56" s="172"/>
      <c r="P56" s="172"/>
      <c r="Q56" s="172"/>
      <c r="R56" s="172"/>
      <c r="S56" s="172"/>
      <c r="T56" s="1229">
        <f t="shared" si="14"/>
        <v>0</v>
      </c>
      <c r="U56" s="1340"/>
      <c r="V56" s="1340"/>
      <c r="W56" s="1340"/>
      <c r="X56" s="1340"/>
      <c r="Y56" s="1340"/>
      <c r="Z56" s="1340"/>
      <c r="AA56" s="1340"/>
      <c r="AB56" s="1340"/>
      <c r="AC56" s="1340"/>
      <c r="AD56" s="1340"/>
      <c r="AE56" s="1340"/>
      <c r="AF56" s="1340"/>
    </row>
    <row r="57" spans="1:32">
      <c r="A57" s="1315" t="s">
        <v>66</v>
      </c>
      <c r="E57" s="722"/>
      <c r="F57" s="1340"/>
      <c r="G57" s="1340"/>
      <c r="H57" s="1340"/>
      <c r="I57" s="1340"/>
      <c r="J57" s="1340"/>
      <c r="K57" s="1340"/>
      <c r="L57" s="1340"/>
      <c r="M57" s="1340"/>
      <c r="N57" s="172"/>
      <c r="O57" s="172"/>
      <c r="P57" s="172"/>
      <c r="Q57" s="172"/>
      <c r="R57" s="172"/>
      <c r="S57" s="172"/>
      <c r="T57" s="1229">
        <f t="shared" si="14"/>
        <v>0</v>
      </c>
      <c r="U57" s="1340"/>
      <c r="V57" s="1340"/>
      <c r="W57" s="1340"/>
      <c r="X57" s="1340"/>
      <c r="Y57" s="1340"/>
      <c r="Z57" s="1340"/>
      <c r="AA57" s="1340"/>
      <c r="AB57" s="1340"/>
      <c r="AC57" s="1340"/>
      <c r="AD57" s="1340"/>
      <c r="AE57" s="1340"/>
      <c r="AF57" s="1340"/>
    </row>
    <row r="58" spans="1:32">
      <c r="A58" s="1244" t="s">
        <v>441</v>
      </c>
      <c r="E58" s="722"/>
      <c r="F58" s="1340"/>
      <c r="G58" s="1340"/>
      <c r="H58" s="1340"/>
      <c r="I58" s="1340"/>
      <c r="J58" s="1340"/>
      <c r="K58" s="1340"/>
      <c r="L58" s="1340"/>
      <c r="M58" s="1340"/>
      <c r="N58" s="1230">
        <f t="shared" ref="N58:S58" si="15">SUM(N49:N57)</f>
        <v>0</v>
      </c>
      <c r="O58" s="1230">
        <f t="shared" si="15"/>
        <v>0</v>
      </c>
      <c r="P58" s="1230">
        <f t="shared" si="15"/>
        <v>0</v>
      </c>
      <c r="Q58" s="1230">
        <f t="shared" si="15"/>
        <v>0</v>
      </c>
      <c r="R58" s="1230">
        <f t="shared" si="15"/>
        <v>0</v>
      </c>
      <c r="S58" s="1230">
        <f t="shared" si="15"/>
        <v>0</v>
      </c>
      <c r="T58" s="1229">
        <f t="shared" si="14"/>
        <v>0</v>
      </c>
      <c r="U58" s="1340"/>
      <c r="V58" s="1340"/>
      <c r="W58" s="1340"/>
      <c r="X58" s="1340"/>
      <c r="Y58" s="1340"/>
      <c r="Z58" s="1340"/>
      <c r="AA58" s="1340"/>
      <c r="AB58" s="1340"/>
      <c r="AC58" s="1340"/>
      <c r="AD58" s="1340"/>
      <c r="AE58" s="1340"/>
      <c r="AF58" s="1340"/>
    </row>
    <row r="59" spans="1:32">
      <c r="A59" s="1316" t="s">
        <v>442</v>
      </c>
      <c r="E59" s="722"/>
      <c r="F59" s="1340"/>
      <c r="G59" s="1340"/>
      <c r="H59" s="1340"/>
      <c r="I59" s="1340"/>
      <c r="J59" s="1340"/>
      <c r="K59" s="1340"/>
      <c r="L59" s="1340"/>
      <c r="M59" s="1340"/>
      <c r="N59" s="172"/>
      <c r="O59" s="172"/>
      <c r="P59" s="172"/>
      <c r="Q59" s="172"/>
      <c r="R59" s="172"/>
      <c r="S59" s="172"/>
      <c r="T59" s="1229">
        <f t="shared" si="14"/>
        <v>0</v>
      </c>
      <c r="U59" s="1340"/>
      <c r="V59" s="1340"/>
      <c r="W59" s="1340"/>
      <c r="X59" s="1340"/>
      <c r="Y59" s="1340"/>
      <c r="Z59" s="1340"/>
      <c r="AA59" s="1340"/>
      <c r="AB59" s="1340"/>
      <c r="AC59" s="1340"/>
      <c r="AD59" s="1340"/>
      <c r="AE59" s="1340"/>
      <c r="AF59" s="1340"/>
    </row>
    <row r="60" spans="1:32">
      <c r="A60" s="1316" t="s">
        <v>406</v>
      </c>
      <c r="E60" s="722"/>
      <c r="F60" s="1340"/>
      <c r="G60" s="1340"/>
      <c r="H60" s="1340"/>
      <c r="I60" s="1340"/>
      <c r="J60" s="1340"/>
      <c r="K60" s="1340"/>
      <c r="L60" s="1340"/>
      <c r="M60" s="1340"/>
      <c r="N60" s="172"/>
      <c r="O60" s="172"/>
      <c r="P60" s="172"/>
      <c r="Q60" s="172"/>
      <c r="R60" s="172"/>
      <c r="S60" s="172"/>
      <c r="T60" s="1229">
        <f t="shared" si="14"/>
        <v>0</v>
      </c>
      <c r="U60" s="1340"/>
      <c r="V60" s="1340"/>
      <c r="W60" s="1340"/>
      <c r="X60" s="1340"/>
      <c r="Y60" s="1340"/>
      <c r="Z60" s="1340"/>
      <c r="AA60" s="1340"/>
      <c r="AB60" s="1340"/>
      <c r="AC60" s="1340"/>
      <c r="AD60" s="1340"/>
      <c r="AE60" s="1340"/>
      <c r="AF60" s="1340"/>
    </row>
    <row r="61" spans="1:32">
      <c r="A61" s="1244" t="s">
        <v>443</v>
      </c>
      <c r="E61" s="722"/>
      <c r="F61" s="1340"/>
      <c r="G61" s="1340"/>
      <c r="H61" s="1340"/>
      <c r="I61" s="1340"/>
      <c r="J61" s="1340"/>
      <c r="K61" s="1340"/>
      <c r="L61" s="1340"/>
      <c r="M61" s="1340"/>
      <c r="N61" s="1230">
        <f t="shared" ref="N61:S61" si="16">SUM(N58:N60)</f>
        <v>0</v>
      </c>
      <c r="O61" s="1230">
        <f t="shared" si="16"/>
        <v>0</v>
      </c>
      <c r="P61" s="1230">
        <f t="shared" si="16"/>
        <v>0</v>
      </c>
      <c r="Q61" s="1230">
        <f t="shared" si="16"/>
        <v>0</v>
      </c>
      <c r="R61" s="1230">
        <f t="shared" si="16"/>
        <v>0</v>
      </c>
      <c r="S61" s="1230">
        <f t="shared" si="16"/>
        <v>0</v>
      </c>
      <c r="T61" s="1231">
        <f t="shared" si="14"/>
        <v>0</v>
      </c>
      <c r="U61" s="1340"/>
      <c r="V61" s="1340"/>
      <c r="W61" s="1340"/>
      <c r="X61" s="1340"/>
      <c r="Y61" s="1340"/>
      <c r="Z61" s="1340"/>
      <c r="AA61" s="1340"/>
      <c r="AB61" s="1340"/>
      <c r="AC61" s="1340"/>
      <c r="AD61" s="1340"/>
      <c r="AE61" s="1340"/>
      <c r="AF61" s="1340"/>
    </row>
    <row r="62" spans="1:32">
      <c r="F62" s="1340"/>
      <c r="G62" s="1340"/>
      <c r="H62" s="1340"/>
      <c r="I62" s="1340"/>
      <c r="J62" s="1340"/>
      <c r="K62" s="1340"/>
      <c r="L62" s="1340"/>
      <c r="M62" s="1340"/>
      <c r="N62" s="1340"/>
      <c r="O62" s="1340"/>
      <c r="P62" s="1340"/>
      <c r="Q62" s="1340"/>
      <c r="R62" s="1340"/>
      <c r="S62" s="1340"/>
      <c r="T62" s="1340"/>
      <c r="U62" s="1340"/>
      <c r="V62" s="1340"/>
      <c r="W62" s="1340"/>
      <c r="X62" s="1340"/>
      <c r="Y62" s="1340"/>
      <c r="Z62" s="1340"/>
      <c r="AA62" s="1340"/>
      <c r="AB62" s="1340"/>
      <c r="AC62" s="1340"/>
      <c r="AD62" s="1340"/>
      <c r="AE62" s="1340"/>
      <c r="AF62" s="1340"/>
    </row>
    <row r="63" spans="1:32">
      <c r="A63" s="1517" t="s">
        <v>311</v>
      </c>
      <c r="F63" s="1340"/>
      <c r="G63" s="1340"/>
      <c r="H63" s="1340"/>
      <c r="I63" s="1119"/>
      <c r="J63" s="1336"/>
      <c r="K63" s="1336"/>
      <c r="L63" s="1336"/>
      <c r="M63" s="1340"/>
      <c r="N63" s="1341" t="str">
        <f>IF(ABS(N58-N45)&lt;0.1,"OK","Err")</f>
        <v>OK</v>
      </c>
      <c r="O63" s="1341" t="str">
        <f>IF(ABS(O58-O45)&lt;0.1,"OK","Err")</f>
        <v>OK</v>
      </c>
      <c r="P63" s="1341" t="str">
        <f t="shared" ref="P63:T63" si="17">IF(ABS(P58-P45)&lt;0.1,"OK","Err")</f>
        <v>OK</v>
      </c>
      <c r="Q63" s="1341" t="str">
        <f t="shared" si="17"/>
        <v>OK</v>
      </c>
      <c r="R63" s="1341" t="str">
        <f t="shared" si="17"/>
        <v>OK</v>
      </c>
      <c r="S63" s="1341" t="str">
        <f t="shared" si="17"/>
        <v>OK</v>
      </c>
      <c r="T63" s="1341" t="str">
        <f t="shared" si="17"/>
        <v>OK</v>
      </c>
      <c r="U63" s="1340"/>
      <c r="V63" s="1340"/>
      <c r="W63" s="1340"/>
      <c r="X63" s="1340"/>
      <c r="Y63" s="1340"/>
      <c r="Z63" s="1340"/>
      <c r="AA63" s="1340"/>
      <c r="AB63" s="1340"/>
      <c r="AC63" s="1340"/>
      <c r="AD63" s="1340"/>
      <c r="AE63" s="1340"/>
      <c r="AF63" s="1340"/>
    </row>
    <row r="64" spans="1:32">
      <c r="A64" s="1245"/>
    </row>
    <row r="65" spans="1:1">
      <c r="A65" s="1246"/>
    </row>
    <row r="66" spans="1:1">
      <c r="A66" s="1246"/>
    </row>
    <row r="67" spans="1:1">
      <c r="A67" s="1246"/>
    </row>
    <row r="70" spans="1:1">
      <c r="A70" s="1247"/>
    </row>
  </sheetData>
  <mergeCells count="8">
    <mergeCell ref="O48:S48"/>
    <mergeCell ref="V1:AF1"/>
    <mergeCell ref="V2:AA2"/>
    <mergeCell ref="AC2:AF2"/>
    <mergeCell ref="F3:L3"/>
    <mergeCell ref="N2:T2"/>
    <mergeCell ref="O3:T3"/>
    <mergeCell ref="W3:AA3"/>
  </mergeCells>
  <conditionalFormatting sqref="N63:T63">
    <cfRule type="cellIs" dxfId="50" priority="2" stopIfTrue="1" operator="equal">
      <formula>"Err"</formula>
    </cfRule>
  </conditionalFormatting>
  <conditionalFormatting sqref="AC6:AF44 V6:AA44">
    <cfRule type="expression" dxfId="49" priority="1" stopIfTrue="1">
      <formula>NOT(ISERROR(SEARCH("Err",V6)))</formula>
    </cfRule>
  </conditionalFormatting>
  <pageMargins left="0.70866141732283472" right="0.70866141732283472" top="0.74803149606299213" bottom="0.74803149606299213" header="0.31496062992125984" footer="0.31496062992125984"/>
  <pageSetup paperSize="8" scale="45" fitToHeight="4" orientation="landscape" r:id="rId1"/>
  <headerFooter>
    <oddHeader>&amp;R&amp;"Verdana,Bold"&amp;14&amp;A</oddHeader>
    <oddFooter>&amp;L&amp;D&amp;T&amp;C&amp;Z&amp;F&amp;R&amp;A</oddFooter>
  </headerFooter>
</worksheet>
</file>

<file path=xl/worksheets/sheet59.xml><?xml version="1.0" encoding="utf-8"?>
<worksheet xmlns="http://schemas.openxmlformats.org/spreadsheetml/2006/main" xmlns:r="http://schemas.openxmlformats.org/officeDocument/2006/relationships">
  <sheetPr>
    <tabColor rgb="FF00FFFF"/>
    <pageSetUpPr fitToPage="1"/>
  </sheetPr>
  <dimension ref="A1:AH57"/>
  <sheetViews>
    <sheetView zoomScale="70" zoomScaleNormal="70" workbookViewId="0"/>
  </sheetViews>
  <sheetFormatPr defaultRowHeight="12.75"/>
  <cols>
    <col min="1" max="1" width="44.875" style="1280" customWidth="1"/>
    <col min="2" max="3" width="8.5" style="1280" bestFit="1" customWidth="1"/>
    <col min="4" max="5" width="2.125" style="1280" customWidth="1"/>
    <col min="6" max="13" width="7.375" style="1280" customWidth="1"/>
    <col min="14" max="14" width="8.75" style="1280" customWidth="1"/>
    <col min="15" max="32" width="7.375" style="1280" customWidth="1"/>
    <col min="33" max="16384" width="9" style="1280"/>
  </cols>
  <sheetData>
    <row r="1" spans="1:34" s="30" customFormat="1" ht="15">
      <c r="A1" s="8" t="s">
        <v>1237</v>
      </c>
      <c r="C1" s="37"/>
      <c r="D1" s="37"/>
      <c r="E1" s="37"/>
      <c r="F1" s="630"/>
    </row>
    <row r="2" spans="1:34" s="30" customFormat="1" ht="15">
      <c r="A2" s="8" t="str">
        <f>Cover!D13</f>
        <v>[DNO]</v>
      </c>
      <c r="C2" s="37"/>
      <c r="D2" s="37"/>
      <c r="E2" s="37"/>
      <c r="F2" s="1036"/>
      <c r="G2" s="1358"/>
      <c r="H2" s="1358"/>
      <c r="I2" s="1358"/>
      <c r="J2" s="1358"/>
      <c r="K2" s="1358"/>
      <c r="L2" s="1358"/>
      <c r="M2" s="1036"/>
      <c r="N2" s="2214" t="s">
        <v>730</v>
      </c>
      <c r="O2" s="2215"/>
      <c r="P2" s="2215"/>
      <c r="Q2" s="2215"/>
      <c r="R2" s="2215"/>
      <c r="S2" s="2215"/>
      <c r="T2" s="2216"/>
      <c r="U2" s="808"/>
      <c r="V2" s="2214" t="s">
        <v>729</v>
      </c>
      <c r="W2" s="2215"/>
      <c r="X2" s="2215"/>
      <c r="Y2" s="2215"/>
      <c r="Z2" s="2215"/>
      <c r="AA2" s="2216"/>
      <c r="AB2" s="1280"/>
      <c r="AC2" s="2214" t="s">
        <v>645</v>
      </c>
      <c r="AD2" s="2215"/>
      <c r="AE2" s="2215"/>
      <c r="AF2" s="2216"/>
    </row>
    <row r="3" spans="1:34" s="30" customFormat="1" ht="15">
      <c r="A3" s="8">
        <f>Cover!D15</f>
        <v>2012</v>
      </c>
      <c r="C3" s="37"/>
      <c r="D3" s="37"/>
      <c r="E3" s="37"/>
      <c r="F3" s="2219" t="s">
        <v>1235</v>
      </c>
      <c r="G3" s="2219"/>
      <c r="H3" s="2219"/>
      <c r="I3" s="2219"/>
      <c r="J3" s="2219"/>
      <c r="K3" s="2219"/>
      <c r="L3" s="2219"/>
      <c r="M3" s="1036"/>
      <c r="N3" s="809" t="s">
        <v>0</v>
      </c>
      <c r="O3" s="2212" t="s">
        <v>1</v>
      </c>
      <c r="P3" s="2213"/>
      <c r="Q3" s="2213"/>
      <c r="R3" s="2213"/>
      <c r="S3" s="2213"/>
      <c r="T3" s="2252"/>
      <c r="U3" s="1036"/>
      <c r="V3" s="773" t="s">
        <v>0</v>
      </c>
      <c r="W3" s="2233" t="s">
        <v>1</v>
      </c>
      <c r="X3" s="2233"/>
      <c r="Y3" s="2233"/>
      <c r="Z3" s="2233"/>
      <c r="AA3" s="2233"/>
      <c r="AB3" s="964"/>
      <c r="AC3" s="774" t="s">
        <v>647</v>
      </c>
      <c r="AD3" s="774" t="s">
        <v>648</v>
      </c>
      <c r="AE3" s="774" t="s">
        <v>649</v>
      </c>
      <c r="AF3" s="775" t="s">
        <v>1</v>
      </c>
    </row>
    <row r="4" spans="1:34" s="30" customFormat="1">
      <c r="A4" s="2049" t="s">
        <v>699</v>
      </c>
      <c r="B4" s="830"/>
      <c r="C4" s="830"/>
      <c r="D4" s="33"/>
      <c r="E4" s="33"/>
      <c r="F4" s="776">
        <v>2010</v>
      </c>
      <c r="G4" s="3">
        <v>2011</v>
      </c>
      <c r="H4" s="3">
        <v>2012</v>
      </c>
      <c r="I4" s="3">
        <v>2013</v>
      </c>
      <c r="J4" s="3">
        <v>2014</v>
      </c>
      <c r="K4" s="3">
        <v>2015</v>
      </c>
      <c r="L4" s="1365" t="s">
        <v>2</v>
      </c>
      <c r="M4" s="1036"/>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7" t="s">
        <v>655</v>
      </c>
      <c r="AE4" s="777" t="s">
        <v>656</v>
      </c>
      <c r="AF4" s="776" t="s">
        <v>657</v>
      </c>
    </row>
    <row r="5" spans="1:34" s="30" customFormat="1" ht="15.75" customHeight="1">
      <c r="A5" s="1385" t="s">
        <v>822</v>
      </c>
      <c r="B5" s="2051" t="s">
        <v>650</v>
      </c>
      <c r="C5" s="2051" t="s">
        <v>653</v>
      </c>
      <c r="D5" s="33"/>
      <c r="E5" s="33"/>
      <c r="F5" s="2048" t="s">
        <v>0</v>
      </c>
      <c r="G5" s="2234" t="s">
        <v>1</v>
      </c>
      <c r="H5" s="2235"/>
      <c r="I5" s="2235"/>
      <c r="J5" s="2235"/>
      <c r="K5" s="2236"/>
      <c r="L5" s="777" t="s">
        <v>1</v>
      </c>
      <c r="M5" s="1036"/>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row>
    <row r="6" spans="1:34" s="30" customFormat="1">
      <c r="A6" s="1386" t="s">
        <v>878</v>
      </c>
      <c r="B6" s="1156" t="s">
        <v>11</v>
      </c>
      <c r="C6" s="1156" t="s">
        <v>819</v>
      </c>
      <c r="D6" s="33"/>
      <c r="E6" s="33"/>
      <c r="F6" s="787"/>
      <c r="G6" s="787"/>
      <c r="H6" s="787"/>
      <c r="I6" s="787"/>
      <c r="J6" s="787"/>
      <c r="K6" s="787"/>
      <c r="L6" s="779">
        <f t="shared" ref="L6:L12" si="0">SUM(G6:K6)</f>
        <v>0</v>
      </c>
      <c r="M6" s="1036"/>
      <c r="N6" s="787"/>
      <c r="O6" s="787"/>
      <c r="P6" s="787"/>
      <c r="Q6" s="787"/>
      <c r="R6" s="787"/>
      <c r="S6" s="787"/>
      <c r="T6" s="875">
        <f t="shared" ref="T6:T12" si="1">SUM(O6:S6)</f>
        <v>0</v>
      </c>
      <c r="U6" s="1036"/>
      <c r="V6" s="2067"/>
      <c r="W6" s="2067"/>
      <c r="X6" s="2067"/>
      <c r="Y6" s="2067"/>
      <c r="Z6" s="2067"/>
      <c r="AA6" s="2067"/>
      <c r="AC6" s="2067"/>
      <c r="AD6" s="2067"/>
      <c r="AE6" s="2067"/>
      <c r="AF6" s="2067"/>
    </row>
    <row r="7" spans="1:34" s="30" customFormat="1">
      <c r="A7" s="1386" t="s">
        <v>879</v>
      </c>
      <c r="B7" s="1156" t="s">
        <v>11</v>
      </c>
      <c r="C7" s="1156" t="s">
        <v>819</v>
      </c>
      <c r="D7" s="33"/>
      <c r="E7" s="33"/>
      <c r="F7" s="787"/>
      <c r="G7" s="787"/>
      <c r="H7" s="787"/>
      <c r="I7" s="787"/>
      <c r="J7" s="787"/>
      <c r="K7" s="787"/>
      <c r="L7" s="779">
        <f t="shared" si="0"/>
        <v>0</v>
      </c>
      <c r="M7" s="1036"/>
      <c r="N7" s="787"/>
      <c r="O7" s="787"/>
      <c r="P7" s="787"/>
      <c r="Q7" s="787"/>
      <c r="R7" s="787"/>
      <c r="S7" s="787"/>
      <c r="T7" s="875">
        <f t="shared" si="1"/>
        <v>0</v>
      </c>
      <c r="U7" s="1036"/>
      <c r="V7" s="2067"/>
      <c r="W7" s="2067"/>
      <c r="X7" s="2067"/>
      <c r="Y7" s="2067"/>
      <c r="Z7" s="2067"/>
      <c r="AA7" s="2067"/>
      <c r="AC7" s="2067"/>
      <c r="AD7" s="2067"/>
      <c r="AE7" s="2067"/>
      <c r="AF7" s="2067"/>
    </row>
    <row r="8" spans="1:34">
      <c r="A8" s="1387" t="s">
        <v>884</v>
      </c>
      <c r="B8" s="1156" t="s">
        <v>11</v>
      </c>
      <c r="C8" s="1156" t="s">
        <v>819</v>
      </c>
      <c r="F8" s="787"/>
      <c r="G8" s="787"/>
      <c r="H8" s="787"/>
      <c r="I8" s="787"/>
      <c r="J8" s="787"/>
      <c r="K8" s="787"/>
      <c r="L8" s="779">
        <f t="shared" si="0"/>
        <v>0</v>
      </c>
      <c r="M8" s="1036"/>
      <c r="N8" s="787"/>
      <c r="O8" s="787"/>
      <c r="P8" s="787"/>
      <c r="Q8" s="980"/>
      <c r="R8" s="980"/>
      <c r="S8" s="980"/>
      <c r="T8" s="875">
        <f t="shared" si="1"/>
        <v>0</v>
      </c>
      <c r="U8" s="1036"/>
      <c r="V8" s="2067"/>
      <c r="W8" s="2067"/>
      <c r="X8" s="2067"/>
      <c r="Y8" s="2067"/>
      <c r="Z8" s="2067"/>
      <c r="AA8" s="2067"/>
      <c r="AC8" s="2067"/>
      <c r="AD8" s="2067"/>
      <c r="AE8" s="2067"/>
      <c r="AF8" s="2067"/>
    </row>
    <row r="9" spans="1:34">
      <c r="A9" s="1387" t="s">
        <v>880</v>
      </c>
      <c r="B9" s="1156" t="s">
        <v>11</v>
      </c>
      <c r="C9" s="1156" t="s">
        <v>819</v>
      </c>
      <c r="F9" s="787"/>
      <c r="G9" s="787"/>
      <c r="H9" s="787"/>
      <c r="I9" s="787"/>
      <c r="J9" s="787"/>
      <c r="K9" s="787"/>
      <c r="L9" s="779">
        <f t="shared" si="0"/>
        <v>0</v>
      </c>
      <c r="M9" s="1036"/>
      <c r="N9" s="787"/>
      <c r="O9" s="787"/>
      <c r="P9" s="787"/>
      <c r="Q9" s="980"/>
      <c r="R9" s="980"/>
      <c r="S9" s="980"/>
      <c r="T9" s="875">
        <f t="shared" si="1"/>
        <v>0</v>
      </c>
      <c r="U9" s="1036"/>
      <c r="V9" s="2067"/>
      <c r="W9" s="2067"/>
      <c r="X9" s="2067"/>
      <c r="Y9" s="2067"/>
      <c r="Z9" s="2067"/>
      <c r="AA9" s="2067"/>
      <c r="AC9" s="2067"/>
      <c r="AD9" s="2067"/>
      <c r="AE9" s="2067"/>
      <c r="AF9" s="2067"/>
    </row>
    <row r="10" spans="1:34">
      <c r="A10" s="1387" t="s">
        <v>881</v>
      </c>
      <c r="B10" s="1156" t="s">
        <v>11</v>
      </c>
      <c r="C10" s="1156" t="s">
        <v>819</v>
      </c>
      <c r="F10" s="787"/>
      <c r="G10" s="787"/>
      <c r="H10" s="787"/>
      <c r="I10" s="787"/>
      <c r="J10" s="787"/>
      <c r="K10" s="787"/>
      <c r="L10" s="779">
        <f t="shared" si="0"/>
        <v>0</v>
      </c>
      <c r="M10" s="1036"/>
      <c r="N10" s="787"/>
      <c r="O10" s="787"/>
      <c r="P10" s="787"/>
      <c r="Q10" s="980"/>
      <c r="R10" s="980"/>
      <c r="S10" s="980"/>
      <c r="T10" s="875">
        <f t="shared" si="1"/>
        <v>0</v>
      </c>
      <c r="U10" s="1036"/>
      <c r="V10" s="2067"/>
      <c r="W10" s="2067"/>
      <c r="X10" s="2067"/>
      <c r="Y10" s="2067"/>
      <c r="Z10" s="2067"/>
      <c r="AA10" s="2067"/>
      <c r="AC10" s="2067"/>
      <c r="AD10" s="2067"/>
      <c r="AE10" s="2067"/>
      <c r="AF10" s="2067"/>
    </row>
    <row r="11" spans="1:34">
      <c r="A11" s="1387" t="s">
        <v>882</v>
      </c>
      <c r="B11" s="1156" t="s">
        <v>11</v>
      </c>
      <c r="C11" s="1156" t="s">
        <v>819</v>
      </c>
      <c r="F11" s="787"/>
      <c r="G11" s="787"/>
      <c r="H11" s="787"/>
      <c r="I11" s="787"/>
      <c r="J11" s="787"/>
      <c r="K11" s="787"/>
      <c r="L11" s="779">
        <f t="shared" si="0"/>
        <v>0</v>
      </c>
      <c r="M11" s="1036"/>
      <c r="N11" s="787"/>
      <c r="O11" s="787"/>
      <c r="P11" s="787"/>
      <c r="Q11" s="980"/>
      <c r="R11" s="980"/>
      <c r="S11" s="980"/>
      <c r="T11" s="875">
        <f t="shared" si="1"/>
        <v>0</v>
      </c>
      <c r="U11" s="1036"/>
      <c r="V11" s="2067"/>
      <c r="W11" s="2067"/>
      <c r="X11" s="2067"/>
      <c r="Y11" s="2067"/>
      <c r="Z11" s="2067"/>
      <c r="AA11" s="2067"/>
      <c r="AC11" s="2067"/>
      <c r="AD11" s="2067"/>
      <c r="AE11" s="2067"/>
      <c r="AF11" s="2067"/>
    </row>
    <row r="12" spans="1:34">
      <c r="A12" s="1387" t="s">
        <v>883</v>
      </c>
      <c r="B12" s="1156" t="s">
        <v>11</v>
      </c>
      <c r="C12" s="1156" t="s">
        <v>819</v>
      </c>
      <c r="F12" s="787"/>
      <c r="G12" s="787"/>
      <c r="H12" s="787"/>
      <c r="I12" s="787"/>
      <c r="J12" s="787"/>
      <c r="K12" s="787"/>
      <c r="L12" s="779">
        <f t="shared" si="0"/>
        <v>0</v>
      </c>
      <c r="M12" s="1036"/>
      <c r="N12" s="787"/>
      <c r="O12" s="787"/>
      <c r="P12" s="787"/>
      <c r="Q12" s="980"/>
      <c r="R12" s="980"/>
      <c r="S12" s="980"/>
      <c r="T12" s="875">
        <f t="shared" si="1"/>
        <v>0</v>
      </c>
      <c r="U12" s="1036"/>
      <c r="V12" s="2067"/>
      <c r="W12" s="2067"/>
      <c r="X12" s="2067"/>
      <c r="Y12" s="2067"/>
      <c r="Z12" s="2067"/>
      <c r="AA12" s="2067"/>
      <c r="AC12" s="2067"/>
      <c r="AD12" s="2067"/>
      <c r="AE12" s="2067"/>
      <c r="AF12" s="2067"/>
    </row>
    <row r="13" spans="1:34">
      <c r="A13" s="1388"/>
      <c r="F13" s="800"/>
      <c r="G13" s="800"/>
      <c r="H13" s="800"/>
      <c r="I13" s="800"/>
      <c r="J13" s="800"/>
      <c r="K13" s="800"/>
      <c r="L13" s="800"/>
      <c r="M13" s="800"/>
      <c r="N13" s="800"/>
      <c r="O13" s="800"/>
      <c r="P13" s="800"/>
      <c r="Q13" s="800"/>
      <c r="R13" s="800"/>
      <c r="S13" s="800"/>
      <c r="T13" s="800"/>
      <c r="U13" s="800"/>
      <c r="V13" s="800"/>
      <c r="AB13" s="800"/>
      <c r="AC13" s="800"/>
      <c r="AD13" s="800"/>
      <c r="AE13" s="800"/>
      <c r="AF13" s="800"/>
      <c r="AG13" s="800"/>
      <c r="AH13" s="800"/>
    </row>
    <row r="14" spans="1:34" s="30" customFormat="1">
      <c r="A14" s="2053" t="s">
        <v>1550</v>
      </c>
      <c r="B14" s="830" t="s">
        <v>11</v>
      </c>
      <c r="C14" s="1156" t="s">
        <v>1528</v>
      </c>
      <c r="D14" s="33"/>
      <c r="E14" s="33"/>
      <c r="F14" s="787"/>
      <c r="G14" s="787"/>
      <c r="H14" s="787"/>
      <c r="I14" s="787"/>
      <c r="J14" s="787"/>
      <c r="K14" s="787"/>
      <c r="L14" s="779">
        <f t="shared" ref="L14:L20" si="2">SUM(G14:K14)</f>
        <v>0</v>
      </c>
      <c r="M14" s="1036"/>
      <c r="N14" s="787"/>
      <c r="O14" s="787"/>
      <c r="P14" s="787"/>
      <c r="Q14" s="980"/>
      <c r="R14" s="980"/>
      <c r="S14" s="980"/>
      <c r="T14" s="875">
        <f t="shared" ref="T14:T21" si="3">SUM(O14:S14)</f>
        <v>0</v>
      </c>
      <c r="U14" s="1036"/>
      <c r="V14" s="781">
        <f t="shared" ref="V14:AA20" si="4">IF(SUM(F14,N14)=0,0,(IF(OR(F14=0,N14=0),"Err",N14*1000/F14)))</f>
        <v>0</v>
      </c>
      <c r="W14" s="781">
        <f t="shared" si="4"/>
        <v>0</v>
      </c>
      <c r="X14" s="781">
        <f t="shared" si="4"/>
        <v>0</v>
      </c>
      <c r="Y14" s="781">
        <f t="shared" si="4"/>
        <v>0</v>
      </c>
      <c r="Z14" s="781">
        <f t="shared" si="4"/>
        <v>0</v>
      </c>
      <c r="AA14" s="781">
        <f t="shared" si="4"/>
        <v>0</v>
      </c>
      <c r="AB14" s="964"/>
      <c r="AC14" s="781" t="str">
        <f>IF(SUM($O14:P14)=0,"",(SUM($O14:P14)*1000)/SUM($G14:H14))</f>
        <v/>
      </c>
      <c r="AD14" s="781" t="str">
        <f>IF(SUM($O14:Q14)=0,"",(SUM($O14:Q14)*1000)/SUM($G14:I14))</f>
        <v/>
      </c>
      <c r="AE14" s="781" t="str">
        <f>IF(SUM($O14:R14)=0,"",(SUM($O14:R14)*1000)/SUM($G14:J14))</f>
        <v/>
      </c>
      <c r="AF14" s="781">
        <f t="shared" ref="AF14:AF20" si="5">IF(SUM(T14,L14)=0,0,(IF(OR(L14=0,T14=0),"Err",T14*1000/L14)))</f>
        <v>0</v>
      </c>
    </row>
    <row r="15" spans="1:34" s="30" customFormat="1">
      <c r="A15" s="2053" t="s">
        <v>1551</v>
      </c>
      <c r="B15" s="830" t="s">
        <v>11</v>
      </c>
      <c r="C15" s="1156" t="s">
        <v>1528</v>
      </c>
      <c r="D15" s="33"/>
      <c r="E15" s="33"/>
      <c r="F15" s="787"/>
      <c r="G15" s="787"/>
      <c r="H15" s="787"/>
      <c r="I15" s="787"/>
      <c r="J15" s="787"/>
      <c r="K15" s="787"/>
      <c r="L15" s="779">
        <f t="shared" si="2"/>
        <v>0</v>
      </c>
      <c r="M15" s="1036"/>
      <c r="N15" s="787"/>
      <c r="O15" s="787"/>
      <c r="P15" s="787"/>
      <c r="Q15" s="980"/>
      <c r="R15" s="980"/>
      <c r="S15" s="980"/>
      <c r="T15" s="875">
        <f t="shared" si="3"/>
        <v>0</v>
      </c>
      <c r="U15" s="1036"/>
      <c r="V15" s="781">
        <f t="shared" si="4"/>
        <v>0</v>
      </c>
      <c r="W15" s="781">
        <f t="shared" si="4"/>
        <v>0</v>
      </c>
      <c r="X15" s="781">
        <f t="shared" si="4"/>
        <v>0</v>
      </c>
      <c r="Y15" s="781">
        <f t="shared" si="4"/>
        <v>0</v>
      </c>
      <c r="Z15" s="781">
        <f t="shared" si="4"/>
        <v>0</v>
      </c>
      <c r="AA15" s="781">
        <f t="shared" si="4"/>
        <v>0</v>
      </c>
      <c r="AB15" s="964"/>
      <c r="AC15" s="781" t="str">
        <f>IF(SUM($O15:P15)=0,"",(SUM($O15:P15)*1000)/SUM($G15:H15))</f>
        <v/>
      </c>
      <c r="AD15" s="781" t="str">
        <f>IF(SUM($O15:Q15)=0,"",(SUM($O15:Q15)*1000)/SUM($G15:I15))</f>
        <v/>
      </c>
      <c r="AE15" s="781" t="str">
        <f>IF(SUM($O15:R15)=0,"",(SUM($O15:R15)*1000)/SUM($G15:J15))</f>
        <v/>
      </c>
      <c r="AF15" s="781">
        <f t="shared" si="5"/>
        <v>0</v>
      </c>
    </row>
    <row r="16" spans="1:34">
      <c r="A16" s="1156" t="s">
        <v>1081</v>
      </c>
      <c r="B16" s="1156" t="s">
        <v>5</v>
      </c>
      <c r="C16" s="1156" t="s">
        <v>1528</v>
      </c>
      <c r="F16" s="787"/>
      <c r="G16" s="787"/>
      <c r="H16" s="787"/>
      <c r="I16" s="787"/>
      <c r="J16" s="787"/>
      <c r="K16" s="787"/>
      <c r="L16" s="779">
        <f t="shared" si="2"/>
        <v>0</v>
      </c>
      <c r="M16" s="1036"/>
      <c r="N16" s="787"/>
      <c r="O16" s="787"/>
      <c r="P16" s="787"/>
      <c r="Q16" s="980"/>
      <c r="R16" s="980"/>
      <c r="S16" s="980"/>
      <c r="T16" s="875">
        <f t="shared" si="3"/>
        <v>0</v>
      </c>
      <c r="U16" s="1036"/>
      <c r="V16" s="781">
        <f t="shared" si="4"/>
        <v>0</v>
      </c>
      <c r="W16" s="781">
        <f t="shared" si="4"/>
        <v>0</v>
      </c>
      <c r="X16" s="781">
        <f t="shared" si="4"/>
        <v>0</v>
      </c>
      <c r="Y16" s="781">
        <f t="shared" si="4"/>
        <v>0</v>
      </c>
      <c r="Z16" s="781">
        <f t="shared" si="4"/>
        <v>0</v>
      </c>
      <c r="AA16" s="781">
        <f t="shared" si="4"/>
        <v>0</v>
      </c>
      <c r="AB16" s="784"/>
      <c r="AC16" s="781" t="str">
        <f>IF(SUM($O16:P16)=0,"",(SUM($O16:P16)*1000)/SUM($G16:H16))</f>
        <v/>
      </c>
      <c r="AD16" s="781" t="str">
        <f>IF(SUM($O16:Q16)=0,"",(SUM($O16:Q16)*1000)/SUM($G16:I16))</f>
        <v/>
      </c>
      <c r="AE16" s="781" t="str">
        <f>IF(SUM($O16:R16)=0,"",(SUM($O16:R16)*1000)/SUM($G16:J16))</f>
        <v/>
      </c>
      <c r="AF16" s="781">
        <f t="shared" si="5"/>
        <v>0</v>
      </c>
    </row>
    <row r="17" spans="1:34">
      <c r="A17" s="1156" t="s">
        <v>700</v>
      </c>
      <c r="B17" s="1156" t="s">
        <v>6</v>
      </c>
      <c r="C17" s="1156" t="s">
        <v>1528</v>
      </c>
      <c r="F17" s="787"/>
      <c r="G17" s="787"/>
      <c r="H17" s="787"/>
      <c r="I17" s="787"/>
      <c r="J17" s="787"/>
      <c r="K17" s="787"/>
      <c r="L17" s="779">
        <f t="shared" si="2"/>
        <v>0</v>
      </c>
      <c r="M17" s="1036"/>
      <c r="N17" s="787"/>
      <c r="O17" s="787"/>
      <c r="P17" s="787"/>
      <c r="Q17" s="980"/>
      <c r="R17" s="980"/>
      <c r="S17" s="980"/>
      <c r="T17" s="875">
        <f t="shared" si="3"/>
        <v>0</v>
      </c>
      <c r="U17" s="1036"/>
      <c r="V17" s="781">
        <f t="shared" si="4"/>
        <v>0</v>
      </c>
      <c r="W17" s="781">
        <f t="shared" si="4"/>
        <v>0</v>
      </c>
      <c r="X17" s="781">
        <f t="shared" si="4"/>
        <v>0</v>
      </c>
      <c r="Y17" s="781">
        <f t="shared" si="4"/>
        <v>0</v>
      </c>
      <c r="Z17" s="781">
        <f t="shared" si="4"/>
        <v>0</v>
      </c>
      <c r="AA17" s="781">
        <f t="shared" si="4"/>
        <v>0</v>
      </c>
      <c r="AB17" s="784"/>
      <c r="AC17" s="781" t="str">
        <f>IF(SUM($O17:P17)=0,"",(SUM($O17:P17)*1000)/SUM($G17:H17))</f>
        <v/>
      </c>
      <c r="AD17" s="781" t="str">
        <f>IF(SUM($O17:Q17)=0,"",(SUM($O17:Q17)*1000)/SUM($G17:I17))</f>
        <v/>
      </c>
      <c r="AE17" s="781" t="str">
        <f>IF(SUM($O17:R17)=0,"",(SUM($O17:R17)*1000)/SUM($G17:J17))</f>
        <v/>
      </c>
      <c r="AF17" s="781">
        <f t="shared" si="5"/>
        <v>0</v>
      </c>
    </row>
    <row r="18" spans="1:34">
      <c r="A18" s="1387" t="s">
        <v>1225</v>
      </c>
      <c r="B18" s="1156" t="s">
        <v>703</v>
      </c>
      <c r="C18" s="1156" t="s">
        <v>819</v>
      </c>
      <c r="F18" s="787"/>
      <c r="G18" s="787"/>
      <c r="H18" s="787"/>
      <c r="I18" s="787"/>
      <c r="J18" s="787"/>
      <c r="K18" s="787"/>
      <c r="L18" s="779">
        <f t="shared" si="2"/>
        <v>0</v>
      </c>
      <c r="M18" s="1036"/>
      <c r="N18" s="787"/>
      <c r="O18" s="787"/>
      <c r="P18" s="787"/>
      <c r="Q18" s="980"/>
      <c r="R18" s="980"/>
      <c r="S18" s="980"/>
      <c r="T18" s="875">
        <f t="shared" si="3"/>
        <v>0</v>
      </c>
      <c r="U18" s="1036"/>
      <c r="V18" s="781">
        <f t="shared" si="4"/>
        <v>0</v>
      </c>
      <c r="W18" s="781">
        <f t="shared" si="4"/>
        <v>0</v>
      </c>
      <c r="X18" s="781">
        <f t="shared" si="4"/>
        <v>0</v>
      </c>
      <c r="Y18" s="781">
        <f t="shared" si="4"/>
        <v>0</v>
      </c>
      <c r="Z18" s="781">
        <f t="shared" si="4"/>
        <v>0</v>
      </c>
      <c r="AA18" s="781">
        <f t="shared" si="4"/>
        <v>0</v>
      </c>
      <c r="AB18" s="784"/>
      <c r="AC18" s="781" t="str">
        <f>IF(SUM($O18:P18)=0,"",(SUM($O18:P18)*1000)/SUM($G18:H18))</f>
        <v/>
      </c>
      <c r="AD18" s="781" t="str">
        <f>IF(SUM($O18:Q18)=0,"",(SUM($O18:Q18)*1000)/SUM($G18:I18))</f>
        <v/>
      </c>
      <c r="AE18" s="781" t="str">
        <f>IF(SUM($O18:R18)=0,"",(SUM($O18:R18)*1000)/SUM($G18:J18))</f>
        <v/>
      </c>
      <c r="AF18" s="781">
        <f t="shared" si="5"/>
        <v>0</v>
      </c>
    </row>
    <row r="19" spans="1:34">
      <c r="A19" s="1387" t="s">
        <v>1226</v>
      </c>
      <c r="B19" s="1156" t="s">
        <v>703</v>
      </c>
      <c r="C19" s="1156" t="s">
        <v>819</v>
      </c>
      <c r="F19" s="787"/>
      <c r="G19" s="787"/>
      <c r="H19" s="787"/>
      <c r="I19" s="787"/>
      <c r="J19" s="787"/>
      <c r="K19" s="787"/>
      <c r="L19" s="779">
        <f t="shared" si="2"/>
        <v>0</v>
      </c>
      <c r="M19" s="1036"/>
      <c r="N19" s="787"/>
      <c r="O19" s="787"/>
      <c r="P19" s="787"/>
      <c r="Q19" s="980"/>
      <c r="R19" s="980"/>
      <c r="S19" s="980"/>
      <c r="T19" s="875">
        <f t="shared" si="3"/>
        <v>0</v>
      </c>
      <c r="U19" s="1036"/>
      <c r="V19" s="781">
        <f t="shared" si="4"/>
        <v>0</v>
      </c>
      <c r="W19" s="781">
        <f t="shared" si="4"/>
        <v>0</v>
      </c>
      <c r="X19" s="781">
        <f t="shared" si="4"/>
        <v>0</v>
      </c>
      <c r="Y19" s="781">
        <f t="shared" si="4"/>
        <v>0</v>
      </c>
      <c r="Z19" s="781">
        <f t="shared" si="4"/>
        <v>0</v>
      </c>
      <c r="AA19" s="781">
        <f t="shared" si="4"/>
        <v>0</v>
      </c>
      <c r="AB19" s="784"/>
      <c r="AC19" s="781" t="str">
        <f>IF(SUM($O19:P19)=0,"",(SUM($O19:P19)*1000)/SUM($G19:H19))</f>
        <v/>
      </c>
      <c r="AD19" s="781" t="str">
        <f>IF(SUM($O19:Q19)=0,"",(SUM($O19:Q19)*1000)/SUM($G19:I19))</f>
        <v/>
      </c>
      <c r="AE19" s="781" t="str">
        <f>IF(SUM($O19:R19)=0,"",(SUM($O19:R19)*1000)/SUM($G19:J19))</f>
        <v/>
      </c>
      <c r="AF19" s="781">
        <f t="shared" si="5"/>
        <v>0</v>
      </c>
    </row>
    <row r="20" spans="1:34">
      <c r="A20" s="1387" t="s">
        <v>859</v>
      </c>
      <c r="B20" s="1156"/>
      <c r="C20" s="1156"/>
      <c r="F20" s="787"/>
      <c r="G20" s="787"/>
      <c r="H20" s="787"/>
      <c r="I20" s="787"/>
      <c r="J20" s="787"/>
      <c r="K20" s="787"/>
      <c r="L20" s="779">
        <f t="shared" si="2"/>
        <v>0</v>
      </c>
      <c r="M20" s="1036"/>
      <c r="N20" s="787"/>
      <c r="O20" s="787"/>
      <c r="P20" s="787"/>
      <c r="Q20" s="980"/>
      <c r="R20" s="980"/>
      <c r="S20" s="980"/>
      <c r="T20" s="875">
        <f t="shared" si="3"/>
        <v>0</v>
      </c>
      <c r="U20" s="1036"/>
      <c r="V20" s="781">
        <f t="shared" si="4"/>
        <v>0</v>
      </c>
      <c r="W20" s="781">
        <f t="shared" si="4"/>
        <v>0</v>
      </c>
      <c r="X20" s="781">
        <f t="shared" si="4"/>
        <v>0</v>
      </c>
      <c r="Y20" s="781">
        <f t="shared" si="4"/>
        <v>0</v>
      </c>
      <c r="Z20" s="781">
        <f t="shared" si="4"/>
        <v>0</v>
      </c>
      <c r="AA20" s="781">
        <f t="shared" si="4"/>
        <v>0</v>
      </c>
      <c r="AB20" s="784"/>
      <c r="AC20" s="781" t="str">
        <f>IF(SUM($O20:P20)=0,"",(SUM($O20:P20)*1000)/SUM($G20:H20))</f>
        <v/>
      </c>
      <c r="AD20" s="781" t="str">
        <f>IF(SUM($O20:Q20)=0,"",(SUM($O20:Q20)*1000)/SUM($G20:I20))</f>
        <v/>
      </c>
      <c r="AE20" s="781" t="str">
        <f>IF(SUM($O20:R20)=0,"",(SUM($O20:R20)*1000)/SUM($G20:J20))</f>
        <v/>
      </c>
      <c r="AF20" s="781">
        <f t="shared" si="5"/>
        <v>0</v>
      </c>
      <c r="AG20" s="800"/>
      <c r="AH20" s="800"/>
    </row>
    <row r="21" spans="1:34">
      <c r="A21" s="1516" t="s">
        <v>1236</v>
      </c>
      <c r="F21" s="800"/>
      <c r="G21" s="800"/>
      <c r="H21" s="800"/>
      <c r="I21" s="800"/>
      <c r="J21" s="800"/>
      <c r="K21" s="800"/>
      <c r="L21" s="800"/>
      <c r="M21" s="800"/>
      <c r="N21" s="875">
        <f>SUM(N14:N20)</f>
        <v>0</v>
      </c>
      <c r="O21" s="875">
        <f t="shared" ref="O21:S21" si="6">SUM(O14:O20)</f>
        <v>0</v>
      </c>
      <c r="P21" s="875">
        <f t="shared" si="6"/>
        <v>0</v>
      </c>
      <c r="Q21" s="875">
        <f t="shared" si="6"/>
        <v>0</v>
      </c>
      <c r="R21" s="875">
        <f t="shared" si="6"/>
        <v>0</v>
      </c>
      <c r="S21" s="875">
        <f t="shared" si="6"/>
        <v>0</v>
      </c>
      <c r="T21" s="875">
        <f t="shared" si="3"/>
        <v>0</v>
      </c>
      <c r="U21" s="800"/>
      <c r="AB21" s="800"/>
      <c r="AC21" s="800"/>
      <c r="AD21" s="800"/>
      <c r="AE21" s="800"/>
      <c r="AF21" s="800"/>
      <c r="AG21" s="800"/>
      <c r="AH21" s="800"/>
    </row>
    <row r="22" spans="1:34">
      <c r="A22" s="1388"/>
      <c r="F22" s="800"/>
      <c r="G22" s="800"/>
      <c r="H22" s="800"/>
      <c r="I22" s="800"/>
      <c r="J22" s="800"/>
      <c r="K22" s="800"/>
      <c r="L22" s="800"/>
      <c r="M22" s="800"/>
      <c r="N22" s="800"/>
      <c r="O22" s="800"/>
      <c r="P22" s="800"/>
      <c r="Q22" s="800"/>
      <c r="R22" s="800"/>
      <c r="S22" s="800"/>
      <c r="T22" s="800"/>
      <c r="U22" s="800"/>
      <c r="AB22" s="800"/>
      <c r="AC22" s="800"/>
      <c r="AD22" s="800"/>
      <c r="AE22" s="800"/>
      <c r="AF22" s="800"/>
      <c r="AG22" s="800"/>
      <c r="AH22" s="800"/>
    </row>
    <row r="23" spans="1:34">
      <c r="A23" s="2089" t="s">
        <v>1576</v>
      </c>
      <c r="F23" s="800"/>
      <c r="G23" s="800"/>
      <c r="H23" s="800"/>
      <c r="I23" s="800"/>
      <c r="J23" s="800"/>
      <c r="K23" s="800"/>
      <c r="L23" s="800"/>
      <c r="M23" s="800"/>
      <c r="N23" s="103" t="str">
        <f>IF(ABS(SUM(N6:N12)-SUM(N14:N15))&lt;0.1,"OK","ERROR")</f>
        <v>OK</v>
      </c>
      <c r="O23" s="103" t="str">
        <f t="shared" ref="O23:S23" si="7">IF(ABS(SUM(O6:O12)-SUM(O14:O15))&lt;0.1,"OK","ERROR")</f>
        <v>OK</v>
      </c>
      <c r="P23" s="103" t="str">
        <f t="shared" si="7"/>
        <v>OK</v>
      </c>
      <c r="Q23" s="103" t="str">
        <f t="shared" si="7"/>
        <v>OK</v>
      </c>
      <c r="R23" s="103" t="str">
        <f t="shared" si="7"/>
        <v>OK</v>
      </c>
      <c r="S23" s="103" t="str">
        <f t="shared" si="7"/>
        <v>OK</v>
      </c>
      <c r="T23" s="800"/>
      <c r="U23" s="800"/>
      <c r="AB23" s="800"/>
      <c r="AC23" s="800"/>
      <c r="AD23" s="800"/>
      <c r="AE23" s="800"/>
      <c r="AF23" s="800"/>
      <c r="AG23" s="800"/>
      <c r="AH23" s="800"/>
    </row>
    <row r="24" spans="1:34">
      <c r="A24" s="1388"/>
      <c r="F24" s="800"/>
      <c r="G24" s="800"/>
      <c r="H24" s="800"/>
      <c r="I24" s="800"/>
      <c r="J24" s="800"/>
      <c r="K24" s="800"/>
      <c r="L24" s="800"/>
      <c r="M24" s="800"/>
      <c r="N24" s="800"/>
      <c r="O24" s="800"/>
      <c r="P24" s="800"/>
      <c r="Q24" s="800"/>
      <c r="R24" s="800"/>
      <c r="S24" s="800"/>
      <c r="T24" s="800"/>
      <c r="U24" s="800"/>
      <c r="V24" s="800"/>
      <c r="AB24" s="800"/>
      <c r="AC24" s="800"/>
      <c r="AD24" s="800"/>
      <c r="AE24" s="800"/>
      <c r="AF24" s="800"/>
      <c r="AG24" s="800"/>
      <c r="AH24" s="800"/>
    </row>
    <row r="25" spans="1:34">
      <c r="A25" s="2049" t="s">
        <v>701</v>
      </c>
      <c r="B25" s="830"/>
      <c r="F25" s="909">
        <v>2010</v>
      </c>
      <c r="G25" s="909">
        <v>2011</v>
      </c>
      <c r="H25" s="909">
        <v>2012</v>
      </c>
      <c r="I25" s="909">
        <v>2013</v>
      </c>
      <c r="J25" s="909">
        <v>2014</v>
      </c>
      <c r="K25" s="909">
        <v>2015</v>
      </c>
      <c r="L25" s="909" t="s">
        <v>1</v>
      </c>
      <c r="M25" s="1036"/>
      <c r="N25" s="909">
        <v>2010</v>
      </c>
      <c r="O25" s="909">
        <v>2011</v>
      </c>
      <c r="P25" s="909">
        <v>2012</v>
      </c>
      <c r="Q25" s="909">
        <v>2013</v>
      </c>
      <c r="R25" s="909">
        <v>2014</v>
      </c>
      <c r="S25" s="909">
        <v>2015</v>
      </c>
      <c r="T25" s="909" t="s">
        <v>1</v>
      </c>
      <c r="U25" s="1036"/>
      <c r="V25" s="909">
        <v>2010</v>
      </c>
      <c r="W25" s="909">
        <v>2011</v>
      </c>
      <c r="X25" s="909">
        <v>2012</v>
      </c>
      <c r="Y25" s="909">
        <v>2013</v>
      </c>
      <c r="Z25" s="909">
        <v>2014</v>
      </c>
      <c r="AA25" s="909">
        <v>2015</v>
      </c>
      <c r="AB25" s="964"/>
      <c r="AC25" s="776" t="s">
        <v>654</v>
      </c>
      <c r="AD25" s="777" t="s">
        <v>655</v>
      </c>
      <c r="AE25" s="777" t="s">
        <v>656</v>
      </c>
      <c r="AF25" s="776" t="s">
        <v>657</v>
      </c>
    </row>
    <row r="26" spans="1:34">
      <c r="A26" s="1385" t="s">
        <v>822</v>
      </c>
      <c r="B26" s="2051" t="s">
        <v>650</v>
      </c>
      <c r="C26" s="2051" t="s">
        <v>653</v>
      </c>
      <c r="F26" s="909" t="s">
        <v>653</v>
      </c>
      <c r="G26" s="909" t="s">
        <v>653</v>
      </c>
      <c r="H26" s="909" t="s">
        <v>653</v>
      </c>
      <c r="I26" s="909" t="s">
        <v>653</v>
      </c>
      <c r="J26" s="909" t="s">
        <v>653</v>
      </c>
      <c r="K26" s="909" t="s">
        <v>653</v>
      </c>
      <c r="L26" s="909" t="s">
        <v>653</v>
      </c>
      <c r="M26" s="1036"/>
      <c r="N26" s="909" t="s">
        <v>3</v>
      </c>
      <c r="O26" s="909" t="s">
        <v>3</v>
      </c>
      <c r="P26" s="909" t="s">
        <v>3</v>
      </c>
      <c r="Q26" s="909" t="s">
        <v>3</v>
      </c>
      <c r="R26" s="909" t="s">
        <v>3</v>
      </c>
      <c r="S26" s="909" t="s">
        <v>3</v>
      </c>
      <c r="T26" s="909" t="s">
        <v>3</v>
      </c>
      <c r="U26" s="1036"/>
      <c r="V26" s="909" t="s">
        <v>733</v>
      </c>
      <c r="W26" s="909" t="s">
        <v>733</v>
      </c>
      <c r="X26" s="909" t="s">
        <v>733</v>
      </c>
      <c r="Y26" s="909" t="s">
        <v>733</v>
      </c>
      <c r="Z26" s="909" t="s">
        <v>733</v>
      </c>
      <c r="AA26" s="909" t="s">
        <v>733</v>
      </c>
      <c r="AB26" s="964"/>
      <c r="AC26" s="909" t="s">
        <v>733</v>
      </c>
      <c r="AD26" s="909" t="s">
        <v>733</v>
      </c>
      <c r="AE26" s="909" t="s">
        <v>733</v>
      </c>
      <c r="AF26" s="909" t="s">
        <v>733</v>
      </c>
    </row>
    <row r="27" spans="1:34">
      <c r="A27" s="1387" t="s">
        <v>858</v>
      </c>
      <c r="B27" s="1156" t="s">
        <v>11</v>
      </c>
      <c r="C27" s="1156" t="s">
        <v>819</v>
      </c>
      <c r="F27" s="787"/>
      <c r="G27" s="787"/>
      <c r="H27" s="787"/>
      <c r="I27" s="787"/>
      <c r="J27" s="787"/>
      <c r="K27" s="787"/>
      <c r="L27" s="779">
        <f t="shared" ref="L27:L37" si="8">SUM(G27:K27)</f>
        <v>0</v>
      </c>
      <c r="M27" s="1036"/>
      <c r="N27" s="787"/>
      <c r="O27" s="787"/>
      <c r="P27" s="787"/>
      <c r="Q27" s="980"/>
      <c r="R27" s="980"/>
      <c r="S27" s="980"/>
      <c r="T27" s="875">
        <f t="shared" ref="T27:T39" si="9">SUM(O27:S27)</f>
        <v>0</v>
      </c>
      <c r="U27" s="1036"/>
      <c r="V27" s="781">
        <f t="shared" ref="V27:V37" si="10">IF(SUM(F27,N27)=0,0,(IF(OR(F27=0,N27=0),"Err",N27*1000/F27)))</f>
        <v>0</v>
      </c>
      <c r="W27" s="781">
        <f t="shared" ref="W27:W37" si="11">IF(SUM(G27,O27)=0,0,(IF(OR(G27=0,O27=0),"Err",O27*1000/G27)))</f>
        <v>0</v>
      </c>
      <c r="X27" s="781">
        <f t="shared" ref="X27:X37" si="12">IF(SUM(H27,P27)=0,0,(IF(OR(H27=0,P27=0),"Err",P27*1000/H27)))</f>
        <v>0</v>
      </c>
      <c r="Y27" s="781">
        <f t="shared" ref="Y27:Y37" si="13">IF(SUM(I27,Q27)=0,0,(IF(OR(I27=0,Q27=0),"Err",Q27*1000/I27)))</f>
        <v>0</v>
      </c>
      <c r="Z27" s="781">
        <f t="shared" ref="Z27:Z37" si="14">IF(SUM(J27,R27)=0,0,(IF(OR(J27=0,R27=0),"Err",R27*1000/J27)))</f>
        <v>0</v>
      </c>
      <c r="AA27" s="781">
        <f t="shared" ref="AA27:AA37" si="15">IF(SUM(K27,S27)=0,0,(IF(OR(K27=0,S27=0),"Err",S27*1000/K27)))</f>
        <v>0</v>
      </c>
      <c r="AB27" s="784"/>
      <c r="AC27" s="781" t="str">
        <f>IF(SUM($O27:P27)=0,"",(SUM($O27:P27)*1000)/SUM($G27:H27))</f>
        <v/>
      </c>
      <c r="AD27" s="781" t="str">
        <f>IF(SUM($O27:Q27)=0,"",(SUM($O27:Q27)*1000)/SUM($G27:I27))</f>
        <v/>
      </c>
      <c r="AE27" s="781" t="str">
        <f>IF(SUM($O27:R27)=0,"",(SUM($O27:R27)*1000)/SUM($G27:J27))</f>
        <v/>
      </c>
      <c r="AF27" s="781">
        <f t="shared" ref="AF27:AF37" si="16">IF(SUM(T27,L27)=0,0,(IF(OR(L27=0,T27=0),"Err",T27*1000/L27)))</f>
        <v>0</v>
      </c>
    </row>
    <row r="28" spans="1:34">
      <c r="A28" s="1387" t="s">
        <v>1231</v>
      </c>
      <c r="B28" s="1156" t="s">
        <v>11</v>
      </c>
      <c r="C28" s="1156" t="s">
        <v>819</v>
      </c>
      <c r="F28" s="787"/>
      <c r="G28" s="787"/>
      <c r="H28" s="787"/>
      <c r="I28" s="787"/>
      <c r="J28" s="787"/>
      <c r="K28" s="787"/>
      <c r="L28" s="779">
        <f t="shared" si="8"/>
        <v>0</v>
      </c>
      <c r="M28" s="1036"/>
      <c r="N28" s="787"/>
      <c r="O28" s="787"/>
      <c r="P28" s="787"/>
      <c r="Q28" s="980"/>
      <c r="R28" s="980"/>
      <c r="S28" s="980"/>
      <c r="T28" s="875">
        <f t="shared" si="9"/>
        <v>0</v>
      </c>
      <c r="U28" s="1036"/>
      <c r="V28" s="781">
        <f t="shared" si="10"/>
        <v>0</v>
      </c>
      <c r="W28" s="781">
        <f t="shared" si="11"/>
        <v>0</v>
      </c>
      <c r="X28" s="781">
        <f t="shared" si="12"/>
        <v>0</v>
      </c>
      <c r="Y28" s="781">
        <f t="shared" si="13"/>
        <v>0</v>
      </c>
      <c r="Z28" s="781">
        <f t="shared" si="14"/>
        <v>0</v>
      </c>
      <c r="AA28" s="781">
        <f t="shared" si="15"/>
        <v>0</v>
      </c>
      <c r="AB28" s="784"/>
      <c r="AC28" s="781" t="str">
        <f>IF(SUM($O28:P28)=0,"",(SUM($O28:P28)*1000)/SUM($G28:H28))</f>
        <v/>
      </c>
      <c r="AD28" s="781" t="str">
        <f>IF(SUM($O28:Q28)=0,"",(SUM($O28:Q28)*1000)/SUM($G28:I28))</f>
        <v/>
      </c>
      <c r="AE28" s="781" t="str">
        <f>IF(SUM($O28:R28)=0,"",(SUM($O28:R28)*1000)/SUM($G28:J28))</f>
        <v/>
      </c>
      <c r="AF28" s="781">
        <f t="shared" si="16"/>
        <v>0</v>
      </c>
    </row>
    <row r="29" spans="1:34">
      <c r="A29" s="1387" t="s">
        <v>702</v>
      </c>
      <c r="B29" s="1156" t="s">
        <v>11</v>
      </c>
      <c r="C29" s="1156" t="s">
        <v>819</v>
      </c>
      <c r="F29" s="787"/>
      <c r="G29" s="787"/>
      <c r="H29" s="787"/>
      <c r="I29" s="787"/>
      <c r="J29" s="787"/>
      <c r="K29" s="787"/>
      <c r="L29" s="779">
        <f t="shared" si="8"/>
        <v>0</v>
      </c>
      <c r="M29" s="1036"/>
      <c r="N29" s="787"/>
      <c r="O29" s="787"/>
      <c r="P29" s="787"/>
      <c r="Q29" s="980"/>
      <c r="R29" s="980"/>
      <c r="S29" s="980"/>
      <c r="T29" s="875">
        <f t="shared" si="9"/>
        <v>0</v>
      </c>
      <c r="U29" s="1036"/>
      <c r="V29" s="781">
        <f t="shared" si="10"/>
        <v>0</v>
      </c>
      <c r="W29" s="781">
        <f t="shared" si="11"/>
        <v>0</v>
      </c>
      <c r="X29" s="781">
        <f t="shared" si="12"/>
        <v>0</v>
      </c>
      <c r="Y29" s="781">
        <f t="shared" si="13"/>
        <v>0</v>
      </c>
      <c r="Z29" s="781">
        <f t="shared" si="14"/>
        <v>0</v>
      </c>
      <c r="AA29" s="781">
        <f t="shared" si="15"/>
        <v>0</v>
      </c>
      <c r="AB29" s="784"/>
      <c r="AC29" s="781" t="str">
        <f>IF(SUM($O29:P29)=0,"",(SUM($O29:P29)*1000)/SUM($G29:H29))</f>
        <v/>
      </c>
      <c r="AD29" s="781" t="str">
        <f>IF(SUM($O29:Q29)=0,"",(SUM($O29:Q29)*1000)/SUM($G29:I29))</f>
        <v/>
      </c>
      <c r="AE29" s="781" t="str">
        <f>IF(SUM($O29:R29)=0,"",(SUM($O29:R29)*1000)/SUM($G29:J29))</f>
        <v/>
      </c>
      <c r="AF29" s="781">
        <f t="shared" si="16"/>
        <v>0</v>
      </c>
    </row>
    <row r="30" spans="1:34">
      <c r="A30" s="1387" t="s">
        <v>858</v>
      </c>
      <c r="B30" s="1156" t="s">
        <v>5</v>
      </c>
      <c r="C30" s="1156" t="s">
        <v>819</v>
      </c>
      <c r="F30" s="787"/>
      <c r="G30" s="787"/>
      <c r="H30" s="787"/>
      <c r="I30" s="787"/>
      <c r="J30" s="787"/>
      <c r="K30" s="787"/>
      <c r="L30" s="779">
        <f t="shared" si="8"/>
        <v>0</v>
      </c>
      <c r="M30" s="1036"/>
      <c r="N30" s="787"/>
      <c r="O30" s="787"/>
      <c r="P30" s="787"/>
      <c r="Q30" s="980"/>
      <c r="R30" s="980"/>
      <c r="S30" s="980"/>
      <c r="T30" s="875">
        <f t="shared" si="9"/>
        <v>0</v>
      </c>
      <c r="U30" s="1036"/>
      <c r="V30" s="781">
        <f t="shared" si="10"/>
        <v>0</v>
      </c>
      <c r="W30" s="781">
        <f t="shared" si="11"/>
        <v>0</v>
      </c>
      <c r="X30" s="781">
        <f t="shared" si="12"/>
        <v>0</v>
      </c>
      <c r="Y30" s="781">
        <f t="shared" si="13"/>
        <v>0</v>
      </c>
      <c r="Z30" s="781">
        <f t="shared" si="14"/>
        <v>0</v>
      </c>
      <c r="AA30" s="781">
        <f t="shared" si="15"/>
        <v>0</v>
      </c>
      <c r="AB30" s="784"/>
      <c r="AC30" s="781" t="str">
        <f>IF(SUM($O30:P30)=0,"",(SUM($O30:P30)*1000)/SUM($G30:H30))</f>
        <v/>
      </c>
      <c r="AD30" s="781" t="str">
        <f>IF(SUM($O30:Q30)=0,"",(SUM($O30:Q30)*1000)/SUM($G30:I30))</f>
        <v/>
      </c>
      <c r="AE30" s="781" t="str">
        <f>IF(SUM($O30:R30)=0,"",(SUM($O30:R30)*1000)/SUM($G30:J30))</f>
        <v/>
      </c>
      <c r="AF30" s="781">
        <f t="shared" si="16"/>
        <v>0</v>
      </c>
    </row>
    <row r="31" spans="1:34">
      <c r="A31" s="1387" t="s">
        <v>1231</v>
      </c>
      <c r="B31" s="1156" t="s">
        <v>5</v>
      </c>
      <c r="C31" s="1156" t="s">
        <v>819</v>
      </c>
      <c r="F31" s="787"/>
      <c r="G31" s="787"/>
      <c r="H31" s="787"/>
      <c r="I31" s="787"/>
      <c r="J31" s="787"/>
      <c r="K31" s="787"/>
      <c r="L31" s="779">
        <f t="shared" si="8"/>
        <v>0</v>
      </c>
      <c r="M31" s="1036"/>
      <c r="N31" s="787"/>
      <c r="O31" s="787"/>
      <c r="P31" s="787"/>
      <c r="Q31" s="980"/>
      <c r="R31" s="980"/>
      <c r="S31" s="980"/>
      <c r="T31" s="875">
        <f t="shared" si="9"/>
        <v>0</v>
      </c>
      <c r="U31" s="1036"/>
      <c r="V31" s="781">
        <f t="shared" si="10"/>
        <v>0</v>
      </c>
      <c r="W31" s="781">
        <f t="shared" si="11"/>
        <v>0</v>
      </c>
      <c r="X31" s="781">
        <f t="shared" si="12"/>
        <v>0</v>
      </c>
      <c r="Y31" s="781">
        <f t="shared" si="13"/>
        <v>0</v>
      </c>
      <c r="Z31" s="781">
        <f t="shared" si="14"/>
        <v>0</v>
      </c>
      <c r="AA31" s="781">
        <f t="shared" si="15"/>
        <v>0</v>
      </c>
      <c r="AB31" s="784"/>
      <c r="AC31" s="781" t="str">
        <f>IF(SUM($O31:P31)=0,"",(SUM($O31:P31)*1000)/SUM($G31:H31))</f>
        <v/>
      </c>
      <c r="AD31" s="781" t="str">
        <f>IF(SUM($O31:Q31)=0,"",(SUM($O31:Q31)*1000)/SUM($G31:I31))</f>
        <v/>
      </c>
      <c r="AE31" s="781" t="str">
        <f>IF(SUM($O31:R31)=0,"",(SUM($O31:R31)*1000)/SUM($G31:J31))</f>
        <v/>
      </c>
      <c r="AF31" s="781">
        <f t="shared" si="16"/>
        <v>0</v>
      </c>
    </row>
    <row r="32" spans="1:34">
      <c r="A32" s="1387" t="s">
        <v>702</v>
      </c>
      <c r="B32" s="1156" t="s">
        <v>5</v>
      </c>
      <c r="C32" s="1156" t="s">
        <v>819</v>
      </c>
      <c r="F32" s="787"/>
      <c r="G32" s="787"/>
      <c r="H32" s="787"/>
      <c r="I32" s="787"/>
      <c r="J32" s="787"/>
      <c r="K32" s="787"/>
      <c r="L32" s="779">
        <f t="shared" si="8"/>
        <v>0</v>
      </c>
      <c r="M32" s="1036"/>
      <c r="N32" s="787"/>
      <c r="O32" s="787"/>
      <c r="P32" s="787"/>
      <c r="Q32" s="980"/>
      <c r="R32" s="980"/>
      <c r="S32" s="980"/>
      <c r="T32" s="875">
        <f t="shared" si="9"/>
        <v>0</v>
      </c>
      <c r="U32" s="1036"/>
      <c r="V32" s="781">
        <f t="shared" si="10"/>
        <v>0</v>
      </c>
      <c r="W32" s="781">
        <f t="shared" si="11"/>
        <v>0</v>
      </c>
      <c r="X32" s="781">
        <f t="shared" si="12"/>
        <v>0</v>
      </c>
      <c r="Y32" s="781">
        <f t="shared" si="13"/>
        <v>0</v>
      </c>
      <c r="Z32" s="781">
        <f t="shared" si="14"/>
        <v>0</v>
      </c>
      <c r="AA32" s="781">
        <f t="shared" si="15"/>
        <v>0</v>
      </c>
      <c r="AB32" s="784"/>
      <c r="AC32" s="781" t="str">
        <f>IF(SUM($O32:P32)=0,"",(SUM($O32:P32)*1000)/SUM($G32:H32))</f>
        <v/>
      </c>
      <c r="AD32" s="781" t="str">
        <f>IF(SUM($O32:Q32)=0,"",(SUM($O32:Q32)*1000)/SUM($G32:I32))</f>
        <v/>
      </c>
      <c r="AE32" s="781" t="str">
        <f>IF(SUM($O32:R32)=0,"",(SUM($O32:R32)*1000)/SUM($G32:J32))</f>
        <v/>
      </c>
      <c r="AF32" s="781">
        <f t="shared" si="16"/>
        <v>0</v>
      </c>
    </row>
    <row r="33" spans="1:32">
      <c r="A33" s="1387" t="s">
        <v>858</v>
      </c>
      <c r="B33" s="1156" t="s">
        <v>6</v>
      </c>
      <c r="C33" s="1156" t="s">
        <v>819</v>
      </c>
      <c r="F33" s="787"/>
      <c r="G33" s="787"/>
      <c r="H33" s="787"/>
      <c r="I33" s="787"/>
      <c r="J33" s="787"/>
      <c r="K33" s="787"/>
      <c r="L33" s="779">
        <f t="shared" si="8"/>
        <v>0</v>
      </c>
      <c r="M33" s="1036"/>
      <c r="N33" s="787"/>
      <c r="O33" s="787"/>
      <c r="P33" s="787"/>
      <c r="Q33" s="980"/>
      <c r="R33" s="980"/>
      <c r="S33" s="980"/>
      <c r="T33" s="875">
        <f t="shared" si="9"/>
        <v>0</v>
      </c>
      <c r="U33" s="1036"/>
      <c r="V33" s="781">
        <f t="shared" si="10"/>
        <v>0</v>
      </c>
      <c r="W33" s="781">
        <f t="shared" si="11"/>
        <v>0</v>
      </c>
      <c r="X33" s="781">
        <f t="shared" si="12"/>
        <v>0</v>
      </c>
      <c r="Y33" s="781">
        <f t="shared" si="13"/>
        <v>0</v>
      </c>
      <c r="Z33" s="781">
        <f t="shared" si="14"/>
        <v>0</v>
      </c>
      <c r="AA33" s="781">
        <f t="shared" si="15"/>
        <v>0</v>
      </c>
      <c r="AB33" s="784"/>
      <c r="AC33" s="781" t="str">
        <f>IF(SUM($O33:P33)=0,"",(SUM($O33:P33)*1000)/SUM($G33:H33))</f>
        <v/>
      </c>
      <c r="AD33" s="781" t="str">
        <f>IF(SUM($O33:Q33)=0,"",(SUM($O33:Q33)*1000)/SUM($G33:I33))</f>
        <v/>
      </c>
      <c r="AE33" s="781" t="str">
        <f>IF(SUM($O33:R33)=0,"",(SUM($O33:R33)*1000)/SUM($G33:J33))</f>
        <v/>
      </c>
      <c r="AF33" s="781">
        <f t="shared" si="16"/>
        <v>0</v>
      </c>
    </row>
    <row r="34" spans="1:32">
      <c r="A34" s="1387" t="s">
        <v>1231</v>
      </c>
      <c r="B34" s="1156" t="s">
        <v>6</v>
      </c>
      <c r="C34" s="830" t="s">
        <v>819</v>
      </c>
      <c r="F34" s="787"/>
      <c r="G34" s="787"/>
      <c r="H34" s="787"/>
      <c r="I34" s="787"/>
      <c r="J34" s="787"/>
      <c r="K34" s="787"/>
      <c r="L34" s="779">
        <f t="shared" si="8"/>
        <v>0</v>
      </c>
      <c r="M34" s="1036"/>
      <c r="N34" s="787"/>
      <c r="O34" s="787"/>
      <c r="P34" s="787"/>
      <c r="Q34" s="980"/>
      <c r="R34" s="980"/>
      <c r="S34" s="980"/>
      <c r="T34" s="875">
        <f t="shared" si="9"/>
        <v>0</v>
      </c>
      <c r="U34" s="1036"/>
      <c r="V34" s="781">
        <f t="shared" si="10"/>
        <v>0</v>
      </c>
      <c r="W34" s="781">
        <f t="shared" si="11"/>
        <v>0</v>
      </c>
      <c r="X34" s="781">
        <f t="shared" si="12"/>
        <v>0</v>
      </c>
      <c r="Y34" s="781">
        <f t="shared" si="13"/>
        <v>0</v>
      </c>
      <c r="Z34" s="781">
        <f t="shared" si="14"/>
        <v>0</v>
      </c>
      <c r="AA34" s="781">
        <f t="shared" si="15"/>
        <v>0</v>
      </c>
      <c r="AB34" s="784"/>
      <c r="AC34" s="781" t="str">
        <f>IF(SUM($O34:P34)=0,"",(SUM($O34:P34)*1000)/SUM($G34:H34))</f>
        <v/>
      </c>
      <c r="AD34" s="781" t="str">
        <f>IF(SUM($O34:Q34)=0,"",(SUM($O34:Q34)*1000)/SUM($G34:I34))</f>
        <v/>
      </c>
      <c r="AE34" s="781" t="str">
        <f>IF(SUM($O34:R34)=0,"",(SUM($O34:R34)*1000)/SUM($G34:J34))</f>
        <v/>
      </c>
      <c r="AF34" s="781">
        <f t="shared" si="16"/>
        <v>0</v>
      </c>
    </row>
    <row r="35" spans="1:32">
      <c r="A35" s="1387" t="s">
        <v>702</v>
      </c>
      <c r="B35" s="1156" t="s">
        <v>6</v>
      </c>
      <c r="C35" s="1156" t="s">
        <v>819</v>
      </c>
      <c r="F35" s="787"/>
      <c r="G35" s="787"/>
      <c r="H35" s="787"/>
      <c r="I35" s="787"/>
      <c r="J35" s="787"/>
      <c r="K35" s="787"/>
      <c r="L35" s="779">
        <f t="shared" si="8"/>
        <v>0</v>
      </c>
      <c r="M35" s="1036"/>
      <c r="N35" s="787"/>
      <c r="O35" s="787"/>
      <c r="P35" s="787"/>
      <c r="Q35" s="980"/>
      <c r="R35" s="980"/>
      <c r="S35" s="980"/>
      <c r="T35" s="875">
        <f t="shared" si="9"/>
        <v>0</v>
      </c>
      <c r="U35" s="1036"/>
      <c r="V35" s="781">
        <f t="shared" si="10"/>
        <v>0</v>
      </c>
      <c r="W35" s="781">
        <f t="shared" si="11"/>
        <v>0</v>
      </c>
      <c r="X35" s="781">
        <f t="shared" si="12"/>
        <v>0</v>
      </c>
      <c r="Y35" s="781">
        <f t="shared" si="13"/>
        <v>0</v>
      </c>
      <c r="Z35" s="781">
        <f t="shared" si="14"/>
        <v>0</v>
      </c>
      <c r="AA35" s="781">
        <f t="shared" si="15"/>
        <v>0</v>
      </c>
      <c r="AB35" s="784"/>
      <c r="AC35" s="781" t="str">
        <f>IF(SUM($O35:P35)=0,"",(SUM($O35:P35)*1000)/SUM($G35:H35))</f>
        <v/>
      </c>
      <c r="AD35" s="781" t="str">
        <f>IF(SUM($O35:Q35)=0,"",(SUM($O35:Q35)*1000)/SUM($G35:I35))</f>
        <v/>
      </c>
      <c r="AE35" s="781" t="str">
        <f>IF(SUM($O35:R35)=0,"",(SUM($O35:R35)*1000)/SUM($G35:J35))</f>
        <v/>
      </c>
      <c r="AF35" s="781">
        <f t="shared" si="16"/>
        <v>0</v>
      </c>
    </row>
    <row r="36" spans="1:32">
      <c r="A36" s="1387" t="s">
        <v>1225</v>
      </c>
      <c r="B36" s="1156" t="s">
        <v>703</v>
      </c>
      <c r="C36" s="1156" t="s">
        <v>819</v>
      </c>
      <c r="F36" s="787"/>
      <c r="G36" s="787"/>
      <c r="H36" s="787"/>
      <c r="I36" s="787"/>
      <c r="J36" s="787"/>
      <c r="K36" s="787"/>
      <c r="L36" s="779">
        <f t="shared" si="8"/>
        <v>0</v>
      </c>
      <c r="M36" s="1036"/>
      <c r="N36" s="787"/>
      <c r="O36" s="787"/>
      <c r="P36" s="787"/>
      <c r="Q36" s="980"/>
      <c r="R36" s="980"/>
      <c r="S36" s="980"/>
      <c r="T36" s="875">
        <f t="shared" si="9"/>
        <v>0</v>
      </c>
      <c r="U36" s="1036"/>
      <c r="V36" s="781">
        <f t="shared" si="10"/>
        <v>0</v>
      </c>
      <c r="W36" s="781">
        <f t="shared" si="11"/>
        <v>0</v>
      </c>
      <c r="X36" s="781">
        <f t="shared" si="12"/>
        <v>0</v>
      </c>
      <c r="Y36" s="781">
        <f t="shared" si="13"/>
        <v>0</v>
      </c>
      <c r="Z36" s="781">
        <f t="shared" si="14"/>
        <v>0</v>
      </c>
      <c r="AA36" s="781">
        <f t="shared" si="15"/>
        <v>0</v>
      </c>
      <c r="AB36" s="784"/>
      <c r="AC36" s="781" t="str">
        <f>IF(SUM($O36:P36)=0,"",(SUM($O36:P36)*1000)/SUM($G36:H36))</f>
        <v/>
      </c>
      <c r="AD36" s="781" t="str">
        <f>IF(SUM($O36:Q36)=0,"",(SUM($O36:Q36)*1000)/SUM($G36:I36))</f>
        <v/>
      </c>
      <c r="AE36" s="781" t="str">
        <f>IF(SUM($O36:R36)=0,"",(SUM($O36:R36)*1000)/SUM($G36:J36))</f>
        <v/>
      </c>
      <c r="AF36" s="781">
        <f t="shared" si="16"/>
        <v>0</v>
      </c>
    </row>
    <row r="37" spans="1:32">
      <c r="A37" s="1387" t="s">
        <v>1226</v>
      </c>
      <c r="B37" s="1156" t="s">
        <v>703</v>
      </c>
      <c r="C37" s="1156" t="s">
        <v>819</v>
      </c>
      <c r="F37" s="787"/>
      <c r="G37" s="787"/>
      <c r="H37" s="787"/>
      <c r="I37" s="787"/>
      <c r="J37" s="787"/>
      <c r="K37" s="787"/>
      <c r="L37" s="779">
        <f t="shared" si="8"/>
        <v>0</v>
      </c>
      <c r="M37" s="1036"/>
      <c r="N37" s="787"/>
      <c r="O37" s="787"/>
      <c r="P37" s="787"/>
      <c r="Q37" s="980"/>
      <c r="R37" s="980"/>
      <c r="S37" s="980"/>
      <c r="T37" s="875">
        <f t="shared" si="9"/>
        <v>0</v>
      </c>
      <c r="U37" s="1036"/>
      <c r="V37" s="781">
        <f t="shared" si="10"/>
        <v>0</v>
      </c>
      <c r="W37" s="781">
        <f t="shared" si="11"/>
        <v>0</v>
      </c>
      <c r="X37" s="781">
        <f t="shared" si="12"/>
        <v>0</v>
      </c>
      <c r="Y37" s="781">
        <f t="shared" si="13"/>
        <v>0</v>
      </c>
      <c r="Z37" s="781">
        <f t="shared" si="14"/>
        <v>0</v>
      </c>
      <c r="AA37" s="781">
        <f t="shared" si="15"/>
        <v>0</v>
      </c>
      <c r="AB37" s="784"/>
      <c r="AC37" s="781" t="str">
        <f>IF(SUM($O37:P37)=0,"",(SUM($O37:P37)*1000)/SUM($G37:H37))</f>
        <v/>
      </c>
      <c r="AD37" s="781" t="str">
        <f>IF(SUM($O37:Q37)=0,"",(SUM($O37:Q37)*1000)/SUM($G37:I37))</f>
        <v/>
      </c>
      <c r="AE37" s="781" t="str">
        <f>IF(SUM($O37:R37)=0,"",(SUM($O37:R37)*1000)/SUM($G37:J37))</f>
        <v/>
      </c>
      <c r="AF37" s="781">
        <f t="shared" si="16"/>
        <v>0</v>
      </c>
    </row>
    <row r="38" spans="1:32">
      <c r="A38" s="1516" t="s">
        <v>1236</v>
      </c>
      <c r="N38" s="875">
        <f t="shared" ref="N38:S38" si="17">SUM(N27:N37)</f>
        <v>0</v>
      </c>
      <c r="O38" s="875">
        <f t="shared" si="17"/>
        <v>0</v>
      </c>
      <c r="P38" s="875">
        <f t="shared" si="17"/>
        <v>0</v>
      </c>
      <c r="Q38" s="875">
        <f t="shared" si="17"/>
        <v>0</v>
      </c>
      <c r="R38" s="875">
        <f t="shared" si="17"/>
        <v>0</v>
      </c>
      <c r="S38" s="875">
        <f t="shared" si="17"/>
        <v>0</v>
      </c>
      <c r="T38" s="875">
        <f t="shared" si="9"/>
        <v>0</v>
      </c>
    </row>
    <row r="39" spans="1:32">
      <c r="A39" s="1516" t="s">
        <v>844</v>
      </c>
      <c r="N39" s="875">
        <f t="shared" ref="N39:S39" si="18">N21+N38</f>
        <v>0</v>
      </c>
      <c r="O39" s="875">
        <f t="shared" si="18"/>
        <v>0</v>
      </c>
      <c r="P39" s="875">
        <f t="shared" si="18"/>
        <v>0</v>
      </c>
      <c r="Q39" s="875">
        <f t="shared" si="18"/>
        <v>0</v>
      </c>
      <c r="R39" s="875">
        <f t="shared" si="18"/>
        <v>0</v>
      </c>
      <c r="S39" s="875">
        <f t="shared" si="18"/>
        <v>0</v>
      </c>
      <c r="T39" s="875">
        <f t="shared" si="9"/>
        <v>0</v>
      </c>
    </row>
    <row r="40" spans="1:32">
      <c r="A40" s="2052"/>
    </row>
    <row r="41" spans="1:32">
      <c r="N41" s="776">
        <v>2010</v>
      </c>
      <c r="O41" s="3">
        <v>2011</v>
      </c>
      <c r="P41" s="3">
        <v>2012</v>
      </c>
      <c r="Q41" s="3">
        <v>2013</v>
      </c>
      <c r="R41" s="3">
        <v>2014</v>
      </c>
      <c r="S41" s="3">
        <v>2015</v>
      </c>
      <c r="T41" s="2050" t="s">
        <v>1</v>
      </c>
    </row>
    <row r="42" spans="1:32" ht="15">
      <c r="A42" s="1038" t="s">
        <v>233</v>
      </c>
      <c r="N42" s="2048" t="s">
        <v>0</v>
      </c>
      <c r="O42" s="2231" t="s">
        <v>1</v>
      </c>
      <c r="P42" s="2231"/>
      <c r="Q42" s="2231"/>
      <c r="R42" s="2231"/>
      <c r="S42" s="2231"/>
      <c r="T42" s="1151" t="s">
        <v>3</v>
      </c>
    </row>
    <row r="43" spans="1:32">
      <c r="A43" s="1037" t="s">
        <v>58</v>
      </c>
      <c r="N43" s="172"/>
      <c r="O43" s="172"/>
      <c r="P43" s="172"/>
      <c r="Q43" s="172"/>
      <c r="R43" s="172"/>
      <c r="S43" s="172"/>
      <c r="T43" s="1152">
        <f t="shared" ref="T43:T55" si="19">SUM(O43:S43)</f>
        <v>0</v>
      </c>
    </row>
    <row r="44" spans="1:32">
      <c r="A44" s="1037" t="s">
        <v>59</v>
      </c>
      <c r="N44" s="172"/>
      <c r="O44" s="172"/>
      <c r="P44" s="172"/>
      <c r="Q44" s="172"/>
      <c r="R44" s="172"/>
      <c r="S44" s="172"/>
      <c r="T44" s="1152">
        <f t="shared" si="19"/>
        <v>0</v>
      </c>
    </row>
    <row r="45" spans="1:32">
      <c r="A45" s="1037" t="s">
        <v>60</v>
      </c>
      <c r="N45" s="172"/>
      <c r="O45" s="172"/>
      <c r="P45" s="172"/>
      <c r="Q45" s="172"/>
      <c r="R45" s="172"/>
      <c r="S45" s="172"/>
      <c r="T45" s="1152">
        <f t="shared" si="19"/>
        <v>0</v>
      </c>
    </row>
    <row r="46" spans="1:32">
      <c r="A46" s="1037" t="s">
        <v>61</v>
      </c>
      <c r="N46" s="172"/>
      <c r="O46" s="172"/>
      <c r="P46" s="172"/>
      <c r="Q46" s="172"/>
      <c r="R46" s="172"/>
      <c r="S46" s="172"/>
      <c r="T46" s="1152">
        <f t="shared" si="19"/>
        <v>0</v>
      </c>
    </row>
    <row r="47" spans="1:32">
      <c r="A47" s="1037" t="s">
        <v>62</v>
      </c>
      <c r="N47" s="172"/>
      <c r="O47" s="172"/>
      <c r="P47" s="172"/>
      <c r="Q47" s="172"/>
      <c r="R47" s="172"/>
      <c r="S47" s="172"/>
      <c r="T47" s="1152">
        <f t="shared" si="19"/>
        <v>0</v>
      </c>
    </row>
    <row r="48" spans="1:32">
      <c r="A48" s="1037" t="s">
        <v>63</v>
      </c>
      <c r="N48" s="172"/>
      <c r="O48" s="172"/>
      <c r="P48" s="172"/>
      <c r="Q48" s="172"/>
      <c r="R48" s="172"/>
      <c r="S48" s="172"/>
      <c r="T48" s="1152">
        <f t="shared" si="19"/>
        <v>0</v>
      </c>
    </row>
    <row r="49" spans="1:20">
      <c r="A49" s="1037" t="s">
        <v>64</v>
      </c>
      <c r="N49" s="172"/>
      <c r="O49" s="172"/>
      <c r="P49" s="172"/>
      <c r="Q49" s="172"/>
      <c r="R49" s="172"/>
      <c r="S49" s="172"/>
      <c r="T49" s="1152">
        <f t="shared" si="19"/>
        <v>0</v>
      </c>
    </row>
    <row r="50" spans="1:20">
      <c r="A50" s="1037" t="s">
        <v>65</v>
      </c>
      <c r="N50" s="172"/>
      <c r="O50" s="172"/>
      <c r="P50" s="172"/>
      <c r="Q50" s="172"/>
      <c r="R50" s="172"/>
      <c r="S50" s="172"/>
      <c r="T50" s="1152">
        <f t="shared" si="19"/>
        <v>0</v>
      </c>
    </row>
    <row r="51" spans="1:20">
      <c r="A51" s="1037" t="s">
        <v>66</v>
      </c>
      <c r="N51" s="172"/>
      <c r="O51" s="172"/>
      <c r="P51" s="172"/>
      <c r="Q51" s="172"/>
      <c r="R51" s="172"/>
      <c r="S51" s="172"/>
      <c r="T51" s="1152">
        <f t="shared" si="19"/>
        <v>0</v>
      </c>
    </row>
    <row r="52" spans="1:20">
      <c r="A52" s="1043" t="s">
        <v>441</v>
      </c>
      <c r="N52" s="201">
        <f t="shared" ref="N52:S52" si="20">SUM(N43:N51)</f>
        <v>0</v>
      </c>
      <c r="O52" s="201">
        <f t="shared" si="20"/>
        <v>0</v>
      </c>
      <c r="P52" s="201">
        <f t="shared" si="20"/>
        <v>0</v>
      </c>
      <c r="Q52" s="201">
        <f t="shared" si="20"/>
        <v>0</v>
      </c>
      <c r="R52" s="201">
        <f t="shared" si="20"/>
        <v>0</v>
      </c>
      <c r="S52" s="201">
        <f t="shared" si="20"/>
        <v>0</v>
      </c>
      <c r="T52" s="1152">
        <f t="shared" si="19"/>
        <v>0</v>
      </c>
    </row>
    <row r="53" spans="1:20">
      <c r="A53" s="1042" t="s">
        <v>442</v>
      </c>
      <c r="N53" s="172"/>
      <c r="O53" s="172"/>
      <c r="P53" s="172"/>
      <c r="Q53" s="172"/>
      <c r="R53" s="172"/>
      <c r="S53" s="172"/>
      <c r="T53" s="1152">
        <f t="shared" si="19"/>
        <v>0</v>
      </c>
    </row>
    <row r="54" spans="1:20">
      <c r="A54" s="1042" t="s">
        <v>406</v>
      </c>
      <c r="N54" s="172"/>
      <c r="O54" s="172"/>
      <c r="P54" s="172"/>
      <c r="Q54" s="172"/>
      <c r="R54" s="172"/>
      <c r="S54" s="172"/>
      <c r="T54" s="1152">
        <f t="shared" si="19"/>
        <v>0</v>
      </c>
    </row>
    <row r="55" spans="1:20">
      <c r="A55" s="1043" t="s">
        <v>443</v>
      </c>
      <c r="N55" s="201">
        <f t="shared" ref="N55:S55" si="21">SUM(N52:N54)</f>
        <v>0</v>
      </c>
      <c r="O55" s="201">
        <f t="shared" si="21"/>
        <v>0</v>
      </c>
      <c r="P55" s="201">
        <f t="shared" si="21"/>
        <v>0</v>
      </c>
      <c r="Q55" s="201">
        <f t="shared" si="21"/>
        <v>0</v>
      </c>
      <c r="R55" s="201">
        <f t="shared" si="21"/>
        <v>0</v>
      </c>
      <c r="S55" s="201">
        <f t="shared" si="21"/>
        <v>0</v>
      </c>
      <c r="T55" s="1153">
        <f t="shared" si="19"/>
        <v>0</v>
      </c>
    </row>
    <row r="56" spans="1:20">
      <c r="N56" s="1280" t="s">
        <v>135</v>
      </c>
    </row>
    <row r="57" spans="1:20">
      <c r="A57" s="32" t="s">
        <v>311</v>
      </c>
      <c r="N57" s="103" t="str">
        <f>IF(ABS(N52-N39)&lt;0.1,"OK","ERROR")</f>
        <v>OK</v>
      </c>
      <c r="O57" s="103" t="str">
        <f>IF(ABS(O52-O39)&lt;0.1,"OK","ERROR")</f>
        <v>OK</v>
      </c>
      <c r="P57" s="103" t="str">
        <f t="shared" ref="P57:S57" si="22">IF(ABS(P52-P39)&lt;0.1,"OK","ERROR")</f>
        <v>OK</v>
      </c>
      <c r="Q57" s="103" t="str">
        <f t="shared" si="22"/>
        <v>OK</v>
      </c>
      <c r="R57" s="103" t="str">
        <f t="shared" si="22"/>
        <v>OK</v>
      </c>
      <c r="S57" s="103" t="str">
        <f t="shared" si="22"/>
        <v>OK</v>
      </c>
    </row>
  </sheetData>
  <mergeCells count="8">
    <mergeCell ref="O42:S42"/>
    <mergeCell ref="G5:K5"/>
    <mergeCell ref="N2:T2"/>
    <mergeCell ref="V2:AA2"/>
    <mergeCell ref="AC2:AF2"/>
    <mergeCell ref="O3:T3"/>
    <mergeCell ref="W3:AA3"/>
    <mergeCell ref="F3:L3"/>
  </mergeCells>
  <conditionalFormatting sqref="AC27:AF37 V27:AA37 AC14:AF20 AC6:AF12 V6:AA12 V14:AA20">
    <cfRule type="expression" dxfId="48" priority="7" stopIfTrue="1">
      <formula>NOT(ISERROR(SEARCH("Err",V6)))</formula>
    </cfRule>
  </conditionalFormatting>
  <conditionalFormatting sqref="N57:S57">
    <cfRule type="cellIs" dxfId="47" priority="6" operator="equal">
      <formula>"Err"</formula>
    </cfRule>
  </conditionalFormatting>
  <conditionalFormatting sqref="N23:S23">
    <cfRule type="cellIs" dxfId="46" priority="2" operator="equal">
      <formula>"Err"</formula>
    </cfRule>
  </conditionalFormatting>
  <conditionalFormatting sqref="N23:S23">
    <cfRule type="cellIs" dxfId="45" priority="1" operator="equal">
      <formula>"Err"</formula>
    </cfRule>
  </conditionalFormatting>
  <pageMargins left="0.31496062992125984" right="0.11811023622047245" top="0.59055118110236227" bottom="0.35433070866141736" header="0.31496062992125984" footer="0.11811023622047245"/>
  <pageSetup paperSize="8" scale="68" orientation="landscape" r:id="rId1"/>
  <headerFooter>
    <oddHeader>&amp;R&amp;"Verdana,Bold"&amp;14&amp;A</oddHeader>
    <oddFooter>&amp;L&amp;D &amp;T&amp;C&amp;Z&amp;F&amp;R&amp;A</oddFooter>
  </headerFooter>
</worksheet>
</file>

<file path=xl/worksheets/sheet6.xml><?xml version="1.0" encoding="utf-8"?>
<worksheet xmlns="http://schemas.openxmlformats.org/spreadsheetml/2006/main" xmlns:r="http://schemas.openxmlformats.org/officeDocument/2006/relationships">
  <sheetPr>
    <tabColor theme="0"/>
    <pageSetUpPr fitToPage="1"/>
  </sheetPr>
  <dimension ref="A1:BD190"/>
  <sheetViews>
    <sheetView zoomScale="70" zoomScaleNormal="70" workbookViewId="0">
      <pane xSplit="1" ySplit="8" topLeftCell="AD52" activePane="bottomRight" state="frozen"/>
      <selection activeCell="M69" sqref="M69"/>
      <selection pane="topRight" activeCell="M69" sqref="M69"/>
      <selection pane="bottomLeft" activeCell="M69" sqref="M69"/>
      <selection pane="bottomRight" activeCell="AL70" sqref="AL70"/>
    </sheetView>
  </sheetViews>
  <sheetFormatPr defaultRowHeight="12.75" outlineLevelRow="2"/>
  <cols>
    <col min="1" max="1" width="45.75" style="272" customWidth="1"/>
    <col min="2" max="3" width="12.125" style="272" customWidth="1"/>
    <col min="4" max="4" width="9.625" style="272" bestFit="1"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v>2013</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49"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 t="shared" ref="B10:BA10" si="0">SUM(B11:B12)</f>
        <v>0</v>
      </c>
      <c r="C10" s="364">
        <f t="shared" si="0"/>
        <v>0</v>
      </c>
      <c r="D10" s="348">
        <f t="shared" si="0"/>
        <v>0</v>
      </c>
      <c r="E10" s="363">
        <f t="shared" si="0"/>
        <v>0</v>
      </c>
      <c r="F10" s="364">
        <f t="shared" si="0"/>
        <v>0</v>
      </c>
      <c r="G10" s="364">
        <f t="shared" si="0"/>
        <v>0</v>
      </c>
      <c r="H10" s="364">
        <f t="shared" si="0"/>
        <v>0</v>
      </c>
      <c r="I10" s="364">
        <f t="shared" si="0"/>
        <v>0</v>
      </c>
      <c r="J10" s="364">
        <f t="shared" si="0"/>
        <v>0</v>
      </c>
      <c r="K10" s="364">
        <f t="shared" si="0"/>
        <v>0</v>
      </c>
      <c r="L10" s="364">
        <f t="shared" si="0"/>
        <v>0</v>
      </c>
      <c r="M10" s="348">
        <f t="shared" si="0"/>
        <v>0</v>
      </c>
      <c r="N10" s="351">
        <f t="shared" si="0"/>
        <v>0</v>
      </c>
      <c r="O10" s="351">
        <f t="shared" si="0"/>
        <v>0</v>
      </c>
      <c r="P10" s="351">
        <f t="shared" si="0"/>
        <v>0</v>
      </c>
      <c r="Q10" s="348">
        <f t="shared" si="0"/>
        <v>0</v>
      </c>
      <c r="R10" s="363">
        <f t="shared" si="0"/>
        <v>0</v>
      </c>
      <c r="S10" s="364">
        <f t="shared" si="0"/>
        <v>0</v>
      </c>
      <c r="T10" s="364">
        <f t="shared" si="0"/>
        <v>0</v>
      </c>
      <c r="U10" s="496">
        <f t="shared" si="0"/>
        <v>0</v>
      </c>
      <c r="V10" s="364">
        <f t="shared" si="0"/>
        <v>0</v>
      </c>
      <c r="W10" s="346">
        <f t="shared" si="0"/>
        <v>0</v>
      </c>
      <c r="X10" s="364">
        <f t="shared" si="0"/>
        <v>0</v>
      </c>
      <c r="Y10" s="364">
        <f t="shared" si="0"/>
        <v>0</v>
      </c>
      <c r="Z10" s="364">
        <f t="shared" si="0"/>
        <v>0</v>
      </c>
      <c r="AA10" s="364">
        <f t="shared" si="0"/>
        <v>0</v>
      </c>
      <c r="AB10" s="364">
        <f t="shared" si="0"/>
        <v>0</v>
      </c>
      <c r="AC10" s="364">
        <f t="shared" si="0"/>
        <v>0</v>
      </c>
      <c r="AD10" s="364">
        <f t="shared" si="0"/>
        <v>0</v>
      </c>
      <c r="AE10" s="364">
        <f t="shared" si="0"/>
        <v>0</v>
      </c>
      <c r="AF10" s="364">
        <f t="shared" si="0"/>
        <v>0</v>
      </c>
      <c r="AG10" s="346">
        <f t="shared" si="0"/>
        <v>0</v>
      </c>
      <c r="AH10" s="497">
        <f t="shared" si="0"/>
        <v>0</v>
      </c>
      <c r="AI10" s="351">
        <f t="shared" si="0"/>
        <v>0</v>
      </c>
      <c r="AJ10" s="363">
        <f t="shared" si="0"/>
        <v>0</v>
      </c>
      <c r="AK10" s="364">
        <f t="shared" si="0"/>
        <v>0</v>
      </c>
      <c r="AL10" s="364">
        <f t="shared" si="0"/>
        <v>0</v>
      </c>
      <c r="AM10" s="364">
        <f t="shared" si="0"/>
        <v>0</v>
      </c>
      <c r="AN10" s="364">
        <f t="shared" si="0"/>
        <v>0</v>
      </c>
      <c r="AO10" s="364">
        <f t="shared" si="0"/>
        <v>0</v>
      </c>
      <c r="AP10" s="346">
        <f t="shared" si="0"/>
        <v>0</v>
      </c>
      <c r="AQ10" s="351">
        <f t="shared" si="0"/>
        <v>0</v>
      </c>
      <c r="AR10" s="497">
        <f t="shared" si="0"/>
        <v>0</v>
      </c>
      <c r="AS10" s="351">
        <f t="shared" si="0"/>
        <v>0</v>
      </c>
      <c r="AT10" s="352">
        <f t="shared" si="0"/>
        <v>0</v>
      </c>
      <c r="AU10" s="364">
        <f t="shared" si="0"/>
        <v>0</v>
      </c>
      <c r="AV10" s="496">
        <f t="shared" si="0"/>
        <v>0</v>
      </c>
      <c r="AW10" s="496">
        <f t="shared" si="0"/>
        <v>0</v>
      </c>
      <c r="AX10" s="346">
        <f t="shared" si="0"/>
        <v>0</v>
      </c>
      <c r="AY10" s="351">
        <f t="shared" si="0"/>
        <v>0</v>
      </c>
      <c r="AZ10" s="351">
        <f t="shared" si="0"/>
        <v>0</v>
      </c>
      <c r="BA10" s="352">
        <f t="shared" si="0"/>
        <v>0</v>
      </c>
      <c r="BB10" s="1582"/>
      <c r="BC10" s="352">
        <f>SUM(BC11:BC12)</f>
        <v>0</v>
      </c>
    </row>
    <row r="11" spans="1:55" hidden="1" outlineLevel="1">
      <c r="A11" s="272" t="s">
        <v>438</v>
      </c>
      <c r="B11" s="1784"/>
      <c r="C11" s="1785"/>
      <c r="D11" s="1786"/>
      <c r="E11" s="1787"/>
      <c r="F11" s="1788"/>
      <c r="G11" s="1788"/>
      <c r="H11" s="1788"/>
      <c r="I11" s="1788"/>
      <c r="J11" s="1788"/>
      <c r="K11" s="1788"/>
      <c r="L11" s="1788"/>
      <c r="M11" s="346">
        <f>SUM(E11:L11)</f>
        <v>0</v>
      </c>
      <c r="N11" s="1789"/>
      <c r="O11" s="1789"/>
      <c r="P11" s="1789"/>
      <c r="Q11" s="348">
        <f>B11+C11+M11+N11+O11+P11+D11</f>
        <v>0</v>
      </c>
      <c r="R11" s="1790"/>
      <c r="S11" s="1791"/>
      <c r="T11" s="1791"/>
      <c r="U11" s="1791"/>
      <c r="V11" s="1791"/>
      <c r="W11" s="346">
        <f>SUM(R11:V11)</f>
        <v>0</v>
      </c>
      <c r="X11" s="1790"/>
      <c r="Y11" s="1791"/>
      <c r="Z11" s="1791"/>
      <c r="AA11" s="1791"/>
      <c r="AB11" s="1791"/>
      <c r="AC11" s="1791"/>
      <c r="AD11" s="1791"/>
      <c r="AE11" s="1791"/>
      <c r="AF11" s="1791"/>
      <c r="AG11" s="346">
        <f>SUM(X11:AF11)</f>
        <v>0</v>
      </c>
      <c r="AH11" s="1792"/>
      <c r="AI11" s="351">
        <f>Q11+W11+AG11+AH11</f>
        <v>0</v>
      </c>
      <c r="AJ11" s="1787"/>
      <c r="AK11" s="1788"/>
      <c r="AL11" s="1788"/>
      <c r="AM11" s="1788"/>
      <c r="AN11" s="1788"/>
      <c r="AO11" s="1788"/>
      <c r="AP11" s="346">
        <f>SUM(AJ11:AO11)</f>
        <v>0</v>
      </c>
      <c r="AQ11" s="1789"/>
      <c r="AR11" s="1792"/>
      <c r="AS11" s="1789"/>
      <c r="AT11" s="352">
        <f t="shared" ref="AT11:AT27" si="1">AI11+AP11+AQ11+AR11+AS11</f>
        <v>0</v>
      </c>
      <c r="AU11" s="1785"/>
      <c r="AV11" s="1793"/>
      <c r="AW11" s="1793"/>
      <c r="AX11" s="346">
        <f>SUM(AU11:AW11)</f>
        <v>0</v>
      </c>
      <c r="AY11" s="1789"/>
      <c r="AZ11" s="1789"/>
      <c r="BA11" s="352">
        <f t="shared" ref="BA11:BA27" si="2">AX11+AY11+AZ11</f>
        <v>0</v>
      </c>
      <c r="BB11" s="1563"/>
      <c r="BC11" s="352">
        <f t="shared" ref="BC11:BC27" si="3">BA11+AT11+BB11</f>
        <v>0</v>
      </c>
    </row>
    <row r="12" spans="1:55" hidden="1" outlineLevel="1">
      <c r="A12" s="272" t="s">
        <v>439</v>
      </c>
      <c r="B12" s="1450">
        <f>SUM(B13:B27)</f>
        <v>0</v>
      </c>
      <c r="C12" s="368">
        <f t="shared" ref="C12:V12" si="4">SUM(C13:C27)</f>
        <v>0</v>
      </c>
      <c r="D12" s="1449">
        <f t="shared" si="4"/>
        <v>0</v>
      </c>
      <c r="E12" s="363">
        <f t="shared" si="4"/>
        <v>0</v>
      </c>
      <c r="F12" s="364">
        <f t="shared" si="4"/>
        <v>0</v>
      </c>
      <c r="G12" s="364">
        <f t="shared" si="4"/>
        <v>0</v>
      </c>
      <c r="H12" s="364">
        <f t="shared" si="4"/>
        <v>0</v>
      </c>
      <c r="I12" s="364">
        <f t="shared" si="4"/>
        <v>0</v>
      </c>
      <c r="J12" s="364">
        <f t="shared" si="4"/>
        <v>0</v>
      </c>
      <c r="K12" s="364">
        <f t="shared" si="4"/>
        <v>0</v>
      </c>
      <c r="L12" s="364">
        <f t="shared" si="4"/>
        <v>0</v>
      </c>
      <c r="M12" s="346">
        <f t="shared" si="4"/>
        <v>0</v>
      </c>
      <c r="N12" s="365">
        <f t="shared" si="4"/>
        <v>0</v>
      </c>
      <c r="O12" s="365">
        <f t="shared" si="4"/>
        <v>0</v>
      </c>
      <c r="P12" s="365">
        <f t="shared" si="4"/>
        <v>0</v>
      </c>
      <c r="Q12" s="348">
        <f t="shared" si="4"/>
        <v>0</v>
      </c>
      <c r="R12" s="366">
        <f t="shared" si="4"/>
        <v>0</v>
      </c>
      <c r="S12" s="367">
        <f t="shared" si="4"/>
        <v>0</v>
      </c>
      <c r="T12" s="367">
        <f t="shared" si="4"/>
        <v>0</v>
      </c>
      <c r="U12" s="367">
        <f t="shared" si="4"/>
        <v>0</v>
      </c>
      <c r="V12" s="367">
        <f t="shared" si="4"/>
        <v>0</v>
      </c>
      <c r="W12" s="346">
        <f>SUM(W13:W27)</f>
        <v>0</v>
      </c>
      <c r="X12" s="366">
        <f t="shared" ref="X12" si="5">SUM(X13:X27)</f>
        <v>0</v>
      </c>
      <c r="Y12" s="367">
        <f t="shared" ref="Y12" si="6">SUM(Y13:Y27)</f>
        <v>0</v>
      </c>
      <c r="Z12" s="367">
        <f t="shared" ref="Z12" si="7">SUM(Z13:Z27)</f>
        <v>0</v>
      </c>
      <c r="AA12" s="367">
        <f t="shared" ref="AA12" si="8">SUM(AA13:AA27)</f>
        <v>0</v>
      </c>
      <c r="AB12" s="367">
        <f t="shared" ref="AB12" si="9">SUM(AB13:AB27)</f>
        <v>0</v>
      </c>
      <c r="AC12" s="367">
        <f t="shared" ref="AC12" si="10">SUM(AC13:AC27)</f>
        <v>0</v>
      </c>
      <c r="AD12" s="367">
        <f t="shared" ref="AD12" si="11">SUM(AD13:AD27)</f>
        <v>0</v>
      </c>
      <c r="AE12" s="367">
        <f t="shared" ref="AE12" si="12">SUM(AE13:AE27)</f>
        <v>0</v>
      </c>
      <c r="AF12" s="367">
        <f t="shared" ref="AF12" si="13">SUM(AF13:AF27)</f>
        <v>0</v>
      </c>
      <c r="AG12" s="346">
        <f>SUM(AG13:AG27)</f>
        <v>0</v>
      </c>
      <c r="AH12" s="370">
        <f>SUM(AH13:AH27)</f>
        <v>0</v>
      </c>
      <c r="AI12" s="351">
        <f>SUM(AI13:AI27)</f>
        <v>0</v>
      </c>
      <c r="AJ12" s="363">
        <f t="shared" ref="AJ12" si="14">SUM(AJ13:AJ27)</f>
        <v>0</v>
      </c>
      <c r="AK12" s="364">
        <f t="shared" ref="AK12" si="15">SUM(AK13:AK27)</f>
        <v>0</v>
      </c>
      <c r="AL12" s="364">
        <f t="shared" ref="AL12" si="16">SUM(AL13:AL27)</f>
        <v>0</v>
      </c>
      <c r="AM12" s="364">
        <f>SUM(AM13:AM27)</f>
        <v>0</v>
      </c>
      <c r="AN12" s="364">
        <f t="shared" ref="AN12" si="17">SUM(AN13:AN27)</f>
        <v>0</v>
      </c>
      <c r="AO12" s="364">
        <f t="shared" ref="AO12" si="18">SUM(AO13:AO27)</f>
        <v>0</v>
      </c>
      <c r="AP12" s="346">
        <f t="shared" ref="AP12" si="19">SUM(AP13:AP27)</f>
        <v>0</v>
      </c>
      <c r="AQ12" s="365">
        <f t="shared" ref="AQ12" si="20">SUM(AQ13:AQ27)</f>
        <v>0</v>
      </c>
      <c r="AR12" s="370">
        <f t="shared" ref="AR12" si="21">SUM(AR13:AR27)</f>
        <v>0</v>
      </c>
      <c r="AS12" s="365">
        <f t="shared" ref="AS12" si="22">SUM(AS13:AS27)</f>
        <v>0</v>
      </c>
      <c r="AT12" s="352">
        <f>AI12+AP12+AQ12+AR12+AS12</f>
        <v>0</v>
      </c>
      <c r="AU12" s="368">
        <f t="shared" ref="AU12" si="23">SUM(AU13:AU27)</f>
        <v>0</v>
      </c>
      <c r="AV12" s="369">
        <f t="shared" ref="AV12" si="24">SUM(AV13:AV27)</f>
        <v>0</v>
      </c>
      <c r="AW12" s="369">
        <f>SUM(AW13:AW27)</f>
        <v>0</v>
      </c>
      <c r="AX12" s="346">
        <f t="shared" ref="AX12" si="25">SUM(AX13:AX27)</f>
        <v>0</v>
      </c>
      <c r="AY12" s="365">
        <f t="shared" ref="AY12" si="26">SUM(AY13:AY27)</f>
        <v>0</v>
      </c>
      <c r="AZ12" s="365">
        <f>SUM(AZ13:AZ27)</f>
        <v>0</v>
      </c>
      <c r="BA12" s="352">
        <f>AX12+AY12+AZ12</f>
        <v>0</v>
      </c>
      <c r="BB12" s="1563"/>
      <c r="BC12" s="352">
        <f>BA12+AT12+BB12</f>
        <v>0</v>
      </c>
    </row>
    <row r="13" spans="1:55" hidden="1" outlineLevel="2">
      <c r="A13" s="1777" t="str">
        <f>Cover!C21</f>
        <v>- none -</v>
      </c>
      <c r="B13" s="1784"/>
      <c r="C13" s="1785"/>
      <c r="D13" s="1786"/>
      <c r="E13" s="1787"/>
      <c r="F13" s="1788"/>
      <c r="G13" s="1788"/>
      <c r="H13" s="1788"/>
      <c r="I13" s="1788"/>
      <c r="J13" s="1788"/>
      <c r="K13" s="1788"/>
      <c r="L13" s="1788"/>
      <c r="M13" s="346">
        <f t="shared" ref="M13:M27" si="27">SUM(E13:L13)</f>
        <v>0</v>
      </c>
      <c r="N13" s="1789"/>
      <c r="O13" s="1789"/>
      <c r="P13" s="1789"/>
      <c r="Q13" s="348">
        <f t="shared" ref="Q13:Q27" si="28">B13+C13+M13+N13+O13+P13+D13</f>
        <v>0</v>
      </c>
      <c r="R13" s="1790"/>
      <c r="S13" s="1791"/>
      <c r="T13" s="1791"/>
      <c r="U13" s="1791"/>
      <c r="V13" s="1791"/>
      <c r="W13" s="346">
        <f t="shared" ref="W13:W27" si="29">SUM(R13:V13)</f>
        <v>0</v>
      </c>
      <c r="X13" s="1790"/>
      <c r="Y13" s="1791"/>
      <c r="Z13" s="1791"/>
      <c r="AA13" s="1791"/>
      <c r="AB13" s="1791"/>
      <c r="AC13" s="1791"/>
      <c r="AD13" s="1791"/>
      <c r="AE13" s="1791"/>
      <c r="AF13" s="1791"/>
      <c r="AG13" s="346">
        <f t="shared" ref="AG13:AG27" si="30">SUM(X13:AF13)</f>
        <v>0</v>
      </c>
      <c r="AH13" s="1792"/>
      <c r="AI13" s="351">
        <f t="shared" ref="AI13:AI27" si="31">Q13+W13+AG13+AH13</f>
        <v>0</v>
      </c>
      <c r="AJ13" s="1787"/>
      <c r="AK13" s="1788"/>
      <c r="AL13" s="1788"/>
      <c r="AM13" s="1788"/>
      <c r="AN13" s="1788"/>
      <c r="AO13" s="1788"/>
      <c r="AP13" s="346">
        <f t="shared" ref="AP13:AP27" si="32">SUM(AJ13:AO13)</f>
        <v>0</v>
      </c>
      <c r="AQ13" s="1789"/>
      <c r="AR13" s="1792"/>
      <c r="AS13" s="1789"/>
      <c r="AT13" s="352">
        <f t="shared" si="1"/>
        <v>0</v>
      </c>
      <c r="AU13" s="1785"/>
      <c r="AV13" s="1793"/>
      <c r="AW13" s="1793"/>
      <c r="AX13" s="346">
        <f t="shared" ref="AX13:AX27" si="33">SUM(AU13:AW13)</f>
        <v>0</v>
      </c>
      <c r="AY13" s="1789"/>
      <c r="AZ13" s="1789"/>
      <c r="BA13" s="352">
        <f t="shared" si="2"/>
        <v>0</v>
      </c>
      <c r="BB13" s="1563"/>
      <c r="BC13" s="352">
        <f t="shared" si="3"/>
        <v>0</v>
      </c>
    </row>
    <row r="14" spans="1:55" hidden="1" outlineLevel="2">
      <c r="A14" s="1777" t="str">
        <f>Cover!C22</f>
        <v>- none -</v>
      </c>
      <c r="B14" s="1784"/>
      <c r="C14" s="1785"/>
      <c r="D14" s="1786"/>
      <c r="E14" s="1787"/>
      <c r="F14" s="1788"/>
      <c r="G14" s="1788"/>
      <c r="H14" s="1788"/>
      <c r="I14" s="1788"/>
      <c r="J14" s="1788"/>
      <c r="K14" s="1788"/>
      <c r="L14" s="1788"/>
      <c r="M14" s="346">
        <f t="shared" si="27"/>
        <v>0</v>
      </c>
      <c r="N14" s="1789"/>
      <c r="O14" s="1789"/>
      <c r="P14" s="1789"/>
      <c r="Q14" s="348">
        <f t="shared" si="28"/>
        <v>0</v>
      </c>
      <c r="R14" s="1790"/>
      <c r="S14" s="1791"/>
      <c r="T14" s="1791"/>
      <c r="U14" s="1791"/>
      <c r="V14" s="1791"/>
      <c r="W14" s="346">
        <f t="shared" si="29"/>
        <v>0</v>
      </c>
      <c r="X14" s="1790"/>
      <c r="Y14" s="1791"/>
      <c r="Z14" s="1791"/>
      <c r="AA14" s="1791"/>
      <c r="AB14" s="1791"/>
      <c r="AC14" s="1791"/>
      <c r="AD14" s="1791"/>
      <c r="AE14" s="1791"/>
      <c r="AF14" s="1791"/>
      <c r="AG14" s="346">
        <f t="shared" si="30"/>
        <v>0</v>
      </c>
      <c r="AH14" s="1792"/>
      <c r="AI14" s="351">
        <f t="shared" si="31"/>
        <v>0</v>
      </c>
      <c r="AJ14" s="1787"/>
      <c r="AK14" s="1788"/>
      <c r="AL14" s="1788"/>
      <c r="AM14" s="1788"/>
      <c r="AN14" s="1788"/>
      <c r="AO14" s="1788"/>
      <c r="AP14" s="346">
        <f t="shared" si="32"/>
        <v>0</v>
      </c>
      <c r="AQ14" s="1789"/>
      <c r="AR14" s="1792"/>
      <c r="AS14" s="1789"/>
      <c r="AT14" s="352">
        <f t="shared" si="1"/>
        <v>0</v>
      </c>
      <c r="AU14" s="1785"/>
      <c r="AV14" s="1793"/>
      <c r="AW14" s="1793"/>
      <c r="AX14" s="346">
        <f t="shared" si="33"/>
        <v>0</v>
      </c>
      <c r="AY14" s="1789"/>
      <c r="AZ14" s="1789"/>
      <c r="BA14" s="352">
        <f t="shared" si="2"/>
        <v>0</v>
      </c>
      <c r="BB14" s="1563"/>
      <c r="BC14" s="352">
        <f t="shared" si="3"/>
        <v>0</v>
      </c>
    </row>
    <row r="15" spans="1:55" hidden="1" outlineLevel="2">
      <c r="A15" s="1777" t="str">
        <f>Cover!C23</f>
        <v>- none -</v>
      </c>
      <c r="B15" s="1784"/>
      <c r="C15" s="1785"/>
      <c r="D15" s="1786"/>
      <c r="E15" s="1787"/>
      <c r="F15" s="1788"/>
      <c r="G15" s="1788"/>
      <c r="H15" s="1788"/>
      <c r="I15" s="1788"/>
      <c r="J15" s="1788"/>
      <c r="K15" s="1788"/>
      <c r="L15" s="1788"/>
      <c r="M15" s="346">
        <f t="shared" si="27"/>
        <v>0</v>
      </c>
      <c r="N15" s="1789"/>
      <c r="O15" s="1789"/>
      <c r="P15" s="1789"/>
      <c r="Q15" s="348">
        <f t="shared" si="28"/>
        <v>0</v>
      </c>
      <c r="R15" s="1790"/>
      <c r="S15" s="1791"/>
      <c r="T15" s="1791"/>
      <c r="U15" s="1791"/>
      <c r="V15" s="1791"/>
      <c r="W15" s="346">
        <f t="shared" si="29"/>
        <v>0</v>
      </c>
      <c r="X15" s="1790"/>
      <c r="Y15" s="1791"/>
      <c r="Z15" s="1791"/>
      <c r="AA15" s="1791"/>
      <c r="AB15" s="1791"/>
      <c r="AC15" s="1791"/>
      <c r="AD15" s="1791"/>
      <c r="AE15" s="1791"/>
      <c r="AF15" s="1791"/>
      <c r="AG15" s="346">
        <f t="shared" si="30"/>
        <v>0</v>
      </c>
      <c r="AH15" s="1792"/>
      <c r="AI15" s="351">
        <f t="shared" si="31"/>
        <v>0</v>
      </c>
      <c r="AJ15" s="1787"/>
      <c r="AK15" s="1788"/>
      <c r="AL15" s="1788"/>
      <c r="AM15" s="1788"/>
      <c r="AN15" s="1788"/>
      <c r="AO15" s="1788"/>
      <c r="AP15" s="346">
        <f t="shared" si="32"/>
        <v>0</v>
      </c>
      <c r="AQ15" s="1789"/>
      <c r="AR15" s="1792"/>
      <c r="AS15" s="1789"/>
      <c r="AT15" s="352">
        <f t="shared" si="1"/>
        <v>0</v>
      </c>
      <c r="AU15" s="1785"/>
      <c r="AV15" s="1793"/>
      <c r="AW15" s="1793"/>
      <c r="AX15" s="346">
        <f t="shared" si="33"/>
        <v>0</v>
      </c>
      <c r="AY15" s="1789"/>
      <c r="AZ15" s="1789"/>
      <c r="BA15" s="352">
        <f t="shared" si="2"/>
        <v>0</v>
      </c>
      <c r="BB15" s="1563"/>
      <c r="BC15" s="352">
        <f t="shared" si="3"/>
        <v>0</v>
      </c>
    </row>
    <row r="16" spans="1:55" hidden="1" outlineLevel="2">
      <c r="A16" s="1777" t="str">
        <f>Cover!C24</f>
        <v>- none -</v>
      </c>
      <c r="B16" s="1784"/>
      <c r="C16" s="1785"/>
      <c r="D16" s="1786"/>
      <c r="E16" s="1787"/>
      <c r="F16" s="1788"/>
      <c r="G16" s="1788"/>
      <c r="H16" s="1788"/>
      <c r="I16" s="1788"/>
      <c r="J16" s="1788"/>
      <c r="K16" s="1788"/>
      <c r="L16" s="1788"/>
      <c r="M16" s="346">
        <f t="shared" si="27"/>
        <v>0</v>
      </c>
      <c r="N16" s="1789"/>
      <c r="O16" s="1789"/>
      <c r="P16" s="1789"/>
      <c r="Q16" s="348">
        <f t="shared" si="28"/>
        <v>0</v>
      </c>
      <c r="R16" s="1790"/>
      <c r="S16" s="1791"/>
      <c r="T16" s="1791"/>
      <c r="U16" s="1791"/>
      <c r="V16" s="1791"/>
      <c r="W16" s="346">
        <f t="shared" si="29"/>
        <v>0</v>
      </c>
      <c r="X16" s="1790"/>
      <c r="Y16" s="1791"/>
      <c r="Z16" s="1791"/>
      <c r="AA16" s="1791"/>
      <c r="AB16" s="1791"/>
      <c r="AC16" s="1791"/>
      <c r="AD16" s="1791"/>
      <c r="AE16" s="1791"/>
      <c r="AF16" s="1791"/>
      <c r="AG16" s="346">
        <f t="shared" si="30"/>
        <v>0</v>
      </c>
      <c r="AH16" s="1792"/>
      <c r="AI16" s="351">
        <f t="shared" si="31"/>
        <v>0</v>
      </c>
      <c r="AJ16" s="1787"/>
      <c r="AK16" s="1788"/>
      <c r="AL16" s="1788"/>
      <c r="AM16" s="1788"/>
      <c r="AN16" s="1788"/>
      <c r="AO16" s="1788"/>
      <c r="AP16" s="346">
        <f t="shared" si="32"/>
        <v>0</v>
      </c>
      <c r="AQ16" s="1789"/>
      <c r="AR16" s="1792"/>
      <c r="AS16" s="1789"/>
      <c r="AT16" s="352">
        <f t="shared" si="1"/>
        <v>0</v>
      </c>
      <c r="AU16" s="1785"/>
      <c r="AV16" s="1793"/>
      <c r="AW16" s="1793"/>
      <c r="AX16" s="346">
        <f t="shared" si="33"/>
        <v>0</v>
      </c>
      <c r="AY16" s="1789"/>
      <c r="AZ16" s="1789"/>
      <c r="BA16" s="352">
        <f t="shared" si="2"/>
        <v>0</v>
      </c>
      <c r="BB16" s="1563"/>
      <c r="BC16" s="352">
        <f t="shared" si="3"/>
        <v>0</v>
      </c>
    </row>
    <row r="17" spans="1:56" hidden="1" outlineLevel="2">
      <c r="A17" s="1777" t="str">
        <f>Cover!C25</f>
        <v>- none -</v>
      </c>
      <c r="B17" s="1784"/>
      <c r="C17" s="1785"/>
      <c r="D17" s="1786"/>
      <c r="E17" s="1787"/>
      <c r="F17" s="1788"/>
      <c r="G17" s="1788"/>
      <c r="H17" s="1788"/>
      <c r="I17" s="1788"/>
      <c r="J17" s="1788"/>
      <c r="K17" s="1788"/>
      <c r="L17" s="1788"/>
      <c r="M17" s="346">
        <f t="shared" si="27"/>
        <v>0</v>
      </c>
      <c r="N17" s="1789"/>
      <c r="O17" s="1789"/>
      <c r="P17" s="1789"/>
      <c r="Q17" s="348">
        <f t="shared" si="28"/>
        <v>0</v>
      </c>
      <c r="R17" s="1790"/>
      <c r="S17" s="1791"/>
      <c r="T17" s="1791"/>
      <c r="U17" s="1791"/>
      <c r="V17" s="1791"/>
      <c r="W17" s="346">
        <f t="shared" si="29"/>
        <v>0</v>
      </c>
      <c r="X17" s="1790"/>
      <c r="Y17" s="1791"/>
      <c r="Z17" s="1791"/>
      <c r="AA17" s="1791"/>
      <c r="AB17" s="1791"/>
      <c r="AC17" s="1791"/>
      <c r="AD17" s="1791"/>
      <c r="AE17" s="1791"/>
      <c r="AF17" s="1791"/>
      <c r="AG17" s="346">
        <f t="shared" si="30"/>
        <v>0</v>
      </c>
      <c r="AH17" s="1792"/>
      <c r="AI17" s="351">
        <f t="shared" si="31"/>
        <v>0</v>
      </c>
      <c r="AJ17" s="1787"/>
      <c r="AK17" s="1788"/>
      <c r="AL17" s="1788"/>
      <c r="AM17" s="1788"/>
      <c r="AN17" s="1788"/>
      <c r="AO17" s="1788"/>
      <c r="AP17" s="346">
        <f t="shared" si="32"/>
        <v>0</v>
      </c>
      <c r="AQ17" s="1789"/>
      <c r="AR17" s="1792"/>
      <c r="AS17" s="1789"/>
      <c r="AT17" s="352">
        <f t="shared" si="1"/>
        <v>0</v>
      </c>
      <c r="AU17" s="1785"/>
      <c r="AV17" s="1793"/>
      <c r="AW17" s="1793"/>
      <c r="AX17" s="346">
        <f t="shared" si="33"/>
        <v>0</v>
      </c>
      <c r="AY17" s="1789"/>
      <c r="AZ17" s="1789"/>
      <c r="BA17" s="352">
        <f t="shared" si="2"/>
        <v>0</v>
      </c>
      <c r="BB17" s="1563"/>
      <c r="BC17" s="352">
        <f t="shared" si="3"/>
        <v>0</v>
      </c>
    </row>
    <row r="18" spans="1:56" hidden="1" outlineLevel="2">
      <c r="A18" s="1777" t="str">
        <f>Cover!C26</f>
        <v>- none -</v>
      </c>
      <c r="B18" s="1784"/>
      <c r="C18" s="1785"/>
      <c r="D18" s="1786"/>
      <c r="E18" s="1787"/>
      <c r="F18" s="1788"/>
      <c r="G18" s="1788"/>
      <c r="H18" s="1788"/>
      <c r="I18" s="1788"/>
      <c r="J18" s="1788"/>
      <c r="K18" s="1788"/>
      <c r="L18" s="1788"/>
      <c r="M18" s="346">
        <f t="shared" si="27"/>
        <v>0</v>
      </c>
      <c r="N18" s="1789"/>
      <c r="O18" s="1789"/>
      <c r="P18" s="1789"/>
      <c r="Q18" s="348">
        <f t="shared" si="28"/>
        <v>0</v>
      </c>
      <c r="R18" s="1790"/>
      <c r="S18" s="1791"/>
      <c r="T18" s="1791"/>
      <c r="U18" s="1791"/>
      <c r="V18" s="1791"/>
      <c r="W18" s="346">
        <f t="shared" si="29"/>
        <v>0</v>
      </c>
      <c r="X18" s="1790"/>
      <c r="Y18" s="1791"/>
      <c r="Z18" s="1791"/>
      <c r="AA18" s="1791"/>
      <c r="AB18" s="1791"/>
      <c r="AC18" s="1791"/>
      <c r="AD18" s="1791"/>
      <c r="AE18" s="1791"/>
      <c r="AF18" s="1791"/>
      <c r="AG18" s="346">
        <f t="shared" si="30"/>
        <v>0</v>
      </c>
      <c r="AH18" s="1792"/>
      <c r="AI18" s="351">
        <f t="shared" si="31"/>
        <v>0</v>
      </c>
      <c r="AJ18" s="1787"/>
      <c r="AK18" s="1788"/>
      <c r="AL18" s="1788"/>
      <c r="AM18" s="1788"/>
      <c r="AN18" s="1788"/>
      <c r="AO18" s="1788"/>
      <c r="AP18" s="346">
        <f t="shared" si="32"/>
        <v>0</v>
      </c>
      <c r="AQ18" s="1789"/>
      <c r="AR18" s="1792"/>
      <c r="AS18" s="1789"/>
      <c r="AT18" s="352">
        <f>AI18+AP18+AQ18+AR18+AS18</f>
        <v>0</v>
      </c>
      <c r="AU18" s="1785"/>
      <c r="AV18" s="1793"/>
      <c r="AW18" s="1793"/>
      <c r="AX18" s="346">
        <f t="shared" si="33"/>
        <v>0</v>
      </c>
      <c r="AY18" s="1789"/>
      <c r="AZ18" s="1789"/>
      <c r="BA18" s="352">
        <f t="shared" si="2"/>
        <v>0</v>
      </c>
      <c r="BB18" s="1563"/>
      <c r="BC18" s="352">
        <f t="shared" si="3"/>
        <v>0</v>
      </c>
    </row>
    <row r="19" spans="1:56" hidden="1" outlineLevel="2">
      <c r="A19" s="1777" t="str">
        <f>Cover!C27</f>
        <v>- none -</v>
      </c>
      <c r="B19" s="1784"/>
      <c r="C19" s="1785"/>
      <c r="D19" s="1786"/>
      <c r="E19" s="1787"/>
      <c r="F19" s="1788"/>
      <c r="G19" s="1788"/>
      <c r="H19" s="1788"/>
      <c r="I19" s="1788"/>
      <c r="J19" s="1788"/>
      <c r="K19" s="1788"/>
      <c r="L19" s="1788"/>
      <c r="M19" s="346">
        <f t="shared" si="27"/>
        <v>0</v>
      </c>
      <c r="N19" s="1789"/>
      <c r="O19" s="1789"/>
      <c r="P19" s="1789"/>
      <c r="Q19" s="348">
        <f t="shared" si="28"/>
        <v>0</v>
      </c>
      <c r="R19" s="1790"/>
      <c r="S19" s="1791"/>
      <c r="T19" s="1791"/>
      <c r="U19" s="1791"/>
      <c r="V19" s="1791"/>
      <c r="W19" s="346">
        <f t="shared" si="29"/>
        <v>0</v>
      </c>
      <c r="X19" s="1790"/>
      <c r="Y19" s="1791"/>
      <c r="Z19" s="1791"/>
      <c r="AA19" s="1791"/>
      <c r="AB19" s="1791"/>
      <c r="AC19" s="1791"/>
      <c r="AD19" s="1791"/>
      <c r="AE19" s="1791"/>
      <c r="AF19" s="1791"/>
      <c r="AG19" s="346">
        <f t="shared" si="30"/>
        <v>0</v>
      </c>
      <c r="AH19" s="1792"/>
      <c r="AI19" s="351">
        <f t="shared" si="31"/>
        <v>0</v>
      </c>
      <c r="AJ19" s="1787"/>
      <c r="AK19" s="1788"/>
      <c r="AL19" s="1788"/>
      <c r="AM19" s="1788"/>
      <c r="AN19" s="1788"/>
      <c r="AO19" s="1788"/>
      <c r="AP19" s="346">
        <f t="shared" si="32"/>
        <v>0</v>
      </c>
      <c r="AQ19" s="1789"/>
      <c r="AR19" s="1792"/>
      <c r="AS19" s="1789"/>
      <c r="AT19" s="352">
        <f t="shared" si="1"/>
        <v>0</v>
      </c>
      <c r="AU19" s="1785"/>
      <c r="AV19" s="1793"/>
      <c r="AW19" s="1793"/>
      <c r="AX19" s="346">
        <f t="shared" si="33"/>
        <v>0</v>
      </c>
      <c r="AY19" s="1789"/>
      <c r="AZ19" s="1789"/>
      <c r="BA19" s="352">
        <f t="shared" si="2"/>
        <v>0</v>
      </c>
      <c r="BB19" s="1563"/>
      <c r="BC19" s="352">
        <f t="shared" si="3"/>
        <v>0</v>
      </c>
    </row>
    <row r="20" spans="1:56" hidden="1" outlineLevel="2">
      <c r="A20" s="1777" t="str">
        <f>Cover!C28</f>
        <v>- none -</v>
      </c>
      <c r="B20" s="1784"/>
      <c r="C20" s="1785"/>
      <c r="D20" s="1786"/>
      <c r="E20" s="1787"/>
      <c r="F20" s="1788"/>
      <c r="G20" s="1788"/>
      <c r="H20" s="1788"/>
      <c r="I20" s="1788"/>
      <c r="J20" s="1788"/>
      <c r="K20" s="1788"/>
      <c r="L20" s="1788"/>
      <c r="M20" s="346">
        <f t="shared" si="27"/>
        <v>0</v>
      </c>
      <c r="N20" s="1789"/>
      <c r="O20" s="1789"/>
      <c r="P20" s="1789"/>
      <c r="Q20" s="348">
        <f t="shared" si="28"/>
        <v>0</v>
      </c>
      <c r="R20" s="1790"/>
      <c r="S20" s="1791"/>
      <c r="T20" s="1791"/>
      <c r="U20" s="1791"/>
      <c r="V20" s="1791"/>
      <c r="W20" s="346">
        <f t="shared" si="29"/>
        <v>0</v>
      </c>
      <c r="X20" s="1790"/>
      <c r="Y20" s="1791"/>
      <c r="Z20" s="1791"/>
      <c r="AA20" s="1791"/>
      <c r="AB20" s="1791"/>
      <c r="AC20" s="1791"/>
      <c r="AD20" s="1791"/>
      <c r="AE20" s="1791"/>
      <c r="AF20" s="1791"/>
      <c r="AG20" s="346">
        <f t="shared" si="30"/>
        <v>0</v>
      </c>
      <c r="AH20" s="1792"/>
      <c r="AI20" s="351">
        <f t="shared" si="31"/>
        <v>0</v>
      </c>
      <c r="AJ20" s="1787"/>
      <c r="AK20" s="1788"/>
      <c r="AL20" s="1788"/>
      <c r="AM20" s="1788"/>
      <c r="AN20" s="1788"/>
      <c r="AO20" s="1788"/>
      <c r="AP20" s="346">
        <f t="shared" si="32"/>
        <v>0</v>
      </c>
      <c r="AQ20" s="1789"/>
      <c r="AR20" s="1792"/>
      <c r="AS20" s="1789"/>
      <c r="AT20" s="352">
        <f t="shared" si="1"/>
        <v>0</v>
      </c>
      <c r="AU20" s="1785"/>
      <c r="AV20" s="1793"/>
      <c r="AW20" s="1793"/>
      <c r="AX20" s="346">
        <f t="shared" si="33"/>
        <v>0</v>
      </c>
      <c r="AY20" s="1789"/>
      <c r="AZ20" s="1789"/>
      <c r="BA20" s="352">
        <f t="shared" si="2"/>
        <v>0</v>
      </c>
      <c r="BB20" s="1563"/>
      <c r="BC20" s="352">
        <f t="shared" si="3"/>
        <v>0</v>
      </c>
      <c r="BD20" s="498"/>
    </row>
    <row r="21" spans="1:56" hidden="1" outlineLevel="2">
      <c r="A21" s="1777" t="str">
        <f>Cover!C29</f>
        <v>- none -</v>
      </c>
      <c r="B21" s="1784"/>
      <c r="C21" s="1785"/>
      <c r="D21" s="1786"/>
      <c r="E21" s="1787"/>
      <c r="F21" s="1788"/>
      <c r="G21" s="1788"/>
      <c r="H21" s="1788"/>
      <c r="I21" s="1788"/>
      <c r="J21" s="1788"/>
      <c r="K21" s="1788"/>
      <c r="L21" s="1788"/>
      <c r="M21" s="346">
        <f t="shared" si="27"/>
        <v>0</v>
      </c>
      <c r="N21" s="1789"/>
      <c r="O21" s="1789"/>
      <c r="P21" s="1789"/>
      <c r="Q21" s="348">
        <f t="shared" si="28"/>
        <v>0</v>
      </c>
      <c r="R21" s="1790"/>
      <c r="S21" s="1791"/>
      <c r="T21" s="1791"/>
      <c r="U21" s="1791"/>
      <c r="V21" s="1791"/>
      <c r="W21" s="346">
        <f t="shared" si="29"/>
        <v>0</v>
      </c>
      <c r="X21" s="1790"/>
      <c r="Y21" s="1791"/>
      <c r="Z21" s="1791"/>
      <c r="AA21" s="1791"/>
      <c r="AB21" s="1791"/>
      <c r="AC21" s="1791"/>
      <c r="AD21" s="1791"/>
      <c r="AE21" s="1791"/>
      <c r="AF21" s="1791"/>
      <c r="AG21" s="346">
        <f t="shared" si="30"/>
        <v>0</v>
      </c>
      <c r="AH21" s="1792"/>
      <c r="AI21" s="351">
        <f t="shared" si="31"/>
        <v>0</v>
      </c>
      <c r="AJ21" s="1787"/>
      <c r="AK21" s="1788"/>
      <c r="AL21" s="1788"/>
      <c r="AM21" s="1788"/>
      <c r="AN21" s="1788"/>
      <c r="AO21" s="1788"/>
      <c r="AP21" s="346">
        <f t="shared" si="32"/>
        <v>0</v>
      </c>
      <c r="AQ21" s="1789"/>
      <c r="AR21" s="1792"/>
      <c r="AS21" s="1789"/>
      <c r="AT21" s="352">
        <f t="shared" si="1"/>
        <v>0</v>
      </c>
      <c r="AU21" s="1785"/>
      <c r="AV21" s="1793"/>
      <c r="AW21" s="1793"/>
      <c r="AX21" s="346">
        <f t="shared" si="33"/>
        <v>0</v>
      </c>
      <c r="AY21" s="1789"/>
      <c r="AZ21" s="1789"/>
      <c r="BA21" s="352">
        <f t="shared" si="2"/>
        <v>0</v>
      </c>
      <c r="BB21" s="1563"/>
      <c r="BC21" s="352">
        <f t="shared" si="3"/>
        <v>0</v>
      </c>
      <c r="BD21" s="499"/>
    </row>
    <row r="22" spans="1:56" hidden="1" outlineLevel="2">
      <c r="A22" s="1777" t="str">
        <f>Cover!C30</f>
        <v>- none -</v>
      </c>
      <c r="B22" s="1784"/>
      <c r="C22" s="1785"/>
      <c r="D22" s="1786"/>
      <c r="E22" s="1787"/>
      <c r="F22" s="1788"/>
      <c r="G22" s="1788"/>
      <c r="H22" s="1788"/>
      <c r="I22" s="1788"/>
      <c r="J22" s="1788"/>
      <c r="K22" s="1788"/>
      <c r="L22" s="1788"/>
      <c r="M22" s="346">
        <f t="shared" si="27"/>
        <v>0</v>
      </c>
      <c r="N22" s="1789"/>
      <c r="O22" s="1789"/>
      <c r="P22" s="1789"/>
      <c r="Q22" s="348">
        <f t="shared" si="28"/>
        <v>0</v>
      </c>
      <c r="R22" s="1790"/>
      <c r="S22" s="1791"/>
      <c r="T22" s="1791"/>
      <c r="U22" s="1791"/>
      <c r="V22" s="1791"/>
      <c r="W22" s="346">
        <f t="shared" si="29"/>
        <v>0</v>
      </c>
      <c r="X22" s="1790"/>
      <c r="Y22" s="1791"/>
      <c r="Z22" s="1791"/>
      <c r="AA22" s="1791"/>
      <c r="AB22" s="1791"/>
      <c r="AC22" s="1791"/>
      <c r="AD22" s="1791"/>
      <c r="AE22" s="1791"/>
      <c r="AF22" s="1791"/>
      <c r="AG22" s="346">
        <f t="shared" si="30"/>
        <v>0</v>
      </c>
      <c r="AH22" s="1792"/>
      <c r="AI22" s="351">
        <f t="shared" si="31"/>
        <v>0</v>
      </c>
      <c r="AJ22" s="1787"/>
      <c r="AK22" s="1788"/>
      <c r="AL22" s="1788"/>
      <c r="AM22" s="1788"/>
      <c r="AN22" s="1788"/>
      <c r="AO22" s="1788"/>
      <c r="AP22" s="346">
        <f t="shared" si="32"/>
        <v>0</v>
      </c>
      <c r="AQ22" s="1789"/>
      <c r="AR22" s="1792"/>
      <c r="AS22" s="1789"/>
      <c r="AT22" s="352">
        <f t="shared" si="1"/>
        <v>0</v>
      </c>
      <c r="AU22" s="1785"/>
      <c r="AV22" s="1793"/>
      <c r="AW22" s="1793"/>
      <c r="AX22" s="346">
        <f t="shared" si="33"/>
        <v>0</v>
      </c>
      <c r="AY22" s="1789"/>
      <c r="AZ22" s="1789"/>
      <c r="BA22" s="352">
        <f t="shared" si="2"/>
        <v>0</v>
      </c>
      <c r="BB22" s="1563"/>
      <c r="BC22" s="352">
        <f t="shared" si="3"/>
        <v>0</v>
      </c>
      <c r="BD22" s="498"/>
    </row>
    <row r="23" spans="1:56" hidden="1" outlineLevel="2">
      <c r="A23" s="1777" t="str">
        <f>Cover!C31</f>
        <v>- none -</v>
      </c>
      <c r="B23" s="1784"/>
      <c r="C23" s="1785"/>
      <c r="D23" s="1786"/>
      <c r="E23" s="1787"/>
      <c r="F23" s="1788"/>
      <c r="G23" s="1788"/>
      <c r="H23" s="1788"/>
      <c r="I23" s="1788"/>
      <c r="J23" s="1788"/>
      <c r="K23" s="1788"/>
      <c r="L23" s="1788"/>
      <c r="M23" s="346">
        <f t="shared" si="27"/>
        <v>0</v>
      </c>
      <c r="N23" s="1789"/>
      <c r="O23" s="1789"/>
      <c r="P23" s="1789"/>
      <c r="Q23" s="348">
        <f t="shared" si="28"/>
        <v>0</v>
      </c>
      <c r="R23" s="1790"/>
      <c r="S23" s="1791"/>
      <c r="T23" s="1791"/>
      <c r="U23" s="1791"/>
      <c r="V23" s="1791"/>
      <c r="W23" s="346">
        <f t="shared" si="29"/>
        <v>0</v>
      </c>
      <c r="X23" s="1790"/>
      <c r="Y23" s="1791"/>
      <c r="Z23" s="1791"/>
      <c r="AA23" s="1791"/>
      <c r="AB23" s="1791"/>
      <c r="AC23" s="1791"/>
      <c r="AD23" s="1791"/>
      <c r="AE23" s="1791"/>
      <c r="AF23" s="1791"/>
      <c r="AG23" s="346">
        <f t="shared" si="30"/>
        <v>0</v>
      </c>
      <c r="AH23" s="1792"/>
      <c r="AI23" s="351">
        <f t="shared" si="31"/>
        <v>0</v>
      </c>
      <c r="AJ23" s="1787"/>
      <c r="AK23" s="1788"/>
      <c r="AL23" s="1788"/>
      <c r="AM23" s="1788"/>
      <c r="AN23" s="1788"/>
      <c r="AO23" s="1788"/>
      <c r="AP23" s="346">
        <f t="shared" si="32"/>
        <v>0</v>
      </c>
      <c r="AQ23" s="1789"/>
      <c r="AR23" s="1792"/>
      <c r="AS23" s="1789"/>
      <c r="AT23" s="352">
        <f t="shared" si="1"/>
        <v>0</v>
      </c>
      <c r="AU23" s="1785"/>
      <c r="AV23" s="1793"/>
      <c r="AW23" s="1793"/>
      <c r="AX23" s="346">
        <f t="shared" si="33"/>
        <v>0</v>
      </c>
      <c r="AY23" s="1789"/>
      <c r="AZ23" s="1789"/>
      <c r="BA23" s="352">
        <f t="shared" si="2"/>
        <v>0</v>
      </c>
      <c r="BB23" s="1563"/>
      <c r="BC23" s="352">
        <f t="shared" si="3"/>
        <v>0</v>
      </c>
      <c r="BD23" s="498"/>
    </row>
    <row r="24" spans="1:56" hidden="1" outlineLevel="2">
      <c r="A24" s="1777" t="str">
        <f>Cover!C32</f>
        <v>- none -</v>
      </c>
      <c r="B24" s="1784"/>
      <c r="C24" s="1785"/>
      <c r="D24" s="1786"/>
      <c r="E24" s="1787"/>
      <c r="F24" s="1788"/>
      <c r="G24" s="1788"/>
      <c r="H24" s="1788"/>
      <c r="I24" s="1788"/>
      <c r="J24" s="1788"/>
      <c r="K24" s="1788"/>
      <c r="L24" s="1788"/>
      <c r="M24" s="346">
        <f t="shared" si="27"/>
        <v>0</v>
      </c>
      <c r="N24" s="1789"/>
      <c r="O24" s="1789"/>
      <c r="P24" s="1789"/>
      <c r="Q24" s="348">
        <f t="shared" si="28"/>
        <v>0</v>
      </c>
      <c r="R24" s="1790"/>
      <c r="S24" s="1791"/>
      <c r="T24" s="1791"/>
      <c r="U24" s="1791"/>
      <c r="V24" s="1791"/>
      <c r="W24" s="346">
        <f t="shared" si="29"/>
        <v>0</v>
      </c>
      <c r="X24" s="1790"/>
      <c r="Y24" s="1791"/>
      <c r="Z24" s="1791"/>
      <c r="AA24" s="1791"/>
      <c r="AB24" s="1791"/>
      <c r="AC24" s="1791"/>
      <c r="AD24" s="1791"/>
      <c r="AE24" s="1791"/>
      <c r="AF24" s="1791"/>
      <c r="AG24" s="346">
        <f t="shared" si="30"/>
        <v>0</v>
      </c>
      <c r="AH24" s="1792"/>
      <c r="AI24" s="351">
        <f t="shared" si="31"/>
        <v>0</v>
      </c>
      <c r="AJ24" s="1787"/>
      <c r="AK24" s="1788"/>
      <c r="AL24" s="1788"/>
      <c r="AM24" s="1788"/>
      <c r="AN24" s="1788"/>
      <c r="AO24" s="1788"/>
      <c r="AP24" s="346">
        <f t="shared" si="32"/>
        <v>0</v>
      </c>
      <c r="AQ24" s="1789"/>
      <c r="AR24" s="1792"/>
      <c r="AS24" s="1789"/>
      <c r="AT24" s="352">
        <f t="shared" si="1"/>
        <v>0</v>
      </c>
      <c r="AU24" s="1785"/>
      <c r="AV24" s="1793"/>
      <c r="AW24" s="1793"/>
      <c r="AX24" s="346">
        <f t="shared" si="33"/>
        <v>0</v>
      </c>
      <c r="AY24" s="1789"/>
      <c r="AZ24" s="1789"/>
      <c r="BA24" s="352">
        <f t="shared" si="2"/>
        <v>0</v>
      </c>
      <c r="BB24" s="1563"/>
      <c r="BC24" s="352">
        <f t="shared" si="3"/>
        <v>0</v>
      </c>
      <c r="BD24" s="498"/>
    </row>
    <row r="25" spans="1:56" hidden="1" outlineLevel="2">
      <c r="A25" s="1777" t="str">
        <f>Cover!C33</f>
        <v>- none -</v>
      </c>
      <c r="B25" s="1784"/>
      <c r="C25" s="1785"/>
      <c r="D25" s="1786"/>
      <c r="E25" s="1787"/>
      <c r="F25" s="1788"/>
      <c r="G25" s="1788"/>
      <c r="H25" s="1788"/>
      <c r="I25" s="1788"/>
      <c r="J25" s="1788"/>
      <c r="K25" s="1788"/>
      <c r="L25" s="1788"/>
      <c r="M25" s="346">
        <f t="shared" si="27"/>
        <v>0</v>
      </c>
      <c r="N25" s="1789"/>
      <c r="O25" s="1789"/>
      <c r="P25" s="1789"/>
      <c r="Q25" s="348">
        <f t="shared" si="28"/>
        <v>0</v>
      </c>
      <c r="R25" s="1790"/>
      <c r="S25" s="1791"/>
      <c r="T25" s="1791"/>
      <c r="U25" s="1791"/>
      <c r="V25" s="1791"/>
      <c r="W25" s="346">
        <f t="shared" si="29"/>
        <v>0</v>
      </c>
      <c r="X25" s="1790"/>
      <c r="Y25" s="1791"/>
      <c r="Z25" s="1791"/>
      <c r="AA25" s="1791"/>
      <c r="AB25" s="1791"/>
      <c r="AC25" s="1791"/>
      <c r="AD25" s="1791"/>
      <c r="AE25" s="1791"/>
      <c r="AF25" s="1791"/>
      <c r="AG25" s="346">
        <f t="shared" si="30"/>
        <v>0</v>
      </c>
      <c r="AH25" s="1792"/>
      <c r="AI25" s="351">
        <f t="shared" si="31"/>
        <v>0</v>
      </c>
      <c r="AJ25" s="1787"/>
      <c r="AK25" s="1788"/>
      <c r="AL25" s="1788"/>
      <c r="AM25" s="1788"/>
      <c r="AN25" s="1788"/>
      <c r="AO25" s="1788"/>
      <c r="AP25" s="346">
        <f t="shared" si="32"/>
        <v>0</v>
      </c>
      <c r="AQ25" s="1789"/>
      <c r="AR25" s="1792"/>
      <c r="AS25" s="1789"/>
      <c r="AT25" s="352">
        <f t="shared" si="1"/>
        <v>0</v>
      </c>
      <c r="AU25" s="1785"/>
      <c r="AV25" s="1793"/>
      <c r="AW25" s="1793"/>
      <c r="AX25" s="346">
        <f t="shared" si="33"/>
        <v>0</v>
      </c>
      <c r="AY25" s="1789"/>
      <c r="AZ25" s="1789"/>
      <c r="BA25" s="352">
        <f t="shared" si="2"/>
        <v>0</v>
      </c>
      <c r="BB25" s="1563"/>
      <c r="BC25" s="352">
        <f t="shared" si="3"/>
        <v>0</v>
      </c>
      <c r="BD25" s="498"/>
    </row>
    <row r="26" spans="1:56" hidden="1" outlineLevel="2">
      <c r="A26" s="1777" t="str">
        <f>Cover!C34</f>
        <v>- none -</v>
      </c>
      <c r="B26" s="1784"/>
      <c r="C26" s="1785"/>
      <c r="D26" s="1786"/>
      <c r="E26" s="1787"/>
      <c r="F26" s="1788"/>
      <c r="G26" s="1788"/>
      <c r="H26" s="1788"/>
      <c r="I26" s="1788"/>
      <c r="J26" s="1788"/>
      <c r="K26" s="1788"/>
      <c r="L26" s="1788"/>
      <c r="M26" s="346">
        <f t="shared" si="27"/>
        <v>0</v>
      </c>
      <c r="N26" s="1789"/>
      <c r="O26" s="1789"/>
      <c r="P26" s="1789"/>
      <c r="Q26" s="348">
        <f t="shared" si="28"/>
        <v>0</v>
      </c>
      <c r="R26" s="1790"/>
      <c r="S26" s="1791"/>
      <c r="T26" s="1791"/>
      <c r="U26" s="1791"/>
      <c r="V26" s="1791"/>
      <c r="W26" s="346">
        <f t="shared" si="29"/>
        <v>0</v>
      </c>
      <c r="X26" s="1790"/>
      <c r="Y26" s="1791"/>
      <c r="Z26" s="1791"/>
      <c r="AA26" s="1791"/>
      <c r="AB26" s="1791"/>
      <c r="AC26" s="1791"/>
      <c r="AD26" s="1791"/>
      <c r="AE26" s="1791"/>
      <c r="AF26" s="1791"/>
      <c r="AG26" s="346">
        <f t="shared" si="30"/>
        <v>0</v>
      </c>
      <c r="AH26" s="1792"/>
      <c r="AI26" s="351">
        <f t="shared" si="31"/>
        <v>0</v>
      </c>
      <c r="AJ26" s="1787"/>
      <c r="AK26" s="1788"/>
      <c r="AL26" s="1788"/>
      <c r="AM26" s="1788"/>
      <c r="AN26" s="1788"/>
      <c r="AO26" s="1788"/>
      <c r="AP26" s="346">
        <f t="shared" si="32"/>
        <v>0</v>
      </c>
      <c r="AQ26" s="1789"/>
      <c r="AR26" s="1792"/>
      <c r="AS26" s="1789"/>
      <c r="AT26" s="352">
        <f t="shared" si="1"/>
        <v>0</v>
      </c>
      <c r="AU26" s="1785"/>
      <c r="AV26" s="1793"/>
      <c r="AW26" s="1793"/>
      <c r="AX26" s="346">
        <f t="shared" si="33"/>
        <v>0</v>
      </c>
      <c r="AY26" s="1789"/>
      <c r="AZ26" s="1789"/>
      <c r="BA26" s="352">
        <f t="shared" si="2"/>
        <v>0</v>
      </c>
      <c r="BB26" s="1563"/>
      <c r="BC26" s="352">
        <f t="shared" si="3"/>
        <v>0</v>
      </c>
      <c r="BD26" s="498"/>
    </row>
    <row r="27" spans="1:56" hidden="1" outlineLevel="2">
      <c r="A27" s="1777" t="str">
        <f>Cover!C35</f>
        <v>- none -</v>
      </c>
      <c r="B27" s="1784"/>
      <c r="C27" s="1785"/>
      <c r="D27" s="1786"/>
      <c r="E27" s="1787"/>
      <c r="F27" s="1788"/>
      <c r="G27" s="1788"/>
      <c r="H27" s="1788"/>
      <c r="I27" s="1788"/>
      <c r="J27" s="1788"/>
      <c r="K27" s="1788"/>
      <c r="L27" s="1788"/>
      <c r="M27" s="346">
        <f t="shared" si="27"/>
        <v>0</v>
      </c>
      <c r="N27" s="1789"/>
      <c r="O27" s="1789"/>
      <c r="P27" s="1789"/>
      <c r="Q27" s="348">
        <f t="shared" si="28"/>
        <v>0</v>
      </c>
      <c r="R27" s="1790"/>
      <c r="S27" s="1791"/>
      <c r="T27" s="1791"/>
      <c r="U27" s="1791"/>
      <c r="V27" s="1791"/>
      <c r="W27" s="346">
        <f t="shared" si="29"/>
        <v>0</v>
      </c>
      <c r="X27" s="1790"/>
      <c r="Y27" s="1791"/>
      <c r="Z27" s="1791"/>
      <c r="AA27" s="1791"/>
      <c r="AB27" s="1791"/>
      <c r="AC27" s="1791"/>
      <c r="AD27" s="1791"/>
      <c r="AE27" s="1791"/>
      <c r="AF27" s="1791"/>
      <c r="AG27" s="346">
        <f t="shared" si="30"/>
        <v>0</v>
      </c>
      <c r="AH27" s="1792"/>
      <c r="AI27" s="351">
        <f t="shared" si="31"/>
        <v>0</v>
      </c>
      <c r="AJ27" s="1787"/>
      <c r="AK27" s="1788"/>
      <c r="AL27" s="1788"/>
      <c r="AM27" s="1788"/>
      <c r="AN27" s="1788"/>
      <c r="AO27" s="1788"/>
      <c r="AP27" s="346">
        <f t="shared" si="32"/>
        <v>0</v>
      </c>
      <c r="AQ27" s="1789"/>
      <c r="AR27" s="1792"/>
      <c r="AS27" s="1789"/>
      <c r="AT27" s="352">
        <f t="shared" si="1"/>
        <v>0</v>
      </c>
      <c r="AU27" s="1785"/>
      <c r="AV27" s="1793"/>
      <c r="AW27" s="1793"/>
      <c r="AX27" s="346">
        <f t="shared" si="33"/>
        <v>0</v>
      </c>
      <c r="AY27" s="1789"/>
      <c r="AZ27" s="1789"/>
      <c r="BA27" s="352">
        <f t="shared" si="2"/>
        <v>0</v>
      </c>
      <c r="BB27" s="1563"/>
      <c r="BC27" s="352">
        <f t="shared" si="3"/>
        <v>0</v>
      </c>
      <c r="BD27" s="498"/>
    </row>
    <row r="28" spans="1:56" s="509" customFormat="1" collapsed="1">
      <c r="A28" s="495"/>
      <c r="B28" s="506"/>
      <c r="C28" s="502"/>
      <c r="D28" s="503"/>
      <c r="E28" s="501"/>
      <c r="F28" s="502"/>
      <c r="G28" s="502"/>
      <c r="H28" s="502"/>
      <c r="I28" s="502"/>
      <c r="J28" s="502"/>
      <c r="K28" s="502"/>
      <c r="L28" s="502"/>
      <c r="M28" s="503"/>
      <c r="N28" s="504"/>
      <c r="O28" s="504"/>
      <c r="P28" s="504"/>
      <c r="Q28" s="503"/>
      <c r="R28" s="501"/>
      <c r="S28" s="502"/>
      <c r="T28" s="502"/>
      <c r="U28" s="505"/>
      <c r="V28" s="502"/>
      <c r="W28" s="500"/>
      <c r="X28" s="502"/>
      <c r="Y28" s="502"/>
      <c r="Z28" s="502"/>
      <c r="AA28" s="502"/>
      <c r="AB28" s="502"/>
      <c r="AC28" s="502"/>
      <c r="AD28" s="502"/>
      <c r="AE28" s="502"/>
      <c r="AF28" s="502"/>
      <c r="AG28" s="500"/>
      <c r="AH28" s="506"/>
      <c r="AI28" s="504"/>
      <c r="AJ28" s="501"/>
      <c r="AK28" s="502"/>
      <c r="AL28" s="502"/>
      <c r="AM28" s="502"/>
      <c r="AN28" s="502"/>
      <c r="AO28" s="502"/>
      <c r="AP28" s="500"/>
      <c r="AQ28" s="504"/>
      <c r="AR28" s="506"/>
      <c r="AS28" s="504"/>
      <c r="AT28" s="507"/>
      <c r="AU28" s="502"/>
      <c r="AV28" s="505"/>
      <c r="AW28" s="505"/>
      <c r="AX28" s="500"/>
      <c r="AY28" s="504"/>
      <c r="AZ28" s="504"/>
      <c r="BA28" s="507"/>
      <c r="BB28" s="508"/>
      <c r="BC28" s="507"/>
    </row>
    <row r="29" spans="1:56">
      <c r="A29" s="495" t="s">
        <v>59</v>
      </c>
      <c r="B29" s="497">
        <f t="shared" ref="B29:BA29" si="34">SUM(B30:B31)</f>
        <v>0</v>
      </c>
      <c r="C29" s="364">
        <f t="shared" si="34"/>
        <v>0</v>
      </c>
      <c r="D29" s="348">
        <f t="shared" si="34"/>
        <v>0</v>
      </c>
      <c r="E29" s="363">
        <f t="shared" si="34"/>
        <v>0</v>
      </c>
      <c r="F29" s="364">
        <f t="shared" si="34"/>
        <v>0</v>
      </c>
      <c r="G29" s="364">
        <f t="shared" si="34"/>
        <v>0</v>
      </c>
      <c r="H29" s="364">
        <f t="shared" si="34"/>
        <v>0</v>
      </c>
      <c r="I29" s="364">
        <f t="shared" si="34"/>
        <v>0</v>
      </c>
      <c r="J29" s="364">
        <f t="shared" si="34"/>
        <v>0</v>
      </c>
      <c r="K29" s="364">
        <f t="shared" si="34"/>
        <v>0</v>
      </c>
      <c r="L29" s="364">
        <f t="shared" si="34"/>
        <v>0</v>
      </c>
      <c r="M29" s="348">
        <f t="shared" si="34"/>
        <v>0</v>
      </c>
      <c r="N29" s="351">
        <f t="shared" si="34"/>
        <v>0</v>
      </c>
      <c r="O29" s="351">
        <f t="shared" si="34"/>
        <v>0</v>
      </c>
      <c r="P29" s="351">
        <f t="shared" si="34"/>
        <v>0</v>
      </c>
      <c r="Q29" s="348">
        <f t="shared" si="34"/>
        <v>0</v>
      </c>
      <c r="R29" s="363">
        <f t="shared" si="34"/>
        <v>0</v>
      </c>
      <c r="S29" s="364">
        <f t="shared" si="34"/>
        <v>0</v>
      </c>
      <c r="T29" s="364">
        <f t="shared" si="34"/>
        <v>0</v>
      </c>
      <c r="U29" s="496">
        <f t="shared" si="34"/>
        <v>0</v>
      </c>
      <c r="V29" s="364">
        <f t="shared" si="34"/>
        <v>0</v>
      </c>
      <c r="W29" s="346">
        <f t="shared" si="34"/>
        <v>0</v>
      </c>
      <c r="X29" s="364">
        <f t="shared" si="34"/>
        <v>0</v>
      </c>
      <c r="Y29" s="364">
        <f t="shared" si="34"/>
        <v>0</v>
      </c>
      <c r="Z29" s="364">
        <f t="shared" si="34"/>
        <v>0</v>
      </c>
      <c r="AA29" s="364">
        <f t="shared" si="34"/>
        <v>0</v>
      </c>
      <c r="AB29" s="364">
        <f t="shared" si="34"/>
        <v>0</v>
      </c>
      <c r="AC29" s="364">
        <f t="shared" si="34"/>
        <v>0</v>
      </c>
      <c r="AD29" s="364">
        <f t="shared" si="34"/>
        <v>0</v>
      </c>
      <c r="AE29" s="364">
        <f t="shared" si="34"/>
        <v>0</v>
      </c>
      <c r="AF29" s="364">
        <f t="shared" si="34"/>
        <v>0</v>
      </c>
      <c r="AG29" s="346">
        <f t="shared" si="34"/>
        <v>0</v>
      </c>
      <c r="AH29" s="497">
        <f t="shared" si="34"/>
        <v>0</v>
      </c>
      <c r="AI29" s="351">
        <f t="shared" si="34"/>
        <v>0</v>
      </c>
      <c r="AJ29" s="363">
        <f t="shared" si="34"/>
        <v>0</v>
      </c>
      <c r="AK29" s="364">
        <f t="shared" si="34"/>
        <v>0</v>
      </c>
      <c r="AL29" s="364">
        <f t="shared" si="34"/>
        <v>0</v>
      </c>
      <c r="AM29" s="364">
        <f t="shared" si="34"/>
        <v>0</v>
      </c>
      <c r="AN29" s="364">
        <f t="shared" si="34"/>
        <v>0</v>
      </c>
      <c r="AO29" s="364">
        <f t="shared" si="34"/>
        <v>0</v>
      </c>
      <c r="AP29" s="346">
        <f t="shared" si="34"/>
        <v>0</v>
      </c>
      <c r="AQ29" s="351">
        <f t="shared" si="34"/>
        <v>0</v>
      </c>
      <c r="AR29" s="497">
        <f t="shared" si="34"/>
        <v>0</v>
      </c>
      <c r="AS29" s="351">
        <f t="shared" si="34"/>
        <v>0</v>
      </c>
      <c r="AT29" s="352">
        <f t="shared" si="34"/>
        <v>0</v>
      </c>
      <c r="AU29" s="364">
        <f t="shared" si="34"/>
        <v>0</v>
      </c>
      <c r="AV29" s="496">
        <f t="shared" si="34"/>
        <v>0</v>
      </c>
      <c r="AW29" s="496">
        <f t="shared" si="34"/>
        <v>0</v>
      </c>
      <c r="AX29" s="346">
        <f t="shared" si="34"/>
        <v>0</v>
      </c>
      <c r="AY29" s="351">
        <f t="shared" si="34"/>
        <v>0</v>
      </c>
      <c r="AZ29" s="351">
        <f t="shared" si="34"/>
        <v>0</v>
      </c>
      <c r="BA29" s="352">
        <f t="shared" si="34"/>
        <v>0</v>
      </c>
      <c r="BB29" s="351">
        <f>SUM(BB30:BB31)</f>
        <v>0</v>
      </c>
      <c r="BC29" s="352">
        <f>SUM(BC30:BC31)</f>
        <v>0</v>
      </c>
    </row>
    <row r="30" spans="1:56" hidden="1" outlineLevel="1">
      <c r="A30" s="272" t="s">
        <v>438</v>
      </c>
      <c r="B30" s="1784"/>
      <c r="C30" s="1785"/>
      <c r="D30" s="1786"/>
      <c r="E30" s="1787"/>
      <c r="F30" s="1788"/>
      <c r="G30" s="1788"/>
      <c r="H30" s="1788"/>
      <c r="I30" s="1788"/>
      <c r="J30" s="1788"/>
      <c r="K30" s="1788"/>
      <c r="L30" s="1788"/>
      <c r="M30" s="346">
        <f>SUM(E30:L30)</f>
        <v>0</v>
      </c>
      <c r="N30" s="1789"/>
      <c r="O30" s="1789"/>
      <c r="P30" s="1789"/>
      <c r="Q30" s="348">
        <f>B30+C30+M30+N30+O30+P30+D30</f>
        <v>0</v>
      </c>
      <c r="R30" s="1790"/>
      <c r="S30" s="1791"/>
      <c r="T30" s="1791"/>
      <c r="U30" s="1791"/>
      <c r="V30" s="1791"/>
      <c r="W30" s="346">
        <f>SUM(R30:V30)</f>
        <v>0</v>
      </c>
      <c r="X30" s="1790"/>
      <c r="Y30" s="1791"/>
      <c r="Z30" s="1791"/>
      <c r="AA30" s="1791"/>
      <c r="AB30" s="1791"/>
      <c r="AC30" s="1791"/>
      <c r="AD30" s="1791"/>
      <c r="AE30" s="1791"/>
      <c r="AF30" s="1791"/>
      <c r="AG30" s="346">
        <f>SUM(X30:AF30)</f>
        <v>0</v>
      </c>
      <c r="AH30" s="1792"/>
      <c r="AI30" s="351">
        <f>Q30+W30+AG30+AH30</f>
        <v>0</v>
      </c>
      <c r="AJ30" s="1787"/>
      <c r="AK30" s="1788"/>
      <c r="AL30" s="1788"/>
      <c r="AM30" s="1788"/>
      <c r="AN30" s="1788"/>
      <c r="AO30" s="1788"/>
      <c r="AP30" s="346">
        <f>SUM(AJ30:AO30)</f>
        <v>0</v>
      </c>
      <c r="AQ30" s="1789"/>
      <c r="AR30" s="1792"/>
      <c r="AS30" s="1789"/>
      <c r="AT30" s="352">
        <f t="shared" ref="AT30:AT46" si="35">AI30+AP30+AQ30+AR30+AS30</f>
        <v>0</v>
      </c>
      <c r="AU30" s="1785"/>
      <c r="AV30" s="1793"/>
      <c r="AW30" s="1793"/>
      <c r="AX30" s="346">
        <f>SUM(AU30:AW30)</f>
        <v>0</v>
      </c>
      <c r="AY30" s="1789"/>
      <c r="AZ30" s="1789"/>
      <c r="BA30" s="352">
        <f>AX30+AY30+AZ30</f>
        <v>0</v>
      </c>
      <c r="BB30" s="1789"/>
      <c r="BC30" s="352">
        <f t="shared" ref="BC30:BC46" si="36">BA30+AT30+BB30</f>
        <v>0</v>
      </c>
    </row>
    <row r="31" spans="1:56" hidden="1" outlineLevel="1">
      <c r="A31" s="272" t="s">
        <v>439</v>
      </c>
      <c r="B31" s="1450">
        <f>SUM(B32:B46)</f>
        <v>0</v>
      </c>
      <c r="C31" s="368">
        <f t="shared" ref="C31:AS31" si="37">SUM(C32:C46)</f>
        <v>0</v>
      </c>
      <c r="D31" s="1449">
        <f t="shared" si="37"/>
        <v>0</v>
      </c>
      <c r="E31" s="363">
        <f t="shared" si="37"/>
        <v>0</v>
      </c>
      <c r="F31" s="364">
        <f t="shared" si="37"/>
        <v>0</v>
      </c>
      <c r="G31" s="364">
        <f t="shared" si="37"/>
        <v>0</v>
      </c>
      <c r="H31" s="364">
        <f t="shared" si="37"/>
        <v>0</v>
      </c>
      <c r="I31" s="364">
        <f t="shared" si="37"/>
        <v>0</v>
      </c>
      <c r="J31" s="364">
        <f t="shared" si="37"/>
        <v>0</v>
      </c>
      <c r="K31" s="364">
        <f t="shared" si="37"/>
        <v>0</v>
      </c>
      <c r="L31" s="364">
        <f t="shared" si="37"/>
        <v>0</v>
      </c>
      <c r="M31" s="346">
        <f t="shared" si="37"/>
        <v>0</v>
      </c>
      <c r="N31" s="365">
        <f t="shared" si="37"/>
        <v>0</v>
      </c>
      <c r="O31" s="365">
        <f t="shared" si="37"/>
        <v>0</v>
      </c>
      <c r="P31" s="365">
        <f t="shared" si="37"/>
        <v>0</v>
      </c>
      <c r="Q31" s="348">
        <f t="shared" si="37"/>
        <v>0</v>
      </c>
      <c r="R31" s="366">
        <f t="shared" si="37"/>
        <v>0</v>
      </c>
      <c r="S31" s="367">
        <f t="shared" si="37"/>
        <v>0</v>
      </c>
      <c r="T31" s="367">
        <f t="shared" si="37"/>
        <v>0</v>
      </c>
      <c r="U31" s="367">
        <f t="shared" si="37"/>
        <v>0</v>
      </c>
      <c r="V31" s="367">
        <f t="shared" si="37"/>
        <v>0</v>
      </c>
      <c r="W31" s="346">
        <f t="shared" si="37"/>
        <v>0</v>
      </c>
      <c r="X31" s="366">
        <f t="shared" si="37"/>
        <v>0</v>
      </c>
      <c r="Y31" s="367">
        <f t="shared" si="37"/>
        <v>0</v>
      </c>
      <c r="Z31" s="367">
        <f t="shared" si="37"/>
        <v>0</v>
      </c>
      <c r="AA31" s="367">
        <f t="shared" si="37"/>
        <v>0</v>
      </c>
      <c r="AB31" s="367">
        <f t="shared" si="37"/>
        <v>0</v>
      </c>
      <c r="AC31" s="367">
        <f t="shared" si="37"/>
        <v>0</v>
      </c>
      <c r="AD31" s="367">
        <f t="shared" si="37"/>
        <v>0</v>
      </c>
      <c r="AE31" s="367">
        <f t="shared" si="37"/>
        <v>0</v>
      </c>
      <c r="AF31" s="367">
        <f t="shared" si="37"/>
        <v>0</v>
      </c>
      <c r="AG31" s="346">
        <f t="shared" si="37"/>
        <v>0</v>
      </c>
      <c r="AH31" s="370">
        <f t="shared" si="37"/>
        <v>0</v>
      </c>
      <c r="AI31" s="351">
        <f t="shared" si="37"/>
        <v>0</v>
      </c>
      <c r="AJ31" s="363">
        <f t="shared" si="37"/>
        <v>0</v>
      </c>
      <c r="AK31" s="364">
        <f t="shared" si="37"/>
        <v>0</v>
      </c>
      <c r="AL31" s="364">
        <f t="shared" si="37"/>
        <v>0</v>
      </c>
      <c r="AM31" s="364">
        <f t="shared" si="37"/>
        <v>0</v>
      </c>
      <c r="AN31" s="364">
        <f t="shared" si="37"/>
        <v>0</v>
      </c>
      <c r="AO31" s="364">
        <f t="shared" si="37"/>
        <v>0</v>
      </c>
      <c r="AP31" s="346">
        <f t="shared" si="37"/>
        <v>0</v>
      </c>
      <c r="AQ31" s="365">
        <f t="shared" si="37"/>
        <v>0</v>
      </c>
      <c r="AR31" s="370">
        <f t="shared" si="37"/>
        <v>0</v>
      </c>
      <c r="AS31" s="365">
        <f t="shared" si="37"/>
        <v>0</v>
      </c>
      <c r="AT31" s="352">
        <f>AI31+AP31+AQ31+AR31+AS31</f>
        <v>0</v>
      </c>
      <c r="AU31" s="368">
        <f t="shared" ref="AU31" si="38">SUM(AU32:AU46)</f>
        <v>0</v>
      </c>
      <c r="AV31" s="369">
        <f t="shared" ref="AV31" si="39">SUM(AV32:AV46)</f>
        <v>0</v>
      </c>
      <c r="AW31" s="369">
        <f t="shared" ref="AW31" si="40">SUM(AW32:AW46)</f>
        <v>0</v>
      </c>
      <c r="AX31" s="346">
        <f>SUM(AX32:AX46)</f>
        <v>0</v>
      </c>
      <c r="AY31" s="365">
        <f t="shared" ref="AY31" si="41">SUM(AY32:AY46)</f>
        <v>0</v>
      </c>
      <c r="AZ31" s="365">
        <f>SUM(AZ32:AZ46)</f>
        <v>0</v>
      </c>
      <c r="BA31" s="352">
        <f>AX31+AZ31+AY31</f>
        <v>0</v>
      </c>
      <c r="BB31" s="365">
        <f t="shared" ref="BB31" si="42">SUM(BB32:BB46)</f>
        <v>0</v>
      </c>
      <c r="BC31" s="352">
        <f t="shared" si="36"/>
        <v>0</v>
      </c>
    </row>
    <row r="32" spans="1:56" hidden="1" outlineLevel="2">
      <c r="A32" s="1777" t="str">
        <f>Cover!C21</f>
        <v>- none -</v>
      </c>
      <c r="B32" s="1784"/>
      <c r="C32" s="1785"/>
      <c r="D32" s="1786"/>
      <c r="E32" s="1787"/>
      <c r="F32" s="1788"/>
      <c r="G32" s="1788"/>
      <c r="H32" s="1788"/>
      <c r="I32" s="1788"/>
      <c r="J32" s="1788"/>
      <c r="K32" s="1788"/>
      <c r="L32" s="1788"/>
      <c r="M32" s="346">
        <f t="shared" ref="M32:M41" si="43">SUM(E32:L32)</f>
        <v>0</v>
      </c>
      <c r="N32" s="1789"/>
      <c r="O32" s="1789"/>
      <c r="P32" s="1789"/>
      <c r="Q32" s="348">
        <f t="shared" ref="Q32:Q46" si="44">B32+C32+M32+N32+O32+P32+D32</f>
        <v>0</v>
      </c>
      <c r="R32" s="1790"/>
      <c r="S32" s="1791"/>
      <c r="T32" s="1791"/>
      <c r="U32" s="1791"/>
      <c r="V32" s="1791"/>
      <c r="W32" s="346">
        <f t="shared" ref="W32:W46" si="45">SUM(R32:V32)</f>
        <v>0</v>
      </c>
      <c r="X32" s="1790"/>
      <c r="Y32" s="1791"/>
      <c r="Z32" s="1791"/>
      <c r="AA32" s="1791"/>
      <c r="AB32" s="1791"/>
      <c r="AC32" s="1791"/>
      <c r="AD32" s="1791"/>
      <c r="AE32" s="1791"/>
      <c r="AF32" s="1791"/>
      <c r="AG32" s="346">
        <f t="shared" ref="AG32:AG46" si="46">SUM(X32:AF32)</f>
        <v>0</v>
      </c>
      <c r="AH32" s="1792"/>
      <c r="AI32" s="351">
        <f t="shared" ref="AI32:AI46" si="47">Q32+W32+AG32+AH32</f>
        <v>0</v>
      </c>
      <c r="AJ32" s="1787"/>
      <c r="AK32" s="1788"/>
      <c r="AL32" s="1788"/>
      <c r="AM32" s="1788"/>
      <c r="AN32" s="1788"/>
      <c r="AO32" s="1788"/>
      <c r="AP32" s="346">
        <f t="shared" ref="AP32:AP46" si="48">SUM(AJ32:AO32)</f>
        <v>0</v>
      </c>
      <c r="AQ32" s="1789"/>
      <c r="AR32" s="1792"/>
      <c r="AS32" s="1789"/>
      <c r="AT32" s="352">
        <f t="shared" si="35"/>
        <v>0</v>
      </c>
      <c r="AU32" s="1785"/>
      <c r="AV32" s="1793"/>
      <c r="AW32" s="1793"/>
      <c r="AX32" s="346">
        <f t="shared" ref="AX32:AX46" si="49">SUM(AU32:AW32)</f>
        <v>0</v>
      </c>
      <c r="AY32" s="1789"/>
      <c r="AZ32" s="1789"/>
      <c r="BA32" s="352">
        <f t="shared" ref="BA32:BA46" si="50">AX32+AY32+AZ32</f>
        <v>0</v>
      </c>
      <c r="BB32" s="1789"/>
      <c r="BC32" s="352">
        <f t="shared" si="36"/>
        <v>0</v>
      </c>
    </row>
    <row r="33" spans="1:56" hidden="1" outlineLevel="2">
      <c r="A33" s="1777" t="str">
        <f>Cover!C22</f>
        <v>- none -</v>
      </c>
      <c r="B33" s="1784"/>
      <c r="C33" s="1785"/>
      <c r="D33" s="1786"/>
      <c r="E33" s="1787"/>
      <c r="F33" s="1788"/>
      <c r="G33" s="1788"/>
      <c r="H33" s="1788"/>
      <c r="I33" s="1788"/>
      <c r="J33" s="1788"/>
      <c r="K33" s="1788"/>
      <c r="L33" s="1788"/>
      <c r="M33" s="346">
        <f t="shared" si="43"/>
        <v>0</v>
      </c>
      <c r="N33" s="1789"/>
      <c r="O33" s="1789"/>
      <c r="P33" s="1789"/>
      <c r="Q33" s="348">
        <f t="shared" si="44"/>
        <v>0</v>
      </c>
      <c r="R33" s="1790"/>
      <c r="S33" s="1791"/>
      <c r="T33" s="1791"/>
      <c r="U33" s="1791"/>
      <c r="V33" s="1791"/>
      <c r="W33" s="346">
        <f t="shared" si="45"/>
        <v>0</v>
      </c>
      <c r="X33" s="1790"/>
      <c r="Y33" s="1791"/>
      <c r="Z33" s="1791"/>
      <c r="AA33" s="1791"/>
      <c r="AB33" s="1791"/>
      <c r="AC33" s="1791"/>
      <c r="AD33" s="1791"/>
      <c r="AE33" s="1791"/>
      <c r="AF33" s="1791"/>
      <c r="AG33" s="346">
        <f t="shared" si="46"/>
        <v>0</v>
      </c>
      <c r="AH33" s="1792"/>
      <c r="AI33" s="351">
        <f t="shared" si="47"/>
        <v>0</v>
      </c>
      <c r="AJ33" s="1787"/>
      <c r="AK33" s="1788"/>
      <c r="AL33" s="1788"/>
      <c r="AM33" s="1788"/>
      <c r="AN33" s="1788"/>
      <c r="AO33" s="1788"/>
      <c r="AP33" s="346">
        <f t="shared" si="48"/>
        <v>0</v>
      </c>
      <c r="AQ33" s="1789"/>
      <c r="AR33" s="1792"/>
      <c r="AS33" s="1789"/>
      <c r="AT33" s="352">
        <f t="shared" si="35"/>
        <v>0</v>
      </c>
      <c r="AU33" s="1785"/>
      <c r="AV33" s="1793"/>
      <c r="AW33" s="1793"/>
      <c r="AX33" s="346">
        <f t="shared" si="49"/>
        <v>0</v>
      </c>
      <c r="AY33" s="1789"/>
      <c r="AZ33" s="1789"/>
      <c r="BA33" s="352">
        <f t="shared" si="50"/>
        <v>0</v>
      </c>
      <c r="BB33" s="1789"/>
      <c r="BC33" s="352">
        <f t="shared" si="36"/>
        <v>0</v>
      </c>
    </row>
    <row r="34" spans="1:56" hidden="1" outlineLevel="2">
      <c r="A34" s="1777" t="str">
        <f>Cover!C23</f>
        <v>- none -</v>
      </c>
      <c r="B34" s="1784"/>
      <c r="C34" s="1785"/>
      <c r="D34" s="1786"/>
      <c r="E34" s="1787"/>
      <c r="F34" s="1788"/>
      <c r="G34" s="1788"/>
      <c r="H34" s="1788"/>
      <c r="I34" s="1788"/>
      <c r="J34" s="1788"/>
      <c r="K34" s="1788"/>
      <c r="L34" s="1788"/>
      <c r="M34" s="346">
        <f t="shared" si="43"/>
        <v>0</v>
      </c>
      <c r="N34" s="1789"/>
      <c r="O34" s="1789"/>
      <c r="P34" s="1789"/>
      <c r="Q34" s="348">
        <f t="shared" si="44"/>
        <v>0</v>
      </c>
      <c r="R34" s="1790"/>
      <c r="S34" s="1791"/>
      <c r="T34" s="1791"/>
      <c r="U34" s="1791"/>
      <c r="V34" s="1791"/>
      <c r="W34" s="346">
        <f t="shared" si="45"/>
        <v>0</v>
      </c>
      <c r="X34" s="1790"/>
      <c r="Y34" s="1791"/>
      <c r="Z34" s="1791"/>
      <c r="AA34" s="1791"/>
      <c r="AB34" s="1791"/>
      <c r="AC34" s="1791"/>
      <c r="AD34" s="1791"/>
      <c r="AE34" s="1791"/>
      <c r="AF34" s="1791"/>
      <c r="AG34" s="346">
        <f t="shared" si="46"/>
        <v>0</v>
      </c>
      <c r="AH34" s="1792"/>
      <c r="AI34" s="351">
        <f t="shared" si="47"/>
        <v>0</v>
      </c>
      <c r="AJ34" s="1787"/>
      <c r="AK34" s="1788"/>
      <c r="AL34" s="1788"/>
      <c r="AM34" s="1788"/>
      <c r="AN34" s="1788"/>
      <c r="AO34" s="1788"/>
      <c r="AP34" s="346">
        <f t="shared" si="48"/>
        <v>0</v>
      </c>
      <c r="AQ34" s="1789"/>
      <c r="AR34" s="1792"/>
      <c r="AS34" s="1789"/>
      <c r="AT34" s="352">
        <f t="shared" si="35"/>
        <v>0</v>
      </c>
      <c r="AU34" s="1785"/>
      <c r="AV34" s="1793"/>
      <c r="AW34" s="1793"/>
      <c r="AX34" s="346">
        <f t="shared" si="49"/>
        <v>0</v>
      </c>
      <c r="AY34" s="1789"/>
      <c r="AZ34" s="1789"/>
      <c r="BA34" s="352">
        <f t="shared" si="50"/>
        <v>0</v>
      </c>
      <c r="BB34" s="1789"/>
      <c r="BC34" s="352">
        <f t="shared" si="36"/>
        <v>0</v>
      </c>
    </row>
    <row r="35" spans="1:56" hidden="1" outlineLevel="2">
      <c r="A35" s="1777" t="str">
        <f>Cover!C24</f>
        <v>- none -</v>
      </c>
      <c r="B35" s="1784"/>
      <c r="C35" s="1785"/>
      <c r="D35" s="1786"/>
      <c r="E35" s="1787"/>
      <c r="F35" s="1788"/>
      <c r="G35" s="1788"/>
      <c r="H35" s="1788"/>
      <c r="I35" s="1788"/>
      <c r="J35" s="1788"/>
      <c r="K35" s="1788"/>
      <c r="L35" s="1788"/>
      <c r="M35" s="346">
        <f t="shared" si="43"/>
        <v>0</v>
      </c>
      <c r="N35" s="1789"/>
      <c r="O35" s="1789"/>
      <c r="P35" s="1789"/>
      <c r="Q35" s="348">
        <f t="shared" si="44"/>
        <v>0</v>
      </c>
      <c r="R35" s="1790"/>
      <c r="S35" s="1791"/>
      <c r="T35" s="1791"/>
      <c r="U35" s="1791"/>
      <c r="V35" s="1791"/>
      <c r="W35" s="346">
        <f t="shared" si="45"/>
        <v>0</v>
      </c>
      <c r="X35" s="1790"/>
      <c r="Y35" s="1791"/>
      <c r="Z35" s="1791"/>
      <c r="AA35" s="1791"/>
      <c r="AB35" s="1791"/>
      <c r="AC35" s="1791"/>
      <c r="AD35" s="1791"/>
      <c r="AE35" s="1791"/>
      <c r="AF35" s="1791"/>
      <c r="AG35" s="346">
        <f t="shared" si="46"/>
        <v>0</v>
      </c>
      <c r="AH35" s="1792"/>
      <c r="AI35" s="351">
        <f t="shared" si="47"/>
        <v>0</v>
      </c>
      <c r="AJ35" s="1787"/>
      <c r="AK35" s="1788"/>
      <c r="AL35" s="1788"/>
      <c r="AM35" s="1788"/>
      <c r="AN35" s="1788"/>
      <c r="AO35" s="1788"/>
      <c r="AP35" s="346">
        <f t="shared" si="48"/>
        <v>0</v>
      </c>
      <c r="AQ35" s="1789"/>
      <c r="AR35" s="1792"/>
      <c r="AS35" s="1789"/>
      <c r="AT35" s="352">
        <f t="shared" si="35"/>
        <v>0</v>
      </c>
      <c r="AU35" s="1785"/>
      <c r="AV35" s="1793"/>
      <c r="AW35" s="1793"/>
      <c r="AX35" s="346">
        <f t="shared" si="49"/>
        <v>0</v>
      </c>
      <c r="AY35" s="1789"/>
      <c r="AZ35" s="1789"/>
      <c r="BA35" s="352">
        <f t="shared" si="50"/>
        <v>0</v>
      </c>
      <c r="BB35" s="1789"/>
      <c r="BC35" s="352">
        <f t="shared" si="36"/>
        <v>0</v>
      </c>
    </row>
    <row r="36" spans="1:56" hidden="1" outlineLevel="2">
      <c r="A36" s="1777" t="str">
        <f>Cover!C25</f>
        <v>- none -</v>
      </c>
      <c r="B36" s="1784"/>
      <c r="C36" s="1785"/>
      <c r="D36" s="1786"/>
      <c r="E36" s="1787"/>
      <c r="F36" s="1788"/>
      <c r="G36" s="1788"/>
      <c r="H36" s="1788"/>
      <c r="I36" s="1788"/>
      <c r="J36" s="1788"/>
      <c r="K36" s="1788"/>
      <c r="L36" s="1788"/>
      <c r="M36" s="346">
        <f t="shared" si="43"/>
        <v>0</v>
      </c>
      <c r="N36" s="1789"/>
      <c r="O36" s="1789"/>
      <c r="P36" s="1789"/>
      <c r="Q36" s="348">
        <f t="shared" si="44"/>
        <v>0</v>
      </c>
      <c r="R36" s="1790"/>
      <c r="S36" s="1791"/>
      <c r="T36" s="1791"/>
      <c r="U36" s="1791"/>
      <c r="V36" s="1791"/>
      <c r="W36" s="346">
        <f t="shared" si="45"/>
        <v>0</v>
      </c>
      <c r="X36" s="1790"/>
      <c r="Y36" s="1791"/>
      <c r="Z36" s="1791"/>
      <c r="AA36" s="1791"/>
      <c r="AB36" s="1791"/>
      <c r="AC36" s="1791"/>
      <c r="AD36" s="1791"/>
      <c r="AE36" s="1791"/>
      <c r="AF36" s="1791"/>
      <c r="AG36" s="346">
        <f t="shared" si="46"/>
        <v>0</v>
      </c>
      <c r="AH36" s="1792"/>
      <c r="AI36" s="351">
        <f t="shared" si="47"/>
        <v>0</v>
      </c>
      <c r="AJ36" s="1787"/>
      <c r="AK36" s="1788"/>
      <c r="AL36" s="1788"/>
      <c r="AM36" s="1788"/>
      <c r="AN36" s="1788"/>
      <c r="AO36" s="1788"/>
      <c r="AP36" s="346">
        <f t="shared" si="48"/>
        <v>0</v>
      </c>
      <c r="AQ36" s="1789"/>
      <c r="AR36" s="1792"/>
      <c r="AS36" s="1789"/>
      <c r="AT36" s="352">
        <f t="shared" si="35"/>
        <v>0</v>
      </c>
      <c r="AU36" s="1785"/>
      <c r="AV36" s="1793"/>
      <c r="AW36" s="1793"/>
      <c r="AX36" s="346">
        <f t="shared" si="49"/>
        <v>0</v>
      </c>
      <c r="AY36" s="1789"/>
      <c r="AZ36" s="1789"/>
      <c r="BA36" s="352">
        <f t="shared" si="50"/>
        <v>0</v>
      </c>
      <c r="BB36" s="1789"/>
      <c r="BC36" s="352">
        <f t="shared" si="36"/>
        <v>0</v>
      </c>
    </row>
    <row r="37" spans="1:56" hidden="1" outlineLevel="2">
      <c r="A37" s="1777" t="str">
        <f>Cover!C26</f>
        <v>- none -</v>
      </c>
      <c r="B37" s="1784"/>
      <c r="C37" s="1785"/>
      <c r="D37" s="1786"/>
      <c r="E37" s="1787"/>
      <c r="F37" s="1788"/>
      <c r="G37" s="1788"/>
      <c r="H37" s="1788"/>
      <c r="I37" s="1788"/>
      <c r="J37" s="1788"/>
      <c r="K37" s="1788"/>
      <c r="L37" s="1788"/>
      <c r="M37" s="346">
        <f t="shared" si="43"/>
        <v>0</v>
      </c>
      <c r="N37" s="1789"/>
      <c r="O37" s="1789"/>
      <c r="P37" s="1789"/>
      <c r="Q37" s="348">
        <f t="shared" si="44"/>
        <v>0</v>
      </c>
      <c r="R37" s="1790"/>
      <c r="S37" s="1791"/>
      <c r="T37" s="1791"/>
      <c r="U37" s="1791"/>
      <c r="V37" s="1791"/>
      <c r="W37" s="346">
        <f t="shared" si="45"/>
        <v>0</v>
      </c>
      <c r="X37" s="1790"/>
      <c r="Y37" s="1791"/>
      <c r="Z37" s="1791"/>
      <c r="AA37" s="1791"/>
      <c r="AB37" s="1791"/>
      <c r="AC37" s="1791"/>
      <c r="AD37" s="1791"/>
      <c r="AE37" s="1791"/>
      <c r="AF37" s="1791"/>
      <c r="AG37" s="346">
        <f t="shared" si="46"/>
        <v>0</v>
      </c>
      <c r="AH37" s="1792"/>
      <c r="AI37" s="351">
        <f t="shared" si="47"/>
        <v>0</v>
      </c>
      <c r="AJ37" s="1787"/>
      <c r="AK37" s="1788"/>
      <c r="AL37" s="1788"/>
      <c r="AM37" s="1788"/>
      <c r="AN37" s="1788"/>
      <c r="AO37" s="1788"/>
      <c r="AP37" s="346">
        <f t="shared" si="48"/>
        <v>0</v>
      </c>
      <c r="AQ37" s="1789"/>
      <c r="AR37" s="1792"/>
      <c r="AS37" s="1789"/>
      <c r="AT37" s="352">
        <f t="shared" si="35"/>
        <v>0</v>
      </c>
      <c r="AU37" s="1785"/>
      <c r="AV37" s="1793"/>
      <c r="AW37" s="1793"/>
      <c r="AX37" s="346">
        <f t="shared" si="49"/>
        <v>0</v>
      </c>
      <c r="AY37" s="1789"/>
      <c r="AZ37" s="1789"/>
      <c r="BA37" s="352">
        <f t="shared" si="50"/>
        <v>0</v>
      </c>
      <c r="BB37" s="1789"/>
      <c r="BC37" s="352">
        <f t="shared" si="36"/>
        <v>0</v>
      </c>
    </row>
    <row r="38" spans="1:56" hidden="1" outlineLevel="2">
      <c r="A38" s="1777" t="str">
        <f>Cover!C27</f>
        <v>- none -</v>
      </c>
      <c r="B38" s="1784"/>
      <c r="C38" s="1785"/>
      <c r="D38" s="1786"/>
      <c r="E38" s="1787"/>
      <c r="F38" s="1788"/>
      <c r="G38" s="1788"/>
      <c r="H38" s="1788"/>
      <c r="I38" s="1788"/>
      <c r="J38" s="1788"/>
      <c r="K38" s="1788"/>
      <c r="L38" s="1788"/>
      <c r="M38" s="346">
        <f t="shared" si="43"/>
        <v>0</v>
      </c>
      <c r="N38" s="1789"/>
      <c r="O38" s="1789"/>
      <c r="P38" s="1789"/>
      <c r="Q38" s="348">
        <f t="shared" si="44"/>
        <v>0</v>
      </c>
      <c r="R38" s="1790"/>
      <c r="S38" s="1791"/>
      <c r="T38" s="1791"/>
      <c r="U38" s="1791"/>
      <c r="V38" s="1791"/>
      <c r="W38" s="346">
        <f t="shared" si="45"/>
        <v>0</v>
      </c>
      <c r="X38" s="1790"/>
      <c r="Y38" s="1791"/>
      <c r="Z38" s="1791"/>
      <c r="AA38" s="1791"/>
      <c r="AB38" s="1791"/>
      <c r="AC38" s="1791"/>
      <c r="AD38" s="1791"/>
      <c r="AE38" s="1791"/>
      <c r="AF38" s="1791"/>
      <c r="AG38" s="346">
        <f t="shared" si="46"/>
        <v>0</v>
      </c>
      <c r="AH38" s="1792"/>
      <c r="AI38" s="351">
        <f t="shared" si="47"/>
        <v>0</v>
      </c>
      <c r="AJ38" s="1787"/>
      <c r="AK38" s="1788"/>
      <c r="AL38" s="1788"/>
      <c r="AM38" s="1788"/>
      <c r="AN38" s="1788"/>
      <c r="AO38" s="1788"/>
      <c r="AP38" s="346">
        <f t="shared" si="48"/>
        <v>0</v>
      </c>
      <c r="AQ38" s="1789"/>
      <c r="AR38" s="1792"/>
      <c r="AS38" s="1789"/>
      <c r="AT38" s="352">
        <f t="shared" si="35"/>
        <v>0</v>
      </c>
      <c r="AU38" s="1785"/>
      <c r="AV38" s="1793"/>
      <c r="AW38" s="1793"/>
      <c r="AX38" s="346">
        <f t="shared" si="49"/>
        <v>0</v>
      </c>
      <c r="AY38" s="1789"/>
      <c r="AZ38" s="1789"/>
      <c r="BA38" s="352">
        <f t="shared" si="50"/>
        <v>0</v>
      </c>
      <c r="BB38" s="1789"/>
      <c r="BC38" s="352">
        <f t="shared" si="36"/>
        <v>0</v>
      </c>
    </row>
    <row r="39" spans="1:56" hidden="1" outlineLevel="2">
      <c r="A39" s="1777" t="str">
        <f>Cover!C28</f>
        <v>- none -</v>
      </c>
      <c r="B39" s="1784"/>
      <c r="C39" s="1785"/>
      <c r="D39" s="1786"/>
      <c r="E39" s="1787"/>
      <c r="F39" s="1788"/>
      <c r="G39" s="1788"/>
      <c r="H39" s="1788"/>
      <c r="I39" s="1788"/>
      <c r="J39" s="1788"/>
      <c r="K39" s="1788"/>
      <c r="L39" s="1788"/>
      <c r="M39" s="346">
        <f t="shared" si="43"/>
        <v>0</v>
      </c>
      <c r="N39" s="1789"/>
      <c r="O39" s="1789"/>
      <c r="P39" s="1789"/>
      <c r="Q39" s="348">
        <f t="shared" si="44"/>
        <v>0</v>
      </c>
      <c r="R39" s="1790"/>
      <c r="S39" s="1791"/>
      <c r="T39" s="1791"/>
      <c r="U39" s="1791"/>
      <c r="V39" s="1791"/>
      <c r="W39" s="346">
        <f t="shared" si="45"/>
        <v>0</v>
      </c>
      <c r="X39" s="1790"/>
      <c r="Y39" s="1791"/>
      <c r="Z39" s="1791"/>
      <c r="AA39" s="1791"/>
      <c r="AB39" s="1791"/>
      <c r="AC39" s="1791"/>
      <c r="AD39" s="1791"/>
      <c r="AE39" s="1791"/>
      <c r="AF39" s="1791"/>
      <c r="AG39" s="346">
        <f t="shared" si="46"/>
        <v>0</v>
      </c>
      <c r="AH39" s="1792"/>
      <c r="AI39" s="351">
        <f t="shared" si="47"/>
        <v>0</v>
      </c>
      <c r="AJ39" s="1787"/>
      <c r="AK39" s="1788"/>
      <c r="AL39" s="1788"/>
      <c r="AM39" s="1788"/>
      <c r="AN39" s="1788"/>
      <c r="AO39" s="1788"/>
      <c r="AP39" s="346">
        <f t="shared" si="48"/>
        <v>0</v>
      </c>
      <c r="AQ39" s="1789"/>
      <c r="AR39" s="1792"/>
      <c r="AS39" s="1789"/>
      <c r="AT39" s="352">
        <f t="shared" si="35"/>
        <v>0</v>
      </c>
      <c r="AU39" s="1785"/>
      <c r="AV39" s="1793"/>
      <c r="AW39" s="1793"/>
      <c r="AX39" s="346">
        <f t="shared" si="49"/>
        <v>0</v>
      </c>
      <c r="AY39" s="1789"/>
      <c r="AZ39" s="1789"/>
      <c r="BA39" s="352">
        <f t="shared" si="50"/>
        <v>0</v>
      </c>
      <c r="BB39" s="1789"/>
      <c r="BC39" s="352">
        <f t="shared" si="36"/>
        <v>0</v>
      </c>
      <c r="BD39" s="498"/>
    </row>
    <row r="40" spans="1:56" hidden="1" outlineLevel="2">
      <c r="A40" s="1777" t="str">
        <f>Cover!C29</f>
        <v>- none -</v>
      </c>
      <c r="B40" s="1784"/>
      <c r="C40" s="1785"/>
      <c r="D40" s="1786"/>
      <c r="E40" s="1787"/>
      <c r="F40" s="1788"/>
      <c r="G40" s="1788"/>
      <c r="H40" s="1788"/>
      <c r="I40" s="1788"/>
      <c r="J40" s="1788"/>
      <c r="K40" s="1788"/>
      <c r="L40" s="1788"/>
      <c r="M40" s="346">
        <f t="shared" si="43"/>
        <v>0</v>
      </c>
      <c r="N40" s="1789"/>
      <c r="O40" s="1789"/>
      <c r="P40" s="1789"/>
      <c r="Q40" s="348">
        <f t="shared" si="44"/>
        <v>0</v>
      </c>
      <c r="R40" s="1790"/>
      <c r="S40" s="1791"/>
      <c r="T40" s="1791"/>
      <c r="U40" s="1791"/>
      <c r="V40" s="1791"/>
      <c r="W40" s="346">
        <f t="shared" si="45"/>
        <v>0</v>
      </c>
      <c r="X40" s="1790"/>
      <c r="Y40" s="1791"/>
      <c r="Z40" s="1791"/>
      <c r="AA40" s="1791"/>
      <c r="AB40" s="1791"/>
      <c r="AC40" s="1791"/>
      <c r="AD40" s="1791"/>
      <c r="AE40" s="1791"/>
      <c r="AF40" s="1791"/>
      <c r="AG40" s="346">
        <f t="shared" si="46"/>
        <v>0</v>
      </c>
      <c r="AH40" s="1792"/>
      <c r="AI40" s="351">
        <f t="shared" si="47"/>
        <v>0</v>
      </c>
      <c r="AJ40" s="1787"/>
      <c r="AK40" s="1788"/>
      <c r="AL40" s="1788"/>
      <c r="AM40" s="1788"/>
      <c r="AN40" s="1788"/>
      <c r="AO40" s="1788"/>
      <c r="AP40" s="346">
        <f t="shared" si="48"/>
        <v>0</v>
      </c>
      <c r="AQ40" s="1789"/>
      <c r="AR40" s="1792"/>
      <c r="AS40" s="1789"/>
      <c r="AT40" s="352">
        <f t="shared" si="35"/>
        <v>0</v>
      </c>
      <c r="AU40" s="1785"/>
      <c r="AV40" s="1793"/>
      <c r="AW40" s="1793"/>
      <c r="AX40" s="346">
        <f t="shared" si="49"/>
        <v>0</v>
      </c>
      <c r="AY40" s="1789"/>
      <c r="AZ40" s="1789"/>
      <c r="BA40" s="352">
        <f t="shared" si="50"/>
        <v>0</v>
      </c>
      <c r="BB40" s="1789"/>
      <c r="BC40" s="352">
        <f t="shared" si="36"/>
        <v>0</v>
      </c>
      <c r="BD40" s="499"/>
    </row>
    <row r="41" spans="1:56" hidden="1" outlineLevel="2">
      <c r="A41" s="1777" t="str">
        <f>Cover!C30</f>
        <v>- none -</v>
      </c>
      <c r="B41" s="1784"/>
      <c r="C41" s="1785"/>
      <c r="D41" s="1786"/>
      <c r="E41" s="1787"/>
      <c r="F41" s="1788"/>
      <c r="G41" s="1788"/>
      <c r="H41" s="1788"/>
      <c r="I41" s="1788"/>
      <c r="J41" s="1788"/>
      <c r="K41" s="1788"/>
      <c r="L41" s="1788"/>
      <c r="M41" s="346">
        <f t="shared" si="43"/>
        <v>0</v>
      </c>
      <c r="N41" s="1789"/>
      <c r="O41" s="1789"/>
      <c r="P41" s="1789"/>
      <c r="Q41" s="348">
        <f t="shared" si="44"/>
        <v>0</v>
      </c>
      <c r="R41" s="1790"/>
      <c r="S41" s="1791"/>
      <c r="T41" s="1791"/>
      <c r="U41" s="1791"/>
      <c r="V41" s="1791"/>
      <c r="W41" s="346">
        <f t="shared" si="45"/>
        <v>0</v>
      </c>
      <c r="X41" s="1790"/>
      <c r="Y41" s="1791"/>
      <c r="Z41" s="1791"/>
      <c r="AA41" s="1791"/>
      <c r="AB41" s="1791"/>
      <c r="AC41" s="1791"/>
      <c r="AD41" s="1791"/>
      <c r="AE41" s="1791"/>
      <c r="AF41" s="1791"/>
      <c r="AG41" s="346">
        <f t="shared" si="46"/>
        <v>0</v>
      </c>
      <c r="AH41" s="1792"/>
      <c r="AI41" s="351">
        <f t="shared" si="47"/>
        <v>0</v>
      </c>
      <c r="AJ41" s="1787"/>
      <c r="AK41" s="1788"/>
      <c r="AL41" s="1788"/>
      <c r="AM41" s="1788"/>
      <c r="AN41" s="1788"/>
      <c r="AO41" s="1788"/>
      <c r="AP41" s="346">
        <f t="shared" si="48"/>
        <v>0</v>
      </c>
      <c r="AQ41" s="1789"/>
      <c r="AR41" s="1792"/>
      <c r="AS41" s="1789"/>
      <c r="AT41" s="352">
        <f t="shared" si="35"/>
        <v>0</v>
      </c>
      <c r="AU41" s="1785"/>
      <c r="AV41" s="1793"/>
      <c r="AW41" s="1793"/>
      <c r="AX41" s="346">
        <f t="shared" si="49"/>
        <v>0</v>
      </c>
      <c r="AY41" s="1789"/>
      <c r="AZ41" s="1789"/>
      <c r="BA41" s="352">
        <f t="shared" si="50"/>
        <v>0</v>
      </c>
      <c r="BB41" s="1789"/>
      <c r="BC41" s="352">
        <f t="shared" si="36"/>
        <v>0</v>
      </c>
      <c r="BD41" s="498"/>
    </row>
    <row r="42" spans="1:56" hidden="1" outlineLevel="2">
      <c r="A42" s="1777" t="str">
        <f>Cover!C31</f>
        <v>- none -</v>
      </c>
      <c r="B42" s="1784"/>
      <c r="C42" s="1785"/>
      <c r="D42" s="1786"/>
      <c r="E42" s="1787"/>
      <c r="F42" s="1788"/>
      <c r="G42" s="1788"/>
      <c r="H42" s="1788"/>
      <c r="I42" s="1788"/>
      <c r="J42" s="1788"/>
      <c r="K42" s="1788"/>
      <c r="L42" s="1788"/>
      <c r="M42" s="346">
        <f t="shared" ref="M42:M46" si="51">SUM(E42:L42)</f>
        <v>0</v>
      </c>
      <c r="N42" s="1789"/>
      <c r="O42" s="1789"/>
      <c r="P42" s="1789"/>
      <c r="Q42" s="348">
        <f t="shared" si="44"/>
        <v>0</v>
      </c>
      <c r="R42" s="1790"/>
      <c r="S42" s="1791"/>
      <c r="T42" s="1791"/>
      <c r="U42" s="1791"/>
      <c r="V42" s="1791"/>
      <c r="W42" s="346">
        <f t="shared" si="45"/>
        <v>0</v>
      </c>
      <c r="X42" s="1790"/>
      <c r="Y42" s="1791"/>
      <c r="Z42" s="1791"/>
      <c r="AA42" s="1791"/>
      <c r="AB42" s="1791"/>
      <c r="AC42" s="1791"/>
      <c r="AD42" s="1791"/>
      <c r="AE42" s="1791"/>
      <c r="AF42" s="1791"/>
      <c r="AG42" s="346">
        <f t="shared" si="46"/>
        <v>0</v>
      </c>
      <c r="AH42" s="1792"/>
      <c r="AI42" s="351">
        <f t="shared" si="47"/>
        <v>0</v>
      </c>
      <c r="AJ42" s="1787"/>
      <c r="AK42" s="1788"/>
      <c r="AL42" s="1788"/>
      <c r="AM42" s="1788"/>
      <c r="AN42" s="1788"/>
      <c r="AO42" s="1788"/>
      <c r="AP42" s="346">
        <f t="shared" si="48"/>
        <v>0</v>
      </c>
      <c r="AQ42" s="1789"/>
      <c r="AR42" s="1792"/>
      <c r="AS42" s="1789"/>
      <c r="AT42" s="352">
        <f t="shared" si="35"/>
        <v>0</v>
      </c>
      <c r="AU42" s="1785"/>
      <c r="AV42" s="1793"/>
      <c r="AW42" s="1793"/>
      <c r="AX42" s="346">
        <f t="shared" si="49"/>
        <v>0</v>
      </c>
      <c r="AY42" s="1789"/>
      <c r="AZ42" s="1789"/>
      <c r="BA42" s="352">
        <f t="shared" si="50"/>
        <v>0</v>
      </c>
      <c r="BB42" s="1789"/>
      <c r="BC42" s="352">
        <f t="shared" si="36"/>
        <v>0</v>
      </c>
      <c r="BD42" s="498"/>
    </row>
    <row r="43" spans="1:56" hidden="1" outlineLevel="2">
      <c r="A43" s="1777" t="str">
        <f>Cover!C32</f>
        <v>- none -</v>
      </c>
      <c r="B43" s="1784"/>
      <c r="C43" s="1785"/>
      <c r="D43" s="1786"/>
      <c r="E43" s="1787"/>
      <c r="F43" s="1788"/>
      <c r="G43" s="1788"/>
      <c r="H43" s="1788"/>
      <c r="I43" s="1788"/>
      <c r="J43" s="1788"/>
      <c r="K43" s="1788"/>
      <c r="L43" s="1788"/>
      <c r="M43" s="346">
        <f t="shared" si="51"/>
        <v>0</v>
      </c>
      <c r="N43" s="1789"/>
      <c r="O43" s="1789"/>
      <c r="P43" s="1789"/>
      <c r="Q43" s="348">
        <f t="shared" si="44"/>
        <v>0</v>
      </c>
      <c r="R43" s="1790"/>
      <c r="S43" s="1791"/>
      <c r="T43" s="1791"/>
      <c r="U43" s="1791"/>
      <c r="V43" s="1791"/>
      <c r="W43" s="346">
        <f t="shared" si="45"/>
        <v>0</v>
      </c>
      <c r="X43" s="1790"/>
      <c r="Y43" s="1791"/>
      <c r="Z43" s="1791"/>
      <c r="AA43" s="1791"/>
      <c r="AB43" s="1791"/>
      <c r="AC43" s="1791"/>
      <c r="AD43" s="1791"/>
      <c r="AE43" s="1791"/>
      <c r="AF43" s="1791"/>
      <c r="AG43" s="346">
        <f t="shared" si="46"/>
        <v>0</v>
      </c>
      <c r="AH43" s="1792"/>
      <c r="AI43" s="351">
        <f t="shared" si="47"/>
        <v>0</v>
      </c>
      <c r="AJ43" s="1787"/>
      <c r="AK43" s="1788"/>
      <c r="AL43" s="1788"/>
      <c r="AM43" s="1788"/>
      <c r="AN43" s="1788"/>
      <c r="AO43" s="1788"/>
      <c r="AP43" s="346">
        <f t="shared" si="48"/>
        <v>0</v>
      </c>
      <c r="AQ43" s="1789"/>
      <c r="AR43" s="1792"/>
      <c r="AS43" s="1789"/>
      <c r="AT43" s="352">
        <f t="shared" si="35"/>
        <v>0</v>
      </c>
      <c r="AU43" s="1785"/>
      <c r="AV43" s="1793"/>
      <c r="AW43" s="1793"/>
      <c r="AX43" s="346">
        <f t="shared" si="49"/>
        <v>0</v>
      </c>
      <c r="AY43" s="1789"/>
      <c r="AZ43" s="1789"/>
      <c r="BA43" s="352">
        <f t="shared" si="50"/>
        <v>0</v>
      </c>
      <c r="BB43" s="1789"/>
      <c r="BC43" s="352">
        <f t="shared" si="36"/>
        <v>0</v>
      </c>
      <c r="BD43" s="498"/>
    </row>
    <row r="44" spans="1:56" hidden="1" outlineLevel="2">
      <c r="A44" s="1777" t="str">
        <f>Cover!C33</f>
        <v>- none -</v>
      </c>
      <c r="B44" s="1784"/>
      <c r="C44" s="1785"/>
      <c r="D44" s="1786"/>
      <c r="E44" s="1787"/>
      <c r="F44" s="1788"/>
      <c r="G44" s="1788"/>
      <c r="H44" s="1788"/>
      <c r="I44" s="1788"/>
      <c r="J44" s="1788"/>
      <c r="K44" s="1788"/>
      <c r="L44" s="1788"/>
      <c r="M44" s="346">
        <f t="shared" si="51"/>
        <v>0</v>
      </c>
      <c r="N44" s="1789"/>
      <c r="O44" s="1789"/>
      <c r="P44" s="1789"/>
      <c r="Q44" s="348">
        <f t="shared" si="44"/>
        <v>0</v>
      </c>
      <c r="R44" s="1790"/>
      <c r="S44" s="1791"/>
      <c r="T44" s="1791"/>
      <c r="U44" s="1791"/>
      <c r="V44" s="1791"/>
      <c r="W44" s="346">
        <f t="shared" si="45"/>
        <v>0</v>
      </c>
      <c r="X44" s="1790"/>
      <c r="Y44" s="1791"/>
      <c r="Z44" s="1791"/>
      <c r="AA44" s="1791"/>
      <c r="AB44" s="1791"/>
      <c r="AC44" s="1791"/>
      <c r="AD44" s="1791"/>
      <c r="AE44" s="1791"/>
      <c r="AF44" s="1791"/>
      <c r="AG44" s="346">
        <f t="shared" si="46"/>
        <v>0</v>
      </c>
      <c r="AH44" s="1792"/>
      <c r="AI44" s="351">
        <f t="shared" si="47"/>
        <v>0</v>
      </c>
      <c r="AJ44" s="1787"/>
      <c r="AK44" s="1788"/>
      <c r="AL44" s="1788"/>
      <c r="AM44" s="1788"/>
      <c r="AN44" s="1788"/>
      <c r="AO44" s="1788"/>
      <c r="AP44" s="346">
        <f t="shared" si="48"/>
        <v>0</v>
      </c>
      <c r="AQ44" s="1789"/>
      <c r="AR44" s="1792"/>
      <c r="AS44" s="1789"/>
      <c r="AT44" s="352">
        <f t="shared" si="35"/>
        <v>0</v>
      </c>
      <c r="AU44" s="1785"/>
      <c r="AV44" s="1793"/>
      <c r="AW44" s="1793"/>
      <c r="AX44" s="346">
        <f t="shared" si="49"/>
        <v>0</v>
      </c>
      <c r="AY44" s="1789"/>
      <c r="AZ44" s="1789"/>
      <c r="BA44" s="352">
        <f t="shared" si="50"/>
        <v>0</v>
      </c>
      <c r="BB44" s="1789"/>
      <c r="BC44" s="352">
        <f t="shared" si="36"/>
        <v>0</v>
      </c>
      <c r="BD44" s="498"/>
    </row>
    <row r="45" spans="1:56" hidden="1" outlineLevel="2">
      <c r="A45" s="1777" t="str">
        <f>Cover!C34</f>
        <v>- none -</v>
      </c>
      <c r="B45" s="1784"/>
      <c r="C45" s="1785"/>
      <c r="D45" s="1786"/>
      <c r="E45" s="1787"/>
      <c r="F45" s="1788"/>
      <c r="G45" s="1788"/>
      <c r="H45" s="1788"/>
      <c r="I45" s="1788"/>
      <c r="J45" s="1788"/>
      <c r="K45" s="1788"/>
      <c r="L45" s="1788"/>
      <c r="M45" s="346">
        <f t="shared" si="51"/>
        <v>0</v>
      </c>
      <c r="N45" s="1789"/>
      <c r="O45" s="1789"/>
      <c r="P45" s="1789"/>
      <c r="Q45" s="348">
        <f t="shared" si="44"/>
        <v>0</v>
      </c>
      <c r="R45" s="1790"/>
      <c r="S45" s="1791"/>
      <c r="T45" s="1791"/>
      <c r="U45" s="1791"/>
      <c r="V45" s="1791"/>
      <c r="W45" s="346">
        <f t="shared" si="45"/>
        <v>0</v>
      </c>
      <c r="X45" s="1790"/>
      <c r="Y45" s="1791"/>
      <c r="Z45" s="1791"/>
      <c r="AA45" s="1791"/>
      <c r="AB45" s="1791"/>
      <c r="AC45" s="1791"/>
      <c r="AD45" s="1791"/>
      <c r="AE45" s="1791"/>
      <c r="AF45" s="1791"/>
      <c r="AG45" s="346">
        <f t="shared" si="46"/>
        <v>0</v>
      </c>
      <c r="AH45" s="1792"/>
      <c r="AI45" s="351">
        <f t="shared" si="47"/>
        <v>0</v>
      </c>
      <c r="AJ45" s="1787"/>
      <c r="AK45" s="1788"/>
      <c r="AL45" s="1788"/>
      <c r="AM45" s="1788"/>
      <c r="AN45" s="1788"/>
      <c r="AO45" s="1788"/>
      <c r="AP45" s="346">
        <f t="shared" si="48"/>
        <v>0</v>
      </c>
      <c r="AQ45" s="1789"/>
      <c r="AR45" s="1792"/>
      <c r="AS45" s="1789"/>
      <c r="AT45" s="352">
        <f t="shared" si="35"/>
        <v>0</v>
      </c>
      <c r="AU45" s="1785"/>
      <c r="AV45" s="1793"/>
      <c r="AW45" s="1793"/>
      <c r="AX45" s="346">
        <f t="shared" si="49"/>
        <v>0</v>
      </c>
      <c r="AY45" s="1789"/>
      <c r="AZ45" s="1789"/>
      <c r="BA45" s="352">
        <f t="shared" si="50"/>
        <v>0</v>
      </c>
      <c r="BB45" s="1789"/>
      <c r="BC45" s="352">
        <f t="shared" si="36"/>
        <v>0</v>
      </c>
      <c r="BD45" s="498"/>
    </row>
    <row r="46" spans="1:56" hidden="1" outlineLevel="2">
      <c r="A46" s="1777" t="str">
        <f>Cover!C35</f>
        <v>- none -</v>
      </c>
      <c r="B46" s="1784"/>
      <c r="C46" s="1785"/>
      <c r="D46" s="1786"/>
      <c r="E46" s="1787"/>
      <c r="F46" s="1788"/>
      <c r="G46" s="1788"/>
      <c r="H46" s="1788"/>
      <c r="I46" s="1788"/>
      <c r="J46" s="1788"/>
      <c r="K46" s="1788"/>
      <c r="L46" s="1788"/>
      <c r="M46" s="346">
        <f t="shared" si="51"/>
        <v>0</v>
      </c>
      <c r="N46" s="1789"/>
      <c r="O46" s="1789"/>
      <c r="P46" s="1789"/>
      <c r="Q46" s="348">
        <f t="shared" si="44"/>
        <v>0</v>
      </c>
      <c r="R46" s="1790"/>
      <c r="S46" s="1791"/>
      <c r="T46" s="1791"/>
      <c r="U46" s="1791"/>
      <c r="V46" s="1791"/>
      <c r="W46" s="346">
        <f t="shared" si="45"/>
        <v>0</v>
      </c>
      <c r="X46" s="1790"/>
      <c r="Y46" s="1791"/>
      <c r="Z46" s="1791"/>
      <c r="AA46" s="1791"/>
      <c r="AB46" s="1791"/>
      <c r="AC46" s="1791"/>
      <c r="AD46" s="1791"/>
      <c r="AE46" s="1791"/>
      <c r="AF46" s="1791"/>
      <c r="AG46" s="346">
        <f t="shared" si="46"/>
        <v>0</v>
      </c>
      <c r="AH46" s="1792"/>
      <c r="AI46" s="351">
        <f t="shared" si="47"/>
        <v>0</v>
      </c>
      <c r="AJ46" s="1787"/>
      <c r="AK46" s="1788"/>
      <c r="AL46" s="1788"/>
      <c r="AM46" s="1788"/>
      <c r="AN46" s="1788"/>
      <c r="AO46" s="1788"/>
      <c r="AP46" s="346">
        <f t="shared" si="48"/>
        <v>0</v>
      </c>
      <c r="AQ46" s="1789"/>
      <c r="AR46" s="1792"/>
      <c r="AS46" s="1789"/>
      <c r="AT46" s="352">
        <f t="shared" si="35"/>
        <v>0</v>
      </c>
      <c r="AU46" s="1785"/>
      <c r="AV46" s="1793"/>
      <c r="AW46" s="1793"/>
      <c r="AX46" s="346">
        <f t="shared" si="49"/>
        <v>0</v>
      </c>
      <c r="AY46" s="1789"/>
      <c r="AZ46" s="1789"/>
      <c r="BA46" s="352">
        <f t="shared" si="50"/>
        <v>0</v>
      </c>
      <c r="BB46" s="1789"/>
      <c r="BC46" s="352">
        <f t="shared" si="36"/>
        <v>0</v>
      </c>
      <c r="BD46" s="498"/>
    </row>
    <row r="47" spans="1:56" s="509" customFormat="1" collapsed="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60</v>
      </c>
      <c r="B48" s="1794"/>
      <c r="C48" s="1788"/>
      <c r="D48" s="1795"/>
      <c r="E48" s="1787"/>
      <c r="F48" s="1788"/>
      <c r="G48" s="1788"/>
      <c r="H48" s="1788"/>
      <c r="I48" s="1788"/>
      <c r="J48" s="1788"/>
      <c r="K48" s="1788"/>
      <c r="L48" s="1788"/>
      <c r="M48" s="348">
        <f>SUM(E48:L48)</f>
        <v>0</v>
      </c>
      <c r="N48" s="1796"/>
      <c r="O48" s="1796"/>
      <c r="P48" s="1796"/>
      <c r="Q48" s="348">
        <f>B48+C48+M48+N48+O48+P48+D48</f>
        <v>0</v>
      </c>
      <c r="R48" s="1787"/>
      <c r="S48" s="1788"/>
      <c r="T48" s="1788"/>
      <c r="U48" s="1797"/>
      <c r="V48" s="1788"/>
      <c r="W48" s="346">
        <f>SUM(R48:V48)</f>
        <v>0</v>
      </c>
      <c r="X48" s="1788"/>
      <c r="Y48" s="1788"/>
      <c r="Z48" s="1788"/>
      <c r="AA48" s="1788"/>
      <c r="AB48" s="1788"/>
      <c r="AC48" s="1788"/>
      <c r="AD48" s="1788"/>
      <c r="AE48" s="1788"/>
      <c r="AF48" s="1788"/>
      <c r="AG48" s="346">
        <f>SUM(X48:AF48)</f>
        <v>0</v>
      </c>
      <c r="AH48" s="1794"/>
      <c r="AI48" s="351">
        <f>Q48+W48+AG48+AH48</f>
        <v>0</v>
      </c>
      <c r="AJ48" s="1787"/>
      <c r="AK48" s="1788"/>
      <c r="AL48" s="1788"/>
      <c r="AM48" s="1788"/>
      <c r="AN48" s="1788"/>
      <c r="AO48" s="1788"/>
      <c r="AP48" s="346">
        <f>SUM(AJ48:AO48)</f>
        <v>0</v>
      </c>
      <c r="AQ48" s="1796"/>
      <c r="AR48" s="1794"/>
      <c r="AS48" s="1796"/>
      <c r="AT48" s="352">
        <f>AI48+AP48+AQ48+AR48+AS48</f>
        <v>0</v>
      </c>
      <c r="AU48" s="1788"/>
      <c r="AV48" s="1797"/>
      <c r="AW48" s="1797"/>
      <c r="AX48" s="346">
        <f>SUM(AU48:AW48)</f>
        <v>0</v>
      </c>
      <c r="AY48" s="1796"/>
      <c r="AZ48" s="1796"/>
      <c r="BA48" s="352">
        <f>AX48+AY48+AZ48</f>
        <v>0</v>
      </c>
      <c r="BB48" s="1582"/>
      <c r="BC48" s="352">
        <f>BA48+AT48+BB48</f>
        <v>0</v>
      </c>
    </row>
    <row r="49" spans="1:56"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6">
      <c r="A50" s="321" t="s">
        <v>61</v>
      </c>
      <c r="B50" s="1794"/>
      <c r="C50" s="1788"/>
      <c r="D50" s="1795"/>
      <c r="E50" s="1787"/>
      <c r="F50" s="1788"/>
      <c r="G50" s="1788"/>
      <c r="H50" s="1788"/>
      <c r="I50" s="1788"/>
      <c r="J50" s="1788"/>
      <c r="K50" s="1788"/>
      <c r="L50" s="1788"/>
      <c r="M50" s="348">
        <f>SUM(E50:L50)</f>
        <v>0</v>
      </c>
      <c r="N50" s="1796"/>
      <c r="O50" s="1796"/>
      <c r="P50" s="1796"/>
      <c r="Q50" s="348">
        <f>B50+C50+M50+N50+O50+P50+D50</f>
        <v>0</v>
      </c>
      <c r="R50" s="1787"/>
      <c r="S50" s="1788"/>
      <c r="T50" s="1788"/>
      <c r="U50" s="1797"/>
      <c r="V50" s="1788"/>
      <c r="W50" s="346">
        <f>SUM(R50:V50)</f>
        <v>0</v>
      </c>
      <c r="X50" s="1788"/>
      <c r="Y50" s="1788"/>
      <c r="Z50" s="1788"/>
      <c r="AA50" s="1788"/>
      <c r="AB50" s="1788"/>
      <c r="AC50" s="1788"/>
      <c r="AD50" s="1788"/>
      <c r="AE50" s="1788"/>
      <c r="AF50" s="1788"/>
      <c r="AG50" s="346">
        <f>SUM(X50:AF50)</f>
        <v>0</v>
      </c>
      <c r="AH50" s="1794"/>
      <c r="AI50" s="351">
        <f>Q50+W50+AG50+AH50</f>
        <v>0</v>
      </c>
      <c r="AJ50" s="1787"/>
      <c r="AK50" s="1788"/>
      <c r="AL50" s="1788"/>
      <c r="AM50" s="1788"/>
      <c r="AN50" s="1788"/>
      <c r="AO50" s="1788"/>
      <c r="AP50" s="346">
        <f>SUM(AJ50:AO50)</f>
        <v>0</v>
      </c>
      <c r="AQ50" s="1796"/>
      <c r="AR50" s="1794"/>
      <c r="AS50" s="1796"/>
      <c r="AT50" s="352">
        <f>AI50+AP50+AQ50+AR50+AS50</f>
        <v>0</v>
      </c>
      <c r="AU50" s="1788"/>
      <c r="AV50" s="1797"/>
      <c r="AW50" s="1797"/>
      <c r="AX50" s="346">
        <f>SUM(AU50:AW50)</f>
        <v>0</v>
      </c>
      <c r="AY50" s="1796"/>
      <c r="AZ50" s="1796"/>
      <c r="BA50" s="352">
        <f>AX50+AY50+AZ50</f>
        <v>0</v>
      </c>
      <c r="BB50" s="1582"/>
      <c r="BC50" s="352">
        <f>BA50+AT50+BB50</f>
        <v>0</v>
      </c>
    </row>
    <row r="51" spans="1:56" s="509" customFormat="1">
      <c r="A51" s="495"/>
      <c r="B51" s="506"/>
      <c r="C51" s="502"/>
      <c r="D51" s="503"/>
      <c r="E51" s="501"/>
      <c r="F51" s="502"/>
      <c r="G51" s="502"/>
      <c r="H51" s="502"/>
      <c r="I51" s="502"/>
      <c r="J51" s="502"/>
      <c r="K51" s="502"/>
      <c r="L51" s="502"/>
      <c r="M51" s="503"/>
      <c r="N51" s="504"/>
      <c r="O51" s="504"/>
      <c r="P51" s="504"/>
      <c r="Q51" s="503"/>
      <c r="R51" s="501"/>
      <c r="S51" s="502"/>
      <c r="T51" s="502"/>
      <c r="U51" s="505"/>
      <c r="V51" s="502"/>
      <c r="W51" s="500"/>
      <c r="X51" s="502"/>
      <c r="Y51" s="502"/>
      <c r="Z51" s="502"/>
      <c r="AA51" s="502"/>
      <c r="AB51" s="502"/>
      <c r="AC51" s="502"/>
      <c r="AD51" s="502"/>
      <c r="AE51" s="502"/>
      <c r="AF51" s="502"/>
      <c r="AG51" s="500"/>
      <c r="AH51" s="506"/>
      <c r="AI51" s="504"/>
      <c r="AJ51" s="501"/>
      <c r="AK51" s="502"/>
      <c r="AL51" s="502"/>
      <c r="AM51" s="502"/>
      <c r="AN51" s="502"/>
      <c r="AO51" s="502"/>
      <c r="AP51" s="500"/>
      <c r="AQ51" s="504"/>
      <c r="AR51" s="506"/>
      <c r="AS51" s="504"/>
      <c r="AT51" s="507"/>
      <c r="AU51" s="502"/>
      <c r="AV51" s="505"/>
      <c r="AW51" s="505"/>
      <c r="AX51" s="500"/>
      <c r="AY51" s="504"/>
      <c r="AZ51" s="504"/>
      <c r="BA51" s="507"/>
      <c r="BB51" s="508"/>
      <c r="BC51" s="507"/>
    </row>
    <row r="52" spans="1:56">
      <c r="A52" s="321" t="s">
        <v>62</v>
      </c>
      <c r="B52" s="1794"/>
      <c r="C52" s="1788"/>
      <c r="D52" s="1795"/>
      <c r="E52" s="1787"/>
      <c r="F52" s="1788"/>
      <c r="G52" s="1788"/>
      <c r="H52" s="1788"/>
      <c r="I52" s="1788"/>
      <c r="J52" s="1788"/>
      <c r="K52" s="1788"/>
      <c r="L52" s="1788"/>
      <c r="M52" s="348">
        <f>SUM(E52:L52)</f>
        <v>0</v>
      </c>
      <c r="N52" s="1796"/>
      <c r="O52" s="1796"/>
      <c r="P52" s="1796"/>
      <c r="Q52" s="348">
        <f>B52+C52+M52+N52+O52+P52+D52</f>
        <v>0</v>
      </c>
      <c r="R52" s="1787"/>
      <c r="S52" s="1788"/>
      <c r="T52" s="1788"/>
      <c r="U52" s="1797"/>
      <c r="V52" s="1788"/>
      <c r="W52" s="346">
        <f>SUM(R52:V52)</f>
        <v>0</v>
      </c>
      <c r="X52" s="1788"/>
      <c r="Y52" s="1788"/>
      <c r="Z52" s="1788"/>
      <c r="AA52" s="1788"/>
      <c r="AB52" s="1788"/>
      <c r="AC52" s="1788"/>
      <c r="AD52" s="1788"/>
      <c r="AE52" s="1788"/>
      <c r="AF52" s="1788"/>
      <c r="AG52" s="346">
        <f>SUM(X52:AF52)</f>
        <v>0</v>
      </c>
      <c r="AH52" s="1794"/>
      <c r="AI52" s="351">
        <f>Q52+W52+AG52+AH52</f>
        <v>0</v>
      </c>
      <c r="AJ52" s="1787"/>
      <c r="AK52" s="1788"/>
      <c r="AL52" s="1788"/>
      <c r="AM52" s="1788"/>
      <c r="AN52" s="1788"/>
      <c r="AO52" s="1788"/>
      <c r="AP52" s="346">
        <f>SUM(AJ52:AO52)</f>
        <v>0</v>
      </c>
      <c r="AQ52" s="1796"/>
      <c r="AR52" s="1794"/>
      <c r="AS52" s="1796"/>
      <c r="AT52" s="352">
        <f>AI52+AP52+AQ52+AR52+AS52</f>
        <v>0</v>
      </c>
      <c r="AU52" s="1788"/>
      <c r="AV52" s="1797"/>
      <c r="AW52" s="1797"/>
      <c r="AX52" s="346">
        <f>SUM(AU52:AW52)</f>
        <v>0</v>
      </c>
      <c r="AY52" s="1796"/>
      <c r="AZ52" s="1796"/>
      <c r="BA52" s="352">
        <f>AX52+AY52+AZ52</f>
        <v>0</v>
      </c>
      <c r="BB52" s="1582"/>
      <c r="BC52" s="352">
        <f>BA52+AT52+BB52</f>
        <v>0</v>
      </c>
    </row>
    <row r="53" spans="1:56" s="509" customFormat="1">
      <c r="A53" s="495"/>
      <c r="B53" s="506"/>
      <c r="C53" s="502"/>
      <c r="D53" s="503"/>
      <c r="E53" s="501"/>
      <c r="F53" s="502"/>
      <c r="G53" s="502"/>
      <c r="H53" s="502"/>
      <c r="I53" s="502"/>
      <c r="J53" s="502"/>
      <c r="K53" s="502"/>
      <c r="L53" s="502"/>
      <c r="M53" s="503"/>
      <c r="N53" s="504"/>
      <c r="O53" s="504"/>
      <c r="P53" s="504"/>
      <c r="Q53" s="503"/>
      <c r="R53" s="501"/>
      <c r="S53" s="502"/>
      <c r="T53" s="502"/>
      <c r="U53" s="505"/>
      <c r="V53" s="502"/>
      <c r="W53" s="500"/>
      <c r="X53" s="502"/>
      <c r="Y53" s="502"/>
      <c r="Z53" s="502"/>
      <c r="AA53" s="502"/>
      <c r="AB53" s="502"/>
      <c r="AC53" s="502"/>
      <c r="AD53" s="502"/>
      <c r="AE53" s="502"/>
      <c r="AF53" s="502"/>
      <c r="AG53" s="500"/>
      <c r="AH53" s="506"/>
      <c r="AI53" s="504"/>
      <c r="AJ53" s="501"/>
      <c r="AK53" s="502"/>
      <c r="AL53" s="502"/>
      <c r="AM53" s="502"/>
      <c r="AN53" s="502"/>
      <c r="AO53" s="502"/>
      <c r="AP53" s="500"/>
      <c r="AQ53" s="504"/>
      <c r="AR53" s="506"/>
      <c r="AS53" s="504"/>
      <c r="AT53" s="507"/>
      <c r="AU53" s="502"/>
      <c r="AV53" s="505"/>
      <c r="AW53" s="505"/>
      <c r="AX53" s="500"/>
      <c r="AY53" s="504"/>
      <c r="AZ53" s="504"/>
      <c r="BA53" s="507"/>
      <c r="BB53" s="508"/>
      <c r="BC53" s="507"/>
    </row>
    <row r="54" spans="1:56">
      <c r="A54" s="321" t="s">
        <v>63</v>
      </c>
      <c r="B54" s="1794"/>
      <c r="C54" s="1788"/>
      <c r="D54" s="1795"/>
      <c r="E54" s="1787"/>
      <c r="F54" s="1788"/>
      <c r="G54" s="1788"/>
      <c r="H54" s="1788"/>
      <c r="I54" s="1788"/>
      <c r="J54" s="1788"/>
      <c r="K54" s="1788"/>
      <c r="L54" s="1788"/>
      <c r="M54" s="348">
        <f>SUM(E54:L54)</f>
        <v>0</v>
      </c>
      <c r="N54" s="1796"/>
      <c r="O54" s="1796"/>
      <c r="P54" s="1796"/>
      <c r="Q54" s="348">
        <f>B54+C54+M54+N54+O54+P54+D54</f>
        <v>0</v>
      </c>
      <c r="R54" s="1787"/>
      <c r="S54" s="1788"/>
      <c r="T54" s="1788"/>
      <c r="U54" s="1797"/>
      <c r="V54" s="1788"/>
      <c r="W54" s="346">
        <f>SUM(R54:V54)</f>
        <v>0</v>
      </c>
      <c r="X54" s="1788"/>
      <c r="Y54" s="1788"/>
      <c r="Z54" s="1788"/>
      <c r="AA54" s="1788"/>
      <c r="AB54" s="1788"/>
      <c r="AC54" s="1788"/>
      <c r="AD54" s="1788"/>
      <c r="AE54" s="1788"/>
      <c r="AF54" s="1788"/>
      <c r="AG54" s="346">
        <f>SUM(X54:AF54)</f>
        <v>0</v>
      </c>
      <c r="AH54" s="1794"/>
      <c r="AI54" s="351">
        <f>Q54+W54+AG54+AH54</f>
        <v>0</v>
      </c>
      <c r="AJ54" s="1787"/>
      <c r="AK54" s="1788"/>
      <c r="AL54" s="1788"/>
      <c r="AM54" s="1788"/>
      <c r="AN54" s="1788"/>
      <c r="AO54" s="1788"/>
      <c r="AP54" s="346">
        <f>SUM(AJ54:AO54)</f>
        <v>0</v>
      </c>
      <c r="AQ54" s="1796"/>
      <c r="AR54" s="1794"/>
      <c r="AS54" s="1796"/>
      <c r="AT54" s="352">
        <f>AI54+AP54+AQ54+AR54+AS54</f>
        <v>0</v>
      </c>
      <c r="AU54" s="1788"/>
      <c r="AV54" s="1797"/>
      <c r="AW54" s="1797"/>
      <c r="AX54" s="346">
        <f>SUM(AU54:AW54)</f>
        <v>0</v>
      </c>
      <c r="AY54" s="1796"/>
      <c r="AZ54" s="1796"/>
      <c r="BA54" s="352">
        <f>AX54+AY54+AZ54</f>
        <v>0</v>
      </c>
      <c r="BB54" s="1582"/>
      <c r="BC54" s="352">
        <f>BA54+AT54+BB54</f>
        <v>0</v>
      </c>
    </row>
    <row r="55" spans="1:56" s="509" customFormat="1">
      <c r="A55" s="495"/>
      <c r="B55" s="506"/>
      <c r="C55" s="502"/>
      <c r="D55" s="503"/>
      <c r="E55" s="501"/>
      <c r="F55" s="502"/>
      <c r="G55" s="502"/>
      <c r="H55" s="502"/>
      <c r="I55" s="502"/>
      <c r="J55" s="502"/>
      <c r="K55" s="502"/>
      <c r="L55" s="502"/>
      <c r="M55" s="503"/>
      <c r="N55" s="504"/>
      <c r="O55" s="504"/>
      <c r="P55" s="504"/>
      <c r="Q55" s="503"/>
      <c r="R55" s="501"/>
      <c r="S55" s="502"/>
      <c r="T55" s="502"/>
      <c r="U55" s="505"/>
      <c r="V55" s="502"/>
      <c r="W55" s="500"/>
      <c r="X55" s="502"/>
      <c r="Y55" s="502"/>
      <c r="Z55" s="502"/>
      <c r="AA55" s="502"/>
      <c r="AB55" s="502"/>
      <c r="AC55" s="502"/>
      <c r="AD55" s="502"/>
      <c r="AE55" s="502"/>
      <c r="AF55" s="502"/>
      <c r="AG55" s="500"/>
      <c r="AH55" s="506"/>
      <c r="AI55" s="504"/>
      <c r="AJ55" s="501"/>
      <c r="AK55" s="502"/>
      <c r="AL55" s="502"/>
      <c r="AM55" s="502"/>
      <c r="AN55" s="502"/>
      <c r="AO55" s="502"/>
      <c r="AP55" s="500"/>
      <c r="AQ55" s="504"/>
      <c r="AR55" s="506"/>
      <c r="AS55" s="504"/>
      <c r="AT55" s="507"/>
      <c r="AU55" s="502"/>
      <c r="AV55" s="505"/>
      <c r="AW55" s="505"/>
      <c r="AX55" s="500"/>
      <c r="AY55" s="504"/>
      <c r="AZ55" s="504"/>
      <c r="BA55" s="507"/>
      <c r="BB55" s="508"/>
      <c r="BC55" s="507"/>
    </row>
    <row r="56" spans="1:56">
      <c r="A56" s="321" t="s">
        <v>64</v>
      </c>
      <c r="B56" s="1794"/>
      <c r="C56" s="1788"/>
      <c r="D56" s="1795"/>
      <c r="E56" s="1787"/>
      <c r="F56" s="1788"/>
      <c r="G56" s="1788"/>
      <c r="H56" s="1788"/>
      <c r="I56" s="1788"/>
      <c r="J56" s="1788"/>
      <c r="K56" s="1788"/>
      <c r="L56" s="1788"/>
      <c r="M56" s="348">
        <f>SUM(E56:L56)</f>
        <v>0</v>
      </c>
      <c r="N56" s="1796"/>
      <c r="O56" s="1796"/>
      <c r="P56" s="1796"/>
      <c r="Q56" s="348">
        <f>B56+C56+M56+N56+O56+P56+D56</f>
        <v>0</v>
      </c>
      <c r="R56" s="1787"/>
      <c r="S56" s="1788"/>
      <c r="T56" s="1788"/>
      <c r="U56" s="1797"/>
      <c r="V56" s="1788"/>
      <c r="W56" s="346">
        <f>SUM(R56:V56)</f>
        <v>0</v>
      </c>
      <c r="X56" s="1788"/>
      <c r="Y56" s="1788"/>
      <c r="Z56" s="1788"/>
      <c r="AA56" s="1788"/>
      <c r="AB56" s="1788"/>
      <c r="AC56" s="1788"/>
      <c r="AD56" s="1788"/>
      <c r="AE56" s="1788"/>
      <c r="AF56" s="1788"/>
      <c r="AG56" s="346">
        <f>SUM(X56:AF56)</f>
        <v>0</v>
      </c>
      <c r="AH56" s="1794"/>
      <c r="AI56" s="351">
        <f>Q56+W56+AG56+AH56</f>
        <v>0</v>
      </c>
      <c r="AJ56" s="1787"/>
      <c r="AK56" s="1788"/>
      <c r="AL56" s="1788"/>
      <c r="AM56" s="1788"/>
      <c r="AN56" s="1788"/>
      <c r="AO56" s="1788"/>
      <c r="AP56" s="346">
        <f>SUM(AJ56:AO56)</f>
        <v>0</v>
      </c>
      <c r="AQ56" s="1796"/>
      <c r="AR56" s="1794"/>
      <c r="AS56" s="1796"/>
      <c r="AT56" s="352">
        <f>AI56+AP56+AQ56+AR56+AS56</f>
        <v>0</v>
      </c>
      <c r="AU56" s="1788"/>
      <c r="AV56" s="1797"/>
      <c r="AW56" s="1797"/>
      <c r="AX56" s="346">
        <f>SUM(AU56:AW56)</f>
        <v>0</v>
      </c>
      <c r="AY56" s="1796"/>
      <c r="AZ56" s="1796"/>
      <c r="BA56" s="352">
        <f>AX56+AY56+AZ56</f>
        <v>0</v>
      </c>
      <c r="BB56" s="1582"/>
      <c r="BC56" s="352">
        <f>BA56+AT56+BB56</f>
        <v>0</v>
      </c>
    </row>
    <row r="57" spans="1:56" s="509" customFormat="1">
      <c r="A57" s="495"/>
      <c r="B57" s="506"/>
      <c r="C57" s="502"/>
      <c r="D57" s="503"/>
      <c r="E57" s="501"/>
      <c r="F57" s="502"/>
      <c r="G57" s="502"/>
      <c r="H57" s="502"/>
      <c r="I57" s="502"/>
      <c r="J57" s="502"/>
      <c r="K57" s="502"/>
      <c r="L57" s="502"/>
      <c r="M57" s="503"/>
      <c r="N57" s="504"/>
      <c r="O57" s="504"/>
      <c r="P57" s="504"/>
      <c r="Q57" s="503"/>
      <c r="R57" s="501"/>
      <c r="S57" s="502"/>
      <c r="T57" s="502"/>
      <c r="U57" s="505"/>
      <c r="V57" s="502"/>
      <c r="W57" s="500"/>
      <c r="X57" s="502"/>
      <c r="Y57" s="502"/>
      <c r="Z57" s="502"/>
      <c r="AA57" s="502"/>
      <c r="AB57" s="502"/>
      <c r="AC57" s="502"/>
      <c r="AD57" s="502"/>
      <c r="AE57" s="502"/>
      <c r="AF57" s="502"/>
      <c r="AG57" s="500"/>
      <c r="AH57" s="506"/>
      <c r="AI57" s="504"/>
      <c r="AJ57" s="501"/>
      <c r="AK57" s="502"/>
      <c r="AL57" s="502"/>
      <c r="AM57" s="502"/>
      <c r="AN57" s="502"/>
      <c r="AO57" s="502"/>
      <c r="AP57" s="500"/>
      <c r="AQ57" s="504"/>
      <c r="AR57" s="506"/>
      <c r="AS57" s="504"/>
      <c r="AT57" s="507"/>
      <c r="AU57" s="502"/>
      <c r="AV57" s="505"/>
      <c r="AW57" s="505"/>
      <c r="AX57" s="500"/>
      <c r="AY57" s="504"/>
      <c r="AZ57" s="504"/>
      <c r="BA57" s="507"/>
      <c r="BB57" s="508"/>
      <c r="BC57" s="507"/>
    </row>
    <row r="58" spans="1:56">
      <c r="A58" s="420" t="s">
        <v>65</v>
      </c>
      <c r="B58" s="1794"/>
      <c r="C58" s="1788"/>
      <c r="D58" s="1795"/>
      <c r="E58" s="1787"/>
      <c r="F58" s="1788"/>
      <c r="G58" s="1788"/>
      <c r="H58" s="1788"/>
      <c r="I58" s="1788"/>
      <c r="J58" s="1788"/>
      <c r="K58" s="1788"/>
      <c r="L58" s="1788"/>
      <c r="M58" s="348">
        <f>SUM(E58:L58)</f>
        <v>0</v>
      </c>
      <c r="N58" s="1796"/>
      <c r="O58" s="1796"/>
      <c r="P58" s="1796"/>
      <c r="Q58" s="348">
        <f>B58+C58+M58+N58+O58+P58+D58</f>
        <v>0</v>
      </c>
      <c r="R58" s="1787"/>
      <c r="S58" s="1788"/>
      <c r="T58" s="1788"/>
      <c r="U58" s="1797"/>
      <c r="V58" s="1788"/>
      <c r="W58" s="346">
        <f>SUM(R58:V58)</f>
        <v>0</v>
      </c>
      <c r="X58" s="1788"/>
      <c r="Y58" s="1788"/>
      <c r="Z58" s="1788"/>
      <c r="AA58" s="1788"/>
      <c r="AB58" s="1788"/>
      <c r="AC58" s="1788"/>
      <c r="AD58" s="1788"/>
      <c r="AE58" s="1788"/>
      <c r="AF58" s="1788"/>
      <c r="AG58" s="346">
        <f>SUM(X58:AF58)</f>
        <v>0</v>
      </c>
      <c r="AH58" s="1794"/>
      <c r="AI58" s="351">
        <f>Q58+W58+AG58+AH58</f>
        <v>0</v>
      </c>
      <c r="AJ58" s="1787"/>
      <c r="AK58" s="1788"/>
      <c r="AL58" s="1788"/>
      <c r="AM58" s="1788"/>
      <c r="AN58" s="1788"/>
      <c r="AO58" s="1788"/>
      <c r="AP58" s="346">
        <f>SUM(AJ58:AO58)</f>
        <v>0</v>
      </c>
      <c r="AQ58" s="1796"/>
      <c r="AR58" s="1794"/>
      <c r="AS58" s="1796"/>
      <c r="AT58" s="352">
        <f>AI58+AP58+AQ58+AR58+AS58</f>
        <v>0</v>
      </c>
      <c r="AU58" s="1788"/>
      <c r="AV58" s="1797"/>
      <c r="AW58" s="1797"/>
      <c r="AX58" s="346">
        <f>SUM(AU58:AW58)</f>
        <v>0</v>
      </c>
      <c r="AY58" s="1796"/>
      <c r="AZ58" s="1796"/>
      <c r="BA58" s="352">
        <f>AX58+AY58+AZ58</f>
        <v>0</v>
      </c>
      <c r="BB58" s="1798"/>
      <c r="BC58" s="352">
        <f>BA58+AT58+BB58</f>
        <v>0</v>
      </c>
    </row>
    <row r="59" spans="1:56" s="509" customFormat="1">
      <c r="A59" s="495"/>
      <c r="B59" s="506"/>
      <c r="C59" s="502"/>
      <c r="D59" s="503"/>
      <c r="E59" s="501"/>
      <c r="F59" s="502"/>
      <c r="G59" s="502"/>
      <c r="H59" s="502"/>
      <c r="I59" s="502"/>
      <c r="J59" s="502"/>
      <c r="K59" s="502"/>
      <c r="L59" s="502"/>
      <c r="M59" s="503"/>
      <c r="N59" s="504"/>
      <c r="O59" s="504"/>
      <c r="P59" s="504"/>
      <c r="Q59" s="503"/>
      <c r="R59" s="501"/>
      <c r="S59" s="502"/>
      <c r="T59" s="502"/>
      <c r="U59" s="505"/>
      <c r="V59" s="502"/>
      <c r="W59" s="500"/>
      <c r="X59" s="502"/>
      <c r="Y59" s="502"/>
      <c r="Z59" s="502"/>
      <c r="AA59" s="502"/>
      <c r="AB59" s="502"/>
      <c r="AC59" s="502"/>
      <c r="AD59" s="502"/>
      <c r="AE59" s="502"/>
      <c r="AF59" s="502"/>
      <c r="AG59" s="500"/>
      <c r="AH59" s="506"/>
      <c r="AI59" s="504"/>
      <c r="AJ59" s="501"/>
      <c r="AK59" s="502"/>
      <c r="AL59" s="502"/>
      <c r="AM59" s="502"/>
      <c r="AN59" s="502"/>
      <c r="AO59" s="502"/>
      <c r="AP59" s="500"/>
      <c r="AQ59" s="504"/>
      <c r="AR59" s="506"/>
      <c r="AS59" s="504"/>
      <c r="AT59" s="507"/>
      <c r="AU59" s="502"/>
      <c r="AV59" s="505"/>
      <c r="AW59" s="505"/>
      <c r="AX59" s="500"/>
      <c r="AY59" s="504"/>
      <c r="AZ59" s="504"/>
      <c r="BA59" s="507"/>
      <c r="BB59" s="508"/>
      <c r="BC59" s="507"/>
    </row>
    <row r="60" spans="1:56" s="509" customFormat="1">
      <c r="A60" s="495" t="s">
        <v>66</v>
      </c>
      <c r="B60" s="497">
        <f>SUM(B61:B75)</f>
        <v>0</v>
      </c>
      <c r="C60" s="364">
        <f t="shared" ref="C60:BB60" si="52">SUM(C61:C75)</f>
        <v>0</v>
      </c>
      <c r="D60" s="348">
        <f t="shared" si="52"/>
        <v>0</v>
      </c>
      <c r="E60" s="370">
        <f t="shared" si="52"/>
        <v>0</v>
      </c>
      <c r="F60" s="368">
        <f t="shared" si="52"/>
        <v>0</v>
      </c>
      <c r="G60" s="364">
        <f t="shared" si="52"/>
        <v>0</v>
      </c>
      <c r="H60" s="364">
        <f t="shared" si="52"/>
        <v>0</v>
      </c>
      <c r="I60" s="364">
        <f t="shared" si="52"/>
        <v>0</v>
      </c>
      <c r="J60" s="364">
        <f t="shared" si="52"/>
        <v>0</v>
      </c>
      <c r="K60" s="364">
        <f t="shared" si="52"/>
        <v>0</v>
      </c>
      <c r="L60" s="364">
        <f t="shared" si="52"/>
        <v>0</v>
      </c>
      <c r="M60" s="348">
        <f t="shared" si="52"/>
        <v>0</v>
      </c>
      <c r="N60" s="351">
        <f t="shared" si="52"/>
        <v>0</v>
      </c>
      <c r="O60" s="351">
        <f t="shared" si="52"/>
        <v>0</v>
      </c>
      <c r="P60" s="351">
        <f t="shared" si="52"/>
        <v>0</v>
      </c>
      <c r="Q60" s="348">
        <f t="shared" si="52"/>
        <v>0</v>
      </c>
      <c r="R60" s="363">
        <f t="shared" si="52"/>
        <v>0</v>
      </c>
      <c r="S60" s="364">
        <f t="shared" si="52"/>
        <v>0</v>
      </c>
      <c r="T60" s="368">
        <f t="shared" si="52"/>
        <v>0</v>
      </c>
      <c r="U60" s="369">
        <f t="shared" si="52"/>
        <v>0</v>
      </c>
      <c r="V60" s="364">
        <f t="shared" si="52"/>
        <v>0</v>
      </c>
      <c r="W60" s="346">
        <f t="shared" si="52"/>
        <v>0</v>
      </c>
      <c r="X60" s="368">
        <f t="shared" si="52"/>
        <v>0</v>
      </c>
      <c r="Y60" s="368">
        <f t="shared" si="52"/>
        <v>0</v>
      </c>
      <c r="Z60" s="368">
        <f t="shared" si="52"/>
        <v>0</v>
      </c>
      <c r="AA60" s="368">
        <f t="shared" si="52"/>
        <v>0</v>
      </c>
      <c r="AB60" s="368">
        <f t="shared" si="52"/>
        <v>0</v>
      </c>
      <c r="AC60" s="368">
        <f t="shared" si="52"/>
        <v>0</v>
      </c>
      <c r="AD60" s="368">
        <f t="shared" si="52"/>
        <v>0</v>
      </c>
      <c r="AE60" s="368">
        <f t="shared" si="52"/>
        <v>0</v>
      </c>
      <c r="AF60" s="368">
        <f t="shared" si="52"/>
        <v>0</v>
      </c>
      <c r="AG60" s="346">
        <f t="shared" si="52"/>
        <v>0</v>
      </c>
      <c r="AH60" s="496">
        <f t="shared" si="52"/>
        <v>0</v>
      </c>
      <c r="AI60" s="351">
        <f>SUM(AI61:AI75)</f>
        <v>0</v>
      </c>
      <c r="AJ60" s="370">
        <f t="shared" si="52"/>
        <v>0</v>
      </c>
      <c r="AK60" s="368">
        <f t="shared" si="52"/>
        <v>0</v>
      </c>
      <c r="AL60" s="368">
        <f t="shared" si="52"/>
        <v>0</v>
      </c>
      <c r="AM60" s="368">
        <f t="shared" si="52"/>
        <v>0</v>
      </c>
      <c r="AN60" s="368">
        <f t="shared" si="52"/>
        <v>0</v>
      </c>
      <c r="AO60" s="368">
        <f t="shared" si="52"/>
        <v>0</v>
      </c>
      <c r="AP60" s="346">
        <f>SUM(AP61:AP75)</f>
        <v>0</v>
      </c>
      <c r="AQ60" s="351">
        <f t="shared" si="52"/>
        <v>0</v>
      </c>
      <c r="AR60" s="496">
        <f t="shared" si="52"/>
        <v>0</v>
      </c>
      <c r="AS60" s="351">
        <f>SUM(AS61:AS75)</f>
        <v>0</v>
      </c>
      <c r="AT60" s="352">
        <f t="shared" si="52"/>
        <v>0</v>
      </c>
      <c r="AU60" s="364">
        <f t="shared" si="52"/>
        <v>0</v>
      </c>
      <c r="AV60" s="496">
        <f t="shared" si="52"/>
        <v>0</v>
      </c>
      <c r="AW60" s="496">
        <f t="shared" si="52"/>
        <v>0</v>
      </c>
      <c r="AX60" s="346">
        <f t="shared" si="52"/>
        <v>0</v>
      </c>
      <c r="AY60" s="351">
        <f t="shared" si="52"/>
        <v>0</v>
      </c>
      <c r="AZ60" s="351">
        <f t="shared" si="52"/>
        <v>0</v>
      </c>
      <c r="BA60" s="352">
        <f>SUM(BA61:BA75)</f>
        <v>0</v>
      </c>
      <c r="BB60" s="1582">
        <f t="shared" si="52"/>
        <v>0</v>
      </c>
      <c r="BC60" s="1730">
        <f>SUM(BC61:BC75)</f>
        <v>0</v>
      </c>
      <c r="BD60" s="1847"/>
    </row>
    <row r="61" spans="1:56" s="509" customFormat="1" outlineLevel="1">
      <c r="A61" s="1777" t="str">
        <f>Cover!C21</f>
        <v>- none -</v>
      </c>
      <c r="B61" s="1794"/>
      <c r="C61" s="1788"/>
      <c r="D61" s="1795"/>
      <c r="E61" s="1792"/>
      <c r="F61" s="1785"/>
      <c r="G61" s="1788"/>
      <c r="H61" s="1788"/>
      <c r="I61" s="1788"/>
      <c r="J61" s="1788"/>
      <c r="K61" s="1788"/>
      <c r="L61" s="1788"/>
      <c r="M61" s="348">
        <f t="shared" ref="M61:M75" si="53">SUM(E61:L61)</f>
        <v>0</v>
      </c>
      <c r="N61" s="1796"/>
      <c r="O61" s="1796"/>
      <c r="P61" s="1796"/>
      <c r="Q61" s="348">
        <f t="shared" ref="Q61:Q75" si="54">SUM(B61:D61,M61,N61:P61)</f>
        <v>0</v>
      </c>
      <c r="R61" s="1787"/>
      <c r="S61" s="1788"/>
      <c r="T61" s="1785"/>
      <c r="U61" s="1793"/>
      <c r="V61" s="1788"/>
      <c r="W61" s="346">
        <f t="shared" ref="W61:W75" si="55">SUM(R61:V61)</f>
        <v>0</v>
      </c>
      <c r="X61" s="1792"/>
      <c r="Y61" s="1785"/>
      <c r="Z61" s="1785"/>
      <c r="AA61" s="1785"/>
      <c r="AB61" s="1785"/>
      <c r="AC61" s="1785"/>
      <c r="AD61" s="1785"/>
      <c r="AE61" s="1785"/>
      <c r="AF61" s="1785"/>
      <c r="AG61" s="346">
        <f t="shared" ref="AG61:AG75" si="56">SUM(X61:AF61)</f>
        <v>0</v>
      </c>
      <c r="AH61" s="1798"/>
      <c r="AI61" s="351">
        <f>SUM(Q61,W61,AG61,AH61)</f>
        <v>0</v>
      </c>
      <c r="AJ61" s="1792"/>
      <c r="AK61" s="1785"/>
      <c r="AL61" s="1785"/>
      <c r="AM61" s="1785"/>
      <c r="AN61" s="1785"/>
      <c r="AO61" s="1785"/>
      <c r="AP61" s="346">
        <f t="shared" ref="AP61:AP75" si="57">SUM(AJ61:AO61)</f>
        <v>0</v>
      </c>
      <c r="AQ61" s="1796"/>
      <c r="AR61" s="1798"/>
      <c r="AS61" s="1796"/>
      <c r="AT61" s="352">
        <f t="shared" ref="AT61:AT75" si="58">SUM(AI61,AP61,AQ61,AR61,AS61)</f>
        <v>0</v>
      </c>
      <c r="AU61" s="1788"/>
      <c r="AV61" s="1797"/>
      <c r="AW61" s="1797"/>
      <c r="AX61" s="346">
        <f t="shared" ref="AX61:AX75" si="59">SUM(AU61:AW61)</f>
        <v>0</v>
      </c>
      <c r="AY61" s="1796"/>
      <c r="AZ61" s="1796"/>
      <c r="BA61" s="352">
        <f>SUM(AX61,AY61,AZ61)</f>
        <v>0</v>
      </c>
      <c r="BB61" s="1582"/>
      <c r="BC61" s="1730">
        <f t="shared" ref="BC61:BC75" si="60">BA61+AT61+BB61</f>
        <v>0</v>
      </c>
      <c r="BD61" s="1831">
        <f>'C8 - Related Party Cross Sub'!$BN$7</f>
        <v>0</v>
      </c>
    </row>
    <row r="62" spans="1:56" s="509" customFormat="1" outlineLevel="1">
      <c r="A62" s="1777" t="str">
        <f>Cover!C22</f>
        <v>- none -</v>
      </c>
      <c r="B62" s="1794"/>
      <c r="C62" s="1788"/>
      <c r="D62" s="1795"/>
      <c r="E62" s="1792"/>
      <c r="F62" s="1785"/>
      <c r="G62" s="1788"/>
      <c r="H62" s="1788"/>
      <c r="I62" s="1788"/>
      <c r="J62" s="1788"/>
      <c r="K62" s="1788"/>
      <c r="L62" s="1788"/>
      <c r="M62" s="348">
        <f t="shared" si="53"/>
        <v>0</v>
      </c>
      <c r="N62" s="1796"/>
      <c r="O62" s="1796"/>
      <c r="P62" s="1796"/>
      <c r="Q62" s="348">
        <f t="shared" si="54"/>
        <v>0</v>
      </c>
      <c r="R62" s="1787"/>
      <c r="S62" s="1788"/>
      <c r="T62" s="1785"/>
      <c r="U62" s="1793"/>
      <c r="V62" s="1788"/>
      <c r="W62" s="346">
        <f t="shared" si="55"/>
        <v>0</v>
      </c>
      <c r="X62" s="1792"/>
      <c r="Y62" s="1785"/>
      <c r="Z62" s="1785"/>
      <c r="AA62" s="1785"/>
      <c r="AB62" s="1785"/>
      <c r="AC62" s="1785"/>
      <c r="AD62" s="1785"/>
      <c r="AE62" s="1785"/>
      <c r="AF62" s="1785"/>
      <c r="AG62" s="346">
        <f t="shared" si="56"/>
        <v>0</v>
      </c>
      <c r="AH62" s="1798"/>
      <c r="AI62" s="351">
        <f t="shared" ref="AI62:AI75" si="61">SUM(Q62,W62,AG62,AH62)</f>
        <v>0</v>
      </c>
      <c r="AJ62" s="1792"/>
      <c r="AK62" s="1785"/>
      <c r="AL62" s="1785"/>
      <c r="AM62" s="1785"/>
      <c r="AN62" s="1785"/>
      <c r="AO62" s="1785"/>
      <c r="AP62" s="346">
        <f t="shared" si="57"/>
        <v>0</v>
      </c>
      <c r="AQ62" s="1796"/>
      <c r="AR62" s="1798"/>
      <c r="AS62" s="1796"/>
      <c r="AT62" s="352">
        <f t="shared" si="58"/>
        <v>0</v>
      </c>
      <c r="AU62" s="1788"/>
      <c r="AV62" s="1797"/>
      <c r="AW62" s="1797"/>
      <c r="AX62" s="346">
        <f t="shared" si="59"/>
        <v>0</v>
      </c>
      <c r="AY62" s="1796"/>
      <c r="AZ62" s="1796"/>
      <c r="BA62" s="352">
        <f t="shared" ref="BA62:BA75" si="62">SUM(AX62,AY62,AZ62)</f>
        <v>0</v>
      </c>
      <c r="BB62" s="1582"/>
      <c r="BC62" s="1730">
        <f t="shared" si="60"/>
        <v>0</v>
      </c>
      <c r="BD62" s="1831">
        <f>'C8 - Related Party Cross Sub'!$BN$35</f>
        <v>0</v>
      </c>
    </row>
    <row r="63" spans="1:56" s="509" customFormat="1" outlineLevel="1">
      <c r="A63" s="1777" t="str">
        <f>Cover!C23</f>
        <v>- none -</v>
      </c>
      <c r="B63" s="1794"/>
      <c r="C63" s="1788"/>
      <c r="D63" s="1795"/>
      <c r="E63" s="1792"/>
      <c r="F63" s="1785"/>
      <c r="G63" s="1788"/>
      <c r="H63" s="1788"/>
      <c r="I63" s="1788"/>
      <c r="J63" s="1788"/>
      <c r="K63" s="1788"/>
      <c r="L63" s="1788"/>
      <c r="M63" s="348">
        <f t="shared" si="53"/>
        <v>0</v>
      </c>
      <c r="N63" s="1796"/>
      <c r="O63" s="1796"/>
      <c r="P63" s="1796"/>
      <c r="Q63" s="348">
        <f t="shared" si="54"/>
        <v>0</v>
      </c>
      <c r="R63" s="1787"/>
      <c r="S63" s="1788"/>
      <c r="T63" s="1785"/>
      <c r="U63" s="1793"/>
      <c r="V63" s="1788"/>
      <c r="W63" s="346">
        <f t="shared" si="55"/>
        <v>0</v>
      </c>
      <c r="X63" s="1792"/>
      <c r="Y63" s="1785"/>
      <c r="Z63" s="1785"/>
      <c r="AA63" s="1785"/>
      <c r="AB63" s="1785"/>
      <c r="AC63" s="1785"/>
      <c r="AD63" s="1785"/>
      <c r="AE63" s="1785"/>
      <c r="AF63" s="1785"/>
      <c r="AG63" s="346">
        <f t="shared" si="56"/>
        <v>0</v>
      </c>
      <c r="AH63" s="1798"/>
      <c r="AI63" s="351">
        <f t="shared" si="61"/>
        <v>0</v>
      </c>
      <c r="AJ63" s="1792"/>
      <c r="AK63" s="1785"/>
      <c r="AL63" s="1785"/>
      <c r="AM63" s="1785"/>
      <c r="AN63" s="1785"/>
      <c r="AO63" s="1785"/>
      <c r="AP63" s="346">
        <f t="shared" si="57"/>
        <v>0</v>
      </c>
      <c r="AQ63" s="1796"/>
      <c r="AR63" s="1798"/>
      <c r="AS63" s="1796"/>
      <c r="AT63" s="352">
        <f t="shared" si="58"/>
        <v>0</v>
      </c>
      <c r="AU63" s="1788"/>
      <c r="AV63" s="1797"/>
      <c r="AW63" s="1797"/>
      <c r="AX63" s="346">
        <f t="shared" si="59"/>
        <v>0</v>
      </c>
      <c r="AY63" s="1796"/>
      <c r="AZ63" s="1796"/>
      <c r="BA63" s="352">
        <f t="shared" si="62"/>
        <v>0</v>
      </c>
      <c r="BB63" s="1582"/>
      <c r="BC63" s="1730">
        <f t="shared" si="60"/>
        <v>0</v>
      </c>
      <c r="BD63" s="1831">
        <f>'C8 - Related Party Cross Sub'!$BN$63</f>
        <v>0</v>
      </c>
    </row>
    <row r="64" spans="1:56" s="509" customFormat="1" outlineLevel="1">
      <c r="A64" s="1777" t="str">
        <f>Cover!C24</f>
        <v>- none -</v>
      </c>
      <c r="B64" s="1794"/>
      <c r="C64" s="1788"/>
      <c r="D64" s="1795"/>
      <c r="E64" s="1792"/>
      <c r="F64" s="1785"/>
      <c r="G64" s="1788"/>
      <c r="H64" s="1788"/>
      <c r="I64" s="1788"/>
      <c r="J64" s="1788"/>
      <c r="K64" s="1788"/>
      <c r="L64" s="1788"/>
      <c r="M64" s="348">
        <f t="shared" si="53"/>
        <v>0</v>
      </c>
      <c r="N64" s="1796"/>
      <c r="O64" s="1796"/>
      <c r="P64" s="1796"/>
      <c r="Q64" s="348">
        <f t="shared" si="54"/>
        <v>0</v>
      </c>
      <c r="R64" s="1787"/>
      <c r="S64" s="1788"/>
      <c r="T64" s="1785"/>
      <c r="U64" s="1793"/>
      <c r="V64" s="1788"/>
      <c r="W64" s="346">
        <f t="shared" si="55"/>
        <v>0</v>
      </c>
      <c r="X64" s="1792"/>
      <c r="Y64" s="1785"/>
      <c r="Z64" s="1785"/>
      <c r="AA64" s="1785"/>
      <c r="AB64" s="1785"/>
      <c r="AC64" s="1785"/>
      <c r="AD64" s="1785"/>
      <c r="AE64" s="1785"/>
      <c r="AF64" s="1785"/>
      <c r="AG64" s="346">
        <f t="shared" si="56"/>
        <v>0</v>
      </c>
      <c r="AH64" s="1798"/>
      <c r="AI64" s="351">
        <f>SUM(Q64,W64,AG64,AH64)</f>
        <v>0</v>
      </c>
      <c r="AJ64" s="1792"/>
      <c r="AK64" s="1785"/>
      <c r="AL64" s="1785"/>
      <c r="AM64" s="1785"/>
      <c r="AN64" s="1785"/>
      <c r="AO64" s="1785"/>
      <c r="AP64" s="346">
        <f t="shared" si="57"/>
        <v>0</v>
      </c>
      <c r="AQ64" s="1796"/>
      <c r="AR64" s="1798"/>
      <c r="AS64" s="1796"/>
      <c r="AT64" s="352">
        <f t="shared" si="58"/>
        <v>0</v>
      </c>
      <c r="AU64" s="1788"/>
      <c r="AV64" s="1797"/>
      <c r="AW64" s="1797"/>
      <c r="AX64" s="346">
        <f t="shared" si="59"/>
        <v>0</v>
      </c>
      <c r="AY64" s="1796"/>
      <c r="AZ64" s="1796"/>
      <c r="BA64" s="352">
        <f>SUM(AX64,AY64,AZ64)</f>
        <v>0</v>
      </c>
      <c r="BB64" s="1582"/>
      <c r="BC64" s="1730">
        <f t="shared" si="60"/>
        <v>0</v>
      </c>
      <c r="BD64" s="1831">
        <f>'C8 - Related Party Cross Sub'!$BN$91</f>
        <v>0</v>
      </c>
    </row>
    <row r="65" spans="1:56" s="509" customFormat="1" outlineLevel="1">
      <c r="A65" s="1777" t="str">
        <f>Cover!C25</f>
        <v>- none -</v>
      </c>
      <c r="B65" s="1794"/>
      <c r="C65" s="1788"/>
      <c r="D65" s="1795"/>
      <c r="E65" s="1792"/>
      <c r="F65" s="1785"/>
      <c r="G65" s="1788"/>
      <c r="H65" s="1788"/>
      <c r="I65" s="1788"/>
      <c r="J65" s="1788"/>
      <c r="K65" s="1788"/>
      <c r="L65" s="1788"/>
      <c r="M65" s="348">
        <f t="shared" si="53"/>
        <v>0</v>
      </c>
      <c r="N65" s="1796"/>
      <c r="O65" s="1796"/>
      <c r="P65" s="1796"/>
      <c r="Q65" s="348">
        <f t="shared" si="54"/>
        <v>0</v>
      </c>
      <c r="R65" s="1787"/>
      <c r="S65" s="1788"/>
      <c r="T65" s="1785"/>
      <c r="U65" s="1793"/>
      <c r="V65" s="1788"/>
      <c r="W65" s="346">
        <f t="shared" si="55"/>
        <v>0</v>
      </c>
      <c r="X65" s="1792"/>
      <c r="Y65" s="1785"/>
      <c r="Z65" s="1785"/>
      <c r="AA65" s="1785"/>
      <c r="AB65" s="1785"/>
      <c r="AC65" s="1785"/>
      <c r="AD65" s="1785"/>
      <c r="AE65" s="1785"/>
      <c r="AF65" s="1785"/>
      <c r="AG65" s="346">
        <f t="shared" si="56"/>
        <v>0</v>
      </c>
      <c r="AH65" s="1798"/>
      <c r="AI65" s="351">
        <f t="shared" si="61"/>
        <v>0</v>
      </c>
      <c r="AJ65" s="1792"/>
      <c r="AK65" s="1785"/>
      <c r="AL65" s="1785"/>
      <c r="AM65" s="1785"/>
      <c r="AN65" s="1785"/>
      <c r="AO65" s="1785"/>
      <c r="AP65" s="346">
        <f t="shared" si="57"/>
        <v>0</v>
      </c>
      <c r="AQ65" s="1796"/>
      <c r="AR65" s="1798"/>
      <c r="AS65" s="1796"/>
      <c r="AT65" s="352">
        <f t="shared" si="58"/>
        <v>0</v>
      </c>
      <c r="AU65" s="1788"/>
      <c r="AV65" s="1797"/>
      <c r="AW65" s="1797"/>
      <c r="AX65" s="346">
        <f t="shared" si="59"/>
        <v>0</v>
      </c>
      <c r="AY65" s="1796"/>
      <c r="AZ65" s="1796"/>
      <c r="BA65" s="352">
        <f t="shared" si="62"/>
        <v>0</v>
      </c>
      <c r="BB65" s="1582"/>
      <c r="BC65" s="1730">
        <f t="shared" si="60"/>
        <v>0</v>
      </c>
      <c r="BD65" s="1831">
        <f>'C8 - Related Party Cross Sub'!$BN$119</f>
        <v>0</v>
      </c>
    </row>
    <row r="66" spans="1:56" s="509" customFormat="1" outlineLevel="1">
      <c r="A66" s="1777" t="str">
        <f>Cover!C26</f>
        <v>- none -</v>
      </c>
      <c r="B66" s="1794"/>
      <c r="C66" s="1788"/>
      <c r="D66" s="1795"/>
      <c r="E66" s="1792"/>
      <c r="F66" s="1785"/>
      <c r="G66" s="1788"/>
      <c r="H66" s="1788"/>
      <c r="I66" s="1788"/>
      <c r="J66" s="1788"/>
      <c r="K66" s="1788"/>
      <c r="L66" s="1788"/>
      <c r="M66" s="348">
        <f t="shared" si="53"/>
        <v>0</v>
      </c>
      <c r="N66" s="1796"/>
      <c r="O66" s="1796"/>
      <c r="P66" s="1796"/>
      <c r="Q66" s="348">
        <f t="shared" si="54"/>
        <v>0</v>
      </c>
      <c r="R66" s="1787"/>
      <c r="S66" s="1788"/>
      <c r="T66" s="1785"/>
      <c r="U66" s="1793"/>
      <c r="V66" s="1788"/>
      <c r="W66" s="346">
        <f t="shared" si="55"/>
        <v>0</v>
      </c>
      <c r="X66" s="1792"/>
      <c r="Y66" s="1785"/>
      <c r="Z66" s="1785"/>
      <c r="AA66" s="1785"/>
      <c r="AB66" s="1785"/>
      <c r="AC66" s="1785"/>
      <c r="AD66" s="1785"/>
      <c r="AE66" s="1785"/>
      <c r="AF66" s="1785"/>
      <c r="AG66" s="346">
        <f t="shared" si="56"/>
        <v>0</v>
      </c>
      <c r="AH66" s="1798"/>
      <c r="AI66" s="351">
        <f t="shared" si="61"/>
        <v>0</v>
      </c>
      <c r="AJ66" s="1792"/>
      <c r="AK66" s="1785"/>
      <c r="AL66" s="1785"/>
      <c r="AM66" s="1785"/>
      <c r="AN66" s="1785"/>
      <c r="AO66" s="1785"/>
      <c r="AP66" s="346">
        <f t="shared" si="57"/>
        <v>0</v>
      </c>
      <c r="AQ66" s="1796"/>
      <c r="AR66" s="1798"/>
      <c r="AS66" s="1796"/>
      <c r="AT66" s="352">
        <f t="shared" si="58"/>
        <v>0</v>
      </c>
      <c r="AU66" s="1788"/>
      <c r="AV66" s="1797"/>
      <c r="AW66" s="1797"/>
      <c r="AX66" s="346">
        <f t="shared" si="59"/>
        <v>0</v>
      </c>
      <c r="AY66" s="1796"/>
      <c r="AZ66" s="1796"/>
      <c r="BA66" s="352">
        <f t="shared" si="62"/>
        <v>0</v>
      </c>
      <c r="BB66" s="1582"/>
      <c r="BC66" s="1730">
        <f t="shared" si="60"/>
        <v>0</v>
      </c>
      <c r="BD66" s="1831">
        <f>'C8 - Related Party Cross Sub'!$BN$147</f>
        <v>0</v>
      </c>
    </row>
    <row r="67" spans="1:56" s="509" customFormat="1" outlineLevel="1">
      <c r="A67" s="1777" t="str">
        <f>Cover!C27</f>
        <v>- none -</v>
      </c>
      <c r="B67" s="1794"/>
      <c r="C67" s="1788"/>
      <c r="D67" s="1795"/>
      <c r="E67" s="1792"/>
      <c r="F67" s="1785"/>
      <c r="G67" s="1788"/>
      <c r="H67" s="1788"/>
      <c r="I67" s="1788"/>
      <c r="J67" s="1788"/>
      <c r="K67" s="1788"/>
      <c r="L67" s="1788"/>
      <c r="M67" s="348">
        <f t="shared" si="53"/>
        <v>0</v>
      </c>
      <c r="N67" s="1796"/>
      <c r="O67" s="1796"/>
      <c r="P67" s="1796"/>
      <c r="Q67" s="348">
        <f t="shared" si="54"/>
        <v>0</v>
      </c>
      <c r="R67" s="1787"/>
      <c r="S67" s="1788"/>
      <c r="T67" s="1785"/>
      <c r="U67" s="1793"/>
      <c r="V67" s="1788"/>
      <c r="W67" s="346">
        <f t="shared" si="55"/>
        <v>0</v>
      </c>
      <c r="X67" s="1792"/>
      <c r="Y67" s="1785"/>
      <c r="Z67" s="1785"/>
      <c r="AA67" s="1785"/>
      <c r="AB67" s="1785"/>
      <c r="AC67" s="1785"/>
      <c r="AD67" s="1785"/>
      <c r="AE67" s="1785"/>
      <c r="AF67" s="1785"/>
      <c r="AG67" s="346">
        <f t="shared" si="56"/>
        <v>0</v>
      </c>
      <c r="AH67" s="1798"/>
      <c r="AI67" s="351">
        <f t="shared" si="61"/>
        <v>0</v>
      </c>
      <c r="AJ67" s="1792"/>
      <c r="AK67" s="1785"/>
      <c r="AL67" s="1785"/>
      <c r="AM67" s="1785"/>
      <c r="AN67" s="1785"/>
      <c r="AO67" s="1785"/>
      <c r="AP67" s="346">
        <f t="shared" si="57"/>
        <v>0</v>
      </c>
      <c r="AQ67" s="1796"/>
      <c r="AR67" s="1798"/>
      <c r="AS67" s="1796"/>
      <c r="AT67" s="352">
        <f t="shared" si="58"/>
        <v>0</v>
      </c>
      <c r="AU67" s="1788"/>
      <c r="AV67" s="1797"/>
      <c r="AW67" s="1797"/>
      <c r="AX67" s="346">
        <f t="shared" si="59"/>
        <v>0</v>
      </c>
      <c r="AY67" s="1796"/>
      <c r="AZ67" s="1796"/>
      <c r="BA67" s="352">
        <f t="shared" si="62"/>
        <v>0</v>
      </c>
      <c r="BB67" s="1582"/>
      <c r="BC67" s="1730">
        <f>BA67+AT67+BB67</f>
        <v>0</v>
      </c>
      <c r="BD67" s="1831">
        <f>'C8 - Related Party Cross Sub'!$BN$175</f>
        <v>0</v>
      </c>
    </row>
    <row r="68" spans="1:56" s="509" customFormat="1" outlineLevel="1">
      <c r="A68" s="1777" t="str">
        <f>Cover!C28</f>
        <v>- none -</v>
      </c>
      <c r="B68" s="1794"/>
      <c r="C68" s="1788"/>
      <c r="D68" s="1795"/>
      <c r="E68" s="1792"/>
      <c r="F68" s="1785"/>
      <c r="G68" s="1788"/>
      <c r="H68" s="1788"/>
      <c r="I68" s="1788"/>
      <c r="J68" s="1788"/>
      <c r="K68" s="1788"/>
      <c r="L68" s="1788"/>
      <c r="M68" s="348">
        <f t="shared" si="53"/>
        <v>0</v>
      </c>
      <c r="N68" s="1796"/>
      <c r="O68" s="1796"/>
      <c r="P68" s="1796"/>
      <c r="Q68" s="348">
        <f t="shared" si="54"/>
        <v>0</v>
      </c>
      <c r="R68" s="1787"/>
      <c r="S68" s="1788"/>
      <c r="T68" s="1785"/>
      <c r="U68" s="1793"/>
      <c r="V68" s="1788"/>
      <c r="W68" s="346">
        <f t="shared" si="55"/>
        <v>0</v>
      </c>
      <c r="X68" s="1792"/>
      <c r="Y68" s="1785"/>
      <c r="Z68" s="1785"/>
      <c r="AA68" s="1785"/>
      <c r="AB68" s="1785"/>
      <c r="AC68" s="1785"/>
      <c r="AD68" s="1785"/>
      <c r="AE68" s="1785"/>
      <c r="AF68" s="1785"/>
      <c r="AG68" s="346">
        <f t="shared" si="56"/>
        <v>0</v>
      </c>
      <c r="AH68" s="1798"/>
      <c r="AI68" s="351">
        <f t="shared" si="61"/>
        <v>0</v>
      </c>
      <c r="AJ68" s="1792"/>
      <c r="AK68" s="1785"/>
      <c r="AL68" s="1785"/>
      <c r="AM68" s="1785"/>
      <c r="AN68" s="1785"/>
      <c r="AO68" s="1785"/>
      <c r="AP68" s="346">
        <f t="shared" si="57"/>
        <v>0</v>
      </c>
      <c r="AQ68" s="1796"/>
      <c r="AR68" s="1798"/>
      <c r="AS68" s="1796"/>
      <c r="AT68" s="352">
        <f t="shared" si="58"/>
        <v>0</v>
      </c>
      <c r="AU68" s="1788"/>
      <c r="AV68" s="1797"/>
      <c r="AW68" s="1797"/>
      <c r="AX68" s="346">
        <f t="shared" si="59"/>
        <v>0</v>
      </c>
      <c r="AY68" s="1796"/>
      <c r="AZ68" s="1796"/>
      <c r="BA68" s="352">
        <f t="shared" si="62"/>
        <v>0</v>
      </c>
      <c r="BB68" s="1582"/>
      <c r="BC68" s="1730">
        <f t="shared" si="60"/>
        <v>0</v>
      </c>
      <c r="BD68" s="1831">
        <f>'C8 - Related Party Cross Sub'!$BN$203</f>
        <v>0</v>
      </c>
    </row>
    <row r="69" spans="1:56" s="509" customFormat="1" outlineLevel="1">
      <c r="A69" s="1777" t="str">
        <f>Cover!C29</f>
        <v>- none -</v>
      </c>
      <c r="B69" s="1794"/>
      <c r="C69" s="1788"/>
      <c r="D69" s="1795"/>
      <c r="E69" s="1792"/>
      <c r="F69" s="1785"/>
      <c r="G69" s="1788"/>
      <c r="H69" s="1788"/>
      <c r="I69" s="1788"/>
      <c r="J69" s="1788"/>
      <c r="K69" s="1788"/>
      <c r="L69" s="1788"/>
      <c r="M69" s="348">
        <f t="shared" si="53"/>
        <v>0</v>
      </c>
      <c r="N69" s="1796"/>
      <c r="O69" s="1796"/>
      <c r="P69" s="1796"/>
      <c r="Q69" s="348">
        <f t="shared" si="54"/>
        <v>0</v>
      </c>
      <c r="R69" s="1787"/>
      <c r="S69" s="1788"/>
      <c r="T69" s="1785"/>
      <c r="U69" s="1793"/>
      <c r="V69" s="1788"/>
      <c r="W69" s="346">
        <f t="shared" si="55"/>
        <v>0</v>
      </c>
      <c r="X69" s="1792"/>
      <c r="Y69" s="1785"/>
      <c r="Z69" s="1785"/>
      <c r="AA69" s="1785"/>
      <c r="AB69" s="1785"/>
      <c r="AC69" s="1785"/>
      <c r="AD69" s="1785"/>
      <c r="AE69" s="1785"/>
      <c r="AF69" s="1785"/>
      <c r="AG69" s="346">
        <f t="shared" si="56"/>
        <v>0</v>
      </c>
      <c r="AH69" s="1798"/>
      <c r="AI69" s="351">
        <f t="shared" si="61"/>
        <v>0</v>
      </c>
      <c r="AJ69" s="1792"/>
      <c r="AK69" s="1785"/>
      <c r="AL69" s="1785"/>
      <c r="AM69" s="1785"/>
      <c r="AN69" s="1785"/>
      <c r="AO69" s="1785"/>
      <c r="AP69" s="346">
        <f t="shared" si="57"/>
        <v>0</v>
      </c>
      <c r="AQ69" s="1796"/>
      <c r="AR69" s="1798"/>
      <c r="AS69" s="1796"/>
      <c r="AT69" s="352">
        <f t="shared" si="58"/>
        <v>0</v>
      </c>
      <c r="AU69" s="1788"/>
      <c r="AV69" s="1797"/>
      <c r="AW69" s="1797"/>
      <c r="AX69" s="346">
        <f t="shared" si="59"/>
        <v>0</v>
      </c>
      <c r="AY69" s="1796"/>
      <c r="AZ69" s="1796"/>
      <c r="BA69" s="352">
        <f t="shared" si="62"/>
        <v>0</v>
      </c>
      <c r="BB69" s="1582"/>
      <c r="BC69" s="1730">
        <f t="shared" si="60"/>
        <v>0</v>
      </c>
      <c r="BD69" s="1831">
        <f>'C8 - Related Party Cross Sub'!$BN$231</f>
        <v>0</v>
      </c>
    </row>
    <row r="70" spans="1:56" s="509" customFormat="1" outlineLevel="1">
      <c r="A70" s="1777" t="str">
        <f>Cover!C30</f>
        <v>- none -</v>
      </c>
      <c r="B70" s="1794"/>
      <c r="C70" s="1788"/>
      <c r="D70" s="1795"/>
      <c r="E70" s="1792"/>
      <c r="F70" s="1785"/>
      <c r="G70" s="1788"/>
      <c r="H70" s="1788"/>
      <c r="I70" s="1788"/>
      <c r="J70" s="1788"/>
      <c r="K70" s="1788"/>
      <c r="L70" s="1788"/>
      <c r="M70" s="348">
        <f t="shared" si="53"/>
        <v>0</v>
      </c>
      <c r="N70" s="1796"/>
      <c r="O70" s="1796"/>
      <c r="P70" s="1796"/>
      <c r="Q70" s="348">
        <f t="shared" si="54"/>
        <v>0</v>
      </c>
      <c r="R70" s="1787"/>
      <c r="S70" s="1788"/>
      <c r="T70" s="1785"/>
      <c r="U70" s="1793"/>
      <c r="V70" s="1788"/>
      <c r="W70" s="346">
        <f t="shared" si="55"/>
        <v>0</v>
      </c>
      <c r="X70" s="1792"/>
      <c r="Y70" s="1785"/>
      <c r="Z70" s="1785"/>
      <c r="AA70" s="1785"/>
      <c r="AB70" s="1785"/>
      <c r="AC70" s="1785"/>
      <c r="AD70" s="1785"/>
      <c r="AE70" s="1785"/>
      <c r="AF70" s="1785"/>
      <c r="AG70" s="346">
        <f t="shared" si="56"/>
        <v>0</v>
      </c>
      <c r="AH70" s="1798"/>
      <c r="AI70" s="351">
        <f t="shared" si="61"/>
        <v>0</v>
      </c>
      <c r="AJ70" s="1792"/>
      <c r="AK70" s="1785"/>
      <c r="AL70" s="1785"/>
      <c r="AM70" s="1785"/>
      <c r="AN70" s="1785"/>
      <c r="AO70" s="1785"/>
      <c r="AP70" s="346">
        <f t="shared" si="57"/>
        <v>0</v>
      </c>
      <c r="AQ70" s="1796"/>
      <c r="AR70" s="1798"/>
      <c r="AS70" s="1796"/>
      <c r="AT70" s="352">
        <f t="shared" si="58"/>
        <v>0</v>
      </c>
      <c r="AU70" s="1788"/>
      <c r="AV70" s="1797"/>
      <c r="AW70" s="1797"/>
      <c r="AX70" s="346">
        <f t="shared" si="59"/>
        <v>0</v>
      </c>
      <c r="AY70" s="1796"/>
      <c r="AZ70" s="1796"/>
      <c r="BA70" s="352">
        <f t="shared" si="62"/>
        <v>0</v>
      </c>
      <c r="BB70" s="1582"/>
      <c r="BC70" s="1730">
        <f t="shared" si="60"/>
        <v>0</v>
      </c>
      <c r="BD70" s="1831">
        <f>'C8 - Related Party Cross Sub'!$BN$259</f>
        <v>0</v>
      </c>
    </row>
    <row r="71" spans="1:56" s="509" customFormat="1" outlineLevel="1">
      <c r="A71" s="1777" t="str">
        <f>Cover!C31</f>
        <v>- none -</v>
      </c>
      <c r="B71" s="1794"/>
      <c r="C71" s="1788"/>
      <c r="D71" s="1795"/>
      <c r="E71" s="1792"/>
      <c r="F71" s="1785"/>
      <c r="G71" s="1788"/>
      <c r="H71" s="1788"/>
      <c r="I71" s="1788"/>
      <c r="J71" s="1788"/>
      <c r="K71" s="1788"/>
      <c r="L71" s="1788"/>
      <c r="M71" s="348">
        <f t="shared" si="53"/>
        <v>0</v>
      </c>
      <c r="N71" s="1796"/>
      <c r="O71" s="1796"/>
      <c r="P71" s="1796"/>
      <c r="Q71" s="348">
        <f t="shared" si="54"/>
        <v>0</v>
      </c>
      <c r="R71" s="1787"/>
      <c r="S71" s="1788"/>
      <c r="T71" s="1785"/>
      <c r="U71" s="1793"/>
      <c r="V71" s="1788"/>
      <c r="W71" s="346">
        <f t="shared" si="55"/>
        <v>0</v>
      </c>
      <c r="X71" s="1792"/>
      <c r="Y71" s="1785"/>
      <c r="Z71" s="1785"/>
      <c r="AA71" s="1785"/>
      <c r="AB71" s="1785"/>
      <c r="AC71" s="1785"/>
      <c r="AD71" s="1785"/>
      <c r="AE71" s="1785"/>
      <c r="AF71" s="1785"/>
      <c r="AG71" s="346">
        <f t="shared" si="56"/>
        <v>0</v>
      </c>
      <c r="AH71" s="1798"/>
      <c r="AI71" s="351">
        <f>SUM(Q71,W71,AG71,AH71)</f>
        <v>0</v>
      </c>
      <c r="AJ71" s="1792"/>
      <c r="AK71" s="1785"/>
      <c r="AL71" s="1785"/>
      <c r="AM71" s="1785"/>
      <c r="AN71" s="1785"/>
      <c r="AO71" s="1785"/>
      <c r="AP71" s="346">
        <f t="shared" si="57"/>
        <v>0</v>
      </c>
      <c r="AQ71" s="1796"/>
      <c r="AR71" s="1798"/>
      <c r="AS71" s="1796"/>
      <c r="AT71" s="352">
        <f t="shared" si="58"/>
        <v>0</v>
      </c>
      <c r="AU71" s="1788"/>
      <c r="AV71" s="1797"/>
      <c r="AW71" s="1797"/>
      <c r="AX71" s="346">
        <f t="shared" si="59"/>
        <v>0</v>
      </c>
      <c r="AY71" s="1796"/>
      <c r="AZ71" s="1796"/>
      <c r="BA71" s="352">
        <f t="shared" si="62"/>
        <v>0</v>
      </c>
      <c r="BB71" s="1582"/>
      <c r="BC71" s="1730">
        <f t="shared" si="60"/>
        <v>0</v>
      </c>
      <c r="BD71" s="1831">
        <f>'C8 - Related Party Cross Sub'!$BN$287</f>
        <v>0</v>
      </c>
    </row>
    <row r="72" spans="1:56" s="509" customFormat="1" outlineLevel="1">
      <c r="A72" s="1777" t="str">
        <f>Cover!C32</f>
        <v>- none -</v>
      </c>
      <c r="B72" s="1794"/>
      <c r="C72" s="1788"/>
      <c r="D72" s="1795"/>
      <c r="E72" s="1792"/>
      <c r="F72" s="1785"/>
      <c r="G72" s="1788"/>
      <c r="H72" s="1788"/>
      <c r="I72" s="1788"/>
      <c r="J72" s="1788"/>
      <c r="K72" s="1788"/>
      <c r="L72" s="1788"/>
      <c r="M72" s="348">
        <f t="shared" si="53"/>
        <v>0</v>
      </c>
      <c r="N72" s="1796"/>
      <c r="O72" s="1796"/>
      <c r="P72" s="1796"/>
      <c r="Q72" s="348">
        <f t="shared" si="54"/>
        <v>0</v>
      </c>
      <c r="R72" s="1787"/>
      <c r="S72" s="1788"/>
      <c r="T72" s="1785"/>
      <c r="U72" s="1793"/>
      <c r="V72" s="1788"/>
      <c r="W72" s="346">
        <f t="shared" si="55"/>
        <v>0</v>
      </c>
      <c r="X72" s="1792"/>
      <c r="Y72" s="1785"/>
      <c r="Z72" s="1785"/>
      <c r="AA72" s="1785"/>
      <c r="AB72" s="1785"/>
      <c r="AC72" s="1785"/>
      <c r="AD72" s="1785"/>
      <c r="AE72" s="1785"/>
      <c r="AF72" s="1785"/>
      <c r="AG72" s="346">
        <f t="shared" si="56"/>
        <v>0</v>
      </c>
      <c r="AH72" s="1798"/>
      <c r="AI72" s="351">
        <f t="shared" si="61"/>
        <v>0</v>
      </c>
      <c r="AJ72" s="1792"/>
      <c r="AK72" s="1785"/>
      <c r="AL72" s="1785"/>
      <c r="AM72" s="1785"/>
      <c r="AN72" s="1785"/>
      <c r="AO72" s="1785"/>
      <c r="AP72" s="346">
        <f t="shared" si="57"/>
        <v>0</v>
      </c>
      <c r="AQ72" s="1796"/>
      <c r="AR72" s="1798"/>
      <c r="AS72" s="1796"/>
      <c r="AT72" s="352">
        <f t="shared" si="58"/>
        <v>0</v>
      </c>
      <c r="AU72" s="1788"/>
      <c r="AV72" s="1797"/>
      <c r="AW72" s="1797"/>
      <c r="AX72" s="346">
        <f>SUM(AU72:AW72)</f>
        <v>0</v>
      </c>
      <c r="AY72" s="1796"/>
      <c r="AZ72" s="1796"/>
      <c r="BA72" s="352">
        <f t="shared" si="62"/>
        <v>0</v>
      </c>
      <c r="BB72" s="1582"/>
      <c r="BC72" s="1730">
        <f>BA72+AT72+BB72</f>
        <v>0</v>
      </c>
      <c r="BD72" s="1831">
        <f>'C8 - Related Party Cross Sub'!$BN$315</f>
        <v>0</v>
      </c>
    </row>
    <row r="73" spans="1:56" s="509" customFormat="1" outlineLevel="1">
      <c r="A73" s="1777" t="str">
        <f>Cover!C33</f>
        <v>- none -</v>
      </c>
      <c r="B73" s="1794"/>
      <c r="C73" s="1788"/>
      <c r="D73" s="1795"/>
      <c r="E73" s="1792"/>
      <c r="F73" s="1785"/>
      <c r="G73" s="1788"/>
      <c r="H73" s="1788"/>
      <c r="I73" s="1788"/>
      <c r="J73" s="1788"/>
      <c r="K73" s="1788"/>
      <c r="L73" s="1788"/>
      <c r="M73" s="348">
        <f t="shared" si="53"/>
        <v>0</v>
      </c>
      <c r="N73" s="1796"/>
      <c r="O73" s="1796"/>
      <c r="P73" s="1796"/>
      <c r="Q73" s="348">
        <f t="shared" si="54"/>
        <v>0</v>
      </c>
      <c r="R73" s="1787"/>
      <c r="S73" s="1788"/>
      <c r="T73" s="1785"/>
      <c r="U73" s="1793"/>
      <c r="V73" s="1788"/>
      <c r="W73" s="346">
        <f t="shared" si="55"/>
        <v>0</v>
      </c>
      <c r="X73" s="1792"/>
      <c r="Y73" s="1785"/>
      <c r="Z73" s="1785"/>
      <c r="AA73" s="1785"/>
      <c r="AB73" s="1785"/>
      <c r="AC73" s="1785"/>
      <c r="AD73" s="1785"/>
      <c r="AE73" s="1785"/>
      <c r="AF73" s="1785"/>
      <c r="AG73" s="346">
        <f t="shared" si="56"/>
        <v>0</v>
      </c>
      <c r="AH73" s="1798"/>
      <c r="AI73" s="351">
        <f t="shared" si="61"/>
        <v>0</v>
      </c>
      <c r="AJ73" s="1792"/>
      <c r="AK73" s="1785"/>
      <c r="AL73" s="1785"/>
      <c r="AM73" s="1785"/>
      <c r="AN73" s="1785"/>
      <c r="AO73" s="1785"/>
      <c r="AP73" s="346">
        <f t="shared" si="57"/>
        <v>0</v>
      </c>
      <c r="AQ73" s="1796"/>
      <c r="AR73" s="1798"/>
      <c r="AS73" s="1796"/>
      <c r="AT73" s="352">
        <f t="shared" si="58"/>
        <v>0</v>
      </c>
      <c r="AU73" s="1788"/>
      <c r="AV73" s="1797"/>
      <c r="AW73" s="1797"/>
      <c r="AX73" s="346">
        <f t="shared" si="59"/>
        <v>0</v>
      </c>
      <c r="AY73" s="1796"/>
      <c r="AZ73" s="1796"/>
      <c r="BA73" s="352">
        <f t="shared" si="62"/>
        <v>0</v>
      </c>
      <c r="BB73" s="1582"/>
      <c r="BC73" s="1730">
        <f t="shared" si="60"/>
        <v>0</v>
      </c>
      <c r="BD73" s="1831">
        <f>'C8 - Related Party Cross Sub'!$BN$343</f>
        <v>0</v>
      </c>
    </row>
    <row r="74" spans="1:56" s="509" customFormat="1" outlineLevel="1">
      <c r="A74" s="1777" t="str">
        <f>Cover!C34</f>
        <v>- none -</v>
      </c>
      <c r="B74" s="1794"/>
      <c r="C74" s="1788"/>
      <c r="D74" s="1795"/>
      <c r="E74" s="1792"/>
      <c r="F74" s="1785"/>
      <c r="G74" s="1788"/>
      <c r="H74" s="1788"/>
      <c r="I74" s="1788"/>
      <c r="J74" s="1788"/>
      <c r="K74" s="1788"/>
      <c r="L74" s="1788"/>
      <c r="M74" s="348">
        <f t="shared" si="53"/>
        <v>0</v>
      </c>
      <c r="N74" s="1796"/>
      <c r="O74" s="1796"/>
      <c r="P74" s="1796"/>
      <c r="Q74" s="348">
        <f t="shared" si="54"/>
        <v>0</v>
      </c>
      <c r="R74" s="1787"/>
      <c r="S74" s="1788"/>
      <c r="T74" s="1785"/>
      <c r="U74" s="1793"/>
      <c r="V74" s="1788"/>
      <c r="W74" s="346">
        <f t="shared" si="55"/>
        <v>0</v>
      </c>
      <c r="X74" s="1792"/>
      <c r="Y74" s="1785"/>
      <c r="Z74" s="1785"/>
      <c r="AA74" s="1785"/>
      <c r="AB74" s="1785"/>
      <c r="AC74" s="1785"/>
      <c r="AD74" s="1785"/>
      <c r="AE74" s="1785"/>
      <c r="AF74" s="1785"/>
      <c r="AG74" s="346">
        <f t="shared" si="56"/>
        <v>0</v>
      </c>
      <c r="AH74" s="1798"/>
      <c r="AI74" s="351">
        <f t="shared" si="61"/>
        <v>0</v>
      </c>
      <c r="AJ74" s="1792"/>
      <c r="AK74" s="1785"/>
      <c r="AL74" s="1785"/>
      <c r="AM74" s="1785"/>
      <c r="AN74" s="1785"/>
      <c r="AO74" s="1785"/>
      <c r="AP74" s="346">
        <f t="shared" si="57"/>
        <v>0</v>
      </c>
      <c r="AQ74" s="1796"/>
      <c r="AR74" s="1798"/>
      <c r="AS74" s="1796"/>
      <c r="AT74" s="352">
        <f>SUM(AI74,AP74,AQ74,AR74,AS74)</f>
        <v>0</v>
      </c>
      <c r="AU74" s="1788"/>
      <c r="AV74" s="1797"/>
      <c r="AW74" s="1797"/>
      <c r="AX74" s="346">
        <f t="shared" si="59"/>
        <v>0</v>
      </c>
      <c r="AY74" s="1796"/>
      <c r="AZ74" s="1796"/>
      <c r="BA74" s="352">
        <f>SUM(AX74,AY74,AZ74)</f>
        <v>0</v>
      </c>
      <c r="BB74" s="1582"/>
      <c r="BC74" s="1730">
        <f t="shared" si="60"/>
        <v>0</v>
      </c>
      <c r="BD74" s="1831">
        <f>'C8 - Related Party Cross Sub'!$BN$371</f>
        <v>0</v>
      </c>
    </row>
    <row r="75" spans="1:56" s="509" customFormat="1" outlineLevel="1">
      <c r="A75" s="1777" t="str">
        <f>Cover!C35</f>
        <v>- none -</v>
      </c>
      <c r="B75" s="1794"/>
      <c r="C75" s="1788"/>
      <c r="D75" s="1795"/>
      <c r="E75" s="1792"/>
      <c r="F75" s="1785"/>
      <c r="G75" s="1788"/>
      <c r="H75" s="1788"/>
      <c r="I75" s="1788"/>
      <c r="J75" s="1788"/>
      <c r="K75" s="1788"/>
      <c r="L75" s="1788"/>
      <c r="M75" s="348">
        <f t="shared" si="53"/>
        <v>0</v>
      </c>
      <c r="N75" s="1796"/>
      <c r="O75" s="1796"/>
      <c r="P75" s="1796"/>
      <c r="Q75" s="348">
        <f t="shared" si="54"/>
        <v>0</v>
      </c>
      <c r="R75" s="1787"/>
      <c r="S75" s="1788"/>
      <c r="T75" s="1785"/>
      <c r="U75" s="1793"/>
      <c r="V75" s="1788"/>
      <c r="W75" s="346">
        <f t="shared" si="55"/>
        <v>0</v>
      </c>
      <c r="X75" s="1792"/>
      <c r="Y75" s="1785"/>
      <c r="Z75" s="1785"/>
      <c r="AA75" s="1785"/>
      <c r="AB75" s="1785"/>
      <c r="AC75" s="1785"/>
      <c r="AD75" s="1785"/>
      <c r="AE75" s="1785"/>
      <c r="AF75" s="1785"/>
      <c r="AG75" s="346">
        <f t="shared" si="56"/>
        <v>0</v>
      </c>
      <c r="AH75" s="1798"/>
      <c r="AI75" s="351">
        <f t="shared" si="61"/>
        <v>0</v>
      </c>
      <c r="AJ75" s="1792"/>
      <c r="AK75" s="1785"/>
      <c r="AL75" s="1785"/>
      <c r="AM75" s="1785"/>
      <c r="AN75" s="1785"/>
      <c r="AO75" s="1785"/>
      <c r="AP75" s="346">
        <f t="shared" si="57"/>
        <v>0</v>
      </c>
      <c r="AQ75" s="1796"/>
      <c r="AR75" s="1798"/>
      <c r="AS75" s="1796"/>
      <c r="AT75" s="352">
        <f t="shared" si="58"/>
        <v>0</v>
      </c>
      <c r="AU75" s="1788"/>
      <c r="AV75" s="1797"/>
      <c r="AW75" s="1797"/>
      <c r="AX75" s="346">
        <f t="shared" si="59"/>
        <v>0</v>
      </c>
      <c r="AY75" s="1796"/>
      <c r="AZ75" s="1796"/>
      <c r="BA75" s="352">
        <f t="shared" si="62"/>
        <v>0</v>
      </c>
      <c r="BB75" s="1582"/>
      <c r="BC75" s="1730">
        <f t="shared" si="60"/>
        <v>0</v>
      </c>
      <c r="BD75" s="1831">
        <f>'C8 - Related Party Cross Sub'!$BN$399</f>
        <v>0</v>
      </c>
    </row>
    <row r="76" spans="1:56" s="509" customFormat="1">
      <c r="A76" s="495"/>
      <c r="B76" s="506"/>
      <c r="C76" s="502"/>
      <c r="D76" s="503"/>
      <c r="E76" s="501"/>
      <c r="F76" s="502"/>
      <c r="G76" s="502"/>
      <c r="H76" s="502"/>
      <c r="I76" s="502"/>
      <c r="J76" s="502"/>
      <c r="K76" s="502"/>
      <c r="L76" s="502"/>
      <c r="M76" s="500"/>
      <c r="N76" s="504"/>
      <c r="O76" s="504"/>
      <c r="P76" s="504"/>
      <c r="Q76" s="503"/>
      <c r="R76" s="501"/>
      <c r="S76" s="502" t="s">
        <v>440</v>
      </c>
      <c r="T76" s="502"/>
      <c r="U76" s="505"/>
      <c r="V76" s="502"/>
      <c r="W76" s="500"/>
      <c r="X76" s="501"/>
      <c r="Y76" s="502"/>
      <c r="Z76" s="502"/>
      <c r="AA76" s="502"/>
      <c r="AB76" s="502"/>
      <c r="AC76" s="502"/>
      <c r="AD76" s="502"/>
      <c r="AE76" s="502"/>
      <c r="AF76" s="502"/>
      <c r="AG76" s="500"/>
      <c r="AH76" s="508"/>
      <c r="AI76" s="504"/>
      <c r="AJ76" s="501"/>
      <c r="AK76" s="502"/>
      <c r="AL76" s="502"/>
      <c r="AM76" s="502"/>
      <c r="AN76" s="502"/>
      <c r="AO76" s="502"/>
      <c r="AP76" s="500"/>
      <c r="AQ76" s="504"/>
      <c r="AR76" s="508"/>
      <c r="AS76" s="504"/>
      <c r="AT76" s="507"/>
      <c r="AU76" s="502"/>
      <c r="AV76" s="505"/>
      <c r="AW76" s="505"/>
      <c r="AX76" s="500"/>
      <c r="AY76" s="504"/>
      <c r="AZ76" s="504"/>
      <c r="BA76" s="507"/>
      <c r="BB76" s="508"/>
      <c r="BC76" s="507"/>
    </row>
    <row r="77" spans="1:56" s="523" customFormat="1">
      <c r="A77" s="516" t="s">
        <v>441</v>
      </c>
      <c r="B77" s="1451">
        <f t="shared" ref="B77:P77" si="63">B10+B29+B48+B50+B52+B54+B56+B58+B60</f>
        <v>0</v>
      </c>
      <c r="C77" s="519">
        <f t="shared" si="63"/>
        <v>0</v>
      </c>
      <c r="D77" s="1457">
        <f t="shared" si="63"/>
        <v>0</v>
      </c>
      <c r="E77" s="518">
        <f t="shared" si="63"/>
        <v>0</v>
      </c>
      <c r="F77" s="519">
        <f t="shared" si="63"/>
        <v>0</v>
      </c>
      <c r="G77" s="519">
        <f t="shared" si="63"/>
        <v>0</v>
      </c>
      <c r="H77" s="519">
        <f t="shared" si="63"/>
        <v>0</v>
      </c>
      <c r="I77" s="519">
        <f t="shared" si="63"/>
        <v>0</v>
      </c>
      <c r="J77" s="519">
        <f t="shared" si="63"/>
        <v>0</v>
      </c>
      <c r="K77" s="519">
        <f t="shared" si="63"/>
        <v>0</v>
      </c>
      <c r="L77" s="519">
        <f>L10+L29+L48+L50+L52+L54+L56+L58+L60</f>
        <v>0</v>
      </c>
      <c r="M77" s="520">
        <f t="shared" si="63"/>
        <v>0</v>
      </c>
      <c r="N77" s="521">
        <f t="shared" si="63"/>
        <v>0</v>
      </c>
      <c r="O77" s="521">
        <f t="shared" si="63"/>
        <v>0</v>
      </c>
      <c r="P77" s="521">
        <f t="shared" si="63"/>
        <v>0</v>
      </c>
      <c r="Q77" s="348">
        <f>B77+C77+M77+N77+O77+P77+D77</f>
        <v>0</v>
      </c>
      <c r="R77" s="518">
        <f t="shared" ref="R77:BC77" si="64">R10+R29+R48+R50+R52+R54+R56+R58+R60</f>
        <v>0</v>
      </c>
      <c r="S77" s="519">
        <f t="shared" si="64"/>
        <v>0</v>
      </c>
      <c r="T77" s="519">
        <f t="shared" si="64"/>
        <v>0</v>
      </c>
      <c r="U77" s="519">
        <f t="shared" si="64"/>
        <v>0</v>
      </c>
      <c r="V77" s="519">
        <f t="shared" si="64"/>
        <v>0</v>
      </c>
      <c r="W77" s="517">
        <f t="shared" si="64"/>
        <v>0</v>
      </c>
      <c r="X77" s="518">
        <f t="shared" si="64"/>
        <v>0</v>
      </c>
      <c r="Y77" s="519">
        <f>Y10+Y29+Y48+Y50+Y52+Y54+Y56+Y58+Y60</f>
        <v>0</v>
      </c>
      <c r="Z77" s="519">
        <f t="shared" si="64"/>
        <v>0</v>
      </c>
      <c r="AA77" s="519">
        <f t="shared" si="64"/>
        <v>0</v>
      </c>
      <c r="AB77" s="519">
        <f t="shared" si="64"/>
        <v>0</v>
      </c>
      <c r="AC77" s="519">
        <f t="shared" si="64"/>
        <v>0</v>
      </c>
      <c r="AD77" s="519">
        <f t="shared" si="64"/>
        <v>0</v>
      </c>
      <c r="AE77" s="519">
        <f t="shared" si="64"/>
        <v>0</v>
      </c>
      <c r="AF77" s="519">
        <f t="shared" si="64"/>
        <v>0</v>
      </c>
      <c r="AG77" s="517">
        <f t="shared" si="64"/>
        <v>0</v>
      </c>
      <c r="AH77" s="518">
        <f t="shared" si="64"/>
        <v>0</v>
      </c>
      <c r="AI77" s="351">
        <f t="shared" si="64"/>
        <v>0</v>
      </c>
      <c r="AJ77" s="518">
        <f t="shared" si="64"/>
        <v>0</v>
      </c>
      <c r="AK77" s="519">
        <f t="shared" si="64"/>
        <v>0</v>
      </c>
      <c r="AL77" s="519">
        <f t="shared" si="64"/>
        <v>0</v>
      </c>
      <c r="AM77" s="519">
        <f t="shared" si="64"/>
        <v>0</v>
      </c>
      <c r="AN77" s="519">
        <f t="shared" si="64"/>
        <v>0</v>
      </c>
      <c r="AO77" s="519">
        <f t="shared" si="64"/>
        <v>0</v>
      </c>
      <c r="AP77" s="517">
        <f t="shared" si="64"/>
        <v>0</v>
      </c>
      <c r="AQ77" s="521">
        <f t="shared" si="64"/>
        <v>0</v>
      </c>
      <c r="AR77" s="518">
        <f t="shared" si="64"/>
        <v>0</v>
      </c>
      <c r="AS77" s="521">
        <f t="shared" si="64"/>
        <v>0</v>
      </c>
      <c r="AT77" s="352">
        <f t="shared" si="64"/>
        <v>0</v>
      </c>
      <c r="AU77" s="519">
        <f t="shared" si="64"/>
        <v>0</v>
      </c>
      <c r="AV77" s="522">
        <f t="shared" si="64"/>
        <v>0</v>
      </c>
      <c r="AW77" s="522">
        <f t="shared" si="64"/>
        <v>0</v>
      </c>
      <c r="AX77" s="517">
        <f t="shared" si="64"/>
        <v>0</v>
      </c>
      <c r="AY77" s="521">
        <f t="shared" si="64"/>
        <v>0</v>
      </c>
      <c r="AZ77" s="521">
        <f t="shared" si="64"/>
        <v>0</v>
      </c>
      <c r="BA77" s="352">
        <f t="shared" si="64"/>
        <v>0</v>
      </c>
      <c r="BB77" s="518">
        <f t="shared" si="64"/>
        <v>0</v>
      </c>
      <c r="BC77" s="352">
        <f t="shared" si="64"/>
        <v>0</v>
      </c>
    </row>
    <row r="78" spans="1:56" s="509" customFormat="1">
      <c r="A78" s="495"/>
      <c r="B78" s="506"/>
      <c r="C78" s="502"/>
      <c r="D78" s="503"/>
      <c r="E78" s="501"/>
      <c r="F78" s="502"/>
      <c r="G78" s="502"/>
      <c r="H78" s="502"/>
      <c r="I78" s="502"/>
      <c r="J78" s="502"/>
      <c r="K78" s="502"/>
      <c r="L78" s="502"/>
      <c r="M78" s="500"/>
      <c r="N78" s="504"/>
      <c r="O78" s="504"/>
      <c r="P78" s="504"/>
      <c r="Q78" s="503"/>
      <c r="R78" s="501"/>
      <c r="S78" s="502"/>
      <c r="T78" s="502"/>
      <c r="U78" s="505"/>
      <c r="V78" s="502"/>
      <c r="W78" s="500"/>
      <c r="X78" s="502"/>
      <c r="Y78" s="502"/>
      <c r="Z78" s="502"/>
      <c r="AA78" s="502"/>
      <c r="AB78" s="502"/>
      <c r="AC78" s="502"/>
      <c r="AD78" s="502"/>
      <c r="AE78" s="502"/>
      <c r="AF78" s="502"/>
      <c r="AG78" s="500"/>
      <c r="AH78" s="508"/>
      <c r="AI78" s="504"/>
      <c r="AJ78" s="501"/>
      <c r="AK78" s="502"/>
      <c r="AL78" s="502"/>
      <c r="AM78" s="502"/>
      <c r="AN78" s="502"/>
      <c r="AO78" s="502"/>
      <c r="AP78" s="500"/>
      <c r="AQ78" s="504"/>
      <c r="AR78" s="508"/>
      <c r="AS78" s="504"/>
      <c r="AT78" s="507"/>
      <c r="AU78" s="502"/>
      <c r="AV78" s="505"/>
      <c r="AW78" s="505"/>
      <c r="AX78" s="500"/>
      <c r="AY78" s="504"/>
      <c r="AZ78" s="504"/>
      <c r="BA78" s="507"/>
      <c r="BB78" s="508"/>
      <c r="BC78" s="507"/>
    </row>
    <row r="79" spans="1:56" s="509" customFormat="1">
      <c r="A79" s="495" t="s">
        <v>442</v>
      </c>
      <c r="B79" s="1794"/>
      <c r="C79" s="1788"/>
      <c r="D79" s="1795"/>
      <c r="E79" s="1787"/>
      <c r="F79" s="1788"/>
      <c r="G79" s="1788"/>
      <c r="H79" s="1788"/>
      <c r="I79" s="1788"/>
      <c r="J79" s="1788"/>
      <c r="K79" s="1788"/>
      <c r="L79" s="1788"/>
      <c r="M79" s="348">
        <f>SUM(E79:L79)</f>
        <v>0</v>
      </c>
      <c r="N79" s="1558"/>
      <c r="O79" s="1559"/>
      <c r="P79" s="1559"/>
      <c r="Q79" s="348">
        <f>B79+C79+M79+N79+O79+P79+D79</f>
        <v>0</v>
      </c>
      <c r="R79" s="1787"/>
      <c r="S79" s="1788"/>
      <c r="T79" s="1788"/>
      <c r="U79" s="1797"/>
      <c r="V79" s="1788"/>
      <c r="W79" s="346">
        <f>SUM(R79:V79)</f>
        <v>0</v>
      </c>
      <c r="X79" s="1788"/>
      <c r="Y79" s="1788"/>
      <c r="Z79" s="1788"/>
      <c r="AA79" s="1788"/>
      <c r="AB79" s="1788"/>
      <c r="AC79" s="1788"/>
      <c r="AD79" s="1788"/>
      <c r="AE79" s="1788"/>
      <c r="AF79" s="1788"/>
      <c r="AG79" s="346">
        <f>SUM(X79:AF79)</f>
        <v>0</v>
      </c>
      <c r="AH79" s="1798"/>
      <c r="AI79" s="351">
        <f>Q79+W79+AG79+AH79</f>
        <v>0</v>
      </c>
      <c r="AJ79" s="1787"/>
      <c r="AK79" s="1788"/>
      <c r="AL79" s="1788"/>
      <c r="AM79" s="1788"/>
      <c r="AN79" s="1788"/>
      <c r="AO79" s="1788"/>
      <c r="AP79" s="346">
        <f>SUM(AJ79:AO79)</f>
        <v>0</v>
      </c>
      <c r="AQ79" s="1796"/>
      <c r="AR79" s="1798"/>
      <c r="AS79" s="1796"/>
      <c r="AT79" s="352">
        <f>AI79+AP79+AQ79+AR79+AS79</f>
        <v>0</v>
      </c>
      <c r="AU79" s="1788"/>
      <c r="AV79" s="1797"/>
      <c r="AW79" s="1797"/>
      <c r="AX79" s="346">
        <f>SUM(AU79:AW79)</f>
        <v>0</v>
      </c>
      <c r="AY79" s="1796"/>
      <c r="AZ79" s="1796"/>
      <c r="BA79" s="352">
        <f>AX79+AY79+AZ79</f>
        <v>0</v>
      </c>
      <c r="BB79" s="1582"/>
      <c r="BC79" s="352">
        <f>BA79+AT79+BB79</f>
        <v>0</v>
      </c>
    </row>
    <row r="80" spans="1:56" s="509" customFormat="1">
      <c r="A80" s="495" t="s">
        <v>307</v>
      </c>
      <c r="B80" s="1794"/>
      <c r="C80" s="1788"/>
      <c r="D80" s="1795"/>
      <c r="E80" s="1787"/>
      <c r="F80" s="1788"/>
      <c r="G80" s="1788"/>
      <c r="H80" s="1788"/>
      <c r="I80" s="1788"/>
      <c r="J80" s="1788"/>
      <c r="K80" s="1788"/>
      <c r="L80" s="1788"/>
      <c r="M80" s="348">
        <f>SUM(E80:L80)</f>
        <v>0</v>
      </c>
      <c r="N80" s="1796"/>
      <c r="O80" s="1796"/>
      <c r="P80" s="1796"/>
      <c r="Q80" s="348">
        <f>B80+C80+M80+N80+O80+P80+D80</f>
        <v>0</v>
      </c>
      <c r="R80" s="1787"/>
      <c r="S80" s="1788"/>
      <c r="T80" s="1788"/>
      <c r="U80" s="1797"/>
      <c r="V80" s="1788"/>
      <c r="W80" s="346">
        <f>SUM(R80:V80)</f>
        <v>0</v>
      </c>
      <c r="X80" s="1787"/>
      <c r="Y80" s="1788"/>
      <c r="Z80" s="1788"/>
      <c r="AA80" s="1788"/>
      <c r="AB80" s="1788"/>
      <c r="AC80" s="1788"/>
      <c r="AD80" s="1788"/>
      <c r="AE80" s="1788"/>
      <c r="AF80" s="1788"/>
      <c r="AG80" s="346">
        <f>SUM(X80:AF80)</f>
        <v>0</v>
      </c>
      <c r="AH80" s="1798"/>
      <c r="AI80" s="351">
        <f>Q80+W80+AG80+AH80</f>
        <v>0</v>
      </c>
      <c r="AJ80" s="1787"/>
      <c r="AK80" s="1788"/>
      <c r="AL80" s="1788"/>
      <c r="AM80" s="1788"/>
      <c r="AN80" s="1788"/>
      <c r="AO80" s="1788"/>
      <c r="AP80" s="346">
        <f>SUM(AJ80:AO80)</f>
        <v>0</v>
      </c>
      <c r="AQ80" s="1796"/>
      <c r="AR80" s="1798"/>
      <c r="AS80" s="1796"/>
      <c r="AT80" s="352">
        <f>AI80+AP80+AQ80+AR80+AS80</f>
        <v>0</v>
      </c>
      <c r="AU80" s="1788"/>
      <c r="AV80" s="1797"/>
      <c r="AW80" s="1797"/>
      <c r="AX80" s="346">
        <f>SUM(AU80:AW80)</f>
        <v>0</v>
      </c>
      <c r="AY80" s="1796"/>
      <c r="AZ80" s="1796"/>
      <c r="BA80" s="352">
        <f>AX80+AY80+AZ80</f>
        <v>0</v>
      </c>
      <c r="BB80" s="1582"/>
      <c r="BC80" s="352">
        <f>BA80+AT80+BB80</f>
        <v>0</v>
      </c>
    </row>
    <row r="81" spans="1:56" s="509" customFormat="1">
      <c r="A81" s="495"/>
      <c r="B81" s="506"/>
      <c r="C81" s="502"/>
      <c r="D81" s="503"/>
      <c r="E81" s="501"/>
      <c r="F81" s="502"/>
      <c r="G81" s="502"/>
      <c r="H81" s="502"/>
      <c r="I81" s="502"/>
      <c r="J81" s="502"/>
      <c r="K81" s="502"/>
      <c r="L81" s="502"/>
      <c r="M81" s="500"/>
      <c r="N81" s="504"/>
      <c r="O81" s="504"/>
      <c r="P81" s="504"/>
      <c r="Q81" s="503"/>
      <c r="R81" s="501"/>
      <c r="S81" s="502"/>
      <c r="T81" s="502"/>
      <c r="U81" s="505"/>
      <c r="V81" s="502"/>
      <c r="W81" s="500"/>
      <c r="X81" s="501"/>
      <c r="Y81" s="502"/>
      <c r="Z81" s="502"/>
      <c r="AA81" s="502"/>
      <c r="AB81" s="502"/>
      <c r="AC81" s="502"/>
      <c r="AD81" s="502"/>
      <c r="AE81" s="502"/>
      <c r="AF81" s="502"/>
      <c r="AG81" s="500"/>
      <c r="AH81" s="508"/>
      <c r="AI81" s="504"/>
      <c r="AJ81" s="501"/>
      <c r="AK81" s="502"/>
      <c r="AL81" s="502"/>
      <c r="AM81" s="502"/>
      <c r="AN81" s="502"/>
      <c r="AO81" s="502"/>
      <c r="AP81" s="500"/>
      <c r="AQ81" s="504"/>
      <c r="AR81" s="508"/>
      <c r="AS81" s="504"/>
      <c r="AT81" s="507"/>
      <c r="AU81" s="502"/>
      <c r="AV81" s="505"/>
      <c r="AW81" s="505"/>
      <c r="AX81" s="500"/>
      <c r="AY81" s="504"/>
      <c r="AZ81" s="504"/>
      <c r="BA81" s="507"/>
      <c r="BB81" s="508"/>
      <c r="BC81" s="507"/>
    </row>
    <row r="82" spans="1:56" s="523" customFormat="1">
      <c r="A82" s="516" t="s">
        <v>1556</v>
      </c>
      <c r="B82" s="1451">
        <f t="shared" ref="B82:P82" si="65">SUM(B77:B80)</f>
        <v>0</v>
      </c>
      <c r="C82" s="519">
        <f t="shared" si="65"/>
        <v>0</v>
      </c>
      <c r="D82" s="1457">
        <f t="shared" si="65"/>
        <v>0</v>
      </c>
      <c r="E82" s="518">
        <f t="shared" si="65"/>
        <v>0</v>
      </c>
      <c r="F82" s="519">
        <f t="shared" si="65"/>
        <v>0</v>
      </c>
      <c r="G82" s="519">
        <f t="shared" si="65"/>
        <v>0</v>
      </c>
      <c r="H82" s="519">
        <f t="shared" si="65"/>
        <v>0</v>
      </c>
      <c r="I82" s="519">
        <f t="shared" si="65"/>
        <v>0</v>
      </c>
      <c r="J82" s="519">
        <f t="shared" si="65"/>
        <v>0</v>
      </c>
      <c r="K82" s="519">
        <f t="shared" si="65"/>
        <v>0</v>
      </c>
      <c r="L82" s="519">
        <f t="shared" si="65"/>
        <v>0</v>
      </c>
      <c r="M82" s="520">
        <f t="shared" si="65"/>
        <v>0</v>
      </c>
      <c r="N82" s="521">
        <f t="shared" si="65"/>
        <v>0</v>
      </c>
      <c r="O82" s="521">
        <f t="shared" si="65"/>
        <v>0</v>
      </c>
      <c r="P82" s="521">
        <f t="shared" si="65"/>
        <v>0</v>
      </c>
      <c r="Q82" s="348">
        <f>B82+C82+M82+N82+O82+P82+D82</f>
        <v>0</v>
      </c>
      <c r="R82" s="518">
        <f t="shared" ref="R82:AH82" si="66">SUM(R77:R80)</f>
        <v>0</v>
      </c>
      <c r="S82" s="519">
        <f t="shared" si="66"/>
        <v>0</v>
      </c>
      <c r="T82" s="519">
        <f t="shared" si="66"/>
        <v>0</v>
      </c>
      <c r="U82" s="519">
        <f t="shared" si="66"/>
        <v>0</v>
      </c>
      <c r="V82" s="519">
        <f t="shared" si="66"/>
        <v>0</v>
      </c>
      <c r="W82" s="517">
        <f t="shared" si="66"/>
        <v>0</v>
      </c>
      <c r="X82" s="518">
        <f t="shared" si="66"/>
        <v>0</v>
      </c>
      <c r="Y82" s="519">
        <f>SUM(Y77:Y80)</f>
        <v>0</v>
      </c>
      <c r="Z82" s="519">
        <f t="shared" si="66"/>
        <v>0</v>
      </c>
      <c r="AA82" s="519">
        <f t="shared" si="66"/>
        <v>0</v>
      </c>
      <c r="AB82" s="519">
        <f t="shared" si="66"/>
        <v>0</v>
      </c>
      <c r="AC82" s="519">
        <f t="shared" si="66"/>
        <v>0</v>
      </c>
      <c r="AD82" s="519">
        <f t="shared" si="66"/>
        <v>0</v>
      </c>
      <c r="AE82" s="519">
        <f t="shared" si="66"/>
        <v>0</v>
      </c>
      <c r="AF82" s="519">
        <f t="shared" si="66"/>
        <v>0</v>
      </c>
      <c r="AG82" s="517">
        <f t="shared" si="66"/>
        <v>0</v>
      </c>
      <c r="AH82" s="518">
        <f t="shared" si="66"/>
        <v>0</v>
      </c>
      <c r="AI82" s="351">
        <f>Q82+W82+AG82+AH82</f>
        <v>0</v>
      </c>
      <c r="AJ82" s="518">
        <f t="shared" ref="AJ82:AS82" si="67">SUM(AJ77:AJ80)</f>
        <v>0</v>
      </c>
      <c r="AK82" s="519">
        <f t="shared" si="67"/>
        <v>0</v>
      </c>
      <c r="AL82" s="519">
        <f t="shared" si="67"/>
        <v>0</v>
      </c>
      <c r="AM82" s="519">
        <f t="shared" si="67"/>
        <v>0</v>
      </c>
      <c r="AN82" s="519">
        <f t="shared" si="67"/>
        <v>0</v>
      </c>
      <c r="AO82" s="519">
        <f t="shared" si="67"/>
        <v>0</v>
      </c>
      <c r="AP82" s="517">
        <f t="shared" si="67"/>
        <v>0</v>
      </c>
      <c r="AQ82" s="521">
        <f t="shared" si="67"/>
        <v>0</v>
      </c>
      <c r="AR82" s="518">
        <f t="shared" si="67"/>
        <v>0</v>
      </c>
      <c r="AS82" s="521">
        <f t="shared" si="67"/>
        <v>0</v>
      </c>
      <c r="AT82" s="352">
        <f>AI82+AP82+AQ82+AR82+AS82</f>
        <v>0</v>
      </c>
      <c r="AU82" s="519">
        <f>SUM(AU77:AU80)</f>
        <v>0</v>
      </c>
      <c r="AV82" s="522">
        <f>SUM(AV77:AV80)</f>
        <v>0</v>
      </c>
      <c r="AW82" s="522">
        <f>SUM(AW77:AW80)</f>
        <v>0</v>
      </c>
      <c r="AX82" s="346">
        <f>SUM(AU82:AW82)</f>
        <v>0</v>
      </c>
      <c r="AY82" s="521">
        <f>SUM(AY77:AY80)</f>
        <v>0</v>
      </c>
      <c r="AZ82" s="521">
        <f>SUM(AZ77:AZ80)</f>
        <v>0</v>
      </c>
      <c r="BA82" s="352">
        <f>AX82+AY82+AZ82</f>
        <v>0</v>
      </c>
      <c r="BB82" s="518">
        <f>SUM(BB77:BB80)</f>
        <v>0</v>
      </c>
      <c r="BC82" s="352">
        <f>BA82+AT82+BB82</f>
        <v>0</v>
      </c>
    </row>
    <row r="83" spans="1:56" s="526" customFormat="1">
      <c r="A83" s="524"/>
      <c r="B83" s="506"/>
      <c r="C83" s="502"/>
      <c r="D83" s="503"/>
      <c r="E83" s="501"/>
      <c r="F83" s="502"/>
      <c r="G83" s="502"/>
      <c r="H83" s="502"/>
      <c r="I83" s="502"/>
      <c r="J83" s="502"/>
      <c r="K83" s="502"/>
      <c r="L83" s="502"/>
      <c r="M83" s="500"/>
      <c r="N83" s="504"/>
      <c r="O83" s="504"/>
      <c r="P83" s="504"/>
      <c r="Q83" s="503"/>
      <c r="R83" s="501"/>
      <c r="S83" s="502"/>
      <c r="T83" s="502"/>
      <c r="U83" s="502"/>
      <c r="V83" s="502"/>
      <c r="W83" s="500"/>
      <c r="X83" s="501"/>
      <c r="Y83" s="502"/>
      <c r="Z83" s="502"/>
      <c r="AA83" s="502"/>
      <c r="AB83" s="502"/>
      <c r="AC83" s="502"/>
      <c r="AD83" s="502"/>
      <c r="AE83" s="502"/>
      <c r="AF83" s="502"/>
      <c r="AG83" s="500"/>
      <c r="AH83" s="501"/>
      <c r="AI83" s="504"/>
      <c r="AJ83" s="501"/>
      <c r="AK83" s="502"/>
      <c r="AL83" s="502"/>
      <c r="AM83" s="502"/>
      <c r="AN83" s="502"/>
      <c r="AO83" s="502"/>
      <c r="AP83" s="500"/>
      <c r="AQ83" s="504"/>
      <c r="AR83" s="501"/>
      <c r="AS83" s="504"/>
      <c r="AT83" s="525"/>
      <c r="AU83" s="502"/>
      <c r="AV83" s="505"/>
      <c r="AW83" s="505"/>
      <c r="AX83" s="500"/>
      <c r="AY83" s="504"/>
      <c r="AZ83" s="504"/>
      <c r="BA83" s="525"/>
      <c r="BB83" s="501"/>
      <c r="BC83" s="525"/>
    </row>
    <row r="84" spans="1:56">
      <c r="A84" s="527" t="s">
        <v>444</v>
      </c>
      <c r="B84" s="1452"/>
      <c r="C84" s="530"/>
      <c r="D84" s="533"/>
      <c r="E84" s="529"/>
      <c r="F84" s="530"/>
      <c r="G84" s="530"/>
      <c r="H84" s="530"/>
      <c r="I84" s="530"/>
      <c r="J84" s="530"/>
      <c r="K84" s="530"/>
      <c r="L84" s="530"/>
      <c r="M84" s="528"/>
      <c r="N84" s="531"/>
      <c r="O84" s="531"/>
      <c r="P84" s="532"/>
      <c r="Q84" s="533"/>
      <c r="R84" s="529"/>
      <c r="S84" s="530"/>
      <c r="T84" s="530"/>
      <c r="U84" s="530"/>
      <c r="V84" s="530"/>
      <c r="W84" s="528"/>
      <c r="X84" s="529"/>
      <c r="Y84" s="530"/>
      <c r="Z84" s="530"/>
      <c r="AA84" s="530"/>
      <c r="AB84" s="530"/>
      <c r="AC84" s="530"/>
      <c r="AD84" s="530"/>
      <c r="AE84" s="530"/>
      <c r="AF84" s="530"/>
      <c r="AG84" s="528"/>
      <c r="AH84" s="529"/>
      <c r="AI84" s="532"/>
      <c r="AJ84" s="529"/>
      <c r="AK84" s="530"/>
      <c r="AL84" s="530"/>
      <c r="AM84" s="530"/>
      <c r="AN84" s="530"/>
      <c r="AO84" s="530"/>
      <c r="AP84" s="528"/>
      <c r="AQ84" s="532"/>
      <c r="AR84" s="529"/>
      <c r="AS84" s="532"/>
      <c r="AT84" s="507"/>
      <c r="AU84" s="530"/>
      <c r="AV84" s="534"/>
      <c r="AW84" s="534"/>
      <c r="AX84" s="528"/>
      <c r="AY84" s="532"/>
      <c r="AZ84" s="532"/>
      <c r="BA84" s="507"/>
      <c r="BB84" s="529"/>
      <c r="BC84" s="507"/>
    </row>
    <row r="85" spans="1:56">
      <c r="A85" s="272" t="s">
        <v>438</v>
      </c>
      <c r="B85" s="1784"/>
      <c r="C85" s="1785"/>
      <c r="D85" s="1786"/>
      <c r="E85" s="1787"/>
      <c r="F85" s="1788"/>
      <c r="G85" s="1788"/>
      <c r="H85" s="1788"/>
      <c r="I85" s="1788"/>
      <c r="J85" s="1788"/>
      <c r="K85" s="1788"/>
      <c r="L85" s="1788"/>
      <c r="M85" s="346">
        <f>SUM(E85:L85)</f>
        <v>0</v>
      </c>
      <c r="N85" s="1789"/>
      <c r="O85" s="1789"/>
      <c r="P85" s="1789"/>
      <c r="Q85" s="348">
        <f>B85+C85+M85+N85+O85+P85+D85</f>
        <v>0</v>
      </c>
      <c r="R85" s="1790"/>
      <c r="S85" s="1791"/>
      <c r="T85" s="1791"/>
      <c r="U85" s="1791"/>
      <c r="V85" s="1791"/>
      <c r="W85" s="346">
        <f>SUM(R85:V85)</f>
        <v>0</v>
      </c>
      <c r="X85" s="1790"/>
      <c r="Y85" s="1791"/>
      <c r="Z85" s="1791"/>
      <c r="AA85" s="1791"/>
      <c r="AB85" s="1791"/>
      <c r="AC85" s="1791"/>
      <c r="AD85" s="1791"/>
      <c r="AE85" s="1791"/>
      <c r="AF85" s="1791"/>
      <c r="AG85" s="346">
        <f>SUM(X85:AF85)</f>
        <v>0</v>
      </c>
      <c r="AH85" s="1792"/>
      <c r="AI85" s="351">
        <f>Q85+W85+AG85+AH85</f>
        <v>0</v>
      </c>
      <c r="AJ85" s="1787"/>
      <c r="AK85" s="1788"/>
      <c r="AL85" s="1788"/>
      <c r="AM85" s="1788"/>
      <c r="AN85" s="1788"/>
      <c r="AO85" s="1788"/>
      <c r="AP85" s="346">
        <f>SUM(AJ85:AO85)</f>
        <v>0</v>
      </c>
      <c r="AQ85" s="1789"/>
      <c r="AR85" s="1792"/>
      <c r="AS85" s="1789"/>
      <c r="AT85" s="352">
        <f t="shared" ref="AT85:AT101" si="68">AI85+AP85+AQ85+AR85+AS85</f>
        <v>0</v>
      </c>
      <c r="AU85" s="1785"/>
      <c r="AV85" s="1793"/>
      <c r="AW85" s="1793"/>
      <c r="AX85" s="346">
        <f>SUM(AU85:AW85)</f>
        <v>0</v>
      </c>
      <c r="AY85" s="1789"/>
      <c r="AZ85" s="1789"/>
      <c r="BA85" s="352">
        <f t="shared" ref="BA85:BA101" si="69">AX85+AY85+AZ85</f>
        <v>0</v>
      </c>
      <c r="BB85" s="1792"/>
      <c r="BC85" s="352">
        <f t="shared" ref="BC85:BC101" si="70">BA85+AT85+BB85</f>
        <v>0</v>
      </c>
    </row>
    <row r="86" spans="1:56">
      <c r="A86" s="272" t="s">
        <v>1624</v>
      </c>
      <c r="B86" s="1450">
        <f t="shared" ref="B86:AS86" si="71">SUM(B87:B96)</f>
        <v>0</v>
      </c>
      <c r="C86" s="368">
        <f t="shared" si="71"/>
        <v>0</v>
      </c>
      <c r="D86" s="1449">
        <f t="shared" si="71"/>
        <v>0</v>
      </c>
      <c r="E86" s="363">
        <f t="shared" si="71"/>
        <v>0</v>
      </c>
      <c r="F86" s="364">
        <f t="shared" si="71"/>
        <v>0</v>
      </c>
      <c r="G86" s="364">
        <f t="shared" si="71"/>
        <v>0</v>
      </c>
      <c r="H86" s="364">
        <f t="shared" si="71"/>
        <v>0</v>
      </c>
      <c r="I86" s="364">
        <f t="shared" si="71"/>
        <v>0</v>
      </c>
      <c r="J86" s="364">
        <f t="shared" si="71"/>
        <v>0</v>
      </c>
      <c r="K86" s="364">
        <f t="shared" si="71"/>
        <v>0</v>
      </c>
      <c r="L86" s="364">
        <f t="shared" si="71"/>
        <v>0</v>
      </c>
      <c r="M86" s="346">
        <f t="shared" si="71"/>
        <v>0</v>
      </c>
      <c r="N86" s="365">
        <f t="shared" si="71"/>
        <v>0</v>
      </c>
      <c r="O86" s="365">
        <f t="shared" si="71"/>
        <v>0</v>
      </c>
      <c r="P86" s="365">
        <f t="shared" si="71"/>
        <v>0</v>
      </c>
      <c r="Q86" s="348">
        <f t="shared" si="71"/>
        <v>0</v>
      </c>
      <c r="R86" s="366">
        <f t="shared" si="71"/>
        <v>0</v>
      </c>
      <c r="S86" s="367">
        <f t="shared" si="71"/>
        <v>0</v>
      </c>
      <c r="T86" s="367">
        <f t="shared" si="71"/>
        <v>0</v>
      </c>
      <c r="U86" s="367">
        <f t="shared" si="71"/>
        <v>0</v>
      </c>
      <c r="V86" s="367">
        <f t="shared" si="71"/>
        <v>0</v>
      </c>
      <c r="W86" s="346">
        <f t="shared" si="71"/>
        <v>0</v>
      </c>
      <c r="X86" s="366">
        <f t="shared" si="71"/>
        <v>0</v>
      </c>
      <c r="Y86" s="367">
        <f>SUM(Y87:Y96)</f>
        <v>0</v>
      </c>
      <c r="Z86" s="367">
        <f t="shared" si="71"/>
        <v>0</v>
      </c>
      <c r="AA86" s="367">
        <f t="shared" si="71"/>
        <v>0</v>
      </c>
      <c r="AB86" s="367">
        <f t="shared" si="71"/>
        <v>0</v>
      </c>
      <c r="AC86" s="367">
        <f t="shared" si="71"/>
        <v>0</v>
      </c>
      <c r="AD86" s="367">
        <f t="shared" si="71"/>
        <v>0</v>
      </c>
      <c r="AE86" s="367">
        <f t="shared" si="71"/>
        <v>0</v>
      </c>
      <c r="AF86" s="367">
        <f t="shared" si="71"/>
        <v>0</v>
      </c>
      <c r="AG86" s="346">
        <f t="shared" si="71"/>
        <v>0</v>
      </c>
      <c r="AH86" s="370">
        <f t="shared" si="71"/>
        <v>0</v>
      </c>
      <c r="AI86" s="351">
        <f t="shared" si="71"/>
        <v>0</v>
      </c>
      <c r="AJ86" s="363">
        <f t="shared" si="71"/>
        <v>0</v>
      </c>
      <c r="AK86" s="364">
        <f t="shared" si="71"/>
        <v>0</v>
      </c>
      <c r="AL86" s="364">
        <f t="shared" si="71"/>
        <v>0</v>
      </c>
      <c r="AM86" s="364">
        <f t="shared" si="71"/>
        <v>0</v>
      </c>
      <c r="AN86" s="364">
        <f t="shared" si="71"/>
        <v>0</v>
      </c>
      <c r="AO86" s="364">
        <f t="shared" si="71"/>
        <v>0</v>
      </c>
      <c r="AP86" s="346">
        <f t="shared" si="71"/>
        <v>0</v>
      </c>
      <c r="AQ86" s="365">
        <f t="shared" si="71"/>
        <v>0</v>
      </c>
      <c r="AR86" s="370">
        <f t="shared" si="71"/>
        <v>0</v>
      </c>
      <c r="AS86" s="365">
        <f t="shared" si="71"/>
        <v>0</v>
      </c>
      <c r="AT86" s="352">
        <f t="shared" si="68"/>
        <v>0</v>
      </c>
      <c r="AU86" s="368">
        <f t="shared" ref="AU86:AZ86" si="72">SUM(AU87:AU96)</f>
        <v>0</v>
      </c>
      <c r="AV86" s="369">
        <f t="shared" si="72"/>
        <v>0</v>
      </c>
      <c r="AW86" s="369">
        <f t="shared" si="72"/>
        <v>0</v>
      </c>
      <c r="AX86" s="346">
        <f t="shared" si="72"/>
        <v>0</v>
      </c>
      <c r="AY86" s="365">
        <f t="shared" si="72"/>
        <v>0</v>
      </c>
      <c r="AZ86" s="365">
        <f t="shared" si="72"/>
        <v>0</v>
      </c>
      <c r="BA86" s="352">
        <f t="shared" si="69"/>
        <v>0</v>
      </c>
      <c r="BB86" s="370">
        <f>SUM(BB87:BB96)</f>
        <v>0</v>
      </c>
      <c r="BC86" s="352">
        <f t="shared" si="70"/>
        <v>0</v>
      </c>
    </row>
    <row r="87" spans="1:56" hidden="1" outlineLevel="2">
      <c r="A87" s="1777" t="str">
        <f>Cover!C21</f>
        <v>- none -</v>
      </c>
      <c r="B87" s="1784"/>
      <c r="C87" s="1785"/>
      <c r="D87" s="1786"/>
      <c r="E87" s="1787"/>
      <c r="F87" s="1788"/>
      <c r="G87" s="1788"/>
      <c r="H87" s="1788"/>
      <c r="I87" s="1788"/>
      <c r="J87" s="1788"/>
      <c r="K87" s="1788"/>
      <c r="L87" s="1788"/>
      <c r="M87" s="346">
        <f t="shared" ref="M87:M101" si="73">SUM(E87:L87)</f>
        <v>0</v>
      </c>
      <c r="N87" s="1789"/>
      <c r="O87" s="1789"/>
      <c r="P87" s="1789"/>
      <c r="Q87" s="348">
        <f t="shared" ref="Q87:Q101" si="74">B87+C87+M87+N87+O87+P87+D87</f>
        <v>0</v>
      </c>
      <c r="R87" s="1790"/>
      <c r="S87" s="1791"/>
      <c r="T87" s="1791"/>
      <c r="U87" s="1791"/>
      <c r="V87" s="1791"/>
      <c r="W87" s="346">
        <f t="shared" ref="W87:W101" si="75">SUM(R87:V87)</f>
        <v>0</v>
      </c>
      <c r="X87" s="1790"/>
      <c r="Y87" s="1791"/>
      <c r="Z87" s="1791"/>
      <c r="AA87" s="1791"/>
      <c r="AB87" s="1791"/>
      <c r="AC87" s="1791"/>
      <c r="AD87" s="1791"/>
      <c r="AE87" s="1791"/>
      <c r="AF87" s="1791"/>
      <c r="AG87" s="346">
        <f t="shared" ref="AG87:AG101" si="76">SUM(X87:AF87)</f>
        <v>0</v>
      </c>
      <c r="AH87" s="1792"/>
      <c r="AI87" s="351">
        <f t="shared" ref="AI87:AI101" si="77">Q87+W87+AG87+AH87</f>
        <v>0</v>
      </c>
      <c r="AJ87" s="1787"/>
      <c r="AK87" s="1788"/>
      <c r="AL87" s="1788"/>
      <c r="AM87" s="1788"/>
      <c r="AN87" s="1788"/>
      <c r="AO87" s="1788"/>
      <c r="AP87" s="346">
        <f t="shared" ref="AP87:AP101" si="78">SUM(AJ87:AO87)</f>
        <v>0</v>
      </c>
      <c r="AQ87" s="1789"/>
      <c r="AR87" s="1792"/>
      <c r="AS87" s="1789"/>
      <c r="AT87" s="352">
        <f t="shared" si="68"/>
        <v>0</v>
      </c>
      <c r="AU87" s="1785"/>
      <c r="AV87" s="1793"/>
      <c r="AW87" s="1793"/>
      <c r="AX87" s="346">
        <f t="shared" ref="AX87:AX101" si="79">SUM(AU87:AW87)</f>
        <v>0</v>
      </c>
      <c r="AY87" s="1789"/>
      <c r="AZ87" s="1789"/>
      <c r="BA87" s="352">
        <f t="shared" si="69"/>
        <v>0</v>
      </c>
      <c r="BB87" s="1792"/>
      <c r="BC87" s="352">
        <f t="shared" si="70"/>
        <v>0</v>
      </c>
    </row>
    <row r="88" spans="1:56" hidden="1" outlineLevel="2">
      <c r="A88" s="1777" t="str">
        <f>Cover!C22</f>
        <v>- none -</v>
      </c>
      <c r="B88" s="1784"/>
      <c r="C88" s="1785"/>
      <c r="D88" s="1786"/>
      <c r="E88" s="1787"/>
      <c r="F88" s="1788"/>
      <c r="G88" s="1788"/>
      <c r="H88" s="1788"/>
      <c r="I88" s="1788"/>
      <c r="J88" s="1788"/>
      <c r="K88" s="1788"/>
      <c r="L88" s="1788"/>
      <c r="M88" s="346">
        <f t="shared" si="73"/>
        <v>0</v>
      </c>
      <c r="N88" s="1789"/>
      <c r="O88" s="1789"/>
      <c r="P88" s="1789"/>
      <c r="Q88" s="348">
        <f t="shared" si="74"/>
        <v>0</v>
      </c>
      <c r="R88" s="1790"/>
      <c r="S88" s="1791"/>
      <c r="T88" s="1791"/>
      <c r="U88" s="1791"/>
      <c r="V88" s="1791"/>
      <c r="W88" s="346">
        <f t="shared" si="75"/>
        <v>0</v>
      </c>
      <c r="X88" s="1790"/>
      <c r="Y88" s="1791"/>
      <c r="Z88" s="1791"/>
      <c r="AA88" s="1791"/>
      <c r="AB88" s="1791"/>
      <c r="AC88" s="1791"/>
      <c r="AD88" s="1791"/>
      <c r="AE88" s="1791"/>
      <c r="AF88" s="1791"/>
      <c r="AG88" s="346">
        <f t="shared" si="76"/>
        <v>0</v>
      </c>
      <c r="AH88" s="1792"/>
      <c r="AI88" s="351">
        <f t="shared" si="77"/>
        <v>0</v>
      </c>
      <c r="AJ88" s="1787"/>
      <c r="AK88" s="1788"/>
      <c r="AL88" s="1788"/>
      <c r="AM88" s="1788"/>
      <c r="AN88" s="1788"/>
      <c r="AO88" s="1788"/>
      <c r="AP88" s="346">
        <f t="shared" si="78"/>
        <v>0</v>
      </c>
      <c r="AQ88" s="1789"/>
      <c r="AR88" s="1792"/>
      <c r="AS88" s="1789"/>
      <c r="AT88" s="352">
        <f t="shared" si="68"/>
        <v>0</v>
      </c>
      <c r="AU88" s="1785"/>
      <c r="AV88" s="1793"/>
      <c r="AW88" s="1793"/>
      <c r="AX88" s="346">
        <f t="shared" si="79"/>
        <v>0</v>
      </c>
      <c r="AY88" s="1789"/>
      <c r="AZ88" s="1789"/>
      <c r="BA88" s="352">
        <f t="shared" si="69"/>
        <v>0</v>
      </c>
      <c r="BB88" s="1792"/>
      <c r="BC88" s="352">
        <f t="shared" si="70"/>
        <v>0</v>
      </c>
    </row>
    <row r="89" spans="1:56" hidden="1" outlineLevel="2">
      <c r="A89" s="1777" t="str">
        <f>Cover!C23</f>
        <v>- none -</v>
      </c>
      <c r="B89" s="1784"/>
      <c r="C89" s="1785"/>
      <c r="D89" s="1786"/>
      <c r="E89" s="1787"/>
      <c r="F89" s="1788"/>
      <c r="G89" s="1788"/>
      <c r="H89" s="1788"/>
      <c r="I89" s="1788"/>
      <c r="J89" s="1788"/>
      <c r="K89" s="1788"/>
      <c r="L89" s="1788"/>
      <c r="M89" s="346">
        <f t="shared" si="73"/>
        <v>0</v>
      </c>
      <c r="N89" s="1789"/>
      <c r="O89" s="1789"/>
      <c r="P89" s="1789"/>
      <c r="Q89" s="348">
        <f t="shared" si="74"/>
        <v>0</v>
      </c>
      <c r="R89" s="1790"/>
      <c r="S89" s="1791"/>
      <c r="T89" s="1791"/>
      <c r="U89" s="1791"/>
      <c r="V89" s="1791"/>
      <c r="W89" s="346">
        <f t="shared" si="75"/>
        <v>0</v>
      </c>
      <c r="X89" s="1790"/>
      <c r="Y89" s="1791"/>
      <c r="Z89" s="1791"/>
      <c r="AA89" s="1791"/>
      <c r="AB89" s="1791"/>
      <c r="AC89" s="1791"/>
      <c r="AD89" s="1791"/>
      <c r="AE89" s="1791"/>
      <c r="AF89" s="1791"/>
      <c r="AG89" s="346">
        <f t="shared" si="76"/>
        <v>0</v>
      </c>
      <c r="AH89" s="1792"/>
      <c r="AI89" s="351">
        <f t="shared" si="77"/>
        <v>0</v>
      </c>
      <c r="AJ89" s="1787"/>
      <c r="AK89" s="1788"/>
      <c r="AL89" s="1788"/>
      <c r="AM89" s="1788"/>
      <c r="AN89" s="1788"/>
      <c r="AO89" s="1788"/>
      <c r="AP89" s="346">
        <f t="shared" si="78"/>
        <v>0</v>
      </c>
      <c r="AQ89" s="1789"/>
      <c r="AR89" s="1792"/>
      <c r="AS89" s="1789"/>
      <c r="AT89" s="352">
        <f t="shared" si="68"/>
        <v>0</v>
      </c>
      <c r="AU89" s="1785"/>
      <c r="AV89" s="1793"/>
      <c r="AW89" s="1793"/>
      <c r="AX89" s="346">
        <f t="shared" si="79"/>
        <v>0</v>
      </c>
      <c r="AY89" s="1789"/>
      <c r="AZ89" s="1789"/>
      <c r="BA89" s="352">
        <f t="shared" si="69"/>
        <v>0</v>
      </c>
      <c r="BB89" s="1792"/>
      <c r="BC89" s="352">
        <f t="shared" si="70"/>
        <v>0</v>
      </c>
    </row>
    <row r="90" spans="1:56" hidden="1" outlineLevel="2">
      <c r="A90" s="1777" t="str">
        <f>Cover!C24</f>
        <v>- none -</v>
      </c>
      <c r="B90" s="1784"/>
      <c r="C90" s="1785"/>
      <c r="D90" s="1786"/>
      <c r="E90" s="1787"/>
      <c r="F90" s="1788"/>
      <c r="G90" s="1788"/>
      <c r="H90" s="1788"/>
      <c r="I90" s="1788"/>
      <c r="J90" s="1788"/>
      <c r="K90" s="1788"/>
      <c r="L90" s="1788"/>
      <c r="M90" s="346">
        <f t="shared" si="73"/>
        <v>0</v>
      </c>
      <c r="N90" s="1789"/>
      <c r="O90" s="1789"/>
      <c r="P90" s="1789"/>
      <c r="Q90" s="348">
        <f t="shared" si="74"/>
        <v>0</v>
      </c>
      <c r="R90" s="1790"/>
      <c r="S90" s="1791"/>
      <c r="T90" s="1791"/>
      <c r="U90" s="1791"/>
      <c r="V90" s="1791"/>
      <c r="W90" s="346">
        <f t="shared" si="75"/>
        <v>0</v>
      </c>
      <c r="X90" s="1790"/>
      <c r="Y90" s="1791"/>
      <c r="Z90" s="1791"/>
      <c r="AA90" s="1791"/>
      <c r="AB90" s="1791"/>
      <c r="AC90" s="1791"/>
      <c r="AD90" s="1791"/>
      <c r="AE90" s="1791"/>
      <c r="AF90" s="1791"/>
      <c r="AG90" s="346">
        <f t="shared" si="76"/>
        <v>0</v>
      </c>
      <c r="AH90" s="1792"/>
      <c r="AI90" s="351">
        <f t="shared" si="77"/>
        <v>0</v>
      </c>
      <c r="AJ90" s="1787"/>
      <c r="AK90" s="1788"/>
      <c r="AL90" s="1788"/>
      <c r="AM90" s="1788"/>
      <c r="AN90" s="1788"/>
      <c r="AO90" s="1788"/>
      <c r="AP90" s="346">
        <f t="shared" si="78"/>
        <v>0</v>
      </c>
      <c r="AQ90" s="1789"/>
      <c r="AR90" s="1792"/>
      <c r="AS90" s="1789"/>
      <c r="AT90" s="352">
        <f t="shared" si="68"/>
        <v>0</v>
      </c>
      <c r="AU90" s="1785"/>
      <c r="AV90" s="1793"/>
      <c r="AW90" s="1793"/>
      <c r="AX90" s="346">
        <f t="shared" si="79"/>
        <v>0</v>
      </c>
      <c r="AY90" s="1789"/>
      <c r="AZ90" s="1789"/>
      <c r="BA90" s="352">
        <f t="shared" si="69"/>
        <v>0</v>
      </c>
      <c r="BB90" s="1792"/>
      <c r="BC90" s="352">
        <f t="shared" si="70"/>
        <v>0</v>
      </c>
    </row>
    <row r="91" spans="1:56" hidden="1" outlineLevel="2">
      <c r="A91" s="1777" t="str">
        <f>Cover!C25</f>
        <v>- none -</v>
      </c>
      <c r="B91" s="1784"/>
      <c r="C91" s="1785"/>
      <c r="D91" s="1786"/>
      <c r="E91" s="1787"/>
      <c r="F91" s="1788"/>
      <c r="G91" s="1788"/>
      <c r="H91" s="1788"/>
      <c r="I91" s="1788"/>
      <c r="J91" s="1788"/>
      <c r="K91" s="1788"/>
      <c r="L91" s="1788"/>
      <c r="M91" s="346">
        <f t="shared" si="73"/>
        <v>0</v>
      </c>
      <c r="N91" s="1789"/>
      <c r="O91" s="1789"/>
      <c r="P91" s="1789"/>
      <c r="Q91" s="348">
        <f t="shared" si="74"/>
        <v>0</v>
      </c>
      <c r="R91" s="1790"/>
      <c r="S91" s="1791"/>
      <c r="T91" s="1791"/>
      <c r="U91" s="1791"/>
      <c r="V91" s="1791"/>
      <c r="W91" s="346">
        <f t="shared" si="75"/>
        <v>0</v>
      </c>
      <c r="X91" s="1790"/>
      <c r="Y91" s="1791"/>
      <c r="Z91" s="1791"/>
      <c r="AA91" s="1791"/>
      <c r="AB91" s="1791"/>
      <c r="AC91" s="1791"/>
      <c r="AD91" s="1791"/>
      <c r="AE91" s="1791"/>
      <c r="AF91" s="1791"/>
      <c r="AG91" s="346">
        <f t="shared" si="76"/>
        <v>0</v>
      </c>
      <c r="AH91" s="1792"/>
      <c r="AI91" s="351">
        <f t="shared" si="77"/>
        <v>0</v>
      </c>
      <c r="AJ91" s="1787"/>
      <c r="AK91" s="1788"/>
      <c r="AL91" s="1788"/>
      <c r="AM91" s="1788"/>
      <c r="AN91" s="1788"/>
      <c r="AO91" s="1788"/>
      <c r="AP91" s="346">
        <f t="shared" si="78"/>
        <v>0</v>
      </c>
      <c r="AQ91" s="1789"/>
      <c r="AR91" s="1792"/>
      <c r="AS91" s="1789"/>
      <c r="AT91" s="352">
        <f t="shared" si="68"/>
        <v>0</v>
      </c>
      <c r="AU91" s="1785"/>
      <c r="AV91" s="1793"/>
      <c r="AW91" s="1793"/>
      <c r="AX91" s="346">
        <f t="shared" si="79"/>
        <v>0</v>
      </c>
      <c r="AY91" s="1789"/>
      <c r="AZ91" s="1789"/>
      <c r="BA91" s="352">
        <f t="shared" si="69"/>
        <v>0</v>
      </c>
      <c r="BB91" s="1792"/>
      <c r="BC91" s="352">
        <f t="shared" si="70"/>
        <v>0</v>
      </c>
    </row>
    <row r="92" spans="1:56" hidden="1" outlineLevel="2">
      <c r="A92" s="1777" t="str">
        <f>Cover!C26</f>
        <v>- none -</v>
      </c>
      <c r="B92" s="1784"/>
      <c r="C92" s="1785"/>
      <c r="D92" s="1786"/>
      <c r="E92" s="1787"/>
      <c r="F92" s="1788"/>
      <c r="G92" s="1788"/>
      <c r="H92" s="1788"/>
      <c r="I92" s="1788"/>
      <c r="J92" s="1788"/>
      <c r="K92" s="1788"/>
      <c r="L92" s="1788"/>
      <c r="M92" s="346">
        <f t="shared" si="73"/>
        <v>0</v>
      </c>
      <c r="N92" s="1789"/>
      <c r="O92" s="1789"/>
      <c r="P92" s="1789"/>
      <c r="Q92" s="348">
        <f t="shared" si="74"/>
        <v>0</v>
      </c>
      <c r="R92" s="1790"/>
      <c r="S92" s="1791"/>
      <c r="T92" s="1791"/>
      <c r="U92" s="1791"/>
      <c r="V92" s="1791"/>
      <c r="W92" s="346">
        <f t="shared" si="75"/>
        <v>0</v>
      </c>
      <c r="X92" s="1790"/>
      <c r="Y92" s="1791"/>
      <c r="Z92" s="1791"/>
      <c r="AA92" s="1791"/>
      <c r="AB92" s="1791"/>
      <c r="AC92" s="1791"/>
      <c r="AD92" s="1791"/>
      <c r="AE92" s="1791"/>
      <c r="AF92" s="1791"/>
      <c r="AG92" s="346">
        <f t="shared" si="76"/>
        <v>0</v>
      </c>
      <c r="AH92" s="1792"/>
      <c r="AI92" s="351">
        <f t="shared" si="77"/>
        <v>0</v>
      </c>
      <c r="AJ92" s="1787"/>
      <c r="AK92" s="1788"/>
      <c r="AL92" s="1788"/>
      <c r="AM92" s="1788"/>
      <c r="AN92" s="1788"/>
      <c r="AO92" s="1788"/>
      <c r="AP92" s="346">
        <f t="shared" si="78"/>
        <v>0</v>
      </c>
      <c r="AQ92" s="1789"/>
      <c r="AR92" s="1792"/>
      <c r="AS92" s="1789"/>
      <c r="AT92" s="352">
        <f t="shared" si="68"/>
        <v>0</v>
      </c>
      <c r="AU92" s="1785"/>
      <c r="AV92" s="1793"/>
      <c r="AW92" s="1793"/>
      <c r="AX92" s="346">
        <f t="shared" si="79"/>
        <v>0</v>
      </c>
      <c r="AY92" s="1789"/>
      <c r="AZ92" s="1789"/>
      <c r="BA92" s="352">
        <f t="shared" si="69"/>
        <v>0</v>
      </c>
      <c r="BB92" s="1792"/>
      <c r="BC92" s="352">
        <f t="shared" si="70"/>
        <v>0</v>
      </c>
    </row>
    <row r="93" spans="1:56" hidden="1" outlineLevel="2">
      <c r="A93" s="1777" t="str">
        <f>Cover!C27</f>
        <v>- none -</v>
      </c>
      <c r="B93" s="1784"/>
      <c r="C93" s="1785"/>
      <c r="D93" s="1786"/>
      <c r="E93" s="1787"/>
      <c r="F93" s="1788"/>
      <c r="G93" s="1788"/>
      <c r="H93" s="1788"/>
      <c r="I93" s="1788"/>
      <c r="J93" s="1788"/>
      <c r="K93" s="1788"/>
      <c r="L93" s="1788"/>
      <c r="M93" s="346">
        <f t="shared" si="73"/>
        <v>0</v>
      </c>
      <c r="N93" s="1789"/>
      <c r="O93" s="1789"/>
      <c r="P93" s="1789"/>
      <c r="Q93" s="348">
        <f t="shared" si="74"/>
        <v>0</v>
      </c>
      <c r="R93" s="1790"/>
      <c r="S93" s="1791"/>
      <c r="T93" s="1791"/>
      <c r="U93" s="1791"/>
      <c r="V93" s="1791"/>
      <c r="W93" s="346">
        <f t="shared" si="75"/>
        <v>0</v>
      </c>
      <c r="X93" s="1790"/>
      <c r="Y93" s="1791"/>
      <c r="Z93" s="1791"/>
      <c r="AA93" s="1791"/>
      <c r="AB93" s="1791"/>
      <c r="AC93" s="1791"/>
      <c r="AD93" s="1791"/>
      <c r="AE93" s="1791"/>
      <c r="AF93" s="1791"/>
      <c r="AG93" s="346">
        <f t="shared" si="76"/>
        <v>0</v>
      </c>
      <c r="AH93" s="1792"/>
      <c r="AI93" s="351">
        <f t="shared" si="77"/>
        <v>0</v>
      </c>
      <c r="AJ93" s="1787"/>
      <c r="AK93" s="1788"/>
      <c r="AL93" s="1788"/>
      <c r="AM93" s="1788"/>
      <c r="AN93" s="1788"/>
      <c r="AO93" s="1788"/>
      <c r="AP93" s="346">
        <f t="shared" si="78"/>
        <v>0</v>
      </c>
      <c r="AQ93" s="1789"/>
      <c r="AR93" s="1792"/>
      <c r="AS93" s="1789"/>
      <c r="AT93" s="352">
        <f t="shared" si="68"/>
        <v>0</v>
      </c>
      <c r="AU93" s="1785"/>
      <c r="AV93" s="1793"/>
      <c r="AW93" s="1793"/>
      <c r="AX93" s="346">
        <f t="shared" si="79"/>
        <v>0</v>
      </c>
      <c r="AY93" s="1789"/>
      <c r="AZ93" s="1789"/>
      <c r="BA93" s="352">
        <f t="shared" si="69"/>
        <v>0</v>
      </c>
      <c r="BB93" s="1792"/>
      <c r="BC93" s="352">
        <f t="shared" si="70"/>
        <v>0</v>
      </c>
    </row>
    <row r="94" spans="1:56" hidden="1" outlineLevel="2">
      <c r="A94" s="1777" t="str">
        <f>Cover!C28</f>
        <v>- none -</v>
      </c>
      <c r="B94" s="1784"/>
      <c r="C94" s="1785"/>
      <c r="D94" s="1786"/>
      <c r="E94" s="1787"/>
      <c r="F94" s="1788"/>
      <c r="G94" s="1788"/>
      <c r="H94" s="1788"/>
      <c r="I94" s="1788"/>
      <c r="J94" s="1788"/>
      <c r="K94" s="1788"/>
      <c r="L94" s="1788"/>
      <c r="M94" s="346">
        <f t="shared" si="73"/>
        <v>0</v>
      </c>
      <c r="N94" s="1789"/>
      <c r="O94" s="1789"/>
      <c r="P94" s="1789"/>
      <c r="Q94" s="348">
        <f t="shared" si="74"/>
        <v>0</v>
      </c>
      <c r="R94" s="1790"/>
      <c r="S94" s="1791"/>
      <c r="T94" s="1791"/>
      <c r="U94" s="1791"/>
      <c r="V94" s="1791"/>
      <c r="W94" s="346">
        <f t="shared" si="75"/>
        <v>0</v>
      </c>
      <c r="X94" s="1790"/>
      <c r="Y94" s="1791"/>
      <c r="Z94" s="1791"/>
      <c r="AA94" s="1791"/>
      <c r="AB94" s="1791"/>
      <c r="AC94" s="1791"/>
      <c r="AD94" s="1791"/>
      <c r="AE94" s="1791"/>
      <c r="AF94" s="1791"/>
      <c r="AG94" s="346">
        <f t="shared" si="76"/>
        <v>0</v>
      </c>
      <c r="AH94" s="1792"/>
      <c r="AI94" s="351">
        <f t="shared" si="77"/>
        <v>0</v>
      </c>
      <c r="AJ94" s="1787"/>
      <c r="AK94" s="1788"/>
      <c r="AL94" s="1788"/>
      <c r="AM94" s="1788"/>
      <c r="AN94" s="1788"/>
      <c r="AO94" s="1788"/>
      <c r="AP94" s="346">
        <f t="shared" si="78"/>
        <v>0</v>
      </c>
      <c r="AQ94" s="1789"/>
      <c r="AR94" s="1792"/>
      <c r="AS94" s="1789"/>
      <c r="AT94" s="352">
        <f t="shared" si="68"/>
        <v>0</v>
      </c>
      <c r="AU94" s="1785"/>
      <c r="AV94" s="1793"/>
      <c r="AW94" s="1793"/>
      <c r="AX94" s="346">
        <f t="shared" si="79"/>
        <v>0</v>
      </c>
      <c r="AY94" s="1789"/>
      <c r="AZ94" s="1789"/>
      <c r="BA94" s="352">
        <f t="shared" si="69"/>
        <v>0</v>
      </c>
      <c r="BB94" s="1792"/>
      <c r="BC94" s="352">
        <f t="shared" si="70"/>
        <v>0</v>
      </c>
      <c r="BD94" s="498"/>
    </row>
    <row r="95" spans="1:56" hidden="1" outlineLevel="2">
      <c r="A95" s="1777" t="str">
        <f>Cover!C29</f>
        <v>- none -</v>
      </c>
      <c r="B95" s="1784"/>
      <c r="C95" s="1785"/>
      <c r="D95" s="1786"/>
      <c r="E95" s="1787"/>
      <c r="F95" s="1788"/>
      <c r="G95" s="1788"/>
      <c r="H95" s="1788"/>
      <c r="I95" s="1788"/>
      <c r="J95" s="1788"/>
      <c r="K95" s="1788"/>
      <c r="L95" s="1788"/>
      <c r="M95" s="346">
        <f t="shared" si="73"/>
        <v>0</v>
      </c>
      <c r="N95" s="1789"/>
      <c r="O95" s="1789"/>
      <c r="P95" s="1789"/>
      <c r="Q95" s="348">
        <f t="shared" si="74"/>
        <v>0</v>
      </c>
      <c r="R95" s="1790"/>
      <c r="S95" s="1791"/>
      <c r="T95" s="1791"/>
      <c r="U95" s="1791"/>
      <c r="V95" s="1791"/>
      <c r="W95" s="346">
        <f t="shared" si="75"/>
        <v>0</v>
      </c>
      <c r="X95" s="1790"/>
      <c r="Y95" s="1791"/>
      <c r="Z95" s="1791"/>
      <c r="AA95" s="1791"/>
      <c r="AB95" s="1791"/>
      <c r="AC95" s="1791"/>
      <c r="AD95" s="1791"/>
      <c r="AE95" s="1791"/>
      <c r="AF95" s="1791"/>
      <c r="AG95" s="346">
        <f t="shared" si="76"/>
        <v>0</v>
      </c>
      <c r="AH95" s="1792"/>
      <c r="AI95" s="351">
        <f t="shared" si="77"/>
        <v>0</v>
      </c>
      <c r="AJ95" s="1787"/>
      <c r="AK95" s="1788"/>
      <c r="AL95" s="1788"/>
      <c r="AM95" s="1788"/>
      <c r="AN95" s="1788"/>
      <c r="AO95" s="1788"/>
      <c r="AP95" s="346">
        <f t="shared" si="78"/>
        <v>0</v>
      </c>
      <c r="AQ95" s="1789"/>
      <c r="AR95" s="1792"/>
      <c r="AS95" s="1789"/>
      <c r="AT95" s="352">
        <f t="shared" si="68"/>
        <v>0</v>
      </c>
      <c r="AU95" s="1785"/>
      <c r="AV95" s="1793"/>
      <c r="AW95" s="1793"/>
      <c r="AX95" s="346">
        <f t="shared" si="79"/>
        <v>0</v>
      </c>
      <c r="AY95" s="1789"/>
      <c r="AZ95" s="1789"/>
      <c r="BA95" s="352">
        <f t="shared" si="69"/>
        <v>0</v>
      </c>
      <c r="BB95" s="1792"/>
      <c r="BC95" s="352">
        <f t="shared" si="70"/>
        <v>0</v>
      </c>
      <c r="BD95" s="499"/>
    </row>
    <row r="96" spans="1:56" hidden="1" outlineLevel="2">
      <c r="A96" s="1777" t="str">
        <f>Cover!C30</f>
        <v>- none -</v>
      </c>
      <c r="B96" s="1784"/>
      <c r="C96" s="1785"/>
      <c r="D96" s="1786"/>
      <c r="E96" s="1787"/>
      <c r="F96" s="1788"/>
      <c r="G96" s="1788"/>
      <c r="H96" s="1788"/>
      <c r="I96" s="1788"/>
      <c r="J96" s="1788"/>
      <c r="K96" s="1788"/>
      <c r="L96" s="1788"/>
      <c r="M96" s="346">
        <f t="shared" si="73"/>
        <v>0</v>
      </c>
      <c r="N96" s="1789"/>
      <c r="O96" s="1789"/>
      <c r="P96" s="1789"/>
      <c r="Q96" s="348">
        <f t="shared" si="74"/>
        <v>0</v>
      </c>
      <c r="R96" s="1790"/>
      <c r="S96" s="1791"/>
      <c r="T96" s="1791"/>
      <c r="U96" s="1791"/>
      <c r="V96" s="1791"/>
      <c r="W96" s="346">
        <f t="shared" si="75"/>
        <v>0</v>
      </c>
      <c r="X96" s="1790"/>
      <c r="Y96" s="1791"/>
      <c r="Z96" s="1791"/>
      <c r="AA96" s="1791"/>
      <c r="AB96" s="1791"/>
      <c r="AC96" s="1791"/>
      <c r="AD96" s="1791"/>
      <c r="AE96" s="1791"/>
      <c r="AF96" s="1791"/>
      <c r="AG96" s="346">
        <f t="shared" si="76"/>
        <v>0</v>
      </c>
      <c r="AH96" s="1792"/>
      <c r="AI96" s="351">
        <f t="shared" si="77"/>
        <v>0</v>
      </c>
      <c r="AJ96" s="1787"/>
      <c r="AK96" s="1788"/>
      <c r="AL96" s="1788"/>
      <c r="AM96" s="1788"/>
      <c r="AN96" s="1788"/>
      <c r="AO96" s="1788"/>
      <c r="AP96" s="346">
        <f t="shared" si="78"/>
        <v>0</v>
      </c>
      <c r="AQ96" s="1789"/>
      <c r="AR96" s="1792"/>
      <c r="AS96" s="1789"/>
      <c r="AT96" s="352">
        <f t="shared" si="68"/>
        <v>0</v>
      </c>
      <c r="AU96" s="1785"/>
      <c r="AV96" s="1793"/>
      <c r="AW96" s="1793"/>
      <c r="AX96" s="346">
        <f t="shared" si="79"/>
        <v>0</v>
      </c>
      <c r="AY96" s="1789"/>
      <c r="AZ96" s="1789"/>
      <c r="BA96" s="352">
        <f t="shared" si="69"/>
        <v>0</v>
      </c>
      <c r="BB96" s="1792"/>
      <c r="BC96" s="352">
        <f t="shared" si="70"/>
        <v>0</v>
      </c>
      <c r="BD96" s="498"/>
    </row>
    <row r="97" spans="1:56" hidden="1" outlineLevel="2">
      <c r="A97" s="1777" t="str">
        <f>Cover!C31</f>
        <v>- none -</v>
      </c>
      <c r="B97" s="1784"/>
      <c r="C97" s="1785"/>
      <c r="D97" s="1786"/>
      <c r="E97" s="1787"/>
      <c r="F97" s="1788"/>
      <c r="G97" s="1788"/>
      <c r="H97" s="1788"/>
      <c r="I97" s="1788"/>
      <c r="J97" s="1788"/>
      <c r="K97" s="1788"/>
      <c r="L97" s="1788"/>
      <c r="M97" s="346">
        <f t="shared" si="73"/>
        <v>0</v>
      </c>
      <c r="N97" s="1789"/>
      <c r="O97" s="1789"/>
      <c r="P97" s="1789"/>
      <c r="Q97" s="348">
        <f t="shared" si="74"/>
        <v>0</v>
      </c>
      <c r="R97" s="1790"/>
      <c r="S97" s="1791"/>
      <c r="T97" s="1791"/>
      <c r="U97" s="1791"/>
      <c r="V97" s="1791"/>
      <c r="W97" s="346">
        <f t="shared" si="75"/>
        <v>0</v>
      </c>
      <c r="X97" s="1790"/>
      <c r="Y97" s="1791"/>
      <c r="Z97" s="1791"/>
      <c r="AA97" s="1791"/>
      <c r="AB97" s="1791"/>
      <c r="AC97" s="1791"/>
      <c r="AD97" s="1791"/>
      <c r="AE97" s="1791"/>
      <c r="AF97" s="1791"/>
      <c r="AG97" s="346">
        <f t="shared" si="76"/>
        <v>0</v>
      </c>
      <c r="AH97" s="1792"/>
      <c r="AI97" s="351">
        <f t="shared" si="77"/>
        <v>0</v>
      </c>
      <c r="AJ97" s="1787"/>
      <c r="AK97" s="1788"/>
      <c r="AL97" s="1788"/>
      <c r="AM97" s="1788"/>
      <c r="AN97" s="1788"/>
      <c r="AO97" s="1788"/>
      <c r="AP97" s="346">
        <f t="shared" si="78"/>
        <v>0</v>
      </c>
      <c r="AQ97" s="1789"/>
      <c r="AR97" s="1792"/>
      <c r="AS97" s="1789"/>
      <c r="AT97" s="352">
        <f t="shared" si="68"/>
        <v>0</v>
      </c>
      <c r="AU97" s="1785"/>
      <c r="AV97" s="1793"/>
      <c r="AW97" s="1793"/>
      <c r="AX97" s="346">
        <f t="shared" si="79"/>
        <v>0</v>
      </c>
      <c r="AY97" s="1789"/>
      <c r="AZ97" s="1789"/>
      <c r="BA97" s="352">
        <f t="shared" si="69"/>
        <v>0</v>
      </c>
      <c r="BB97" s="1792"/>
      <c r="BC97" s="352">
        <f t="shared" si="70"/>
        <v>0</v>
      </c>
      <c r="BD97" s="498"/>
    </row>
    <row r="98" spans="1:56" hidden="1" outlineLevel="2">
      <c r="A98" s="1777" t="str">
        <f>Cover!C32</f>
        <v>- none -</v>
      </c>
      <c r="B98" s="1784"/>
      <c r="C98" s="1785"/>
      <c r="D98" s="1786"/>
      <c r="E98" s="1787"/>
      <c r="F98" s="1788"/>
      <c r="G98" s="1788"/>
      <c r="H98" s="1788"/>
      <c r="I98" s="1788"/>
      <c r="J98" s="1788"/>
      <c r="K98" s="1788"/>
      <c r="L98" s="1788"/>
      <c r="M98" s="346">
        <f t="shared" si="73"/>
        <v>0</v>
      </c>
      <c r="N98" s="1789"/>
      <c r="O98" s="1789"/>
      <c r="P98" s="1789"/>
      <c r="Q98" s="348">
        <f t="shared" si="74"/>
        <v>0</v>
      </c>
      <c r="R98" s="1790"/>
      <c r="S98" s="1791"/>
      <c r="T98" s="1791"/>
      <c r="U98" s="1791"/>
      <c r="V98" s="1791"/>
      <c r="W98" s="346">
        <f t="shared" si="75"/>
        <v>0</v>
      </c>
      <c r="X98" s="1790"/>
      <c r="Y98" s="1791"/>
      <c r="Z98" s="1791"/>
      <c r="AA98" s="1791"/>
      <c r="AB98" s="1791"/>
      <c r="AC98" s="1791"/>
      <c r="AD98" s="1791"/>
      <c r="AE98" s="1791"/>
      <c r="AF98" s="1791"/>
      <c r="AG98" s="346">
        <f t="shared" si="76"/>
        <v>0</v>
      </c>
      <c r="AH98" s="1792"/>
      <c r="AI98" s="351">
        <f t="shared" si="77"/>
        <v>0</v>
      </c>
      <c r="AJ98" s="1787"/>
      <c r="AK98" s="1788"/>
      <c r="AL98" s="1788"/>
      <c r="AM98" s="1788"/>
      <c r="AN98" s="1788"/>
      <c r="AO98" s="1788"/>
      <c r="AP98" s="346">
        <f t="shared" si="78"/>
        <v>0</v>
      </c>
      <c r="AQ98" s="1789"/>
      <c r="AR98" s="1792"/>
      <c r="AS98" s="1789"/>
      <c r="AT98" s="352">
        <f t="shared" si="68"/>
        <v>0</v>
      </c>
      <c r="AU98" s="1785"/>
      <c r="AV98" s="1793"/>
      <c r="AW98" s="1793"/>
      <c r="AX98" s="346">
        <f t="shared" si="79"/>
        <v>0</v>
      </c>
      <c r="AY98" s="1789"/>
      <c r="AZ98" s="1789"/>
      <c r="BA98" s="352">
        <f t="shared" si="69"/>
        <v>0</v>
      </c>
      <c r="BB98" s="1792"/>
      <c r="BC98" s="352">
        <f t="shared" si="70"/>
        <v>0</v>
      </c>
      <c r="BD98" s="498"/>
    </row>
    <row r="99" spans="1:56" hidden="1" outlineLevel="2">
      <c r="A99" s="1777" t="str">
        <f>Cover!C33</f>
        <v>- none -</v>
      </c>
      <c r="B99" s="1784"/>
      <c r="C99" s="1785"/>
      <c r="D99" s="1786"/>
      <c r="E99" s="1787"/>
      <c r="F99" s="1788"/>
      <c r="G99" s="1788"/>
      <c r="H99" s="1788"/>
      <c r="I99" s="1788"/>
      <c r="J99" s="1788"/>
      <c r="K99" s="1788"/>
      <c r="L99" s="1788"/>
      <c r="M99" s="346">
        <f t="shared" si="73"/>
        <v>0</v>
      </c>
      <c r="N99" s="1789"/>
      <c r="O99" s="1789"/>
      <c r="P99" s="1789"/>
      <c r="Q99" s="348">
        <f t="shared" si="74"/>
        <v>0</v>
      </c>
      <c r="R99" s="1790"/>
      <c r="S99" s="1791"/>
      <c r="T99" s="1791"/>
      <c r="U99" s="1791"/>
      <c r="V99" s="1791"/>
      <c r="W99" s="346">
        <f t="shared" si="75"/>
        <v>0</v>
      </c>
      <c r="X99" s="1790"/>
      <c r="Y99" s="1791"/>
      <c r="Z99" s="1791"/>
      <c r="AA99" s="1791"/>
      <c r="AB99" s="1791"/>
      <c r="AC99" s="1791"/>
      <c r="AD99" s="1791"/>
      <c r="AE99" s="1791"/>
      <c r="AF99" s="1791"/>
      <c r="AG99" s="346">
        <f t="shared" si="76"/>
        <v>0</v>
      </c>
      <c r="AH99" s="1792"/>
      <c r="AI99" s="351">
        <f t="shared" si="77"/>
        <v>0</v>
      </c>
      <c r="AJ99" s="1787"/>
      <c r="AK99" s="1788"/>
      <c r="AL99" s="1788"/>
      <c r="AM99" s="1788"/>
      <c r="AN99" s="1788"/>
      <c r="AO99" s="1788"/>
      <c r="AP99" s="346">
        <f t="shared" si="78"/>
        <v>0</v>
      </c>
      <c r="AQ99" s="1789"/>
      <c r="AR99" s="1792"/>
      <c r="AS99" s="1789"/>
      <c r="AT99" s="352">
        <f t="shared" si="68"/>
        <v>0</v>
      </c>
      <c r="AU99" s="1785"/>
      <c r="AV99" s="1793"/>
      <c r="AW99" s="1793"/>
      <c r="AX99" s="346">
        <f t="shared" si="79"/>
        <v>0</v>
      </c>
      <c r="AY99" s="1789"/>
      <c r="AZ99" s="1789"/>
      <c r="BA99" s="352">
        <f t="shared" si="69"/>
        <v>0</v>
      </c>
      <c r="BB99" s="1792"/>
      <c r="BC99" s="352">
        <f t="shared" si="70"/>
        <v>0</v>
      </c>
      <c r="BD99" s="498"/>
    </row>
    <row r="100" spans="1:56" hidden="1" outlineLevel="2">
      <c r="A100" s="1777" t="str">
        <f>Cover!C34</f>
        <v>- none -</v>
      </c>
      <c r="B100" s="1784"/>
      <c r="C100" s="1785"/>
      <c r="D100" s="1786"/>
      <c r="E100" s="1787"/>
      <c r="F100" s="1788"/>
      <c r="G100" s="1788"/>
      <c r="H100" s="1788"/>
      <c r="I100" s="1788"/>
      <c r="J100" s="1788"/>
      <c r="K100" s="1788"/>
      <c r="L100" s="1788"/>
      <c r="M100" s="346">
        <f t="shared" si="73"/>
        <v>0</v>
      </c>
      <c r="N100" s="1789"/>
      <c r="O100" s="1789"/>
      <c r="P100" s="1789"/>
      <c r="Q100" s="348">
        <f t="shared" si="74"/>
        <v>0</v>
      </c>
      <c r="R100" s="1790"/>
      <c r="S100" s="1791"/>
      <c r="T100" s="1791"/>
      <c r="U100" s="1791"/>
      <c r="V100" s="1791"/>
      <c r="W100" s="346">
        <f t="shared" si="75"/>
        <v>0</v>
      </c>
      <c r="X100" s="1790"/>
      <c r="Y100" s="1791"/>
      <c r="Z100" s="1791"/>
      <c r="AA100" s="1791"/>
      <c r="AB100" s="1791"/>
      <c r="AC100" s="1791"/>
      <c r="AD100" s="1791"/>
      <c r="AE100" s="1791"/>
      <c r="AF100" s="1791"/>
      <c r="AG100" s="346">
        <f t="shared" si="76"/>
        <v>0</v>
      </c>
      <c r="AH100" s="1792"/>
      <c r="AI100" s="351">
        <f t="shared" si="77"/>
        <v>0</v>
      </c>
      <c r="AJ100" s="1787"/>
      <c r="AK100" s="1788"/>
      <c r="AL100" s="1788"/>
      <c r="AM100" s="1788"/>
      <c r="AN100" s="1788"/>
      <c r="AO100" s="1788"/>
      <c r="AP100" s="346">
        <f t="shared" si="78"/>
        <v>0</v>
      </c>
      <c r="AQ100" s="1789"/>
      <c r="AR100" s="1792"/>
      <c r="AS100" s="1789"/>
      <c r="AT100" s="352">
        <f t="shared" si="68"/>
        <v>0</v>
      </c>
      <c r="AU100" s="1785"/>
      <c r="AV100" s="1793"/>
      <c r="AW100" s="1793"/>
      <c r="AX100" s="346">
        <f t="shared" si="79"/>
        <v>0</v>
      </c>
      <c r="AY100" s="1789"/>
      <c r="AZ100" s="1789"/>
      <c r="BA100" s="352">
        <f t="shared" si="69"/>
        <v>0</v>
      </c>
      <c r="BB100" s="1792"/>
      <c r="BC100" s="352">
        <f t="shared" si="70"/>
        <v>0</v>
      </c>
      <c r="BD100" s="498"/>
    </row>
    <row r="101" spans="1:56" hidden="1" outlineLevel="2">
      <c r="A101" s="1777" t="str">
        <f>Cover!C35</f>
        <v>- none -</v>
      </c>
      <c r="B101" s="1784"/>
      <c r="C101" s="1785"/>
      <c r="D101" s="1786"/>
      <c r="E101" s="1787"/>
      <c r="F101" s="1788"/>
      <c r="G101" s="1788"/>
      <c r="H101" s="1788"/>
      <c r="I101" s="1788"/>
      <c r="J101" s="1788"/>
      <c r="K101" s="1788"/>
      <c r="L101" s="1788"/>
      <c r="M101" s="346">
        <f t="shared" si="73"/>
        <v>0</v>
      </c>
      <c r="N101" s="1789"/>
      <c r="O101" s="1789"/>
      <c r="P101" s="1789"/>
      <c r="Q101" s="348">
        <f t="shared" si="74"/>
        <v>0</v>
      </c>
      <c r="R101" s="1790"/>
      <c r="S101" s="1791"/>
      <c r="T101" s="1791"/>
      <c r="U101" s="1791"/>
      <c r="V101" s="1791"/>
      <c r="W101" s="346">
        <f t="shared" si="75"/>
        <v>0</v>
      </c>
      <c r="X101" s="1790"/>
      <c r="Y101" s="1791"/>
      <c r="Z101" s="1791"/>
      <c r="AA101" s="1791"/>
      <c r="AB101" s="1791"/>
      <c r="AC101" s="1791"/>
      <c r="AD101" s="1791"/>
      <c r="AE101" s="1791"/>
      <c r="AF101" s="1791"/>
      <c r="AG101" s="346">
        <f t="shared" si="76"/>
        <v>0</v>
      </c>
      <c r="AH101" s="1792"/>
      <c r="AI101" s="351">
        <f t="shared" si="77"/>
        <v>0</v>
      </c>
      <c r="AJ101" s="1787"/>
      <c r="AK101" s="1788"/>
      <c r="AL101" s="1788"/>
      <c r="AM101" s="1788"/>
      <c r="AN101" s="1788"/>
      <c r="AO101" s="1788"/>
      <c r="AP101" s="346">
        <f t="shared" si="78"/>
        <v>0</v>
      </c>
      <c r="AQ101" s="1789"/>
      <c r="AR101" s="1792"/>
      <c r="AS101" s="1789"/>
      <c r="AT101" s="352">
        <f t="shared" si="68"/>
        <v>0</v>
      </c>
      <c r="AU101" s="1785"/>
      <c r="AV101" s="1793"/>
      <c r="AW101" s="1793"/>
      <c r="AX101" s="346">
        <f t="shared" si="79"/>
        <v>0</v>
      </c>
      <c r="AY101" s="1789"/>
      <c r="AZ101" s="1789"/>
      <c r="BA101" s="352">
        <f t="shared" si="69"/>
        <v>0</v>
      </c>
      <c r="BB101" s="1792"/>
      <c r="BC101" s="352">
        <f t="shared" si="70"/>
        <v>0</v>
      </c>
      <c r="BD101" s="498"/>
    </row>
    <row r="102" spans="1:56" collapsed="1">
      <c r="B102" s="506"/>
      <c r="C102" s="502"/>
      <c r="D102" s="503"/>
      <c r="E102" s="501"/>
      <c r="F102" s="502"/>
      <c r="G102" s="502"/>
      <c r="H102" s="502"/>
      <c r="I102" s="502"/>
      <c r="J102" s="502"/>
      <c r="K102" s="502"/>
      <c r="L102" s="502"/>
      <c r="M102" s="500"/>
      <c r="N102" s="504"/>
      <c r="O102" s="504"/>
      <c r="P102" s="504"/>
      <c r="Q102" s="503"/>
      <c r="R102" s="501"/>
      <c r="S102" s="502"/>
      <c r="T102" s="502"/>
      <c r="U102" s="505"/>
      <c r="V102" s="502"/>
      <c r="W102" s="500"/>
      <c r="X102" s="501"/>
      <c r="Y102" s="502"/>
      <c r="Z102" s="502"/>
      <c r="AA102" s="502"/>
      <c r="AB102" s="502"/>
      <c r="AC102" s="502"/>
      <c r="AD102" s="502"/>
      <c r="AE102" s="502"/>
      <c r="AF102" s="502"/>
      <c r="AG102" s="500"/>
      <c r="AH102" s="508"/>
      <c r="AI102" s="504"/>
      <c r="AJ102" s="501"/>
      <c r="AK102" s="502"/>
      <c r="AL102" s="502"/>
      <c r="AM102" s="502"/>
      <c r="AN102" s="502"/>
      <c r="AO102" s="502"/>
      <c r="AP102" s="500"/>
      <c r="AQ102" s="504"/>
      <c r="AR102" s="508"/>
      <c r="AS102" s="504"/>
      <c r="AT102" s="507"/>
      <c r="AU102" s="502"/>
      <c r="AV102" s="505"/>
      <c r="AW102" s="505"/>
      <c r="AX102" s="500"/>
      <c r="AY102" s="504"/>
      <c r="AZ102" s="504"/>
      <c r="BA102" s="507"/>
      <c r="BB102" s="508"/>
      <c r="BC102" s="507"/>
    </row>
    <row r="103" spans="1:56">
      <c r="A103" s="535" t="s">
        <v>1556</v>
      </c>
      <c r="B103" s="1450">
        <f t="shared" ref="B103:AS103" si="80">SUM(B85:B86)</f>
        <v>0</v>
      </c>
      <c r="C103" s="368">
        <f t="shared" si="80"/>
        <v>0</v>
      </c>
      <c r="D103" s="1449">
        <f t="shared" si="80"/>
        <v>0</v>
      </c>
      <c r="E103" s="370">
        <f t="shared" si="80"/>
        <v>0</v>
      </c>
      <c r="F103" s="368">
        <f t="shared" si="80"/>
        <v>0</v>
      </c>
      <c r="G103" s="368">
        <f t="shared" si="80"/>
        <v>0</v>
      </c>
      <c r="H103" s="368">
        <f t="shared" si="80"/>
        <v>0</v>
      </c>
      <c r="I103" s="368">
        <f t="shared" si="80"/>
        <v>0</v>
      </c>
      <c r="J103" s="368">
        <f t="shared" si="80"/>
        <v>0</v>
      </c>
      <c r="K103" s="368">
        <f t="shared" si="80"/>
        <v>0</v>
      </c>
      <c r="L103" s="368">
        <f t="shared" si="80"/>
        <v>0</v>
      </c>
      <c r="M103" s="362">
        <f t="shared" si="80"/>
        <v>0</v>
      </c>
      <c r="N103" s="365">
        <f t="shared" si="80"/>
        <v>0</v>
      </c>
      <c r="O103" s="365">
        <f t="shared" si="80"/>
        <v>0</v>
      </c>
      <c r="P103" s="365">
        <f t="shared" si="80"/>
        <v>0</v>
      </c>
      <c r="Q103" s="348">
        <f t="shared" si="80"/>
        <v>0</v>
      </c>
      <c r="R103" s="370">
        <f t="shared" si="80"/>
        <v>0</v>
      </c>
      <c r="S103" s="368">
        <f t="shared" si="80"/>
        <v>0</v>
      </c>
      <c r="T103" s="368">
        <f t="shared" si="80"/>
        <v>0</v>
      </c>
      <c r="U103" s="368">
        <f t="shared" si="80"/>
        <v>0</v>
      </c>
      <c r="V103" s="368">
        <f t="shared" si="80"/>
        <v>0</v>
      </c>
      <c r="W103" s="362">
        <f t="shared" si="80"/>
        <v>0</v>
      </c>
      <c r="X103" s="370">
        <f t="shared" si="80"/>
        <v>0</v>
      </c>
      <c r="Y103" s="368">
        <f>SUM(Y85:Y86)</f>
        <v>0</v>
      </c>
      <c r="Z103" s="368">
        <f t="shared" si="80"/>
        <v>0</v>
      </c>
      <c r="AA103" s="368">
        <f t="shared" si="80"/>
        <v>0</v>
      </c>
      <c r="AB103" s="368">
        <f t="shared" si="80"/>
        <v>0</v>
      </c>
      <c r="AC103" s="368">
        <f t="shared" si="80"/>
        <v>0</v>
      </c>
      <c r="AD103" s="368">
        <f t="shared" si="80"/>
        <v>0</v>
      </c>
      <c r="AE103" s="368">
        <f t="shared" si="80"/>
        <v>0</v>
      </c>
      <c r="AF103" s="368">
        <f t="shared" si="80"/>
        <v>0</v>
      </c>
      <c r="AG103" s="362">
        <f t="shared" si="80"/>
        <v>0</v>
      </c>
      <c r="AH103" s="370">
        <f t="shared" si="80"/>
        <v>0</v>
      </c>
      <c r="AI103" s="351">
        <f t="shared" si="80"/>
        <v>0</v>
      </c>
      <c r="AJ103" s="370">
        <f t="shared" si="80"/>
        <v>0</v>
      </c>
      <c r="AK103" s="368">
        <f t="shared" si="80"/>
        <v>0</v>
      </c>
      <c r="AL103" s="368">
        <f t="shared" si="80"/>
        <v>0</v>
      </c>
      <c r="AM103" s="368">
        <f t="shared" si="80"/>
        <v>0</v>
      </c>
      <c r="AN103" s="368">
        <f t="shared" si="80"/>
        <v>0</v>
      </c>
      <c r="AO103" s="368">
        <f t="shared" si="80"/>
        <v>0</v>
      </c>
      <c r="AP103" s="362">
        <f t="shared" si="80"/>
        <v>0</v>
      </c>
      <c r="AQ103" s="365">
        <f t="shared" si="80"/>
        <v>0</v>
      </c>
      <c r="AR103" s="370">
        <f t="shared" si="80"/>
        <v>0</v>
      </c>
      <c r="AS103" s="365">
        <f t="shared" si="80"/>
        <v>0</v>
      </c>
      <c r="AT103" s="352">
        <f>AI103+AP103+AQ103+AR103+AS103</f>
        <v>0</v>
      </c>
      <c r="AU103" s="368">
        <f>SUM(AU85:AU86)</f>
        <v>0</v>
      </c>
      <c r="AV103" s="369">
        <f>SUM(AV85:AV86)</f>
        <v>0</v>
      </c>
      <c r="AW103" s="369">
        <f>SUM(AW85:AW86)</f>
        <v>0</v>
      </c>
      <c r="AX103" s="346">
        <f>SUM(AU103:AW103)</f>
        <v>0</v>
      </c>
      <c r="AY103" s="365">
        <f>SUM(AY85:AY86)</f>
        <v>0</v>
      </c>
      <c r="AZ103" s="365">
        <f>SUM(AZ85:AZ86)</f>
        <v>0</v>
      </c>
      <c r="BA103" s="352">
        <f>AX103+AY103+AZ103</f>
        <v>0</v>
      </c>
      <c r="BB103" s="370">
        <f>SUM(BB85:BB86)</f>
        <v>0</v>
      </c>
      <c r="BC103" s="352">
        <f>BA103+AT103+BB103</f>
        <v>0</v>
      </c>
    </row>
    <row r="104" spans="1:56">
      <c r="A104" s="536" t="s">
        <v>445</v>
      </c>
      <c r="B104" s="1452">
        <f t="shared" ref="B104:BC104" si="81">B82-B103</f>
        <v>0</v>
      </c>
      <c r="C104" s="530">
        <f t="shared" si="81"/>
        <v>0</v>
      </c>
      <c r="D104" s="533">
        <f t="shared" si="81"/>
        <v>0</v>
      </c>
      <c r="E104" s="529">
        <f t="shared" si="81"/>
        <v>0</v>
      </c>
      <c r="F104" s="530">
        <f t="shared" si="81"/>
        <v>0</v>
      </c>
      <c r="G104" s="530">
        <f t="shared" si="81"/>
        <v>0</v>
      </c>
      <c r="H104" s="530">
        <f t="shared" si="81"/>
        <v>0</v>
      </c>
      <c r="I104" s="530">
        <f t="shared" si="81"/>
        <v>0</v>
      </c>
      <c r="J104" s="530">
        <f t="shared" si="81"/>
        <v>0</v>
      </c>
      <c r="K104" s="530">
        <f t="shared" si="81"/>
        <v>0</v>
      </c>
      <c r="L104" s="530">
        <f t="shared" si="81"/>
        <v>0</v>
      </c>
      <c r="M104" s="528">
        <f t="shared" si="81"/>
        <v>0</v>
      </c>
      <c r="N104" s="531">
        <f t="shared" si="81"/>
        <v>0</v>
      </c>
      <c r="O104" s="531">
        <f t="shared" si="81"/>
        <v>0</v>
      </c>
      <c r="P104" s="532">
        <f t="shared" si="81"/>
        <v>0</v>
      </c>
      <c r="Q104" s="532">
        <f t="shared" si="81"/>
        <v>0</v>
      </c>
      <c r="R104" s="529">
        <f t="shared" si="81"/>
        <v>0</v>
      </c>
      <c r="S104" s="530">
        <f t="shared" si="81"/>
        <v>0</v>
      </c>
      <c r="T104" s="530">
        <f t="shared" si="81"/>
        <v>0</v>
      </c>
      <c r="U104" s="530">
        <f t="shared" si="81"/>
        <v>0</v>
      </c>
      <c r="V104" s="530">
        <f t="shared" si="81"/>
        <v>0</v>
      </c>
      <c r="W104" s="528">
        <f t="shared" si="81"/>
        <v>0</v>
      </c>
      <c r="X104" s="529">
        <f t="shared" si="81"/>
        <v>0</v>
      </c>
      <c r="Y104" s="530">
        <f t="shared" si="81"/>
        <v>0</v>
      </c>
      <c r="Z104" s="530">
        <f t="shared" si="81"/>
        <v>0</v>
      </c>
      <c r="AA104" s="530">
        <f t="shared" si="81"/>
        <v>0</v>
      </c>
      <c r="AB104" s="530">
        <f t="shared" si="81"/>
        <v>0</v>
      </c>
      <c r="AC104" s="552">
        <f t="shared" si="81"/>
        <v>0</v>
      </c>
      <c r="AD104" s="530">
        <f t="shared" si="81"/>
        <v>0</v>
      </c>
      <c r="AE104" s="530">
        <f t="shared" si="81"/>
        <v>0</v>
      </c>
      <c r="AF104" s="530">
        <f t="shared" si="81"/>
        <v>0</v>
      </c>
      <c r="AG104" s="528">
        <f t="shared" si="81"/>
        <v>0</v>
      </c>
      <c r="AH104" s="529">
        <f t="shared" si="81"/>
        <v>0</v>
      </c>
      <c r="AI104" s="529">
        <f t="shared" si="81"/>
        <v>0</v>
      </c>
      <c r="AJ104" s="529">
        <f t="shared" si="81"/>
        <v>0</v>
      </c>
      <c r="AK104" s="530">
        <f t="shared" si="81"/>
        <v>0</v>
      </c>
      <c r="AL104" s="530">
        <f t="shared" si="81"/>
        <v>0</v>
      </c>
      <c r="AM104" s="530">
        <f t="shared" si="81"/>
        <v>0</v>
      </c>
      <c r="AN104" s="530">
        <f t="shared" si="81"/>
        <v>0</v>
      </c>
      <c r="AO104" s="530">
        <f t="shared" si="81"/>
        <v>0</v>
      </c>
      <c r="AP104" s="530">
        <f t="shared" si="81"/>
        <v>0</v>
      </c>
      <c r="AQ104" s="528">
        <f t="shared" si="81"/>
        <v>0</v>
      </c>
      <c r="AR104" s="529">
        <f t="shared" si="81"/>
        <v>0</v>
      </c>
      <c r="AS104" s="532">
        <f t="shared" si="81"/>
        <v>0</v>
      </c>
      <c r="AT104" s="532">
        <f t="shared" si="81"/>
        <v>0</v>
      </c>
      <c r="AU104" s="530">
        <f t="shared" si="81"/>
        <v>0</v>
      </c>
      <c r="AV104" s="534">
        <f t="shared" si="81"/>
        <v>0</v>
      </c>
      <c r="AW104" s="534">
        <f t="shared" si="81"/>
        <v>0</v>
      </c>
      <c r="AX104" s="528">
        <f t="shared" si="81"/>
        <v>0</v>
      </c>
      <c r="AY104" s="532">
        <f t="shared" si="81"/>
        <v>0</v>
      </c>
      <c r="AZ104" s="532">
        <f t="shared" si="81"/>
        <v>0</v>
      </c>
      <c r="BA104" s="532">
        <f t="shared" si="81"/>
        <v>0</v>
      </c>
      <c r="BB104" s="529">
        <f t="shared" si="81"/>
        <v>0</v>
      </c>
      <c r="BC104" s="529">
        <f t="shared" si="81"/>
        <v>0</v>
      </c>
    </row>
    <row r="105" spans="1:56" s="526" customFormat="1">
      <c r="A105" s="524"/>
      <c r="B105" s="1453"/>
      <c r="C105" s="539"/>
      <c r="D105" s="1458"/>
      <c r="E105" s="538"/>
      <c r="F105" s="539"/>
      <c r="G105" s="539"/>
      <c r="H105" s="539"/>
      <c r="I105" s="539"/>
      <c r="J105" s="539"/>
      <c r="K105" s="539"/>
      <c r="L105" s="539"/>
      <c r="M105" s="540"/>
      <c r="N105" s="541"/>
      <c r="O105" s="541"/>
      <c r="P105" s="541"/>
      <c r="Q105" s="542"/>
      <c r="R105" s="538"/>
      <c r="S105" s="539"/>
      <c r="T105" s="539"/>
      <c r="U105" s="539"/>
      <c r="V105" s="539"/>
      <c r="W105" s="537"/>
      <c r="X105" s="538"/>
      <c r="Y105" s="539"/>
      <c r="Z105" s="539"/>
      <c r="AA105" s="539"/>
      <c r="AB105" s="539"/>
      <c r="AC105" s="539"/>
      <c r="AD105" s="539"/>
      <c r="AE105" s="539"/>
      <c r="AF105" s="539"/>
      <c r="AG105" s="537"/>
      <c r="AH105" s="538"/>
      <c r="AI105" s="531"/>
      <c r="AJ105" s="538"/>
      <c r="AK105" s="539"/>
      <c r="AL105" s="539"/>
      <c r="AM105" s="539"/>
      <c r="AN105" s="539"/>
      <c r="AO105" s="539"/>
      <c r="AP105" s="537"/>
      <c r="AQ105" s="541"/>
      <c r="AR105" s="538"/>
      <c r="AS105" s="541"/>
      <c r="AT105" s="525"/>
      <c r="AU105" s="539"/>
      <c r="AV105" s="543"/>
      <c r="AW105" s="543"/>
      <c r="AX105" s="528"/>
      <c r="AY105" s="541"/>
      <c r="AZ105" s="541"/>
      <c r="BA105" s="525"/>
      <c r="BB105" s="538"/>
      <c r="BC105" s="507"/>
    </row>
    <row r="106" spans="1:56" s="550" customFormat="1">
      <c r="A106" s="524" t="s">
        <v>446</v>
      </c>
      <c r="B106" s="1779"/>
      <c r="C106" s="1780"/>
      <c r="D106" s="1781"/>
      <c r="E106" s="1782"/>
      <c r="F106" s="1780"/>
      <c r="G106" s="1780"/>
      <c r="H106" s="1780"/>
      <c r="I106" s="1780"/>
      <c r="J106" s="1780"/>
      <c r="K106" s="1780"/>
      <c r="L106" s="1780"/>
      <c r="M106" s="547">
        <f>SUM(E106:L106)</f>
        <v>0</v>
      </c>
      <c r="N106" s="1799"/>
      <c r="O106" s="1799"/>
      <c r="P106" s="1799"/>
      <c r="Q106" s="348">
        <f>B106+C106+M106+N106+O106+P106+D106</f>
        <v>0</v>
      </c>
      <c r="R106" s="1782"/>
      <c r="S106" s="1785"/>
      <c r="T106" s="1785"/>
      <c r="U106" s="1785"/>
      <c r="V106" s="1785"/>
      <c r="W106" s="548">
        <f>SUM(R106:V106)</f>
        <v>0</v>
      </c>
      <c r="X106" s="1560"/>
      <c r="Y106" s="1561"/>
      <c r="Z106" s="1561"/>
      <c r="AA106" s="1561"/>
      <c r="AB106" s="1561"/>
      <c r="AC106" s="1561"/>
      <c r="AD106" s="1561"/>
      <c r="AE106" s="1561"/>
      <c r="AF106" s="1561"/>
      <c r="AG106" s="1562"/>
      <c r="AH106" s="1560"/>
      <c r="AI106" s="549">
        <f>Q106+W106+AG106+AH106</f>
        <v>0</v>
      </c>
      <c r="AJ106" s="1787"/>
      <c r="AK106" s="1787"/>
      <c r="AL106" s="1787"/>
      <c r="AM106" s="1787"/>
      <c r="AN106" s="1787"/>
      <c r="AO106" s="1787"/>
      <c r="AP106" s="346">
        <f>SUM(AJ106:AO106)</f>
        <v>0</v>
      </c>
      <c r="AQ106" s="1799"/>
      <c r="AR106" s="1560"/>
      <c r="AS106" s="1579"/>
      <c r="AT106" s="352">
        <f>AI106+AP106+AQ106+AR106+AS106</f>
        <v>0</v>
      </c>
      <c r="AU106" s="1561"/>
      <c r="AV106" s="1580"/>
      <c r="AW106" s="1580"/>
      <c r="AX106" s="1562"/>
      <c r="AY106" s="1579"/>
      <c r="AZ106" s="1579"/>
      <c r="BA106" s="1581"/>
      <c r="BB106" s="1560"/>
      <c r="BC106" s="352">
        <f>BA106+AT106+BB106</f>
        <v>0</v>
      </c>
    </row>
    <row r="107" spans="1:56">
      <c r="A107" s="524" t="s">
        <v>1336</v>
      </c>
      <c r="B107" s="1779"/>
      <c r="C107" s="1780"/>
      <c r="D107" s="1781"/>
      <c r="E107" s="1783"/>
      <c r="F107" s="1780"/>
      <c r="G107" s="1780"/>
      <c r="H107" s="1780"/>
      <c r="I107" s="1780"/>
      <c r="J107" s="1780"/>
      <c r="K107" s="1780"/>
      <c r="L107" s="1780"/>
      <c r="M107" s="1801">
        <f>SUM(E107:L107)</f>
        <v>0</v>
      </c>
      <c r="N107" s="1799"/>
      <c r="O107" s="1799"/>
      <c r="P107" s="1799"/>
      <c r="Q107" s="351">
        <f>B107+C107+M107+N107+O107+P107+D107</f>
        <v>0</v>
      </c>
      <c r="R107" s="1783"/>
      <c r="S107" s="1780"/>
      <c r="T107" s="1780"/>
      <c r="U107" s="1780"/>
      <c r="V107" s="1780"/>
      <c r="W107" s="548">
        <f>SUM(R107:V107)</f>
        <v>0</v>
      </c>
      <c r="X107" s="1794"/>
      <c r="Y107" s="1797"/>
      <c r="Z107" s="1797"/>
      <c r="AA107" s="1797"/>
      <c r="AB107" s="1797"/>
      <c r="AC107" s="1797"/>
      <c r="AD107" s="1797"/>
      <c r="AE107" s="1797"/>
      <c r="AF107" s="1788"/>
      <c r="AG107" s="547">
        <f>SUM(X107:AF107)</f>
        <v>0</v>
      </c>
      <c r="AH107" s="1579"/>
      <c r="AI107" s="549">
        <f>Q107+W107+AG107+AH107</f>
        <v>0</v>
      </c>
      <c r="AJ107" s="1561"/>
      <c r="AK107" s="1561"/>
      <c r="AL107" s="1561"/>
      <c r="AM107" s="1561"/>
      <c r="AN107" s="1561"/>
      <c r="AO107" s="1561"/>
      <c r="AP107" s="1561"/>
      <c r="AQ107" s="1579"/>
      <c r="AR107" s="1579"/>
      <c r="AS107" s="1775"/>
      <c r="AT107" s="352">
        <f>AI107+AP107+AQ107+AR107+AS107</f>
        <v>0</v>
      </c>
      <c r="AU107" s="1776"/>
      <c r="AV107" s="1580"/>
      <c r="AW107" s="1580"/>
      <c r="AX107" s="1562"/>
      <c r="AY107" s="1579"/>
      <c r="AZ107" s="1579"/>
      <c r="BA107" s="1581"/>
      <c r="BB107" s="1775"/>
      <c r="BC107" s="352">
        <f>BA107+AT107+BB107</f>
        <v>0</v>
      </c>
    </row>
    <row r="108" spans="1:56" s="509" customFormat="1">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s="509" customFormat="1" hidden="1" outlineLevel="1">
      <c r="A109" s="272" t="s">
        <v>447</v>
      </c>
      <c r="B109" s="1564"/>
      <c r="C109" s="1565"/>
      <c r="D109" s="1566"/>
      <c r="E109" s="1567"/>
      <c r="F109" s="1568"/>
      <c r="G109" s="1568"/>
      <c r="H109" s="1568"/>
      <c r="I109" s="1568"/>
      <c r="J109" s="1568"/>
      <c r="K109" s="1568"/>
      <c r="L109" s="1568"/>
      <c r="M109" s="1569"/>
      <c r="N109" s="1570"/>
      <c r="O109" s="1570"/>
      <c r="P109" s="1570"/>
      <c r="Q109" s="1571"/>
      <c r="R109" s="1572"/>
      <c r="S109" s="1573"/>
      <c r="T109" s="1573"/>
      <c r="U109" s="1573"/>
      <c r="V109" s="1573"/>
      <c r="W109" s="1569"/>
      <c r="X109" s="1790"/>
      <c r="Y109" s="1790"/>
      <c r="Z109" s="1790"/>
      <c r="AA109" s="1790"/>
      <c r="AB109" s="1790"/>
      <c r="AC109" s="1790"/>
      <c r="AD109" s="1790"/>
      <c r="AE109" s="1790"/>
      <c r="AF109" s="1790"/>
      <c r="AG109" s="346">
        <f t="shared" ref="AG109:AG115" si="82">SUM(X109:AF109)</f>
        <v>0</v>
      </c>
      <c r="AH109" s="1563"/>
      <c r="AI109" s="351">
        <f t="shared" ref="AI109:AI115" si="83">Q109+W109+AG109+AH109</f>
        <v>0</v>
      </c>
      <c r="AJ109" s="1787"/>
      <c r="AK109" s="1787"/>
      <c r="AL109" s="1787"/>
      <c r="AM109" s="1787"/>
      <c r="AN109" s="1787"/>
      <c r="AO109" s="1787"/>
      <c r="AP109" s="346">
        <f t="shared" ref="AP109:AP115" si="84">SUM(AJ109:AO109)</f>
        <v>0</v>
      </c>
      <c r="AQ109" s="1789"/>
      <c r="AR109" s="1563"/>
      <c r="AS109" s="1570"/>
      <c r="AT109" s="352">
        <f t="shared" ref="AT109:AT115" si="85">AI109+AP109+AQ109+AR109+AS109</f>
        <v>0</v>
      </c>
      <c r="AU109" s="1785"/>
      <c r="AV109" s="1793"/>
      <c r="AW109" s="1793"/>
      <c r="AX109" s="346">
        <f t="shared" ref="AX109:AX115" si="86">SUM(AU109:AW109)</f>
        <v>0</v>
      </c>
      <c r="AY109" s="1570"/>
      <c r="AZ109" s="1570"/>
      <c r="BA109" s="352">
        <f t="shared" ref="BA109:BA115" si="87">AX109+AY109</f>
        <v>0</v>
      </c>
      <c r="BB109" s="1563"/>
      <c r="BC109" s="352">
        <f t="shared" ref="BC109:BC115" si="88">BA109+AT109+BB109</f>
        <v>0</v>
      </c>
      <c r="BD109" s="1832" t="str">
        <f t="shared" ref="BD109:BD115" si="89">IF(ABS(BC109)&lt;&gt;0,"ERROR","OK")</f>
        <v>OK</v>
      </c>
    </row>
    <row r="110" spans="1:56" s="509" customFormat="1" hidden="1" outlineLevel="1">
      <c r="A110" s="272" t="s">
        <v>448</v>
      </c>
      <c r="B110" s="1564"/>
      <c r="C110" s="1565"/>
      <c r="D110" s="1566"/>
      <c r="E110" s="1567"/>
      <c r="F110" s="1568"/>
      <c r="G110" s="1568"/>
      <c r="H110" s="1568"/>
      <c r="I110" s="1568"/>
      <c r="J110" s="1568"/>
      <c r="K110" s="1568"/>
      <c r="L110" s="1568"/>
      <c r="M110" s="1569"/>
      <c r="N110" s="1570"/>
      <c r="O110" s="1570"/>
      <c r="P110" s="1570"/>
      <c r="Q110" s="1571"/>
      <c r="R110" s="1572"/>
      <c r="S110" s="1573"/>
      <c r="T110" s="1573"/>
      <c r="U110" s="1573"/>
      <c r="V110" s="1573"/>
      <c r="W110" s="1569"/>
      <c r="X110" s="1790"/>
      <c r="Y110" s="1790"/>
      <c r="Z110" s="1790"/>
      <c r="AA110" s="1790"/>
      <c r="AB110" s="1790"/>
      <c r="AC110" s="1790"/>
      <c r="AD110" s="1790"/>
      <c r="AE110" s="1790"/>
      <c r="AF110" s="1790"/>
      <c r="AG110" s="346">
        <f t="shared" si="82"/>
        <v>0</v>
      </c>
      <c r="AH110" s="1563"/>
      <c r="AI110" s="351">
        <f t="shared" si="83"/>
        <v>0</v>
      </c>
      <c r="AJ110" s="1787"/>
      <c r="AK110" s="1787"/>
      <c r="AL110" s="1787"/>
      <c r="AM110" s="1787"/>
      <c r="AN110" s="1787"/>
      <c r="AO110" s="1787"/>
      <c r="AP110" s="346">
        <f t="shared" si="84"/>
        <v>0</v>
      </c>
      <c r="AQ110" s="1789"/>
      <c r="AR110" s="1563"/>
      <c r="AS110" s="1570"/>
      <c r="AT110" s="352">
        <f t="shared" si="85"/>
        <v>0</v>
      </c>
      <c r="AU110" s="1785"/>
      <c r="AV110" s="1793"/>
      <c r="AW110" s="1793"/>
      <c r="AX110" s="346">
        <f t="shared" si="86"/>
        <v>0</v>
      </c>
      <c r="AY110" s="1570"/>
      <c r="AZ110" s="1570"/>
      <c r="BA110" s="352">
        <f t="shared" si="87"/>
        <v>0</v>
      </c>
      <c r="BB110" s="1563"/>
      <c r="BC110" s="352">
        <f t="shared" si="88"/>
        <v>0</v>
      </c>
      <c r="BD110" s="1832" t="str">
        <f t="shared" si="89"/>
        <v>OK</v>
      </c>
    </row>
    <row r="111" spans="1:56" s="509" customFormat="1" hidden="1" outlineLevel="1">
      <c r="A111" s="272" t="s">
        <v>449</v>
      </c>
      <c r="B111" s="1564"/>
      <c r="C111" s="1565"/>
      <c r="D111" s="1566"/>
      <c r="E111" s="1567"/>
      <c r="F111" s="1568"/>
      <c r="G111" s="1568"/>
      <c r="H111" s="1568"/>
      <c r="I111" s="1568"/>
      <c r="J111" s="1568"/>
      <c r="K111" s="1568"/>
      <c r="L111" s="1568"/>
      <c r="M111" s="1569"/>
      <c r="N111" s="1570"/>
      <c r="O111" s="1570"/>
      <c r="P111" s="1570"/>
      <c r="Q111" s="1571"/>
      <c r="R111" s="1572"/>
      <c r="S111" s="1573"/>
      <c r="T111" s="1573"/>
      <c r="U111" s="1573"/>
      <c r="V111" s="1573"/>
      <c r="W111" s="1569"/>
      <c r="X111" s="1790"/>
      <c r="Y111" s="1790"/>
      <c r="Z111" s="1790"/>
      <c r="AA111" s="1790"/>
      <c r="AB111" s="1790"/>
      <c r="AC111" s="1790"/>
      <c r="AD111" s="1790"/>
      <c r="AE111" s="1790"/>
      <c r="AF111" s="1790"/>
      <c r="AG111" s="346">
        <f t="shared" si="82"/>
        <v>0</v>
      </c>
      <c r="AH111" s="1563"/>
      <c r="AI111" s="351">
        <f t="shared" si="83"/>
        <v>0</v>
      </c>
      <c r="AJ111" s="1787"/>
      <c r="AK111" s="1787"/>
      <c r="AL111" s="1787"/>
      <c r="AM111" s="1787"/>
      <c r="AN111" s="1787"/>
      <c r="AO111" s="1787"/>
      <c r="AP111" s="346">
        <f t="shared" si="84"/>
        <v>0</v>
      </c>
      <c r="AQ111" s="1789"/>
      <c r="AR111" s="1563"/>
      <c r="AS111" s="1570"/>
      <c r="AT111" s="352">
        <f t="shared" si="85"/>
        <v>0</v>
      </c>
      <c r="AU111" s="1785"/>
      <c r="AV111" s="1793"/>
      <c r="AW111" s="1793"/>
      <c r="AX111" s="346">
        <f t="shared" si="86"/>
        <v>0</v>
      </c>
      <c r="AY111" s="1570"/>
      <c r="AZ111" s="1570"/>
      <c r="BA111" s="352">
        <f t="shared" si="87"/>
        <v>0</v>
      </c>
      <c r="BB111" s="1563"/>
      <c r="BC111" s="352">
        <f t="shared" si="88"/>
        <v>0</v>
      </c>
      <c r="BD111" s="1832" t="str">
        <f t="shared" si="89"/>
        <v>OK</v>
      </c>
    </row>
    <row r="112" spans="1:56" s="509" customFormat="1" hidden="1" outlineLevel="1">
      <c r="A112" s="272" t="s">
        <v>450</v>
      </c>
      <c r="B112" s="1564"/>
      <c r="C112" s="1565"/>
      <c r="D112" s="1566"/>
      <c r="E112" s="1567"/>
      <c r="F112" s="1568"/>
      <c r="G112" s="1568"/>
      <c r="H112" s="1568"/>
      <c r="I112" s="1568"/>
      <c r="J112" s="1568"/>
      <c r="K112" s="1568"/>
      <c r="L112" s="1568"/>
      <c r="M112" s="1569"/>
      <c r="N112" s="1570"/>
      <c r="O112" s="1570"/>
      <c r="P112" s="1570"/>
      <c r="Q112" s="1571"/>
      <c r="R112" s="1572"/>
      <c r="S112" s="1573"/>
      <c r="T112" s="1573"/>
      <c r="U112" s="1573"/>
      <c r="V112" s="1573"/>
      <c r="W112" s="1569"/>
      <c r="X112" s="1790"/>
      <c r="Y112" s="1790"/>
      <c r="Z112" s="1790"/>
      <c r="AA112" s="1790"/>
      <c r="AB112" s="1790"/>
      <c r="AC112" s="1790"/>
      <c r="AD112" s="1790"/>
      <c r="AE112" s="1790"/>
      <c r="AF112" s="1790"/>
      <c r="AG112" s="346">
        <f t="shared" si="82"/>
        <v>0</v>
      </c>
      <c r="AH112" s="1563"/>
      <c r="AI112" s="351">
        <f t="shared" si="83"/>
        <v>0</v>
      </c>
      <c r="AJ112" s="1787"/>
      <c r="AK112" s="1787"/>
      <c r="AL112" s="1787"/>
      <c r="AM112" s="1787"/>
      <c r="AN112" s="1787"/>
      <c r="AO112" s="1787"/>
      <c r="AP112" s="346">
        <f t="shared" si="84"/>
        <v>0</v>
      </c>
      <c r="AQ112" s="1789"/>
      <c r="AR112" s="1563"/>
      <c r="AS112" s="1570"/>
      <c r="AT112" s="352">
        <f t="shared" si="85"/>
        <v>0</v>
      </c>
      <c r="AU112" s="1785"/>
      <c r="AV112" s="1793"/>
      <c r="AW112" s="1793"/>
      <c r="AX112" s="346">
        <f t="shared" si="86"/>
        <v>0</v>
      </c>
      <c r="AY112" s="1570"/>
      <c r="AZ112" s="1570"/>
      <c r="BA112" s="352">
        <f t="shared" si="87"/>
        <v>0</v>
      </c>
      <c r="BB112" s="1563"/>
      <c r="BC112" s="352">
        <f t="shared" si="88"/>
        <v>0</v>
      </c>
      <c r="BD112" s="1832" t="str">
        <f t="shared" si="89"/>
        <v>OK</v>
      </c>
    </row>
    <row r="113" spans="1:56" s="509" customFormat="1" hidden="1" outlineLevel="1">
      <c r="A113" s="272" t="s">
        <v>451</v>
      </c>
      <c r="B113" s="1564"/>
      <c r="C113" s="1565"/>
      <c r="D113" s="1566"/>
      <c r="E113" s="1567"/>
      <c r="F113" s="1568"/>
      <c r="G113" s="1568"/>
      <c r="H113" s="1568"/>
      <c r="I113" s="1568"/>
      <c r="J113" s="1568"/>
      <c r="K113" s="1568"/>
      <c r="L113" s="1568"/>
      <c r="M113" s="1569"/>
      <c r="N113" s="1570"/>
      <c r="O113" s="1570"/>
      <c r="P113" s="1570"/>
      <c r="Q113" s="1571"/>
      <c r="R113" s="1572"/>
      <c r="S113" s="1573"/>
      <c r="T113" s="1573"/>
      <c r="U113" s="1573"/>
      <c r="V113" s="1573"/>
      <c r="W113" s="1569"/>
      <c r="X113" s="1790"/>
      <c r="Y113" s="1790"/>
      <c r="Z113" s="1790"/>
      <c r="AA113" s="1790"/>
      <c r="AB113" s="1790"/>
      <c r="AC113" s="1790"/>
      <c r="AD113" s="1790"/>
      <c r="AE113" s="1790"/>
      <c r="AF113" s="1790"/>
      <c r="AG113" s="346">
        <f t="shared" si="82"/>
        <v>0</v>
      </c>
      <c r="AH113" s="1563"/>
      <c r="AI113" s="351">
        <f t="shared" si="83"/>
        <v>0</v>
      </c>
      <c r="AJ113" s="1787"/>
      <c r="AK113" s="1787"/>
      <c r="AL113" s="1787"/>
      <c r="AM113" s="1787"/>
      <c r="AN113" s="1787"/>
      <c r="AO113" s="1787"/>
      <c r="AP113" s="346">
        <f t="shared" si="84"/>
        <v>0</v>
      </c>
      <c r="AQ113" s="1789"/>
      <c r="AR113" s="1563"/>
      <c r="AS113" s="1570"/>
      <c r="AT113" s="352">
        <f t="shared" si="85"/>
        <v>0</v>
      </c>
      <c r="AU113" s="1785"/>
      <c r="AV113" s="1793"/>
      <c r="AW113" s="1793"/>
      <c r="AX113" s="346">
        <f t="shared" si="86"/>
        <v>0</v>
      </c>
      <c r="AY113" s="1570"/>
      <c r="AZ113" s="1570"/>
      <c r="BA113" s="352">
        <f t="shared" si="87"/>
        <v>0</v>
      </c>
      <c r="BB113" s="1563"/>
      <c r="BC113" s="352">
        <f t="shared" si="88"/>
        <v>0</v>
      </c>
      <c r="BD113" s="1832" t="str">
        <f t="shared" si="89"/>
        <v>OK</v>
      </c>
    </row>
    <row r="114" spans="1:56" s="509" customFormat="1" hidden="1" outlineLevel="1">
      <c r="A114" s="272" t="s">
        <v>452</v>
      </c>
      <c r="B114" s="1564"/>
      <c r="C114" s="1565"/>
      <c r="D114" s="1566"/>
      <c r="E114" s="1567"/>
      <c r="F114" s="1568"/>
      <c r="G114" s="1568"/>
      <c r="H114" s="1568"/>
      <c r="I114" s="1568"/>
      <c r="J114" s="1568"/>
      <c r="K114" s="1568"/>
      <c r="L114" s="1568"/>
      <c r="M114" s="1569"/>
      <c r="N114" s="1570"/>
      <c r="O114" s="1570"/>
      <c r="P114" s="1570"/>
      <c r="Q114" s="1571"/>
      <c r="R114" s="1572"/>
      <c r="S114" s="1573"/>
      <c r="T114" s="1573"/>
      <c r="U114" s="1573"/>
      <c r="V114" s="1573"/>
      <c r="W114" s="1569"/>
      <c r="X114" s="1790"/>
      <c r="Y114" s="1790"/>
      <c r="Z114" s="1790"/>
      <c r="AA114" s="1790"/>
      <c r="AB114" s="1790"/>
      <c r="AC114" s="1790"/>
      <c r="AD114" s="1790"/>
      <c r="AE114" s="1790"/>
      <c r="AF114" s="1790"/>
      <c r="AG114" s="346">
        <f t="shared" si="82"/>
        <v>0</v>
      </c>
      <c r="AH114" s="1563"/>
      <c r="AI114" s="351">
        <f t="shared" si="83"/>
        <v>0</v>
      </c>
      <c r="AJ114" s="1787"/>
      <c r="AK114" s="1787"/>
      <c r="AL114" s="1787"/>
      <c r="AM114" s="1787"/>
      <c r="AN114" s="1787"/>
      <c r="AO114" s="1787"/>
      <c r="AP114" s="346">
        <f t="shared" si="84"/>
        <v>0</v>
      </c>
      <c r="AQ114" s="1789"/>
      <c r="AR114" s="1563"/>
      <c r="AS114" s="1570"/>
      <c r="AT114" s="352">
        <f t="shared" si="85"/>
        <v>0</v>
      </c>
      <c r="AU114" s="1785"/>
      <c r="AV114" s="1793"/>
      <c r="AW114" s="1793"/>
      <c r="AX114" s="346">
        <f t="shared" si="86"/>
        <v>0</v>
      </c>
      <c r="AY114" s="1570"/>
      <c r="AZ114" s="1570"/>
      <c r="BA114" s="352">
        <f t="shared" si="87"/>
        <v>0</v>
      </c>
      <c r="BB114" s="1563"/>
      <c r="BC114" s="352">
        <f t="shared" si="88"/>
        <v>0</v>
      </c>
      <c r="BD114" s="1832" t="str">
        <f t="shared" si="89"/>
        <v>OK</v>
      </c>
    </row>
    <row r="115" spans="1:56" collapsed="1">
      <c r="A115" s="121" t="s">
        <v>1269</v>
      </c>
      <c r="B115" s="1564"/>
      <c r="C115" s="1565"/>
      <c r="D115" s="1566"/>
      <c r="E115" s="1567"/>
      <c r="F115" s="1568"/>
      <c r="G115" s="1568"/>
      <c r="H115" s="1568"/>
      <c r="I115" s="1568"/>
      <c r="J115" s="1568"/>
      <c r="K115" s="1568"/>
      <c r="L115" s="1568"/>
      <c r="M115" s="1569"/>
      <c r="N115" s="1570"/>
      <c r="O115" s="1570"/>
      <c r="P115" s="1570"/>
      <c r="Q115" s="1571"/>
      <c r="R115" s="1572"/>
      <c r="S115" s="1573"/>
      <c r="T115" s="1573"/>
      <c r="U115" s="1573"/>
      <c r="V115" s="1573"/>
      <c r="W115" s="1569"/>
      <c r="X115" s="366">
        <f t="shared" ref="X115:AF115" si="90">SUM(X109:X114)</f>
        <v>0</v>
      </c>
      <c r="Y115" s="366">
        <f t="shared" si="90"/>
        <v>0</v>
      </c>
      <c r="Z115" s="366">
        <f t="shared" si="90"/>
        <v>0</v>
      </c>
      <c r="AA115" s="366">
        <f t="shared" si="90"/>
        <v>0</v>
      </c>
      <c r="AB115" s="366">
        <f t="shared" si="90"/>
        <v>0</v>
      </c>
      <c r="AC115" s="366">
        <f t="shared" si="90"/>
        <v>0</v>
      </c>
      <c r="AD115" s="366">
        <f t="shared" si="90"/>
        <v>0</v>
      </c>
      <c r="AE115" s="366">
        <f t="shared" si="90"/>
        <v>0</v>
      </c>
      <c r="AF115" s="366">
        <f t="shared" si="90"/>
        <v>0</v>
      </c>
      <c r="AG115" s="346">
        <f t="shared" si="82"/>
        <v>0</v>
      </c>
      <c r="AH115" s="1563"/>
      <c r="AI115" s="351">
        <f t="shared" si="83"/>
        <v>0</v>
      </c>
      <c r="AJ115" s="363">
        <f t="shared" ref="AJ115:AO115" si="91">SUM(AJ109:AJ114)</f>
        <v>0</v>
      </c>
      <c r="AK115" s="363">
        <f t="shared" si="91"/>
        <v>0</v>
      </c>
      <c r="AL115" s="363">
        <f t="shared" si="91"/>
        <v>0</v>
      </c>
      <c r="AM115" s="363">
        <f t="shared" si="91"/>
        <v>0</v>
      </c>
      <c r="AN115" s="363">
        <f t="shared" si="91"/>
        <v>0</v>
      </c>
      <c r="AO115" s="363">
        <f t="shared" si="91"/>
        <v>0</v>
      </c>
      <c r="AP115" s="346">
        <f t="shared" si="84"/>
        <v>0</v>
      </c>
      <c r="AQ115" s="365">
        <f>SUM(AQ109:AQ114)</f>
        <v>0</v>
      </c>
      <c r="AR115" s="1563"/>
      <c r="AS115" s="1570"/>
      <c r="AT115" s="352">
        <f t="shared" si="85"/>
        <v>0</v>
      </c>
      <c r="AU115" s="368">
        <f>SUM(AU109:AU114)</f>
        <v>0</v>
      </c>
      <c r="AV115" s="368">
        <f>SUM(AV109:AV114)</f>
        <v>0</v>
      </c>
      <c r="AW115" s="368">
        <f>SUM(AW109:AW114)</f>
        <v>0</v>
      </c>
      <c r="AX115" s="346">
        <f t="shared" si="86"/>
        <v>0</v>
      </c>
      <c r="AY115" s="1570"/>
      <c r="AZ115" s="1570"/>
      <c r="BA115" s="352">
        <f t="shared" si="87"/>
        <v>0</v>
      </c>
      <c r="BB115" s="1563"/>
      <c r="BC115" s="352">
        <f t="shared" si="88"/>
        <v>0</v>
      </c>
      <c r="BD115" s="1832" t="str">
        <f t="shared" si="89"/>
        <v>OK</v>
      </c>
    </row>
    <row r="116" spans="1:56" s="509" customFormat="1">
      <c r="B116" s="506"/>
      <c r="C116" s="502"/>
      <c r="D116" s="503"/>
      <c r="E116" s="551"/>
      <c r="F116" s="552"/>
      <c r="G116" s="552"/>
      <c r="H116" s="552"/>
      <c r="I116" s="552"/>
      <c r="J116" s="552"/>
      <c r="K116" s="552"/>
      <c r="L116" s="552"/>
      <c r="M116" s="553"/>
      <c r="N116" s="504"/>
      <c r="O116" s="504"/>
      <c r="P116" s="504"/>
      <c r="Q116" s="542"/>
      <c r="R116" s="554"/>
      <c r="S116" s="555"/>
      <c r="T116" s="555"/>
      <c r="U116" s="555"/>
      <c r="V116" s="555"/>
      <c r="W116" s="553"/>
      <c r="X116" s="556"/>
      <c r="Y116" s="556"/>
      <c r="Z116" s="556"/>
      <c r="AA116" s="556"/>
      <c r="AB116" s="556"/>
      <c r="AC116" s="556"/>
      <c r="AD116" s="556"/>
      <c r="AE116" s="556"/>
      <c r="AF116" s="556"/>
      <c r="AG116" s="553"/>
      <c r="AH116" s="501"/>
      <c r="AI116" s="531"/>
      <c r="AJ116" s="551"/>
      <c r="AK116" s="552"/>
      <c r="AL116" s="552"/>
      <c r="AM116" s="552"/>
      <c r="AN116" s="552"/>
      <c r="AO116" s="552"/>
      <c r="AP116" s="553"/>
      <c r="AQ116" s="504"/>
      <c r="AR116" s="501"/>
      <c r="AS116" s="504"/>
      <c r="AT116" s="525"/>
      <c r="AU116" s="502"/>
      <c r="AV116" s="505"/>
      <c r="AW116" s="505"/>
      <c r="AX116" s="553"/>
      <c r="AY116" s="504"/>
      <c r="AZ116" s="504"/>
      <c r="BA116" s="525"/>
      <c r="BB116" s="501"/>
      <c r="BC116" s="525"/>
    </row>
    <row r="117" spans="1:56" s="509" customFormat="1" hidden="1" outlineLevel="1">
      <c r="A117" s="272" t="s">
        <v>447</v>
      </c>
      <c r="B117" s="1564"/>
      <c r="C117" s="1565"/>
      <c r="D117" s="1566"/>
      <c r="E117" s="1567"/>
      <c r="F117" s="1568"/>
      <c r="G117" s="1568"/>
      <c r="H117" s="1568"/>
      <c r="I117" s="1568"/>
      <c r="J117" s="1568"/>
      <c r="K117" s="1568"/>
      <c r="L117" s="1568"/>
      <c r="M117" s="1569"/>
      <c r="N117" s="1570"/>
      <c r="O117" s="1570"/>
      <c r="P117" s="1570"/>
      <c r="Q117" s="1571"/>
      <c r="R117" s="1572"/>
      <c r="S117" s="1573"/>
      <c r="T117" s="1573"/>
      <c r="U117" s="1573"/>
      <c r="V117" s="1573"/>
      <c r="W117" s="1569"/>
      <c r="X117" s="1790"/>
      <c r="Y117" s="1790"/>
      <c r="Z117" s="1790"/>
      <c r="AA117" s="1790"/>
      <c r="AB117" s="1790"/>
      <c r="AC117" s="1790"/>
      <c r="AD117" s="1790"/>
      <c r="AE117" s="1790"/>
      <c r="AF117" s="1790"/>
      <c r="AG117" s="346">
        <f t="shared" ref="AG117:AG123" si="92">SUM(X117:AF117)</f>
        <v>0</v>
      </c>
      <c r="AH117" s="1563"/>
      <c r="AI117" s="351">
        <f t="shared" ref="AI117:AI123" si="93">Q117+W117+AG117+AH117</f>
        <v>0</v>
      </c>
      <c r="AJ117" s="1787"/>
      <c r="AK117" s="1787"/>
      <c r="AL117" s="1787"/>
      <c r="AM117" s="1787"/>
      <c r="AN117" s="1787"/>
      <c r="AO117" s="1787"/>
      <c r="AP117" s="346">
        <f t="shared" ref="AP117:AP123" si="94">SUM(AJ117:AO117)</f>
        <v>0</v>
      </c>
      <c r="AQ117" s="1789"/>
      <c r="AR117" s="1563"/>
      <c r="AS117" s="1789"/>
      <c r="AT117" s="352">
        <f t="shared" ref="AT117:AT123" si="95">AI117+AP117+AQ117+AR117+AS117</f>
        <v>0</v>
      </c>
      <c r="AU117" s="1565"/>
      <c r="AV117" s="1577"/>
      <c r="AW117" s="1577"/>
      <c r="AX117" s="346">
        <f t="shared" ref="AX117:AX123" si="96">SUM(AU117:AW117)</f>
        <v>0</v>
      </c>
      <c r="AY117" s="1789"/>
      <c r="AZ117" s="1570">
        <v>0</v>
      </c>
      <c r="BA117" s="352">
        <f t="shared" ref="BA117:BA123" si="97">AX117+AY117+AZ117</f>
        <v>0</v>
      </c>
      <c r="BB117" s="1792"/>
      <c r="BC117" s="352">
        <f t="shared" ref="BC117:BC123" si="98">BA117+AT117+BB117</f>
        <v>0</v>
      </c>
      <c r="BD117" s="1832" t="str">
        <f t="shared" ref="BD117:BD123" si="99">IF(ABS(BC117)&lt;&gt;0,"ERROR","OK")</f>
        <v>OK</v>
      </c>
    </row>
    <row r="118" spans="1:56" s="509" customFormat="1" hidden="1" outlineLevel="1">
      <c r="A118" s="272" t="s">
        <v>448</v>
      </c>
      <c r="B118" s="1564"/>
      <c r="C118" s="1565"/>
      <c r="D118" s="1566"/>
      <c r="E118" s="1567"/>
      <c r="F118" s="1568"/>
      <c r="G118" s="1568"/>
      <c r="H118" s="1568"/>
      <c r="I118" s="1568"/>
      <c r="J118" s="1568"/>
      <c r="K118" s="1568"/>
      <c r="L118" s="1568"/>
      <c r="M118" s="1569"/>
      <c r="N118" s="1570"/>
      <c r="O118" s="1570"/>
      <c r="P118" s="1570"/>
      <c r="Q118" s="1571"/>
      <c r="R118" s="1572"/>
      <c r="S118" s="1573"/>
      <c r="T118" s="1573"/>
      <c r="U118" s="1573"/>
      <c r="V118" s="1573"/>
      <c r="W118" s="1569"/>
      <c r="X118" s="1790"/>
      <c r="Y118" s="1790"/>
      <c r="Z118" s="1790"/>
      <c r="AA118" s="1790"/>
      <c r="AB118" s="1790"/>
      <c r="AC118" s="1790"/>
      <c r="AD118" s="1790"/>
      <c r="AE118" s="1790"/>
      <c r="AF118" s="1790"/>
      <c r="AG118" s="346">
        <f t="shared" si="92"/>
        <v>0</v>
      </c>
      <c r="AH118" s="1563"/>
      <c r="AI118" s="351">
        <f t="shared" si="93"/>
        <v>0</v>
      </c>
      <c r="AJ118" s="1787"/>
      <c r="AK118" s="1787"/>
      <c r="AL118" s="1787"/>
      <c r="AM118" s="1787"/>
      <c r="AN118" s="1787"/>
      <c r="AO118" s="1787"/>
      <c r="AP118" s="346">
        <f t="shared" si="94"/>
        <v>0</v>
      </c>
      <c r="AQ118" s="1789"/>
      <c r="AR118" s="1563"/>
      <c r="AS118" s="1789"/>
      <c r="AT118" s="352">
        <f t="shared" si="95"/>
        <v>0</v>
      </c>
      <c r="AU118" s="1565"/>
      <c r="AV118" s="1577"/>
      <c r="AW118" s="1577"/>
      <c r="AX118" s="346">
        <f t="shared" si="96"/>
        <v>0</v>
      </c>
      <c r="AY118" s="1789"/>
      <c r="AZ118" s="1570">
        <v>0</v>
      </c>
      <c r="BA118" s="352">
        <f t="shared" si="97"/>
        <v>0</v>
      </c>
      <c r="BB118" s="1792"/>
      <c r="BC118" s="352">
        <f t="shared" si="98"/>
        <v>0</v>
      </c>
      <c r="BD118" s="1832" t="str">
        <f t="shared" si="99"/>
        <v>OK</v>
      </c>
    </row>
    <row r="119" spans="1:56" s="509" customFormat="1" hidden="1" outlineLevel="1">
      <c r="A119" s="272" t="s">
        <v>449</v>
      </c>
      <c r="B119" s="1564"/>
      <c r="C119" s="1565"/>
      <c r="D119" s="1566"/>
      <c r="E119" s="1567"/>
      <c r="F119" s="1568"/>
      <c r="G119" s="1568"/>
      <c r="H119" s="1568"/>
      <c r="I119" s="1568"/>
      <c r="J119" s="1568"/>
      <c r="K119" s="1568"/>
      <c r="L119" s="1568"/>
      <c r="M119" s="1569"/>
      <c r="N119" s="1570"/>
      <c r="O119" s="1570"/>
      <c r="P119" s="1570"/>
      <c r="Q119" s="1571"/>
      <c r="R119" s="1572"/>
      <c r="S119" s="1573"/>
      <c r="T119" s="1573"/>
      <c r="U119" s="1573"/>
      <c r="V119" s="1573"/>
      <c r="W119" s="1569"/>
      <c r="X119" s="1790"/>
      <c r="Y119" s="1790"/>
      <c r="Z119" s="1790"/>
      <c r="AA119" s="1790"/>
      <c r="AB119" s="1790"/>
      <c r="AC119" s="1790"/>
      <c r="AD119" s="1790"/>
      <c r="AE119" s="1790"/>
      <c r="AF119" s="1790"/>
      <c r="AG119" s="346">
        <f t="shared" si="92"/>
        <v>0</v>
      </c>
      <c r="AH119" s="1563"/>
      <c r="AI119" s="351">
        <f t="shared" si="93"/>
        <v>0</v>
      </c>
      <c r="AJ119" s="1787"/>
      <c r="AK119" s="1787"/>
      <c r="AL119" s="1787"/>
      <c r="AM119" s="1787"/>
      <c r="AN119" s="1787"/>
      <c r="AO119" s="1787"/>
      <c r="AP119" s="346">
        <f t="shared" si="94"/>
        <v>0</v>
      </c>
      <c r="AQ119" s="1789"/>
      <c r="AR119" s="1563"/>
      <c r="AS119" s="1789"/>
      <c r="AT119" s="352">
        <f t="shared" si="95"/>
        <v>0</v>
      </c>
      <c r="AU119" s="1565"/>
      <c r="AV119" s="1577"/>
      <c r="AW119" s="1577"/>
      <c r="AX119" s="346">
        <f t="shared" si="96"/>
        <v>0</v>
      </c>
      <c r="AY119" s="1789"/>
      <c r="AZ119" s="1570">
        <v>0</v>
      </c>
      <c r="BA119" s="352">
        <f t="shared" si="97"/>
        <v>0</v>
      </c>
      <c r="BB119" s="1792"/>
      <c r="BC119" s="352">
        <f t="shared" si="98"/>
        <v>0</v>
      </c>
      <c r="BD119" s="1832" t="str">
        <f t="shared" si="99"/>
        <v>OK</v>
      </c>
    </row>
    <row r="120" spans="1:56" s="509" customFormat="1" hidden="1" outlineLevel="1">
      <c r="A120" s="272" t="s">
        <v>450</v>
      </c>
      <c r="B120" s="1564"/>
      <c r="C120" s="1565"/>
      <c r="D120" s="1566"/>
      <c r="E120" s="1567"/>
      <c r="F120" s="1568"/>
      <c r="G120" s="1568"/>
      <c r="H120" s="1568"/>
      <c r="I120" s="1568"/>
      <c r="J120" s="1568"/>
      <c r="K120" s="1568"/>
      <c r="L120" s="1568"/>
      <c r="M120" s="1569"/>
      <c r="N120" s="1570"/>
      <c r="O120" s="1570"/>
      <c r="P120" s="1570"/>
      <c r="Q120" s="1571"/>
      <c r="R120" s="1572"/>
      <c r="S120" s="1573"/>
      <c r="T120" s="1573"/>
      <c r="U120" s="1573"/>
      <c r="V120" s="1573"/>
      <c r="W120" s="1569"/>
      <c r="X120" s="1790"/>
      <c r="Y120" s="1790"/>
      <c r="Z120" s="1790"/>
      <c r="AA120" s="1790"/>
      <c r="AB120" s="1790"/>
      <c r="AC120" s="1790"/>
      <c r="AD120" s="1790"/>
      <c r="AE120" s="1790"/>
      <c r="AF120" s="1790"/>
      <c r="AG120" s="346">
        <f t="shared" si="92"/>
        <v>0</v>
      </c>
      <c r="AH120" s="1563"/>
      <c r="AI120" s="351">
        <f t="shared" si="93"/>
        <v>0</v>
      </c>
      <c r="AJ120" s="1787"/>
      <c r="AK120" s="1787"/>
      <c r="AL120" s="1787"/>
      <c r="AM120" s="1787"/>
      <c r="AN120" s="1787"/>
      <c r="AO120" s="1787"/>
      <c r="AP120" s="346">
        <f t="shared" si="94"/>
        <v>0</v>
      </c>
      <c r="AQ120" s="1789"/>
      <c r="AR120" s="1563"/>
      <c r="AS120" s="1789"/>
      <c r="AT120" s="352">
        <f t="shared" si="95"/>
        <v>0</v>
      </c>
      <c r="AU120" s="1565"/>
      <c r="AV120" s="1577"/>
      <c r="AW120" s="1577"/>
      <c r="AX120" s="346">
        <f t="shared" si="96"/>
        <v>0</v>
      </c>
      <c r="AY120" s="1789"/>
      <c r="AZ120" s="1570">
        <v>0</v>
      </c>
      <c r="BA120" s="352">
        <f t="shared" si="97"/>
        <v>0</v>
      </c>
      <c r="BB120" s="1792"/>
      <c r="BC120" s="352">
        <f t="shared" si="98"/>
        <v>0</v>
      </c>
      <c r="BD120" s="1832" t="str">
        <f t="shared" si="99"/>
        <v>OK</v>
      </c>
    </row>
    <row r="121" spans="1:56" s="509" customFormat="1" hidden="1" outlineLevel="1">
      <c r="A121" s="272" t="s">
        <v>451</v>
      </c>
      <c r="B121" s="1564"/>
      <c r="C121" s="1565"/>
      <c r="D121" s="1566"/>
      <c r="E121" s="1567"/>
      <c r="F121" s="1568"/>
      <c r="G121" s="1568"/>
      <c r="H121" s="1568"/>
      <c r="I121" s="1568"/>
      <c r="J121" s="1568"/>
      <c r="K121" s="1568"/>
      <c r="L121" s="1568"/>
      <c r="M121" s="1569"/>
      <c r="N121" s="1570"/>
      <c r="O121" s="1570"/>
      <c r="P121" s="1570"/>
      <c r="Q121" s="1571"/>
      <c r="R121" s="1572"/>
      <c r="S121" s="1573"/>
      <c r="T121" s="1573"/>
      <c r="U121" s="1573"/>
      <c r="V121" s="1573"/>
      <c r="W121" s="1569"/>
      <c r="X121" s="1790"/>
      <c r="Y121" s="1790"/>
      <c r="Z121" s="1790"/>
      <c r="AA121" s="1790"/>
      <c r="AB121" s="1790"/>
      <c r="AC121" s="1790"/>
      <c r="AD121" s="1790"/>
      <c r="AE121" s="1790"/>
      <c r="AF121" s="1790"/>
      <c r="AG121" s="346">
        <f t="shared" si="92"/>
        <v>0</v>
      </c>
      <c r="AH121" s="1563"/>
      <c r="AI121" s="351">
        <f t="shared" si="93"/>
        <v>0</v>
      </c>
      <c r="AJ121" s="1787"/>
      <c r="AK121" s="1787"/>
      <c r="AL121" s="1787"/>
      <c r="AM121" s="1787"/>
      <c r="AN121" s="1787"/>
      <c r="AO121" s="1787"/>
      <c r="AP121" s="346">
        <f t="shared" si="94"/>
        <v>0</v>
      </c>
      <c r="AQ121" s="1789"/>
      <c r="AR121" s="1563"/>
      <c r="AS121" s="1789"/>
      <c r="AT121" s="352">
        <f t="shared" si="95"/>
        <v>0</v>
      </c>
      <c r="AU121" s="1565"/>
      <c r="AV121" s="1577"/>
      <c r="AW121" s="1577"/>
      <c r="AX121" s="346">
        <f t="shared" si="96"/>
        <v>0</v>
      </c>
      <c r="AY121" s="1789"/>
      <c r="AZ121" s="1570">
        <v>0</v>
      </c>
      <c r="BA121" s="352">
        <f t="shared" si="97"/>
        <v>0</v>
      </c>
      <c r="BB121" s="1792"/>
      <c r="BC121" s="352">
        <f t="shared" si="98"/>
        <v>0</v>
      </c>
      <c r="BD121" s="1832" t="str">
        <f t="shared" si="99"/>
        <v>OK</v>
      </c>
    </row>
    <row r="122" spans="1:56" s="509" customFormat="1" hidden="1" outlineLevel="1">
      <c r="A122" s="272" t="s">
        <v>452</v>
      </c>
      <c r="B122" s="1564"/>
      <c r="C122" s="1565"/>
      <c r="D122" s="1566"/>
      <c r="E122" s="1567"/>
      <c r="F122" s="1568"/>
      <c r="G122" s="1568"/>
      <c r="H122" s="1568"/>
      <c r="I122" s="1568"/>
      <c r="J122" s="1568"/>
      <c r="K122" s="1568"/>
      <c r="L122" s="1568"/>
      <c r="M122" s="1569"/>
      <c r="N122" s="1570"/>
      <c r="O122" s="1570"/>
      <c r="P122" s="1570"/>
      <c r="Q122" s="1571"/>
      <c r="R122" s="1572"/>
      <c r="S122" s="1573"/>
      <c r="T122" s="1573"/>
      <c r="U122" s="1573"/>
      <c r="V122" s="1573"/>
      <c r="W122" s="1569"/>
      <c r="X122" s="1790"/>
      <c r="Y122" s="1790"/>
      <c r="Z122" s="1790"/>
      <c r="AA122" s="1790"/>
      <c r="AB122" s="1790"/>
      <c r="AC122" s="1790"/>
      <c r="AD122" s="1790"/>
      <c r="AE122" s="1790"/>
      <c r="AF122" s="1790"/>
      <c r="AG122" s="346">
        <f t="shared" si="92"/>
        <v>0</v>
      </c>
      <c r="AH122" s="1563"/>
      <c r="AI122" s="351">
        <f t="shared" si="93"/>
        <v>0</v>
      </c>
      <c r="AJ122" s="1787"/>
      <c r="AK122" s="1787"/>
      <c r="AL122" s="1787"/>
      <c r="AM122" s="1787"/>
      <c r="AN122" s="1787"/>
      <c r="AO122" s="1787"/>
      <c r="AP122" s="346">
        <f t="shared" si="94"/>
        <v>0</v>
      </c>
      <c r="AQ122" s="1789"/>
      <c r="AR122" s="1563"/>
      <c r="AS122" s="1789"/>
      <c r="AT122" s="352">
        <f t="shared" si="95"/>
        <v>0</v>
      </c>
      <c r="AU122" s="1565"/>
      <c r="AV122" s="1577"/>
      <c r="AW122" s="1577"/>
      <c r="AX122" s="346">
        <f t="shared" si="96"/>
        <v>0</v>
      </c>
      <c r="AY122" s="1789"/>
      <c r="AZ122" s="1570">
        <v>0</v>
      </c>
      <c r="BA122" s="352">
        <f t="shared" si="97"/>
        <v>0</v>
      </c>
      <c r="BB122" s="1792"/>
      <c r="BC122" s="352">
        <f t="shared" si="98"/>
        <v>0</v>
      </c>
      <c r="BD122" s="1832" t="str">
        <f t="shared" si="99"/>
        <v>OK</v>
      </c>
    </row>
    <row r="123" spans="1:56" collapsed="1">
      <c r="A123" s="121" t="s">
        <v>1270</v>
      </c>
      <c r="B123" s="1564"/>
      <c r="C123" s="1565"/>
      <c r="D123" s="1566"/>
      <c r="E123" s="1567"/>
      <c r="F123" s="1568"/>
      <c r="G123" s="1568"/>
      <c r="H123" s="1568"/>
      <c r="I123" s="1568"/>
      <c r="J123" s="1568"/>
      <c r="K123" s="1568"/>
      <c r="L123" s="1568"/>
      <c r="M123" s="1569"/>
      <c r="N123" s="1570"/>
      <c r="O123" s="1570"/>
      <c r="P123" s="1570"/>
      <c r="Q123" s="1571"/>
      <c r="R123" s="1572"/>
      <c r="S123" s="1573"/>
      <c r="T123" s="1573"/>
      <c r="U123" s="1573"/>
      <c r="V123" s="1573"/>
      <c r="W123" s="1569"/>
      <c r="X123" s="366">
        <f t="shared" ref="X123:AF123" si="100">SUM(X117:X122)</f>
        <v>0</v>
      </c>
      <c r="Y123" s="366">
        <f t="shared" si="100"/>
        <v>0</v>
      </c>
      <c r="Z123" s="366">
        <f t="shared" si="100"/>
        <v>0</v>
      </c>
      <c r="AA123" s="366">
        <f t="shared" si="100"/>
        <v>0</v>
      </c>
      <c r="AB123" s="366">
        <f t="shared" si="100"/>
        <v>0</v>
      </c>
      <c r="AC123" s="366">
        <f t="shared" si="100"/>
        <v>0</v>
      </c>
      <c r="AD123" s="366">
        <f t="shared" si="100"/>
        <v>0</v>
      </c>
      <c r="AE123" s="366">
        <f t="shared" si="100"/>
        <v>0</v>
      </c>
      <c r="AF123" s="366">
        <f t="shared" si="100"/>
        <v>0</v>
      </c>
      <c r="AG123" s="346">
        <f t="shared" si="92"/>
        <v>0</v>
      </c>
      <c r="AH123" s="1563"/>
      <c r="AI123" s="351">
        <f t="shared" si="93"/>
        <v>0</v>
      </c>
      <c r="AJ123" s="363">
        <f t="shared" ref="AJ123:AO123" si="101">SUM(AJ117:AJ122)</f>
        <v>0</v>
      </c>
      <c r="AK123" s="363">
        <f t="shared" si="101"/>
        <v>0</v>
      </c>
      <c r="AL123" s="363">
        <f t="shared" si="101"/>
        <v>0</v>
      </c>
      <c r="AM123" s="363">
        <f t="shared" si="101"/>
        <v>0</v>
      </c>
      <c r="AN123" s="363">
        <f t="shared" si="101"/>
        <v>0</v>
      </c>
      <c r="AO123" s="363">
        <f t="shared" si="101"/>
        <v>0</v>
      </c>
      <c r="AP123" s="346">
        <f t="shared" si="94"/>
        <v>0</v>
      </c>
      <c r="AQ123" s="365">
        <f>SUM(AQ117:AQ122)</f>
        <v>0</v>
      </c>
      <c r="AR123" s="1563"/>
      <c r="AS123" s="365">
        <f>SUM(AS117:AS122)</f>
        <v>0</v>
      </c>
      <c r="AT123" s="352">
        <f t="shared" si="95"/>
        <v>0</v>
      </c>
      <c r="AU123" s="1565"/>
      <c r="AV123" s="1577"/>
      <c r="AW123" s="1577"/>
      <c r="AX123" s="346">
        <f t="shared" si="96"/>
        <v>0</v>
      </c>
      <c r="AY123" s="365">
        <f>SUM(AY117:AY122)</f>
        <v>0</v>
      </c>
      <c r="AZ123" s="1570"/>
      <c r="BA123" s="352">
        <f t="shared" si="97"/>
        <v>0</v>
      </c>
      <c r="BB123" s="365">
        <f>SUM(BB117:BB122)</f>
        <v>0</v>
      </c>
      <c r="BC123" s="352">
        <f t="shared" si="98"/>
        <v>0</v>
      </c>
      <c r="BD123" s="1832" t="str">
        <f t="shared" si="99"/>
        <v>OK</v>
      </c>
    </row>
    <row r="124" spans="1:56">
      <c r="B124" s="1452"/>
      <c r="C124" s="530"/>
      <c r="D124" s="533"/>
      <c r="E124" s="529"/>
      <c r="F124" s="530"/>
      <c r="G124" s="530"/>
      <c r="H124" s="530"/>
      <c r="I124" s="530"/>
      <c r="J124" s="530"/>
      <c r="K124" s="530"/>
      <c r="L124" s="530"/>
      <c r="M124" s="528"/>
      <c r="N124" s="531"/>
      <c r="O124" s="531"/>
      <c r="P124" s="532"/>
      <c r="Q124" s="557"/>
      <c r="R124" s="529"/>
      <c r="S124" s="530"/>
      <c r="T124" s="530"/>
      <c r="U124" s="530"/>
      <c r="V124" s="530"/>
      <c r="W124" s="528"/>
      <c r="X124" s="529"/>
      <c r="Y124" s="530"/>
      <c r="Z124" s="530"/>
      <c r="AA124" s="530"/>
      <c r="AB124" s="530"/>
      <c r="AC124" s="530"/>
      <c r="AD124" s="530"/>
      <c r="AE124" s="530"/>
      <c r="AF124" s="530"/>
      <c r="AG124" s="528"/>
      <c r="AH124" s="529"/>
      <c r="AI124" s="532"/>
      <c r="AJ124" s="529"/>
      <c r="AK124" s="530"/>
      <c r="AL124" s="530"/>
      <c r="AM124" s="530"/>
      <c r="AN124" s="530"/>
      <c r="AO124" s="530"/>
      <c r="AP124" s="528"/>
      <c r="AQ124" s="532"/>
      <c r="AR124" s="529"/>
      <c r="AS124" s="532"/>
      <c r="AT124" s="507"/>
      <c r="AU124" s="530"/>
      <c r="AV124" s="534"/>
      <c r="AW124" s="534"/>
      <c r="AX124" s="528"/>
      <c r="AY124" s="532"/>
      <c r="AZ124" s="532"/>
      <c r="BA124" s="507"/>
      <c r="BB124" s="529"/>
      <c r="BC124" s="507"/>
    </row>
    <row r="125" spans="1:56">
      <c r="A125" s="535" t="s">
        <v>453</v>
      </c>
      <c r="B125" s="1450">
        <f t="shared" ref="B125:BC125" si="102">B103+B106+B107+B115+B123</f>
        <v>0</v>
      </c>
      <c r="C125" s="368">
        <f t="shared" si="102"/>
        <v>0</v>
      </c>
      <c r="D125" s="520">
        <f t="shared" si="102"/>
        <v>0</v>
      </c>
      <c r="E125" s="370">
        <f>E103+E106+E107+E115+E123</f>
        <v>0</v>
      </c>
      <c r="F125" s="368">
        <f t="shared" si="102"/>
        <v>0</v>
      </c>
      <c r="G125" s="368">
        <f t="shared" si="102"/>
        <v>0</v>
      </c>
      <c r="H125" s="368">
        <f t="shared" si="102"/>
        <v>0</v>
      </c>
      <c r="I125" s="368">
        <f t="shared" si="102"/>
        <v>0</v>
      </c>
      <c r="J125" s="368">
        <f t="shared" si="102"/>
        <v>0</v>
      </c>
      <c r="K125" s="368">
        <f t="shared" si="102"/>
        <v>0</v>
      </c>
      <c r="L125" s="368">
        <f t="shared" si="102"/>
        <v>0</v>
      </c>
      <c r="M125" s="362">
        <f t="shared" si="102"/>
        <v>0</v>
      </c>
      <c r="N125" s="365">
        <f t="shared" si="102"/>
        <v>0</v>
      </c>
      <c r="O125" s="365">
        <f t="shared" si="102"/>
        <v>0</v>
      </c>
      <c r="P125" s="365">
        <f t="shared" si="102"/>
        <v>0</v>
      </c>
      <c r="Q125" s="348">
        <f t="shared" si="102"/>
        <v>0</v>
      </c>
      <c r="R125" s="370">
        <f t="shared" si="102"/>
        <v>0</v>
      </c>
      <c r="S125" s="368">
        <f t="shared" si="102"/>
        <v>0</v>
      </c>
      <c r="T125" s="368">
        <f t="shared" si="102"/>
        <v>0</v>
      </c>
      <c r="U125" s="368">
        <f t="shared" si="102"/>
        <v>0</v>
      </c>
      <c r="V125" s="368">
        <f t="shared" si="102"/>
        <v>0</v>
      </c>
      <c r="W125" s="362">
        <f t="shared" si="102"/>
        <v>0</v>
      </c>
      <c r="X125" s="370">
        <f t="shared" si="102"/>
        <v>0</v>
      </c>
      <c r="Y125" s="368">
        <f>Y103+Y106+Y107+Y115+Y123</f>
        <v>0</v>
      </c>
      <c r="Z125" s="368">
        <f t="shared" si="102"/>
        <v>0</v>
      </c>
      <c r="AA125" s="368">
        <f t="shared" si="102"/>
        <v>0</v>
      </c>
      <c r="AB125" s="368">
        <f t="shared" si="102"/>
        <v>0</v>
      </c>
      <c r="AC125" s="368">
        <f t="shared" si="102"/>
        <v>0</v>
      </c>
      <c r="AD125" s="368">
        <f t="shared" si="102"/>
        <v>0</v>
      </c>
      <c r="AE125" s="368">
        <f t="shared" si="102"/>
        <v>0</v>
      </c>
      <c r="AF125" s="368">
        <f t="shared" si="102"/>
        <v>0</v>
      </c>
      <c r="AG125" s="362">
        <f t="shared" si="102"/>
        <v>0</v>
      </c>
      <c r="AH125" s="370">
        <f t="shared" si="102"/>
        <v>0</v>
      </c>
      <c r="AI125" s="351">
        <f t="shared" si="102"/>
        <v>0</v>
      </c>
      <c r="AJ125" s="370">
        <f t="shared" si="102"/>
        <v>0</v>
      </c>
      <c r="AK125" s="368">
        <f t="shared" si="102"/>
        <v>0</v>
      </c>
      <c r="AL125" s="368">
        <f t="shared" si="102"/>
        <v>0</v>
      </c>
      <c r="AM125" s="368">
        <f t="shared" si="102"/>
        <v>0</v>
      </c>
      <c r="AN125" s="368">
        <f t="shared" si="102"/>
        <v>0</v>
      </c>
      <c r="AO125" s="368">
        <f t="shared" si="102"/>
        <v>0</v>
      </c>
      <c r="AP125" s="362">
        <f t="shared" si="102"/>
        <v>0</v>
      </c>
      <c r="AQ125" s="365">
        <f t="shared" si="102"/>
        <v>0</v>
      </c>
      <c r="AR125" s="370">
        <f t="shared" si="102"/>
        <v>0</v>
      </c>
      <c r="AS125" s="365">
        <f t="shared" si="102"/>
        <v>0</v>
      </c>
      <c r="AT125" s="352">
        <f t="shared" si="102"/>
        <v>0</v>
      </c>
      <c r="AU125" s="368">
        <f t="shared" si="102"/>
        <v>0</v>
      </c>
      <c r="AV125" s="369">
        <f t="shared" si="102"/>
        <v>0</v>
      </c>
      <c r="AW125" s="369">
        <f t="shared" si="102"/>
        <v>0</v>
      </c>
      <c r="AX125" s="362">
        <f t="shared" si="102"/>
        <v>0</v>
      </c>
      <c r="AY125" s="365">
        <f t="shared" si="102"/>
        <v>0</v>
      </c>
      <c r="AZ125" s="365">
        <f t="shared" si="102"/>
        <v>0</v>
      </c>
      <c r="BA125" s="352">
        <f t="shared" si="102"/>
        <v>0</v>
      </c>
      <c r="BB125" s="370">
        <f t="shared" si="102"/>
        <v>0</v>
      </c>
      <c r="BC125" s="352">
        <f t="shared" si="102"/>
        <v>0</v>
      </c>
    </row>
    <row r="126" spans="1:56">
      <c r="B126" s="1452"/>
      <c r="C126" s="530"/>
      <c r="D126" s="533"/>
      <c r="E126" s="529"/>
      <c r="F126" s="530"/>
      <c r="G126" s="530"/>
      <c r="H126" s="530"/>
      <c r="I126" s="530"/>
      <c r="J126" s="530"/>
      <c r="K126" s="530"/>
      <c r="L126" s="530"/>
      <c r="M126" s="528"/>
      <c r="N126" s="531"/>
      <c r="O126" s="531"/>
      <c r="P126" s="532"/>
      <c r="Q126" s="558"/>
      <c r="R126" s="529"/>
      <c r="S126" s="530"/>
      <c r="T126" s="530"/>
      <c r="U126" s="530"/>
      <c r="V126" s="530"/>
      <c r="W126" s="528"/>
      <c r="X126" s="529"/>
      <c r="Y126" s="530"/>
      <c r="Z126" s="530"/>
      <c r="AA126" s="530"/>
      <c r="AB126" s="530"/>
      <c r="AC126" s="530"/>
      <c r="AD126" s="530"/>
      <c r="AE126" s="530"/>
      <c r="AF126" s="530"/>
      <c r="AG126" s="528"/>
      <c r="AH126" s="529"/>
      <c r="AI126" s="532"/>
      <c r="AJ126" s="529"/>
      <c r="AK126" s="530"/>
      <c r="AL126" s="530"/>
      <c r="AM126" s="530"/>
      <c r="AN126" s="530"/>
      <c r="AO126" s="530"/>
      <c r="AP126" s="528"/>
      <c r="AQ126" s="532"/>
      <c r="AR126" s="529"/>
      <c r="AS126" s="532"/>
      <c r="AT126" s="507"/>
      <c r="AU126" s="530"/>
      <c r="AV126" s="534"/>
      <c r="AW126" s="534"/>
      <c r="AX126" s="528"/>
      <c r="AY126" s="532"/>
      <c r="AZ126" s="532"/>
      <c r="BA126" s="507"/>
      <c r="BB126" s="529"/>
      <c r="BC126" s="507"/>
    </row>
    <row r="127" spans="1:56" ht="15.75">
      <c r="A127" s="559" t="s">
        <v>454</v>
      </c>
      <c r="B127" s="1455"/>
      <c r="C127" s="562"/>
      <c r="D127" s="564"/>
      <c r="E127" s="561"/>
      <c r="F127" s="562"/>
      <c r="G127" s="562"/>
      <c r="H127" s="562"/>
      <c r="I127" s="562"/>
      <c r="J127" s="562"/>
      <c r="K127" s="562"/>
      <c r="L127" s="562"/>
      <c r="M127" s="560"/>
      <c r="N127" s="563"/>
      <c r="O127" s="563"/>
      <c r="P127" s="563"/>
      <c r="Q127" s="564"/>
      <c r="R127" s="561"/>
      <c r="S127" s="562"/>
      <c r="T127" s="562"/>
      <c r="U127" s="562"/>
      <c r="V127" s="562"/>
      <c r="W127" s="560"/>
      <c r="X127" s="561"/>
      <c r="Y127" s="562"/>
      <c r="Z127" s="562"/>
      <c r="AA127" s="562"/>
      <c r="AB127" s="562"/>
      <c r="AC127" s="562"/>
      <c r="AD127" s="562"/>
      <c r="AE127" s="562"/>
      <c r="AF127" s="562"/>
      <c r="AG127" s="560"/>
      <c r="AH127" s="561"/>
      <c r="AI127" s="565"/>
      <c r="AJ127" s="561"/>
      <c r="AK127" s="562"/>
      <c r="AL127" s="562"/>
      <c r="AM127" s="562"/>
      <c r="AN127" s="562"/>
      <c r="AO127" s="562"/>
      <c r="AP127" s="560"/>
      <c r="AQ127" s="563"/>
      <c r="AR127" s="561"/>
      <c r="AS127" s="563"/>
      <c r="AT127" s="565">
        <f>AI127+AP127+AQ127+AR127+AS127+BB127</f>
        <v>0</v>
      </c>
      <c r="AU127" s="562"/>
      <c r="AV127" s="566"/>
      <c r="AW127" s="566"/>
      <c r="AX127" s="560"/>
      <c r="AY127" s="563"/>
      <c r="AZ127" s="563"/>
      <c r="BA127" s="565"/>
      <c r="BB127" s="561"/>
      <c r="BC127" s="565"/>
    </row>
    <row r="128" spans="1:56" s="509" customFormat="1">
      <c r="A128" s="2059"/>
      <c r="B128" s="506"/>
      <c r="C128" s="502"/>
      <c r="D128" s="503"/>
      <c r="E128" s="551"/>
      <c r="F128" s="552"/>
      <c r="G128" s="552"/>
      <c r="H128" s="552"/>
      <c r="I128" s="552"/>
      <c r="J128" s="552"/>
      <c r="K128" s="552"/>
      <c r="L128" s="552"/>
      <c r="M128" s="553"/>
      <c r="N128" s="504"/>
      <c r="O128" s="504"/>
      <c r="P128" s="504"/>
      <c r="Q128" s="542"/>
      <c r="R128" s="554"/>
      <c r="S128" s="555"/>
      <c r="T128" s="555"/>
      <c r="U128" s="555"/>
      <c r="V128" s="555"/>
      <c r="W128" s="553"/>
      <c r="X128" s="556"/>
      <c r="Y128" s="556"/>
      <c r="Z128" s="556"/>
      <c r="AA128" s="556"/>
      <c r="AB128" s="556"/>
      <c r="AC128" s="556"/>
      <c r="AD128" s="556"/>
      <c r="AE128" s="556"/>
      <c r="AF128" s="556"/>
      <c r="AG128" s="553"/>
      <c r="AH128" s="501"/>
      <c r="AI128" s="531"/>
      <c r="AJ128" s="551"/>
      <c r="AK128" s="552"/>
      <c r="AL128" s="552"/>
      <c r="AM128" s="552"/>
      <c r="AN128" s="552"/>
      <c r="AO128" s="552"/>
      <c r="AP128" s="553"/>
      <c r="AQ128" s="504"/>
      <c r="AR128" s="501"/>
      <c r="AS128" s="504"/>
      <c r="AT128" s="525"/>
      <c r="AU128" s="502"/>
      <c r="AV128" s="505"/>
      <c r="AW128" s="505"/>
      <c r="AX128" s="553"/>
      <c r="AY128" s="504"/>
      <c r="AZ128" s="504"/>
      <c r="BA128" s="525"/>
      <c r="BB128" s="501"/>
      <c r="BC128" s="525"/>
    </row>
    <row r="129" spans="1:56" s="509" customFormat="1">
      <c r="A129" s="2056" t="s">
        <v>1542</v>
      </c>
      <c r="B129" s="506"/>
      <c r="C129" s="502"/>
      <c r="D129" s="503"/>
      <c r="E129" s="551"/>
      <c r="F129" s="552"/>
      <c r="G129" s="552"/>
      <c r="H129" s="552"/>
      <c r="I129" s="552"/>
      <c r="J129" s="552"/>
      <c r="K129" s="552"/>
      <c r="L129" s="552"/>
      <c r="M129" s="553"/>
      <c r="N129" s="504"/>
      <c r="O129" s="504"/>
      <c r="P129" s="504"/>
      <c r="Q129" s="542"/>
      <c r="R129" s="554"/>
      <c r="S129" s="555"/>
      <c r="T129" s="555"/>
      <c r="U129" s="555"/>
      <c r="V129" s="555"/>
      <c r="W129" s="553"/>
      <c r="X129" s="556"/>
      <c r="Y129" s="556"/>
      <c r="Z129" s="556"/>
      <c r="AA129" s="556"/>
      <c r="AB129" s="556"/>
      <c r="AC129" s="556"/>
      <c r="AD129" s="556"/>
      <c r="AE129" s="556"/>
      <c r="AF129" s="556"/>
      <c r="AG129" s="553"/>
      <c r="AH129" s="501"/>
      <c r="AI129" s="531"/>
      <c r="AJ129" s="551"/>
      <c r="AK129" s="552"/>
      <c r="AL129" s="552"/>
      <c r="AM129" s="552"/>
      <c r="AN129" s="552"/>
      <c r="AO129" s="552"/>
      <c r="AP129" s="553"/>
      <c r="AQ129" s="504"/>
      <c r="AR129" s="501"/>
      <c r="AS129" s="504"/>
      <c r="AT129" s="525"/>
      <c r="AU129" s="502"/>
      <c r="AV129" s="505"/>
      <c r="AW129" s="505"/>
      <c r="AX129" s="553"/>
      <c r="AY129" s="504"/>
      <c r="AZ129" s="504"/>
      <c r="BA129" s="525"/>
      <c r="BB129" s="501"/>
      <c r="BC129" s="525"/>
    </row>
    <row r="130" spans="1:56" hidden="1" outlineLevel="1">
      <c r="A130" s="272" t="s">
        <v>447</v>
      </c>
      <c r="B130" s="1794"/>
      <c r="C130" s="1788"/>
      <c r="D130" s="1795"/>
      <c r="E130" s="1567"/>
      <c r="F130" s="1568"/>
      <c r="G130" s="1568"/>
      <c r="H130" s="1568"/>
      <c r="I130" s="1568"/>
      <c r="J130" s="1568"/>
      <c r="K130" s="1568"/>
      <c r="L130" s="1568"/>
      <c r="M130" s="1569"/>
      <c r="N130" s="1559"/>
      <c r="O130" s="1559"/>
      <c r="P130" s="1559"/>
      <c r="Q130" s="1571"/>
      <c r="R130" s="1567"/>
      <c r="S130" s="1568"/>
      <c r="T130" s="1568"/>
      <c r="U130" s="1568"/>
      <c r="V130" s="1568"/>
      <c r="W130" s="1569"/>
      <c r="X130" s="1787"/>
      <c r="Y130" s="1787"/>
      <c r="Z130" s="1787"/>
      <c r="AA130" s="1787"/>
      <c r="AB130" s="1787"/>
      <c r="AC130" s="1787"/>
      <c r="AD130" s="1787"/>
      <c r="AE130" s="1787"/>
      <c r="AF130" s="1787"/>
      <c r="AG130" s="346">
        <f t="shared" ref="AG130:AG136" si="103">SUM(X130:AF130)</f>
        <v>0</v>
      </c>
      <c r="AH130" s="1567"/>
      <c r="AI130" s="351">
        <f t="shared" ref="AI130:AI136" si="104">Q130+W130+AG130+AH130+B130+D130+C130</f>
        <v>0</v>
      </c>
      <c r="AJ130" s="1787"/>
      <c r="AK130" s="1788"/>
      <c r="AL130" s="1788"/>
      <c r="AM130" s="1788"/>
      <c r="AN130" s="1788"/>
      <c r="AO130" s="1788"/>
      <c r="AP130" s="346">
        <f t="shared" ref="AP130:AP135" si="105">SUM(AJ130:AO130)</f>
        <v>0</v>
      </c>
      <c r="AQ130" s="1796"/>
      <c r="AR130" s="1567"/>
      <c r="AS130" s="1559"/>
      <c r="AT130" s="352">
        <f t="shared" ref="AT130:AT136" si="106">AI130+AP130+AQ130+AR130+AS130</f>
        <v>0</v>
      </c>
      <c r="AU130" s="1568"/>
      <c r="AV130" s="1578"/>
      <c r="AW130" s="1578"/>
      <c r="AX130" s="1569"/>
      <c r="AY130" s="1559"/>
      <c r="AZ130" s="1559"/>
      <c r="BA130" s="1576"/>
      <c r="BB130" s="1567"/>
      <c r="BC130" s="352">
        <f t="shared" ref="BC130:BC136" si="107">BA130+AT130+BB130</f>
        <v>0</v>
      </c>
      <c r="BD130" s="1832" t="str">
        <f t="shared" ref="BD130:BD136" si="108">IF(ABS(BC130)&lt;&gt;0,"ERROR","OK")</f>
        <v>OK</v>
      </c>
    </row>
    <row r="131" spans="1:56" hidden="1" outlineLevel="1">
      <c r="A131" s="272" t="s">
        <v>448</v>
      </c>
      <c r="B131" s="1794"/>
      <c r="C131" s="1788"/>
      <c r="D131" s="1795"/>
      <c r="E131" s="1567"/>
      <c r="F131" s="1568"/>
      <c r="G131" s="1568"/>
      <c r="H131" s="1568"/>
      <c r="I131" s="1568"/>
      <c r="J131" s="1568"/>
      <c r="K131" s="1568"/>
      <c r="L131" s="1568"/>
      <c r="M131" s="1569"/>
      <c r="N131" s="1559"/>
      <c r="O131" s="1559"/>
      <c r="P131" s="1559"/>
      <c r="Q131" s="1571"/>
      <c r="R131" s="1567"/>
      <c r="S131" s="1568"/>
      <c r="T131" s="1568"/>
      <c r="U131" s="1568"/>
      <c r="V131" s="1568"/>
      <c r="W131" s="1569"/>
      <c r="X131" s="1787"/>
      <c r="Y131" s="1787"/>
      <c r="Z131" s="1787"/>
      <c r="AA131" s="1787"/>
      <c r="AB131" s="1787"/>
      <c r="AC131" s="1787"/>
      <c r="AD131" s="1787"/>
      <c r="AE131" s="1787"/>
      <c r="AF131" s="1787"/>
      <c r="AG131" s="346">
        <f t="shared" si="103"/>
        <v>0</v>
      </c>
      <c r="AH131" s="1567"/>
      <c r="AI131" s="351">
        <f t="shared" si="104"/>
        <v>0</v>
      </c>
      <c r="AJ131" s="1787"/>
      <c r="AK131" s="1788"/>
      <c r="AL131" s="1788"/>
      <c r="AM131" s="1788"/>
      <c r="AN131" s="1788"/>
      <c r="AO131" s="1788"/>
      <c r="AP131" s="346">
        <f t="shared" si="105"/>
        <v>0</v>
      </c>
      <c r="AQ131" s="1796"/>
      <c r="AR131" s="1567"/>
      <c r="AS131" s="1559"/>
      <c r="AT131" s="352">
        <f t="shared" si="106"/>
        <v>0</v>
      </c>
      <c r="AU131" s="1568"/>
      <c r="AV131" s="1578"/>
      <c r="AW131" s="1578"/>
      <c r="AX131" s="1569"/>
      <c r="AY131" s="1559"/>
      <c r="AZ131" s="1559"/>
      <c r="BA131" s="1576"/>
      <c r="BB131" s="1567"/>
      <c r="BC131" s="352">
        <f t="shared" si="107"/>
        <v>0</v>
      </c>
      <c r="BD131" s="1832" t="str">
        <f t="shared" si="108"/>
        <v>OK</v>
      </c>
    </row>
    <row r="132" spans="1:56" hidden="1" outlineLevel="1">
      <c r="A132" s="272" t="s">
        <v>449</v>
      </c>
      <c r="B132" s="1794"/>
      <c r="C132" s="1788"/>
      <c r="D132" s="1795"/>
      <c r="E132" s="1567"/>
      <c r="F132" s="1568"/>
      <c r="G132" s="1568"/>
      <c r="H132" s="1568"/>
      <c r="I132" s="1568"/>
      <c r="J132" s="1568"/>
      <c r="K132" s="1568"/>
      <c r="L132" s="1568"/>
      <c r="M132" s="1569"/>
      <c r="N132" s="1559"/>
      <c r="O132" s="1559"/>
      <c r="P132" s="1559"/>
      <c r="Q132" s="1571"/>
      <c r="R132" s="1567"/>
      <c r="S132" s="1568"/>
      <c r="T132" s="1568"/>
      <c r="U132" s="1568"/>
      <c r="V132" s="1568"/>
      <c r="W132" s="1569"/>
      <c r="X132" s="1787"/>
      <c r="Y132" s="1787"/>
      <c r="Z132" s="1787"/>
      <c r="AA132" s="1787"/>
      <c r="AB132" s="1787"/>
      <c r="AC132" s="1787"/>
      <c r="AD132" s="1787"/>
      <c r="AE132" s="1787"/>
      <c r="AF132" s="1787"/>
      <c r="AG132" s="346">
        <f t="shared" si="103"/>
        <v>0</v>
      </c>
      <c r="AH132" s="1567"/>
      <c r="AI132" s="351">
        <f t="shared" si="104"/>
        <v>0</v>
      </c>
      <c r="AJ132" s="1787"/>
      <c r="AK132" s="1788"/>
      <c r="AL132" s="1788"/>
      <c r="AM132" s="1788"/>
      <c r="AN132" s="1788"/>
      <c r="AO132" s="1788"/>
      <c r="AP132" s="346">
        <f t="shared" si="105"/>
        <v>0</v>
      </c>
      <c r="AQ132" s="1796"/>
      <c r="AR132" s="1567"/>
      <c r="AS132" s="1559"/>
      <c r="AT132" s="352">
        <f t="shared" si="106"/>
        <v>0</v>
      </c>
      <c r="AU132" s="1568"/>
      <c r="AV132" s="1578"/>
      <c r="AW132" s="1578"/>
      <c r="AX132" s="1569"/>
      <c r="AY132" s="1559"/>
      <c r="AZ132" s="1559"/>
      <c r="BA132" s="1576"/>
      <c r="BB132" s="1567"/>
      <c r="BC132" s="352">
        <f t="shared" si="107"/>
        <v>0</v>
      </c>
      <c r="BD132" s="1832" t="str">
        <f t="shared" si="108"/>
        <v>OK</v>
      </c>
    </row>
    <row r="133" spans="1:56" hidden="1" outlineLevel="1">
      <c r="A133" s="272" t="s">
        <v>450</v>
      </c>
      <c r="B133" s="1794"/>
      <c r="C133" s="1788"/>
      <c r="D133" s="1795"/>
      <c r="E133" s="1567"/>
      <c r="F133" s="1568"/>
      <c r="G133" s="1568"/>
      <c r="H133" s="1568"/>
      <c r="I133" s="1568"/>
      <c r="J133" s="1568"/>
      <c r="K133" s="1568"/>
      <c r="L133" s="1568"/>
      <c r="M133" s="1569"/>
      <c r="N133" s="1559"/>
      <c r="O133" s="1559"/>
      <c r="P133" s="1559"/>
      <c r="Q133" s="1571"/>
      <c r="R133" s="1567"/>
      <c r="S133" s="1568"/>
      <c r="T133" s="1568"/>
      <c r="U133" s="1568"/>
      <c r="V133" s="1568"/>
      <c r="W133" s="1569"/>
      <c r="X133" s="1787"/>
      <c r="Y133" s="1787"/>
      <c r="Z133" s="1787"/>
      <c r="AA133" s="1787"/>
      <c r="AB133" s="1787"/>
      <c r="AC133" s="1787"/>
      <c r="AD133" s="1787"/>
      <c r="AE133" s="1787"/>
      <c r="AF133" s="1787"/>
      <c r="AG133" s="346">
        <f t="shared" si="103"/>
        <v>0</v>
      </c>
      <c r="AH133" s="1567"/>
      <c r="AI133" s="351">
        <f t="shared" si="104"/>
        <v>0</v>
      </c>
      <c r="AJ133" s="1787"/>
      <c r="AK133" s="1788"/>
      <c r="AL133" s="1788"/>
      <c r="AM133" s="1788"/>
      <c r="AN133" s="1788"/>
      <c r="AO133" s="1788"/>
      <c r="AP133" s="346">
        <f t="shared" si="105"/>
        <v>0</v>
      </c>
      <c r="AQ133" s="1796"/>
      <c r="AR133" s="1567"/>
      <c r="AS133" s="1559"/>
      <c r="AT133" s="352">
        <f t="shared" si="106"/>
        <v>0</v>
      </c>
      <c r="AU133" s="1568"/>
      <c r="AV133" s="1578"/>
      <c r="AW133" s="1578"/>
      <c r="AX133" s="1569"/>
      <c r="AY133" s="1559"/>
      <c r="AZ133" s="1559"/>
      <c r="BA133" s="1576"/>
      <c r="BB133" s="1567"/>
      <c r="BC133" s="352">
        <f t="shared" si="107"/>
        <v>0</v>
      </c>
      <c r="BD133" s="1832" t="str">
        <f t="shared" si="108"/>
        <v>OK</v>
      </c>
    </row>
    <row r="134" spans="1:56" hidden="1" outlineLevel="1">
      <c r="A134" s="272" t="s">
        <v>451</v>
      </c>
      <c r="B134" s="1794"/>
      <c r="C134" s="1788"/>
      <c r="D134" s="1795"/>
      <c r="E134" s="1567"/>
      <c r="F134" s="1568"/>
      <c r="G134" s="1568"/>
      <c r="H134" s="1568"/>
      <c r="I134" s="1568"/>
      <c r="J134" s="1568"/>
      <c r="K134" s="1568"/>
      <c r="L134" s="1568"/>
      <c r="M134" s="1569"/>
      <c r="N134" s="1559"/>
      <c r="O134" s="1559"/>
      <c r="P134" s="1559"/>
      <c r="Q134" s="1571"/>
      <c r="R134" s="1567"/>
      <c r="S134" s="1568"/>
      <c r="T134" s="1568"/>
      <c r="U134" s="1568"/>
      <c r="V134" s="1568"/>
      <c r="W134" s="1569"/>
      <c r="X134" s="1787"/>
      <c r="Y134" s="1787"/>
      <c r="Z134" s="1787"/>
      <c r="AA134" s="1787"/>
      <c r="AB134" s="1787"/>
      <c r="AC134" s="1787"/>
      <c r="AD134" s="1787"/>
      <c r="AE134" s="1787"/>
      <c r="AF134" s="1787"/>
      <c r="AG134" s="346">
        <f t="shared" si="103"/>
        <v>0</v>
      </c>
      <c r="AH134" s="1567"/>
      <c r="AI134" s="351">
        <f t="shared" si="104"/>
        <v>0</v>
      </c>
      <c r="AJ134" s="1787"/>
      <c r="AK134" s="1788"/>
      <c r="AL134" s="1788"/>
      <c r="AM134" s="1788"/>
      <c r="AN134" s="1788"/>
      <c r="AO134" s="1788"/>
      <c r="AP134" s="346">
        <f t="shared" si="105"/>
        <v>0</v>
      </c>
      <c r="AQ134" s="1796"/>
      <c r="AR134" s="1567"/>
      <c r="AS134" s="1559"/>
      <c r="AT134" s="352">
        <f t="shared" si="106"/>
        <v>0</v>
      </c>
      <c r="AU134" s="1568"/>
      <c r="AV134" s="1578"/>
      <c r="AW134" s="1578"/>
      <c r="AX134" s="1569"/>
      <c r="AY134" s="1559"/>
      <c r="AZ134" s="1559"/>
      <c r="BA134" s="1576"/>
      <c r="BB134" s="1567"/>
      <c r="BC134" s="352">
        <f t="shared" si="107"/>
        <v>0</v>
      </c>
      <c r="BD134" s="1832" t="str">
        <f t="shared" si="108"/>
        <v>OK</v>
      </c>
    </row>
    <row r="135" spans="1:56" hidden="1" outlineLevel="1">
      <c r="A135" s="272" t="s">
        <v>452</v>
      </c>
      <c r="B135" s="1794"/>
      <c r="C135" s="1788"/>
      <c r="D135" s="1795"/>
      <c r="E135" s="1567"/>
      <c r="F135" s="1568"/>
      <c r="G135" s="1568"/>
      <c r="H135" s="1568"/>
      <c r="I135" s="1568"/>
      <c r="J135" s="1568"/>
      <c r="K135" s="1568"/>
      <c r="L135" s="1568"/>
      <c r="M135" s="1569"/>
      <c r="N135" s="1559"/>
      <c r="O135" s="1559"/>
      <c r="P135" s="1559"/>
      <c r="Q135" s="1571"/>
      <c r="R135" s="1567"/>
      <c r="S135" s="1568"/>
      <c r="T135" s="1568"/>
      <c r="U135" s="1568"/>
      <c r="V135" s="1568"/>
      <c r="W135" s="1569"/>
      <c r="X135" s="1787"/>
      <c r="Y135" s="1787"/>
      <c r="Z135" s="1787"/>
      <c r="AA135" s="1787"/>
      <c r="AB135" s="1787"/>
      <c r="AC135" s="1787"/>
      <c r="AD135" s="1787"/>
      <c r="AE135" s="1787"/>
      <c r="AF135" s="1787"/>
      <c r="AG135" s="346">
        <f t="shared" si="103"/>
        <v>0</v>
      </c>
      <c r="AH135" s="1567"/>
      <c r="AI135" s="351">
        <f t="shared" si="104"/>
        <v>0</v>
      </c>
      <c r="AJ135" s="1787"/>
      <c r="AK135" s="1788"/>
      <c r="AL135" s="1788"/>
      <c r="AM135" s="1788"/>
      <c r="AN135" s="1788"/>
      <c r="AO135" s="1788"/>
      <c r="AP135" s="346">
        <f t="shared" si="105"/>
        <v>0</v>
      </c>
      <c r="AQ135" s="1796"/>
      <c r="AR135" s="1567"/>
      <c r="AS135" s="1559"/>
      <c r="AT135" s="352">
        <f t="shared" si="106"/>
        <v>0</v>
      </c>
      <c r="AU135" s="1568"/>
      <c r="AV135" s="1578"/>
      <c r="AW135" s="1578"/>
      <c r="AX135" s="1569"/>
      <c r="AY135" s="1559"/>
      <c r="AZ135" s="1559"/>
      <c r="BA135" s="1576"/>
      <c r="BB135" s="1567"/>
      <c r="BC135" s="352">
        <f t="shared" si="107"/>
        <v>0</v>
      </c>
      <c r="BD135" s="1832" t="str">
        <f t="shared" si="108"/>
        <v>OK</v>
      </c>
    </row>
    <row r="136" spans="1:56" collapsed="1">
      <c r="A136" s="121" t="s">
        <v>1149</v>
      </c>
      <c r="B136" s="1450">
        <f>SUM(B130:B135)</f>
        <v>0</v>
      </c>
      <c r="C136" s="368">
        <f>SUM(C130:C135)</f>
        <v>0</v>
      </c>
      <c r="D136" s="1449">
        <f>SUM(D130:D135)</f>
        <v>0</v>
      </c>
      <c r="E136" s="1567"/>
      <c r="F136" s="1568"/>
      <c r="G136" s="1568"/>
      <c r="H136" s="1568"/>
      <c r="I136" s="1568"/>
      <c r="J136" s="1568"/>
      <c r="K136" s="1568"/>
      <c r="L136" s="1568"/>
      <c r="M136" s="1569"/>
      <c r="N136" s="1570"/>
      <c r="O136" s="1570"/>
      <c r="P136" s="1570"/>
      <c r="Q136" s="1571"/>
      <c r="R136" s="1572"/>
      <c r="S136" s="1573"/>
      <c r="T136" s="1573"/>
      <c r="U136" s="1573"/>
      <c r="V136" s="1573"/>
      <c r="W136" s="1569"/>
      <c r="X136" s="366">
        <f t="shared" ref="X136:AF136" si="109">SUM(X130:X135)</f>
        <v>0</v>
      </c>
      <c r="Y136" s="366">
        <f t="shared" si="109"/>
        <v>0</v>
      </c>
      <c r="Z136" s="366">
        <f t="shared" si="109"/>
        <v>0</v>
      </c>
      <c r="AA136" s="366">
        <f t="shared" si="109"/>
        <v>0</v>
      </c>
      <c r="AB136" s="366">
        <f t="shared" si="109"/>
        <v>0</v>
      </c>
      <c r="AC136" s="366">
        <f t="shared" si="109"/>
        <v>0</v>
      </c>
      <c r="AD136" s="366">
        <f t="shared" si="109"/>
        <v>0</v>
      </c>
      <c r="AE136" s="366">
        <f t="shared" si="109"/>
        <v>0</v>
      </c>
      <c r="AF136" s="366">
        <f t="shared" si="109"/>
        <v>0</v>
      </c>
      <c r="AG136" s="346">
        <f t="shared" si="103"/>
        <v>0</v>
      </c>
      <c r="AH136" s="1563"/>
      <c r="AI136" s="351">
        <f t="shared" si="104"/>
        <v>0</v>
      </c>
      <c r="AJ136" s="363">
        <f t="shared" ref="AJ136:AQ136" si="110">SUM(AJ130:AJ135)</f>
        <v>0</v>
      </c>
      <c r="AK136" s="363">
        <f t="shared" si="110"/>
        <v>0</v>
      </c>
      <c r="AL136" s="363">
        <f t="shared" si="110"/>
        <v>0</v>
      </c>
      <c r="AM136" s="363">
        <f t="shared" si="110"/>
        <v>0</v>
      </c>
      <c r="AN136" s="363">
        <f t="shared" si="110"/>
        <v>0</v>
      </c>
      <c r="AO136" s="363">
        <f t="shared" si="110"/>
        <v>0</v>
      </c>
      <c r="AP136" s="363">
        <f t="shared" si="110"/>
        <v>0</v>
      </c>
      <c r="AQ136" s="365">
        <f t="shared" si="110"/>
        <v>0</v>
      </c>
      <c r="AR136" s="1563"/>
      <c r="AS136" s="1570"/>
      <c r="AT136" s="352">
        <f t="shared" si="106"/>
        <v>0</v>
      </c>
      <c r="AU136" s="1565"/>
      <c r="AV136" s="1577"/>
      <c r="AW136" s="1577"/>
      <c r="AX136" s="1569"/>
      <c r="AY136" s="1570"/>
      <c r="AZ136" s="1570"/>
      <c r="BA136" s="1576"/>
      <c r="BB136" s="1563"/>
      <c r="BC136" s="352">
        <f t="shared" si="107"/>
        <v>0</v>
      </c>
      <c r="BD136" s="1832" t="str">
        <f t="shared" si="108"/>
        <v>OK</v>
      </c>
    </row>
    <row r="137" spans="1:56" s="509" customFormat="1">
      <c r="B137" s="506"/>
      <c r="C137" s="502"/>
      <c r="D137" s="503"/>
      <c r="E137" s="551"/>
      <c r="F137" s="552"/>
      <c r="G137" s="552"/>
      <c r="H137" s="552"/>
      <c r="I137" s="552"/>
      <c r="J137" s="552"/>
      <c r="K137" s="552"/>
      <c r="L137" s="552"/>
      <c r="M137" s="553"/>
      <c r="N137" s="504"/>
      <c r="O137" s="504"/>
      <c r="P137" s="504"/>
      <c r="Q137" s="542"/>
      <c r="R137" s="554"/>
      <c r="S137" s="555"/>
      <c r="T137" s="555"/>
      <c r="U137" s="555"/>
      <c r="V137" s="555"/>
      <c r="W137" s="553"/>
      <c r="X137" s="556"/>
      <c r="Y137" s="556"/>
      <c r="Z137" s="556"/>
      <c r="AA137" s="556"/>
      <c r="AB137" s="556"/>
      <c r="AC137" s="556"/>
      <c r="AD137" s="556"/>
      <c r="AE137" s="556"/>
      <c r="AF137" s="556"/>
      <c r="AG137" s="553"/>
      <c r="AH137" s="501"/>
      <c r="AI137" s="531"/>
      <c r="AJ137" s="551"/>
      <c r="AK137" s="552"/>
      <c r="AL137" s="552"/>
      <c r="AM137" s="552"/>
      <c r="AN137" s="552"/>
      <c r="AO137" s="552"/>
      <c r="AP137" s="553"/>
      <c r="AQ137" s="504"/>
      <c r="AR137" s="501"/>
      <c r="AS137" s="504"/>
      <c r="AT137" s="525"/>
      <c r="AU137" s="502"/>
      <c r="AV137" s="505"/>
      <c r="AW137" s="505"/>
      <c r="AX137" s="553"/>
      <c r="AY137" s="504"/>
      <c r="AZ137" s="504"/>
      <c r="BA137" s="525"/>
      <c r="BB137" s="501"/>
      <c r="BC137" s="525"/>
    </row>
    <row r="138" spans="1:56" s="509" customFormat="1">
      <c r="A138" s="2060" t="s">
        <v>1541</v>
      </c>
      <c r="B138" s="506"/>
      <c r="C138" s="502"/>
      <c r="D138" s="503"/>
      <c r="E138" s="551"/>
      <c r="F138" s="552"/>
      <c r="G138" s="552"/>
      <c r="H138" s="552"/>
      <c r="I138" s="552"/>
      <c r="J138" s="552"/>
      <c r="K138" s="552"/>
      <c r="L138" s="552"/>
      <c r="M138" s="553"/>
      <c r="N138" s="504"/>
      <c r="O138" s="504"/>
      <c r="P138" s="504"/>
      <c r="Q138" s="542"/>
      <c r="R138" s="554"/>
      <c r="S138" s="555"/>
      <c r="T138" s="555"/>
      <c r="U138" s="555"/>
      <c r="V138" s="555"/>
      <c r="W138" s="553"/>
      <c r="X138" s="556"/>
      <c r="Y138" s="556"/>
      <c r="Z138" s="556"/>
      <c r="AA138" s="556"/>
      <c r="AB138" s="556"/>
      <c r="AC138" s="556"/>
      <c r="AD138" s="556"/>
      <c r="AE138" s="556"/>
      <c r="AF138" s="556"/>
      <c r="AG138" s="553"/>
      <c r="AH138" s="501"/>
      <c r="AI138" s="531"/>
      <c r="AJ138" s="551"/>
      <c r="AK138" s="552"/>
      <c r="AL138" s="552"/>
      <c r="AM138" s="552"/>
      <c r="AN138" s="552"/>
      <c r="AO138" s="552"/>
      <c r="AP138" s="553"/>
      <c r="AQ138" s="504"/>
      <c r="AR138" s="501"/>
      <c r="AS138" s="504"/>
      <c r="AT138" s="525"/>
      <c r="AU138" s="502"/>
      <c r="AV138" s="505"/>
      <c r="AW138" s="505"/>
      <c r="AX138" s="553"/>
      <c r="AY138" s="504"/>
      <c r="AZ138" s="504"/>
      <c r="BA138" s="525"/>
      <c r="BB138" s="501"/>
      <c r="BC138" s="525"/>
    </row>
    <row r="139" spans="1:56" s="509" customFormat="1" hidden="1" outlineLevel="1">
      <c r="A139" s="2057" t="s">
        <v>447</v>
      </c>
      <c r="B139" s="1564"/>
      <c r="C139" s="1788"/>
      <c r="D139" s="1795"/>
      <c r="E139" s="1567"/>
      <c r="F139" s="1568"/>
      <c r="G139" s="1568"/>
      <c r="H139" s="1568"/>
      <c r="I139" s="1568"/>
      <c r="J139" s="1568"/>
      <c r="K139" s="1568"/>
      <c r="L139" s="1568"/>
      <c r="M139" s="1569"/>
      <c r="N139" s="1559"/>
      <c r="O139" s="1559"/>
      <c r="P139" s="1559"/>
      <c r="Q139" s="1571"/>
      <c r="R139" s="1567"/>
      <c r="S139" s="1568"/>
      <c r="T139" s="1568"/>
      <c r="U139" s="1568"/>
      <c r="V139" s="1568"/>
      <c r="W139" s="1569"/>
      <c r="X139" s="1787"/>
      <c r="Y139" s="1787"/>
      <c r="Z139" s="1787"/>
      <c r="AA139" s="1787"/>
      <c r="AB139" s="1787"/>
      <c r="AC139" s="1787"/>
      <c r="AD139" s="1787"/>
      <c r="AE139" s="1787"/>
      <c r="AF139" s="1787"/>
      <c r="AG139" s="346">
        <f t="shared" ref="AG139:AG145" si="111">SUM(X139:AF139)</f>
        <v>0</v>
      </c>
      <c r="AH139" s="1567"/>
      <c r="AI139" s="351">
        <f t="shared" ref="AI139:AI145" si="112">Q139+W139+AG139+AH139+B139+D139+C139</f>
        <v>0</v>
      </c>
      <c r="AJ139" s="1787"/>
      <c r="AK139" s="1788"/>
      <c r="AL139" s="1788"/>
      <c r="AM139" s="1788"/>
      <c r="AN139" s="1788"/>
      <c r="AO139" s="1788"/>
      <c r="AP139" s="346">
        <f t="shared" ref="AP139:AP144" si="113">SUM(AJ139:AO139)</f>
        <v>0</v>
      </c>
      <c r="AQ139" s="1796"/>
      <c r="AR139" s="1567"/>
      <c r="AS139" s="1559"/>
      <c r="AT139" s="352">
        <f t="shared" ref="AT139:AT145" si="114">AI139+AP139+AQ139+AR139+AS139</f>
        <v>0</v>
      </c>
      <c r="AU139" s="1568"/>
      <c r="AV139" s="1578"/>
      <c r="AW139" s="1578"/>
      <c r="AX139" s="1569"/>
      <c r="AY139" s="1559"/>
      <c r="AZ139" s="1559"/>
      <c r="BA139" s="1576"/>
      <c r="BB139" s="1567"/>
      <c r="BC139" s="352">
        <f t="shared" ref="BC139:BC145" si="115">BA139+AT139+BB139</f>
        <v>0</v>
      </c>
      <c r="BD139" s="1832" t="str">
        <f t="shared" ref="BD139:BD145" si="116">IF(ABS(BC139)&lt;&gt;0,"ERROR","OK")</f>
        <v>OK</v>
      </c>
    </row>
    <row r="140" spans="1:56" s="509" customFormat="1" hidden="1" outlineLevel="1">
      <c r="A140" s="2057" t="s">
        <v>448</v>
      </c>
      <c r="B140" s="1564"/>
      <c r="C140" s="1788"/>
      <c r="D140" s="1795"/>
      <c r="E140" s="1567"/>
      <c r="F140" s="1568"/>
      <c r="G140" s="1568"/>
      <c r="H140" s="1568"/>
      <c r="I140" s="1568"/>
      <c r="J140" s="1568"/>
      <c r="K140" s="1568"/>
      <c r="L140" s="1568"/>
      <c r="M140" s="1569"/>
      <c r="N140" s="1559"/>
      <c r="O140" s="1559"/>
      <c r="P140" s="1559"/>
      <c r="Q140" s="1571"/>
      <c r="R140" s="1567"/>
      <c r="S140" s="1568"/>
      <c r="T140" s="1568"/>
      <c r="U140" s="1568"/>
      <c r="V140" s="1568"/>
      <c r="W140" s="1569"/>
      <c r="X140" s="1787"/>
      <c r="Y140" s="1787"/>
      <c r="Z140" s="1787"/>
      <c r="AA140" s="1787"/>
      <c r="AB140" s="1787"/>
      <c r="AC140" s="1787"/>
      <c r="AD140" s="1787"/>
      <c r="AE140" s="1787"/>
      <c r="AF140" s="1787"/>
      <c r="AG140" s="346">
        <f t="shared" si="111"/>
        <v>0</v>
      </c>
      <c r="AH140" s="1567"/>
      <c r="AI140" s="351">
        <f t="shared" si="112"/>
        <v>0</v>
      </c>
      <c r="AJ140" s="1787"/>
      <c r="AK140" s="1788"/>
      <c r="AL140" s="1788"/>
      <c r="AM140" s="1788"/>
      <c r="AN140" s="1788"/>
      <c r="AO140" s="1788"/>
      <c r="AP140" s="346">
        <f t="shared" si="113"/>
        <v>0</v>
      </c>
      <c r="AQ140" s="1796"/>
      <c r="AR140" s="1567"/>
      <c r="AS140" s="1559"/>
      <c r="AT140" s="352">
        <f t="shared" si="114"/>
        <v>0</v>
      </c>
      <c r="AU140" s="1568"/>
      <c r="AV140" s="1578"/>
      <c r="AW140" s="1578"/>
      <c r="AX140" s="1569"/>
      <c r="AY140" s="1559"/>
      <c r="AZ140" s="1559"/>
      <c r="BA140" s="1576"/>
      <c r="BB140" s="1567"/>
      <c r="BC140" s="352">
        <f t="shared" si="115"/>
        <v>0</v>
      </c>
      <c r="BD140" s="1832" t="str">
        <f t="shared" si="116"/>
        <v>OK</v>
      </c>
    </row>
    <row r="141" spans="1:56" s="509" customFormat="1" hidden="1" outlineLevel="1">
      <c r="A141" s="2057" t="s">
        <v>449</v>
      </c>
      <c r="B141" s="1564"/>
      <c r="C141" s="1788"/>
      <c r="D141" s="1795"/>
      <c r="E141" s="1567"/>
      <c r="F141" s="1568"/>
      <c r="G141" s="1568"/>
      <c r="H141" s="1568"/>
      <c r="I141" s="1568"/>
      <c r="J141" s="1568"/>
      <c r="K141" s="1568"/>
      <c r="L141" s="1568"/>
      <c r="M141" s="1569"/>
      <c r="N141" s="1559"/>
      <c r="O141" s="1559"/>
      <c r="P141" s="1559"/>
      <c r="Q141" s="1571"/>
      <c r="R141" s="1567"/>
      <c r="S141" s="1568"/>
      <c r="T141" s="1568"/>
      <c r="U141" s="1568"/>
      <c r="V141" s="1568"/>
      <c r="W141" s="1569"/>
      <c r="X141" s="1787"/>
      <c r="Y141" s="1787"/>
      <c r="Z141" s="1787"/>
      <c r="AA141" s="1787"/>
      <c r="AB141" s="1787"/>
      <c r="AC141" s="1787"/>
      <c r="AD141" s="1787"/>
      <c r="AE141" s="1787"/>
      <c r="AF141" s="1787"/>
      <c r="AG141" s="346">
        <f t="shared" si="111"/>
        <v>0</v>
      </c>
      <c r="AH141" s="1567"/>
      <c r="AI141" s="351">
        <f t="shared" si="112"/>
        <v>0</v>
      </c>
      <c r="AJ141" s="1787"/>
      <c r="AK141" s="1788"/>
      <c r="AL141" s="1788"/>
      <c r="AM141" s="1788"/>
      <c r="AN141" s="1788"/>
      <c r="AO141" s="1788"/>
      <c r="AP141" s="346">
        <f t="shared" si="113"/>
        <v>0</v>
      </c>
      <c r="AQ141" s="1796"/>
      <c r="AR141" s="1567"/>
      <c r="AS141" s="1559"/>
      <c r="AT141" s="352">
        <f t="shared" si="114"/>
        <v>0</v>
      </c>
      <c r="AU141" s="1568"/>
      <c r="AV141" s="1578"/>
      <c r="AW141" s="1578"/>
      <c r="AX141" s="1569"/>
      <c r="AY141" s="1559"/>
      <c r="AZ141" s="1559"/>
      <c r="BA141" s="1576"/>
      <c r="BB141" s="1567"/>
      <c r="BC141" s="352">
        <f t="shared" si="115"/>
        <v>0</v>
      </c>
      <c r="BD141" s="1832" t="str">
        <f t="shared" si="116"/>
        <v>OK</v>
      </c>
    </row>
    <row r="142" spans="1:56" s="509" customFormat="1" hidden="1" outlineLevel="1">
      <c r="A142" s="2057" t="s">
        <v>450</v>
      </c>
      <c r="B142" s="1564"/>
      <c r="C142" s="1788"/>
      <c r="D142" s="1795"/>
      <c r="E142" s="1567"/>
      <c r="F142" s="1568"/>
      <c r="G142" s="1568"/>
      <c r="H142" s="1568"/>
      <c r="I142" s="1568"/>
      <c r="J142" s="1568"/>
      <c r="K142" s="1568"/>
      <c r="L142" s="1568"/>
      <c r="M142" s="1569"/>
      <c r="N142" s="1559"/>
      <c r="O142" s="1559"/>
      <c r="P142" s="1559"/>
      <c r="Q142" s="1571"/>
      <c r="R142" s="1567"/>
      <c r="S142" s="1568"/>
      <c r="T142" s="1568"/>
      <c r="U142" s="1568"/>
      <c r="V142" s="1568"/>
      <c r="W142" s="1569"/>
      <c r="X142" s="1787"/>
      <c r="Y142" s="1787"/>
      <c r="Z142" s="1787"/>
      <c r="AA142" s="1787"/>
      <c r="AB142" s="1787"/>
      <c r="AC142" s="1787"/>
      <c r="AD142" s="1787"/>
      <c r="AE142" s="1787"/>
      <c r="AF142" s="1787"/>
      <c r="AG142" s="346">
        <f t="shared" si="111"/>
        <v>0</v>
      </c>
      <c r="AH142" s="1567"/>
      <c r="AI142" s="351">
        <f t="shared" si="112"/>
        <v>0</v>
      </c>
      <c r="AJ142" s="1787"/>
      <c r="AK142" s="1788"/>
      <c r="AL142" s="1788"/>
      <c r="AM142" s="1788"/>
      <c r="AN142" s="1788"/>
      <c r="AO142" s="1788"/>
      <c r="AP142" s="346">
        <f t="shared" si="113"/>
        <v>0</v>
      </c>
      <c r="AQ142" s="1796"/>
      <c r="AR142" s="1567"/>
      <c r="AS142" s="1559"/>
      <c r="AT142" s="352">
        <f t="shared" si="114"/>
        <v>0</v>
      </c>
      <c r="AU142" s="1568"/>
      <c r="AV142" s="1578"/>
      <c r="AW142" s="1578"/>
      <c r="AX142" s="1569"/>
      <c r="AY142" s="1559"/>
      <c r="AZ142" s="1559"/>
      <c r="BA142" s="1576"/>
      <c r="BB142" s="1567"/>
      <c r="BC142" s="352">
        <f t="shared" si="115"/>
        <v>0</v>
      </c>
      <c r="BD142" s="1832" t="str">
        <f t="shared" si="116"/>
        <v>OK</v>
      </c>
    </row>
    <row r="143" spans="1:56" s="509" customFormat="1" hidden="1" outlineLevel="1">
      <c r="A143" s="2057" t="s">
        <v>451</v>
      </c>
      <c r="B143" s="1564"/>
      <c r="C143" s="1788"/>
      <c r="D143" s="1795"/>
      <c r="E143" s="1567"/>
      <c r="F143" s="1568"/>
      <c r="G143" s="1568"/>
      <c r="H143" s="1568"/>
      <c r="I143" s="1568"/>
      <c r="J143" s="1568"/>
      <c r="K143" s="1568"/>
      <c r="L143" s="1568"/>
      <c r="M143" s="1569"/>
      <c r="N143" s="1559"/>
      <c r="O143" s="1559"/>
      <c r="P143" s="1559"/>
      <c r="Q143" s="1571"/>
      <c r="R143" s="1567"/>
      <c r="S143" s="1568"/>
      <c r="T143" s="1568"/>
      <c r="U143" s="1568"/>
      <c r="V143" s="1568"/>
      <c r="W143" s="1569"/>
      <c r="X143" s="1787"/>
      <c r="Y143" s="1787"/>
      <c r="Z143" s="1787"/>
      <c r="AA143" s="1787"/>
      <c r="AB143" s="1787"/>
      <c r="AC143" s="1787"/>
      <c r="AD143" s="1787"/>
      <c r="AE143" s="1787"/>
      <c r="AF143" s="1787"/>
      <c r="AG143" s="346">
        <f t="shared" si="111"/>
        <v>0</v>
      </c>
      <c r="AH143" s="1567"/>
      <c r="AI143" s="351">
        <f t="shared" si="112"/>
        <v>0</v>
      </c>
      <c r="AJ143" s="1787"/>
      <c r="AK143" s="1788"/>
      <c r="AL143" s="1788"/>
      <c r="AM143" s="1788"/>
      <c r="AN143" s="1788"/>
      <c r="AO143" s="1788"/>
      <c r="AP143" s="346">
        <f t="shared" si="113"/>
        <v>0</v>
      </c>
      <c r="AQ143" s="1796"/>
      <c r="AR143" s="1567"/>
      <c r="AS143" s="1559"/>
      <c r="AT143" s="352">
        <f t="shared" si="114"/>
        <v>0</v>
      </c>
      <c r="AU143" s="1568"/>
      <c r="AV143" s="1578"/>
      <c r="AW143" s="1578"/>
      <c r="AX143" s="1569"/>
      <c r="AY143" s="1559"/>
      <c r="AZ143" s="1559"/>
      <c r="BA143" s="1576"/>
      <c r="BB143" s="1567"/>
      <c r="BC143" s="352">
        <f t="shared" si="115"/>
        <v>0</v>
      </c>
      <c r="BD143" s="1832" t="str">
        <f t="shared" si="116"/>
        <v>OK</v>
      </c>
    </row>
    <row r="144" spans="1:56" s="509" customFormat="1" hidden="1" outlineLevel="1">
      <c r="A144" s="2057" t="s">
        <v>452</v>
      </c>
      <c r="B144" s="1564"/>
      <c r="C144" s="1788"/>
      <c r="D144" s="1795"/>
      <c r="E144" s="1567"/>
      <c r="F144" s="1568"/>
      <c r="G144" s="1568"/>
      <c r="H144" s="1568"/>
      <c r="I144" s="1568"/>
      <c r="J144" s="1568"/>
      <c r="K144" s="1568"/>
      <c r="L144" s="1568"/>
      <c r="M144" s="1569"/>
      <c r="N144" s="1559"/>
      <c r="O144" s="1559"/>
      <c r="P144" s="1559"/>
      <c r="Q144" s="1571"/>
      <c r="R144" s="1567"/>
      <c r="S144" s="1568"/>
      <c r="T144" s="1568"/>
      <c r="U144" s="1568"/>
      <c r="V144" s="1568"/>
      <c r="W144" s="1569"/>
      <c r="X144" s="1787"/>
      <c r="Y144" s="1787"/>
      <c r="Z144" s="1787"/>
      <c r="AA144" s="1787"/>
      <c r="AB144" s="1787"/>
      <c r="AC144" s="1787"/>
      <c r="AD144" s="1787"/>
      <c r="AE144" s="1787"/>
      <c r="AF144" s="1787"/>
      <c r="AG144" s="346">
        <f t="shared" si="111"/>
        <v>0</v>
      </c>
      <c r="AH144" s="1567"/>
      <c r="AI144" s="351">
        <f t="shared" si="112"/>
        <v>0</v>
      </c>
      <c r="AJ144" s="1787"/>
      <c r="AK144" s="1788"/>
      <c r="AL144" s="1788"/>
      <c r="AM144" s="1788"/>
      <c r="AN144" s="1788"/>
      <c r="AO144" s="1788"/>
      <c r="AP144" s="346">
        <f t="shared" si="113"/>
        <v>0</v>
      </c>
      <c r="AQ144" s="1796"/>
      <c r="AR144" s="1567"/>
      <c r="AS144" s="1559"/>
      <c r="AT144" s="352">
        <f t="shared" si="114"/>
        <v>0</v>
      </c>
      <c r="AU144" s="1568"/>
      <c r="AV144" s="1578"/>
      <c r="AW144" s="1578"/>
      <c r="AX144" s="1569"/>
      <c r="AY144" s="1559"/>
      <c r="AZ144" s="1559"/>
      <c r="BA144" s="1576"/>
      <c r="BB144" s="1567"/>
      <c r="BC144" s="352">
        <f t="shared" si="115"/>
        <v>0</v>
      </c>
      <c r="BD144" s="1832" t="str">
        <f t="shared" si="116"/>
        <v>OK</v>
      </c>
    </row>
    <row r="145" spans="1:56" s="509" customFormat="1" collapsed="1">
      <c r="A145" s="2058" t="s">
        <v>1540</v>
      </c>
      <c r="B145" s="1564"/>
      <c r="C145" s="368">
        <f>SUM(C139:C144)</f>
        <v>0</v>
      </c>
      <c r="D145" s="1449">
        <f>SUM(D139:D144)</f>
        <v>0</v>
      </c>
      <c r="E145" s="1567"/>
      <c r="F145" s="1568"/>
      <c r="G145" s="1568"/>
      <c r="H145" s="1568"/>
      <c r="I145" s="1568"/>
      <c r="J145" s="1568"/>
      <c r="K145" s="1568"/>
      <c r="L145" s="1568"/>
      <c r="M145" s="1569"/>
      <c r="N145" s="1570"/>
      <c r="O145" s="1570"/>
      <c r="P145" s="1570"/>
      <c r="Q145" s="1571"/>
      <c r="R145" s="1572"/>
      <c r="S145" s="1573"/>
      <c r="T145" s="1573"/>
      <c r="U145" s="1573"/>
      <c r="V145" s="1573"/>
      <c r="W145" s="1569"/>
      <c r="X145" s="366">
        <f t="shared" ref="X145:AF145" si="117">SUM(X139:X144)</f>
        <v>0</v>
      </c>
      <c r="Y145" s="366">
        <f t="shared" si="117"/>
        <v>0</v>
      </c>
      <c r="Z145" s="366">
        <f t="shared" si="117"/>
        <v>0</v>
      </c>
      <c r="AA145" s="366">
        <f t="shared" si="117"/>
        <v>0</v>
      </c>
      <c r="AB145" s="366">
        <f t="shared" si="117"/>
        <v>0</v>
      </c>
      <c r="AC145" s="366">
        <f t="shared" si="117"/>
        <v>0</v>
      </c>
      <c r="AD145" s="366">
        <f t="shared" si="117"/>
        <v>0</v>
      </c>
      <c r="AE145" s="366">
        <f t="shared" si="117"/>
        <v>0</v>
      </c>
      <c r="AF145" s="366">
        <f t="shared" si="117"/>
        <v>0</v>
      </c>
      <c r="AG145" s="346">
        <f t="shared" si="111"/>
        <v>0</v>
      </c>
      <c r="AH145" s="1563"/>
      <c r="AI145" s="351">
        <f t="shared" si="112"/>
        <v>0</v>
      </c>
      <c r="AJ145" s="363">
        <f t="shared" ref="AJ145:AQ145" si="118">SUM(AJ139:AJ144)</f>
        <v>0</v>
      </c>
      <c r="AK145" s="363">
        <f t="shared" si="118"/>
        <v>0</v>
      </c>
      <c r="AL145" s="363">
        <f t="shared" si="118"/>
        <v>0</v>
      </c>
      <c r="AM145" s="363">
        <f t="shared" si="118"/>
        <v>0</v>
      </c>
      <c r="AN145" s="363">
        <f t="shared" si="118"/>
        <v>0</v>
      </c>
      <c r="AO145" s="363">
        <f t="shared" si="118"/>
        <v>0</v>
      </c>
      <c r="AP145" s="363">
        <f t="shared" si="118"/>
        <v>0</v>
      </c>
      <c r="AQ145" s="365">
        <f t="shared" si="118"/>
        <v>0</v>
      </c>
      <c r="AR145" s="1563"/>
      <c r="AS145" s="1570"/>
      <c r="AT145" s="352">
        <f t="shared" si="114"/>
        <v>0</v>
      </c>
      <c r="AU145" s="1565"/>
      <c r="AV145" s="1577"/>
      <c r="AW145" s="1577"/>
      <c r="AX145" s="1569"/>
      <c r="AY145" s="1570"/>
      <c r="AZ145" s="1570"/>
      <c r="BA145" s="1576"/>
      <c r="BB145" s="1563"/>
      <c r="BC145" s="352">
        <f t="shared" si="115"/>
        <v>0</v>
      </c>
      <c r="BD145" s="1832" t="str">
        <f t="shared" si="116"/>
        <v>OK</v>
      </c>
    </row>
    <row r="146" spans="1:56" s="509" customFormat="1">
      <c r="B146" s="506"/>
      <c r="C146" s="502"/>
      <c r="D146" s="503"/>
      <c r="E146" s="551"/>
      <c r="F146" s="552"/>
      <c r="G146" s="552"/>
      <c r="H146" s="552"/>
      <c r="I146" s="552"/>
      <c r="J146" s="552"/>
      <c r="K146" s="552"/>
      <c r="L146" s="552"/>
      <c r="M146" s="553"/>
      <c r="N146" s="504"/>
      <c r="O146" s="504"/>
      <c r="P146" s="504"/>
      <c r="Q146" s="542"/>
      <c r="R146" s="554"/>
      <c r="S146" s="555"/>
      <c r="T146" s="555"/>
      <c r="U146" s="555"/>
      <c r="V146" s="555"/>
      <c r="W146" s="553"/>
      <c r="X146" s="556"/>
      <c r="Y146" s="556"/>
      <c r="Z146" s="556"/>
      <c r="AA146" s="556"/>
      <c r="AB146" s="556"/>
      <c r="AC146" s="556"/>
      <c r="AD146" s="556"/>
      <c r="AE146" s="556"/>
      <c r="AF146" s="556"/>
      <c r="AG146" s="553"/>
      <c r="AH146" s="501"/>
      <c r="AI146" s="531"/>
      <c r="AJ146" s="551"/>
      <c r="AK146" s="552"/>
      <c r="AL146" s="552"/>
      <c r="AM146" s="552"/>
      <c r="AN146" s="552"/>
      <c r="AO146" s="552"/>
      <c r="AP146" s="553"/>
      <c r="AQ146" s="504"/>
      <c r="AR146" s="501"/>
      <c r="AS146" s="504"/>
      <c r="AT146" s="525"/>
      <c r="AU146" s="502"/>
      <c r="AV146" s="505"/>
      <c r="AW146" s="505"/>
      <c r="AX146" s="553"/>
      <c r="AY146" s="504"/>
      <c r="AZ146" s="504"/>
      <c r="BA146" s="525"/>
      <c r="BB146" s="501"/>
      <c r="BC146" s="525"/>
    </row>
    <row r="147" spans="1:56" s="509" customFormat="1">
      <c r="A147" s="567" t="s">
        <v>455</v>
      </c>
      <c r="B147" s="506"/>
      <c r="C147" s="502"/>
      <c r="D147" s="503"/>
      <c r="E147" s="551"/>
      <c r="F147" s="552"/>
      <c r="G147" s="552"/>
      <c r="H147" s="552"/>
      <c r="I147" s="552"/>
      <c r="J147" s="552"/>
      <c r="K147" s="552"/>
      <c r="L147" s="552"/>
      <c r="M147" s="553"/>
      <c r="N147" s="504"/>
      <c r="O147" s="504"/>
      <c r="P147" s="504"/>
      <c r="Q147" s="542"/>
      <c r="R147" s="554"/>
      <c r="S147" s="555"/>
      <c r="T147" s="555"/>
      <c r="U147" s="555"/>
      <c r="V147" s="555"/>
      <c r="W147" s="553"/>
      <c r="X147" s="556"/>
      <c r="Y147" s="556"/>
      <c r="Z147" s="556"/>
      <c r="AA147" s="556"/>
      <c r="AB147" s="556"/>
      <c r="AC147" s="556"/>
      <c r="AD147" s="556"/>
      <c r="AE147" s="556"/>
      <c r="AF147" s="556"/>
      <c r="AG147" s="553"/>
      <c r="AH147" s="501"/>
      <c r="AI147" s="531"/>
      <c r="AJ147" s="551"/>
      <c r="AK147" s="552"/>
      <c r="AL147" s="552"/>
      <c r="AM147" s="552"/>
      <c r="AN147" s="552"/>
      <c r="AO147" s="552"/>
      <c r="AP147" s="553"/>
      <c r="AQ147" s="504"/>
      <c r="AR147" s="501"/>
      <c r="AS147" s="504"/>
      <c r="AT147" s="525"/>
      <c r="AU147" s="502"/>
      <c r="AV147" s="505"/>
      <c r="AW147" s="505"/>
      <c r="AX147" s="553"/>
      <c r="AY147" s="504"/>
      <c r="AZ147" s="504"/>
      <c r="BA147" s="525"/>
      <c r="BB147" s="501"/>
      <c r="BC147" s="525"/>
    </row>
    <row r="148" spans="1:56">
      <c r="A148" s="272" t="s">
        <v>438</v>
      </c>
      <c r="B148" s="1784"/>
      <c r="C148" s="1785"/>
      <c r="D148" s="1786"/>
      <c r="E148" s="1787"/>
      <c r="F148" s="1788"/>
      <c r="G148" s="1788"/>
      <c r="H148" s="1788"/>
      <c r="I148" s="1788"/>
      <c r="J148" s="1788"/>
      <c r="K148" s="1788"/>
      <c r="L148" s="1788"/>
      <c r="M148" s="346">
        <f>SUM(E148:L148)</f>
        <v>0</v>
      </c>
      <c r="N148" s="1789"/>
      <c r="O148" s="1789"/>
      <c r="P148" s="1789"/>
      <c r="Q148" s="348">
        <f>B148+C148+M148+N148+O148+P148+D148</f>
        <v>0</v>
      </c>
      <c r="R148" s="1790"/>
      <c r="S148" s="1791"/>
      <c r="T148" s="1791"/>
      <c r="U148" s="1791"/>
      <c r="V148" s="1791"/>
      <c r="W148" s="346">
        <f>SUM(R148:V148)</f>
        <v>0</v>
      </c>
      <c r="X148" s="1790"/>
      <c r="Y148" s="1791"/>
      <c r="Z148" s="1791"/>
      <c r="AA148" s="1791"/>
      <c r="AB148" s="1791"/>
      <c r="AC148" s="1791"/>
      <c r="AD148" s="1791"/>
      <c r="AE148" s="1791"/>
      <c r="AF148" s="1791"/>
      <c r="AG148" s="346">
        <f>SUM(X148:AF148)</f>
        <v>0</v>
      </c>
      <c r="AH148" s="1792"/>
      <c r="AI148" s="351">
        <f>Q148+W148+AG148+AH148</f>
        <v>0</v>
      </c>
      <c r="AJ148" s="1787"/>
      <c r="AK148" s="1788"/>
      <c r="AL148" s="1788"/>
      <c r="AM148" s="1788"/>
      <c r="AN148" s="1788"/>
      <c r="AO148" s="1788"/>
      <c r="AP148" s="346">
        <f>SUM(AJ148:AO148)</f>
        <v>0</v>
      </c>
      <c r="AQ148" s="1789"/>
      <c r="AR148" s="1792"/>
      <c r="AS148" s="1789"/>
      <c r="AT148" s="352">
        <f>AI148+AP148+AQ148+AR148+AS148</f>
        <v>0</v>
      </c>
      <c r="AU148" s="1785"/>
      <c r="AV148" s="1793"/>
      <c r="AW148" s="1793"/>
      <c r="AX148" s="346">
        <f>SUM(AU148:AW148)</f>
        <v>0</v>
      </c>
      <c r="AY148" s="1789"/>
      <c r="AZ148" s="1789"/>
      <c r="BA148" s="352">
        <f>AX148+AY148+AZ148</f>
        <v>0</v>
      </c>
      <c r="BB148" s="1792"/>
      <c r="BC148" s="352">
        <f>BA148+AT148+BB148</f>
        <v>0</v>
      </c>
    </row>
    <row r="149" spans="1:56">
      <c r="A149" s="272" t="s">
        <v>439</v>
      </c>
      <c r="B149" s="1450">
        <f t="shared" ref="B149:AS149" si="119">SUM(B150:B159)</f>
        <v>0</v>
      </c>
      <c r="C149" s="368">
        <f t="shared" si="119"/>
        <v>0</v>
      </c>
      <c r="D149" s="1449">
        <f t="shared" si="119"/>
        <v>0</v>
      </c>
      <c r="E149" s="363">
        <f t="shared" si="119"/>
        <v>0</v>
      </c>
      <c r="F149" s="364">
        <f t="shared" si="119"/>
        <v>0</v>
      </c>
      <c r="G149" s="364">
        <f t="shared" si="119"/>
        <v>0</v>
      </c>
      <c r="H149" s="364">
        <f t="shared" si="119"/>
        <v>0</v>
      </c>
      <c r="I149" s="364">
        <f t="shared" si="119"/>
        <v>0</v>
      </c>
      <c r="J149" s="364">
        <f t="shared" si="119"/>
        <v>0</v>
      </c>
      <c r="K149" s="364">
        <f t="shared" si="119"/>
        <v>0</v>
      </c>
      <c r="L149" s="364">
        <f t="shared" si="119"/>
        <v>0</v>
      </c>
      <c r="M149" s="346">
        <f t="shared" si="119"/>
        <v>0</v>
      </c>
      <c r="N149" s="365">
        <f t="shared" si="119"/>
        <v>0</v>
      </c>
      <c r="O149" s="365">
        <f t="shared" si="119"/>
        <v>0</v>
      </c>
      <c r="P149" s="365">
        <f t="shared" si="119"/>
        <v>0</v>
      </c>
      <c r="Q149" s="348">
        <f t="shared" si="119"/>
        <v>0</v>
      </c>
      <c r="R149" s="366">
        <f t="shared" si="119"/>
        <v>0</v>
      </c>
      <c r="S149" s="367">
        <f t="shared" si="119"/>
        <v>0</v>
      </c>
      <c r="T149" s="367">
        <f t="shared" si="119"/>
        <v>0</v>
      </c>
      <c r="U149" s="367">
        <f t="shared" si="119"/>
        <v>0</v>
      </c>
      <c r="V149" s="367">
        <f t="shared" si="119"/>
        <v>0</v>
      </c>
      <c r="W149" s="346">
        <f t="shared" si="119"/>
        <v>0</v>
      </c>
      <c r="X149" s="366">
        <f t="shared" si="119"/>
        <v>0</v>
      </c>
      <c r="Y149" s="367">
        <f t="shared" si="119"/>
        <v>0</v>
      </c>
      <c r="Z149" s="367">
        <f t="shared" si="119"/>
        <v>0</v>
      </c>
      <c r="AA149" s="367">
        <f t="shared" si="119"/>
        <v>0</v>
      </c>
      <c r="AB149" s="367">
        <f t="shared" si="119"/>
        <v>0</v>
      </c>
      <c r="AC149" s="367">
        <f t="shared" si="119"/>
        <v>0</v>
      </c>
      <c r="AD149" s="367">
        <f t="shared" si="119"/>
        <v>0</v>
      </c>
      <c r="AE149" s="367">
        <f t="shared" si="119"/>
        <v>0</v>
      </c>
      <c r="AF149" s="367">
        <f t="shared" si="119"/>
        <v>0</v>
      </c>
      <c r="AG149" s="346">
        <f t="shared" si="119"/>
        <v>0</v>
      </c>
      <c r="AH149" s="370">
        <f t="shared" si="119"/>
        <v>0</v>
      </c>
      <c r="AI149" s="351">
        <f t="shared" si="119"/>
        <v>0</v>
      </c>
      <c r="AJ149" s="363">
        <f t="shared" si="119"/>
        <v>0</v>
      </c>
      <c r="AK149" s="364">
        <f t="shared" si="119"/>
        <v>0</v>
      </c>
      <c r="AL149" s="364">
        <f t="shared" si="119"/>
        <v>0</v>
      </c>
      <c r="AM149" s="364">
        <f t="shared" si="119"/>
        <v>0</v>
      </c>
      <c r="AN149" s="364">
        <f t="shared" si="119"/>
        <v>0</v>
      </c>
      <c r="AO149" s="364">
        <f t="shared" si="119"/>
        <v>0</v>
      </c>
      <c r="AP149" s="346">
        <f t="shared" si="119"/>
        <v>0</v>
      </c>
      <c r="AQ149" s="365">
        <f t="shared" si="119"/>
        <v>0</v>
      </c>
      <c r="AR149" s="370">
        <f t="shared" si="119"/>
        <v>0</v>
      </c>
      <c r="AS149" s="365">
        <f t="shared" si="119"/>
        <v>0</v>
      </c>
      <c r="AT149" s="352">
        <f t="shared" ref="AT149:AT164" si="120">AI149+AP149+AQ149+AR149+AS149</f>
        <v>0</v>
      </c>
      <c r="AU149" s="368">
        <f t="shared" ref="AU149:AZ149" si="121">SUM(AU150:AU159)</f>
        <v>0</v>
      </c>
      <c r="AV149" s="369">
        <f t="shared" si="121"/>
        <v>0</v>
      </c>
      <c r="AW149" s="369">
        <f t="shared" si="121"/>
        <v>0</v>
      </c>
      <c r="AX149" s="346">
        <f t="shared" si="121"/>
        <v>0</v>
      </c>
      <c r="AY149" s="365">
        <f t="shared" si="121"/>
        <v>0</v>
      </c>
      <c r="AZ149" s="365">
        <f t="shared" si="121"/>
        <v>0</v>
      </c>
      <c r="BA149" s="352">
        <f>AX149+AY149+AZ149</f>
        <v>0</v>
      </c>
      <c r="BB149" s="370">
        <f>SUM(BB150:BB159)</f>
        <v>0</v>
      </c>
      <c r="BC149" s="352">
        <f t="shared" ref="BC149:BC164" si="122">BA149+AT149+BB149</f>
        <v>0</v>
      </c>
    </row>
    <row r="150" spans="1:56" hidden="1" outlineLevel="2">
      <c r="A150" s="1778" t="str">
        <f>Cover!C21</f>
        <v>- none -</v>
      </c>
      <c r="B150" s="1784"/>
      <c r="C150" s="1785"/>
      <c r="D150" s="1786"/>
      <c r="E150" s="1787"/>
      <c r="F150" s="1788"/>
      <c r="G150" s="1788"/>
      <c r="H150" s="1788"/>
      <c r="I150" s="1788"/>
      <c r="J150" s="1788"/>
      <c r="K150" s="1788"/>
      <c r="L150" s="1788"/>
      <c r="M150" s="346">
        <f t="shared" ref="M150:M164" si="123">SUM(E150:L150)</f>
        <v>0</v>
      </c>
      <c r="N150" s="1789"/>
      <c r="O150" s="1789"/>
      <c r="P150" s="1789"/>
      <c r="Q150" s="348">
        <f t="shared" ref="Q150:Q164" si="124">B150+C150+M150+N150+O150+P150+D150</f>
        <v>0</v>
      </c>
      <c r="R150" s="1790"/>
      <c r="S150" s="1791"/>
      <c r="T150" s="1791"/>
      <c r="U150" s="1791"/>
      <c r="V150" s="1791"/>
      <c r="W150" s="346">
        <f t="shared" ref="W150:W164" si="125">SUM(R150:V150)</f>
        <v>0</v>
      </c>
      <c r="X150" s="1790"/>
      <c r="Y150" s="1791"/>
      <c r="Z150" s="1791"/>
      <c r="AA150" s="1791"/>
      <c r="AB150" s="1791"/>
      <c r="AC150" s="1791"/>
      <c r="AD150" s="1791"/>
      <c r="AE150" s="1791"/>
      <c r="AF150" s="1791"/>
      <c r="AG150" s="346">
        <f t="shared" ref="AG150:AG164" si="126">SUM(X150:AF150)</f>
        <v>0</v>
      </c>
      <c r="AH150" s="1792"/>
      <c r="AI150" s="351">
        <f t="shared" ref="AI150:AI164" si="127">Q150+W150+AG150+AH150</f>
        <v>0</v>
      </c>
      <c r="AJ150" s="1787"/>
      <c r="AK150" s="1788"/>
      <c r="AL150" s="1788"/>
      <c r="AM150" s="1788"/>
      <c r="AN150" s="1788"/>
      <c r="AO150" s="1788"/>
      <c r="AP150" s="346">
        <f t="shared" ref="AP150:AP164" si="128">SUM(AJ150:AO150)</f>
        <v>0</v>
      </c>
      <c r="AQ150" s="1789"/>
      <c r="AR150" s="1792"/>
      <c r="AS150" s="1789"/>
      <c r="AT150" s="352">
        <f t="shared" si="120"/>
        <v>0</v>
      </c>
      <c r="AU150" s="1785"/>
      <c r="AV150" s="1793"/>
      <c r="AW150" s="1793"/>
      <c r="AX150" s="346">
        <f t="shared" ref="AX150:AX164" si="129">SUM(AU150:AW150)</f>
        <v>0</v>
      </c>
      <c r="AY150" s="1789"/>
      <c r="AZ150" s="1789"/>
      <c r="BA150" s="352">
        <f t="shared" ref="BA150:BA164" si="130">AX150+AY150</f>
        <v>0</v>
      </c>
      <c r="BB150" s="1792"/>
      <c r="BC150" s="352">
        <f t="shared" si="122"/>
        <v>0</v>
      </c>
    </row>
    <row r="151" spans="1:56" hidden="1" outlineLevel="2">
      <c r="A151" s="1778" t="str">
        <f>Cover!C22</f>
        <v>- none -</v>
      </c>
      <c r="B151" s="1784"/>
      <c r="C151" s="1785"/>
      <c r="D151" s="1786"/>
      <c r="E151" s="1787"/>
      <c r="F151" s="1788"/>
      <c r="G151" s="1788"/>
      <c r="H151" s="1788"/>
      <c r="I151" s="1788"/>
      <c r="J151" s="1788"/>
      <c r="K151" s="1788"/>
      <c r="L151" s="1788"/>
      <c r="M151" s="346">
        <f t="shared" si="123"/>
        <v>0</v>
      </c>
      <c r="N151" s="1789"/>
      <c r="O151" s="1789"/>
      <c r="P151" s="1789"/>
      <c r="Q151" s="348">
        <f t="shared" si="124"/>
        <v>0</v>
      </c>
      <c r="R151" s="1790"/>
      <c r="S151" s="1791"/>
      <c r="T151" s="1791"/>
      <c r="U151" s="1791"/>
      <c r="V151" s="1791"/>
      <c r="W151" s="346">
        <f t="shared" si="125"/>
        <v>0</v>
      </c>
      <c r="X151" s="1790"/>
      <c r="Y151" s="1791"/>
      <c r="Z151" s="1791"/>
      <c r="AA151" s="1791"/>
      <c r="AB151" s="1791"/>
      <c r="AC151" s="1791"/>
      <c r="AD151" s="1791"/>
      <c r="AE151" s="1791"/>
      <c r="AF151" s="1791"/>
      <c r="AG151" s="346">
        <f t="shared" si="126"/>
        <v>0</v>
      </c>
      <c r="AH151" s="1792"/>
      <c r="AI151" s="351">
        <f t="shared" si="127"/>
        <v>0</v>
      </c>
      <c r="AJ151" s="1787"/>
      <c r="AK151" s="1788"/>
      <c r="AL151" s="1788"/>
      <c r="AM151" s="1788"/>
      <c r="AN151" s="1788"/>
      <c r="AO151" s="1788"/>
      <c r="AP151" s="346">
        <f t="shared" si="128"/>
        <v>0</v>
      </c>
      <c r="AQ151" s="1789"/>
      <c r="AR151" s="1792"/>
      <c r="AS151" s="1789"/>
      <c r="AT151" s="352">
        <f t="shared" si="120"/>
        <v>0</v>
      </c>
      <c r="AU151" s="1785"/>
      <c r="AV151" s="1793"/>
      <c r="AW151" s="1793"/>
      <c r="AX151" s="346">
        <f t="shared" si="129"/>
        <v>0</v>
      </c>
      <c r="AY151" s="1789"/>
      <c r="AZ151" s="1789"/>
      <c r="BA151" s="352">
        <f t="shared" si="130"/>
        <v>0</v>
      </c>
      <c r="BB151" s="1792"/>
      <c r="BC151" s="352">
        <f t="shared" si="122"/>
        <v>0</v>
      </c>
    </row>
    <row r="152" spans="1:56" hidden="1" outlineLevel="2">
      <c r="A152" s="1778" t="str">
        <f>Cover!C23</f>
        <v>- none -</v>
      </c>
      <c r="B152" s="1784"/>
      <c r="C152" s="1785"/>
      <c r="D152" s="1786"/>
      <c r="E152" s="1787"/>
      <c r="F152" s="1788"/>
      <c r="G152" s="1788"/>
      <c r="H152" s="1788"/>
      <c r="I152" s="1788"/>
      <c r="J152" s="1788"/>
      <c r="K152" s="1788"/>
      <c r="L152" s="1788"/>
      <c r="M152" s="346">
        <f t="shared" si="123"/>
        <v>0</v>
      </c>
      <c r="N152" s="1789"/>
      <c r="O152" s="1789"/>
      <c r="P152" s="1789"/>
      <c r="Q152" s="348">
        <f t="shared" si="124"/>
        <v>0</v>
      </c>
      <c r="R152" s="1790"/>
      <c r="S152" s="1791"/>
      <c r="T152" s="1791"/>
      <c r="U152" s="1791"/>
      <c r="V152" s="1791"/>
      <c r="W152" s="346">
        <f t="shared" si="125"/>
        <v>0</v>
      </c>
      <c r="X152" s="1790"/>
      <c r="Y152" s="1791"/>
      <c r="Z152" s="1791"/>
      <c r="AA152" s="1791"/>
      <c r="AB152" s="1791"/>
      <c r="AC152" s="1791"/>
      <c r="AD152" s="1791"/>
      <c r="AE152" s="1791"/>
      <c r="AF152" s="1791"/>
      <c r="AG152" s="346">
        <f t="shared" si="126"/>
        <v>0</v>
      </c>
      <c r="AH152" s="1792"/>
      <c r="AI152" s="351">
        <f t="shared" si="127"/>
        <v>0</v>
      </c>
      <c r="AJ152" s="1787"/>
      <c r="AK152" s="1788"/>
      <c r="AL152" s="1788"/>
      <c r="AM152" s="1788"/>
      <c r="AN152" s="1788"/>
      <c r="AO152" s="1788"/>
      <c r="AP152" s="346">
        <f t="shared" si="128"/>
        <v>0</v>
      </c>
      <c r="AQ152" s="1789"/>
      <c r="AR152" s="1792"/>
      <c r="AS152" s="1789"/>
      <c r="AT152" s="352">
        <f t="shared" si="120"/>
        <v>0</v>
      </c>
      <c r="AU152" s="1785"/>
      <c r="AV152" s="1793"/>
      <c r="AW152" s="1793"/>
      <c r="AX152" s="346">
        <f t="shared" si="129"/>
        <v>0</v>
      </c>
      <c r="AY152" s="1789"/>
      <c r="AZ152" s="1789"/>
      <c r="BA152" s="352">
        <f t="shared" si="130"/>
        <v>0</v>
      </c>
      <c r="BB152" s="1792"/>
      <c r="BC152" s="352">
        <f t="shared" si="122"/>
        <v>0</v>
      </c>
    </row>
    <row r="153" spans="1:56" hidden="1" outlineLevel="2">
      <c r="A153" s="1778" t="str">
        <f>Cover!C24</f>
        <v>- none -</v>
      </c>
      <c r="B153" s="1784"/>
      <c r="C153" s="1785"/>
      <c r="D153" s="1786"/>
      <c r="E153" s="1787"/>
      <c r="F153" s="1788"/>
      <c r="G153" s="1788"/>
      <c r="H153" s="1788"/>
      <c r="I153" s="1788"/>
      <c r="J153" s="1788"/>
      <c r="K153" s="1788"/>
      <c r="L153" s="1788"/>
      <c r="M153" s="346">
        <f t="shared" si="123"/>
        <v>0</v>
      </c>
      <c r="N153" s="1789"/>
      <c r="O153" s="1789"/>
      <c r="P153" s="1789"/>
      <c r="Q153" s="348">
        <f t="shared" si="124"/>
        <v>0</v>
      </c>
      <c r="R153" s="1790"/>
      <c r="S153" s="1791"/>
      <c r="T153" s="1791"/>
      <c r="U153" s="1791"/>
      <c r="V153" s="1791"/>
      <c r="W153" s="346">
        <f t="shared" si="125"/>
        <v>0</v>
      </c>
      <c r="X153" s="1790"/>
      <c r="Y153" s="1791"/>
      <c r="Z153" s="1791"/>
      <c r="AA153" s="1791"/>
      <c r="AB153" s="1791"/>
      <c r="AC153" s="1791"/>
      <c r="AD153" s="1791"/>
      <c r="AE153" s="1791"/>
      <c r="AF153" s="1791"/>
      <c r="AG153" s="346">
        <f t="shared" si="126"/>
        <v>0</v>
      </c>
      <c r="AH153" s="1792"/>
      <c r="AI153" s="351">
        <f t="shared" si="127"/>
        <v>0</v>
      </c>
      <c r="AJ153" s="1787"/>
      <c r="AK153" s="1788"/>
      <c r="AL153" s="1788"/>
      <c r="AM153" s="1788"/>
      <c r="AN153" s="1788"/>
      <c r="AO153" s="1788"/>
      <c r="AP153" s="346">
        <f t="shared" si="128"/>
        <v>0</v>
      </c>
      <c r="AQ153" s="1789"/>
      <c r="AR153" s="1792"/>
      <c r="AS153" s="1789"/>
      <c r="AT153" s="352">
        <f t="shared" si="120"/>
        <v>0</v>
      </c>
      <c r="AU153" s="1785"/>
      <c r="AV153" s="1793"/>
      <c r="AW153" s="1793"/>
      <c r="AX153" s="346">
        <f t="shared" si="129"/>
        <v>0</v>
      </c>
      <c r="AY153" s="1789"/>
      <c r="AZ153" s="1789"/>
      <c r="BA153" s="352">
        <f t="shared" si="130"/>
        <v>0</v>
      </c>
      <c r="BB153" s="1792"/>
      <c r="BC153" s="352">
        <f t="shared" si="122"/>
        <v>0</v>
      </c>
    </row>
    <row r="154" spans="1:56" hidden="1" outlineLevel="2">
      <c r="A154" s="1778" t="str">
        <f>Cover!C25</f>
        <v>- none -</v>
      </c>
      <c r="B154" s="1784"/>
      <c r="C154" s="1785"/>
      <c r="D154" s="1786"/>
      <c r="E154" s="1787"/>
      <c r="F154" s="1788"/>
      <c r="G154" s="1788"/>
      <c r="H154" s="1788"/>
      <c r="I154" s="1788"/>
      <c r="J154" s="1788"/>
      <c r="K154" s="1788"/>
      <c r="L154" s="1788"/>
      <c r="M154" s="346">
        <f t="shared" si="123"/>
        <v>0</v>
      </c>
      <c r="N154" s="1789"/>
      <c r="O154" s="1789"/>
      <c r="P154" s="1789"/>
      <c r="Q154" s="348">
        <f t="shared" si="124"/>
        <v>0</v>
      </c>
      <c r="R154" s="1790"/>
      <c r="S154" s="1791"/>
      <c r="T154" s="1791"/>
      <c r="U154" s="1791"/>
      <c r="V154" s="1791"/>
      <c r="W154" s="346">
        <f t="shared" si="125"/>
        <v>0</v>
      </c>
      <c r="X154" s="1790"/>
      <c r="Y154" s="1791"/>
      <c r="Z154" s="1791"/>
      <c r="AA154" s="1791"/>
      <c r="AB154" s="1791"/>
      <c r="AC154" s="1791"/>
      <c r="AD154" s="1791"/>
      <c r="AE154" s="1791"/>
      <c r="AF154" s="1791"/>
      <c r="AG154" s="346">
        <f t="shared" si="126"/>
        <v>0</v>
      </c>
      <c r="AH154" s="1792"/>
      <c r="AI154" s="351">
        <f t="shared" si="127"/>
        <v>0</v>
      </c>
      <c r="AJ154" s="1787"/>
      <c r="AK154" s="1788"/>
      <c r="AL154" s="1788"/>
      <c r="AM154" s="1788"/>
      <c r="AN154" s="1788"/>
      <c r="AO154" s="1788"/>
      <c r="AP154" s="346">
        <f t="shared" si="128"/>
        <v>0</v>
      </c>
      <c r="AQ154" s="1789"/>
      <c r="AR154" s="1792"/>
      <c r="AS154" s="1789"/>
      <c r="AT154" s="352">
        <f t="shared" si="120"/>
        <v>0</v>
      </c>
      <c r="AU154" s="1785"/>
      <c r="AV154" s="1793"/>
      <c r="AW154" s="1793"/>
      <c r="AX154" s="346">
        <f t="shared" si="129"/>
        <v>0</v>
      </c>
      <c r="AY154" s="1789"/>
      <c r="AZ154" s="1789"/>
      <c r="BA154" s="352">
        <f t="shared" si="130"/>
        <v>0</v>
      </c>
      <c r="BB154" s="1792"/>
      <c r="BC154" s="352">
        <f t="shared" si="122"/>
        <v>0</v>
      </c>
    </row>
    <row r="155" spans="1:56" hidden="1" outlineLevel="2">
      <c r="A155" s="1778" t="str">
        <f>Cover!C26</f>
        <v>- none -</v>
      </c>
      <c r="B155" s="1784"/>
      <c r="C155" s="1785"/>
      <c r="D155" s="1786"/>
      <c r="E155" s="1787"/>
      <c r="F155" s="1788"/>
      <c r="G155" s="1788"/>
      <c r="H155" s="1788"/>
      <c r="I155" s="1788"/>
      <c r="J155" s="1788"/>
      <c r="K155" s="1788"/>
      <c r="L155" s="1788"/>
      <c r="M155" s="346">
        <f t="shared" si="123"/>
        <v>0</v>
      </c>
      <c r="N155" s="1789"/>
      <c r="O155" s="1789"/>
      <c r="P155" s="1789"/>
      <c r="Q155" s="348">
        <f t="shared" si="124"/>
        <v>0</v>
      </c>
      <c r="R155" s="1790"/>
      <c r="S155" s="1791"/>
      <c r="T155" s="1791"/>
      <c r="U155" s="1791"/>
      <c r="V155" s="1791"/>
      <c r="W155" s="346">
        <f t="shared" si="125"/>
        <v>0</v>
      </c>
      <c r="X155" s="1790"/>
      <c r="Y155" s="1791"/>
      <c r="Z155" s="1791"/>
      <c r="AA155" s="1791"/>
      <c r="AB155" s="1791"/>
      <c r="AC155" s="1791"/>
      <c r="AD155" s="1791"/>
      <c r="AE155" s="1791"/>
      <c r="AF155" s="1791"/>
      <c r="AG155" s="346">
        <f t="shared" si="126"/>
        <v>0</v>
      </c>
      <c r="AH155" s="1792"/>
      <c r="AI155" s="351">
        <f t="shared" si="127"/>
        <v>0</v>
      </c>
      <c r="AJ155" s="1787"/>
      <c r="AK155" s="1788"/>
      <c r="AL155" s="1788"/>
      <c r="AM155" s="1788"/>
      <c r="AN155" s="1788"/>
      <c r="AO155" s="1788"/>
      <c r="AP155" s="346">
        <f t="shared" si="128"/>
        <v>0</v>
      </c>
      <c r="AQ155" s="1789"/>
      <c r="AR155" s="1792"/>
      <c r="AS155" s="1789"/>
      <c r="AT155" s="352">
        <f t="shared" si="120"/>
        <v>0</v>
      </c>
      <c r="AU155" s="1785"/>
      <c r="AV155" s="1793"/>
      <c r="AW155" s="1793"/>
      <c r="AX155" s="346">
        <f t="shared" si="129"/>
        <v>0</v>
      </c>
      <c r="AY155" s="1789"/>
      <c r="AZ155" s="1789"/>
      <c r="BA155" s="352">
        <f t="shared" si="130"/>
        <v>0</v>
      </c>
      <c r="BB155" s="1792"/>
      <c r="BC155" s="352">
        <f t="shared" si="122"/>
        <v>0</v>
      </c>
    </row>
    <row r="156" spans="1:56" hidden="1" outlineLevel="2">
      <c r="A156" s="1778" t="str">
        <f>Cover!C27</f>
        <v>- none -</v>
      </c>
      <c r="B156" s="1784"/>
      <c r="C156" s="1785"/>
      <c r="D156" s="1786"/>
      <c r="E156" s="1787"/>
      <c r="F156" s="1788"/>
      <c r="G156" s="1788"/>
      <c r="H156" s="1788"/>
      <c r="I156" s="1788"/>
      <c r="J156" s="1788"/>
      <c r="K156" s="1788"/>
      <c r="L156" s="1788"/>
      <c r="M156" s="346">
        <f t="shared" si="123"/>
        <v>0</v>
      </c>
      <c r="N156" s="1789"/>
      <c r="O156" s="1789"/>
      <c r="P156" s="1789"/>
      <c r="Q156" s="348">
        <f t="shared" si="124"/>
        <v>0</v>
      </c>
      <c r="R156" s="1790"/>
      <c r="S156" s="1791"/>
      <c r="T156" s="1791"/>
      <c r="U156" s="1791"/>
      <c r="V156" s="1791"/>
      <c r="W156" s="346">
        <f t="shared" si="125"/>
        <v>0</v>
      </c>
      <c r="X156" s="1790"/>
      <c r="Y156" s="1791"/>
      <c r="Z156" s="1791"/>
      <c r="AA156" s="1791"/>
      <c r="AB156" s="1791"/>
      <c r="AC156" s="1791"/>
      <c r="AD156" s="1791"/>
      <c r="AE156" s="1791"/>
      <c r="AF156" s="1791"/>
      <c r="AG156" s="346">
        <f t="shared" si="126"/>
        <v>0</v>
      </c>
      <c r="AH156" s="1792"/>
      <c r="AI156" s="351">
        <f t="shared" si="127"/>
        <v>0</v>
      </c>
      <c r="AJ156" s="1787"/>
      <c r="AK156" s="1788"/>
      <c r="AL156" s="1788"/>
      <c r="AM156" s="1788"/>
      <c r="AN156" s="1788"/>
      <c r="AO156" s="1788"/>
      <c r="AP156" s="346">
        <f t="shared" si="128"/>
        <v>0</v>
      </c>
      <c r="AQ156" s="1789"/>
      <c r="AR156" s="1792"/>
      <c r="AS156" s="1789"/>
      <c r="AT156" s="352">
        <f t="shared" si="120"/>
        <v>0</v>
      </c>
      <c r="AU156" s="1785"/>
      <c r="AV156" s="1793"/>
      <c r="AW156" s="1793"/>
      <c r="AX156" s="346">
        <f t="shared" si="129"/>
        <v>0</v>
      </c>
      <c r="AY156" s="1789"/>
      <c r="AZ156" s="1789"/>
      <c r="BA156" s="352">
        <f t="shared" si="130"/>
        <v>0</v>
      </c>
      <c r="BB156" s="1792"/>
      <c r="BC156" s="352">
        <f t="shared" si="122"/>
        <v>0</v>
      </c>
    </row>
    <row r="157" spans="1:56" hidden="1" outlineLevel="2">
      <c r="A157" s="1778" t="str">
        <f>Cover!C28</f>
        <v>- none -</v>
      </c>
      <c r="B157" s="1784"/>
      <c r="C157" s="1785"/>
      <c r="D157" s="1786"/>
      <c r="E157" s="1787"/>
      <c r="F157" s="1788"/>
      <c r="G157" s="1788"/>
      <c r="H157" s="1788"/>
      <c r="I157" s="1788"/>
      <c r="J157" s="1788"/>
      <c r="K157" s="1788"/>
      <c r="L157" s="1788"/>
      <c r="M157" s="346">
        <f t="shared" si="123"/>
        <v>0</v>
      </c>
      <c r="N157" s="1789"/>
      <c r="O157" s="1789"/>
      <c r="P157" s="1789"/>
      <c r="Q157" s="348">
        <f t="shared" si="124"/>
        <v>0</v>
      </c>
      <c r="R157" s="1790"/>
      <c r="S157" s="1791"/>
      <c r="T157" s="1791"/>
      <c r="U157" s="1791"/>
      <c r="V157" s="1791"/>
      <c r="W157" s="346">
        <f t="shared" si="125"/>
        <v>0</v>
      </c>
      <c r="X157" s="1790"/>
      <c r="Y157" s="1791"/>
      <c r="Z157" s="1791"/>
      <c r="AA157" s="1791"/>
      <c r="AB157" s="1791"/>
      <c r="AC157" s="1791"/>
      <c r="AD157" s="1791"/>
      <c r="AE157" s="1791"/>
      <c r="AF157" s="1791"/>
      <c r="AG157" s="346">
        <f t="shared" si="126"/>
        <v>0</v>
      </c>
      <c r="AH157" s="1792"/>
      <c r="AI157" s="351">
        <f t="shared" si="127"/>
        <v>0</v>
      </c>
      <c r="AJ157" s="1787"/>
      <c r="AK157" s="1788"/>
      <c r="AL157" s="1788"/>
      <c r="AM157" s="1788"/>
      <c r="AN157" s="1788"/>
      <c r="AO157" s="1788"/>
      <c r="AP157" s="346">
        <f t="shared" si="128"/>
        <v>0</v>
      </c>
      <c r="AQ157" s="1789"/>
      <c r="AR157" s="1792"/>
      <c r="AS157" s="1789"/>
      <c r="AT157" s="352">
        <f t="shared" si="120"/>
        <v>0</v>
      </c>
      <c r="AU157" s="1785"/>
      <c r="AV157" s="1793"/>
      <c r="AW157" s="1793"/>
      <c r="AX157" s="346">
        <f t="shared" si="129"/>
        <v>0</v>
      </c>
      <c r="AY157" s="1789"/>
      <c r="AZ157" s="1789"/>
      <c r="BA157" s="352">
        <f t="shared" si="130"/>
        <v>0</v>
      </c>
      <c r="BB157" s="1792"/>
      <c r="BC157" s="352">
        <f t="shared" si="122"/>
        <v>0</v>
      </c>
      <c r="BD157" s="498"/>
    </row>
    <row r="158" spans="1:56" hidden="1" outlineLevel="2">
      <c r="A158" s="1778" t="str">
        <f>Cover!C29</f>
        <v>- none -</v>
      </c>
      <c r="B158" s="1784"/>
      <c r="C158" s="1785"/>
      <c r="D158" s="1786"/>
      <c r="E158" s="1787"/>
      <c r="F158" s="1788"/>
      <c r="G158" s="1788"/>
      <c r="H158" s="1788"/>
      <c r="I158" s="1788"/>
      <c r="J158" s="1788"/>
      <c r="K158" s="1788"/>
      <c r="L158" s="1788"/>
      <c r="M158" s="346">
        <f t="shared" si="123"/>
        <v>0</v>
      </c>
      <c r="N158" s="1789"/>
      <c r="O158" s="1789"/>
      <c r="P158" s="1789"/>
      <c r="Q158" s="348">
        <f t="shared" si="124"/>
        <v>0</v>
      </c>
      <c r="R158" s="1790"/>
      <c r="S158" s="1791"/>
      <c r="T158" s="1791"/>
      <c r="U158" s="1791"/>
      <c r="V158" s="1791"/>
      <c r="W158" s="346">
        <f t="shared" si="125"/>
        <v>0</v>
      </c>
      <c r="X158" s="1790"/>
      <c r="Y158" s="1791"/>
      <c r="Z158" s="1791"/>
      <c r="AA158" s="1791"/>
      <c r="AB158" s="1791"/>
      <c r="AC158" s="1791"/>
      <c r="AD158" s="1791"/>
      <c r="AE158" s="1791"/>
      <c r="AF158" s="1791"/>
      <c r="AG158" s="346">
        <f t="shared" si="126"/>
        <v>0</v>
      </c>
      <c r="AH158" s="1792"/>
      <c r="AI158" s="351">
        <f t="shared" si="127"/>
        <v>0</v>
      </c>
      <c r="AJ158" s="1787"/>
      <c r="AK158" s="1788"/>
      <c r="AL158" s="1788"/>
      <c r="AM158" s="1788"/>
      <c r="AN158" s="1788"/>
      <c r="AO158" s="1788"/>
      <c r="AP158" s="346">
        <f t="shared" si="128"/>
        <v>0</v>
      </c>
      <c r="AQ158" s="1789"/>
      <c r="AR158" s="1792"/>
      <c r="AS158" s="1789"/>
      <c r="AT158" s="352">
        <f t="shared" si="120"/>
        <v>0</v>
      </c>
      <c r="AU158" s="1785"/>
      <c r="AV158" s="1793"/>
      <c r="AW158" s="1793"/>
      <c r="AX158" s="346">
        <f t="shared" si="129"/>
        <v>0</v>
      </c>
      <c r="AY158" s="1789"/>
      <c r="AZ158" s="1789"/>
      <c r="BA158" s="352">
        <f t="shared" si="130"/>
        <v>0</v>
      </c>
      <c r="BB158" s="1792"/>
      <c r="BC158" s="352">
        <f t="shared" si="122"/>
        <v>0</v>
      </c>
      <c r="BD158" s="499"/>
    </row>
    <row r="159" spans="1:56" hidden="1" outlineLevel="2">
      <c r="A159" s="1778" t="str">
        <f>Cover!C30</f>
        <v>- none -</v>
      </c>
      <c r="B159" s="1784"/>
      <c r="C159" s="1785"/>
      <c r="D159" s="1786"/>
      <c r="E159" s="1787"/>
      <c r="F159" s="1788"/>
      <c r="G159" s="1788"/>
      <c r="H159" s="1788"/>
      <c r="I159" s="1788"/>
      <c r="J159" s="1788"/>
      <c r="K159" s="1788"/>
      <c r="L159" s="1788"/>
      <c r="M159" s="346">
        <f t="shared" si="123"/>
        <v>0</v>
      </c>
      <c r="N159" s="1789"/>
      <c r="O159" s="1789"/>
      <c r="P159" s="1789"/>
      <c r="Q159" s="348">
        <f t="shared" si="124"/>
        <v>0</v>
      </c>
      <c r="R159" s="1790"/>
      <c r="S159" s="1791"/>
      <c r="T159" s="1791"/>
      <c r="U159" s="1791"/>
      <c r="V159" s="1791"/>
      <c r="W159" s="346">
        <f t="shared" si="125"/>
        <v>0</v>
      </c>
      <c r="X159" s="1790"/>
      <c r="Y159" s="1791"/>
      <c r="Z159" s="1791"/>
      <c r="AA159" s="1791"/>
      <c r="AB159" s="1791"/>
      <c r="AC159" s="1791"/>
      <c r="AD159" s="1791"/>
      <c r="AE159" s="1791"/>
      <c r="AF159" s="1791"/>
      <c r="AG159" s="346">
        <f t="shared" si="126"/>
        <v>0</v>
      </c>
      <c r="AH159" s="1792"/>
      <c r="AI159" s="351">
        <f t="shared" si="127"/>
        <v>0</v>
      </c>
      <c r="AJ159" s="1787"/>
      <c r="AK159" s="1788"/>
      <c r="AL159" s="1788"/>
      <c r="AM159" s="1788"/>
      <c r="AN159" s="1788"/>
      <c r="AO159" s="1788"/>
      <c r="AP159" s="346">
        <f t="shared" si="128"/>
        <v>0</v>
      </c>
      <c r="AQ159" s="1789"/>
      <c r="AR159" s="1792"/>
      <c r="AS159" s="1789"/>
      <c r="AT159" s="352">
        <f t="shared" si="120"/>
        <v>0</v>
      </c>
      <c r="AU159" s="1785"/>
      <c r="AV159" s="1793"/>
      <c r="AW159" s="1793"/>
      <c r="AX159" s="346">
        <f t="shared" si="129"/>
        <v>0</v>
      </c>
      <c r="AY159" s="1789"/>
      <c r="AZ159" s="1789"/>
      <c r="BA159" s="352">
        <f t="shared" si="130"/>
        <v>0</v>
      </c>
      <c r="BB159" s="1792"/>
      <c r="BC159" s="352">
        <f t="shared" si="122"/>
        <v>0</v>
      </c>
      <c r="BD159" s="498"/>
    </row>
    <row r="160" spans="1:56" hidden="1" outlineLevel="2">
      <c r="A160" s="1778" t="str">
        <f>Cover!C31</f>
        <v>- none -</v>
      </c>
      <c r="B160" s="1784"/>
      <c r="C160" s="1785"/>
      <c r="D160" s="1786"/>
      <c r="E160" s="1787"/>
      <c r="F160" s="1788"/>
      <c r="G160" s="1788"/>
      <c r="H160" s="1788"/>
      <c r="I160" s="1788"/>
      <c r="J160" s="1788"/>
      <c r="K160" s="1788"/>
      <c r="L160" s="1788"/>
      <c r="M160" s="346">
        <f t="shared" si="123"/>
        <v>0</v>
      </c>
      <c r="N160" s="1789"/>
      <c r="O160" s="1789"/>
      <c r="P160" s="1789"/>
      <c r="Q160" s="348">
        <f t="shared" si="124"/>
        <v>0</v>
      </c>
      <c r="R160" s="1790"/>
      <c r="S160" s="1791"/>
      <c r="T160" s="1791"/>
      <c r="U160" s="1791"/>
      <c r="V160" s="1791"/>
      <c r="W160" s="346">
        <f t="shared" si="125"/>
        <v>0</v>
      </c>
      <c r="X160" s="1790"/>
      <c r="Y160" s="1791"/>
      <c r="Z160" s="1791"/>
      <c r="AA160" s="1791"/>
      <c r="AB160" s="1791"/>
      <c r="AC160" s="1791"/>
      <c r="AD160" s="1791"/>
      <c r="AE160" s="1791"/>
      <c r="AF160" s="1791"/>
      <c r="AG160" s="346">
        <f t="shared" si="126"/>
        <v>0</v>
      </c>
      <c r="AH160" s="1792"/>
      <c r="AI160" s="351">
        <f t="shared" si="127"/>
        <v>0</v>
      </c>
      <c r="AJ160" s="1787"/>
      <c r="AK160" s="1788"/>
      <c r="AL160" s="1788"/>
      <c r="AM160" s="1788"/>
      <c r="AN160" s="1788"/>
      <c r="AO160" s="1788"/>
      <c r="AP160" s="346">
        <f t="shared" si="128"/>
        <v>0</v>
      </c>
      <c r="AQ160" s="1789"/>
      <c r="AR160" s="1792"/>
      <c r="AS160" s="1789"/>
      <c r="AT160" s="352">
        <f t="shared" si="120"/>
        <v>0</v>
      </c>
      <c r="AU160" s="1785"/>
      <c r="AV160" s="1793"/>
      <c r="AW160" s="1793"/>
      <c r="AX160" s="346">
        <f t="shared" si="129"/>
        <v>0</v>
      </c>
      <c r="AY160" s="1789"/>
      <c r="AZ160" s="1789"/>
      <c r="BA160" s="352">
        <f t="shared" si="130"/>
        <v>0</v>
      </c>
      <c r="BB160" s="1792"/>
      <c r="BC160" s="352">
        <f t="shared" si="122"/>
        <v>0</v>
      </c>
      <c r="BD160" s="498"/>
    </row>
    <row r="161" spans="1:56" hidden="1" outlineLevel="2">
      <c r="A161" s="1778" t="str">
        <f>Cover!C32</f>
        <v>- none -</v>
      </c>
      <c r="B161" s="1784"/>
      <c r="C161" s="1785"/>
      <c r="D161" s="1786"/>
      <c r="E161" s="1787"/>
      <c r="F161" s="1788"/>
      <c r="G161" s="1788"/>
      <c r="H161" s="1788"/>
      <c r="I161" s="1788"/>
      <c r="J161" s="1788"/>
      <c r="K161" s="1788"/>
      <c r="L161" s="1788"/>
      <c r="M161" s="346">
        <f t="shared" si="123"/>
        <v>0</v>
      </c>
      <c r="N161" s="1789"/>
      <c r="O161" s="1789"/>
      <c r="P161" s="1789"/>
      <c r="Q161" s="348">
        <f t="shared" si="124"/>
        <v>0</v>
      </c>
      <c r="R161" s="1790"/>
      <c r="S161" s="1791"/>
      <c r="T161" s="1791"/>
      <c r="U161" s="1791"/>
      <c r="V161" s="1791"/>
      <c r="W161" s="346">
        <f t="shared" si="125"/>
        <v>0</v>
      </c>
      <c r="X161" s="1790"/>
      <c r="Y161" s="1791"/>
      <c r="Z161" s="1791"/>
      <c r="AA161" s="1791"/>
      <c r="AB161" s="1791"/>
      <c r="AC161" s="1791"/>
      <c r="AD161" s="1791"/>
      <c r="AE161" s="1791"/>
      <c r="AF161" s="1791"/>
      <c r="AG161" s="346">
        <f t="shared" si="126"/>
        <v>0</v>
      </c>
      <c r="AH161" s="1792"/>
      <c r="AI161" s="351">
        <f t="shared" si="127"/>
        <v>0</v>
      </c>
      <c r="AJ161" s="1787"/>
      <c r="AK161" s="1788"/>
      <c r="AL161" s="1788"/>
      <c r="AM161" s="1788"/>
      <c r="AN161" s="1788"/>
      <c r="AO161" s="1788"/>
      <c r="AP161" s="346">
        <f t="shared" si="128"/>
        <v>0</v>
      </c>
      <c r="AQ161" s="1789"/>
      <c r="AR161" s="1792"/>
      <c r="AS161" s="1789"/>
      <c r="AT161" s="352">
        <f t="shared" si="120"/>
        <v>0</v>
      </c>
      <c r="AU161" s="1785"/>
      <c r="AV161" s="1793"/>
      <c r="AW161" s="1793"/>
      <c r="AX161" s="346">
        <f t="shared" si="129"/>
        <v>0</v>
      </c>
      <c r="AY161" s="1789"/>
      <c r="AZ161" s="1789"/>
      <c r="BA161" s="352">
        <f t="shared" si="130"/>
        <v>0</v>
      </c>
      <c r="BB161" s="1792"/>
      <c r="BC161" s="352">
        <f t="shared" si="122"/>
        <v>0</v>
      </c>
      <c r="BD161" s="498"/>
    </row>
    <row r="162" spans="1:56" hidden="1" outlineLevel="2">
      <c r="A162" s="1778" t="str">
        <f>Cover!C33</f>
        <v>- none -</v>
      </c>
      <c r="B162" s="1784"/>
      <c r="C162" s="1785"/>
      <c r="D162" s="1786"/>
      <c r="E162" s="1787"/>
      <c r="F162" s="1788"/>
      <c r="G162" s="1788"/>
      <c r="H162" s="1788"/>
      <c r="I162" s="1788"/>
      <c r="J162" s="1788"/>
      <c r="K162" s="1788"/>
      <c r="L162" s="1788"/>
      <c r="M162" s="346">
        <f t="shared" si="123"/>
        <v>0</v>
      </c>
      <c r="N162" s="1789"/>
      <c r="O162" s="1789"/>
      <c r="P162" s="1789"/>
      <c r="Q162" s="348">
        <f t="shared" si="124"/>
        <v>0</v>
      </c>
      <c r="R162" s="1790"/>
      <c r="S162" s="1791"/>
      <c r="T162" s="1791"/>
      <c r="U162" s="1791"/>
      <c r="V162" s="1791"/>
      <c r="W162" s="346">
        <f t="shared" si="125"/>
        <v>0</v>
      </c>
      <c r="X162" s="1790"/>
      <c r="Y162" s="1791"/>
      <c r="Z162" s="1791"/>
      <c r="AA162" s="1791"/>
      <c r="AB162" s="1791"/>
      <c r="AC162" s="1791"/>
      <c r="AD162" s="1791"/>
      <c r="AE162" s="1791"/>
      <c r="AF162" s="1791"/>
      <c r="AG162" s="346">
        <f t="shared" si="126"/>
        <v>0</v>
      </c>
      <c r="AH162" s="1792"/>
      <c r="AI162" s="351">
        <f t="shared" si="127"/>
        <v>0</v>
      </c>
      <c r="AJ162" s="1787"/>
      <c r="AK162" s="1788"/>
      <c r="AL162" s="1788"/>
      <c r="AM162" s="1788"/>
      <c r="AN162" s="1788"/>
      <c r="AO162" s="1788"/>
      <c r="AP162" s="346">
        <f t="shared" si="128"/>
        <v>0</v>
      </c>
      <c r="AQ162" s="1789"/>
      <c r="AR162" s="1792"/>
      <c r="AS162" s="1789"/>
      <c r="AT162" s="352">
        <f t="shared" si="120"/>
        <v>0</v>
      </c>
      <c r="AU162" s="1785"/>
      <c r="AV162" s="1793"/>
      <c r="AW162" s="1793"/>
      <c r="AX162" s="346">
        <f t="shared" si="129"/>
        <v>0</v>
      </c>
      <c r="AY162" s="1789"/>
      <c r="AZ162" s="1789"/>
      <c r="BA162" s="352">
        <f t="shared" si="130"/>
        <v>0</v>
      </c>
      <c r="BB162" s="1792"/>
      <c r="BC162" s="352">
        <f t="shared" si="122"/>
        <v>0</v>
      </c>
      <c r="BD162" s="498"/>
    </row>
    <row r="163" spans="1:56" hidden="1" outlineLevel="2">
      <c r="A163" s="1778" t="str">
        <f>Cover!C34</f>
        <v>- none -</v>
      </c>
      <c r="B163" s="1784"/>
      <c r="C163" s="1785"/>
      <c r="D163" s="1786"/>
      <c r="E163" s="1787"/>
      <c r="F163" s="1788"/>
      <c r="G163" s="1788"/>
      <c r="H163" s="1788"/>
      <c r="I163" s="1788"/>
      <c r="J163" s="1788"/>
      <c r="K163" s="1788"/>
      <c r="L163" s="1788"/>
      <c r="M163" s="346">
        <f t="shared" si="123"/>
        <v>0</v>
      </c>
      <c r="N163" s="1789"/>
      <c r="O163" s="1789"/>
      <c r="P163" s="1789"/>
      <c r="Q163" s="348">
        <f t="shared" si="124"/>
        <v>0</v>
      </c>
      <c r="R163" s="1790"/>
      <c r="S163" s="1791"/>
      <c r="T163" s="1791"/>
      <c r="U163" s="1791"/>
      <c r="V163" s="1791"/>
      <c r="W163" s="346">
        <f t="shared" si="125"/>
        <v>0</v>
      </c>
      <c r="X163" s="1790"/>
      <c r="Y163" s="1791"/>
      <c r="Z163" s="1791"/>
      <c r="AA163" s="1791"/>
      <c r="AB163" s="1791"/>
      <c r="AC163" s="1791"/>
      <c r="AD163" s="1791"/>
      <c r="AE163" s="1791"/>
      <c r="AF163" s="1791"/>
      <c r="AG163" s="346">
        <f t="shared" si="126"/>
        <v>0</v>
      </c>
      <c r="AH163" s="1792"/>
      <c r="AI163" s="351">
        <f t="shared" si="127"/>
        <v>0</v>
      </c>
      <c r="AJ163" s="1787"/>
      <c r="AK163" s="1788"/>
      <c r="AL163" s="1788"/>
      <c r="AM163" s="1788"/>
      <c r="AN163" s="1788"/>
      <c r="AO163" s="1788"/>
      <c r="AP163" s="346">
        <f t="shared" si="128"/>
        <v>0</v>
      </c>
      <c r="AQ163" s="1789"/>
      <c r="AR163" s="1792"/>
      <c r="AS163" s="1789"/>
      <c r="AT163" s="352">
        <f t="shared" si="120"/>
        <v>0</v>
      </c>
      <c r="AU163" s="1785"/>
      <c r="AV163" s="1793"/>
      <c r="AW163" s="1793"/>
      <c r="AX163" s="346">
        <f t="shared" si="129"/>
        <v>0</v>
      </c>
      <c r="AY163" s="1789"/>
      <c r="AZ163" s="1789"/>
      <c r="BA163" s="352">
        <f t="shared" si="130"/>
        <v>0</v>
      </c>
      <c r="BB163" s="1792"/>
      <c r="BC163" s="352">
        <f t="shared" si="122"/>
        <v>0</v>
      </c>
      <c r="BD163" s="498"/>
    </row>
    <row r="164" spans="1:56" hidden="1" outlineLevel="2">
      <c r="A164" s="1778" t="str">
        <f>Cover!C35</f>
        <v>- none -</v>
      </c>
      <c r="B164" s="1784"/>
      <c r="C164" s="1785"/>
      <c r="D164" s="1786"/>
      <c r="E164" s="1787"/>
      <c r="F164" s="1788"/>
      <c r="G164" s="1788"/>
      <c r="H164" s="1788"/>
      <c r="I164" s="1788"/>
      <c r="J164" s="1788"/>
      <c r="K164" s="1788"/>
      <c r="L164" s="1788"/>
      <c r="M164" s="346">
        <f t="shared" si="123"/>
        <v>0</v>
      </c>
      <c r="N164" s="1789"/>
      <c r="O164" s="1789"/>
      <c r="P164" s="1789"/>
      <c r="Q164" s="348">
        <f t="shared" si="124"/>
        <v>0</v>
      </c>
      <c r="R164" s="1790"/>
      <c r="S164" s="1791"/>
      <c r="T164" s="1791"/>
      <c r="U164" s="1791"/>
      <c r="V164" s="1791"/>
      <c r="W164" s="346">
        <f t="shared" si="125"/>
        <v>0</v>
      </c>
      <c r="X164" s="1790"/>
      <c r="Y164" s="1791"/>
      <c r="Z164" s="1791"/>
      <c r="AA164" s="1791"/>
      <c r="AB164" s="1791"/>
      <c r="AC164" s="1791"/>
      <c r="AD164" s="1791"/>
      <c r="AE164" s="1791"/>
      <c r="AF164" s="1791"/>
      <c r="AG164" s="346">
        <f t="shared" si="126"/>
        <v>0</v>
      </c>
      <c r="AH164" s="1792"/>
      <c r="AI164" s="351">
        <f t="shared" si="127"/>
        <v>0</v>
      </c>
      <c r="AJ164" s="1787"/>
      <c r="AK164" s="1788"/>
      <c r="AL164" s="1788"/>
      <c r="AM164" s="1788"/>
      <c r="AN164" s="1788"/>
      <c r="AO164" s="1788"/>
      <c r="AP164" s="346">
        <f t="shared" si="128"/>
        <v>0</v>
      </c>
      <c r="AQ164" s="1789"/>
      <c r="AR164" s="1792"/>
      <c r="AS164" s="1789"/>
      <c r="AT164" s="352">
        <f t="shared" si="120"/>
        <v>0</v>
      </c>
      <c r="AU164" s="1785"/>
      <c r="AV164" s="1793"/>
      <c r="AW164" s="1793"/>
      <c r="AX164" s="346">
        <f t="shared" si="129"/>
        <v>0</v>
      </c>
      <c r="AY164" s="1789"/>
      <c r="AZ164" s="1789"/>
      <c r="BA164" s="352">
        <f t="shared" si="130"/>
        <v>0</v>
      </c>
      <c r="BB164" s="1792"/>
      <c r="BC164" s="352">
        <f t="shared" si="122"/>
        <v>0</v>
      </c>
      <c r="BD164" s="498"/>
    </row>
    <row r="165" spans="1:56" s="509" customFormat="1" collapsed="1">
      <c r="B165" s="506"/>
      <c r="C165" s="502"/>
      <c r="D165" s="503"/>
      <c r="E165" s="551"/>
      <c r="F165" s="552"/>
      <c r="G165" s="552"/>
      <c r="H165" s="552"/>
      <c r="I165" s="552"/>
      <c r="J165" s="552"/>
      <c r="K165" s="552"/>
      <c r="L165" s="552"/>
      <c r="M165" s="553"/>
      <c r="N165" s="504"/>
      <c r="O165" s="504"/>
      <c r="P165" s="504"/>
      <c r="Q165" s="542"/>
      <c r="R165" s="554"/>
      <c r="S165" s="555"/>
      <c r="T165" s="555"/>
      <c r="U165" s="555"/>
      <c r="V165" s="555"/>
      <c r="W165" s="553"/>
      <c r="X165" s="556"/>
      <c r="Y165" s="556"/>
      <c r="Z165" s="556"/>
      <c r="AA165" s="556"/>
      <c r="AB165" s="556"/>
      <c r="AC165" s="556"/>
      <c r="AD165" s="556"/>
      <c r="AE165" s="556"/>
      <c r="AF165" s="556"/>
      <c r="AG165" s="553"/>
      <c r="AH165" s="501"/>
      <c r="AI165" s="531"/>
      <c r="AJ165" s="551"/>
      <c r="AK165" s="552"/>
      <c r="AL165" s="552"/>
      <c r="AM165" s="552"/>
      <c r="AN165" s="552"/>
      <c r="AO165" s="552"/>
      <c r="AP165" s="553"/>
      <c r="AQ165" s="504"/>
      <c r="AR165" s="501"/>
      <c r="AS165" s="504"/>
      <c r="AT165" s="525"/>
      <c r="AU165" s="502"/>
      <c r="AV165" s="505"/>
      <c r="AW165" s="505"/>
      <c r="AX165" s="553"/>
      <c r="AY165" s="504"/>
      <c r="AZ165" s="504"/>
      <c r="BA165" s="525"/>
      <c r="BB165" s="501"/>
      <c r="BC165" s="525"/>
    </row>
    <row r="166" spans="1:56">
      <c r="A166" s="567" t="s">
        <v>456</v>
      </c>
      <c r="B166" s="1564"/>
      <c r="C166" s="1565"/>
      <c r="D166" s="1566"/>
      <c r="E166" s="1567"/>
      <c r="F166" s="1568"/>
      <c r="G166" s="1568"/>
      <c r="H166" s="1568"/>
      <c r="I166" s="1568"/>
      <c r="J166" s="1568"/>
      <c r="K166" s="1568"/>
      <c r="L166" s="1568"/>
      <c r="M166" s="1569"/>
      <c r="N166" s="1570"/>
      <c r="O166" s="1570"/>
      <c r="P166" s="1570"/>
      <c r="Q166" s="1795"/>
      <c r="R166" s="1574"/>
      <c r="S166" s="1575"/>
      <c r="T166" s="1575"/>
      <c r="U166" s="1575"/>
      <c r="V166" s="1575"/>
      <c r="W166" s="1800"/>
      <c r="X166" s="1574"/>
      <c r="Y166" s="1575"/>
      <c r="Z166" s="1575"/>
      <c r="AA166" s="1575"/>
      <c r="AB166" s="1575"/>
      <c r="AC166" s="1575"/>
      <c r="AD166" s="1575"/>
      <c r="AE166" s="1575"/>
      <c r="AF166" s="1575"/>
      <c r="AG166" s="1800"/>
      <c r="AH166" s="1563"/>
      <c r="AI166" s="1796"/>
      <c r="AJ166" s="1567"/>
      <c r="AK166" s="1568"/>
      <c r="AL166" s="1568"/>
      <c r="AM166" s="1568"/>
      <c r="AN166" s="1568"/>
      <c r="AO166" s="1568"/>
      <c r="AP166" s="1800"/>
      <c r="AQ166" s="1570"/>
      <c r="AR166" s="1563"/>
      <c r="AS166" s="1570"/>
      <c r="AT166" s="1576"/>
      <c r="AU166" s="1565"/>
      <c r="AV166" s="1577"/>
      <c r="AW166" s="1577"/>
      <c r="AX166" s="1569"/>
      <c r="AY166" s="1570"/>
      <c r="AZ166" s="1570"/>
      <c r="BA166" s="1576"/>
      <c r="BB166" s="1563"/>
      <c r="BC166" s="352">
        <f>W166+Q166+AG166+AI166+AP166</f>
        <v>0</v>
      </c>
    </row>
    <row r="167" spans="1:56" s="509" customFormat="1" collapsed="1">
      <c r="B167" s="506"/>
      <c r="C167" s="502"/>
      <c r="D167" s="503"/>
      <c r="E167" s="551"/>
      <c r="F167" s="552"/>
      <c r="G167" s="552"/>
      <c r="H167" s="552"/>
      <c r="I167" s="552"/>
      <c r="J167" s="552"/>
      <c r="K167" s="552"/>
      <c r="L167" s="552"/>
      <c r="M167" s="553"/>
      <c r="N167" s="504"/>
      <c r="O167" s="504"/>
      <c r="P167" s="504"/>
      <c r="Q167" s="542"/>
      <c r="R167" s="554"/>
      <c r="S167" s="555"/>
      <c r="T167" s="555"/>
      <c r="U167" s="555"/>
      <c r="V167" s="555"/>
      <c r="W167" s="553"/>
      <c r="X167" s="556"/>
      <c r="Y167" s="556"/>
      <c r="Z167" s="556"/>
      <c r="AA167" s="556"/>
      <c r="AB167" s="556"/>
      <c r="AC167" s="556"/>
      <c r="AD167" s="556"/>
      <c r="AE167" s="556"/>
      <c r="AF167" s="556"/>
      <c r="AG167" s="553"/>
      <c r="AH167" s="501"/>
      <c r="AI167" s="531"/>
      <c r="AJ167" s="551"/>
      <c r="AK167" s="552"/>
      <c r="AL167" s="552"/>
      <c r="AM167" s="552"/>
      <c r="AN167" s="552"/>
      <c r="AO167" s="552"/>
      <c r="AP167" s="553"/>
      <c r="AQ167" s="504"/>
      <c r="AR167" s="501"/>
      <c r="AS167" s="504"/>
      <c r="AT167" s="525"/>
      <c r="AU167" s="502"/>
      <c r="AV167" s="505"/>
      <c r="AW167" s="505"/>
      <c r="AX167" s="553"/>
      <c r="AY167" s="504"/>
      <c r="AZ167" s="504"/>
      <c r="BA167" s="525"/>
      <c r="BB167" s="501"/>
      <c r="BC167" s="525"/>
    </row>
    <row r="168" spans="1:56" s="509" customFormat="1">
      <c r="A168" s="567" t="s">
        <v>1557</v>
      </c>
      <c r="B168" s="1784"/>
      <c r="C168" s="1785"/>
      <c r="D168" s="1786"/>
      <c r="E168" s="1787"/>
      <c r="F168" s="1788"/>
      <c r="G168" s="1788"/>
      <c r="H168" s="1788"/>
      <c r="I168" s="1788"/>
      <c r="J168" s="1788"/>
      <c r="K168" s="1788"/>
      <c r="L168" s="1788"/>
      <c r="M168" s="346">
        <f>SUM(E168:L168)</f>
        <v>0</v>
      </c>
      <c r="N168" s="1789"/>
      <c r="O168" s="1789"/>
      <c r="P168" s="1789"/>
      <c r="Q168" s="348">
        <f>B168+C168+M168+N168+O168+P168+D168</f>
        <v>0</v>
      </c>
      <c r="R168" s="1790"/>
      <c r="S168" s="1791"/>
      <c r="T168" s="1791"/>
      <c r="U168" s="1791"/>
      <c r="V168" s="1791"/>
      <c r="W168" s="346">
        <f>SUM(R168:V168)</f>
        <v>0</v>
      </c>
      <c r="X168" s="1790"/>
      <c r="Y168" s="1791"/>
      <c r="Z168" s="1791"/>
      <c r="AA168" s="1791"/>
      <c r="AB168" s="1791"/>
      <c r="AC168" s="1791"/>
      <c r="AD168" s="1791"/>
      <c r="AE168" s="1791"/>
      <c r="AF168" s="1791"/>
      <c r="AG168" s="346">
        <f>SUM(X168:AF168)</f>
        <v>0</v>
      </c>
      <c r="AH168" s="1792"/>
      <c r="AI168" s="351">
        <f>Q168+W168+AG168+AH168</f>
        <v>0</v>
      </c>
      <c r="AJ168" s="1787"/>
      <c r="AK168" s="1788"/>
      <c r="AL168" s="1788"/>
      <c r="AM168" s="1788"/>
      <c r="AN168" s="1788"/>
      <c r="AO168" s="1788"/>
      <c r="AP168" s="346">
        <f>SUM(AJ168:AO168)</f>
        <v>0</v>
      </c>
      <c r="AQ168" s="1789"/>
      <c r="AR168" s="1792"/>
      <c r="AS168" s="1789"/>
      <c r="AT168" s="352">
        <f>AI168+AP168+AQ168+AR168+AS168</f>
        <v>0</v>
      </c>
      <c r="AU168" s="1785"/>
      <c r="AV168" s="1793"/>
      <c r="AW168" s="1793"/>
      <c r="AX168" s="346">
        <f>SUM(AU168:AW168)</f>
        <v>0</v>
      </c>
      <c r="AY168" s="1789"/>
      <c r="AZ168" s="1789"/>
      <c r="BA168" s="352">
        <f>AX168+AY168+AZ168</f>
        <v>0</v>
      </c>
      <c r="BB168" s="1792"/>
      <c r="BC168" s="352">
        <f>BA168+AT168+BB168</f>
        <v>0</v>
      </c>
    </row>
    <row r="169" spans="1:56" s="509" customFormat="1">
      <c r="B169" s="506"/>
      <c r="C169" s="502"/>
      <c r="D169" s="503"/>
      <c r="E169" s="551"/>
      <c r="F169" s="552"/>
      <c r="G169" s="552"/>
      <c r="H169" s="552"/>
      <c r="I169" s="552"/>
      <c r="J169" s="552"/>
      <c r="K169" s="552"/>
      <c r="L169" s="552"/>
      <c r="M169" s="553"/>
      <c r="N169" s="504"/>
      <c r="O169" s="504"/>
      <c r="P169" s="504"/>
      <c r="Q169" s="542"/>
      <c r="R169" s="554"/>
      <c r="S169" s="555"/>
      <c r="T169" s="555"/>
      <c r="U169" s="555"/>
      <c r="V169" s="555"/>
      <c r="W169" s="553"/>
      <c r="X169" s="556"/>
      <c r="Y169" s="556"/>
      <c r="Z169" s="556"/>
      <c r="AA169" s="556"/>
      <c r="AB169" s="556"/>
      <c r="AC169" s="556"/>
      <c r="AD169" s="556"/>
      <c r="AE169" s="556"/>
      <c r="AF169" s="556"/>
      <c r="AG169" s="553"/>
      <c r="AH169" s="501"/>
      <c r="AI169" s="531"/>
      <c r="AJ169" s="551"/>
      <c r="AK169" s="552"/>
      <c r="AL169" s="552"/>
      <c r="AM169" s="552"/>
      <c r="AN169" s="552"/>
      <c r="AO169" s="552"/>
      <c r="AP169" s="553"/>
      <c r="AQ169" s="504"/>
      <c r="AR169" s="501"/>
      <c r="AS169" s="504"/>
      <c r="AT169" s="525"/>
      <c r="AU169" s="502"/>
      <c r="AV169" s="505"/>
      <c r="AW169" s="505"/>
      <c r="AX169" s="553"/>
      <c r="AY169" s="504"/>
      <c r="AZ169" s="504"/>
      <c r="BA169" s="525"/>
      <c r="BB169" s="501"/>
      <c r="BC169" s="525"/>
    </row>
    <row r="170" spans="1:56">
      <c r="A170" s="527" t="s">
        <v>457</v>
      </c>
      <c r="B170" s="1450">
        <f>B125+B148+B149+B136+B145+B168</f>
        <v>0</v>
      </c>
      <c r="C170" s="368">
        <f t="shared" ref="C170:BB170" si="131">C125+C148+C149+C136+C145+C168</f>
        <v>0</v>
      </c>
      <c r="D170" s="709">
        <f t="shared" si="131"/>
        <v>0</v>
      </c>
      <c r="E170" s="1450">
        <f>E125+E148+E149+E136+E145+E168</f>
        <v>0</v>
      </c>
      <c r="F170" s="368">
        <f t="shared" si="131"/>
        <v>0</v>
      </c>
      <c r="G170" s="368">
        <f t="shared" si="131"/>
        <v>0</v>
      </c>
      <c r="H170" s="368">
        <f>H125+H148+H149+H136+H145+H168</f>
        <v>0</v>
      </c>
      <c r="I170" s="368">
        <f>I125+I148+I149+I136+I145+I168</f>
        <v>0</v>
      </c>
      <c r="J170" s="368">
        <f t="shared" si="131"/>
        <v>0</v>
      </c>
      <c r="K170" s="368">
        <f t="shared" si="131"/>
        <v>0</v>
      </c>
      <c r="L170" s="370">
        <f>L125+L148+L149+L136+L145+L168</f>
        <v>0</v>
      </c>
      <c r="M170" s="709">
        <f t="shared" si="131"/>
        <v>0</v>
      </c>
      <c r="N170" s="1450">
        <f t="shared" si="131"/>
        <v>0</v>
      </c>
      <c r="O170" s="1450">
        <f>O125+O148+O149+O136+O145+O168</f>
        <v>0</v>
      </c>
      <c r="P170" s="1450">
        <f t="shared" si="131"/>
        <v>0</v>
      </c>
      <c r="Q170" s="1450">
        <f t="shared" si="131"/>
        <v>0</v>
      </c>
      <c r="R170" s="1450">
        <f t="shared" si="131"/>
        <v>0</v>
      </c>
      <c r="S170" s="368">
        <f>S125+S148+S149+S136+S145+S168</f>
        <v>0</v>
      </c>
      <c r="T170" s="368">
        <f t="shared" si="131"/>
        <v>0</v>
      </c>
      <c r="U170" s="368">
        <f t="shared" si="131"/>
        <v>0</v>
      </c>
      <c r="V170" s="368">
        <f t="shared" si="131"/>
        <v>0</v>
      </c>
      <c r="W170" s="709">
        <f>W125+W148+W149+W136+W145+W168</f>
        <v>0</v>
      </c>
      <c r="X170" s="1450">
        <f t="shared" si="131"/>
        <v>0</v>
      </c>
      <c r="Y170" s="368">
        <f t="shared" si="131"/>
        <v>0</v>
      </c>
      <c r="Z170" s="368">
        <f t="shared" si="131"/>
        <v>0</v>
      </c>
      <c r="AA170" s="368">
        <f t="shared" si="131"/>
        <v>0</v>
      </c>
      <c r="AB170" s="368">
        <f t="shared" si="131"/>
        <v>0</v>
      </c>
      <c r="AC170" s="368">
        <f t="shared" si="131"/>
        <v>0</v>
      </c>
      <c r="AD170" s="368">
        <f t="shared" si="131"/>
        <v>0</v>
      </c>
      <c r="AE170" s="368">
        <f t="shared" si="131"/>
        <v>0</v>
      </c>
      <c r="AF170" s="370">
        <f t="shared" si="131"/>
        <v>0</v>
      </c>
      <c r="AG170" s="709">
        <f t="shared" si="131"/>
        <v>0</v>
      </c>
      <c r="AH170" s="1450">
        <f t="shared" si="131"/>
        <v>0</v>
      </c>
      <c r="AI170" s="1450">
        <f t="shared" si="131"/>
        <v>0</v>
      </c>
      <c r="AJ170" s="1450">
        <f t="shared" si="131"/>
        <v>0</v>
      </c>
      <c r="AK170" s="368">
        <f t="shared" si="131"/>
        <v>0</v>
      </c>
      <c r="AL170" s="368">
        <f t="shared" si="131"/>
        <v>0</v>
      </c>
      <c r="AM170" s="368">
        <f t="shared" si="131"/>
        <v>0</v>
      </c>
      <c r="AN170" s="368">
        <f t="shared" si="131"/>
        <v>0</v>
      </c>
      <c r="AO170" s="370">
        <f t="shared" si="131"/>
        <v>0</v>
      </c>
      <c r="AP170" s="709">
        <f t="shared" si="131"/>
        <v>0</v>
      </c>
      <c r="AQ170" s="1450">
        <f t="shared" si="131"/>
        <v>0</v>
      </c>
      <c r="AR170" s="1450">
        <f t="shared" si="131"/>
        <v>0</v>
      </c>
      <c r="AS170" s="1450">
        <f t="shared" si="131"/>
        <v>0</v>
      </c>
      <c r="AT170" s="1450">
        <f t="shared" si="131"/>
        <v>0</v>
      </c>
      <c r="AU170" s="1450">
        <f t="shared" si="131"/>
        <v>0</v>
      </c>
      <c r="AV170" s="368">
        <f t="shared" si="131"/>
        <v>0</v>
      </c>
      <c r="AW170" s="370">
        <f t="shared" si="131"/>
        <v>0</v>
      </c>
      <c r="AX170" s="709">
        <f t="shared" si="131"/>
        <v>0</v>
      </c>
      <c r="AY170" s="1450">
        <f t="shared" si="131"/>
        <v>0</v>
      </c>
      <c r="AZ170" s="1450">
        <f t="shared" si="131"/>
        <v>0</v>
      </c>
      <c r="BA170" s="1450">
        <f t="shared" si="131"/>
        <v>0</v>
      </c>
      <c r="BB170" s="1450">
        <f t="shared" si="131"/>
        <v>0</v>
      </c>
      <c r="BC170" s="1450">
        <f>BC125+BC148+BC149+BC136+BC145+BC166+BC168</f>
        <v>0</v>
      </c>
    </row>
    <row r="171" spans="1:56">
      <c r="A171" s="509"/>
      <c r="B171" s="1802"/>
      <c r="C171" s="1810"/>
      <c r="D171" s="1812"/>
      <c r="E171" s="569"/>
      <c r="F171" s="1813"/>
      <c r="G171" s="1813"/>
      <c r="H171" s="1813"/>
      <c r="I171" s="1813"/>
      <c r="J171" s="1813"/>
      <c r="K171" s="1813"/>
      <c r="L171" s="1813"/>
      <c r="M171" s="1813"/>
      <c r="N171" s="1805"/>
      <c r="O171" s="1805"/>
      <c r="P171" s="1803"/>
      <c r="Q171" s="1803"/>
      <c r="R171" s="1807"/>
      <c r="S171" s="1813"/>
      <c r="T171" s="1813"/>
      <c r="U171" s="1813"/>
      <c r="V171" s="1813"/>
      <c r="W171" s="1813"/>
      <c r="X171" s="1807"/>
      <c r="Y171" s="1813"/>
      <c r="Z171" s="1813"/>
      <c r="AA171" s="1813"/>
      <c r="AB171" s="1813"/>
      <c r="AC171" s="1813"/>
      <c r="AD171" s="1813"/>
      <c r="AE171" s="1813"/>
      <c r="AF171" s="1813"/>
      <c r="AG171" s="1813"/>
      <c r="AH171" s="1803"/>
      <c r="AI171" s="1803"/>
      <c r="AJ171" s="1807"/>
      <c r="AK171" s="1813"/>
      <c r="AL171" s="1813"/>
      <c r="AM171" s="1813"/>
      <c r="AN171" s="1813"/>
      <c r="AO171" s="1813"/>
      <c r="AP171" s="1813"/>
      <c r="AQ171" s="1803"/>
      <c r="AR171" s="1803"/>
      <c r="AS171" s="1803"/>
      <c r="AT171" s="1803"/>
      <c r="AU171" s="1802"/>
      <c r="AV171" s="1813"/>
      <c r="AW171" s="1813"/>
      <c r="AX171" s="1813"/>
      <c r="AY171" s="1802"/>
      <c r="AZ171" s="1802"/>
      <c r="BA171" s="1803"/>
      <c r="BB171" s="1803"/>
      <c r="BC171" s="1803"/>
      <c r="BD171" s="1803"/>
    </row>
    <row r="172" spans="1:56">
      <c r="B172" s="1803"/>
      <c r="C172" s="1809"/>
      <c r="D172" s="1809"/>
      <c r="E172" s="1803"/>
      <c r="F172" s="1809"/>
      <c r="G172" s="1809"/>
      <c r="H172" s="1809"/>
      <c r="I172" s="1809"/>
      <c r="J172" s="1809"/>
      <c r="K172" s="1809"/>
      <c r="L172" s="1809"/>
      <c r="M172" s="1809"/>
      <c r="N172" s="1803"/>
      <c r="O172" s="1803"/>
      <c r="P172" s="1803"/>
      <c r="Q172" s="1803"/>
      <c r="R172" s="1808"/>
      <c r="S172" s="1809"/>
      <c r="T172" s="1809"/>
      <c r="U172" s="1809"/>
      <c r="V172" s="1809"/>
      <c r="W172" s="1809"/>
      <c r="X172" s="1808"/>
      <c r="Y172" s="1809"/>
      <c r="Z172" s="1809"/>
      <c r="AA172" s="1809"/>
      <c r="AB172" s="1809"/>
      <c r="AC172" s="1809"/>
      <c r="AD172" s="1809"/>
      <c r="AE172" s="1809"/>
      <c r="AF172" s="1809"/>
      <c r="AG172" s="1809"/>
      <c r="AH172" s="1803"/>
      <c r="AI172" s="1803"/>
      <c r="AJ172" s="1803"/>
      <c r="AK172" s="1809"/>
      <c r="AL172" s="1809"/>
      <c r="AM172" s="1809"/>
      <c r="AN172" s="1809"/>
      <c r="AO172" s="1809"/>
      <c r="AP172" s="1809"/>
      <c r="AQ172" s="1803"/>
      <c r="AR172" s="1803"/>
      <c r="AS172" s="1803"/>
      <c r="AT172" s="1803"/>
      <c r="AU172" s="1803"/>
      <c r="AV172" s="1809"/>
      <c r="AW172" s="1809"/>
      <c r="AX172" s="1809"/>
      <c r="AY172" s="1803"/>
      <c r="AZ172" s="1803"/>
      <c r="BA172" s="1803"/>
      <c r="BB172" s="1803"/>
      <c r="BC172" s="1803"/>
      <c r="BD172" s="1803"/>
    </row>
    <row r="173" spans="1:56">
      <c r="A173" s="509" t="s">
        <v>1332</v>
      </c>
      <c r="B173" s="1803"/>
      <c r="C173" s="1809"/>
      <c r="D173" s="1809"/>
      <c r="E173" s="1803"/>
      <c r="F173" s="1809"/>
      <c r="G173" s="1809"/>
      <c r="H173" s="1809"/>
      <c r="I173" s="1809"/>
      <c r="J173" s="1809"/>
      <c r="K173" s="1809"/>
      <c r="L173" s="1809"/>
      <c r="M173" s="1809"/>
      <c r="N173" s="1803"/>
      <c r="O173" s="1803"/>
      <c r="P173" s="1803"/>
      <c r="Q173" s="1803"/>
      <c r="R173" s="1808"/>
      <c r="S173" s="1809"/>
      <c r="T173" s="1809"/>
      <c r="U173" s="1809"/>
      <c r="V173" s="1809"/>
      <c r="W173" s="1809"/>
      <c r="X173" s="1808" t="s">
        <v>458</v>
      </c>
      <c r="Y173" s="1809"/>
      <c r="Z173" s="1809"/>
      <c r="AA173" s="1809"/>
      <c r="AB173" s="1809"/>
      <c r="AC173" s="1809"/>
      <c r="AD173" s="1809"/>
      <c r="AE173" s="1809"/>
      <c r="AF173" s="1809"/>
      <c r="AG173" s="1809"/>
      <c r="AH173" s="1808"/>
      <c r="AI173" s="1808"/>
      <c r="AJ173" s="1808"/>
      <c r="AK173" s="1809"/>
      <c r="AL173" s="1809"/>
      <c r="AM173" s="1809"/>
      <c r="AN173" s="1809"/>
      <c r="AO173" s="1809"/>
      <c r="AP173" s="1809"/>
      <c r="AQ173" s="1803"/>
      <c r="AR173" s="1803"/>
      <c r="AS173" s="1803"/>
      <c r="AT173" s="1803"/>
      <c r="AU173" s="1803"/>
      <c r="AV173" s="1809"/>
      <c r="AW173" s="1809"/>
      <c r="AX173" s="1809"/>
      <c r="AY173" s="1803"/>
      <c r="AZ173" s="1803"/>
      <c r="BA173" s="1803"/>
      <c r="BB173" s="1803"/>
      <c r="BC173" s="1803"/>
      <c r="BD173" s="1803"/>
    </row>
    <row r="174" spans="1:56">
      <c r="A174" s="509" t="s">
        <v>1333</v>
      </c>
      <c r="B174" s="1806">
        <f t="shared" ref="B174:BC174" si="132">B125</f>
        <v>0</v>
      </c>
      <c r="C174" s="1811">
        <f t="shared" si="132"/>
        <v>0</v>
      </c>
      <c r="D174" s="1811">
        <f t="shared" si="132"/>
        <v>0</v>
      </c>
      <c r="E174" s="1806">
        <f t="shared" si="132"/>
        <v>0</v>
      </c>
      <c r="F174" s="1811">
        <f t="shared" si="132"/>
        <v>0</v>
      </c>
      <c r="G174" s="1811">
        <f t="shared" si="132"/>
        <v>0</v>
      </c>
      <c r="H174" s="1811">
        <f t="shared" si="132"/>
        <v>0</v>
      </c>
      <c r="I174" s="1811">
        <f t="shared" si="132"/>
        <v>0</v>
      </c>
      <c r="J174" s="1811">
        <f t="shared" si="132"/>
        <v>0</v>
      </c>
      <c r="K174" s="1811">
        <f t="shared" si="132"/>
        <v>0</v>
      </c>
      <c r="L174" s="1811">
        <f t="shared" si="132"/>
        <v>0</v>
      </c>
      <c r="M174" s="1811">
        <f t="shared" si="132"/>
        <v>0</v>
      </c>
      <c r="N174" s="1806">
        <f t="shared" si="132"/>
        <v>0</v>
      </c>
      <c r="O174" s="1806">
        <f t="shared" si="132"/>
        <v>0</v>
      </c>
      <c r="P174" s="1806">
        <f t="shared" si="132"/>
        <v>0</v>
      </c>
      <c r="Q174" s="1806">
        <f t="shared" si="132"/>
        <v>0</v>
      </c>
      <c r="R174" s="1804">
        <f t="shared" si="132"/>
        <v>0</v>
      </c>
      <c r="S174" s="1811">
        <f t="shared" si="132"/>
        <v>0</v>
      </c>
      <c r="T174" s="1811">
        <f t="shared" si="132"/>
        <v>0</v>
      </c>
      <c r="U174" s="1811">
        <f t="shared" si="132"/>
        <v>0</v>
      </c>
      <c r="V174" s="1811">
        <f>V125</f>
        <v>0</v>
      </c>
      <c r="W174" s="1811">
        <f t="shared" si="132"/>
        <v>0</v>
      </c>
      <c r="X174" s="1804">
        <f t="shared" si="132"/>
        <v>0</v>
      </c>
      <c r="Y174" s="1811">
        <f t="shared" si="132"/>
        <v>0</v>
      </c>
      <c r="Z174" s="1811">
        <f t="shared" si="132"/>
        <v>0</v>
      </c>
      <c r="AA174" s="1811">
        <f t="shared" si="132"/>
        <v>0</v>
      </c>
      <c r="AB174" s="1811">
        <f t="shared" si="132"/>
        <v>0</v>
      </c>
      <c r="AC174" s="1811">
        <f t="shared" si="132"/>
        <v>0</v>
      </c>
      <c r="AD174" s="1811">
        <f t="shared" si="132"/>
        <v>0</v>
      </c>
      <c r="AE174" s="1811">
        <f t="shared" si="132"/>
        <v>0</v>
      </c>
      <c r="AF174" s="1811">
        <f t="shared" si="132"/>
        <v>0</v>
      </c>
      <c r="AG174" s="1811">
        <f t="shared" si="132"/>
        <v>0</v>
      </c>
      <c r="AH174" s="1806">
        <f t="shared" si="132"/>
        <v>0</v>
      </c>
      <c r="AI174" s="1806">
        <f t="shared" si="132"/>
        <v>0</v>
      </c>
      <c r="AJ174" s="1804">
        <f t="shared" si="132"/>
        <v>0</v>
      </c>
      <c r="AK174" s="1811">
        <f t="shared" si="132"/>
        <v>0</v>
      </c>
      <c r="AL174" s="1811">
        <f t="shared" si="132"/>
        <v>0</v>
      </c>
      <c r="AM174" s="1811">
        <f t="shared" si="132"/>
        <v>0</v>
      </c>
      <c r="AN174" s="1811">
        <f t="shared" si="132"/>
        <v>0</v>
      </c>
      <c r="AO174" s="1811">
        <f t="shared" si="132"/>
        <v>0</v>
      </c>
      <c r="AP174" s="1811">
        <f t="shared" si="132"/>
        <v>0</v>
      </c>
      <c r="AQ174" s="1806">
        <f t="shared" si="132"/>
        <v>0</v>
      </c>
      <c r="AR174" s="1806">
        <f t="shared" si="132"/>
        <v>0</v>
      </c>
      <c r="AS174" s="1806">
        <f t="shared" si="132"/>
        <v>0</v>
      </c>
      <c r="AT174" s="1806">
        <f t="shared" si="132"/>
        <v>0</v>
      </c>
      <c r="AU174" s="1804">
        <f t="shared" si="132"/>
        <v>0</v>
      </c>
      <c r="AV174" s="1811">
        <f t="shared" si="132"/>
        <v>0</v>
      </c>
      <c r="AW174" s="1811">
        <f t="shared" si="132"/>
        <v>0</v>
      </c>
      <c r="AX174" s="1811">
        <f t="shared" si="132"/>
        <v>0</v>
      </c>
      <c r="AY174" s="1806">
        <f t="shared" si="132"/>
        <v>0</v>
      </c>
      <c r="AZ174" s="1806">
        <f t="shared" si="132"/>
        <v>0</v>
      </c>
      <c r="BA174" s="1806">
        <f t="shared" si="132"/>
        <v>0</v>
      </c>
      <c r="BB174" s="1806">
        <f t="shared" si="132"/>
        <v>0</v>
      </c>
      <c r="BC174" s="1806">
        <f t="shared" si="132"/>
        <v>0</v>
      </c>
      <c r="BD174" s="1803"/>
    </row>
    <row r="175" spans="1:56">
      <c r="A175" s="509" t="s">
        <v>1334</v>
      </c>
      <c r="B175" s="1806">
        <f t="shared" ref="B175:BC175" si="133">-B29</f>
        <v>0</v>
      </c>
      <c r="C175" s="1811">
        <f t="shared" si="133"/>
        <v>0</v>
      </c>
      <c r="D175" s="1811">
        <f t="shared" si="133"/>
        <v>0</v>
      </c>
      <c r="E175" s="1806">
        <f t="shared" si="133"/>
        <v>0</v>
      </c>
      <c r="F175" s="1811">
        <f t="shared" si="133"/>
        <v>0</v>
      </c>
      <c r="G175" s="1811">
        <f t="shared" si="133"/>
        <v>0</v>
      </c>
      <c r="H175" s="1811">
        <f t="shared" si="133"/>
        <v>0</v>
      </c>
      <c r="I175" s="1811">
        <f t="shared" si="133"/>
        <v>0</v>
      </c>
      <c r="J175" s="1811">
        <f t="shared" si="133"/>
        <v>0</v>
      </c>
      <c r="K175" s="1811">
        <f t="shared" si="133"/>
        <v>0</v>
      </c>
      <c r="L175" s="1811">
        <f t="shared" si="133"/>
        <v>0</v>
      </c>
      <c r="M175" s="1811">
        <f t="shared" si="133"/>
        <v>0</v>
      </c>
      <c r="N175" s="1806">
        <f t="shared" si="133"/>
        <v>0</v>
      </c>
      <c r="O175" s="1806">
        <f t="shared" si="133"/>
        <v>0</v>
      </c>
      <c r="P175" s="1806">
        <f t="shared" si="133"/>
        <v>0</v>
      </c>
      <c r="Q175" s="1806">
        <f t="shared" si="133"/>
        <v>0</v>
      </c>
      <c r="R175" s="1804">
        <f t="shared" si="133"/>
        <v>0</v>
      </c>
      <c r="S175" s="1811">
        <f t="shared" si="133"/>
        <v>0</v>
      </c>
      <c r="T175" s="1811">
        <f t="shared" si="133"/>
        <v>0</v>
      </c>
      <c r="U175" s="1811">
        <f t="shared" si="133"/>
        <v>0</v>
      </c>
      <c r="V175" s="1811">
        <f t="shared" si="133"/>
        <v>0</v>
      </c>
      <c r="W175" s="1811">
        <f t="shared" si="133"/>
        <v>0</v>
      </c>
      <c r="X175" s="1804">
        <f t="shared" si="133"/>
        <v>0</v>
      </c>
      <c r="Y175" s="1811">
        <f t="shared" si="133"/>
        <v>0</v>
      </c>
      <c r="Z175" s="1811">
        <f t="shared" si="133"/>
        <v>0</v>
      </c>
      <c r="AA175" s="1811">
        <f t="shared" si="133"/>
        <v>0</v>
      </c>
      <c r="AB175" s="1811">
        <f t="shared" si="133"/>
        <v>0</v>
      </c>
      <c r="AC175" s="1811">
        <f t="shared" si="133"/>
        <v>0</v>
      </c>
      <c r="AD175" s="1811">
        <f t="shared" si="133"/>
        <v>0</v>
      </c>
      <c r="AE175" s="1811">
        <f t="shared" si="133"/>
        <v>0</v>
      </c>
      <c r="AF175" s="1811">
        <f t="shared" si="133"/>
        <v>0</v>
      </c>
      <c r="AG175" s="1811">
        <f t="shared" si="133"/>
        <v>0</v>
      </c>
      <c r="AH175" s="1806">
        <f t="shared" si="133"/>
        <v>0</v>
      </c>
      <c r="AI175" s="1806">
        <f t="shared" si="133"/>
        <v>0</v>
      </c>
      <c r="AJ175" s="1804">
        <f t="shared" si="133"/>
        <v>0</v>
      </c>
      <c r="AK175" s="1811">
        <f t="shared" si="133"/>
        <v>0</v>
      </c>
      <c r="AL175" s="1811">
        <f t="shared" si="133"/>
        <v>0</v>
      </c>
      <c r="AM175" s="1811">
        <f t="shared" si="133"/>
        <v>0</v>
      </c>
      <c r="AN175" s="1811">
        <f t="shared" si="133"/>
        <v>0</v>
      </c>
      <c r="AO175" s="1811">
        <f t="shared" si="133"/>
        <v>0</v>
      </c>
      <c r="AP175" s="1811">
        <f t="shared" si="133"/>
        <v>0</v>
      </c>
      <c r="AQ175" s="1806">
        <f t="shared" si="133"/>
        <v>0</v>
      </c>
      <c r="AR175" s="1806">
        <f t="shared" si="133"/>
        <v>0</v>
      </c>
      <c r="AS175" s="1806">
        <f t="shared" si="133"/>
        <v>0</v>
      </c>
      <c r="AT175" s="1806">
        <f t="shared" si="133"/>
        <v>0</v>
      </c>
      <c r="AU175" s="1804">
        <f t="shared" si="133"/>
        <v>0</v>
      </c>
      <c r="AV175" s="1811">
        <f t="shared" si="133"/>
        <v>0</v>
      </c>
      <c r="AW175" s="1811">
        <f t="shared" si="133"/>
        <v>0</v>
      </c>
      <c r="AX175" s="1811">
        <f t="shared" si="133"/>
        <v>0</v>
      </c>
      <c r="AY175" s="1806">
        <f t="shared" si="133"/>
        <v>0</v>
      </c>
      <c r="AZ175" s="1806">
        <f t="shared" si="133"/>
        <v>0</v>
      </c>
      <c r="BA175" s="1806">
        <f t="shared" si="133"/>
        <v>0</v>
      </c>
      <c r="BB175" s="1806">
        <f t="shared" si="133"/>
        <v>0</v>
      </c>
      <c r="BC175" s="1806">
        <f t="shared" si="133"/>
        <v>0</v>
      </c>
      <c r="BD175" s="1803"/>
    </row>
    <row r="176" spans="1:56">
      <c r="A176" s="509" t="s">
        <v>1335</v>
      </c>
      <c r="B176" s="1806">
        <f t="shared" ref="B176:BC176" si="134">-B110-B118</f>
        <v>0</v>
      </c>
      <c r="C176" s="1811">
        <f t="shared" si="134"/>
        <v>0</v>
      </c>
      <c r="D176" s="1811">
        <f t="shared" si="134"/>
        <v>0</v>
      </c>
      <c r="E176" s="1806">
        <f t="shared" si="134"/>
        <v>0</v>
      </c>
      <c r="F176" s="1811">
        <f t="shared" si="134"/>
        <v>0</v>
      </c>
      <c r="G176" s="1811">
        <f t="shared" si="134"/>
        <v>0</v>
      </c>
      <c r="H176" s="1811">
        <f t="shared" si="134"/>
        <v>0</v>
      </c>
      <c r="I176" s="1811">
        <f t="shared" si="134"/>
        <v>0</v>
      </c>
      <c r="J176" s="1811">
        <f t="shared" si="134"/>
        <v>0</v>
      </c>
      <c r="K176" s="1811">
        <f t="shared" si="134"/>
        <v>0</v>
      </c>
      <c r="L176" s="1811">
        <f t="shared" si="134"/>
        <v>0</v>
      </c>
      <c r="M176" s="1811">
        <f t="shared" si="134"/>
        <v>0</v>
      </c>
      <c r="N176" s="1806">
        <f t="shared" si="134"/>
        <v>0</v>
      </c>
      <c r="O176" s="1806">
        <f t="shared" si="134"/>
        <v>0</v>
      </c>
      <c r="P176" s="1806">
        <f t="shared" si="134"/>
        <v>0</v>
      </c>
      <c r="Q176" s="1806">
        <f t="shared" si="134"/>
        <v>0</v>
      </c>
      <c r="R176" s="1804">
        <f t="shared" si="134"/>
        <v>0</v>
      </c>
      <c r="S176" s="1811">
        <f t="shared" si="134"/>
        <v>0</v>
      </c>
      <c r="T176" s="1811">
        <f t="shared" si="134"/>
        <v>0</v>
      </c>
      <c r="U176" s="1811">
        <f t="shared" si="134"/>
        <v>0</v>
      </c>
      <c r="V176" s="1811">
        <f t="shared" si="134"/>
        <v>0</v>
      </c>
      <c r="W176" s="1811">
        <f t="shared" si="134"/>
        <v>0</v>
      </c>
      <c r="X176" s="1804">
        <f t="shared" si="134"/>
        <v>0</v>
      </c>
      <c r="Y176" s="1811">
        <f t="shared" si="134"/>
        <v>0</v>
      </c>
      <c r="Z176" s="1811">
        <f t="shared" si="134"/>
        <v>0</v>
      </c>
      <c r="AA176" s="1811">
        <f t="shared" si="134"/>
        <v>0</v>
      </c>
      <c r="AB176" s="1811">
        <f t="shared" si="134"/>
        <v>0</v>
      </c>
      <c r="AC176" s="1811">
        <f t="shared" si="134"/>
        <v>0</v>
      </c>
      <c r="AD176" s="1811">
        <f t="shared" si="134"/>
        <v>0</v>
      </c>
      <c r="AE176" s="1811">
        <f t="shared" si="134"/>
        <v>0</v>
      </c>
      <c r="AF176" s="1811">
        <f t="shared" si="134"/>
        <v>0</v>
      </c>
      <c r="AG176" s="1811">
        <f t="shared" si="134"/>
        <v>0</v>
      </c>
      <c r="AH176" s="1806">
        <f t="shared" si="134"/>
        <v>0</v>
      </c>
      <c r="AI176" s="1806">
        <f t="shared" si="134"/>
        <v>0</v>
      </c>
      <c r="AJ176" s="1804">
        <f t="shared" si="134"/>
        <v>0</v>
      </c>
      <c r="AK176" s="1811">
        <f t="shared" si="134"/>
        <v>0</v>
      </c>
      <c r="AL176" s="1811">
        <f t="shared" si="134"/>
        <v>0</v>
      </c>
      <c r="AM176" s="1811">
        <f t="shared" si="134"/>
        <v>0</v>
      </c>
      <c r="AN176" s="1811">
        <f t="shared" si="134"/>
        <v>0</v>
      </c>
      <c r="AO176" s="1811">
        <f t="shared" si="134"/>
        <v>0</v>
      </c>
      <c r="AP176" s="1811">
        <f t="shared" si="134"/>
        <v>0</v>
      </c>
      <c r="AQ176" s="1806">
        <f t="shared" si="134"/>
        <v>0</v>
      </c>
      <c r="AR176" s="1806">
        <f t="shared" si="134"/>
        <v>0</v>
      </c>
      <c r="AS176" s="1806">
        <f t="shared" si="134"/>
        <v>0</v>
      </c>
      <c r="AT176" s="1806">
        <f t="shared" si="134"/>
        <v>0</v>
      </c>
      <c r="AU176" s="1804">
        <f t="shared" si="134"/>
        <v>0</v>
      </c>
      <c r="AV176" s="1811">
        <f t="shared" si="134"/>
        <v>0</v>
      </c>
      <c r="AW176" s="1811">
        <f t="shared" si="134"/>
        <v>0</v>
      </c>
      <c r="AX176" s="1811">
        <f t="shared" si="134"/>
        <v>0</v>
      </c>
      <c r="AY176" s="1806">
        <f t="shared" si="134"/>
        <v>0</v>
      </c>
      <c r="AZ176" s="1806">
        <f t="shared" si="134"/>
        <v>0</v>
      </c>
      <c r="BA176" s="1806">
        <f t="shared" si="134"/>
        <v>0</v>
      </c>
      <c r="BB176" s="1806">
        <f t="shared" si="134"/>
        <v>0</v>
      </c>
      <c r="BC176" s="1806">
        <f t="shared" si="134"/>
        <v>0</v>
      </c>
      <c r="BD176" s="1803"/>
    </row>
    <row r="177" spans="1:56">
      <c r="A177" s="509" t="s">
        <v>1688</v>
      </c>
      <c r="B177" s="1806">
        <f t="shared" ref="B177:AG177" si="135">SUM(B174:B176)</f>
        <v>0</v>
      </c>
      <c r="C177" s="1811">
        <f t="shared" si="135"/>
        <v>0</v>
      </c>
      <c r="D177" s="1811">
        <f t="shared" si="135"/>
        <v>0</v>
      </c>
      <c r="E177" s="1806">
        <f t="shared" si="135"/>
        <v>0</v>
      </c>
      <c r="F177" s="1811">
        <f t="shared" si="135"/>
        <v>0</v>
      </c>
      <c r="G177" s="1811">
        <f t="shared" si="135"/>
        <v>0</v>
      </c>
      <c r="H177" s="1811">
        <f t="shared" si="135"/>
        <v>0</v>
      </c>
      <c r="I177" s="1811">
        <f t="shared" si="135"/>
        <v>0</v>
      </c>
      <c r="J177" s="1811">
        <f t="shared" si="135"/>
        <v>0</v>
      </c>
      <c r="K177" s="1811">
        <f t="shared" si="135"/>
        <v>0</v>
      </c>
      <c r="L177" s="1811">
        <f t="shared" si="135"/>
        <v>0</v>
      </c>
      <c r="M177" s="1811">
        <f t="shared" si="135"/>
        <v>0</v>
      </c>
      <c r="N177" s="1806">
        <f t="shared" si="135"/>
        <v>0</v>
      </c>
      <c r="O177" s="1806">
        <f t="shared" si="135"/>
        <v>0</v>
      </c>
      <c r="P177" s="1806">
        <f t="shared" si="135"/>
        <v>0</v>
      </c>
      <c r="Q177" s="1806">
        <f t="shared" si="135"/>
        <v>0</v>
      </c>
      <c r="R177" s="1804">
        <f t="shared" si="135"/>
        <v>0</v>
      </c>
      <c r="S177" s="1811">
        <f t="shared" si="135"/>
        <v>0</v>
      </c>
      <c r="T177" s="1811">
        <f t="shared" si="135"/>
        <v>0</v>
      </c>
      <c r="U177" s="1811">
        <f t="shared" si="135"/>
        <v>0</v>
      </c>
      <c r="V177" s="1811">
        <f t="shared" si="135"/>
        <v>0</v>
      </c>
      <c r="W177" s="1811">
        <f t="shared" si="135"/>
        <v>0</v>
      </c>
      <c r="X177" s="1804">
        <f t="shared" si="135"/>
        <v>0</v>
      </c>
      <c r="Y177" s="1811">
        <f t="shared" si="135"/>
        <v>0</v>
      </c>
      <c r="Z177" s="1811">
        <f t="shared" si="135"/>
        <v>0</v>
      </c>
      <c r="AA177" s="1811">
        <f t="shared" si="135"/>
        <v>0</v>
      </c>
      <c r="AB177" s="1811">
        <f t="shared" si="135"/>
        <v>0</v>
      </c>
      <c r="AC177" s="1811">
        <f t="shared" si="135"/>
        <v>0</v>
      </c>
      <c r="AD177" s="1811">
        <f t="shared" si="135"/>
        <v>0</v>
      </c>
      <c r="AE177" s="1811">
        <f t="shared" si="135"/>
        <v>0</v>
      </c>
      <c r="AF177" s="1811">
        <f t="shared" si="135"/>
        <v>0</v>
      </c>
      <c r="AG177" s="1811">
        <f t="shared" si="135"/>
        <v>0</v>
      </c>
      <c r="AH177" s="1806">
        <f t="shared" ref="AH177:BC177" si="136">SUM(AH174:AH176)</f>
        <v>0</v>
      </c>
      <c r="AI177" s="1806">
        <f t="shared" si="136"/>
        <v>0</v>
      </c>
      <c r="AJ177" s="1804">
        <f t="shared" si="136"/>
        <v>0</v>
      </c>
      <c r="AK177" s="1811">
        <f t="shared" si="136"/>
        <v>0</v>
      </c>
      <c r="AL177" s="1811">
        <f t="shared" si="136"/>
        <v>0</v>
      </c>
      <c r="AM177" s="1811">
        <f t="shared" si="136"/>
        <v>0</v>
      </c>
      <c r="AN177" s="1811">
        <f t="shared" si="136"/>
        <v>0</v>
      </c>
      <c r="AO177" s="1811">
        <f t="shared" si="136"/>
        <v>0</v>
      </c>
      <c r="AP177" s="1811">
        <f t="shared" si="136"/>
        <v>0</v>
      </c>
      <c r="AQ177" s="1806">
        <f t="shared" si="136"/>
        <v>0</v>
      </c>
      <c r="AR177" s="1806">
        <f t="shared" si="136"/>
        <v>0</v>
      </c>
      <c r="AS177" s="1806">
        <f t="shared" si="136"/>
        <v>0</v>
      </c>
      <c r="AT177" s="1806">
        <f t="shared" si="136"/>
        <v>0</v>
      </c>
      <c r="AU177" s="1804">
        <f t="shared" si="136"/>
        <v>0</v>
      </c>
      <c r="AV177" s="1811">
        <f t="shared" si="136"/>
        <v>0</v>
      </c>
      <c r="AW177" s="1811">
        <f t="shared" si="136"/>
        <v>0</v>
      </c>
      <c r="AX177" s="1811">
        <f t="shared" si="136"/>
        <v>0</v>
      </c>
      <c r="AY177" s="1806">
        <f t="shared" si="136"/>
        <v>0</v>
      </c>
      <c r="AZ177" s="1806">
        <f t="shared" si="136"/>
        <v>0</v>
      </c>
      <c r="BA177" s="1806">
        <f t="shared" si="136"/>
        <v>0</v>
      </c>
      <c r="BB177" s="1806">
        <f t="shared" si="136"/>
        <v>0</v>
      </c>
      <c r="BC177" s="1806">
        <f t="shared" si="136"/>
        <v>0</v>
      </c>
      <c r="BD177" s="1803"/>
    </row>
    <row r="178" spans="1:56">
      <c r="B178" s="1803"/>
      <c r="C178" s="1809"/>
      <c r="D178" s="1809"/>
      <c r="E178" s="1803"/>
      <c r="F178" s="1809"/>
      <c r="G178" s="1809"/>
      <c r="H178" s="1809"/>
      <c r="I178" s="1809"/>
      <c r="J178" s="1809"/>
      <c r="K178" s="1809"/>
      <c r="L178" s="1809"/>
      <c r="M178" s="1809"/>
      <c r="N178" s="1803"/>
      <c r="O178" s="1803"/>
      <c r="P178" s="1803"/>
      <c r="Q178" s="1803"/>
      <c r="R178" s="1808"/>
      <c r="S178" s="1809"/>
      <c r="T178" s="1809"/>
      <c r="U178" s="1809"/>
      <c r="V178" s="1809"/>
      <c r="W178" s="1809"/>
      <c r="X178" s="1808" t="s">
        <v>458</v>
      </c>
      <c r="Y178" s="1809"/>
      <c r="Z178" s="1809"/>
      <c r="AA178" s="1809"/>
      <c r="AB178" s="1809"/>
      <c r="AC178" s="1809"/>
      <c r="AD178" s="1809"/>
      <c r="AE178" s="1809"/>
      <c r="AF178" s="1809"/>
      <c r="AG178" s="1809"/>
      <c r="AH178" s="1808"/>
      <c r="AI178" s="1808"/>
      <c r="AJ178" s="1808"/>
      <c r="AK178" s="1809"/>
      <c r="AL178" s="1809"/>
      <c r="AM178" s="1809"/>
      <c r="AN178" s="1809"/>
      <c r="AO178" s="1809"/>
      <c r="AP178" s="1809"/>
      <c r="AQ178" s="1803"/>
      <c r="AR178" s="1803"/>
      <c r="AS178" s="1803"/>
      <c r="AT178" s="1803"/>
      <c r="AU178" s="1803"/>
      <c r="AV178" s="1809"/>
      <c r="AW178" s="1809"/>
      <c r="AX178" s="1809"/>
      <c r="AY178" s="1803"/>
      <c r="AZ178" s="1803"/>
      <c r="BA178" s="1803"/>
      <c r="BB178" s="1803"/>
      <c r="BC178" s="1803"/>
      <c r="BD178" s="1803"/>
    </row>
    <row r="181" spans="1:56">
      <c r="L181" s="272" t="s">
        <v>135</v>
      </c>
    </row>
    <row r="187" spans="1:56">
      <c r="AX187" s="321"/>
      <c r="AY187" s="321"/>
    </row>
    <row r="188" spans="1:56">
      <c r="AX188" s="321"/>
      <c r="AY188" s="321"/>
    </row>
    <row r="189" spans="1:56">
      <c r="AX189" s="321"/>
      <c r="AY189" s="321"/>
    </row>
    <row r="190" spans="1:56">
      <c r="AX190" s="321"/>
      <c r="AY190" s="321"/>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60.xml><?xml version="1.0" encoding="utf-8"?>
<worksheet xmlns="http://schemas.openxmlformats.org/spreadsheetml/2006/main" xmlns:r="http://schemas.openxmlformats.org/officeDocument/2006/relationships">
  <sheetPr>
    <tabColor rgb="FF00FFFF"/>
    <pageSetUpPr fitToPage="1"/>
  </sheetPr>
  <dimension ref="A1:AF43"/>
  <sheetViews>
    <sheetView zoomScale="70" zoomScaleNormal="70" workbookViewId="0">
      <selection activeCell="O47" sqref="O47"/>
    </sheetView>
  </sheetViews>
  <sheetFormatPr defaultRowHeight="12.75"/>
  <cols>
    <col min="1" max="1" width="54.375" style="128" bestFit="1" customWidth="1"/>
    <col min="2" max="2" width="11" style="128" customWidth="1"/>
    <col min="3" max="4" width="2.125" style="128" customWidth="1"/>
    <col min="5" max="5" width="2.25" style="128" customWidth="1"/>
    <col min="6" max="32" width="7.375" style="128" customWidth="1"/>
    <col min="33" max="16384" width="9" style="128"/>
  </cols>
  <sheetData>
    <row r="1" spans="1:32" ht="15">
      <c r="A1" s="638" t="s">
        <v>1150</v>
      </c>
      <c r="T1" s="807"/>
    </row>
    <row r="2" spans="1:32" ht="15">
      <c r="A2" s="8" t="str">
        <f>Cover!D13</f>
        <v>[DNO]</v>
      </c>
      <c r="T2" s="65"/>
      <c r="U2" s="65"/>
      <c r="V2" s="1346" t="s">
        <v>729</v>
      </c>
      <c r="W2" s="1347"/>
      <c r="X2" s="1347"/>
      <c r="Y2" s="1347"/>
      <c r="Z2" s="1347"/>
      <c r="AA2" s="1348"/>
      <c r="AC2" s="1346" t="s">
        <v>645</v>
      </c>
      <c r="AD2" s="1347"/>
      <c r="AE2" s="1347"/>
      <c r="AF2" s="1348"/>
    </row>
    <row r="3" spans="1:32" ht="15">
      <c r="A3" s="8">
        <f>Cover!D15</f>
        <v>2012</v>
      </c>
      <c r="F3" s="2219" t="s">
        <v>1235</v>
      </c>
      <c r="G3" s="2219"/>
      <c r="H3" s="2219"/>
      <c r="I3" s="2219"/>
      <c r="J3" s="2219"/>
      <c r="K3" s="2219"/>
      <c r="L3" s="2219"/>
      <c r="M3" s="1362"/>
      <c r="N3" s="2214" t="s">
        <v>730</v>
      </c>
      <c r="O3" s="2215"/>
      <c r="P3" s="2215"/>
      <c r="Q3" s="2215"/>
      <c r="R3" s="2215"/>
      <c r="S3" s="2215"/>
      <c r="T3" s="2216"/>
      <c r="V3" s="2093" t="s">
        <v>0</v>
      </c>
      <c r="W3" s="1349" t="s">
        <v>1</v>
      </c>
      <c r="X3" s="1350"/>
      <c r="Y3" s="1350"/>
      <c r="Z3" s="1350"/>
      <c r="AA3" s="1351"/>
      <c r="AB3" s="810"/>
      <c r="AC3" s="774" t="s">
        <v>647</v>
      </c>
      <c r="AD3" s="774" t="s">
        <v>648</v>
      </c>
      <c r="AE3" s="774" t="s">
        <v>649</v>
      </c>
      <c r="AF3" s="1345" t="s">
        <v>1</v>
      </c>
    </row>
    <row r="4" spans="1:32">
      <c r="F4" s="3">
        <v>2010</v>
      </c>
      <c r="G4" s="3">
        <v>2011</v>
      </c>
      <c r="H4" s="3">
        <v>2012</v>
      </c>
      <c r="I4" s="3">
        <v>2013</v>
      </c>
      <c r="J4" s="3">
        <v>2014</v>
      </c>
      <c r="K4" s="3">
        <v>2015</v>
      </c>
      <c r="L4" s="176" t="s">
        <v>1</v>
      </c>
      <c r="N4" s="3">
        <v>2010</v>
      </c>
      <c r="O4" s="3">
        <v>2011</v>
      </c>
      <c r="P4" s="3">
        <v>2012</v>
      </c>
      <c r="Q4" s="3">
        <v>2013</v>
      </c>
      <c r="R4" s="3">
        <v>2014</v>
      </c>
      <c r="S4" s="3">
        <v>2015</v>
      </c>
      <c r="T4" s="176" t="s">
        <v>1</v>
      </c>
      <c r="V4" s="776">
        <v>2010</v>
      </c>
      <c r="W4" s="776">
        <v>2011</v>
      </c>
      <c r="X4" s="776">
        <v>2012</v>
      </c>
      <c r="Y4" s="776">
        <v>2013</v>
      </c>
      <c r="Z4" s="776">
        <v>2014</v>
      </c>
      <c r="AA4" s="776">
        <v>2015</v>
      </c>
      <c r="AB4" s="810"/>
      <c r="AC4" s="776" t="s">
        <v>654</v>
      </c>
      <c r="AD4" s="777" t="s">
        <v>655</v>
      </c>
      <c r="AE4" s="777" t="s">
        <v>656</v>
      </c>
      <c r="AF4" s="776" t="s">
        <v>657</v>
      </c>
    </row>
    <row r="5" spans="1:32">
      <c r="A5" s="125" t="s">
        <v>1626</v>
      </c>
      <c r="B5" s="125" t="s">
        <v>650</v>
      </c>
      <c r="E5" s="1035"/>
      <c r="F5" s="3" t="s">
        <v>0</v>
      </c>
      <c r="G5" s="3"/>
      <c r="H5" s="3"/>
      <c r="I5" s="3" t="s">
        <v>1</v>
      </c>
      <c r="J5" s="3"/>
      <c r="K5" s="3"/>
      <c r="L5" s="74"/>
      <c r="N5" s="1640" t="s">
        <v>0</v>
      </c>
      <c r="O5" s="1640"/>
      <c r="P5" s="1640"/>
      <c r="Q5" s="1640" t="s">
        <v>1</v>
      </c>
      <c r="R5" s="1640"/>
      <c r="S5" s="1640"/>
      <c r="T5" s="1641"/>
      <c r="V5" s="1642" t="s">
        <v>733</v>
      </c>
      <c r="W5" s="1642" t="s">
        <v>733</v>
      </c>
      <c r="X5" s="1642" t="s">
        <v>733</v>
      </c>
      <c r="Y5" s="1642" t="s">
        <v>733</v>
      </c>
      <c r="Z5" s="1642" t="s">
        <v>733</v>
      </c>
      <c r="AA5" s="1642" t="s">
        <v>733</v>
      </c>
      <c r="AB5" s="810"/>
      <c r="AC5" s="1642" t="s">
        <v>733</v>
      </c>
      <c r="AD5" s="1642" t="s">
        <v>733</v>
      </c>
      <c r="AE5" s="1642" t="s">
        <v>733</v>
      </c>
      <c r="AF5" s="1642" t="s">
        <v>733</v>
      </c>
    </row>
    <row r="6" spans="1:32">
      <c r="A6" s="1210" t="s">
        <v>1341</v>
      </c>
      <c r="B6" s="1211" t="s">
        <v>10</v>
      </c>
      <c r="C6" s="1035"/>
      <c r="D6" s="1035"/>
      <c r="E6" s="1035"/>
      <c r="F6" s="1213"/>
      <c r="G6" s="1213"/>
      <c r="H6" s="1213"/>
      <c r="I6" s="1213"/>
      <c r="J6" s="1213"/>
      <c r="K6" s="1213"/>
      <c r="L6" s="93">
        <f>SUM(G6:K6)</f>
        <v>0</v>
      </c>
      <c r="M6" s="129"/>
      <c r="N6" s="1646"/>
      <c r="O6" s="1647"/>
      <c r="P6" s="1647"/>
      <c r="Q6" s="1647"/>
      <c r="R6" s="1647"/>
      <c r="S6" s="1647"/>
      <c r="T6" s="1648"/>
      <c r="V6" s="1654"/>
      <c r="W6" s="1655"/>
      <c r="X6" s="1655"/>
      <c r="Y6" s="1655"/>
      <c r="Z6" s="1655"/>
      <c r="AA6" s="1656"/>
      <c r="AB6" s="65"/>
      <c r="AC6" s="1654"/>
      <c r="AD6" s="1655"/>
      <c r="AE6" s="1655"/>
      <c r="AF6" s="1656"/>
    </row>
    <row r="7" spans="1:32">
      <c r="A7" s="1210" t="s">
        <v>1341</v>
      </c>
      <c r="B7" s="1209" t="s">
        <v>11</v>
      </c>
      <c r="C7" s="1035"/>
      <c r="D7" s="1035"/>
      <c r="E7" s="1035"/>
      <c r="F7" s="1213"/>
      <c r="G7" s="1213"/>
      <c r="H7" s="1213"/>
      <c r="I7" s="1213"/>
      <c r="J7" s="1213"/>
      <c r="K7" s="1213"/>
      <c r="L7" s="93">
        <f t="shared" ref="L7:L14" si="0">SUM(G7:K7)</f>
        <v>0</v>
      </c>
      <c r="M7" s="129"/>
      <c r="N7" s="1649"/>
      <c r="O7" s="1644"/>
      <c r="P7" s="1644"/>
      <c r="Q7" s="1644"/>
      <c r="R7" s="1644"/>
      <c r="S7" s="1644"/>
      <c r="T7" s="1650"/>
      <c r="V7" s="1657"/>
      <c r="W7" s="1645"/>
      <c r="X7" s="1645"/>
      <c r="Y7" s="1645"/>
      <c r="Z7" s="1645"/>
      <c r="AA7" s="1658"/>
      <c r="AB7" s="65"/>
      <c r="AC7" s="1657"/>
      <c r="AD7" s="1645"/>
      <c r="AE7" s="1645"/>
      <c r="AF7" s="1658"/>
    </row>
    <row r="8" spans="1:32">
      <c r="A8" s="1210" t="s">
        <v>1341</v>
      </c>
      <c r="B8" s="1210" t="s">
        <v>5</v>
      </c>
      <c r="C8" s="1035"/>
      <c r="D8" s="1035"/>
      <c r="E8" s="1035"/>
      <c r="F8" s="1213"/>
      <c r="G8" s="1213"/>
      <c r="H8" s="1213"/>
      <c r="I8" s="1213"/>
      <c r="J8" s="1213"/>
      <c r="K8" s="1213"/>
      <c r="L8" s="93">
        <f t="shared" si="0"/>
        <v>0</v>
      </c>
      <c r="M8" s="129"/>
      <c r="N8" s="1649"/>
      <c r="O8" s="1644"/>
      <c r="P8" s="1644"/>
      <c r="Q8" s="1644"/>
      <c r="R8" s="1644"/>
      <c r="S8" s="1644"/>
      <c r="T8" s="1650"/>
      <c r="V8" s="1657"/>
      <c r="W8" s="1645"/>
      <c r="X8" s="1645"/>
      <c r="Y8" s="1645"/>
      <c r="Z8" s="1645"/>
      <c r="AA8" s="1658"/>
      <c r="AB8" s="65"/>
      <c r="AC8" s="1657"/>
      <c r="AD8" s="1645"/>
      <c r="AE8" s="1645"/>
      <c r="AF8" s="1658"/>
    </row>
    <row r="9" spans="1:32">
      <c r="A9" s="1210" t="s">
        <v>1341</v>
      </c>
      <c r="B9" s="1209" t="s">
        <v>6</v>
      </c>
      <c r="C9" s="1035"/>
      <c r="D9" s="1035"/>
      <c r="E9" s="1035"/>
      <c r="F9" s="1213"/>
      <c r="G9" s="1213"/>
      <c r="H9" s="1213"/>
      <c r="I9" s="1213"/>
      <c r="J9" s="1213"/>
      <c r="K9" s="1213"/>
      <c r="L9" s="93">
        <f t="shared" si="0"/>
        <v>0</v>
      </c>
      <c r="M9" s="129"/>
      <c r="N9" s="1649"/>
      <c r="O9" s="1644"/>
      <c r="P9" s="1644"/>
      <c r="Q9" s="1644"/>
      <c r="R9" s="1644"/>
      <c r="S9" s="1644"/>
      <c r="T9" s="1650"/>
      <c r="V9" s="1657"/>
      <c r="W9" s="1645"/>
      <c r="X9" s="1645"/>
      <c r="Y9" s="1645"/>
      <c r="Z9" s="1645"/>
      <c r="AA9" s="1658"/>
      <c r="AB9" s="65"/>
      <c r="AC9" s="1657"/>
      <c r="AD9" s="1645"/>
      <c r="AE9" s="1645"/>
      <c r="AF9" s="1658"/>
    </row>
    <row r="10" spans="1:32">
      <c r="A10" s="1353" t="s">
        <v>1342</v>
      </c>
      <c r="B10" s="1353" t="s">
        <v>2</v>
      </c>
      <c r="C10" s="1035"/>
      <c r="D10" s="1035"/>
      <c r="E10" s="1035"/>
      <c r="F10" s="1212">
        <f t="shared" ref="F10:K10" si="1">SUM(F6:F9)</f>
        <v>0</v>
      </c>
      <c r="G10" s="1212">
        <f t="shared" si="1"/>
        <v>0</v>
      </c>
      <c r="H10" s="1212">
        <f t="shared" si="1"/>
        <v>0</v>
      </c>
      <c r="I10" s="1212">
        <f t="shared" si="1"/>
        <v>0</v>
      </c>
      <c r="J10" s="1212">
        <f t="shared" si="1"/>
        <v>0</v>
      </c>
      <c r="K10" s="1212">
        <f t="shared" si="1"/>
        <v>0</v>
      </c>
      <c r="L10" s="93">
        <f t="shared" si="0"/>
        <v>0</v>
      </c>
      <c r="M10" s="129"/>
      <c r="N10" s="1649"/>
      <c r="O10" s="1644"/>
      <c r="P10" s="1644"/>
      <c r="Q10" s="1644"/>
      <c r="R10" s="1644"/>
      <c r="S10" s="1644"/>
      <c r="T10" s="1650"/>
      <c r="V10" s="1657"/>
      <c r="W10" s="1645"/>
      <c r="X10" s="1645"/>
      <c r="Y10" s="1645"/>
      <c r="Z10" s="1645"/>
      <c r="AA10" s="1658"/>
      <c r="AB10" s="65"/>
      <c r="AC10" s="1657"/>
      <c r="AD10" s="1645"/>
      <c r="AE10" s="1645"/>
      <c r="AF10" s="1658"/>
    </row>
    <row r="11" spans="1:32">
      <c r="A11" s="684" t="s">
        <v>1547</v>
      </c>
      <c r="B11" s="1211" t="s">
        <v>10</v>
      </c>
      <c r="C11" s="1035"/>
      <c r="D11" s="1035"/>
      <c r="E11" s="1035"/>
      <c r="F11" s="1213"/>
      <c r="G11" s="1213"/>
      <c r="H11" s="1213"/>
      <c r="I11" s="1213"/>
      <c r="J11" s="1213"/>
      <c r="K11" s="1213"/>
      <c r="L11" s="93">
        <f t="shared" si="0"/>
        <v>0</v>
      </c>
      <c r="M11" s="129"/>
      <c r="N11" s="1649"/>
      <c r="O11" s="1644"/>
      <c r="P11" s="1644"/>
      <c r="Q11" s="1644"/>
      <c r="R11" s="1644"/>
      <c r="S11" s="1644"/>
      <c r="T11" s="1650"/>
      <c r="V11" s="1657"/>
      <c r="W11" s="1645"/>
      <c r="X11" s="1645"/>
      <c r="Y11" s="1645"/>
      <c r="Z11" s="1645"/>
      <c r="AA11" s="1658"/>
      <c r="AB11" s="65"/>
      <c r="AC11" s="1657"/>
      <c r="AD11" s="1645"/>
      <c r="AE11" s="1645"/>
      <c r="AF11" s="1658"/>
    </row>
    <row r="12" spans="1:32">
      <c r="A12" s="684" t="s">
        <v>1547</v>
      </c>
      <c r="B12" s="1209" t="s">
        <v>11</v>
      </c>
      <c r="C12" s="1035"/>
      <c r="D12" s="1035"/>
      <c r="E12" s="1035"/>
      <c r="F12" s="1213"/>
      <c r="G12" s="1213"/>
      <c r="H12" s="1213"/>
      <c r="I12" s="1213"/>
      <c r="J12" s="1213"/>
      <c r="K12" s="1213"/>
      <c r="L12" s="93">
        <f t="shared" si="0"/>
        <v>0</v>
      </c>
      <c r="M12" s="129"/>
      <c r="N12" s="1649"/>
      <c r="O12" s="1644"/>
      <c r="P12" s="1644"/>
      <c r="Q12" s="1644"/>
      <c r="R12" s="1644"/>
      <c r="S12" s="1644"/>
      <c r="T12" s="1650"/>
      <c r="V12" s="1657"/>
      <c r="W12" s="1645"/>
      <c r="X12" s="1645"/>
      <c r="Y12" s="1645"/>
      <c r="Z12" s="1645"/>
      <c r="AA12" s="1658"/>
      <c r="AB12" s="65"/>
      <c r="AC12" s="1657"/>
      <c r="AD12" s="1645"/>
      <c r="AE12" s="1645"/>
      <c r="AF12" s="1658"/>
    </row>
    <row r="13" spans="1:32">
      <c r="A13" s="684" t="s">
        <v>1547</v>
      </c>
      <c r="B13" s="1210" t="s">
        <v>5</v>
      </c>
      <c r="C13" s="1035"/>
      <c r="D13" s="1035"/>
      <c r="E13" s="1035"/>
      <c r="F13" s="1213"/>
      <c r="G13" s="1213"/>
      <c r="H13" s="1213"/>
      <c r="I13" s="1213"/>
      <c r="J13" s="1213"/>
      <c r="K13" s="1213"/>
      <c r="L13" s="93">
        <f t="shared" si="0"/>
        <v>0</v>
      </c>
      <c r="M13" s="129"/>
      <c r="N13" s="1649"/>
      <c r="O13" s="1644"/>
      <c r="P13" s="1644"/>
      <c r="Q13" s="1644"/>
      <c r="R13" s="1644"/>
      <c r="S13" s="1644"/>
      <c r="T13" s="1650"/>
      <c r="V13" s="1657"/>
      <c r="W13" s="1645"/>
      <c r="X13" s="1645"/>
      <c r="Y13" s="1645"/>
      <c r="Z13" s="1645"/>
      <c r="AA13" s="1658"/>
      <c r="AB13" s="65"/>
      <c r="AC13" s="1657"/>
      <c r="AD13" s="1645"/>
      <c r="AE13" s="1645"/>
      <c r="AF13" s="1658"/>
    </row>
    <row r="14" spans="1:32">
      <c r="A14" s="684" t="s">
        <v>1547</v>
      </c>
      <c r="B14" s="1209" t="s">
        <v>6</v>
      </c>
      <c r="C14" s="1035"/>
      <c r="D14" s="1035"/>
      <c r="E14" s="1035"/>
      <c r="F14" s="1213"/>
      <c r="G14" s="1213"/>
      <c r="H14" s="1213"/>
      <c r="I14" s="1213"/>
      <c r="J14" s="1213"/>
      <c r="K14" s="1213"/>
      <c r="L14" s="93">
        <f t="shared" si="0"/>
        <v>0</v>
      </c>
      <c r="M14" s="129"/>
      <c r="N14" s="1649"/>
      <c r="O14" s="1644"/>
      <c r="P14" s="1644"/>
      <c r="Q14" s="1644"/>
      <c r="R14" s="1644"/>
      <c r="S14" s="1644"/>
      <c r="T14" s="1650"/>
      <c r="V14" s="1657"/>
      <c r="W14" s="1645"/>
      <c r="X14" s="1645"/>
      <c r="Y14" s="1645"/>
      <c r="Z14" s="1645"/>
      <c r="AA14" s="1658"/>
      <c r="AB14" s="65"/>
      <c r="AC14" s="1657"/>
      <c r="AD14" s="1645"/>
      <c r="AE14" s="1645"/>
      <c r="AF14" s="1658"/>
    </row>
    <row r="15" spans="1:32">
      <c r="A15" s="1352" t="s">
        <v>1086</v>
      </c>
      <c r="B15" s="1352" t="s">
        <v>2</v>
      </c>
      <c r="C15" s="1035"/>
      <c r="D15" s="1035"/>
      <c r="E15" s="1035"/>
      <c r="F15" s="1212">
        <f t="shared" ref="F15:K15" si="2">SUM(F11:F14)</f>
        <v>0</v>
      </c>
      <c r="G15" s="1212">
        <f t="shared" si="2"/>
        <v>0</v>
      </c>
      <c r="H15" s="1212">
        <f t="shared" si="2"/>
        <v>0</v>
      </c>
      <c r="I15" s="1212">
        <f t="shared" si="2"/>
        <v>0</v>
      </c>
      <c r="J15" s="1212">
        <f t="shared" si="2"/>
        <v>0</v>
      </c>
      <c r="K15" s="1212">
        <f t="shared" si="2"/>
        <v>0</v>
      </c>
      <c r="L15" s="93">
        <f>SUM(G15:K15)</f>
        <v>0</v>
      </c>
      <c r="M15" s="129"/>
      <c r="N15" s="1649"/>
      <c r="O15" s="1644"/>
      <c r="P15" s="1644"/>
      <c r="Q15" s="1644"/>
      <c r="R15" s="1644"/>
      <c r="S15" s="1644"/>
      <c r="T15" s="1650"/>
      <c r="V15" s="1657"/>
      <c r="W15" s="1645"/>
      <c r="X15" s="1645"/>
      <c r="Y15" s="1645"/>
      <c r="Z15" s="1645"/>
      <c r="AA15" s="1658"/>
      <c r="AB15" s="65"/>
      <c r="AC15" s="1657"/>
      <c r="AD15" s="1645"/>
      <c r="AE15" s="1645"/>
      <c r="AF15" s="1658"/>
    </row>
    <row r="16" spans="1:32" s="984" customFormat="1">
      <c r="A16" s="684" t="s">
        <v>1340</v>
      </c>
      <c r="B16" s="1211" t="s">
        <v>10</v>
      </c>
      <c r="C16" s="1280"/>
      <c r="D16" s="1280"/>
      <c r="E16" s="1280"/>
      <c r="F16" s="1213"/>
      <c r="G16" s="1213"/>
      <c r="H16" s="1213"/>
      <c r="I16" s="1213"/>
      <c r="J16" s="1213"/>
      <c r="K16" s="1213"/>
      <c r="L16" s="93">
        <f t="shared" ref="L16:L19" si="3">SUM(G16:K16)</f>
        <v>0</v>
      </c>
      <c r="M16" s="1544"/>
      <c r="N16" s="1649"/>
      <c r="O16" s="1644"/>
      <c r="P16" s="1644"/>
      <c r="Q16" s="1644"/>
      <c r="R16" s="1644"/>
      <c r="S16" s="1644"/>
      <c r="T16" s="1650"/>
      <c r="V16" s="1657"/>
      <c r="W16" s="1645"/>
      <c r="X16" s="1645"/>
      <c r="Y16" s="1645"/>
      <c r="Z16" s="1645"/>
      <c r="AA16" s="1658"/>
      <c r="AB16" s="1021"/>
      <c r="AC16" s="1657"/>
      <c r="AD16" s="1645"/>
      <c r="AE16" s="1645"/>
      <c r="AF16" s="1658"/>
    </row>
    <row r="17" spans="1:32" s="984" customFormat="1">
      <c r="A17" s="684" t="s">
        <v>1340</v>
      </c>
      <c r="B17" s="1209" t="s">
        <v>11</v>
      </c>
      <c r="C17" s="1280"/>
      <c r="D17" s="1280"/>
      <c r="E17" s="1280"/>
      <c r="F17" s="1213"/>
      <c r="G17" s="1213"/>
      <c r="H17" s="1213"/>
      <c r="I17" s="1213"/>
      <c r="J17" s="1213"/>
      <c r="K17" s="1213"/>
      <c r="L17" s="93">
        <f t="shared" si="3"/>
        <v>0</v>
      </c>
      <c r="M17" s="1544"/>
      <c r="N17" s="1649"/>
      <c r="O17" s="1644"/>
      <c r="P17" s="1644"/>
      <c r="Q17" s="1644"/>
      <c r="R17" s="1644"/>
      <c r="S17" s="1644"/>
      <c r="T17" s="1650"/>
      <c r="V17" s="1657"/>
      <c r="W17" s="1645"/>
      <c r="X17" s="1645"/>
      <c r="Y17" s="1645"/>
      <c r="Z17" s="1645"/>
      <c r="AA17" s="1658"/>
      <c r="AB17" s="1021"/>
      <c r="AC17" s="1657"/>
      <c r="AD17" s="1645"/>
      <c r="AE17" s="1645"/>
      <c r="AF17" s="1658"/>
    </row>
    <row r="18" spans="1:32" s="984" customFormat="1">
      <c r="A18" s="684" t="s">
        <v>1340</v>
      </c>
      <c r="B18" s="1210" t="s">
        <v>5</v>
      </c>
      <c r="C18" s="1280"/>
      <c r="D18" s="1280"/>
      <c r="E18" s="1280"/>
      <c r="F18" s="1213"/>
      <c r="G18" s="1213"/>
      <c r="H18" s="1213"/>
      <c r="I18" s="1213"/>
      <c r="J18" s="1213"/>
      <c r="K18" s="1213"/>
      <c r="L18" s="93">
        <f t="shared" si="3"/>
        <v>0</v>
      </c>
      <c r="M18" s="1544"/>
      <c r="N18" s="1649"/>
      <c r="O18" s="1644"/>
      <c r="P18" s="1644"/>
      <c r="Q18" s="1644"/>
      <c r="R18" s="1644"/>
      <c r="S18" s="1644"/>
      <c r="T18" s="1650"/>
      <c r="V18" s="1657"/>
      <c r="W18" s="1645"/>
      <c r="X18" s="1645"/>
      <c r="Y18" s="1645"/>
      <c r="Z18" s="1645"/>
      <c r="AA18" s="1658"/>
      <c r="AB18" s="1021"/>
      <c r="AC18" s="1657"/>
      <c r="AD18" s="1645"/>
      <c r="AE18" s="1645"/>
      <c r="AF18" s="1658"/>
    </row>
    <row r="19" spans="1:32" s="984" customFormat="1">
      <c r="A19" s="684" t="s">
        <v>1340</v>
      </c>
      <c r="B19" s="1209" t="s">
        <v>6</v>
      </c>
      <c r="C19" s="1280"/>
      <c r="D19" s="1280"/>
      <c r="E19" s="1280"/>
      <c r="F19" s="1213"/>
      <c r="G19" s="1213"/>
      <c r="H19" s="1213"/>
      <c r="I19" s="1213"/>
      <c r="J19" s="1213"/>
      <c r="K19" s="1213"/>
      <c r="L19" s="93">
        <f t="shared" si="3"/>
        <v>0</v>
      </c>
      <c r="M19" s="1544"/>
      <c r="N19" s="1649"/>
      <c r="O19" s="1644"/>
      <c r="P19" s="1644"/>
      <c r="Q19" s="1644"/>
      <c r="R19" s="1644"/>
      <c r="S19" s="1644"/>
      <c r="T19" s="1650"/>
      <c r="V19" s="1657"/>
      <c r="W19" s="1645"/>
      <c r="X19" s="1645"/>
      <c r="Y19" s="1645"/>
      <c r="Z19" s="1645"/>
      <c r="AA19" s="1658"/>
      <c r="AB19" s="1021"/>
      <c r="AC19" s="1657"/>
      <c r="AD19" s="1645"/>
      <c r="AE19" s="1645"/>
      <c r="AF19" s="1658"/>
    </row>
    <row r="20" spans="1:32" s="984" customFormat="1">
      <c r="A20" s="1352" t="s">
        <v>1340</v>
      </c>
      <c r="B20" s="1352" t="s">
        <v>2</v>
      </c>
      <c r="C20" s="1280"/>
      <c r="D20" s="1280"/>
      <c r="E20" s="1280"/>
      <c r="F20" s="1212">
        <f t="shared" ref="F20:K20" si="4">SUM(F16:F19)</f>
        <v>0</v>
      </c>
      <c r="G20" s="1212">
        <f t="shared" si="4"/>
        <v>0</v>
      </c>
      <c r="H20" s="1212">
        <f t="shared" si="4"/>
        <v>0</v>
      </c>
      <c r="I20" s="1212">
        <f t="shared" si="4"/>
        <v>0</v>
      </c>
      <c r="J20" s="1212">
        <f t="shared" si="4"/>
        <v>0</v>
      </c>
      <c r="K20" s="1212">
        <f t="shared" si="4"/>
        <v>0</v>
      </c>
      <c r="L20" s="93">
        <f>SUM(G20:K20)</f>
        <v>0</v>
      </c>
      <c r="M20" s="1544"/>
      <c r="N20" s="1651"/>
      <c r="O20" s="1652"/>
      <c r="P20" s="1652"/>
      <c r="Q20" s="1652"/>
      <c r="R20" s="1652"/>
      <c r="S20" s="1652"/>
      <c r="T20" s="1653"/>
      <c r="V20" s="1659"/>
      <c r="W20" s="1660"/>
      <c r="X20" s="1660"/>
      <c r="Y20" s="1660"/>
      <c r="Z20" s="1660"/>
      <c r="AA20" s="1661"/>
      <c r="AB20" s="1021"/>
      <c r="AC20" s="1659"/>
      <c r="AD20" s="1660"/>
      <c r="AE20" s="1660"/>
      <c r="AF20" s="1661"/>
    </row>
    <row r="21" spans="1:32">
      <c r="A21" s="1037" t="s">
        <v>1626</v>
      </c>
      <c r="B21" s="1211" t="s">
        <v>10</v>
      </c>
      <c r="F21" s="1649"/>
      <c r="G21" s="1644"/>
      <c r="H21" s="1644"/>
      <c r="I21" s="1644"/>
      <c r="J21" s="1644"/>
      <c r="K21" s="1644"/>
      <c r="L21" s="1650"/>
      <c r="M21" s="129"/>
      <c r="N21" s="68"/>
      <c r="O21" s="68"/>
      <c r="P21" s="68"/>
      <c r="Q21" s="68"/>
      <c r="R21" s="68"/>
      <c r="S21" s="68"/>
      <c r="T21" s="68"/>
    </row>
    <row r="22" spans="1:32" s="984" customFormat="1">
      <c r="A22" s="1037" t="s">
        <v>1626</v>
      </c>
      <c r="B22" s="1209" t="s">
        <v>11</v>
      </c>
      <c r="F22" s="1649"/>
      <c r="G22" s="1644"/>
      <c r="H22" s="1644"/>
      <c r="I22" s="1644"/>
      <c r="J22" s="1644"/>
      <c r="K22" s="1644"/>
      <c r="L22" s="1650"/>
      <c r="M22" s="1544"/>
      <c r="N22" s="68"/>
      <c r="O22" s="68"/>
      <c r="P22" s="68"/>
      <c r="Q22" s="68"/>
      <c r="R22" s="68"/>
      <c r="S22" s="68"/>
      <c r="T22" s="68"/>
    </row>
    <row r="23" spans="1:32" s="984" customFormat="1">
      <c r="A23" s="1037" t="s">
        <v>1626</v>
      </c>
      <c r="B23" s="1210" t="s">
        <v>5</v>
      </c>
      <c r="F23" s="1649"/>
      <c r="G23" s="1644"/>
      <c r="H23" s="1644"/>
      <c r="I23" s="1644"/>
      <c r="J23" s="1644"/>
      <c r="K23" s="1644"/>
      <c r="L23" s="1650"/>
      <c r="M23" s="1544"/>
      <c r="N23" s="68"/>
      <c r="O23" s="68"/>
      <c r="P23" s="68"/>
      <c r="Q23" s="68"/>
      <c r="R23" s="68"/>
      <c r="S23" s="68"/>
      <c r="T23" s="68"/>
    </row>
    <row r="24" spans="1:32" s="984" customFormat="1">
      <c r="A24" s="1037" t="s">
        <v>1626</v>
      </c>
      <c r="B24" s="1209" t="s">
        <v>6</v>
      </c>
      <c r="F24" s="1649"/>
      <c r="G24" s="1644"/>
      <c r="H24" s="1644"/>
      <c r="I24" s="1644"/>
      <c r="J24" s="1644"/>
      <c r="K24" s="1644"/>
      <c r="L24" s="1650"/>
      <c r="M24" s="1544"/>
      <c r="N24" s="68"/>
      <c r="O24" s="68"/>
      <c r="P24" s="68"/>
      <c r="Q24" s="68"/>
      <c r="R24" s="68"/>
      <c r="S24" s="68"/>
      <c r="T24" s="68"/>
    </row>
    <row r="25" spans="1:32" s="984" customFormat="1">
      <c r="A25" s="125" t="s">
        <v>1626</v>
      </c>
      <c r="B25" s="1352" t="s">
        <v>2</v>
      </c>
      <c r="F25" s="1651"/>
      <c r="G25" s="1652"/>
      <c r="H25" s="1652"/>
      <c r="I25" s="1652"/>
      <c r="J25" s="1652"/>
      <c r="K25" s="1652"/>
      <c r="L25" s="1653"/>
      <c r="M25" s="1544"/>
      <c r="N25" s="2094">
        <f t="shared" ref="N25:T25" si="5">SUM(N21:N24)</f>
        <v>0</v>
      </c>
      <c r="O25" s="2094">
        <f t="shared" si="5"/>
        <v>0</v>
      </c>
      <c r="P25" s="2094">
        <f t="shared" si="5"/>
        <v>0</v>
      </c>
      <c r="Q25" s="2094">
        <f t="shared" si="5"/>
        <v>0</v>
      </c>
      <c r="R25" s="2094">
        <f t="shared" si="5"/>
        <v>0</v>
      </c>
      <c r="S25" s="2094">
        <f t="shared" si="5"/>
        <v>0</v>
      </c>
      <c r="T25" s="2094">
        <f t="shared" si="5"/>
        <v>0</v>
      </c>
    </row>
    <row r="26" spans="1:32" s="984" customFormat="1">
      <c r="A26" s="1036"/>
      <c r="B26" s="1036"/>
      <c r="F26" s="240"/>
      <c r="G26" s="240"/>
      <c r="H26" s="240"/>
      <c r="I26" s="240"/>
      <c r="J26" s="240"/>
      <c r="K26" s="240"/>
      <c r="L26" s="240"/>
      <c r="M26" s="1544"/>
    </row>
    <row r="27" spans="1:32">
      <c r="F27" s="240"/>
      <c r="G27" s="240"/>
      <c r="H27" s="240"/>
      <c r="I27" s="240"/>
      <c r="J27" s="240"/>
      <c r="K27" s="240"/>
      <c r="L27" s="240"/>
      <c r="M27" s="129"/>
      <c r="N27" s="776">
        <v>2010</v>
      </c>
      <c r="O27" s="3">
        <v>2011</v>
      </c>
      <c r="P27" s="3">
        <v>2012</v>
      </c>
      <c r="Q27" s="3">
        <v>2013</v>
      </c>
      <c r="R27" s="3">
        <v>2014</v>
      </c>
      <c r="S27" s="3">
        <v>2015</v>
      </c>
      <c r="T27" s="776" t="s">
        <v>1</v>
      </c>
    </row>
    <row r="28" spans="1:32" ht="15">
      <c r="A28" s="1038" t="s">
        <v>233</v>
      </c>
      <c r="C28" s="1035"/>
      <c r="D28" s="1035"/>
      <c r="E28" s="1035"/>
      <c r="F28" s="91"/>
      <c r="G28" s="91"/>
      <c r="H28" s="91"/>
      <c r="I28" s="91"/>
      <c r="J28" s="91"/>
      <c r="K28" s="91"/>
      <c r="L28" s="91"/>
      <c r="M28" s="129"/>
      <c r="N28" s="826" t="s">
        <v>0</v>
      </c>
      <c r="O28" s="2231" t="s">
        <v>1</v>
      </c>
      <c r="P28" s="2231"/>
      <c r="Q28" s="2231"/>
      <c r="R28" s="2231"/>
      <c r="S28" s="2231"/>
      <c r="T28" s="1094" t="s">
        <v>3</v>
      </c>
    </row>
    <row r="29" spans="1:32">
      <c r="A29" s="1037" t="s">
        <v>58</v>
      </c>
      <c r="C29" s="1035"/>
      <c r="D29" s="1035"/>
      <c r="E29" s="1035"/>
      <c r="M29" s="129"/>
      <c r="N29" s="1041"/>
      <c r="O29" s="1041"/>
      <c r="P29" s="1041"/>
      <c r="Q29" s="1041"/>
      <c r="R29" s="1041"/>
      <c r="S29" s="1041"/>
      <c r="T29" s="93">
        <f>SUM(O29:S29)</f>
        <v>0</v>
      </c>
    </row>
    <row r="30" spans="1:32">
      <c r="A30" s="1037" t="s">
        <v>59</v>
      </c>
      <c r="C30" s="1035"/>
      <c r="D30" s="1035"/>
      <c r="E30" s="1035"/>
      <c r="M30" s="129"/>
      <c r="N30" s="1041"/>
      <c r="O30" s="1041"/>
      <c r="P30" s="1041"/>
      <c r="Q30" s="1041"/>
      <c r="R30" s="1041"/>
      <c r="S30" s="1041"/>
      <c r="T30" s="93">
        <f t="shared" ref="T30:T37" si="6">SUM(O30:S30)</f>
        <v>0</v>
      </c>
    </row>
    <row r="31" spans="1:32">
      <c r="A31" s="1037" t="s">
        <v>60</v>
      </c>
      <c r="C31" s="1035"/>
      <c r="D31" s="1035"/>
      <c r="E31" s="1035"/>
      <c r="M31" s="129"/>
      <c r="N31" s="1041"/>
      <c r="O31" s="1041"/>
      <c r="P31" s="1041"/>
      <c r="Q31" s="1041"/>
      <c r="R31" s="1041"/>
      <c r="S31" s="1041"/>
      <c r="T31" s="93">
        <f t="shared" si="6"/>
        <v>0</v>
      </c>
    </row>
    <row r="32" spans="1:32">
      <c r="A32" s="1037" t="s">
        <v>61</v>
      </c>
      <c r="C32" s="1035"/>
      <c r="D32" s="1035"/>
      <c r="E32" s="1035"/>
      <c r="M32" s="129"/>
      <c r="N32" s="1041"/>
      <c r="O32" s="1041"/>
      <c r="P32" s="1041"/>
      <c r="Q32" s="1041"/>
      <c r="R32" s="1041"/>
      <c r="S32" s="1041"/>
      <c r="T32" s="93">
        <f t="shared" si="6"/>
        <v>0</v>
      </c>
    </row>
    <row r="33" spans="1:20">
      <c r="A33" s="1037" t="s">
        <v>62</v>
      </c>
      <c r="C33" s="1035"/>
      <c r="D33" s="1035"/>
      <c r="E33" s="1035"/>
      <c r="N33" s="1041"/>
      <c r="O33" s="1041"/>
      <c r="P33" s="1041"/>
      <c r="Q33" s="1041"/>
      <c r="R33" s="1041"/>
      <c r="S33" s="1041"/>
      <c r="T33" s="93">
        <f t="shared" si="6"/>
        <v>0</v>
      </c>
    </row>
    <row r="34" spans="1:20">
      <c r="A34" s="1037" t="s">
        <v>63</v>
      </c>
      <c r="C34" s="1035"/>
      <c r="D34" s="1035"/>
      <c r="E34" s="1035"/>
      <c r="N34" s="1041"/>
      <c r="O34" s="1041"/>
      <c r="P34" s="1041"/>
      <c r="Q34" s="1041"/>
      <c r="R34" s="1041"/>
      <c r="S34" s="1041"/>
      <c r="T34" s="93">
        <f t="shared" si="6"/>
        <v>0</v>
      </c>
    </row>
    <row r="35" spans="1:20">
      <c r="A35" s="1037" t="s">
        <v>64</v>
      </c>
      <c r="N35" s="1041"/>
      <c r="O35" s="1041"/>
      <c r="P35" s="1041"/>
      <c r="Q35" s="1041"/>
      <c r="R35" s="1041"/>
      <c r="S35" s="1041"/>
      <c r="T35" s="93">
        <f t="shared" si="6"/>
        <v>0</v>
      </c>
    </row>
    <row r="36" spans="1:20">
      <c r="A36" s="1037" t="s">
        <v>65</v>
      </c>
      <c r="N36" s="1041"/>
      <c r="O36" s="1041"/>
      <c r="P36" s="1041"/>
      <c r="Q36" s="1041"/>
      <c r="R36" s="1041"/>
      <c r="S36" s="1041"/>
      <c r="T36" s="93">
        <f t="shared" si="6"/>
        <v>0</v>
      </c>
    </row>
    <row r="37" spans="1:20">
      <c r="A37" s="1037" t="s">
        <v>66</v>
      </c>
      <c r="N37" s="1041"/>
      <c r="O37" s="1041"/>
      <c r="P37" s="1041"/>
      <c r="Q37" s="1041"/>
      <c r="R37" s="1041"/>
      <c r="S37" s="1041"/>
      <c r="T37" s="93">
        <f t="shared" si="6"/>
        <v>0</v>
      </c>
    </row>
    <row r="38" spans="1:20">
      <c r="A38" s="1043" t="s">
        <v>441</v>
      </c>
      <c r="N38" s="142">
        <f t="shared" ref="N38:S38" si="7">SUM(N29:N37)</f>
        <v>0</v>
      </c>
      <c r="O38" s="142">
        <f t="shared" si="7"/>
        <v>0</v>
      </c>
      <c r="P38" s="142">
        <f t="shared" si="7"/>
        <v>0</v>
      </c>
      <c r="Q38" s="142">
        <f t="shared" si="7"/>
        <v>0</v>
      </c>
      <c r="R38" s="142">
        <f t="shared" si="7"/>
        <v>0</v>
      </c>
      <c r="S38" s="142">
        <f t="shared" si="7"/>
        <v>0</v>
      </c>
      <c r="T38" s="93">
        <f>SUM(O38:S38)</f>
        <v>0</v>
      </c>
    </row>
    <row r="39" spans="1:20">
      <c r="A39" s="1042" t="s">
        <v>442</v>
      </c>
      <c r="B39" s="1280"/>
      <c r="C39" s="1280"/>
      <c r="D39" s="1280"/>
      <c r="E39" s="1280"/>
      <c r="F39" s="1280"/>
      <c r="G39" s="1280"/>
      <c r="H39" s="1280"/>
      <c r="I39" s="1280"/>
      <c r="J39" s="1280"/>
      <c r="K39" s="1280"/>
      <c r="L39" s="1280"/>
      <c r="M39" s="1280"/>
      <c r="N39" s="172"/>
      <c r="O39" s="172"/>
      <c r="P39" s="172"/>
      <c r="Q39" s="172"/>
      <c r="R39" s="172"/>
      <c r="S39" s="172"/>
      <c r="T39" s="198">
        <f>SUM(O39:S39)</f>
        <v>0</v>
      </c>
    </row>
    <row r="40" spans="1:20">
      <c r="A40" s="1042" t="s">
        <v>406</v>
      </c>
      <c r="B40" s="1280"/>
      <c r="C40" s="1280"/>
      <c r="D40" s="1280"/>
      <c r="E40" s="1280"/>
      <c r="F40" s="1280"/>
      <c r="G40" s="1280"/>
      <c r="H40" s="1280"/>
      <c r="I40" s="1280"/>
      <c r="J40" s="1280"/>
      <c r="K40" s="1280"/>
      <c r="L40" s="1280"/>
      <c r="M40" s="1280"/>
      <c r="N40" s="172"/>
      <c r="O40" s="172"/>
      <c r="P40" s="172"/>
      <c r="Q40" s="172"/>
      <c r="R40" s="172"/>
      <c r="S40" s="172"/>
      <c r="T40" s="198">
        <f>SUM(O40:S40)</f>
        <v>0</v>
      </c>
    </row>
    <row r="41" spans="1:20">
      <c r="A41" s="1043" t="s">
        <v>443</v>
      </c>
      <c r="B41" s="1280"/>
      <c r="C41" s="1280"/>
      <c r="D41" s="1280"/>
      <c r="E41" s="1280"/>
      <c r="F41" s="1280"/>
      <c r="G41" s="1280"/>
      <c r="H41" s="1280"/>
      <c r="I41" s="1280"/>
      <c r="J41" s="1280"/>
      <c r="K41" s="1280"/>
      <c r="L41" s="1280"/>
      <c r="M41" s="1280"/>
      <c r="N41" s="201">
        <f t="shared" ref="N41:S41" si="8">SUM(N39:N40)</f>
        <v>0</v>
      </c>
      <c r="O41" s="201">
        <f t="shared" si="8"/>
        <v>0</v>
      </c>
      <c r="P41" s="201">
        <f t="shared" si="8"/>
        <v>0</v>
      </c>
      <c r="Q41" s="201">
        <f t="shared" si="8"/>
        <v>0</v>
      </c>
      <c r="R41" s="201">
        <f t="shared" si="8"/>
        <v>0</v>
      </c>
      <c r="S41" s="201">
        <f t="shared" si="8"/>
        <v>0</v>
      </c>
      <c r="T41" s="203">
        <f>SUM(O41:S41)</f>
        <v>0</v>
      </c>
    </row>
    <row r="43" spans="1:20">
      <c r="A43" s="32" t="s">
        <v>311</v>
      </c>
      <c r="M43" s="1280"/>
      <c r="N43" s="103" t="str">
        <f>IF(ABS(N38-N25)&lt;0.1,"OK","ERROR")</f>
        <v>OK</v>
      </c>
      <c r="O43" s="103" t="str">
        <f t="shared" ref="O43:S43" si="9">IF(ABS(O38-O25)&lt;0.1,"OK","ERROR")</f>
        <v>OK</v>
      </c>
      <c r="P43" s="103" t="str">
        <f>IF(ABS(P38-P25)&lt;0.1,"OK","ERROR")</f>
        <v>OK</v>
      </c>
      <c r="Q43" s="103" t="str">
        <f>IF(ABS(Q38-Q25)&lt;0.1,"OK","ERROR")</f>
        <v>OK</v>
      </c>
      <c r="R43" s="103" t="str">
        <f t="shared" si="9"/>
        <v>OK</v>
      </c>
      <c r="S43" s="103" t="str">
        <f t="shared" si="9"/>
        <v>OK</v>
      </c>
    </row>
  </sheetData>
  <mergeCells count="3">
    <mergeCell ref="O28:S28"/>
    <mergeCell ref="F3:L3"/>
    <mergeCell ref="N3:T3"/>
  </mergeCells>
  <conditionalFormatting sqref="N36">
    <cfRule type="cellIs" dxfId="44" priority="4" stopIfTrue="1" operator="equal">
      <formula>"Err"</formula>
    </cfRule>
  </conditionalFormatting>
  <conditionalFormatting sqref="V5:AA20 AC5:AF20">
    <cfRule type="expression" dxfId="43" priority="3" stopIfTrue="1">
      <formula>NOT(ISERROR(SEARCH("Err",V5)))</formula>
    </cfRule>
  </conditionalFormatting>
  <conditionalFormatting sqref="N43:S43">
    <cfRule type="cellIs" dxfId="42" priority="2" operator="equal">
      <formula>"Err"</formula>
    </cfRule>
  </conditionalFormatting>
  <pageMargins left="0.31496062992125984" right="0.11811023622047245" top="0.59055118110236227" bottom="0.35433070866141736" header="0.31496062992125984" footer="0.11811023622047245"/>
  <pageSetup paperSize="8" scale="66" orientation="landscape" r:id="rId1"/>
  <headerFooter alignWithMargins="0">
    <oddHeader>&amp;R&amp;"Verdana,Bold"&amp;14&amp;A</oddHeader>
    <oddFooter>&amp;L&amp;D&amp;T&amp;C&amp;Z&amp;F&amp;R&amp;A</oddFooter>
  </headerFooter>
</worksheet>
</file>

<file path=xl/worksheets/sheet61.xml><?xml version="1.0" encoding="utf-8"?>
<worksheet xmlns="http://schemas.openxmlformats.org/spreadsheetml/2006/main" xmlns:r="http://schemas.openxmlformats.org/officeDocument/2006/relationships">
  <sheetPr>
    <tabColor rgb="FF00FFFF"/>
    <pageSetUpPr fitToPage="1"/>
  </sheetPr>
  <dimension ref="A1:BN41"/>
  <sheetViews>
    <sheetView zoomScale="70" zoomScaleNormal="70" zoomScaleSheetLayoutView="80" workbookViewId="0">
      <selection activeCell="S41" sqref="S41"/>
    </sheetView>
  </sheetViews>
  <sheetFormatPr defaultRowHeight="12.75"/>
  <cols>
    <col min="1" max="1" width="36.75" style="128" customWidth="1"/>
    <col min="2" max="2" width="20.75" style="128" bestFit="1" customWidth="1"/>
    <col min="3" max="3" width="6.25" style="128" bestFit="1" customWidth="1"/>
    <col min="4" max="4" width="2.125" style="128" customWidth="1"/>
    <col min="5" max="5" width="2.125" style="65" customWidth="1"/>
    <col min="6" max="32" width="7.375" style="65" customWidth="1"/>
    <col min="33" max="33" width="8.625" style="65" customWidth="1"/>
    <col min="34" max="37" width="3.75" style="65" customWidth="1"/>
    <col min="38" max="38" width="116.25" style="65" customWidth="1"/>
    <col min="39" max="39" width="68.875" style="65" customWidth="1"/>
    <col min="40" max="66" width="9" style="128" hidden="1" customWidth="1"/>
    <col min="67" max="16384" width="9" style="128"/>
  </cols>
  <sheetData>
    <row r="1" spans="1:64" ht="15">
      <c r="A1" s="1044" t="s">
        <v>1238</v>
      </c>
      <c r="U1" s="808"/>
      <c r="AN1" s="788"/>
    </row>
    <row r="2" spans="1:64" ht="15">
      <c r="A2" s="8" t="str">
        <f>Cover!D13</f>
        <v>[DNO]</v>
      </c>
      <c r="G2" s="1358"/>
      <c r="H2" s="1358"/>
      <c r="I2" s="1358"/>
      <c r="J2" s="1358"/>
      <c r="K2" s="1358"/>
      <c r="L2" s="1358"/>
      <c r="N2" s="2214" t="s">
        <v>730</v>
      </c>
      <c r="O2" s="2215"/>
      <c r="P2" s="2215"/>
      <c r="Q2" s="2215"/>
      <c r="R2" s="2215"/>
      <c r="S2" s="2215"/>
      <c r="T2" s="2216"/>
      <c r="V2" s="2214" t="s">
        <v>729</v>
      </c>
      <c r="W2" s="2215"/>
      <c r="X2" s="2215"/>
      <c r="Y2" s="2215"/>
      <c r="Z2" s="2215"/>
      <c r="AA2" s="2216"/>
      <c r="AB2" s="128"/>
      <c r="AC2" s="2214" t="s">
        <v>645</v>
      </c>
      <c r="AD2" s="2215"/>
      <c r="AE2" s="2215"/>
      <c r="AF2" s="2216"/>
    </row>
    <row r="3" spans="1:64" ht="15">
      <c r="A3" s="8">
        <f>Cover!D15</f>
        <v>2012</v>
      </c>
      <c r="C3" s="65"/>
      <c r="F3" s="2219" t="s">
        <v>1235</v>
      </c>
      <c r="G3" s="2219"/>
      <c r="H3" s="2219"/>
      <c r="I3" s="2219"/>
      <c r="J3" s="2219"/>
      <c r="K3" s="2219"/>
      <c r="L3" s="2219"/>
      <c r="N3" s="826" t="s">
        <v>0</v>
      </c>
      <c r="O3" s="2212" t="s">
        <v>1</v>
      </c>
      <c r="P3" s="2213"/>
      <c r="Q3" s="2213"/>
      <c r="R3" s="2213"/>
      <c r="S3" s="2213"/>
      <c r="T3" s="2252"/>
      <c r="V3" s="826" t="s">
        <v>0</v>
      </c>
      <c r="W3" s="2212" t="s">
        <v>1</v>
      </c>
      <c r="X3" s="2213"/>
      <c r="Y3" s="2213"/>
      <c r="Z3" s="2213"/>
      <c r="AA3" s="2252"/>
      <c r="AB3" s="810"/>
      <c r="AC3" s="774" t="s">
        <v>647</v>
      </c>
      <c r="AD3" s="774" t="s">
        <v>648</v>
      </c>
      <c r="AE3" s="774" t="s">
        <v>649</v>
      </c>
      <c r="AF3" s="775" t="s">
        <v>1</v>
      </c>
    </row>
    <row r="4" spans="1:64">
      <c r="A4" s="1392"/>
      <c r="B4" s="1393"/>
      <c r="C4" s="1393"/>
      <c r="D4" s="808"/>
      <c r="F4" s="776">
        <v>2010</v>
      </c>
      <c r="G4" s="3">
        <v>2011</v>
      </c>
      <c r="H4" s="3">
        <v>2012</v>
      </c>
      <c r="I4" s="3">
        <v>2013</v>
      </c>
      <c r="J4" s="3">
        <v>2014</v>
      </c>
      <c r="K4" s="3">
        <v>2015</v>
      </c>
      <c r="L4" s="1365" t="s">
        <v>2</v>
      </c>
      <c r="N4" s="776">
        <v>2010</v>
      </c>
      <c r="O4" s="776">
        <v>2011</v>
      </c>
      <c r="P4" s="776">
        <v>2012</v>
      </c>
      <c r="Q4" s="776">
        <v>2013</v>
      </c>
      <c r="R4" s="776">
        <v>2014</v>
      </c>
      <c r="S4" s="776">
        <v>2015</v>
      </c>
      <c r="T4" s="776" t="s">
        <v>1</v>
      </c>
      <c r="V4" s="776">
        <v>2010</v>
      </c>
      <c r="W4" s="776">
        <v>2011</v>
      </c>
      <c r="X4" s="776">
        <v>2012</v>
      </c>
      <c r="Y4" s="776">
        <v>2013</v>
      </c>
      <c r="Z4" s="776">
        <v>2014</v>
      </c>
      <c r="AA4" s="776">
        <v>2015</v>
      </c>
      <c r="AB4" s="810"/>
      <c r="AC4" s="776" t="s">
        <v>654</v>
      </c>
      <c r="AD4" s="777" t="s">
        <v>655</v>
      </c>
      <c r="AE4" s="777" t="s">
        <v>656</v>
      </c>
      <c r="AF4" s="776" t="s">
        <v>657</v>
      </c>
      <c r="AN4" s="816" t="s">
        <v>0</v>
      </c>
      <c r="AO4" s="773"/>
      <c r="AP4" s="773"/>
      <c r="AQ4" s="773"/>
      <c r="AR4" s="773"/>
      <c r="AS4" s="773" t="s">
        <v>1</v>
      </c>
      <c r="AT4" s="773"/>
      <c r="AU4" s="773"/>
      <c r="AV4" s="773"/>
      <c r="AW4" s="773"/>
      <c r="AX4" s="773" t="s">
        <v>7</v>
      </c>
      <c r="AY4" s="773"/>
      <c r="AZ4" s="773"/>
      <c r="BA4" s="773"/>
      <c r="BB4" s="773"/>
      <c r="BC4" s="773" t="s">
        <v>9</v>
      </c>
      <c r="BD4" s="773"/>
      <c r="BE4" s="773"/>
      <c r="BF4" s="773"/>
      <c r="BG4" s="773"/>
      <c r="BI4" s="260"/>
      <c r="BJ4" s="260"/>
      <c r="BK4" s="260"/>
      <c r="BL4" s="260"/>
    </row>
    <row r="5" spans="1:64">
      <c r="A5" s="125" t="s">
        <v>191</v>
      </c>
      <c r="B5" s="770"/>
      <c r="C5" s="125" t="s">
        <v>653</v>
      </c>
      <c r="D5" s="65"/>
      <c r="F5" s="826" t="s">
        <v>0</v>
      </c>
      <c r="G5" s="2234" t="s">
        <v>1</v>
      </c>
      <c r="H5" s="2235"/>
      <c r="I5" s="2235"/>
      <c r="J5" s="2235"/>
      <c r="K5" s="2236"/>
      <c r="L5" s="777" t="s">
        <v>1</v>
      </c>
      <c r="N5" s="776" t="s">
        <v>3</v>
      </c>
      <c r="O5" s="776" t="s">
        <v>3</v>
      </c>
      <c r="P5" s="776" t="s">
        <v>3</v>
      </c>
      <c r="Q5" s="776" t="s">
        <v>3</v>
      </c>
      <c r="R5" s="776" t="s">
        <v>3</v>
      </c>
      <c r="S5" s="776" t="s">
        <v>3</v>
      </c>
      <c r="T5" s="776" t="s">
        <v>3</v>
      </c>
      <c r="V5" s="776" t="s">
        <v>733</v>
      </c>
      <c r="W5" s="776" t="s">
        <v>733</v>
      </c>
      <c r="X5" s="776" t="s">
        <v>733</v>
      </c>
      <c r="Y5" s="776" t="s">
        <v>733</v>
      </c>
      <c r="Z5" s="776" t="s">
        <v>733</v>
      </c>
      <c r="AA5" s="776" t="s">
        <v>733</v>
      </c>
      <c r="AB5" s="810"/>
      <c r="AC5" s="776" t="s">
        <v>733</v>
      </c>
      <c r="AD5" s="776" t="s">
        <v>733</v>
      </c>
      <c r="AE5" s="776" t="s">
        <v>733</v>
      </c>
      <c r="AF5" s="776" t="s">
        <v>733</v>
      </c>
      <c r="AN5" s="899">
        <v>2006</v>
      </c>
      <c r="AO5" s="776">
        <v>2007</v>
      </c>
      <c r="AP5" s="776">
        <v>2008</v>
      </c>
      <c r="AQ5" s="776">
        <v>2009</v>
      </c>
      <c r="AR5" s="776">
        <v>2010</v>
      </c>
      <c r="AS5" s="776">
        <v>2011</v>
      </c>
      <c r="AT5" s="776">
        <v>2012</v>
      </c>
      <c r="AU5" s="776">
        <v>2013</v>
      </c>
      <c r="AV5" s="776">
        <v>2014</v>
      </c>
      <c r="AW5" s="776">
        <v>2015</v>
      </c>
      <c r="AX5" s="776">
        <v>2016</v>
      </c>
      <c r="AY5" s="776">
        <v>2017</v>
      </c>
      <c r="AZ5" s="776">
        <v>2018</v>
      </c>
      <c r="BA5" s="776">
        <v>2019</v>
      </c>
      <c r="BB5" s="776">
        <v>2020</v>
      </c>
      <c r="BC5" s="776">
        <v>2021</v>
      </c>
      <c r="BD5" s="776">
        <v>2022</v>
      </c>
      <c r="BE5" s="776">
        <v>2023</v>
      </c>
      <c r="BF5" s="776">
        <v>2024</v>
      </c>
      <c r="BG5" s="776">
        <v>2025</v>
      </c>
      <c r="BI5" s="260" t="s">
        <v>0</v>
      </c>
      <c r="BJ5" s="260" t="s">
        <v>1</v>
      </c>
      <c r="BK5" s="260" t="s">
        <v>7</v>
      </c>
      <c r="BL5" s="260" t="s">
        <v>9</v>
      </c>
    </row>
    <row r="6" spans="1:64">
      <c r="A6" s="900" t="s">
        <v>753</v>
      </c>
      <c r="B6" s="902" t="s">
        <v>755</v>
      </c>
      <c r="C6" s="1037" t="s">
        <v>819</v>
      </c>
      <c r="D6" s="65"/>
      <c r="F6" s="812"/>
      <c r="G6" s="812"/>
      <c r="H6" s="812"/>
      <c r="I6" s="812"/>
      <c r="J6" s="812"/>
      <c r="K6" s="812"/>
      <c r="L6" s="779">
        <f>SUM(G6:K6)</f>
        <v>0</v>
      </c>
      <c r="N6" s="813"/>
      <c r="O6" s="813"/>
      <c r="P6" s="813"/>
      <c r="Q6" s="813"/>
      <c r="R6" s="813"/>
      <c r="S6" s="813"/>
      <c r="T6" s="779">
        <f>SUM(O6:S6)</f>
        <v>0</v>
      </c>
      <c r="V6" s="802">
        <f t="shared" ref="V6:W16" si="0">IF(SUM(N6,F6)=0,0,(IF(OR(F6=0,N6=0),"Err",N6*1000/F6)))</f>
        <v>0</v>
      </c>
      <c r="W6" s="802">
        <f t="shared" si="0"/>
        <v>0</v>
      </c>
      <c r="X6" s="802">
        <f t="shared" ref="X6" si="1">IF(SUM(P6,H6)=0,0,(IF(OR(H6=0,P6=0),"Err",P6*1000/H6)))</f>
        <v>0</v>
      </c>
      <c r="Y6" s="802">
        <f t="shared" ref="Y6" si="2">IF(SUM(Q6,I6)=0,0,(IF(OR(I6=0,Q6=0),"Err",Q6*1000/I6)))</f>
        <v>0</v>
      </c>
      <c r="Z6" s="802">
        <f t="shared" ref="Z6" si="3">IF(SUM(R6,J6)=0,0,(IF(OR(J6=0,R6=0),"Err",R6*1000/J6)))</f>
        <v>0</v>
      </c>
      <c r="AA6" s="802">
        <f t="shared" ref="AA6" si="4">IF(SUM(S6,K6)=0,0,(IF(OR(K6=0,S6=0),"Err",S6*1000/K6)))</f>
        <v>0</v>
      </c>
      <c r="AC6" s="802" t="str">
        <f>IF(SUM($O6:P6)=0,"",(SUM($O6:P6)*1000)/SUM($G6:H6))</f>
        <v/>
      </c>
      <c r="AD6" s="802" t="str">
        <f>IF(SUM($O6:Q6)=0,"",(SUM($O6:Q6)*1000)/SUM($G6:I6))</f>
        <v/>
      </c>
      <c r="AE6" s="802" t="str">
        <f>IF(SUM($O6:R6)=0,"",(SUM($O6:R6)*1000)/SUM($G6:J6))</f>
        <v/>
      </c>
      <c r="AF6" s="802">
        <f t="shared" ref="AF6:AF16" si="5">IF(SUM(T6,L6)=0,0,(IF(OR(L6=0,T6=0),"Err",T6*1000/L6)))</f>
        <v>0</v>
      </c>
      <c r="AN6" s="901"/>
      <c r="AO6" s="823"/>
      <c r="AP6" s="823"/>
      <c r="AQ6" s="823"/>
      <c r="AR6" s="823">
        <v>9</v>
      </c>
      <c r="AS6" s="823"/>
      <c r="AT6" s="823"/>
      <c r="AU6" s="823"/>
      <c r="AV6" s="823"/>
      <c r="AW6" s="823"/>
      <c r="AX6" s="823"/>
      <c r="AY6" s="689"/>
      <c r="AZ6" s="689"/>
      <c r="BA6" s="689"/>
      <c r="BB6" s="689"/>
      <c r="BC6" s="689"/>
      <c r="BD6" s="689"/>
      <c r="BE6" s="689"/>
      <c r="BF6" s="689"/>
      <c r="BG6" s="689"/>
      <c r="BI6" s="779">
        <f t="shared" ref="BI6:BI16" si="6">SUM($AN6:$AR6)</f>
        <v>9</v>
      </c>
      <c r="BJ6" s="779">
        <f t="shared" ref="BJ6:BJ16" si="7">SUM($AS6:$AW6)</f>
        <v>0</v>
      </c>
      <c r="BK6" s="779">
        <f t="shared" ref="BK6:BK16" si="8">SUM($AX6:$BB6)</f>
        <v>0</v>
      </c>
      <c r="BL6" s="779">
        <f t="shared" ref="BL6:BL16" si="9">SUM($BC6:$BG6)</f>
        <v>0</v>
      </c>
    </row>
    <row r="7" spans="1:64">
      <c r="A7" s="900" t="s">
        <v>754</v>
      </c>
      <c r="B7" s="902" t="s">
        <v>755</v>
      </c>
      <c r="C7" s="1037" t="s">
        <v>819</v>
      </c>
      <c r="D7" s="65"/>
      <c r="F7" s="812"/>
      <c r="G7" s="812"/>
      <c r="H7" s="812"/>
      <c r="I7" s="812"/>
      <c r="J7" s="812"/>
      <c r="K7" s="812"/>
      <c r="L7" s="779">
        <f t="shared" ref="L7:L15" si="10">SUM(G7:K7)</f>
        <v>0</v>
      </c>
      <c r="N7" s="813"/>
      <c r="O7" s="813"/>
      <c r="P7" s="813"/>
      <c r="Q7" s="813"/>
      <c r="R7" s="813"/>
      <c r="S7" s="813"/>
      <c r="T7" s="779">
        <f t="shared" ref="T7:T16" si="11">SUM(O7:S7)</f>
        <v>0</v>
      </c>
      <c r="V7" s="802">
        <f t="shared" si="0"/>
        <v>0</v>
      </c>
      <c r="W7" s="802">
        <f t="shared" ref="W7:W17" si="12">IF(SUM(O7,G7)=0,0,(IF(OR(G7=0,O7=0),"Err",O7*1000/G7)))</f>
        <v>0</v>
      </c>
      <c r="X7" s="802">
        <f t="shared" ref="X7:X17" si="13">IF(SUM(P7,H7)=0,0,(IF(OR(H7=0,P7=0),"Err",P7*1000/H7)))</f>
        <v>0</v>
      </c>
      <c r="Y7" s="802">
        <f t="shared" ref="Y7:Y17" si="14">IF(SUM(Q7,I7)=0,0,(IF(OR(I7=0,Q7=0),"Err",Q7*1000/I7)))</f>
        <v>0</v>
      </c>
      <c r="Z7" s="802">
        <f t="shared" ref="Z7:Z17" si="15">IF(SUM(R7,J7)=0,0,(IF(OR(J7=0,R7=0),"Err",R7*1000/J7)))</f>
        <v>0</v>
      </c>
      <c r="AA7" s="802">
        <f t="shared" ref="AA7:AA17" si="16">IF(SUM(S7,K7)=0,0,(IF(OR(K7=0,S7=0),"Err",S7*1000/K7)))</f>
        <v>0</v>
      </c>
      <c r="AC7" s="802" t="str">
        <f>IF(SUM($O7:P7)=0,"",(SUM($O7:P7)*1000)/SUM($G7:H7))</f>
        <v/>
      </c>
      <c r="AD7" s="802" t="str">
        <f>IF(SUM($O7:Q7)=0,"",(SUM($O7:Q7)*1000)/SUM($G7:I7))</f>
        <v/>
      </c>
      <c r="AE7" s="802" t="str">
        <f>IF(SUM($O7:R7)=0,"",(SUM($O7:R7)*1000)/SUM($G7:J7))</f>
        <v/>
      </c>
      <c r="AF7" s="802">
        <f t="shared" si="5"/>
        <v>0</v>
      </c>
      <c r="AN7" s="901"/>
      <c r="AO7" s="823"/>
      <c r="AP7" s="823"/>
      <c r="AQ7" s="823"/>
      <c r="AR7" s="823">
        <v>8</v>
      </c>
      <c r="AS7" s="823"/>
      <c r="AT7" s="823"/>
      <c r="AU7" s="823"/>
      <c r="AV7" s="823"/>
      <c r="AW7" s="823"/>
      <c r="AX7" s="823"/>
      <c r="AY7" s="689"/>
      <c r="AZ7" s="689"/>
      <c r="BA7" s="689"/>
      <c r="BB7" s="689"/>
      <c r="BC7" s="689"/>
      <c r="BD7" s="689"/>
      <c r="BE7" s="689"/>
      <c r="BF7" s="689"/>
      <c r="BG7" s="689"/>
      <c r="BI7" s="779">
        <f t="shared" si="6"/>
        <v>8</v>
      </c>
      <c r="BJ7" s="779">
        <f t="shared" si="7"/>
        <v>0</v>
      </c>
      <c r="BK7" s="779">
        <f t="shared" si="8"/>
        <v>0</v>
      </c>
      <c r="BL7" s="779">
        <f t="shared" si="9"/>
        <v>0</v>
      </c>
    </row>
    <row r="8" spans="1:64">
      <c r="A8" s="900" t="s">
        <v>754</v>
      </c>
      <c r="B8" s="902" t="s">
        <v>756</v>
      </c>
      <c r="C8" s="1037" t="s">
        <v>819</v>
      </c>
      <c r="D8" s="65"/>
      <c r="F8" s="812"/>
      <c r="G8" s="812"/>
      <c r="H8" s="812"/>
      <c r="I8" s="812"/>
      <c r="J8" s="812"/>
      <c r="K8" s="812"/>
      <c r="L8" s="779">
        <f t="shared" si="10"/>
        <v>0</v>
      </c>
      <c r="N8" s="813"/>
      <c r="O8" s="813"/>
      <c r="P8" s="813"/>
      <c r="Q8" s="813"/>
      <c r="R8" s="813"/>
      <c r="S8" s="813"/>
      <c r="T8" s="779">
        <f t="shared" si="11"/>
        <v>0</v>
      </c>
      <c r="V8" s="802">
        <f t="shared" si="0"/>
        <v>0</v>
      </c>
      <c r="W8" s="802">
        <f t="shared" si="12"/>
        <v>0</v>
      </c>
      <c r="X8" s="802">
        <f t="shared" si="13"/>
        <v>0</v>
      </c>
      <c r="Y8" s="802">
        <f t="shared" si="14"/>
        <v>0</v>
      </c>
      <c r="Z8" s="802">
        <f t="shared" si="15"/>
        <v>0</v>
      </c>
      <c r="AA8" s="802">
        <f t="shared" si="16"/>
        <v>0</v>
      </c>
      <c r="AC8" s="802" t="str">
        <f>IF(SUM($O8:P8)=0,"",(SUM($O8:P8)*1000)/SUM($G8:H8))</f>
        <v/>
      </c>
      <c r="AD8" s="802" t="str">
        <f>IF(SUM($O8:Q8)=0,"",(SUM($O8:Q8)*1000)/SUM($G8:I8))</f>
        <v/>
      </c>
      <c r="AE8" s="802" t="str">
        <f>IF(SUM($O8:R8)=0,"",(SUM($O8:R8)*1000)/SUM($G8:J8))</f>
        <v/>
      </c>
      <c r="AF8" s="802">
        <f t="shared" si="5"/>
        <v>0</v>
      </c>
      <c r="AN8" s="901"/>
      <c r="AO8" s="823"/>
      <c r="AP8" s="823"/>
      <c r="AQ8" s="823"/>
      <c r="AR8" s="823">
        <v>0</v>
      </c>
      <c r="AS8" s="823"/>
      <c r="AT8" s="823"/>
      <c r="AU8" s="823"/>
      <c r="AV8" s="823"/>
      <c r="AW8" s="823"/>
      <c r="AX8" s="823"/>
      <c r="AY8" s="689"/>
      <c r="AZ8" s="689"/>
      <c r="BA8" s="689"/>
      <c r="BB8" s="689"/>
      <c r="BC8" s="689"/>
      <c r="BD8" s="689"/>
      <c r="BE8" s="689"/>
      <c r="BF8" s="689"/>
      <c r="BG8" s="689"/>
      <c r="BI8" s="779">
        <f t="shared" si="6"/>
        <v>0</v>
      </c>
      <c r="BJ8" s="779">
        <f t="shared" si="7"/>
        <v>0</v>
      </c>
      <c r="BK8" s="779">
        <f t="shared" si="8"/>
        <v>0</v>
      </c>
      <c r="BL8" s="779">
        <f t="shared" si="9"/>
        <v>0</v>
      </c>
    </row>
    <row r="9" spans="1:64">
      <c r="A9" s="260" t="s">
        <v>164</v>
      </c>
      <c r="B9" s="1037" t="s">
        <v>1008</v>
      </c>
      <c r="C9" s="1037" t="s">
        <v>819</v>
      </c>
      <c r="D9" s="65"/>
      <c r="F9" s="812"/>
      <c r="G9" s="812"/>
      <c r="H9" s="812"/>
      <c r="I9" s="812"/>
      <c r="J9" s="812"/>
      <c r="K9" s="812"/>
      <c r="L9" s="779">
        <f t="shared" si="10"/>
        <v>0</v>
      </c>
      <c r="N9" s="813"/>
      <c r="O9" s="813"/>
      <c r="P9" s="813"/>
      <c r="Q9" s="813"/>
      <c r="R9" s="813"/>
      <c r="S9" s="813"/>
      <c r="T9" s="779">
        <f t="shared" si="11"/>
        <v>0</v>
      </c>
      <c r="V9" s="802">
        <f t="shared" si="0"/>
        <v>0</v>
      </c>
      <c r="W9" s="802">
        <f t="shared" si="12"/>
        <v>0</v>
      </c>
      <c r="X9" s="802">
        <f t="shared" si="13"/>
        <v>0</v>
      </c>
      <c r="Y9" s="802">
        <f t="shared" si="14"/>
        <v>0</v>
      </c>
      <c r="Z9" s="802">
        <f t="shared" si="15"/>
        <v>0</v>
      </c>
      <c r="AA9" s="802">
        <f t="shared" si="16"/>
        <v>0</v>
      </c>
      <c r="AC9" s="802" t="str">
        <f>IF(SUM($O9:P9)=0,"",(SUM($O9:P9)*1000)/SUM($G9:H9))</f>
        <v/>
      </c>
      <c r="AD9" s="802" t="str">
        <f>IF(SUM($O9:Q9)=0,"",(SUM($O9:Q9)*1000)/SUM($G9:I9))</f>
        <v/>
      </c>
      <c r="AE9" s="802" t="str">
        <f>IF(SUM($O9:R9)=0,"",(SUM($O9:R9)*1000)/SUM($G9:J9))</f>
        <v/>
      </c>
      <c r="AF9" s="802">
        <f t="shared" si="5"/>
        <v>0</v>
      </c>
      <c r="AN9" s="901"/>
      <c r="AO9" s="823"/>
      <c r="AP9" s="823"/>
      <c r="AQ9" s="823"/>
      <c r="AR9" s="823">
        <v>0</v>
      </c>
      <c r="AS9" s="823"/>
      <c r="AT9" s="823"/>
      <c r="AU9" s="823"/>
      <c r="AV9" s="823"/>
      <c r="AW9" s="823"/>
      <c r="AX9" s="823"/>
      <c r="AY9" s="689"/>
      <c r="AZ9" s="689"/>
      <c r="BA9" s="689"/>
      <c r="BB9" s="689"/>
      <c r="BC9" s="689"/>
      <c r="BD9" s="689"/>
      <c r="BE9" s="689"/>
      <c r="BF9" s="689"/>
      <c r="BG9" s="689"/>
      <c r="BI9" s="779">
        <f t="shared" si="6"/>
        <v>0</v>
      </c>
      <c r="BJ9" s="779">
        <f t="shared" si="7"/>
        <v>0</v>
      </c>
      <c r="BK9" s="779">
        <f t="shared" si="8"/>
        <v>0</v>
      </c>
      <c r="BL9" s="779">
        <f t="shared" si="9"/>
        <v>0</v>
      </c>
    </row>
    <row r="10" spans="1:64">
      <c r="A10" s="692" t="s">
        <v>1009</v>
      </c>
      <c r="B10" s="902" t="s">
        <v>755</v>
      </c>
      <c r="C10" s="1037" t="s">
        <v>819</v>
      </c>
      <c r="D10" s="65"/>
      <c r="F10" s="812"/>
      <c r="G10" s="812"/>
      <c r="H10" s="812"/>
      <c r="I10" s="812"/>
      <c r="J10" s="812"/>
      <c r="K10" s="812"/>
      <c r="L10" s="779">
        <f t="shared" si="10"/>
        <v>0</v>
      </c>
      <c r="N10" s="813"/>
      <c r="O10" s="813"/>
      <c r="P10" s="813"/>
      <c r="Q10" s="813"/>
      <c r="R10" s="813"/>
      <c r="S10" s="813"/>
      <c r="T10" s="779">
        <f t="shared" si="11"/>
        <v>0</v>
      </c>
      <c r="V10" s="802">
        <f t="shared" si="0"/>
        <v>0</v>
      </c>
      <c r="W10" s="802">
        <f t="shared" si="12"/>
        <v>0</v>
      </c>
      <c r="X10" s="802">
        <f t="shared" si="13"/>
        <v>0</v>
      </c>
      <c r="Y10" s="802">
        <f t="shared" si="14"/>
        <v>0</v>
      </c>
      <c r="Z10" s="802">
        <f t="shared" si="15"/>
        <v>0</v>
      </c>
      <c r="AA10" s="802">
        <f t="shared" si="16"/>
        <v>0</v>
      </c>
      <c r="AC10" s="802" t="str">
        <f>IF(SUM($O10:P10)=0,"",(SUM($O10:P10)*1000)/SUM($G10:H10))</f>
        <v/>
      </c>
      <c r="AD10" s="802" t="str">
        <f>IF(SUM($O10:Q10)=0,"",(SUM($O10:Q10)*1000)/SUM($G10:I10))</f>
        <v/>
      </c>
      <c r="AE10" s="802" t="str">
        <f>IF(SUM($O10:R10)=0,"",(SUM($O10:R10)*1000)/SUM($G10:J10))</f>
        <v/>
      </c>
      <c r="AF10" s="802">
        <f t="shared" si="5"/>
        <v>0</v>
      </c>
      <c r="AN10" s="901"/>
      <c r="AO10" s="823"/>
      <c r="AP10" s="823"/>
      <c r="AQ10" s="823"/>
      <c r="AR10" s="823">
        <v>48</v>
      </c>
      <c r="AS10" s="823"/>
      <c r="AT10" s="823"/>
      <c r="AU10" s="823"/>
      <c r="AV10" s="823"/>
      <c r="AW10" s="823"/>
      <c r="AX10" s="823"/>
      <c r="AY10" s="689"/>
      <c r="AZ10" s="689"/>
      <c r="BA10" s="689"/>
      <c r="BB10" s="689"/>
      <c r="BC10" s="689"/>
      <c r="BD10" s="689"/>
      <c r="BE10" s="689"/>
      <c r="BF10" s="689"/>
      <c r="BG10" s="689"/>
      <c r="BI10" s="779">
        <f t="shared" si="6"/>
        <v>48</v>
      </c>
      <c r="BJ10" s="779">
        <f t="shared" si="7"/>
        <v>0</v>
      </c>
      <c r="BK10" s="779">
        <f t="shared" si="8"/>
        <v>0</v>
      </c>
      <c r="BL10" s="779">
        <f t="shared" si="9"/>
        <v>0</v>
      </c>
    </row>
    <row r="11" spans="1:64">
      <c r="A11" s="786" t="s">
        <v>757</v>
      </c>
      <c r="B11" s="71" t="s">
        <v>1010</v>
      </c>
      <c r="C11" s="1037" t="s">
        <v>819</v>
      </c>
      <c r="D11" s="65"/>
      <c r="F11" s="812"/>
      <c r="G11" s="812"/>
      <c r="H11" s="812"/>
      <c r="I11" s="812"/>
      <c r="J11" s="812"/>
      <c r="K11" s="812"/>
      <c r="L11" s="779">
        <f t="shared" si="10"/>
        <v>0</v>
      </c>
      <c r="N11" s="813"/>
      <c r="O11" s="813"/>
      <c r="P11" s="813"/>
      <c r="Q11" s="813"/>
      <c r="R11" s="813"/>
      <c r="S11" s="813"/>
      <c r="T11" s="779">
        <f t="shared" si="11"/>
        <v>0</v>
      </c>
      <c r="V11" s="802">
        <f t="shared" si="0"/>
        <v>0</v>
      </c>
      <c r="W11" s="802">
        <f t="shared" si="12"/>
        <v>0</v>
      </c>
      <c r="X11" s="802">
        <f t="shared" si="13"/>
        <v>0</v>
      </c>
      <c r="Y11" s="802">
        <f t="shared" si="14"/>
        <v>0</v>
      </c>
      <c r="Z11" s="802">
        <f t="shared" si="15"/>
        <v>0</v>
      </c>
      <c r="AA11" s="802">
        <f t="shared" si="16"/>
        <v>0</v>
      </c>
      <c r="AC11" s="802" t="str">
        <f>IF(SUM($O11:P11)=0,"",(SUM($O11:P11)*1000)/SUM($G11:H11))</f>
        <v/>
      </c>
      <c r="AD11" s="802" t="str">
        <f>IF(SUM($O11:Q11)=0,"",(SUM($O11:Q11)*1000)/SUM($G11:I11))</f>
        <v/>
      </c>
      <c r="AE11" s="802" t="str">
        <f>IF(SUM($O11:R11)=0,"",(SUM($O11:R11)*1000)/SUM($G11:J11))</f>
        <v/>
      </c>
      <c r="AF11" s="802">
        <f t="shared" si="5"/>
        <v>0</v>
      </c>
      <c r="AN11" s="901"/>
      <c r="AO11" s="823"/>
      <c r="AP11" s="823"/>
      <c r="AQ11" s="823"/>
      <c r="AR11" s="823">
        <v>20</v>
      </c>
      <c r="AS11" s="823"/>
      <c r="AT11" s="823"/>
      <c r="AU11" s="823"/>
      <c r="AV11" s="823"/>
      <c r="AW11" s="823"/>
      <c r="AX11" s="823"/>
      <c r="AY11" s="689"/>
      <c r="AZ11" s="689"/>
      <c r="BA11" s="689"/>
      <c r="BB11" s="689"/>
      <c r="BC11" s="689"/>
      <c r="BD11" s="689"/>
      <c r="BE11" s="689"/>
      <c r="BF11" s="689"/>
      <c r="BG11" s="689"/>
      <c r="BI11" s="779">
        <f t="shared" si="6"/>
        <v>20</v>
      </c>
      <c r="BJ11" s="779">
        <f t="shared" si="7"/>
        <v>0</v>
      </c>
      <c r="BK11" s="779">
        <f t="shared" si="8"/>
        <v>0</v>
      </c>
      <c r="BL11" s="779">
        <f t="shared" si="9"/>
        <v>0</v>
      </c>
    </row>
    <row r="12" spans="1:64">
      <c r="A12" s="786" t="s">
        <v>1438</v>
      </c>
      <c r="B12" s="71" t="s">
        <v>1439</v>
      </c>
      <c r="C12" s="1037" t="s">
        <v>819</v>
      </c>
      <c r="D12" s="65"/>
      <c r="F12" s="812"/>
      <c r="G12" s="812"/>
      <c r="H12" s="812"/>
      <c r="I12" s="812"/>
      <c r="J12" s="812"/>
      <c r="K12" s="812"/>
      <c r="L12" s="779">
        <f t="shared" si="10"/>
        <v>0</v>
      </c>
      <c r="N12" s="813"/>
      <c r="O12" s="813"/>
      <c r="P12" s="813"/>
      <c r="Q12" s="813"/>
      <c r="R12" s="813"/>
      <c r="S12" s="813"/>
      <c r="T12" s="779">
        <f t="shared" si="11"/>
        <v>0</v>
      </c>
      <c r="V12" s="802">
        <f t="shared" si="0"/>
        <v>0</v>
      </c>
      <c r="W12" s="802">
        <f t="shared" si="12"/>
        <v>0</v>
      </c>
      <c r="X12" s="802">
        <f t="shared" si="13"/>
        <v>0</v>
      </c>
      <c r="Y12" s="802">
        <f t="shared" si="14"/>
        <v>0</v>
      </c>
      <c r="Z12" s="802">
        <f t="shared" si="15"/>
        <v>0</v>
      </c>
      <c r="AA12" s="802">
        <f t="shared" si="16"/>
        <v>0</v>
      </c>
      <c r="AC12" s="802" t="str">
        <f>IF(SUM($O12:P12)=0,"",(SUM($O12:P12)*1000)/SUM($G12:H12))</f>
        <v/>
      </c>
      <c r="AD12" s="802" t="str">
        <f>IF(SUM($O12:Q12)=0,"",(SUM($O12:Q12)*1000)/SUM($G12:I12))</f>
        <v/>
      </c>
      <c r="AE12" s="802" t="str">
        <f>IF(SUM($O12:R12)=0,"",(SUM($O12:R12)*1000)/SUM($G12:J12))</f>
        <v/>
      </c>
      <c r="AF12" s="802">
        <f t="shared" si="5"/>
        <v>0</v>
      </c>
      <c r="AN12" s="901"/>
      <c r="AO12" s="823"/>
      <c r="AP12" s="823"/>
      <c r="AQ12" s="823"/>
      <c r="AR12" s="823">
        <v>15</v>
      </c>
      <c r="AS12" s="823"/>
      <c r="AT12" s="823"/>
      <c r="AU12" s="823"/>
      <c r="AV12" s="823"/>
      <c r="AW12" s="823"/>
      <c r="AX12" s="823"/>
      <c r="AY12" s="689"/>
      <c r="AZ12" s="689"/>
      <c r="BA12" s="689"/>
      <c r="BB12" s="689"/>
      <c r="BC12" s="689"/>
      <c r="BD12" s="689"/>
      <c r="BE12" s="689"/>
      <c r="BF12" s="689"/>
      <c r="BG12" s="689"/>
      <c r="BI12" s="779">
        <f t="shared" si="6"/>
        <v>15</v>
      </c>
      <c r="BJ12" s="779">
        <f t="shared" si="7"/>
        <v>0</v>
      </c>
      <c r="BK12" s="779">
        <f t="shared" si="8"/>
        <v>0</v>
      </c>
      <c r="BL12" s="779">
        <f t="shared" si="9"/>
        <v>0</v>
      </c>
    </row>
    <row r="13" spans="1:64">
      <c r="A13" s="68" t="s">
        <v>758</v>
      </c>
      <c r="B13" s="812"/>
      <c r="C13" s="812"/>
      <c r="D13" s="65"/>
      <c r="F13" s="812"/>
      <c r="G13" s="812"/>
      <c r="H13" s="812"/>
      <c r="I13" s="812"/>
      <c r="J13" s="812"/>
      <c r="K13" s="812"/>
      <c r="L13" s="779">
        <f t="shared" si="10"/>
        <v>0</v>
      </c>
      <c r="N13" s="813"/>
      <c r="O13" s="813"/>
      <c r="P13" s="813"/>
      <c r="Q13" s="813"/>
      <c r="R13" s="813"/>
      <c r="S13" s="813"/>
      <c r="T13" s="779">
        <f t="shared" si="11"/>
        <v>0</v>
      </c>
      <c r="V13" s="802">
        <f t="shared" si="0"/>
        <v>0</v>
      </c>
      <c r="W13" s="802">
        <f t="shared" si="12"/>
        <v>0</v>
      </c>
      <c r="X13" s="802">
        <f t="shared" si="13"/>
        <v>0</v>
      </c>
      <c r="Y13" s="802">
        <f t="shared" si="14"/>
        <v>0</v>
      </c>
      <c r="Z13" s="802">
        <f t="shared" si="15"/>
        <v>0</v>
      </c>
      <c r="AA13" s="802">
        <f t="shared" si="16"/>
        <v>0</v>
      </c>
      <c r="AC13" s="802" t="str">
        <f>IF(SUM($O13:P13)=0,"",(SUM($O13:P13)*1000)/SUM($G13:H13))</f>
        <v/>
      </c>
      <c r="AD13" s="802" t="str">
        <f>IF(SUM($O13:Q13)=0,"",(SUM($O13:Q13)*1000)/SUM($G13:I13))</f>
        <v/>
      </c>
      <c r="AE13" s="802" t="str">
        <f>IF(SUM($O13:R13)=0,"",(SUM($O13:R13)*1000)/SUM($G13:J13))</f>
        <v/>
      </c>
      <c r="AF13" s="802">
        <f t="shared" si="5"/>
        <v>0</v>
      </c>
      <c r="AN13" s="901"/>
      <c r="AO13" s="823"/>
      <c r="AP13" s="823"/>
      <c r="AQ13" s="823"/>
      <c r="AR13" s="823">
        <v>21</v>
      </c>
      <c r="AS13" s="823"/>
      <c r="AT13" s="823"/>
      <c r="AU13" s="823"/>
      <c r="AV13" s="823"/>
      <c r="AW13" s="823"/>
      <c r="AX13" s="823"/>
      <c r="AY13" s="689"/>
      <c r="AZ13" s="689"/>
      <c r="BA13" s="689"/>
      <c r="BB13" s="689"/>
      <c r="BC13" s="689"/>
      <c r="BD13" s="689"/>
      <c r="BE13" s="689"/>
      <c r="BF13" s="689"/>
      <c r="BG13" s="689"/>
      <c r="BI13" s="779">
        <f t="shared" si="6"/>
        <v>21</v>
      </c>
      <c r="BJ13" s="779">
        <f t="shared" si="7"/>
        <v>0</v>
      </c>
      <c r="BK13" s="779">
        <f t="shared" si="8"/>
        <v>0</v>
      </c>
      <c r="BL13" s="779">
        <f t="shared" si="9"/>
        <v>0</v>
      </c>
    </row>
    <row r="14" spans="1:64">
      <c r="A14" s="68" t="s">
        <v>758</v>
      </c>
      <c r="B14" s="812"/>
      <c r="C14" s="812"/>
      <c r="D14" s="65"/>
      <c r="F14" s="812"/>
      <c r="G14" s="812"/>
      <c r="H14" s="812"/>
      <c r="I14" s="812"/>
      <c r="J14" s="812"/>
      <c r="K14" s="812"/>
      <c r="L14" s="779">
        <f t="shared" si="10"/>
        <v>0</v>
      </c>
      <c r="N14" s="813"/>
      <c r="O14" s="813"/>
      <c r="P14" s="813"/>
      <c r="Q14" s="813"/>
      <c r="R14" s="813"/>
      <c r="S14" s="813"/>
      <c r="T14" s="779">
        <f t="shared" si="11"/>
        <v>0</v>
      </c>
      <c r="V14" s="802">
        <f t="shared" si="0"/>
        <v>0</v>
      </c>
      <c r="W14" s="802">
        <f t="shared" si="12"/>
        <v>0</v>
      </c>
      <c r="X14" s="802">
        <f t="shared" si="13"/>
        <v>0</v>
      </c>
      <c r="Y14" s="802">
        <f t="shared" si="14"/>
        <v>0</v>
      </c>
      <c r="Z14" s="802">
        <f t="shared" si="15"/>
        <v>0</v>
      </c>
      <c r="AA14" s="802">
        <f t="shared" si="16"/>
        <v>0</v>
      </c>
      <c r="AC14" s="802" t="str">
        <f>IF(SUM($O14:P14)=0,"",(SUM($O14:P14)*1000)/SUM($G14:H14))</f>
        <v/>
      </c>
      <c r="AD14" s="802" t="str">
        <f>IF(SUM($O14:Q14)=0,"",(SUM($O14:Q14)*1000)/SUM($G14:I14))</f>
        <v/>
      </c>
      <c r="AE14" s="802" t="str">
        <f>IF(SUM($O14:R14)=0,"",(SUM($O14:R14)*1000)/SUM($G14:J14))</f>
        <v/>
      </c>
      <c r="AF14" s="802">
        <f t="shared" si="5"/>
        <v>0</v>
      </c>
      <c r="AN14" s="901"/>
      <c r="AO14" s="823"/>
      <c r="AP14" s="823"/>
      <c r="AQ14" s="823"/>
      <c r="AR14" s="823">
        <v>10</v>
      </c>
      <c r="AS14" s="823"/>
      <c r="AT14" s="823"/>
      <c r="AU14" s="823"/>
      <c r="AV14" s="823"/>
      <c r="AW14" s="823"/>
      <c r="AX14" s="823"/>
      <c r="AY14" s="689"/>
      <c r="AZ14" s="689"/>
      <c r="BA14" s="689"/>
      <c r="BB14" s="689"/>
      <c r="BC14" s="689"/>
      <c r="BD14" s="689"/>
      <c r="BE14" s="689"/>
      <c r="BF14" s="689"/>
      <c r="BG14" s="689"/>
      <c r="BI14" s="779">
        <f t="shared" si="6"/>
        <v>10</v>
      </c>
      <c r="BJ14" s="779">
        <f t="shared" si="7"/>
        <v>0</v>
      </c>
      <c r="BK14" s="779">
        <f t="shared" si="8"/>
        <v>0</v>
      </c>
      <c r="BL14" s="779">
        <f t="shared" si="9"/>
        <v>0</v>
      </c>
    </row>
    <row r="15" spans="1:64">
      <c r="A15" s="68" t="s">
        <v>758</v>
      </c>
      <c r="B15" s="812"/>
      <c r="C15" s="812"/>
      <c r="D15" s="65"/>
      <c r="F15" s="812"/>
      <c r="G15" s="812"/>
      <c r="H15" s="812"/>
      <c r="I15" s="812"/>
      <c r="J15" s="812"/>
      <c r="K15" s="812"/>
      <c r="L15" s="779">
        <f t="shared" si="10"/>
        <v>0</v>
      </c>
      <c r="N15" s="813"/>
      <c r="O15" s="813"/>
      <c r="P15" s="813"/>
      <c r="Q15" s="813"/>
      <c r="R15" s="813"/>
      <c r="S15" s="813"/>
      <c r="T15" s="779">
        <f t="shared" si="11"/>
        <v>0</v>
      </c>
      <c r="V15" s="802">
        <f t="shared" si="0"/>
        <v>0</v>
      </c>
      <c r="W15" s="802">
        <f t="shared" si="12"/>
        <v>0</v>
      </c>
      <c r="X15" s="802">
        <f t="shared" si="13"/>
        <v>0</v>
      </c>
      <c r="Y15" s="802">
        <f t="shared" si="14"/>
        <v>0</v>
      </c>
      <c r="Z15" s="802">
        <f t="shared" si="15"/>
        <v>0</v>
      </c>
      <c r="AA15" s="802">
        <f t="shared" si="16"/>
        <v>0</v>
      </c>
      <c r="AC15" s="802" t="str">
        <f>IF(SUM($O15:P15)=0,"",(SUM($O15:P15)*1000)/SUM($G15:H15))</f>
        <v/>
      </c>
      <c r="AD15" s="802" t="str">
        <f>IF(SUM($O15:Q15)=0,"",(SUM($O15:Q15)*1000)/SUM($G15:I15))</f>
        <v/>
      </c>
      <c r="AE15" s="802" t="str">
        <f>IF(SUM($O15:R15)=0,"",(SUM($O15:R15)*1000)/SUM($G15:J15))</f>
        <v/>
      </c>
      <c r="AF15" s="802">
        <f t="shared" si="5"/>
        <v>0</v>
      </c>
      <c r="AN15" s="901"/>
      <c r="AO15" s="823"/>
      <c r="AP15" s="823"/>
      <c r="AQ15" s="823"/>
      <c r="AR15" s="823"/>
      <c r="AS15" s="823"/>
      <c r="AT15" s="823"/>
      <c r="AU15" s="823"/>
      <c r="AV15" s="823"/>
      <c r="AW15" s="823"/>
      <c r="AX15" s="823"/>
      <c r="AY15" s="689"/>
      <c r="AZ15" s="689"/>
      <c r="BA15" s="689"/>
      <c r="BB15" s="689"/>
      <c r="BC15" s="689"/>
      <c r="BD15" s="689"/>
      <c r="BE15" s="689"/>
      <c r="BF15" s="689"/>
      <c r="BG15" s="689"/>
      <c r="BI15" s="779">
        <f t="shared" si="6"/>
        <v>0</v>
      </c>
      <c r="BJ15" s="779">
        <f t="shared" si="7"/>
        <v>0</v>
      </c>
      <c r="BK15" s="779">
        <f t="shared" si="8"/>
        <v>0</v>
      </c>
      <c r="BL15" s="779">
        <f t="shared" si="9"/>
        <v>0</v>
      </c>
    </row>
    <row r="16" spans="1:64" ht="13.5" customHeight="1">
      <c r="A16" s="68" t="s">
        <v>758</v>
      </c>
      <c r="B16" s="812"/>
      <c r="C16" s="812"/>
      <c r="D16" s="65"/>
      <c r="F16" s="812"/>
      <c r="G16" s="812"/>
      <c r="H16" s="812"/>
      <c r="I16" s="812"/>
      <c r="J16" s="812"/>
      <c r="K16" s="812"/>
      <c r="L16" s="779">
        <f>SUM(G16:K16)</f>
        <v>0</v>
      </c>
      <c r="N16" s="813"/>
      <c r="O16" s="813"/>
      <c r="P16" s="813"/>
      <c r="Q16" s="813"/>
      <c r="R16" s="813"/>
      <c r="S16" s="813"/>
      <c r="T16" s="779">
        <f t="shared" si="11"/>
        <v>0</v>
      </c>
      <c r="V16" s="802">
        <f t="shared" si="0"/>
        <v>0</v>
      </c>
      <c r="W16" s="802">
        <f t="shared" si="12"/>
        <v>0</v>
      </c>
      <c r="X16" s="802">
        <f t="shared" si="13"/>
        <v>0</v>
      </c>
      <c r="Y16" s="802">
        <f t="shared" si="14"/>
        <v>0</v>
      </c>
      <c r="Z16" s="802">
        <f t="shared" si="15"/>
        <v>0</v>
      </c>
      <c r="AA16" s="802">
        <f t="shared" si="16"/>
        <v>0</v>
      </c>
      <c r="AC16" s="802" t="str">
        <f>IF(SUM($O16:P16)=0,"",(SUM($O16:P16)*1000)/SUM($G16:H16))</f>
        <v/>
      </c>
      <c r="AD16" s="802" t="str">
        <f>IF(SUM($O16:Q16)=0,"",(SUM($O16:Q16)*1000)/SUM($G16:I16))</f>
        <v/>
      </c>
      <c r="AE16" s="802" t="str">
        <f>IF(SUM($O16:R16)=0,"",(SUM($O16:R16)*1000)/SUM($G16:J16))</f>
        <v/>
      </c>
      <c r="AF16" s="802">
        <f t="shared" si="5"/>
        <v>0</v>
      </c>
      <c r="AN16" s="901"/>
      <c r="AO16" s="823"/>
      <c r="AP16" s="823"/>
      <c r="AQ16" s="823"/>
      <c r="AR16" s="823"/>
      <c r="AS16" s="823"/>
      <c r="AT16" s="823"/>
      <c r="AU16" s="823"/>
      <c r="AV16" s="823"/>
      <c r="AW16" s="823"/>
      <c r="AX16" s="823"/>
      <c r="AY16" s="689"/>
      <c r="AZ16" s="689"/>
      <c r="BA16" s="689"/>
      <c r="BB16" s="689"/>
      <c r="BC16" s="689"/>
      <c r="BD16" s="689"/>
      <c r="BE16" s="689"/>
      <c r="BF16" s="689"/>
      <c r="BG16" s="689"/>
      <c r="BI16" s="779">
        <f t="shared" si="6"/>
        <v>0</v>
      </c>
      <c r="BJ16" s="779">
        <f t="shared" si="7"/>
        <v>0</v>
      </c>
      <c r="BK16" s="779">
        <f t="shared" si="8"/>
        <v>0</v>
      </c>
      <c r="BL16" s="779">
        <f t="shared" si="9"/>
        <v>0</v>
      </c>
    </row>
    <row r="17" spans="1:64">
      <c r="A17" s="786" t="s">
        <v>80</v>
      </c>
      <c r="B17" s="71" t="s">
        <v>1145</v>
      </c>
      <c r="C17" s="1037" t="s">
        <v>819</v>
      </c>
      <c r="D17" s="65"/>
      <c r="F17" s="812"/>
      <c r="G17" s="812"/>
      <c r="H17" s="812"/>
      <c r="I17" s="812"/>
      <c r="J17" s="812"/>
      <c r="K17" s="812"/>
      <c r="L17" s="779">
        <f>SUM(G17:K17)</f>
        <v>0</v>
      </c>
      <c r="N17" s="813"/>
      <c r="O17" s="813"/>
      <c r="P17" s="813"/>
      <c r="Q17" s="813"/>
      <c r="R17" s="813"/>
      <c r="S17" s="813"/>
      <c r="T17" s="779">
        <f>SUM(O17:S17)</f>
        <v>0</v>
      </c>
      <c r="V17" s="802">
        <f>IF(SUM(N17,F17)=0,0,(IF(OR(F17=0,N17=0),"Err",N17*1000/F17)))</f>
        <v>0</v>
      </c>
      <c r="W17" s="802">
        <f t="shared" si="12"/>
        <v>0</v>
      </c>
      <c r="X17" s="802">
        <f t="shared" si="13"/>
        <v>0</v>
      </c>
      <c r="Y17" s="802">
        <f t="shared" si="14"/>
        <v>0</v>
      </c>
      <c r="Z17" s="802">
        <f t="shared" si="15"/>
        <v>0</v>
      </c>
      <c r="AA17" s="802">
        <f t="shared" si="16"/>
        <v>0</v>
      </c>
      <c r="AC17" s="802" t="str">
        <f>IF(SUM($O17:P17)=0,"",(SUM($O17:P17)*1000)/SUM($G17:H17))</f>
        <v/>
      </c>
      <c r="AD17" s="802" t="str">
        <f>IF(SUM($O17:Q17)=0,"",(SUM($O17:Q17)*1000)/SUM($G17:I17))</f>
        <v/>
      </c>
      <c r="AE17" s="802" t="str">
        <f>IF(SUM($O17:R17)=0,"",(SUM($O17:R17)*1000)/SUM($G17:J17))</f>
        <v/>
      </c>
      <c r="AF17" s="802">
        <f>IF(SUM(T17,L17)=0,0,(IF(OR(L17=0,T17=0),"Err",T17*1000/L17)))</f>
        <v>0</v>
      </c>
      <c r="AN17" s="901"/>
      <c r="AO17" s="823"/>
      <c r="AP17" s="823"/>
      <c r="AQ17" s="823"/>
      <c r="AR17" s="823">
        <v>5</v>
      </c>
      <c r="AS17" s="823"/>
      <c r="AT17" s="823"/>
      <c r="AU17" s="823"/>
      <c r="AV17" s="823"/>
      <c r="AW17" s="823"/>
      <c r="AX17" s="823"/>
      <c r="AY17" s="689"/>
      <c r="AZ17" s="689"/>
      <c r="BA17" s="689"/>
      <c r="BB17" s="689"/>
      <c r="BC17" s="689"/>
      <c r="BD17" s="689"/>
      <c r="BE17" s="689"/>
      <c r="BF17" s="689"/>
      <c r="BG17" s="689"/>
      <c r="BI17" s="779">
        <f>SUM($AN17:$AR17)</f>
        <v>5</v>
      </c>
      <c r="BJ17" s="779">
        <f>SUM($AS17:$AW17)</f>
        <v>0</v>
      </c>
      <c r="BK17" s="779">
        <f>SUM($AX17:$BB17)</f>
        <v>0</v>
      </c>
      <c r="BL17" s="779">
        <f>SUM($BC17:$BG17)</f>
        <v>0</v>
      </c>
    </row>
    <row r="18" spans="1:64">
      <c r="A18" s="2243" t="s">
        <v>2</v>
      </c>
      <c r="B18" s="2244"/>
      <c r="C18" s="2245"/>
      <c r="D18" s="903"/>
      <c r="E18" s="884"/>
      <c r="N18" s="631">
        <f>SUM(N6:N16)</f>
        <v>0</v>
      </c>
      <c r="O18" s="631">
        <f>SUM(O6:O16)</f>
        <v>0</v>
      </c>
      <c r="P18" s="631">
        <f t="shared" ref="P18:S18" si="17">SUM(P6:P16)</f>
        <v>0</v>
      </c>
      <c r="Q18" s="631">
        <f t="shared" si="17"/>
        <v>0</v>
      </c>
      <c r="R18" s="631">
        <f t="shared" si="17"/>
        <v>0</v>
      </c>
      <c r="S18" s="631">
        <f t="shared" si="17"/>
        <v>0</v>
      </c>
      <c r="T18" s="779">
        <f>SUM(O18:S18)</f>
        <v>0</v>
      </c>
      <c r="AC18" s="186"/>
      <c r="AD18" s="186"/>
      <c r="AE18" s="186"/>
      <c r="AF18" s="904"/>
      <c r="AG18" s="904"/>
    </row>
    <row r="19" spans="1:64" s="1035" customFormat="1">
      <c r="A19" s="1390" t="s">
        <v>210</v>
      </c>
      <c r="B19" s="1391"/>
      <c r="C19" s="1389"/>
      <c r="D19" s="109"/>
      <c r="E19" s="109"/>
      <c r="N19" s="1039">
        <f t="shared" ref="N19:S19" si="18">SUM(N17+N18)</f>
        <v>0</v>
      </c>
      <c r="O19" s="1039">
        <f t="shared" si="18"/>
        <v>0</v>
      </c>
      <c r="P19" s="1039">
        <f t="shared" si="18"/>
        <v>0</v>
      </c>
      <c r="Q19" s="1039">
        <f t="shared" si="18"/>
        <v>0</v>
      </c>
      <c r="R19" s="1039">
        <f t="shared" si="18"/>
        <v>0</v>
      </c>
      <c r="S19" s="1039">
        <f t="shared" si="18"/>
        <v>0</v>
      </c>
      <c r="T19" s="779">
        <f>SUM(O19:S19)</f>
        <v>0</v>
      </c>
    </row>
    <row r="20" spans="1:64">
      <c r="F20" s="1036"/>
      <c r="N20" s="33"/>
      <c r="AC20" s="895"/>
      <c r="AD20" s="895"/>
      <c r="AE20" s="895"/>
      <c r="AF20" s="129"/>
      <c r="AG20" s="129"/>
    </row>
    <row r="21" spans="1:64">
      <c r="A21" s="1035" t="s">
        <v>135</v>
      </c>
      <c r="AC21" s="186"/>
      <c r="AD21" s="186"/>
      <c r="AE21" s="186"/>
      <c r="AF21" s="129"/>
      <c r="AG21" s="129"/>
    </row>
    <row r="22" spans="1:64">
      <c r="N22" s="776">
        <v>2010</v>
      </c>
      <c r="O22" s="3">
        <v>2011</v>
      </c>
      <c r="P22" s="3">
        <v>2012</v>
      </c>
      <c r="Q22" s="3">
        <v>2013</v>
      </c>
      <c r="R22" s="3">
        <v>2014</v>
      </c>
      <c r="S22" s="3">
        <v>2015</v>
      </c>
      <c r="T22" s="776" t="s">
        <v>1</v>
      </c>
      <c r="AC22" s="186"/>
      <c r="AD22" s="186"/>
      <c r="AE22" s="186"/>
      <c r="AF22" s="129"/>
      <c r="AG22" s="129"/>
    </row>
    <row r="23" spans="1:64" ht="15">
      <c r="A23" s="137" t="s">
        <v>233</v>
      </c>
      <c r="B23" s="710"/>
      <c r="C23" s="710"/>
      <c r="D23" s="710"/>
      <c r="E23" s="710"/>
      <c r="F23" s="710"/>
      <c r="G23" s="710"/>
      <c r="H23" s="710"/>
      <c r="I23" s="710"/>
      <c r="J23" s="710"/>
      <c r="K23" s="710"/>
      <c r="L23" s="710"/>
      <c r="M23" s="174"/>
      <c r="N23" s="826" t="s">
        <v>0</v>
      </c>
      <c r="O23" s="2231" t="s">
        <v>1</v>
      </c>
      <c r="P23" s="2231"/>
      <c r="Q23" s="2231"/>
      <c r="R23" s="2231"/>
      <c r="S23" s="2231"/>
      <c r="T23" s="1094" t="s">
        <v>3</v>
      </c>
      <c r="AC23" s="186"/>
      <c r="AD23" s="186"/>
      <c r="AE23" s="186"/>
      <c r="AF23" s="129"/>
      <c r="AG23" s="129"/>
    </row>
    <row r="24" spans="1:64">
      <c r="A24" s="687" t="s">
        <v>58</v>
      </c>
      <c r="B24" s="710"/>
      <c r="C24" s="710"/>
      <c r="D24" s="710"/>
      <c r="E24" s="710"/>
      <c r="N24" s="172"/>
      <c r="O24" s="172"/>
      <c r="P24" s="172"/>
      <c r="Q24" s="172"/>
      <c r="R24" s="172"/>
      <c r="S24" s="172"/>
      <c r="T24" s="198">
        <f>SUM(O24:S24)</f>
        <v>0</v>
      </c>
      <c r="AC24" s="186"/>
      <c r="AD24" s="186"/>
      <c r="AE24" s="186"/>
      <c r="AF24" s="129"/>
      <c r="AG24" s="129"/>
    </row>
    <row r="25" spans="1:64">
      <c r="A25" s="687" t="s">
        <v>59</v>
      </c>
      <c r="B25" s="710"/>
      <c r="C25" s="710"/>
      <c r="D25" s="710"/>
      <c r="E25" s="710"/>
      <c r="N25" s="172"/>
      <c r="O25" s="172"/>
      <c r="P25" s="172"/>
      <c r="Q25" s="172"/>
      <c r="R25" s="172"/>
      <c r="S25" s="172"/>
      <c r="T25" s="198">
        <f t="shared" ref="T25:T36" si="19">SUM(O25:S25)</f>
        <v>0</v>
      </c>
      <c r="AC25" s="895"/>
      <c r="AD25" s="895"/>
      <c r="AE25" s="895"/>
      <c r="AF25" s="129"/>
      <c r="AG25" s="129"/>
    </row>
    <row r="26" spans="1:64">
      <c r="A26" s="687" t="s">
        <v>60</v>
      </c>
      <c r="B26" s="710"/>
      <c r="C26" s="710"/>
      <c r="D26" s="710"/>
      <c r="E26" s="710"/>
      <c r="N26" s="172"/>
      <c r="O26" s="172"/>
      <c r="P26" s="172"/>
      <c r="Q26" s="172"/>
      <c r="R26" s="172"/>
      <c r="S26" s="172"/>
      <c r="T26" s="198">
        <f t="shared" si="19"/>
        <v>0</v>
      </c>
      <c r="AC26" s="129"/>
      <c r="AD26" s="129"/>
      <c r="AE26" s="129"/>
      <c r="AF26" s="129"/>
      <c r="AG26" s="129"/>
    </row>
    <row r="27" spans="1:64">
      <c r="A27" s="687" t="s">
        <v>61</v>
      </c>
      <c r="B27" s="710"/>
      <c r="C27" s="710"/>
      <c r="D27" s="710"/>
      <c r="E27" s="710"/>
      <c r="N27" s="172"/>
      <c r="O27" s="172"/>
      <c r="P27" s="172"/>
      <c r="Q27" s="172"/>
      <c r="R27" s="172"/>
      <c r="S27" s="172"/>
      <c r="T27" s="198">
        <f t="shared" si="19"/>
        <v>0</v>
      </c>
      <c r="AC27" s="129"/>
      <c r="AD27" s="129"/>
      <c r="AE27" s="129"/>
      <c r="AF27" s="129"/>
      <c r="AG27" s="129"/>
    </row>
    <row r="28" spans="1:64">
      <c r="A28" s="687" t="s">
        <v>62</v>
      </c>
      <c r="B28" s="710"/>
      <c r="C28" s="710"/>
      <c r="D28" s="710"/>
      <c r="E28" s="710"/>
      <c r="N28" s="172"/>
      <c r="O28" s="172"/>
      <c r="P28" s="172"/>
      <c r="Q28" s="172"/>
      <c r="R28" s="172"/>
      <c r="S28" s="172"/>
      <c r="T28" s="198">
        <f t="shared" si="19"/>
        <v>0</v>
      </c>
    </row>
    <row r="29" spans="1:64">
      <c r="A29" s="687" t="s">
        <v>63</v>
      </c>
      <c r="B29" s="710"/>
      <c r="C29" s="710"/>
      <c r="D29" s="710"/>
      <c r="E29" s="710"/>
      <c r="N29" s="172"/>
      <c r="O29" s="172"/>
      <c r="P29" s="172"/>
      <c r="Q29" s="172"/>
      <c r="R29" s="172"/>
      <c r="S29" s="172"/>
      <c r="T29" s="198">
        <f t="shared" si="19"/>
        <v>0</v>
      </c>
    </row>
    <row r="30" spans="1:64">
      <c r="A30" s="687" t="s">
        <v>64</v>
      </c>
      <c r="B30" s="710"/>
      <c r="C30" s="710"/>
      <c r="D30" s="710"/>
      <c r="E30" s="710"/>
      <c r="N30" s="172"/>
      <c r="O30" s="172"/>
      <c r="P30" s="172"/>
      <c r="Q30" s="172"/>
      <c r="R30" s="172"/>
      <c r="S30" s="172"/>
      <c r="T30" s="198">
        <f t="shared" si="19"/>
        <v>0</v>
      </c>
    </row>
    <row r="31" spans="1:64">
      <c r="A31" s="687" t="s">
        <v>65</v>
      </c>
      <c r="B31" s="710"/>
      <c r="C31" s="710"/>
      <c r="D31" s="710"/>
      <c r="E31" s="710"/>
      <c r="N31" s="172"/>
      <c r="O31" s="172"/>
      <c r="P31" s="172"/>
      <c r="Q31" s="172"/>
      <c r="R31" s="172"/>
      <c r="S31" s="172"/>
      <c r="T31" s="198">
        <f t="shared" si="19"/>
        <v>0</v>
      </c>
    </row>
    <row r="32" spans="1:64">
      <c r="A32" s="687" t="s">
        <v>66</v>
      </c>
      <c r="B32" s="710"/>
      <c r="C32" s="710"/>
      <c r="D32" s="710"/>
      <c r="E32" s="710"/>
      <c r="N32" s="172"/>
      <c r="O32" s="172"/>
      <c r="P32" s="172"/>
      <c r="Q32" s="172"/>
      <c r="R32" s="172"/>
      <c r="S32" s="172"/>
      <c r="T32" s="198">
        <f t="shared" si="19"/>
        <v>0</v>
      </c>
    </row>
    <row r="33" spans="1:39">
      <c r="A33" s="138" t="s">
        <v>441</v>
      </c>
      <c r="B33" s="710"/>
      <c r="C33" s="710"/>
      <c r="D33" s="710"/>
      <c r="E33" s="710"/>
      <c r="N33" s="201">
        <f t="shared" ref="N33:S33" si="20">SUM(N24:N32)</f>
        <v>0</v>
      </c>
      <c r="O33" s="201">
        <f t="shared" si="20"/>
        <v>0</v>
      </c>
      <c r="P33" s="201">
        <f t="shared" si="20"/>
        <v>0</v>
      </c>
      <c r="Q33" s="201">
        <f t="shared" si="20"/>
        <v>0</v>
      </c>
      <c r="R33" s="201">
        <f t="shared" si="20"/>
        <v>0</v>
      </c>
      <c r="S33" s="201">
        <f t="shared" si="20"/>
        <v>0</v>
      </c>
      <c r="T33" s="198">
        <f t="shared" si="19"/>
        <v>0</v>
      </c>
    </row>
    <row r="34" spans="1:39">
      <c r="A34" s="132" t="s">
        <v>442</v>
      </c>
      <c r="B34" s="710"/>
      <c r="C34" s="710"/>
      <c r="D34" s="710"/>
      <c r="E34" s="710"/>
      <c r="N34" s="172"/>
      <c r="O34" s="172"/>
      <c r="P34" s="172"/>
      <c r="Q34" s="172"/>
      <c r="R34" s="172"/>
      <c r="S34" s="172"/>
      <c r="T34" s="198">
        <f t="shared" si="19"/>
        <v>0</v>
      </c>
    </row>
    <row r="35" spans="1:39">
      <c r="A35" s="132" t="s">
        <v>406</v>
      </c>
      <c r="B35" s="710"/>
      <c r="C35" s="710"/>
      <c r="D35" s="710"/>
      <c r="E35" s="710"/>
      <c r="N35" s="172"/>
      <c r="O35" s="172"/>
      <c r="P35" s="172"/>
      <c r="Q35" s="172"/>
      <c r="R35" s="172"/>
      <c r="S35" s="172"/>
      <c r="T35" s="198">
        <f t="shared" si="19"/>
        <v>0</v>
      </c>
    </row>
    <row r="36" spans="1:39">
      <c r="A36" s="138" t="s">
        <v>443</v>
      </c>
      <c r="B36" s="710"/>
      <c r="C36" s="710"/>
      <c r="D36" s="710"/>
      <c r="E36" s="710"/>
      <c r="N36" s="201">
        <f t="shared" ref="N36:S36" si="21">SUM(N33:N35)</f>
        <v>0</v>
      </c>
      <c r="O36" s="201">
        <f t="shared" si="21"/>
        <v>0</v>
      </c>
      <c r="P36" s="201">
        <f t="shared" si="21"/>
        <v>0</v>
      </c>
      <c r="Q36" s="201">
        <f t="shared" si="21"/>
        <v>0</v>
      </c>
      <c r="R36" s="201">
        <f t="shared" si="21"/>
        <v>0</v>
      </c>
      <c r="S36" s="201">
        <f t="shared" si="21"/>
        <v>0</v>
      </c>
      <c r="T36" s="203">
        <f t="shared" si="19"/>
        <v>0</v>
      </c>
    </row>
    <row r="38" spans="1:39">
      <c r="A38" s="1370" t="s">
        <v>311</v>
      </c>
      <c r="N38" s="188" t="str">
        <f>IF(ABS(N33-N18)&lt;0.1,"OK","ERROR")</f>
        <v>OK</v>
      </c>
      <c r="O38" s="188" t="str">
        <f>IF(ABS(O33-O18)&lt;0.1,"OK","ERROR")</f>
        <v>OK</v>
      </c>
      <c r="P38" s="188" t="str">
        <f t="shared" ref="P38:S38" si="22">IF(ABS(P33-P18)&lt;0.1,"OK","ERROR")</f>
        <v>OK</v>
      </c>
      <c r="Q38" s="188" t="str">
        <f t="shared" si="22"/>
        <v>OK</v>
      </c>
      <c r="R38" s="188" t="str">
        <f t="shared" si="22"/>
        <v>OK</v>
      </c>
      <c r="S38" s="188" t="str">
        <f t="shared" si="22"/>
        <v>OK</v>
      </c>
      <c r="AM38" s="128"/>
    </row>
    <row r="39" spans="1:39">
      <c r="A39" s="1154" t="s">
        <v>1248</v>
      </c>
      <c r="N39" s="188" t="str">
        <f>IF(ABS(N33-'Costs Matrix 2010'!J52)&lt;0.1,"OK","ERROR")</f>
        <v>OK</v>
      </c>
      <c r="O39" s="188" t="str">
        <f>IF(ABS(O33-'C1 - Costs Matrix 2011'!J77)&lt;0.1,"OK","ERROR")</f>
        <v>OK</v>
      </c>
      <c r="P39" s="188" t="str">
        <f>IF(ABS(P33-'C1 - Costs Matrix 2012'!J77)&lt;0.1,"OK","ERROR")</f>
        <v>OK</v>
      </c>
      <c r="Q39" s="188" t="str">
        <f>IF(ABS(Q33-'C1 - Costs Matrix 2013'!J77)&lt;0.1,"OK","ERROR")</f>
        <v>OK</v>
      </c>
      <c r="R39" s="188" t="str">
        <f>IF(ABS(R33-'C1 - Costs Matrix 2014'!J77)&lt;0.1,"OK","ERROR")</f>
        <v>OK</v>
      </c>
      <c r="S39" s="188" t="str">
        <f>IF(ABS(S33-'C1 - Costs Matrix 2015'!N77)&lt;0.1,"OK","ERROR")</f>
        <v>OK</v>
      </c>
      <c r="AM39" s="128"/>
    </row>
    <row r="40" spans="1:39">
      <c r="A40" s="1371" t="s">
        <v>1249</v>
      </c>
      <c r="N40" s="188" t="str">
        <f>IF(ABS(N36-'Costs Matrix 2010'!J57)&lt;0.1,"OK","ERROR")</f>
        <v>OK</v>
      </c>
      <c r="O40" s="188" t="str">
        <f>IF(ABS(O36-'C1 - Costs Matrix 2011'!J82)&lt;0.1,"OK","ERROR")</f>
        <v>OK</v>
      </c>
      <c r="P40" s="188" t="str">
        <f>IF(ABS(P36-'C1 - Costs Matrix 2012'!J82)&lt;0.1,"OK","ERROR")</f>
        <v>OK</v>
      </c>
      <c r="Q40" s="188" t="str">
        <f>IF(ABS(Q36-'C1 - Costs Matrix 2013'!J82)&lt;0.1,"OK","ERROR")</f>
        <v>OK</v>
      </c>
      <c r="R40" s="188" t="str">
        <f>IF(ABS(R36-'C1 - Costs Matrix 2014'!J82)&lt;0.1,"OK","ERROR")</f>
        <v>OK</v>
      </c>
      <c r="S40" s="188" t="str">
        <f>IF(ABS(S36-'C1 - Costs Matrix 2015'!N82)&lt;0.1,"OK","ERROR")</f>
        <v>OK</v>
      </c>
      <c r="AM40" s="128"/>
    </row>
    <row r="41" spans="1:39">
      <c r="I41" s="128"/>
    </row>
  </sheetData>
  <mergeCells count="9">
    <mergeCell ref="AC2:AF2"/>
    <mergeCell ref="O3:T3"/>
    <mergeCell ref="W3:AA3"/>
    <mergeCell ref="O23:S23"/>
    <mergeCell ref="A18:C18"/>
    <mergeCell ref="V2:AA2"/>
    <mergeCell ref="F3:L3"/>
    <mergeCell ref="G5:K5"/>
    <mergeCell ref="N2:T2"/>
  </mergeCells>
  <conditionalFormatting sqref="AC5:AF17 V5:AA17">
    <cfRule type="expression" dxfId="41" priority="4" stopIfTrue="1">
      <formula>NOT(ISERROR(SEARCH("Err",V5)))</formula>
    </cfRule>
  </conditionalFormatting>
  <conditionalFormatting sqref="N38:S38">
    <cfRule type="cellIs" dxfId="40" priority="3" stopIfTrue="1" operator="equal">
      <formula>"Err"</formula>
    </cfRule>
  </conditionalFormatting>
  <conditionalFormatting sqref="N38:S40">
    <cfRule type="cellIs" dxfId="39" priority="1" operator="equal">
      <formula>"Err"</formula>
    </cfRule>
  </conditionalFormatting>
  <pageMargins left="0.31496062992125984" right="0.11811023622047245" top="0.59055118110236227" bottom="0.35433070866141736" header="0.31496062992125984" footer="0.11811023622047245"/>
  <pageSetup paperSize="8" scale="68" orientation="landscape" r:id="rId1"/>
  <headerFooter>
    <oddHeader>&amp;R&amp;"Verdana,Bold"&amp;14&amp;A</oddHeader>
    <oddFooter>&amp;L&amp;D &amp;T&amp;C&amp;Z&amp;F&amp;R&amp;A</oddFooter>
  </headerFooter>
  <drawing r:id="rId2"/>
</worksheet>
</file>

<file path=xl/worksheets/sheet62.xml><?xml version="1.0" encoding="utf-8"?>
<worksheet xmlns="http://schemas.openxmlformats.org/spreadsheetml/2006/main" xmlns:r="http://schemas.openxmlformats.org/officeDocument/2006/relationships">
  <sheetPr>
    <tabColor rgb="FF00FFFF"/>
    <pageSetUpPr fitToPage="1"/>
  </sheetPr>
  <dimension ref="A1:AA329"/>
  <sheetViews>
    <sheetView zoomScale="70" zoomScaleNormal="70" workbookViewId="0"/>
  </sheetViews>
  <sheetFormatPr defaultRowHeight="12.75"/>
  <cols>
    <col min="1" max="6" width="18.625" style="128" customWidth="1"/>
    <col min="7" max="7" width="2.125" style="128" customWidth="1"/>
    <col min="8" max="12" width="7.375" style="128" customWidth="1"/>
    <col min="13" max="13" width="8.375" style="128" bestFit="1" customWidth="1"/>
    <col min="14" max="18" width="7.375" style="128" customWidth="1"/>
    <col min="19" max="19" width="8.75" style="128" bestFit="1" customWidth="1"/>
    <col min="20" max="22" width="4.125" style="128" customWidth="1"/>
    <col min="23" max="23" width="9" style="128"/>
    <col min="24" max="24" width="42.125" style="30" customWidth="1"/>
    <col min="25" max="16384" width="9" style="128"/>
  </cols>
  <sheetData>
    <row r="1" spans="1:27" s="30" customFormat="1" ht="15">
      <c r="A1" s="8" t="s">
        <v>1239</v>
      </c>
      <c r="G1" s="37"/>
    </row>
    <row r="2" spans="1:27" ht="15">
      <c r="A2" s="8" t="str">
        <f>Cover!D13</f>
        <v>[DNO]</v>
      </c>
      <c r="H2" s="2214" t="s">
        <v>730</v>
      </c>
      <c r="I2" s="2215"/>
      <c r="J2" s="2215"/>
      <c r="K2" s="2215"/>
      <c r="L2" s="2215"/>
      <c r="M2" s="2215"/>
      <c r="N2" s="2216"/>
    </row>
    <row r="3" spans="1:27" s="800" customFormat="1" ht="15">
      <c r="A3" s="8">
        <f>Cover!D15</f>
        <v>2012</v>
      </c>
      <c r="E3" s="808"/>
      <c r="F3" s="808"/>
      <c r="H3" s="809" t="s">
        <v>0</v>
      </c>
      <c r="I3" s="2212" t="s">
        <v>1</v>
      </c>
      <c r="J3" s="2213"/>
      <c r="K3" s="2213"/>
      <c r="L3" s="2213"/>
      <c r="M3" s="2213"/>
      <c r="N3" s="2252"/>
      <c r="O3" s="818"/>
      <c r="P3" s="818"/>
      <c r="Q3" s="818"/>
      <c r="R3" s="818"/>
      <c r="AA3" s="30"/>
    </row>
    <row r="4" spans="1:27" s="800" customFormat="1">
      <c r="A4" s="41" t="s">
        <v>736</v>
      </c>
      <c r="C4" s="41"/>
      <c r="D4" s="808"/>
      <c r="E4" s="808"/>
      <c r="F4" s="808"/>
      <c r="H4" s="909">
        <v>2010</v>
      </c>
      <c r="I4" s="909">
        <v>2011</v>
      </c>
      <c r="J4" s="909">
        <v>2012</v>
      </c>
      <c r="K4" s="909">
        <v>2013</v>
      </c>
      <c r="L4" s="909">
        <v>2014</v>
      </c>
      <c r="M4" s="909">
        <v>2015</v>
      </c>
      <c r="N4" s="909" t="s">
        <v>1</v>
      </c>
      <c r="W4" s="30"/>
    </row>
    <row r="5" spans="1:27" ht="15.75" customHeight="1">
      <c r="A5" s="819" t="s">
        <v>158</v>
      </c>
      <c r="B5" s="820" t="s">
        <v>159</v>
      </c>
      <c r="C5" s="821" t="s">
        <v>735</v>
      </c>
      <c r="D5" s="260"/>
      <c r="E5" s="260"/>
      <c r="F5" s="260"/>
      <c r="G5" s="822"/>
      <c r="H5" s="909" t="s">
        <v>3</v>
      </c>
      <c r="I5" s="909" t="s">
        <v>3</v>
      </c>
      <c r="J5" s="909" t="s">
        <v>3</v>
      </c>
      <c r="K5" s="909" t="s">
        <v>3</v>
      </c>
      <c r="L5" s="909" t="s">
        <v>3</v>
      </c>
      <c r="M5" s="909" t="s">
        <v>3</v>
      </c>
      <c r="N5" s="909" t="s">
        <v>3</v>
      </c>
      <c r="T5" s="30"/>
      <c r="W5" s="30"/>
      <c r="X5" s="128"/>
    </row>
    <row r="6" spans="1:27" ht="12" customHeight="1">
      <c r="A6" s="1276"/>
      <c r="B6" s="824"/>
      <c r="C6" s="823"/>
      <c r="D6" s="260"/>
      <c r="E6" s="260"/>
      <c r="F6" s="260"/>
      <c r="G6" s="822"/>
      <c r="H6" s="823"/>
      <c r="I6" s="823"/>
      <c r="J6" s="823"/>
      <c r="K6" s="823"/>
      <c r="L6" s="823"/>
      <c r="M6" s="823"/>
      <c r="N6" s="140">
        <f>SUM(I6:M6)</f>
        <v>0</v>
      </c>
      <c r="T6" s="30"/>
      <c r="W6" s="30"/>
      <c r="X6" s="128"/>
    </row>
    <row r="7" spans="1:27" ht="12" customHeight="1">
      <c r="A7" s="823"/>
      <c r="B7" s="823"/>
      <c r="C7" s="823"/>
      <c r="D7" s="260"/>
      <c r="E7" s="260"/>
      <c r="F7" s="260"/>
      <c r="G7" s="822"/>
      <c r="H7" s="823"/>
      <c r="I7" s="823"/>
      <c r="J7" s="823"/>
      <c r="K7" s="823"/>
      <c r="L7" s="823"/>
      <c r="M7" s="823"/>
      <c r="N7" s="140">
        <f t="shared" ref="N7:N17" si="0">SUM(I7:M7)</f>
        <v>0</v>
      </c>
      <c r="T7" s="30"/>
      <c r="W7" s="30"/>
      <c r="X7" s="128"/>
    </row>
    <row r="8" spans="1:27" ht="12" customHeight="1">
      <c r="A8" s="823"/>
      <c r="B8" s="823"/>
      <c r="C8" s="823"/>
      <c r="D8" s="260"/>
      <c r="E8" s="260"/>
      <c r="F8" s="260"/>
      <c r="G8" s="822"/>
      <c r="H8" s="823"/>
      <c r="I8" s="823"/>
      <c r="J8" s="823"/>
      <c r="K8" s="823"/>
      <c r="L8" s="823"/>
      <c r="M8" s="823"/>
      <c r="N8" s="140">
        <f t="shared" si="0"/>
        <v>0</v>
      </c>
      <c r="T8" s="30"/>
      <c r="W8" s="30"/>
      <c r="X8" s="128"/>
    </row>
    <row r="9" spans="1:27" ht="12" customHeight="1">
      <c r="A9" s="823"/>
      <c r="B9" s="823"/>
      <c r="C9" s="823"/>
      <c r="D9" s="260"/>
      <c r="E9" s="260"/>
      <c r="F9" s="260"/>
      <c r="G9" s="822"/>
      <c r="H9" s="823"/>
      <c r="I9" s="823"/>
      <c r="J9" s="823"/>
      <c r="K9" s="823"/>
      <c r="L9" s="823"/>
      <c r="M9" s="823"/>
      <c r="N9" s="140">
        <f>SUM(I9:M9)</f>
        <v>0</v>
      </c>
      <c r="T9" s="30"/>
      <c r="W9" s="30"/>
      <c r="X9" s="128"/>
    </row>
    <row r="10" spans="1:27" ht="12" customHeight="1">
      <c r="A10" s="823"/>
      <c r="B10" s="823"/>
      <c r="C10" s="823"/>
      <c r="D10" s="260"/>
      <c r="E10" s="260"/>
      <c r="F10" s="260"/>
      <c r="G10" s="822"/>
      <c r="H10" s="823"/>
      <c r="I10" s="823"/>
      <c r="J10" s="823"/>
      <c r="K10" s="823"/>
      <c r="L10" s="823"/>
      <c r="M10" s="823"/>
      <c r="N10" s="817">
        <f t="shared" si="0"/>
        <v>0</v>
      </c>
      <c r="T10" s="30"/>
      <c r="W10" s="30"/>
      <c r="X10" s="128"/>
    </row>
    <row r="11" spans="1:27" ht="12" customHeight="1">
      <c r="A11" s="823"/>
      <c r="B11" s="823"/>
      <c r="C11" s="823"/>
      <c r="D11" s="260"/>
      <c r="E11" s="260"/>
      <c r="F11" s="260"/>
      <c r="G11" s="822"/>
      <c r="H11" s="823"/>
      <c r="I11" s="823"/>
      <c r="J11" s="823"/>
      <c r="K11" s="823"/>
      <c r="L11" s="823"/>
      <c r="M11" s="823"/>
      <c r="N11" s="817">
        <f t="shared" si="0"/>
        <v>0</v>
      </c>
      <c r="T11" s="30"/>
      <c r="W11" s="30"/>
      <c r="X11" s="128"/>
    </row>
    <row r="12" spans="1:27" ht="12" customHeight="1">
      <c r="A12" s="823"/>
      <c r="B12" s="823"/>
      <c r="C12" s="823"/>
      <c r="D12" s="260"/>
      <c r="E12" s="260"/>
      <c r="F12" s="260"/>
      <c r="G12" s="822"/>
      <c r="H12" s="823"/>
      <c r="I12" s="823"/>
      <c r="J12" s="823"/>
      <c r="K12" s="823"/>
      <c r="L12" s="823"/>
      <c r="M12" s="823"/>
      <c r="N12" s="817">
        <f t="shared" si="0"/>
        <v>0</v>
      </c>
      <c r="T12" s="30"/>
      <c r="W12" s="30"/>
      <c r="X12" s="128"/>
    </row>
    <row r="13" spans="1:27" ht="12" customHeight="1">
      <c r="A13" s="823"/>
      <c r="B13" s="823"/>
      <c r="C13" s="823"/>
      <c r="D13" s="260"/>
      <c r="E13" s="260"/>
      <c r="F13" s="260"/>
      <c r="G13" s="822"/>
      <c r="H13" s="823"/>
      <c r="I13" s="823"/>
      <c r="J13" s="823"/>
      <c r="K13" s="823"/>
      <c r="L13" s="823"/>
      <c r="M13" s="823"/>
      <c r="N13" s="817">
        <f>SUM(I13:M13)</f>
        <v>0</v>
      </c>
      <c r="T13" s="30"/>
      <c r="W13" s="30"/>
      <c r="X13" s="128"/>
    </row>
    <row r="14" spans="1:27" s="800" customFormat="1">
      <c r="A14" s="823"/>
      <c r="B14" s="823"/>
      <c r="C14" s="823"/>
      <c r="D14" s="770"/>
      <c r="E14" s="770"/>
      <c r="F14" s="770"/>
      <c r="H14" s="823"/>
      <c r="I14" s="823"/>
      <c r="J14" s="823"/>
      <c r="K14" s="823"/>
      <c r="L14" s="823"/>
      <c r="M14" s="823"/>
      <c r="N14" s="817">
        <f t="shared" si="0"/>
        <v>0</v>
      </c>
      <c r="W14" s="30"/>
    </row>
    <row r="15" spans="1:27" s="800" customFormat="1">
      <c r="A15" s="823"/>
      <c r="B15" s="823"/>
      <c r="C15" s="823"/>
      <c r="D15" s="770"/>
      <c r="E15" s="770"/>
      <c r="F15" s="770"/>
      <c r="H15" s="823"/>
      <c r="I15" s="823"/>
      <c r="J15" s="823"/>
      <c r="K15" s="823"/>
      <c r="L15" s="823"/>
      <c r="M15" s="823"/>
      <c r="N15" s="817">
        <f t="shared" si="0"/>
        <v>0</v>
      </c>
      <c r="W15" s="30"/>
    </row>
    <row r="16" spans="1:27" s="800" customFormat="1">
      <c r="A16" s="823"/>
      <c r="B16" s="823"/>
      <c r="C16" s="823"/>
      <c r="D16" s="770"/>
      <c r="E16" s="770"/>
      <c r="F16" s="770"/>
      <c r="H16" s="823"/>
      <c r="I16" s="823"/>
      <c r="J16" s="823"/>
      <c r="K16" s="823"/>
      <c r="L16" s="823"/>
      <c r="M16" s="823"/>
      <c r="N16" s="817">
        <f>SUM(I16:M16)</f>
        <v>0</v>
      </c>
      <c r="W16" s="30"/>
    </row>
    <row r="17" spans="1:24" s="800" customFormat="1">
      <c r="A17" s="1397" t="s">
        <v>2</v>
      </c>
      <c r="B17" s="1395"/>
      <c r="C17" s="1395"/>
      <c r="D17" s="1395"/>
      <c r="E17" s="1395"/>
      <c r="F17" s="1396"/>
      <c r="H17" s="817">
        <f t="shared" ref="H17:L17" si="1">SUM(H6:H16)</f>
        <v>0</v>
      </c>
      <c r="I17" s="817">
        <f>SUM(I6:I16)</f>
        <v>0</v>
      </c>
      <c r="J17" s="817">
        <f>SUM(J6:J16)</f>
        <v>0</v>
      </c>
      <c r="K17" s="817">
        <f>SUM(K6:K16)</f>
        <v>0</v>
      </c>
      <c r="L17" s="817">
        <f t="shared" si="1"/>
        <v>0</v>
      </c>
      <c r="M17" s="817">
        <f>SUM(M6:M16)</f>
        <v>0</v>
      </c>
      <c r="N17" s="817">
        <f t="shared" si="0"/>
        <v>0</v>
      </c>
      <c r="W17" s="30"/>
    </row>
    <row r="18" spans="1:24" s="800" customFormat="1">
      <c r="C18" s="808"/>
      <c r="D18" s="808"/>
      <c r="E18" s="808"/>
      <c r="F18" s="808"/>
      <c r="H18" s="818"/>
      <c r="I18" s="818"/>
      <c r="J18" s="818"/>
      <c r="K18" s="818"/>
      <c r="L18" s="818"/>
      <c r="M18" s="818"/>
      <c r="N18" s="818"/>
      <c r="W18" s="30"/>
    </row>
    <row r="19" spans="1:24" s="30" customFormat="1">
      <c r="A19" s="1440" t="s">
        <v>734</v>
      </c>
      <c r="B19" s="1441"/>
      <c r="G19" s="1369"/>
      <c r="H19" s="776" t="s">
        <v>0</v>
      </c>
      <c r="I19" s="2254" t="s">
        <v>1</v>
      </c>
      <c r="J19" s="2255"/>
      <c r="K19" s="2255"/>
      <c r="L19" s="2255"/>
      <c r="M19" s="2256"/>
      <c r="N19" s="776" t="s">
        <v>1</v>
      </c>
    </row>
    <row r="20" spans="1:24" s="30" customFormat="1">
      <c r="A20" s="1410" t="s">
        <v>735</v>
      </c>
      <c r="B20" s="1402"/>
      <c r="G20" s="37"/>
      <c r="H20" s="776">
        <v>2010</v>
      </c>
      <c r="I20" s="776">
        <v>2011</v>
      </c>
      <c r="J20" s="776">
        <v>2012</v>
      </c>
      <c r="K20" s="776">
        <v>2013</v>
      </c>
      <c r="L20" s="776">
        <v>2014</v>
      </c>
      <c r="M20" s="776">
        <v>2015</v>
      </c>
      <c r="N20" s="1094" t="s">
        <v>3</v>
      </c>
    </row>
    <row r="21" spans="1:24">
      <c r="A21" s="1403" t="s">
        <v>76</v>
      </c>
      <c r="B21" s="1404"/>
      <c r="D21" s="65"/>
      <c r="H21" s="140">
        <f t="shared" ref="H21:M21" si="2">SUMIF($C$6:$C$16,$A$21,H$6:H$16)</f>
        <v>0</v>
      </c>
      <c r="I21" s="140">
        <f t="shared" si="2"/>
        <v>0</v>
      </c>
      <c r="J21" s="140">
        <f t="shared" si="2"/>
        <v>0</v>
      </c>
      <c r="K21" s="140">
        <f t="shared" si="2"/>
        <v>0</v>
      </c>
      <c r="L21" s="140">
        <f t="shared" si="2"/>
        <v>0</v>
      </c>
      <c r="M21" s="140">
        <f t="shared" si="2"/>
        <v>0</v>
      </c>
      <c r="N21" s="140">
        <f>SUM(I21:M21)</f>
        <v>0</v>
      </c>
      <c r="T21" s="30"/>
      <c r="W21" s="30"/>
      <c r="X21" s="128"/>
    </row>
    <row r="22" spans="1:24">
      <c r="A22" s="1403" t="s">
        <v>74</v>
      </c>
      <c r="B22" s="1404"/>
      <c r="D22" s="65"/>
      <c r="H22" s="140">
        <f t="shared" ref="H22:M22" si="3">SUMIF($C$6:$C$16,$A$22,H$6:H$16)</f>
        <v>0</v>
      </c>
      <c r="I22" s="140">
        <f t="shared" si="3"/>
        <v>0</v>
      </c>
      <c r="J22" s="140">
        <f t="shared" si="3"/>
        <v>0</v>
      </c>
      <c r="K22" s="140">
        <f t="shared" si="3"/>
        <v>0</v>
      </c>
      <c r="L22" s="140">
        <f t="shared" si="3"/>
        <v>0</v>
      </c>
      <c r="M22" s="140">
        <f t="shared" si="3"/>
        <v>0</v>
      </c>
      <c r="N22" s="140">
        <f t="shared" ref="N22:N24" si="4">SUM(I22:M22)</f>
        <v>0</v>
      </c>
      <c r="T22" s="30"/>
      <c r="W22" s="30"/>
      <c r="X22" s="128"/>
    </row>
    <row r="23" spans="1:24">
      <c r="A23" s="1403" t="s">
        <v>75</v>
      </c>
      <c r="B23" s="1404"/>
      <c r="D23" s="65"/>
      <c r="H23" s="140">
        <f t="shared" ref="H23:M23" si="5">SUMIF($C$6:$C$16,$A$23,H$6:H$16)</f>
        <v>0</v>
      </c>
      <c r="I23" s="140">
        <f t="shared" si="5"/>
        <v>0</v>
      </c>
      <c r="J23" s="140">
        <f t="shared" si="5"/>
        <v>0</v>
      </c>
      <c r="K23" s="140">
        <f t="shared" si="5"/>
        <v>0</v>
      </c>
      <c r="L23" s="140">
        <f t="shared" si="5"/>
        <v>0</v>
      </c>
      <c r="M23" s="140">
        <f t="shared" si="5"/>
        <v>0</v>
      </c>
      <c r="N23" s="140">
        <f t="shared" si="4"/>
        <v>0</v>
      </c>
      <c r="T23" s="30"/>
      <c r="W23" s="30"/>
      <c r="X23" s="128"/>
    </row>
    <row r="24" spans="1:24">
      <c r="A24" s="1403" t="s">
        <v>83</v>
      </c>
      <c r="B24" s="1404"/>
      <c r="D24" s="65"/>
      <c r="H24" s="140">
        <f t="shared" ref="H24:M24" si="6">SUMIF($C$6:$C$16,$A$24,H$6:H$16)</f>
        <v>0</v>
      </c>
      <c r="I24" s="140">
        <f t="shared" si="6"/>
        <v>0</v>
      </c>
      <c r="J24" s="140">
        <f t="shared" si="6"/>
        <v>0</v>
      </c>
      <c r="K24" s="140">
        <f t="shared" si="6"/>
        <v>0</v>
      </c>
      <c r="L24" s="140">
        <f t="shared" si="6"/>
        <v>0</v>
      </c>
      <c r="M24" s="140">
        <f t="shared" si="6"/>
        <v>0</v>
      </c>
      <c r="N24" s="140">
        <f t="shared" si="4"/>
        <v>0</v>
      </c>
      <c r="T24" s="30"/>
      <c r="W24" s="30"/>
      <c r="X24" s="128"/>
    </row>
    <row r="25" spans="1:24">
      <c r="A25" s="1405" t="s">
        <v>1105</v>
      </c>
      <c r="B25" s="1404"/>
      <c r="D25" s="65"/>
      <c r="H25" s="140">
        <f t="shared" ref="H25:M25" si="7">SUMIF($C$6:$C$16,$A$25,H$6:H$16)</f>
        <v>0</v>
      </c>
      <c r="I25" s="140">
        <f t="shared" si="7"/>
        <v>0</v>
      </c>
      <c r="J25" s="140">
        <f t="shared" si="7"/>
        <v>0</v>
      </c>
      <c r="K25" s="140">
        <f t="shared" si="7"/>
        <v>0</v>
      </c>
      <c r="L25" s="140">
        <f t="shared" si="7"/>
        <v>0</v>
      </c>
      <c r="M25" s="140">
        <f t="shared" si="7"/>
        <v>0</v>
      </c>
      <c r="N25" s="140">
        <f>SUM(I25:M25)</f>
        <v>0</v>
      </c>
      <c r="T25" s="30"/>
      <c r="W25" s="30"/>
      <c r="X25" s="128"/>
    </row>
    <row r="26" spans="1:24" s="800" customFormat="1">
      <c r="A26" s="1406" t="s">
        <v>2</v>
      </c>
      <c r="B26" s="1396"/>
      <c r="D26" s="808"/>
      <c r="H26" s="817">
        <f>SUM(H21:H25)</f>
        <v>0</v>
      </c>
      <c r="I26" s="817">
        <f t="shared" ref="I26:M26" si="8">SUM(I21:I25)</f>
        <v>0</v>
      </c>
      <c r="J26" s="817">
        <f t="shared" si="8"/>
        <v>0</v>
      </c>
      <c r="K26" s="817">
        <f>SUM(K21:K25)</f>
        <v>0</v>
      </c>
      <c r="L26" s="817">
        <f t="shared" si="8"/>
        <v>0</v>
      </c>
      <c r="M26" s="817">
        <f t="shared" si="8"/>
        <v>0</v>
      </c>
      <c r="N26" s="817">
        <f>SUM(I26:M26)</f>
        <v>0</v>
      </c>
      <c r="W26" s="30"/>
    </row>
    <row r="27" spans="1:24" s="800" customFormat="1">
      <c r="A27" s="1399"/>
      <c r="B27" s="1401"/>
      <c r="C27" s="808"/>
      <c r="D27" s="808"/>
      <c r="H27" s="818"/>
      <c r="J27" s="818"/>
      <c r="K27" s="818"/>
      <c r="L27" s="818"/>
      <c r="M27" s="818"/>
      <c r="N27" s="818"/>
      <c r="W27" s="30"/>
    </row>
    <row r="28" spans="1:24" s="800" customFormat="1">
      <c r="A28" s="882"/>
      <c r="B28" s="808"/>
      <c r="C28" s="808"/>
      <c r="D28" s="808"/>
      <c r="H28" s="826" t="s">
        <v>0</v>
      </c>
      <c r="I28" s="2231" t="s">
        <v>1</v>
      </c>
      <c r="J28" s="2231"/>
      <c r="K28" s="2231"/>
      <c r="L28" s="2231"/>
      <c r="M28" s="2231"/>
      <c r="N28" s="776" t="s">
        <v>1</v>
      </c>
      <c r="W28" s="30"/>
    </row>
    <row r="29" spans="1:24" s="800" customFormat="1" ht="15">
      <c r="A29" s="1400" t="s">
        <v>233</v>
      </c>
      <c r="B29" s="1393"/>
      <c r="C29" s="808"/>
      <c r="D29" s="808"/>
      <c r="H29" s="776">
        <v>2010</v>
      </c>
      <c r="I29" s="3">
        <v>2011</v>
      </c>
      <c r="J29" s="3">
        <v>2012</v>
      </c>
      <c r="K29" s="3">
        <v>2013</v>
      </c>
      <c r="L29" s="3">
        <v>2014</v>
      </c>
      <c r="M29" s="3">
        <v>2015</v>
      </c>
      <c r="N29" s="1394" t="s">
        <v>3</v>
      </c>
      <c r="W29" s="30"/>
    </row>
    <row r="30" spans="1:24" s="800" customFormat="1">
      <c r="A30" s="1405" t="s">
        <v>58</v>
      </c>
      <c r="B30" s="1396"/>
      <c r="C30" s="808"/>
      <c r="D30" s="808"/>
      <c r="H30" s="172"/>
      <c r="I30" s="172"/>
      <c r="J30" s="172"/>
      <c r="K30" s="172"/>
      <c r="L30" s="172"/>
      <c r="M30" s="172"/>
      <c r="N30" s="60">
        <f t="shared" ref="N30:N40" si="9">SUM(I30:M30)</f>
        <v>0</v>
      </c>
      <c r="W30" s="30"/>
    </row>
    <row r="31" spans="1:24" s="800" customFormat="1">
      <c r="A31" s="1405" t="s">
        <v>59</v>
      </c>
      <c r="B31" s="1396"/>
      <c r="C31" s="808"/>
      <c r="D31" s="808"/>
      <c r="H31" s="172"/>
      <c r="I31" s="172"/>
      <c r="J31" s="172"/>
      <c r="K31" s="172"/>
      <c r="L31" s="172"/>
      <c r="M31" s="172"/>
      <c r="N31" s="60">
        <f>SUM(I31:M31)</f>
        <v>0</v>
      </c>
      <c r="W31" s="30"/>
    </row>
    <row r="32" spans="1:24" s="800" customFormat="1">
      <c r="A32" s="1405" t="s">
        <v>60</v>
      </c>
      <c r="B32" s="1396"/>
      <c r="C32" s="808"/>
      <c r="D32" s="808"/>
      <c r="H32" s="172"/>
      <c r="I32" s="172"/>
      <c r="J32" s="172"/>
      <c r="K32" s="172"/>
      <c r="L32" s="172"/>
      <c r="M32" s="172"/>
      <c r="N32" s="60">
        <f>SUM(I32:M32)</f>
        <v>0</v>
      </c>
      <c r="W32" s="30"/>
    </row>
    <row r="33" spans="1:27" s="800" customFormat="1">
      <c r="A33" s="1405" t="s">
        <v>61</v>
      </c>
      <c r="B33" s="1396"/>
      <c r="C33" s="808"/>
      <c r="D33" s="808"/>
      <c r="H33" s="172"/>
      <c r="I33" s="172"/>
      <c r="J33" s="172"/>
      <c r="K33" s="172"/>
      <c r="L33" s="172"/>
      <c r="M33" s="172"/>
      <c r="N33" s="60">
        <f>SUM(I33:M33)</f>
        <v>0</v>
      </c>
      <c r="W33" s="30"/>
    </row>
    <row r="34" spans="1:27" s="800" customFormat="1">
      <c r="A34" s="1405" t="s">
        <v>62</v>
      </c>
      <c r="B34" s="1396"/>
      <c r="C34" s="808"/>
      <c r="D34" s="808"/>
      <c r="H34" s="172"/>
      <c r="I34" s="172"/>
      <c r="J34" s="172"/>
      <c r="K34" s="172"/>
      <c r="L34" s="172"/>
      <c r="M34" s="172"/>
      <c r="N34" s="60">
        <f t="shared" si="9"/>
        <v>0</v>
      </c>
      <c r="W34" s="30"/>
    </row>
    <row r="35" spans="1:27" s="800" customFormat="1">
      <c r="A35" s="1405" t="s">
        <v>63</v>
      </c>
      <c r="B35" s="1396"/>
      <c r="C35" s="808"/>
      <c r="D35" s="808"/>
      <c r="H35" s="172"/>
      <c r="I35" s="172"/>
      <c r="J35" s="172"/>
      <c r="K35" s="172"/>
      <c r="L35" s="172"/>
      <c r="M35" s="172"/>
      <c r="N35" s="60">
        <f t="shared" si="9"/>
        <v>0</v>
      </c>
      <c r="W35" s="30"/>
    </row>
    <row r="36" spans="1:27" s="800" customFormat="1">
      <c r="A36" s="1405" t="s">
        <v>64</v>
      </c>
      <c r="B36" s="1396"/>
      <c r="C36" s="808"/>
      <c r="D36" s="808"/>
      <c r="H36" s="172"/>
      <c r="I36" s="172"/>
      <c r="J36" s="172"/>
      <c r="K36" s="172"/>
      <c r="L36" s="172"/>
      <c r="M36" s="172"/>
      <c r="N36" s="60">
        <f t="shared" si="9"/>
        <v>0</v>
      </c>
      <c r="W36" s="30"/>
    </row>
    <row r="37" spans="1:27" s="800" customFormat="1">
      <c r="A37" s="1405" t="s">
        <v>65</v>
      </c>
      <c r="B37" s="1396"/>
      <c r="C37" s="808"/>
      <c r="D37" s="808"/>
      <c r="H37" s="172"/>
      <c r="I37" s="172"/>
      <c r="J37" s="172"/>
      <c r="K37" s="172"/>
      <c r="L37" s="172"/>
      <c r="M37" s="172"/>
      <c r="N37" s="60">
        <f>SUM(I37:M37)</f>
        <v>0</v>
      </c>
      <c r="W37" s="30"/>
    </row>
    <row r="38" spans="1:27" s="800" customFormat="1">
      <c r="A38" s="1405" t="s">
        <v>66</v>
      </c>
      <c r="B38" s="1396"/>
      <c r="C38" s="808"/>
      <c r="D38" s="808"/>
      <c r="H38" s="172"/>
      <c r="I38" s="172"/>
      <c r="J38" s="172"/>
      <c r="K38" s="172"/>
      <c r="L38" s="172"/>
      <c r="M38" s="172"/>
      <c r="N38" s="60">
        <f t="shared" si="9"/>
        <v>0</v>
      </c>
      <c r="W38" s="30"/>
    </row>
    <row r="39" spans="1:27" s="800" customFormat="1">
      <c r="A39" s="1407" t="s">
        <v>441</v>
      </c>
      <c r="B39" s="1396"/>
      <c r="C39" s="808"/>
      <c r="D39" s="808"/>
      <c r="H39" s="201">
        <f>SUM(H30:H38)</f>
        <v>0</v>
      </c>
      <c r="I39" s="201">
        <f t="shared" ref="I39:M39" si="10">SUM(I30:I38)</f>
        <v>0</v>
      </c>
      <c r="J39" s="201">
        <f t="shared" si="10"/>
        <v>0</v>
      </c>
      <c r="K39" s="201">
        <f t="shared" si="10"/>
        <v>0</v>
      </c>
      <c r="L39" s="201">
        <f t="shared" si="10"/>
        <v>0</v>
      </c>
      <c r="M39" s="201">
        <f t="shared" si="10"/>
        <v>0</v>
      </c>
      <c r="N39" s="60">
        <f>SUM(I39:M39)</f>
        <v>0</v>
      </c>
      <c r="W39" s="30"/>
    </row>
    <row r="40" spans="1:27" s="800" customFormat="1">
      <c r="A40" s="1405" t="s">
        <v>442</v>
      </c>
      <c r="B40" s="1396"/>
      <c r="C40" s="808"/>
      <c r="D40" s="808"/>
      <c r="H40" s="172"/>
      <c r="I40" s="172"/>
      <c r="J40" s="172"/>
      <c r="K40" s="172"/>
      <c r="L40" s="172"/>
      <c r="M40" s="172"/>
      <c r="N40" s="60">
        <f t="shared" si="9"/>
        <v>0</v>
      </c>
      <c r="W40" s="30"/>
    </row>
    <row r="41" spans="1:27" s="800" customFormat="1">
      <c r="A41" s="1405" t="s">
        <v>406</v>
      </c>
      <c r="B41" s="1396"/>
      <c r="C41" s="808"/>
      <c r="D41" s="808"/>
      <c r="H41" s="172"/>
      <c r="I41" s="172"/>
      <c r="J41" s="172"/>
      <c r="K41" s="172"/>
      <c r="L41" s="172"/>
      <c r="M41" s="172"/>
      <c r="N41" s="60">
        <f>SUM(I41:M41)</f>
        <v>0</v>
      </c>
      <c r="W41" s="30"/>
    </row>
    <row r="42" spans="1:27" s="800" customFormat="1">
      <c r="A42" s="1407" t="s">
        <v>443</v>
      </c>
      <c r="B42" s="1396"/>
      <c r="C42" s="808"/>
      <c r="D42" s="808"/>
      <c r="E42" s="808"/>
      <c r="F42" s="808"/>
      <c r="H42" s="201">
        <f>SUM(H39:H41)</f>
        <v>0</v>
      </c>
      <c r="I42" s="201">
        <f t="shared" ref="I42:M42" si="11">SUM(I39:I41)</f>
        <v>0</v>
      </c>
      <c r="J42" s="201">
        <f t="shared" si="11"/>
        <v>0</v>
      </c>
      <c r="K42" s="201">
        <f>SUM(K39:K41)</f>
        <v>0</v>
      </c>
      <c r="L42" s="201">
        <f t="shared" si="11"/>
        <v>0</v>
      </c>
      <c r="M42" s="201">
        <f t="shared" si="11"/>
        <v>0</v>
      </c>
      <c r="N42" s="60">
        <f>SUM(I42:M42)</f>
        <v>0</v>
      </c>
      <c r="W42" s="30"/>
    </row>
    <row r="43" spans="1:27" s="800" customFormat="1">
      <c r="C43" s="808"/>
      <c r="D43" s="808"/>
      <c r="E43" s="882"/>
      <c r="F43" s="808"/>
      <c r="H43" s="818"/>
      <c r="I43" s="818"/>
      <c r="J43" s="818"/>
      <c r="K43" s="818"/>
      <c r="L43" s="818"/>
      <c r="M43" s="818"/>
      <c r="N43" s="818"/>
      <c r="W43" s="30"/>
    </row>
    <row r="44" spans="1:27" s="800" customFormat="1" ht="15">
      <c r="A44" s="1398" t="s">
        <v>311</v>
      </c>
      <c r="B44" s="770"/>
      <c r="C44" s="808"/>
      <c r="H44" s="188" t="str">
        <f>IF(ABS(H39-H17)&lt;0.1,"OK","ERROR")</f>
        <v>OK</v>
      </c>
      <c r="I44" s="188" t="str">
        <f>IF(ABS(I39-I17)&lt;0.1,"OK","ERROR")</f>
        <v>OK</v>
      </c>
      <c r="J44" s="188" t="str">
        <f>IF(ABS(J39-J17)&lt;0.1,"OK","ERROR")</f>
        <v>OK</v>
      </c>
      <c r="K44" s="188"/>
      <c r="L44" s="188"/>
      <c r="M44" s="188"/>
      <c r="N44" s="1148"/>
      <c r="P44" s="695"/>
      <c r="W44" s="30"/>
    </row>
    <row r="45" spans="1:27" s="800" customFormat="1" ht="15">
      <c r="A45" s="1398" t="s">
        <v>1248</v>
      </c>
      <c r="B45" s="770"/>
      <c r="C45" s="808"/>
      <c r="H45" s="188" t="str">
        <f>IF(ABS(H39-'Costs Matrix 2010'!L52)&lt;0.1,"OK","ERROR")</f>
        <v>OK</v>
      </c>
      <c r="I45" s="188" t="str">
        <f>IF(ABS(I39-'C1 - Costs Matrix 2011'!$L$77)&lt;0.1,"OK","ERROR")</f>
        <v>OK</v>
      </c>
      <c r="J45" s="188" t="str">
        <f>IF(ABS(J39-'C1 - Costs Matrix 2012'!$L$77)&lt;0.1,"OK","ERROR")</f>
        <v>OK</v>
      </c>
      <c r="K45" s="188"/>
      <c r="L45" s="188"/>
      <c r="M45" s="188"/>
      <c r="N45" s="1148"/>
      <c r="P45" s="695"/>
      <c r="W45" s="30"/>
    </row>
    <row r="46" spans="1:27" s="800" customFormat="1" ht="15">
      <c r="A46" s="1398" t="s">
        <v>1249</v>
      </c>
      <c r="B46" s="770"/>
      <c r="C46" s="808"/>
      <c r="H46" s="188" t="str">
        <f>IF(ABS(H42-'Costs Matrix 2010'!L57)&lt;0.1,"OK","ERROR")</f>
        <v>OK</v>
      </c>
      <c r="I46" s="188" t="str">
        <f>IF(ABS(I42-'C1 - Costs Matrix 2011'!$L$82)&lt;0.1,"OK","ERROR")</f>
        <v>OK</v>
      </c>
      <c r="J46" s="188" t="str">
        <f>IF(ABS(J42-'C1 - Costs Matrix 2012'!$L$82)&lt;0.1,"OK","ERROR")</f>
        <v>OK</v>
      </c>
      <c r="K46" s="188"/>
      <c r="L46" s="188"/>
      <c r="M46" s="188"/>
      <c r="N46" s="1148"/>
      <c r="P46" s="695"/>
      <c r="W46" s="30"/>
    </row>
    <row r="47" spans="1:27" s="800" customFormat="1">
      <c r="C47" s="808"/>
      <c r="D47" s="808"/>
      <c r="E47" s="808"/>
      <c r="F47" s="808"/>
      <c r="H47" s="818"/>
      <c r="I47" s="818"/>
      <c r="J47" s="818"/>
      <c r="K47" s="818"/>
      <c r="L47" s="818"/>
      <c r="M47" s="818"/>
      <c r="N47" s="818"/>
      <c r="O47" s="818"/>
      <c r="P47" s="818"/>
      <c r="Q47" s="818"/>
      <c r="R47" s="818"/>
      <c r="AA47" s="30"/>
    </row>
    <row r="48" spans="1:27" s="30" customFormat="1">
      <c r="A48" s="808" t="s">
        <v>737</v>
      </c>
      <c r="B48" s="37"/>
      <c r="C48" s="33"/>
      <c r="D48" s="33"/>
      <c r="E48" s="2253" t="s">
        <v>738</v>
      </c>
      <c r="F48" s="2253"/>
      <c r="G48" s="33"/>
      <c r="H48" s="2253" t="s">
        <v>739</v>
      </c>
      <c r="I48" s="2253"/>
      <c r="J48" s="2253"/>
      <c r="K48" s="2253"/>
      <c r="L48" s="2253"/>
      <c r="N48" s="1409" t="s">
        <v>740</v>
      </c>
      <c r="O48" s="1409"/>
      <c r="P48" s="1409"/>
      <c r="Q48" s="1409"/>
      <c r="R48" s="1409"/>
      <c r="S48" s="37"/>
    </row>
    <row r="49" spans="1:27" ht="16.5" customHeight="1">
      <c r="A49" s="825" t="s">
        <v>158</v>
      </c>
      <c r="B49" s="820" t="s">
        <v>159</v>
      </c>
      <c r="C49" s="826" t="s">
        <v>735</v>
      </c>
      <c r="D49" s="826" t="s">
        <v>741</v>
      </c>
      <c r="E49" s="826" t="s">
        <v>646</v>
      </c>
      <c r="F49" s="826" t="s">
        <v>731</v>
      </c>
      <c r="G49" s="822"/>
      <c r="H49" s="776">
        <v>2011</v>
      </c>
      <c r="I49" s="776">
        <v>2012</v>
      </c>
      <c r="J49" s="776">
        <v>2013</v>
      </c>
      <c r="K49" s="776">
        <v>2014</v>
      </c>
      <c r="L49" s="776">
        <v>2015</v>
      </c>
      <c r="M49" s="1360" t="s">
        <v>646</v>
      </c>
      <c r="N49" s="776">
        <v>2011</v>
      </c>
      <c r="O49" s="776">
        <v>2012</v>
      </c>
      <c r="P49" s="776">
        <v>2013</v>
      </c>
      <c r="Q49" s="776">
        <v>2014</v>
      </c>
      <c r="R49" s="776">
        <v>2015</v>
      </c>
      <c r="S49" s="1359" t="s">
        <v>731</v>
      </c>
      <c r="AA49" s="30"/>
    </row>
    <row r="50" spans="1:27">
      <c r="A50" s="823"/>
      <c r="B50" s="824"/>
      <c r="C50" s="823"/>
      <c r="D50" s="823"/>
      <c r="E50" s="823"/>
      <c r="F50" s="823"/>
      <c r="H50" s="827"/>
      <c r="I50" s="827"/>
      <c r="J50" s="828"/>
      <c r="K50" s="828"/>
      <c r="L50" s="828"/>
      <c r="M50" s="1408">
        <f t="shared" ref="M50:M78" si="12">SUM(H50:L50)</f>
        <v>0</v>
      </c>
      <c r="N50" s="828"/>
      <c r="O50" s="828"/>
      <c r="P50" s="828"/>
      <c r="Q50" s="828"/>
      <c r="R50" s="828"/>
      <c r="S50" s="1155">
        <f t="shared" ref="S50:S79" si="13">SUM(N50:R50)</f>
        <v>0</v>
      </c>
      <c r="AA50" s="30"/>
    </row>
    <row r="51" spans="1:27">
      <c r="A51" s="823"/>
      <c r="B51" s="824"/>
      <c r="C51" s="823"/>
      <c r="D51" s="823"/>
      <c r="E51" s="823"/>
      <c r="F51" s="823"/>
      <c r="H51" s="827"/>
      <c r="I51" s="827"/>
      <c r="J51" s="828"/>
      <c r="K51" s="828"/>
      <c r="L51" s="828"/>
      <c r="M51" s="1408">
        <f t="shared" si="12"/>
        <v>0</v>
      </c>
      <c r="N51" s="828"/>
      <c r="O51" s="828"/>
      <c r="P51" s="828"/>
      <c r="Q51" s="828"/>
      <c r="R51" s="828"/>
      <c r="S51" s="1155">
        <f t="shared" si="13"/>
        <v>0</v>
      </c>
      <c r="AA51" s="30"/>
    </row>
    <row r="52" spans="1:27">
      <c r="A52" s="823"/>
      <c r="B52" s="824"/>
      <c r="C52" s="823"/>
      <c r="D52" s="823"/>
      <c r="E52" s="823"/>
      <c r="F52" s="823"/>
      <c r="H52" s="827"/>
      <c r="I52" s="827"/>
      <c r="J52" s="828"/>
      <c r="K52" s="828"/>
      <c r="L52" s="828"/>
      <c r="M52" s="1408">
        <f t="shared" si="12"/>
        <v>0</v>
      </c>
      <c r="N52" s="828"/>
      <c r="O52" s="828"/>
      <c r="P52" s="828"/>
      <c r="Q52" s="828"/>
      <c r="R52" s="828"/>
      <c r="S52" s="1155">
        <f t="shared" si="13"/>
        <v>0</v>
      </c>
      <c r="AA52" s="30"/>
    </row>
    <row r="53" spans="1:27">
      <c r="A53" s="823"/>
      <c r="B53" s="824"/>
      <c r="C53" s="823"/>
      <c r="D53" s="823"/>
      <c r="E53" s="823"/>
      <c r="F53" s="823"/>
      <c r="H53" s="827"/>
      <c r="I53" s="827"/>
      <c r="J53" s="828"/>
      <c r="K53" s="828"/>
      <c r="L53" s="828"/>
      <c r="M53" s="1408">
        <f t="shared" si="12"/>
        <v>0</v>
      </c>
      <c r="N53" s="828"/>
      <c r="O53" s="828"/>
      <c r="P53" s="828"/>
      <c r="Q53" s="828"/>
      <c r="R53" s="828"/>
      <c r="S53" s="1155">
        <f t="shared" si="13"/>
        <v>0</v>
      </c>
      <c r="AA53" s="30"/>
    </row>
    <row r="54" spans="1:27">
      <c r="A54" s="823"/>
      <c r="B54" s="824"/>
      <c r="C54" s="823"/>
      <c r="D54" s="823"/>
      <c r="E54" s="823"/>
      <c r="F54" s="823"/>
      <c r="H54" s="827"/>
      <c r="I54" s="827"/>
      <c r="J54" s="828"/>
      <c r="K54" s="828"/>
      <c r="L54" s="828"/>
      <c r="M54" s="1408">
        <f t="shared" si="12"/>
        <v>0</v>
      </c>
      <c r="N54" s="828"/>
      <c r="O54" s="828"/>
      <c r="P54" s="828"/>
      <c r="Q54" s="828"/>
      <c r="R54" s="828"/>
      <c r="S54" s="1155">
        <f t="shared" si="13"/>
        <v>0</v>
      </c>
      <c r="AA54" s="30"/>
    </row>
    <row r="55" spans="1:27">
      <c r="A55" s="823"/>
      <c r="B55" s="824"/>
      <c r="C55" s="823"/>
      <c r="D55" s="823"/>
      <c r="E55" s="823"/>
      <c r="F55" s="823"/>
      <c r="H55" s="828"/>
      <c r="I55" s="828"/>
      <c r="J55" s="828"/>
      <c r="K55" s="828"/>
      <c r="L55" s="828"/>
      <c r="M55" s="1408">
        <f t="shared" si="12"/>
        <v>0</v>
      </c>
      <c r="N55" s="828"/>
      <c r="O55" s="828"/>
      <c r="P55" s="828"/>
      <c r="Q55" s="828"/>
      <c r="R55" s="828"/>
      <c r="S55" s="1155">
        <f t="shared" si="13"/>
        <v>0</v>
      </c>
      <c r="AA55" s="30"/>
    </row>
    <row r="56" spans="1:27">
      <c r="A56" s="823"/>
      <c r="B56" s="824"/>
      <c r="C56" s="823"/>
      <c r="D56" s="823"/>
      <c r="E56" s="823"/>
      <c r="F56" s="823"/>
      <c r="H56" s="828"/>
      <c r="I56" s="828"/>
      <c r="J56" s="828"/>
      <c r="K56" s="828"/>
      <c r="L56" s="828"/>
      <c r="M56" s="1408">
        <f t="shared" si="12"/>
        <v>0</v>
      </c>
      <c r="N56" s="828"/>
      <c r="O56" s="828"/>
      <c r="P56" s="828"/>
      <c r="Q56" s="828"/>
      <c r="R56" s="828"/>
      <c r="S56" s="1155">
        <f t="shared" si="13"/>
        <v>0</v>
      </c>
      <c r="AA56" s="30"/>
    </row>
    <row r="57" spans="1:27">
      <c r="A57" s="823"/>
      <c r="B57" s="824"/>
      <c r="C57" s="823"/>
      <c r="D57" s="823"/>
      <c r="E57" s="823"/>
      <c r="F57" s="823"/>
      <c r="H57" s="828"/>
      <c r="I57" s="828"/>
      <c r="J57" s="828"/>
      <c r="K57" s="828"/>
      <c r="L57" s="828"/>
      <c r="M57" s="1408">
        <f t="shared" si="12"/>
        <v>0</v>
      </c>
      <c r="N57" s="828"/>
      <c r="O57" s="828"/>
      <c r="P57" s="828"/>
      <c r="Q57" s="828"/>
      <c r="R57" s="828"/>
      <c r="S57" s="1155">
        <f t="shared" si="13"/>
        <v>0</v>
      </c>
      <c r="AA57" s="30"/>
    </row>
    <row r="58" spans="1:27">
      <c r="A58" s="823"/>
      <c r="B58" s="824"/>
      <c r="C58" s="823"/>
      <c r="D58" s="823"/>
      <c r="E58" s="823"/>
      <c r="F58" s="823"/>
      <c r="H58" s="828"/>
      <c r="I58" s="828"/>
      <c r="J58" s="828"/>
      <c r="K58" s="828"/>
      <c r="L58" s="828"/>
      <c r="M58" s="1408">
        <f>SUM(H58:L58)</f>
        <v>0</v>
      </c>
      <c r="N58" s="828"/>
      <c r="O58" s="828"/>
      <c r="P58" s="828"/>
      <c r="Q58" s="828"/>
      <c r="R58" s="828"/>
      <c r="S58" s="1155">
        <f t="shared" si="13"/>
        <v>0</v>
      </c>
      <c r="AA58" s="30"/>
    </row>
    <row r="59" spans="1:27">
      <c r="A59" s="823"/>
      <c r="B59" s="824"/>
      <c r="C59" s="823"/>
      <c r="D59" s="823"/>
      <c r="E59" s="823"/>
      <c r="F59" s="823"/>
      <c r="H59" s="828"/>
      <c r="I59" s="828"/>
      <c r="J59" s="828"/>
      <c r="K59" s="828"/>
      <c r="L59" s="828"/>
      <c r="M59" s="1408">
        <f t="shared" si="12"/>
        <v>0</v>
      </c>
      <c r="N59" s="828"/>
      <c r="O59" s="828"/>
      <c r="P59" s="828"/>
      <c r="Q59" s="828"/>
      <c r="R59" s="828"/>
      <c r="S59" s="1155">
        <f t="shared" si="13"/>
        <v>0</v>
      </c>
      <c r="AA59" s="30"/>
    </row>
    <row r="60" spans="1:27">
      <c r="A60" s="823"/>
      <c r="B60" s="824"/>
      <c r="C60" s="823"/>
      <c r="D60" s="823"/>
      <c r="E60" s="823"/>
      <c r="F60" s="823"/>
      <c r="H60" s="828"/>
      <c r="I60" s="828"/>
      <c r="J60" s="828"/>
      <c r="K60" s="828"/>
      <c r="L60" s="828"/>
      <c r="M60" s="1408">
        <f t="shared" si="12"/>
        <v>0</v>
      </c>
      <c r="N60" s="828"/>
      <c r="O60" s="828"/>
      <c r="P60" s="828"/>
      <c r="Q60" s="828"/>
      <c r="R60" s="828"/>
      <c r="S60" s="1155">
        <f t="shared" si="13"/>
        <v>0</v>
      </c>
      <c r="AA60" s="30"/>
    </row>
    <row r="61" spans="1:27">
      <c r="A61" s="823"/>
      <c r="B61" s="824"/>
      <c r="C61" s="823"/>
      <c r="D61" s="823"/>
      <c r="E61" s="823"/>
      <c r="F61" s="823"/>
      <c r="H61" s="828"/>
      <c r="I61" s="828"/>
      <c r="J61" s="828"/>
      <c r="K61" s="828"/>
      <c r="L61" s="828"/>
      <c r="M61" s="1408">
        <f t="shared" si="12"/>
        <v>0</v>
      </c>
      <c r="N61" s="828"/>
      <c r="O61" s="828"/>
      <c r="P61" s="828"/>
      <c r="Q61" s="828"/>
      <c r="R61" s="828"/>
      <c r="S61" s="1155">
        <f t="shared" si="13"/>
        <v>0</v>
      </c>
      <c r="AA61" s="30"/>
    </row>
    <row r="62" spans="1:27">
      <c r="A62" s="823"/>
      <c r="B62" s="824"/>
      <c r="C62" s="823"/>
      <c r="D62" s="823"/>
      <c r="E62" s="823"/>
      <c r="F62" s="823"/>
      <c r="H62" s="828"/>
      <c r="I62" s="828"/>
      <c r="J62" s="828"/>
      <c r="K62" s="828"/>
      <c r="L62" s="828"/>
      <c r="M62" s="1408">
        <f t="shared" si="12"/>
        <v>0</v>
      </c>
      <c r="N62" s="828"/>
      <c r="O62" s="828"/>
      <c r="P62" s="828"/>
      <c r="Q62" s="828"/>
      <c r="R62" s="828"/>
      <c r="S62" s="1155">
        <f t="shared" si="13"/>
        <v>0</v>
      </c>
      <c r="AA62" s="30"/>
    </row>
    <row r="63" spans="1:27">
      <c r="A63" s="823"/>
      <c r="B63" s="824"/>
      <c r="C63" s="823"/>
      <c r="D63" s="823"/>
      <c r="E63" s="823"/>
      <c r="F63" s="823"/>
      <c r="H63" s="828"/>
      <c r="I63" s="828"/>
      <c r="J63" s="828"/>
      <c r="K63" s="828"/>
      <c r="L63" s="828"/>
      <c r="M63" s="1408">
        <f t="shared" si="12"/>
        <v>0</v>
      </c>
      <c r="N63" s="828"/>
      <c r="O63" s="828"/>
      <c r="P63" s="828"/>
      <c r="Q63" s="828"/>
      <c r="R63" s="828"/>
      <c r="S63" s="1155">
        <f t="shared" si="13"/>
        <v>0</v>
      </c>
      <c r="AA63" s="30"/>
    </row>
    <row r="64" spans="1:27">
      <c r="A64" s="823"/>
      <c r="B64" s="824"/>
      <c r="C64" s="823"/>
      <c r="D64" s="823"/>
      <c r="E64" s="823"/>
      <c r="F64" s="823"/>
      <c r="H64" s="828"/>
      <c r="I64" s="828"/>
      <c r="J64" s="828"/>
      <c r="K64" s="828"/>
      <c r="L64" s="828"/>
      <c r="M64" s="1408">
        <f t="shared" si="12"/>
        <v>0</v>
      </c>
      <c r="N64" s="828"/>
      <c r="O64" s="828"/>
      <c r="P64" s="828"/>
      <c r="Q64" s="828"/>
      <c r="R64" s="828"/>
      <c r="S64" s="1155">
        <f>SUM(N64:R64)</f>
        <v>0</v>
      </c>
      <c r="AA64" s="30"/>
    </row>
    <row r="65" spans="1:27">
      <c r="A65" s="823"/>
      <c r="B65" s="824"/>
      <c r="C65" s="823"/>
      <c r="D65" s="823"/>
      <c r="E65" s="823"/>
      <c r="F65" s="823"/>
      <c r="H65" s="828"/>
      <c r="I65" s="828"/>
      <c r="J65" s="828"/>
      <c r="K65" s="828"/>
      <c r="L65" s="828"/>
      <c r="M65" s="1408">
        <f t="shared" si="12"/>
        <v>0</v>
      </c>
      <c r="N65" s="828"/>
      <c r="O65" s="828"/>
      <c r="P65" s="828"/>
      <c r="Q65" s="828"/>
      <c r="R65" s="828"/>
      <c r="S65" s="1155">
        <f t="shared" si="13"/>
        <v>0</v>
      </c>
      <c r="AA65" s="30"/>
    </row>
    <row r="66" spans="1:27">
      <c r="A66" s="823"/>
      <c r="B66" s="824"/>
      <c r="C66" s="823"/>
      <c r="D66" s="823"/>
      <c r="E66" s="823"/>
      <c r="F66" s="823"/>
      <c r="H66" s="828"/>
      <c r="I66" s="828"/>
      <c r="J66" s="828"/>
      <c r="K66" s="828"/>
      <c r="L66" s="828"/>
      <c r="M66" s="1408">
        <f>SUM(H66:L66)</f>
        <v>0</v>
      </c>
      <c r="N66" s="828"/>
      <c r="O66" s="828"/>
      <c r="P66" s="828"/>
      <c r="Q66" s="828"/>
      <c r="R66" s="828"/>
      <c r="S66" s="1155">
        <f t="shared" si="13"/>
        <v>0</v>
      </c>
      <c r="AA66" s="30"/>
    </row>
    <row r="67" spans="1:27">
      <c r="A67" s="823"/>
      <c r="B67" s="824"/>
      <c r="C67" s="823"/>
      <c r="D67" s="823"/>
      <c r="E67" s="823"/>
      <c r="F67" s="823"/>
      <c r="H67" s="828"/>
      <c r="I67" s="828"/>
      <c r="J67" s="828"/>
      <c r="K67" s="828"/>
      <c r="L67" s="828"/>
      <c r="M67" s="1408">
        <f t="shared" si="12"/>
        <v>0</v>
      </c>
      <c r="N67" s="828"/>
      <c r="O67" s="828"/>
      <c r="P67" s="828"/>
      <c r="Q67" s="828"/>
      <c r="R67" s="828"/>
      <c r="S67" s="1155">
        <f t="shared" si="13"/>
        <v>0</v>
      </c>
      <c r="AA67" s="30"/>
    </row>
    <row r="68" spans="1:27">
      <c r="A68" s="823"/>
      <c r="B68" s="824"/>
      <c r="C68" s="823"/>
      <c r="D68" s="823"/>
      <c r="E68" s="823"/>
      <c r="F68" s="823"/>
      <c r="H68" s="828"/>
      <c r="I68" s="828"/>
      <c r="J68" s="828"/>
      <c r="K68" s="828"/>
      <c r="L68" s="828"/>
      <c r="M68" s="1408">
        <f t="shared" si="12"/>
        <v>0</v>
      </c>
      <c r="N68" s="828"/>
      <c r="O68" s="828"/>
      <c r="P68" s="828"/>
      <c r="Q68" s="828"/>
      <c r="R68" s="828"/>
      <c r="S68" s="1155">
        <f t="shared" si="13"/>
        <v>0</v>
      </c>
      <c r="AA68" s="30"/>
    </row>
    <row r="69" spans="1:27">
      <c r="A69" s="823"/>
      <c r="B69" s="824"/>
      <c r="C69" s="823"/>
      <c r="D69" s="823"/>
      <c r="E69" s="823"/>
      <c r="F69" s="823"/>
      <c r="H69" s="828"/>
      <c r="I69" s="828"/>
      <c r="J69" s="828"/>
      <c r="K69" s="828"/>
      <c r="L69" s="828"/>
      <c r="M69" s="1408">
        <f>SUM(H69:L69)</f>
        <v>0</v>
      </c>
      <c r="N69" s="828"/>
      <c r="O69" s="828"/>
      <c r="P69" s="828"/>
      <c r="Q69" s="828"/>
      <c r="R69" s="828"/>
      <c r="S69" s="1155">
        <f t="shared" si="13"/>
        <v>0</v>
      </c>
      <c r="AA69" s="30"/>
    </row>
    <row r="70" spans="1:27">
      <c r="A70" s="823"/>
      <c r="B70" s="824"/>
      <c r="C70" s="823"/>
      <c r="D70" s="823"/>
      <c r="E70" s="823"/>
      <c r="F70" s="823"/>
      <c r="H70" s="828"/>
      <c r="I70" s="828"/>
      <c r="J70" s="828"/>
      <c r="K70" s="828"/>
      <c r="L70" s="828"/>
      <c r="M70" s="1408">
        <f t="shared" si="12"/>
        <v>0</v>
      </c>
      <c r="N70" s="828"/>
      <c r="O70" s="828"/>
      <c r="P70" s="828"/>
      <c r="Q70" s="828"/>
      <c r="R70" s="828"/>
      <c r="S70" s="1155">
        <f t="shared" si="13"/>
        <v>0</v>
      </c>
      <c r="AA70" s="30"/>
    </row>
    <row r="71" spans="1:27">
      <c r="A71" s="823"/>
      <c r="B71" s="824"/>
      <c r="C71" s="823"/>
      <c r="D71" s="823"/>
      <c r="E71" s="823"/>
      <c r="F71" s="823"/>
      <c r="H71" s="828"/>
      <c r="I71" s="828"/>
      <c r="J71" s="828"/>
      <c r="K71" s="828"/>
      <c r="L71" s="828"/>
      <c r="M71" s="1408">
        <f>SUM(H71:L71)</f>
        <v>0</v>
      </c>
      <c r="N71" s="828"/>
      <c r="O71" s="828"/>
      <c r="P71" s="828"/>
      <c r="Q71" s="828"/>
      <c r="R71" s="828"/>
      <c r="S71" s="1155">
        <f t="shared" si="13"/>
        <v>0</v>
      </c>
      <c r="AA71" s="30"/>
    </row>
    <row r="72" spans="1:27">
      <c r="A72" s="823"/>
      <c r="B72" s="824"/>
      <c r="C72" s="823"/>
      <c r="D72" s="823"/>
      <c r="E72" s="823"/>
      <c r="F72" s="823"/>
      <c r="H72" s="828"/>
      <c r="I72" s="828"/>
      <c r="J72" s="828"/>
      <c r="K72" s="828"/>
      <c r="L72" s="828"/>
      <c r="M72" s="1408">
        <f t="shared" si="12"/>
        <v>0</v>
      </c>
      <c r="N72" s="828"/>
      <c r="O72" s="828"/>
      <c r="P72" s="828"/>
      <c r="Q72" s="828"/>
      <c r="R72" s="828"/>
      <c r="S72" s="1155">
        <f>SUM(N72:R72)</f>
        <v>0</v>
      </c>
      <c r="AA72" s="30"/>
    </row>
    <row r="73" spans="1:27">
      <c r="A73" s="823"/>
      <c r="B73" s="824"/>
      <c r="C73" s="823"/>
      <c r="D73" s="823"/>
      <c r="E73" s="823"/>
      <c r="F73" s="823"/>
      <c r="H73" s="828"/>
      <c r="I73" s="828"/>
      <c r="J73" s="828"/>
      <c r="K73" s="828"/>
      <c r="L73" s="828"/>
      <c r="M73" s="1408">
        <f t="shared" si="12"/>
        <v>0</v>
      </c>
      <c r="N73" s="828"/>
      <c r="O73" s="828"/>
      <c r="P73" s="828"/>
      <c r="Q73" s="828"/>
      <c r="R73" s="828"/>
      <c r="S73" s="1155">
        <f t="shared" si="13"/>
        <v>0</v>
      </c>
      <c r="AA73" s="30"/>
    </row>
    <row r="74" spans="1:27">
      <c r="A74" s="823"/>
      <c r="B74" s="824"/>
      <c r="C74" s="823"/>
      <c r="D74" s="823"/>
      <c r="E74" s="823"/>
      <c r="F74" s="823"/>
      <c r="H74" s="828"/>
      <c r="I74" s="828"/>
      <c r="J74" s="828"/>
      <c r="K74" s="828"/>
      <c r="L74" s="828"/>
      <c r="M74" s="1408">
        <f>SUM(H74:L74)</f>
        <v>0</v>
      </c>
      <c r="N74" s="828"/>
      <c r="O74" s="828"/>
      <c r="P74" s="828"/>
      <c r="Q74" s="828"/>
      <c r="R74" s="828"/>
      <c r="S74" s="1155">
        <f t="shared" si="13"/>
        <v>0</v>
      </c>
      <c r="AA74" s="30"/>
    </row>
    <row r="75" spans="1:27">
      <c r="A75" s="823"/>
      <c r="B75" s="824"/>
      <c r="C75" s="823"/>
      <c r="D75" s="823"/>
      <c r="E75" s="823"/>
      <c r="F75" s="823"/>
      <c r="H75" s="828"/>
      <c r="I75" s="828"/>
      <c r="J75" s="828"/>
      <c r="K75" s="828"/>
      <c r="L75" s="828"/>
      <c r="M75" s="1408">
        <f t="shared" si="12"/>
        <v>0</v>
      </c>
      <c r="N75" s="828"/>
      <c r="O75" s="828"/>
      <c r="P75" s="828"/>
      <c r="Q75" s="828"/>
      <c r="R75" s="828"/>
      <c r="S75" s="1155">
        <f t="shared" si="13"/>
        <v>0</v>
      </c>
      <c r="AA75" s="30"/>
    </row>
    <row r="76" spans="1:27">
      <c r="A76" s="823"/>
      <c r="B76" s="824"/>
      <c r="C76" s="823"/>
      <c r="D76" s="823"/>
      <c r="E76" s="823"/>
      <c r="F76" s="823"/>
      <c r="H76" s="828"/>
      <c r="I76" s="828"/>
      <c r="J76" s="828"/>
      <c r="K76" s="828"/>
      <c r="L76" s="828"/>
      <c r="M76" s="1408">
        <f t="shared" si="12"/>
        <v>0</v>
      </c>
      <c r="N76" s="828"/>
      <c r="O76" s="828"/>
      <c r="P76" s="828"/>
      <c r="Q76" s="828"/>
      <c r="R76" s="828"/>
      <c r="S76" s="1155">
        <f t="shared" si="13"/>
        <v>0</v>
      </c>
      <c r="AA76" s="30"/>
    </row>
    <row r="77" spans="1:27">
      <c r="A77" s="823"/>
      <c r="B77" s="824"/>
      <c r="C77" s="823"/>
      <c r="D77" s="823"/>
      <c r="E77" s="823"/>
      <c r="F77" s="823"/>
      <c r="H77" s="828"/>
      <c r="I77" s="828"/>
      <c r="J77" s="828"/>
      <c r="K77" s="828"/>
      <c r="L77" s="828"/>
      <c r="M77" s="1408">
        <f t="shared" si="12"/>
        <v>0</v>
      </c>
      <c r="N77" s="828"/>
      <c r="O77" s="828"/>
      <c r="P77" s="828"/>
      <c r="Q77" s="828"/>
      <c r="R77" s="828"/>
      <c r="S77" s="1155">
        <f t="shared" si="13"/>
        <v>0</v>
      </c>
      <c r="AA77" s="30"/>
    </row>
    <row r="78" spans="1:27">
      <c r="A78" s="823"/>
      <c r="B78" s="824"/>
      <c r="C78" s="823"/>
      <c r="D78" s="823"/>
      <c r="E78" s="823"/>
      <c r="F78" s="823"/>
      <c r="H78" s="828"/>
      <c r="I78" s="828"/>
      <c r="J78" s="828"/>
      <c r="K78" s="828"/>
      <c r="L78" s="828"/>
      <c r="M78" s="1408">
        <f t="shared" si="12"/>
        <v>0</v>
      </c>
      <c r="N78" s="828"/>
      <c r="O78" s="828"/>
      <c r="P78" s="828"/>
      <c r="Q78" s="828"/>
      <c r="R78" s="828"/>
      <c r="S78" s="1155">
        <f>SUM(N78:R78)</f>
        <v>0</v>
      </c>
      <c r="AA78" s="30"/>
    </row>
    <row r="79" spans="1:27">
      <c r="A79" s="823"/>
      <c r="B79" s="824"/>
      <c r="C79" s="823"/>
      <c r="D79" s="823"/>
      <c r="E79" s="823"/>
      <c r="F79" s="823"/>
      <c r="H79" s="828"/>
      <c r="I79" s="828"/>
      <c r="J79" s="828"/>
      <c r="K79" s="828"/>
      <c r="L79" s="828"/>
      <c r="M79" s="1408">
        <f>SUM(H79:L79)</f>
        <v>0</v>
      </c>
      <c r="N79" s="828"/>
      <c r="O79" s="828"/>
      <c r="P79" s="828"/>
      <c r="Q79" s="828"/>
      <c r="R79" s="828"/>
      <c r="S79" s="1155">
        <f t="shared" si="13"/>
        <v>0</v>
      </c>
      <c r="AA79" s="30"/>
    </row>
    <row r="80" spans="1:27">
      <c r="D80" s="130"/>
      <c r="E80" s="130"/>
      <c r="AA80" s="30"/>
    </row>
    <row r="81" spans="24:27">
      <c r="AA81" s="30"/>
    </row>
    <row r="82" spans="24:27">
      <c r="AA82" s="30"/>
    </row>
    <row r="83" spans="24:27">
      <c r="AA83" s="30"/>
    </row>
    <row r="84" spans="24:27">
      <c r="AA84" s="30"/>
    </row>
    <row r="85" spans="24:27">
      <c r="AA85" s="30"/>
    </row>
    <row r="86" spans="24:27">
      <c r="AA86" s="30"/>
    </row>
    <row r="87" spans="24:27">
      <c r="AA87" s="30"/>
    </row>
    <row r="88" spans="24:27">
      <c r="AA88" s="30"/>
    </row>
    <row r="89" spans="24:27">
      <c r="X89" s="260" t="s">
        <v>250</v>
      </c>
      <c r="AA89" s="30"/>
    </row>
    <row r="90" spans="24:27">
      <c r="X90" s="260" t="s">
        <v>13</v>
      </c>
      <c r="AA90" s="30"/>
    </row>
    <row r="91" spans="24:27">
      <c r="X91" s="260" t="s">
        <v>251</v>
      </c>
      <c r="AA91" s="30"/>
    </row>
    <row r="92" spans="24:27">
      <c r="X92" s="260" t="s">
        <v>22</v>
      </c>
      <c r="AA92" s="30"/>
    </row>
    <row r="93" spans="24:27">
      <c r="X93" s="260" t="s">
        <v>23</v>
      </c>
      <c r="AA93" s="30"/>
    </row>
    <row r="94" spans="24:27">
      <c r="X94" s="260" t="s">
        <v>24</v>
      </c>
      <c r="AA94" s="30"/>
    </row>
    <row r="95" spans="24:27">
      <c r="X95" s="260" t="s">
        <v>554</v>
      </c>
      <c r="AA95" s="30"/>
    </row>
    <row r="96" spans="24:27">
      <c r="X96" s="260" t="s">
        <v>20</v>
      </c>
      <c r="AA96" s="30"/>
    </row>
    <row r="97" spans="24:27">
      <c r="X97" s="688" t="s">
        <v>252</v>
      </c>
      <c r="AA97" s="30"/>
    </row>
    <row r="98" spans="24:27">
      <c r="X98" s="260" t="s">
        <v>25</v>
      </c>
      <c r="AA98" s="30"/>
    </row>
    <row r="99" spans="24:27">
      <c r="X99" s="260" t="s">
        <v>26</v>
      </c>
      <c r="AA99" s="30"/>
    </row>
    <row r="100" spans="24:27">
      <c r="X100" s="797" t="s">
        <v>555</v>
      </c>
      <c r="AA100" s="30"/>
    </row>
    <row r="101" spans="24:27">
      <c r="X101" s="260" t="s">
        <v>27</v>
      </c>
      <c r="AA101" s="30"/>
    </row>
    <row r="102" spans="24:27">
      <c r="X102" s="797" t="s">
        <v>556</v>
      </c>
      <c r="AA102" s="30"/>
    </row>
    <row r="103" spans="24:27">
      <c r="X103" s="260" t="s">
        <v>557</v>
      </c>
      <c r="AA103" s="30"/>
    </row>
    <row r="104" spans="24:27">
      <c r="X104" s="688" t="s">
        <v>558</v>
      </c>
      <c r="AA104" s="30"/>
    </row>
    <row r="105" spans="24:27">
      <c r="X105" s="688" t="s">
        <v>559</v>
      </c>
      <c r="AA105" s="30"/>
    </row>
    <row r="106" spans="24:27">
      <c r="X106" s="260" t="s">
        <v>560</v>
      </c>
      <c r="AA106" s="30"/>
    </row>
    <row r="107" spans="24:27">
      <c r="X107" s="260" t="s">
        <v>561</v>
      </c>
      <c r="AA107" s="30"/>
    </row>
    <row r="108" spans="24:27">
      <c r="X108" s="260" t="s">
        <v>253</v>
      </c>
      <c r="AA108" s="30"/>
    </row>
    <row r="109" spans="24:27">
      <c r="X109" s="260" t="s">
        <v>254</v>
      </c>
      <c r="AA109" s="30"/>
    </row>
    <row r="110" spans="24:27">
      <c r="X110" s="260" t="s">
        <v>562</v>
      </c>
      <c r="AA110" s="30"/>
    </row>
    <row r="111" spans="24:27">
      <c r="X111" s="260" t="s">
        <v>563</v>
      </c>
      <c r="AA111" s="30"/>
    </row>
    <row r="112" spans="24:27">
      <c r="X112" s="260" t="s">
        <v>28</v>
      </c>
      <c r="AA112" s="30"/>
    </row>
    <row r="113" spans="24:27">
      <c r="X113" s="260" t="s">
        <v>29</v>
      </c>
      <c r="AA113" s="30"/>
    </row>
    <row r="114" spans="24:27">
      <c r="X114" s="260" t="s">
        <v>30</v>
      </c>
      <c r="AA114" s="30"/>
    </row>
    <row r="115" spans="24:27">
      <c r="X115" s="260" t="s">
        <v>257</v>
      </c>
      <c r="AA115" s="30"/>
    </row>
    <row r="116" spans="24:27">
      <c r="X116" s="260" t="s">
        <v>258</v>
      </c>
      <c r="AA116" s="30"/>
    </row>
    <row r="117" spans="24:27">
      <c r="X117" s="260" t="s">
        <v>259</v>
      </c>
      <c r="AA117" s="30"/>
    </row>
    <row r="118" spans="24:27">
      <c r="X118" s="260" t="s">
        <v>260</v>
      </c>
      <c r="AA118" s="30"/>
    </row>
    <row r="119" spans="24:27">
      <c r="X119" s="260" t="s">
        <v>564</v>
      </c>
      <c r="AA119" s="30"/>
    </row>
    <row r="120" spans="24:27">
      <c r="X120" s="260" t="s">
        <v>261</v>
      </c>
      <c r="AA120" s="30"/>
    </row>
    <row r="121" spans="24:27">
      <c r="X121" s="260" t="s">
        <v>262</v>
      </c>
      <c r="AA121" s="30"/>
    </row>
    <row r="122" spans="24:27">
      <c r="X122" s="260" t="s">
        <v>565</v>
      </c>
      <c r="AA122" s="30"/>
    </row>
    <row r="123" spans="24:27">
      <c r="X123" s="688" t="s">
        <v>263</v>
      </c>
      <c r="AA123" s="30"/>
    </row>
    <row r="124" spans="24:27">
      <c r="X124" s="688" t="s">
        <v>566</v>
      </c>
      <c r="AA124" s="30"/>
    </row>
    <row r="125" spans="24:27">
      <c r="X125" s="688" t="s">
        <v>266</v>
      </c>
      <c r="AA125" s="30"/>
    </row>
    <row r="126" spans="24:27">
      <c r="X126" s="688" t="s">
        <v>265</v>
      </c>
      <c r="AA126" s="30"/>
    </row>
    <row r="127" spans="24:27">
      <c r="X127" s="260" t="s">
        <v>567</v>
      </c>
      <c r="AA127" s="30"/>
    </row>
    <row r="128" spans="24:27">
      <c r="X128" s="688" t="s">
        <v>264</v>
      </c>
      <c r="AA128" s="30"/>
    </row>
    <row r="129" spans="24:27">
      <c r="X129" s="260" t="s">
        <v>267</v>
      </c>
      <c r="AA129" s="30"/>
    </row>
    <row r="130" spans="24:27">
      <c r="X130" s="260" t="s">
        <v>268</v>
      </c>
      <c r="AA130" s="30"/>
    </row>
    <row r="131" spans="24:27">
      <c r="X131" s="260" t="s">
        <v>269</v>
      </c>
      <c r="AA131" s="30"/>
    </row>
    <row r="132" spans="24:27">
      <c r="X132" s="260" t="s">
        <v>270</v>
      </c>
      <c r="AA132" s="30"/>
    </row>
    <row r="133" spans="24:27">
      <c r="X133" s="260" t="s">
        <v>271</v>
      </c>
      <c r="AA133" s="30"/>
    </row>
    <row r="134" spans="24:27">
      <c r="X134" s="797" t="s">
        <v>284</v>
      </c>
      <c r="AA134" s="30"/>
    </row>
    <row r="135" spans="24:27">
      <c r="X135" s="260" t="s">
        <v>272</v>
      </c>
      <c r="AA135" s="30"/>
    </row>
    <row r="136" spans="24:27">
      <c r="X136" s="260" t="s">
        <v>32</v>
      </c>
      <c r="AA136" s="30"/>
    </row>
    <row r="137" spans="24:27">
      <c r="X137" s="260" t="s">
        <v>273</v>
      </c>
      <c r="AA137" s="30"/>
    </row>
    <row r="138" spans="24:27">
      <c r="X138" s="260" t="s">
        <v>33</v>
      </c>
      <c r="AA138" s="30"/>
    </row>
    <row r="139" spans="24:27">
      <c r="X139" s="260" t="s">
        <v>568</v>
      </c>
      <c r="AA139" s="30"/>
    </row>
    <row r="140" spans="24:27">
      <c r="X140" s="260" t="s">
        <v>35</v>
      </c>
      <c r="AA140" s="30"/>
    </row>
    <row r="141" spans="24:27">
      <c r="X141" s="260" t="s">
        <v>274</v>
      </c>
      <c r="AA141" s="30"/>
    </row>
    <row r="142" spans="24:27">
      <c r="X142" s="260" t="s">
        <v>569</v>
      </c>
      <c r="AA142" s="30"/>
    </row>
    <row r="143" spans="24:27">
      <c r="X143" s="260" t="s">
        <v>36</v>
      </c>
      <c r="AA143" s="30"/>
    </row>
    <row r="144" spans="24:27">
      <c r="X144" s="260" t="s">
        <v>275</v>
      </c>
      <c r="AA144" s="30"/>
    </row>
    <row r="145" spans="24:27">
      <c r="X145" s="260" t="s">
        <v>37</v>
      </c>
      <c r="AA145" s="30"/>
    </row>
    <row r="146" spans="24:27">
      <c r="X146" s="260" t="s">
        <v>38</v>
      </c>
      <c r="AA146" s="30"/>
    </row>
    <row r="147" spans="24:27">
      <c r="X147" s="260" t="s">
        <v>39</v>
      </c>
      <c r="AA147" s="30"/>
    </row>
    <row r="148" spans="24:27">
      <c r="X148" s="260" t="s">
        <v>40</v>
      </c>
      <c r="AA148" s="30"/>
    </row>
    <row r="149" spans="24:27">
      <c r="X149" s="260" t="s">
        <v>41</v>
      </c>
      <c r="AA149" s="30"/>
    </row>
    <row r="150" spans="24:27">
      <c r="X150" s="260" t="s">
        <v>42</v>
      </c>
      <c r="AA150" s="30"/>
    </row>
    <row r="151" spans="24:27">
      <c r="X151" s="260" t="s">
        <v>43</v>
      </c>
      <c r="AA151" s="30"/>
    </row>
    <row r="152" spans="24:27">
      <c r="X152" s="797" t="s">
        <v>570</v>
      </c>
      <c r="AA152" s="30"/>
    </row>
    <row r="153" spans="24:27">
      <c r="X153" s="797" t="s">
        <v>571</v>
      </c>
      <c r="AA153" s="30"/>
    </row>
    <row r="154" spans="24:27">
      <c r="X154" s="797" t="s">
        <v>572</v>
      </c>
      <c r="AA154" s="30"/>
    </row>
    <row r="155" spans="24:27">
      <c r="X155" s="797" t="s">
        <v>573</v>
      </c>
      <c r="AA155" s="30"/>
    </row>
    <row r="156" spans="24:27">
      <c r="X156" s="260" t="s">
        <v>276</v>
      </c>
      <c r="AA156" s="30"/>
    </row>
    <row r="157" spans="24:27">
      <c r="X157" s="260" t="s">
        <v>574</v>
      </c>
      <c r="AA157" s="30"/>
    </row>
    <row r="158" spans="24:27">
      <c r="X158" s="260" t="s">
        <v>277</v>
      </c>
      <c r="AA158" s="30"/>
    </row>
    <row r="159" spans="24:27">
      <c r="X159" s="260" t="s">
        <v>278</v>
      </c>
      <c r="AA159" s="30"/>
    </row>
    <row r="160" spans="24:27">
      <c r="X160" s="797" t="s">
        <v>575</v>
      </c>
      <c r="AA160" s="30"/>
    </row>
    <row r="161" spans="24:27">
      <c r="X161" s="797" t="s">
        <v>576</v>
      </c>
      <c r="AA161" s="30"/>
    </row>
    <row r="162" spans="24:27">
      <c r="X162" s="797" t="s">
        <v>577</v>
      </c>
      <c r="AA162" s="30"/>
    </row>
    <row r="163" spans="24:27">
      <c r="X163" s="797" t="s">
        <v>578</v>
      </c>
      <c r="AA163" s="30"/>
    </row>
    <row r="164" spans="24:27">
      <c r="X164" s="260" t="s">
        <v>579</v>
      </c>
      <c r="AA164" s="30"/>
    </row>
    <row r="165" spans="24:27">
      <c r="X165" s="260" t="s">
        <v>279</v>
      </c>
      <c r="AA165" s="30"/>
    </row>
    <row r="166" spans="24:27">
      <c r="X166" s="260" t="s">
        <v>280</v>
      </c>
      <c r="AA166" s="30"/>
    </row>
    <row r="167" spans="24:27">
      <c r="X167" s="260" t="s">
        <v>281</v>
      </c>
      <c r="AA167" s="30"/>
    </row>
    <row r="168" spans="24:27">
      <c r="X168" s="797" t="s">
        <v>580</v>
      </c>
      <c r="AA168" s="30"/>
    </row>
    <row r="169" spans="24:27">
      <c r="X169" s="797" t="s">
        <v>581</v>
      </c>
      <c r="AA169" s="30"/>
    </row>
    <row r="170" spans="24:27">
      <c r="X170" s="260" t="s">
        <v>582</v>
      </c>
      <c r="AA170" s="30"/>
    </row>
    <row r="171" spans="24:27">
      <c r="X171" s="260" t="s">
        <v>44</v>
      </c>
      <c r="AA171" s="30"/>
    </row>
    <row r="172" spans="24:27">
      <c r="X172" s="260" t="s">
        <v>583</v>
      </c>
      <c r="AA172" s="30"/>
    </row>
    <row r="173" spans="24:27">
      <c r="X173" s="260" t="s">
        <v>45</v>
      </c>
      <c r="AA173" s="30"/>
    </row>
    <row r="174" spans="24:27">
      <c r="X174" s="260" t="s">
        <v>584</v>
      </c>
      <c r="AA174" s="30"/>
    </row>
    <row r="175" spans="24:27">
      <c r="X175" s="260" t="s">
        <v>46</v>
      </c>
      <c r="AA175" s="30"/>
    </row>
    <row r="176" spans="24:27">
      <c r="X176" s="260" t="s">
        <v>47</v>
      </c>
      <c r="AA176" s="30"/>
    </row>
    <row r="177" spans="24:27">
      <c r="X177" s="260" t="s">
        <v>48</v>
      </c>
      <c r="AA177" s="30"/>
    </row>
    <row r="178" spans="24:27">
      <c r="X178" s="260" t="s">
        <v>282</v>
      </c>
      <c r="AA178" s="30"/>
    </row>
    <row r="179" spans="24:27">
      <c r="X179" s="797" t="s">
        <v>585</v>
      </c>
      <c r="AA179" s="30"/>
    </row>
    <row r="180" spans="24:27">
      <c r="X180" s="797" t="s">
        <v>586</v>
      </c>
      <c r="AA180" s="30"/>
    </row>
    <row r="181" spans="24:27">
      <c r="X181" s="797" t="s">
        <v>587</v>
      </c>
      <c r="AA181" s="30"/>
    </row>
    <row r="182" spans="24:27">
      <c r="X182" s="797" t="s">
        <v>588</v>
      </c>
      <c r="AA182" s="30"/>
    </row>
    <row r="183" spans="24:27">
      <c r="X183" s="260" t="s">
        <v>589</v>
      </c>
      <c r="AA183" s="30"/>
    </row>
    <row r="184" spans="24:27">
      <c r="X184" s="260" t="s">
        <v>283</v>
      </c>
      <c r="AA184" s="30"/>
    </row>
    <row r="185" spans="24:27">
      <c r="X185" s="797" t="s">
        <v>590</v>
      </c>
      <c r="AA185" s="30"/>
    </row>
    <row r="186" spans="24:27">
      <c r="X186" s="797" t="s">
        <v>49</v>
      </c>
      <c r="AA186" s="30"/>
    </row>
    <row r="187" spans="24:27">
      <c r="X187" s="797" t="s">
        <v>50</v>
      </c>
      <c r="AA187" s="30"/>
    </row>
    <row r="188" spans="24:27">
      <c r="X188" s="797" t="s">
        <v>285</v>
      </c>
      <c r="AA188" s="30"/>
    </row>
    <row r="189" spans="24:27">
      <c r="X189" s="797" t="s">
        <v>286</v>
      </c>
      <c r="AA189" s="30"/>
    </row>
    <row r="190" spans="24:27">
      <c r="X190" s="260" t="s">
        <v>712</v>
      </c>
      <c r="AA190" s="30"/>
    </row>
    <row r="191" spans="24:27">
      <c r="X191" s="260" t="s">
        <v>713</v>
      </c>
      <c r="AA191" s="30"/>
    </row>
    <row r="192" spans="24:27">
      <c r="X192" s="260" t="s">
        <v>714</v>
      </c>
      <c r="AA192" s="30"/>
    </row>
    <row r="193" spans="24:27">
      <c r="X193" s="260" t="s">
        <v>715</v>
      </c>
      <c r="AA193" s="30"/>
    </row>
    <row r="194" spans="24:27">
      <c r="X194" s="260" t="s">
        <v>716</v>
      </c>
      <c r="AA194" s="30"/>
    </row>
    <row r="195" spans="24:27">
      <c r="X195" s="260" t="s">
        <v>717</v>
      </c>
      <c r="AA195" s="30"/>
    </row>
    <row r="196" spans="24:27">
      <c r="X196" s="260" t="s">
        <v>51</v>
      </c>
      <c r="AA196" s="30"/>
    </row>
    <row r="197" spans="24:27">
      <c r="X197" s="797" t="s">
        <v>718</v>
      </c>
      <c r="AA197" s="30"/>
    </row>
    <row r="198" spans="24:27">
      <c r="X198" s="797" t="s">
        <v>719</v>
      </c>
      <c r="AA198" s="30"/>
    </row>
    <row r="199" spans="24:27">
      <c r="X199" s="797" t="s">
        <v>720</v>
      </c>
      <c r="AA199" s="30"/>
    </row>
    <row r="200" spans="24:27">
      <c r="X200" s="797" t="s">
        <v>721</v>
      </c>
      <c r="AA200" s="30"/>
    </row>
    <row r="201" spans="24:27">
      <c r="X201" s="260" t="s">
        <v>722</v>
      </c>
      <c r="AA201" s="30"/>
    </row>
    <row r="202" spans="24:27">
      <c r="X202" s="260" t="s">
        <v>723</v>
      </c>
      <c r="AA202" s="30"/>
    </row>
    <row r="203" spans="24:27">
      <c r="X203" s="260" t="s">
        <v>724</v>
      </c>
      <c r="AA203" s="30"/>
    </row>
    <row r="204" spans="24:27">
      <c r="X204" s="37" t="s">
        <v>742</v>
      </c>
      <c r="AA204" s="30"/>
    </row>
    <row r="205" spans="24:27">
      <c r="X205" s="37" t="s">
        <v>743</v>
      </c>
      <c r="AA205" s="30"/>
    </row>
    <row r="206" spans="24:27">
      <c r="X206" s="37" t="s">
        <v>744</v>
      </c>
      <c r="AA206" s="30"/>
    </row>
    <row r="207" spans="24:27">
      <c r="X207" s="37" t="s">
        <v>285</v>
      </c>
      <c r="AA207" s="30"/>
    </row>
    <row r="208" spans="24:27">
      <c r="X208" s="37" t="s">
        <v>286</v>
      </c>
      <c r="AA208" s="30"/>
    </row>
    <row r="209" spans="24:27">
      <c r="X209" s="37" t="s">
        <v>745</v>
      </c>
      <c r="AA209" s="30"/>
    </row>
    <row r="210" spans="24:27">
      <c r="X210" s="37" t="s">
        <v>746</v>
      </c>
      <c r="AA210" s="30"/>
    </row>
    <row r="211" spans="24:27">
      <c r="X211" s="128"/>
      <c r="AA211" s="30"/>
    </row>
    <row r="212" spans="24:27">
      <c r="X212" s="128"/>
      <c r="AA212" s="30"/>
    </row>
    <row r="213" spans="24:27">
      <c r="X213" s="128"/>
      <c r="AA213" s="30"/>
    </row>
    <row r="214" spans="24:27">
      <c r="X214" s="128"/>
      <c r="AA214" s="30"/>
    </row>
    <row r="215" spans="24:27">
      <c r="X215" s="128"/>
      <c r="AA215" s="30"/>
    </row>
    <row r="216" spans="24:27">
      <c r="X216" s="128"/>
      <c r="AA216" s="30"/>
    </row>
    <row r="217" spans="24:27">
      <c r="X217" s="128"/>
      <c r="AA217" s="30"/>
    </row>
    <row r="218" spans="24:27">
      <c r="X218" s="128"/>
      <c r="AA218" s="30"/>
    </row>
    <row r="219" spans="24:27">
      <c r="X219" s="128"/>
      <c r="AA219" s="30"/>
    </row>
    <row r="220" spans="24:27">
      <c r="X220" s="128"/>
      <c r="AA220" s="30"/>
    </row>
    <row r="221" spans="24:27">
      <c r="X221" s="37"/>
      <c r="AA221" s="30"/>
    </row>
    <row r="222" spans="24:27">
      <c r="X222" s="37"/>
    </row>
    <row r="223" spans="24:27">
      <c r="X223" s="37"/>
    </row>
    <row r="224" spans="24:27">
      <c r="X224" s="37"/>
    </row>
    <row r="225" spans="24:24">
      <c r="X225" s="37"/>
    </row>
    <row r="226" spans="24:24">
      <c r="X226" s="37"/>
    </row>
    <row r="227" spans="24:24">
      <c r="X227" s="37"/>
    </row>
    <row r="228" spans="24:24">
      <c r="X228" s="37"/>
    </row>
    <row r="229" spans="24:24">
      <c r="X229" s="37"/>
    </row>
    <row r="230" spans="24:24">
      <c r="X230" s="37"/>
    </row>
    <row r="231" spans="24:24">
      <c r="X231" s="37"/>
    </row>
    <row r="232" spans="24:24">
      <c r="X232" s="37"/>
    </row>
    <row r="233" spans="24:24">
      <c r="X233" s="37"/>
    </row>
    <row r="234" spans="24:24">
      <c r="X234" s="37"/>
    </row>
    <row r="235" spans="24:24">
      <c r="X235" s="37"/>
    </row>
    <row r="236" spans="24:24">
      <c r="X236" s="37"/>
    </row>
    <row r="237" spans="24:24">
      <c r="X237" s="37"/>
    </row>
    <row r="238" spans="24:24">
      <c r="X238" s="37"/>
    </row>
    <row r="239" spans="24:24">
      <c r="X239" s="37"/>
    </row>
    <row r="240" spans="24:24">
      <c r="X240" s="37"/>
    </row>
    <row r="241" spans="24:24">
      <c r="X241" s="37"/>
    </row>
    <row r="242" spans="24:24">
      <c r="X242" s="37"/>
    </row>
    <row r="243" spans="24:24">
      <c r="X243" s="37"/>
    </row>
    <row r="244" spans="24:24">
      <c r="X244" s="37"/>
    </row>
    <row r="245" spans="24:24">
      <c r="X245" s="37"/>
    </row>
    <row r="246" spans="24:24">
      <c r="X246" s="37"/>
    </row>
    <row r="247" spans="24:24">
      <c r="X247" s="37"/>
    </row>
    <row r="248" spans="24:24">
      <c r="X248" s="37"/>
    </row>
    <row r="249" spans="24:24">
      <c r="X249" s="37"/>
    </row>
    <row r="250" spans="24:24">
      <c r="X250" s="37"/>
    </row>
    <row r="251" spans="24:24">
      <c r="X251" s="37"/>
    </row>
    <row r="252" spans="24:24">
      <c r="X252" s="37"/>
    </row>
    <row r="253" spans="24:24">
      <c r="X253" s="37"/>
    </row>
    <row r="254" spans="24:24">
      <c r="X254" s="37"/>
    </row>
    <row r="255" spans="24:24">
      <c r="X255" s="37"/>
    </row>
    <row r="256" spans="24:24">
      <c r="X256" s="37"/>
    </row>
    <row r="257" spans="24:24">
      <c r="X257" s="37"/>
    </row>
    <row r="258" spans="24:24">
      <c r="X258" s="37"/>
    </row>
    <row r="259" spans="24:24">
      <c r="X259" s="37"/>
    </row>
    <row r="260" spans="24:24">
      <c r="X260" s="37"/>
    </row>
    <row r="261" spans="24:24">
      <c r="X261" s="37"/>
    </row>
    <row r="262" spans="24:24">
      <c r="X262" s="37"/>
    </row>
    <row r="263" spans="24:24">
      <c r="X263" s="37"/>
    </row>
    <row r="264" spans="24:24">
      <c r="X264" s="37"/>
    </row>
    <row r="265" spans="24:24">
      <c r="X265" s="37"/>
    </row>
    <row r="266" spans="24:24">
      <c r="X266" s="37"/>
    </row>
    <row r="267" spans="24:24">
      <c r="X267" s="37"/>
    </row>
    <row r="268" spans="24:24">
      <c r="X268" s="37"/>
    </row>
    <row r="269" spans="24:24">
      <c r="X269" s="37"/>
    </row>
    <row r="270" spans="24:24">
      <c r="X270" s="37"/>
    </row>
    <row r="271" spans="24:24">
      <c r="X271" s="37"/>
    </row>
    <row r="272" spans="24:24">
      <c r="X272" s="37"/>
    </row>
    <row r="273" spans="24:24">
      <c r="X273" s="37"/>
    </row>
    <row r="274" spans="24:24">
      <c r="X274" s="37"/>
    </row>
    <row r="275" spans="24:24">
      <c r="X275" s="37"/>
    </row>
    <row r="276" spans="24:24">
      <c r="X276" s="37"/>
    </row>
    <row r="277" spans="24:24">
      <c r="X277" s="37"/>
    </row>
    <row r="278" spans="24:24">
      <c r="X278" s="37"/>
    </row>
    <row r="279" spans="24:24">
      <c r="X279" s="37"/>
    </row>
    <row r="280" spans="24:24">
      <c r="X280" s="37"/>
    </row>
    <row r="281" spans="24:24">
      <c r="X281" s="37"/>
    </row>
    <row r="282" spans="24:24">
      <c r="X282" s="37"/>
    </row>
    <row r="283" spans="24:24">
      <c r="X283" s="37"/>
    </row>
    <row r="284" spans="24:24">
      <c r="X284" s="37"/>
    </row>
    <row r="285" spans="24:24">
      <c r="X285" s="37"/>
    </row>
    <row r="286" spans="24:24">
      <c r="X286" s="37"/>
    </row>
    <row r="287" spans="24:24">
      <c r="X287" s="37"/>
    </row>
    <row r="288" spans="24:24">
      <c r="X288" s="37"/>
    </row>
    <row r="289" spans="24:24">
      <c r="X289" s="37"/>
    </row>
    <row r="290" spans="24:24">
      <c r="X290" s="37"/>
    </row>
    <row r="291" spans="24:24">
      <c r="X291" s="37"/>
    </row>
    <row r="292" spans="24:24">
      <c r="X292" s="829"/>
    </row>
    <row r="293" spans="24:24">
      <c r="X293" s="37"/>
    </row>
    <row r="294" spans="24:24">
      <c r="X294" s="37"/>
    </row>
    <row r="295" spans="24:24">
      <c r="X295" s="37"/>
    </row>
    <row r="296" spans="24:24">
      <c r="X296" s="37"/>
    </row>
    <row r="297" spans="24:24">
      <c r="X297" s="37"/>
    </row>
    <row r="298" spans="24:24">
      <c r="X298" s="37"/>
    </row>
    <row r="299" spans="24:24">
      <c r="X299" s="37"/>
    </row>
    <row r="300" spans="24:24">
      <c r="X300" s="37"/>
    </row>
    <row r="301" spans="24:24">
      <c r="X301" s="37"/>
    </row>
    <row r="302" spans="24:24">
      <c r="X302" s="37"/>
    </row>
    <row r="303" spans="24:24">
      <c r="X303" s="37"/>
    </row>
    <row r="304" spans="24:24">
      <c r="X304" s="37"/>
    </row>
    <row r="305" spans="24:24">
      <c r="X305" s="37"/>
    </row>
    <row r="306" spans="24:24">
      <c r="X306" s="37"/>
    </row>
    <row r="307" spans="24:24">
      <c r="X307" s="37"/>
    </row>
    <row r="308" spans="24:24">
      <c r="X308" s="37"/>
    </row>
    <row r="309" spans="24:24">
      <c r="X309" s="37"/>
    </row>
    <row r="310" spans="24:24">
      <c r="X310" s="37"/>
    </row>
    <row r="311" spans="24:24">
      <c r="X311" s="37"/>
    </row>
    <row r="312" spans="24:24">
      <c r="X312" s="37"/>
    </row>
    <row r="313" spans="24:24">
      <c r="X313" s="37"/>
    </row>
    <row r="314" spans="24:24">
      <c r="X314" s="37"/>
    </row>
    <row r="315" spans="24:24">
      <c r="X315" s="37"/>
    </row>
    <row r="316" spans="24:24">
      <c r="X316" s="37"/>
    </row>
    <row r="317" spans="24:24">
      <c r="X317" s="37"/>
    </row>
    <row r="318" spans="24:24">
      <c r="X318" s="37"/>
    </row>
    <row r="319" spans="24:24">
      <c r="X319" s="37"/>
    </row>
    <row r="320" spans="24:24">
      <c r="X320" s="37"/>
    </row>
    <row r="321" spans="24:24">
      <c r="X321" s="37"/>
    </row>
    <row r="322" spans="24:24">
      <c r="X322" s="37"/>
    </row>
    <row r="323" spans="24:24">
      <c r="X323" s="37"/>
    </row>
    <row r="324" spans="24:24">
      <c r="X324" s="37"/>
    </row>
    <row r="325" spans="24:24">
      <c r="X325" s="37"/>
    </row>
    <row r="326" spans="24:24">
      <c r="X326" s="37"/>
    </row>
    <row r="327" spans="24:24">
      <c r="X327" s="37"/>
    </row>
    <row r="328" spans="24:24">
      <c r="X328" s="37"/>
    </row>
    <row r="329" spans="24:24">
      <c r="X329" s="37"/>
    </row>
  </sheetData>
  <mergeCells count="6">
    <mergeCell ref="H2:N2"/>
    <mergeCell ref="I3:N3"/>
    <mergeCell ref="E48:F48"/>
    <mergeCell ref="H48:L48"/>
    <mergeCell ref="I19:M19"/>
    <mergeCell ref="I28:M28"/>
  </mergeCells>
  <conditionalFormatting sqref="AA147:AA221">
    <cfRule type="containsText" dxfId="38" priority="2" operator="containsText" text="X">
      <formula>NOT(ISERROR(SEARCH("X",AA147)))</formula>
    </cfRule>
  </conditionalFormatting>
  <conditionalFormatting sqref="H44:N46">
    <cfRule type="cellIs" dxfId="37" priority="1" operator="equal">
      <formula>"Err"</formula>
    </cfRule>
  </conditionalFormatting>
  <dataValidations count="2">
    <dataValidation type="list" allowBlank="1" showInputMessage="1" showErrorMessage="1" sqref="D50:D79">
      <formula1>$X$89:$X$210</formula1>
    </dataValidation>
    <dataValidation type="list" allowBlank="1" showInputMessage="1" showErrorMessage="1" sqref="C50:C79 C6:C16">
      <formula1>$A$21:$A$25</formula1>
    </dataValidation>
  </dataValidations>
  <pageMargins left="0.31496062992125984" right="0.11811023622047245" top="0.59055118110236227" bottom="0.35433070866141736" header="0.31496062992125984" footer="0.11811023622047245"/>
  <pageSetup paperSize="8" scale="74" orientation="landscape" r:id="rId1"/>
  <headerFooter alignWithMargins="0">
    <oddHeader>&amp;R&amp;"Verdana,Bold"&amp;14&amp;A</oddHeader>
    <oddFooter>&amp;L&amp;D&amp;T&amp;C&amp;Z&amp;F&amp;R&amp;A</oddFooter>
  </headerFooter>
  <ignoredErrors>
    <ignoredError sqref="H17 L17" formulaRange="1"/>
  </ignoredErrors>
  <legacyDrawing r:id="rId2"/>
</worksheet>
</file>

<file path=xl/worksheets/sheet63.xml><?xml version="1.0" encoding="utf-8"?>
<worksheet xmlns="http://schemas.openxmlformats.org/spreadsheetml/2006/main" xmlns:r="http://schemas.openxmlformats.org/officeDocument/2006/relationships">
  <sheetPr>
    <tabColor rgb="FF00FFFF"/>
    <pageSetUpPr fitToPage="1"/>
  </sheetPr>
  <dimension ref="A1:AO30"/>
  <sheetViews>
    <sheetView zoomScale="70" zoomScaleNormal="70" zoomScaleSheetLayoutView="80" workbookViewId="0">
      <selection activeCell="N33" sqref="N33"/>
    </sheetView>
  </sheetViews>
  <sheetFormatPr defaultRowHeight="12.75"/>
  <cols>
    <col min="1" max="1" width="38.75" style="128" bestFit="1" customWidth="1"/>
    <col min="2" max="2" width="6.875" style="128" customWidth="1"/>
    <col min="3" max="5" width="2.375" style="65" customWidth="1"/>
    <col min="6" max="32" width="7.375" style="65" customWidth="1"/>
    <col min="33" max="41" width="2.375" style="65" customWidth="1"/>
    <col min="42" max="16384" width="9" style="128"/>
  </cols>
  <sheetData>
    <row r="1" spans="1:32" ht="15">
      <c r="A1" s="638" t="s">
        <v>1240</v>
      </c>
      <c r="B1" s="800"/>
      <c r="G1" s="807"/>
      <c r="H1" s="128"/>
    </row>
    <row r="2" spans="1:32" ht="15">
      <c r="A2" s="8" t="str">
        <f>Cover!D13</f>
        <v>[DNO]</v>
      </c>
      <c r="B2" s="800"/>
      <c r="F2" s="1036"/>
      <c r="G2" s="1358"/>
      <c r="H2" s="1358"/>
      <c r="I2" s="1358"/>
      <c r="J2" s="1358"/>
      <c r="K2" s="1358"/>
      <c r="L2" s="1358"/>
      <c r="M2" s="1036"/>
      <c r="N2" s="2214" t="s">
        <v>730</v>
      </c>
      <c r="O2" s="2215"/>
      <c r="P2" s="2215"/>
      <c r="Q2" s="2215"/>
      <c r="R2" s="2215"/>
      <c r="S2" s="2215"/>
      <c r="T2" s="2216"/>
      <c r="U2" s="808"/>
      <c r="V2" s="2214" t="s">
        <v>729</v>
      </c>
      <c r="W2" s="2215"/>
      <c r="X2" s="2215"/>
      <c r="Y2" s="2215"/>
      <c r="Z2" s="2215"/>
      <c r="AA2" s="2216"/>
      <c r="AB2" s="1280"/>
      <c r="AC2" s="2214" t="s">
        <v>645</v>
      </c>
      <c r="AD2" s="2215"/>
      <c r="AE2" s="2215"/>
      <c r="AF2" s="2216"/>
    </row>
    <row r="3" spans="1:32" ht="15">
      <c r="A3" s="8">
        <f>Cover!D15</f>
        <v>2012</v>
      </c>
      <c r="F3" s="2219" t="s">
        <v>1235</v>
      </c>
      <c r="G3" s="2219"/>
      <c r="H3" s="2219"/>
      <c r="I3" s="2219"/>
      <c r="J3" s="2219"/>
      <c r="K3" s="2219"/>
      <c r="L3" s="2219"/>
      <c r="M3" s="1036"/>
      <c r="N3" s="809" t="s">
        <v>0</v>
      </c>
      <c r="O3" s="2212" t="s">
        <v>1</v>
      </c>
      <c r="P3" s="2213"/>
      <c r="Q3" s="2213"/>
      <c r="R3" s="2213"/>
      <c r="S3" s="2213"/>
      <c r="T3" s="2252"/>
      <c r="U3" s="1036"/>
      <c r="V3" s="773" t="s">
        <v>0</v>
      </c>
      <c r="W3" s="2233" t="s">
        <v>1</v>
      </c>
      <c r="X3" s="2233"/>
      <c r="Y3" s="2233"/>
      <c r="Z3" s="2233"/>
      <c r="AA3" s="2233"/>
      <c r="AB3" s="964"/>
      <c r="AC3" s="774" t="s">
        <v>647</v>
      </c>
      <c r="AD3" s="774" t="s">
        <v>648</v>
      </c>
      <c r="AE3" s="774" t="s">
        <v>649</v>
      </c>
      <c r="AF3" s="775" t="s">
        <v>1</v>
      </c>
    </row>
    <row r="4" spans="1:32">
      <c r="A4" s="1411"/>
      <c r="B4" s="869"/>
      <c r="F4" s="776">
        <v>2010</v>
      </c>
      <c r="G4" s="3">
        <v>2011</v>
      </c>
      <c r="H4" s="3">
        <v>2012</v>
      </c>
      <c r="I4" s="3">
        <v>2013</v>
      </c>
      <c r="J4" s="3">
        <v>2014</v>
      </c>
      <c r="K4" s="3">
        <v>2015</v>
      </c>
      <c r="L4" s="1365" t="s">
        <v>2</v>
      </c>
      <c r="M4" s="1036"/>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7" t="s">
        <v>655</v>
      </c>
      <c r="AE4" s="777" t="s">
        <v>656</v>
      </c>
      <c r="AF4" s="776" t="s">
        <v>657</v>
      </c>
    </row>
    <row r="5" spans="1:32">
      <c r="A5" s="125" t="s">
        <v>191</v>
      </c>
      <c r="B5" s="1442" t="s">
        <v>653</v>
      </c>
      <c r="F5" s="826" t="s">
        <v>0</v>
      </c>
      <c r="G5" s="2234" t="s">
        <v>1</v>
      </c>
      <c r="H5" s="2235"/>
      <c r="I5" s="2235"/>
      <c r="J5" s="2235"/>
      <c r="K5" s="2236"/>
      <c r="L5" s="777" t="s">
        <v>1</v>
      </c>
      <c r="M5" s="1036"/>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row>
    <row r="6" spans="1:32" ht="12.75" customHeight="1">
      <c r="A6" s="1042" t="s">
        <v>1242</v>
      </c>
      <c r="B6" s="908" t="s">
        <v>1085</v>
      </c>
      <c r="F6" s="812"/>
      <c r="G6" s="812"/>
      <c r="H6" s="812"/>
      <c r="I6" s="812"/>
      <c r="J6" s="812"/>
      <c r="K6" s="812"/>
      <c r="L6" s="779">
        <f>SUM(G6:K6)</f>
        <v>0</v>
      </c>
      <c r="N6" s="883"/>
      <c r="O6" s="883"/>
      <c r="P6" s="883"/>
      <c r="Q6" s="883"/>
      <c r="R6" s="883"/>
      <c r="S6" s="883"/>
      <c r="T6" s="906">
        <f>SUM(O6:S6)</f>
        <v>0</v>
      </c>
      <c r="V6" s="802">
        <f>IF(SUM(F6,N6)=0,0,(IF(OR(F6=0,N6=0),"Err",N6*1000/F6)))</f>
        <v>0</v>
      </c>
      <c r="W6" s="802">
        <f t="shared" ref="W6:AA7" si="0">IF(SUM(G6,O6)=0,0,(IF(OR(G6=0,O6=0),"Err",O6*1000/G6)))</f>
        <v>0</v>
      </c>
      <c r="X6" s="802">
        <f t="shared" si="0"/>
        <v>0</v>
      </c>
      <c r="Y6" s="802">
        <f t="shared" si="0"/>
        <v>0</v>
      </c>
      <c r="Z6" s="802">
        <f t="shared" si="0"/>
        <v>0</v>
      </c>
      <c r="AA6" s="802">
        <f t="shared" si="0"/>
        <v>0</v>
      </c>
      <c r="AC6" s="802" t="str">
        <f>IF(SUM($O6:P6)=0,"",(SUM($O6:P6)*1000)/SUM($G6:H6))</f>
        <v/>
      </c>
      <c r="AD6" s="802" t="str">
        <f>IF(SUM($O6:Q6)=0,"",(SUM($O6:Q6)*1000)/SUM($G6:I6))</f>
        <v/>
      </c>
      <c r="AE6" s="802" t="str">
        <f>IF(SUM($O6:R6)=0,"",(SUM($O6:R6)*1000)/SUM($G6:J6))</f>
        <v/>
      </c>
      <c r="AF6" s="802">
        <f>IF(SUM(T6,L6)=0,0,(IF(OR(L6=0,T6=0),"Err",T6*1000/L6)))</f>
        <v>0</v>
      </c>
    </row>
    <row r="7" spans="1:32">
      <c r="A7" s="1200" t="s">
        <v>1007</v>
      </c>
      <c r="B7" s="908" t="s">
        <v>1085</v>
      </c>
      <c r="F7" s="812"/>
      <c r="G7" s="812"/>
      <c r="H7" s="812"/>
      <c r="I7" s="812"/>
      <c r="J7" s="812"/>
      <c r="K7" s="812"/>
      <c r="L7" s="779">
        <f>SUM(G7:K7)</f>
        <v>0</v>
      </c>
      <c r="N7" s="883"/>
      <c r="O7" s="883"/>
      <c r="P7" s="883"/>
      <c r="Q7" s="883"/>
      <c r="R7" s="883"/>
      <c r="S7" s="883"/>
      <c r="T7" s="906">
        <f>SUM(O7:S7)</f>
        <v>0</v>
      </c>
      <c r="V7" s="1662">
        <f>IF(SUM(F7,N7)=0,0,(IF(OR(F7=0,N7=0),"Err",N7*1000/F7)))</f>
        <v>0</v>
      </c>
      <c r="W7" s="1662">
        <f t="shared" si="0"/>
        <v>0</v>
      </c>
      <c r="X7" s="1662">
        <f t="shared" si="0"/>
        <v>0</v>
      </c>
      <c r="Y7" s="1662">
        <f t="shared" si="0"/>
        <v>0</v>
      </c>
      <c r="Z7" s="1662">
        <f t="shared" si="0"/>
        <v>0</v>
      </c>
      <c r="AA7" s="1662">
        <f t="shared" si="0"/>
        <v>0</v>
      </c>
      <c r="AC7" s="1662" t="str">
        <f>IF(SUM($O7:P7)=0,"",(SUM($O7:P7)*1000)/SUM($G7:H7))</f>
        <v/>
      </c>
      <c r="AD7" s="1662" t="str">
        <f>IF(SUM($O7:Q7)=0,"",(SUM($O7:Q7)*1000)/SUM($G7:I7))</f>
        <v/>
      </c>
      <c r="AE7" s="1662" t="str">
        <f>IF(SUM($O7:R7)=0,"",(SUM($O7:R7)*1000)/SUM($G7:J7))</f>
        <v/>
      </c>
      <c r="AF7" s="1662">
        <f>IF(SUM(T7,L7)=0,0,(IF(OR(L7=0,T7=0),"Err",T7*1000/L7)))</f>
        <v>0</v>
      </c>
    </row>
    <row r="8" spans="1:32">
      <c r="A8" s="786" t="s">
        <v>80</v>
      </c>
      <c r="B8" s="909" t="s">
        <v>819</v>
      </c>
      <c r="F8" s="812"/>
      <c r="G8" s="812"/>
      <c r="H8" s="812"/>
      <c r="I8" s="812"/>
      <c r="J8" s="812"/>
      <c r="K8" s="812"/>
      <c r="L8" s="779">
        <f>SUM(G8:K8)</f>
        <v>0</v>
      </c>
      <c r="N8" s="1082"/>
      <c r="O8" s="1082"/>
      <c r="P8" s="1082"/>
      <c r="Q8" s="1082"/>
      <c r="R8" s="1082"/>
      <c r="S8" s="1082"/>
      <c r="T8" s="1083"/>
      <c r="V8" s="1663"/>
      <c r="W8" s="1664"/>
      <c r="X8" s="1664"/>
      <c r="Y8" s="1664"/>
      <c r="Z8" s="1664"/>
      <c r="AA8" s="1665"/>
      <c r="AC8" s="1663"/>
      <c r="AD8" s="1664"/>
      <c r="AE8" s="1664"/>
      <c r="AF8" s="1665"/>
    </row>
    <row r="9" spans="1:32">
      <c r="A9" s="2240" t="s">
        <v>2</v>
      </c>
      <c r="B9" s="2240"/>
      <c r="C9" s="884"/>
      <c r="D9" s="884"/>
      <c r="E9" s="884"/>
      <c r="G9" s="885"/>
      <c r="H9" s="885"/>
      <c r="I9" s="884"/>
      <c r="K9" s="885"/>
      <c r="L9" s="885"/>
      <c r="M9" s="814"/>
      <c r="N9" s="906">
        <f t="shared" ref="N9:S9" si="1">N6+N7+N8</f>
        <v>0</v>
      </c>
      <c r="O9" s="906">
        <f t="shared" si="1"/>
        <v>0</v>
      </c>
      <c r="P9" s="906">
        <f t="shared" si="1"/>
        <v>0</v>
      </c>
      <c r="Q9" s="906">
        <f t="shared" si="1"/>
        <v>0</v>
      </c>
      <c r="R9" s="906">
        <f t="shared" si="1"/>
        <v>0</v>
      </c>
      <c r="S9" s="906">
        <f t="shared" si="1"/>
        <v>0</v>
      </c>
      <c r="T9" s="906">
        <f>SUM(O9:S9)</f>
        <v>0</v>
      </c>
      <c r="U9" s="128"/>
      <c r="W9" s="885"/>
      <c r="X9" s="885"/>
      <c r="Y9" s="128"/>
      <c r="AA9" s="885"/>
      <c r="AB9" s="128"/>
    </row>
    <row r="11" spans="1:32" s="30" customFormat="1">
      <c r="A11" s="82" t="s">
        <v>209</v>
      </c>
      <c r="B11" s="1036"/>
      <c r="D11" s="1036"/>
      <c r="E11" s="1036"/>
      <c r="N11" s="144">
        <f>'CV9 - High Value Proj (Scheme)'!H25</f>
        <v>0</v>
      </c>
      <c r="O11" s="144">
        <f>'CV9 - High Value Proj (Scheme)'!I25</f>
        <v>0</v>
      </c>
      <c r="P11" s="144">
        <f>'CV9 - High Value Proj (Scheme)'!J25</f>
        <v>0</v>
      </c>
      <c r="Q11" s="144">
        <f>'CV9 - High Value Proj (Scheme)'!K25</f>
        <v>0</v>
      </c>
      <c r="R11" s="144">
        <f>'CV9 - High Value Proj (Scheme)'!L25</f>
        <v>0</v>
      </c>
      <c r="S11" s="144">
        <f>'CV9 - High Value Proj (Scheme)'!M25</f>
        <v>0</v>
      </c>
      <c r="T11" s="906">
        <f>SUM(O11:S11)</f>
        <v>0</v>
      </c>
    </row>
    <row r="12" spans="1:32" s="1035" customFormat="1">
      <c r="A12" s="109" t="s">
        <v>210</v>
      </c>
      <c r="B12" s="109"/>
      <c r="D12" s="109"/>
      <c r="E12" s="109"/>
      <c r="N12" s="1039">
        <f t="shared" ref="N12:S12" si="2">N9+N11</f>
        <v>0</v>
      </c>
      <c r="O12" s="1039">
        <f t="shared" si="2"/>
        <v>0</v>
      </c>
      <c r="P12" s="1039">
        <f t="shared" si="2"/>
        <v>0</v>
      </c>
      <c r="Q12" s="1039">
        <f t="shared" si="2"/>
        <v>0</v>
      </c>
      <c r="R12" s="1039">
        <f t="shared" si="2"/>
        <v>0</v>
      </c>
      <c r="S12" s="1039">
        <f t="shared" si="2"/>
        <v>0</v>
      </c>
      <c r="T12" s="906">
        <f>SUM(O12:S12)</f>
        <v>0</v>
      </c>
    </row>
    <row r="14" spans="1:32">
      <c r="N14" s="776">
        <v>2010</v>
      </c>
      <c r="O14" s="3">
        <v>2011</v>
      </c>
      <c r="P14" s="3">
        <v>2012</v>
      </c>
      <c r="Q14" s="3">
        <v>2013</v>
      </c>
      <c r="R14" s="3">
        <v>2014</v>
      </c>
      <c r="S14" s="3">
        <v>2015</v>
      </c>
      <c r="T14" s="1359" t="s">
        <v>1</v>
      </c>
    </row>
    <row r="15" spans="1:32" ht="15">
      <c r="A15" s="137" t="s">
        <v>233</v>
      </c>
      <c r="N15" s="826" t="s">
        <v>0</v>
      </c>
      <c r="O15" s="2231" t="s">
        <v>1</v>
      </c>
      <c r="P15" s="2231"/>
      <c r="Q15" s="2231"/>
      <c r="R15" s="2231"/>
      <c r="S15" s="2231"/>
      <c r="T15" s="1359" t="s">
        <v>3</v>
      </c>
    </row>
    <row r="16" spans="1:32">
      <c r="A16" s="687" t="s">
        <v>58</v>
      </c>
      <c r="N16" s="172"/>
      <c r="O16" s="172"/>
      <c r="P16" s="172"/>
      <c r="Q16" s="172"/>
      <c r="R16" s="172"/>
      <c r="S16" s="172"/>
      <c r="T16" s="1196">
        <f>SUM(O16:S16)</f>
        <v>0</v>
      </c>
    </row>
    <row r="17" spans="1:20">
      <c r="A17" s="687" t="s">
        <v>59</v>
      </c>
      <c r="N17" s="172"/>
      <c r="O17" s="172"/>
      <c r="P17" s="172"/>
      <c r="Q17" s="172"/>
      <c r="R17" s="172"/>
      <c r="S17" s="172"/>
      <c r="T17" s="1196">
        <f t="shared" ref="T17:T28" si="3">SUM(O17:S17)</f>
        <v>0</v>
      </c>
    </row>
    <row r="18" spans="1:20">
      <c r="A18" s="687" t="s">
        <v>60</v>
      </c>
      <c r="N18" s="172"/>
      <c r="O18" s="172"/>
      <c r="P18" s="172"/>
      <c r="Q18" s="172"/>
      <c r="R18" s="172"/>
      <c r="S18" s="172"/>
      <c r="T18" s="1196">
        <f t="shared" si="3"/>
        <v>0</v>
      </c>
    </row>
    <row r="19" spans="1:20">
      <c r="A19" s="687" t="s">
        <v>61</v>
      </c>
      <c r="N19" s="172"/>
      <c r="O19" s="172"/>
      <c r="P19" s="172"/>
      <c r="Q19" s="172"/>
      <c r="R19" s="172"/>
      <c r="S19" s="172"/>
      <c r="T19" s="1196">
        <f t="shared" si="3"/>
        <v>0</v>
      </c>
    </row>
    <row r="20" spans="1:20">
      <c r="A20" s="687" t="s">
        <v>62</v>
      </c>
      <c r="N20" s="172"/>
      <c r="O20" s="172"/>
      <c r="P20" s="172"/>
      <c r="Q20" s="172"/>
      <c r="R20" s="172"/>
      <c r="S20" s="172"/>
      <c r="T20" s="1196">
        <f t="shared" si="3"/>
        <v>0</v>
      </c>
    </row>
    <row r="21" spans="1:20">
      <c r="A21" s="687" t="s">
        <v>63</v>
      </c>
      <c r="N21" s="172"/>
      <c r="O21" s="172"/>
      <c r="P21" s="172"/>
      <c r="Q21" s="172"/>
      <c r="R21" s="172"/>
      <c r="S21" s="172"/>
      <c r="T21" s="1196">
        <f t="shared" si="3"/>
        <v>0</v>
      </c>
    </row>
    <row r="22" spans="1:20">
      <c r="A22" s="687" t="s">
        <v>64</v>
      </c>
      <c r="N22" s="172"/>
      <c r="O22" s="172"/>
      <c r="P22" s="172"/>
      <c r="Q22" s="172"/>
      <c r="R22" s="172"/>
      <c r="S22" s="172"/>
      <c r="T22" s="1196">
        <f>SUM(O22:S22)</f>
        <v>0</v>
      </c>
    </row>
    <row r="23" spans="1:20">
      <c r="A23" s="687" t="s">
        <v>65</v>
      </c>
      <c r="N23" s="172"/>
      <c r="O23" s="172"/>
      <c r="P23" s="172"/>
      <c r="Q23" s="172"/>
      <c r="R23" s="172"/>
      <c r="S23" s="172"/>
      <c r="T23" s="1196">
        <f t="shared" si="3"/>
        <v>0</v>
      </c>
    </row>
    <row r="24" spans="1:20">
      <c r="A24" s="687" t="s">
        <v>66</v>
      </c>
      <c r="N24" s="172"/>
      <c r="O24" s="172"/>
      <c r="P24" s="172"/>
      <c r="Q24" s="172"/>
      <c r="R24" s="172"/>
      <c r="S24" s="172"/>
      <c r="T24" s="1196">
        <f t="shared" si="3"/>
        <v>0</v>
      </c>
    </row>
    <row r="25" spans="1:20">
      <c r="A25" s="138" t="s">
        <v>441</v>
      </c>
      <c r="N25" s="201">
        <f t="shared" ref="N25:S25" si="4">SUM(N16:N24)</f>
        <v>0</v>
      </c>
      <c r="O25" s="201">
        <f t="shared" si="4"/>
        <v>0</v>
      </c>
      <c r="P25" s="201">
        <f t="shared" si="4"/>
        <v>0</v>
      </c>
      <c r="Q25" s="201">
        <f t="shared" si="4"/>
        <v>0</v>
      </c>
      <c r="R25" s="201">
        <f t="shared" si="4"/>
        <v>0</v>
      </c>
      <c r="S25" s="201">
        <f t="shared" si="4"/>
        <v>0</v>
      </c>
      <c r="T25" s="1196">
        <f t="shared" si="3"/>
        <v>0</v>
      </c>
    </row>
    <row r="26" spans="1:20">
      <c r="A26" s="132" t="s">
        <v>442</v>
      </c>
      <c r="N26" s="172"/>
      <c r="O26" s="172"/>
      <c r="P26" s="172"/>
      <c r="Q26" s="172"/>
      <c r="R26" s="172"/>
      <c r="S26" s="172"/>
      <c r="T26" s="1196">
        <f t="shared" si="3"/>
        <v>0</v>
      </c>
    </row>
    <row r="27" spans="1:20">
      <c r="A27" s="132" t="s">
        <v>406</v>
      </c>
      <c r="N27" s="172"/>
      <c r="O27" s="172"/>
      <c r="P27" s="172"/>
      <c r="Q27" s="172"/>
      <c r="R27" s="172"/>
      <c r="S27" s="172"/>
      <c r="T27" s="1196">
        <f t="shared" si="3"/>
        <v>0</v>
      </c>
    </row>
    <row r="28" spans="1:20">
      <c r="A28" s="138" t="s">
        <v>443</v>
      </c>
      <c r="N28" s="201">
        <f t="shared" ref="N28:S28" si="5">SUM(N25:N27)</f>
        <v>0</v>
      </c>
      <c r="O28" s="201">
        <f t="shared" si="5"/>
        <v>0</v>
      </c>
      <c r="P28" s="201">
        <f t="shared" si="5"/>
        <v>0</v>
      </c>
      <c r="Q28" s="201">
        <f t="shared" si="5"/>
        <v>0</v>
      </c>
      <c r="R28" s="201">
        <f t="shared" si="5"/>
        <v>0</v>
      </c>
      <c r="S28" s="201">
        <f t="shared" si="5"/>
        <v>0</v>
      </c>
      <c r="T28" s="1196">
        <f t="shared" si="3"/>
        <v>0</v>
      </c>
    </row>
    <row r="30" spans="1:20">
      <c r="A30" s="32" t="s">
        <v>311</v>
      </c>
      <c r="B30" s="33"/>
      <c r="C30" s="33"/>
      <c r="D30" s="33"/>
      <c r="E30" s="33"/>
      <c r="N30" s="188" t="str">
        <f>IF(ABS(N25-N11-N12)&lt;0.1,"OK","Err")</f>
        <v>OK</v>
      </c>
      <c r="O30" s="188" t="str">
        <f t="shared" ref="O30:P30" si="6">IF(ABS(O25-O11-O12)&lt;0.1,"OK","Err")</f>
        <v>OK</v>
      </c>
      <c r="P30" s="188" t="str">
        <f t="shared" si="6"/>
        <v>OK</v>
      </c>
      <c r="Q30" s="188"/>
      <c r="R30" s="188"/>
      <c r="S30" s="188"/>
      <c r="T30" s="188"/>
    </row>
  </sheetData>
  <mergeCells count="9">
    <mergeCell ref="O15:S15"/>
    <mergeCell ref="A9:B9"/>
    <mergeCell ref="V2:AA2"/>
    <mergeCell ref="G5:K5"/>
    <mergeCell ref="AC2:AF2"/>
    <mergeCell ref="O3:T3"/>
    <mergeCell ref="W3:AA3"/>
    <mergeCell ref="F3:L3"/>
    <mergeCell ref="N2:T2"/>
  </mergeCells>
  <conditionalFormatting sqref="V6:AA8 AC6:AF8">
    <cfRule type="expression" dxfId="36" priority="2" stopIfTrue="1">
      <formula>NOT(ISERROR(SEARCH("Err",V6)))</formula>
    </cfRule>
  </conditionalFormatting>
  <conditionalFormatting sqref="N30:T30">
    <cfRule type="cellIs" dxfId="35" priority="1" stopIfTrue="1" operator="equal">
      <formula>"Err"</formula>
    </cfRule>
  </conditionalFormatting>
  <pageMargins left="0.31496062992125984" right="0.11811023622047245" top="0.59055118110236227" bottom="0.35433070866141736" header="0.31496062992125984" footer="0.11811023622047245"/>
  <pageSetup paperSize="8" scale="72" orientation="landscape" r:id="rId1"/>
  <headerFooter>
    <oddHeader>&amp;R&amp;"Verdana,Bold"&amp;14&amp;A</oddHeader>
    <oddFooter>&amp;L&amp;D &amp;T&amp;C&amp;Z&amp;F&amp;R&amp;A</oddFooter>
  </headerFooter>
</worksheet>
</file>

<file path=xl/worksheets/sheet64.xml><?xml version="1.0" encoding="utf-8"?>
<worksheet xmlns="http://schemas.openxmlformats.org/spreadsheetml/2006/main" xmlns:r="http://schemas.openxmlformats.org/officeDocument/2006/relationships">
  <sheetPr>
    <tabColor rgb="FF00FFFF"/>
    <pageSetUpPr fitToPage="1"/>
  </sheetPr>
  <dimension ref="A1:AM48"/>
  <sheetViews>
    <sheetView zoomScale="70" zoomScaleNormal="70" zoomScaleSheetLayoutView="80" workbookViewId="0"/>
  </sheetViews>
  <sheetFormatPr defaultRowHeight="12.75"/>
  <cols>
    <col min="1" max="1" width="40.125" style="128" customWidth="1"/>
    <col min="2" max="2" width="15.125" style="65" bestFit="1" customWidth="1"/>
    <col min="3" max="3" width="14.375" style="65" bestFit="1" customWidth="1"/>
    <col min="4" max="4" width="6.25" style="65" bestFit="1" customWidth="1"/>
    <col min="5" max="5" width="2.125" style="65" customWidth="1"/>
    <col min="6" max="32" width="7.375" style="128" customWidth="1"/>
    <col min="33" max="16384" width="9" style="128"/>
  </cols>
  <sheetData>
    <row r="1" spans="1:39" ht="15">
      <c r="A1" s="1046" t="s">
        <v>865</v>
      </c>
      <c r="B1" s="128"/>
      <c r="C1" s="128"/>
      <c r="D1" s="873"/>
      <c r="E1" s="873"/>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row>
    <row r="2" spans="1:39" ht="15">
      <c r="A2" s="8" t="str">
        <f>Cover!D13</f>
        <v>[DNO]</v>
      </c>
      <c r="B2" s="128"/>
      <c r="C2" s="128"/>
      <c r="D2" s="128"/>
      <c r="E2" s="128"/>
      <c r="F2" s="1036"/>
      <c r="G2" s="1358"/>
      <c r="H2" s="1358"/>
      <c r="I2" s="1358"/>
      <c r="J2" s="1358"/>
      <c r="K2" s="1358"/>
      <c r="L2" s="1358"/>
      <c r="M2" s="1036"/>
      <c r="N2" s="2214" t="s">
        <v>730</v>
      </c>
      <c r="O2" s="2215"/>
      <c r="P2" s="2215"/>
      <c r="Q2" s="2215"/>
      <c r="R2" s="2215"/>
      <c r="S2" s="2215"/>
      <c r="T2" s="2216"/>
      <c r="U2" s="808"/>
      <c r="V2" s="2214" t="s">
        <v>729</v>
      </c>
      <c r="W2" s="2215"/>
      <c r="X2" s="2215"/>
      <c r="Y2" s="2215"/>
      <c r="Z2" s="2215"/>
      <c r="AA2" s="2216"/>
      <c r="AB2" s="1280"/>
      <c r="AC2" s="2214" t="s">
        <v>645</v>
      </c>
      <c r="AD2" s="2215"/>
      <c r="AE2" s="2215"/>
      <c r="AF2" s="2216"/>
    </row>
    <row r="3" spans="1:39" ht="15">
      <c r="A3" s="8">
        <f>Cover!D15</f>
        <v>2012</v>
      </c>
      <c r="B3" s="128"/>
      <c r="C3" s="128"/>
      <c r="D3" s="128"/>
      <c r="E3" s="128"/>
      <c r="F3" s="2219" t="s">
        <v>1235</v>
      </c>
      <c r="G3" s="2219"/>
      <c r="H3" s="2219"/>
      <c r="I3" s="2219"/>
      <c r="J3" s="2219"/>
      <c r="K3" s="2219"/>
      <c r="L3" s="2219"/>
      <c r="M3" s="1036"/>
      <c r="N3" s="809" t="s">
        <v>0</v>
      </c>
      <c r="O3" s="2212" t="s">
        <v>1</v>
      </c>
      <c r="P3" s="2213"/>
      <c r="Q3" s="2213"/>
      <c r="R3" s="2213"/>
      <c r="S3" s="2213"/>
      <c r="T3" s="2252"/>
      <c r="U3" s="1036"/>
      <c r="V3" s="773" t="s">
        <v>0</v>
      </c>
      <c r="W3" s="2233" t="s">
        <v>1</v>
      </c>
      <c r="X3" s="2233"/>
      <c r="Y3" s="2233"/>
      <c r="Z3" s="2233"/>
      <c r="AA3" s="2233"/>
      <c r="AB3" s="964"/>
      <c r="AC3" s="774" t="s">
        <v>647</v>
      </c>
      <c r="AD3" s="774" t="s">
        <v>648</v>
      </c>
      <c r="AE3" s="774" t="s">
        <v>649</v>
      </c>
      <c r="AF3" s="775" t="s">
        <v>1</v>
      </c>
    </row>
    <row r="4" spans="1:39" ht="12.75" customHeight="1">
      <c r="A4" s="815"/>
      <c r="B4" s="128"/>
      <c r="C4" s="128"/>
      <c r="D4" s="128"/>
      <c r="E4" s="128"/>
      <c r="F4" s="776">
        <v>2010</v>
      </c>
      <c r="G4" s="3">
        <v>2011</v>
      </c>
      <c r="H4" s="3">
        <v>2012</v>
      </c>
      <c r="I4" s="3">
        <v>2013</v>
      </c>
      <c r="J4" s="3">
        <v>2014</v>
      </c>
      <c r="K4" s="3">
        <v>2015</v>
      </c>
      <c r="L4" s="1365" t="s">
        <v>2</v>
      </c>
      <c r="M4" s="1036"/>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7" t="s">
        <v>655</v>
      </c>
      <c r="AE4" s="777" t="s">
        <v>656</v>
      </c>
      <c r="AF4" s="776" t="s">
        <v>657</v>
      </c>
    </row>
    <row r="5" spans="1:39" ht="12.75" customHeight="1">
      <c r="A5" s="1207" t="s">
        <v>1077</v>
      </c>
      <c r="B5" s="1208" t="s">
        <v>650</v>
      </c>
      <c r="C5" s="1462" t="s">
        <v>1079</v>
      </c>
      <c r="D5" s="125" t="s">
        <v>653</v>
      </c>
      <c r="E5" s="128"/>
      <c r="F5" s="826" t="s">
        <v>0</v>
      </c>
      <c r="G5" s="2234" t="s">
        <v>1</v>
      </c>
      <c r="H5" s="2235"/>
      <c r="I5" s="2235"/>
      <c r="J5" s="2235"/>
      <c r="K5" s="2236"/>
      <c r="L5" s="777" t="s">
        <v>1</v>
      </c>
      <c r="M5" s="1036"/>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row>
    <row r="6" spans="1:39" ht="12.75" customHeight="1">
      <c r="A6" s="1037" t="s">
        <v>145</v>
      </c>
      <c r="B6" s="29" t="s">
        <v>5</v>
      </c>
      <c r="C6" s="260" t="s">
        <v>886</v>
      </c>
      <c r="D6" s="1037" t="s">
        <v>819</v>
      </c>
      <c r="F6" s="1086"/>
      <c r="G6" s="1086"/>
      <c r="H6" s="1086"/>
      <c r="I6" s="1086"/>
      <c r="J6" s="1086"/>
      <c r="K6" s="1086"/>
      <c r="L6" s="1087">
        <f t="shared" ref="L6:L16" si="0">SUM(G6:K6)</f>
        <v>0</v>
      </c>
      <c r="M6" s="1088"/>
      <c r="N6" s="1086"/>
      <c r="O6" s="1086"/>
      <c r="P6" s="1086"/>
      <c r="Q6" s="1086"/>
      <c r="R6" s="1086"/>
      <c r="S6" s="1086"/>
      <c r="T6" s="1438">
        <f t="shared" ref="T6:T16" si="1">SUM(O6:S6)</f>
        <v>0</v>
      </c>
      <c r="U6" s="1088"/>
      <c r="V6" s="781">
        <f>IF(SUM(N6,F6)=0,0,(IF(OR(F6=0,N6=0),"Err",N6*1000/F6)))</f>
        <v>0</v>
      </c>
      <c r="W6" s="781">
        <f t="shared" ref="V6:AA19" si="2">IF(SUM(O6,G6)=0,0,(IF(OR(G6=0,O6=0),"Err",O6*1000/G6)))</f>
        <v>0</v>
      </c>
      <c r="X6" s="781">
        <f t="shared" si="2"/>
        <v>0</v>
      </c>
      <c r="Y6" s="781">
        <f t="shared" si="2"/>
        <v>0</v>
      </c>
      <c r="Z6" s="781">
        <f t="shared" si="2"/>
        <v>0</v>
      </c>
      <c r="AA6" s="781">
        <f>IF(SUM(S6,K6)=0,0,(IF(OR(K6=0,S6=0),"Err",S6*1000/K6)))</f>
        <v>0</v>
      </c>
      <c r="AB6" s="1088"/>
      <c r="AC6" s="781" t="str">
        <f>IF(SUM($O6:P6)=0,"",(SUM($O6:P6)*1000)/SUM($G6:H6))</f>
        <v/>
      </c>
      <c r="AD6" s="781" t="str">
        <f>IF(SUM($O6:Q6)=0,"",(SUM($O6:Q6)*1000)/SUM($G6:I6))</f>
        <v/>
      </c>
      <c r="AE6" s="781" t="str">
        <f>IF(SUM($O6:R6)=0,"",(SUM($O6:R6)*1000)/SUM($G6:J6))</f>
        <v/>
      </c>
      <c r="AF6" s="781">
        <f t="shared" ref="AF6:AF19" si="3">IF(SUM(T6,L6)=0,0,(IF(OR(L6=0,T6=0),"Err",T6*1000/L6)))</f>
        <v>0</v>
      </c>
    </row>
    <row r="7" spans="1:39" ht="12.75" customHeight="1">
      <c r="A7" s="1037" t="s">
        <v>145</v>
      </c>
      <c r="B7" s="29" t="s">
        <v>5</v>
      </c>
      <c r="C7" s="260" t="s">
        <v>887</v>
      </c>
      <c r="D7" s="1037" t="s">
        <v>819</v>
      </c>
      <c r="F7" s="1086"/>
      <c r="G7" s="1086"/>
      <c r="H7" s="1086"/>
      <c r="I7" s="1086"/>
      <c r="J7" s="1086"/>
      <c r="K7" s="1086"/>
      <c r="L7" s="1087">
        <f t="shared" si="0"/>
        <v>0</v>
      </c>
      <c r="M7" s="1088"/>
      <c r="N7" s="1086"/>
      <c r="O7" s="1086"/>
      <c r="P7" s="1086"/>
      <c r="Q7" s="1086"/>
      <c r="R7" s="1086"/>
      <c r="S7" s="1086"/>
      <c r="T7" s="1438">
        <f t="shared" si="1"/>
        <v>0</v>
      </c>
      <c r="U7" s="1088"/>
      <c r="V7" s="781">
        <f t="shared" si="2"/>
        <v>0</v>
      </c>
      <c r="W7" s="781">
        <f t="shared" si="2"/>
        <v>0</v>
      </c>
      <c r="X7" s="781">
        <f t="shared" si="2"/>
        <v>0</v>
      </c>
      <c r="Y7" s="781">
        <f t="shared" si="2"/>
        <v>0</v>
      </c>
      <c r="Z7" s="781">
        <f t="shared" si="2"/>
        <v>0</v>
      </c>
      <c r="AA7" s="781">
        <f t="shared" si="2"/>
        <v>0</v>
      </c>
      <c r="AB7" s="1088"/>
      <c r="AC7" s="781" t="str">
        <f>IF(SUM($O7:P7)=0,"",(SUM($O7:P7)*1000)/SUM($G7:H7))</f>
        <v/>
      </c>
      <c r="AD7" s="781" t="str">
        <f>IF(SUM($O7:Q7)=0,"",(SUM($O7:Q7)*1000)/SUM($G7:I7))</f>
        <v/>
      </c>
      <c r="AE7" s="781" t="str">
        <f>IF(SUM($O7:R7)=0,"",(SUM($O7:R7)*1000)/SUM($G7:J7))</f>
        <v/>
      </c>
      <c r="AF7" s="781">
        <f t="shared" si="3"/>
        <v>0</v>
      </c>
    </row>
    <row r="8" spans="1:39" ht="12.75" customHeight="1">
      <c r="A8" s="1037" t="s">
        <v>145</v>
      </c>
      <c r="B8" s="29" t="s">
        <v>5</v>
      </c>
      <c r="C8" s="260" t="s">
        <v>888</v>
      </c>
      <c r="D8" s="1037" t="s">
        <v>819</v>
      </c>
      <c r="F8" s="1086"/>
      <c r="G8" s="1086"/>
      <c r="H8" s="1086"/>
      <c r="I8" s="1086"/>
      <c r="J8" s="1086"/>
      <c r="K8" s="1086"/>
      <c r="L8" s="1087">
        <f t="shared" si="0"/>
        <v>0</v>
      </c>
      <c r="M8" s="1088"/>
      <c r="N8" s="1086"/>
      <c r="O8" s="1086"/>
      <c r="P8" s="1086"/>
      <c r="Q8" s="1086"/>
      <c r="R8" s="1086"/>
      <c r="S8" s="1086"/>
      <c r="T8" s="1438">
        <f t="shared" si="1"/>
        <v>0</v>
      </c>
      <c r="U8" s="1088"/>
      <c r="V8" s="781">
        <f>IF(SUM(N8,F8)=0,0,(IF(OR(F8=0,N8=0),"Err",N8*1000/F8)))</f>
        <v>0</v>
      </c>
      <c r="W8" s="781">
        <f t="shared" si="2"/>
        <v>0</v>
      </c>
      <c r="X8" s="781">
        <f t="shared" si="2"/>
        <v>0</v>
      </c>
      <c r="Y8" s="781">
        <f t="shared" si="2"/>
        <v>0</v>
      </c>
      <c r="Z8" s="781">
        <f t="shared" si="2"/>
        <v>0</v>
      </c>
      <c r="AA8" s="781">
        <f t="shared" si="2"/>
        <v>0</v>
      </c>
      <c r="AB8" s="1088"/>
      <c r="AC8" s="781" t="str">
        <f>IF(SUM($O8:P8)=0,"",(SUM($O8:P8)*1000)/SUM($G8:H8))</f>
        <v/>
      </c>
      <c r="AD8" s="781" t="str">
        <f>IF(SUM($O8:Q8)=0,"",(SUM($O8:Q8)*1000)/SUM($G8:I8))</f>
        <v/>
      </c>
      <c r="AE8" s="781" t="str">
        <f>IF(SUM($O8:R8)=0,"",(SUM($O8:R8)*1000)/SUM($G8:J8))</f>
        <v/>
      </c>
      <c r="AF8" s="781">
        <f t="shared" si="3"/>
        <v>0</v>
      </c>
    </row>
    <row r="9" spans="1:39" ht="12.75" customHeight="1">
      <c r="A9" s="1037" t="s">
        <v>145</v>
      </c>
      <c r="B9" s="47" t="s">
        <v>5</v>
      </c>
      <c r="C9" s="1197" t="s">
        <v>2</v>
      </c>
      <c r="D9" s="1198"/>
      <c r="F9" s="1089">
        <f t="shared" ref="F9:K9" si="4">SUM(F6:F8)</f>
        <v>0</v>
      </c>
      <c r="G9" s="1089">
        <f t="shared" si="4"/>
        <v>0</v>
      </c>
      <c r="H9" s="1089">
        <f t="shared" si="4"/>
        <v>0</v>
      </c>
      <c r="I9" s="1089">
        <f t="shared" si="4"/>
        <v>0</v>
      </c>
      <c r="J9" s="1089">
        <f t="shared" si="4"/>
        <v>0</v>
      </c>
      <c r="K9" s="1089">
        <f t="shared" si="4"/>
        <v>0</v>
      </c>
      <c r="L9" s="1087">
        <f t="shared" si="0"/>
        <v>0</v>
      </c>
      <c r="M9" s="1088"/>
      <c r="N9" s="1089">
        <f t="shared" ref="N9:S9" si="5">SUM(N6:N8)</f>
        <v>0</v>
      </c>
      <c r="O9" s="1089">
        <f t="shared" si="5"/>
        <v>0</v>
      </c>
      <c r="P9" s="1089">
        <f t="shared" si="5"/>
        <v>0</v>
      </c>
      <c r="Q9" s="1089">
        <f t="shared" si="5"/>
        <v>0</v>
      </c>
      <c r="R9" s="1089">
        <f t="shared" si="5"/>
        <v>0</v>
      </c>
      <c r="S9" s="1089">
        <f t="shared" si="5"/>
        <v>0</v>
      </c>
      <c r="T9" s="1438">
        <f t="shared" si="1"/>
        <v>0</v>
      </c>
      <c r="U9" s="1088"/>
      <c r="V9" s="781">
        <f t="shared" si="2"/>
        <v>0</v>
      </c>
      <c r="W9" s="781">
        <f t="shared" si="2"/>
        <v>0</v>
      </c>
      <c r="X9" s="781">
        <f t="shared" si="2"/>
        <v>0</v>
      </c>
      <c r="Y9" s="781">
        <f t="shared" si="2"/>
        <v>0</v>
      </c>
      <c r="Z9" s="781">
        <f t="shared" si="2"/>
        <v>0</v>
      </c>
      <c r="AA9" s="781">
        <f t="shared" si="2"/>
        <v>0</v>
      </c>
      <c r="AB9" s="1088"/>
      <c r="AC9" s="781" t="str">
        <f>IF(SUM($O9:P9)=0,"",(SUM($O9:P9)*1000)/SUM($G9:H9))</f>
        <v/>
      </c>
      <c r="AD9" s="781" t="str">
        <f>IF(SUM($O9:Q9)=0,"",(SUM($O9:Q9)*1000)/SUM($G9:I9))</f>
        <v/>
      </c>
      <c r="AE9" s="781" t="str">
        <f>IF(SUM($O9:R9)=0,"",(SUM($O9:R9)*1000)/SUM($G9:J9))</f>
        <v/>
      </c>
      <c r="AF9" s="781">
        <f t="shared" si="3"/>
        <v>0</v>
      </c>
    </row>
    <row r="10" spans="1:39" ht="12.75" customHeight="1">
      <c r="A10" s="1037" t="s">
        <v>145</v>
      </c>
      <c r="B10" s="1037" t="s">
        <v>6</v>
      </c>
      <c r="C10" s="260" t="s">
        <v>886</v>
      </c>
      <c r="D10" s="1037" t="s">
        <v>819</v>
      </c>
      <c r="F10" s="1086"/>
      <c r="G10" s="1086"/>
      <c r="H10" s="1086"/>
      <c r="I10" s="1086"/>
      <c r="J10" s="1086"/>
      <c r="K10" s="1086"/>
      <c r="L10" s="1087">
        <f t="shared" si="0"/>
        <v>0</v>
      </c>
      <c r="M10" s="1088"/>
      <c r="N10" s="1086"/>
      <c r="O10" s="1086"/>
      <c r="P10" s="1086"/>
      <c r="Q10" s="1086"/>
      <c r="R10" s="1086"/>
      <c r="S10" s="1086"/>
      <c r="T10" s="1438">
        <f t="shared" si="1"/>
        <v>0</v>
      </c>
      <c r="U10" s="1088"/>
      <c r="V10" s="781">
        <f t="shared" si="2"/>
        <v>0</v>
      </c>
      <c r="W10" s="781">
        <f t="shared" si="2"/>
        <v>0</v>
      </c>
      <c r="X10" s="781">
        <f t="shared" si="2"/>
        <v>0</v>
      </c>
      <c r="Y10" s="781">
        <f t="shared" si="2"/>
        <v>0</v>
      </c>
      <c r="Z10" s="781">
        <f t="shared" si="2"/>
        <v>0</v>
      </c>
      <c r="AA10" s="781">
        <f t="shared" si="2"/>
        <v>0</v>
      </c>
      <c r="AB10" s="1088"/>
      <c r="AC10" s="781" t="str">
        <f>IF(SUM($O10:P10)=0,"",(SUM($O10:P10)*1000)/SUM($G10:H10))</f>
        <v/>
      </c>
      <c r="AD10" s="781" t="str">
        <f>IF(SUM($O10:Q10)=0,"",(SUM($O10:Q10)*1000)/SUM($G10:I10))</f>
        <v/>
      </c>
      <c r="AE10" s="781" t="str">
        <f>IF(SUM($O10:R10)=0,"",(SUM($O10:R10)*1000)/SUM($G10:J10))</f>
        <v/>
      </c>
      <c r="AF10" s="781">
        <f t="shared" si="3"/>
        <v>0</v>
      </c>
    </row>
    <row r="11" spans="1:39" ht="12.75" customHeight="1">
      <c r="A11" s="1037" t="s">
        <v>145</v>
      </c>
      <c r="B11" s="1037" t="s">
        <v>6</v>
      </c>
      <c r="C11" s="260" t="s">
        <v>887</v>
      </c>
      <c r="D11" s="1037" t="s">
        <v>819</v>
      </c>
      <c r="F11" s="1086"/>
      <c r="G11" s="1086"/>
      <c r="H11" s="1086"/>
      <c r="I11" s="1086"/>
      <c r="J11" s="1086"/>
      <c r="K11" s="1086"/>
      <c r="L11" s="1087">
        <f t="shared" si="0"/>
        <v>0</v>
      </c>
      <c r="M11" s="1088"/>
      <c r="N11" s="1086"/>
      <c r="O11" s="1086"/>
      <c r="P11" s="1086"/>
      <c r="Q11" s="1086"/>
      <c r="R11" s="1086"/>
      <c r="S11" s="1086"/>
      <c r="T11" s="1438">
        <f t="shared" si="1"/>
        <v>0</v>
      </c>
      <c r="U11" s="1088"/>
      <c r="V11" s="781">
        <f t="shared" si="2"/>
        <v>0</v>
      </c>
      <c r="W11" s="781">
        <f t="shared" si="2"/>
        <v>0</v>
      </c>
      <c r="X11" s="781">
        <f t="shared" si="2"/>
        <v>0</v>
      </c>
      <c r="Y11" s="781">
        <f t="shared" si="2"/>
        <v>0</v>
      </c>
      <c r="Z11" s="781">
        <f t="shared" si="2"/>
        <v>0</v>
      </c>
      <c r="AA11" s="781">
        <f t="shared" si="2"/>
        <v>0</v>
      </c>
      <c r="AB11" s="1088"/>
      <c r="AC11" s="781" t="str">
        <f>IF(SUM($O11:P11)=0,"",(SUM($O11:P11)*1000)/SUM($G11:H11))</f>
        <v/>
      </c>
      <c r="AD11" s="781" t="str">
        <f>IF(SUM($O11:Q11)=0,"",(SUM($O11:Q11)*1000)/SUM($G11:I11))</f>
        <v/>
      </c>
      <c r="AE11" s="781" t="str">
        <f>IF(SUM($O11:R11)=0,"",(SUM($O11:R11)*1000)/SUM($G11:J11))</f>
        <v/>
      </c>
      <c r="AF11" s="781">
        <f t="shared" si="3"/>
        <v>0</v>
      </c>
    </row>
    <row r="12" spans="1:39" ht="12.75" customHeight="1">
      <c r="A12" s="1037" t="s">
        <v>145</v>
      </c>
      <c r="B12" s="1037" t="s">
        <v>6</v>
      </c>
      <c r="C12" s="260" t="s">
        <v>888</v>
      </c>
      <c r="D12" s="1037" t="s">
        <v>819</v>
      </c>
      <c r="F12" s="1086"/>
      <c r="G12" s="1086"/>
      <c r="H12" s="1086"/>
      <c r="I12" s="1086"/>
      <c r="J12" s="1086"/>
      <c r="K12" s="1086"/>
      <c r="L12" s="1087">
        <f t="shared" si="0"/>
        <v>0</v>
      </c>
      <c r="M12" s="1088"/>
      <c r="N12" s="1086"/>
      <c r="O12" s="1086"/>
      <c r="P12" s="1086"/>
      <c r="Q12" s="1086"/>
      <c r="R12" s="1086"/>
      <c r="S12" s="1086"/>
      <c r="T12" s="1438">
        <f t="shared" si="1"/>
        <v>0</v>
      </c>
      <c r="U12" s="1088"/>
      <c r="V12" s="781">
        <f t="shared" si="2"/>
        <v>0</v>
      </c>
      <c r="W12" s="781">
        <f t="shared" si="2"/>
        <v>0</v>
      </c>
      <c r="X12" s="781">
        <f t="shared" si="2"/>
        <v>0</v>
      </c>
      <c r="Y12" s="781">
        <f t="shared" si="2"/>
        <v>0</v>
      </c>
      <c r="Z12" s="781">
        <f t="shared" si="2"/>
        <v>0</v>
      </c>
      <c r="AA12" s="781">
        <f t="shared" si="2"/>
        <v>0</v>
      </c>
      <c r="AB12" s="1088"/>
      <c r="AC12" s="781" t="str">
        <f>IF(SUM($O12:P12)=0,"",(SUM($O12:P12)*1000)/SUM($G12:H12))</f>
        <v/>
      </c>
      <c r="AD12" s="781" t="str">
        <f>IF(SUM($O12:Q12)=0,"",(SUM($O12:Q12)*1000)/SUM($G12:I12))</f>
        <v/>
      </c>
      <c r="AE12" s="781" t="str">
        <f>IF(SUM($O12:R12)=0,"",(SUM($O12:R12)*1000)/SUM($G12:J12))</f>
        <v/>
      </c>
      <c r="AF12" s="781">
        <f t="shared" si="3"/>
        <v>0</v>
      </c>
    </row>
    <row r="13" spans="1:39" ht="12.75" customHeight="1">
      <c r="A13" s="1037" t="s">
        <v>145</v>
      </c>
      <c r="B13" s="125" t="s">
        <v>6</v>
      </c>
      <c r="C13" s="1197" t="s">
        <v>2</v>
      </c>
      <c r="D13" s="1198"/>
      <c r="F13" s="1089">
        <f t="shared" ref="F13:K13" si="6">SUM(F10:F12)</f>
        <v>0</v>
      </c>
      <c r="G13" s="1089">
        <f t="shared" si="6"/>
        <v>0</v>
      </c>
      <c r="H13" s="1089">
        <f t="shared" si="6"/>
        <v>0</v>
      </c>
      <c r="I13" s="1089">
        <f t="shared" si="6"/>
        <v>0</v>
      </c>
      <c r="J13" s="1089">
        <f t="shared" si="6"/>
        <v>0</v>
      </c>
      <c r="K13" s="1089">
        <f t="shared" si="6"/>
        <v>0</v>
      </c>
      <c r="L13" s="1087">
        <f t="shared" si="0"/>
        <v>0</v>
      </c>
      <c r="M13" s="1088"/>
      <c r="N13" s="1089">
        <f t="shared" ref="N13:S13" si="7">SUM(N10:N12)</f>
        <v>0</v>
      </c>
      <c r="O13" s="1089">
        <f t="shared" si="7"/>
        <v>0</v>
      </c>
      <c r="P13" s="1089">
        <f t="shared" si="7"/>
        <v>0</v>
      </c>
      <c r="Q13" s="1089">
        <f t="shared" si="7"/>
        <v>0</v>
      </c>
      <c r="R13" s="1089">
        <f t="shared" si="7"/>
        <v>0</v>
      </c>
      <c r="S13" s="1089">
        <f t="shared" si="7"/>
        <v>0</v>
      </c>
      <c r="T13" s="1438">
        <f t="shared" si="1"/>
        <v>0</v>
      </c>
      <c r="U13" s="1088"/>
      <c r="V13" s="781">
        <f t="shared" si="2"/>
        <v>0</v>
      </c>
      <c r="W13" s="781">
        <f t="shared" si="2"/>
        <v>0</v>
      </c>
      <c r="X13" s="781">
        <f t="shared" si="2"/>
        <v>0</v>
      </c>
      <c r="Y13" s="781">
        <f t="shared" si="2"/>
        <v>0</v>
      </c>
      <c r="Z13" s="781">
        <f t="shared" si="2"/>
        <v>0</v>
      </c>
      <c r="AA13" s="781">
        <f t="shared" si="2"/>
        <v>0</v>
      </c>
      <c r="AB13" s="1088"/>
      <c r="AC13" s="781" t="str">
        <f>IF(SUM($O13:P13)=0,"",(SUM($O13:P13)*1000)/SUM($G13:H13))</f>
        <v/>
      </c>
      <c r="AD13" s="781" t="str">
        <f>IF(SUM($O13:Q13)=0,"",(SUM($O13:Q13)*1000)/SUM($G13:I13))</f>
        <v/>
      </c>
      <c r="AE13" s="781" t="str">
        <f>IF(SUM($O13:R13)=0,"",(SUM($O13:R13)*1000)/SUM($G13:J13))</f>
        <v/>
      </c>
      <c r="AF13" s="781">
        <f t="shared" si="3"/>
        <v>0</v>
      </c>
    </row>
    <row r="14" spans="1:39" ht="12.75" customHeight="1">
      <c r="A14" s="1037" t="s">
        <v>145</v>
      </c>
      <c r="B14" s="1037" t="s">
        <v>1080</v>
      </c>
      <c r="C14" s="260" t="s">
        <v>886</v>
      </c>
      <c r="D14" s="1037" t="s">
        <v>819</v>
      </c>
      <c r="F14" s="1086"/>
      <c r="G14" s="1086"/>
      <c r="H14" s="1086"/>
      <c r="I14" s="1086"/>
      <c r="J14" s="1086"/>
      <c r="K14" s="1086"/>
      <c r="L14" s="1087">
        <f t="shared" si="0"/>
        <v>0</v>
      </c>
      <c r="M14" s="1088"/>
      <c r="N14" s="1086"/>
      <c r="O14" s="1086"/>
      <c r="P14" s="1086"/>
      <c r="Q14" s="1086"/>
      <c r="R14" s="1086"/>
      <c r="S14" s="1086"/>
      <c r="T14" s="1438">
        <f>SUM(O14:S14)</f>
        <v>0</v>
      </c>
      <c r="U14" s="1088"/>
      <c r="V14" s="781">
        <f t="shared" si="2"/>
        <v>0</v>
      </c>
      <c r="W14" s="781">
        <f t="shared" si="2"/>
        <v>0</v>
      </c>
      <c r="X14" s="781">
        <f t="shared" si="2"/>
        <v>0</v>
      </c>
      <c r="Y14" s="781">
        <f t="shared" si="2"/>
        <v>0</v>
      </c>
      <c r="Z14" s="781">
        <f t="shared" si="2"/>
        <v>0</v>
      </c>
      <c r="AA14" s="781">
        <f t="shared" si="2"/>
        <v>0</v>
      </c>
      <c r="AB14" s="1088"/>
      <c r="AC14" s="781" t="str">
        <f>IF(SUM($O14:P14)=0,"",(SUM($O14:P14)*1000)/SUM($G14:H14))</f>
        <v/>
      </c>
      <c r="AD14" s="781" t="str">
        <f>IF(SUM($O14:Q14)=0,"",(SUM($O14:Q14)*1000)/SUM($G14:I14))</f>
        <v/>
      </c>
      <c r="AE14" s="781" t="str">
        <f>IF(SUM($O14:R14)=0,"",(SUM($O14:R14)*1000)/SUM($G14:J14))</f>
        <v/>
      </c>
      <c r="AF14" s="781">
        <f t="shared" si="3"/>
        <v>0</v>
      </c>
    </row>
    <row r="15" spans="1:39" ht="12.75" customHeight="1">
      <c r="A15" s="1037" t="s">
        <v>145</v>
      </c>
      <c r="B15" s="1037" t="s">
        <v>1080</v>
      </c>
      <c r="C15" s="260" t="s">
        <v>887</v>
      </c>
      <c r="D15" s="1037" t="s">
        <v>819</v>
      </c>
      <c r="F15" s="1086"/>
      <c r="G15" s="1086"/>
      <c r="H15" s="1086"/>
      <c r="I15" s="1086"/>
      <c r="J15" s="1086"/>
      <c r="K15" s="1086"/>
      <c r="L15" s="1087">
        <f t="shared" si="0"/>
        <v>0</v>
      </c>
      <c r="M15" s="1088"/>
      <c r="N15" s="1086"/>
      <c r="O15" s="1086"/>
      <c r="P15" s="1086"/>
      <c r="Q15" s="1086"/>
      <c r="R15" s="1086"/>
      <c r="S15" s="1086"/>
      <c r="T15" s="1438">
        <f t="shared" si="1"/>
        <v>0</v>
      </c>
      <c r="U15" s="1088"/>
      <c r="V15" s="781">
        <f t="shared" si="2"/>
        <v>0</v>
      </c>
      <c r="W15" s="781">
        <f t="shared" si="2"/>
        <v>0</v>
      </c>
      <c r="X15" s="781">
        <f t="shared" si="2"/>
        <v>0</v>
      </c>
      <c r="Y15" s="781">
        <f t="shared" si="2"/>
        <v>0</v>
      </c>
      <c r="Z15" s="781">
        <f t="shared" si="2"/>
        <v>0</v>
      </c>
      <c r="AA15" s="781">
        <f t="shared" si="2"/>
        <v>0</v>
      </c>
      <c r="AB15" s="1088"/>
      <c r="AC15" s="781" t="str">
        <f>IF(SUM($O15:P15)=0,"",(SUM($O15:P15)*1000)/SUM($G15:H15))</f>
        <v/>
      </c>
      <c r="AD15" s="781" t="str">
        <f>IF(SUM($O15:Q15)=0,"",(SUM($O15:Q15)*1000)/SUM($G15:I15))</f>
        <v/>
      </c>
      <c r="AE15" s="781" t="str">
        <f>IF(SUM($O15:R15)=0,"",(SUM($O15:R15)*1000)/SUM($G15:J15))</f>
        <v/>
      </c>
      <c r="AF15" s="781">
        <f t="shared" si="3"/>
        <v>0</v>
      </c>
    </row>
    <row r="16" spans="1:39" ht="12.75" customHeight="1">
      <c r="A16" s="1037" t="s">
        <v>145</v>
      </c>
      <c r="B16" s="1037" t="s">
        <v>1080</v>
      </c>
      <c r="C16" s="260" t="s">
        <v>888</v>
      </c>
      <c r="D16" s="1037" t="s">
        <v>819</v>
      </c>
      <c r="F16" s="1086"/>
      <c r="G16" s="1086"/>
      <c r="H16" s="1086"/>
      <c r="I16" s="1086"/>
      <c r="J16" s="1086"/>
      <c r="K16" s="1086"/>
      <c r="L16" s="1087">
        <f t="shared" si="0"/>
        <v>0</v>
      </c>
      <c r="M16" s="1088"/>
      <c r="N16" s="1086"/>
      <c r="O16" s="1086"/>
      <c r="P16" s="1086"/>
      <c r="Q16" s="1086"/>
      <c r="R16" s="1086"/>
      <c r="S16" s="1086"/>
      <c r="T16" s="1438">
        <f t="shared" si="1"/>
        <v>0</v>
      </c>
      <c r="U16" s="1088"/>
      <c r="V16" s="781">
        <f t="shared" si="2"/>
        <v>0</v>
      </c>
      <c r="W16" s="781">
        <f t="shared" si="2"/>
        <v>0</v>
      </c>
      <c r="X16" s="781">
        <f t="shared" si="2"/>
        <v>0</v>
      </c>
      <c r="Y16" s="781">
        <f t="shared" si="2"/>
        <v>0</v>
      </c>
      <c r="Z16" s="781">
        <f t="shared" si="2"/>
        <v>0</v>
      </c>
      <c r="AA16" s="781">
        <f t="shared" si="2"/>
        <v>0</v>
      </c>
      <c r="AB16" s="1088"/>
      <c r="AC16" s="781" t="str">
        <f>IF(SUM($O16:P16)=0,"",(SUM($O16:P16)*1000)/SUM($G16:H16))</f>
        <v/>
      </c>
      <c r="AD16" s="781" t="str">
        <f>IF(SUM($O16:Q16)=0,"",(SUM($O16:Q16)*1000)/SUM($G16:I16))</f>
        <v/>
      </c>
      <c r="AE16" s="781" t="str">
        <f>IF(SUM($O16:R16)=0,"",(SUM($O16:R16)*1000)/SUM($G16:J16))</f>
        <v/>
      </c>
      <c r="AF16" s="781">
        <f t="shared" si="3"/>
        <v>0</v>
      </c>
    </row>
    <row r="17" spans="1:32" ht="12.75" customHeight="1">
      <c r="A17" s="1037" t="s">
        <v>145</v>
      </c>
      <c r="B17" s="125" t="s">
        <v>1080</v>
      </c>
      <c r="C17" s="1197" t="s">
        <v>2</v>
      </c>
      <c r="D17" s="1198"/>
      <c r="F17" s="1089">
        <f t="shared" ref="F17:K17" si="8">SUM(F14:F16)</f>
        <v>0</v>
      </c>
      <c r="G17" s="1089">
        <f t="shared" si="8"/>
        <v>0</v>
      </c>
      <c r="H17" s="1089">
        <f t="shared" si="8"/>
        <v>0</v>
      </c>
      <c r="I17" s="1089">
        <f t="shared" si="8"/>
        <v>0</v>
      </c>
      <c r="J17" s="1089">
        <f t="shared" si="8"/>
        <v>0</v>
      </c>
      <c r="K17" s="1089">
        <f t="shared" si="8"/>
        <v>0</v>
      </c>
      <c r="L17" s="1087">
        <f>SUM(G17:K17)</f>
        <v>0</v>
      </c>
      <c r="M17" s="1088"/>
      <c r="N17" s="1089">
        <f t="shared" ref="N17:S17" si="9">SUM(N14:N16)</f>
        <v>0</v>
      </c>
      <c r="O17" s="1089">
        <f t="shared" si="9"/>
        <v>0</v>
      </c>
      <c r="P17" s="1089">
        <f t="shared" si="9"/>
        <v>0</v>
      </c>
      <c r="Q17" s="1089">
        <f t="shared" si="9"/>
        <v>0</v>
      </c>
      <c r="R17" s="1089">
        <f t="shared" si="9"/>
        <v>0</v>
      </c>
      <c r="S17" s="1089">
        <f t="shared" si="9"/>
        <v>0</v>
      </c>
      <c r="T17" s="1438">
        <f>SUM(O17:S17)</f>
        <v>0</v>
      </c>
      <c r="U17" s="1088"/>
      <c r="V17" s="781">
        <f t="shared" si="2"/>
        <v>0</v>
      </c>
      <c r="W17" s="781">
        <f t="shared" si="2"/>
        <v>0</v>
      </c>
      <c r="X17" s="781">
        <f t="shared" si="2"/>
        <v>0</v>
      </c>
      <c r="Y17" s="781">
        <f t="shared" si="2"/>
        <v>0</v>
      </c>
      <c r="Z17" s="781">
        <f t="shared" si="2"/>
        <v>0</v>
      </c>
      <c r="AA17" s="781">
        <f t="shared" si="2"/>
        <v>0</v>
      </c>
      <c r="AB17" s="1088"/>
      <c r="AC17" s="781" t="str">
        <f>IF(SUM($O17:P17)=0,"",(SUM($O17:P17)*1000)/SUM($G17:H17))</f>
        <v/>
      </c>
      <c r="AD17" s="781" t="str">
        <f>IF(SUM($O17:Q17)=0,"",(SUM($O17:Q17)*1000)/SUM($G17:I17))</f>
        <v/>
      </c>
      <c r="AE17" s="781" t="str">
        <f>IF(SUM($O17:R17)=0,"",(SUM($O17:R17)*1000)/SUM($G17:J17))</f>
        <v/>
      </c>
      <c r="AF17" s="781">
        <f t="shared" si="3"/>
        <v>0</v>
      </c>
    </row>
    <row r="18" spans="1:32" s="984" customFormat="1" ht="12.75" customHeight="1">
      <c r="A18" s="1037" t="s">
        <v>1625</v>
      </c>
      <c r="B18" s="1037" t="s">
        <v>703</v>
      </c>
      <c r="C18" s="1037" t="s">
        <v>1549</v>
      </c>
      <c r="D18" s="1037" t="s">
        <v>819</v>
      </c>
      <c r="E18" s="1021"/>
      <c r="F18" s="1086"/>
      <c r="G18" s="1086"/>
      <c r="H18" s="1086"/>
      <c r="I18" s="1086"/>
      <c r="J18" s="1086"/>
      <c r="K18" s="1086"/>
      <c r="L18" s="1087">
        <f>SUM(G18:K18)</f>
        <v>0</v>
      </c>
      <c r="M18" s="1088"/>
      <c r="N18" s="1086"/>
      <c r="O18" s="1086"/>
      <c r="P18" s="1086"/>
      <c r="Q18" s="1086"/>
      <c r="R18" s="1086"/>
      <c r="S18" s="1086"/>
      <c r="T18" s="1438">
        <f>SUM(O18:S18)</f>
        <v>0</v>
      </c>
      <c r="U18" s="1088"/>
      <c r="V18" s="781">
        <f t="shared" ref="V18" si="10">IF(SUM(N18,F18)=0,0,(IF(OR(F18=0,N18=0),"Err",N18*1000/F18)))</f>
        <v>0</v>
      </c>
      <c r="W18" s="781">
        <f t="shared" ref="W18" si="11">IF(SUM(O18,G18)=0,0,(IF(OR(G18=0,O18=0),"Err",O18*1000/G18)))</f>
        <v>0</v>
      </c>
      <c r="X18" s="781">
        <f t="shared" ref="X18" si="12">IF(SUM(P18,H18)=0,0,(IF(OR(H18=0,P18=0),"Err",P18*1000/H18)))</f>
        <v>0</v>
      </c>
      <c r="Y18" s="781">
        <f t="shared" ref="Y18" si="13">IF(SUM(Q18,I18)=0,0,(IF(OR(I18=0,Q18=0),"Err",Q18*1000/I18)))</f>
        <v>0</v>
      </c>
      <c r="Z18" s="781">
        <f t="shared" ref="Z18" si="14">IF(SUM(R18,J18)=0,0,(IF(OR(J18=0,R18=0),"Err",R18*1000/J18)))</f>
        <v>0</v>
      </c>
      <c r="AA18" s="781">
        <f t="shared" ref="AA18" si="15">IF(SUM(S18,K18)=0,0,(IF(OR(K18=0,S18=0),"Err",S18*1000/K18)))</f>
        <v>0</v>
      </c>
      <c r="AB18" s="1088"/>
      <c r="AC18" s="781" t="str">
        <f>IF(SUM($O18:P18)=0,"",(SUM($O18:P18)*1000)/SUM($G18:H18))</f>
        <v/>
      </c>
      <c r="AD18" s="781" t="str">
        <f>IF(SUM($O18:Q18)=0,"",(SUM($O18:Q18)*1000)/SUM($G18:I18))</f>
        <v/>
      </c>
      <c r="AE18" s="781" t="str">
        <f>IF(SUM($O18:R18)=0,"",(SUM($O18:R18)*1000)/SUM($G18:J18))</f>
        <v/>
      </c>
      <c r="AF18" s="781">
        <f t="shared" ref="AF18" si="16">IF(SUM(T18,L18)=0,0,(IF(OR(L18=0,T18=0),"Err",T18*1000/L18)))</f>
        <v>0</v>
      </c>
    </row>
    <row r="19" spans="1:32" ht="12.75" customHeight="1">
      <c r="A19" s="1464" t="s">
        <v>2</v>
      </c>
      <c r="B19" s="1520"/>
      <c r="C19" s="1519"/>
      <c r="D19" s="1090"/>
      <c r="E19" s="1090"/>
      <c r="F19" s="1090"/>
      <c r="G19" s="1090"/>
      <c r="H19" s="1090"/>
      <c r="I19" s="1090"/>
      <c r="J19" s="1090"/>
      <c r="K19" s="1090"/>
      <c r="L19" s="1091"/>
      <c r="M19" s="1088"/>
      <c r="N19" s="1089">
        <f>SUM(N18,N17,N13,N9)</f>
        <v>0</v>
      </c>
      <c r="O19" s="1089">
        <f t="shared" ref="O19:S19" si="17">SUM(O18,O17,O13,O9)</f>
        <v>0</v>
      </c>
      <c r="P19" s="1089">
        <f t="shared" si="17"/>
        <v>0</v>
      </c>
      <c r="Q19" s="1089">
        <f t="shared" si="17"/>
        <v>0</v>
      </c>
      <c r="R19" s="1089">
        <f t="shared" si="17"/>
        <v>0</v>
      </c>
      <c r="S19" s="1089">
        <f t="shared" si="17"/>
        <v>0</v>
      </c>
      <c r="T19" s="1438">
        <f>SUM(O19:S19)</f>
        <v>0</v>
      </c>
      <c r="U19" s="1088"/>
      <c r="V19" s="781">
        <f t="shared" si="2"/>
        <v>0</v>
      </c>
      <c r="W19" s="781">
        <f t="shared" si="2"/>
        <v>0</v>
      </c>
      <c r="X19" s="781">
        <f t="shared" si="2"/>
        <v>0</v>
      </c>
      <c r="Y19" s="781">
        <f t="shared" si="2"/>
        <v>0</v>
      </c>
      <c r="Z19" s="781">
        <f t="shared" si="2"/>
        <v>0</v>
      </c>
      <c r="AA19" s="781">
        <f t="shared" si="2"/>
        <v>0</v>
      </c>
      <c r="AB19" s="1088"/>
      <c r="AC19" s="781" t="str">
        <f>IF(SUM($O19:P19)=0,"",(SUM($O19:P19)*1000)/SUM($G19:H19))</f>
        <v/>
      </c>
      <c r="AD19" s="781" t="str">
        <f>IF(SUM($O19:Q19)=0,"",(SUM($O19:Q19)*1000)/SUM($G19:I19))</f>
        <v/>
      </c>
      <c r="AE19" s="781" t="str">
        <f>IF(SUM($O19:R19)=0,"",(SUM($O19:R19)*1000)/SUM($G19:J19))</f>
        <v/>
      </c>
      <c r="AF19" s="781">
        <f t="shared" si="3"/>
        <v>0</v>
      </c>
    </row>
    <row r="20" spans="1:32" s="130" customFormat="1" ht="12.75" customHeight="1">
      <c r="A20" s="1085"/>
      <c r="B20" s="1518"/>
      <c r="C20" s="1518"/>
      <c r="D20" s="129"/>
      <c r="E20" s="129"/>
      <c r="F20" s="1090"/>
      <c r="G20" s="1090"/>
      <c r="H20" s="1090"/>
      <c r="I20" s="1090"/>
      <c r="J20" s="1090"/>
      <c r="K20" s="1090"/>
      <c r="L20" s="1091"/>
      <c r="M20" s="1090"/>
      <c r="N20" s="1090"/>
      <c r="O20" s="1090"/>
      <c r="P20" s="1090"/>
      <c r="Q20" s="1090"/>
      <c r="R20" s="1090"/>
      <c r="S20" s="1090"/>
      <c r="T20" s="1091"/>
      <c r="U20" s="1090"/>
      <c r="V20" s="1090"/>
      <c r="W20" s="1090"/>
      <c r="X20" s="1090"/>
      <c r="Y20" s="1090"/>
      <c r="Z20" s="1090"/>
      <c r="AA20" s="1090"/>
      <c r="AB20" s="1090"/>
      <c r="AC20" s="1090"/>
      <c r="AD20" s="1090"/>
      <c r="AE20" s="1090"/>
      <c r="AF20" s="1090"/>
    </row>
    <row r="21" spans="1:32" ht="12.75" customHeight="1">
      <c r="A21" s="1361" t="s">
        <v>1078</v>
      </c>
      <c r="B21" s="1208" t="s">
        <v>650</v>
      </c>
      <c r="C21" s="1374"/>
      <c r="D21" s="1374" t="s">
        <v>653</v>
      </c>
      <c r="F21" s="1088"/>
      <c r="G21" s="1088"/>
      <c r="H21" s="1088"/>
      <c r="I21" s="1088"/>
      <c r="J21" s="1088"/>
      <c r="K21" s="1088"/>
      <c r="L21" s="1088"/>
      <c r="M21" s="1090"/>
      <c r="N21" s="1091"/>
      <c r="O21" s="1091"/>
      <c r="P21" s="1091"/>
      <c r="Q21" s="1091"/>
      <c r="R21" s="1091"/>
      <c r="S21" s="1091"/>
      <c r="T21" s="1091"/>
      <c r="U21" s="1090"/>
      <c r="V21" s="1088"/>
      <c r="W21" s="1088"/>
      <c r="X21" s="1088"/>
      <c r="Y21" s="1088"/>
      <c r="Z21" s="1088"/>
      <c r="AA21" s="1088"/>
      <c r="AB21" s="1088"/>
      <c r="AC21" s="1090"/>
      <c r="AD21" s="1090"/>
      <c r="AE21" s="1090"/>
      <c r="AF21" s="1092"/>
    </row>
    <row r="22" spans="1:32" ht="12.75" customHeight="1">
      <c r="A22" s="1037" t="s">
        <v>145</v>
      </c>
      <c r="B22" s="29" t="s">
        <v>5</v>
      </c>
      <c r="C22" s="1037"/>
      <c r="D22" s="1037" t="s">
        <v>819</v>
      </c>
      <c r="F22" s="1086"/>
      <c r="G22" s="1086"/>
      <c r="H22" s="1086"/>
      <c r="I22" s="1086"/>
      <c r="J22" s="1086"/>
      <c r="K22" s="1086"/>
      <c r="L22" s="1087">
        <f>SUM(G22:K22)</f>
        <v>0</v>
      </c>
      <c r="M22" s="1088"/>
      <c r="N22" s="1086"/>
      <c r="O22" s="1086"/>
      <c r="P22" s="1086"/>
      <c r="Q22" s="1086"/>
      <c r="R22" s="1086"/>
      <c r="S22" s="1086"/>
      <c r="T22" s="1438">
        <f>SUM(O22:S22)</f>
        <v>0</v>
      </c>
      <c r="U22" s="1088"/>
      <c r="V22" s="781">
        <f t="shared" ref="V22:AA24" si="18">IF(SUM(N22,F22)=0,0,(IF(OR(F22=0,N22=0),"Err",N22*1000/F22)))</f>
        <v>0</v>
      </c>
      <c r="W22" s="781">
        <f t="shared" si="18"/>
        <v>0</v>
      </c>
      <c r="X22" s="781">
        <f t="shared" si="18"/>
        <v>0</v>
      </c>
      <c r="Y22" s="781">
        <f t="shared" si="18"/>
        <v>0</v>
      </c>
      <c r="Z22" s="781">
        <f t="shared" si="18"/>
        <v>0</v>
      </c>
      <c r="AA22" s="781">
        <f t="shared" si="18"/>
        <v>0</v>
      </c>
      <c r="AB22" s="1088"/>
      <c r="AC22" s="781" t="str">
        <f>IF(SUM($O22:P22)=0,"",(SUM($O22:P22)*1000)/SUM($G22:H22))</f>
        <v/>
      </c>
      <c r="AD22" s="781" t="str">
        <f>IF(SUM($O22:Q22)=0,"",(SUM($O22:Q22)*1000)/SUM($G22:I22))</f>
        <v/>
      </c>
      <c r="AE22" s="781" t="str">
        <f>IF(SUM($O22:R22)=0,"",(SUM($O22:R22)*1000)/SUM($G22:J22))</f>
        <v/>
      </c>
      <c r="AF22" s="781">
        <f>IF(SUM(T22,L22)=0,0,(IF(OR(L22=0,T22=0),"Err",T22*1000/L22)))</f>
        <v>0</v>
      </c>
    </row>
    <row r="23" spans="1:32" ht="12.75" customHeight="1">
      <c r="A23" s="1037" t="s">
        <v>145</v>
      </c>
      <c r="B23" s="29" t="s">
        <v>6</v>
      </c>
      <c r="C23" s="1037"/>
      <c r="D23" s="1037" t="s">
        <v>819</v>
      </c>
      <c r="F23" s="1086"/>
      <c r="G23" s="1086"/>
      <c r="H23" s="1086"/>
      <c r="I23" s="1086"/>
      <c r="J23" s="1086"/>
      <c r="K23" s="1086"/>
      <c r="L23" s="1087">
        <f>SUM(G23:K23)</f>
        <v>0</v>
      </c>
      <c r="M23" s="1088"/>
      <c r="N23" s="1086"/>
      <c r="O23" s="1086"/>
      <c r="P23" s="1086"/>
      <c r="Q23" s="1086"/>
      <c r="R23" s="1086"/>
      <c r="S23" s="1086"/>
      <c r="T23" s="1438">
        <f>SUM(O23:S23)</f>
        <v>0</v>
      </c>
      <c r="U23" s="1088"/>
      <c r="V23" s="781">
        <f t="shared" si="18"/>
        <v>0</v>
      </c>
      <c r="W23" s="781">
        <f t="shared" si="18"/>
        <v>0</v>
      </c>
      <c r="X23" s="781">
        <f t="shared" si="18"/>
        <v>0</v>
      </c>
      <c r="Y23" s="781">
        <f t="shared" si="18"/>
        <v>0</v>
      </c>
      <c r="Z23" s="781">
        <f t="shared" si="18"/>
        <v>0</v>
      </c>
      <c r="AA23" s="781">
        <f t="shared" si="18"/>
        <v>0</v>
      </c>
      <c r="AB23" s="1088"/>
      <c r="AC23" s="781" t="str">
        <f>IF(SUM($O23:P23)=0,"",(SUM($O23:P23)*1000)/SUM($G23:H23))</f>
        <v/>
      </c>
      <c r="AD23" s="781" t="str">
        <f>IF(SUM($O23:Q23)=0,"",(SUM($O23:Q23)*1000)/SUM($G23:I23))</f>
        <v/>
      </c>
      <c r="AE23" s="781" t="str">
        <f>IF(SUM($O23:R23)=0,"",(SUM($O23:R23)*1000)/SUM($G23:J23))</f>
        <v/>
      </c>
      <c r="AF23" s="781">
        <f>IF(SUM(T23,L23)=0,0,(IF(OR(L23=0,T23=0),"Err",T23*1000/L23)))</f>
        <v>0</v>
      </c>
    </row>
    <row r="24" spans="1:32" ht="12.75" customHeight="1">
      <c r="A24" s="1037" t="s">
        <v>145</v>
      </c>
      <c r="B24" s="1037" t="s">
        <v>1080</v>
      </c>
      <c r="C24" s="1037"/>
      <c r="D24" s="1037" t="s">
        <v>819</v>
      </c>
      <c r="F24" s="1086"/>
      <c r="G24" s="1086"/>
      <c r="H24" s="1086"/>
      <c r="I24" s="1086"/>
      <c r="J24" s="1086"/>
      <c r="K24" s="1086"/>
      <c r="L24" s="1087">
        <f>SUM(G24:K24)</f>
        <v>0</v>
      </c>
      <c r="M24" s="1088"/>
      <c r="N24" s="1086"/>
      <c r="O24" s="1086"/>
      <c r="P24" s="1086"/>
      <c r="Q24" s="1086"/>
      <c r="R24" s="1086"/>
      <c r="S24" s="1086"/>
      <c r="T24" s="1438">
        <f>SUM(O24:S24)</f>
        <v>0</v>
      </c>
      <c r="U24" s="1088"/>
      <c r="V24" s="781">
        <f t="shared" si="18"/>
        <v>0</v>
      </c>
      <c r="W24" s="781">
        <f t="shared" si="18"/>
        <v>0</v>
      </c>
      <c r="X24" s="781">
        <f t="shared" si="18"/>
        <v>0</v>
      </c>
      <c r="Y24" s="781">
        <f t="shared" si="18"/>
        <v>0</v>
      </c>
      <c r="Z24" s="781">
        <f t="shared" si="18"/>
        <v>0</v>
      </c>
      <c r="AA24" s="781">
        <f t="shared" si="18"/>
        <v>0</v>
      </c>
      <c r="AB24" s="1088"/>
      <c r="AC24" s="781" t="str">
        <f>IF(SUM($O24:P24)=0,"",(SUM($O24:P24)*1000)/SUM($G24:H24))</f>
        <v/>
      </c>
      <c r="AD24" s="781" t="str">
        <f>IF(SUM($O24:Q24)=0,"",(SUM($O24:Q24)*1000)/SUM($G24:I24))</f>
        <v/>
      </c>
      <c r="AE24" s="781" t="str">
        <f>IF(SUM($O24:R24)=0,"",(SUM($O24:R24)*1000)/SUM($G24:J24))</f>
        <v/>
      </c>
      <c r="AF24" s="781">
        <f>IF(SUM(T24,L24)=0,0,(IF(OR(L24=0,T24=0),"Err",T24*1000/L24)))</f>
        <v>0</v>
      </c>
    </row>
    <row r="25" spans="1:32" ht="12.75" customHeight="1">
      <c r="A25" s="1464" t="s">
        <v>2</v>
      </c>
      <c r="B25" s="1088"/>
      <c r="C25" s="1088"/>
      <c r="D25" s="1088"/>
      <c r="E25" s="1088"/>
      <c r="F25" s="1088"/>
      <c r="G25" s="1088"/>
      <c r="H25" s="1088"/>
      <c r="I25" s="1088"/>
      <c r="J25" s="1088"/>
      <c r="K25" s="1088"/>
      <c r="L25" s="1088"/>
      <c r="M25" s="1088"/>
      <c r="N25" s="1087">
        <f t="shared" ref="N25:S25" si="19">SUM(N22:N24)</f>
        <v>0</v>
      </c>
      <c r="O25" s="1087">
        <f t="shared" si="19"/>
        <v>0</v>
      </c>
      <c r="P25" s="1087">
        <f t="shared" si="19"/>
        <v>0</v>
      </c>
      <c r="Q25" s="1087">
        <f t="shared" si="19"/>
        <v>0</v>
      </c>
      <c r="R25" s="1087">
        <f t="shared" si="19"/>
        <v>0</v>
      </c>
      <c r="S25" s="1087">
        <f t="shared" si="19"/>
        <v>0</v>
      </c>
      <c r="T25" s="1438">
        <f>SUM(O25:S25)</f>
        <v>0</v>
      </c>
      <c r="U25" s="1088"/>
      <c r="V25" s="1088"/>
      <c r="W25" s="1088"/>
      <c r="X25" s="1088"/>
      <c r="Y25" s="1088"/>
      <c r="Z25" s="1088"/>
      <c r="AA25" s="1088"/>
      <c r="AB25" s="1088"/>
      <c r="AC25" s="1090"/>
      <c r="AD25" s="1090"/>
      <c r="AE25" s="1090"/>
      <c r="AF25" s="1092"/>
    </row>
    <row r="26" spans="1:32" ht="12.75" customHeight="1">
      <c r="B26" s="1088"/>
      <c r="C26" s="1088"/>
      <c r="D26" s="1088"/>
      <c r="E26" s="1088"/>
      <c r="F26" s="1088"/>
      <c r="G26" s="1088"/>
      <c r="H26" s="1088"/>
      <c r="I26" s="1088"/>
      <c r="J26" s="1088"/>
      <c r="K26" s="1088"/>
      <c r="L26" s="1088"/>
      <c r="M26" s="1088"/>
      <c r="N26" s="1091"/>
      <c r="O26" s="1091"/>
      <c r="P26" s="1091"/>
      <c r="Q26" s="1091"/>
      <c r="R26" s="1091"/>
      <c r="S26" s="1091"/>
      <c r="T26" s="1091"/>
      <c r="U26" s="1088"/>
      <c r="V26" s="1088"/>
      <c r="W26" s="1088"/>
      <c r="X26" s="1088"/>
      <c r="Y26" s="1088"/>
      <c r="Z26" s="1088"/>
      <c r="AA26" s="1088"/>
      <c r="AB26" s="1088"/>
      <c r="AC26" s="1090"/>
      <c r="AD26" s="1090"/>
      <c r="AE26" s="1090"/>
      <c r="AF26" s="1092"/>
    </row>
    <row r="27" spans="1:32" ht="12.75" customHeight="1">
      <c r="A27" s="1521" t="s">
        <v>2</v>
      </c>
      <c r="B27" s="1088"/>
      <c r="C27" s="1088"/>
      <c r="D27" s="1088"/>
      <c r="E27" s="1088"/>
      <c r="F27" s="1088"/>
      <c r="G27" s="1088"/>
      <c r="H27" s="1088"/>
      <c r="I27" s="1088"/>
      <c r="J27" s="1088"/>
      <c r="K27" s="1088"/>
      <c r="L27" s="1088"/>
      <c r="M27" s="1088"/>
      <c r="N27" s="1087">
        <f t="shared" ref="N27:S27" si="20">N19+N25</f>
        <v>0</v>
      </c>
      <c r="O27" s="1087">
        <f t="shared" si="20"/>
        <v>0</v>
      </c>
      <c r="P27" s="1087">
        <f t="shared" si="20"/>
        <v>0</v>
      </c>
      <c r="Q27" s="1087">
        <f t="shared" si="20"/>
        <v>0</v>
      </c>
      <c r="R27" s="1087">
        <f t="shared" si="20"/>
        <v>0</v>
      </c>
      <c r="S27" s="1087">
        <f t="shared" si="20"/>
        <v>0</v>
      </c>
      <c r="T27" s="1087">
        <f>SUM(N27:S27)</f>
        <v>0</v>
      </c>
      <c r="U27" s="1088"/>
      <c r="V27" s="1088"/>
      <c r="W27" s="1088"/>
      <c r="X27" s="1088"/>
      <c r="Y27" s="1088"/>
      <c r="Z27" s="1088"/>
      <c r="AA27" s="1088"/>
      <c r="AB27" s="1088"/>
      <c r="AC27" s="1090"/>
      <c r="AD27" s="1090"/>
      <c r="AE27" s="1090"/>
      <c r="AF27" s="1092"/>
    </row>
    <row r="28" spans="1:32" ht="12.75" customHeight="1">
      <c r="F28" s="65"/>
      <c r="G28" s="65"/>
      <c r="H28" s="65"/>
      <c r="I28" s="65"/>
      <c r="J28" s="65"/>
      <c r="K28" s="65"/>
      <c r="L28" s="65"/>
      <c r="M28" s="65"/>
      <c r="O28" s="879"/>
      <c r="P28" s="879"/>
      <c r="Q28" s="879"/>
      <c r="R28" s="879"/>
      <c r="S28" s="879"/>
      <c r="T28" s="935"/>
      <c r="U28" s="65"/>
      <c r="V28" s="65"/>
      <c r="W28" s="65"/>
      <c r="X28" s="65"/>
      <c r="Y28" s="65"/>
      <c r="Z28" s="65"/>
      <c r="AA28" s="65"/>
      <c r="AB28" s="65"/>
      <c r="AC28" s="186"/>
      <c r="AD28" s="186"/>
      <c r="AE28" s="186"/>
    </row>
    <row r="29" spans="1:32" ht="12.75" customHeight="1">
      <c r="F29" s="65"/>
      <c r="G29" s="65"/>
      <c r="H29" s="65"/>
      <c r="I29" s="65"/>
      <c r="J29" s="65"/>
      <c r="K29" s="65"/>
      <c r="L29" s="65"/>
      <c r="M29" s="65"/>
      <c r="N29" s="776">
        <v>2010</v>
      </c>
      <c r="O29" s="3">
        <v>2011</v>
      </c>
      <c r="P29" s="3">
        <v>2012</v>
      </c>
      <c r="Q29" s="3">
        <v>2013</v>
      </c>
      <c r="R29" s="3">
        <v>2014</v>
      </c>
      <c r="S29" s="3">
        <v>2015</v>
      </c>
      <c r="T29" s="1359" t="s">
        <v>1</v>
      </c>
      <c r="U29" s="65"/>
      <c r="V29" s="65"/>
      <c r="W29" s="65"/>
      <c r="X29" s="65"/>
      <c r="Y29" s="65"/>
      <c r="Z29" s="65"/>
      <c r="AA29" s="65"/>
      <c r="AB29" s="65"/>
      <c r="AC29" s="186"/>
      <c r="AD29" s="186"/>
      <c r="AE29" s="186"/>
    </row>
    <row r="30" spans="1:32" ht="12.75" customHeight="1">
      <c r="A30" s="137" t="s">
        <v>233</v>
      </c>
      <c r="B30" s="31"/>
      <c r="C30" s="33"/>
      <c r="D30" s="33"/>
      <c r="E30" s="33"/>
      <c r="F30" s="33"/>
      <c r="G30" s="33"/>
      <c r="H30" s="33"/>
      <c r="I30" s="33"/>
      <c r="J30" s="33"/>
      <c r="K30" s="33"/>
      <c r="L30" s="33"/>
      <c r="M30" s="34"/>
      <c r="N30" s="826" t="s">
        <v>0</v>
      </c>
      <c r="O30" s="2231" t="s">
        <v>1</v>
      </c>
      <c r="P30" s="2231"/>
      <c r="Q30" s="2231"/>
      <c r="R30" s="2231"/>
      <c r="S30" s="2231"/>
      <c r="T30" s="1359" t="s">
        <v>3</v>
      </c>
      <c r="U30" s="65"/>
      <c r="V30" s="65"/>
      <c r="W30" s="65"/>
      <c r="X30" s="65"/>
      <c r="Y30" s="65"/>
      <c r="Z30" s="65"/>
      <c r="AA30" s="65"/>
      <c r="AB30" s="65"/>
      <c r="AC30" s="186"/>
      <c r="AD30" s="186"/>
      <c r="AE30" s="186"/>
    </row>
    <row r="31" spans="1:32" ht="12.75" customHeight="1">
      <c r="A31" s="687" t="s">
        <v>58</v>
      </c>
      <c r="B31" s="31"/>
      <c r="C31" s="33"/>
      <c r="D31" s="33"/>
      <c r="E31" s="33"/>
      <c r="N31" s="172"/>
      <c r="O31" s="172"/>
      <c r="P31" s="172"/>
      <c r="Q31" s="172"/>
      <c r="R31" s="172"/>
      <c r="S31" s="172"/>
      <c r="T31" s="1438">
        <f>SUM(O31:S31)</f>
        <v>0</v>
      </c>
      <c r="V31" s="65"/>
      <c r="W31" s="65"/>
      <c r="X31" s="65"/>
      <c r="Y31" s="65"/>
      <c r="Z31" s="65"/>
      <c r="AA31" s="65"/>
      <c r="AB31" s="65"/>
      <c r="AC31" s="186"/>
      <c r="AD31" s="186"/>
      <c r="AE31" s="186"/>
    </row>
    <row r="32" spans="1:32" ht="12.75" customHeight="1">
      <c r="A32" s="687" t="s">
        <v>59</v>
      </c>
      <c r="B32" s="31"/>
      <c r="C32" s="33"/>
      <c r="D32" s="33"/>
      <c r="E32" s="33"/>
      <c r="N32" s="172"/>
      <c r="O32" s="172"/>
      <c r="P32" s="172"/>
      <c r="Q32" s="172"/>
      <c r="R32" s="172"/>
      <c r="S32" s="172"/>
      <c r="T32" s="1438">
        <f t="shared" ref="T32:T43" si="21">SUM(O32:S32)</f>
        <v>0</v>
      </c>
      <c r="V32" s="65"/>
      <c r="W32" s="65"/>
      <c r="X32" s="65"/>
      <c r="Y32" s="65"/>
      <c r="Z32" s="65"/>
      <c r="AA32" s="65"/>
      <c r="AB32" s="65"/>
      <c r="AC32" s="186"/>
      <c r="AD32" s="186"/>
      <c r="AE32" s="186"/>
    </row>
    <row r="33" spans="1:31" ht="12.75" customHeight="1">
      <c r="A33" s="687" t="s">
        <v>60</v>
      </c>
      <c r="B33" s="31"/>
      <c r="C33" s="33"/>
      <c r="D33" s="33"/>
      <c r="E33" s="33"/>
      <c r="N33" s="172"/>
      <c r="O33" s="172"/>
      <c r="P33" s="172"/>
      <c r="Q33" s="172"/>
      <c r="R33" s="172"/>
      <c r="S33" s="172"/>
      <c r="T33" s="1438">
        <f t="shared" si="21"/>
        <v>0</v>
      </c>
      <c r="V33" s="65"/>
      <c r="W33" s="65"/>
      <c r="X33" s="65"/>
      <c r="Y33" s="65"/>
      <c r="Z33" s="65"/>
      <c r="AA33" s="65"/>
      <c r="AB33" s="65"/>
      <c r="AC33" s="186"/>
      <c r="AD33" s="186"/>
      <c r="AE33" s="186"/>
    </row>
    <row r="34" spans="1:31" ht="12.75" customHeight="1">
      <c r="A34" s="687" t="s">
        <v>61</v>
      </c>
      <c r="B34" s="31"/>
      <c r="C34" s="33"/>
      <c r="D34" s="33"/>
      <c r="E34" s="33"/>
      <c r="N34" s="172"/>
      <c r="O34" s="172"/>
      <c r="P34" s="172"/>
      <c r="Q34" s="172"/>
      <c r="R34" s="172"/>
      <c r="S34" s="172"/>
      <c r="T34" s="1438">
        <f t="shared" si="21"/>
        <v>0</v>
      </c>
      <c r="V34" s="65"/>
      <c r="W34" s="65"/>
      <c r="X34" s="65"/>
      <c r="Y34" s="65"/>
      <c r="Z34" s="65"/>
      <c r="AA34" s="65"/>
      <c r="AB34" s="65"/>
      <c r="AC34" s="186"/>
      <c r="AD34" s="186"/>
      <c r="AE34" s="186"/>
    </row>
    <row r="35" spans="1:31" ht="12.75" customHeight="1">
      <c r="A35" s="687" t="s">
        <v>62</v>
      </c>
      <c r="B35" s="31"/>
      <c r="C35" s="33"/>
      <c r="D35" s="33"/>
      <c r="E35" s="33"/>
      <c r="N35" s="172"/>
      <c r="O35" s="172"/>
      <c r="P35" s="172"/>
      <c r="Q35" s="172"/>
      <c r="R35" s="172"/>
      <c r="S35" s="172"/>
      <c r="T35" s="1438">
        <f t="shared" si="21"/>
        <v>0</v>
      </c>
      <c r="V35" s="65"/>
      <c r="W35" s="65"/>
      <c r="X35" s="65"/>
      <c r="Y35" s="65"/>
      <c r="Z35" s="65"/>
      <c r="AA35" s="65"/>
      <c r="AB35" s="65"/>
      <c r="AC35" s="186"/>
      <c r="AD35" s="186"/>
      <c r="AE35" s="186"/>
    </row>
    <row r="36" spans="1:31" ht="12.75" customHeight="1">
      <c r="A36" s="687" t="s">
        <v>63</v>
      </c>
      <c r="B36" s="31"/>
      <c r="C36" s="33"/>
      <c r="D36" s="33"/>
      <c r="E36" s="33"/>
      <c r="N36" s="172"/>
      <c r="O36" s="172"/>
      <c r="P36" s="172"/>
      <c r="Q36" s="172"/>
      <c r="R36" s="172"/>
      <c r="S36" s="172"/>
      <c r="T36" s="1438">
        <f t="shared" si="21"/>
        <v>0</v>
      </c>
      <c r="V36" s="65"/>
      <c r="W36" s="65"/>
      <c r="X36" s="65"/>
      <c r="Y36" s="65"/>
      <c r="Z36" s="65"/>
      <c r="AA36" s="65"/>
      <c r="AB36" s="65"/>
      <c r="AC36" s="186"/>
      <c r="AD36" s="186"/>
      <c r="AE36" s="186"/>
    </row>
    <row r="37" spans="1:31" ht="12.75" customHeight="1">
      <c r="A37" s="687" t="s">
        <v>64</v>
      </c>
      <c r="B37" s="31"/>
      <c r="C37" s="33"/>
      <c r="D37" s="33"/>
      <c r="E37" s="33"/>
      <c r="N37" s="172"/>
      <c r="O37" s="172"/>
      <c r="P37" s="172"/>
      <c r="Q37" s="172"/>
      <c r="R37" s="172"/>
      <c r="S37" s="172"/>
      <c r="T37" s="1438">
        <f t="shared" si="21"/>
        <v>0</v>
      </c>
      <c r="V37" s="65"/>
      <c r="W37" s="65"/>
      <c r="X37" s="65"/>
      <c r="Y37" s="65"/>
      <c r="Z37" s="65"/>
      <c r="AA37" s="65"/>
      <c r="AB37" s="65"/>
      <c r="AC37" s="186"/>
      <c r="AD37" s="186"/>
      <c r="AE37" s="186"/>
    </row>
    <row r="38" spans="1:31" ht="12.75" customHeight="1">
      <c r="A38" s="687" t="s">
        <v>65</v>
      </c>
      <c r="B38" s="31"/>
      <c r="C38" s="33"/>
      <c r="D38" s="33"/>
      <c r="E38" s="33"/>
      <c r="N38" s="172"/>
      <c r="O38" s="172"/>
      <c r="P38" s="172"/>
      <c r="Q38" s="172"/>
      <c r="R38" s="172"/>
      <c r="S38" s="172"/>
      <c r="T38" s="1438">
        <f t="shared" si="21"/>
        <v>0</v>
      </c>
      <c r="V38" s="65"/>
      <c r="W38" s="65"/>
      <c r="X38" s="65"/>
      <c r="Y38" s="65"/>
      <c r="Z38" s="65"/>
      <c r="AA38" s="65"/>
      <c r="AB38" s="65"/>
      <c r="AC38" s="186"/>
      <c r="AD38" s="186"/>
      <c r="AE38" s="186"/>
    </row>
    <row r="39" spans="1:31" ht="12.75" customHeight="1">
      <c r="A39" s="687" t="s">
        <v>66</v>
      </c>
      <c r="B39" s="31"/>
      <c r="C39" s="33"/>
      <c r="D39" s="33"/>
      <c r="E39" s="33"/>
      <c r="N39" s="172"/>
      <c r="O39" s="172"/>
      <c r="P39" s="172"/>
      <c r="Q39" s="172"/>
      <c r="R39" s="172"/>
      <c r="S39" s="172"/>
      <c r="T39" s="1438">
        <f t="shared" si="21"/>
        <v>0</v>
      </c>
      <c r="V39" s="65"/>
      <c r="W39" s="65"/>
      <c r="X39" s="65"/>
      <c r="Y39" s="65"/>
      <c r="Z39" s="65"/>
      <c r="AA39" s="65"/>
      <c r="AB39" s="65"/>
      <c r="AC39" s="186"/>
      <c r="AD39" s="186"/>
      <c r="AE39" s="186"/>
    </row>
    <row r="40" spans="1:31" ht="12.75" customHeight="1">
      <c r="A40" s="138" t="s">
        <v>441</v>
      </c>
      <c r="B40" s="31"/>
      <c r="C40" s="33"/>
      <c r="D40" s="33"/>
      <c r="E40" s="33"/>
      <c r="N40" s="201">
        <f t="shared" ref="N40:S40" si="22">SUM(N31:N39)</f>
        <v>0</v>
      </c>
      <c r="O40" s="201">
        <f t="shared" si="22"/>
        <v>0</v>
      </c>
      <c r="P40" s="201">
        <f t="shared" si="22"/>
        <v>0</v>
      </c>
      <c r="Q40" s="201">
        <f t="shared" si="22"/>
        <v>0</v>
      </c>
      <c r="R40" s="201">
        <f t="shared" si="22"/>
        <v>0</v>
      </c>
      <c r="S40" s="201">
        <f t="shared" si="22"/>
        <v>0</v>
      </c>
      <c r="T40" s="1438">
        <f t="shared" si="21"/>
        <v>0</v>
      </c>
      <c r="V40" s="65"/>
      <c r="W40" s="65"/>
      <c r="X40" s="65"/>
      <c r="Y40" s="65"/>
      <c r="Z40" s="65"/>
      <c r="AA40" s="65"/>
      <c r="AB40" s="65"/>
      <c r="AC40" s="186"/>
      <c r="AD40" s="186"/>
      <c r="AE40" s="186"/>
    </row>
    <row r="41" spans="1:31" ht="12.75" customHeight="1">
      <c r="A41" s="132" t="s">
        <v>442</v>
      </c>
      <c r="B41" s="31"/>
      <c r="C41" s="33"/>
      <c r="D41" s="33"/>
      <c r="E41" s="33"/>
      <c r="N41" s="172"/>
      <c r="O41" s="172"/>
      <c r="P41" s="172"/>
      <c r="Q41" s="172"/>
      <c r="R41" s="172"/>
      <c r="S41" s="172"/>
      <c r="T41" s="1438">
        <f t="shared" si="21"/>
        <v>0</v>
      </c>
      <c r="V41" s="65"/>
      <c r="W41" s="65"/>
      <c r="X41" s="65"/>
      <c r="Y41" s="65"/>
      <c r="Z41" s="65"/>
      <c r="AA41" s="65"/>
      <c r="AB41" s="65"/>
      <c r="AC41" s="186"/>
      <c r="AD41" s="186"/>
      <c r="AE41" s="186"/>
    </row>
    <row r="42" spans="1:31" ht="12.75" customHeight="1">
      <c r="A42" s="132" t="s">
        <v>406</v>
      </c>
      <c r="B42" s="31"/>
      <c r="C42" s="33"/>
      <c r="D42" s="33"/>
      <c r="E42" s="33"/>
      <c r="N42" s="172"/>
      <c r="O42" s="172"/>
      <c r="P42" s="172"/>
      <c r="Q42" s="172"/>
      <c r="R42" s="172"/>
      <c r="S42" s="172"/>
      <c r="T42" s="1438">
        <f t="shared" si="21"/>
        <v>0</v>
      </c>
      <c r="V42" s="65"/>
      <c r="W42" s="65"/>
      <c r="X42" s="65"/>
      <c r="Y42" s="65"/>
      <c r="Z42" s="65"/>
      <c r="AA42" s="65"/>
      <c r="AB42" s="65"/>
      <c r="AC42" s="186"/>
      <c r="AD42" s="186"/>
      <c r="AE42" s="186"/>
    </row>
    <row r="43" spans="1:31" ht="12.75" customHeight="1">
      <c r="A43" s="138" t="s">
        <v>443</v>
      </c>
      <c r="B43" s="31"/>
      <c r="C43" s="33"/>
      <c r="D43" s="33"/>
      <c r="E43" s="33"/>
      <c r="N43" s="201">
        <f t="shared" ref="N43:S43" si="23">SUM(N40:N42)</f>
        <v>0</v>
      </c>
      <c r="O43" s="201">
        <f t="shared" si="23"/>
        <v>0</v>
      </c>
      <c r="P43" s="201">
        <f t="shared" si="23"/>
        <v>0</v>
      </c>
      <c r="Q43" s="201">
        <f t="shared" si="23"/>
        <v>0</v>
      </c>
      <c r="R43" s="201">
        <f t="shared" si="23"/>
        <v>0</v>
      </c>
      <c r="S43" s="201">
        <f t="shared" si="23"/>
        <v>0</v>
      </c>
      <c r="T43" s="1438">
        <f t="shared" si="21"/>
        <v>0</v>
      </c>
      <c r="V43" s="65"/>
      <c r="W43" s="65"/>
      <c r="X43" s="65"/>
      <c r="Y43" s="65"/>
      <c r="Z43" s="65"/>
      <c r="AA43" s="65"/>
      <c r="AB43" s="65"/>
      <c r="AC43" s="186"/>
      <c r="AD43" s="186"/>
      <c r="AE43" s="186"/>
    </row>
    <row r="44" spans="1:31" ht="12.75" customHeight="1">
      <c r="F44" s="65"/>
      <c r="G44" s="65"/>
      <c r="H44" s="65"/>
      <c r="I44" s="65"/>
      <c r="J44" s="65"/>
      <c r="K44" s="65"/>
      <c r="L44" s="65"/>
      <c r="M44" s="65"/>
      <c r="N44" s="986"/>
      <c r="O44" s="986"/>
      <c r="P44" s="986"/>
      <c r="Q44" s="986"/>
      <c r="R44" s="986"/>
      <c r="S44" s="986"/>
      <c r="T44" s="65"/>
      <c r="V44" s="65"/>
      <c r="W44" s="65"/>
      <c r="X44" s="65"/>
      <c r="Y44" s="65"/>
      <c r="Z44" s="65"/>
      <c r="AA44" s="65"/>
      <c r="AB44" s="65"/>
      <c r="AC44" s="186"/>
      <c r="AD44" s="186"/>
      <c r="AE44" s="186"/>
    </row>
    <row r="45" spans="1:31" ht="12.75" customHeight="1">
      <c r="A45" s="1154" t="s">
        <v>311</v>
      </c>
      <c r="F45" s="65"/>
      <c r="G45" s="65"/>
      <c r="H45" s="65"/>
      <c r="M45" s="65"/>
      <c r="N45" s="188" t="str">
        <f>IF(ABS(N40-N27)&lt;0.1,"OK","Err")</f>
        <v>OK</v>
      </c>
      <c r="O45" s="188" t="str">
        <f>IF(ABS(O40-O27)&lt;0.1,"OK","Err")</f>
        <v>OK</v>
      </c>
      <c r="P45" s="188" t="str">
        <f t="shared" ref="P45:S45" si="24">IF(ABS(P40-P27)&lt;0.1,"OK","Err")</f>
        <v>OK</v>
      </c>
      <c r="Q45" s="188" t="str">
        <f t="shared" si="24"/>
        <v>OK</v>
      </c>
      <c r="R45" s="188" t="str">
        <f t="shared" si="24"/>
        <v>OK</v>
      </c>
      <c r="S45" s="188" t="str">
        <f t="shared" si="24"/>
        <v>OK</v>
      </c>
      <c r="T45" s="65"/>
      <c r="U45" s="65"/>
      <c r="V45" s="65"/>
      <c r="W45" s="65"/>
      <c r="X45" s="65"/>
      <c r="Y45" s="65"/>
      <c r="Z45" s="65"/>
      <c r="AA45" s="65"/>
      <c r="AB45" s="186"/>
      <c r="AC45" s="186"/>
      <c r="AD45" s="186"/>
    </row>
    <row r="46" spans="1:31" ht="12.75" customHeight="1">
      <c r="F46" s="65"/>
      <c r="G46" s="65"/>
      <c r="H46" s="65"/>
      <c r="I46" s="65"/>
      <c r="J46" s="65"/>
      <c r="K46" s="65"/>
      <c r="L46" s="65"/>
      <c r="M46" s="65"/>
      <c r="N46" s="986"/>
      <c r="O46" s="986"/>
      <c r="P46" s="986"/>
      <c r="Q46" s="986"/>
      <c r="R46" s="986"/>
      <c r="S46" s="986"/>
      <c r="T46" s="986"/>
      <c r="U46" s="65"/>
      <c r="V46" s="65"/>
      <c r="W46" s="65"/>
      <c r="X46" s="65"/>
      <c r="Y46" s="65"/>
      <c r="Z46" s="65"/>
      <c r="AA46" s="65"/>
      <c r="AB46" s="65"/>
      <c r="AC46" s="186"/>
      <c r="AD46" s="186"/>
      <c r="AE46" s="186"/>
    </row>
    <row r="47" spans="1:31">
      <c r="A47" s="65"/>
    </row>
    <row r="48" spans="1:31">
      <c r="A48" s="65"/>
    </row>
  </sheetData>
  <mergeCells count="8">
    <mergeCell ref="F3:L3"/>
    <mergeCell ref="O3:T3"/>
    <mergeCell ref="G5:K5"/>
    <mergeCell ref="O30:S30"/>
    <mergeCell ref="AC2:AF2"/>
    <mergeCell ref="W3:AA3"/>
    <mergeCell ref="V2:AA2"/>
    <mergeCell ref="N2:T2"/>
  </mergeCells>
  <conditionalFormatting sqref="N44:S46 T46">
    <cfRule type="cellIs" dxfId="34" priority="14" stopIfTrue="1" operator="equal">
      <formula>"Err"</formula>
    </cfRule>
  </conditionalFormatting>
  <conditionalFormatting sqref="F13:K13 F9:K9 N13:S13 N9:S9 B19:E19 V22:AA24 AC22:AF24 AC6:AF20 F19:K20 V6:AA20 F17:K17 N17:S17 N19:S20">
    <cfRule type="expression" dxfId="33" priority="13" stopIfTrue="1">
      <formula>NOT(ISERROR(SEARCH("Err",B6)))</formula>
    </cfRule>
  </conditionalFormatting>
  <conditionalFormatting sqref="V6:AA7">
    <cfRule type="expression" dxfId="32" priority="10" stopIfTrue="1">
      <formula>NOT(ISERROR(SEARCH("Err",V6)))</formula>
    </cfRule>
  </conditionalFormatting>
  <conditionalFormatting sqref="V6:AA7">
    <cfRule type="expression" dxfId="31" priority="9" stopIfTrue="1">
      <formula>NOT(ISERROR(SEARCH("Err",V6)))</formula>
    </cfRule>
  </conditionalFormatting>
  <conditionalFormatting sqref="V8:AA19">
    <cfRule type="expression" dxfId="30" priority="8" stopIfTrue="1">
      <formula>NOT(ISERROR(SEARCH("Err",V8)))</formula>
    </cfRule>
  </conditionalFormatting>
  <conditionalFormatting sqref="V8:AA19">
    <cfRule type="expression" dxfId="29" priority="7" stopIfTrue="1">
      <formula>NOT(ISERROR(SEARCH("Err",V8)))</formula>
    </cfRule>
  </conditionalFormatting>
  <conditionalFormatting sqref="V22:AA24">
    <cfRule type="expression" dxfId="28" priority="6" stopIfTrue="1">
      <formula>NOT(ISERROR(SEARCH("Err",V22)))</formula>
    </cfRule>
  </conditionalFormatting>
  <conditionalFormatting sqref="V22:AA24">
    <cfRule type="expression" dxfId="27" priority="5" stopIfTrue="1">
      <formula>NOT(ISERROR(SEARCH("Err",V22)))</formula>
    </cfRule>
  </conditionalFormatting>
  <conditionalFormatting sqref="AC6:AF19">
    <cfRule type="expression" dxfId="26" priority="4" stopIfTrue="1">
      <formula>NOT(ISERROR(SEARCH("Err",AC6)))</formula>
    </cfRule>
  </conditionalFormatting>
  <conditionalFormatting sqref="AC6:AF19">
    <cfRule type="expression" dxfId="25" priority="3" stopIfTrue="1">
      <formula>NOT(ISERROR(SEARCH("Err",AC6)))</formula>
    </cfRule>
  </conditionalFormatting>
  <conditionalFormatting sqref="AC22:AF24">
    <cfRule type="expression" dxfId="24" priority="2" stopIfTrue="1">
      <formula>NOT(ISERROR(SEARCH("Err",AC22)))</formula>
    </cfRule>
  </conditionalFormatting>
  <conditionalFormatting sqref="AC22:AF24">
    <cfRule type="expression" dxfId="23" priority="1" stopIfTrue="1">
      <formula>NOT(ISERROR(SEARCH("Err",AC22)))</formula>
    </cfRule>
  </conditionalFormatting>
  <pageMargins left="0.31496062992125984" right="0.11811023622047245" top="0.59055118110236227" bottom="0.35433070866141736" header="0.31496062992125984" footer="0.11811023622047245"/>
  <pageSetup paperSize="8" scale="65" orientation="landscape" r:id="rId1"/>
  <headerFooter>
    <oddHeader>&amp;R&amp;"Verdana,Bold"&amp;14&amp;A</oddHeader>
    <oddFooter>&amp;L&amp;D &amp;T&amp;C&amp;Z&amp;F&amp;R&amp;A</oddFooter>
  </headerFooter>
</worksheet>
</file>

<file path=xl/worksheets/sheet65.xml><?xml version="1.0" encoding="utf-8"?>
<worksheet xmlns="http://schemas.openxmlformats.org/spreadsheetml/2006/main" xmlns:r="http://schemas.openxmlformats.org/officeDocument/2006/relationships">
  <sheetPr>
    <tabColor rgb="FF00FFFF"/>
    <pageSetUpPr fitToPage="1"/>
  </sheetPr>
  <dimension ref="A1:AG76"/>
  <sheetViews>
    <sheetView topLeftCell="A4" zoomScale="70" zoomScaleNormal="70" zoomScaleSheetLayoutView="80" workbookViewId="0"/>
  </sheetViews>
  <sheetFormatPr defaultRowHeight="12.75"/>
  <cols>
    <col min="1" max="1" width="48.875" style="128" bestFit="1" customWidth="1"/>
    <col min="2" max="2" width="12.5" style="128" bestFit="1" customWidth="1"/>
    <col min="3" max="3" width="8.5" style="128" customWidth="1"/>
    <col min="4" max="4" width="9" style="128" bestFit="1" customWidth="1"/>
    <col min="5" max="5" width="2.125" style="128" customWidth="1"/>
    <col min="6" max="32" width="7.375" style="128" customWidth="1"/>
    <col min="33" max="16384" width="9" style="128"/>
  </cols>
  <sheetData>
    <row r="1" spans="1:33" ht="15">
      <c r="A1" s="8" t="s">
        <v>1002</v>
      </c>
      <c r="F1" s="807"/>
    </row>
    <row r="2" spans="1:33" ht="15">
      <c r="A2" s="8" t="str">
        <f>Cover!D13</f>
        <v>[DNO]</v>
      </c>
      <c r="F2" s="1036"/>
      <c r="G2" s="1358"/>
      <c r="H2" s="1358"/>
      <c r="I2" s="1358"/>
      <c r="J2" s="1358"/>
      <c r="K2" s="1358"/>
      <c r="L2" s="1358"/>
      <c r="M2" s="1036"/>
      <c r="N2" s="2219" t="s">
        <v>730</v>
      </c>
      <c r="O2" s="2219"/>
      <c r="P2" s="2219"/>
      <c r="Q2" s="2219"/>
      <c r="R2" s="2219"/>
      <c r="S2" s="2219"/>
      <c r="T2" s="2219"/>
      <c r="U2" s="808"/>
      <c r="V2" s="2219" t="s">
        <v>729</v>
      </c>
      <c r="W2" s="2219"/>
      <c r="X2" s="2219"/>
      <c r="Y2" s="2219"/>
      <c r="Z2" s="2219"/>
      <c r="AA2" s="2219"/>
      <c r="AB2" s="1280"/>
      <c r="AC2" s="2219" t="s">
        <v>645</v>
      </c>
      <c r="AD2" s="2219"/>
      <c r="AE2" s="2219"/>
      <c r="AF2" s="2219"/>
    </row>
    <row r="3" spans="1:33" ht="15">
      <c r="A3" s="8">
        <f>Cover!D15</f>
        <v>2012</v>
      </c>
      <c r="F3" s="2219" t="s">
        <v>1235</v>
      </c>
      <c r="G3" s="2219"/>
      <c r="H3" s="2219"/>
      <c r="I3" s="2219"/>
      <c r="J3" s="2219"/>
      <c r="K3" s="2219"/>
      <c r="L3" s="2219"/>
      <c r="M3" s="1036"/>
      <c r="N3" s="773" t="s">
        <v>0</v>
      </c>
      <c r="O3" s="2233" t="s">
        <v>1</v>
      </c>
      <c r="P3" s="2233"/>
      <c r="Q3" s="2233"/>
      <c r="R3" s="2233"/>
      <c r="S3" s="2233"/>
      <c r="T3" s="2233"/>
      <c r="U3" s="1036"/>
      <c r="V3" s="773" t="s">
        <v>0</v>
      </c>
      <c r="W3" s="2233" t="s">
        <v>1</v>
      </c>
      <c r="X3" s="2233"/>
      <c r="Y3" s="2233"/>
      <c r="Z3" s="2233"/>
      <c r="AA3" s="2233"/>
      <c r="AB3" s="964"/>
      <c r="AC3" s="826" t="s">
        <v>647</v>
      </c>
      <c r="AD3" s="826" t="s">
        <v>648</v>
      </c>
      <c r="AE3" s="826" t="s">
        <v>649</v>
      </c>
      <c r="AF3" s="773" t="s">
        <v>1</v>
      </c>
    </row>
    <row r="4" spans="1:33">
      <c r="A4" s="905"/>
      <c r="F4" s="776">
        <v>2010</v>
      </c>
      <c r="G4" s="3">
        <v>2011</v>
      </c>
      <c r="H4" s="3">
        <v>2012</v>
      </c>
      <c r="I4" s="3">
        <v>2013</v>
      </c>
      <c r="J4" s="3">
        <v>2014</v>
      </c>
      <c r="K4" s="3">
        <v>2015</v>
      </c>
      <c r="L4" s="1094" t="s">
        <v>2</v>
      </c>
      <c r="M4" s="1036"/>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6" t="s">
        <v>655</v>
      </c>
      <c r="AE4" s="776" t="s">
        <v>656</v>
      </c>
      <c r="AF4" s="776" t="s">
        <v>657</v>
      </c>
    </row>
    <row r="5" spans="1:33">
      <c r="A5" s="258" t="s">
        <v>1184</v>
      </c>
      <c r="B5" s="260" t="s">
        <v>653</v>
      </c>
      <c r="F5" s="826" t="s">
        <v>0</v>
      </c>
      <c r="G5" s="2231" t="s">
        <v>1</v>
      </c>
      <c r="H5" s="2231"/>
      <c r="I5" s="2231"/>
      <c r="J5" s="2231"/>
      <c r="K5" s="2231"/>
      <c r="L5" s="776" t="s">
        <v>1</v>
      </c>
      <c r="M5" s="1036"/>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row>
    <row r="6" spans="1:33" ht="12.75" customHeight="1">
      <c r="A6" s="1056" t="s">
        <v>1004</v>
      </c>
      <c r="B6" s="1037" t="s">
        <v>710</v>
      </c>
      <c r="F6" s="812"/>
      <c r="G6" s="812"/>
      <c r="H6" s="812"/>
      <c r="I6" s="812"/>
      <c r="J6" s="812"/>
      <c r="K6" s="812"/>
      <c r="L6" s="779">
        <f>SUM(G6:K6)</f>
        <v>0</v>
      </c>
      <c r="M6" s="65"/>
      <c r="N6" s="1666"/>
      <c r="O6" s="1666"/>
      <c r="P6" s="1666"/>
      <c r="Q6" s="1666"/>
      <c r="R6" s="1666"/>
      <c r="S6" s="1666"/>
      <c r="T6" s="1667">
        <f>SUM(O6:S6)</f>
        <v>0</v>
      </c>
      <c r="U6" s="65"/>
      <c r="V6" s="1662">
        <f t="shared" ref="V6:AA6" si="0">IF(SUM(F6,N6)=0,0,(IF(OR(F6=0,N6=0),"Err",N6*1000/F6)))</f>
        <v>0</v>
      </c>
      <c r="W6" s="1662">
        <f t="shared" si="0"/>
        <v>0</v>
      </c>
      <c r="X6" s="1662">
        <f t="shared" si="0"/>
        <v>0</v>
      </c>
      <c r="Y6" s="1662">
        <f t="shared" si="0"/>
        <v>0</v>
      </c>
      <c r="Z6" s="1662">
        <f t="shared" si="0"/>
        <v>0</v>
      </c>
      <c r="AA6" s="1662">
        <f t="shared" si="0"/>
        <v>0</v>
      </c>
      <c r="AC6" s="1662" t="str">
        <f>IF(SUM($O6:P6)=0,"",(SUM($O6:P6)*1000)/SUM($G6:H6))</f>
        <v/>
      </c>
      <c r="AD6" s="1662" t="str">
        <f>IF(SUM($O6:Q6)=0,"",(SUM($O6:Q6)*1000)/SUM($G6:I6))</f>
        <v/>
      </c>
      <c r="AE6" s="1662" t="str">
        <f>IF(SUM($O6:R6)=0,"",(SUM($O6:R6)*1000)/SUM($G6:J6))</f>
        <v/>
      </c>
      <c r="AF6" s="1662">
        <f t="shared" ref="AF6:AF19" si="1">IF(SUM(T6,L6)=0,0,(IF(OR(L6=0,T6=0),"Err",T6*1000/L6)))</f>
        <v>0</v>
      </c>
    </row>
    <row r="7" spans="1:33" ht="12.75" customHeight="1">
      <c r="A7" s="692" t="s">
        <v>970</v>
      </c>
      <c r="B7" s="1037" t="s">
        <v>961</v>
      </c>
      <c r="F7" s="812"/>
      <c r="G7" s="812"/>
      <c r="H7" s="812"/>
      <c r="I7" s="812"/>
      <c r="J7" s="812"/>
      <c r="K7" s="812"/>
      <c r="L7" s="779">
        <f t="shared" ref="L7:L19" si="2">SUM(G7:K7)</f>
        <v>0</v>
      </c>
      <c r="M7" s="65"/>
      <c r="N7" s="1670"/>
      <c r="O7" s="1671"/>
      <c r="P7" s="1671"/>
      <c r="Q7" s="1671"/>
      <c r="R7" s="1671"/>
      <c r="S7" s="1671"/>
      <c r="T7" s="1672"/>
      <c r="U7" s="65"/>
      <c r="V7" s="1654"/>
      <c r="W7" s="1655"/>
      <c r="X7" s="1655"/>
      <c r="Y7" s="1655"/>
      <c r="Z7" s="1655"/>
      <c r="AA7" s="1656"/>
      <c r="AC7" s="1654"/>
      <c r="AD7" s="1655"/>
      <c r="AE7" s="1655"/>
      <c r="AF7" s="1656"/>
    </row>
    <row r="8" spans="1:33" ht="12.75" customHeight="1">
      <c r="A8" s="692" t="s">
        <v>971</v>
      </c>
      <c r="B8" s="1037" t="s">
        <v>961</v>
      </c>
      <c r="F8" s="812"/>
      <c r="G8" s="812"/>
      <c r="H8" s="812"/>
      <c r="I8" s="812"/>
      <c r="J8" s="812"/>
      <c r="K8" s="812"/>
      <c r="L8" s="779">
        <f t="shared" si="2"/>
        <v>0</v>
      </c>
      <c r="M8" s="65"/>
      <c r="N8" s="1673"/>
      <c r="O8" s="1674"/>
      <c r="P8" s="1674"/>
      <c r="Q8" s="1674"/>
      <c r="R8" s="1674"/>
      <c r="S8" s="1674"/>
      <c r="T8" s="1675"/>
      <c r="U8" s="65"/>
      <c r="V8" s="1659"/>
      <c r="W8" s="1660"/>
      <c r="X8" s="1660"/>
      <c r="Y8" s="1660"/>
      <c r="Z8" s="1660"/>
      <c r="AA8" s="1661"/>
      <c r="AC8" s="1659"/>
      <c r="AD8" s="1660"/>
      <c r="AE8" s="1660"/>
      <c r="AF8" s="1661"/>
    </row>
    <row r="9" spans="1:33" ht="12.75" customHeight="1">
      <c r="A9" s="1057" t="s">
        <v>1003</v>
      </c>
      <c r="B9" s="1037" t="s">
        <v>819</v>
      </c>
      <c r="F9" s="812"/>
      <c r="G9" s="812"/>
      <c r="H9" s="812"/>
      <c r="I9" s="812"/>
      <c r="J9" s="812"/>
      <c r="K9" s="812"/>
      <c r="L9" s="779">
        <f>SUM(G9:K9)</f>
        <v>0</v>
      </c>
      <c r="M9" s="65"/>
      <c r="N9" s="1668"/>
      <c r="O9" s="1668"/>
      <c r="P9" s="1668"/>
      <c r="Q9" s="1668"/>
      <c r="R9" s="1668"/>
      <c r="S9" s="1668"/>
      <c r="T9" s="1669">
        <f t="shared" ref="T9:T19" si="3">SUM(O9:S9)</f>
        <v>0</v>
      </c>
      <c r="U9" s="65"/>
      <c r="V9" s="1643">
        <f t="shared" ref="V9:AA12" si="4">IF(SUM(F9,N9)=0,0,(IF(OR(F9=0,N9=0),"Err",N9*1000/F9)))</f>
        <v>0</v>
      </c>
      <c r="W9" s="1643">
        <f t="shared" si="4"/>
        <v>0</v>
      </c>
      <c r="X9" s="1643">
        <f t="shared" si="4"/>
        <v>0</v>
      </c>
      <c r="Y9" s="1643">
        <f t="shared" si="4"/>
        <v>0</v>
      </c>
      <c r="Z9" s="1643">
        <f t="shared" si="4"/>
        <v>0</v>
      </c>
      <c r="AA9" s="1643">
        <f t="shared" si="4"/>
        <v>0</v>
      </c>
      <c r="AC9" s="1643" t="str">
        <f>IF(SUM($O9:P9)=0,"",(SUM($O9:P9)*1000)/SUM($G9:H9))</f>
        <v/>
      </c>
      <c r="AD9" s="1643" t="str">
        <f>IF(SUM($O9:Q9)=0,"",(SUM($O9:Q9)*1000)/SUM($G9:I9))</f>
        <v/>
      </c>
      <c r="AE9" s="1643" t="str">
        <f>IF(SUM($O9:R9)=0,"",(SUM($O9:R9)*1000)/SUM($G9:J9))</f>
        <v/>
      </c>
      <c r="AF9" s="1643">
        <f t="shared" si="1"/>
        <v>0</v>
      </c>
    </row>
    <row r="10" spans="1:33" ht="12.75" customHeight="1">
      <c r="A10" s="1057" t="s">
        <v>1108</v>
      </c>
      <c r="B10" s="1037" t="s">
        <v>819</v>
      </c>
      <c r="F10" s="812"/>
      <c r="G10" s="812"/>
      <c r="H10" s="812"/>
      <c r="I10" s="812"/>
      <c r="J10" s="812"/>
      <c r="K10" s="812"/>
      <c r="L10" s="779">
        <f t="shared" si="2"/>
        <v>0</v>
      </c>
      <c r="M10" s="65"/>
      <c r="N10" s="883"/>
      <c r="O10" s="883"/>
      <c r="P10" s="883"/>
      <c r="Q10" s="883"/>
      <c r="R10" s="883"/>
      <c r="S10" s="883"/>
      <c r="T10" s="906">
        <f>SUM(O10:S10)</f>
        <v>0</v>
      </c>
      <c r="U10" s="65"/>
      <c r="V10" s="802">
        <f t="shared" si="4"/>
        <v>0</v>
      </c>
      <c r="W10" s="802">
        <f t="shared" si="4"/>
        <v>0</v>
      </c>
      <c r="X10" s="802">
        <f t="shared" si="4"/>
        <v>0</v>
      </c>
      <c r="Y10" s="802">
        <f t="shared" si="4"/>
        <v>0</v>
      </c>
      <c r="Z10" s="802">
        <f t="shared" si="4"/>
        <v>0</v>
      </c>
      <c r="AA10" s="802">
        <f t="shared" si="4"/>
        <v>0</v>
      </c>
      <c r="AC10" s="802"/>
      <c r="AD10" s="802"/>
      <c r="AE10" s="802"/>
      <c r="AF10" s="802">
        <f t="shared" si="1"/>
        <v>0</v>
      </c>
    </row>
    <row r="11" spans="1:33" ht="12.75" customHeight="1">
      <c r="A11" s="1057" t="s">
        <v>1109</v>
      </c>
      <c r="B11" s="1037" t="s">
        <v>819</v>
      </c>
      <c r="F11" s="812"/>
      <c r="G11" s="812"/>
      <c r="H11" s="812"/>
      <c r="I11" s="812"/>
      <c r="J11" s="812"/>
      <c r="K11" s="812"/>
      <c r="L11" s="779">
        <f>SUM(G11:K11)</f>
        <v>0</v>
      </c>
      <c r="M11" s="65"/>
      <c r="N11" s="883"/>
      <c r="O11" s="883"/>
      <c r="P11" s="883"/>
      <c r="Q11" s="883"/>
      <c r="R11" s="883"/>
      <c r="S11" s="883"/>
      <c r="T11" s="906">
        <f>SUM(O11:S11)</f>
        <v>0</v>
      </c>
      <c r="U11" s="65"/>
      <c r="V11" s="802">
        <f t="shared" si="4"/>
        <v>0</v>
      </c>
      <c r="W11" s="802">
        <f t="shared" si="4"/>
        <v>0</v>
      </c>
      <c r="X11" s="802">
        <f t="shared" si="4"/>
        <v>0</v>
      </c>
      <c r="Y11" s="802">
        <f t="shared" si="4"/>
        <v>0</v>
      </c>
      <c r="Z11" s="802">
        <f t="shared" si="4"/>
        <v>0</v>
      </c>
      <c r="AA11" s="802">
        <f t="shared" si="4"/>
        <v>0</v>
      </c>
      <c r="AC11" s="802"/>
      <c r="AD11" s="802"/>
      <c r="AE11" s="802"/>
      <c r="AF11" s="802">
        <f t="shared" si="1"/>
        <v>0</v>
      </c>
    </row>
    <row r="12" spans="1:33" ht="12.75" customHeight="1">
      <c r="A12" s="1057" t="s">
        <v>1630</v>
      </c>
      <c r="B12" s="1037" t="s">
        <v>810</v>
      </c>
      <c r="F12" s="812"/>
      <c r="G12" s="812"/>
      <c r="H12" s="812"/>
      <c r="I12" s="812"/>
      <c r="J12" s="812"/>
      <c r="K12" s="812"/>
      <c r="L12" s="779">
        <f t="shared" si="2"/>
        <v>0</v>
      </c>
      <c r="M12" s="65"/>
      <c r="N12" s="1666"/>
      <c r="O12" s="1666"/>
      <c r="P12" s="1666"/>
      <c r="Q12" s="1666"/>
      <c r="R12" s="1666"/>
      <c r="S12" s="1666"/>
      <c r="T12" s="1667">
        <f>SUM(O12:S12)</f>
        <v>0</v>
      </c>
      <c r="U12" s="65"/>
      <c r="V12" s="1662">
        <f t="shared" si="4"/>
        <v>0</v>
      </c>
      <c r="W12" s="1662">
        <f t="shared" si="4"/>
        <v>0</v>
      </c>
      <c r="X12" s="1662">
        <f t="shared" si="4"/>
        <v>0</v>
      </c>
      <c r="Y12" s="1662">
        <f t="shared" si="4"/>
        <v>0</v>
      </c>
      <c r="Z12" s="1662">
        <f t="shared" si="4"/>
        <v>0</v>
      </c>
      <c r="AA12" s="1662">
        <f t="shared" si="4"/>
        <v>0</v>
      </c>
      <c r="AC12" s="1662"/>
      <c r="AD12" s="1662"/>
      <c r="AE12" s="1662"/>
      <c r="AF12" s="1662">
        <f t="shared" si="1"/>
        <v>0</v>
      </c>
    </row>
    <row r="13" spans="1:33" s="984" customFormat="1" ht="12.75" customHeight="1">
      <c r="A13" s="692" t="s">
        <v>1631</v>
      </c>
      <c r="B13" s="1037" t="s">
        <v>810</v>
      </c>
      <c r="F13" s="812"/>
      <c r="G13" s="812"/>
      <c r="H13" s="812"/>
      <c r="I13" s="812"/>
      <c r="J13" s="812"/>
      <c r="K13" s="812"/>
      <c r="L13" s="779"/>
      <c r="M13" s="1021"/>
      <c r="N13" s="1666"/>
      <c r="O13" s="1666"/>
      <c r="P13" s="1666"/>
      <c r="Q13" s="1666"/>
      <c r="R13" s="1666"/>
      <c r="S13" s="1666"/>
      <c r="T13" s="1667">
        <f>SUM(O13:S13)</f>
        <v>0</v>
      </c>
      <c r="U13" s="1021"/>
      <c r="V13" s="1654"/>
      <c r="W13" s="1655"/>
      <c r="X13" s="1655"/>
      <c r="Y13" s="1655"/>
      <c r="Z13" s="1655"/>
      <c r="AA13" s="1656"/>
      <c r="AC13" s="1654"/>
      <c r="AD13" s="1655"/>
      <c r="AE13" s="1655"/>
      <c r="AF13" s="1656"/>
    </row>
    <row r="14" spans="1:33" s="984" customFormat="1" ht="12.75" customHeight="1">
      <c r="A14" s="692" t="s">
        <v>1632</v>
      </c>
      <c r="B14" s="1037" t="s">
        <v>146</v>
      </c>
      <c r="F14" s="1712" t="str">
        <f t="shared" ref="F14:K14" si="5">IF(F12&gt;0,(F13)/F12,"")</f>
        <v/>
      </c>
      <c r="G14" s="1712" t="str">
        <f t="shared" si="5"/>
        <v/>
      </c>
      <c r="H14" s="1712" t="str">
        <f t="shared" si="5"/>
        <v/>
      </c>
      <c r="I14" s="1712" t="str">
        <f t="shared" si="5"/>
        <v/>
      </c>
      <c r="J14" s="1712" t="str">
        <f t="shared" si="5"/>
        <v/>
      </c>
      <c r="K14" s="1712" t="str">
        <f t="shared" si="5"/>
        <v/>
      </c>
      <c r="L14" s="2115"/>
      <c r="M14" s="1021"/>
      <c r="N14" s="1676"/>
      <c r="O14" s="1677"/>
      <c r="P14" s="1677"/>
      <c r="Q14" s="1677"/>
      <c r="R14" s="1677"/>
      <c r="S14" s="1677"/>
      <c r="T14" s="2116"/>
      <c r="U14" s="1021"/>
      <c r="V14" s="1659"/>
      <c r="W14" s="1660"/>
      <c r="X14" s="1660"/>
      <c r="Y14" s="1660"/>
      <c r="Z14" s="1660"/>
      <c r="AA14" s="1661"/>
      <c r="AC14" s="1659"/>
      <c r="AD14" s="1660"/>
      <c r="AE14" s="1660"/>
      <c r="AF14" s="1661"/>
    </row>
    <row r="15" spans="1:33" ht="12.75" customHeight="1">
      <c r="A15" s="692" t="s">
        <v>1690</v>
      </c>
      <c r="B15" s="1037" t="s">
        <v>819</v>
      </c>
      <c r="F15" s="812"/>
      <c r="G15" s="812"/>
      <c r="H15" s="812"/>
      <c r="I15" s="812"/>
      <c r="J15" s="812"/>
      <c r="K15" s="812"/>
      <c r="L15" s="779">
        <f t="shared" si="2"/>
        <v>0</v>
      </c>
      <c r="M15" s="65"/>
      <c r="N15" s="812"/>
      <c r="O15" s="812"/>
      <c r="P15" s="812"/>
      <c r="Q15" s="812"/>
      <c r="R15" s="812"/>
      <c r="S15" s="812"/>
      <c r="T15" s="779">
        <f t="shared" ref="T15" si="6">SUM(O15:S15)</f>
        <v>0</v>
      </c>
      <c r="U15" s="65"/>
      <c r="V15" s="1643">
        <f t="shared" ref="V15" si="7">IF(SUM(F15,N15)=0,0,(IF(OR(F15=0,N15=0),"Err",N15*1000/F15)))</f>
        <v>0</v>
      </c>
      <c r="W15" s="1643">
        <f t="shared" ref="W15" si="8">IF(SUM(G15,O15)=0,0,(IF(OR(G15=0,O15=0),"Err",O15*1000/G15)))</f>
        <v>0</v>
      </c>
      <c r="X15" s="1643">
        <f t="shared" ref="X15" si="9">IF(SUM(H15,P15)=0,0,(IF(OR(H15=0,P15=0),"Err",P15*1000/H15)))</f>
        <v>0</v>
      </c>
      <c r="Y15" s="1643">
        <f t="shared" ref="Y15" si="10">IF(SUM(I15,Q15)=0,0,(IF(OR(I15=0,Q15=0),"Err",Q15*1000/I15)))</f>
        <v>0</v>
      </c>
      <c r="Z15" s="1643">
        <f t="shared" ref="Z15" si="11">IF(SUM(J15,R15)=0,0,(IF(OR(J15=0,R15=0),"Err",R15*1000/J15)))</f>
        <v>0</v>
      </c>
      <c r="AA15" s="1643">
        <f t="shared" ref="AA15" si="12">IF(SUM(K15,S15)=0,0,(IF(OR(K15=0,S15=0),"Err",S15*1000/K15)))</f>
        <v>0</v>
      </c>
      <c r="AC15" s="1643" t="str">
        <f>IF(SUM($O15:P15)=0,"",(SUM($O15:P15)*1000)/SUM($G15:H15))</f>
        <v/>
      </c>
      <c r="AD15" s="1643" t="str">
        <f>IF(SUM($O15:Q15)=0,"",(SUM($O15:Q15)*1000)/SUM($G15:I15))</f>
        <v/>
      </c>
      <c r="AE15" s="1643" t="str">
        <f>IF(SUM($O15:R15)=0,"",(SUM($O15:R15)*1000)/SUM($G15:J15))</f>
        <v/>
      </c>
      <c r="AF15" s="1643">
        <f t="shared" ref="AF15" si="13">IF(SUM(T15,L15)=0,0,(IF(OR(L15=0,T15=0),"Err",T15*1000/L15)))</f>
        <v>0</v>
      </c>
      <c r="AG15" s="984"/>
    </row>
    <row r="16" spans="1:33" ht="12.75" customHeight="1">
      <c r="A16" s="1219" t="s">
        <v>117</v>
      </c>
      <c r="B16" s="692" t="s">
        <v>1001</v>
      </c>
      <c r="F16" s="812"/>
      <c r="G16" s="812"/>
      <c r="H16" s="812"/>
      <c r="I16" s="812"/>
      <c r="J16" s="812"/>
      <c r="K16" s="812"/>
      <c r="L16" s="779">
        <f t="shared" si="2"/>
        <v>0</v>
      </c>
      <c r="M16" s="65"/>
      <c r="N16" s="1668"/>
      <c r="O16" s="1668"/>
      <c r="P16" s="1668"/>
      <c r="Q16" s="1668"/>
      <c r="R16" s="1668"/>
      <c r="S16" s="1668"/>
      <c r="T16" s="1669">
        <f t="shared" si="3"/>
        <v>0</v>
      </c>
      <c r="U16" s="65"/>
      <c r="V16" s="1643">
        <f t="shared" ref="V16:AA18" si="14">IF(SUM(F16,N16)=0,0,(IF(OR(F16=0,N16=0),"Err",N16*1000/F16)))</f>
        <v>0</v>
      </c>
      <c r="W16" s="1643">
        <f t="shared" si="14"/>
        <v>0</v>
      </c>
      <c r="X16" s="1643">
        <f t="shared" si="14"/>
        <v>0</v>
      </c>
      <c r="Y16" s="1643">
        <f t="shared" si="14"/>
        <v>0</v>
      </c>
      <c r="Z16" s="1643">
        <f t="shared" si="14"/>
        <v>0</v>
      </c>
      <c r="AA16" s="1643">
        <f t="shared" si="14"/>
        <v>0</v>
      </c>
      <c r="AC16" s="1643" t="str">
        <f>IF(SUM($O16:P16)=0,"",(SUM($O16:P16)*1000)/SUM($G16:H16))</f>
        <v/>
      </c>
      <c r="AD16" s="1643" t="str">
        <f>IF(SUM($O16:Q16)=0,"",(SUM($O16:Q16)*1000)/SUM($G16:I16))</f>
        <v/>
      </c>
      <c r="AE16" s="1643" t="str">
        <f>IF(SUM($O16:R16)=0,"",(SUM($O16:R16)*1000)/SUM($G16:J16))</f>
        <v/>
      </c>
      <c r="AF16" s="1643">
        <f t="shared" si="1"/>
        <v>0</v>
      </c>
    </row>
    <row r="17" spans="1:32" ht="12.75" customHeight="1">
      <c r="A17" s="233" t="s">
        <v>1005</v>
      </c>
      <c r="B17" s="692" t="s">
        <v>819</v>
      </c>
      <c r="F17" s="812"/>
      <c r="G17" s="812"/>
      <c r="H17" s="812"/>
      <c r="I17" s="812"/>
      <c r="J17" s="812"/>
      <c r="K17" s="812"/>
      <c r="L17" s="779">
        <f t="shared" si="2"/>
        <v>0</v>
      </c>
      <c r="M17" s="814"/>
      <c r="N17" s="883"/>
      <c r="O17" s="883"/>
      <c r="P17" s="883"/>
      <c r="Q17" s="883"/>
      <c r="R17" s="883"/>
      <c r="S17" s="883"/>
      <c r="T17" s="906">
        <f t="shared" si="3"/>
        <v>0</v>
      </c>
      <c r="V17" s="802">
        <f t="shared" si="14"/>
        <v>0</v>
      </c>
      <c r="W17" s="802">
        <f t="shared" si="14"/>
        <v>0</v>
      </c>
      <c r="X17" s="802">
        <f t="shared" si="14"/>
        <v>0</v>
      </c>
      <c r="Y17" s="802">
        <f t="shared" si="14"/>
        <v>0</v>
      </c>
      <c r="Z17" s="802">
        <f t="shared" si="14"/>
        <v>0</v>
      </c>
      <c r="AA17" s="802">
        <f t="shared" si="14"/>
        <v>0</v>
      </c>
      <c r="AC17" s="802" t="str">
        <f>IF(SUM($O17:P17)=0,"",(SUM($O17:P17)*1000)/SUM($G17:H17))</f>
        <v/>
      </c>
      <c r="AD17" s="802" t="str">
        <f>IF(SUM($O17:Q17)=0,"",(SUM($O17:Q17)*1000)/SUM($G17:I17))</f>
        <v/>
      </c>
      <c r="AE17" s="802" t="str">
        <f>IF(SUM($O17:R17)=0,"",(SUM($O17:R17)*1000)/SUM($G17:J17))</f>
        <v/>
      </c>
      <c r="AF17" s="802">
        <f t="shared" si="1"/>
        <v>0</v>
      </c>
    </row>
    <row r="18" spans="1:32" ht="12.75" customHeight="1">
      <c r="A18" s="1223" t="s">
        <v>759</v>
      </c>
      <c r="B18" s="1199" t="s">
        <v>819</v>
      </c>
      <c r="F18" s="812"/>
      <c r="G18" s="812"/>
      <c r="H18" s="812"/>
      <c r="I18" s="812"/>
      <c r="J18" s="812"/>
      <c r="K18" s="812"/>
      <c r="L18" s="779">
        <f>SUM(G18:K18)</f>
        <v>0</v>
      </c>
      <c r="M18" s="814"/>
      <c r="N18" s="883"/>
      <c r="O18" s="883"/>
      <c r="P18" s="883"/>
      <c r="Q18" s="883"/>
      <c r="R18" s="883"/>
      <c r="S18" s="883"/>
      <c r="T18" s="906">
        <f>SUM(O18:S18)</f>
        <v>0</v>
      </c>
      <c r="V18" s="802">
        <f t="shared" si="14"/>
        <v>0</v>
      </c>
      <c r="W18" s="802">
        <f t="shared" si="14"/>
        <v>0</v>
      </c>
      <c r="X18" s="802">
        <f t="shared" si="14"/>
        <v>0</v>
      </c>
      <c r="Y18" s="802">
        <f t="shared" si="14"/>
        <v>0</v>
      </c>
      <c r="Z18" s="802">
        <f t="shared" si="14"/>
        <v>0</v>
      </c>
      <c r="AA18" s="802">
        <f t="shared" si="14"/>
        <v>0</v>
      </c>
      <c r="AC18" s="802" t="str">
        <f>IF(SUM($O18:P18)=0,"",(SUM($O18:P18)*1000)/SUM($G18:H18))</f>
        <v/>
      </c>
      <c r="AD18" s="802" t="str">
        <f>IF(SUM($O18:Q18)=0,"",(SUM($O18:Q18)*1000)/SUM($G18:I18))</f>
        <v/>
      </c>
      <c r="AE18" s="802" t="str">
        <f>IF(SUM($O18:R18)=0,"",(SUM($O18:R18)*1000)/SUM($G18:J18))</f>
        <v/>
      </c>
      <c r="AF18" s="802">
        <f t="shared" si="1"/>
        <v>0</v>
      </c>
    </row>
    <row r="19" spans="1:32" ht="12.75" customHeight="1">
      <c r="A19" s="692" t="s">
        <v>1548</v>
      </c>
      <c r="B19" s="1199" t="s">
        <v>819</v>
      </c>
      <c r="F19" s="812"/>
      <c r="G19" s="812"/>
      <c r="H19" s="812"/>
      <c r="I19" s="812"/>
      <c r="J19" s="812"/>
      <c r="K19" s="812"/>
      <c r="L19" s="779">
        <f t="shared" si="2"/>
        <v>0</v>
      </c>
      <c r="M19" s="814"/>
      <c r="N19" s="883"/>
      <c r="O19" s="883"/>
      <c r="P19" s="883"/>
      <c r="Q19" s="883"/>
      <c r="R19" s="883"/>
      <c r="S19" s="883"/>
      <c r="T19" s="906">
        <f t="shared" si="3"/>
        <v>0</v>
      </c>
      <c r="V19" s="802">
        <f t="shared" ref="V19" si="15">IF(SUM(F19,N19)=0,0,(IF(OR(F19=0,N19=0),"Err",N19*1000/F19)))</f>
        <v>0</v>
      </c>
      <c r="W19" s="802">
        <f t="shared" ref="W19" si="16">IF(SUM(G19,O19)=0,0,(IF(OR(G19=0,O19=0),"Err",O19*1000/G19)))</f>
        <v>0</v>
      </c>
      <c r="X19" s="802">
        <f t="shared" ref="X19" si="17">IF(SUM(H19,P19)=0,0,(IF(OR(H19=0,P19=0),"Err",P19*1000/H19)))</f>
        <v>0</v>
      </c>
      <c r="Y19" s="802">
        <f t="shared" ref="Y19" si="18">IF(SUM(I19,Q19)=0,0,(IF(OR(I19=0,Q19=0),"Err",Q19*1000/I19)))</f>
        <v>0</v>
      </c>
      <c r="Z19" s="802">
        <f t="shared" ref="Z19" si="19">IF(SUM(J19,R19)=0,0,(IF(OR(J19=0,R19=0),"Err",R19*1000/J19)))</f>
        <v>0</v>
      </c>
      <c r="AA19" s="802">
        <f t="shared" ref="AA19" si="20">IF(SUM(K19,S19)=0,0,(IF(OR(K19=0,S19=0),"Err",S19*1000/K19)))</f>
        <v>0</v>
      </c>
      <c r="AC19" s="802"/>
      <c r="AD19" s="802"/>
      <c r="AE19" s="802"/>
      <c r="AF19" s="802">
        <f t="shared" si="1"/>
        <v>0</v>
      </c>
    </row>
    <row r="20" spans="1:32" ht="12.75" customHeight="1">
      <c r="A20" s="220" t="s">
        <v>1110</v>
      </c>
      <c r="B20" s="1199" t="s">
        <v>146</v>
      </c>
      <c r="F20" s="812"/>
      <c r="G20" s="812"/>
      <c r="H20" s="812"/>
      <c r="I20" s="812"/>
      <c r="J20" s="812"/>
      <c r="K20" s="812"/>
      <c r="L20" s="779">
        <f>SUM(G20:K20)</f>
        <v>0</v>
      </c>
      <c r="M20" s="814"/>
      <c r="N20" s="1676"/>
      <c r="O20" s="1677"/>
      <c r="P20" s="1677"/>
      <c r="Q20" s="1677"/>
      <c r="R20" s="1677"/>
      <c r="S20" s="1677"/>
      <c r="T20" s="1678"/>
      <c r="V20" s="1663"/>
      <c r="W20" s="1664"/>
      <c r="X20" s="1664"/>
      <c r="Y20" s="1664"/>
      <c r="Z20" s="1664"/>
      <c r="AA20" s="1665"/>
      <c r="AC20" s="1663"/>
      <c r="AD20" s="1664"/>
      <c r="AE20" s="1664"/>
      <c r="AF20" s="1665"/>
    </row>
    <row r="21" spans="1:32">
      <c r="A21" s="2240" t="s">
        <v>2</v>
      </c>
      <c r="B21" s="2240"/>
      <c r="C21" s="65"/>
      <c r="M21" s="65"/>
      <c r="N21" s="1669">
        <f>SUM(N6:N20)</f>
        <v>0</v>
      </c>
      <c r="O21" s="1669">
        <f>SUM(O6:O20)</f>
        <v>0</v>
      </c>
      <c r="P21" s="1669">
        <f t="shared" ref="P21:S21" si="21">SUM(P6:P20)</f>
        <v>0</v>
      </c>
      <c r="Q21" s="1669">
        <f>SUM(Q6:Q20)</f>
        <v>0</v>
      </c>
      <c r="R21" s="1669">
        <f t="shared" si="21"/>
        <v>0</v>
      </c>
      <c r="S21" s="1669">
        <f t="shared" si="21"/>
        <v>0</v>
      </c>
      <c r="T21" s="1669">
        <f>SUM(O21:S21)</f>
        <v>0</v>
      </c>
      <c r="U21" s="65"/>
      <c r="V21" s="65"/>
      <c r="W21" s="65"/>
      <c r="X21" s="65"/>
      <c r="Y21" s="65"/>
      <c r="Z21" s="65"/>
      <c r="AA21" s="65"/>
      <c r="AB21" s="65"/>
      <c r="AC21" s="65"/>
      <c r="AD21" s="65"/>
      <c r="AE21" s="65"/>
      <c r="AF21" s="65"/>
    </row>
    <row r="22" spans="1:32">
      <c r="F22" s="65"/>
      <c r="G22" s="65"/>
      <c r="H22" s="65"/>
      <c r="I22" s="65"/>
      <c r="J22" s="65"/>
      <c r="K22" s="65"/>
      <c r="L22" s="65"/>
    </row>
    <row r="23" spans="1:32" s="984" customFormat="1">
      <c r="A23" s="1037" t="s">
        <v>1530</v>
      </c>
      <c r="F23" s="188" t="str">
        <f>IF(ABS(F13-'V12 - BCF'!F26)&lt;0.1,"OK","ERROR")</f>
        <v>OK</v>
      </c>
      <c r="G23" s="188" t="str">
        <f>IF(ABS(G13-'V12 - BCF'!G26)&lt;0.1,"OK","ERROR")</f>
        <v>OK</v>
      </c>
      <c r="H23" s="188" t="str">
        <f>IF(ABS(H13-'V12 - BCF'!H26)&lt;0.1,"OK","ERROR")</f>
        <v>OK</v>
      </c>
      <c r="I23" s="188" t="str">
        <f>IF(ABS(I13-'V12 - BCF'!I26)&lt;0.1,"OK","ERROR")</f>
        <v>OK</v>
      </c>
      <c r="J23" s="188" t="str">
        <f>IF(ABS(J13-'V12 - BCF'!J26)&lt;0.1,"OK","ERROR")</f>
        <v>OK</v>
      </c>
      <c r="K23" s="188" t="str">
        <f>IF(ABS(K13-'V12 - BCF'!K26)&lt;0.1,"OK","ERROR")</f>
        <v>OK</v>
      </c>
      <c r="L23" s="188" t="str">
        <f>IF(ABS(L13-'V12 - BCF'!L26)&lt;0.1,"OK","ERROR")</f>
        <v>OK</v>
      </c>
    </row>
    <row r="24" spans="1:32" s="984" customFormat="1">
      <c r="F24" s="1021"/>
      <c r="G24" s="1021"/>
      <c r="H24" s="1021"/>
      <c r="I24" s="1021"/>
      <c r="J24" s="1021"/>
      <c r="K24" s="1021"/>
      <c r="L24" s="1021"/>
    </row>
    <row r="25" spans="1:32">
      <c r="N25" s="773" t="s">
        <v>0</v>
      </c>
      <c r="O25" s="2233" t="s">
        <v>1</v>
      </c>
      <c r="P25" s="2233"/>
      <c r="Q25" s="2233"/>
      <c r="R25" s="2233"/>
      <c r="S25" s="2233"/>
      <c r="T25" s="1095"/>
    </row>
    <row r="26" spans="1:32" ht="15">
      <c r="A26" s="137" t="s">
        <v>233</v>
      </c>
      <c r="B26" s="31"/>
      <c r="C26" s="33"/>
      <c r="D26" s="33"/>
      <c r="E26" s="33"/>
      <c r="F26" s="33"/>
      <c r="G26" s="33"/>
      <c r="H26" s="33"/>
      <c r="I26" s="33"/>
      <c r="J26" s="33"/>
      <c r="K26" s="33"/>
      <c r="L26" s="33"/>
      <c r="M26" s="34"/>
      <c r="N26" s="776">
        <v>2010</v>
      </c>
      <c r="O26" s="776">
        <v>2011</v>
      </c>
      <c r="P26" s="776">
        <v>2012</v>
      </c>
      <c r="Q26" s="776">
        <v>2013</v>
      </c>
      <c r="R26" s="776">
        <v>2014</v>
      </c>
      <c r="S26" s="776">
        <v>2015</v>
      </c>
      <c r="T26" s="776" t="s">
        <v>1</v>
      </c>
    </row>
    <row r="27" spans="1:32">
      <c r="A27" s="687" t="s">
        <v>58</v>
      </c>
      <c r="B27" s="31"/>
      <c r="C27" s="33"/>
      <c r="D27" s="33"/>
      <c r="E27" s="33"/>
      <c r="L27" s="710"/>
      <c r="N27" s="172"/>
      <c r="O27" s="172"/>
      <c r="P27" s="172"/>
      <c r="Q27" s="172"/>
      <c r="R27" s="172"/>
      <c r="S27" s="172"/>
      <c r="T27" s="906">
        <f>SUM(O27:S27)</f>
        <v>0</v>
      </c>
    </row>
    <row r="28" spans="1:32">
      <c r="A28" s="687" t="s">
        <v>59</v>
      </c>
      <c r="B28" s="31"/>
      <c r="C28" s="33"/>
      <c r="D28" s="33"/>
      <c r="E28" s="33"/>
      <c r="L28" s="710"/>
      <c r="N28" s="172"/>
      <c r="O28" s="172"/>
      <c r="P28" s="172"/>
      <c r="Q28" s="172"/>
      <c r="R28" s="172"/>
      <c r="S28" s="172"/>
      <c r="T28" s="906">
        <f t="shared" ref="T28:T37" si="22">SUM(O28:S28)</f>
        <v>0</v>
      </c>
    </row>
    <row r="29" spans="1:32">
      <c r="A29" s="687" t="s">
        <v>60</v>
      </c>
      <c r="B29" s="31"/>
      <c r="C29" s="33"/>
      <c r="D29" s="33"/>
      <c r="E29" s="33"/>
      <c r="L29" s="710"/>
      <c r="N29" s="172"/>
      <c r="O29" s="172"/>
      <c r="P29" s="172"/>
      <c r="Q29" s="172"/>
      <c r="R29" s="172"/>
      <c r="S29" s="172"/>
      <c r="T29" s="906">
        <f t="shared" si="22"/>
        <v>0</v>
      </c>
    </row>
    <row r="30" spans="1:32">
      <c r="A30" s="687" t="s">
        <v>61</v>
      </c>
      <c r="B30" s="31"/>
      <c r="C30" s="33"/>
      <c r="D30" s="33"/>
      <c r="E30" s="33"/>
      <c r="L30" s="710"/>
      <c r="N30" s="172"/>
      <c r="O30" s="172"/>
      <c r="P30" s="172"/>
      <c r="Q30" s="172"/>
      <c r="R30" s="172"/>
      <c r="S30" s="172"/>
      <c r="T30" s="906">
        <f>SUM(O30:S30)</f>
        <v>0</v>
      </c>
    </row>
    <row r="31" spans="1:32">
      <c r="A31" s="687" t="s">
        <v>62</v>
      </c>
      <c r="B31" s="31"/>
      <c r="C31" s="33"/>
      <c r="D31" s="33"/>
      <c r="E31" s="33"/>
      <c r="L31" s="710"/>
      <c r="N31" s="172"/>
      <c r="O31" s="172"/>
      <c r="P31" s="172"/>
      <c r="Q31" s="172"/>
      <c r="R31" s="172"/>
      <c r="S31" s="172"/>
      <c r="T31" s="906">
        <f t="shared" si="22"/>
        <v>0</v>
      </c>
    </row>
    <row r="32" spans="1:32">
      <c r="A32" s="687" t="s">
        <v>63</v>
      </c>
      <c r="B32" s="31"/>
      <c r="C32" s="33"/>
      <c r="D32" s="33"/>
      <c r="E32" s="33"/>
      <c r="L32" s="710"/>
      <c r="N32" s="172"/>
      <c r="O32" s="172"/>
      <c r="P32" s="172"/>
      <c r="Q32" s="172"/>
      <c r="R32" s="172"/>
      <c r="S32" s="172"/>
      <c r="T32" s="906">
        <f t="shared" si="22"/>
        <v>0</v>
      </c>
    </row>
    <row r="33" spans="1:20">
      <c r="A33" s="687" t="s">
        <v>64</v>
      </c>
      <c r="B33" s="31"/>
      <c r="C33" s="33"/>
      <c r="D33" s="33"/>
      <c r="E33" s="33"/>
      <c r="L33" s="710"/>
      <c r="N33" s="172"/>
      <c r="O33" s="172"/>
      <c r="P33" s="172"/>
      <c r="Q33" s="172"/>
      <c r="R33" s="172"/>
      <c r="S33" s="172"/>
      <c r="T33" s="906">
        <f>SUM(O33:S33)</f>
        <v>0</v>
      </c>
    </row>
    <row r="34" spans="1:20">
      <c r="A34" s="687" t="s">
        <v>65</v>
      </c>
      <c r="B34" s="31"/>
      <c r="C34" s="33"/>
      <c r="D34" s="33"/>
      <c r="E34" s="33"/>
      <c r="L34" s="710"/>
      <c r="N34" s="172"/>
      <c r="O34" s="172"/>
      <c r="P34" s="172"/>
      <c r="Q34" s="172"/>
      <c r="R34" s="172"/>
      <c r="S34" s="172"/>
      <c r="T34" s="906">
        <f t="shared" si="22"/>
        <v>0</v>
      </c>
    </row>
    <row r="35" spans="1:20">
      <c r="A35" s="687" t="s">
        <v>66</v>
      </c>
      <c r="B35" s="31"/>
      <c r="C35" s="33"/>
      <c r="D35" s="33"/>
      <c r="E35" s="33"/>
      <c r="L35" s="710"/>
      <c r="N35" s="172"/>
      <c r="O35" s="172"/>
      <c r="P35" s="172"/>
      <c r="Q35" s="172"/>
      <c r="R35" s="172"/>
      <c r="S35" s="172"/>
      <c r="T35" s="906">
        <f>SUM(O35:S35)</f>
        <v>0</v>
      </c>
    </row>
    <row r="36" spans="1:20">
      <c r="A36" s="138" t="s">
        <v>441</v>
      </c>
      <c r="B36" s="31"/>
      <c r="C36" s="33"/>
      <c r="D36" s="33"/>
      <c r="E36" s="33"/>
      <c r="L36" s="710"/>
      <c r="N36" s="201">
        <f t="shared" ref="N36:S36" si="23">SUM(N27:N35)</f>
        <v>0</v>
      </c>
      <c r="O36" s="201">
        <f t="shared" si="23"/>
        <v>0</v>
      </c>
      <c r="P36" s="201">
        <f>SUM(P27:P35)</f>
        <v>0</v>
      </c>
      <c r="Q36" s="201">
        <f t="shared" si="23"/>
        <v>0</v>
      </c>
      <c r="R36" s="201">
        <f t="shared" si="23"/>
        <v>0</v>
      </c>
      <c r="S36" s="201">
        <f t="shared" si="23"/>
        <v>0</v>
      </c>
      <c r="T36" s="906">
        <f>SUM(O36:S36)</f>
        <v>0</v>
      </c>
    </row>
    <row r="37" spans="1:20">
      <c r="A37" s="132" t="s">
        <v>442</v>
      </c>
      <c r="B37" s="31"/>
      <c r="C37" s="33"/>
      <c r="D37" s="33"/>
      <c r="E37" s="33"/>
      <c r="L37" s="710"/>
      <c r="N37" s="172"/>
      <c r="O37" s="172"/>
      <c r="P37" s="172"/>
      <c r="Q37" s="172"/>
      <c r="R37" s="172"/>
      <c r="S37" s="172"/>
      <c r="T37" s="906">
        <f t="shared" si="22"/>
        <v>0</v>
      </c>
    </row>
    <row r="38" spans="1:20">
      <c r="A38" s="132" t="s">
        <v>406</v>
      </c>
      <c r="B38" s="31"/>
      <c r="C38" s="33"/>
      <c r="D38" s="33"/>
      <c r="E38" s="33"/>
      <c r="L38" s="710"/>
      <c r="N38" s="172"/>
      <c r="O38" s="172"/>
      <c r="P38" s="172"/>
      <c r="Q38" s="172"/>
      <c r="R38" s="172"/>
      <c r="S38" s="172"/>
      <c r="T38" s="906">
        <f>SUM(O38:S38)</f>
        <v>0</v>
      </c>
    </row>
    <row r="39" spans="1:20">
      <c r="A39" s="138" t="s">
        <v>443</v>
      </c>
      <c r="B39" s="31"/>
      <c r="C39" s="33"/>
      <c r="D39" s="33"/>
      <c r="E39" s="33"/>
      <c r="L39" s="710"/>
      <c r="N39" s="201">
        <f>SUM(N36:N38)</f>
        <v>0</v>
      </c>
      <c r="O39" s="201">
        <f t="shared" ref="O39:R39" si="24">SUM(O36:O38)</f>
        <v>0</v>
      </c>
      <c r="P39" s="201">
        <f>SUM(P36:P38)</f>
        <v>0</v>
      </c>
      <c r="Q39" s="201">
        <f t="shared" si="24"/>
        <v>0</v>
      </c>
      <c r="R39" s="201">
        <f t="shared" si="24"/>
        <v>0</v>
      </c>
      <c r="S39" s="201">
        <f>SUM(S36:S38)</f>
        <v>0</v>
      </c>
      <c r="T39" s="906">
        <f>SUM(O39:S39)</f>
        <v>0</v>
      </c>
    </row>
    <row r="41" spans="1:20">
      <c r="A41" s="32" t="s">
        <v>311</v>
      </c>
      <c r="N41" s="188" t="str">
        <f>IF(ABS(N21-N36)&lt;0.1,"OK","ERROR")</f>
        <v>OK</v>
      </c>
      <c r="O41" s="188" t="str">
        <f>IF(ABS(O21-O36)&lt;0.1,"OK","ERROR")</f>
        <v>OK</v>
      </c>
      <c r="P41" s="188" t="str">
        <f>IF(ABS(P21-P36)&lt;0.1,"OK","ERROR")</f>
        <v>OK</v>
      </c>
      <c r="Q41" s="188" t="str">
        <f t="shared" ref="Q41:T41" si="25">IF(ABS(Q21-Q36)&lt;0.1,"OK","ERROR")</f>
        <v>OK</v>
      </c>
      <c r="R41" s="188" t="str">
        <f t="shared" si="25"/>
        <v>OK</v>
      </c>
      <c r="S41" s="188" t="str">
        <f t="shared" si="25"/>
        <v>OK</v>
      </c>
      <c r="T41" s="188" t="str">
        <f t="shared" si="25"/>
        <v>OK</v>
      </c>
    </row>
    <row r="44" spans="1:20">
      <c r="F44" s="2242" t="s">
        <v>1278</v>
      </c>
      <c r="G44" s="2242"/>
      <c r="H44" s="2242"/>
      <c r="I44" s="2242"/>
      <c r="J44" s="2242"/>
      <c r="K44" s="2242"/>
      <c r="L44" s="2242"/>
    </row>
    <row r="45" spans="1:20">
      <c r="F45" s="776">
        <v>2010</v>
      </c>
      <c r="G45" s="3">
        <v>2011</v>
      </c>
      <c r="H45" s="3">
        <v>2012</v>
      </c>
      <c r="I45" s="3">
        <v>2013</v>
      </c>
      <c r="J45" s="3">
        <v>2014</v>
      </c>
      <c r="K45" s="3">
        <v>2015</v>
      </c>
      <c r="L45" s="1094" t="s">
        <v>2</v>
      </c>
    </row>
    <row r="46" spans="1:20">
      <c r="A46" s="258" t="s">
        <v>1529</v>
      </c>
      <c r="F46" s="2039" t="s">
        <v>0</v>
      </c>
      <c r="G46" s="2231" t="s">
        <v>1</v>
      </c>
      <c r="H46" s="2231"/>
      <c r="I46" s="2231"/>
      <c r="J46" s="2231"/>
      <c r="K46" s="2231"/>
      <c r="L46" s="776" t="s">
        <v>1</v>
      </c>
    </row>
    <row r="47" spans="1:20">
      <c r="A47" s="1037" t="s">
        <v>14</v>
      </c>
      <c r="B47" s="71" t="s">
        <v>1524</v>
      </c>
      <c r="C47" s="71" t="s">
        <v>1525</v>
      </c>
      <c r="D47" s="1037" t="s">
        <v>1521</v>
      </c>
      <c r="F47" s="812"/>
      <c r="G47" s="812"/>
      <c r="H47" s="812"/>
      <c r="I47" s="812"/>
      <c r="J47" s="812"/>
      <c r="K47" s="812"/>
      <c r="L47" s="779">
        <f>SUM(G47:K47)</f>
        <v>0</v>
      </c>
    </row>
    <row r="48" spans="1:20">
      <c r="A48" s="1037" t="s">
        <v>14</v>
      </c>
      <c r="B48" s="71" t="s">
        <v>1524</v>
      </c>
      <c r="C48" s="71" t="s">
        <v>1525</v>
      </c>
      <c r="D48" s="1037" t="s">
        <v>1522</v>
      </c>
      <c r="F48" s="812"/>
      <c r="G48" s="812"/>
      <c r="H48" s="812"/>
      <c r="I48" s="812"/>
      <c r="J48" s="812"/>
      <c r="K48" s="812"/>
      <c r="L48" s="779">
        <f t="shared" ref="L48:L75" si="26">SUM(G48:K48)</f>
        <v>0</v>
      </c>
    </row>
    <row r="49" spans="1:12">
      <c r="A49" s="1037" t="s">
        <v>14</v>
      </c>
      <c r="B49" s="71" t="s">
        <v>1524</v>
      </c>
      <c r="C49" s="71" t="s">
        <v>1525</v>
      </c>
      <c r="D49" s="1037" t="s">
        <v>1523</v>
      </c>
      <c r="F49" s="201">
        <f>F47*F48</f>
        <v>0</v>
      </c>
      <c r="G49" s="201">
        <f t="shared" ref="G49:K49" si="27">G47*G48</f>
        <v>0</v>
      </c>
      <c r="H49" s="201">
        <f t="shared" si="27"/>
        <v>0</v>
      </c>
      <c r="I49" s="201">
        <f t="shared" si="27"/>
        <v>0</v>
      </c>
      <c r="J49" s="201">
        <f t="shared" si="27"/>
        <v>0</v>
      </c>
      <c r="K49" s="201">
        <f t="shared" si="27"/>
        <v>0</v>
      </c>
      <c r="L49" s="779">
        <f t="shared" si="26"/>
        <v>0</v>
      </c>
    </row>
    <row r="50" spans="1:12">
      <c r="A50" s="1037" t="s">
        <v>14</v>
      </c>
      <c r="B50" s="71" t="s">
        <v>1526</v>
      </c>
      <c r="C50" s="71" t="s">
        <v>1525</v>
      </c>
      <c r="D50" s="1037" t="s">
        <v>1521</v>
      </c>
      <c r="F50" s="812"/>
      <c r="G50" s="812"/>
      <c r="H50" s="812"/>
      <c r="I50" s="812"/>
      <c r="J50" s="812"/>
      <c r="K50" s="812"/>
      <c r="L50" s="779">
        <f t="shared" si="26"/>
        <v>0</v>
      </c>
    </row>
    <row r="51" spans="1:12">
      <c r="A51" s="1037" t="s">
        <v>14</v>
      </c>
      <c r="B51" s="71" t="s">
        <v>1526</v>
      </c>
      <c r="C51" s="71" t="s">
        <v>1525</v>
      </c>
      <c r="D51" s="1037" t="s">
        <v>1522</v>
      </c>
      <c r="F51" s="812"/>
      <c r="G51" s="812"/>
      <c r="H51" s="812"/>
      <c r="I51" s="812"/>
      <c r="J51" s="812"/>
      <c r="K51" s="812"/>
      <c r="L51" s="779">
        <f t="shared" si="26"/>
        <v>0</v>
      </c>
    </row>
    <row r="52" spans="1:12">
      <c r="A52" s="1037" t="s">
        <v>14</v>
      </c>
      <c r="B52" s="71" t="s">
        <v>1526</v>
      </c>
      <c r="C52" s="71" t="s">
        <v>1525</v>
      </c>
      <c r="D52" s="1037" t="s">
        <v>1523</v>
      </c>
      <c r="F52" s="201">
        <f>F50*F51</f>
        <v>0</v>
      </c>
      <c r="G52" s="201">
        <f t="shared" ref="G52:K52" si="28">G50*G51</f>
        <v>0</v>
      </c>
      <c r="H52" s="201">
        <f t="shared" si="28"/>
        <v>0</v>
      </c>
      <c r="I52" s="201">
        <f t="shared" si="28"/>
        <v>0</v>
      </c>
      <c r="J52" s="201">
        <f t="shared" si="28"/>
        <v>0</v>
      </c>
      <c r="K52" s="201">
        <f t="shared" si="28"/>
        <v>0</v>
      </c>
      <c r="L52" s="779">
        <f t="shared" si="26"/>
        <v>0</v>
      </c>
    </row>
    <row r="53" spans="1:12">
      <c r="A53" s="2259" t="s">
        <v>1527</v>
      </c>
      <c r="B53" s="2218"/>
      <c r="C53" s="71" t="s">
        <v>1525</v>
      </c>
      <c r="D53" s="1037" t="s">
        <v>819</v>
      </c>
      <c r="F53" s="812"/>
      <c r="G53" s="812"/>
      <c r="H53" s="812"/>
      <c r="I53" s="812"/>
      <c r="J53" s="812"/>
      <c r="K53" s="812"/>
      <c r="L53" s="779">
        <f t="shared" si="26"/>
        <v>0</v>
      </c>
    </row>
    <row r="54" spans="1:12">
      <c r="A54" s="2259" t="s">
        <v>1527</v>
      </c>
      <c r="B54" s="2218"/>
      <c r="C54" s="71" t="s">
        <v>1525</v>
      </c>
      <c r="D54" s="1037" t="s">
        <v>1523</v>
      </c>
      <c r="F54" s="812"/>
      <c r="G54" s="812"/>
      <c r="H54" s="812"/>
      <c r="I54" s="812"/>
      <c r="J54" s="812"/>
      <c r="K54" s="812"/>
      <c r="L54" s="779">
        <f t="shared" si="26"/>
        <v>0</v>
      </c>
    </row>
    <row r="55" spans="1:12" s="984" customFormat="1">
      <c r="A55" s="1327" t="s">
        <v>1529</v>
      </c>
      <c r="B55" s="1327" t="s">
        <v>2</v>
      </c>
      <c r="C55" s="1327" t="s">
        <v>1525</v>
      </c>
      <c r="D55" s="125" t="s">
        <v>1523</v>
      </c>
      <c r="F55" s="201">
        <f>F49+F52+F54</f>
        <v>0</v>
      </c>
      <c r="G55" s="201">
        <f t="shared" ref="G55:K55" si="29">G49+G52+G54</f>
        <v>0</v>
      </c>
      <c r="H55" s="201">
        <f t="shared" si="29"/>
        <v>0</v>
      </c>
      <c r="I55" s="201">
        <f t="shared" si="29"/>
        <v>0</v>
      </c>
      <c r="J55" s="201">
        <f t="shared" si="29"/>
        <v>0</v>
      </c>
      <c r="K55" s="201">
        <f t="shared" si="29"/>
        <v>0</v>
      </c>
      <c r="L55" s="779">
        <f t="shared" si="26"/>
        <v>0</v>
      </c>
    </row>
    <row r="56" spans="1:12">
      <c r="A56" s="1037" t="s">
        <v>14</v>
      </c>
      <c r="B56" s="71" t="s">
        <v>1524</v>
      </c>
      <c r="C56" s="71" t="s">
        <v>1331</v>
      </c>
      <c r="D56" s="1037" t="s">
        <v>1521</v>
      </c>
      <c r="F56" s="812"/>
      <c r="G56" s="812"/>
      <c r="H56" s="812"/>
      <c r="I56" s="812"/>
      <c r="J56" s="812"/>
      <c r="K56" s="812"/>
      <c r="L56" s="779">
        <f t="shared" si="26"/>
        <v>0</v>
      </c>
    </row>
    <row r="57" spans="1:12">
      <c r="A57" s="1037" t="s">
        <v>14</v>
      </c>
      <c r="B57" s="71" t="s">
        <v>1524</v>
      </c>
      <c r="C57" s="71" t="s">
        <v>1331</v>
      </c>
      <c r="D57" s="1037" t="s">
        <v>1522</v>
      </c>
      <c r="F57" s="812"/>
      <c r="G57" s="812"/>
      <c r="H57" s="812"/>
      <c r="I57" s="812"/>
      <c r="J57" s="812"/>
      <c r="K57" s="812"/>
      <c r="L57" s="779">
        <f t="shared" si="26"/>
        <v>0</v>
      </c>
    </row>
    <row r="58" spans="1:12">
      <c r="A58" s="1037" t="s">
        <v>14</v>
      </c>
      <c r="B58" s="71" t="s">
        <v>1524</v>
      </c>
      <c r="C58" s="71" t="s">
        <v>1331</v>
      </c>
      <c r="D58" s="1037" t="s">
        <v>1523</v>
      </c>
      <c r="F58" s="201">
        <f>F56*F57</f>
        <v>0</v>
      </c>
      <c r="G58" s="201">
        <f t="shared" ref="G58:K58" si="30">G56*G57</f>
        <v>0</v>
      </c>
      <c r="H58" s="201">
        <f t="shared" si="30"/>
        <v>0</v>
      </c>
      <c r="I58" s="201">
        <f t="shared" si="30"/>
        <v>0</v>
      </c>
      <c r="J58" s="201">
        <f t="shared" si="30"/>
        <v>0</v>
      </c>
      <c r="K58" s="201">
        <f t="shared" si="30"/>
        <v>0</v>
      </c>
      <c r="L58" s="779">
        <f t="shared" si="26"/>
        <v>0</v>
      </c>
    </row>
    <row r="59" spans="1:12">
      <c r="A59" s="1037" t="s">
        <v>14</v>
      </c>
      <c r="B59" s="71" t="s">
        <v>1526</v>
      </c>
      <c r="C59" s="71" t="s">
        <v>1331</v>
      </c>
      <c r="D59" s="1037" t="s">
        <v>1521</v>
      </c>
      <c r="F59" s="812"/>
      <c r="G59" s="812"/>
      <c r="H59" s="812"/>
      <c r="I59" s="812"/>
      <c r="J59" s="812"/>
      <c r="K59" s="812"/>
      <c r="L59" s="779">
        <f t="shared" si="26"/>
        <v>0</v>
      </c>
    </row>
    <row r="60" spans="1:12">
      <c r="A60" s="1037" t="s">
        <v>14</v>
      </c>
      <c r="B60" s="71" t="s">
        <v>1526</v>
      </c>
      <c r="C60" s="71" t="s">
        <v>1331</v>
      </c>
      <c r="D60" s="1037" t="s">
        <v>1522</v>
      </c>
      <c r="F60" s="812"/>
      <c r="G60" s="812"/>
      <c r="H60" s="812"/>
      <c r="I60" s="812"/>
      <c r="J60" s="812"/>
      <c r="K60" s="812"/>
      <c r="L60" s="779">
        <f t="shared" si="26"/>
        <v>0</v>
      </c>
    </row>
    <row r="61" spans="1:12">
      <c r="A61" s="1037" t="s">
        <v>14</v>
      </c>
      <c r="B61" s="71" t="s">
        <v>1526</v>
      </c>
      <c r="C61" s="71" t="s">
        <v>1331</v>
      </c>
      <c r="D61" s="1037" t="s">
        <v>1523</v>
      </c>
      <c r="F61" s="201">
        <f>F59*F60</f>
        <v>0</v>
      </c>
      <c r="G61" s="201">
        <f t="shared" ref="G61:K61" si="31">G59*G60</f>
        <v>0</v>
      </c>
      <c r="H61" s="201">
        <f t="shared" si="31"/>
        <v>0</v>
      </c>
      <c r="I61" s="201">
        <f t="shared" si="31"/>
        <v>0</v>
      </c>
      <c r="J61" s="201">
        <f t="shared" si="31"/>
        <v>0</v>
      </c>
      <c r="K61" s="201">
        <f t="shared" si="31"/>
        <v>0</v>
      </c>
      <c r="L61" s="779">
        <f t="shared" si="26"/>
        <v>0</v>
      </c>
    </row>
    <row r="62" spans="1:12">
      <c r="A62" s="2259" t="s">
        <v>1527</v>
      </c>
      <c r="B62" s="2218"/>
      <c r="C62" s="71" t="s">
        <v>1331</v>
      </c>
      <c r="D62" s="1037" t="s">
        <v>819</v>
      </c>
      <c r="F62" s="812"/>
      <c r="G62" s="812"/>
      <c r="H62" s="812"/>
      <c r="I62" s="812"/>
      <c r="J62" s="812"/>
      <c r="K62" s="812"/>
      <c r="L62" s="779">
        <f t="shared" si="26"/>
        <v>0</v>
      </c>
    </row>
    <row r="63" spans="1:12">
      <c r="A63" s="2259" t="s">
        <v>1527</v>
      </c>
      <c r="B63" s="2218"/>
      <c r="C63" s="71" t="s">
        <v>1331</v>
      </c>
      <c r="D63" s="1037" t="s">
        <v>1523</v>
      </c>
      <c r="F63" s="812"/>
      <c r="G63" s="812"/>
      <c r="H63" s="812"/>
      <c r="I63" s="812"/>
      <c r="J63" s="812"/>
      <c r="K63" s="812"/>
      <c r="L63" s="779">
        <f t="shared" si="26"/>
        <v>0</v>
      </c>
    </row>
    <row r="64" spans="1:12" s="984" customFormat="1">
      <c r="A64" s="1327" t="s">
        <v>1529</v>
      </c>
      <c r="B64" s="1327" t="s">
        <v>2</v>
      </c>
      <c r="C64" s="1327" t="s">
        <v>1331</v>
      </c>
      <c r="D64" s="125" t="s">
        <v>1523</v>
      </c>
      <c r="F64" s="201">
        <f>F58+F61+F63</f>
        <v>0</v>
      </c>
      <c r="G64" s="201">
        <f t="shared" ref="G64:K64" si="32">G58+G61+G63</f>
        <v>0</v>
      </c>
      <c r="H64" s="201">
        <f t="shared" si="32"/>
        <v>0</v>
      </c>
      <c r="I64" s="201">
        <f t="shared" si="32"/>
        <v>0</v>
      </c>
      <c r="J64" s="201">
        <f t="shared" si="32"/>
        <v>0</v>
      </c>
      <c r="K64" s="201">
        <f t="shared" si="32"/>
        <v>0</v>
      </c>
      <c r="L64" s="779">
        <f t="shared" si="26"/>
        <v>0</v>
      </c>
    </row>
    <row r="65" spans="1:12">
      <c r="A65" s="1037" t="s">
        <v>14</v>
      </c>
      <c r="B65" s="71" t="s">
        <v>1524</v>
      </c>
      <c r="C65" s="71" t="s">
        <v>6</v>
      </c>
      <c r="D65" s="1037" t="s">
        <v>1521</v>
      </c>
      <c r="F65" s="812"/>
      <c r="G65" s="812"/>
      <c r="H65" s="812"/>
      <c r="I65" s="812"/>
      <c r="J65" s="812"/>
      <c r="K65" s="812"/>
      <c r="L65" s="779">
        <f t="shared" si="26"/>
        <v>0</v>
      </c>
    </row>
    <row r="66" spans="1:12">
      <c r="A66" s="1037" t="s">
        <v>14</v>
      </c>
      <c r="B66" s="71" t="s">
        <v>1524</v>
      </c>
      <c r="C66" s="71" t="s">
        <v>6</v>
      </c>
      <c r="D66" s="1037" t="s">
        <v>1522</v>
      </c>
      <c r="F66" s="812"/>
      <c r="G66" s="812"/>
      <c r="H66" s="812"/>
      <c r="I66" s="812"/>
      <c r="J66" s="812"/>
      <c r="K66" s="812"/>
      <c r="L66" s="779">
        <f t="shared" si="26"/>
        <v>0</v>
      </c>
    </row>
    <row r="67" spans="1:12">
      <c r="A67" s="1037" t="s">
        <v>14</v>
      </c>
      <c r="B67" s="71" t="s">
        <v>1524</v>
      </c>
      <c r="C67" s="71" t="s">
        <v>6</v>
      </c>
      <c r="D67" s="1037" t="s">
        <v>1523</v>
      </c>
      <c r="F67" s="201">
        <f>F65*F66</f>
        <v>0</v>
      </c>
      <c r="G67" s="201">
        <f t="shared" ref="G67:K67" si="33">G65*G66</f>
        <v>0</v>
      </c>
      <c r="H67" s="201">
        <f t="shared" si="33"/>
        <v>0</v>
      </c>
      <c r="I67" s="201">
        <f t="shared" si="33"/>
        <v>0</v>
      </c>
      <c r="J67" s="201">
        <f t="shared" si="33"/>
        <v>0</v>
      </c>
      <c r="K67" s="201">
        <f t="shared" si="33"/>
        <v>0</v>
      </c>
      <c r="L67" s="779">
        <f t="shared" si="26"/>
        <v>0</v>
      </c>
    </row>
    <row r="68" spans="1:12">
      <c r="A68" s="1037" t="s">
        <v>14</v>
      </c>
      <c r="B68" s="71" t="s">
        <v>1526</v>
      </c>
      <c r="C68" s="71" t="s">
        <v>6</v>
      </c>
      <c r="D68" s="1037" t="s">
        <v>1521</v>
      </c>
      <c r="F68" s="812"/>
      <c r="G68" s="812"/>
      <c r="H68" s="812"/>
      <c r="I68" s="812"/>
      <c r="J68" s="812"/>
      <c r="K68" s="812"/>
      <c r="L68" s="779">
        <f t="shared" si="26"/>
        <v>0</v>
      </c>
    </row>
    <row r="69" spans="1:12">
      <c r="A69" s="1037" t="s">
        <v>14</v>
      </c>
      <c r="B69" s="71" t="s">
        <v>1526</v>
      </c>
      <c r="C69" s="71" t="s">
        <v>6</v>
      </c>
      <c r="D69" s="1037" t="s">
        <v>1522</v>
      </c>
      <c r="F69" s="812"/>
      <c r="G69" s="812"/>
      <c r="H69" s="812"/>
      <c r="I69" s="812"/>
      <c r="J69" s="812"/>
      <c r="K69" s="812"/>
      <c r="L69" s="779">
        <f t="shared" si="26"/>
        <v>0</v>
      </c>
    </row>
    <row r="70" spans="1:12">
      <c r="A70" s="1037" t="s">
        <v>14</v>
      </c>
      <c r="B70" s="71" t="s">
        <v>1526</v>
      </c>
      <c r="C70" s="71" t="s">
        <v>6</v>
      </c>
      <c r="D70" s="1037" t="s">
        <v>1523</v>
      </c>
      <c r="F70" s="201">
        <f>F68*F69</f>
        <v>0</v>
      </c>
      <c r="G70" s="201">
        <f t="shared" ref="G70:K70" si="34">G68*G69</f>
        <v>0</v>
      </c>
      <c r="H70" s="201">
        <f t="shared" si="34"/>
        <v>0</v>
      </c>
      <c r="I70" s="201">
        <f t="shared" si="34"/>
        <v>0</v>
      </c>
      <c r="J70" s="201">
        <f t="shared" si="34"/>
        <v>0</v>
      </c>
      <c r="K70" s="201">
        <f t="shared" si="34"/>
        <v>0</v>
      </c>
      <c r="L70" s="779">
        <f t="shared" si="26"/>
        <v>0</v>
      </c>
    </row>
    <row r="71" spans="1:12">
      <c r="A71" s="2259" t="s">
        <v>1527</v>
      </c>
      <c r="B71" s="2218"/>
      <c r="C71" s="71" t="s">
        <v>6</v>
      </c>
      <c r="D71" s="1037" t="s">
        <v>819</v>
      </c>
      <c r="F71" s="812"/>
      <c r="G71" s="812"/>
      <c r="H71" s="812"/>
      <c r="I71" s="812"/>
      <c r="J71" s="812"/>
      <c r="K71" s="812"/>
      <c r="L71" s="779">
        <f t="shared" si="26"/>
        <v>0</v>
      </c>
    </row>
    <row r="72" spans="1:12">
      <c r="A72" s="2259" t="s">
        <v>1527</v>
      </c>
      <c r="B72" s="2218"/>
      <c r="C72" s="71" t="s">
        <v>6</v>
      </c>
      <c r="D72" s="1037" t="s">
        <v>1523</v>
      </c>
      <c r="F72" s="812"/>
      <c r="G72" s="812"/>
      <c r="H72" s="812"/>
      <c r="I72" s="812"/>
      <c r="J72" s="812"/>
      <c r="K72" s="812"/>
      <c r="L72" s="779">
        <f t="shared" si="26"/>
        <v>0</v>
      </c>
    </row>
    <row r="73" spans="1:12" s="984" customFormat="1">
      <c r="A73" s="1327" t="s">
        <v>1529</v>
      </c>
      <c r="B73" s="1327" t="s">
        <v>2</v>
      </c>
      <c r="C73" s="1327" t="s">
        <v>6</v>
      </c>
      <c r="D73" s="125" t="s">
        <v>1523</v>
      </c>
      <c r="F73" s="201">
        <f>F67+F70+F72</f>
        <v>0</v>
      </c>
      <c r="G73" s="201">
        <f t="shared" ref="G73:K73" si="35">G67+G70+G72</f>
        <v>0</v>
      </c>
      <c r="H73" s="201">
        <f t="shared" si="35"/>
        <v>0</v>
      </c>
      <c r="I73" s="201">
        <f t="shared" si="35"/>
        <v>0</v>
      </c>
      <c r="J73" s="201">
        <f t="shared" si="35"/>
        <v>0</v>
      </c>
      <c r="K73" s="201">
        <f t="shared" si="35"/>
        <v>0</v>
      </c>
      <c r="L73" s="779">
        <f t="shared" si="26"/>
        <v>0</v>
      </c>
    </row>
    <row r="74" spans="1:12">
      <c r="A74" s="125" t="s">
        <v>1529</v>
      </c>
      <c r="B74" s="2257" t="s">
        <v>2</v>
      </c>
      <c r="C74" s="2258"/>
      <c r="D74" s="125" t="s">
        <v>1523</v>
      </c>
      <c r="F74" s="201">
        <f>F55+F64+F73</f>
        <v>0</v>
      </c>
      <c r="G74" s="201">
        <f t="shared" ref="G74:K74" si="36">G55+G64+G73</f>
        <v>0</v>
      </c>
      <c r="H74" s="201">
        <f t="shared" si="36"/>
        <v>0</v>
      </c>
      <c r="I74" s="201">
        <f t="shared" si="36"/>
        <v>0</v>
      </c>
      <c r="J74" s="201">
        <f t="shared" si="36"/>
        <v>0</v>
      </c>
      <c r="K74" s="201">
        <f t="shared" si="36"/>
        <v>0</v>
      </c>
      <c r="L74" s="779">
        <f t="shared" si="26"/>
        <v>0</v>
      </c>
    </row>
    <row r="75" spans="1:12">
      <c r="A75" s="692" t="s">
        <v>1533</v>
      </c>
      <c r="B75" s="2217" t="s">
        <v>2</v>
      </c>
      <c r="C75" s="2218"/>
      <c r="D75" s="1037" t="s">
        <v>1523</v>
      </c>
      <c r="F75" s="144">
        <f>F7</f>
        <v>0</v>
      </c>
      <c r="G75" s="144">
        <f t="shared" ref="G75:K75" si="37">G7</f>
        <v>0</v>
      </c>
      <c r="H75" s="144">
        <f t="shared" si="37"/>
        <v>0</v>
      </c>
      <c r="I75" s="144">
        <f t="shared" si="37"/>
        <v>0</v>
      </c>
      <c r="J75" s="144">
        <f t="shared" si="37"/>
        <v>0</v>
      </c>
      <c r="K75" s="144">
        <f t="shared" si="37"/>
        <v>0</v>
      </c>
      <c r="L75" s="779">
        <f t="shared" si="26"/>
        <v>0</v>
      </c>
    </row>
    <row r="76" spans="1:12">
      <c r="A76" s="692" t="s">
        <v>1570</v>
      </c>
      <c r="D76" s="1037" t="s">
        <v>146</v>
      </c>
      <c r="F76" s="1712" t="str">
        <f>IF(F74&gt;0,F75/F74,"")</f>
        <v/>
      </c>
      <c r="G76" s="1712" t="str">
        <f t="shared" ref="G76:K76" si="38">IF(G74&gt;0,G75/G74,"")</f>
        <v/>
      </c>
      <c r="H76" s="1712" t="str">
        <f t="shared" si="38"/>
        <v/>
      </c>
      <c r="I76" s="1712" t="str">
        <f t="shared" si="38"/>
        <v/>
      </c>
      <c r="J76" s="1712" t="str">
        <f t="shared" si="38"/>
        <v/>
      </c>
      <c r="K76" s="1712" t="str">
        <f t="shared" si="38"/>
        <v/>
      </c>
      <c r="L76" s="2054"/>
    </row>
  </sheetData>
  <mergeCells count="19">
    <mergeCell ref="V2:AA2"/>
    <mergeCell ref="AC2:AF2"/>
    <mergeCell ref="W3:AA3"/>
    <mergeCell ref="A21:B21"/>
    <mergeCell ref="N2:T2"/>
    <mergeCell ref="F3:L3"/>
    <mergeCell ref="O3:T3"/>
    <mergeCell ref="G5:K5"/>
    <mergeCell ref="B74:C74"/>
    <mergeCell ref="B75:C75"/>
    <mergeCell ref="F44:L44"/>
    <mergeCell ref="G46:K46"/>
    <mergeCell ref="O25:S25"/>
    <mergeCell ref="A54:B54"/>
    <mergeCell ref="A53:B53"/>
    <mergeCell ref="A63:B63"/>
    <mergeCell ref="A62:B62"/>
    <mergeCell ref="A72:B72"/>
    <mergeCell ref="A71:B71"/>
  </mergeCells>
  <conditionalFormatting sqref="V6:AA20 AC6:AF20">
    <cfRule type="expression" dxfId="22" priority="4" stopIfTrue="1">
      <formula>NOT(ISERROR(SEARCH("Err",V6)))</formula>
    </cfRule>
  </conditionalFormatting>
  <conditionalFormatting sqref="N41:T41 F23:L23">
    <cfRule type="cellIs" dxfId="21" priority="3" stopIfTrue="1" operator="equal">
      <formula>"Err"</formula>
    </cfRule>
  </conditionalFormatting>
  <pageMargins left="0.31496062992125984" right="0.11811023622047245" top="0.59055118110236227" bottom="0.35433070866141736" header="0.31496062992125984" footer="0.11811023622047245"/>
  <pageSetup paperSize="8" scale="65" orientation="landscape" r:id="rId1"/>
  <headerFooter>
    <oddHeader>&amp;R&amp;"Verdana,Bold"&amp;14&amp;A</oddHeader>
    <oddFooter>&amp;L&amp;D &amp;T&amp;C&amp;Z&amp;F&amp;R&amp;A</oddFooter>
  </headerFooter>
  <ignoredErrors>
    <ignoredError sqref="N36:O36 Q36:S36" formulaRange="1"/>
  </ignoredErrors>
  <drawing r:id="rId2"/>
</worksheet>
</file>

<file path=xl/worksheets/sheet66.xml><?xml version="1.0" encoding="utf-8"?>
<worksheet xmlns="http://schemas.openxmlformats.org/spreadsheetml/2006/main" xmlns:r="http://schemas.openxmlformats.org/officeDocument/2006/relationships">
  <sheetPr>
    <tabColor rgb="FF00FFFF"/>
    <pageSetUpPr fitToPage="1"/>
  </sheetPr>
  <dimension ref="A1:BF149"/>
  <sheetViews>
    <sheetView zoomScale="70" zoomScaleNormal="70" workbookViewId="0">
      <pane xSplit="4" topLeftCell="E1" activePane="topRight" state="frozen"/>
      <selection pane="topRight"/>
    </sheetView>
  </sheetViews>
  <sheetFormatPr defaultColWidth="35.875" defaultRowHeight="12.75"/>
  <cols>
    <col min="1" max="1" width="41.875" style="961" bestFit="1" customWidth="1"/>
    <col min="2" max="2" width="36.875" style="1280" customWidth="1"/>
    <col min="3" max="3" width="10.375" style="1280" bestFit="1" customWidth="1"/>
    <col min="4" max="4" width="27.5" style="963" bestFit="1" customWidth="1"/>
    <col min="5" max="5" width="2.125" style="1280" customWidth="1"/>
    <col min="6" max="21" width="7.375" style="1280" customWidth="1"/>
    <col min="22" max="22" width="7.125" style="1280" bestFit="1" customWidth="1"/>
    <col min="23" max="44" width="7.375" style="1280" customWidth="1"/>
    <col min="45" max="45" width="3.875" style="1280" bestFit="1" customWidth="1"/>
    <col min="46" max="46" width="18.125" style="1280" customWidth="1"/>
    <col min="47" max="47" width="33.25" style="1280" customWidth="1"/>
    <col min="48" max="48" width="9.25" style="1280" bestFit="1" customWidth="1"/>
    <col min="49" max="49" width="11.125" style="1280" bestFit="1" customWidth="1"/>
    <col min="50" max="50" width="2" style="1280" bestFit="1" customWidth="1"/>
    <col min="51" max="51" width="22" style="1280" bestFit="1" customWidth="1"/>
    <col min="52" max="52" width="6.5" style="1280" bestFit="1" customWidth="1"/>
    <col min="53" max="56" width="4.875" style="1280" bestFit="1" customWidth="1"/>
    <col min="57" max="57" width="6.5" style="1280" bestFit="1" customWidth="1"/>
    <col min="58" max="16384" width="35.875" style="1280"/>
  </cols>
  <sheetData>
    <row r="1" spans="1:58" ht="15">
      <c r="A1" s="638" t="s">
        <v>866</v>
      </c>
      <c r="B1" s="630"/>
      <c r="C1" s="630"/>
      <c r="D1" s="630"/>
      <c r="F1" s="23"/>
      <c r="G1" s="23"/>
      <c r="H1" s="962"/>
      <c r="I1" s="23"/>
      <c r="J1" s="23"/>
      <c r="K1" s="23"/>
      <c r="L1" s="23"/>
      <c r="N1" s="23"/>
      <c r="O1" s="23"/>
      <c r="P1" s="23"/>
      <c r="R1" s="23"/>
      <c r="S1" s="23"/>
      <c r="T1" s="23"/>
      <c r="V1" s="2214" t="s">
        <v>813</v>
      </c>
      <c r="W1" s="2215"/>
      <c r="X1" s="2215"/>
      <c r="Y1" s="2215"/>
      <c r="Z1" s="2215"/>
      <c r="AA1" s="2215"/>
      <c r="AB1" s="2215"/>
      <c r="AC1" s="2215"/>
      <c r="AD1" s="2215"/>
      <c r="AE1" s="2215"/>
      <c r="AF1" s="2216"/>
      <c r="AG1" s="1036"/>
    </row>
    <row r="2" spans="1:58" ht="15">
      <c r="A2" s="8" t="str">
        <f>Cover!D13</f>
        <v>[DNO]</v>
      </c>
      <c r="B2" s="963"/>
      <c r="C2" s="963"/>
      <c r="F2" s="1036"/>
      <c r="G2" s="1358"/>
      <c r="H2" s="1358"/>
      <c r="I2" s="1358"/>
      <c r="J2" s="1358"/>
      <c r="K2" s="1358"/>
      <c r="L2" s="1358"/>
      <c r="M2" s="1036"/>
      <c r="N2" s="2219" t="s">
        <v>730</v>
      </c>
      <c r="O2" s="2219"/>
      <c r="P2" s="2219"/>
      <c r="Q2" s="2219"/>
      <c r="R2" s="2219"/>
      <c r="S2" s="2219"/>
      <c r="T2" s="2219"/>
      <c r="U2" s="808"/>
      <c r="V2" s="2260" t="s">
        <v>729</v>
      </c>
      <c r="W2" s="2261"/>
      <c r="X2" s="2261"/>
      <c r="Y2" s="2261"/>
      <c r="Z2" s="2261"/>
      <c r="AA2" s="2262"/>
      <c r="AC2" s="2260" t="s">
        <v>645</v>
      </c>
      <c r="AD2" s="2261"/>
      <c r="AE2" s="2261"/>
      <c r="AF2" s="2262"/>
      <c r="AG2" s="808"/>
    </row>
    <row r="3" spans="1:58" ht="15">
      <c r="A3" s="8">
        <f>Cover!D15</f>
        <v>2012</v>
      </c>
      <c r="F3" s="2219" t="s">
        <v>1235</v>
      </c>
      <c r="G3" s="2219"/>
      <c r="H3" s="2219"/>
      <c r="I3" s="2219"/>
      <c r="J3" s="2219"/>
      <c r="K3" s="2219"/>
      <c r="L3" s="2219"/>
      <c r="M3" s="1036"/>
      <c r="N3" s="773" t="s">
        <v>0</v>
      </c>
      <c r="O3" s="2233" t="s">
        <v>1</v>
      </c>
      <c r="P3" s="2233"/>
      <c r="Q3" s="2233"/>
      <c r="R3" s="2233"/>
      <c r="S3" s="2233"/>
      <c r="T3" s="2233"/>
      <c r="U3" s="1036"/>
      <c r="V3" s="909" t="s">
        <v>0</v>
      </c>
      <c r="W3" s="2233" t="s">
        <v>1</v>
      </c>
      <c r="X3" s="2233"/>
      <c r="Y3" s="2233"/>
      <c r="Z3" s="2233"/>
      <c r="AA3" s="2233"/>
      <c r="AB3" s="964"/>
      <c r="AC3" s="774" t="s">
        <v>647</v>
      </c>
      <c r="AD3" s="774" t="s">
        <v>648</v>
      </c>
      <c r="AE3" s="774" t="s">
        <v>649</v>
      </c>
      <c r="AF3" s="775" t="s">
        <v>1</v>
      </c>
      <c r="AG3" s="1036"/>
    </row>
    <row r="4" spans="1:58">
      <c r="A4" s="1280"/>
      <c r="E4" s="854"/>
      <c r="F4" s="776">
        <v>2010</v>
      </c>
      <c r="G4" s="3">
        <v>2011</v>
      </c>
      <c r="H4" s="3">
        <v>2012</v>
      </c>
      <c r="I4" s="3">
        <v>2013</v>
      </c>
      <c r="J4" s="3">
        <v>2014</v>
      </c>
      <c r="K4" s="3">
        <v>2015</v>
      </c>
      <c r="L4" s="1365" t="s">
        <v>2</v>
      </c>
      <c r="M4" s="1036"/>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7" t="s">
        <v>655</v>
      </c>
      <c r="AE4" s="777" t="s">
        <v>656</v>
      </c>
      <c r="AF4" s="776" t="s">
        <v>657</v>
      </c>
      <c r="AG4" s="1036"/>
    </row>
    <row r="5" spans="1:58">
      <c r="A5" s="1253" t="s">
        <v>814</v>
      </c>
      <c r="B5" s="1253" t="s">
        <v>705</v>
      </c>
      <c r="C5" s="1253" t="s">
        <v>650</v>
      </c>
      <c r="D5" s="1253" t="s">
        <v>653</v>
      </c>
      <c r="E5" s="715"/>
      <c r="F5" s="2091" t="s">
        <v>0</v>
      </c>
      <c r="G5" s="2234" t="s">
        <v>1</v>
      </c>
      <c r="H5" s="2235"/>
      <c r="I5" s="2235"/>
      <c r="J5" s="2235"/>
      <c r="K5" s="2236"/>
      <c r="L5" s="777" t="s">
        <v>1</v>
      </c>
      <c r="M5" s="1036"/>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c r="AG5" s="1036"/>
    </row>
    <row r="6" spans="1:58">
      <c r="A6" s="689" t="s">
        <v>21</v>
      </c>
      <c r="B6" s="692" t="s">
        <v>144</v>
      </c>
      <c r="C6" s="692" t="s">
        <v>10</v>
      </c>
      <c r="D6" s="692" t="s">
        <v>1084</v>
      </c>
      <c r="E6" s="1162"/>
      <c r="F6" s="965"/>
      <c r="G6" s="966"/>
      <c r="H6" s="967"/>
      <c r="I6" s="965"/>
      <c r="J6" s="965"/>
      <c r="K6" s="968"/>
      <c r="L6" s="1416">
        <f>SUM(G6:K6)</f>
        <v>0</v>
      </c>
      <c r="N6" s="965"/>
      <c r="O6" s="966"/>
      <c r="P6" s="965"/>
      <c r="Q6" s="966"/>
      <c r="R6" s="965"/>
      <c r="S6" s="966"/>
      <c r="T6" s="1416">
        <f>SUM(O6:S6)</f>
        <v>0</v>
      </c>
      <c r="V6" s="781">
        <f>IF(SUM(F6,N6)=0,0,(IF(OR(F6=0,N6=0),"Err",N6*1000/F6)))</f>
        <v>0</v>
      </c>
      <c r="W6" s="781">
        <f t="shared" ref="V6:AA8" si="0">IF(SUM(G6,O6)=0,0,(IF(OR(G6=0,O6=0),"Err",O6*1000/G6)))</f>
        <v>0</v>
      </c>
      <c r="X6" s="781">
        <f>IF(SUM(H6,P6)=0,0,(IF(OR(H6=0,P6=0),"Err",P6*1000/H6)))</f>
        <v>0</v>
      </c>
      <c r="Y6" s="781">
        <f>IF(SUM(I6,Q6)=0,0,(IF(OR(I6=0,Q6=0),"Err",Q6*1000/I6)))</f>
        <v>0</v>
      </c>
      <c r="Z6" s="781">
        <f>IF(SUM(J6,R6)=0,0,(IF(OR(J6=0,R6=0),"Err",R6*1000/J6)))</f>
        <v>0</v>
      </c>
      <c r="AA6" s="781">
        <f>IF(SUM(K6,S6)=0,0,(IF(OR(K6=0,S6=0),"Err",S6*1000/K6)))</f>
        <v>0</v>
      </c>
      <c r="AC6" s="781" t="str">
        <f>IF(SUM($O6:P6)=0,"",(SUM($O6:P6)*1000)/SUM($G6:H6))</f>
        <v/>
      </c>
      <c r="AD6" s="781" t="str">
        <f>IF(SUM($O6:Q6)=0,"",(SUM($O6:Q6)*1000)/SUM($G6:I6))</f>
        <v/>
      </c>
      <c r="AE6" s="781" t="str">
        <f>IF(SUM($O6:R6)=0,"",(SUM($O6:R6)*1000)/SUM($G6:J6))</f>
        <v/>
      </c>
      <c r="AF6" s="781" t="str">
        <f>IF(SUM($O6:S6)=0,"",(SUM($O6:S6)*1000)/SUM($G6:K6))</f>
        <v/>
      </c>
    </row>
    <row r="7" spans="1:58">
      <c r="A7" s="689" t="s">
        <v>21</v>
      </c>
      <c r="B7" s="692" t="s">
        <v>143</v>
      </c>
      <c r="C7" s="692" t="s">
        <v>10</v>
      </c>
      <c r="D7" s="692" t="s">
        <v>1087</v>
      </c>
      <c r="E7" s="1162"/>
      <c r="F7" s="965"/>
      <c r="G7" s="966"/>
      <c r="H7" s="967"/>
      <c r="I7" s="965"/>
      <c r="J7" s="965"/>
      <c r="K7" s="968"/>
      <c r="L7" s="1416">
        <f t="shared" ref="L7:L80" si="1">SUM(G7:K7)</f>
        <v>0</v>
      </c>
      <c r="N7" s="965"/>
      <c r="O7" s="966"/>
      <c r="P7" s="965"/>
      <c r="Q7" s="966"/>
      <c r="R7" s="965"/>
      <c r="S7" s="966"/>
      <c r="T7" s="1416">
        <f t="shared" ref="T7:T81" si="2">SUM(O7:S7)</f>
        <v>0</v>
      </c>
      <c r="V7" s="781">
        <f t="shared" si="0"/>
        <v>0</v>
      </c>
      <c r="W7" s="781">
        <f t="shared" si="0"/>
        <v>0</v>
      </c>
      <c r="X7" s="781">
        <f t="shared" si="0"/>
        <v>0</v>
      </c>
      <c r="Y7" s="781">
        <f t="shared" si="0"/>
        <v>0</v>
      </c>
      <c r="Z7" s="781">
        <f t="shared" si="0"/>
        <v>0</v>
      </c>
      <c r="AA7" s="781">
        <f t="shared" si="0"/>
        <v>0</v>
      </c>
      <c r="AC7" s="781" t="str">
        <f>IF(SUM($O7:P7)=0,"",(SUM($O7:P7)*1000)/SUM($G7:H7))</f>
        <v/>
      </c>
      <c r="AD7" s="781" t="str">
        <f>IF(SUM($O7:Q7)=0,"",(SUM($O7:Q7)*1000)/SUM($G7:I7))</f>
        <v/>
      </c>
      <c r="AE7" s="781" t="str">
        <f>IF(SUM($O7:R7)=0,"",(SUM($O7:R7)*1000)/SUM($G7:J7))</f>
        <v/>
      </c>
      <c r="AF7" s="781" t="str">
        <f>IF(SUM($O7:S7)=0,"",(SUM($O7:S7)*1000)/SUM($G7:K7))</f>
        <v/>
      </c>
    </row>
    <row r="8" spans="1:58">
      <c r="A8" s="689" t="s">
        <v>21</v>
      </c>
      <c r="B8" s="692" t="s">
        <v>995</v>
      </c>
      <c r="C8" s="692" t="s">
        <v>10</v>
      </c>
      <c r="D8" s="692" t="s">
        <v>816</v>
      </c>
      <c r="E8" s="1162"/>
      <c r="F8" s="965"/>
      <c r="G8" s="966"/>
      <c r="H8" s="967"/>
      <c r="I8" s="965"/>
      <c r="J8" s="965"/>
      <c r="K8" s="968"/>
      <c r="L8" s="1416">
        <f t="shared" si="1"/>
        <v>0</v>
      </c>
      <c r="N8" s="965"/>
      <c r="O8" s="966"/>
      <c r="P8" s="965"/>
      <c r="Q8" s="966"/>
      <c r="R8" s="965"/>
      <c r="S8" s="966"/>
      <c r="T8" s="1416">
        <f t="shared" si="2"/>
        <v>0</v>
      </c>
      <c r="V8" s="781">
        <f t="shared" si="0"/>
        <v>0</v>
      </c>
      <c r="W8" s="781">
        <f t="shared" si="0"/>
        <v>0</v>
      </c>
      <c r="X8" s="781">
        <f t="shared" si="0"/>
        <v>0</v>
      </c>
      <c r="Y8" s="781">
        <f t="shared" si="0"/>
        <v>0</v>
      </c>
      <c r="Z8" s="781">
        <f t="shared" si="0"/>
        <v>0</v>
      </c>
      <c r="AA8" s="781">
        <f t="shared" si="0"/>
        <v>0</v>
      </c>
      <c r="AC8" s="781" t="str">
        <f>IF(SUM($O8:P8)=0,"",(SUM($O8:P8)*1000)/SUM($G8:H8))</f>
        <v/>
      </c>
      <c r="AD8" s="781" t="str">
        <f>IF(SUM($O8:Q8)=0,"",(SUM($O8:Q8)*1000)/SUM($G8:I8))</f>
        <v/>
      </c>
      <c r="AE8" s="781" t="str">
        <f>IF(SUM($O8:R8)=0,"",(SUM($O8:R8)*1000)/SUM($G8:J8))</f>
        <v/>
      </c>
      <c r="AF8" s="781" t="str">
        <f>IF(SUM($O8:S8)=0,"",(SUM($O8:S8)*1000)/SUM($G8:K8))</f>
        <v/>
      </c>
      <c r="BF8" s="984"/>
    </row>
    <row r="9" spans="1:58">
      <c r="A9" s="692" t="s">
        <v>596</v>
      </c>
      <c r="B9" s="692" t="s">
        <v>144</v>
      </c>
      <c r="C9" s="692" t="s">
        <v>10</v>
      </c>
      <c r="D9" s="692" t="s">
        <v>1088</v>
      </c>
      <c r="E9" s="1162"/>
      <c r="F9" s="965"/>
      <c r="G9" s="966"/>
      <c r="H9" s="967"/>
      <c r="I9" s="965"/>
      <c r="J9" s="965"/>
      <c r="K9" s="968"/>
      <c r="L9" s="1416">
        <f t="shared" si="1"/>
        <v>0</v>
      </c>
      <c r="N9" s="965"/>
      <c r="O9" s="966"/>
      <c r="P9" s="965"/>
      <c r="Q9" s="966"/>
      <c r="R9" s="965"/>
      <c r="S9" s="966"/>
      <c r="T9" s="1416">
        <f t="shared" si="2"/>
        <v>0</v>
      </c>
      <c r="V9" s="781">
        <f t="shared" ref="V9:V71" si="3">IF(SUM(F9,N9)=0,0,(IF(OR(F9=0,N9=0),"Err",N9*1000/F9)))</f>
        <v>0</v>
      </c>
      <c r="W9" s="781">
        <f t="shared" ref="W9:W71" si="4">IF(SUM(G9,O9)=0,0,(IF(OR(G9=0,O9=0),"Err",O9*1000/G9)))</f>
        <v>0</v>
      </c>
      <c r="X9" s="781">
        <f t="shared" ref="X9:X71" si="5">IF(SUM(H9,P9)=0,0,(IF(OR(H9=0,P9=0),"Err",P9*1000/H9)))</f>
        <v>0</v>
      </c>
      <c r="Y9" s="781">
        <f t="shared" ref="Y9:Y71" si="6">IF(SUM(I9,Q9)=0,0,(IF(OR(I9=0,Q9=0),"Err",Q9*1000/I9)))</f>
        <v>0</v>
      </c>
      <c r="Z9" s="781">
        <f t="shared" ref="Z9:Z71" si="7">IF(SUM(J9,R9)=0,0,(IF(OR(J9=0,R9=0),"Err",R9*1000/J9)))</f>
        <v>0</v>
      </c>
      <c r="AA9" s="781">
        <f t="shared" ref="AA9:AA71" si="8">IF(SUM(K9,S9)=0,0,(IF(OR(K9=0,S9=0),"Err",S9*1000/K9)))</f>
        <v>0</v>
      </c>
      <c r="AC9" s="781" t="str">
        <f>IF(SUM($O9:P9)=0,"",(SUM($O9:P9)*1000)/SUM($G9:H9))</f>
        <v/>
      </c>
      <c r="AD9" s="781" t="str">
        <f>IF(SUM($O9:Q9)=0,"",(SUM($O9:Q9)*1000)/SUM($G9:I9))</f>
        <v/>
      </c>
      <c r="AE9" s="781" t="str">
        <f>IF(SUM($O9:R9)=0,"",(SUM($O9:R9)*1000)/SUM($G9:J9))</f>
        <v/>
      </c>
      <c r="AF9" s="781" t="str">
        <f>IF(SUM($O9:S9)=0,"",(SUM($O9:S9)*1000)/SUM($G9:K9))</f>
        <v/>
      </c>
      <c r="BF9" s="984"/>
    </row>
    <row r="10" spans="1:58">
      <c r="A10" s="692" t="s">
        <v>596</v>
      </c>
      <c r="B10" s="692" t="s">
        <v>143</v>
      </c>
      <c r="C10" s="692" t="s">
        <v>10</v>
      </c>
      <c r="D10" s="692" t="s">
        <v>1089</v>
      </c>
      <c r="E10" s="1162"/>
      <c r="F10" s="965"/>
      <c r="G10" s="966"/>
      <c r="H10" s="967"/>
      <c r="I10" s="965"/>
      <c r="J10" s="965"/>
      <c r="K10" s="968"/>
      <c r="L10" s="1416">
        <f t="shared" si="1"/>
        <v>0</v>
      </c>
      <c r="N10" s="965"/>
      <c r="O10" s="966"/>
      <c r="P10" s="965"/>
      <c r="Q10" s="966"/>
      <c r="R10" s="965"/>
      <c r="S10" s="966"/>
      <c r="T10" s="1416">
        <f t="shared" si="2"/>
        <v>0</v>
      </c>
      <c r="V10" s="781">
        <f t="shared" si="3"/>
        <v>0</v>
      </c>
      <c r="W10" s="781">
        <f t="shared" si="4"/>
        <v>0</v>
      </c>
      <c r="X10" s="781">
        <f t="shared" si="5"/>
        <v>0</v>
      </c>
      <c r="Y10" s="781">
        <f t="shared" si="6"/>
        <v>0</v>
      </c>
      <c r="Z10" s="781">
        <f t="shared" si="7"/>
        <v>0</v>
      </c>
      <c r="AA10" s="781">
        <f t="shared" si="8"/>
        <v>0</v>
      </c>
      <c r="AC10" s="781" t="str">
        <f>IF(SUM($O10:P10)=0,"",(SUM($O10:P10)*1000)/SUM($G10:H10))</f>
        <v/>
      </c>
      <c r="AD10" s="781" t="str">
        <f>IF(SUM($O10:Q10)=0,"",(SUM($O10:Q10)*1000)/SUM($G10:I10))</f>
        <v/>
      </c>
      <c r="AE10" s="781" t="str">
        <f>IF(SUM($O10:R10)=0,"",(SUM($O10:R10)*1000)/SUM($G10:J10))</f>
        <v/>
      </c>
      <c r="AF10" s="781" t="str">
        <f>IF(SUM($O10:S10)=0,"",(SUM($O10:S10)*1000)/SUM($G10:K10))</f>
        <v/>
      </c>
      <c r="BF10" s="984"/>
    </row>
    <row r="11" spans="1:58">
      <c r="A11" s="692" t="s">
        <v>597</v>
      </c>
      <c r="B11" s="692" t="s">
        <v>144</v>
      </c>
      <c r="C11" s="692" t="s">
        <v>10</v>
      </c>
      <c r="D11" s="692" t="s">
        <v>1090</v>
      </c>
      <c r="E11" s="1162"/>
      <c r="F11" s="965"/>
      <c r="G11" s="966"/>
      <c r="H11" s="967"/>
      <c r="I11" s="965"/>
      <c r="J11" s="965"/>
      <c r="K11" s="968"/>
      <c r="L11" s="1416">
        <f t="shared" si="1"/>
        <v>0</v>
      </c>
      <c r="N11" s="965"/>
      <c r="O11" s="966"/>
      <c r="P11" s="965"/>
      <c r="Q11" s="966"/>
      <c r="R11" s="965"/>
      <c r="S11" s="966"/>
      <c r="T11" s="1416">
        <f t="shared" si="2"/>
        <v>0</v>
      </c>
      <c r="V11" s="781">
        <f t="shared" si="3"/>
        <v>0</v>
      </c>
      <c r="W11" s="781">
        <f t="shared" si="4"/>
        <v>0</v>
      </c>
      <c r="X11" s="781">
        <f t="shared" si="5"/>
        <v>0</v>
      </c>
      <c r="Y11" s="781">
        <f t="shared" si="6"/>
        <v>0</v>
      </c>
      <c r="Z11" s="781">
        <f t="shared" si="7"/>
        <v>0</v>
      </c>
      <c r="AA11" s="781">
        <f t="shared" si="8"/>
        <v>0</v>
      </c>
      <c r="AC11" s="781" t="str">
        <f>IF(SUM($O11:P11)=0,"",(SUM($O11:P11)*1000)/SUM($G11:H11))</f>
        <v/>
      </c>
      <c r="AD11" s="781" t="str">
        <f>IF(SUM($O11:Q11)=0,"",(SUM($O11:Q11)*1000)/SUM($G11:I11))</f>
        <v/>
      </c>
      <c r="AE11" s="781" t="str">
        <f>IF(SUM($O11:R11)=0,"",(SUM($O11:R11)*1000)/SUM($G11:J11))</f>
        <v/>
      </c>
      <c r="AF11" s="781" t="str">
        <f>IF(SUM($O11:S11)=0,"",(SUM($O11:S11)*1000)/SUM($G11:K11))</f>
        <v/>
      </c>
      <c r="BF11" s="984"/>
    </row>
    <row r="12" spans="1:58">
      <c r="A12" s="692" t="s">
        <v>597</v>
      </c>
      <c r="B12" s="692" t="s">
        <v>143</v>
      </c>
      <c r="C12" s="692" t="s">
        <v>10</v>
      </c>
      <c r="D12" s="692" t="s">
        <v>1091</v>
      </c>
      <c r="E12" s="1162"/>
      <c r="F12" s="965"/>
      <c r="G12" s="966"/>
      <c r="H12" s="967"/>
      <c r="I12" s="965"/>
      <c r="J12" s="965"/>
      <c r="K12" s="968"/>
      <c r="L12" s="1416">
        <f t="shared" si="1"/>
        <v>0</v>
      </c>
      <c r="N12" s="965"/>
      <c r="O12" s="966"/>
      <c r="P12" s="965"/>
      <c r="Q12" s="966"/>
      <c r="R12" s="965"/>
      <c r="S12" s="966"/>
      <c r="T12" s="1416">
        <f t="shared" si="2"/>
        <v>0</v>
      </c>
      <c r="V12" s="781">
        <f t="shared" si="3"/>
        <v>0</v>
      </c>
      <c r="W12" s="781">
        <f t="shared" si="4"/>
        <v>0</v>
      </c>
      <c r="X12" s="781">
        <f t="shared" si="5"/>
        <v>0</v>
      </c>
      <c r="Y12" s="781">
        <f t="shared" si="6"/>
        <v>0</v>
      </c>
      <c r="Z12" s="781">
        <f t="shared" si="7"/>
        <v>0</v>
      </c>
      <c r="AA12" s="781">
        <f t="shared" si="8"/>
        <v>0</v>
      </c>
      <c r="AC12" s="781" t="str">
        <f>IF(SUM($O12:P12)=0,"",(SUM($O12:P12)*1000)/SUM($G12:H12))</f>
        <v/>
      </c>
      <c r="AD12" s="781" t="str">
        <f>IF(SUM($O12:Q12)=0,"",(SUM($O12:Q12)*1000)/SUM($G12:I12))</f>
        <v/>
      </c>
      <c r="AE12" s="781" t="str">
        <f>IF(SUM($O12:R12)=0,"",(SUM($O12:R12)*1000)/SUM($G12:J12))</f>
        <v/>
      </c>
      <c r="AF12" s="781" t="str">
        <f>IF(SUM($O12:S12)=0,"",(SUM($O12:S12)*1000)/SUM($G12:K12))</f>
        <v/>
      </c>
      <c r="BF12" s="984"/>
    </row>
    <row r="13" spans="1:58">
      <c r="A13" s="692" t="s">
        <v>598</v>
      </c>
      <c r="B13" s="692" t="s">
        <v>144</v>
      </c>
      <c r="C13" s="692" t="s">
        <v>10</v>
      </c>
      <c r="D13" s="692" t="s">
        <v>1092</v>
      </c>
      <c r="E13" s="1162"/>
      <c r="F13" s="965"/>
      <c r="G13" s="966"/>
      <c r="H13" s="967"/>
      <c r="I13" s="965"/>
      <c r="J13" s="965"/>
      <c r="K13" s="968"/>
      <c r="L13" s="1416">
        <f t="shared" si="1"/>
        <v>0</v>
      </c>
      <c r="N13" s="965"/>
      <c r="O13" s="966"/>
      <c r="P13" s="965"/>
      <c r="Q13" s="966"/>
      <c r="R13" s="965"/>
      <c r="S13" s="966"/>
      <c r="T13" s="1416">
        <f t="shared" si="2"/>
        <v>0</v>
      </c>
      <c r="V13" s="781">
        <f t="shared" si="3"/>
        <v>0</v>
      </c>
      <c r="W13" s="781">
        <f t="shared" si="4"/>
        <v>0</v>
      </c>
      <c r="X13" s="781">
        <f t="shared" si="5"/>
        <v>0</v>
      </c>
      <c r="Y13" s="781">
        <f t="shared" si="6"/>
        <v>0</v>
      </c>
      <c r="Z13" s="781">
        <f t="shared" si="7"/>
        <v>0</v>
      </c>
      <c r="AA13" s="781">
        <f t="shared" si="8"/>
        <v>0</v>
      </c>
      <c r="AC13" s="781" t="str">
        <f>IF(SUM($O13:P13)=0,"",(SUM($O13:P13)*1000)/SUM($G13:H13))</f>
        <v/>
      </c>
      <c r="AD13" s="781" t="str">
        <f>IF(SUM($O13:Q13)=0,"",(SUM($O13:Q13)*1000)/SUM($G13:I13))</f>
        <v/>
      </c>
      <c r="AE13" s="781" t="str">
        <f>IF(SUM($O13:R13)=0,"",(SUM($O13:R13)*1000)/SUM($G13:J13))</f>
        <v/>
      </c>
      <c r="AF13" s="781" t="str">
        <f>IF(SUM($O13:S13)=0,"",(SUM($O13:S13)*1000)/SUM($G13:K13))</f>
        <v/>
      </c>
      <c r="BF13" s="97"/>
    </row>
    <row r="14" spans="1:58">
      <c r="A14" s="692" t="s">
        <v>598</v>
      </c>
      <c r="B14" s="692" t="s">
        <v>143</v>
      </c>
      <c r="C14" s="692" t="s">
        <v>10</v>
      </c>
      <c r="D14" s="692" t="s">
        <v>1093</v>
      </c>
      <c r="E14" s="1162"/>
      <c r="F14" s="965"/>
      <c r="G14" s="966"/>
      <c r="H14" s="967"/>
      <c r="I14" s="965"/>
      <c r="J14" s="965"/>
      <c r="K14" s="968"/>
      <c r="L14" s="1416">
        <f t="shared" si="1"/>
        <v>0</v>
      </c>
      <c r="N14" s="965"/>
      <c r="O14" s="966"/>
      <c r="P14" s="965"/>
      <c r="Q14" s="966"/>
      <c r="R14" s="965"/>
      <c r="S14" s="966"/>
      <c r="T14" s="1416">
        <f t="shared" si="2"/>
        <v>0</v>
      </c>
      <c r="V14" s="781">
        <f t="shared" si="3"/>
        <v>0</v>
      </c>
      <c r="W14" s="781">
        <f t="shared" si="4"/>
        <v>0</v>
      </c>
      <c r="X14" s="781">
        <f t="shared" si="5"/>
        <v>0</v>
      </c>
      <c r="Y14" s="781">
        <f t="shared" si="6"/>
        <v>0</v>
      </c>
      <c r="Z14" s="781">
        <f t="shared" si="7"/>
        <v>0</v>
      </c>
      <c r="AA14" s="781">
        <f t="shared" si="8"/>
        <v>0</v>
      </c>
      <c r="AC14" s="781" t="str">
        <f>IF(SUM($O14:P14)=0,"",(SUM($O14:P14)*1000)/SUM($G14:H14))</f>
        <v/>
      </c>
      <c r="AD14" s="781" t="str">
        <f>IF(SUM($O14:Q14)=0,"",(SUM($O14:Q14)*1000)/SUM($G14:I14))</f>
        <v/>
      </c>
      <c r="AE14" s="781" t="str">
        <f>IF(SUM($O14:R14)=0,"",(SUM($O14:R14)*1000)/SUM($G14:J14))</f>
        <v/>
      </c>
      <c r="AF14" s="781" t="str">
        <f>IF(SUM($O14:S14)=0,"",(SUM($O14:S14)*1000)/SUM($G14:K14))</f>
        <v/>
      </c>
      <c r="BF14" s="97"/>
    </row>
    <row r="15" spans="1:58">
      <c r="A15" s="692" t="s">
        <v>1326</v>
      </c>
      <c r="B15" s="692" t="s">
        <v>144</v>
      </c>
      <c r="C15" s="692" t="s">
        <v>10</v>
      </c>
      <c r="D15" s="692" t="s">
        <v>144</v>
      </c>
      <c r="E15" s="1162"/>
      <c r="F15" s="965"/>
      <c r="G15" s="966"/>
      <c r="H15" s="967"/>
      <c r="I15" s="965"/>
      <c r="J15" s="965"/>
      <c r="K15" s="968"/>
      <c r="L15" s="1416">
        <f t="shared" si="1"/>
        <v>0</v>
      </c>
      <c r="N15" s="965"/>
      <c r="O15" s="966"/>
      <c r="P15" s="965"/>
      <c r="Q15" s="966"/>
      <c r="R15" s="965"/>
      <c r="S15" s="966"/>
      <c r="T15" s="1416">
        <f t="shared" si="2"/>
        <v>0</v>
      </c>
      <c r="V15" s="781">
        <f t="shared" si="3"/>
        <v>0</v>
      </c>
      <c r="W15" s="781">
        <f t="shared" si="4"/>
        <v>0</v>
      </c>
      <c r="X15" s="781">
        <f t="shared" si="5"/>
        <v>0</v>
      </c>
      <c r="Y15" s="781">
        <f t="shared" si="6"/>
        <v>0</v>
      </c>
      <c r="Z15" s="781">
        <f t="shared" si="7"/>
        <v>0</v>
      </c>
      <c r="AA15" s="781">
        <f t="shared" si="8"/>
        <v>0</v>
      </c>
      <c r="AC15" s="781" t="str">
        <f>IF(SUM($O15:P15)=0,"",(SUM($O15:P15)*1000)/SUM($G15:H15))</f>
        <v/>
      </c>
      <c r="AD15" s="781" t="str">
        <f>IF(SUM($O15:Q15)=0,"",(SUM($O15:Q15)*1000)/SUM($G15:I15))</f>
        <v/>
      </c>
      <c r="AE15" s="781" t="str">
        <f>IF(SUM($O15:R15)=0,"",(SUM($O15:R15)*1000)/SUM($G15:J15))</f>
        <v/>
      </c>
      <c r="AF15" s="781" t="str">
        <f>IF(SUM($O15:S15)=0,"",(SUM($O15:S15)*1000)/SUM($G15:K15))</f>
        <v/>
      </c>
      <c r="BF15" s="97"/>
    </row>
    <row r="16" spans="1:58">
      <c r="A16" s="692" t="s">
        <v>1326</v>
      </c>
      <c r="B16" s="692" t="s">
        <v>143</v>
      </c>
      <c r="C16" s="692" t="s">
        <v>10</v>
      </c>
      <c r="D16" s="692" t="s">
        <v>1327</v>
      </c>
      <c r="E16" s="1162"/>
      <c r="F16" s="965"/>
      <c r="G16" s="966"/>
      <c r="H16" s="967"/>
      <c r="I16" s="965"/>
      <c r="J16" s="965"/>
      <c r="K16" s="968"/>
      <c r="L16" s="1416">
        <f t="shared" si="1"/>
        <v>0</v>
      </c>
      <c r="N16" s="965"/>
      <c r="O16" s="966"/>
      <c r="P16" s="965"/>
      <c r="Q16" s="966"/>
      <c r="R16" s="965"/>
      <c r="S16" s="966"/>
      <c r="T16" s="1416">
        <f t="shared" si="2"/>
        <v>0</v>
      </c>
      <c r="V16" s="781">
        <f t="shared" si="3"/>
        <v>0</v>
      </c>
      <c r="W16" s="781">
        <f t="shared" si="4"/>
        <v>0</v>
      </c>
      <c r="X16" s="781">
        <f t="shared" si="5"/>
        <v>0</v>
      </c>
      <c r="Y16" s="781">
        <f t="shared" si="6"/>
        <v>0</v>
      </c>
      <c r="Z16" s="781">
        <f t="shared" si="7"/>
        <v>0</v>
      </c>
      <c r="AA16" s="781">
        <f t="shared" si="8"/>
        <v>0</v>
      </c>
      <c r="AC16" s="781" t="str">
        <f>IF(SUM($O16:P16)=0,"",(SUM($O16:P16)*1000)/SUM($G16:H16))</f>
        <v/>
      </c>
      <c r="AD16" s="781" t="str">
        <f>IF(SUM($O16:Q16)=0,"",(SUM($O16:Q16)*1000)/SUM($G16:I16))</f>
        <v/>
      </c>
      <c r="AE16" s="781" t="str">
        <f>IF(SUM($O16:R16)=0,"",(SUM($O16:R16)*1000)/SUM($G16:J16))</f>
        <v/>
      </c>
      <c r="AF16" s="781" t="str">
        <f>IF(SUM($O16:S16)=0,"",(SUM($O16:S16)*1000)/SUM($G16:K16))</f>
        <v/>
      </c>
      <c r="BF16" s="97"/>
    </row>
    <row r="17" spans="1:58">
      <c r="A17" s="689" t="s">
        <v>21</v>
      </c>
      <c r="B17" s="692" t="s">
        <v>1328</v>
      </c>
      <c r="C17" s="692" t="s">
        <v>11</v>
      </c>
      <c r="D17" s="692" t="s">
        <v>1330</v>
      </c>
      <c r="E17" s="1162"/>
      <c r="F17" s="965"/>
      <c r="G17" s="966"/>
      <c r="H17" s="967"/>
      <c r="I17" s="965"/>
      <c r="J17" s="965"/>
      <c r="K17" s="968"/>
      <c r="L17" s="1416">
        <f t="shared" si="1"/>
        <v>0</v>
      </c>
      <c r="N17" s="965"/>
      <c r="O17" s="966"/>
      <c r="P17" s="965"/>
      <c r="Q17" s="966"/>
      <c r="R17" s="965"/>
      <c r="S17" s="966"/>
      <c r="T17" s="1416">
        <f t="shared" si="2"/>
        <v>0</v>
      </c>
      <c r="V17" s="781">
        <f t="shared" si="3"/>
        <v>0</v>
      </c>
      <c r="W17" s="781">
        <f t="shared" si="4"/>
        <v>0</v>
      </c>
      <c r="X17" s="781">
        <f t="shared" si="5"/>
        <v>0</v>
      </c>
      <c r="Y17" s="781">
        <f t="shared" si="6"/>
        <v>0</v>
      </c>
      <c r="Z17" s="781">
        <f t="shared" si="7"/>
        <v>0</v>
      </c>
      <c r="AA17" s="781">
        <f t="shared" si="8"/>
        <v>0</v>
      </c>
      <c r="AC17" s="781" t="str">
        <f>IF(SUM($O17:P17)=0,"",(SUM($O17:P17)*1000)/SUM($G17:H17))</f>
        <v/>
      </c>
      <c r="AD17" s="781" t="str">
        <f>IF(SUM($O17:Q17)=0,"",(SUM($O17:Q17)*1000)/SUM($G17:I17))</f>
        <v/>
      </c>
      <c r="AE17" s="781" t="str">
        <f>IF(SUM($O17:R17)=0,"",(SUM($O17:R17)*1000)/SUM($G17:J17))</f>
        <v/>
      </c>
      <c r="AF17" s="781" t="str">
        <f>IF(SUM($O17:S17)=0,"",(SUM($O17:S17)*1000)/SUM($G17:K17))</f>
        <v/>
      </c>
      <c r="BF17" s="97"/>
    </row>
    <row r="18" spans="1:58">
      <c r="A18" s="689" t="s">
        <v>21</v>
      </c>
      <c r="B18" s="692" t="s">
        <v>1329</v>
      </c>
      <c r="C18" s="692" t="s">
        <v>11</v>
      </c>
      <c r="D18" s="692" t="s">
        <v>1084</v>
      </c>
      <c r="E18" s="1162"/>
      <c r="F18" s="965"/>
      <c r="G18" s="966"/>
      <c r="H18" s="967"/>
      <c r="I18" s="965"/>
      <c r="J18" s="965"/>
      <c r="K18" s="968"/>
      <c r="L18" s="1416">
        <f t="shared" si="1"/>
        <v>0</v>
      </c>
      <c r="N18" s="965"/>
      <c r="O18" s="966"/>
      <c r="P18" s="965"/>
      <c r="Q18" s="966"/>
      <c r="R18" s="965"/>
      <c r="S18" s="966"/>
      <c r="T18" s="1416">
        <f t="shared" si="2"/>
        <v>0</v>
      </c>
      <c r="V18" s="781">
        <f t="shared" si="3"/>
        <v>0</v>
      </c>
      <c r="W18" s="781">
        <f t="shared" si="4"/>
        <v>0</v>
      </c>
      <c r="X18" s="781">
        <f t="shared" si="5"/>
        <v>0</v>
      </c>
      <c r="Y18" s="781">
        <f t="shared" si="6"/>
        <v>0</v>
      </c>
      <c r="Z18" s="781">
        <f t="shared" si="7"/>
        <v>0</v>
      </c>
      <c r="AA18" s="781">
        <f t="shared" si="8"/>
        <v>0</v>
      </c>
      <c r="AC18" s="781" t="str">
        <f>IF(SUM($O18:P18)=0,"",(SUM($O18:P18)*1000)/SUM($G18:H18))</f>
        <v/>
      </c>
      <c r="AD18" s="781" t="str">
        <f>IF(SUM($O18:Q18)=0,"",(SUM($O18:Q18)*1000)/SUM($G18:I18))</f>
        <v/>
      </c>
      <c r="AE18" s="781" t="str">
        <f>IF(SUM($O18:R18)=0,"",(SUM($O18:R18)*1000)/SUM($G18:J18))</f>
        <v/>
      </c>
      <c r="AF18" s="781" t="str">
        <f>IF(SUM($O18:S18)=0,"",(SUM($O18:S18)*1000)/SUM($G18:K18))</f>
        <v/>
      </c>
      <c r="BF18" s="97"/>
    </row>
    <row r="19" spans="1:58">
      <c r="A19" s="689" t="s">
        <v>21</v>
      </c>
      <c r="B19" s="692" t="s">
        <v>143</v>
      </c>
      <c r="C19" s="692" t="s">
        <v>11</v>
      </c>
      <c r="D19" s="692" t="s">
        <v>1087</v>
      </c>
      <c r="E19" s="1162"/>
      <c r="F19" s="965"/>
      <c r="G19" s="966"/>
      <c r="H19" s="967"/>
      <c r="I19" s="965"/>
      <c r="J19" s="965"/>
      <c r="K19" s="968"/>
      <c r="L19" s="1416">
        <f t="shared" si="1"/>
        <v>0</v>
      </c>
      <c r="N19" s="965"/>
      <c r="O19" s="966"/>
      <c r="P19" s="965"/>
      <c r="Q19" s="966"/>
      <c r="R19" s="965"/>
      <c r="S19" s="966"/>
      <c r="T19" s="1416">
        <f t="shared" si="2"/>
        <v>0</v>
      </c>
      <c r="V19" s="781">
        <f t="shared" si="3"/>
        <v>0</v>
      </c>
      <c r="W19" s="781">
        <f t="shared" si="4"/>
        <v>0</v>
      </c>
      <c r="X19" s="781">
        <f t="shared" si="5"/>
        <v>0</v>
      </c>
      <c r="Y19" s="781">
        <f t="shared" si="6"/>
        <v>0</v>
      </c>
      <c r="Z19" s="781">
        <f t="shared" si="7"/>
        <v>0</v>
      </c>
      <c r="AA19" s="781">
        <f t="shared" si="8"/>
        <v>0</v>
      </c>
      <c r="AC19" s="781" t="str">
        <f>IF(SUM($O19:P19)=0,"",(SUM($O19:P19)*1000)/SUM($G19:H19))</f>
        <v/>
      </c>
      <c r="AD19" s="781" t="str">
        <f>IF(SUM($O19:Q19)=0,"",(SUM($O19:Q19)*1000)/SUM($G19:I19))</f>
        <v/>
      </c>
      <c r="AE19" s="781" t="str">
        <f>IF(SUM($O19:R19)=0,"",(SUM($O19:R19)*1000)/SUM($G19:J19))</f>
        <v/>
      </c>
      <c r="AF19" s="781" t="str">
        <f>IF(SUM($O19:S19)=0,"",(SUM($O19:S19)*1000)/SUM($G19:K19))</f>
        <v/>
      </c>
      <c r="BF19" s="97"/>
    </row>
    <row r="20" spans="1:58">
      <c r="A20" s="692" t="s">
        <v>236</v>
      </c>
      <c r="B20" s="692" t="s">
        <v>144</v>
      </c>
      <c r="C20" s="692" t="s">
        <v>11</v>
      </c>
      <c r="D20" s="692" t="s">
        <v>144</v>
      </c>
      <c r="E20" s="1162"/>
      <c r="F20" s="965"/>
      <c r="G20" s="966"/>
      <c r="H20" s="967"/>
      <c r="I20" s="965"/>
      <c r="J20" s="965"/>
      <c r="K20" s="968"/>
      <c r="L20" s="1416">
        <f t="shared" si="1"/>
        <v>0</v>
      </c>
      <c r="N20" s="965"/>
      <c r="O20" s="966"/>
      <c r="P20" s="965"/>
      <c r="Q20" s="966"/>
      <c r="R20" s="965"/>
      <c r="S20" s="966"/>
      <c r="T20" s="1416">
        <f t="shared" si="2"/>
        <v>0</v>
      </c>
      <c r="V20" s="781">
        <f t="shared" si="3"/>
        <v>0</v>
      </c>
      <c r="W20" s="781">
        <f t="shared" si="4"/>
        <v>0</v>
      </c>
      <c r="X20" s="781">
        <f t="shared" si="5"/>
        <v>0</v>
      </c>
      <c r="Y20" s="781">
        <f t="shared" si="6"/>
        <v>0</v>
      </c>
      <c r="Z20" s="781">
        <f t="shared" si="7"/>
        <v>0</v>
      </c>
      <c r="AA20" s="781">
        <f t="shared" si="8"/>
        <v>0</v>
      </c>
      <c r="AC20" s="781" t="str">
        <f>IF(SUM($O20:P20)=0,"",(SUM($O20:P20)*1000)/SUM($G20:H20))</f>
        <v/>
      </c>
      <c r="AD20" s="781" t="str">
        <f>IF(SUM($O20:Q20)=0,"",(SUM($O20:Q20)*1000)/SUM($G20:I20))</f>
        <v/>
      </c>
      <c r="AE20" s="781" t="str">
        <f>IF(SUM($O20:R20)=0,"",(SUM($O20:R20)*1000)/SUM($G20:J20))</f>
        <v/>
      </c>
      <c r="AF20" s="781" t="str">
        <f>IF(SUM($O20:S20)=0,"",(SUM($O20:S20)*1000)/SUM($G20:K20))</f>
        <v/>
      </c>
      <c r="BF20" s="97"/>
    </row>
    <row r="21" spans="1:58">
      <c r="A21" s="692" t="s">
        <v>236</v>
      </c>
      <c r="B21" s="692" t="s">
        <v>143</v>
      </c>
      <c r="C21" s="692" t="s">
        <v>11</v>
      </c>
      <c r="D21" s="692" t="s">
        <v>1094</v>
      </c>
      <c r="E21" s="1162"/>
      <c r="F21" s="965"/>
      <c r="G21" s="966"/>
      <c r="H21" s="967"/>
      <c r="I21" s="965"/>
      <c r="J21" s="965"/>
      <c r="K21" s="968"/>
      <c r="L21" s="1416">
        <f t="shared" si="1"/>
        <v>0</v>
      </c>
      <c r="N21" s="965"/>
      <c r="O21" s="966"/>
      <c r="P21" s="965"/>
      <c r="Q21" s="966"/>
      <c r="R21" s="965"/>
      <c r="S21" s="966"/>
      <c r="T21" s="1416">
        <f t="shared" si="2"/>
        <v>0</v>
      </c>
      <c r="V21" s="781">
        <f t="shared" si="3"/>
        <v>0</v>
      </c>
      <c r="W21" s="781">
        <f t="shared" si="4"/>
        <v>0</v>
      </c>
      <c r="X21" s="781">
        <f t="shared" si="5"/>
        <v>0</v>
      </c>
      <c r="Y21" s="781">
        <f t="shared" si="6"/>
        <v>0</v>
      </c>
      <c r="Z21" s="781">
        <f t="shared" si="7"/>
        <v>0</v>
      </c>
      <c r="AA21" s="781">
        <f t="shared" si="8"/>
        <v>0</v>
      </c>
      <c r="AC21" s="781" t="str">
        <f>IF(SUM($O21:P21)=0,"",(SUM($O21:P21)*1000)/SUM($G21:H21))</f>
        <v/>
      </c>
      <c r="AD21" s="781" t="str">
        <f>IF(SUM($O21:Q21)=0,"",(SUM($O21:Q21)*1000)/SUM($G21:I21))</f>
        <v/>
      </c>
      <c r="AE21" s="781" t="str">
        <f>IF(SUM($O21:R21)=0,"",(SUM($O21:R21)*1000)/SUM($G21:J21))</f>
        <v/>
      </c>
      <c r="AF21" s="781" t="str">
        <f>IF(SUM($O21:S21)=0,"",(SUM($O21:S21)*1000)/SUM($G21:K21))</f>
        <v/>
      </c>
      <c r="BF21" s="97"/>
    </row>
    <row r="22" spans="1:58">
      <c r="A22" s="694" t="s">
        <v>1011</v>
      </c>
      <c r="B22" s="692" t="s">
        <v>144</v>
      </c>
      <c r="C22" s="692" t="s">
        <v>11</v>
      </c>
      <c r="D22" s="692" t="s">
        <v>1095</v>
      </c>
      <c r="E22" s="1162"/>
      <c r="F22" s="965"/>
      <c r="G22" s="966"/>
      <c r="H22" s="967"/>
      <c r="I22" s="965"/>
      <c r="J22" s="965"/>
      <c r="K22" s="968"/>
      <c r="L22" s="1416">
        <f t="shared" si="1"/>
        <v>0</v>
      </c>
      <c r="N22" s="965"/>
      <c r="O22" s="966"/>
      <c r="P22" s="965"/>
      <c r="Q22" s="966"/>
      <c r="R22" s="965"/>
      <c r="S22" s="966"/>
      <c r="T22" s="1416">
        <f t="shared" si="2"/>
        <v>0</v>
      </c>
      <c r="V22" s="781">
        <f t="shared" si="3"/>
        <v>0</v>
      </c>
      <c r="W22" s="781">
        <f t="shared" si="4"/>
        <v>0</v>
      </c>
      <c r="X22" s="781">
        <f t="shared" si="5"/>
        <v>0</v>
      </c>
      <c r="Y22" s="781">
        <f t="shared" si="6"/>
        <v>0</v>
      </c>
      <c r="Z22" s="781">
        <f t="shared" si="7"/>
        <v>0</v>
      </c>
      <c r="AA22" s="781">
        <f t="shared" si="8"/>
        <v>0</v>
      </c>
      <c r="AC22" s="781" t="str">
        <f>IF(SUM($O22:P22)=0,"",(SUM($O22:P22)*1000)/SUM($G22:H22))</f>
        <v/>
      </c>
      <c r="AD22" s="781" t="str">
        <f>IF(SUM($O22:Q22)=0,"",(SUM($O22:Q22)*1000)/SUM($G22:I22))</f>
        <v/>
      </c>
      <c r="AE22" s="781" t="str">
        <f>IF(SUM($O22:R22)=0,"",(SUM($O22:R22)*1000)/SUM($G22:J22))</f>
        <v/>
      </c>
      <c r="AF22" s="781" t="str">
        <f>IF(SUM($O22:S22)=0,"",(SUM($O22:S22)*1000)/SUM($G22:K22))</f>
        <v/>
      </c>
      <c r="BF22" s="97"/>
    </row>
    <row r="23" spans="1:58">
      <c r="A23" s="694" t="s">
        <v>1012</v>
      </c>
      <c r="B23" s="692" t="s">
        <v>144</v>
      </c>
      <c r="C23" s="692" t="s">
        <v>11</v>
      </c>
      <c r="D23" s="692" t="s">
        <v>1095</v>
      </c>
      <c r="E23" s="1162"/>
      <c r="F23" s="965"/>
      <c r="G23" s="966"/>
      <c r="H23" s="967"/>
      <c r="I23" s="965"/>
      <c r="J23" s="965"/>
      <c r="K23" s="968"/>
      <c r="L23" s="1416">
        <f t="shared" si="1"/>
        <v>0</v>
      </c>
      <c r="N23" s="965"/>
      <c r="O23" s="966"/>
      <c r="P23" s="965"/>
      <c r="Q23" s="966"/>
      <c r="R23" s="965"/>
      <c r="S23" s="966"/>
      <c r="T23" s="1416">
        <f t="shared" si="2"/>
        <v>0</v>
      </c>
      <c r="V23" s="781">
        <f t="shared" si="3"/>
        <v>0</v>
      </c>
      <c r="W23" s="781">
        <f t="shared" si="4"/>
        <v>0</v>
      </c>
      <c r="X23" s="781">
        <f t="shared" si="5"/>
        <v>0</v>
      </c>
      <c r="Y23" s="781">
        <f t="shared" si="6"/>
        <v>0</v>
      </c>
      <c r="Z23" s="781">
        <f t="shared" si="7"/>
        <v>0</v>
      </c>
      <c r="AA23" s="781">
        <f t="shared" si="8"/>
        <v>0</v>
      </c>
      <c r="AC23" s="781" t="str">
        <f>IF(SUM($O23:P23)=0,"",(SUM($O23:P23)*1000)/SUM($G23:H23))</f>
        <v/>
      </c>
      <c r="AD23" s="781" t="str">
        <f>IF(SUM($O23:Q23)=0,"",(SUM($O23:Q23)*1000)/SUM($G23:I23))</f>
        <v/>
      </c>
      <c r="AE23" s="781" t="str">
        <f>IF(SUM($O23:R23)=0,"",(SUM($O23:R23)*1000)/SUM($G23:J23))</f>
        <v/>
      </c>
      <c r="AF23" s="781" t="str">
        <f>IF(SUM($O23:S23)=0,"",(SUM($O23:S23)*1000)/SUM($G23:K23))</f>
        <v/>
      </c>
      <c r="BF23" s="97"/>
    </row>
    <row r="24" spans="1:58">
      <c r="A24" s="694" t="s">
        <v>1011</v>
      </c>
      <c r="B24" s="692" t="s">
        <v>1227</v>
      </c>
      <c r="C24" s="692" t="s">
        <v>11</v>
      </c>
      <c r="D24" s="692" t="s">
        <v>1096</v>
      </c>
      <c r="E24" s="1162"/>
      <c r="F24" s="965"/>
      <c r="G24" s="966"/>
      <c r="H24" s="967"/>
      <c r="I24" s="965"/>
      <c r="J24" s="965"/>
      <c r="K24" s="968"/>
      <c r="L24" s="1416">
        <f t="shared" si="1"/>
        <v>0</v>
      </c>
      <c r="N24" s="965"/>
      <c r="O24" s="966"/>
      <c r="P24" s="965"/>
      <c r="Q24" s="966"/>
      <c r="R24" s="965"/>
      <c r="S24" s="966"/>
      <c r="T24" s="1416">
        <f t="shared" si="2"/>
        <v>0</v>
      </c>
      <c r="V24" s="781">
        <f t="shared" si="3"/>
        <v>0</v>
      </c>
      <c r="W24" s="781">
        <f t="shared" si="4"/>
        <v>0</v>
      </c>
      <c r="X24" s="781">
        <f t="shared" si="5"/>
        <v>0</v>
      </c>
      <c r="Y24" s="781">
        <f t="shared" si="6"/>
        <v>0</v>
      </c>
      <c r="Z24" s="781">
        <f t="shared" si="7"/>
        <v>0</v>
      </c>
      <c r="AA24" s="781">
        <f t="shared" si="8"/>
        <v>0</v>
      </c>
      <c r="AC24" s="781" t="str">
        <f>IF(SUM($O24:P24)=0,"",(SUM($O24:P24)*1000)/SUM($G24:H24))</f>
        <v/>
      </c>
      <c r="AD24" s="781" t="str">
        <f>IF(SUM($O24:Q24)=0,"",(SUM($O24:Q24)*1000)/SUM($G24:I24))</f>
        <v/>
      </c>
      <c r="AE24" s="781" t="str">
        <f>IF(SUM($O24:R24)=0,"",(SUM($O24:R24)*1000)/SUM($G24:J24))</f>
        <v/>
      </c>
      <c r="AF24" s="781" t="str">
        <f>IF(SUM($O24:S24)=0,"",(SUM($O24:S24)*1000)/SUM($G24:K24))</f>
        <v/>
      </c>
      <c r="BF24" s="97"/>
    </row>
    <row r="25" spans="1:58">
      <c r="A25" s="694" t="s">
        <v>1012</v>
      </c>
      <c r="B25" s="692" t="s">
        <v>1227</v>
      </c>
      <c r="C25" s="692" t="s">
        <v>11</v>
      </c>
      <c r="D25" s="692" t="s">
        <v>1096</v>
      </c>
      <c r="E25" s="1162"/>
      <c r="F25" s="965"/>
      <c r="G25" s="966"/>
      <c r="H25" s="967"/>
      <c r="I25" s="965"/>
      <c r="J25" s="965"/>
      <c r="K25" s="968"/>
      <c r="L25" s="1416">
        <f t="shared" si="1"/>
        <v>0</v>
      </c>
      <c r="N25" s="965"/>
      <c r="O25" s="966"/>
      <c r="P25" s="965"/>
      <c r="Q25" s="966"/>
      <c r="R25" s="965"/>
      <c r="S25" s="966"/>
      <c r="T25" s="1416">
        <f t="shared" si="2"/>
        <v>0</v>
      </c>
      <c r="V25" s="781">
        <f t="shared" si="3"/>
        <v>0</v>
      </c>
      <c r="W25" s="781">
        <f t="shared" si="4"/>
        <v>0</v>
      </c>
      <c r="X25" s="781">
        <f t="shared" si="5"/>
        <v>0</v>
      </c>
      <c r="Y25" s="781">
        <f t="shared" si="6"/>
        <v>0</v>
      </c>
      <c r="Z25" s="781">
        <f t="shared" si="7"/>
        <v>0</v>
      </c>
      <c r="AA25" s="781">
        <f t="shared" si="8"/>
        <v>0</v>
      </c>
      <c r="AC25" s="781" t="str">
        <f>IF(SUM($O25:P25)=0,"",(SUM($O25:P25)*1000)/SUM($G25:H25))</f>
        <v/>
      </c>
      <c r="AD25" s="781" t="str">
        <f>IF(SUM($O25:Q25)=0,"",(SUM($O25:Q25)*1000)/SUM($G25:I25))</f>
        <v/>
      </c>
      <c r="AE25" s="781" t="str">
        <f>IF(SUM($O25:R25)=0,"",(SUM($O25:R25)*1000)/SUM($G25:J25))</f>
        <v/>
      </c>
      <c r="AF25" s="781" t="str">
        <f>IF(SUM($O25:S25)=0,"",(SUM($O25:S25)*1000)/SUM($G25:K25))</f>
        <v/>
      </c>
      <c r="BF25" s="97"/>
    </row>
    <row r="26" spans="1:58">
      <c r="A26" s="1285" t="s">
        <v>599</v>
      </c>
      <c r="B26" s="692" t="s">
        <v>143</v>
      </c>
      <c r="C26" s="692" t="s">
        <v>11</v>
      </c>
      <c r="D26" s="692" t="s">
        <v>1089</v>
      </c>
      <c r="E26" s="1162"/>
      <c r="F26" s="965"/>
      <c r="G26" s="966"/>
      <c r="H26" s="967"/>
      <c r="I26" s="965"/>
      <c r="J26" s="965"/>
      <c r="K26" s="968"/>
      <c r="L26" s="1416">
        <f t="shared" si="1"/>
        <v>0</v>
      </c>
      <c r="N26" s="965"/>
      <c r="O26" s="966"/>
      <c r="P26" s="965"/>
      <c r="Q26" s="966"/>
      <c r="R26" s="965"/>
      <c r="S26" s="966"/>
      <c r="T26" s="1416">
        <f t="shared" si="2"/>
        <v>0</v>
      </c>
      <c r="V26" s="781">
        <f t="shared" si="3"/>
        <v>0</v>
      </c>
      <c r="W26" s="781">
        <f t="shared" si="4"/>
        <v>0</v>
      </c>
      <c r="X26" s="781">
        <f t="shared" si="5"/>
        <v>0</v>
      </c>
      <c r="Y26" s="781">
        <f t="shared" si="6"/>
        <v>0</v>
      </c>
      <c r="Z26" s="781">
        <f t="shared" si="7"/>
        <v>0</v>
      </c>
      <c r="AA26" s="781">
        <f t="shared" si="8"/>
        <v>0</v>
      </c>
      <c r="AC26" s="781" t="str">
        <f>IF(SUM($O26:P26)=0,"",(SUM($O26:P26)*1000)/SUM($G26:H26))</f>
        <v/>
      </c>
      <c r="AD26" s="781" t="str">
        <f>IF(SUM($O26:Q26)=0,"",(SUM($O26:Q26)*1000)/SUM($G26:I26))</f>
        <v/>
      </c>
      <c r="AE26" s="781" t="str">
        <f>IF(SUM($O26:R26)=0,"",(SUM($O26:R26)*1000)/SUM($G26:J26))</f>
        <v/>
      </c>
      <c r="AF26" s="781" t="str">
        <f>IF(SUM($O26:S26)=0,"",(SUM($O26:S26)*1000)/SUM($G26:K26))</f>
        <v/>
      </c>
      <c r="BF26" s="97"/>
    </row>
    <row r="27" spans="1:58">
      <c r="A27" s="1285" t="s">
        <v>600</v>
      </c>
      <c r="B27" s="692" t="s">
        <v>143</v>
      </c>
      <c r="C27" s="692" t="s">
        <v>11</v>
      </c>
      <c r="D27" s="692" t="s">
        <v>1089</v>
      </c>
      <c r="E27" s="1162"/>
      <c r="F27" s="965"/>
      <c r="G27" s="966"/>
      <c r="H27" s="967"/>
      <c r="I27" s="965"/>
      <c r="J27" s="965"/>
      <c r="K27" s="968"/>
      <c r="L27" s="1416">
        <f t="shared" si="1"/>
        <v>0</v>
      </c>
      <c r="N27" s="965"/>
      <c r="O27" s="966"/>
      <c r="P27" s="965"/>
      <c r="Q27" s="966"/>
      <c r="R27" s="965"/>
      <c r="S27" s="966"/>
      <c r="T27" s="1416">
        <f t="shared" si="2"/>
        <v>0</v>
      </c>
      <c r="V27" s="781">
        <f t="shared" si="3"/>
        <v>0</v>
      </c>
      <c r="W27" s="781">
        <f t="shared" si="4"/>
        <v>0</v>
      </c>
      <c r="X27" s="781">
        <f t="shared" si="5"/>
        <v>0</v>
      </c>
      <c r="Y27" s="781">
        <f t="shared" si="6"/>
        <v>0</v>
      </c>
      <c r="Z27" s="781">
        <f t="shared" si="7"/>
        <v>0</v>
      </c>
      <c r="AA27" s="781">
        <f t="shared" si="8"/>
        <v>0</v>
      </c>
      <c r="AC27" s="781" t="str">
        <f>IF(SUM($O27:P27)=0,"",(SUM($O27:P27)*1000)/SUM($G27:H27))</f>
        <v/>
      </c>
      <c r="AD27" s="781" t="str">
        <f>IF(SUM($O27:Q27)=0,"",(SUM($O27:Q27)*1000)/SUM($G27:I27))</f>
        <v/>
      </c>
      <c r="AE27" s="781" t="str">
        <f>IF(SUM($O27:R27)=0,"",(SUM($O27:R27)*1000)/SUM($G27:J27))</f>
        <v/>
      </c>
      <c r="AF27" s="781" t="str">
        <f>IF(SUM($O27:S27)=0,"",(SUM($O27:S27)*1000)/SUM($G27:K27))</f>
        <v/>
      </c>
      <c r="BF27" s="97"/>
    </row>
    <row r="28" spans="1:58">
      <c r="A28" s="692" t="s">
        <v>601</v>
      </c>
      <c r="B28" s="692" t="s">
        <v>143</v>
      </c>
      <c r="C28" s="692" t="s">
        <v>11</v>
      </c>
      <c r="D28" s="692" t="s">
        <v>1089</v>
      </c>
      <c r="E28" s="1162"/>
      <c r="F28" s="965"/>
      <c r="G28" s="966"/>
      <c r="H28" s="967"/>
      <c r="I28" s="965"/>
      <c r="J28" s="965"/>
      <c r="K28" s="968"/>
      <c r="L28" s="1416">
        <f t="shared" si="1"/>
        <v>0</v>
      </c>
      <c r="N28" s="965"/>
      <c r="O28" s="966"/>
      <c r="P28" s="965"/>
      <c r="Q28" s="966"/>
      <c r="R28" s="965"/>
      <c r="S28" s="966"/>
      <c r="T28" s="1416">
        <f t="shared" si="2"/>
        <v>0</v>
      </c>
      <c r="V28" s="781">
        <f t="shared" si="3"/>
        <v>0</v>
      </c>
      <c r="W28" s="781">
        <f t="shared" si="4"/>
        <v>0</v>
      </c>
      <c r="X28" s="781">
        <f t="shared" si="5"/>
        <v>0</v>
      </c>
      <c r="Y28" s="781">
        <f t="shared" si="6"/>
        <v>0</v>
      </c>
      <c r="Z28" s="781">
        <f t="shared" si="7"/>
        <v>0</v>
      </c>
      <c r="AA28" s="781">
        <f t="shared" si="8"/>
        <v>0</v>
      </c>
      <c r="AC28" s="781" t="str">
        <f>IF(SUM($O28:P28)=0,"",(SUM($O28:P28)*1000)/SUM($G28:H28))</f>
        <v/>
      </c>
      <c r="AD28" s="781" t="str">
        <f>IF(SUM($O28:Q28)=0,"",(SUM($O28:Q28)*1000)/SUM($G28:I28))</f>
        <v/>
      </c>
      <c r="AE28" s="781" t="str">
        <f>IF(SUM($O28:R28)=0,"",(SUM($O28:R28)*1000)/SUM($G28:J28))</f>
        <v/>
      </c>
      <c r="AF28" s="781" t="str">
        <f>IF(SUM($O28:S28)=0,"",(SUM($O28:S28)*1000)/SUM($G28:K28))</f>
        <v/>
      </c>
      <c r="BF28" s="97"/>
    </row>
    <row r="29" spans="1:58">
      <c r="A29" s="694" t="s">
        <v>602</v>
      </c>
      <c r="B29" s="692" t="s">
        <v>143</v>
      </c>
      <c r="C29" s="692" t="s">
        <v>11</v>
      </c>
      <c r="D29" s="692" t="s">
        <v>1089</v>
      </c>
      <c r="E29" s="1162"/>
      <c r="F29" s="965"/>
      <c r="G29" s="966"/>
      <c r="H29" s="967"/>
      <c r="I29" s="965"/>
      <c r="J29" s="965"/>
      <c r="K29" s="968"/>
      <c r="L29" s="1416">
        <f t="shared" si="1"/>
        <v>0</v>
      </c>
      <c r="N29" s="965"/>
      <c r="O29" s="966"/>
      <c r="P29" s="965"/>
      <c r="Q29" s="966"/>
      <c r="R29" s="965"/>
      <c r="S29" s="966"/>
      <c r="T29" s="1416">
        <f t="shared" si="2"/>
        <v>0</v>
      </c>
      <c r="V29" s="781">
        <f t="shared" si="3"/>
        <v>0</v>
      </c>
      <c r="W29" s="781">
        <f t="shared" si="4"/>
        <v>0</v>
      </c>
      <c r="X29" s="781">
        <f t="shared" si="5"/>
        <v>0</v>
      </c>
      <c r="Y29" s="781">
        <f t="shared" si="6"/>
        <v>0</v>
      </c>
      <c r="Z29" s="781">
        <f t="shared" si="7"/>
        <v>0</v>
      </c>
      <c r="AA29" s="781">
        <f t="shared" si="8"/>
        <v>0</v>
      </c>
      <c r="AC29" s="781" t="str">
        <f>IF(SUM($O29:P29)=0,"",(SUM($O29:P29)*1000)/SUM($G29:H29))</f>
        <v/>
      </c>
      <c r="AD29" s="781" t="str">
        <f>IF(SUM($O29:Q29)=0,"",(SUM($O29:Q29)*1000)/SUM($G29:I29))</f>
        <v/>
      </c>
      <c r="AE29" s="781" t="str">
        <f>IF(SUM($O29:R29)=0,"",(SUM($O29:R29)*1000)/SUM($G29:J29))</f>
        <v/>
      </c>
      <c r="AF29" s="781" t="str">
        <f>IF(SUM($O29:S29)=0,"",(SUM($O29:S29)*1000)/SUM($G29:K29))</f>
        <v/>
      </c>
      <c r="BF29" s="1173"/>
    </row>
    <row r="30" spans="1:58">
      <c r="A30" s="694" t="s">
        <v>815</v>
      </c>
      <c r="B30" s="692" t="s">
        <v>143</v>
      </c>
      <c r="C30" s="692" t="s">
        <v>11</v>
      </c>
      <c r="D30" s="692" t="s">
        <v>1102</v>
      </c>
      <c r="E30" s="1162"/>
      <c r="F30" s="965"/>
      <c r="G30" s="966"/>
      <c r="H30" s="967"/>
      <c r="I30" s="965"/>
      <c r="J30" s="965"/>
      <c r="K30" s="968"/>
      <c r="L30" s="1416">
        <f t="shared" si="1"/>
        <v>0</v>
      </c>
      <c r="N30" s="965"/>
      <c r="O30" s="966"/>
      <c r="P30" s="965"/>
      <c r="Q30" s="966"/>
      <c r="R30" s="965"/>
      <c r="S30" s="966"/>
      <c r="T30" s="1416">
        <f t="shared" si="2"/>
        <v>0</v>
      </c>
      <c r="V30" s="781">
        <f t="shared" si="3"/>
        <v>0</v>
      </c>
      <c r="W30" s="781">
        <f t="shared" si="4"/>
        <v>0</v>
      </c>
      <c r="X30" s="781">
        <f t="shared" si="5"/>
        <v>0</v>
      </c>
      <c r="Y30" s="781">
        <f t="shared" si="6"/>
        <v>0</v>
      </c>
      <c r="Z30" s="781">
        <f t="shared" si="7"/>
        <v>0</v>
      </c>
      <c r="AA30" s="781">
        <f t="shared" si="8"/>
        <v>0</v>
      </c>
      <c r="AC30" s="781" t="str">
        <f>IF(SUM($O30:P30)=0,"",(SUM($O30:P30)*1000)/SUM($G30:H30))</f>
        <v/>
      </c>
      <c r="AD30" s="781" t="str">
        <f>IF(SUM($O30:Q30)=0,"",(SUM($O30:Q30)*1000)/SUM($G30:I30))</f>
        <v/>
      </c>
      <c r="AE30" s="781" t="str">
        <f>IF(SUM($O30:R30)=0,"",(SUM($O30:R30)*1000)/SUM($G30:J30))</f>
        <v/>
      </c>
      <c r="AF30" s="781" t="str">
        <f>IF(SUM($O30:S30)=0,"",(SUM($O30:S30)*1000)/SUM($G30:K30))</f>
        <v/>
      </c>
      <c r="BF30" s="97"/>
    </row>
    <row r="31" spans="1:58">
      <c r="A31" s="694" t="s">
        <v>603</v>
      </c>
      <c r="B31" s="692" t="s">
        <v>143</v>
      </c>
      <c r="C31" s="692" t="s">
        <v>11</v>
      </c>
      <c r="D31" s="692" t="s">
        <v>1089</v>
      </c>
      <c r="E31" s="1162"/>
      <c r="F31" s="965"/>
      <c r="G31" s="966"/>
      <c r="H31" s="967"/>
      <c r="I31" s="965"/>
      <c r="J31" s="965"/>
      <c r="K31" s="968"/>
      <c r="L31" s="1416">
        <f t="shared" si="1"/>
        <v>0</v>
      </c>
      <c r="N31" s="965"/>
      <c r="O31" s="966"/>
      <c r="P31" s="965"/>
      <c r="Q31" s="966"/>
      <c r="R31" s="965"/>
      <c r="S31" s="966"/>
      <c r="T31" s="1416">
        <f t="shared" si="2"/>
        <v>0</v>
      </c>
      <c r="V31" s="781">
        <f t="shared" si="3"/>
        <v>0</v>
      </c>
      <c r="W31" s="781">
        <f t="shared" si="4"/>
        <v>0</v>
      </c>
      <c r="X31" s="781">
        <f t="shared" si="5"/>
        <v>0</v>
      </c>
      <c r="Y31" s="781">
        <f t="shared" si="6"/>
        <v>0</v>
      </c>
      <c r="Z31" s="781">
        <f t="shared" si="7"/>
        <v>0</v>
      </c>
      <c r="AA31" s="781">
        <f t="shared" si="8"/>
        <v>0</v>
      </c>
      <c r="AC31" s="781" t="str">
        <f>IF(SUM($O31:P31)=0,"",(SUM($O31:P31)*1000)/SUM($G31:H31))</f>
        <v/>
      </c>
      <c r="AD31" s="781" t="str">
        <f>IF(SUM($O31:Q31)=0,"",(SUM($O31:Q31)*1000)/SUM($G31:I31))</f>
        <v/>
      </c>
      <c r="AE31" s="781" t="str">
        <f>IF(SUM($O31:R31)=0,"",(SUM($O31:R31)*1000)/SUM($G31:J31))</f>
        <v/>
      </c>
      <c r="AF31" s="781" t="str">
        <f>IF(SUM($O31:S31)=0,"",(SUM($O31:S31)*1000)/SUM($G31:K31))</f>
        <v/>
      </c>
      <c r="BF31" s="97"/>
    </row>
    <row r="32" spans="1:58">
      <c r="A32" s="692" t="s">
        <v>604</v>
      </c>
      <c r="B32" s="692" t="s">
        <v>143</v>
      </c>
      <c r="C32" s="692" t="s">
        <v>11</v>
      </c>
      <c r="D32" s="692" t="s">
        <v>1101</v>
      </c>
      <c r="E32" s="1162"/>
      <c r="F32" s="965"/>
      <c r="G32" s="966"/>
      <c r="H32" s="967"/>
      <c r="I32" s="965"/>
      <c r="J32" s="965"/>
      <c r="K32" s="968"/>
      <c r="L32" s="1416">
        <f t="shared" si="1"/>
        <v>0</v>
      </c>
      <c r="N32" s="965"/>
      <c r="O32" s="966"/>
      <c r="P32" s="965"/>
      <c r="Q32" s="966"/>
      <c r="R32" s="965"/>
      <c r="S32" s="966"/>
      <c r="T32" s="1416">
        <f t="shared" si="2"/>
        <v>0</v>
      </c>
      <c r="V32" s="781">
        <f t="shared" si="3"/>
        <v>0</v>
      </c>
      <c r="W32" s="781">
        <f t="shared" si="4"/>
        <v>0</v>
      </c>
      <c r="X32" s="781">
        <f t="shared" si="5"/>
        <v>0</v>
      </c>
      <c r="Y32" s="781">
        <f t="shared" si="6"/>
        <v>0</v>
      </c>
      <c r="Z32" s="781">
        <f t="shared" si="7"/>
        <v>0</v>
      </c>
      <c r="AA32" s="781">
        <f t="shared" si="8"/>
        <v>0</v>
      </c>
      <c r="AC32" s="781" t="str">
        <f>IF(SUM($O32:P32)=0,"",(SUM($O32:P32)*1000)/SUM($G32:H32))</f>
        <v/>
      </c>
      <c r="AD32" s="781" t="str">
        <f>IF(SUM($O32:Q32)=0,"",(SUM($O32:Q32)*1000)/SUM($G32:I32))</f>
        <v/>
      </c>
      <c r="AE32" s="781" t="str">
        <f>IF(SUM($O32:R32)=0,"",(SUM($O32:R32)*1000)/SUM($G32:J32))</f>
        <v/>
      </c>
      <c r="AF32" s="781" t="str">
        <f>IF(SUM($O32:S32)=0,"",(SUM($O32:S32)*1000)/SUM($G32:K32))</f>
        <v/>
      </c>
      <c r="BF32" s="97"/>
    </row>
    <row r="33" spans="1:58">
      <c r="A33" s="692" t="s">
        <v>605</v>
      </c>
      <c r="B33" s="692" t="s">
        <v>143</v>
      </c>
      <c r="C33" s="692" t="s">
        <v>11</v>
      </c>
      <c r="D33" s="692" t="s">
        <v>1089</v>
      </c>
      <c r="E33" s="1162"/>
      <c r="F33" s="965"/>
      <c r="G33" s="966"/>
      <c r="H33" s="967"/>
      <c r="I33" s="965"/>
      <c r="J33" s="965"/>
      <c r="K33" s="968"/>
      <c r="L33" s="1416">
        <f t="shared" si="1"/>
        <v>0</v>
      </c>
      <c r="N33" s="965"/>
      <c r="O33" s="966"/>
      <c r="P33" s="965"/>
      <c r="Q33" s="966"/>
      <c r="R33" s="965"/>
      <c r="S33" s="966"/>
      <c r="T33" s="1416">
        <f t="shared" si="2"/>
        <v>0</v>
      </c>
      <c r="V33" s="781">
        <f t="shared" si="3"/>
        <v>0</v>
      </c>
      <c r="W33" s="781">
        <f t="shared" si="4"/>
        <v>0</v>
      </c>
      <c r="X33" s="781">
        <f t="shared" si="5"/>
        <v>0</v>
      </c>
      <c r="Y33" s="781">
        <f t="shared" si="6"/>
        <v>0</v>
      </c>
      <c r="Z33" s="781">
        <f t="shared" si="7"/>
        <v>0</v>
      </c>
      <c r="AA33" s="781">
        <f t="shared" si="8"/>
        <v>0</v>
      </c>
      <c r="AC33" s="781" t="str">
        <f>IF(SUM($O33:P33)=0,"",(SUM($O33:P33)*1000)/SUM($G33:H33))</f>
        <v/>
      </c>
      <c r="AD33" s="781" t="str">
        <f>IF(SUM($O33:Q33)=0,"",(SUM($O33:Q33)*1000)/SUM($G33:I33))</f>
        <v/>
      </c>
      <c r="AE33" s="781" t="str">
        <f>IF(SUM($O33:R33)=0,"",(SUM($O33:R33)*1000)/SUM($G33:J33))</f>
        <v/>
      </c>
      <c r="AF33" s="781" t="str">
        <f>IF(SUM($O33:S33)=0,"",(SUM($O33:S33)*1000)/SUM($G33:K33))</f>
        <v/>
      </c>
      <c r="BF33" s="97"/>
    </row>
    <row r="34" spans="1:58">
      <c r="A34" s="692" t="s">
        <v>606</v>
      </c>
      <c r="B34" s="692" t="s">
        <v>143</v>
      </c>
      <c r="C34" s="692" t="s">
        <v>11</v>
      </c>
      <c r="D34" s="692" t="s">
        <v>1089</v>
      </c>
      <c r="E34" s="1162"/>
      <c r="F34" s="965"/>
      <c r="G34" s="966"/>
      <c r="H34" s="967"/>
      <c r="I34" s="965"/>
      <c r="J34" s="965"/>
      <c r="K34" s="968"/>
      <c r="L34" s="1416">
        <f t="shared" si="1"/>
        <v>0</v>
      </c>
      <c r="N34" s="965"/>
      <c r="O34" s="966"/>
      <c r="P34" s="965"/>
      <c r="Q34" s="966"/>
      <c r="R34" s="965"/>
      <c r="S34" s="966"/>
      <c r="T34" s="1416">
        <f t="shared" si="2"/>
        <v>0</v>
      </c>
      <c r="V34" s="781">
        <f t="shared" si="3"/>
        <v>0</v>
      </c>
      <c r="W34" s="781">
        <f t="shared" si="4"/>
        <v>0</v>
      </c>
      <c r="X34" s="781">
        <f t="shared" si="5"/>
        <v>0</v>
      </c>
      <c r="Y34" s="781">
        <f t="shared" si="6"/>
        <v>0</v>
      </c>
      <c r="Z34" s="781">
        <f t="shared" si="7"/>
        <v>0</v>
      </c>
      <c r="AA34" s="781">
        <f t="shared" si="8"/>
        <v>0</v>
      </c>
      <c r="AC34" s="781" t="str">
        <f>IF(SUM($O34:P34)=0,"",(SUM($O34:P34)*1000)/SUM($G34:H34))</f>
        <v/>
      </c>
      <c r="AD34" s="781" t="str">
        <f>IF(SUM($O34:Q34)=0,"",(SUM($O34:Q34)*1000)/SUM($G34:I34))</f>
        <v/>
      </c>
      <c r="AE34" s="781" t="str">
        <f>IF(SUM($O34:R34)=0,"",(SUM($O34:R34)*1000)/SUM($G34:J34))</f>
        <v/>
      </c>
      <c r="AF34" s="781" t="str">
        <f>IF(SUM($O34:S34)=0,"",(SUM($O34:S34)*1000)/SUM($G34:K34))</f>
        <v/>
      </c>
      <c r="BF34" s="97"/>
    </row>
    <row r="35" spans="1:58">
      <c r="A35" s="689" t="s">
        <v>21</v>
      </c>
      <c r="B35" s="692" t="s">
        <v>1328</v>
      </c>
      <c r="C35" s="692" t="s">
        <v>52</v>
      </c>
      <c r="D35" s="692" t="s">
        <v>1330</v>
      </c>
      <c r="E35" s="1162"/>
      <c r="F35" s="965"/>
      <c r="G35" s="966"/>
      <c r="H35" s="967"/>
      <c r="I35" s="965"/>
      <c r="J35" s="965"/>
      <c r="K35" s="968"/>
      <c r="L35" s="1416">
        <f t="shared" si="1"/>
        <v>0</v>
      </c>
      <c r="N35" s="965"/>
      <c r="O35" s="966"/>
      <c r="P35" s="965"/>
      <c r="Q35" s="966"/>
      <c r="R35" s="965"/>
      <c r="S35" s="966"/>
      <c r="T35" s="1416">
        <f t="shared" si="2"/>
        <v>0</v>
      </c>
      <c r="V35" s="781">
        <f t="shared" si="3"/>
        <v>0</v>
      </c>
      <c r="W35" s="781">
        <f t="shared" si="4"/>
        <v>0</v>
      </c>
      <c r="X35" s="781">
        <f t="shared" si="5"/>
        <v>0</v>
      </c>
      <c r="Y35" s="781">
        <f t="shared" si="6"/>
        <v>0</v>
      </c>
      <c r="Z35" s="781">
        <f t="shared" si="7"/>
        <v>0</v>
      </c>
      <c r="AA35" s="781">
        <f t="shared" si="8"/>
        <v>0</v>
      </c>
      <c r="AC35" s="781" t="str">
        <f>IF(SUM($O35:P35)=0,"",(SUM($O35:P35)*1000)/SUM($G35:H35))</f>
        <v/>
      </c>
      <c r="AD35" s="781" t="str">
        <f>IF(SUM($O35:Q35)=0,"",(SUM($O35:Q35)*1000)/SUM($G35:I35))</f>
        <v/>
      </c>
      <c r="AE35" s="781" t="str">
        <f>IF(SUM($O35:R35)=0,"",(SUM($O35:R35)*1000)/SUM($G35:J35))</f>
        <v/>
      </c>
      <c r="AF35" s="781" t="str">
        <f>IF(SUM($O35:S35)=0,"",(SUM($O35:S35)*1000)/SUM($G35:K35))</f>
        <v/>
      </c>
      <c r="BF35" s="97"/>
    </row>
    <row r="36" spans="1:58">
      <c r="A36" s="689" t="s">
        <v>21</v>
      </c>
      <c r="B36" s="692" t="s">
        <v>1329</v>
      </c>
      <c r="C36" s="692" t="s">
        <v>52</v>
      </c>
      <c r="D36" s="692" t="s">
        <v>1084</v>
      </c>
      <c r="E36" s="1162"/>
      <c r="F36" s="965"/>
      <c r="G36" s="966"/>
      <c r="H36" s="967"/>
      <c r="I36" s="965"/>
      <c r="J36" s="965"/>
      <c r="K36" s="968"/>
      <c r="L36" s="1416">
        <f t="shared" si="1"/>
        <v>0</v>
      </c>
      <c r="N36" s="965"/>
      <c r="O36" s="966"/>
      <c r="P36" s="965"/>
      <c r="Q36" s="966"/>
      <c r="R36" s="965"/>
      <c r="S36" s="966"/>
      <c r="T36" s="1416">
        <f t="shared" si="2"/>
        <v>0</v>
      </c>
      <c r="V36" s="781">
        <f t="shared" si="3"/>
        <v>0</v>
      </c>
      <c r="W36" s="781">
        <f t="shared" si="4"/>
        <v>0</v>
      </c>
      <c r="X36" s="781">
        <f t="shared" si="5"/>
        <v>0</v>
      </c>
      <c r="Y36" s="781">
        <f t="shared" si="6"/>
        <v>0</v>
      </c>
      <c r="Z36" s="781">
        <f t="shared" si="7"/>
        <v>0</v>
      </c>
      <c r="AA36" s="781">
        <f t="shared" si="8"/>
        <v>0</v>
      </c>
      <c r="AC36" s="781" t="str">
        <f>IF(SUM($O36:P36)=0,"",(SUM($O36:P36)*1000)/SUM($G36:H36))</f>
        <v/>
      </c>
      <c r="AD36" s="781" t="str">
        <f>IF(SUM($O36:Q36)=0,"",(SUM($O36:Q36)*1000)/SUM($G36:I36))</f>
        <v/>
      </c>
      <c r="AE36" s="781" t="str">
        <f>IF(SUM($O36:R36)=0,"",(SUM($O36:R36)*1000)/SUM($G36:J36))</f>
        <v/>
      </c>
      <c r="AF36" s="781" t="str">
        <f>IF(SUM($O36:S36)=0,"",(SUM($O36:S36)*1000)/SUM($G36:K36))</f>
        <v/>
      </c>
      <c r="BF36" s="97"/>
    </row>
    <row r="37" spans="1:58">
      <c r="A37" s="689" t="s">
        <v>21</v>
      </c>
      <c r="B37" s="692" t="s">
        <v>143</v>
      </c>
      <c r="C37" s="692" t="s">
        <v>52</v>
      </c>
      <c r="D37" s="692" t="s">
        <v>1087</v>
      </c>
      <c r="E37" s="1162"/>
      <c r="F37" s="965"/>
      <c r="G37" s="966"/>
      <c r="H37" s="967"/>
      <c r="I37" s="965"/>
      <c r="J37" s="965"/>
      <c r="K37" s="968"/>
      <c r="L37" s="1416">
        <f t="shared" si="1"/>
        <v>0</v>
      </c>
      <c r="N37" s="965"/>
      <c r="O37" s="966"/>
      <c r="P37" s="965"/>
      <c r="Q37" s="966"/>
      <c r="R37" s="965"/>
      <c r="S37" s="966"/>
      <c r="T37" s="1416">
        <f t="shared" si="2"/>
        <v>0</v>
      </c>
      <c r="V37" s="781">
        <f t="shared" si="3"/>
        <v>0</v>
      </c>
      <c r="W37" s="781">
        <f t="shared" si="4"/>
        <v>0</v>
      </c>
      <c r="X37" s="781">
        <f t="shared" si="5"/>
        <v>0</v>
      </c>
      <c r="Y37" s="781">
        <f t="shared" si="6"/>
        <v>0</v>
      </c>
      <c r="Z37" s="781">
        <f t="shared" si="7"/>
        <v>0</v>
      </c>
      <c r="AA37" s="781">
        <f t="shared" si="8"/>
        <v>0</v>
      </c>
      <c r="AC37" s="781" t="str">
        <f>IF(SUM($O37:P37)=0,"",(SUM($O37:P37)*1000)/SUM($G37:H37))</f>
        <v/>
      </c>
      <c r="AD37" s="781" t="str">
        <f>IF(SUM($O37:Q37)=0,"",(SUM($O37:Q37)*1000)/SUM($G37:I37))</f>
        <v/>
      </c>
      <c r="AE37" s="781" t="str">
        <f>IF(SUM($O37:R37)=0,"",(SUM($O37:R37)*1000)/SUM($G37:J37))</f>
        <v/>
      </c>
      <c r="AF37" s="781" t="str">
        <f>IF(SUM($O37:S37)=0,"",(SUM($O37:S37)*1000)/SUM($G37:K37))</f>
        <v/>
      </c>
      <c r="BF37" s="97"/>
    </row>
    <row r="38" spans="1:58">
      <c r="A38" s="692" t="s">
        <v>34</v>
      </c>
      <c r="B38" s="692" t="s">
        <v>1328</v>
      </c>
      <c r="C38" s="692" t="s">
        <v>52</v>
      </c>
      <c r="D38" s="692" t="s">
        <v>1330</v>
      </c>
      <c r="E38" s="1162"/>
      <c r="F38" s="965"/>
      <c r="G38" s="966"/>
      <c r="H38" s="967"/>
      <c r="I38" s="965"/>
      <c r="J38" s="965"/>
      <c r="K38" s="968"/>
      <c r="L38" s="1416">
        <f t="shared" si="1"/>
        <v>0</v>
      </c>
      <c r="N38" s="965"/>
      <c r="O38" s="966"/>
      <c r="P38" s="965"/>
      <c r="Q38" s="966"/>
      <c r="R38" s="965"/>
      <c r="S38" s="966"/>
      <c r="T38" s="1416">
        <f t="shared" si="2"/>
        <v>0</v>
      </c>
      <c r="V38" s="781">
        <f t="shared" si="3"/>
        <v>0</v>
      </c>
      <c r="W38" s="781">
        <f t="shared" si="4"/>
        <v>0</v>
      </c>
      <c r="X38" s="781">
        <f t="shared" si="5"/>
        <v>0</v>
      </c>
      <c r="Y38" s="781">
        <f t="shared" si="6"/>
        <v>0</v>
      </c>
      <c r="Z38" s="781">
        <f t="shared" si="7"/>
        <v>0</v>
      </c>
      <c r="AA38" s="781">
        <f t="shared" si="8"/>
        <v>0</v>
      </c>
      <c r="AC38" s="781" t="str">
        <f>IF(SUM($O38:P38)=0,"",(SUM($O38:P38)*1000)/SUM($G38:H38))</f>
        <v/>
      </c>
      <c r="AD38" s="781" t="str">
        <f>IF(SUM($O38:Q38)=0,"",(SUM($O38:Q38)*1000)/SUM($G38:I38))</f>
        <v/>
      </c>
      <c r="AE38" s="781" t="str">
        <f>IF(SUM($O38:R38)=0,"",(SUM($O38:R38)*1000)/SUM($G38:J38))</f>
        <v/>
      </c>
      <c r="AF38" s="781" t="str">
        <f>IF(SUM($O38:S38)=0,"",(SUM($O38:S38)*1000)/SUM($G38:K38))</f>
        <v/>
      </c>
      <c r="BF38" s="97"/>
    </row>
    <row r="39" spans="1:58">
      <c r="A39" s="692" t="s">
        <v>34</v>
      </c>
      <c r="B39" s="692" t="s">
        <v>1329</v>
      </c>
      <c r="C39" s="692" t="s">
        <v>52</v>
      </c>
      <c r="D39" s="692" t="s">
        <v>1104</v>
      </c>
      <c r="E39" s="1162"/>
      <c r="F39" s="965"/>
      <c r="G39" s="966"/>
      <c r="H39" s="967"/>
      <c r="I39" s="965"/>
      <c r="J39" s="965"/>
      <c r="K39" s="968"/>
      <c r="L39" s="1416">
        <f t="shared" si="1"/>
        <v>0</v>
      </c>
      <c r="N39" s="965"/>
      <c r="O39" s="966"/>
      <c r="P39" s="965"/>
      <c r="Q39" s="966"/>
      <c r="R39" s="965"/>
      <c r="S39" s="966"/>
      <c r="T39" s="1416">
        <f t="shared" si="2"/>
        <v>0</v>
      </c>
      <c r="V39" s="781">
        <f t="shared" si="3"/>
        <v>0</v>
      </c>
      <c r="W39" s="781">
        <f t="shared" si="4"/>
        <v>0</v>
      </c>
      <c r="X39" s="781">
        <f t="shared" si="5"/>
        <v>0</v>
      </c>
      <c r="Y39" s="781">
        <f t="shared" si="6"/>
        <v>0</v>
      </c>
      <c r="Z39" s="781">
        <f t="shared" si="7"/>
        <v>0</v>
      </c>
      <c r="AA39" s="781">
        <f t="shared" si="8"/>
        <v>0</v>
      </c>
      <c r="AC39" s="781" t="str">
        <f>IF(SUM($O39:P39)=0,"",(SUM($O39:P39)*1000)/SUM($G39:H39))</f>
        <v/>
      </c>
      <c r="AD39" s="781" t="str">
        <f>IF(SUM($O39:Q39)=0,"",(SUM($O39:Q39)*1000)/SUM($G39:I39))</f>
        <v/>
      </c>
      <c r="AE39" s="781" t="str">
        <f>IF(SUM($O39:R39)=0,"",(SUM($O39:R39)*1000)/SUM($G39:J39))</f>
        <v/>
      </c>
      <c r="AF39" s="781" t="str">
        <f>IF(SUM($O39:S39)=0,"",(SUM($O39:S39)*1000)/SUM($G39:K39))</f>
        <v/>
      </c>
      <c r="BF39" s="97"/>
    </row>
    <row r="40" spans="1:58">
      <c r="A40" s="689" t="s">
        <v>34</v>
      </c>
      <c r="B40" s="692" t="s">
        <v>143</v>
      </c>
      <c r="C40" s="692" t="s">
        <v>52</v>
      </c>
      <c r="D40" s="692" t="s">
        <v>1103</v>
      </c>
      <c r="E40" s="1162"/>
      <c r="F40" s="965"/>
      <c r="G40" s="966"/>
      <c r="H40" s="967"/>
      <c r="I40" s="965"/>
      <c r="J40" s="965"/>
      <c r="K40" s="968"/>
      <c r="L40" s="1416">
        <f t="shared" si="1"/>
        <v>0</v>
      </c>
      <c r="N40" s="965"/>
      <c r="O40" s="966"/>
      <c r="P40" s="965"/>
      <c r="Q40" s="966"/>
      <c r="R40" s="965"/>
      <c r="S40" s="966"/>
      <c r="T40" s="1416">
        <f t="shared" si="2"/>
        <v>0</v>
      </c>
      <c r="V40" s="781">
        <f t="shared" si="3"/>
        <v>0</v>
      </c>
      <c r="W40" s="781">
        <f t="shared" si="4"/>
        <v>0</v>
      </c>
      <c r="X40" s="781">
        <f t="shared" si="5"/>
        <v>0</v>
      </c>
      <c r="Y40" s="781">
        <f t="shared" si="6"/>
        <v>0</v>
      </c>
      <c r="Z40" s="781">
        <f t="shared" si="7"/>
        <v>0</v>
      </c>
      <c r="AA40" s="781">
        <f t="shared" si="8"/>
        <v>0</v>
      </c>
      <c r="AC40" s="781" t="str">
        <f>IF(SUM($O40:P40)=0,"",(SUM($O40:P40)*1000)/SUM($G40:H40))</f>
        <v/>
      </c>
      <c r="AD40" s="781" t="str">
        <f>IF(SUM($O40:Q40)=0,"",(SUM($O40:Q40)*1000)/SUM($G40:I40))</f>
        <v/>
      </c>
      <c r="AE40" s="781" t="str">
        <f>IF(SUM($O40:R40)=0,"",(SUM($O40:R40)*1000)/SUM($G40:J40))</f>
        <v/>
      </c>
      <c r="AF40" s="781" t="str">
        <f>IF(SUM($O40:S40)=0,"",(SUM($O40:S40)*1000)/SUM($G40:K40))</f>
        <v/>
      </c>
      <c r="BF40" s="97"/>
    </row>
    <row r="41" spans="1:58">
      <c r="A41" s="692" t="s">
        <v>236</v>
      </c>
      <c r="B41" s="692" t="s">
        <v>144</v>
      </c>
      <c r="C41" s="692" t="s">
        <v>52</v>
      </c>
      <c r="D41" s="692" t="s">
        <v>144</v>
      </c>
      <c r="E41" s="1162"/>
      <c r="F41" s="965"/>
      <c r="G41" s="966"/>
      <c r="H41" s="967"/>
      <c r="I41" s="965"/>
      <c r="J41" s="965"/>
      <c r="K41" s="968"/>
      <c r="L41" s="1416">
        <f t="shared" si="1"/>
        <v>0</v>
      </c>
      <c r="N41" s="965"/>
      <c r="O41" s="966"/>
      <c r="P41" s="965"/>
      <c r="Q41" s="966"/>
      <c r="R41" s="965"/>
      <c r="S41" s="966"/>
      <c r="T41" s="1416">
        <f t="shared" si="2"/>
        <v>0</v>
      </c>
      <c r="V41" s="781">
        <f t="shared" si="3"/>
        <v>0</v>
      </c>
      <c r="W41" s="781">
        <f t="shared" si="4"/>
        <v>0</v>
      </c>
      <c r="X41" s="781">
        <f t="shared" si="5"/>
        <v>0</v>
      </c>
      <c r="Y41" s="781">
        <f t="shared" si="6"/>
        <v>0</v>
      </c>
      <c r="Z41" s="781">
        <f t="shared" si="7"/>
        <v>0</v>
      </c>
      <c r="AA41" s="781">
        <f t="shared" si="8"/>
        <v>0</v>
      </c>
      <c r="AC41" s="781" t="str">
        <f>IF(SUM($O41:P41)=0,"",(SUM($O41:P41)*1000)/SUM($G41:H41))</f>
        <v/>
      </c>
      <c r="AD41" s="781" t="str">
        <f>IF(SUM($O41:Q41)=0,"",(SUM($O41:Q41)*1000)/SUM($G41:I41))</f>
        <v/>
      </c>
      <c r="AE41" s="781" t="str">
        <f>IF(SUM($O41:R41)=0,"",(SUM($O41:R41)*1000)/SUM($G41:J41))</f>
        <v/>
      </c>
      <c r="AF41" s="781" t="str">
        <f>IF(SUM($O41:S41)=0,"",(SUM($O41:S41)*1000)/SUM($G41:K41))</f>
        <v/>
      </c>
      <c r="BF41" s="97"/>
    </row>
    <row r="42" spans="1:58">
      <c r="A42" s="692" t="s">
        <v>236</v>
      </c>
      <c r="B42" s="692" t="s">
        <v>143</v>
      </c>
      <c r="C42" s="692" t="s">
        <v>52</v>
      </c>
      <c r="D42" s="692" t="s">
        <v>1094</v>
      </c>
      <c r="E42" s="1162"/>
      <c r="F42" s="965"/>
      <c r="G42" s="966"/>
      <c r="H42" s="967"/>
      <c r="I42" s="965"/>
      <c r="J42" s="965"/>
      <c r="K42" s="968"/>
      <c r="L42" s="1416">
        <f t="shared" si="1"/>
        <v>0</v>
      </c>
      <c r="N42" s="965"/>
      <c r="O42" s="966"/>
      <c r="P42" s="965"/>
      <c r="Q42" s="966"/>
      <c r="R42" s="965"/>
      <c r="S42" s="966"/>
      <c r="T42" s="1416">
        <f t="shared" si="2"/>
        <v>0</v>
      </c>
      <c r="V42" s="781">
        <f t="shared" si="3"/>
        <v>0</v>
      </c>
      <c r="W42" s="781">
        <f t="shared" si="4"/>
        <v>0</v>
      </c>
      <c r="X42" s="781">
        <f t="shared" si="5"/>
        <v>0</v>
      </c>
      <c r="Y42" s="781">
        <f t="shared" si="6"/>
        <v>0</v>
      </c>
      <c r="Z42" s="781">
        <f t="shared" si="7"/>
        <v>0</v>
      </c>
      <c r="AA42" s="781">
        <f t="shared" si="8"/>
        <v>0</v>
      </c>
      <c r="AC42" s="781" t="str">
        <f>IF(SUM($O42:P42)=0,"",(SUM($O42:P42)*1000)/SUM($G42:H42))</f>
        <v/>
      </c>
      <c r="AD42" s="781" t="str">
        <f>IF(SUM($O42:Q42)=0,"",(SUM($O42:Q42)*1000)/SUM($G42:I42))</f>
        <v/>
      </c>
      <c r="AE42" s="781" t="str">
        <f>IF(SUM($O42:R42)=0,"",(SUM($O42:R42)*1000)/SUM($G42:J42))</f>
        <v/>
      </c>
      <c r="AF42" s="781" t="str">
        <f>IF(SUM($O42:S42)=0,"",(SUM($O42:S42)*1000)/SUM($G42:K42))</f>
        <v/>
      </c>
      <c r="BF42" s="97"/>
    </row>
    <row r="43" spans="1:58">
      <c r="A43" s="692" t="s">
        <v>145</v>
      </c>
      <c r="B43" s="692" t="s">
        <v>144</v>
      </c>
      <c r="C43" s="692" t="s">
        <v>52</v>
      </c>
      <c r="D43" s="692" t="s">
        <v>1095</v>
      </c>
      <c r="E43" s="1162"/>
      <c r="F43" s="965"/>
      <c r="G43" s="966"/>
      <c r="H43" s="967"/>
      <c r="I43" s="965"/>
      <c r="J43" s="965"/>
      <c r="K43" s="968"/>
      <c r="L43" s="1416">
        <f t="shared" si="1"/>
        <v>0</v>
      </c>
      <c r="N43" s="965"/>
      <c r="O43" s="966"/>
      <c r="P43" s="965"/>
      <c r="Q43" s="966"/>
      <c r="R43" s="965"/>
      <c r="S43" s="966"/>
      <c r="T43" s="1416">
        <f t="shared" si="2"/>
        <v>0</v>
      </c>
      <c r="V43" s="781">
        <f t="shared" si="3"/>
        <v>0</v>
      </c>
      <c r="W43" s="781">
        <f t="shared" si="4"/>
        <v>0</v>
      </c>
      <c r="X43" s="781">
        <f t="shared" si="5"/>
        <v>0</v>
      </c>
      <c r="Y43" s="781">
        <f t="shared" si="6"/>
        <v>0</v>
      </c>
      <c r="Z43" s="781">
        <f t="shared" si="7"/>
        <v>0</v>
      </c>
      <c r="AA43" s="781">
        <f t="shared" si="8"/>
        <v>0</v>
      </c>
      <c r="AC43" s="781" t="str">
        <f>IF(SUM($O43:P43)=0,"",(SUM($O43:P43)*1000)/SUM($G43:H43))</f>
        <v/>
      </c>
      <c r="AD43" s="781" t="str">
        <f>IF(SUM($O43:Q43)=0,"",(SUM($O43:Q43)*1000)/SUM($G43:I43))</f>
        <v/>
      </c>
      <c r="AE43" s="781" t="str">
        <f>IF(SUM($O43:R43)=0,"",(SUM($O43:R43)*1000)/SUM($G43:J43))</f>
        <v/>
      </c>
      <c r="AF43" s="781" t="str">
        <f>IF(SUM($O43:S43)=0,"",(SUM($O43:S43)*1000)/SUM($G43:K43))</f>
        <v/>
      </c>
      <c r="BF43" s="97"/>
    </row>
    <row r="44" spans="1:58">
      <c r="A44" s="692" t="s">
        <v>145</v>
      </c>
      <c r="B44" s="692" t="s">
        <v>1227</v>
      </c>
      <c r="C44" s="692" t="s">
        <v>52</v>
      </c>
      <c r="D44" s="692" t="s">
        <v>1096</v>
      </c>
      <c r="E44" s="1162"/>
      <c r="F44" s="965"/>
      <c r="G44" s="966"/>
      <c r="H44" s="967"/>
      <c r="I44" s="965"/>
      <c r="J44" s="965"/>
      <c r="K44" s="968"/>
      <c r="L44" s="1416">
        <f t="shared" si="1"/>
        <v>0</v>
      </c>
      <c r="N44" s="965"/>
      <c r="O44" s="966"/>
      <c r="P44" s="965"/>
      <c r="Q44" s="966"/>
      <c r="R44" s="965"/>
      <c r="S44" s="966"/>
      <c r="T44" s="1416">
        <f t="shared" si="2"/>
        <v>0</v>
      </c>
      <c r="V44" s="781">
        <f t="shared" si="3"/>
        <v>0</v>
      </c>
      <c r="W44" s="781">
        <f t="shared" si="4"/>
        <v>0</v>
      </c>
      <c r="X44" s="781">
        <f t="shared" si="5"/>
        <v>0</v>
      </c>
      <c r="Y44" s="781">
        <f t="shared" si="6"/>
        <v>0</v>
      </c>
      <c r="Z44" s="781">
        <f t="shared" si="7"/>
        <v>0</v>
      </c>
      <c r="AA44" s="781">
        <f t="shared" si="8"/>
        <v>0</v>
      </c>
      <c r="AC44" s="781" t="str">
        <f>IF(SUM($O44:P44)=0,"",(SUM($O44:P44)*1000)/SUM($G44:H44))</f>
        <v/>
      </c>
      <c r="AD44" s="781" t="str">
        <f>IF(SUM($O44:Q44)=0,"",(SUM($O44:Q44)*1000)/SUM($G44:I44))</f>
        <v/>
      </c>
      <c r="AE44" s="781" t="str">
        <f>IF(SUM($O44:R44)=0,"",(SUM($O44:R44)*1000)/SUM($G44:J44))</f>
        <v/>
      </c>
      <c r="AF44" s="781" t="str">
        <f>IF(SUM($O44:S44)=0,"",(SUM($O44:S44)*1000)/SUM($G44:K44))</f>
        <v/>
      </c>
      <c r="BF44" s="97"/>
    </row>
    <row r="45" spans="1:58">
      <c r="A45" s="692" t="s">
        <v>607</v>
      </c>
      <c r="B45" s="692" t="s">
        <v>143</v>
      </c>
      <c r="C45" s="692" t="s">
        <v>52</v>
      </c>
      <c r="D45" s="692" t="s">
        <v>1089</v>
      </c>
      <c r="E45" s="1162"/>
      <c r="F45" s="965"/>
      <c r="G45" s="966"/>
      <c r="H45" s="967"/>
      <c r="I45" s="965"/>
      <c r="J45" s="965"/>
      <c r="K45" s="968"/>
      <c r="L45" s="1416">
        <f t="shared" si="1"/>
        <v>0</v>
      </c>
      <c r="N45" s="965"/>
      <c r="O45" s="966"/>
      <c r="P45" s="965"/>
      <c r="Q45" s="966"/>
      <c r="R45" s="965"/>
      <c r="S45" s="966"/>
      <c r="T45" s="1416">
        <f t="shared" si="2"/>
        <v>0</v>
      </c>
      <c r="V45" s="781">
        <f t="shared" si="3"/>
        <v>0</v>
      </c>
      <c r="W45" s="781">
        <f t="shared" si="4"/>
        <v>0</v>
      </c>
      <c r="X45" s="781">
        <f t="shared" si="5"/>
        <v>0</v>
      </c>
      <c r="Y45" s="781">
        <f t="shared" si="6"/>
        <v>0</v>
      </c>
      <c r="Z45" s="781">
        <f t="shared" si="7"/>
        <v>0</v>
      </c>
      <c r="AA45" s="781">
        <f t="shared" si="8"/>
        <v>0</v>
      </c>
      <c r="AC45" s="781" t="str">
        <f>IF(SUM($O45:P45)=0,"",(SUM($O45:P45)*1000)/SUM($G45:H45))</f>
        <v/>
      </c>
      <c r="AD45" s="781" t="str">
        <f>IF(SUM($O45:Q45)=0,"",(SUM($O45:Q45)*1000)/SUM($G45:I45))</f>
        <v/>
      </c>
      <c r="AE45" s="781" t="str">
        <f>IF(SUM($O45:R45)=0,"",(SUM($O45:R45)*1000)/SUM($G45:J45))</f>
        <v/>
      </c>
      <c r="AF45" s="781" t="str">
        <f>IF(SUM($O45:S45)=0,"",(SUM($O45:S45)*1000)/SUM($G45:K45))</f>
        <v/>
      </c>
      <c r="BF45" s="97"/>
    </row>
    <row r="46" spans="1:58">
      <c r="A46" s="694" t="s">
        <v>815</v>
      </c>
      <c r="B46" s="692" t="s">
        <v>143</v>
      </c>
      <c r="C46" s="692" t="s">
        <v>52</v>
      </c>
      <c r="D46" s="692" t="s">
        <v>1102</v>
      </c>
      <c r="E46" s="1162"/>
      <c r="F46" s="965"/>
      <c r="G46" s="966"/>
      <c r="H46" s="967"/>
      <c r="I46" s="965"/>
      <c r="J46" s="965"/>
      <c r="K46" s="968"/>
      <c r="L46" s="1416">
        <f t="shared" si="1"/>
        <v>0</v>
      </c>
      <c r="N46" s="965"/>
      <c r="O46" s="966"/>
      <c r="P46" s="965"/>
      <c r="Q46" s="966"/>
      <c r="R46" s="965"/>
      <c r="S46" s="966"/>
      <c r="T46" s="1416">
        <f t="shared" si="2"/>
        <v>0</v>
      </c>
      <c r="V46" s="781">
        <f t="shared" si="3"/>
        <v>0</v>
      </c>
      <c r="W46" s="781">
        <f t="shared" si="4"/>
        <v>0</v>
      </c>
      <c r="X46" s="781">
        <f t="shared" si="5"/>
        <v>0</v>
      </c>
      <c r="Y46" s="781">
        <f t="shared" si="6"/>
        <v>0</v>
      </c>
      <c r="Z46" s="781">
        <f t="shared" si="7"/>
        <v>0</v>
      </c>
      <c r="AA46" s="781">
        <f t="shared" si="8"/>
        <v>0</v>
      </c>
      <c r="AC46" s="781" t="str">
        <f>IF(SUM($O46:P46)=0,"",(SUM($O46:P46)*1000)/SUM($G46:H46))</f>
        <v/>
      </c>
      <c r="AD46" s="781" t="str">
        <f>IF(SUM($O46:Q46)=0,"",(SUM($O46:Q46)*1000)/SUM($G46:I46))</f>
        <v/>
      </c>
      <c r="AE46" s="781" t="str">
        <f>IF(SUM($O46:R46)=0,"",(SUM($O46:R46)*1000)/SUM($G46:J46))</f>
        <v/>
      </c>
      <c r="AF46" s="781" t="str">
        <f>IF(SUM($O46:S46)=0,"",(SUM($O46:S46)*1000)/SUM($G46:K46))</f>
        <v/>
      </c>
      <c r="BF46" s="97"/>
    </row>
    <row r="47" spans="1:58">
      <c r="A47" s="692" t="s">
        <v>592</v>
      </c>
      <c r="B47" s="692" t="s">
        <v>143</v>
      </c>
      <c r="C47" s="692" t="s">
        <v>52</v>
      </c>
      <c r="D47" s="692" t="s">
        <v>1089</v>
      </c>
      <c r="E47" s="1162"/>
      <c r="F47" s="965"/>
      <c r="G47" s="966"/>
      <c r="H47" s="967"/>
      <c r="I47" s="965"/>
      <c r="J47" s="965"/>
      <c r="K47" s="968"/>
      <c r="L47" s="1416">
        <f t="shared" si="1"/>
        <v>0</v>
      </c>
      <c r="N47" s="965"/>
      <c r="O47" s="966"/>
      <c r="P47" s="965"/>
      <c r="Q47" s="966"/>
      <c r="R47" s="965"/>
      <c r="S47" s="966"/>
      <c r="T47" s="1416">
        <f t="shared" si="2"/>
        <v>0</v>
      </c>
      <c r="V47" s="781">
        <f t="shared" si="3"/>
        <v>0</v>
      </c>
      <c r="W47" s="781">
        <f t="shared" si="4"/>
        <v>0</v>
      </c>
      <c r="X47" s="781">
        <f t="shared" si="5"/>
        <v>0</v>
      </c>
      <c r="Y47" s="781">
        <f t="shared" si="6"/>
        <v>0</v>
      </c>
      <c r="Z47" s="781">
        <f t="shared" si="7"/>
        <v>0</v>
      </c>
      <c r="AA47" s="781">
        <f t="shared" si="8"/>
        <v>0</v>
      </c>
      <c r="AC47" s="781" t="str">
        <f>IF(SUM($O47:P47)=0,"",(SUM($O47:P47)*1000)/SUM($G47:H47))</f>
        <v/>
      </c>
      <c r="AD47" s="781" t="str">
        <f>IF(SUM($O47:Q47)=0,"",(SUM($O47:Q47)*1000)/SUM($G47:I47))</f>
        <v/>
      </c>
      <c r="AE47" s="781" t="str">
        <f>IF(SUM($O47:R47)=0,"",(SUM($O47:R47)*1000)/SUM($G47:J47))</f>
        <v/>
      </c>
      <c r="AF47" s="781" t="str">
        <f>IF(SUM($O47:S47)=0,"",(SUM($O47:S47)*1000)/SUM($G47:K47))</f>
        <v/>
      </c>
      <c r="BF47" s="97"/>
    </row>
    <row r="48" spans="1:58">
      <c r="A48" s="692" t="s">
        <v>608</v>
      </c>
      <c r="B48" s="692" t="s">
        <v>143</v>
      </c>
      <c r="C48" s="692" t="s">
        <v>52</v>
      </c>
      <c r="D48" s="692" t="s">
        <v>1101</v>
      </c>
      <c r="E48" s="1162"/>
      <c r="F48" s="965"/>
      <c r="G48" s="966"/>
      <c r="H48" s="967"/>
      <c r="I48" s="965"/>
      <c r="J48" s="965"/>
      <c r="K48" s="968"/>
      <c r="L48" s="1416">
        <f t="shared" si="1"/>
        <v>0</v>
      </c>
      <c r="N48" s="965"/>
      <c r="O48" s="966"/>
      <c r="P48" s="965"/>
      <c r="Q48" s="966"/>
      <c r="R48" s="965"/>
      <c r="S48" s="966"/>
      <c r="T48" s="1416">
        <f t="shared" si="2"/>
        <v>0</v>
      </c>
      <c r="V48" s="781">
        <f t="shared" si="3"/>
        <v>0</v>
      </c>
      <c r="W48" s="781">
        <f t="shared" si="4"/>
        <v>0</v>
      </c>
      <c r="X48" s="781">
        <f t="shared" si="5"/>
        <v>0</v>
      </c>
      <c r="Y48" s="781">
        <f t="shared" si="6"/>
        <v>0</v>
      </c>
      <c r="Z48" s="781">
        <f t="shared" si="7"/>
        <v>0</v>
      </c>
      <c r="AA48" s="781">
        <f t="shared" si="8"/>
        <v>0</v>
      </c>
      <c r="AC48" s="781" t="str">
        <f>IF(SUM($O48:P48)=0,"",(SUM($O48:P48)*1000)/SUM($G48:H48))</f>
        <v/>
      </c>
      <c r="AD48" s="781" t="str">
        <f>IF(SUM($O48:Q48)=0,"",(SUM($O48:Q48)*1000)/SUM($G48:I48))</f>
        <v/>
      </c>
      <c r="AE48" s="781" t="str">
        <f>IF(SUM($O48:R48)=0,"",(SUM($O48:R48)*1000)/SUM($G48:J48))</f>
        <v/>
      </c>
      <c r="AF48" s="781" t="str">
        <f>IF(SUM($O48:S48)=0,"",(SUM($O48:S48)*1000)/SUM($G48:K48))</f>
        <v/>
      </c>
      <c r="BF48" s="97"/>
    </row>
    <row r="49" spans="1:58">
      <c r="A49" s="692" t="s">
        <v>21</v>
      </c>
      <c r="B49" s="692" t="s">
        <v>1328</v>
      </c>
      <c r="C49" s="692" t="s">
        <v>1331</v>
      </c>
      <c r="D49" s="692" t="s">
        <v>1330</v>
      </c>
      <c r="E49" s="1162"/>
      <c r="F49" s="965"/>
      <c r="G49" s="966"/>
      <c r="H49" s="967"/>
      <c r="I49" s="965"/>
      <c r="J49" s="965"/>
      <c r="K49" s="968"/>
      <c r="L49" s="1416">
        <f t="shared" si="1"/>
        <v>0</v>
      </c>
      <c r="N49" s="965"/>
      <c r="O49" s="966"/>
      <c r="P49" s="965"/>
      <c r="Q49" s="966"/>
      <c r="R49" s="965"/>
      <c r="S49" s="966"/>
      <c r="T49" s="1416">
        <f t="shared" si="2"/>
        <v>0</v>
      </c>
      <c r="V49" s="781">
        <f t="shared" si="3"/>
        <v>0</v>
      </c>
      <c r="W49" s="781">
        <f t="shared" si="4"/>
        <v>0</v>
      </c>
      <c r="X49" s="781">
        <f t="shared" si="5"/>
        <v>0</v>
      </c>
      <c r="Y49" s="781">
        <f t="shared" si="6"/>
        <v>0</v>
      </c>
      <c r="Z49" s="781">
        <f t="shared" si="7"/>
        <v>0</v>
      </c>
      <c r="AA49" s="781">
        <f t="shared" si="8"/>
        <v>0</v>
      </c>
      <c r="AC49" s="781" t="str">
        <f>IF(SUM($O49:P49)=0,"",(SUM($O49:P49)*1000)/SUM($G49:H49))</f>
        <v/>
      </c>
      <c r="AD49" s="781" t="str">
        <f>IF(SUM($O49:Q49)=0,"",(SUM($O49:Q49)*1000)/SUM($G49:I49))</f>
        <v/>
      </c>
      <c r="AE49" s="781" t="str">
        <f>IF(SUM($O49:R49)=0,"",(SUM($O49:R49)*1000)/SUM($G49:J49))</f>
        <v/>
      </c>
      <c r="AF49" s="781" t="str">
        <f>IF(SUM($O49:S49)=0,"",(SUM($O49:S49)*1000)/SUM($G49:K49))</f>
        <v/>
      </c>
      <c r="BF49" s="97"/>
    </row>
    <row r="50" spans="1:58">
      <c r="A50" s="692" t="s">
        <v>21</v>
      </c>
      <c r="B50" s="692" t="s">
        <v>1329</v>
      </c>
      <c r="C50" s="692" t="s">
        <v>1331</v>
      </c>
      <c r="D50" s="692" t="s">
        <v>1084</v>
      </c>
      <c r="E50" s="1162"/>
      <c r="F50" s="965"/>
      <c r="G50" s="966"/>
      <c r="H50" s="967"/>
      <c r="I50" s="965"/>
      <c r="J50" s="965"/>
      <c r="K50" s="968"/>
      <c r="L50" s="1416">
        <f t="shared" si="1"/>
        <v>0</v>
      </c>
      <c r="N50" s="965"/>
      <c r="O50" s="966"/>
      <c r="P50" s="965"/>
      <c r="Q50" s="966"/>
      <c r="R50" s="965"/>
      <c r="S50" s="966"/>
      <c r="T50" s="1416">
        <f t="shared" si="2"/>
        <v>0</v>
      </c>
      <c r="V50" s="781">
        <f t="shared" si="3"/>
        <v>0</v>
      </c>
      <c r="W50" s="781">
        <f t="shared" si="4"/>
        <v>0</v>
      </c>
      <c r="X50" s="781">
        <f t="shared" si="5"/>
        <v>0</v>
      </c>
      <c r="Y50" s="781">
        <f t="shared" si="6"/>
        <v>0</v>
      </c>
      <c r="Z50" s="781">
        <f t="shared" si="7"/>
        <v>0</v>
      </c>
      <c r="AA50" s="781">
        <f t="shared" si="8"/>
        <v>0</v>
      </c>
      <c r="AC50" s="781" t="str">
        <f>IF(SUM($O50:P50)=0,"",(SUM($O50:P50)*1000)/SUM($G50:H50))</f>
        <v/>
      </c>
      <c r="AD50" s="781" t="str">
        <f>IF(SUM($O50:Q50)=0,"",(SUM($O50:Q50)*1000)/SUM($G50:I50))</f>
        <v/>
      </c>
      <c r="AE50" s="781" t="str">
        <f>IF(SUM($O50:R50)=0,"",(SUM($O50:R50)*1000)/SUM($G50:J50))</f>
        <v/>
      </c>
      <c r="AF50" s="781" t="str">
        <f>IF(SUM($O50:S50)=0,"",(SUM($O50:S50)*1000)/SUM($G50:K50))</f>
        <v/>
      </c>
      <c r="BF50" s="97"/>
    </row>
    <row r="51" spans="1:58">
      <c r="A51" s="689" t="s">
        <v>21</v>
      </c>
      <c r="B51" s="692" t="s">
        <v>143</v>
      </c>
      <c r="C51" s="692" t="s">
        <v>53</v>
      </c>
      <c r="D51" s="692" t="s">
        <v>1087</v>
      </c>
      <c r="E51" s="1162"/>
      <c r="F51" s="965"/>
      <c r="G51" s="966"/>
      <c r="H51" s="967"/>
      <c r="I51" s="965"/>
      <c r="J51" s="965"/>
      <c r="K51" s="968"/>
      <c r="L51" s="1416">
        <f t="shared" si="1"/>
        <v>0</v>
      </c>
      <c r="N51" s="965"/>
      <c r="O51" s="966"/>
      <c r="P51" s="965"/>
      <c r="Q51" s="966"/>
      <c r="R51" s="965"/>
      <c r="S51" s="966"/>
      <c r="T51" s="1416">
        <f t="shared" si="2"/>
        <v>0</v>
      </c>
      <c r="V51" s="781">
        <f t="shared" si="3"/>
        <v>0</v>
      </c>
      <c r="W51" s="781">
        <f t="shared" si="4"/>
        <v>0</v>
      </c>
      <c r="X51" s="781">
        <f t="shared" si="5"/>
        <v>0</v>
      </c>
      <c r="Y51" s="781">
        <f t="shared" si="6"/>
        <v>0</v>
      </c>
      <c r="Z51" s="781">
        <f t="shared" si="7"/>
        <v>0</v>
      </c>
      <c r="AA51" s="781">
        <f t="shared" si="8"/>
        <v>0</v>
      </c>
      <c r="AC51" s="781" t="str">
        <f>IF(SUM($O51:P51)=0,"",(SUM($O51:P51)*1000)/SUM($G51:H51))</f>
        <v/>
      </c>
      <c r="AD51" s="781" t="str">
        <f>IF(SUM($O51:Q51)=0,"",(SUM($O51:Q51)*1000)/SUM($G51:I51))</f>
        <v/>
      </c>
      <c r="AE51" s="781" t="str">
        <f>IF(SUM($O51:R51)=0,"",(SUM($O51:R51)*1000)/SUM($G51:J51))</f>
        <v/>
      </c>
      <c r="AF51" s="781" t="str">
        <f>IF(SUM($O51:S51)=0,"",(SUM($O51:S51)*1000)/SUM($G51:K51))</f>
        <v/>
      </c>
      <c r="BF51" s="97"/>
    </row>
    <row r="52" spans="1:58">
      <c r="A52" s="692" t="s">
        <v>34</v>
      </c>
      <c r="B52" s="692" t="s">
        <v>1328</v>
      </c>
      <c r="C52" s="692" t="s">
        <v>1331</v>
      </c>
      <c r="D52" s="692" t="s">
        <v>1330</v>
      </c>
      <c r="E52" s="1162"/>
      <c r="F52" s="965"/>
      <c r="G52" s="966"/>
      <c r="H52" s="967"/>
      <c r="I52" s="965"/>
      <c r="J52" s="965"/>
      <c r="K52" s="968"/>
      <c r="L52" s="1416">
        <f t="shared" si="1"/>
        <v>0</v>
      </c>
      <c r="N52" s="965"/>
      <c r="O52" s="966"/>
      <c r="P52" s="965"/>
      <c r="Q52" s="966"/>
      <c r="R52" s="965"/>
      <c r="S52" s="966"/>
      <c r="T52" s="1416">
        <f t="shared" si="2"/>
        <v>0</v>
      </c>
      <c r="V52" s="781">
        <f t="shared" si="3"/>
        <v>0</v>
      </c>
      <c r="W52" s="781">
        <f t="shared" si="4"/>
        <v>0</v>
      </c>
      <c r="X52" s="781">
        <f t="shared" si="5"/>
        <v>0</v>
      </c>
      <c r="Y52" s="781">
        <f t="shared" si="6"/>
        <v>0</v>
      </c>
      <c r="Z52" s="781">
        <f t="shared" si="7"/>
        <v>0</v>
      </c>
      <c r="AA52" s="781">
        <f t="shared" si="8"/>
        <v>0</v>
      </c>
      <c r="AC52" s="781" t="str">
        <f>IF(SUM($O52:P52)=0,"",(SUM($O52:P52)*1000)/SUM($G52:H52))</f>
        <v/>
      </c>
      <c r="AD52" s="781" t="str">
        <f>IF(SUM($O52:Q52)=0,"",(SUM($O52:Q52)*1000)/SUM($G52:I52))</f>
        <v/>
      </c>
      <c r="AE52" s="781" t="str">
        <f>IF(SUM($O52:R52)=0,"",(SUM($O52:R52)*1000)/SUM($G52:J52))</f>
        <v/>
      </c>
      <c r="AF52" s="781" t="str">
        <f>IF(SUM($O52:S52)=0,"",(SUM($O52:S52)*1000)/SUM($G52:K52))</f>
        <v/>
      </c>
      <c r="BF52" s="97"/>
    </row>
    <row r="53" spans="1:58">
      <c r="A53" s="689" t="s">
        <v>34</v>
      </c>
      <c r="B53" s="692" t="s">
        <v>144</v>
      </c>
      <c r="C53" s="692" t="s">
        <v>53</v>
      </c>
      <c r="D53" s="692" t="s">
        <v>1104</v>
      </c>
      <c r="E53" s="1162"/>
      <c r="F53" s="965"/>
      <c r="G53" s="966"/>
      <c r="H53" s="967"/>
      <c r="I53" s="965"/>
      <c r="J53" s="965"/>
      <c r="K53" s="968"/>
      <c r="L53" s="1416">
        <f t="shared" si="1"/>
        <v>0</v>
      </c>
      <c r="N53" s="965"/>
      <c r="O53" s="966"/>
      <c r="P53" s="965"/>
      <c r="Q53" s="966"/>
      <c r="R53" s="965"/>
      <c r="S53" s="966"/>
      <c r="T53" s="1416">
        <f t="shared" si="2"/>
        <v>0</v>
      </c>
      <c r="V53" s="781">
        <f t="shared" si="3"/>
        <v>0</v>
      </c>
      <c r="W53" s="781">
        <f t="shared" si="4"/>
        <v>0</v>
      </c>
      <c r="X53" s="781">
        <f t="shared" si="5"/>
        <v>0</v>
      </c>
      <c r="Y53" s="781">
        <f t="shared" si="6"/>
        <v>0</v>
      </c>
      <c r="Z53" s="781">
        <f t="shared" si="7"/>
        <v>0</v>
      </c>
      <c r="AA53" s="781">
        <f t="shared" si="8"/>
        <v>0</v>
      </c>
      <c r="AC53" s="781" t="str">
        <f>IF(SUM($O53:P53)=0,"",(SUM($O53:P53)*1000)/SUM($G53:H53))</f>
        <v/>
      </c>
      <c r="AD53" s="781" t="str">
        <f>IF(SUM($O53:Q53)=0,"",(SUM($O53:Q53)*1000)/SUM($G53:I53))</f>
        <v/>
      </c>
      <c r="AE53" s="781" t="str">
        <f>IF(SUM($O53:R53)=0,"",(SUM($O53:R53)*1000)/SUM($G53:J53))</f>
        <v/>
      </c>
      <c r="AF53" s="781" t="str">
        <f>IF(SUM($O53:S53)=0,"",(SUM($O53:S53)*1000)/SUM($G53:K53))</f>
        <v/>
      </c>
      <c r="BF53" s="97"/>
    </row>
    <row r="54" spans="1:58">
      <c r="A54" s="689" t="s">
        <v>34</v>
      </c>
      <c r="B54" s="692" t="s">
        <v>143</v>
      </c>
      <c r="C54" s="692" t="s">
        <v>53</v>
      </c>
      <c r="D54" s="692" t="s">
        <v>1103</v>
      </c>
      <c r="E54" s="1162"/>
      <c r="F54" s="965"/>
      <c r="G54" s="966"/>
      <c r="H54" s="967"/>
      <c r="I54" s="965"/>
      <c r="J54" s="965"/>
      <c r="K54" s="968"/>
      <c r="L54" s="1416">
        <f t="shared" si="1"/>
        <v>0</v>
      </c>
      <c r="N54" s="965"/>
      <c r="O54" s="966"/>
      <c r="P54" s="965"/>
      <c r="Q54" s="966"/>
      <c r="R54" s="965"/>
      <c r="S54" s="966"/>
      <c r="T54" s="1416">
        <f t="shared" si="2"/>
        <v>0</v>
      </c>
      <c r="V54" s="781">
        <f t="shared" si="3"/>
        <v>0</v>
      </c>
      <c r="W54" s="781">
        <f t="shared" si="4"/>
        <v>0</v>
      </c>
      <c r="X54" s="781">
        <f t="shared" si="5"/>
        <v>0</v>
      </c>
      <c r="Y54" s="781">
        <f t="shared" si="6"/>
        <v>0</v>
      </c>
      <c r="Z54" s="781">
        <f t="shared" si="7"/>
        <v>0</v>
      </c>
      <c r="AA54" s="781">
        <f t="shared" si="8"/>
        <v>0</v>
      </c>
      <c r="AC54" s="781" t="str">
        <f>IF(SUM($O54:P54)=0,"",(SUM($O54:P54)*1000)/SUM($G54:H54))</f>
        <v/>
      </c>
      <c r="AD54" s="781" t="str">
        <f>IF(SUM($O54:Q54)=0,"",(SUM($O54:Q54)*1000)/SUM($G54:I54))</f>
        <v/>
      </c>
      <c r="AE54" s="781" t="str">
        <f>IF(SUM($O54:R54)=0,"",(SUM($O54:R54)*1000)/SUM($G54:J54))</f>
        <v/>
      </c>
      <c r="AF54" s="781" t="str">
        <f>IF(SUM($O54:S54)=0,"",(SUM($O54:S54)*1000)/SUM($G54:K54))</f>
        <v/>
      </c>
      <c r="BF54" s="97"/>
    </row>
    <row r="55" spans="1:58">
      <c r="A55" s="692" t="s">
        <v>236</v>
      </c>
      <c r="B55" s="692" t="s">
        <v>144</v>
      </c>
      <c r="C55" s="692" t="s">
        <v>53</v>
      </c>
      <c r="D55" s="692" t="s">
        <v>144</v>
      </c>
      <c r="E55" s="1162"/>
      <c r="F55" s="965"/>
      <c r="G55" s="966"/>
      <c r="H55" s="967"/>
      <c r="I55" s="965"/>
      <c r="J55" s="965"/>
      <c r="K55" s="968"/>
      <c r="L55" s="1416">
        <f t="shared" si="1"/>
        <v>0</v>
      </c>
      <c r="N55" s="965"/>
      <c r="O55" s="966"/>
      <c r="P55" s="965"/>
      <c r="Q55" s="966"/>
      <c r="R55" s="965"/>
      <c r="S55" s="966"/>
      <c r="T55" s="1416">
        <f t="shared" si="2"/>
        <v>0</v>
      </c>
      <c r="V55" s="781">
        <f t="shared" si="3"/>
        <v>0</v>
      </c>
      <c r="W55" s="781">
        <f t="shared" si="4"/>
        <v>0</v>
      </c>
      <c r="X55" s="781">
        <f t="shared" si="5"/>
        <v>0</v>
      </c>
      <c r="Y55" s="781">
        <f t="shared" si="6"/>
        <v>0</v>
      </c>
      <c r="Z55" s="781">
        <f t="shared" si="7"/>
        <v>0</v>
      </c>
      <c r="AA55" s="781">
        <f t="shared" si="8"/>
        <v>0</v>
      </c>
      <c r="AC55" s="781" t="str">
        <f>IF(SUM($O55:P55)=0,"",(SUM($O55:P55)*1000)/SUM($G55:H55))</f>
        <v/>
      </c>
      <c r="AD55" s="781" t="str">
        <f>IF(SUM($O55:Q55)=0,"",(SUM($O55:Q55)*1000)/SUM($G55:I55))</f>
        <v/>
      </c>
      <c r="AE55" s="781" t="str">
        <f>IF(SUM($O55:R55)=0,"",(SUM($O55:R55)*1000)/SUM($G55:J55))</f>
        <v/>
      </c>
      <c r="AF55" s="781" t="str">
        <f>IF(SUM($O55:S55)=0,"",(SUM($O55:S55)*1000)/SUM($G55:K55))</f>
        <v/>
      </c>
      <c r="BF55" s="97"/>
    </row>
    <row r="56" spans="1:58">
      <c r="A56" s="692" t="s">
        <v>236</v>
      </c>
      <c r="B56" s="692" t="s">
        <v>143</v>
      </c>
      <c r="C56" s="692" t="s">
        <v>53</v>
      </c>
      <c r="D56" s="692" t="s">
        <v>1094</v>
      </c>
      <c r="E56" s="1162"/>
      <c r="F56" s="965"/>
      <c r="G56" s="966"/>
      <c r="H56" s="967"/>
      <c r="I56" s="965"/>
      <c r="J56" s="965"/>
      <c r="K56" s="968"/>
      <c r="L56" s="1416">
        <f t="shared" si="1"/>
        <v>0</v>
      </c>
      <c r="N56" s="965"/>
      <c r="O56" s="966"/>
      <c r="P56" s="965"/>
      <c r="Q56" s="966"/>
      <c r="R56" s="965"/>
      <c r="S56" s="966"/>
      <c r="T56" s="1416">
        <f t="shared" si="2"/>
        <v>0</v>
      </c>
      <c r="V56" s="781">
        <f t="shared" si="3"/>
        <v>0</v>
      </c>
      <c r="W56" s="781">
        <f t="shared" si="4"/>
        <v>0</v>
      </c>
      <c r="X56" s="781">
        <f t="shared" si="5"/>
        <v>0</v>
      </c>
      <c r="Y56" s="781">
        <f t="shared" si="6"/>
        <v>0</v>
      </c>
      <c r="Z56" s="781">
        <f t="shared" si="7"/>
        <v>0</v>
      </c>
      <c r="AA56" s="781">
        <f t="shared" si="8"/>
        <v>0</v>
      </c>
      <c r="AC56" s="781" t="str">
        <f>IF(SUM($O56:P56)=0,"",(SUM($O56:P56)*1000)/SUM($G56:H56))</f>
        <v/>
      </c>
      <c r="AD56" s="781" t="str">
        <f>IF(SUM($O56:Q56)=0,"",(SUM($O56:Q56)*1000)/SUM($G56:I56))</f>
        <v/>
      </c>
      <c r="AE56" s="781" t="str">
        <f>IF(SUM($O56:R56)=0,"",(SUM($O56:R56)*1000)/SUM($G56:J56))</f>
        <v/>
      </c>
      <c r="AF56" s="781" t="str">
        <f>IF(SUM($O56:S56)=0,"",(SUM($O56:S56)*1000)/SUM($G56:K56))</f>
        <v/>
      </c>
      <c r="BF56" s="97"/>
    </row>
    <row r="57" spans="1:58">
      <c r="A57" s="692" t="s">
        <v>145</v>
      </c>
      <c r="B57" s="692" t="s">
        <v>144</v>
      </c>
      <c r="C57" s="692" t="s">
        <v>53</v>
      </c>
      <c r="D57" s="692" t="s">
        <v>1095</v>
      </c>
      <c r="E57" s="1162"/>
      <c r="F57" s="965"/>
      <c r="G57" s="966"/>
      <c r="H57" s="967"/>
      <c r="I57" s="965"/>
      <c r="J57" s="965"/>
      <c r="K57" s="968"/>
      <c r="L57" s="1416">
        <f t="shared" si="1"/>
        <v>0</v>
      </c>
      <c r="N57" s="965"/>
      <c r="O57" s="966"/>
      <c r="P57" s="965"/>
      <c r="Q57" s="966"/>
      <c r="R57" s="965"/>
      <c r="S57" s="966"/>
      <c r="T57" s="1416">
        <f t="shared" si="2"/>
        <v>0</v>
      </c>
      <c r="V57" s="781">
        <f t="shared" si="3"/>
        <v>0</v>
      </c>
      <c r="W57" s="781">
        <f t="shared" si="4"/>
        <v>0</v>
      </c>
      <c r="X57" s="781">
        <f t="shared" si="5"/>
        <v>0</v>
      </c>
      <c r="Y57" s="781">
        <f t="shared" si="6"/>
        <v>0</v>
      </c>
      <c r="Z57" s="781">
        <f t="shared" si="7"/>
        <v>0</v>
      </c>
      <c r="AA57" s="781">
        <f t="shared" si="8"/>
        <v>0</v>
      </c>
      <c r="AC57" s="781" t="str">
        <f>IF(SUM($O57:P57)=0,"",(SUM($O57:P57)*1000)/SUM($G57:H57))</f>
        <v/>
      </c>
      <c r="AD57" s="781" t="str">
        <f>IF(SUM($O57:Q57)=0,"",(SUM($O57:Q57)*1000)/SUM($G57:I57))</f>
        <v/>
      </c>
      <c r="AE57" s="781" t="str">
        <f>IF(SUM($O57:R57)=0,"",(SUM($O57:R57)*1000)/SUM($G57:J57))</f>
        <v/>
      </c>
      <c r="AF57" s="781" t="str">
        <f>IF(SUM($O57:S57)=0,"",(SUM($O57:S57)*1000)/SUM($G57:K57))</f>
        <v/>
      </c>
      <c r="BF57" s="97"/>
    </row>
    <row r="58" spans="1:58">
      <c r="A58" s="692" t="s">
        <v>145</v>
      </c>
      <c r="B58" s="692" t="s">
        <v>1227</v>
      </c>
      <c r="C58" s="692" t="s">
        <v>53</v>
      </c>
      <c r="D58" s="692" t="s">
        <v>1096</v>
      </c>
      <c r="E58" s="1162"/>
      <c r="F58" s="965"/>
      <c r="G58" s="966"/>
      <c r="H58" s="967"/>
      <c r="I58" s="965"/>
      <c r="J58" s="965"/>
      <c r="K58" s="968"/>
      <c r="L58" s="1416">
        <f t="shared" si="1"/>
        <v>0</v>
      </c>
      <c r="N58" s="965"/>
      <c r="O58" s="966"/>
      <c r="P58" s="965"/>
      <c r="Q58" s="966"/>
      <c r="R58" s="965"/>
      <c r="S58" s="966"/>
      <c r="T58" s="1416">
        <f t="shared" si="2"/>
        <v>0</v>
      </c>
      <c r="V58" s="781">
        <f t="shared" si="3"/>
        <v>0</v>
      </c>
      <c r="W58" s="781">
        <f t="shared" si="4"/>
        <v>0</v>
      </c>
      <c r="X58" s="781">
        <f t="shared" si="5"/>
        <v>0</v>
      </c>
      <c r="Y58" s="781">
        <f t="shared" si="6"/>
        <v>0</v>
      </c>
      <c r="Z58" s="781">
        <f t="shared" si="7"/>
        <v>0</v>
      </c>
      <c r="AA58" s="781">
        <f t="shared" si="8"/>
        <v>0</v>
      </c>
      <c r="AC58" s="781" t="str">
        <f>IF(SUM($O58:P58)=0,"",(SUM($O58:P58)*1000)/SUM($G58:H58))</f>
        <v/>
      </c>
      <c r="AD58" s="781" t="str">
        <f>IF(SUM($O58:Q58)=0,"",(SUM($O58:Q58)*1000)/SUM($G58:I58))</f>
        <v/>
      </c>
      <c r="AE58" s="781" t="str">
        <f>IF(SUM($O58:R58)=0,"",(SUM($O58:R58)*1000)/SUM($G58:J58))</f>
        <v/>
      </c>
      <c r="AF58" s="781" t="str">
        <f>IF(SUM($O58:S58)=0,"",(SUM($O58:S58)*1000)/SUM($G58:K58))</f>
        <v/>
      </c>
      <c r="BF58" s="97"/>
    </row>
    <row r="59" spans="1:58">
      <c r="A59" s="692" t="s">
        <v>607</v>
      </c>
      <c r="B59" s="692" t="s">
        <v>143</v>
      </c>
      <c r="C59" s="692" t="s">
        <v>53</v>
      </c>
      <c r="D59" s="692" t="s">
        <v>1089</v>
      </c>
      <c r="E59" s="1162"/>
      <c r="F59" s="965"/>
      <c r="G59" s="966"/>
      <c r="H59" s="967"/>
      <c r="I59" s="965"/>
      <c r="J59" s="965"/>
      <c r="K59" s="968"/>
      <c r="L59" s="1416">
        <f t="shared" si="1"/>
        <v>0</v>
      </c>
      <c r="N59" s="965"/>
      <c r="O59" s="966"/>
      <c r="P59" s="965"/>
      <c r="Q59" s="966"/>
      <c r="R59" s="965"/>
      <c r="S59" s="966"/>
      <c r="T59" s="1416">
        <f t="shared" si="2"/>
        <v>0</v>
      </c>
      <c r="V59" s="781">
        <f t="shared" si="3"/>
        <v>0</v>
      </c>
      <c r="W59" s="781">
        <f t="shared" si="4"/>
        <v>0</v>
      </c>
      <c r="X59" s="781">
        <f t="shared" si="5"/>
        <v>0</v>
      </c>
      <c r="Y59" s="781">
        <f t="shared" si="6"/>
        <v>0</v>
      </c>
      <c r="Z59" s="781">
        <f t="shared" si="7"/>
        <v>0</v>
      </c>
      <c r="AA59" s="781">
        <f t="shared" si="8"/>
        <v>0</v>
      </c>
      <c r="AC59" s="781" t="str">
        <f>IF(SUM($O59:P59)=0,"",(SUM($O59:P59)*1000)/SUM($G59:H59))</f>
        <v/>
      </c>
      <c r="AD59" s="781" t="str">
        <f>IF(SUM($O59:Q59)=0,"",(SUM($O59:Q59)*1000)/SUM($G59:I59))</f>
        <v/>
      </c>
      <c r="AE59" s="781" t="str">
        <f>IF(SUM($O59:R59)=0,"",(SUM($O59:R59)*1000)/SUM($G59:J59))</f>
        <v/>
      </c>
      <c r="AF59" s="781" t="str">
        <f>IF(SUM($O59:S59)=0,"",(SUM($O59:S59)*1000)/SUM($G59:K59))</f>
        <v/>
      </c>
      <c r="BF59" s="97"/>
    </row>
    <row r="60" spans="1:58">
      <c r="A60" s="694" t="s">
        <v>815</v>
      </c>
      <c r="B60" s="692" t="s">
        <v>143</v>
      </c>
      <c r="C60" s="692" t="s">
        <v>53</v>
      </c>
      <c r="D60" s="692" t="s">
        <v>1102</v>
      </c>
      <c r="E60" s="1162"/>
      <c r="F60" s="965"/>
      <c r="G60" s="966"/>
      <c r="H60" s="967"/>
      <c r="I60" s="965"/>
      <c r="J60" s="965"/>
      <c r="K60" s="968"/>
      <c r="L60" s="1416">
        <f t="shared" si="1"/>
        <v>0</v>
      </c>
      <c r="N60" s="965"/>
      <c r="O60" s="966"/>
      <c r="P60" s="965"/>
      <c r="Q60" s="966"/>
      <c r="R60" s="965"/>
      <c r="S60" s="966"/>
      <c r="T60" s="1416">
        <f t="shared" si="2"/>
        <v>0</v>
      </c>
      <c r="V60" s="781">
        <f t="shared" si="3"/>
        <v>0</v>
      </c>
      <c r="W60" s="781">
        <f t="shared" si="4"/>
        <v>0</v>
      </c>
      <c r="X60" s="781">
        <f t="shared" si="5"/>
        <v>0</v>
      </c>
      <c r="Y60" s="781">
        <f t="shared" si="6"/>
        <v>0</v>
      </c>
      <c r="Z60" s="781">
        <f t="shared" si="7"/>
        <v>0</v>
      </c>
      <c r="AA60" s="781">
        <f t="shared" si="8"/>
        <v>0</v>
      </c>
      <c r="AC60" s="781" t="str">
        <f>IF(SUM($O60:P60)=0,"",(SUM($O60:P60)*1000)/SUM($G60:H60))</f>
        <v/>
      </c>
      <c r="AD60" s="781" t="str">
        <f>IF(SUM($O60:Q60)=0,"",(SUM($O60:Q60)*1000)/SUM($G60:I60))</f>
        <v/>
      </c>
      <c r="AE60" s="781" t="str">
        <f>IF(SUM($O60:R60)=0,"",(SUM($O60:R60)*1000)/SUM($G60:J60))</f>
        <v/>
      </c>
      <c r="AF60" s="781" t="str">
        <f>IF(SUM($O60:S60)=0,"",(SUM($O60:S60)*1000)/SUM($G60:K60))</f>
        <v/>
      </c>
      <c r="BF60" s="97"/>
    </row>
    <row r="61" spans="1:58">
      <c r="A61" s="692" t="s">
        <v>592</v>
      </c>
      <c r="B61" s="692" t="s">
        <v>143</v>
      </c>
      <c r="C61" s="692" t="s">
        <v>53</v>
      </c>
      <c r="D61" s="692" t="s">
        <v>1089</v>
      </c>
      <c r="E61" s="1162"/>
      <c r="F61" s="965"/>
      <c r="G61" s="966"/>
      <c r="H61" s="967"/>
      <c r="I61" s="965"/>
      <c r="J61" s="965"/>
      <c r="K61" s="968"/>
      <c r="L61" s="1416">
        <f t="shared" si="1"/>
        <v>0</v>
      </c>
      <c r="N61" s="965"/>
      <c r="O61" s="966"/>
      <c r="P61" s="965"/>
      <c r="Q61" s="966"/>
      <c r="R61" s="965"/>
      <c r="S61" s="966"/>
      <c r="T61" s="1416">
        <f t="shared" si="2"/>
        <v>0</v>
      </c>
      <c r="V61" s="781">
        <f t="shared" si="3"/>
        <v>0</v>
      </c>
      <c r="W61" s="781">
        <f t="shared" si="4"/>
        <v>0</v>
      </c>
      <c r="X61" s="781">
        <f t="shared" si="5"/>
        <v>0</v>
      </c>
      <c r="Y61" s="781">
        <f t="shared" si="6"/>
        <v>0</v>
      </c>
      <c r="Z61" s="781">
        <f t="shared" si="7"/>
        <v>0</v>
      </c>
      <c r="AA61" s="781">
        <f t="shared" si="8"/>
        <v>0</v>
      </c>
      <c r="AC61" s="781" t="str">
        <f>IF(SUM($O61:P61)=0,"",(SUM($O61:P61)*1000)/SUM($G61:H61))</f>
        <v/>
      </c>
      <c r="AD61" s="781" t="str">
        <f>IF(SUM($O61:Q61)=0,"",(SUM($O61:Q61)*1000)/SUM($G61:I61))</f>
        <v/>
      </c>
      <c r="AE61" s="781" t="str">
        <f>IF(SUM($O61:R61)=0,"",(SUM($O61:R61)*1000)/SUM($G61:J61))</f>
        <v/>
      </c>
      <c r="AF61" s="781" t="str">
        <f>IF(SUM($O61:S61)=0,"",(SUM($O61:S61)*1000)/SUM($G61:K61))</f>
        <v/>
      </c>
      <c r="BF61" s="97"/>
    </row>
    <row r="62" spans="1:58">
      <c r="A62" s="692" t="s">
        <v>609</v>
      </c>
      <c r="B62" s="692" t="s">
        <v>143</v>
      </c>
      <c r="C62" s="692" t="s">
        <v>53</v>
      </c>
      <c r="D62" s="692" t="s">
        <v>1101</v>
      </c>
      <c r="E62" s="1162"/>
      <c r="F62" s="965"/>
      <c r="G62" s="966"/>
      <c r="H62" s="967"/>
      <c r="I62" s="965"/>
      <c r="J62" s="965"/>
      <c r="K62" s="968"/>
      <c r="L62" s="1416">
        <f t="shared" si="1"/>
        <v>0</v>
      </c>
      <c r="N62" s="965"/>
      <c r="O62" s="966"/>
      <c r="P62" s="965"/>
      <c r="Q62" s="966"/>
      <c r="R62" s="965"/>
      <c r="S62" s="966"/>
      <c r="T62" s="1416">
        <f t="shared" si="2"/>
        <v>0</v>
      </c>
      <c r="V62" s="781">
        <f t="shared" si="3"/>
        <v>0</v>
      </c>
      <c r="W62" s="781">
        <f t="shared" si="4"/>
        <v>0</v>
      </c>
      <c r="X62" s="781">
        <f t="shared" si="5"/>
        <v>0</v>
      </c>
      <c r="Y62" s="781">
        <f t="shared" si="6"/>
        <v>0</v>
      </c>
      <c r="Z62" s="781">
        <f t="shared" si="7"/>
        <v>0</v>
      </c>
      <c r="AA62" s="781">
        <f t="shared" si="8"/>
        <v>0</v>
      </c>
      <c r="AC62" s="781" t="str">
        <f>IF(SUM($O62:P62)=0,"",(SUM($O62:P62)*1000)/SUM($G62:H62))</f>
        <v/>
      </c>
      <c r="AD62" s="781" t="str">
        <f>IF(SUM($O62:Q62)=0,"",(SUM($O62:Q62)*1000)/SUM($G62:I62))</f>
        <v/>
      </c>
      <c r="AE62" s="781" t="str">
        <f>IF(SUM($O62:R62)=0,"",(SUM($O62:R62)*1000)/SUM($G62:J62))</f>
        <v/>
      </c>
      <c r="AF62" s="781" t="str">
        <f>IF(SUM($O62:S62)=0,"",(SUM($O62:S62)*1000)/SUM($G62:K62))</f>
        <v/>
      </c>
      <c r="BF62" s="97"/>
    </row>
    <row r="63" spans="1:58">
      <c r="A63" s="689" t="s">
        <v>21</v>
      </c>
      <c r="B63" s="692" t="s">
        <v>1328</v>
      </c>
      <c r="C63" s="692" t="s">
        <v>12</v>
      </c>
      <c r="D63" s="692" t="s">
        <v>1330</v>
      </c>
      <c r="E63" s="1162"/>
      <c r="F63" s="965"/>
      <c r="G63" s="966"/>
      <c r="H63" s="967"/>
      <c r="I63" s="965"/>
      <c r="J63" s="965"/>
      <c r="K63" s="968"/>
      <c r="L63" s="1416">
        <f t="shared" si="1"/>
        <v>0</v>
      </c>
      <c r="N63" s="965"/>
      <c r="O63" s="966"/>
      <c r="P63" s="965"/>
      <c r="Q63" s="966"/>
      <c r="R63" s="965"/>
      <c r="S63" s="966"/>
      <c r="T63" s="1416">
        <f t="shared" si="2"/>
        <v>0</v>
      </c>
      <c r="V63" s="781">
        <f t="shared" si="3"/>
        <v>0</v>
      </c>
      <c r="W63" s="781">
        <f t="shared" si="4"/>
        <v>0</v>
      </c>
      <c r="X63" s="781">
        <f t="shared" si="5"/>
        <v>0</v>
      </c>
      <c r="Y63" s="781">
        <f t="shared" si="6"/>
        <v>0</v>
      </c>
      <c r="Z63" s="781">
        <f t="shared" si="7"/>
        <v>0</v>
      </c>
      <c r="AA63" s="781">
        <f t="shared" si="8"/>
        <v>0</v>
      </c>
      <c r="AC63" s="781" t="str">
        <f>IF(SUM($O63:P63)=0,"",(SUM($O63:P63)*1000)/SUM($G63:H63))</f>
        <v/>
      </c>
      <c r="AD63" s="781" t="str">
        <f>IF(SUM($O63:Q63)=0,"",(SUM($O63:Q63)*1000)/SUM($G63:I63))</f>
        <v/>
      </c>
      <c r="AE63" s="781" t="str">
        <f>IF(SUM($O63:R63)=0,"",(SUM($O63:R63)*1000)/SUM($G63:J63))</f>
        <v/>
      </c>
      <c r="AF63" s="781" t="str">
        <f>IF(SUM($O63:S63)=0,"",(SUM($O63:S63)*1000)/SUM($G63:K63))</f>
        <v/>
      </c>
      <c r="BF63" s="97"/>
    </row>
    <row r="64" spans="1:58">
      <c r="A64" s="689" t="s">
        <v>21</v>
      </c>
      <c r="B64" s="692" t="s">
        <v>1329</v>
      </c>
      <c r="C64" s="692" t="s">
        <v>12</v>
      </c>
      <c r="D64" s="692" t="s">
        <v>1084</v>
      </c>
      <c r="E64" s="1162"/>
      <c r="F64" s="965"/>
      <c r="G64" s="966"/>
      <c r="H64" s="967"/>
      <c r="I64" s="965"/>
      <c r="J64" s="965"/>
      <c r="K64" s="968"/>
      <c r="L64" s="1416">
        <f t="shared" si="1"/>
        <v>0</v>
      </c>
      <c r="N64" s="965"/>
      <c r="O64" s="966"/>
      <c r="P64" s="965"/>
      <c r="Q64" s="966"/>
      <c r="R64" s="965"/>
      <c r="S64" s="966"/>
      <c r="T64" s="1416">
        <f t="shared" si="2"/>
        <v>0</v>
      </c>
      <c r="V64" s="781">
        <f t="shared" si="3"/>
        <v>0</v>
      </c>
      <c r="W64" s="781">
        <f t="shared" si="4"/>
        <v>0</v>
      </c>
      <c r="X64" s="781">
        <f t="shared" si="5"/>
        <v>0</v>
      </c>
      <c r="Y64" s="781">
        <f t="shared" si="6"/>
        <v>0</v>
      </c>
      <c r="Z64" s="781">
        <f t="shared" si="7"/>
        <v>0</v>
      </c>
      <c r="AA64" s="781">
        <f t="shared" si="8"/>
        <v>0</v>
      </c>
      <c r="AC64" s="781" t="str">
        <f>IF(SUM($O64:P64)=0,"",(SUM($O64:P64)*1000)/SUM($G64:H64))</f>
        <v/>
      </c>
      <c r="AD64" s="781" t="str">
        <f>IF(SUM($O64:Q64)=0,"",(SUM($O64:Q64)*1000)/SUM($G64:I64))</f>
        <v/>
      </c>
      <c r="AE64" s="781" t="str">
        <f>IF(SUM($O64:R64)=0,"",(SUM($O64:R64)*1000)/SUM($G64:J64))</f>
        <v/>
      </c>
      <c r="AF64" s="781" t="str">
        <f>IF(SUM($O64:S64)=0,"",(SUM($O64:S64)*1000)/SUM($G64:K64))</f>
        <v/>
      </c>
      <c r="BF64" s="97"/>
    </row>
    <row r="65" spans="1:58">
      <c r="A65" s="689" t="s">
        <v>21</v>
      </c>
      <c r="B65" s="692" t="s">
        <v>143</v>
      </c>
      <c r="C65" s="692" t="s">
        <v>12</v>
      </c>
      <c r="D65" s="692" t="s">
        <v>1087</v>
      </c>
      <c r="E65" s="1162"/>
      <c r="F65" s="965"/>
      <c r="G65" s="966"/>
      <c r="H65" s="967"/>
      <c r="I65" s="965"/>
      <c r="J65" s="965"/>
      <c r="K65" s="968"/>
      <c r="L65" s="1416">
        <f t="shared" si="1"/>
        <v>0</v>
      </c>
      <c r="N65" s="965"/>
      <c r="O65" s="966"/>
      <c r="P65" s="965"/>
      <c r="Q65" s="966"/>
      <c r="R65" s="965"/>
      <c r="S65" s="966"/>
      <c r="T65" s="1416">
        <f t="shared" si="2"/>
        <v>0</v>
      </c>
      <c r="V65" s="781">
        <f t="shared" si="3"/>
        <v>0</v>
      </c>
      <c r="W65" s="781">
        <f t="shared" si="4"/>
        <v>0</v>
      </c>
      <c r="X65" s="781">
        <f t="shared" si="5"/>
        <v>0</v>
      </c>
      <c r="Y65" s="781">
        <f t="shared" si="6"/>
        <v>0</v>
      </c>
      <c r="Z65" s="781">
        <f t="shared" si="7"/>
        <v>0</v>
      </c>
      <c r="AA65" s="781">
        <f t="shared" si="8"/>
        <v>0</v>
      </c>
      <c r="AC65" s="781" t="str">
        <f>IF(SUM($O65:P65)=0,"",(SUM($O65:P65)*1000)/SUM($G65:H65))</f>
        <v/>
      </c>
      <c r="AD65" s="781" t="str">
        <f>IF(SUM($O65:Q65)=0,"",(SUM($O65:Q65)*1000)/SUM($G65:I65))</f>
        <v/>
      </c>
      <c r="AE65" s="781" t="str">
        <f>IF(SUM($O65:R65)=0,"",(SUM($O65:R65)*1000)/SUM($G65:J65))</f>
        <v/>
      </c>
      <c r="AF65" s="781" t="str">
        <f>IF(SUM($O65:S65)=0,"",(SUM($O65:S65)*1000)/SUM($G65:K65))</f>
        <v/>
      </c>
      <c r="BF65" s="97"/>
    </row>
    <row r="66" spans="1:58">
      <c r="A66" s="689" t="s">
        <v>34</v>
      </c>
      <c r="B66" s="692" t="s">
        <v>1328</v>
      </c>
      <c r="C66" s="692" t="s">
        <v>12</v>
      </c>
      <c r="D66" s="692" t="s">
        <v>1330</v>
      </c>
      <c r="E66" s="1162"/>
      <c r="F66" s="965"/>
      <c r="G66" s="966"/>
      <c r="H66" s="967"/>
      <c r="I66" s="965"/>
      <c r="J66" s="965"/>
      <c r="K66" s="968"/>
      <c r="L66" s="1416">
        <f t="shared" si="1"/>
        <v>0</v>
      </c>
      <c r="N66" s="965"/>
      <c r="O66" s="966"/>
      <c r="P66" s="965"/>
      <c r="Q66" s="966"/>
      <c r="R66" s="965"/>
      <c r="S66" s="966"/>
      <c r="T66" s="1416">
        <f t="shared" si="2"/>
        <v>0</v>
      </c>
      <c r="V66" s="781">
        <f t="shared" si="3"/>
        <v>0</v>
      </c>
      <c r="W66" s="781">
        <f t="shared" si="4"/>
        <v>0</v>
      </c>
      <c r="X66" s="781">
        <f t="shared" si="5"/>
        <v>0</v>
      </c>
      <c r="Y66" s="781">
        <f t="shared" si="6"/>
        <v>0</v>
      </c>
      <c r="Z66" s="781">
        <f t="shared" si="7"/>
        <v>0</v>
      </c>
      <c r="AA66" s="781">
        <f t="shared" si="8"/>
        <v>0</v>
      </c>
      <c r="AC66" s="781" t="str">
        <f>IF(SUM($O66:P66)=0,"",(SUM($O66:P66)*1000)/SUM($G66:H66))</f>
        <v/>
      </c>
      <c r="AD66" s="781" t="str">
        <f>IF(SUM($O66:Q66)=0,"",(SUM($O66:Q66)*1000)/SUM($G66:I66))</f>
        <v/>
      </c>
      <c r="AE66" s="781" t="str">
        <f>IF(SUM($O66:R66)=0,"",(SUM($O66:R66)*1000)/SUM($G66:J66))</f>
        <v/>
      </c>
      <c r="AF66" s="781" t="str">
        <f>IF(SUM($O66:S66)=0,"",(SUM($O66:S66)*1000)/SUM($G66:K66))</f>
        <v/>
      </c>
      <c r="BF66" s="97"/>
    </row>
    <row r="67" spans="1:58">
      <c r="A67" s="689" t="s">
        <v>34</v>
      </c>
      <c r="B67" s="692" t="s">
        <v>1329</v>
      </c>
      <c r="C67" s="692" t="s">
        <v>12</v>
      </c>
      <c r="D67" s="692" t="s">
        <v>1104</v>
      </c>
      <c r="E67" s="1162"/>
      <c r="F67" s="965"/>
      <c r="G67" s="966"/>
      <c r="H67" s="967"/>
      <c r="I67" s="965"/>
      <c r="J67" s="965"/>
      <c r="K67" s="968"/>
      <c r="L67" s="1416">
        <f t="shared" si="1"/>
        <v>0</v>
      </c>
      <c r="N67" s="965"/>
      <c r="O67" s="966"/>
      <c r="P67" s="965"/>
      <c r="Q67" s="966"/>
      <c r="R67" s="965"/>
      <c r="S67" s="966"/>
      <c r="T67" s="1416">
        <f t="shared" si="2"/>
        <v>0</v>
      </c>
      <c r="V67" s="781">
        <f t="shared" si="3"/>
        <v>0</v>
      </c>
      <c r="W67" s="781">
        <f t="shared" si="4"/>
        <v>0</v>
      </c>
      <c r="X67" s="781">
        <f t="shared" si="5"/>
        <v>0</v>
      </c>
      <c r="Y67" s="781">
        <f t="shared" si="6"/>
        <v>0</v>
      </c>
      <c r="Z67" s="781">
        <f t="shared" si="7"/>
        <v>0</v>
      </c>
      <c r="AA67" s="781">
        <f t="shared" si="8"/>
        <v>0</v>
      </c>
      <c r="AC67" s="781" t="str">
        <f>IF(SUM($O67:P67)=0,"",(SUM($O67:P67)*1000)/SUM($G67:H67))</f>
        <v/>
      </c>
      <c r="AD67" s="781" t="str">
        <f>IF(SUM($O67:Q67)=0,"",(SUM($O67:Q67)*1000)/SUM($G67:I67))</f>
        <v/>
      </c>
      <c r="AE67" s="781" t="str">
        <f>IF(SUM($O67:R67)=0,"",(SUM($O67:R67)*1000)/SUM($G67:J67))</f>
        <v/>
      </c>
      <c r="AF67" s="781" t="str">
        <f>IF(SUM($O67:S67)=0,"",(SUM($O67:S67)*1000)/SUM($G67:K67))</f>
        <v/>
      </c>
      <c r="BF67" s="97"/>
    </row>
    <row r="68" spans="1:58">
      <c r="A68" s="689" t="s">
        <v>34</v>
      </c>
      <c r="B68" s="692" t="s">
        <v>143</v>
      </c>
      <c r="C68" s="692" t="s">
        <v>12</v>
      </c>
      <c r="D68" s="692" t="s">
        <v>1103</v>
      </c>
      <c r="E68" s="1162"/>
      <c r="F68" s="965"/>
      <c r="G68" s="966"/>
      <c r="H68" s="967"/>
      <c r="I68" s="965"/>
      <c r="J68" s="965"/>
      <c r="K68" s="968"/>
      <c r="L68" s="1416">
        <f t="shared" si="1"/>
        <v>0</v>
      </c>
      <c r="N68" s="965"/>
      <c r="O68" s="966"/>
      <c r="P68" s="965"/>
      <c r="Q68" s="966"/>
      <c r="R68" s="965"/>
      <c r="S68" s="966"/>
      <c r="T68" s="1416">
        <f t="shared" si="2"/>
        <v>0</v>
      </c>
      <c r="V68" s="781">
        <f t="shared" si="3"/>
        <v>0</v>
      </c>
      <c r="W68" s="781">
        <f t="shared" si="4"/>
        <v>0</v>
      </c>
      <c r="X68" s="781">
        <f t="shared" si="5"/>
        <v>0</v>
      </c>
      <c r="Y68" s="781">
        <f t="shared" si="6"/>
        <v>0</v>
      </c>
      <c r="Z68" s="781">
        <f t="shared" si="7"/>
        <v>0</v>
      </c>
      <c r="AA68" s="781">
        <f t="shared" si="8"/>
        <v>0</v>
      </c>
      <c r="AC68" s="781" t="str">
        <f>IF(SUM($O68:P68)=0,"",(SUM($O68:P68)*1000)/SUM($G68:H68))</f>
        <v/>
      </c>
      <c r="AD68" s="781" t="str">
        <f>IF(SUM($O68:Q68)=0,"",(SUM($O68:Q68)*1000)/SUM($G68:I68))</f>
        <v/>
      </c>
      <c r="AE68" s="781" t="str">
        <f>IF(SUM($O68:R68)=0,"",(SUM($O68:R68)*1000)/SUM($G68:J68))</f>
        <v/>
      </c>
      <c r="AF68" s="781" t="str">
        <f>IF(SUM($O68:S68)=0,"",(SUM($O68:S68)*1000)/SUM($G68:K68))</f>
        <v/>
      </c>
      <c r="BF68" s="97"/>
    </row>
    <row r="69" spans="1:58">
      <c r="A69" s="692" t="s">
        <v>236</v>
      </c>
      <c r="B69" s="692" t="s">
        <v>144</v>
      </c>
      <c r="C69" s="692" t="s">
        <v>12</v>
      </c>
      <c r="D69" s="692" t="s">
        <v>1095</v>
      </c>
      <c r="E69" s="1162"/>
      <c r="F69" s="965"/>
      <c r="G69" s="966"/>
      <c r="H69" s="967"/>
      <c r="I69" s="965"/>
      <c r="J69" s="965"/>
      <c r="K69" s="968"/>
      <c r="L69" s="1416">
        <f t="shared" si="1"/>
        <v>0</v>
      </c>
      <c r="N69" s="965"/>
      <c r="O69" s="966"/>
      <c r="P69" s="965"/>
      <c r="Q69" s="966"/>
      <c r="R69" s="965"/>
      <c r="S69" s="966"/>
      <c r="T69" s="1416">
        <f t="shared" si="2"/>
        <v>0</v>
      </c>
      <c r="V69" s="781">
        <f t="shared" si="3"/>
        <v>0</v>
      </c>
      <c r="W69" s="781">
        <f t="shared" si="4"/>
        <v>0</v>
      </c>
      <c r="X69" s="781">
        <f t="shared" si="5"/>
        <v>0</v>
      </c>
      <c r="Y69" s="781">
        <f t="shared" si="6"/>
        <v>0</v>
      </c>
      <c r="Z69" s="781">
        <f t="shared" si="7"/>
        <v>0</v>
      </c>
      <c r="AA69" s="781">
        <f t="shared" si="8"/>
        <v>0</v>
      </c>
      <c r="AC69" s="781" t="str">
        <f>IF(SUM($O69:P69)=0,"",(SUM($O69:P69)*1000)/SUM($G69:H69))</f>
        <v/>
      </c>
      <c r="AD69" s="781" t="str">
        <f>IF(SUM($O69:Q69)=0,"",(SUM($O69:Q69)*1000)/SUM($G69:I69))</f>
        <v/>
      </c>
      <c r="AE69" s="781" t="str">
        <f>IF(SUM($O69:R69)=0,"",(SUM($O69:R69)*1000)/SUM($G69:J69))</f>
        <v/>
      </c>
      <c r="AF69" s="781" t="str">
        <f>IF(SUM($O69:S69)=0,"",(SUM($O69:S69)*1000)/SUM($G69:K69))</f>
        <v/>
      </c>
      <c r="BF69" s="97"/>
    </row>
    <row r="70" spans="1:58">
      <c r="A70" s="692" t="s">
        <v>236</v>
      </c>
      <c r="B70" s="692" t="s">
        <v>143</v>
      </c>
      <c r="C70" s="692" t="s">
        <v>12</v>
      </c>
      <c r="D70" s="692" t="s">
        <v>1096</v>
      </c>
      <c r="E70" s="1161"/>
      <c r="F70" s="965"/>
      <c r="G70" s="966"/>
      <c r="H70" s="967"/>
      <c r="I70" s="965"/>
      <c r="J70" s="965"/>
      <c r="K70" s="968"/>
      <c r="L70" s="1416">
        <f t="shared" si="1"/>
        <v>0</v>
      </c>
      <c r="N70" s="965"/>
      <c r="O70" s="966"/>
      <c r="P70" s="965"/>
      <c r="Q70" s="966"/>
      <c r="R70" s="965"/>
      <c r="S70" s="966"/>
      <c r="T70" s="1416">
        <f t="shared" si="2"/>
        <v>0</v>
      </c>
      <c r="V70" s="781">
        <f t="shared" si="3"/>
        <v>0</v>
      </c>
      <c r="W70" s="781">
        <f t="shared" si="4"/>
        <v>0</v>
      </c>
      <c r="X70" s="781">
        <f t="shared" si="5"/>
        <v>0</v>
      </c>
      <c r="Y70" s="781">
        <f t="shared" si="6"/>
        <v>0</v>
      </c>
      <c r="Z70" s="781">
        <f t="shared" si="7"/>
        <v>0</v>
      </c>
      <c r="AA70" s="781">
        <f t="shared" si="8"/>
        <v>0</v>
      </c>
      <c r="AC70" s="781" t="str">
        <f>IF(SUM($O70:P70)=0,"",(SUM($O70:P70)*1000)/SUM($G70:H70))</f>
        <v/>
      </c>
      <c r="AD70" s="781" t="str">
        <f>IF(SUM($O70:Q70)=0,"",(SUM($O70:Q70)*1000)/SUM($G70:I70))</f>
        <v/>
      </c>
      <c r="AE70" s="781" t="str">
        <f>IF(SUM($O70:R70)=0,"",(SUM($O70:R70)*1000)/SUM($G70:J70))</f>
        <v/>
      </c>
      <c r="AF70" s="781" t="str">
        <f>IF(SUM($O70:S70)=0,"",(SUM($O70:S70)*1000)/SUM($G70:K70))</f>
        <v/>
      </c>
      <c r="BF70" s="97"/>
    </row>
    <row r="71" spans="1:58">
      <c r="A71" s="692" t="s">
        <v>145</v>
      </c>
      <c r="B71" s="692" t="s">
        <v>144</v>
      </c>
      <c r="C71" s="692" t="s">
        <v>12</v>
      </c>
      <c r="D71" s="692" t="s">
        <v>1095</v>
      </c>
      <c r="E71" s="1161"/>
      <c r="F71" s="965"/>
      <c r="G71" s="966"/>
      <c r="H71" s="967"/>
      <c r="I71" s="965"/>
      <c r="J71" s="965"/>
      <c r="K71" s="968"/>
      <c r="L71" s="1416">
        <f t="shared" si="1"/>
        <v>0</v>
      </c>
      <c r="N71" s="965"/>
      <c r="O71" s="966"/>
      <c r="P71" s="965"/>
      <c r="Q71" s="966"/>
      <c r="R71" s="965"/>
      <c r="S71" s="966"/>
      <c r="T71" s="1416">
        <f t="shared" si="2"/>
        <v>0</v>
      </c>
      <c r="V71" s="781">
        <f t="shared" si="3"/>
        <v>0</v>
      </c>
      <c r="W71" s="781">
        <f t="shared" si="4"/>
        <v>0</v>
      </c>
      <c r="X71" s="781">
        <f t="shared" si="5"/>
        <v>0</v>
      </c>
      <c r="Y71" s="781">
        <f t="shared" si="6"/>
        <v>0</v>
      </c>
      <c r="Z71" s="781">
        <f t="shared" si="7"/>
        <v>0</v>
      </c>
      <c r="AA71" s="781">
        <f t="shared" si="8"/>
        <v>0</v>
      </c>
      <c r="AC71" s="781" t="str">
        <f>IF(SUM($O71:P71)=0,"",(SUM($O71:P71)*1000)/SUM($G71:H71))</f>
        <v/>
      </c>
      <c r="AD71" s="781" t="str">
        <f>IF(SUM($O71:Q71)=0,"",(SUM($O71:Q71)*1000)/SUM($G71:I71))</f>
        <v/>
      </c>
      <c r="AE71" s="781" t="str">
        <f>IF(SUM($O71:R71)=0,"",(SUM($O71:R71)*1000)/SUM($G71:J71))</f>
        <v/>
      </c>
      <c r="AF71" s="781" t="str">
        <f>IF(SUM($O71:S71)=0,"",(SUM($O71:S71)*1000)/SUM($G71:K71))</f>
        <v/>
      </c>
      <c r="BF71" s="97"/>
    </row>
    <row r="72" spans="1:58">
      <c r="A72" s="692" t="s">
        <v>145</v>
      </c>
      <c r="B72" s="692" t="s">
        <v>1227</v>
      </c>
      <c r="C72" s="692" t="s">
        <v>12</v>
      </c>
      <c r="D72" s="692" t="s">
        <v>1096</v>
      </c>
      <c r="E72" s="1161"/>
      <c r="F72" s="965"/>
      <c r="G72" s="966"/>
      <c r="H72" s="967"/>
      <c r="I72" s="965"/>
      <c r="J72" s="965"/>
      <c r="K72" s="968"/>
      <c r="L72" s="1416">
        <f t="shared" si="1"/>
        <v>0</v>
      </c>
      <c r="N72" s="965"/>
      <c r="O72" s="966"/>
      <c r="P72" s="965"/>
      <c r="Q72" s="966"/>
      <c r="R72" s="965"/>
      <c r="S72" s="966"/>
      <c r="T72" s="1416">
        <f t="shared" si="2"/>
        <v>0</v>
      </c>
      <c r="V72" s="781">
        <f t="shared" ref="V72:V80" si="9">IF(SUM(F72,N72)=0,0,(IF(OR(F72=0,N72=0),"Err",N72*1000/F72)))</f>
        <v>0</v>
      </c>
      <c r="W72" s="781">
        <f t="shared" ref="W72:W80" si="10">IF(SUM(G72,O72)=0,0,(IF(OR(G72=0,O72=0),"Err",O72*1000/G72)))</f>
        <v>0</v>
      </c>
      <c r="X72" s="781">
        <f t="shared" ref="X72:X80" si="11">IF(SUM(H72,P72)=0,0,(IF(OR(H72=0,P72=0),"Err",P72*1000/H72)))</f>
        <v>0</v>
      </c>
      <c r="Y72" s="781">
        <f t="shared" ref="Y72:Y80" si="12">IF(SUM(I72,Q72)=0,0,(IF(OR(I72=0,Q72=0),"Err",Q72*1000/I72)))</f>
        <v>0</v>
      </c>
      <c r="Z72" s="781">
        <f t="shared" ref="Z72:Z80" si="13">IF(SUM(J72,R72)=0,0,(IF(OR(J72=0,R72=0),"Err",R72*1000/J72)))</f>
        <v>0</v>
      </c>
      <c r="AA72" s="781">
        <f t="shared" ref="AA72:AA80" si="14">IF(SUM(K72,S72)=0,0,(IF(OR(K72=0,S72=0),"Err",S72*1000/K72)))</f>
        <v>0</v>
      </c>
      <c r="AC72" s="781" t="str">
        <f>IF(SUM($O72:P72)=0,"",(SUM($O72:P72)*1000)/SUM($G72:H72))</f>
        <v/>
      </c>
      <c r="AD72" s="781" t="str">
        <f>IF(SUM($O72:Q72)=0,"",(SUM($O72:Q72)*1000)/SUM($G72:I72))</f>
        <v/>
      </c>
      <c r="AE72" s="781" t="str">
        <f>IF(SUM($O72:R72)=0,"",(SUM($O72:R72)*1000)/SUM($G72:J72))</f>
        <v/>
      </c>
      <c r="AF72" s="781" t="str">
        <f>IF(SUM($O72:S72)=0,"",(SUM($O72:S72)*1000)/SUM($G72:K72))</f>
        <v/>
      </c>
      <c r="BF72" s="97"/>
    </row>
    <row r="73" spans="1:58">
      <c r="A73" s="692" t="s">
        <v>607</v>
      </c>
      <c r="B73" s="692" t="s">
        <v>143</v>
      </c>
      <c r="C73" s="692" t="s">
        <v>12</v>
      </c>
      <c r="D73" s="692" t="s">
        <v>1089</v>
      </c>
      <c r="E73" s="1161"/>
      <c r="F73" s="965"/>
      <c r="G73" s="966"/>
      <c r="H73" s="967"/>
      <c r="I73" s="965"/>
      <c r="J73" s="965"/>
      <c r="K73" s="968"/>
      <c r="L73" s="1416">
        <f t="shared" si="1"/>
        <v>0</v>
      </c>
      <c r="N73" s="965"/>
      <c r="O73" s="966"/>
      <c r="P73" s="965"/>
      <c r="Q73" s="966"/>
      <c r="R73" s="965"/>
      <c r="S73" s="966"/>
      <c r="T73" s="1416">
        <f t="shared" si="2"/>
        <v>0</v>
      </c>
      <c r="V73" s="781">
        <f t="shared" si="9"/>
        <v>0</v>
      </c>
      <c r="W73" s="781">
        <f t="shared" si="10"/>
        <v>0</v>
      </c>
      <c r="X73" s="781">
        <f t="shared" si="11"/>
        <v>0</v>
      </c>
      <c r="Y73" s="781">
        <f t="shared" si="12"/>
        <v>0</v>
      </c>
      <c r="Z73" s="781">
        <f t="shared" si="13"/>
        <v>0</v>
      </c>
      <c r="AA73" s="781">
        <f t="shared" si="14"/>
        <v>0</v>
      </c>
      <c r="AC73" s="781" t="str">
        <f>IF(SUM($O73:P73)=0,"",(SUM($O73:P73)*1000)/SUM($G73:H73))</f>
        <v/>
      </c>
      <c r="AD73" s="781" t="str">
        <f>IF(SUM($O73:Q73)=0,"",(SUM($O73:Q73)*1000)/SUM($G73:I73))</f>
        <v/>
      </c>
      <c r="AE73" s="781" t="str">
        <f>IF(SUM($O73:R73)=0,"",(SUM($O73:R73)*1000)/SUM($G73:J73))</f>
        <v/>
      </c>
      <c r="AF73" s="781" t="str">
        <f>IF(SUM($O73:S73)=0,"",(SUM($O73:S73)*1000)/SUM($G73:K73))</f>
        <v/>
      </c>
      <c r="BF73" s="97"/>
    </row>
    <row r="74" spans="1:58">
      <c r="A74" s="694" t="s">
        <v>815</v>
      </c>
      <c r="B74" s="692" t="s">
        <v>143</v>
      </c>
      <c r="C74" s="692" t="s">
        <v>12</v>
      </c>
      <c r="D74" s="692" t="s">
        <v>1102</v>
      </c>
      <c r="E74" s="1161"/>
      <c r="F74" s="965"/>
      <c r="G74" s="966"/>
      <c r="H74" s="967"/>
      <c r="I74" s="965"/>
      <c r="J74" s="965"/>
      <c r="K74" s="968"/>
      <c r="L74" s="1416">
        <f>SUM(G74:K74)</f>
        <v>0</v>
      </c>
      <c r="N74" s="965"/>
      <c r="O74" s="966"/>
      <c r="P74" s="965"/>
      <c r="Q74" s="966"/>
      <c r="R74" s="965"/>
      <c r="S74" s="966"/>
      <c r="T74" s="1416">
        <f t="shared" si="2"/>
        <v>0</v>
      </c>
      <c r="V74" s="781">
        <f t="shared" si="9"/>
        <v>0</v>
      </c>
      <c r="W74" s="781">
        <f t="shared" si="10"/>
        <v>0</v>
      </c>
      <c r="X74" s="781">
        <f t="shared" si="11"/>
        <v>0</v>
      </c>
      <c r="Y74" s="781">
        <f t="shared" si="12"/>
        <v>0</v>
      </c>
      <c r="Z74" s="781">
        <f t="shared" si="13"/>
        <v>0</v>
      </c>
      <c r="AA74" s="781">
        <f t="shared" si="14"/>
        <v>0</v>
      </c>
      <c r="AC74" s="781" t="str">
        <f>IF(SUM($O74:P74)=0,"",(SUM($O74:P74)*1000)/SUM($G74:H74))</f>
        <v/>
      </c>
      <c r="AD74" s="781" t="str">
        <f>IF(SUM($O74:Q74)=0,"",(SUM($O74:Q74)*1000)/SUM($G74:I74))</f>
        <v/>
      </c>
      <c r="AE74" s="781" t="str">
        <f>IF(SUM($O74:R74)=0,"",(SUM($O74:R74)*1000)/SUM($G74:J74))</f>
        <v/>
      </c>
      <c r="AF74" s="781" t="str">
        <f>IF(SUM($O74:S74)=0,"",(SUM($O74:S74)*1000)/SUM($G74:K74))</f>
        <v/>
      </c>
      <c r="BF74" s="97"/>
    </row>
    <row r="75" spans="1:58">
      <c r="A75" s="692" t="s">
        <v>592</v>
      </c>
      <c r="B75" s="692" t="s">
        <v>143</v>
      </c>
      <c r="C75" s="692" t="s">
        <v>17</v>
      </c>
      <c r="D75" s="692" t="s">
        <v>1089</v>
      </c>
      <c r="E75" s="1161"/>
      <c r="F75" s="965"/>
      <c r="G75" s="966"/>
      <c r="H75" s="967"/>
      <c r="I75" s="965"/>
      <c r="J75" s="965"/>
      <c r="K75" s="968"/>
      <c r="L75" s="1416">
        <f t="shared" si="1"/>
        <v>0</v>
      </c>
      <c r="N75" s="965"/>
      <c r="O75" s="966"/>
      <c r="P75" s="965"/>
      <c r="Q75" s="966"/>
      <c r="R75" s="965"/>
      <c r="S75" s="966"/>
      <c r="T75" s="1416">
        <f t="shared" si="2"/>
        <v>0</v>
      </c>
      <c r="V75" s="781">
        <f t="shared" si="9"/>
        <v>0</v>
      </c>
      <c r="W75" s="781">
        <f t="shared" si="10"/>
        <v>0</v>
      </c>
      <c r="X75" s="781">
        <f t="shared" si="11"/>
        <v>0</v>
      </c>
      <c r="Y75" s="781">
        <f t="shared" si="12"/>
        <v>0</v>
      </c>
      <c r="Z75" s="781">
        <f t="shared" si="13"/>
        <v>0</v>
      </c>
      <c r="AA75" s="781">
        <f t="shared" si="14"/>
        <v>0</v>
      </c>
      <c r="AC75" s="781" t="str">
        <f>IF(SUM($O75:P75)=0,"",(SUM($O75:P75)*1000)/SUM($G75:H75))</f>
        <v/>
      </c>
      <c r="AD75" s="781" t="str">
        <f>IF(SUM($O75:Q75)=0,"",(SUM($O75:Q75)*1000)/SUM($G75:I75))</f>
        <v/>
      </c>
      <c r="AE75" s="781" t="str">
        <f>IF(SUM($O75:R75)=0,"",(SUM($O75:R75)*1000)/SUM($G75:J75))</f>
        <v/>
      </c>
      <c r="AF75" s="781" t="str">
        <f>IF(SUM($O75:S75)=0,"",(SUM($O75:S75)*1000)/SUM($G75:K75))</f>
        <v/>
      </c>
      <c r="BF75" s="97"/>
    </row>
    <row r="76" spans="1:58">
      <c r="A76" s="692" t="s">
        <v>610</v>
      </c>
      <c r="B76" s="692" t="s">
        <v>143</v>
      </c>
      <c r="C76" s="692" t="s">
        <v>17</v>
      </c>
      <c r="D76" s="692" t="s">
        <v>1101</v>
      </c>
      <c r="E76" s="1161"/>
      <c r="F76" s="965"/>
      <c r="G76" s="966"/>
      <c r="H76" s="967"/>
      <c r="I76" s="965"/>
      <c r="J76" s="965"/>
      <c r="K76" s="968"/>
      <c r="L76" s="1416">
        <f t="shared" si="1"/>
        <v>0</v>
      </c>
      <c r="N76" s="965"/>
      <c r="O76" s="966"/>
      <c r="P76" s="965"/>
      <c r="Q76" s="966"/>
      <c r="R76" s="965"/>
      <c r="S76" s="966"/>
      <c r="T76" s="1416">
        <f t="shared" si="2"/>
        <v>0</v>
      </c>
      <c r="V76" s="781">
        <f t="shared" si="9"/>
        <v>0</v>
      </c>
      <c r="W76" s="781">
        <f t="shared" si="10"/>
        <v>0</v>
      </c>
      <c r="X76" s="781">
        <f t="shared" si="11"/>
        <v>0</v>
      </c>
      <c r="Y76" s="781">
        <f t="shared" si="12"/>
        <v>0</v>
      </c>
      <c r="Z76" s="781">
        <f t="shared" si="13"/>
        <v>0</v>
      </c>
      <c r="AA76" s="781">
        <f t="shared" si="14"/>
        <v>0</v>
      </c>
      <c r="AC76" s="781" t="str">
        <f>IF(SUM($O76:P76)=0,"",(SUM($O76:P76)*1000)/SUM($G76:H76))</f>
        <v/>
      </c>
      <c r="AD76" s="781" t="str">
        <f>IF(SUM($O76:Q76)=0,"",(SUM($O76:Q76)*1000)/SUM($G76:I76))</f>
        <v/>
      </c>
      <c r="AE76" s="781" t="str">
        <f>IF(SUM($O76:R76)=0,"",(SUM($O76:R76)*1000)/SUM($G76:J76))</f>
        <v/>
      </c>
      <c r="AF76" s="781" t="str">
        <f>IF(SUM($O76:S76)=0,"",(SUM($O76:S76)*1000)/SUM($G76:K76))</f>
        <v/>
      </c>
      <c r="BF76" s="97"/>
    </row>
    <row r="77" spans="1:58">
      <c r="A77" s="692" t="s">
        <v>1225</v>
      </c>
      <c r="B77" s="692" t="s">
        <v>144</v>
      </c>
      <c r="C77" s="692" t="s">
        <v>139</v>
      </c>
      <c r="D77" s="692" t="s">
        <v>1100</v>
      </c>
      <c r="E77" s="1161"/>
      <c r="F77" s="965"/>
      <c r="G77" s="966"/>
      <c r="H77" s="967"/>
      <c r="I77" s="965"/>
      <c r="J77" s="965"/>
      <c r="K77" s="968"/>
      <c r="L77" s="1416">
        <f t="shared" si="1"/>
        <v>0</v>
      </c>
      <c r="N77" s="965"/>
      <c r="O77" s="966"/>
      <c r="P77" s="965"/>
      <c r="Q77" s="966"/>
      <c r="R77" s="965"/>
      <c r="S77" s="966"/>
      <c r="T77" s="1416">
        <f t="shared" si="2"/>
        <v>0</v>
      </c>
      <c r="V77" s="781">
        <f t="shared" si="9"/>
        <v>0</v>
      </c>
      <c r="W77" s="781">
        <f t="shared" si="10"/>
        <v>0</v>
      </c>
      <c r="X77" s="781">
        <f t="shared" si="11"/>
        <v>0</v>
      </c>
      <c r="Y77" s="781">
        <f t="shared" si="12"/>
        <v>0</v>
      </c>
      <c r="Z77" s="781">
        <f t="shared" si="13"/>
        <v>0</v>
      </c>
      <c r="AA77" s="781">
        <f t="shared" si="14"/>
        <v>0</v>
      </c>
      <c r="AC77" s="781" t="str">
        <f>IF(SUM($O77:P77)=0,"",(SUM($O77:P77)*1000)/SUM($G77:H77))</f>
        <v/>
      </c>
      <c r="AD77" s="781" t="str">
        <f>IF(SUM($O77:Q77)=0,"",(SUM($O77:Q77)*1000)/SUM($G77:I77))</f>
        <v/>
      </c>
      <c r="AE77" s="781" t="str">
        <f>IF(SUM($O77:R77)=0,"",(SUM($O77:R77)*1000)/SUM($G77:J77))</f>
        <v/>
      </c>
      <c r="AF77" s="781" t="str">
        <f>IF(SUM($O77:S77)=0,"",(SUM($O77:S77)*1000)/SUM($G77:K77))</f>
        <v/>
      </c>
      <c r="BF77" s="97"/>
    </row>
    <row r="78" spans="1:58">
      <c r="A78" s="692" t="s">
        <v>1225</v>
      </c>
      <c r="B78" s="692" t="s">
        <v>143</v>
      </c>
      <c r="C78" s="692" t="s">
        <v>139</v>
      </c>
      <c r="D78" s="692" t="s">
        <v>1099</v>
      </c>
      <c r="E78" s="1162"/>
      <c r="F78" s="965"/>
      <c r="G78" s="966"/>
      <c r="H78" s="967"/>
      <c r="I78" s="965"/>
      <c r="J78" s="965"/>
      <c r="K78" s="968"/>
      <c r="L78" s="1416">
        <f t="shared" si="1"/>
        <v>0</v>
      </c>
      <c r="N78" s="965"/>
      <c r="O78" s="966"/>
      <c r="P78" s="965"/>
      <c r="Q78" s="966"/>
      <c r="R78" s="965"/>
      <c r="S78" s="966"/>
      <c r="T78" s="1416">
        <f t="shared" si="2"/>
        <v>0</v>
      </c>
      <c r="V78" s="781">
        <f t="shared" si="9"/>
        <v>0</v>
      </c>
      <c r="W78" s="781">
        <f t="shared" si="10"/>
        <v>0</v>
      </c>
      <c r="X78" s="781">
        <f t="shared" si="11"/>
        <v>0</v>
      </c>
      <c r="Y78" s="781">
        <f t="shared" si="12"/>
        <v>0</v>
      </c>
      <c r="Z78" s="781">
        <f t="shared" si="13"/>
        <v>0</v>
      </c>
      <c r="AA78" s="781">
        <f t="shared" si="14"/>
        <v>0</v>
      </c>
      <c r="AC78" s="781" t="str">
        <f>IF(SUM($O78:P78)=0,"",(SUM($O78:P78)*1000)/SUM($G78:H78))</f>
        <v/>
      </c>
      <c r="AD78" s="781" t="str">
        <f>IF(SUM($O78:Q78)=0,"",(SUM($O78:Q78)*1000)/SUM($G78:I78))</f>
        <v/>
      </c>
      <c r="AE78" s="781" t="str">
        <f>IF(SUM($O78:R78)=0,"",(SUM($O78:R78)*1000)/SUM($G78:J78))</f>
        <v/>
      </c>
      <c r="AF78" s="781" t="str">
        <f>IF(SUM($O78:S78)=0,"",(SUM($O78:S78)*1000)/SUM($G78:K78))</f>
        <v/>
      </c>
      <c r="BF78" s="97"/>
    </row>
    <row r="79" spans="1:58">
      <c r="A79" s="692" t="s">
        <v>1226</v>
      </c>
      <c r="B79" s="692" t="s">
        <v>144</v>
      </c>
      <c r="C79" s="692" t="s">
        <v>139</v>
      </c>
      <c r="D79" s="692" t="s">
        <v>1098</v>
      </c>
      <c r="E79" s="1162"/>
      <c r="F79" s="965"/>
      <c r="G79" s="966"/>
      <c r="H79" s="967"/>
      <c r="I79" s="965"/>
      <c r="J79" s="965"/>
      <c r="K79" s="968"/>
      <c r="L79" s="1416">
        <f t="shared" si="1"/>
        <v>0</v>
      </c>
      <c r="N79" s="965"/>
      <c r="O79" s="966"/>
      <c r="P79" s="965"/>
      <c r="Q79" s="966"/>
      <c r="R79" s="965"/>
      <c r="S79" s="966"/>
      <c r="T79" s="1416">
        <f t="shared" si="2"/>
        <v>0</v>
      </c>
      <c r="V79" s="781">
        <f t="shared" si="9"/>
        <v>0</v>
      </c>
      <c r="W79" s="781">
        <f t="shared" si="10"/>
        <v>0</v>
      </c>
      <c r="X79" s="781">
        <f t="shared" si="11"/>
        <v>0</v>
      </c>
      <c r="Y79" s="781">
        <f t="shared" si="12"/>
        <v>0</v>
      </c>
      <c r="Z79" s="781">
        <f t="shared" si="13"/>
        <v>0</v>
      </c>
      <c r="AA79" s="781">
        <f t="shared" si="14"/>
        <v>0</v>
      </c>
      <c r="AC79" s="781" t="str">
        <f>IF(SUM($O79:P79)=0,"",(SUM($O79:P79)*1000)/SUM($G79:H79))</f>
        <v/>
      </c>
      <c r="AD79" s="781" t="str">
        <f>IF(SUM($O79:Q79)=0,"",(SUM($O79:Q79)*1000)/SUM($G79:I79))</f>
        <v/>
      </c>
      <c r="AE79" s="781" t="str">
        <f>IF(SUM($O79:R79)=0,"",(SUM($O79:R79)*1000)/SUM($G79:J79))</f>
        <v/>
      </c>
      <c r="AF79" s="781" t="str">
        <f>IF(SUM($O79:S79)=0,"",(SUM($O79:S79)*1000)/SUM($G79:K79))</f>
        <v/>
      </c>
      <c r="BF79" s="97"/>
    </row>
    <row r="80" spans="1:58">
      <c r="A80" s="692" t="s">
        <v>1226</v>
      </c>
      <c r="B80" s="692" t="s">
        <v>143</v>
      </c>
      <c r="C80" s="692" t="s">
        <v>139</v>
      </c>
      <c r="D80" s="692" t="s">
        <v>1097</v>
      </c>
      <c r="E80" s="1162"/>
      <c r="F80" s="965"/>
      <c r="G80" s="966"/>
      <c r="H80" s="967"/>
      <c r="I80" s="965"/>
      <c r="J80" s="965"/>
      <c r="K80" s="968"/>
      <c r="L80" s="1416">
        <f t="shared" si="1"/>
        <v>0</v>
      </c>
      <c r="N80" s="965"/>
      <c r="O80" s="966"/>
      <c r="P80" s="965"/>
      <c r="Q80" s="966"/>
      <c r="R80" s="965"/>
      <c r="S80" s="966"/>
      <c r="T80" s="1416">
        <f t="shared" si="2"/>
        <v>0</v>
      </c>
      <c r="V80" s="781">
        <f t="shared" si="9"/>
        <v>0</v>
      </c>
      <c r="W80" s="781">
        <f t="shared" si="10"/>
        <v>0</v>
      </c>
      <c r="X80" s="781">
        <f t="shared" si="11"/>
        <v>0</v>
      </c>
      <c r="Y80" s="781">
        <f t="shared" si="12"/>
        <v>0</v>
      </c>
      <c r="Z80" s="781">
        <f t="shared" si="13"/>
        <v>0</v>
      </c>
      <c r="AA80" s="781">
        <f t="shared" si="14"/>
        <v>0</v>
      </c>
      <c r="AC80" s="781" t="str">
        <f>IF(SUM($O80:P80)=0,"",(SUM($O80:P80)*1000)/SUM($G80:H80))</f>
        <v/>
      </c>
      <c r="AD80" s="781" t="str">
        <f>IF(SUM($O80:Q80)=0,"",(SUM($O80:Q80)*1000)/SUM($G80:I80))</f>
        <v/>
      </c>
      <c r="AE80" s="781" t="str">
        <f>IF(SUM($O80:R80)=0,"",(SUM($O80:R80)*1000)/SUM($G80:J80))</f>
        <v/>
      </c>
      <c r="AF80" s="781" t="str">
        <f>IF(SUM($O80:S80)=0,"",(SUM($O80:S80)*1000)/SUM($G80:K80))</f>
        <v/>
      </c>
      <c r="BF80" s="97"/>
    </row>
    <row r="81" spans="1:58">
      <c r="A81" s="1253" t="s">
        <v>2</v>
      </c>
      <c r="B81" s="1036"/>
      <c r="C81" s="1036"/>
      <c r="D81" s="1036"/>
      <c r="E81" s="1036"/>
      <c r="F81" s="1036"/>
      <c r="G81" s="1036"/>
      <c r="H81" s="1036"/>
      <c r="I81" s="1036"/>
      <c r="J81" s="1036"/>
      <c r="K81" s="1036"/>
      <c r="L81" s="1036"/>
      <c r="N81" s="1416">
        <f t="shared" ref="N81:S81" si="15">SUM(N6:N80)</f>
        <v>0</v>
      </c>
      <c r="O81" s="1416">
        <f t="shared" si="15"/>
        <v>0</v>
      </c>
      <c r="P81" s="1416">
        <f t="shared" si="15"/>
        <v>0</v>
      </c>
      <c r="Q81" s="1416">
        <f t="shared" si="15"/>
        <v>0</v>
      </c>
      <c r="R81" s="1416">
        <f t="shared" si="15"/>
        <v>0</v>
      </c>
      <c r="S81" s="1416">
        <f t="shared" si="15"/>
        <v>0</v>
      </c>
      <c r="T81" s="1416">
        <f t="shared" si="2"/>
        <v>0</v>
      </c>
      <c r="V81" s="1036"/>
      <c r="W81" s="1036"/>
      <c r="X81" s="1036"/>
      <c r="Z81" s="1036"/>
      <c r="AA81" s="1036"/>
      <c r="AC81" s="1036"/>
      <c r="AD81" s="1036"/>
      <c r="AF81" s="1036"/>
      <c r="AH81" s="1036"/>
      <c r="AI81" s="1036"/>
      <c r="AJ81" s="1036"/>
      <c r="AL81" s="1036"/>
      <c r="AM81" s="1036"/>
      <c r="AO81" s="1036"/>
      <c r="AP81" s="1036"/>
      <c r="AR81" s="1036"/>
      <c r="BF81" s="97"/>
    </row>
    <row r="82" spans="1:58">
      <c r="A82" s="1277"/>
      <c r="B82" s="73"/>
      <c r="C82" s="73"/>
      <c r="D82" s="1286"/>
      <c r="F82" s="1036"/>
      <c r="G82" s="1036"/>
      <c r="H82" s="1036"/>
      <c r="I82" s="1036"/>
      <c r="J82" s="1036"/>
      <c r="K82" s="1036"/>
      <c r="L82" s="1036"/>
      <c r="N82" s="1036"/>
      <c r="O82" s="1036"/>
      <c r="P82" s="1036"/>
      <c r="R82" s="1036"/>
      <c r="S82" s="1036"/>
      <c r="T82" s="1036"/>
      <c r="V82" s="1036"/>
      <c r="W82" s="1036"/>
      <c r="X82" s="1036"/>
      <c r="Z82" s="1036"/>
      <c r="AA82" s="1036"/>
      <c r="AC82" s="1036"/>
      <c r="AD82" s="1036"/>
      <c r="AF82" s="1036"/>
      <c r="AH82" s="1036"/>
      <c r="AI82" s="1036"/>
      <c r="AJ82" s="1036"/>
      <c r="AL82" s="1036"/>
      <c r="AM82" s="1036"/>
      <c r="AO82" s="1036"/>
      <c r="AP82" s="1036"/>
      <c r="AR82" s="1036"/>
      <c r="BF82" s="97"/>
    </row>
    <row r="83" spans="1:58">
      <c r="A83" s="1277"/>
      <c r="B83" s="73"/>
      <c r="C83" s="73"/>
      <c r="D83" s="1286"/>
      <c r="F83" s="1036"/>
      <c r="G83" s="1036"/>
      <c r="H83" s="1036"/>
      <c r="I83" s="1036"/>
      <c r="J83" s="1036"/>
      <c r="K83" s="1036"/>
      <c r="L83" s="1036"/>
      <c r="N83" s="1036"/>
      <c r="O83" s="1036"/>
      <c r="P83" s="1036"/>
      <c r="R83" s="1036"/>
      <c r="S83" s="1036"/>
      <c r="T83" s="1036"/>
      <c r="V83" s="1036"/>
      <c r="W83" s="1036"/>
      <c r="X83" s="1036"/>
      <c r="Z83" s="1036"/>
      <c r="AA83" s="1036"/>
      <c r="AC83" s="1036"/>
      <c r="AD83" s="1036"/>
      <c r="AF83" s="1036"/>
      <c r="AH83" s="1036"/>
      <c r="AI83" s="1036"/>
      <c r="AJ83" s="1036"/>
      <c r="AL83" s="1036"/>
      <c r="AM83" s="1036"/>
      <c r="AO83" s="1036"/>
      <c r="AP83" s="1036"/>
      <c r="AR83" s="1036"/>
      <c r="BF83" s="97"/>
    </row>
    <row r="84" spans="1:58">
      <c r="A84" s="1277"/>
      <c r="B84" s="73"/>
      <c r="C84" s="73"/>
      <c r="D84" s="1286"/>
      <c r="N84" s="2242" t="s">
        <v>1278</v>
      </c>
      <c r="O84" s="2242"/>
      <c r="P84" s="2242"/>
      <c r="Q84" s="2242"/>
      <c r="R84" s="2242"/>
      <c r="S84" s="2242"/>
      <c r="T84" s="2242"/>
      <c r="V84" s="1036"/>
      <c r="W84" s="1036"/>
      <c r="X84" s="1036"/>
      <c r="Z84" s="1036"/>
      <c r="AA84" s="1036"/>
      <c r="AC84" s="1036"/>
      <c r="AD84" s="1036"/>
      <c r="AF84" s="1036"/>
      <c r="AH84" s="1036"/>
      <c r="AI84" s="1036"/>
      <c r="AJ84" s="1036"/>
      <c r="AL84" s="1036"/>
      <c r="AM84" s="1036"/>
      <c r="AO84" s="1036"/>
      <c r="AP84" s="1036"/>
      <c r="AR84" s="1036"/>
      <c r="BF84" s="97"/>
    </row>
    <row r="85" spans="1:58">
      <c r="A85" s="1277"/>
      <c r="B85" s="73"/>
      <c r="C85" s="73"/>
      <c r="D85" s="1286"/>
      <c r="F85" s="2242" t="s">
        <v>1278</v>
      </c>
      <c r="G85" s="2242"/>
      <c r="H85" s="2242"/>
      <c r="I85" s="2242"/>
      <c r="J85" s="2242"/>
      <c r="K85" s="2242"/>
      <c r="L85" s="2242"/>
      <c r="N85" s="773" t="s">
        <v>0</v>
      </c>
      <c r="O85" s="1439" t="s">
        <v>1</v>
      </c>
      <c r="P85" s="1439"/>
      <c r="Q85" s="1439"/>
      <c r="R85" s="1439"/>
      <c r="S85" s="1439"/>
      <c r="T85" s="1439"/>
      <c r="V85" s="1036"/>
      <c r="W85" s="1036"/>
      <c r="X85" s="1036"/>
      <c r="Z85" s="1036"/>
      <c r="AA85" s="1036"/>
      <c r="AC85" s="1036"/>
      <c r="AD85" s="1036"/>
      <c r="AF85" s="1036"/>
      <c r="AH85" s="1036"/>
      <c r="AI85" s="1036"/>
      <c r="AJ85" s="1036"/>
      <c r="AL85" s="1036"/>
      <c r="AM85" s="1036"/>
      <c r="AO85" s="1036"/>
      <c r="AP85" s="1036"/>
      <c r="AR85" s="1036"/>
      <c r="BF85" s="97"/>
    </row>
    <row r="86" spans="1:58">
      <c r="A86" s="1277"/>
      <c r="B86" s="73"/>
      <c r="C86" s="73"/>
      <c r="D86" s="1286"/>
      <c r="F86" s="773" t="s">
        <v>0</v>
      </c>
      <c r="G86" s="1439" t="s">
        <v>1</v>
      </c>
      <c r="H86" s="1439"/>
      <c r="I86" s="1439"/>
      <c r="J86" s="1439"/>
      <c r="K86" s="1439"/>
      <c r="L86" s="1439"/>
      <c r="N86" s="909">
        <v>2010</v>
      </c>
      <c r="O86" s="909">
        <v>2011</v>
      </c>
      <c r="P86" s="909">
        <v>2012</v>
      </c>
      <c r="Q86" s="909">
        <v>2013</v>
      </c>
      <c r="R86" s="909">
        <v>2014</v>
      </c>
      <c r="S86" s="909">
        <v>2015</v>
      </c>
      <c r="T86" s="909" t="s">
        <v>1</v>
      </c>
      <c r="V86" s="1036"/>
      <c r="W86" s="1036"/>
      <c r="X86" s="1036"/>
      <c r="Z86" s="1036"/>
      <c r="AA86" s="1036"/>
      <c r="AC86" s="1036"/>
      <c r="AD86" s="1036"/>
      <c r="AF86" s="1036"/>
      <c r="AH86" s="1036"/>
      <c r="AI86" s="1036"/>
      <c r="AJ86" s="1036"/>
      <c r="AL86" s="1036"/>
      <c r="AM86" s="1036"/>
      <c r="AO86" s="1036"/>
      <c r="AP86" s="1036"/>
      <c r="AR86" s="1036"/>
      <c r="BF86" s="1173"/>
    </row>
    <row r="87" spans="1:58">
      <c r="A87" s="258" t="s">
        <v>1306</v>
      </c>
      <c r="B87" s="73"/>
      <c r="C87" s="73"/>
      <c r="D87" s="1286"/>
      <c r="F87" s="909">
        <v>2010</v>
      </c>
      <c r="G87" s="909">
        <v>2011</v>
      </c>
      <c r="H87" s="909">
        <v>2012</v>
      </c>
      <c r="I87" s="909">
        <v>2013</v>
      </c>
      <c r="J87" s="909">
        <v>2014</v>
      </c>
      <c r="K87" s="909">
        <v>2015</v>
      </c>
      <c r="L87" s="909" t="s">
        <v>1</v>
      </c>
      <c r="N87" s="1366" t="s">
        <v>3</v>
      </c>
      <c r="O87" s="1366" t="s">
        <v>3</v>
      </c>
      <c r="P87" s="1366" t="s">
        <v>3</v>
      </c>
      <c r="Q87" s="1366" t="s">
        <v>3</v>
      </c>
      <c r="R87" s="1366" t="s">
        <v>3</v>
      </c>
      <c r="S87" s="1366" t="s">
        <v>3</v>
      </c>
      <c r="T87" s="1366" t="s">
        <v>3</v>
      </c>
      <c r="V87" s="1036"/>
      <c r="W87" s="1036"/>
      <c r="X87" s="1036"/>
      <c r="Z87" s="1036"/>
      <c r="AA87" s="1036"/>
      <c r="AC87" s="1036"/>
      <c r="AD87" s="1036"/>
      <c r="AF87" s="1036"/>
      <c r="AH87" s="1036"/>
      <c r="AI87" s="1036"/>
      <c r="AJ87" s="1036"/>
      <c r="AL87" s="1036"/>
      <c r="AM87" s="1036"/>
      <c r="AO87" s="1036"/>
      <c r="AP87" s="1036"/>
      <c r="AR87" s="1036"/>
      <c r="BF87" s="97"/>
    </row>
    <row r="88" spans="1:58">
      <c r="A88" s="692" t="s">
        <v>597</v>
      </c>
      <c r="B88" s="692" t="s">
        <v>144</v>
      </c>
      <c r="C88" s="692" t="s">
        <v>10</v>
      </c>
      <c r="D88" s="692" t="s">
        <v>1090</v>
      </c>
      <c r="E88" s="1162"/>
      <c r="F88" s="965"/>
      <c r="G88" s="966"/>
      <c r="H88" s="967"/>
      <c r="I88" s="965"/>
      <c r="J88" s="965"/>
      <c r="K88" s="968"/>
      <c r="L88" s="1416">
        <f>SUM(G88:K88)</f>
        <v>0</v>
      </c>
      <c r="N88" s="965"/>
      <c r="O88" s="966"/>
      <c r="P88" s="965"/>
      <c r="Q88" s="966"/>
      <c r="R88" s="965"/>
      <c r="S88" s="966"/>
      <c r="T88" s="1416">
        <f>SUM(O88:S88)</f>
        <v>0</v>
      </c>
      <c r="V88" s="1036"/>
      <c r="W88" s="1036"/>
      <c r="X88" s="1036"/>
      <c r="Z88" s="1036"/>
      <c r="AA88" s="1036"/>
      <c r="AC88" s="1036"/>
      <c r="AD88" s="1036"/>
      <c r="AF88" s="1036"/>
      <c r="AH88" s="1036"/>
      <c r="AI88" s="1036"/>
      <c r="AJ88" s="1036"/>
      <c r="AL88" s="1036"/>
      <c r="AM88" s="1036"/>
      <c r="AO88" s="1036"/>
      <c r="AP88" s="1036"/>
      <c r="AR88" s="1036"/>
      <c r="BF88" s="97"/>
    </row>
    <row r="89" spans="1:58">
      <c r="A89" s="692" t="s">
        <v>597</v>
      </c>
      <c r="B89" s="692" t="s">
        <v>143</v>
      </c>
      <c r="C89" s="692" t="s">
        <v>10</v>
      </c>
      <c r="D89" s="692" t="s">
        <v>1091</v>
      </c>
      <c r="E89" s="1162"/>
      <c r="F89" s="965"/>
      <c r="G89" s="966"/>
      <c r="H89" s="967"/>
      <c r="I89" s="965"/>
      <c r="J89" s="965"/>
      <c r="K89" s="968"/>
      <c r="L89" s="1416">
        <f>SUM(G89:K89)</f>
        <v>0</v>
      </c>
      <c r="N89" s="965"/>
      <c r="O89" s="966"/>
      <c r="P89" s="965"/>
      <c r="Q89" s="966"/>
      <c r="R89" s="965"/>
      <c r="S89" s="966"/>
      <c r="T89" s="1416">
        <f>SUM(O89:S89)</f>
        <v>0</v>
      </c>
      <c r="V89" s="1036"/>
      <c r="W89" s="1036"/>
      <c r="X89" s="1036"/>
      <c r="Z89" s="1036"/>
      <c r="AA89" s="1036"/>
      <c r="AC89" s="1036"/>
      <c r="AD89" s="1036"/>
      <c r="AF89" s="1036"/>
      <c r="AH89" s="1036"/>
      <c r="AI89" s="1036"/>
      <c r="AJ89" s="1036"/>
      <c r="AL89" s="1036"/>
      <c r="AM89" s="1036"/>
      <c r="AO89" s="1036"/>
      <c r="AP89" s="1036"/>
      <c r="AR89" s="1036"/>
      <c r="BF89" s="1173"/>
    </row>
    <row r="90" spans="1:58">
      <c r="A90" s="692" t="s">
        <v>598</v>
      </c>
      <c r="B90" s="692" t="s">
        <v>144</v>
      </c>
      <c r="C90" s="692" t="s">
        <v>10</v>
      </c>
      <c r="D90" s="692" t="s">
        <v>1092</v>
      </c>
      <c r="E90" s="1162"/>
      <c r="F90" s="965"/>
      <c r="G90" s="966"/>
      <c r="H90" s="967"/>
      <c r="I90" s="965"/>
      <c r="J90" s="965"/>
      <c r="K90" s="968"/>
      <c r="L90" s="1416">
        <f>SUM(G90:K90)</f>
        <v>0</v>
      </c>
      <c r="N90" s="965"/>
      <c r="O90" s="966"/>
      <c r="P90" s="965"/>
      <c r="Q90" s="966"/>
      <c r="R90" s="965"/>
      <c r="S90" s="966"/>
      <c r="T90" s="1416">
        <f>SUM(O90:S90)</f>
        <v>0</v>
      </c>
      <c r="V90" s="1036"/>
      <c r="W90" s="1036"/>
      <c r="X90" s="1036"/>
      <c r="Z90" s="1036"/>
      <c r="AA90" s="1036"/>
      <c r="AC90" s="1036"/>
      <c r="AD90" s="1036"/>
      <c r="AF90" s="1036"/>
      <c r="AH90" s="1036"/>
      <c r="AI90" s="1036"/>
      <c r="AJ90" s="1036"/>
      <c r="AL90" s="1036"/>
      <c r="AM90" s="1036"/>
      <c r="AO90" s="1036"/>
      <c r="AP90" s="1036"/>
      <c r="AR90" s="1036"/>
      <c r="BF90" s="97"/>
    </row>
    <row r="91" spans="1:58">
      <c r="A91" s="692" t="s">
        <v>598</v>
      </c>
      <c r="B91" s="692" t="s">
        <v>143</v>
      </c>
      <c r="C91" s="692" t="s">
        <v>10</v>
      </c>
      <c r="D91" s="692" t="s">
        <v>1093</v>
      </c>
      <c r="E91" s="1162"/>
      <c r="F91" s="965"/>
      <c r="G91" s="966"/>
      <c r="H91" s="967"/>
      <c r="I91" s="965"/>
      <c r="J91" s="965"/>
      <c r="K91" s="968"/>
      <c r="L91" s="1416">
        <f>SUM(G91:K91)</f>
        <v>0</v>
      </c>
      <c r="N91" s="965"/>
      <c r="O91" s="966"/>
      <c r="P91" s="965"/>
      <c r="Q91" s="966"/>
      <c r="R91" s="965"/>
      <c r="S91" s="966"/>
      <c r="T91" s="1416">
        <f>SUM(O91:S91)</f>
        <v>0</v>
      </c>
      <c r="V91" s="1036"/>
      <c r="W91" s="1036"/>
      <c r="X91" s="1036"/>
      <c r="Z91" s="1036"/>
      <c r="AA91" s="1036"/>
      <c r="AC91" s="1036"/>
      <c r="AD91" s="1036"/>
      <c r="AF91" s="1036"/>
      <c r="AH91" s="1036"/>
      <c r="AI91" s="1036"/>
      <c r="AJ91" s="1036"/>
      <c r="AL91" s="1036"/>
      <c r="AM91" s="1036"/>
      <c r="AO91" s="1036"/>
      <c r="AP91" s="1036"/>
      <c r="AR91" s="1036"/>
      <c r="BF91" s="97"/>
    </row>
    <row r="92" spans="1:58">
      <c r="A92" s="1277"/>
      <c r="B92" s="73"/>
      <c r="C92" s="73"/>
      <c r="D92" s="1286"/>
      <c r="F92" s="1036"/>
      <c r="G92" s="1036"/>
      <c r="H92" s="1036"/>
      <c r="I92" s="1036"/>
      <c r="J92" s="1036"/>
      <c r="K92" s="1036"/>
      <c r="L92" s="1036"/>
      <c r="N92" s="1036"/>
      <c r="O92" s="1036"/>
      <c r="P92" s="1036"/>
      <c r="R92" s="1036"/>
      <c r="S92" s="1036"/>
      <c r="T92" s="1036"/>
      <c r="V92" s="1036"/>
      <c r="W92" s="1036"/>
      <c r="X92" s="1036"/>
      <c r="Z92" s="1036"/>
      <c r="AA92" s="1036"/>
      <c r="AC92" s="1036"/>
      <c r="AD92" s="1036"/>
      <c r="AF92" s="1036"/>
      <c r="AH92" s="1036"/>
      <c r="AI92" s="1036"/>
      <c r="AJ92" s="1036"/>
      <c r="AL92" s="1036"/>
      <c r="AM92" s="1036"/>
      <c r="AO92" s="1036"/>
      <c r="AP92" s="1036"/>
      <c r="AR92" s="1036"/>
      <c r="BF92" s="97"/>
    </row>
    <row r="93" spans="1:58">
      <c r="A93" s="1277"/>
      <c r="B93" s="73"/>
      <c r="C93" s="73"/>
      <c r="D93" s="1286"/>
      <c r="F93" s="1036"/>
      <c r="G93" s="1036"/>
      <c r="H93" s="1036"/>
      <c r="I93" s="1036"/>
      <c r="J93" s="1036"/>
      <c r="K93" s="1036"/>
      <c r="L93" s="1036"/>
      <c r="N93" s="1036"/>
      <c r="O93" s="1036"/>
      <c r="P93" s="1036"/>
      <c r="R93" s="1036"/>
      <c r="S93" s="1036"/>
      <c r="T93" s="1036"/>
      <c r="V93" s="1036"/>
      <c r="W93" s="1036"/>
      <c r="X93" s="1036"/>
      <c r="Z93" s="1036"/>
      <c r="AA93" s="1036"/>
      <c r="AC93" s="1036"/>
      <c r="AD93" s="1036"/>
      <c r="AF93" s="1036"/>
      <c r="AH93" s="1036"/>
      <c r="AI93" s="1036"/>
      <c r="AJ93" s="1036"/>
      <c r="AL93" s="1036"/>
      <c r="AM93" s="1036"/>
      <c r="AO93" s="1036"/>
      <c r="AP93" s="1036"/>
      <c r="AR93" s="1036"/>
      <c r="BF93" s="97"/>
    </row>
    <row r="94" spans="1:58" ht="15.75">
      <c r="A94" s="1287"/>
      <c r="B94" s="73"/>
      <c r="C94" s="73"/>
      <c r="D94" s="1286"/>
      <c r="N94" s="776">
        <v>2010</v>
      </c>
      <c r="O94" s="3">
        <v>2011</v>
      </c>
      <c r="P94" s="3">
        <v>2012</v>
      </c>
      <c r="Q94" s="3">
        <v>2013</v>
      </c>
      <c r="R94" s="3">
        <v>2014</v>
      </c>
      <c r="S94" s="3">
        <v>2015</v>
      </c>
      <c r="T94" s="909" t="s">
        <v>1</v>
      </c>
      <c r="AB94" s="969"/>
      <c r="AC94" s="969"/>
      <c r="AD94" s="969"/>
      <c r="AN94" s="969"/>
      <c r="AO94" s="969"/>
      <c r="AP94" s="969"/>
      <c r="BF94" s="97"/>
    </row>
    <row r="95" spans="1:58" ht="15">
      <c r="A95" s="1288" t="s">
        <v>233</v>
      </c>
      <c r="C95" s="249"/>
      <c r="D95" s="1286"/>
      <c r="N95" s="2091" t="s">
        <v>0</v>
      </c>
      <c r="O95" s="2231" t="s">
        <v>1</v>
      </c>
      <c r="P95" s="2231"/>
      <c r="Q95" s="2231"/>
      <c r="R95" s="2231"/>
      <c r="S95" s="2231"/>
      <c r="T95" s="909" t="s">
        <v>3</v>
      </c>
      <c r="AB95" s="969"/>
      <c r="AC95" s="969"/>
      <c r="AD95" s="969"/>
      <c r="AN95" s="969"/>
      <c r="AO95" s="969"/>
      <c r="AP95" s="969"/>
      <c r="BF95" s="97"/>
    </row>
    <row r="96" spans="1:58">
      <c r="A96" s="1284" t="s">
        <v>58</v>
      </c>
      <c r="C96" s="1289"/>
      <c r="D96" s="1286"/>
      <c r="N96" s="172"/>
      <c r="O96" s="172"/>
      <c r="P96" s="172"/>
      <c r="Q96" s="172"/>
      <c r="R96" s="172"/>
      <c r="S96" s="172"/>
      <c r="T96" s="140">
        <f t="shared" ref="T96:T108" si="16">SUM(O96:S96)</f>
        <v>0</v>
      </c>
      <c r="AB96" s="969"/>
      <c r="AC96" s="969"/>
      <c r="AD96" s="969"/>
      <c r="AN96" s="969"/>
      <c r="AO96" s="969"/>
      <c r="AP96" s="969"/>
      <c r="BF96" s="97"/>
    </row>
    <row r="97" spans="1:58">
      <c r="A97" s="1284" t="s">
        <v>59</v>
      </c>
      <c r="C97" s="1289"/>
      <c r="D97" s="1286"/>
      <c r="N97" s="172"/>
      <c r="O97" s="172"/>
      <c r="P97" s="172"/>
      <c r="Q97" s="172"/>
      <c r="R97" s="172"/>
      <c r="S97" s="172"/>
      <c r="T97" s="140">
        <f t="shared" si="16"/>
        <v>0</v>
      </c>
      <c r="AB97" s="969"/>
      <c r="AC97" s="969"/>
      <c r="AD97" s="969"/>
      <c r="AN97" s="969"/>
      <c r="AO97" s="969"/>
      <c r="AP97" s="969"/>
      <c r="BF97" s="97"/>
    </row>
    <row r="98" spans="1:58">
      <c r="A98" s="1284" t="s">
        <v>60</v>
      </c>
      <c r="C98" s="1289"/>
      <c r="D98" s="1286"/>
      <c r="N98" s="172"/>
      <c r="O98" s="172"/>
      <c r="P98" s="172"/>
      <c r="Q98" s="172"/>
      <c r="R98" s="172"/>
      <c r="S98" s="172"/>
      <c r="T98" s="140">
        <f t="shared" si="16"/>
        <v>0</v>
      </c>
      <c r="AB98" s="969"/>
      <c r="AC98" s="969"/>
      <c r="AD98" s="969"/>
      <c r="AN98" s="969"/>
      <c r="AO98" s="969"/>
      <c r="AP98" s="969"/>
      <c r="BF98" s="97"/>
    </row>
    <row r="99" spans="1:58">
      <c r="A99" s="1284" t="s">
        <v>61</v>
      </c>
      <c r="C99" s="1289"/>
      <c r="D99" s="1286"/>
      <c r="N99" s="172"/>
      <c r="O99" s="172"/>
      <c r="P99" s="172"/>
      <c r="Q99" s="172"/>
      <c r="R99" s="172"/>
      <c r="S99" s="172"/>
      <c r="T99" s="140">
        <f t="shared" si="16"/>
        <v>0</v>
      </c>
      <c r="AB99" s="969"/>
      <c r="AC99" s="969"/>
      <c r="AD99" s="969"/>
      <c r="AN99" s="969"/>
      <c r="AO99" s="969"/>
      <c r="AP99" s="969"/>
      <c r="BF99" s="97"/>
    </row>
    <row r="100" spans="1:58">
      <c r="A100" s="1284" t="s">
        <v>62</v>
      </c>
      <c r="C100" s="1289"/>
      <c r="D100" s="1286"/>
      <c r="N100" s="172"/>
      <c r="O100" s="172"/>
      <c r="P100" s="172"/>
      <c r="Q100" s="172"/>
      <c r="R100" s="172"/>
      <c r="S100" s="172"/>
      <c r="T100" s="140">
        <f t="shared" si="16"/>
        <v>0</v>
      </c>
      <c r="AB100" s="969"/>
      <c r="AC100" s="969"/>
      <c r="AD100" s="969"/>
      <c r="AN100" s="969"/>
      <c r="AO100" s="969"/>
      <c r="AP100" s="969"/>
      <c r="BF100" s="97"/>
    </row>
    <row r="101" spans="1:58">
      <c r="A101" s="1284" t="s">
        <v>63</v>
      </c>
      <c r="C101" s="1289"/>
      <c r="D101" s="1286"/>
      <c r="N101" s="172"/>
      <c r="O101" s="172"/>
      <c r="P101" s="172"/>
      <c r="Q101" s="172"/>
      <c r="R101" s="172"/>
      <c r="S101" s="172"/>
      <c r="T101" s="140">
        <f t="shared" si="16"/>
        <v>0</v>
      </c>
      <c r="AB101" s="969"/>
      <c r="AC101" s="969"/>
      <c r="AD101" s="969"/>
      <c r="AN101" s="969"/>
      <c r="AO101" s="969"/>
      <c r="AP101" s="969"/>
      <c r="BF101" s="97"/>
    </row>
    <row r="102" spans="1:58">
      <c r="A102" s="1284" t="s">
        <v>64</v>
      </c>
      <c r="C102" s="1289"/>
      <c r="D102" s="1286"/>
      <c r="N102" s="172"/>
      <c r="O102" s="172"/>
      <c r="P102" s="172"/>
      <c r="Q102" s="172"/>
      <c r="R102" s="172"/>
      <c r="S102" s="172"/>
      <c r="T102" s="140">
        <f t="shared" si="16"/>
        <v>0</v>
      </c>
      <c r="AB102" s="969"/>
      <c r="AC102" s="969"/>
      <c r="AD102" s="969"/>
      <c r="AN102" s="969"/>
      <c r="AO102" s="969"/>
      <c r="AP102" s="969"/>
      <c r="BF102" s="97"/>
    </row>
    <row r="103" spans="1:58">
      <c r="A103" s="1284" t="s">
        <v>65</v>
      </c>
      <c r="C103" s="1289"/>
      <c r="D103" s="1286"/>
      <c r="N103" s="172"/>
      <c r="O103" s="172"/>
      <c r="P103" s="172"/>
      <c r="Q103" s="172"/>
      <c r="R103" s="172"/>
      <c r="S103" s="172"/>
      <c r="T103" s="140">
        <f t="shared" si="16"/>
        <v>0</v>
      </c>
      <c r="AB103" s="969"/>
      <c r="AC103" s="969"/>
      <c r="AD103" s="969"/>
      <c r="AN103" s="969"/>
      <c r="AO103" s="969"/>
      <c r="AP103" s="969"/>
      <c r="BF103" s="97"/>
    </row>
    <row r="104" spans="1:58">
      <c r="A104" s="1284" t="s">
        <v>66</v>
      </c>
      <c r="C104" s="1289"/>
      <c r="D104" s="1286"/>
      <c r="N104" s="172"/>
      <c r="O104" s="172"/>
      <c r="P104" s="172"/>
      <c r="Q104" s="172"/>
      <c r="R104" s="172"/>
      <c r="S104" s="172"/>
      <c r="T104" s="140">
        <f t="shared" si="16"/>
        <v>0</v>
      </c>
      <c r="AB104" s="969"/>
      <c r="AC104" s="969"/>
      <c r="AD104" s="969"/>
      <c r="AN104" s="969"/>
      <c r="AO104" s="969"/>
      <c r="AP104" s="969"/>
      <c r="BF104" s="97"/>
    </row>
    <row r="105" spans="1:58">
      <c r="A105" s="1290" t="s">
        <v>441</v>
      </c>
      <c r="C105" s="1291"/>
      <c r="D105" s="1286"/>
      <c r="E105" s="258"/>
      <c r="F105" s="258"/>
      <c r="N105" s="201">
        <f t="shared" ref="N105:S105" si="17">SUM(N96:N104)</f>
        <v>0</v>
      </c>
      <c r="O105" s="201">
        <f t="shared" si="17"/>
        <v>0</v>
      </c>
      <c r="P105" s="201">
        <f t="shared" si="17"/>
        <v>0</v>
      </c>
      <c r="Q105" s="201">
        <f t="shared" si="17"/>
        <v>0</v>
      </c>
      <c r="R105" s="201">
        <f t="shared" si="17"/>
        <v>0</v>
      </c>
      <c r="S105" s="201">
        <f t="shared" si="17"/>
        <v>0</v>
      </c>
      <c r="T105" s="140">
        <f t="shared" si="16"/>
        <v>0</v>
      </c>
      <c r="AB105" s="969"/>
      <c r="AC105" s="969"/>
      <c r="AD105" s="969"/>
      <c r="AN105" s="969"/>
      <c r="AO105" s="969"/>
      <c r="AP105" s="969"/>
      <c r="BF105" s="97"/>
    </row>
    <row r="106" spans="1:58">
      <c r="A106" s="1284" t="s">
        <v>442</v>
      </c>
      <c r="C106" s="1289"/>
      <c r="D106" s="1286"/>
      <c r="N106" s="172"/>
      <c r="O106" s="172"/>
      <c r="P106" s="172"/>
      <c r="Q106" s="172"/>
      <c r="R106" s="172"/>
      <c r="S106" s="172"/>
      <c r="T106" s="140">
        <f t="shared" si="16"/>
        <v>0</v>
      </c>
      <c r="AB106" s="969"/>
      <c r="AC106" s="969"/>
      <c r="AD106" s="969"/>
      <c r="AN106" s="969"/>
      <c r="AO106" s="969"/>
      <c r="AP106" s="969"/>
      <c r="BF106" s="97"/>
    </row>
    <row r="107" spans="1:58">
      <c r="A107" s="1284" t="s">
        <v>406</v>
      </c>
      <c r="C107" s="1289"/>
      <c r="D107" s="1286"/>
      <c r="E107" s="258"/>
      <c r="F107" s="258"/>
      <c r="N107" s="172"/>
      <c r="O107" s="172"/>
      <c r="P107" s="172"/>
      <c r="Q107" s="172"/>
      <c r="R107" s="172"/>
      <c r="S107" s="172"/>
      <c r="T107" s="140">
        <f t="shared" si="16"/>
        <v>0</v>
      </c>
      <c r="AB107" s="969"/>
      <c r="AC107" s="969"/>
      <c r="AD107" s="969"/>
      <c r="AN107" s="969"/>
      <c r="AO107" s="969"/>
      <c r="AP107" s="969"/>
      <c r="BF107" s="97"/>
    </row>
    <row r="108" spans="1:58">
      <c r="A108" s="1290" t="s">
        <v>443</v>
      </c>
      <c r="C108" s="1291"/>
      <c r="D108" s="1286"/>
      <c r="N108" s="201">
        <f t="shared" ref="N108:S108" si="18">SUM(N105:N107)</f>
        <v>0</v>
      </c>
      <c r="O108" s="201">
        <f t="shared" si="18"/>
        <v>0</v>
      </c>
      <c r="P108" s="201">
        <f t="shared" si="18"/>
        <v>0</v>
      </c>
      <c r="Q108" s="201">
        <f t="shared" si="18"/>
        <v>0</v>
      </c>
      <c r="R108" s="201">
        <f t="shared" si="18"/>
        <v>0</v>
      </c>
      <c r="S108" s="201">
        <f t="shared" si="18"/>
        <v>0</v>
      </c>
      <c r="T108" s="140">
        <f t="shared" si="16"/>
        <v>0</v>
      </c>
      <c r="AB108" s="969"/>
      <c r="AC108" s="969"/>
      <c r="AD108" s="969"/>
      <c r="AN108" s="969"/>
      <c r="AO108" s="969"/>
      <c r="AP108" s="969"/>
      <c r="BF108" s="97"/>
    </row>
    <row r="109" spans="1:58">
      <c r="A109" s="1277"/>
      <c r="B109" s="1292"/>
      <c r="C109" s="249"/>
      <c r="D109" s="1286"/>
      <c r="E109" s="33"/>
      <c r="F109" s="33"/>
      <c r="N109" s="100"/>
      <c r="O109" s="100"/>
      <c r="P109" s="100"/>
      <c r="Q109" s="100"/>
      <c r="R109" s="100"/>
      <c r="S109" s="100"/>
      <c r="T109" s="102"/>
      <c r="AB109" s="969"/>
      <c r="AC109" s="969"/>
      <c r="AD109" s="969"/>
      <c r="AN109" s="969"/>
      <c r="AO109" s="969"/>
      <c r="AP109" s="969"/>
      <c r="BF109" s="97"/>
    </row>
    <row r="110" spans="1:58">
      <c r="A110" s="1417" t="s">
        <v>311</v>
      </c>
      <c r="C110" s="1293"/>
      <c r="D110" s="1286"/>
      <c r="E110" s="33"/>
      <c r="F110" s="33"/>
      <c r="N110" s="188" t="str">
        <f>IF(ABS(N81-N105)&lt;0.1,"OK","ERROR")</f>
        <v>OK</v>
      </c>
      <c r="O110" s="188" t="str">
        <f>IF(ABS(O81-O105)&lt;0.1,"OK","ERROR")</f>
        <v>OK</v>
      </c>
      <c r="P110" s="188" t="str">
        <f t="shared" ref="P110:S110" si="19">IF(ABS(P81-P105)&lt;0.1,"OK","ERROR")</f>
        <v>OK</v>
      </c>
      <c r="Q110" s="188" t="str">
        <f t="shared" si="19"/>
        <v>OK</v>
      </c>
      <c r="R110" s="188" t="str">
        <f t="shared" si="19"/>
        <v>OK</v>
      </c>
      <c r="S110" s="188" t="str">
        <f t="shared" si="19"/>
        <v>OK</v>
      </c>
      <c r="T110" s="986"/>
      <c r="AB110" s="969"/>
      <c r="AC110" s="969"/>
      <c r="AD110" s="969"/>
      <c r="AN110" s="969"/>
      <c r="AO110" s="969"/>
      <c r="AP110" s="969"/>
      <c r="BF110" s="97"/>
    </row>
    <row r="111" spans="1:58">
      <c r="A111" s="1154" t="s">
        <v>1251</v>
      </c>
      <c r="C111" s="1293"/>
      <c r="D111" s="1286"/>
      <c r="E111" s="33"/>
      <c r="F111" s="33"/>
      <c r="N111" s="188" t="str">
        <f>IF(ABS(N105-'Costs Matrix 2010'!T52)&lt;0.1,"OK","ERROR")</f>
        <v>OK</v>
      </c>
      <c r="O111" s="188" t="str">
        <f>IF(ABS(O105-'C1 - Costs Matrix 2011'!$T$77)&lt;0.1,"OK","ERROR")</f>
        <v>OK</v>
      </c>
      <c r="P111" s="188" t="str">
        <f>IF(ABS(P105-'C1 - Costs Matrix 2012'!$T$77)&lt;0.1,"OK","ERROR")</f>
        <v>OK</v>
      </c>
      <c r="Q111" s="188" t="str">
        <f>IF(ABS(Q105-'C1 - Costs Matrix 2013'!$T$77)&lt;0.1,"OK","ERROR")</f>
        <v>OK</v>
      </c>
      <c r="R111" s="188" t="str">
        <f>IF(ABS(R105-'C1 - Costs Matrix 2014'!$T$77)&lt;0.1,"OK","ERROR")</f>
        <v>OK</v>
      </c>
      <c r="S111" s="188" t="str">
        <f>IF(ABS(S105-'C1 - Costs Matrix 2015'!$T$77)&lt;0.1,"OK","ERROR")</f>
        <v>OK</v>
      </c>
      <c r="T111" s="986"/>
      <c r="AB111" s="969"/>
      <c r="AC111" s="969"/>
      <c r="AD111" s="969"/>
      <c r="AN111" s="969"/>
      <c r="AO111" s="969"/>
      <c r="AP111" s="969"/>
      <c r="BF111" s="97"/>
    </row>
    <row r="112" spans="1:58">
      <c r="A112" s="1371" t="s">
        <v>1249</v>
      </c>
      <c r="C112" s="1293"/>
      <c r="D112" s="1286"/>
      <c r="E112" s="33"/>
      <c r="F112" s="33"/>
      <c r="N112" s="188" t="str">
        <f>IF(ABS(N108-'Costs Matrix 2010'!T57)&lt;0.1,"OK","ERROR")</f>
        <v>OK</v>
      </c>
      <c r="O112" s="188" t="str">
        <f>IF(ABS(O108-'C1 - Costs Matrix 2011'!$T$82)&lt;0.1,"OK","ERROR")</f>
        <v>OK</v>
      </c>
      <c r="P112" s="188" t="str">
        <f>IF(ABS(P108-'C1 - Costs Matrix 2012'!$T$82)&lt;0.1,"OK","ERROR")</f>
        <v>OK</v>
      </c>
      <c r="Q112" s="188" t="str">
        <f>IF(ABS(Q108-'C1 - Costs Matrix 2013'!$T$82)&lt;0.1,"OK","ERROR")</f>
        <v>OK</v>
      </c>
      <c r="R112" s="188" t="str">
        <f>IF(ABS(R108-'C1 - Costs Matrix 2014'!$T$82)&lt;0.1,"OK","ERROR")</f>
        <v>OK</v>
      </c>
      <c r="S112" s="188" t="str">
        <f>IF(ABS(S108-'C1 - Costs Matrix 2015'!$T$82)&lt;0.1,"OK","ERROR")</f>
        <v>OK</v>
      </c>
      <c r="T112" s="986"/>
      <c r="AB112" s="969"/>
      <c r="AC112" s="969"/>
      <c r="AD112" s="969"/>
      <c r="AN112" s="969"/>
      <c r="AO112" s="969"/>
      <c r="AP112" s="969"/>
      <c r="BF112" s="798"/>
    </row>
    <row r="113" spans="1:58">
      <c r="A113" s="1277"/>
      <c r="B113" s="73"/>
      <c r="C113" s="73"/>
      <c r="D113" s="1286"/>
      <c r="L113" s="1036"/>
      <c r="O113" s="969"/>
      <c r="P113" s="969"/>
      <c r="S113" s="969"/>
      <c r="T113" s="969"/>
      <c r="AB113" s="969"/>
      <c r="AC113" s="969"/>
      <c r="AD113" s="969"/>
      <c r="AN113" s="969"/>
      <c r="AO113" s="969"/>
      <c r="AP113" s="969"/>
      <c r="BF113" s="984"/>
    </row>
    <row r="114" spans="1:58">
      <c r="A114" s="1277"/>
      <c r="B114" s="73"/>
      <c r="C114" s="73"/>
      <c r="D114" s="1286"/>
      <c r="BF114" s="984"/>
    </row>
    <row r="115" spans="1:58">
      <c r="A115" s="1277"/>
      <c r="B115" s="73"/>
      <c r="C115" s="73"/>
      <c r="D115" s="1286"/>
      <c r="F115" s="23"/>
      <c r="G115" s="23"/>
      <c r="H115" s="962"/>
      <c r="I115" s="23"/>
      <c r="J115" s="23"/>
      <c r="K115" s="23"/>
      <c r="L115" s="23"/>
      <c r="N115" s="23"/>
      <c r="O115" s="23"/>
      <c r="P115" s="23"/>
      <c r="R115" s="23"/>
      <c r="S115" s="23"/>
      <c r="T115" s="23"/>
      <c r="V115" s="2214" t="s">
        <v>813</v>
      </c>
      <c r="W115" s="2215"/>
      <c r="X115" s="2215"/>
      <c r="Y115" s="2215"/>
      <c r="Z115" s="2215"/>
      <c r="AA115" s="2215"/>
      <c r="AB115" s="2215"/>
      <c r="AC115" s="2215"/>
      <c r="AD115" s="2215"/>
      <c r="AE115" s="2215"/>
      <c r="AF115" s="2216"/>
      <c r="BF115" s="984"/>
    </row>
    <row r="116" spans="1:58">
      <c r="A116" s="1277"/>
      <c r="B116" s="73"/>
      <c r="C116" s="73"/>
      <c r="D116" s="1286"/>
      <c r="F116" s="1036"/>
      <c r="G116" s="1358"/>
      <c r="H116" s="1358"/>
      <c r="I116" s="1358"/>
      <c r="J116" s="1358"/>
      <c r="K116" s="1358"/>
      <c r="L116" s="1358"/>
      <c r="M116" s="1036"/>
      <c r="N116" s="2219" t="s">
        <v>730</v>
      </c>
      <c r="O116" s="2219"/>
      <c r="P116" s="2219"/>
      <c r="Q116" s="2219"/>
      <c r="R116" s="2219"/>
      <c r="S116" s="2219"/>
      <c r="T116" s="2219"/>
      <c r="U116" s="808"/>
      <c r="V116" s="2260" t="s">
        <v>729</v>
      </c>
      <c r="W116" s="2261"/>
      <c r="X116" s="2261"/>
      <c r="Y116" s="2261"/>
      <c r="Z116" s="2261"/>
      <c r="AA116" s="2262"/>
      <c r="AC116" s="2260" t="s">
        <v>645</v>
      </c>
      <c r="AD116" s="2261"/>
      <c r="AE116" s="2261"/>
      <c r="AF116" s="2262"/>
      <c r="BF116" s="97"/>
    </row>
    <row r="117" spans="1:58">
      <c r="A117" s="1277"/>
      <c r="B117" s="73"/>
      <c r="C117" s="73"/>
      <c r="D117" s="1286"/>
      <c r="F117" s="1036"/>
      <c r="G117" s="1358"/>
      <c r="H117" s="1358"/>
      <c r="I117" s="1358"/>
      <c r="J117" s="1358"/>
      <c r="K117" s="1358"/>
      <c r="L117" s="1358"/>
      <c r="M117" s="1036"/>
      <c r="N117" s="773" t="s">
        <v>0</v>
      </c>
      <c r="O117" s="2233" t="s">
        <v>1</v>
      </c>
      <c r="P117" s="2233"/>
      <c r="Q117" s="2233"/>
      <c r="R117" s="2233"/>
      <c r="S117" s="2233"/>
      <c r="T117" s="2233"/>
      <c r="U117" s="1036"/>
      <c r="V117" s="909" t="s">
        <v>0</v>
      </c>
      <c r="W117" s="2233" t="s">
        <v>1</v>
      </c>
      <c r="X117" s="2233"/>
      <c r="Y117" s="2233"/>
      <c r="Z117" s="2233"/>
      <c r="AA117" s="2233"/>
      <c r="AB117" s="964"/>
      <c r="AC117" s="774" t="s">
        <v>647</v>
      </c>
      <c r="AD117" s="774" t="s">
        <v>648</v>
      </c>
      <c r="AE117" s="774" t="s">
        <v>649</v>
      </c>
      <c r="AF117" s="775" t="s">
        <v>1</v>
      </c>
      <c r="BF117" s="97"/>
    </row>
    <row r="118" spans="1:58">
      <c r="A118" s="2092" t="s">
        <v>1668</v>
      </c>
      <c r="B118" s="73"/>
      <c r="C118" s="73"/>
      <c r="D118" s="1286"/>
      <c r="F118" s="776">
        <v>2010</v>
      </c>
      <c r="G118" s="3">
        <v>2011</v>
      </c>
      <c r="H118" s="3">
        <v>2012</v>
      </c>
      <c r="I118" s="3">
        <v>2013</v>
      </c>
      <c r="J118" s="3">
        <v>2014</v>
      </c>
      <c r="K118" s="3">
        <v>2015</v>
      </c>
      <c r="L118" s="1365" t="s">
        <v>2</v>
      </c>
      <c r="M118" s="1036"/>
      <c r="N118" s="909">
        <v>2010</v>
      </c>
      <c r="O118" s="909">
        <v>2011</v>
      </c>
      <c r="P118" s="909">
        <v>2012</v>
      </c>
      <c r="Q118" s="909">
        <v>2013</v>
      </c>
      <c r="R118" s="909">
        <v>2014</v>
      </c>
      <c r="S118" s="909">
        <v>2015</v>
      </c>
      <c r="T118" s="909" t="s">
        <v>1</v>
      </c>
      <c r="U118" s="1036"/>
      <c r="V118" s="909">
        <v>2010</v>
      </c>
      <c r="W118" s="909">
        <v>2011</v>
      </c>
      <c r="X118" s="909">
        <v>2012</v>
      </c>
      <c r="Y118" s="909">
        <v>2013</v>
      </c>
      <c r="Z118" s="909">
        <v>2014</v>
      </c>
      <c r="AA118" s="909">
        <v>2015</v>
      </c>
      <c r="AB118" s="964"/>
      <c r="AC118" s="776" t="s">
        <v>654</v>
      </c>
      <c r="AD118" s="777" t="s">
        <v>655</v>
      </c>
      <c r="AE118" s="777" t="s">
        <v>656</v>
      </c>
      <c r="AF118" s="776" t="s">
        <v>657</v>
      </c>
      <c r="BF118" s="97"/>
    </row>
    <row r="119" spans="1:58">
      <c r="A119" s="1253" t="s">
        <v>814</v>
      </c>
      <c r="B119" s="1253" t="s">
        <v>705</v>
      </c>
      <c r="C119" s="1253" t="s">
        <v>650</v>
      </c>
      <c r="D119" s="1253" t="s">
        <v>653</v>
      </c>
      <c r="F119" s="2091" t="s">
        <v>0</v>
      </c>
      <c r="G119" s="2234" t="s">
        <v>1</v>
      </c>
      <c r="H119" s="2235"/>
      <c r="I119" s="2235"/>
      <c r="J119" s="2235"/>
      <c r="K119" s="2236"/>
      <c r="L119" s="777" t="s">
        <v>1</v>
      </c>
      <c r="M119" s="1036"/>
      <c r="N119" s="909" t="s">
        <v>3</v>
      </c>
      <c r="O119" s="909" t="s">
        <v>3</v>
      </c>
      <c r="P119" s="909" t="s">
        <v>3</v>
      </c>
      <c r="Q119" s="909" t="s">
        <v>3</v>
      </c>
      <c r="R119" s="909" t="s">
        <v>3</v>
      </c>
      <c r="S119" s="909" t="s">
        <v>3</v>
      </c>
      <c r="T119" s="909" t="s">
        <v>3</v>
      </c>
      <c r="U119" s="1036"/>
      <c r="V119" s="909" t="s">
        <v>733</v>
      </c>
      <c r="W119" s="909" t="s">
        <v>733</v>
      </c>
      <c r="X119" s="909" t="s">
        <v>733</v>
      </c>
      <c r="Y119" s="909" t="s">
        <v>733</v>
      </c>
      <c r="Z119" s="909" t="s">
        <v>733</v>
      </c>
      <c r="AA119" s="909" t="s">
        <v>733</v>
      </c>
      <c r="AB119" s="964"/>
      <c r="AC119" s="909" t="s">
        <v>733</v>
      </c>
      <c r="AD119" s="909" t="s">
        <v>733</v>
      </c>
      <c r="AE119" s="909" t="s">
        <v>733</v>
      </c>
      <c r="AF119" s="909" t="s">
        <v>733</v>
      </c>
      <c r="BF119" s="97"/>
    </row>
    <row r="120" spans="1:58">
      <c r="A120" s="689" t="s">
        <v>21</v>
      </c>
      <c r="B120" s="692" t="s">
        <v>1581</v>
      </c>
      <c r="C120" s="692" t="s">
        <v>10</v>
      </c>
      <c r="D120" s="692" t="s">
        <v>1528</v>
      </c>
      <c r="E120" s="1162"/>
      <c r="F120" s="965"/>
      <c r="G120" s="966"/>
      <c r="H120" s="967"/>
      <c r="I120" s="965"/>
      <c r="J120" s="965"/>
      <c r="K120" s="968"/>
      <c r="L120" s="1416">
        <v>0</v>
      </c>
      <c r="N120" s="1416">
        <f>N6</f>
        <v>0</v>
      </c>
      <c r="O120" s="1416">
        <f t="shared" ref="O120:S120" si="20">O6</f>
        <v>0</v>
      </c>
      <c r="P120" s="1416">
        <f t="shared" si="20"/>
        <v>0</v>
      </c>
      <c r="Q120" s="1416">
        <f t="shared" si="20"/>
        <v>0</v>
      </c>
      <c r="R120" s="1416">
        <f t="shared" si="20"/>
        <v>0</v>
      </c>
      <c r="S120" s="1416">
        <f t="shared" si="20"/>
        <v>0</v>
      </c>
      <c r="T120" s="1416">
        <v>0</v>
      </c>
      <c r="V120" s="781">
        <f>IF(SUM(F120,N120)=0,0,(IF(OR(F120=0,N120=0),"Err",N120*1000/F120)))</f>
        <v>0</v>
      </c>
      <c r="W120" s="781">
        <f t="shared" ref="W120" si="21">IF(SUM(G120,O120)=0,0,(IF(OR(G120=0,O120=0),"Err",O120*1000/G120)))</f>
        <v>0</v>
      </c>
      <c r="X120" s="781">
        <f>IF(SUM(H120,P120)=0,0,(IF(OR(H120=0,P120=0),"Err",P120*1000/H120)))</f>
        <v>0</v>
      </c>
      <c r="Y120" s="781">
        <f>IF(SUM(I120,Q120)=0,0,(IF(OR(I120=0,Q120=0),"Err",Q120*1000/I120)))</f>
        <v>0</v>
      </c>
      <c r="Z120" s="781">
        <f>IF(SUM(J120,R120)=0,0,(IF(OR(J120=0,R120=0),"Err",R120*1000/J120)))</f>
        <v>0</v>
      </c>
      <c r="AA120" s="781">
        <f>IF(SUM(K120,S120)=0,0,(IF(OR(K120=0,S120=0),"Err",S120*1000/K120)))</f>
        <v>0</v>
      </c>
      <c r="AC120" s="781" t="str">
        <f>IF(SUM($O120:P120)=0,"",(SUM($O120:P120)*1000)/SUM($G120:H120))</f>
        <v/>
      </c>
      <c r="AD120" s="781" t="str">
        <f>IF(SUM($O120:Q120)=0,"",(SUM($O120:Q120)*1000)/SUM($G120:I120))</f>
        <v/>
      </c>
      <c r="AE120" s="781" t="str">
        <f>IF(SUM($O120:R120)=0,"",(SUM($O120:R120)*1000)/SUM($G120:J120))</f>
        <v/>
      </c>
      <c r="AF120" s="781" t="str">
        <f>IF(SUM($O120:S120)=0,"",(SUM($O120:S120)*1000)/SUM($G120:K120))</f>
        <v/>
      </c>
    </row>
    <row r="121" spans="1:58">
      <c r="A121" s="692" t="s">
        <v>596</v>
      </c>
      <c r="B121" s="692" t="s">
        <v>1582</v>
      </c>
      <c r="C121" s="692" t="s">
        <v>10</v>
      </c>
      <c r="D121" s="692" t="s">
        <v>1528</v>
      </c>
      <c r="E121" s="1162"/>
      <c r="F121" s="965"/>
      <c r="G121" s="966"/>
      <c r="H121" s="967"/>
      <c r="I121" s="965"/>
      <c r="J121" s="965"/>
      <c r="K121" s="968"/>
      <c r="L121" s="1416">
        <v>0</v>
      </c>
      <c r="N121" s="1416">
        <f>N9</f>
        <v>0</v>
      </c>
      <c r="O121" s="1416">
        <f t="shared" ref="O121:S121" si="22">O9</f>
        <v>0</v>
      </c>
      <c r="P121" s="1416">
        <f t="shared" si="22"/>
        <v>0</v>
      </c>
      <c r="Q121" s="1416">
        <f t="shared" si="22"/>
        <v>0</v>
      </c>
      <c r="R121" s="1416">
        <f t="shared" si="22"/>
        <v>0</v>
      </c>
      <c r="S121" s="1416">
        <f t="shared" si="22"/>
        <v>0</v>
      </c>
      <c r="T121" s="1416">
        <v>0</v>
      </c>
      <c r="V121" s="781">
        <f t="shared" ref="V121:V149" si="23">IF(SUM(F121,N121)=0,0,(IF(OR(F121=0,N121=0),"Err",N121*1000/F121)))</f>
        <v>0</v>
      </c>
      <c r="W121" s="781">
        <f t="shared" ref="W121:W149" si="24">IF(SUM(G121,O121)=0,0,(IF(OR(G121=0,O121=0),"Err",O121*1000/G121)))</f>
        <v>0</v>
      </c>
      <c r="X121" s="781">
        <f t="shared" ref="X121:X149" si="25">IF(SUM(H121,P121)=0,0,(IF(OR(H121=0,P121=0),"Err",P121*1000/H121)))</f>
        <v>0</v>
      </c>
      <c r="Y121" s="781">
        <f t="shared" ref="Y121:Y149" si="26">IF(SUM(I121,Q121)=0,0,(IF(OR(I121=0,Q121=0),"Err",Q121*1000/I121)))</f>
        <v>0</v>
      </c>
      <c r="Z121" s="781">
        <f t="shared" ref="Z121:Z149" si="27">IF(SUM(J121,R121)=0,0,(IF(OR(J121=0,R121=0),"Err",R121*1000/J121)))</f>
        <v>0</v>
      </c>
      <c r="AA121" s="781">
        <f t="shared" ref="AA121:AA149" si="28">IF(SUM(K121,S121)=0,0,(IF(OR(K121=0,S121=0),"Err",S121*1000/K121)))</f>
        <v>0</v>
      </c>
      <c r="AC121" s="781" t="str">
        <f>IF(SUM($O121:P121)=0,"",(SUM($O121:P121)*1000)/SUM($G121:H121))</f>
        <v/>
      </c>
      <c r="AD121" s="781" t="str">
        <f>IF(SUM($O121:Q121)=0,"",(SUM($O121:Q121)*1000)/SUM($G121:I121))</f>
        <v/>
      </c>
      <c r="AE121" s="781" t="str">
        <f>IF(SUM($O121:R121)=0,"",(SUM($O121:R121)*1000)/SUM($G121:J121))</f>
        <v/>
      </c>
      <c r="AF121" s="781" t="str">
        <f>IF(SUM($O121:S121)=0,"",(SUM($O121:S121)*1000)/SUM($G121:K121))</f>
        <v/>
      </c>
      <c r="BF121" s="984"/>
    </row>
    <row r="122" spans="1:58">
      <c r="A122" s="692" t="s">
        <v>597</v>
      </c>
      <c r="B122" s="692" t="s">
        <v>1583</v>
      </c>
      <c r="C122" s="692" t="s">
        <v>10</v>
      </c>
      <c r="D122" s="692" t="s">
        <v>1528</v>
      </c>
      <c r="E122" s="1162"/>
      <c r="F122" s="965"/>
      <c r="G122" s="966"/>
      <c r="H122" s="967"/>
      <c r="I122" s="965"/>
      <c r="J122" s="965"/>
      <c r="K122" s="968"/>
      <c r="L122" s="1416">
        <v>0</v>
      </c>
      <c r="N122" s="1416">
        <f>N11</f>
        <v>0</v>
      </c>
      <c r="O122" s="1416">
        <f t="shared" ref="O122:S122" si="29">O11</f>
        <v>0</v>
      </c>
      <c r="P122" s="1416">
        <f t="shared" si="29"/>
        <v>0</v>
      </c>
      <c r="Q122" s="1416">
        <f t="shared" si="29"/>
        <v>0</v>
      </c>
      <c r="R122" s="1416">
        <f t="shared" si="29"/>
        <v>0</v>
      </c>
      <c r="S122" s="1416">
        <f t="shared" si="29"/>
        <v>0</v>
      </c>
      <c r="T122" s="1416">
        <v>0</v>
      </c>
      <c r="V122" s="781">
        <f t="shared" si="23"/>
        <v>0</v>
      </c>
      <c r="W122" s="781">
        <f t="shared" si="24"/>
        <v>0</v>
      </c>
      <c r="X122" s="781">
        <f t="shared" si="25"/>
        <v>0</v>
      </c>
      <c r="Y122" s="781">
        <f t="shared" si="26"/>
        <v>0</v>
      </c>
      <c r="Z122" s="781">
        <f t="shared" si="27"/>
        <v>0</v>
      </c>
      <c r="AA122" s="781">
        <f t="shared" si="28"/>
        <v>0</v>
      </c>
      <c r="AC122" s="781" t="str">
        <f>IF(SUM($O122:P122)=0,"",(SUM($O122:P122)*1000)/SUM($G122:H122))</f>
        <v/>
      </c>
      <c r="AD122" s="781" t="str">
        <f>IF(SUM($O122:Q122)=0,"",(SUM($O122:Q122)*1000)/SUM($G122:I122))</f>
        <v/>
      </c>
      <c r="AE122" s="781" t="str">
        <f>IF(SUM($O122:R122)=0,"",(SUM($O122:R122)*1000)/SUM($G122:J122))</f>
        <v/>
      </c>
      <c r="AF122" s="781" t="str">
        <f>IF(SUM($O122:S122)=0,"",(SUM($O122:S122)*1000)/SUM($G122:K122))</f>
        <v/>
      </c>
      <c r="BF122" s="984"/>
    </row>
    <row r="123" spans="1:58">
      <c r="A123" s="692" t="s">
        <v>598</v>
      </c>
      <c r="B123" s="692" t="s">
        <v>1584</v>
      </c>
      <c r="C123" s="692" t="s">
        <v>10</v>
      </c>
      <c r="D123" s="692" t="s">
        <v>1528</v>
      </c>
      <c r="E123" s="1162"/>
      <c r="F123" s="965"/>
      <c r="G123" s="966"/>
      <c r="H123" s="967"/>
      <c r="I123" s="965"/>
      <c r="J123" s="965"/>
      <c r="K123" s="968"/>
      <c r="L123" s="1416">
        <v>0</v>
      </c>
      <c r="N123" s="1416">
        <f>N13</f>
        <v>0</v>
      </c>
      <c r="O123" s="1416">
        <f t="shared" ref="O123:S123" si="30">O13</f>
        <v>0</v>
      </c>
      <c r="P123" s="1416">
        <f t="shared" si="30"/>
        <v>0</v>
      </c>
      <c r="Q123" s="1416">
        <f t="shared" si="30"/>
        <v>0</v>
      </c>
      <c r="R123" s="1416">
        <f t="shared" si="30"/>
        <v>0</v>
      </c>
      <c r="S123" s="1416">
        <f t="shared" si="30"/>
        <v>0</v>
      </c>
      <c r="T123" s="1416">
        <v>0</v>
      </c>
      <c r="V123" s="781">
        <f t="shared" si="23"/>
        <v>0</v>
      </c>
      <c r="W123" s="781">
        <f t="shared" si="24"/>
        <v>0</v>
      </c>
      <c r="X123" s="781">
        <f t="shared" si="25"/>
        <v>0</v>
      </c>
      <c r="Y123" s="781">
        <f t="shared" si="26"/>
        <v>0</v>
      </c>
      <c r="Z123" s="781">
        <f t="shared" si="27"/>
        <v>0</v>
      </c>
      <c r="AA123" s="781">
        <f t="shared" si="28"/>
        <v>0</v>
      </c>
      <c r="AC123" s="781" t="str">
        <f>IF(SUM($O123:P123)=0,"",(SUM($O123:P123)*1000)/SUM($G123:H123))</f>
        <v/>
      </c>
      <c r="AD123" s="781" t="str">
        <f>IF(SUM($O123:Q123)=0,"",(SUM($O123:Q123)*1000)/SUM($G123:I123))</f>
        <v/>
      </c>
      <c r="AE123" s="781" t="str">
        <f>IF(SUM($O123:R123)=0,"",(SUM($O123:R123)*1000)/SUM($G123:J123))</f>
        <v/>
      </c>
      <c r="AF123" s="781" t="str">
        <f>IF(SUM($O123:S123)=0,"",(SUM($O123:S123)*1000)/SUM($G123:K123))</f>
        <v/>
      </c>
      <c r="BF123" s="97"/>
    </row>
    <row r="124" spans="1:58">
      <c r="A124" s="692" t="s">
        <v>1326</v>
      </c>
      <c r="B124" s="692" t="s">
        <v>1585</v>
      </c>
      <c r="C124" s="692" t="s">
        <v>10</v>
      </c>
      <c r="D124" s="692" t="s">
        <v>1528</v>
      </c>
      <c r="E124" s="1162"/>
      <c r="F124" s="965"/>
      <c r="G124" s="966"/>
      <c r="H124" s="967"/>
      <c r="I124" s="965"/>
      <c r="J124" s="965"/>
      <c r="K124" s="968"/>
      <c r="L124" s="1416">
        <v>0</v>
      </c>
      <c r="N124" s="1416">
        <f>N15</f>
        <v>0</v>
      </c>
      <c r="O124" s="1416">
        <f t="shared" ref="O124:S124" si="31">O15</f>
        <v>0</v>
      </c>
      <c r="P124" s="1416">
        <f t="shared" si="31"/>
        <v>0</v>
      </c>
      <c r="Q124" s="1416">
        <f t="shared" si="31"/>
        <v>0</v>
      </c>
      <c r="R124" s="1416">
        <f t="shared" si="31"/>
        <v>0</v>
      </c>
      <c r="S124" s="1416">
        <f t="shared" si="31"/>
        <v>0</v>
      </c>
      <c r="T124" s="1416">
        <v>0</v>
      </c>
      <c r="V124" s="781">
        <f t="shared" si="23"/>
        <v>0</v>
      </c>
      <c r="W124" s="781">
        <f t="shared" si="24"/>
        <v>0</v>
      </c>
      <c r="X124" s="781">
        <f t="shared" si="25"/>
        <v>0</v>
      </c>
      <c r="Y124" s="781">
        <f t="shared" si="26"/>
        <v>0</v>
      </c>
      <c r="Z124" s="781">
        <f t="shared" si="27"/>
        <v>0</v>
      </c>
      <c r="AA124" s="781">
        <f t="shared" si="28"/>
        <v>0</v>
      </c>
      <c r="AC124" s="781" t="str">
        <f>IF(SUM($O124:P124)=0,"",(SUM($O124:P124)*1000)/SUM($G124:H124))</f>
        <v/>
      </c>
      <c r="AD124" s="781" t="str">
        <f>IF(SUM($O124:Q124)=0,"",(SUM($O124:Q124)*1000)/SUM($G124:I124))</f>
        <v/>
      </c>
      <c r="AE124" s="781" t="str">
        <f>IF(SUM($O124:R124)=0,"",(SUM($O124:R124)*1000)/SUM($G124:J124))</f>
        <v/>
      </c>
      <c r="AF124" s="781" t="str">
        <f>IF(SUM($O124:S124)=0,"",(SUM($O124:S124)*1000)/SUM($G124:K124))</f>
        <v/>
      </c>
      <c r="BF124" s="97"/>
    </row>
    <row r="125" spans="1:58">
      <c r="A125" s="689" t="s">
        <v>21</v>
      </c>
      <c r="B125" s="692" t="s">
        <v>1586</v>
      </c>
      <c r="C125" s="692" t="s">
        <v>11</v>
      </c>
      <c r="D125" s="692" t="s">
        <v>710</v>
      </c>
      <c r="E125" s="1162"/>
      <c r="F125" s="965"/>
      <c r="G125" s="966"/>
      <c r="H125" s="967"/>
      <c r="I125" s="965"/>
      <c r="J125" s="965"/>
      <c r="K125" s="968"/>
      <c r="L125" s="1416">
        <v>0</v>
      </c>
      <c r="N125" s="1416">
        <f>N17</f>
        <v>0</v>
      </c>
      <c r="O125" s="1416">
        <f t="shared" ref="O125:S126" si="32">O17</f>
        <v>0</v>
      </c>
      <c r="P125" s="1416">
        <f t="shared" si="32"/>
        <v>0</v>
      </c>
      <c r="Q125" s="1416">
        <f t="shared" si="32"/>
        <v>0</v>
      </c>
      <c r="R125" s="1416">
        <f t="shared" si="32"/>
        <v>0</v>
      </c>
      <c r="S125" s="1416">
        <f t="shared" si="32"/>
        <v>0</v>
      </c>
      <c r="T125" s="1416">
        <v>0</v>
      </c>
      <c r="V125" s="781">
        <f t="shared" si="23"/>
        <v>0</v>
      </c>
      <c r="W125" s="781">
        <f t="shared" si="24"/>
        <v>0</v>
      </c>
      <c r="X125" s="781">
        <f t="shared" si="25"/>
        <v>0</v>
      </c>
      <c r="Y125" s="781">
        <f t="shared" si="26"/>
        <v>0</v>
      </c>
      <c r="Z125" s="781">
        <f t="shared" si="27"/>
        <v>0</v>
      </c>
      <c r="AA125" s="781">
        <f t="shared" si="28"/>
        <v>0</v>
      </c>
      <c r="AC125" s="781" t="str">
        <f>IF(SUM($O125:P125)=0,"",(SUM($O125:P125)*1000)/SUM($G125:H125))</f>
        <v/>
      </c>
      <c r="AD125" s="781" t="str">
        <f>IF(SUM($O125:Q125)=0,"",(SUM($O125:Q125)*1000)/SUM($G125:I125))</f>
        <v/>
      </c>
      <c r="AE125" s="781" t="str">
        <f>IF(SUM($O125:R125)=0,"",(SUM($O125:R125)*1000)/SUM($G125:J125))</f>
        <v/>
      </c>
      <c r="AF125" s="781" t="str">
        <f>IF(SUM($O125:S125)=0,"",(SUM($O125:S125)*1000)/SUM($G125:K125))</f>
        <v/>
      </c>
      <c r="BF125" s="97"/>
    </row>
    <row r="126" spans="1:58">
      <c r="A126" s="689" t="s">
        <v>21</v>
      </c>
      <c r="B126" s="692" t="s">
        <v>1587</v>
      </c>
      <c r="C126" s="692" t="s">
        <v>11</v>
      </c>
      <c r="D126" s="692" t="s">
        <v>1528</v>
      </c>
      <c r="E126" s="1162"/>
      <c r="F126" s="965"/>
      <c r="G126" s="966"/>
      <c r="H126" s="967"/>
      <c r="I126" s="965"/>
      <c r="J126" s="965"/>
      <c r="K126" s="968"/>
      <c r="L126" s="1416">
        <v>0</v>
      </c>
      <c r="N126" s="1416">
        <f>N18</f>
        <v>0</v>
      </c>
      <c r="O126" s="1416">
        <f t="shared" si="32"/>
        <v>0</v>
      </c>
      <c r="P126" s="1416">
        <f t="shared" si="32"/>
        <v>0</v>
      </c>
      <c r="Q126" s="1416">
        <f t="shared" si="32"/>
        <v>0</v>
      </c>
      <c r="R126" s="1416">
        <f t="shared" si="32"/>
        <v>0</v>
      </c>
      <c r="S126" s="1416">
        <f t="shared" si="32"/>
        <v>0</v>
      </c>
      <c r="T126" s="1416">
        <v>0</v>
      </c>
      <c r="V126" s="781">
        <f t="shared" si="23"/>
        <v>0</v>
      </c>
      <c r="W126" s="781">
        <f t="shared" si="24"/>
        <v>0</v>
      </c>
      <c r="X126" s="781">
        <f t="shared" si="25"/>
        <v>0</v>
      </c>
      <c r="Y126" s="781">
        <f t="shared" si="26"/>
        <v>0</v>
      </c>
      <c r="Z126" s="781">
        <f t="shared" si="27"/>
        <v>0</v>
      </c>
      <c r="AA126" s="781">
        <f t="shared" si="28"/>
        <v>0</v>
      </c>
      <c r="AC126" s="781" t="str">
        <f>IF(SUM($O126:P126)=0,"",(SUM($O126:P126)*1000)/SUM($G126:H126))</f>
        <v/>
      </c>
      <c r="AD126" s="781" t="str">
        <f>IF(SUM($O126:Q126)=0,"",(SUM($O126:Q126)*1000)/SUM($G126:I126))</f>
        <v/>
      </c>
      <c r="AE126" s="781" t="str">
        <f>IF(SUM($O126:R126)=0,"",(SUM($O126:R126)*1000)/SUM($G126:J126))</f>
        <v/>
      </c>
      <c r="AF126" s="781" t="str">
        <f>IF(SUM($O126:S126)=0,"",(SUM($O126:S126)*1000)/SUM($G126:K126))</f>
        <v/>
      </c>
      <c r="BF126" s="97"/>
    </row>
    <row r="127" spans="1:58">
      <c r="A127" s="692" t="s">
        <v>236</v>
      </c>
      <c r="B127" s="692" t="s">
        <v>1585</v>
      </c>
      <c r="C127" s="692" t="s">
        <v>11</v>
      </c>
      <c r="D127" s="692" t="s">
        <v>1528</v>
      </c>
      <c r="E127" s="1162"/>
      <c r="F127" s="965"/>
      <c r="G127" s="966"/>
      <c r="H127" s="967"/>
      <c r="I127" s="965"/>
      <c r="J127" s="965"/>
      <c r="K127" s="968"/>
      <c r="L127" s="1416">
        <v>0</v>
      </c>
      <c r="N127" s="1416">
        <f>N20</f>
        <v>0</v>
      </c>
      <c r="O127" s="1416">
        <f t="shared" ref="O127:S127" si="33">O20</f>
        <v>0</v>
      </c>
      <c r="P127" s="1416">
        <f t="shared" si="33"/>
        <v>0</v>
      </c>
      <c r="Q127" s="1416">
        <f t="shared" si="33"/>
        <v>0</v>
      </c>
      <c r="R127" s="1416">
        <f t="shared" si="33"/>
        <v>0</v>
      </c>
      <c r="S127" s="1416">
        <f t="shared" si="33"/>
        <v>0</v>
      </c>
      <c r="T127" s="1416">
        <v>0</v>
      </c>
      <c r="V127" s="781">
        <f t="shared" si="23"/>
        <v>0</v>
      </c>
      <c r="W127" s="781">
        <f t="shared" si="24"/>
        <v>0</v>
      </c>
      <c r="X127" s="781">
        <f t="shared" si="25"/>
        <v>0</v>
      </c>
      <c r="Y127" s="781">
        <f t="shared" si="26"/>
        <v>0</v>
      </c>
      <c r="Z127" s="781">
        <f t="shared" si="27"/>
        <v>0</v>
      </c>
      <c r="AA127" s="781">
        <f t="shared" si="28"/>
        <v>0</v>
      </c>
      <c r="AC127" s="781" t="str">
        <f>IF(SUM($O127:P127)=0,"",(SUM($O127:P127)*1000)/SUM($G127:H127))</f>
        <v/>
      </c>
      <c r="AD127" s="781" t="str">
        <f>IF(SUM($O127:Q127)=0,"",(SUM($O127:Q127)*1000)/SUM($G127:I127))</f>
        <v/>
      </c>
      <c r="AE127" s="781" t="str">
        <f>IF(SUM($O127:R127)=0,"",(SUM($O127:R127)*1000)/SUM($G127:J127))</f>
        <v/>
      </c>
      <c r="AF127" s="781" t="str">
        <f>IF(SUM($O127:S127)=0,"",(SUM($O127:S127)*1000)/SUM($G127:K127))</f>
        <v/>
      </c>
      <c r="BF127" s="97"/>
    </row>
    <row r="128" spans="1:58">
      <c r="A128" s="694" t="s">
        <v>1011</v>
      </c>
      <c r="B128" s="692" t="s">
        <v>1588</v>
      </c>
      <c r="C128" s="692" t="s">
        <v>11</v>
      </c>
      <c r="D128" s="692" t="s">
        <v>1528</v>
      </c>
      <c r="E128" s="1162"/>
      <c r="F128" s="965"/>
      <c r="G128" s="966"/>
      <c r="H128" s="967"/>
      <c r="I128" s="965"/>
      <c r="J128" s="965"/>
      <c r="K128" s="968"/>
      <c r="L128" s="1416">
        <v>0</v>
      </c>
      <c r="N128" s="1416">
        <f>N22</f>
        <v>0</v>
      </c>
      <c r="O128" s="1416">
        <f t="shared" ref="O128:S129" si="34">O22</f>
        <v>0</v>
      </c>
      <c r="P128" s="1416">
        <f t="shared" si="34"/>
        <v>0</v>
      </c>
      <c r="Q128" s="1416">
        <f t="shared" si="34"/>
        <v>0</v>
      </c>
      <c r="R128" s="1416">
        <f t="shared" si="34"/>
        <v>0</v>
      </c>
      <c r="S128" s="1416">
        <f t="shared" si="34"/>
        <v>0</v>
      </c>
      <c r="T128" s="1416">
        <v>0</v>
      </c>
      <c r="V128" s="781">
        <f t="shared" si="23"/>
        <v>0</v>
      </c>
      <c r="W128" s="781">
        <f t="shared" si="24"/>
        <v>0</v>
      </c>
      <c r="X128" s="781">
        <f t="shared" si="25"/>
        <v>0</v>
      </c>
      <c r="Y128" s="781">
        <f t="shared" si="26"/>
        <v>0</v>
      </c>
      <c r="Z128" s="781">
        <f t="shared" si="27"/>
        <v>0</v>
      </c>
      <c r="AA128" s="781">
        <f t="shared" si="28"/>
        <v>0</v>
      </c>
      <c r="AC128" s="781" t="str">
        <f>IF(SUM($O128:P128)=0,"",(SUM($O128:P128)*1000)/SUM($G128:H128))</f>
        <v/>
      </c>
      <c r="AD128" s="781" t="str">
        <f>IF(SUM($O128:Q128)=0,"",(SUM($O128:Q128)*1000)/SUM($G128:I128))</f>
        <v/>
      </c>
      <c r="AE128" s="781" t="str">
        <f>IF(SUM($O128:R128)=0,"",(SUM($O128:R128)*1000)/SUM($G128:J128))</f>
        <v/>
      </c>
      <c r="AF128" s="781" t="str">
        <f>IF(SUM($O128:S128)=0,"",(SUM($O128:S128)*1000)/SUM($G128:K128))</f>
        <v/>
      </c>
      <c r="BF128" s="97"/>
    </row>
    <row r="129" spans="1:58">
      <c r="A129" s="694" t="s">
        <v>1012</v>
      </c>
      <c r="B129" s="692" t="s">
        <v>1588</v>
      </c>
      <c r="C129" s="692" t="s">
        <v>11</v>
      </c>
      <c r="D129" s="692" t="s">
        <v>1528</v>
      </c>
      <c r="E129" s="1162"/>
      <c r="F129" s="965"/>
      <c r="G129" s="966"/>
      <c r="H129" s="967"/>
      <c r="I129" s="965"/>
      <c r="J129" s="965"/>
      <c r="K129" s="968"/>
      <c r="L129" s="1416">
        <v>0</v>
      </c>
      <c r="N129" s="1416">
        <f>N23</f>
        <v>0</v>
      </c>
      <c r="O129" s="1416">
        <f t="shared" si="34"/>
        <v>0</v>
      </c>
      <c r="P129" s="1416">
        <f t="shared" si="34"/>
        <v>0</v>
      </c>
      <c r="Q129" s="1416">
        <f t="shared" si="34"/>
        <v>0</v>
      </c>
      <c r="R129" s="1416">
        <f t="shared" si="34"/>
        <v>0</v>
      </c>
      <c r="S129" s="1416">
        <f t="shared" si="34"/>
        <v>0</v>
      </c>
      <c r="T129" s="1416">
        <v>0</v>
      </c>
      <c r="V129" s="781">
        <f t="shared" si="23"/>
        <v>0</v>
      </c>
      <c r="W129" s="781">
        <f t="shared" si="24"/>
        <v>0</v>
      </c>
      <c r="X129" s="781">
        <f t="shared" si="25"/>
        <v>0</v>
      </c>
      <c r="Y129" s="781">
        <f t="shared" si="26"/>
        <v>0</v>
      </c>
      <c r="Z129" s="781">
        <f t="shared" si="27"/>
        <v>0</v>
      </c>
      <c r="AA129" s="781">
        <f t="shared" si="28"/>
        <v>0</v>
      </c>
      <c r="AC129" s="781" t="str">
        <f>IF(SUM($O129:P129)=0,"",(SUM($O129:P129)*1000)/SUM($G129:H129))</f>
        <v/>
      </c>
      <c r="AD129" s="781" t="str">
        <f>IF(SUM($O129:Q129)=0,"",(SUM($O129:Q129)*1000)/SUM($G129:I129))</f>
        <v/>
      </c>
      <c r="AE129" s="781" t="str">
        <f>IF(SUM($O129:R129)=0,"",(SUM($O129:R129)*1000)/SUM($G129:J129))</f>
        <v/>
      </c>
      <c r="AF129" s="781" t="str">
        <f>IF(SUM($O129:S129)=0,"",(SUM($O129:S129)*1000)/SUM($G129:K129))</f>
        <v/>
      </c>
      <c r="BF129" s="97"/>
    </row>
    <row r="130" spans="1:58">
      <c r="A130" s="689" t="s">
        <v>21</v>
      </c>
      <c r="B130" s="692" t="s">
        <v>1586</v>
      </c>
      <c r="C130" s="692" t="s">
        <v>52</v>
      </c>
      <c r="D130" s="692" t="s">
        <v>710</v>
      </c>
      <c r="E130" s="1162"/>
      <c r="F130" s="965"/>
      <c r="G130" s="966"/>
      <c r="H130" s="967"/>
      <c r="I130" s="965"/>
      <c r="J130" s="965"/>
      <c r="K130" s="968"/>
      <c r="L130" s="1416">
        <v>0</v>
      </c>
      <c r="N130" s="1416">
        <f>N35</f>
        <v>0</v>
      </c>
      <c r="O130" s="1416">
        <f t="shared" ref="O130:S131" si="35">O35</f>
        <v>0</v>
      </c>
      <c r="P130" s="1416">
        <f t="shared" si="35"/>
        <v>0</v>
      </c>
      <c r="Q130" s="1416">
        <f t="shared" si="35"/>
        <v>0</v>
      </c>
      <c r="R130" s="1416">
        <f t="shared" si="35"/>
        <v>0</v>
      </c>
      <c r="S130" s="1416">
        <f t="shared" si="35"/>
        <v>0</v>
      </c>
      <c r="T130" s="1416">
        <v>0</v>
      </c>
      <c r="V130" s="781">
        <f t="shared" si="23"/>
        <v>0</v>
      </c>
      <c r="W130" s="781">
        <f t="shared" si="24"/>
        <v>0</v>
      </c>
      <c r="X130" s="781">
        <f t="shared" si="25"/>
        <v>0</v>
      </c>
      <c r="Y130" s="781">
        <f t="shared" si="26"/>
        <v>0</v>
      </c>
      <c r="Z130" s="781">
        <f t="shared" si="27"/>
        <v>0</v>
      </c>
      <c r="AA130" s="781">
        <f t="shared" si="28"/>
        <v>0</v>
      </c>
      <c r="AC130" s="781" t="str">
        <f>IF(SUM($O130:P130)=0,"",(SUM($O130:P130)*1000)/SUM($G130:H130))</f>
        <v/>
      </c>
      <c r="AD130" s="781" t="str">
        <f>IF(SUM($O130:Q130)=0,"",(SUM($O130:Q130)*1000)/SUM($G130:I130))</f>
        <v/>
      </c>
      <c r="AE130" s="781" t="str">
        <f>IF(SUM($O130:R130)=0,"",(SUM($O130:R130)*1000)/SUM($G130:J130))</f>
        <v/>
      </c>
      <c r="AF130" s="781" t="str">
        <f>IF(SUM($O130:S130)=0,"",(SUM($O130:S130)*1000)/SUM($G130:K130))</f>
        <v/>
      </c>
      <c r="BF130" s="97"/>
    </row>
    <row r="131" spans="1:58">
      <c r="A131" s="689" t="s">
        <v>21</v>
      </c>
      <c r="B131" s="692" t="s">
        <v>1587</v>
      </c>
      <c r="C131" s="692" t="s">
        <v>52</v>
      </c>
      <c r="D131" s="692" t="s">
        <v>1528</v>
      </c>
      <c r="E131" s="1162"/>
      <c r="F131" s="965"/>
      <c r="G131" s="966"/>
      <c r="H131" s="967"/>
      <c r="I131" s="965"/>
      <c r="J131" s="965"/>
      <c r="K131" s="968"/>
      <c r="L131" s="1416">
        <v>0</v>
      </c>
      <c r="N131" s="1416">
        <f>N36</f>
        <v>0</v>
      </c>
      <c r="O131" s="1416">
        <f t="shared" si="35"/>
        <v>0</v>
      </c>
      <c r="P131" s="1416">
        <f t="shared" si="35"/>
        <v>0</v>
      </c>
      <c r="Q131" s="1416">
        <f t="shared" si="35"/>
        <v>0</v>
      </c>
      <c r="R131" s="1416">
        <f t="shared" si="35"/>
        <v>0</v>
      </c>
      <c r="S131" s="1416">
        <f t="shared" si="35"/>
        <v>0</v>
      </c>
      <c r="T131" s="1416">
        <v>0</v>
      </c>
      <c r="V131" s="781">
        <f t="shared" si="23"/>
        <v>0</v>
      </c>
      <c r="W131" s="781">
        <f t="shared" si="24"/>
        <v>0</v>
      </c>
      <c r="X131" s="781">
        <f t="shared" si="25"/>
        <v>0</v>
      </c>
      <c r="Y131" s="781">
        <f t="shared" si="26"/>
        <v>0</v>
      </c>
      <c r="Z131" s="781">
        <f t="shared" si="27"/>
        <v>0</v>
      </c>
      <c r="AA131" s="781">
        <f t="shared" si="28"/>
        <v>0</v>
      </c>
      <c r="AC131" s="781" t="str">
        <f>IF(SUM($O131:P131)=0,"",(SUM($O131:P131)*1000)/SUM($G131:H131))</f>
        <v/>
      </c>
      <c r="AD131" s="781" t="str">
        <f>IF(SUM($O131:Q131)=0,"",(SUM($O131:Q131)*1000)/SUM($G131:I131))</f>
        <v/>
      </c>
      <c r="AE131" s="781" t="str">
        <f>IF(SUM($O131:R131)=0,"",(SUM($O131:R131)*1000)/SUM($G131:J131))</f>
        <v/>
      </c>
      <c r="AF131" s="781" t="str">
        <f>IF(SUM($O131:S131)=0,"",(SUM($O131:S131)*1000)/SUM($G131:K131))</f>
        <v/>
      </c>
      <c r="BF131" s="97"/>
    </row>
    <row r="132" spans="1:58">
      <c r="A132" s="692" t="s">
        <v>34</v>
      </c>
      <c r="B132" s="692" t="s">
        <v>1586</v>
      </c>
      <c r="C132" s="692" t="s">
        <v>52</v>
      </c>
      <c r="D132" s="692" t="s">
        <v>710</v>
      </c>
      <c r="E132" s="1162"/>
      <c r="F132" s="965"/>
      <c r="G132" s="966"/>
      <c r="H132" s="967"/>
      <c r="I132" s="965"/>
      <c r="J132" s="965"/>
      <c r="K132" s="968"/>
      <c r="L132" s="1416">
        <v>0</v>
      </c>
      <c r="N132" s="1416">
        <f>N38</f>
        <v>0</v>
      </c>
      <c r="O132" s="1416">
        <f t="shared" ref="O132:S133" si="36">O38</f>
        <v>0</v>
      </c>
      <c r="P132" s="1416">
        <f t="shared" si="36"/>
        <v>0</v>
      </c>
      <c r="Q132" s="1416">
        <f t="shared" si="36"/>
        <v>0</v>
      </c>
      <c r="R132" s="1416">
        <f t="shared" si="36"/>
        <v>0</v>
      </c>
      <c r="S132" s="1416">
        <f t="shared" si="36"/>
        <v>0</v>
      </c>
      <c r="T132" s="1416">
        <v>0</v>
      </c>
      <c r="V132" s="781">
        <f t="shared" si="23"/>
        <v>0</v>
      </c>
      <c r="W132" s="781">
        <f t="shared" si="24"/>
        <v>0</v>
      </c>
      <c r="X132" s="781">
        <f t="shared" si="25"/>
        <v>0</v>
      </c>
      <c r="Y132" s="781">
        <f t="shared" si="26"/>
        <v>0</v>
      </c>
      <c r="Z132" s="781">
        <f t="shared" si="27"/>
        <v>0</v>
      </c>
      <c r="AA132" s="781">
        <f t="shared" si="28"/>
        <v>0</v>
      </c>
      <c r="AC132" s="781" t="str">
        <f>IF(SUM($O132:P132)=0,"",(SUM($O132:P132)*1000)/SUM($G132:H132))</f>
        <v/>
      </c>
      <c r="AD132" s="781" t="str">
        <f>IF(SUM($O132:Q132)=0,"",(SUM($O132:Q132)*1000)/SUM($G132:I132))</f>
        <v/>
      </c>
      <c r="AE132" s="781" t="str">
        <f>IF(SUM($O132:R132)=0,"",(SUM($O132:R132)*1000)/SUM($G132:J132))</f>
        <v/>
      </c>
      <c r="AF132" s="781" t="str">
        <f>IF(SUM($O132:S132)=0,"",(SUM($O132:S132)*1000)/SUM($G132:K132))</f>
        <v/>
      </c>
      <c r="BF132" s="97"/>
    </row>
    <row r="133" spans="1:58">
      <c r="A133" s="692" t="s">
        <v>34</v>
      </c>
      <c r="B133" s="692" t="s">
        <v>1589</v>
      </c>
      <c r="C133" s="692" t="s">
        <v>52</v>
      </c>
      <c r="D133" s="692" t="s">
        <v>1528</v>
      </c>
      <c r="E133" s="1162"/>
      <c r="F133" s="965"/>
      <c r="G133" s="966"/>
      <c r="H133" s="967"/>
      <c r="I133" s="965"/>
      <c r="J133" s="965"/>
      <c r="K133" s="968"/>
      <c r="L133" s="1416">
        <v>0</v>
      </c>
      <c r="N133" s="1416">
        <f>N39</f>
        <v>0</v>
      </c>
      <c r="O133" s="1416">
        <f t="shared" si="36"/>
        <v>0</v>
      </c>
      <c r="P133" s="1416">
        <f t="shared" si="36"/>
        <v>0</v>
      </c>
      <c r="Q133" s="1416">
        <f t="shared" si="36"/>
        <v>0</v>
      </c>
      <c r="R133" s="1416">
        <f t="shared" si="36"/>
        <v>0</v>
      </c>
      <c r="S133" s="1416">
        <f t="shared" si="36"/>
        <v>0</v>
      </c>
      <c r="T133" s="1416">
        <v>0</v>
      </c>
      <c r="V133" s="781">
        <f t="shared" si="23"/>
        <v>0</v>
      </c>
      <c r="W133" s="781">
        <f t="shared" si="24"/>
        <v>0</v>
      </c>
      <c r="X133" s="781">
        <f t="shared" si="25"/>
        <v>0</v>
      </c>
      <c r="Y133" s="781">
        <f t="shared" si="26"/>
        <v>0</v>
      </c>
      <c r="Z133" s="781">
        <f t="shared" si="27"/>
        <v>0</v>
      </c>
      <c r="AA133" s="781">
        <f t="shared" si="28"/>
        <v>0</v>
      </c>
      <c r="AC133" s="781" t="str">
        <f>IF(SUM($O133:P133)=0,"",(SUM($O133:P133)*1000)/SUM($G133:H133))</f>
        <v/>
      </c>
      <c r="AD133" s="781" t="str">
        <f>IF(SUM($O133:Q133)=0,"",(SUM($O133:Q133)*1000)/SUM($G133:I133))</f>
        <v/>
      </c>
      <c r="AE133" s="781" t="str">
        <f>IF(SUM($O133:R133)=0,"",(SUM($O133:R133)*1000)/SUM($G133:J133))</f>
        <v/>
      </c>
      <c r="AF133" s="781" t="str">
        <f>IF(SUM($O133:S133)=0,"",(SUM($O133:S133)*1000)/SUM($G133:K133))</f>
        <v/>
      </c>
      <c r="BF133" s="97"/>
    </row>
    <row r="134" spans="1:58">
      <c r="A134" s="692" t="s">
        <v>236</v>
      </c>
      <c r="B134" s="692" t="s">
        <v>1585</v>
      </c>
      <c r="C134" s="692" t="s">
        <v>52</v>
      </c>
      <c r="D134" s="692" t="s">
        <v>1528</v>
      </c>
      <c r="E134" s="1162"/>
      <c r="F134" s="965"/>
      <c r="G134" s="966"/>
      <c r="H134" s="967"/>
      <c r="I134" s="965"/>
      <c r="J134" s="965"/>
      <c r="K134" s="968"/>
      <c r="L134" s="1416">
        <v>0</v>
      </c>
      <c r="N134" s="1416">
        <f>N41</f>
        <v>0</v>
      </c>
      <c r="O134" s="1416">
        <f t="shared" ref="O134:S134" si="37">O41</f>
        <v>0</v>
      </c>
      <c r="P134" s="1416">
        <f t="shared" si="37"/>
        <v>0</v>
      </c>
      <c r="Q134" s="1416">
        <f t="shared" si="37"/>
        <v>0</v>
      </c>
      <c r="R134" s="1416">
        <f t="shared" si="37"/>
        <v>0</v>
      </c>
      <c r="S134" s="1416">
        <f t="shared" si="37"/>
        <v>0</v>
      </c>
      <c r="T134" s="1416">
        <v>0</v>
      </c>
      <c r="V134" s="781">
        <f t="shared" si="23"/>
        <v>0</v>
      </c>
      <c r="W134" s="781">
        <f t="shared" si="24"/>
        <v>0</v>
      </c>
      <c r="X134" s="781">
        <f t="shared" si="25"/>
        <v>0</v>
      </c>
      <c r="Y134" s="781">
        <f t="shared" si="26"/>
        <v>0</v>
      </c>
      <c r="Z134" s="781">
        <f t="shared" si="27"/>
        <v>0</v>
      </c>
      <c r="AA134" s="781">
        <f t="shared" si="28"/>
        <v>0</v>
      </c>
      <c r="AC134" s="781" t="str">
        <f>IF(SUM($O134:P134)=0,"",(SUM($O134:P134)*1000)/SUM($G134:H134))</f>
        <v/>
      </c>
      <c r="AD134" s="781" t="str">
        <f>IF(SUM($O134:Q134)=0,"",(SUM($O134:Q134)*1000)/SUM($G134:I134))</f>
        <v/>
      </c>
      <c r="AE134" s="781" t="str">
        <f>IF(SUM($O134:R134)=0,"",(SUM($O134:R134)*1000)/SUM($G134:J134))</f>
        <v/>
      </c>
      <c r="AF134" s="781" t="str">
        <f>IF(SUM($O134:S134)=0,"",(SUM($O134:S134)*1000)/SUM($G134:K134))</f>
        <v/>
      </c>
      <c r="BF134" s="97"/>
    </row>
    <row r="135" spans="1:58">
      <c r="A135" s="692" t="s">
        <v>145</v>
      </c>
      <c r="B135" s="692" t="s">
        <v>1588</v>
      </c>
      <c r="C135" s="692" t="s">
        <v>52</v>
      </c>
      <c r="D135" s="692" t="s">
        <v>1528</v>
      </c>
      <c r="E135" s="1162"/>
      <c r="F135" s="965"/>
      <c r="G135" s="966"/>
      <c r="H135" s="967"/>
      <c r="I135" s="965"/>
      <c r="J135" s="965"/>
      <c r="K135" s="968"/>
      <c r="L135" s="1416">
        <v>0</v>
      </c>
      <c r="N135" s="1416">
        <f>N43</f>
        <v>0</v>
      </c>
      <c r="O135" s="1416">
        <f t="shared" ref="O135:S135" si="38">O43</f>
        <v>0</v>
      </c>
      <c r="P135" s="1416">
        <f t="shared" si="38"/>
        <v>0</v>
      </c>
      <c r="Q135" s="1416">
        <f t="shared" si="38"/>
        <v>0</v>
      </c>
      <c r="R135" s="1416">
        <f t="shared" si="38"/>
        <v>0</v>
      </c>
      <c r="S135" s="1416">
        <f t="shared" si="38"/>
        <v>0</v>
      </c>
      <c r="T135" s="1416">
        <v>0</v>
      </c>
      <c r="V135" s="781">
        <f t="shared" si="23"/>
        <v>0</v>
      </c>
      <c r="W135" s="781">
        <f t="shared" si="24"/>
        <v>0</v>
      </c>
      <c r="X135" s="781">
        <f t="shared" si="25"/>
        <v>0</v>
      </c>
      <c r="Y135" s="781">
        <f t="shared" si="26"/>
        <v>0</v>
      </c>
      <c r="Z135" s="781">
        <f t="shared" si="27"/>
        <v>0</v>
      </c>
      <c r="AA135" s="781">
        <f t="shared" si="28"/>
        <v>0</v>
      </c>
      <c r="AC135" s="781" t="str">
        <f>IF(SUM($O135:P135)=0,"",(SUM($O135:P135)*1000)/SUM($G135:H135))</f>
        <v/>
      </c>
      <c r="AD135" s="781" t="str">
        <f>IF(SUM($O135:Q135)=0,"",(SUM($O135:Q135)*1000)/SUM($G135:I135))</f>
        <v/>
      </c>
      <c r="AE135" s="781" t="str">
        <f>IF(SUM($O135:R135)=0,"",(SUM($O135:R135)*1000)/SUM($G135:J135))</f>
        <v/>
      </c>
      <c r="AF135" s="781" t="str">
        <f>IF(SUM($O135:S135)=0,"",(SUM($O135:S135)*1000)/SUM($G135:K135))</f>
        <v/>
      </c>
      <c r="BF135" s="97"/>
    </row>
    <row r="136" spans="1:58">
      <c r="A136" s="692" t="s">
        <v>21</v>
      </c>
      <c r="B136" s="692" t="s">
        <v>1586</v>
      </c>
      <c r="C136" s="692" t="s">
        <v>1331</v>
      </c>
      <c r="D136" s="692" t="s">
        <v>710</v>
      </c>
      <c r="E136" s="1162"/>
      <c r="F136" s="965"/>
      <c r="G136" s="966"/>
      <c r="H136" s="967"/>
      <c r="I136" s="965"/>
      <c r="J136" s="965"/>
      <c r="K136" s="968"/>
      <c r="L136" s="1416">
        <v>0</v>
      </c>
      <c r="N136" s="1416">
        <f>N49</f>
        <v>0</v>
      </c>
      <c r="O136" s="1416">
        <f t="shared" ref="O136:S137" si="39">O49</f>
        <v>0</v>
      </c>
      <c r="P136" s="1416">
        <f t="shared" si="39"/>
        <v>0</v>
      </c>
      <c r="Q136" s="1416">
        <f t="shared" si="39"/>
        <v>0</v>
      </c>
      <c r="R136" s="1416">
        <f t="shared" si="39"/>
        <v>0</v>
      </c>
      <c r="S136" s="1416">
        <f t="shared" si="39"/>
        <v>0</v>
      </c>
      <c r="T136" s="1416">
        <v>0</v>
      </c>
      <c r="V136" s="781">
        <f t="shared" si="23"/>
        <v>0</v>
      </c>
      <c r="W136" s="781">
        <f t="shared" si="24"/>
        <v>0</v>
      </c>
      <c r="X136" s="781">
        <f t="shared" si="25"/>
        <v>0</v>
      </c>
      <c r="Y136" s="781">
        <f t="shared" si="26"/>
        <v>0</v>
      </c>
      <c r="Z136" s="781">
        <f t="shared" si="27"/>
        <v>0</v>
      </c>
      <c r="AA136" s="781">
        <f t="shared" si="28"/>
        <v>0</v>
      </c>
      <c r="AC136" s="781" t="str">
        <f>IF(SUM($O136:P136)=0,"",(SUM($O136:P136)*1000)/SUM($G136:H136))</f>
        <v/>
      </c>
      <c r="AD136" s="781" t="str">
        <f>IF(SUM($O136:Q136)=0,"",(SUM($O136:Q136)*1000)/SUM($G136:I136))</f>
        <v/>
      </c>
      <c r="AE136" s="781" t="str">
        <f>IF(SUM($O136:R136)=0,"",(SUM($O136:R136)*1000)/SUM($G136:J136))</f>
        <v/>
      </c>
      <c r="AF136" s="781" t="str">
        <f>IF(SUM($O136:S136)=0,"",(SUM($O136:S136)*1000)/SUM($G136:K136))</f>
        <v/>
      </c>
      <c r="BF136" s="97"/>
    </row>
    <row r="137" spans="1:58">
      <c r="A137" s="692" t="s">
        <v>21</v>
      </c>
      <c r="B137" s="692" t="s">
        <v>1587</v>
      </c>
      <c r="C137" s="692" t="s">
        <v>1331</v>
      </c>
      <c r="D137" s="692" t="s">
        <v>1528</v>
      </c>
      <c r="E137" s="1162"/>
      <c r="F137" s="965"/>
      <c r="G137" s="966"/>
      <c r="H137" s="967"/>
      <c r="I137" s="965"/>
      <c r="J137" s="965"/>
      <c r="K137" s="968"/>
      <c r="L137" s="1416">
        <v>0</v>
      </c>
      <c r="N137" s="1416">
        <f>N50</f>
        <v>0</v>
      </c>
      <c r="O137" s="1416">
        <f t="shared" si="39"/>
        <v>0</v>
      </c>
      <c r="P137" s="1416">
        <f t="shared" si="39"/>
        <v>0</v>
      </c>
      <c r="Q137" s="1416">
        <f t="shared" si="39"/>
        <v>0</v>
      </c>
      <c r="R137" s="1416">
        <f t="shared" si="39"/>
        <v>0</v>
      </c>
      <c r="S137" s="1416">
        <f t="shared" si="39"/>
        <v>0</v>
      </c>
      <c r="T137" s="1416">
        <v>0</v>
      </c>
      <c r="V137" s="781">
        <f t="shared" si="23"/>
        <v>0</v>
      </c>
      <c r="W137" s="781">
        <f t="shared" si="24"/>
        <v>0</v>
      </c>
      <c r="X137" s="781">
        <f t="shared" si="25"/>
        <v>0</v>
      </c>
      <c r="Y137" s="781">
        <f t="shared" si="26"/>
        <v>0</v>
      </c>
      <c r="Z137" s="781">
        <f t="shared" si="27"/>
        <v>0</v>
      </c>
      <c r="AA137" s="781">
        <f t="shared" si="28"/>
        <v>0</v>
      </c>
      <c r="AC137" s="781" t="str">
        <f>IF(SUM($O137:P137)=0,"",(SUM($O137:P137)*1000)/SUM($G137:H137))</f>
        <v/>
      </c>
      <c r="AD137" s="781" t="str">
        <f>IF(SUM($O137:Q137)=0,"",(SUM($O137:Q137)*1000)/SUM($G137:I137))</f>
        <v/>
      </c>
      <c r="AE137" s="781" t="str">
        <f>IF(SUM($O137:R137)=0,"",(SUM($O137:R137)*1000)/SUM($G137:J137))</f>
        <v/>
      </c>
      <c r="AF137" s="781" t="str">
        <f>IF(SUM($O137:S137)=0,"",(SUM($O137:S137)*1000)/SUM($G137:K137))</f>
        <v/>
      </c>
      <c r="BF137" s="97"/>
    </row>
    <row r="138" spans="1:58">
      <c r="A138" s="692" t="s">
        <v>34</v>
      </c>
      <c r="B138" s="692" t="s">
        <v>1586</v>
      </c>
      <c r="C138" s="692" t="s">
        <v>1331</v>
      </c>
      <c r="D138" s="692" t="s">
        <v>710</v>
      </c>
      <c r="E138" s="1162"/>
      <c r="F138" s="965"/>
      <c r="G138" s="966"/>
      <c r="H138" s="967"/>
      <c r="I138" s="965"/>
      <c r="J138" s="965"/>
      <c r="K138" s="968"/>
      <c r="L138" s="1416">
        <v>0</v>
      </c>
      <c r="N138" s="1416">
        <f>N52</f>
        <v>0</v>
      </c>
      <c r="O138" s="1416">
        <f t="shared" ref="O138:S139" si="40">O52</f>
        <v>0</v>
      </c>
      <c r="P138" s="1416">
        <f t="shared" si="40"/>
        <v>0</v>
      </c>
      <c r="Q138" s="1416">
        <f t="shared" si="40"/>
        <v>0</v>
      </c>
      <c r="R138" s="1416">
        <f t="shared" si="40"/>
        <v>0</v>
      </c>
      <c r="S138" s="1416">
        <f t="shared" si="40"/>
        <v>0</v>
      </c>
      <c r="T138" s="1416">
        <v>0</v>
      </c>
      <c r="V138" s="781">
        <f t="shared" si="23"/>
        <v>0</v>
      </c>
      <c r="W138" s="781">
        <f t="shared" si="24"/>
        <v>0</v>
      </c>
      <c r="X138" s="781">
        <f t="shared" si="25"/>
        <v>0</v>
      </c>
      <c r="Y138" s="781">
        <f t="shared" si="26"/>
        <v>0</v>
      </c>
      <c r="Z138" s="781">
        <f t="shared" si="27"/>
        <v>0</v>
      </c>
      <c r="AA138" s="781">
        <f t="shared" si="28"/>
        <v>0</v>
      </c>
      <c r="AC138" s="781" t="str">
        <f>IF(SUM($O138:P138)=0,"",(SUM($O138:P138)*1000)/SUM($G138:H138))</f>
        <v/>
      </c>
      <c r="AD138" s="781" t="str">
        <f>IF(SUM($O138:Q138)=0,"",(SUM($O138:Q138)*1000)/SUM($G138:I138))</f>
        <v/>
      </c>
      <c r="AE138" s="781" t="str">
        <f>IF(SUM($O138:R138)=0,"",(SUM($O138:R138)*1000)/SUM($G138:J138))</f>
        <v/>
      </c>
      <c r="AF138" s="781" t="str">
        <f>IF(SUM($O138:S138)=0,"",(SUM($O138:S138)*1000)/SUM($G138:K138))</f>
        <v/>
      </c>
      <c r="BF138" s="97"/>
    </row>
    <row r="139" spans="1:58">
      <c r="A139" s="689" t="s">
        <v>34</v>
      </c>
      <c r="B139" s="692" t="s">
        <v>1590</v>
      </c>
      <c r="C139" s="692" t="s">
        <v>53</v>
      </c>
      <c r="D139" s="692" t="s">
        <v>1528</v>
      </c>
      <c r="E139" s="1162"/>
      <c r="F139" s="965"/>
      <c r="G139" s="966"/>
      <c r="H139" s="967"/>
      <c r="I139" s="965"/>
      <c r="J139" s="965"/>
      <c r="K139" s="968"/>
      <c r="L139" s="1416">
        <v>0</v>
      </c>
      <c r="N139" s="1416">
        <f>N53</f>
        <v>0</v>
      </c>
      <c r="O139" s="1416">
        <f t="shared" si="40"/>
        <v>0</v>
      </c>
      <c r="P139" s="1416">
        <f t="shared" si="40"/>
        <v>0</v>
      </c>
      <c r="Q139" s="1416">
        <f t="shared" si="40"/>
        <v>0</v>
      </c>
      <c r="R139" s="1416">
        <f t="shared" si="40"/>
        <v>0</v>
      </c>
      <c r="S139" s="1416">
        <f t="shared" si="40"/>
        <v>0</v>
      </c>
      <c r="T139" s="1416">
        <v>0</v>
      </c>
      <c r="V139" s="781">
        <f t="shared" si="23"/>
        <v>0</v>
      </c>
      <c r="W139" s="781">
        <f t="shared" si="24"/>
        <v>0</v>
      </c>
      <c r="X139" s="781">
        <f t="shared" si="25"/>
        <v>0</v>
      </c>
      <c r="Y139" s="781">
        <f t="shared" si="26"/>
        <v>0</v>
      </c>
      <c r="Z139" s="781">
        <f t="shared" si="27"/>
        <v>0</v>
      </c>
      <c r="AA139" s="781">
        <f t="shared" si="28"/>
        <v>0</v>
      </c>
      <c r="AC139" s="781" t="str">
        <f>IF(SUM($O139:P139)=0,"",(SUM($O139:P139)*1000)/SUM($G139:H139))</f>
        <v/>
      </c>
      <c r="AD139" s="781" t="str">
        <f>IF(SUM($O139:Q139)=0,"",(SUM($O139:Q139)*1000)/SUM($G139:I139))</f>
        <v/>
      </c>
      <c r="AE139" s="781" t="str">
        <f>IF(SUM($O139:R139)=0,"",(SUM($O139:R139)*1000)/SUM($G139:J139))</f>
        <v/>
      </c>
      <c r="AF139" s="781" t="str">
        <f>IF(SUM($O139:S139)=0,"",(SUM($O139:S139)*1000)/SUM($G139:K139))</f>
        <v/>
      </c>
      <c r="BF139" s="97"/>
    </row>
    <row r="140" spans="1:58">
      <c r="A140" s="692" t="s">
        <v>236</v>
      </c>
      <c r="B140" s="692" t="s">
        <v>1585</v>
      </c>
      <c r="C140" s="692" t="s">
        <v>53</v>
      </c>
      <c r="D140" s="692" t="s">
        <v>1528</v>
      </c>
      <c r="E140" s="1162"/>
      <c r="F140" s="965"/>
      <c r="G140" s="966"/>
      <c r="H140" s="967"/>
      <c r="I140" s="965"/>
      <c r="J140" s="965"/>
      <c r="K140" s="968"/>
      <c r="L140" s="1416">
        <v>0</v>
      </c>
      <c r="N140" s="1416">
        <f>N55</f>
        <v>0</v>
      </c>
      <c r="O140" s="1416">
        <f t="shared" ref="O140:S140" si="41">O55</f>
        <v>0</v>
      </c>
      <c r="P140" s="1416">
        <f t="shared" si="41"/>
        <v>0</v>
      </c>
      <c r="Q140" s="1416">
        <f t="shared" si="41"/>
        <v>0</v>
      </c>
      <c r="R140" s="1416">
        <f t="shared" si="41"/>
        <v>0</v>
      </c>
      <c r="S140" s="1416">
        <f t="shared" si="41"/>
        <v>0</v>
      </c>
      <c r="T140" s="1416">
        <v>0</v>
      </c>
      <c r="V140" s="781">
        <f t="shared" si="23"/>
        <v>0</v>
      </c>
      <c r="W140" s="781">
        <f t="shared" si="24"/>
        <v>0</v>
      </c>
      <c r="X140" s="781">
        <f t="shared" si="25"/>
        <v>0</v>
      </c>
      <c r="Y140" s="781">
        <f t="shared" si="26"/>
        <v>0</v>
      </c>
      <c r="Z140" s="781">
        <f t="shared" si="27"/>
        <v>0</v>
      </c>
      <c r="AA140" s="781">
        <f t="shared" si="28"/>
        <v>0</v>
      </c>
      <c r="AC140" s="781" t="str">
        <f>IF(SUM($O140:P140)=0,"",(SUM($O140:P140)*1000)/SUM($G140:H140))</f>
        <v/>
      </c>
      <c r="AD140" s="781" t="str">
        <f>IF(SUM($O140:Q140)=0,"",(SUM($O140:Q140)*1000)/SUM($G140:I140))</f>
        <v/>
      </c>
      <c r="AE140" s="781" t="str">
        <f>IF(SUM($O140:R140)=0,"",(SUM($O140:R140)*1000)/SUM($G140:J140))</f>
        <v/>
      </c>
      <c r="AF140" s="781" t="str">
        <f>IF(SUM($O140:S140)=0,"",(SUM($O140:S140)*1000)/SUM($G140:K140))</f>
        <v/>
      </c>
      <c r="BF140" s="97"/>
    </row>
    <row r="141" spans="1:58">
      <c r="A141" s="692" t="s">
        <v>145</v>
      </c>
      <c r="B141" s="692" t="s">
        <v>1588</v>
      </c>
      <c r="C141" s="692" t="s">
        <v>53</v>
      </c>
      <c r="D141" s="692" t="s">
        <v>1528</v>
      </c>
      <c r="E141" s="1162"/>
      <c r="F141" s="965"/>
      <c r="G141" s="966"/>
      <c r="H141" s="967"/>
      <c r="I141" s="965"/>
      <c r="J141" s="965"/>
      <c r="K141" s="968"/>
      <c r="L141" s="1416">
        <v>0</v>
      </c>
      <c r="N141" s="1416">
        <f>N57</f>
        <v>0</v>
      </c>
      <c r="O141" s="1416">
        <f t="shared" ref="O141:S141" si="42">O57</f>
        <v>0</v>
      </c>
      <c r="P141" s="1416">
        <f t="shared" si="42"/>
        <v>0</v>
      </c>
      <c r="Q141" s="1416">
        <f t="shared" si="42"/>
        <v>0</v>
      </c>
      <c r="R141" s="1416">
        <f t="shared" si="42"/>
        <v>0</v>
      </c>
      <c r="S141" s="1416">
        <f t="shared" si="42"/>
        <v>0</v>
      </c>
      <c r="T141" s="1416">
        <v>0</v>
      </c>
      <c r="V141" s="781">
        <f t="shared" si="23"/>
        <v>0</v>
      </c>
      <c r="W141" s="781">
        <f t="shared" si="24"/>
        <v>0</v>
      </c>
      <c r="X141" s="781">
        <f t="shared" si="25"/>
        <v>0</v>
      </c>
      <c r="Y141" s="781">
        <f t="shared" si="26"/>
        <v>0</v>
      </c>
      <c r="Z141" s="781">
        <f t="shared" si="27"/>
        <v>0</v>
      </c>
      <c r="AA141" s="781">
        <f t="shared" si="28"/>
        <v>0</v>
      </c>
      <c r="AC141" s="781" t="str">
        <f>IF(SUM($O141:P141)=0,"",(SUM($O141:P141)*1000)/SUM($G141:H141))</f>
        <v/>
      </c>
      <c r="AD141" s="781" t="str">
        <f>IF(SUM($O141:Q141)=0,"",(SUM($O141:Q141)*1000)/SUM($G141:I141))</f>
        <v/>
      </c>
      <c r="AE141" s="781" t="str">
        <f>IF(SUM($O141:R141)=0,"",(SUM($O141:R141)*1000)/SUM($G141:J141))</f>
        <v/>
      </c>
      <c r="AF141" s="781" t="str">
        <f>IF(SUM($O141:S141)=0,"",(SUM($O141:S141)*1000)/SUM($G141:K141))</f>
        <v/>
      </c>
      <c r="BF141" s="97"/>
    </row>
    <row r="142" spans="1:58">
      <c r="A142" s="689" t="s">
        <v>21</v>
      </c>
      <c r="B142" s="692" t="s">
        <v>1586</v>
      </c>
      <c r="C142" s="692" t="s">
        <v>12</v>
      </c>
      <c r="D142" s="692" t="s">
        <v>710</v>
      </c>
      <c r="E142" s="1162"/>
      <c r="F142" s="965"/>
      <c r="G142" s="966"/>
      <c r="H142" s="967"/>
      <c r="I142" s="965"/>
      <c r="J142" s="965"/>
      <c r="K142" s="968"/>
      <c r="L142" s="1416">
        <v>0</v>
      </c>
      <c r="N142" s="1416">
        <f>N63</f>
        <v>0</v>
      </c>
      <c r="O142" s="1416">
        <f t="shared" ref="O142:S143" si="43">O63</f>
        <v>0</v>
      </c>
      <c r="P142" s="1416">
        <f t="shared" si="43"/>
        <v>0</v>
      </c>
      <c r="Q142" s="1416">
        <f t="shared" si="43"/>
        <v>0</v>
      </c>
      <c r="R142" s="1416">
        <f t="shared" si="43"/>
        <v>0</v>
      </c>
      <c r="S142" s="1416">
        <f t="shared" si="43"/>
        <v>0</v>
      </c>
      <c r="T142" s="1416">
        <v>0</v>
      </c>
      <c r="V142" s="781">
        <f t="shared" si="23"/>
        <v>0</v>
      </c>
      <c r="W142" s="781">
        <f t="shared" si="24"/>
        <v>0</v>
      </c>
      <c r="X142" s="781">
        <f t="shared" si="25"/>
        <v>0</v>
      </c>
      <c r="Y142" s="781">
        <f t="shared" si="26"/>
        <v>0</v>
      </c>
      <c r="Z142" s="781">
        <f t="shared" si="27"/>
        <v>0</v>
      </c>
      <c r="AA142" s="781">
        <f t="shared" si="28"/>
        <v>0</v>
      </c>
      <c r="AC142" s="781" t="str">
        <f>IF(SUM($O142:P142)=0,"",(SUM($O142:P142)*1000)/SUM($G142:H142))</f>
        <v/>
      </c>
      <c r="AD142" s="781" t="str">
        <f>IF(SUM($O142:Q142)=0,"",(SUM($O142:Q142)*1000)/SUM($G142:I142))</f>
        <v/>
      </c>
      <c r="AE142" s="781" t="str">
        <f>IF(SUM($O142:R142)=0,"",(SUM($O142:R142)*1000)/SUM($G142:J142))</f>
        <v/>
      </c>
      <c r="AF142" s="781" t="str">
        <f>IF(SUM($O142:S142)=0,"",(SUM($O142:S142)*1000)/SUM($G142:K142))</f>
        <v/>
      </c>
      <c r="BF142" s="97"/>
    </row>
    <row r="143" spans="1:58">
      <c r="A143" s="689" t="s">
        <v>21</v>
      </c>
      <c r="B143" s="692" t="s">
        <v>1587</v>
      </c>
      <c r="C143" s="692" t="s">
        <v>12</v>
      </c>
      <c r="D143" s="692" t="s">
        <v>1528</v>
      </c>
      <c r="E143" s="1162"/>
      <c r="F143" s="965"/>
      <c r="G143" s="966"/>
      <c r="H143" s="967"/>
      <c r="I143" s="965"/>
      <c r="J143" s="965"/>
      <c r="K143" s="968"/>
      <c r="L143" s="1416">
        <v>0</v>
      </c>
      <c r="N143" s="1416">
        <f>N64</f>
        <v>0</v>
      </c>
      <c r="O143" s="1416">
        <f t="shared" si="43"/>
        <v>0</v>
      </c>
      <c r="P143" s="1416">
        <f t="shared" si="43"/>
        <v>0</v>
      </c>
      <c r="Q143" s="1416">
        <f t="shared" si="43"/>
        <v>0</v>
      </c>
      <c r="R143" s="1416">
        <f t="shared" si="43"/>
        <v>0</v>
      </c>
      <c r="S143" s="1416">
        <f t="shared" si="43"/>
        <v>0</v>
      </c>
      <c r="T143" s="1416">
        <v>0</v>
      </c>
      <c r="V143" s="781">
        <f t="shared" si="23"/>
        <v>0</v>
      </c>
      <c r="W143" s="781">
        <f t="shared" si="24"/>
        <v>0</v>
      </c>
      <c r="X143" s="781">
        <f t="shared" si="25"/>
        <v>0</v>
      </c>
      <c r="Y143" s="781">
        <f t="shared" si="26"/>
        <v>0</v>
      </c>
      <c r="Z143" s="781">
        <f t="shared" si="27"/>
        <v>0</v>
      </c>
      <c r="AA143" s="781">
        <f t="shared" si="28"/>
        <v>0</v>
      </c>
      <c r="AC143" s="781" t="str">
        <f>IF(SUM($O143:P143)=0,"",(SUM($O143:P143)*1000)/SUM($G143:H143))</f>
        <v/>
      </c>
      <c r="AD143" s="781" t="str">
        <f>IF(SUM($O143:Q143)=0,"",(SUM($O143:Q143)*1000)/SUM($G143:I143))</f>
        <v/>
      </c>
      <c r="AE143" s="781" t="str">
        <f>IF(SUM($O143:R143)=0,"",(SUM($O143:R143)*1000)/SUM($G143:J143))</f>
        <v/>
      </c>
      <c r="AF143" s="781" t="str">
        <f>IF(SUM($O143:S143)=0,"",(SUM($O143:S143)*1000)/SUM($G143:K143))</f>
        <v/>
      </c>
      <c r="BF143" s="97"/>
    </row>
    <row r="144" spans="1:58">
      <c r="A144" s="689" t="s">
        <v>34</v>
      </c>
      <c r="B144" s="692" t="s">
        <v>1586</v>
      </c>
      <c r="C144" s="692" t="s">
        <v>12</v>
      </c>
      <c r="D144" s="692" t="s">
        <v>710</v>
      </c>
      <c r="E144" s="1162"/>
      <c r="F144" s="965"/>
      <c r="G144" s="966"/>
      <c r="H144" s="967"/>
      <c r="I144" s="965"/>
      <c r="J144" s="965"/>
      <c r="K144" s="968"/>
      <c r="L144" s="1416">
        <v>0</v>
      </c>
      <c r="N144" s="1416">
        <f>N66</f>
        <v>0</v>
      </c>
      <c r="O144" s="1416">
        <f t="shared" ref="O144:S145" si="44">O66</f>
        <v>0</v>
      </c>
      <c r="P144" s="1416">
        <f t="shared" si="44"/>
        <v>0</v>
      </c>
      <c r="Q144" s="1416">
        <f t="shared" si="44"/>
        <v>0</v>
      </c>
      <c r="R144" s="1416">
        <f t="shared" si="44"/>
        <v>0</v>
      </c>
      <c r="S144" s="1416">
        <f t="shared" si="44"/>
        <v>0</v>
      </c>
      <c r="T144" s="1416">
        <v>0</v>
      </c>
      <c r="V144" s="781">
        <f t="shared" si="23"/>
        <v>0</v>
      </c>
      <c r="W144" s="781">
        <f t="shared" si="24"/>
        <v>0</v>
      </c>
      <c r="X144" s="781">
        <f t="shared" si="25"/>
        <v>0</v>
      </c>
      <c r="Y144" s="781">
        <f t="shared" si="26"/>
        <v>0</v>
      </c>
      <c r="Z144" s="781">
        <f t="shared" si="27"/>
        <v>0</v>
      </c>
      <c r="AA144" s="781">
        <f t="shared" si="28"/>
        <v>0</v>
      </c>
      <c r="AC144" s="781" t="str">
        <f>IF(SUM($O144:P144)=0,"",(SUM($O144:P144)*1000)/SUM($G144:H144))</f>
        <v/>
      </c>
      <c r="AD144" s="781" t="str">
        <f>IF(SUM($O144:Q144)=0,"",(SUM($O144:Q144)*1000)/SUM($G144:I144))</f>
        <v/>
      </c>
      <c r="AE144" s="781" t="str">
        <f>IF(SUM($O144:R144)=0,"",(SUM($O144:R144)*1000)/SUM($G144:J144))</f>
        <v/>
      </c>
      <c r="AF144" s="781" t="str">
        <f>IF(SUM($O144:S144)=0,"",(SUM($O144:S144)*1000)/SUM($G144:K144))</f>
        <v/>
      </c>
      <c r="BF144" s="97"/>
    </row>
    <row r="145" spans="1:58">
      <c r="A145" s="689" t="s">
        <v>34</v>
      </c>
      <c r="B145" s="692" t="s">
        <v>1589</v>
      </c>
      <c r="C145" s="692" t="s">
        <v>12</v>
      </c>
      <c r="D145" s="692" t="s">
        <v>1528</v>
      </c>
      <c r="E145" s="1162"/>
      <c r="F145" s="965"/>
      <c r="G145" s="966"/>
      <c r="H145" s="967"/>
      <c r="I145" s="965"/>
      <c r="J145" s="965"/>
      <c r="K145" s="968"/>
      <c r="L145" s="1416">
        <v>0</v>
      </c>
      <c r="N145" s="1416">
        <f>N67</f>
        <v>0</v>
      </c>
      <c r="O145" s="1416">
        <f t="shared" si="44"/>
        <v>0</v>
      </c>
      <c r="P145" s="1416">
        <f t="shared" si="44"/>
        <v>0</v>
      </c>
      <c r="Q145" s="1416">
        <f t="shared" si="44"/>
        <v>0</v>
      </c>
      <c r="R145" s="1416">
        <f t="shared" si="44"/>
        <v>0</v>
      </c>
      <c r="S145" s="1416">
        <f t="shared" si="44"/>
        <v>0</v>
      </c>
      <c r="T145" s="1416">
        <v>0</v>
      </c>
      <c r="V145" s="781">
        <f t="shared" si="23"/>
        <v>0</v>
      </c>
      <c r="W145" s="781">
        <f t="shared" si="24"/>
        <v>0</v>
      </c>
      <c r="X145" s="781">
        <f t="shared" si="25"/>
        <v>0</v>
      </c>
      <c r="Y145" s="781">
        <f t="shared" si="26"/>
        <v>0</v>
      </c>
      <c r="Z145" s="781">
        <f t="shared" si="27"/>
        <v>0</v>
      </c>
      <c r="AA145" s="781">
        <f t="shared" si="28"/>
        <v>0</v>
      </c>
      <c r="AC145" s="781" t="str">
        <f>IF(SUM($O145:P145)=0,"",(SUM($O145:P145)*1000)/SUM($G145:H145))</f>
        <v/>
      </c>
      <c r="AD145" s="781" t="str">
        <f>IF(SUM($O145:Q145)=0,"",(SUM($O145:Q145)*1000)/SUM($G145:I145))</f>
        <v/>
      </c>
      <c r="AE145" s="781" t="str">
        <f>IF(SUM($O145:R145)=0,"",(SUM($O145:R145)*1000)/SUM($G145:J145))</f>
        <v/>
      </c>
      <c r="AF145" s="781" t="str">
        <f>IF(SUM($O145:S145)=0,"",(SUM($O145:S145)*1000)/SUM($G145:K145))</f>
        <v/>
      </c>
      <c r="BF145" s="97"/>
    </row>
    <row r="146" spans="1:58">
      <c r="A146" s="692" t="s">
        <v>236</v>
      </c>
      <c r="B146" s="692" t="s">
        <v>1588</v>
      </c>
      <c r="C146" s="692" t="s">
        <v>12</v>
      </c>
      <c r="D146" s="692" t="s">
        <v>1528</v>
      </c>
      <c r="E146" s="1162"/>
      <c r="F146" s="965"/>
      <c r="G146" s="966"/>
      <c r="H146" s="967"/>
      <c r="I146" s="965"/>
      <c r="J146" s="965"/>
      <c r="K146" s="968"/>
      <c r="L146" s="1416">
        <v>0</v>
      </c>
      <c r="N146" s="1416">
        <f>N69</f>
        <v>0</v>
      </c>
      <c r="O146" s="1416">
        <f t="shared" ref="O146:S146" si="45">O69</f>
        <v>0</v>
      </c>
      <c r="P146" s="1416">
        <f t="shared" si="45"/>
        <v>0</v>
      </c>
      <c r="Q146" s="1416">
        <f t="shared" si="45"/>
        <v>0</v>
      </c>
      <c r="R146" s="1416">
        <f t="shared" si="45"/>
        <v>0</v>
      </c>
      <c r="S146" s="1416">
        <f t="shared" si="45"/>
        <v>0</v>
      </c>
      <c r="T146" s="1416">
        <v>0</v>
      </c>
      <c r="V146" s="781">
        <f t="shared" si="23"/>
        <v>0</v>
      </c>
      <c r="W146" s="781">
        <f t="shared" si="24"/>
        <v>0</v>
      </c>
      <c r="X146" s="781">
        <f t="shared" si="25"/>
        <v>0</v>
      </c>
      <c r="Y146" s="781">
        <f t="shared" si="26"/>
        <v>0</v>
      </c>
      <c r="Z146" s="781">
        <f t="shared" si="27"/>
        <v>0</v>
      </c>
      <c r="AA146" s="781">
        <f t="shared" si="28"/>
        <v>0</v>
      </c>
      <c r="AC146" s="781" t="str">
        <f>IF(SUM($O146:P146)=0,"",(SUM($O146:P146)*1000)/SUM($G146:H146))</f>
        <v/>
      </c>
      <c r="AD146" s="781" t="str">
        <f>IF(SUM($O146:Q146)=0,"",(SUM($O146:Q146)*1000)/SUM($G146:I146))</f>
        <v/>
      </c>
      <c r="AE146" s="781" t="str">
        <f>IF(SUM($O146:R146)=0,"",(SUM($O146:R146)*1000)/SUM($G146:J146))</f>
        <v/>
      </c>
      <c r="AF146" s="781" t="str">
        <f>IF(SUM($O146:S146)=0,"",(SUM($O146:S146)*1000)/SUM($G146:K146))</f>
        <v/>
      </c>
      <c r="BF146" s="97"/>
    </row>
    <row r="147" spans="1:58">
      <c r="A147" s="692" t="s">
        <v>145</v>
      </c>
      <c r="B147" s="692" t="s">
        <v>1588</v>
      </c>
      <c r="C147" s="692" t="s">
        <v>12</v>
      </c>
      <c r="D147" s="692" t="s">
        <v>1528</v>
      </c>
      <c r="E147" s="1161"/>
      <c r="F147" s="965"/>
      <c r="G147" s="966"/>
      <c r="H147" s="967"/>
      <c r="I147" s="965"/>
      <c r="J147" s="965"/>
      <c r="K147" s="968"/>
      <c r="L147" s="1416">
        <v>0</v>
      </c>
      <c r="N147" s="1416">
        <f>N71</f>
        <v>0</v>
      </c>
      <c r="O147" s="1416">
        <f t="shared" ref="O147:S147" si="46">O71</f>
        <v>0</v>
      </c>
      <c r="P147" s="1416">
        <f t="shared" si="46"/>
        <v>0</v>
      </c>
      <c r="Q147" s="1416">
        <f t="shared" si="46"/>
        <v>0</v>
      </c>
      <c r="R147" s="1416">
        <f t="shared" si="46"/>
        <v>0</v>
      </c>
      <c r="S147" s="1416">
        <f t="shared" si="46"/>
        <v>0</v>
      </c>
      <c r="T147" s="1416">
        <v>0</v>
      </c>
      <c r="V147" s="781">
        <f t="shared" si="23"/>
        <v>0</v>
      </c>
      <c r="W147" s="781">
        <f t="shared" si="24"/>
        <v>0</v>
      </c>
      <c r="X147" s="781">
        <f t="shared" si="25"/>
        <v>0</v>
      </c>
      <c r="Y147" s="781">
        <f t="shared" si="26"/>
        <v>0</v>
      </c>
      <c r="Z147" s="781">
        <f t="shared" si="27"/>
        <v>0</v>
      </c>
      <c r="AA147" s="781">
        <f t="shared" si="28"/>
        <v>0</v>
      </c>
      <c r="AC147" s="781" t="str">
        <f>IF(SUM($O147:P147)=0,"",(SUM($O147:P147)*1000)/SUM($G147:H147))</f>
        <v/>
      </c>
      <c r="AD147" s="781" t="str">
        <f>IF(SUM($O147:Q147)=0,"",(SUM($O147:Q147)*1000)/SUM($G147:I147))</f>
        <v/>
      </c>
      <c r="AE147" s="781" t="str">
        <f>IF(SUM($O147:R147)=0,"",(SUM($O147:R147)*1000)/SUM($G147:J147))</f>
        <v/>
      </c>
      <c r="AF147" s="781" t="str">
        <f>IF(SUM($O147:S147)=0,"",(SUM($O147:S147)*1000)/SUM($G147:K147))</f>
        <v/>
      </c>
      <c r="BF147" s="97"/>
    </row>
    <row r="148" spans="1:58">
      <c r="A148" s="692" t="s">
        <v>1225</v>
      </c>
      <c r="B148" s="692" t="s">
        <v>1591</v>
      </c>
      <c r="C148" s="692" t="s">
        <v>139</v>
      </c>
      <c r="D148" s="692" t="s">
        <v>1528</v>
      </c>
      <c r="E148" s="1161"/>
      <c r="F148" s="965"/>
      <c r="G148" s="966"/>
      <c r="H148" s="967"/>
      <c r="I148" s="965"/>
      <c r="J148" s="965"/>
      <c r="K148" s="968"/>
      <c r="L148" s="1416">
        <v>0</v>
      </c>
      <c r="N148" s="1416">
        <f>N77</f>
        <v>0</v>
      </c>
      <c r="O148" s="1416">
        <f t="shared" ref="O148:S148" si="47">O77</f>
        <v>0</v>
      </c>
      <c r="P148" s="1416">
        <f t="shared" si="47"/>
        <v>0</v>
      </c>
      <c r="Q148" s="1416">
        <f t="shared" si="47"/>
        <v>0</v>
      </c>
      <c r="R148" s="1416">
        <f t="shared" si="47"/>
        <v>0</v>
      </c>
      <c r="S148" s="1416">
        <f t="shared" si="47"/>
        <v>0</v>
      </c>
      <c r="T148" s="1416">
        <v>0</v>
      </c>
      <c r="V148" s="781">
        <f t="shared" si="23"/>
        <v>0</v>
      </c>
      <c r="W148" s="781">
        <f t="shared" si="24"/>
        <v>0</v>
      </c>
      <c r="X148" s="781">
        <f t="shared" si="25"/>
        <v>0</v>
      </c>
      <c r="Y148" s="781">
        <f t="shared" si="26"/>
        <v>0</v>
      </c>
      <c r="Z148" s="781">
        <f t="shared" si="27"/>
        <v>0</v>
      </c>
      <c r="AA148" s="781">
        <f t="shared" si="28"/>
        <v>0</v>
      </c>
      <c r="AC148" s="781" t="str">
        <f>IF(SUM($O148:P148)=0,"",(SUM($O148:P148)*1000)/SUM($G148:H148))</f>
        <v/>
      </c>
      <c r="AD148" s="781" t="str">
        <f>IF(SUM($O148:Q148)=0,"",(SUM($O148:Q148)*1000)/SUM($G148:I148))</f>
        <v/>
      </c>
      <c r="AE148" s="781" t="str">
        <f>IF(SUM($O148:R148)=0,"",(SUM($O148:R148)*1000)/SUM($G148:J148))</f>
        <v/>
      </c>
      <c r="AF148" s="781" t="str">
        <f>IF(SUM($O148:S148)=0,"",(SUM($O148:S148)*1000)/SUM($G148:K148))</f>
        <v/>
      </c>
      <c r="BF148" s="97"/>
    </row>
    <row r="149" spans="1:58">
      <c r="A149" s="692" t="s">
        <v>1226</v>
      </c>
      <c r="B149" s="692" t="s">
        <v>1592</v>
      </c>
      <c r="C149" s="692" t="s">
        <v>139</v>
      </c>
      <c r="D149" s="692" t="s">
        <v>1528</v>
      </c>
      <c r="E149" s="1162"/>
      <c r="F149" s="965"/>
      <c r="G149" s="966"/>
      <c r="H149" s="967"/>
      <c r="I149" s="965"/>
      <c r="J149" s="965"/>
      <c r="K149" s="968"/>
      <c r="L149" s="1416">
        <v>0</v>
      </c>
      <c r="N149" s="1416">
        <f>N79</f>
        <v>0</v>
      </c>
      <c r="O149" s="1416">
        <f t="shared" ref="O149:S149" si="48">O79</f>
        <v>0</v>
      </c>
      <c r="P149" s="1416">
        <f t="shared" si="48"/>
        <v>0</v>
      </c>
      <c r="Q149" s="1416">
        <f t="shared" si="48"/>
        <v>0</v>
      </c>
      <c r="R149" s="1416">
        <f t="shared" si="48"/>
        <v>0</v>
      </c>
      <c r="S149" s="1416">
        <f t="shared" si="48"/>
        <v>0</v>
      </c>
      <c r="T149" s="1416">
        <v>0</v>
      </c>
      <c r="V149" s="781">
        <f t="shared" si="23"/>
        <v>0</v>
      </c>
      <c r="W149" s="781">
        <f t="shared" si="24"/>
        <v>0</v>
      </c>
      <c r="X149" s="781">
        <f t="shared" si="25"/>
        <v>0</v>
      </c>
      <c r="Y149" s="781">
        <f t="shared" si="26"/>
        <v>0</v>
      </c>
      <c r="Z149" s="781">
        <f t="shared" si="27"/>
        <v>0</v>
      </c>
      <c r="AA149" s="781">
        <f t="shared" si="28"/>
        <v>0</v>
      </c>
      <c r="AC149" s="781" t="str">
        <f>IF(SUM($O149:P149)=0,"",(SUM($O149:P149)*1000)/SUM($G149:H149))</f>
        <v/>
      </c>
      <c r="AD149" s="781" t="str">
        <f>IF(SUM($O149:Q149)=0,"",(SUM($O149:Q149)*1000)/SUM($G149:I149))</f>
        <v/>
      </c>
      <c r="AE149" s="781" t="str">
        <f>IF(SUM($O149:R149)=0,"",(SUM($O149:R149)*1000)/SUM($G149:J149))</f>
        <v/>
      </c>
      <c r="AF149" s="781" t="str">
        <f>IF(SUM($O149:S149)=0,"",(SUM($O149:S149)*1000)/SUM($G149:K149))</f>
        <v/>
      </c>
      <c r="BF149" s="97"/>
    </row>
  </sheetData>
  <mergeCells count="18">
    <mergeCell ref="V1:AF1"/>
    <mergeCell ref="N2:T2"/>
    <mergeCell ref="V2:AA2"/>
    <mergeCell ref="AC2:AF2"/>
    <mergeCell ref="F3:L3"/>
    <mergeCell ref="O3:T3"/>
    <mergeCell ref="W3:AA3"/>
    <mergeCell ref="O117:T117"/>
    <mergeCell ref="W117:AA117"/>
    <mergeCell ref="G119:K119"/>
    <mergeCell ref="G5:K5"/>
    <mergeCell ref="F85:L85"/>
    <mergeCell ref="N84:T84"/>
    <mergeCell ref="O95:S95"/>
    <mergeCell ref="V115:AF115"/>
    <mergeCell ref="N116:T116"/>
    <mergeCell ref="V116:AA116"/>
    <mergeCell ref="AC116:AF116"/>
  </mergeCells>
  <conditionalFormatting sqref="H88:H91 H6:H80 H120:H149 V120:AA149 AC120:AG149 V6:AA80 AC6:AG80">
    <cfRule type="expression" dxfId="20" priority="3" stopIfTrue="1">
      <formula>NOT(ISERROR(SEARCH("Err",H6)))</formula>
    </cfRule>
  </conditionalFormatting>
  <conditionalFormatting sqref="T105 N110:T112">
    <cfRule type="cellIs" dxfId="19" priority="2" operator="equal">
      <formula>"Err"</formula>
    </cfRule>
  </conditionalFormatting>
  <printOptions headings="1"/>
  <pageMargins left="0.31496062992125984" right="0.11811023622047245" top="0.59055118110236227" bottom="0.35433070866141736" header="0.31496062992125984" footer="0.11811023622047245"/>
  <pageSetup paperSize="8" scale="38" orientation="landscape" r:id="rId1"/>
  <headerFooter>
    <oddHeader>&amp;R&amp;"Verdana,Bold"&amp;14&amp;A</oddHeader>
    <oddFooter>&amp;L&amp;D &amp;T&amp;C&amp;Z&amp;F&amp;R&amp;A</oddFooter>
  </headerFooter>
  <ignoredErrors>
    <ignoredError sqref="AF120:AF149" formulaRange="1"/>
  </ignoredErrors>
</worksheet>
</file>

<file path=xl/worksheets/sheet67.xml><?xml version="1.0" encoding="utf-8"?>
<worksheet xmlns="http://schemas.openxmlformats.org/spreadsheetml/2006/main" xmlns:r="http://schemas.openxmlformats.org/officeDocument/2006/relationships">
  <sheetPr>
    <tabColor rgb="FF00FFFF"/>
    <pageSetUpPr fitToPage="1"/>
  </sheetPr>
  <dimension ref="A1:AG98"/>
  <sheetViews>
    <sheetView topLeftCell="A43" zoomScale="70" zoomScaleNormal="70" zoomScaleSheetLayoutView="80" workbookViewId="0"/>
  </sheetViews>
  <sheetFormatPr defaultRowHeight="12.75"/>
  <cols>
    <col min="1" max="1" width="34.625" style="984" customWidth="1"/>
    <col min="2" max="2" width="62.375" style="984" customWidth="1"/>
    <col min="3" max="3" width="8.5" style="984" bestFit="1" customWidth="1"/>
    <col min="4" max="4" width="38.75" style="984" bestFit="1" customWidth="1"/>
    <col min="5" max="5" width="2.125" style="984" customWidth="1"/>
    <col min="6" max="32" width="7.375" style="984" customWidth="1"/>
    <col min="33" max="33" width="4.875" style="1544" customWidth="1"/>
    <col min="34" max="16384" width="9" style="984"/>
  </cols>
  <sheetData>
    <row r="1" spans="1:33" ht="15">
      <c r="A1" s="638" t="s">
        <v>1241</v>
      </c>
      <c r="B1" s="638"/>
      <c r="C1" s="800"/>
      <c r="E1" s="788"/>
      <c r="F1" s="788"/>
      <c r="G1" s="788"/>
    </row>
    <row r="2" spans="1:33" ht="15.75" customHeight="1">
      <c r="A2" s="8" t="str">
        <f>Cover!D13</f>
        <v>[DNO]</v>
      </c>
      <c r="B2" s="2036"/>
      <c r="C2" s="800"/>
      <c r="F2" s="1021"/>
      <c r="G2" s="1358"/>
      <c r="H2" s="1358"/>
      <c r="I2" s="1358"/>
      <c r="J2" s="1358"/>
      <c r="K2" s="1358"/>
      <c r="L2" s="1358"/>
      <c r="M2" s="1021"/>
      <c r="N2" s="2219" t="s">
        <v>730</v>
      </c>
      <c r="O2" s="2219"/>
      <c r="P2" s="2219"/>
      <c r="Q2" s="2219"/>
      <c r="R2" s="2219"/>
      <c r="S2" s="2219"/>
      <c r="T2" s="2219"/>
      <c r="U2" s="808"/>
      <c r="V2" s="2214" t="s">
        <v>729</v>
      </c>
      <c r="W2" s="2215"/>
      <c r="X2" s="2215"/>
      <c r="Y2" s="2215"/>
      <c r="Z2" s="2215"/>
      <c r="AA2" s="2216"/>
      <c r="AC2" s="2214" t="s">
        <v>645</v>
      </c>
      <c r="AD2" s="2215"/>
      <c r="AE2" s="2215"/>
      <c r="AF2" s="2216"/>
    </row>
    <row r="3" spans="1:33" ht="15">
      <c r="A3" s="8">
        <f>Cover!D15</f>
        <v>2012</v>
      </c>
      <c r="B3" s="8"/>
      <c r="F3" s="2219" t="s">
        <v>1235</v>
      </c>
      <c r="G3" s="2219"/>
      <c r="H3" s="2219"/>
      <c r="I3" s="2219"/>
      <c r="J3" s="2219"/>
      <c r="K3" s="2219"/>
      <c r="L3" s="2219"/>
      <c r="M3" s="1021"/>
      <c r="N3" s="773" t="s">
        <v>0</v>
      </c>
      <c r="O3" s="2233" t="s">
        <v>1</v>
      </c>
      <c r="P3" s="2233"/>
      <c r="Q3" s="2233"/>
      <c r="R3" s="2233"/>
      <c r="S3" s="2233"/>
      <c r="T3" s="2233"/>
      <c r="U3" s="1021"/>
      <c r="V3" s="776" t="s">
        <v>0</v>
      </c>
      <c r="W3" s="2233" t="s">
        <v>1</v>
      </c>
      <c r="X3" s="2233"/>
      <c r="Y3" s="2233"/>
      <c r="Z3" s="2233"/>
      <c r="AA3" s="2233"/>
      <c r="AC3" s="774" t="s">
        <v>647</v>
      </c>
      <c r="AD3" s="774" t="s">
        <v>648</v>
      </c>
      <c r="AE3" s="774" t="s">
        <v>649</v>
      </c>
      <c r="AF3" s="775" t="s">
        <v>1</v>
      </c>
      <c r="AG3" s="970"/>
    </row>
    <row r="4" spans="1:33">
      <c r="A4" s="971"/>
      <c r="B4" s="971"/>
      <c r="F4" s="776">
        <v>2010</v>
      </c>
      <c r="G4" s="3">
        <v>2011</v>
      </c>
      <c r="H4" s="3">
        <v>2012</v>
      </c>
      <c r="I4" s="3">
        <v>2013</v>
      </c>
      <c r="J4" s="3">
        <v>2014</v>
      </c>
      <c r="K4" s="3">
        <v>2015</v>
      </c>
      <c r="L4" s="1365" t="s">
        <v>2</v>
      </c>
      <c r="M4" s="1021"/>
      <c r="N4" s="909">
        <v>2010</v>
      </c>
      <c r="O4" s="909">
        <v>2011</v>
      </c>
      <c r="P4" s="909">
        <v>2012</v>
      </c>
      <c r="Q4" s="909">
        <v>2013</v>
      </c>
      <c r="R4" s="909">
        <v>2014</v>
      </c>
      <c r="S4" s="909">
        <v>2015</v>
      </c>
      <c r="T4" s="909" t="s">
        <v>1</v>
      </c>
      <c r="U4" s="1021"/>
      <c r="V4" s="776">
        <v>2010</v>
      </c>
      <c r="W4" s="776">
        <v>2011</v>
      </c>
      <c r="X4" s="776">
        <v>2012</v>
      </c>
      <c r="Y4" s="776">
        <v>2013</v>
      </c>
      <c r="Z4" s="776">
        <v>2014</v>
      </c>
      <c r="AA4" s="776">
        <v>2015</v>
      </c>
      <c r="AC4" s="776" t="s">
        <v>654</v>
      </c>
      <c r="AD4" s="777" t="s">
        <v>655</v>
      </c>
      <c r="AE4" s="777" t="s">
        <v>656</v>
      </c>
      <c r="AF4" s="776" t="s">
        <v>657</v>
      </c>
      <c r="AG4" s="887"/>
    </row>
    <row r="5" spans="1:33">
      <c r="A5" s="1413"/>
      <c r="B5" s="1140"/>
      <c r="C5" s="125" t="s">
        <v>650</v>
      </c>
      <c r="D5" s="1414"/>
      <c r="E5" s="1021"/>
      <c r="F5" s="2095" t="s">
        <v>0</v>
      </c>
      <c r="G5" s="2234" t="s">
        <v>1</v>
      </c>
      <c r="H5" s="2235"/>
      <c r="I5" s="2235"/>
      <c r="J5" s="2235"/>
      <c r="K5" s="2236"/>
      <c r="L5" s="777" t="s">
        <v>1</v>
      </c>
      <c r="M5" s="1021"/>
      <c r="N5" s="1366" t="s">
        <v>3</v>
      </c>
      <c r="O5" s="1366" t="s">
        <v>3</v>
      </c>
      <c r="P5" s="1366" t="s">
        <v>3</v>
      </c>
      <c r="Q5" s="1366" t="s">
        <v>3</v>
      </c>
      <c r="R5" s="1366" t="s">
        <v>3</v>
      </c>
      <c r="S5" s="1366" t="s">
        <v>3</v>
      </c>
      <c r="T5" s="1366" t="s">
        <v>3</v>
      </c>
      <c r="U5" s="1021"/>
      <c r="V5" s="776" t="s">
        <v>733</v>
      </c>
      <c r="W5" s="776" t="s">
        <v>733</v>
      </c>
      <c r="X5" s="776" t="s">
        <v>733</v>
      </c>
      <c r="Y5" s="776" t="s">
        <v>733</v>
      </c>
      <c r="Z5" s="776" t="s">
        <v>733</v>
      </c>
      <c r="AA5" s="776" t="s">
        <v>733</v>
      </c>
      <c r="AC5" s="776" t="s">
        <v>733</v>
      </c>
      <c r="AD5" s="776" t="s">
        <v>733</v>
      </c>
      <c r="AE5" s="776" t="s">
        <v>733</v>
      </c>
      <c r="AF5" s="776" t="s">
        <v>733</v>
      </c>
      <c r="AG5" s="887"/>
    </row>
    <row r="6" spans="1:33">
      <c r="A6" s="1140" t="s">
        <v>984</v>
      </c>
      <c r="B6" s="1216" t="s">
        <v>983</v>
      </c>
      <c r="C6" s="830" t="s">
        <v>10</v>
      </c>
      <c r="D6" s="1215" t="s">
        <v>816</v>
      </c>
      <c r="E6" s="641"/>
      <c r="F6" s="812"/>
      <c r="G6" s="812"/>
      <c r="H6" s="812"/>
      <c r="I6" s="812"/>
      <c r="J6" s="812"/>
      <c r="K6" s="812"/>
      <c r="L6" s="875">
        <f t="shared" ref="L6:L10" si="0">SUM(G6:K6)</f>
        <v>0</v>
      </c>
      <c r="N6" s="1170"/>
      <c r="O6" s="1170"/>
      <c r="P6" s="1170"/>
      <c r="Q6" s="1170"/>
      <c r="R6" s="1170"/>
      <c r="S6" s="1170"/>
      <c r="T6" s="2037">
        <f t="shared" ref="T6" si="1">SUM(O6:S6)</f>
        <v>0</v>
      </c>
      <c r="V6" s="781">
        <f>IF(SUM(F6,N6)=0,0,(IF(OR(N6=0,F6=0),"Err",N6*1000/F6)))</f>
        <v>0</v>
      </c>
      <c r="W6" s="1889">
        <f t="shared" ref="W6:AA13" si="2">IF(SUM(G6,O6)=0,0,(IF(OR(O6=0,G6=0),"Err",O6*1000/G6)))</f>
        <v>0</v>
      </c>
      <c r="X6" s="1889">
        <f t="shared" si="2"/>
        <v>0</v>
      </c>
      <c r="Y6" s="1889">
        <f t="shared" si="2"/>
        <v>0</v>
      </c>
      <c r="Z6" s="1889">
        <f t="shared" si="2"/>
        <v>0</v>
      </c>
      <c r="AA6" s="1889">
        <f t="shared" si="2"/>
        <v>0</v>
      </c>
      <c r="AC6" s="1889">
        <f>IF(SUM(G6+H6, O6+P6)=0,0,(IF(OR(G6+H6=0, O6+P6=0), "Err",(O6+P6)*1000)/(G6+H6)))</f>
        <v>0</v>
      </c>
      <c r="AD6" s="1889">
        <f>IF(SUM(G6+H6+I6, O6+P6+Q6)=0,0,(IF(OR(G6+H6+I6=0, O6+P6+Q6=0), "Err",(O6+P6+Q6)*1000)/(G6+H6+I6)))</f>
        <v>0</v>
      </c>
      <c r="AE6" s="1889">
        <f>IF(SUM(G6+H6+I6+J6, O6+P6+Q6+R6)=0,0,(IF(OR(G6+H6+I6+J6=0, O6+P6+Q6+R6=0), "Err",(O6+P6+Q6+R6)*1000)/(G6+H6+I6+J6)))</f>
        <v>0</v>
      </c>
      <c r="AF6" s="1889">
        <f>IF(SUM(L6,T6)=0,0,(IF(OR(T6=0,L6=0),"Err",T6*1000)/(L6)))</f>
        <v>0</v>
      </c>
    </row>
    <row r="7" spans="1:33">
      <c r="A7" s="1140" t="s">
        <v>984</v>
      </c>
      <c r="B7" s="1216" t="s">
        <v>1508</v>
      </c>
      <c r="C7" s="830" t="s">
        <v>10</v>
      </c>
      <c r="D7" s="1215" t="s">
        <v>816</v>
      </c>
      <c r="E7" s="641"/>
      <c r="F7" s="812"/>
      <c r="G7" s="812"/>
      <c r="H7" s="812"/>
      <c r="I7" s="812"/>
      <c r="J7" s="812"/>
      <c r="K7" s="812"/>
      <c r="L7" s="875">
        <f t="shared" si="0"/>
        <v>0</v>
      </c>
      <c r="N7" s="1170"/>
      <c r="O7" s="1170"/>
      <c r="P7" s="1170"/>
      <c r="Q7" s="1170"/>
      <c r="R7" s="1170"/>
      <c r="S7" s="1170"/>
      <c r="T7" s="2037">
        <f>SUM(O7:S7)</f>
        <v>0</v>
      </c>
      <c r="V7" s="781">
        <f t="shared" ref="V7:V13" si="3">IF(SUM(F7,N7)=0,0,(IF(OR(N7=0,F7=0),"Err",N7*1000/F7)))</f>
        <v>0</v>
      </c>
      <c r="W7" s="1889">
        <f t="shared" si="2"/>
        <v>0</v>
      </c>
      <c r="X7" s="1889">
        <f t="shared" si="2"/>
        <v>0</v>
      </c>
      <c r="Y7" s="1889">
        <f t="shared" si="2"/>
        <v>0</v>
      </c>
      <c r="Z7" s="1889">
        <f t="shared" si="2"/>
        <v>0</v>
      </c>
      <c r="AA7" s="1889">
        <f t="shared" si="2"/>
        <v>0</v>
      </c>
      <c r="AC7" s="1889">
        <f t="shared" ref="AC7:AC13" si="4">IF(SUM(G7+H7, O7+P7)=0,0,(IF(OR(G7+H7=0, O7+P7=0), "Err",(O7+P7)*1000)/(G7+H7)))</f>
        <v>0</v>
      </c>
      <c r="AD7" s="1889">
        <f t="shared" ref="AD7:AD13" si="5">IF(SUM(G7+H7+I7, O7+P7+Q7)=0,0,(IF(OR(G7+H7+I7=0, O7+P7+Q7=0), "Err",(O7+P7+Q7)*1000)/(G7+H7+I7)))</f>
        <v>0</v>
      </c>
      <c r="AE7" s="1889">
        <f t="shared" ref="AE7:AE13" si="6">IF(SUM(G7+H7+I7+J7, O7+P7+Q7+R7)=0,0,(IF(OR(G7+H7+I7+J7=0, O7+P7+Q7+R7=0), "Err",(O7+P7+Q7+R7)*1000)/(G7+H7+I7+J7)))</f>
        <v>0</v>
      </c>
      <c r="AF7" s="1889">
        <f t="shared" ref="AF7:AF13" si="7">IF(SUM(L7,T7)=0,0,(IF(OR(T7=0,L7=0),"Err",T7*1000)/(L7)))</f>
        <v>0</v>
      </c>
    </row>
    <row r="8" spans="1:33">
      <c r="A8" s="1140" t="s">
        <v>984</v>
      </c>
      <c r="B8" s="1216" t="s">
        <v>983</v>
      </c>
      <c r="C8" s="830" t="s">
        <v>11</v>
      </c>
      <c r="D8" s="1215" t="s">
        <v>816</v>
      </c>
      <c r="E8" s="639"/>
      <c r="F8" s="812"/>
      <c r="G8" s="812"/>
      <c r="H8" s="812"/>
      <c r="I8" s="812"/>
      <c r="J8" s="812"/>
      <c r="K8" s="812"/>
      <c r="L8" s="875">
        <f t="shared" si="0"/>
        <v>0</v>
      </c>
      <c r="N8" s="1170"/>
      <c r="O8" s="1170"/>
      <c r="P8" s="1170"/>
      <c r="Q8" s="1170"/>
      <c r="R8" s="1170"/>
      <c r="S8" s="1170"/>
      <c r="T8" s="2037">
        <f t="shared" ref="T8:T13" si="8">SUM(O8:S8)</f>
        <v>0</v>
      </c>
      <c r="V8" s="781">
        <f t="shared" si="3"/>
        <v>0</v>
      </c>
      <c r="W8" s="1889">
        <f t="shared" si="2"/>
        <v>0</v>
      </c>
      <c r="X8" s="1889">
        <f t="shared" si="2"/>
        <v>0</v>
      </c>
      <c r="Y8" s="1889">
        <f t="shared" si="2"/>
        <v>0</v>
      </c>
      <c r="Z8" s="1889">
        <f t="shared" si="2"/>
        <v>0</v>
      </c>
      <c r="AA8" s="1889">
        <f t="shared" si="2"/>
        <v>0</v>
      </c>
      <c r="AC8" s="1889">
        <f t="shared" si="4"/>
        <v>0</v>
      </c>
      <c r="AD8" s="1889">
        <f t="shared" si="5"/>
        <v>0</v>
      </c>
      <c r="AE8" s="1889">
        <f t="shared" si="6"/>
        <v>0</v>
      </c>
      <c r="AF8" s="1889">
        <f t="shared" si="7"/>
        <v>0</v>
      </c>
    </row>
    <row r="9" spans="1:33">
      <c r="A9" s="1140" t="s">
        <v>984</v>
      </c>
      <c r="B9" s="1216" t="s">
        <v>1508</v>
      </c>
      <c r="C9" s="830" t="s">
        <v>11</v>
      </c>
      <c r="D9" s="1215" t="s">
        <v>816</v>
      </c>
      <c r="E9" s="639"/>
      <c r="F9" s="812"/>
      <c r="G9" s="812"/>
      <c r="H9" s="812"/>
      <c r="I9" s="812"/>
      <c r="J9" s="812"/>
      <c r="K9" s="812"/>
      <c r="L9" s="875">
        <f t="shared" si="0"/>
        <v>0</v>
      </c>
      <c r="N9" s="1170"/>
      <c r="O9" s="1170"/>
      <c r="P9" s="1170"/>
      <c r="Q9" s="1170"/>
      <c r="R9" s="1170"/>
      <c r="S9" s="1170"/>
      <c r="T9" s="2037">
        <f t="shared" si="8"/>
        <v>0</v>
      </c>
      <c r="V9" s="781">
        <f t="shared" si="3"/>
        <v>0</v>
      </c>
      <c r="W9" s="1889">
        <f t="shared" si="2"/>
        <v>0</v>
      </c>
      <c r="X9" s="1889">
        <f t="shared" si="2"/>
        <v>0</v>
      </c>
      <c r="Y9" s="1889">
        <f t="shared" si="2"/>
        <v>0</v>
      </c>
      <c r="Z9" s="1889">
        <f t="shared" si="2"/>
        <v>0</v>
      </c>
      <c r="AA9" s="1889">
        <f t="shared" si="2"/>
        <v>0</v>
      </c>
      <c r="AC9" s="1889">
        <f t="shared" si="4"/>
        <v>0</v>
      </c>
      <c r="AD9" s="1889">
        <f t="shared" si="5"/>
        <v>0</v>
      </c>
      <c r="AE9" s="1889">
        <f t="shared" si="6"/>
        <v>0</v>
      </c>
      <c r="AF9" s="1889">
        <f t="shared" si="7"/>
        <v>0</v>
      </c>
    </row>
    <row r="10" spans="1:33">
      <c r="A10" s="1140" t="s">
        <v>984</v>
      </c>
      <c r="B10" s="1216" t="s">
        <v>983</v>
      </c>
      <c r="C10" s="29" t="s">
        <v>5</v>
      </c>
      <c r="D10" s="1215" t="s">
        <v>816</v>
      </c>
      <c r="E10" s="639"/>
      <c r="F10" s="812"/>
      <c r="G10" s="812"/>
      <c r="H10" s="812"/>
      <c r="I10" s="812"/>
      <c r="J10" s="812"/>
      <c r="K10" s="812"/>
      <c r="L10" s="875">
        <f t="shared" si="0"/>
        <v>0</v>
      </c>
      <c r="N10" s="1170"/>
      <c r="O10" s="1170"/>
      <c r="P10" s="1170"/>
      <c r="Q10" s="1170"/>
      <c r="R10" s="1170"/>
      <c r="S10" s="1170"/>
      <c r="T10" s="2037">
        <f t="shared" si="8"/>
        <v>0</v>
      </c>
      <c r="V10" s="781">
        <f t="shared" si="3"/>
        <v>0</v>
      </c>
      <c r="W10" s="1889">
        <f t="shared" si="2"/>
        <v>0</v>
      </c>
      <c r="X10" s="1889">
        <f t="shared" si="2"/>
        <v>0</v>
      </c>
      <c r="Y10" s="1889">
        <f t="shared" si="2"/>
        <v>0</v>
      </c>
      <c r="Z10" s="1889">
        <f t="shared" si="2"/>
        <v>0</v>
      </c>
      <c r="AA10" s="1889">
        <f t="shared" si="2"/>
        <v>0</v>
      </c>
      <c r="AC10" s="1889">
        <f t="shared" si="4"/>
        <v>0</v>
      </c>
      <c r="AD10" s="1889">
        <f t="shared" si="5"/>
        <v>0</v>
      </c>
      <c r="AE10" s="1889">
        <f t="shared" si="6"/>
        <v>0</v>
      </c>
      <c r="AF10" s="1889">
        <f t="shared" si="7"/>
        <v>0</v>
      </c>
    </row>
    <row r="11" spans="1:33">
      <c r="A11" s="1140" t="s">
        <v>984</v>
      </c>
      <c r="B11" s="1216" t="s">
        <v>1508</v>
      </c>
      <c r="C11" s="29" t="s">
        <v>5</v>
      </c>
      <c r="D11" s="1215" t="s">
        <v>816</v>
      </c>
      <c r="E11" s="641"/>
      <c r="F11" s="812"/>
      <c r="G11" s="812"/>
      <c r="H11" s="812"/>
      <c r="I11" s="812"/>
      <c r="J11" s="812"/>
      <c r="K11" s="812"/>
      <c r="L11" s="875">
        <f>SUM(G11:K11)</f>
        <v>0</v>
      </c>
      <c r="N11" s="1170"/>
      <c r="O11" s="1170"/>
      <c r="P11" s="1170"/>
      <c r="Q11" s="1170"/>
      <c r="R11" s="1170"/>
      <c r="S11" s="1170"/>
      <c r="T11" s="2037">
        <f t="shared" si="8"/>
        <v>0</v>
      </c>
      <c r="V11" s="781">
        <f t="shared" si="3"/>
        <v>0</v>
      </c>
      <c r="W11" s="1889">
        <f t="shared" si="2"/>
        <v>0</v>
      </c>
      <c r="X11" s="1889">
        <f t="shared" si="2"/>
        <v>0</v>
      </c>
      <c r="Y11" s="1889">
        <f t="shared" si="2"/>
        <v>0</v>
      </c>
      <c r="Z11" s="1889">
        <f t="shared" si="2"/>
        <v>0</v>
      </c>
      <c r="AA11" s="1889">
        <f t="shared" si="2"/>
        <v>0</v>
      </c>
      <c r="AC11" s="1889">
        <f t="shared" si="4"/>
        <v>0</v>
      </c>
      <c r="AD11" s="1889">
        <f t="shared" si="5"/>
        <v>0</v>
      </c>
      <c r="AE11" s="1889">
        <f t="shared" si="6"/>
        <v>0</v>
      </c>
      <c r="AF11" s="1889">
        <f t="shared" si="7"/>
        <v>0</v>
      </c>
    </row>
    <row r="12" spans="1:33">
      <c r="A12" s="1140" t="s">
        <v>984</v>
      </c>
      <c r="B12" s="1216" t="s">
        <v>983</v>
      </c>
      <c r="C12" s="830" t="s">
        <v>6</v>
      </c>
      <c r="D12" s="1215" t="s">
        <v>816</v>
      </c>
      <c r="E12" s="641"/>
      <c r="F12" s="812"/>
      <c r="G12" s="812"/>
      <c r="H12" s="812"/>
      <c r="I12" s="812"/>
      <c r="J12" s="812"/>
      <c r="K12" s="812"/>
      <c r="L12" s="875">
        <f>SUM(G12:K12)</f>
        <v>0</v>
      </c>
      <c r="M12" s="642"/>
      <c r="N12" s="1170"/>
      <c r="O12" s="1170"/>
      <c r="P12" s="1170"/>
      <c r="Q12" s="1170"/>
      <c r="R12" s="1170"/>
      <c r="S12" s="1170"/>
      <c r="T12" s="2037">
        <f t="shared" si="8"/>
        <v>0</v>
      </c>
      <c r="U12" s="642"/>
      <c r="V12" s="781">
        <f t="shared" si="3"/>
        <v>0</v>
      </c>
      <c r="W12" s="1889">
        <f t="shared" si="2"/>
        <v>0</v>
      </c>
      <c r="X12" s="1889">
        <f t="shared" si="2"/>
        <v>0</v>
      </c>
      <c r="Y12" s="1889">
        <f t="shared" si="2"/>
        <v>0</v>
      </c>
      <c r="Z12" s="1889">
        <f t="shared" si="2"/>
        <v>0</v>
      </c>
      <c r="AA12" s="1889">
        <f t="shared" si="2"/>
        <v>0</v>
      </c>
      <c r="AC12" s="1889">
        <f t="shared" si="4"/>
        <v>0</v>
      </c>
      <c r="AD12" s="1889">
        <f t="shared" si="5"/>
        <v>0</v>
      </c>
      <c r="AE12" s="1889">
        <f t="shared" si="6"/>
        <v>0</v>
      </c>
      <c r="AF12" s="1889">
        <f t="shared" si="7"/>
        <v>0</v>
      </c>
    </row>
    <row r="13" spans="1:33">
      <c r="A13" s="1140" t="s">
        <v>984</v>
      </c>
      <c r="B13" s="1216" t="s">
        <v>1508</v>
      </c>
      <c r="C13" s="830" t="s">
        <v>6</v>
      </c>
      <c r="D13" s="1215" t="s">
        <v>816</v>
      </c>
      <c r="E13" s="641"/>
      <c r="F13" s="1680"/>
      <c r="G13" s="812"/>
      <c r="H13" s="1680"/>
      <c r="I13" s="1680"/>
      <c r="J13" s="1680"/>
      <c r="K13" s="1680"/>
      <c r="L13" s="1679">
        <f>SUM(G13:K13)</f>
        <v>0</v>
      </c>
      <c r="M13" s="642"/>
      <c r="N13" s="1170"/>
      <c r="O13" s="1170"/>
      <c r="P13" s="1170"/>
      <c r="Q13" s="1170"/>
      <c r="R13" s="1170"/>
      <c r="S13" s="1170"/>
      <c r="T13" s="2037">
        <f t="shared" si="8"/>
        <v>0</v>
      </c>
      <c r="U13" s="642"/>
      <c r="V13" s="781">
        <f t="shared" si="3"/>
        <v>0</v>
      </c>
      <c r="W13" s="1889">
        <f t="shared" si="2"/>
        <v>0</v>
      </c>
      <c r="X13" s="1889">
        <f t="shared" si="2"/>
        <v>0</v>
      </c>
      <c r="Y13" s="1889">
        <f t="shared" si="2"/>
        <v>0</v>
      </c>
      <c r="Z13" s="1889">
        <f t="shared" si="2"/>
        <v>0</v>
      </c>
      <c r="AA13" s="1889">
        <f t="shared" si="2"/>
        <v>0</v>
      </c>
      <c r="AC13" s="1889">
        <f t="shared" si="4"/>
        <v>0</v>
      </c>
      <c r="AD13" s="1889">
        <f t="shared" si="5"/>
        <v>0</v>
      </c>
      <c r="AE13" s="1889">
        <f t="shared" si="6"/>
        <v>0</v>
      </c>
      <c r="AF13" s="1889">
        <f t="shared" si="7"/>
        <v>0</v>
      </c>
    </row>
    <row r="14" spans="1:33" s="258" customFormat="1">
      <c r="A14" s="972" t="s">
        <v>984</v>
      </c>
      <c r="B14" s="2263" t="s">
        <v>2</v>
      </c>
      <c r="C14" s="2264"/>
      <c r="D14" s="2265"/>
      <c r="E14" s="1142"/>
      <c r="F14" s="1689"/>
      <c r="G14" s="1690"/>
      <c r="H14" s="1690"/>
      <c r="I14" s="1690"/>
      <c r="J14" s="1690"/>
      <c r="K14" s="1690"/>
      <c r="L14" s="1691"/>
      <c r="M14" s="1143"/>
      <c r="N14" s="2038">
        <f t="shared" ref="N14" si="9">SUM(N6:N13)</f>
        <v>0</v>
      </c>
      <c r="O14" s="2038">
        <f>SUM(O6:O13)</f>
        <v>0</v>
      </c>
      <c r="P14" s="2038">
        <f t="shared" ref="P14:S14" si="10">SUM(P6:P13)</f>
        <v>0</v>
      </c>
      <c r="Q14" s="2038">
        <f t="shared" si="10"/>
        <v>0</v>
      </c>
      <c r="R14" s="2038">
        <f t="shared" si="10"/>
        <v>0</v>
      </c>
      <c r="S14" s="2038">
        <f t="shared" si="10"/>
        <v>0</v>
      </c>
      <c r="T14" s="2038">
        <f>SUM(T6:T13)</f>
        <v>0</v>
      </c>
      <c r="V14" s="984"/>
      <c r="W14" s="984"/>
      <c r="X14" s="984"/>
      <c r="Y14" s="984"/>
      <c r="Z14" s="984"/>
      <c r="AA14" s="984"/>
      <c r="AB14" s="984"/>
      <c r="AC14" s="984"/>
      <c r="AD14" s="984"/>
      <c r="AE14" s="984"/>
      <c r="AF14" s="984"/>
      <c r="AG14" s="76"/>
    </row>
    <row r="15" spans="1:33">
      <c r="A15" s="1140" t="s">
        <v>985</v>
      </c>
      <c r="B15" s="1217" t="s">
        <v>907</v>
      </c>
      <c r="C15" s="1218" t="s">
        <v>11</v>
      </c>
      <c r="D15" s="1264" t="s">
        <v>1136</v>
      </c>
      <c r="E15" s="641"/>
      <c r="F15" s="1682"/>
      <c r="G15" s="1682"/>
      <c r="H15" s="1682"/>
      <c r="I15" s="1682"/>
      <c r="J15" s="1682"/>
      <c r="K15" s="1682"/>
      <c r="L15" s="1681">
        <f>SUM(G15:K15)</f>
        <v>0</v>
      </c>
      <c r="N15" s="1685"/>
      <c r="O15" s="1686"/>
      <c r="P15" s="1686"/>
      <c r="Q15" s="1686"/>
      <c r="R15" s="1686"/>
      <c r="S15" s="1686"/>
      <c r="T15" s="1684"/>
      <c r="V15" s="1685"/>
      <c r="W15" s="1686"/>
      <c r="X15" s="1686"/>
      <c r="Y15" s="1686"/>
      <c r="Z15" s="1686"/>
      <c r="AA15" s="1684"/>
      <c r="AC15" s="1685"/>
      <c r="AD15" s="1686"/>
      <c r="AE15" s="1686"/>
      <c r="AF15" s="1684"/>
    </row>
    <row r="16" spans="1:33">
      <c r="A16" s="1140" t="s">
        <v>985</v>
      </c>
      <c r="B16" s="1217" t="s">
        <v>908</v>
      </c>
      <c r="C16" s="1218" t="s">
        <v>11</v>
      </c>
      <c r="D16" s="1264" t="s">
        <v>1136</v>
      </c>
      <c r="E16" s="641"/>
      <c r="F16" s="812"/>
      <c r="G16" s="812"/>
      <c r="H16" s="812"/>
      <c r="I16" s="812"/>
      <c r="J16" s="812"/>
      <c r="K16" s="812"/>
      <c r="L16" s="875">
        <f t="shared" ref="L16:L22" si="11">SUM(G16:K16)</f>
        <v>0</v>
      </c>
      <c r="N16" s="1687"/>
      <c r="O16" s="1683"/>
      <c r="P16" s="1683"/>
      <c r="Q16" s="1683"/>
      <c r="R16" s="1683"/>
      <c r="S16" s="1683"/>
      <c r="T16" s="1688"/>
      <c r="V16" s="1687"/>
      <c r="W16" s="1683"/>
      <c r="X16" s="1683"/>
      <c r="Y16" s="1683"/>
      <c r="Z16" s="1683"/>
      <c r="AA16" s="1688"/>
      <c r="AC16" s="1687"/>
      <c r="AD16" s="1683"/>
      <c r="AE16" s="1683"/>
      <c r="AF16" s="1688"/>
    </row>
    <row r="17" spans="1:33">
      <c r="A17" s="1140" t="s">
        <v>985</v>
      </c>
      <c r="B17" s="975" t="s">
        <v>909</v>
      </c>
      <c r="C17" s="643" t="s">
        <v>11</v>
      </c>
      <c r="D17" s="1264" t="s">
        <v>1136</v>
      </c>
      <c r="E17" s="641"/>
      <c r="F17" s="812"/>
      <c r="G17" s="812"/>
      <c r="H17" s="812"/>
      <c r="I17" s="812"/>
      <c r="J17" s="812"/>
      <c r="K17" s="812"/>
      <c r="L17" s="875">
        <f t="shared" si="11"/>
        <v>0</v>
      </c>
      <c r="N17" s="1687"/>
      <c r="O17" s="1683"/>
      <c r="P17" s="1683"/>
      <c r="Q17" s="1683"/>
      <c r="R17" s="1683"/>
      <c r="S17" s="1683"/>
      <c r="T17" s="1688"/>
      <c r="V17" s="1687"/>
      <c r="W17" s="1683"/>
      <c r="X17" s="1683"/>
      <c r="Y17" s="1683"/>
      <c r="Z17" s="1683"/>
      <c r="AA17" s="1688"/>
      <c r="AC17" s="1687"/>
      <c r="AD17" s="1683"/>
      <c r="AE17" s="1683"/>
      <c r="AF17" s="1688"/>
    </row>
    <row r="18" spans="1:33">
      <c r="A18" s="1140" t="s">
        <v>985</v>
      </c>
      <c r="B18" s="900" t="s">
        <v>781</v>
      </c>
      <c r="C18" s="643" t="s">
        <v>11</v>
      </c>
      <c r="D18" s="1264" t="s">
        <v>1136</v>
      </c>
      <c r="E18" s="641"/>
      <c r="F18" s="976">
        <f>SUM(F15:F17)</f>
        <v>0</v>
      </c>
      <c r="G18" s="976">
        <f t="shared" ref="G18:H18" si="12">SUM(G15:G17)</f>
        <v>0</v>
      </c>
      <c r="H18" s="976">
        <f t="shared" si="12"/>
        <v>0</v>
      </c>
      <c r="I18" s="976">
        <f>SUM(I15:I17)</f>
        <v>0</v>
      </c>
      <c r="J18" s="976">
        <f t="shared" ref="J18:K18" si="13">SUM(J15:J17)</f>
        <v>0</v>
      </c>
      <c r="K18" s="976">
        <f t="shared" si="13"/>
        <v>0</v>
      </c>
      <c r="L18" s="875">
        <f t="shared" si="11"/>
        <v>0</v>
      </c>
      <c r="N18" s="813"/>
      <c r="O18" s="813"/>
      <c r="P18" s="813"/>
      <c r="Q18" s="813"/>
      <c r="R18" s="813"/>
      <c r="S18" s="813"/>
      <c r="T18" s="631">
        <f>SUM(O18:S18)</f>
        <v>0</v>
      </c>
      <c r="V18" s="781">
        <f t="shared" ref="V18" si="14">IF(SUM(F18,N18)=0,0,(IF(OR(N18=0,F18=0),"Err",N18*1000/F18)))</f>
        <v>0</v>
      </c>
      <c r="W18" s="1889">
        <f t="shared" ref="W18" si="15">IF(SUM(G18,O18)=0,0,(IF(OR(O18=0,G18=0),"Err",O18*1000/G18)))</f>
        <v>0</v>
      </c>
      <c r="X18" s="1889">
        <f t="shared" ref="X18" si="16">IF(SUM(H18,P18)=0,0,(IF(OR(P18=0,H18=0),"Err",P18*1000/H18)))</f>
        <v>0</v>
      </c>
      <c r="Y18" s="1889">
        <f t="shared" ref="Y18" si="17">IF(SUM(I18,Q18)=0,0,(IF(OR(Q18=0,I18=0),"Err",Q18*1000/I18)))</f>
        <v>0</v>
      </c>
      <c r="Z18" s="1889">
        <f t="shared" ref="Z18" si="18">IF(SUM(J18,R18)=0,0,(IF(OR(R18=0,J18=0),"Err",R18*1000/J18)))</f>
        <v>0</v>
      </c>
      <c r="AA18" s="1889">
        <f t="shared" ref="AA18" si="19">IF(SUM(K18,S18)=0,0,(IF(OR(S18=0,K18=0),"Err",S18*1000/K18)))</f>
        <v>0</v>
      </c>
      <c r="AC18" s="1889">
        <f t="shared" ref="AC18" si="20">IF(SUM(G18+H18, O18+P18)=0,0,(IF(OR(G18+H18=0, O18+P18=0), "Err",(O18+P18)*1000)/(G18+H18)))</f>
        <v>0</v>
      </c>
      <c r="AD18" s="1889">
        <f t="shared" ref="AD18" si="21">IF(SUM(G18+H18+I18, O18+P18+Q18)=0,0,(IF(OR(G18+H18+I18=0, O18+P18+Q18=0), "Err",(O18+P18+Q18)*1000)/(G18+H18+I18)))</f>
        <v>0</v>
      </c>
      <c r="AE18" s="1889">
        <f t="shared" ref="AE18" si="22">IF(SUM(G18+H18+I18+J18, O18+P18+Q18+R18)=0,0,(IF(OR(G18+H18+I18+J18=0, O18+P18+Q18+R18=0), "Err",(O18+P18+Q18+R18)*1000)/(G18+H18+I18+J18)))</f>
        <v>0</v>
      </c>
      <c r="AF18" s="1889">
        <f t="shared" ref="AF18" si="23">IF(SUM(L18,T18)=0,0,(IF(OR(T18=0,L18=0),"Err",T18*1000)/(L18)))</f>
        <v>0</v>
      </c>
      <c r="AG18" s="973"/>
    </row>
    <row r="19" spans="1:33">
      <c r="A19" s="1140" t="s">
        <v>985</v>
      </c>
      <c r="B19" s="975" t="s">
        <v>907</v>
      </c>
      <c r="C19" s="29" t="s">
        <v>5</v>
      </c>
      <c r="D19" s="1264" t="s">
        <v>1136</v>
      </c>
      <c r="E19" s="641"/>
      <c r="F19" s="812"/>
      <c r="G19" s="812"/>
      <c r="H19" s="812"/>
      <c r="I19" s="812"/>
      <c r="J19" s="812"/>
      <c r="K19" s="812"/>
      <c r="L19" s="875">
        <f t="shared" si="11"/>
        <v>0</v>
      </c>
      <c r="N19" s="1685"/>
      <c r="O19" s="1686"/>
      <c r="P19" s="1686"/>
      <c r="Q19" s="1686"/>
      <c r="R19" s="1686"/>
      <c r="S19" s="1686"/>
      <c r="T19" s="1684"/>
      <c r="V19" s="1685"/>
      <c r="W19" s="1686"/>
      <c r="X19" s="1686"/>
      <c r="Y19" s="1686"/>
      <c r="Z19" s="1686"/>
      <c r="AA19" s="1684"/>
      <c r="AC19" s="1685"/>
      <c r="AD19" s="1686"/>
      <c r="AE19" s="1686"/>
      <c r="AF19" s="1684"/>
    </row>
    <row r="20" spans="1:33">
      <c r="A20" s="1140" t="s">
        <v>985</v>
      </c>
      <c r="B20" s="975" t="s">
        <v>908</v>
      </c>
      <c r="C20" s="29" t="s">
        <v>5</v>
      </c>
      <c r="D20" s="1264" t="s">
        <v>1136</v>
      </c>
      <c r="E20" s="641"/>
      <c r="F20" s="812"/>
      <c r="G20" s="812"/>
      <c r="H20" s="812"/>
      <c r="I20" s="812"/>
      <c r="J20" s="812"/>
      <c r="K20" s="812"/>
      <c r="L20" s="875">
        <f t="shared" si="11"/>
        <v>0</v>
      </c>
      <c r="N20" s="1687"/>
      <c r="O20" s="1683"/>
      <c r="P20" s="1683"/>
      <c r="Q20" s="1683"/>
      <c r="R20" s="1683"/>
      <c r="S20" s="1683"/>
      <c r="T20" s="1688"/>
      <c r="V20" s="1687"/>
      <c r="W20" s="1683"/>
      <c r="X20" s="1683"/>
      <c r="Y20" s="1683"/>
      <c r="Z20" s="1683"/>
      <c r="AA20" s="1688"/>
      <c r="AC20" s="1687"/>
      <c r="AD20" s="1683"/>
      <c r="AE20" s="1683"/>
      <c r="AF20" s="1688"/>
    </row>
    <row r="21" spans="1:33">
      <c r="A21" s="1140" t="s">
        <v>985</v>
      </c>
      <c r="B21" s="975" t="s">
        <v>909</v>
      </c>
      <c r="C21" s="29" t="s">
        <v>5</v>
      </c>
      <c r="D21" s="1264" t="s">
        <v>1136</v>
      </c>
      <c r="E21" s="641"/>
      <c r="F21" s="812"/>
      <c r="G21" s="812"/>
      <c r="H21" s="812"/>
      <c r="I21" s="812"/>
      <c r="J21" s="812"/>
      <c r="K21" s="812"/>
      <c r="L21" s="875">
        <f t="shared" si="11"/>
        <v>0</v>
      </c>
      <c r="N21" s="1687"/>
      <c r="O21" s="1683"/>
      <c r="P21" s="1683"/>
      <c r="Q21" s="1683"/>
      <c r="R21" s="1683"/>
      <c r="S21" s="1683"/>
      <c r="T21" s="1688"/>
      <c r="V21" s="1687"/>
      <c r="W21" s="1683"/>
      <c r="X21" s="1683"/>
      <c r="Y21" s="1683"/>
      <c r="Z21" s="1683"/>
      <c r="AA21" s="1688"/>
      <c r="AC21" s="1687"/>
      <c r="AD21" s="1683"/>
      <c r="AE21" s="1683"/>
      <c r="AF21" s="1688"/>
    </row>
    <row r="22" spans="1:33">
      <c r="A22" s="1140" t="s">
        <v>985</v>
      </c>
      <c r="B22" s="900" t="s">
        <v>781</v>
      </c>
      <c r="C22" s="29" t="s">
        <v>5</v>
      </c>
      <c r="D22" s="1264" t="s">
        <v>1136</v>
      </c>
      <c r="E22" s="641"/>
      <c r="F22" s="976">
        <f>SUM(F19:F21)</f>
        <v>0</v>
      </c>
      <c r="G22" s="976">
        <f>SUM(G19:G21)</f>
        <v>0</v>
      </c>
      <c r="H22" s="976">
        <f t="shared" ref="H22" si="24">SUM(H19:H21)</f>
        <v>0</v>
      </c>
      <c r="I22" s="976">
        <f>SUM(I19:I21)</f>
        <v>0</v>
      </c>
      <c r="J22" s="976">
        <f t="shared" ref="J22:K22" si="25">SUM(J19:J21)</f>
        <v>0</v>
      </c>
      <c r="K22" s="976">
        <f t="shared" si="25"/>
        <v>0</v>
      </c>
      <c r="L22" s="875">
        <f t="shared" si="11"/>
        <v>0</v>
      </c>
      <c r="N22" s="813"/>
      <c r="O22" s="813"/>
      <c r="P22" s="813"/>
      <c r="Q22" s="813"/>
      <c r="R22" s="813"/>
      <c r="S22" s="813"/>
      <c r="T22" s="631">
        <f>SUM(O22:S22)</f>
        <v>0</v>
      </c>
      <c r="V22" s="781">
        <f t="shared" ref="V22" si="26">IF(SUM(F22,N22)=0,0,(IF(OR(N22=0,F22=0),"Err",N22*1000/F22)))</f>
        <v>0</v>
      </c>
      <c r="W22" s="1889">
        <f t="shared" ref="W22" si="27">IF(SUM(G22,O22)=0,0,(IF(OR(O22=0,G22=0),"Err",O22*1000/G22)))</f>
        <v>0</v>
      </c>
      <c r="X22" s="1889">
        <f t="shared" ref="X22" si="28">IF(SUM(H22,P22)=0,0,(IF(OR(P22=0,H22=0),"Err",P22*1000/H22)))</f>
        <v>0</v>
      </c>
      <c r="Y22" s="1889">
        <f t="shared" ref="Y22" si="29">IF(SUM(I22,Q22)=0,0,(IF(OR(Q22=0,I22=0),"Err",Q22*1000/I22)))</f>
        <v>0</v>
      </c>
      <c r="Z22" s="1889">
        <f t="shared" ref="Z22" si="30">IF(SUM(J22,R22)=0,0,(IF(OR(R22=0,J22=0),"Err",R22*1000/J22)))</f>
        <v>0</v>
      </c>
      <c r="AA22" s="1889">
        <f t="shared" ref="AA22" si="31">IF(SUM(K22,S22)=0,0,(IF(OR(S22=0,K22=0),"Err",S22*1000/K22)))</f>
        <v>0</v>
      </c>
      <c r="AC22" s="1889">
        <f t="shared" ref="AC22" si="32">IF(SUM(G22+H22, O22+P22)=0,0,(IF(OR(G22+H22=0, O22+P22=0), "Err",(O22+P22)*1000)/(G22+H22)))</f>
        <v>0</v>
      </c>
      <c r="AD22" s="1889">
        <f t="shared" ref="AD22" si="33">IF(SUM(G22+H22+I22, O22+P22+Q22)=0,0,(IF(OR(G22+H22+I22=0, O22+P22+Q22=0), "Err",(O22+P22+Q22)*1000)/(G22+H22+I22)))</f>
        <v>0</v>
      </c>
      <c r="AE22" s="1889">
        <f t="shared" ref="AE22" si="34">IF(SUM(G22+H22+I22+J22, O22+P22+Q22+R22)=0,0,(IF(OR(G22+H22+I22+J22=0, O22+P22+Q22+R22=0), "Err",(O22+P22+Q22+R22)*1000)/(G22+H22+I22+J22)))</f>
        <v>0</v>
      </c>
      <c r="AF22" s="1889">
        <f t="shared" ref="AF22" si="35">IF(SUM(L22,T22)=0,0,(IF(OR(T22=0,L22=0),"Err",T22*1000)/(L22)))</f>
        <v>0</v>
      </c>
    </row>
    <row r="23" spans="1:33">
      <c r="A23" s="1140" t="s">
        <v>985</v>
      </c>
      <c r="B23" s="975" t="s">
        <v>907</v>
      </c>
      <c r="C23" s="643" t="s">
        <v>6</v>
      </c>
      <c r="D23" s="1264" t="s">
        <v>1136</v>
      </c>
      <c r="E23" s="641"/>
      <c r="F23" s="812"/>
      <c r="G23" s="812"/>
      <c r="H23" s="812"/>
      <c r="I23" s="812"/>
      <c r="J23" s="812"/>
      <c r="K23" s="812"/>
      <c r="L23" s="875">
        <f>SUM(G23:K23)</f>
        <v>0</v>
      </c>
      <c r="N23" s="1685"/>
      <c r="O23" s="1686"/>
      <c r="P23" s="1686"/>
      <c r="Q23" s="1686"/>
      <c r="R23" s="1686"/>
      <c r="S23" s="1686"/>
      <c r="T23" s="1684"/>
      <c r="V23" s="1685"/>
      <c r="W23" s="1686"/>
      <c r="X23" s="1686"/>
      <c r="Y23" s="1686"/>
      <c r="Z23" s="1686"/>
      <c r="AA23" s="1684"/>
      <c r="AC23" s="1685"/>
      <c r="AD23" s="1686"/>
      <c r="AE23" s="1686"/>
      <c r="AF23" s="1684"/>
    </row>
    <row r="24" spans="1:33">
      <c r="A24" s="1140" t="s">
        <v>985</v>
      </c>
      <c r="B24" s="975" t="s">
        <v>908</v>
      </c>
      <c r="C24" s="643" t="s">
        <v>6</v>
      </c>
      <c r="D24" s="1264" t="s">
        <v>1136</v>
      </c>
      <c r="E24" s="641"/>
      <c r="F24" s="812"/>
      <c r="G24" s="812"/>
      <c r="H24" s="812"/>
      <c r="I24" s="812"/>
      <c r="J24" s="812"/>
      <c r="K24" s="812"/>
      <c r="L24" s="875">
        <f t="shared" ref="L24:L27" si="36">SUM(G24:K24)</f>
        <v>0</v>
      </c>
      <c r="N24" s="1687"/>
      <c r="O24" s="1683"/>
      <c r="P24" s="1683"/>
      <c r="Q24" s="1683"/>
      <c r="R24" s="1683"/>
      <c r="S24" s="1683"/>
      <c r="T24" s="1688"/>
      <c r="V24" s="1687"/>
      <c r="W24" s="1683"/>
      <c r="X24" s="1683"/>
      <c r="Y24" s="1683"/>
      <c r="Z24" s="1683"/>
      <c r="AA24" s="1688"/>
      <c r="AC24" s="1687"/>
      <c r="AD24" s="1683"/>
      <c r="AE24" s="1683"/>
      <c r="AF24" s="1688"/>
    </row>
    <row r="25" spans="1:33">
      <c r="A25" s="1140" t="s">
        <v>985</v>
      </c>
      <c r="B25" s="975" t="s">
        <v>909</v>
      </c>
      <c r="C25" s="643" t="s">
        <v>6</v>
      </c>
      <c r="D25" s="1264" t="s">
        <v>1136</v>
      </c>
      <c r="E25" s="641"/>
      <c r="F25" s="812"/>
      <c r="G25" s="812"/>
      <c r="H25" s="812"/>
      <c r="I25" s="812"/>
      <c r="J25" s="812"/>
      <c r="K25" s="812"/>
      <c r="L25" s="875">
        <f t="shared" si="36"/>
        <v>0</v>
      </c>
      <c r="N25" s="1687"/>
      <c r="O25" s="1683"/>
      <c r="P25" s="1683"/>
      <c r="Q25" s="1683"/>
      <c r="R25" s="1683"/>
      <c r="S25" s="1683"/>
      <c r="T25" s="1688"/>
      <c r="V25" s="1687"/>
      <c r="W25" s="1683"/>
      <c r="X25" s="1683"/>
      <c r="Y25" s="1683"/>
      <c r="Z25" s="1683"/>
      <c r="AA25" s="1688"/>
      <c r="AC25" s="1687"/>
      <c r="AD25" s="1683"/>
      <c r="AE25" s="1683"/>
      <c r="AF25" s="1688"/>
    </row>
    <row r="26" spans="1:33">
      <c r="A26" s="1140" t="s">
        <v>985</v>
      </c>
      <c r="B26" s="900" t="s">
        <v>781</v>
      </c>
      <c r="C26" s="643" t="s">
        <v>6</v>
      </c>
      <c r="D26" s="1264" t="s">
        <v>1136</v>
      </c>
      <c r="E26" s="641"/>
      <c r="F26" s="976">
        <f>SUM(F23:F25)</f>
        <v>0</v>
      </c>
      <c r="G26" s="976">
        <f t="shared" ref="G26:K26" si="37">SUM(G23:G25)</f>
        <v>0</v>
      </c>
      <c r="H26" s="976">
        <f t="shared" si="37"/>
        <v>0</v>
      </c>
      <c r="I26" s="976">
        <f t="shared" si="37"/>
        <v>0</v>
      </c>
      <c r="J26" s="976">
        <f t="shared" si="37"/>
        <v>0</v>
      </c>
      <c r="K26" s="976">
        <f t="shared" si="37"/>
        <v>0</v>
      </c>
      <c r="L26" s="875">
        <f t="shared" si="36"/>
        <v>0</v>
      </c>
      <c r="N26" s="813"/>
      <c r="O26" s="813"/>
      <c r="P26" s="813"/>
      <c r="Q26" s="813"/>
      <c r="R26" s="813"/>
      <c r="S26" s="813"/>
      <c r="T26" s="631">
        <f>SUM(O26:S26)</f>
        <v>0</v>
      </c>
      <c r="V26" s="781">
        <f t="shared" ref="V26" si="38">IF(SUM(F26,N26)=0,0,(IF(OR(N26=0,F26=0),"Err",N26*1000/F26)))</f>
        <v>0</v>
      </c>
      <c r="W26" s="1889">
        <f t="shared" ref="W26" si="39">IF(SUM(G26,O26)=0,0,(IF(OR(O26=0,G26=0),"Err",O26*1000/G26)))</f>
        <v>0</v>
      </c>
      <c r="X26" s="1889">
        <f t="shared" ref="X26" si="40">IF(SUM(H26,P26)=0,0,(IF(OR(P26=0,H26=0),"Err",P26*1000/H26)))</f>
        <v>0</v>
      </c>
      <c r="Y26" s="1889">
        <f t="shared" ref="Y26" si="41">IF(SUM(I26,Q26)=0,0,(IF(OR(Q26=0,I26=0),"Err",Q26*1000/I26)))</f>
        <v>0</v>
      </c>
      <c r="Z26" s="1889">
        <f t="shared" ref="Z26" si="42">IF(SUM(J26,R26)=0,0,(IF(OR(R26=0,J26=0),"Err",R26*1000/J26)))</f>
        <v>0</v>
      </c>
      <c r="AA26" s="1889">
        <f t="shared" ref="AA26" si="43">IF(SUM(K26,S26)=0,0,(IF(OR(S26=0,K26=0),"Err",S26*1000/K26)))</f>
        <v>0</v>
      </c>
      <c r="AC26" s="1889">
        <f t="shared" ref="AC26" si="44">IF(SUM(G26+H26, O26+P26)=0,0,(IF(OR(G26+H26=0, O26+P26=0), "Err",(O26+P26)*1000)/(G26+H26)))</f>
        <v>0</v>
      </c>
      <c r="AD26" s="1889">
        <f t="shared" ref="AD26" si="45">IF(SUM(G26+H26+I26, O26+P26+Q26)=0,0,(IF(OR(G26+H26+I26=0, O26+P26+Q26=0), "Err",(O26+P26+Q26)*1000)/(G26+H26+I26)))</f>
        <v>0</v>
      </c>
      <c r="AE26" s="1889">
        <f t="shared" ref="AE26" si="46">IF(SUM(G26+H26+I26+J26, O26+P26+Q26+R26)=0,0,(IF(OR(G26+H26+I26+J26=0, O26+P26+Q26+R26=0), "Err",(O26+P26+Q26+R26)*1000)/(G26+H26+I26+J26)))</f>
        <v>0</v>
      </c>
      <c r="AF26" s="1889">
        <f t="shared" ref="AF26" si="47">IF(SUM(L26,T26)=0,0,(IF(OR(T26=0,L26=0),"Err",T26*1000)/(L26)))</f>
        <v>0</v>
      </c>
    </row>
    <row r="27" spans="1:33">
      <c r="A27" s="972" t="s">
        <v>985</v>
      </c>
      <c r="B27" s="974" t="s">
        <v>2</v>
      </c>
      <c r="C27" s="974"/>
      <c r="D27" s="1265" t="s">
        <v>1136</v>
      </c>
      <c r="E27" s="1144"/>
      <c r="F27" s="875">
        <f>F18+F22+F26</f>
        <v>0</v>
      </c>
      <c r="G27" s="875">
        <f>G18+G22+G26</f>
        <v>0</v>
      </c>
      <c r="H27" s="875">
        <f>H18+H22+H26</f>
        <v>0</v>
      </c>
      <c r="I27" s="875">
        <f>I18+I22+I26</f>
        <v>0</v>
      </c>
      <c r="J27" s="875">
        <f>J18+J22+J26</f>
        <v>0</v>
      </c>
      <c r="K27" s="875">
        <f>K18+K22+K26</f>
        <v>0</v>
      </c>
      <c r="L27" s="875">
        <f t="shared" si="36"/>
        <v>0</v>
      </c>
      <c r="N27" s="875">
        <f>N18+N22+N26</f>
        <v>0</v>
      </c>
      <c r="O27" s="875">
        <f>O18+O22+O26</f>
        <v>0</v>
      </c>
      <c r="P27" s="875">
        <f>P18+P22+P26</f>
        <v>0</v>
      </c>
      <c r="Q27" s="875">
        <f>Q18+Q22+Q26</f>
        <v>0</v>
      </c>
      <c r="R27" s="875">
        <f>R18+R22+R26</f>
        <v>0</v>
      </c>
      <c r="S27" s="875">
        <f>S18+S22+S26</f>
        <v>0</v>
      </c>
      <c r="T27" s="875">
        <f t="shared" ref="T27" si="48">SUM(O27:S27)</f>
        <v>0</v>
      </c>
      <c r="V27" s="781">
        <f t="shared" ref="V27" si="49">IF(SUM(F27,N27)=0,0,(IF(OR(N27=0,F27=0),"Err",N27*1000/F27)))</f>
        <v>0</v>
      </c>
      <c r="W27" s="1889">
        <f t="shared" ref="W27" si="50">IF(SUM(G27,O27)=0,0,(IF(OR(O27=0,G27=0),"Err",O27*1000/G27)))</f>
        <v>0</v>
      </c>
      <c r="X27" s="1889">
        <f t="shared" ref="X27" si="51">IF(SUM(H27,P27)=0,0,(IF(OR(P27=0,H27=0),"Err",P27*1000/H27)))</f>
        <v>0</v>
      </c>
      <c r="Y27" s="1889">
        <f t="shared" ref="Y27" si="52">IF(SUM(I27,Q27)=0,0,(IF(OR(Q27=0,I27=0),"Err",Q27*1000/I27)))</f>
        <v>0</v>
      </c>
      <c r="Z27" s="1889">
        <f t="shared" ref="Z27" si="53">IF(SUM(J27,R27)=0,0,(IF(OR(R27=0,J27=0),"Err",R27*1000/J27)))</f>
        <v>0</v>
      </c>
      <c r="AA27" s="1889">
        <f t="shared" ref="AA27" si="54">IF(SUM(K27,S27)=0,0,(IF(OR(S27=0,K27=0),"Err",S27*1000/K27)))</f>
        <v>0</v>
      </c>
      <c r="AC27" s="1889">
        <f t="shared" ref="AC27" si="55">IF(SUM(G27+H27, O27+P27)=0,0,(IF(OR(G27+H27=0, O27+P27=0), "Err",(O27+P27)*1000)/(G27+H27)))</f>
        <v>0</v>
      </c>
      <c r="AD27" s="1889">
        <f t="shared" ref="AD27" si="56">IF(SUM(G27+H27+I27, O27+P27+Q27)=0,0,(IF(OR(G27+H27+I27=0, O27+P27+Q27=0), "Err",(O27+P27+Q27)*1000)/(G27+H27+I27)))</f>
        <v>0</v>
      </c>
      <c r="AE27" s="1889">
        <f t="shared" ref="AE27" si="57">IF(SUM(G27+H27+I27+J27, O27+P27+Q27+R27)=0,0,(IF(OR(G27+H27+I27+J27=0, O27+P27+Q27+R27=0), "Err",(O27+P27+Q27+R27)*1000)/(G27+H27+I27+J27)))</f>
        <v>0</v>
      </c>
      <c r="AF27" s="1889">
        <f t="shared" ref="AF27" si="58">IF(SUM(L27,T27)=0,0,(IF(OR(T27=0,L27=0),"Err",T27*1000)/(L27)))</f>
        <v>0</v>
      </c>
    </row>
    <row r="28" spans="1:33">
      <c r="A28" s="2266" t="s">
        <v>2</v>
      </c>
      <c r="B28" s="2267"/>
      <c r="C28" s="2267"/>
      <c r="D28" s="2268"/>
    </row>
    <row r="30" spans="1:33">
      <c r="N30" s="2095" t="s">
        <v>0</v>
      </c>
      <c r="O30" s="2234" t="s">
        <v>1</v>
      </c>
      <c r="P30" s="2235"/>
      <c r="Q30" s="2235"/>
      <c r="R30" s="2235"/>
      <c r="S30" s="2235"/>
      <c r="T30" s="2236"/>
    </row>
    <row r="31" spans="1:33" ht="15">
      <c r="A31" s="227" t="s">
        <v>233</v>
      </c>
      <c r="B31" s="1012"/>
      <c r="D31" s="1544"/>
      <c r="E31" s="1280"/>
      <c r="F31" s="1280"/>
      <c r="G31" s="1280"/>
      <c r="H31" s="1280"/>
      <c r="I31" s="1280"/>
      <c r="J31" s="1280"/>
      <c r="K31" s="1280"/>
      <c r="L31" s="1280"/>
      <c r="M31" s="1280"/>
      <c r="N31" s="776">
        <v>2010</v>
      </c>
      <c r="O31" s="3">
        <v>2011</v>
      </c>
      <c r="P31" s="3">
        <v>2012</v>
      </c>
      <c r="Q31" s="3">
        <v>2013</v>
      </c>
      <c r="R31" s="3">
        <v>2014</v>
      </c>
      <c r="S31" s="3">
        <v>2015</v>
      </c>
      <c r="T31" s="909" t="s">
        <v>1</v>
      </c>
      <c r="AF31" s="1544"/>
      <c r="AG31" s="984"/>
    </row>
    <row r="32" spans="1:33">
      <c r="A32" s="987" t="s">
        <v>58</v>
      </c>
      <c r="B32" s="1012"/>
      <c r="D32" s="1544"/>
      <c r="E32" s="1280"/>
      <c r="F32" s="1280"/>
      <c r="G32" s="1280"/>
      <c r="H32" s="1280"/>
      <c r="I32" s="1280"/>
      <c r="J32" s="1280"/>
      <c r="K32" s="1280"/>
      <c r="L32" s="1280"/>
      <c r="M32" s="1280"/>
      <c r="N32" s="172"/>
      <c r="O32" s="172"/>
      <c r="P32" s="172"/>
      <c r="Q32" s="172"/>
      <c r="R32" s="172"/>
      <c r="S32" s="172"/>
      <c r="T32" s="1155">
        <f t="shared" ref="T32:T43" si="59">SUM(O32:S32)</f>
        <v>0</v>
      </c>
    </row>
    <row r="33" spans="1:20">
      <c r="A33" s="987" t="s">
        <v>59</v>
      </c>
      <c r="B33" s="1012"/>
      <c r="D33" s="1544"/>
      <c r="E33" s="1280"/>
      <c r="F33" s="1280"/>
      <c r="G33" s="1280"/>
      <c r="H33" s="1280"/>
      <c r="I33" s="1280"/>
      <c r="J33" s="1280"/>
      <c r="K33" s="1280"/>
      <c r="L33" s="1280"/>
      <c r="M33" s="1280"/>
      <c r="N33" s="172"/>
      <c r="O33" s="172"/>
      <c r="P33" s="172"/>
      <c r="Q33" s="172"/>
      <c r="R33" s="172"/>
      <c r="S33" s="172"/>
      <c r="T33" s="1155">
        <f t="shared" si="59"/>
        <v>0</v>
      </c>
    </row>
    <row r="34" spans="1:20">
      <c r="A34" s="987" t="s">
        <v>60</v>
      </c>
      <c r="B34" s="1012"/>
      <c r="D34" s="1544"/>
      <c r="E34" s="1280"/>
      <c r="F34" s="1280"/>
      <c r="G34" s="1280"/>
      <c r="H34" s="1280"/>
      <c r="I34" s="1280"/>
      <c r="J34" s="1280"/>
      <c r="K34" s="1280"/>
      <c r="L34" s="1280"/>
      <c r="M34" s="1280"/>
      <c r="N34" s="172"/>
      <c r="O34" s="172"/>
      <c r="P34" s="172"/>
      <c r="Q34" s="172"/>
      <c r="R34" s="172"/>
      <c r="S34" s="172"/>
      <c r="T34" s="1155">
        <f t="shared" si="59"/>
        <v>0</v>
      </c>
    </row>
    <row r="35" spans="1:20">
      <c r="A35" s="987" t="s">
        <v>61</v>
      </c>
      <c r="B35" s="1012"/>
      <c r="D35" s="1544"/>
      <c r="E35" s="1280"/>
      <c r="F35" s="1280"/>
      <c r="G35" s="1280"/>
      <c r="H35" s="1280"/>
      <c r="I35" s="1280"/>
      <c r="J35" s="1280"/>
      <c r="K35" s="1280"/>
      <c r="L35" s="1280"/>
      <c r="M35" s="1280"/>
      <c r="N35" s="172"/>
      <c r="O35" s="172"/>
      <c r="P35" s="172"/>
      <c r="Q35" s="172"/>
      <c r="R35" s="172"/>
      <c r="S35" s="172"/>
      <c r="T35" s="1155">
        <f t="shared" si="59"/>
        <v>0</v>
      </c>
    </row>
    <row r="36" spans="1:20">
      <c r="A36" s="987" t="s">
        <v>62</v>
      </c>
      <c r="B36" s="1012"/>
      <c r="D36" s="1544"/>
      <c r="E36" s="1280"/>
      <c r="F36" s="1280"/>
      <c r="G36" s="1280"/>
      <c r="H36" s="1280"/>
      <c r="I36" s="1280"/>
      <c r="J36" s="1280"/>
      <c r="K36" s="1280"/>
      <c r="L36" s="1280"/>
      <c r="M36" s="1280"/>
      <c r="N36" s="172"/>
      <c r="O36" s="172"/>
      <c r="P36" s="172"/>
      <c r="Q36" s="172"/>
      <c r="R36" s="172"/>
      <c r="S36" s="172"/>
      <c r="T36" s="1155">
        <f t="shared" si="59"/>
        <v>0</v>
      </c>
    </row>
    <row r="37" spans="1:20">
      <c r="A37" s="987" t="s">
        <v>63</v>
      </c>
      <c r="B37" s="1012"/>
      <c r="D37" s="1544"/>
      <c r="E37" s="1280"/>
      <c r="F37" s="1280"/>
      <c r="G37" s="1280"/>
      <c r="H37" s="1280"/>
      <c r="I37" s="1280"/>
      <c r="J37" s="1280"/>
      <c r="K37" s="1280"/>
      <c r="L37" s="1280"/>
      <c r="M37" s="1280"/>
      <c r="N37" s="172"/>
      <c r="O37" s="172"/>
      <c r="P37" s="172"/>
      <c r="Q37" s="172"/>
      <c r="R37" s="172"/>
      <c r="S37" s="172"/>
      <c r="T37" s="1155">
        <f t="shared" si="59"/>
        <v>0</v>
      </c>
    </row>
    <row r="38" spans="1:20">
      <c r="A38" s="987" t="s">
        <v>64</v>
      </c>
      <c r="B38" s="1012"/>
      <c r="D38" s="1544"/>
      <c r="E38" s="1280"/>
      <c r="F38" s="1280"/>
      <c r="G38" s="1280"/>
      <c r="H38" s="1280"/>
      <c r="I38" s="1280"/>
      <c r="J38" s="1280"/>
      <c r="K38" s="1280"/>
      <c r="L38" s="1280"/>
      <c r="M38" s="1280"/>
      <c r="N38" s="172"/>
      <c r="O38" s="172"/>
      <c r="P38" s="172"/>
      <c r="Q38" s="172"/>
      <c r="R38" s="172"/>
      <c r="S38" s="172"/>
      <c r="T38" s="1155">
        <f t="shared" si="59"/>
        <v>0</v>
      </c>
    </row>
    <row r="39" spans="1:20">
      <c r="A39" s="987" t="s">
        <v>65</v>
      </c>
      <c r="B39" s="1012"/>
      <c r="D39" s="1544"/>
      <c r="E39" s="1280"/>
      <c r="F39" s="1280"/>
      <c r="G39" s="1280"/>
      <c r="H39" s="1280"/>
      <c r="I39" s="1280"/>
      <c r="J39" s="1280"/>
      <c r="K39" s="1280"/>
      <c r="L39" s="1280"/>
      <c r="M39" s="1280"/>
      <c r="N39" s="172"/>
      <c r="O39" s="172"/>
      <c r="P39" s="172"/>
      <c r="Q39" s="172"/>
      <c r="R39" s="172"/>
      <c r="S39" s="172"/>
      <c r="T39" s="1155">
        <f t="shared" si="59"/>
        <v>0</v>
      </c>
    </row>
    <row r="40" spans="1:20">
      <c r="A40" s="987" t="s">
        <v>66</v>
      </c>
      <c r="B40" s="1141"/>
      <c r="D40" s="1544"/>
      <c r="E40" s="258"/>
      <c r="F40" s="258"/>
      <c r="G40" s="1280"/>
      <c r="H40" s="1280"/>
      <c r="I40" s="1280"/>
      <c r="J40" s="1280"/>
      <c r="K40" s="1280"/>
      <c r="L40" s="1280"/>
      <c r="M40" s="1280"/>
      <c r="N40" s="172"/>
      <c r="O40" s="172"/>
      <c r="P40" s="172"/>
      <c r="Q40" s="172"/>
      <c r="R40" s="172"/>
      <c r="S40" s="172"/>
      <c r="T40" s="1155">
        <f t="shared" si="59"/>
        <v>0</v>
      </c>
    </row>
    <row r="41" spans="1:20">
      <c r="A41" s="226" t="s">
        <v>441</v>
      </c>
      <c r="B41" s="1012"/>
      <c r="D41" s="1544"/>
      <c r="E41" s="1280"/>
      <c r="F41" s="1280"/>
      <c r="G41" s="1280"/>
      <c r="H41" s="1280"/>
      <c r="I41" s="1280"/>
      <c r="J41" s="1280"/>
      <c r="K41" s="1280"/>
      <c r="L41" s="1280"/>
      <c r="M41" s="1280"/>
      <c r="N41" s="201">
        <f>SUM(N32:N40)</f>
        <v>0</v>
      </c>
      <c r="O41" s="201">
        <f t="shared" ref="O41:S41" si="60">SUM(O32:O40)</f>
        <v>0</v>
      </c>
      <c r="P41" s="201">
        <f t="shared" si="60"/>
        <v>0</v>
      </c>
      <c r="Q41" s="201">
        <f t="shared" si="60"/>
        <v>0</v>
      </c>
      <c r="R41" s="201">
        <f t="shared" si="60"/>
        <v>0</v>
      </c>
      <c r="S41" s="201">
        <f t="shared" si="60"/>
        <v>0</v>
      </c>
      <c r="T41" s="1155">
        <f t="shared" si="59"/>
        <v>0</v>
      </c>
    </row>
    <row r="42" spans="1:20">
      <c r="A42" s="987" t="s">
        <v>442</v>
      </c>
      <c r="B42" s="1012"/>
      <c r="D42" s="1544"/>
      <c r="E42" s="258"/>
      <c r="F42" s="258"/>
      <c r="G42" s="1280"/>
      <c r="H42" s="1280"/>
      <c r="I42" s="1280"/>
      <c r="J42" s="1280"/>
      <c r="K42" s="1280"/>
      <c r="L42" s="1280"/>
      <c r="M42" s="1280"/>
      <c r="N42" s="172"/>
      <c r="O42" s="172"/>
      <c r="P42" s="172"/>
      <c r="Q42" s="172"/>
      <c r="R42" s="172"/>
      <c r="S42" s="172"/>
      <c r="T42" s="1155">
        <f t="shared" si="59"/>
        <v>0</v>
      </c>
    </row>
    <row r="43" spans="1:20">
      <c r="A43" s="987" t="s">
        <v>406</v>
      </c>
      <c r="B43" s="1141"/>
      <c r="D43" s="1544"/>
      <c r="E43" s="1280"/>
      <c r="F43" s="1280"/>
      <c r="G43" s="1280"/>
      <c r="H43" s="1280"/>
      <c r="I43" s="1280"/>
      <c r="J43" s="1280"/>
      <c r="K43" s="1280"/>
      <c r="L43" s="1280"/>
      <c r="M43" s="1280"/>
      <c r="N43" s="172"/>
      <c r="O43" s="172"/>
      <c r="P43" s="172"/>
      <c r="Q43" s="172"/>
      <c r="R43" s="172"/>
      <c r="S43" s="172"/>
      <c r="T43" s="1155">
        <f t="shared" si="59"/>
        <v>0</v>
      </c>
    </row>
    <row r="44" spans="1:20">
      <c r="A44" s="226" t="s">
        <v>443</v>
      </c>
      <c r="B44" s="36"/>
      <c r="D44" s="33"/>
      <c r="E44" s="33"/>
      <c r="F44" s="33"/>
      <c r="G44" s="1280"/>
      <c r="H44" s="1280"/>
      <c r="I44" s="1280"/>
      <c r="J44" s="1280"/>
      <c r="K44" s="1280"/>
      <c r="L44" s="1280"/>
      <c r="M44" s="1280"/>
      <c r="N44" s="201">
        <f t="shared" ref="N44:S44" si="61">SUM(N41:N43)</f>
        <v>0</v>
      </c>
      <c r="O44" s="201">
        <f t="shared" si="61"/>
        <v>0</v>
      </c>
      <c r="P44" s="201">
        <f t="shared" si="61"/>
        <v>0</v>
      </c>
      <c r="Q44" s="201">
        <f t="shared" si="61"/>
        <v>0</v>
      </c>
      <c r="R44" s="201">
        <f t="shared" si="61"/>
        <v>0</v>
      </c>
      <c r="S44" s="201">
        <f t="shared" si="61"/>
        <v>0</v>
      </c>
      <c r="T44" s="102"/>
    </row>
    <row r="45" spans="1:20">
      <c r="B45" s="36"/>
      <c r="D45" s="33"/>
      <c r="E45" s="33"/>
      <c r="F45" s="33"/>
      <c r="G45" s="1280"/>
      <c r="H45" s="1280"/>
      <c r="I45" s="1280"/>
      <c r="J45" s="1280"/>
      <c r="K45" s="1280"/>
      <c r="L45" s="1280"/>
      <c r="M45" s="1280"/>
      <c r="N45" s="986"/>
      <c r="O45" s="986"/>
      <c r="P45" s="986"/>
      <c r="Q45" s="986"/>
      <c r="R45" s="986"/>
      <c r="S45" s="986"/>
      <c r="T45" s="986"/>
    </row>
    <row r="46" spans="1:20">
      <c r="A46" s="1370" t="s">
        <v>311</v>
      </c>
      <c r="B46" s="1021"/>
      <c r="C46" s="1021"/>
      <c r="D46" s="808"/>
      <c r="E46" s="641"/>
      <c r="N46" s="188" t="str">
        <f>IF(ABS(N14+N27-N41)&lt;0.1,"OK","ERROR")</f>
        <v>OK</v>
      </c>
      <c r="O46" s="188" t="str">
        <f>IF(ABS(O14+O27-O41)&lt;0.1,"OK","ERROR")</f>
        <v>OK</v>
      </c>
      <c r="P46" s="188" t="str">
        <f>IF(ABS(P14+P27-P41)&lt;0.1,"OK","ERROR")</f>
        <v>OK</v>
      </c>
      <c r="Q46" s="188" t="str">
        <f>IF(ABS(Q14+Q27-Q41)&lt;0.1,"OK","ERROR")</f>
        <v>OK</v>
      </c>
      <c r="R46" s="188" t="str">
        <f>IF(ABS(R14+R27-R41)&lt;0.1,"OK","ERROR")</f>
        <v>OK</v>
      </c>
      <c r="S46" s="188" t="str">
        <f>IF(ABS(S14+S27-S41)&lt;0.1,"OK","ERROR")</f>
        <v>OK</v>
      </c>
    </row>
    <row r="47" spans="1:20">
      <c r="A47" s="32" t="s">
        <v>919</v>
      </c>
      <c r="N47" s="188" t="str">
        <f>IF(ABS(N41-'Costs Matrix 2010'!U52)&lt;0.1,"OK","ERROR")</f>
        <v>OK</v>
      </c>
      <c r="O47" s="188" t="str">
        <f>IF(ABS(O41-'C1 - Costs Matrix 2011'!U77)&lt;0.1,"OK","ERROR")</f>
        <v>OK</v>
      </c>
      <c r="P47" s="188" t="str">
        <f>IF(ABS(P41-'C1 - Costs Matrix 2012'!U77)&lt;0.1,"OK","ERROR")</f>
        <v>OK</v>
      </c>
      <c r="Q47" s="188" t="str">
        <f>IF(ABS(Q41-'C1 - Costs Matrix 2013'!U77)&lt;0.1,"OK","ERROR")</f>
        <v>OK</v>
      </c>
      <c r="R47" s="188" t="str">
        <f>IF(ABS(R41-'C1 - Costs Matrix 2014'!U77)&lt;0.1,"OK","ERROR")</f>
        <v>OK</v>
      </c>
      <c r="S47" s="188" t="str">
        <f>IF(ABS(S41-'C1 - Costs Matrix 2015'!U77)&lt;0.1,"OK","ERROR")</f>
        <v>OK</v>
      </c>
    </row>
    <row r="48" spans="1:20">
      <c r="A48" s="1412" t="s">
        <v>920</v>
      </c>
      <c r="N48" s="188" t="str">
        <f>IF(ABS(N44-'Costs Matrix 2010'!U57)&lt;0.1,"OK","ERROR")</f>
        <v>OK</v>
      </c>
      <c r="O48" s="188" t="str">
        <f>IF(ABS(O44-'C1 - Costs Matrix 2011'!U82)&lt;0.1,"OK","ERROR")</f>
        <v>OK</v>
      </c>
      <c r="P48" s="188" t="str">
        <f>IF(ABS(P44-'C1 - Costs Matrix 2012'!U82)&lt;0.1,"OK","ERROR")</f>
        <v>OK</v>
      </c>
      <c r="Q48" s="188" t="str">
        <f>IF(ABS(Q44-'C1 - Costs Matrix 2013'!U82)&lt;0.1,"OK","ERROR")</f>
        <v>OK</v>
      </c>
      <c r="R48" s="188" t="str">
        <f>IF(ABS(R44-'C1 - Costs Matrix 2014'!U82)&lt;0.1,"OK","ERROR")</f>
        <v>OK</v>
      </c>
      <c r="S48" s="188" t="str">
        <f>IF(ABS(S44-'C1 - Costs Matrix 2015'!U82)&lt;0.1,"OK","ERROR")</f>
        <v>OK</v>
      </c>
    </row>
    <row r="49" spans="1:33">
      <c r="A49" s="31"/>
      <c r="N49" s="986"/>
      <c r="O49" s="986"/>
      <c r="P49" s="986"/>
      <c r="Q49" s="986"/>
      <c r="R49" s="986"/>
      <c r="S49" s="986"/>
      <c r="T49" s="130"/>
      <c r="U49" s="130"/>
      <c r="V49" s="130"/>
    </row>
    <row r="50" spans="1:33">
      <c r="A50" s="31"/>
      <c r="F50" s="3">
        <v>2010</v>
      </c>
      <c r="G50" s="3">
        <v>2011</v>
      </c>
      <c r="H50" s="3">
        <v>2012</v>
      </c>
      <c r="I50" s="3">
        <v>2013</v>
      </c>
      <c r="J50" s="3">
        <v>2014</v>
      </c>
      <c r="K50" s="3">
        <v>2015</v>
      </c>
    </row>
    <row r="51" spans="1:33">
      <c r="A51" s="977" t="s">
        <v>817</v>
      </c>
      <c r="B51" s="977"/>
      <c r="F51" s="3"/>
      <c r="G51" s="2221" t="s">
        <v>1</v>
      </c>
      <c r="H51" s="2222"/>
      <c r="I51" s="2222"/>
      <c r="J51" s="2222"/>
      <c r="K51" s="2223"/>
    </row>
    <row r="52" spans="1:33" s="1549" customFormat="1">
      <c r="A52" s="1266"/>
      <c r="B52" s="1266"/>
      <c r="C52" s="1267"/>
      <c r="D52" s="1268"/>
      <c r="E52" s="1548"/>
      <c r="F52" s="1415" t="s">
        <v>653</v>
      </c>
      <c r="G52" s="1415" t="s">
        <v>653</v>
      </c>
      <c r="H52" s="1415" t="s">
        <v>653</v>
      </c>
      <c r="I52" s="1415" t="s">
        <v>653</v>
      </c>
      <c r="J52" s="1415" t="s">
        <v>653</v>
      </c>
      <c r="K52" s="1415" t="s">
        <v>653</v>
      </c>
      <c r="M52" s="1548"/>
      <c r="AG52" s="1084"/>
    </row>
    <row r="53" spans="1:33" s="1549" customFormat="1">
      <c r="A53" s="244" t="s">
        <v>818</v>
      </c>
      <c r="B53" s="1269" t="s">
        <v>986</v>
      </c>
      <c r="C53" s="244" t="s">
        <v>10</v>
      </c>
      <c r="D53" s="244" t="s">
        <v>987</v>
      </c>
      <c r="E53" s="1270"/>
      <c r="F53" s="1271"/>
      <c r="G53" s="1271"/>
      <c r="H53" s="1271"/>
      <c r="I53" s="1271"/>
      <c r="J53" s="1271"/>
      <c r="K53" s="1271"/>
      <c r="M53" s="1548"/>
      <c r="AG53" s="1084"/>
    </row>
    <row r="54" spans="1:33" s="1549" customFormat="1">
      <c r="A54" s="244"/>
      <c r="B54" s="640" t="s">
        <v>816</v>
      </c>
      <c r="C54" s="244" t="s">
        <v>10</v>
      </c>
      <c r="D54" s="1042" t="s">
        <v>988</v>
      </c>
      <c r="E54" s="641"/>
      <c r="F54" s="1271"/>
      <c r="G54" s="1271"/>
      <c r="H54" s="1271"/>
      <c r="I54" s="1271"/>
      <c r="J54" s="1271"/>
      <c r="K54" s="1271"/>
      <c r="AG54" s="1084"/>
    </row>
    <row r="55" spans="1:33" s="1549" customFormat="1">
      <c r="A55" s="244"/>
      <c r="B55" s="640" t="s">
        <v>989</v>
      </c>
      <c r="C55" s="244" t="s">
        <v>10</v>
      </c>
      <c r="D55" s="1042" t="s">
        <v>990</v>
      </c>
      <c r="E55" s="641"/>
      <c r="F55" s="1271"/>
      <c r="G55" s="1271"/>
      <c r="H55" s="1271"/>
      <c r="I55" s="1271"/>
      <c r="J55" s="1271"/>
      <c r="K55" s="1271"/>
      <c r="AG55" s="1084"/>
    </row>
    <row r="56" spans="1:33" s="1549" customFormat="1">
      <c r="A56" s="640"/>
      <c r="B56" s="640" t="s">
        <v>991</v>
      </c>
      <c r="C56" s="244" t="s">
        <v>10</v>
      </c>
      <c r="D56" s="244" t="s">
        <v>988</v>
      </c>
      <c r="E56" s="641"/>
      <c r="F56" s="1271"/>
      <c r="G56" s="1271"/>
      <c r="H56" s="1271"/>
      <c r="I56" s="1271"/>
      <c r="J56" s="1271"/>
      <c r="K56" s="1271"/>
      <c r="AG56" s="1084"/>
    </row>
    <row r="57" spans="1:33" s="1549" customFormat="1">
      <c r="A57" s="244"/>
      <c r="B57" s="1269" t="s">
        <v>992</v>
      </c>
      <c r="C57" s="244" t="s">
        <v>10</v>
      </c>
      <c r="D57" s="244" t="s">
        <v>988</v>
      </c>
      <c r="E57" s="1270"/>
      <c r="F57" s="1272"/>
      <c r="G57" s="1272"/>
      <c r="H57" s="1272"/>
      <c r="I57" s="1272"/>
      <c r="J57" s="1272"/>
      <c r="K57" s="1272"/>
      <c r="AG57" s="1084"/>
    </row>
    <row r="58" spans="1:33" s="1549" customFormat="1">
      <c r="A58" s="244" t="s">
        <v>820</v>
      </c>
      <c r="B58" s="1269" t="s">
        <v>910</v>
      </c>
      <c r="C58" s="244" t="s">
        <v>10</v>
      </c>
      <c r="D58" s="244"/>
      <c r="E58" s="1270"/>
      <c r="F58" s="1271"/>
      <c r="G58" s="1271"/>
      <c r="H58" s="1271"/>
      <c r="I58" s="1271"/>
      <c r="J58" s="1271"/>
      <c r="K58" s="1271"/>
      <c r="AG58" s="1084"/>
    </row>
    <row r="59" spans="1:33" s="1549" customFormat="1">
      <c r="A59" s="244"/>
      <c r="B59" s="1269" t="s">
        <v>993</v>
      </c>
      <c r="C59" s="244" t="s">
        <v>10</v>
      </c>
      <c r="D59" s="244" t="s">
        <v>994</v>
      </c>
      <c r="E59" s="1270"/>
      <c r="F59" s="1271"/>
      <c r="G59" s="1271"/>
      <c r="H59" s="1271"/>
      <c r="I59" s="1271"/>
      <c r="J59" s="1271"/>
      <c r="K59" s="1271"/>
      <c r="AG59" s="1084"/>
    </row>
    <row r="60" spans="1:33" s="1549" customFormat="1">
      <c r="A60" s="244" t="s">
        <v>818</v>
      </c>
      <c r="B60" s="1269" t="s">
        <v>986</v>
      </c>
      <c r="C60" s="244" t="s">
        <v>11</v>
      </c>
      <c r="D60" s="244" t="s">
        <v>987</v>
      </c>
      <c r="E60" s="1270"/>
      <c r="F60" s="1271"/>
      <c r="G60" s="1271"/>
      <c r="H60" s="1271"/>
      <c r="I60" s="1271"/>
      <c r="J60" s="1271"/>
      <c r="K60" s="1271"/>
      <c r="AG60" s="1084"/>
    </row>
    <row r="61" spans="1:33" s="1549" customFormat="1">
      <c r="A61" s="244"/>
      <c r="B61" s="640" t="s">
        <v>816</v>
      </c>
      <c r="C61" s="244" t="s">
        <v>11</v>
      </c>
      <c r="D61" s="1042" t="s">
        <v>988</v>
      </c>
      <c r="E61" s="641"/>
      <c r="F61" s="1271"/>
      <c r="G61" s="1271"/>
      <c r="H61" s="1271"/>
      <c r="I61" s="1271"/>
      <c r="J61" s="1271"/>
      <c r="K61" s="1271"/>
      <c r="AG61" s="1084"/>
    </row>
    <row r="62" spans="1:33" s="1549" customFormat="1">
      <c r="A62" s="244"/>
      <c r="B62" s="640" t="s">
        <v>989</v>
      </c>
      <c r="C62" s="244" t="s">
        <v>11</v>
      </c>
      <c r="D62" s="1042" t="s">
        <v>990</v>
      </c>
      <c r="E62" s="641"/>
      <c r="F62" s="1271"/>
      <c r="G62" s="1271"/>
      <c r="H62" s="1271"/>
      <c r="I62" s="1271"/>
      <c r="J62" s="1271"/>
      <c r="K62" s="1271"/>
      <c r="AG62" s="1084"/>
    </row>
    <row r="63" spans="1:33" s="1549" customFormat="1">
      <c r="A63" s="244"/>
      <c r="B63" s="640" t="s">
        <v>991</v>
      </c>
      <c r="C63" s="244" t="s">
        <v>11</v>
      </c>
      <c r="D63" s="244" t="s">
        <v>988</v>
      </c>
      <c r="E63" s="641"/>
      <c r="F63" s="1271"/>
      <c r="G63" s="1271"/>
      <c r="H63" s="1271"/>
      <c r="I63" s="1271"/>
      <c r="J63" s="1271"/>
      <c r="K63" s="1271"/>
      <c r="AG63" s="1084"/>
    </row>
    <row r="64" spans="1:33" s="1549" customFormat="1">
      <c r="A64" s="244"/>
      <c r="B64" s="1269" t="s">
        <v>992</v>
      </c>
      <c r="C64" s="244" t="s">
        <v>11</v>
      </c>
      <c r="D64" s="244" t="s">
        <v>988</v>
      </c>
      <c r="E64" s="1270"/>
      <c r="F64" s="1272"/>
      <c r="G64" s="1272"/>
      <c r="H64" s="1272"/>
      <c r="I64" s="1272"/>
      <c r="J64" s="1272"/>
      <c r="K64" s="1272"/>
      <c r="AG64" s="1084"/>
    </row>
    <row r="65" spans="1:33" s="1549" customFormat="1">
      <c r="A65" s="244" t="s">
        <v>820</v>
      </c>
      <c r="B65" s="1269" t="s">
        <v>910</v>
      </c>
      <c r="C65" s="244" t="s">
        <v>11</v>
      </c>
      <c r="D65" s="244"/>
      <c r="E65" s="1270"/>
      <c r="F65" s="1271"/>
      <c r="G65" s="1271"/>
      <c r="H65" s="1271"/>
      <c r="I65" s="1271"/>
      <c r="J65" s="1271"/>
      <c r="K65" s="1271"/>
      <c r="AG65" s="1084"/>
    </row>
    <row r="66" spans="1:33" s="1549" customFormat="1">
      <c r="A66" s="244"/>
      <c r="B66" s="1269" t="s">
        <v>993</v>
      </c>
      <c r="C66" s="244" t="s">
        <v>11</v>
      </c>
      <c r="D66" s="244" t="s">
        <v>994</v>
      </c>
      <c r="E66" s="1270"/>
      <c r="F66" s="1271"/>
      <c r="G66" s="1271"/>
      <c r="H66" s="1271"/>
      <c r="I66" s="1271"/>
      <c r="J66" s="1271"/>
      <c r="K66" s="1271"/>
      <c r="AG66" s="1084"/>
    </row>
    <row r="67" spans="1:33" s="1549" customFormat="1">
      <c r="A67" s="244" t="s">
        <v>818</v>
      </c>
      <c r="B67" s="1269" t="s">
        <v>986</v>
      </c>
      <c r="C67" s="1273" t="s">
        <v>5</v>
      </c>
      <c r="D67" s="244" t="s">
        <v>987</v>
      </c>
      <c r="E67" s="1270"/>
      <c r="F67" s="1271"/>
      <c r="G67" s="1271"/>
      <c r="H67" s="1271"/>
      <c r="I67" s="1271"/>
      <c r="J67" s="1271"/>
      <c r="K67" s="1271"/>
      <c r="AG67" s="1084"/>
    </row>
    <row r="68" spans="1:33" s="1549" customFormat="1">
      <c r="A68" s="244"/>
      <c r="B68" s="640" t="s">
        <v>816</v>
      </c>
      <c r="C68" s="1273" t="s">
        <v>5</v>
      </c>
      <c r="D68" s="1042" t="s">
        <v>988</v>
      </c>
      <c r="E68" s="641"/>
      <c r="F68" s="1271"/>
      <c r="G68" s="1271"/>
      <c r="H68" s="1271"/>
      <c r="I68" s="1271"/>
      <c r="J68" s="1271"/>
      <c r="K68" s="1271"/>
      <c r="AG68" s="1084"/>
    </row>
    <row r="69" spans="1:33" s="1549" customFormat="1">
      <c r="A69" s="244"/>
      <c r="B69" s="640" t="s">
        <v>989</v>
      </c>
      <c r="C69" s="1273" t="s">
        <v>5</v>
      </c>
      <c r="D69" s="1042" t="s">
        <v>990</v>
      </c>
      <c r="E69" s="641"/>
      <c r="F69" s="1271"/>
      <c r="G69" s="1271"/>
      <c r="H69" s="1271"/>
      <c r="I69" s="1271"/>
      <c r="J69" s="1271"/>
      <c r="K69" s="1271"/>
      <c r="AG69" s="1084"/>
    </row>
    <row r="70" spans="1:33" s="1549" customFormat="1">
      <c r="A70" s="640" t="s">
        <v>821</v>
      </c>
      <c r="B70" s="640" t="s">
        <v>991</v>
      </c>
      <c r="C70" s="1273" t="s">
        <v>5</v>
      </c>
      <c r="D70" s="244" t="s">
        <v>988</v>
      </c>
      <c r="E70" s="641"/>
      <c r="F70" s="1271"/>
      <c r="G70" s="1271"/>
      <c r="H70" s="1271"/>
      <c r="I70" s="1271"/>
      <c r="J70" s="1271"/>
      <c r="K70" s="1271"/>
      <c r="AG70" s="1084"/>
    </row>
    <row r="71" spans="1:33" s="1549" customFormat="1">
      <c r="A71" s="244"/>
      <c r="B71" s="1269" t="s">
        <v>992</v>
      </c>
      <c r="C71" s="1273" t="s">
        <v>5</v>
      </c>
      <c r="D71" s="244" t="s">
        <v>988</v>
      </c>
      <c r="E71" s="1270"/>
      <c r="F71" s="1272"/>
      <c r="G71" s="1272"/>
      <c r="H71" s="1272"/>
      <c r="I71" s="1272"/>
      <c r="J71" s="1272"/>
      <c r="K71" s="1272"/>
      <c r="AG71" s="1084"/>
    </row>
    <row r="72" spans="1:33" s="1549" customFormat="1">
      <c r="A72" s="244" t="s">
        <v>820</v>
      </c>
      <c r="B72" s="1269" t="s">
        <v>910</v>
      </c>
      <c r="C72" s="1273" t="s">
        <v>5</v>
      </c>
      <c r="D72" s="244"/>
      <c r="E72" s="1270"/>
      <c r="F72" s="1271"/>
      <c r="G72" s="1271"/>
      <c r="H72" s="1271"/>
      <c r="I72" s="1271"/>
      <c r="J72" s="1271"/>
      <c r="K72" s="1271"/>
      <c r="AG72" s="1084"/>
    </row>
    <row r="73" spans="1:33" s="1549" customFormat="1">
      <c r="A73" s="244"/>
      <c r="B73" s="1269" t="s">
        <v>993</v>
      </c>
      <c r="C73" s="1273" t="s">
        <v>5</v>
      </c>
      <c r="D73" s="244" t="s">
        <v>994</v>
      </c>
      <c r="E73" s="1270"/>
      <c r="F73" s="1271"/>
      <c r="G73" s="1271"/>
      <c r="H73" s="1271"/>
      <c r="I73" s="1271"/>
      <c r="J73" s="1271"/>
      <c r="K73" s="1271"/>
      <c r="AG73" s="1084"/>
    </row>
    <row r="74" spans="1:33" s="1549" customFormat="1">
      <c r="A74" s="244" t="s">
        <v>818</v>
      </c>
      <c r="B74" s="1269" t="s">
        <v>986</v>
      </c>
      <c r="C74" s="244" t="s">
        <v>6</v>
      </c>
      <c r="D74" s="244" t="s">
        <v>987</v>
      </c>
      <c r="E74" s="1270"/>
      <c r="F74" s="1271"/>
      <c r="G74" s="1271"/>
      <c r="H74" s="1271"/>
      <c r="I74" s="1271"/>
      <c r="J74" s="1271"/>
      <c r="K74" s="1271"/>
      <c r="AG74" s="1084"/>
    </row>
    <row r="75" spans="1:33" s="1549" customFormat="1">
      <c r="A75" s="244"/>
      <c r="B75" s="640" t="s">
        <v>816</v>
      </c>
      <c r="C75" s="244" t="s">
        <v>6</v>
      </c>
      <c r="D75" s="1042" t="s">
        <v>988</v>
      </c>
      <c r="E75" s="641"/>
      <c r="F75" s="1271"/>
      <c r="G75" s="1271"/>
      <c r="H75" s="1271"/>
      <c r="I75" s="1271"/>
      <c r="J75" s="1271"/>
      <c r="K75" s="1271"/>
      <c r="M75" s="1274"/>
      <c r="AG75" s="1084"/>
    </row>
    <row r="76" spans="1:33" s="1549" customFormat="1">
      <c r="A76" s="244"/>
      <c r="B76" s="640" t="s">
        <v>989</v>
      </c>
      <c r="C76" s="244" t="s">
        <v>6</v>
      </c>
      <c r="D76" s="1042" t="s">
        <v>990</v>
      </c>
      <c r="E76" s="641"/>
      <c r="F76" s="1271"/>
      <c r="G76" s="1271"/>
      <c r="H76" s="1271"/>
      <c r="I76" s="1271"/>
      <c r="J76" s="1271"/>
      <c r="K76" s="1271"/>
      <c r="M76" s="1274"/>
      <c r="AG76" s="1084"/>
    </row>
    <row r="77" spans="1:33" s="1549" customFormat="1">
      <c r="A77" s="640" t="s">
        <v>821</v>
      </c>
      <c r="B77" s="640" t="s">
        <v>991</v>
      </c>
      <c r="C77" s="244" t="s">
        <v>6</v>
      </c>
      <c r="D77" s="244" t="s">
        <v>988</v>
      </c>
      <c r="E77" s="641"/>
      <c r="F77" s="1271"/>
      <c r="G77" s="1271"/>
      <c r="H77" s="1271"/>
      <c r="I77" s="1271"/>
      <c r="J77" s="1271"/>
      <c r="K77" s="1271"/>
      <c r="M77" s="1274"/>
      <c r="AG77" s="1084"/>
    </row>
    <row r="78" spans="1:33" s="1549" customFormat="1">
      <c r="A78" s="244"/>
      <c r="B78" s="1269" t="s">
        <v>992</v>
      </c>
      <c r="C78" s="244" t="s">
        <v>6</v>
      </c>
      <c r="D78" s="244" t="s">
        <v>988</v>
      </c>
      <c r="E78" s="1270"/>
      <c r="F78" s="1272"/>
      <c r="G78" s="1272"/>
      <c r="H78" s="1272"/>
      <c r="I78" s="1272"/>
      <c r="J78" s="1272"/>
      <c r="K78" s="1272"/>
      <c r="M78" s="1275"/>
      <c r="AG78" s="1084"/>
    </row>
    <row r="79" spans="1:33" s="1549" customFormat="1">
      <c r="A79" s="244" t="s">
        <v>820</v>
      </c>
      <c r="B79" s="1269" t="s">
        <v>910</v>
      </c>
      <c r="C79" s="244" t="s">
        <v>6</v>
      </c>
      <c r="D79" s="244"/>
      <c r="E79" s="1270"/>
      <c r="F79" s="1271"/>
      <c r="G79" s="1271"/>
      <c r="H79" s="1271"/>
      <c r="I79" s="1271"/>
      <c r="J79" s="1271"/>
      <c r="K79" s="1271"/>
      <c r="M79" s="1275"/>
      <c r="AG79" s="1084"/>
    </row>
    <row r="80" spans="1:33" s="1549" customFormat="1">
      <c r="A80" s="244"/>
      <c r="B80" s="1269" t="s">
        <v>993</v>
      </c>
      <c r="C80" s="244" t="s">
        <v>6</v>
      </c>
      <c r="D80" s="244" t="s">
        <v>994</v>
      </c>
      <c r="E80" s="1270"/>
      <c r="F80" s="1271"/>
      <c r="G80" s="1271"/>
      <c r="H80" s="1271"/>
      <c r="I80" s="1271"/>
      <c r="J80" s="1271"/>
      <c r="K80" s="1271"/>
      <c r="M80" s="1275"/>
      <c r="AG80" s="1084"/>
    </row>
    <row r="81" spans="1:33" s="1549" customFormat="1">
      <c r="AG81" s="1084"/>
    </row>
    <row r="84" spans="1:33">
      <c r="A84" s="258" t="s">
        <v>1629</v>
      </c>
      <c r="F84" s="3">
        <v>2010</v>
      </c>
      <c r="G84" s="3">
        <v>2011</v>
      </c>
      <c r="H84" s="3">
        <v>2012</v>
      </c>
      <c r="I84" s="3">
        <v>2013</v>
      </c>
      <c r="J84" s="3">
        <v>2014</v>
      </c>
      <c r="K84" s="3">
        <v>2015</v>
      </c>
    </row>
    <row r="85" spans="1:33">
      <c r="F85" s="3"/>
      <c r="G85" s="2221" t="s">
        <v>1</v>
      </c>
      <c r="H85" s="2222"/>
      <c r="I85" s="2222"/>
      <c r="J85" s="2222"/>
      <c r="K85" s="2223"/>
    </row>
    <row r="86" spans="1:33">
      <c r="F86" s="1415" t="s">
        <v>653</v>
      </c>
      <c r="G86" s="1415" t="s">
        <v>653</v>
      </c>
      <c r="H86" s="1415" t="s">
        <v>653</v>
      </c>
      <c r="I86" s="1415" t="s">
        <v>653</v>
      </c>
      <c r="J86" s="1415" t="s">
        <v>653</v>
      </c>
      <c r="K86" s="1415" t="s">
        <v>653</v>
      </c>
    </row>
    <row r="87" spans="1:33">
      <c r="A87" s="244" t="s">
        <v>818</v>
      </c>
      <c r="B87" s="1269" t="s">
        <v>1671</v>
      </c>
      <c r="C87" s="244" t="s">
        <v>11</v>
      </c>
      <c r="D87" s="244" t="s">
        <v>987</v>
      </c>
      <c r="E87" s="1270"/>
      <c r="F87" s="1271"/>
      <c r="G87" s="1271"/>
      <c r="H87" s="1271"/>
      <c r="I87" s="1271"/>
      <c r="J87" s="1271"/>
      <c r="K87" s="1271"/>
    </row>
    <row r="88" spans="1:33">
      <c r="A88" s="244"/>
      <c r="B88" s="2096" t="s">
        <v>1670</v>
      </c>
      <c r="C88" s="244" t="s">
        <v>11</v>
      </c>
      <c r="D88" s="244" t="s">
        <v>987</v>
      </c>
      <c r="E88" s="641"/>
      <c r="F88" s="2117">
        <f>F18</f>
        <v>0</v>
      </c>
      <c r="G88" s="2117">
        <f t="shared" ref="G88:K88" si="62">G18</f>
        <v>0</v>
      </c>
      <c r="H88" s="2117">
        <f t="shared" si="62"/>
        <v>0</v>
      </c>
      <c r="I88" s="2117">
        <f t="shared" si="62"/>
        <v>0</v>
      </c>
      <c r="J88" s="2117">
        <f t="shared" si="62"/>
        <v>0</v>
      </c>
      <c r="K88" s="2117">
        <f t="shared" si="62"/>
        <v>0</v>
      </c>
    </row>
    <row r="89" spans="1:33">
      <c r="A89" s="244"/>
      <c r="B89" s="2096" t="s">
        <v>1669</v>
      </c>
      <c r="C89" s="244" t="s">
        <v>11</v>
      </c>
      <c r="D89" s="244" t="s">
        <v>987</v>
      </c>
      <c r="E89" s="641"/>
      <c r="F89" s="1271"/>
      <c r="G89" s="1271"/>
      <c r="H89" s="1271"/>
      <c r="I89" s="1271"/>
      <c r="J89" s="1271"/>
      <c r="K89" s="1271"/>
    </row>
    <row r="90" spans="1:33">
      <c r="A90" s="244"/>
      <c r="B90" s="2096" t="s">
        <v>1669</v>
      </c>
      <c r="C90" s="244" t="s">
        <v>11</v>
      </c>
      <c r="D90" s="1042" t="s">
        <v>146</v>
      </c>
      <c r="E90" s="641"/>
      <c r="F90" s="2105" t="str">
        <f>IFERROR(F89/F87, " - ")</f>
        <v xml:space="preserve"> - </v>
      </c>
      <c r="G90" s="2105" t="str">
        <f t="shared" ref="G90:K90" si="63">IFERROR(G89/G87, " - ")</f>
        <v xml:space="preserve"> - </v>
      </c>
      <c r="H90" s="2105" t="str">
        <f t="shared" si="63"/>
        <v xml:space="preserve"> - </v>
      </c>
      <c r="I90" s="2105" t="str">
        <f t="shared" si="63"/>
        <v xml:space="preserve"> - </v>
      </c>
      <c r="J90" s="2105" t="str">
        <f t="shared" si="63"/>
        <v xml:space="preserve"> - </v>
      </c>
      <c r="K90" s="2105" t="str">
        <f t="shared" si="63"/>
        <v xml:space="preserve"> - </v>
      </c>
    </row>
    <row r="91" spans="1:33">
      <c r="A91" s="244" t="s">
        <v>818</v>
      </c>
      <c r="B91" s="1269" t="s">
        <v>1671</v>
      </c>
      <c r="C91" s="1042" t="s">
        <v>5</v>
      </c>
      <c r="D91" s="244" t="s">
        <v>987</v>
      </c>
      <c r="E91" s="1270"/>
      <c r="F91" s="1271"/>
      <c r="G91" s="1271"/>
      <c r="H91" s="1271"/>
      <c r="I91" s="1271"/>
      <c r="J91" s="1271"/>
      <c r="K91" s="1271"/>
    </row>
    <row r="92" spans="1:33">
      <c r="A92" s="244"/>
      <c r="B92" s="2096" t="s">
        <v>1670</v>
      </c>
      <c r="C92" s="1042" t="s">
        <v>5</v>
      </c>
      <c r="D92" s="244" t="s">
        <v>987</v>
      </c>
      <c r="E92" s="641"/>
      <c r="F92" s="2117">
        <f>F22</f>
        <v>0</v>
      </c>
      <c r="G92" s="2117">
        <f t="shared" ref="G92:K92" si="64">G22</f>
        <v>0</v>
      </c>
      <c r="H92" s="2117">
        <f t="shared" si="64"/>
        <v>0</v>
      </c>
      <c r="I92" s="2117">
        <f t="shared" si="64"/>
        <v>0</v>
      </c>
      <c r="J92" s="2117">
        <f t="shared" si="64"/>
        <v>0</v>
      </c>
      <c r="K92" s="2117">
        <f t="shared" si="64"/>
        <v>0</v>
      </c>
    </row>
    <row r="93" spans="1:33">
      <c r="A93" s="244"/>
      <c r="B93" s="2096" t="s">
        <v>1669</v>
      </c>
      <c r="C93" s="1042" t="s">
        <v>5</v>
      </c>
      <c r="D93" s="244" t="s">
        <v>987</v>
      </c>
      <c r="E93" s="641"/>
      <c r="F93" s="1271"/>
      <c r="G93" s="1271"/>
      <c r="H93" s="1271"/>
      <c r="I93" s="1271"/>
      <c r="J93" s="1271"/>
      <c r="K93" s="1271"/>
    </row>
    <row r="94" spans="1:33">
      <c r="A94" s="244"/>
      <c r="B94" s="2096" t="s">
        <v>1669</v>
      </c>
      <c r="C94" s="1042" t="s">
        <v>5</v>
      </c>
      <c r="D94" s="1042" t="s">
        <v>146</v>
      </c>
      <c r="E94" s="641"/>
      <c r="F94" s="2105" t="str">
        <f>IFERROR(F93/F91, " - ")</f>
        <v xml:space="preserve"> - </v>
      </c>
      <c r="G94" s="2105" t="str">
        <f t="shared" ref="G94" si="65">IFERROR(G93/G91, " - ")</f>
        <v xml:space="preserve"> - </v>
      </c>
      <c r="H94" s="2105" t="str">
        <f t="shared" ref="H94" si="66">IFERROR(H93/H91, " - ")</f>
        <v xml:space="preserve"> - </v>
      </c>
      <c r="I94" s="2105" t="str">
        <f t="shared" ref="I94" si="67">IFERROR(I93/I91, " - ")</f>
        <v xml:space="preserve"> - </v>
      </c>
      <c r="J94" s="2105" t="str">
        <f t="shared" ref="J94" si="68">IFERROR(J93/J91, " - ")</f>
        <v xml:space="preserve"> - </v>
      </c>
      <c r="K94" s="2105" t="str">
        <f t="shared" ref="K94" si="69">IFERROR(K93/K91, " - ")</f>
        <v xml:space="preserve"> - </v>
      </c>
    </row>
    <row r="95" spans="1:33">
      <c r="A95" s="244" t="s">
        <v>818</v>
      </c>
      <c r="B95" s="1269" t="s">
        <v>1671</v>
      </c>
      <c r="C95" s="244" t="s">
        <v>6</v>
      </c>
      <c r="D95" s="244" t="s">
        <v>987</v>
      </c>
      <c r="E95" s="1270"/>
      <c r="F95" s="1271"/>
      <c r="G95" s="1271"/>
      <c r="H95" s="1271"/>
      <c r="I95" s="1271"/>
      <c r="J95" s="1271"/>
      <c r="K95" s="1271"/>
    </row>
    <row r="96" spans="1:33">
      <c r="A96" s="244"/>
      <c r="B96" s="1269" t="s">
        <v>1671</v>
      </c>
      <c r="C96" s="244" t="s">
        <v>6</v>
      </c>
      <c r="D96" s="244" t="s">
        <v>987</v>
      </c>
      <c r="E96" s="641"/>
      <c r="F96" s="2117">
        <f>F26</f>
        <v>0</v>
      </c>
      <c r="G96" s="2117">
        <f t="shared" ref="G96:K96" si="70">G26</f>
        <v>0</v>
      </c>
      <c r="H96" s="2117">
        <f t="shared" si="70"/>
        <v>0</v>
      </c>
      <c r="I96" s="2117">
        <f t="shared" si="70"/>
        <v>0</v>
      </c>
      <c r="J96" s="2117">
        <f t="shared" si="70"/>
        <v>0</v>
      </c>
      <c r="K96" s="2117">
        <f t="shared" si="70"/>
        <v>0</v>
      </c>
    </row>
    <row r="97" spans="1:11">
      <c r="A97" s="244"/>
      <c r="B97" s="2096" t="s">
        <v>1669</v>
      </c>
      <c r="C97" s="244" t="s">
        <v>6</v>
      </c>
      <c r="D97" s="244" t="s">
        <v>987</v>
      </c>
      <c r="E97" s="641"/>
      <c r="F97" s="1271"/>
      <c r="G97" s="1271"/>
      <c r="H97" s="1271"/>
      <c r="I97" s="1271"/>
      <c r="J97" s="1271"/>
      <c r="K97" s="1271"/>
    </row>
    <row r="98" spans="1:11">
      <c r="A98" s="244"/>
      <c r="B98" s="2096" t="s">
        <v>1669</v>
      </c>
      <c r="C98" s="244" t="s">
        <v>6</v>
      </c>
      <c r="D98" s="1042" t="s">
        <v>146</v>
      </c>
      <c r="E98" s="641"/>
      <c r="F98" s="2105" t="str">
        <f>IFERROR(F97/F95, " - ")</f>
        <v xml:space="preserve"> - </v>
      </c>
      <c r="G98" s="2105" t="str">
        <f t="shared" ref="G98" si="71">IFERROR(G97/G95, " - ")</f>
        <v xml:space="preserve"> - </v>
      </c>
      <c r="H98" s="2105" t="str">
        <f t="shared" ref="H98" si="72">IFERROR(H97/H95, " - ")</f>
        <v xml:space="preserve"> - </v>
      </c>
      <c r="I98" s="2105" t="str">
        <f t="shared" ref="I98" si="73">IFERROR(I97/I95, " - ")</f>
        <v xml:space="preserve"> - </v>
      </c>
      <c r="J98" s="2105" t="str">
        <f t="shared" ref="J98" si="74">IFERROR(J97/J95, " - ")</f>
        <v xml:space="preserve"> - </v>
      </c>
      <c r="K98" s="2105" t="str">
        <f t="shared" ref="K98" si="75">IFERROR(K97/K95, " - ")</f>
        <v xml:space="preserve"> - </v>
      </c>
    </row>
  </sheetData>
  <mergeCells count="12">
    <mergeCell ref="O30:T30"/>
    <mergeCell ref="N2:T2"/>
    <mergeCell ref="V2:AA2"/>
    <mergeCell ref="AC2:AF2"/>
    <mergeCell ref="F3:L3"/>
    <mergeCell ref="O3:T3"/>
    <mergeCell ref="W3:AA3"/>
    <mergeCell ref="G51:K51"/>
    <mergeCell ref="G85:K85"/>
    <mergeCell ref="G5:K5"/>
    <mergeCell ref="B14:D14"/>
    <mergeCell ref="A28:D28"/>
  </mergeCells>
  <conditionalFormatting sqref="V6:AA13 AC6:AF13 V18:AA18 V22:AA22 V26:AA27 AC18:AG18 AC26:AF27">
    <cfRule type="expression" dxfId="6" priority="5" stopIfTrue="1">
      <formula>NOT(ISERROR(SEARCH("Err",V6)))</formula>
    </cfRule>
  </conditionalFormatting>
  <conditionalFormatting sqref="N45:T45 N46:S49">
    <cfRule type="cellIs" dxfId="5" priority="4" operator="equal">
      <formula>"Err"</formula>
    </cfRule>
  </conditionalFormatting>
  <conditionalFormatting sqref="AC22:AF22">
    <cfRule type="expression" dxfId="3" priority="1" stopIfTrue="1">
      <formula>NOT(ISERROR(SEARCH("Err",AC22)))</formula>
    </cfRule>
  </conditionalFormatting>
  <pageMargins left="0.31496062992125984" right="0.11811023622047245" top="0.59055118110236227" bottom="0.35433070866141736" header="0.31496062992125984" footer="0.11811023622047245"/>
  <pageSetup paperSize="8" scale="53" orientation="landscape" r:id="rId1"/>
  <headerFooter>
    <oddHeader>&amp;R&amp;"Verdana,Bold"&amp;14&amp;A</oddHeader>
    <oddFooter>&amp;L&amp;D &amp;T&amp;C&amp;Z&amp;F&amp;R&amp;A</oddFooter>
  </headerFooter>
  <ignoredErrors>
    <ignoredError sqref="L15:L18 F22:G22 N41:S41 G26 L19:L22 L23:L26" formulaRange="1"/>
  </ignoredErrors>
</worksheet>
</file>

<file path=xl/worksheets/sheet68.xml><?xml version="1.0" encoding="utf-8"?>
<worksheet xmlns="http://schemas.openxmlformats.org/spreadsheetml/2006/main" xmlns:r="http://schemas.openxmlformats.org/officeDocument/2006/relationships">
  <sheetPr>
    <tabColor rgb="FF00FFFF"/>
    <pageSetUpPr fitToPage="1"/>
  </sheetPr>
  <dimension ref="A1:BW145"/>
  <sheetViews>
    <sheetView zoomScale="70" zoomScaleNormal="70" workbookViewId="0">
      <pane xSplit="2" ySplit="4" topLeftCell="C71" activePane="bottomRight" state="frozen"/>
      <selection pane="topRight"/>
      <selection pane="bottomLeft"/>
      <selection pane="bottomRight" activeCell="B113" sqref="B113"/>
    </sheetView>
  </sheetViews>
  <sheetFormatPr defaultRowHeight="12.75"/>
  <cols>
    <col min="1" max="1" width="53.875" style="984" customWidth="1"/>
    <col min="2" max="2" width="62.125" style="984" customWidth="1"/>
    <col min="3" max="5" width="2.125" style="1021" customWidth="1"/>
    <col min="6" max="75" width="7.375" style="984" customWidth="1"/>
    <col min="76" max="120" width="9" style="984"/>
    <col min="121" max="121" width="37.875" style="984" customWidth="1"/>
    <col min="122" max="122" width="59.125" style="984" bestFit="1" customWidth="1"/>
    <col min="123" max="16384" width="9" style="984"/>
  </cols>
  <sheetData>
    <row r="1" spans="1:52" ht="15">
      <c r="A1" s="1045" t="s">
        <v>1272</v>
      </c>
      <c r="N1" s="2219" t="s">
        <v>1274</v>
      </c>
      <c r="O1" s="2219"/>
      <c r="P1" s="2219"/>
      <c r="Q1" s="2219"/>
      <c r="R1" s="2219"/>
      <c r="S1" s="2219"/>
      <c r="T1" s="2219"/>
      <c r="V1" s="1857" t="s">
        <v>1278</v>
      </c>
      <c r="W1" s="1858"/>
      <c r="X1" s="1858"/>
      <c r="Y1" s="1858"/>
      <c r="Z1" s="1858"/>
      <c r="AA1" s="1858"/>
      <c r="AB1" s="1859"/>
      <c r="AK1" s="1207" t="s">
        <v>645</v>
      </c>
      <c r="AL1" s="1208"/>
      <c r="AM1" s="1208"/>
      <c r="AN1" s="1854"/>
      <c r="AP1" s="1207" t="s">
        <v>1396</v>
      </c>
      <c r="AQ1" s="1208"/>
      <c r="AR1" s="1208"/>
      <c r="AS1" s="1208"/>
      <c r="AT1" s="1208"/>
      <c r="AU1" s="1854"/>
      <c r="AW1" s="1207" t="s">
        <v>1397</v>
      </c>
      <c r="AX1" s="1208"/>
      <c r="AY1" s="1208"/>
      <c r="AZ1" s="1854"/>
    </row>
    <row r="2" spans="1:52" ht="15">
      <c r="A2" s="8" t="str">
        <f>Cover!D13</f>
        <v>[DNO]</v>
      </c>
      <c r="F2" s="2219" t="s">
        <v>642</v>
      </c>
      <c r="G2" s="2219"/>
      <c r="H2" s="2219"/>
      <c r="I2" s="2219"/>
      <c r="J2" s="2219"/>
      <c r="K2" s="2219"/>
      <c r="L2" s="2219"/>
      <c r="M2" s="1358"/>
      <c r="N2" s="776">
        <v>2010</v>
      </c>
      <c r="O2" s="3">
        <v>2011</v>
      </c>
      <c r="P2" s="3">
        <v>2012</v>
      </c>
      <c r="Q2" s="3">
        <v>2013</v>
      </c>
      <c r="R2" s="3">
        <v>2014</v>
      </c>
      <c r="S2" s="3">
        <v>2015</v>
      </c>
      <c r="T2" s="1365" t="s">
        <v>2</v>
      </c>
      <c r="U2" s="1358"/>
      <c r="V2" s="1207" t="s">
        <v>1279</v>
      </c>
      <c r="W2" s="1208"/>
      <c r="X2" s="1208"/>
      <c r="Y2" s="1208"/>
      <c r="Z2" s="1208"/>
      <c r="AA2" s="1854"/>
      <c r="AB2" s="1860"/>
      <c r="AD2" s="1207" t="s">
        <v>729</v>
      </c>
      <c r="AE2" s="1208"/>
      <c r="AF2" s="1208"/>
      <c r="AG2" s="1208"/>
      <c r="AH2" s="1208"/>
      <c r="AI2" s="1854"/>
      <c r="AJ2" s="1280"/>
      <c r="AK2" s="774" t="s">
        <v>647</v>
      </c>
      <c r="AL2" s="774" t="s">
        <v>648</v>
      </c>
      <c r="AM2" s="774" t="s">
        <v>649</v>
      </c>
      <c r="AN2" s="1345" t="s">
        <v>1</v>
      </c>
      <c r="AP2" s="1207" t="s">
        <v>729</v>
      </c>
      <c r="AQ2" s="1208"/>
      <c r="AR2" s="1208"/>
      <c r="AS2" s="1208"/>
      <c r="AT2" s="1208"/>
      <c r="AU2" s="1854"/>
      <c r="AW2" s="774" t="s">
        <v>647</v>
      </c>
      <c r="AX2" s="774" t="s">
        <v>648</v>
      </c>
      <c r="AY2" s="774" t="s">
        <v>649</v>
      </c>
      <c r="AZ2" s="1345" t="s">
        <v>1</v>
      </c>
    </row>
    <row r="3" spans="1:52" ht="15">
      <c r="A3" s="8">
        <f>Cover!D15</f>
        <v>2012</v>
      </c>
      <c r="F3" s="776">
        <v>2010</v>
      </c>
      <c r="G3" s="3">
        <v>2011</v>
      </c>
      <c r="H3" s="3">
        <v>2012</v>
      </c>
      <c r="I3" s="3">
        <v>2013</v>
      </c>
      <c r="J3" s="3">
        <v>2014</v>
      </c>
      <c r="K3" s="3">
        <v>2015</v>
      </c>
      <c r="L3" s="1365" t="s">
        <v>2</v>
      </c>
      <c r="M3" s="632"/>
      <c r="N3" s="1850" t="s">
        <v>0</v>
      </c>
      <c r="O3" s="2234" t="s">
        <v>1</v>
      </c>
      <c r="P3" s="2235"/>
      <c r="Q3" s="2235"/>
      <c r="R3" s="2235"/>
      <c r="S3" s="2236"/>
      <c r="T3" s="777" t="s">
        <v>1</v>
      </c>
      <c r="U3" s="632"/>
      <c r="V3" s="909">
        <v>2010</v>
      </c>
      <c r="W3" s="909">
        <v>2011</v>
      </c>
      <c r="X3" s="909">
        <v>2012</v>
      </c>
      <c r="Y3" s="909">
        <v>2013</v>
      </c>
      <c r="Z3" s="909">
        <v>2014</v>
      </c>
      <c r="AA3" s="909">
        <v>2015</v>
      </c>
      <c r="AB3" s="909" t="s">
        <v>1</v>
      </c>
      <c r="AD3" s="909">
        <v>2010</v>
      </c>
      <c r="AE3" s="909">
        <v>2011</v>
      </c>
      <c r="AF3" s="909">
        <v>2012</v>
      </c>
      <c r="AG3" s="909">
        <v>2013</v>
      </c>
      <c r="AH3" s="909">
        <v>2014</v>
      </c>
      <c r="AI3" s="909">
        <v>2015</v>
      </c>
      <c r="AJ3" s="1280"/>
      <c r="AK3" s="776" t="s">
        <v>654</v>
      </c>
      <c r="AL3" s="777" t="s">
        <v>655</v>
      </c>
      <c r="AM3" s="777" t="s">
        <v>656</v>
      </c>
      <c r="AN3" s="776" t="s">
        <v>657</v>
      </c>
      <c r="AP3" s="909">
        <v>2010</v>
      </c>
      <c r="AQ3" s="909">
        <v>2011</v>
      </c>
      <c r="AR3" s="909">
        <v>2012</v>
      </c>
      <c r="AS3" s="909">
        <v>2013</v>
      </c>
      <c r="AT3" s="909">
        <v>2014</v>
      </c>
      <c r="AU3" s="909">
        <v>2015</v>
      </c>
      <c r="AW3" s="776" t="s">
        <v>654</v>
      </c>
      <c r="AX3" s="777" t="s">
        <v>655</v>
      </c>
      <c r="AY3" s="777" t="s">
        <v>656</v>
      </c>
      <c r="AZ3" s="776" t="s">
        <v>657</v>
      </c>
    </row>
    <row r="4" spans="1:52" ht="12.75" customHeight="1">
      <c r="B4" s="985"/>
      <c r="D4" s="1029"/>
      <c r="E4" s="1029"/>
      <c r="F4" s="826" t="s">
        <v>0</v>
      </c>
      <c r="G4" s="2234" t="s">
        <v>1</v>
      </c>
      <c r="H4" s="2235"/>
      <c r="I4" s="2235"/>
      <c r="J4" s="2235"/>
      <c r="K4" s="2236"/>
      <c r="L4" s="777" t="s">
        <v>1</v>
      </c>
      <c r="M4" s="887"/>
      <c r="N4" s="1366" t="s">
        <v>3</v>
      </c>
      <c r="O4" s="1366" t="s">
        <v>3</v>
      </c>
      <c r="P4" s="1366" t="s">
        <v>3</v>
      </c>
      <c r="Q4" s="1366" t="s">
        <v>3</v>
      </c>
      <c r="R4" s="1366" t="s">
        <v>3</v>
      </c>
      <c r="S4" s="1366" t="s">
        <v>3</v>
      </c>
      <c r="T4" s="1366" t="s">
        <v>3</v>
      </c>
      <c r="U4" s="887"/>
      <c r="V4" s="1366" t="s">
        <v>3</v>
      </c>
      <c r="W4" s="1366" t="s">
        <v>3</v>
      </c>
      <c r="X4" s="1366" t="s">
        <v>3</v>
      </c>
      <c r="Y4" s="1366" t="s">
        <v>3</v>
      </c>
      <c r="Z4" s="1366" t="s">
        <v>3</v>
      </c>
      <c r="AA4" s="1366" t="s">
        <v>3</v>
      </c>
      <c r="AB4" s="1366" t="s">
        <v>3</v>
      </c>
      <c r="AD4" s="909" t="s">
        <v>733</v>
      </c>
      <c r="AE4" s="909" t="s">
        <v>733</v>
      </c>
      <c r="AF4" s="909" t="s">
        <v>733</v>
      </c>
      <c r="AG4" s="909" t="s">
        <v>733</v>
      </c>
      <c r="AH4" s="909" t="s">
        <v>733</v>
      </c>
      <c r="AI4" s="909" t="s">
        <v>733</v>
      </c>
      <c r="AJ4" s="1280"/>
      <c r="AK4" s="909" t="s">
        <v>733</v>
      </c>
      <c r="AL4" s="909" t="s">
        <v>733</v>
      </c>
      <c r="AM4" s="909" t="s">
        <v>733</v>
      </c>
      <c r="AN4" s="909" t="s">
        <v>733</v>
      </c>
      <c r="AP4" s="909" t="s">
        <v>733</v>
      </c>
      <c r="AQ4" s="909" t="s">
        <v>733</v>
      </c>
      <c r="AR4" s="909" t="s">
        <v>733</v>
      </c>
      <c r="AS4" s="909" t="s">
        <v>733</v>
      </c>
      <c r="AT4" s="909" t="s">
        <v>733</v>
      </c>
      <c r="AU4" s="909" t="s">
        <v>733</v>
      </c>
      <c r="AV4" s="1280"/>
      <c r="AW4" s="909" t="s">
        <v>733</v>
      </c>
      <c r="AX4" s="909" t="s">
        <v>733</v>
      </c>
      <c r="AY4" s="909" t="s">
        <v>733</v>
      </c>
      <c r="AZ4" s="909" t="s">
        <v>733</v>
      </c>
    </row>
    <row r="5" spans="1:52" ht="12.75" customHeight="1">
      <c r="A5" s="2272" t="s">
        <v>823</v>
      </c>
      <c r="B5" s="2272"/>
      <c r="D5" s="1028"/>
      <c r="E5" s="1028"/>
      <c r="M5" s="1544"/>
      <c r="U5" s="1544"/>
    </row>
    <row r="6" spans="1:52" ht="12.75" customHeight="1">
      <c r="A6" s="1437" t="s">
        <v>824</v>
      </c>
      <c r="B6" s="636" t="s">
        <v>86</v>
      </c>
      <c r="D6" s="1030"/>
      <c r="E6" s="1030"/>
      <c r="F6" s="1016">
        <f t="shared" ref="F6:K7" si="0">F46+F79</f>
        <v>0</v>
      </c>
      <c r="G6" s="1016">
        <f t="shared" si="0"/>
        <v>0</v>
      </c>
      <c r="H6" s="1016">
        <f t="shared" si="0"/>
        <v>0</v>
      </c>
      <c r="I6" s="1016">
        <f t="shared" si="0"/>
        <v>0</v>
      </c>
      <c r="J6" s="1016">
        <f t="shared" si="0"/>
        <v>0</v>
      </c>
      <c r="K6" s="1016">
        <f t="shared" si="0"/>
        <v>0</v>
      </c>
      <c r="L6" s="1016">
        <f>SUM(G6:K6)</f>
        <v>0</v>
      </c>
      <c r="M6" s="1545"/>
      <c r="N6" s="1016">
        <f t="shared" ref="N6:S7" si="1">N46+N79</f>
        <v>0</v>
      </c>
      <c r="O6" s="1016">
        <f t="shared" si="1"/>
        <v>0</v>
      </c>
      <c r="P6" s="1016">
        <f t="shared" si="1"/>
        <v>0</v>
      </c>
      <c r="Q6" s="1016">
        <f t="shared" si="1"/>
        <v>0</v>
      </c>
      <c r="R6" s="1016">
        <f t="shared" si="1"/>
        <v>0</v>
      </c>
      <c r="S6" s="1016">
        <f t="shared" si="1"/>
        <v>0</v>
      </c>
      <c r="T6" s="1016">
        <f>SUM(O6:S6)</f>
        <v>0</v>
      </c>
      <c r="U6" s="1545"/>
    </row>
    <row r="7" spans="1:52" ht="12.75" customHeight="1">
      <c r="A7" s="1437" t="s">
        <v>824</v>
      </c>
      <c r="B7" s="636" t="s">
        <v>87</v>
      </c>
      <c r="D7" s="1030"/>
      <c r="E7" s="1030"/>
      <c r="F7" s="1016">
        <f t="shared" si="0"/>
        <v>0</v>
      </c>
      <c r="G7" s="1016">
        <f t="shared" si="0"/>
        <v>0</v>
      </c>
      <c r="H7" s="1016">
        <f t="shared" si="0"/>
        <v>0</v>
      </c>
      <c r="I7" s="1016">
        <f t="shared" si="0"/>
        <v>0</v>
      </c>
      <c r="J7" s="1016">
        <f t="shared" si="0"/>
        <v>0</v>
      </c>
      <c r="K7" s="1016">
        <f t="shared" si="0"/>
        <v>0</v>
      </c>
      <c r="L7" s="1016">
        <f>SUM(G7:K7)</f>
        <v>0</v>
      </c>
      <c r="M7" s="1545"/>
      <c r="N7" s="1016">
        <f t="shared" si="1"/>
        <v>0</v>
      </c>
      <c r="O7" s="1016">
        <f t="shared" si="1"/>
        <v>0</v>
      </c>
      <c r="P7" s="1016">
        <f t="shared" si="1"/>
        <v>0</v>
      </c>
      <c r="Q7" s="1016">
        <f t="shared" si="1"/>
        <v>0</v>
      </c>
      <c r="R7" s="1016">
        <f t="shared" si="1"/>
        <v>0</v>
      </c>
      <c r="S7" s="1016">
        <f t="shared" si="1"/>
        <v>0</v>
      </c>
      <c r="T7" s="1016">
        <f>SUM(O7:S7)</f>
        <v>0</v>
      </c>
      <c r="U7" s="1545"/>
    </row>
    <row r="8" spans="1:52" ht="12.75" customHeight="1">
      <c r="A8" s="1437" t="s">
        <v>825</v>
      </c>
      <c r="B8" s="636" t="s">
        <v>530</v>
      </c>
      <c r="D8" s="1030"/>
      <c r="E8" s="1030"/>
      <c r="F8" s="1016">
        <f>F38</f>
        <v>0</v>
      </c>
      <c r="G8" s="1016">
        <f t="shared" ref="G8:K8" si="2">G38</f>
        <v>0</v>
      </c>
      <c r="H8" s="1016">
        <f t="shared" si="2"/>
        <v>0</v>
      </c>
      <c r="I8" s="1016">
        <f t="shared" si="2"/>
        <v>0</v>
      </c>
      <c r="J8" s="1016">
        <f t="shared" si="2"/>
        <v>0</v>
      </c>
      <c r="K8" s="1016">
        <f t="shared" si="2"/>
        <v>0</v>
      </c>
      <c r="L8" s="1016">
        <f>SUM(G8:K8)</f>
        <v>0</v>
      </c>
      <c r="M8" s="1545"/>
      <c r="N8" s="1016">
        <f>N38</f>
        <v>0</v>
      </c>
      <c r="O8" s="1016">
        <f t="shared" ref="O8:S8" si="3">O38</f>
        <v>0</v>
      </c>
      <c r="P8" s="1016">
        <f t="shared" si="3"/>
        <v>0</v>
      </c>
      <c r="Q8" s="1016">
        <f t="shared" si="3"/>
        <v>0</v>
      </c>
      <c r="R8" s="1016">
        <f t="shared" si="3"/>
        <v>0</v>
      </c>
      <c r="S8" s="1016">
        <f t="shared" si="3"/>
        <v>0</v>
      </c>
      <c r="T8" s="1016">
        <f>SUM(O8:S8)</f>
        <v>0</v>
      </c>
      <c r="U8" s="1545"/>
    </row>
    <row r="9" spans="1:52" ht="12.75" customHeight="1">
      <c r="A9" s="1437" t="s">
        <v>825</v>
      </c>
      <c r="B9" s="636" t="s">
        <v>826</v>
      </c>
      <c r="D9" s="1030"/>
      <c r="E9" s="1030"/>
      <c r="F9" s="1016">
        <f t="shared" ref="F9:K12" si="4">F49+F82</f>
        <v>0</v>
      </c>
      <c r="G9" s="1016">
        <f t="shared" si="4"/>
        <v>0</v>
      </c>
      <c r="H9" s="1016">
        <f t="shared" si="4"/>
        <v>0</v>
      </c>
      <c r="I9" s="1016">
        <f t="shared" si="4"/>
        <v>0</v>
      </c>
      <c r="J9" s="1016">
        <f t="shared" si="4"/>
        <v>0</v>
      </c>
      <c r="K9" s="1016">
        <f t="shared" si="4"/>
        <v>0</v>
      </c>
      <c r="L9" s="1016">
        <f>SUM(G9:K9)</f>
        <v>0</v>
      </c>
      <c r="M9" s="1545"/>
      <c r="N9" s="1016">
        <f t="shared" ref="N9:S12" si="5">N49+N82</f>
        <v>0</v>
      </c>
      <c r="O9" s="1016">
        <f t="shared" si="5"/>
        <v>0</v>
      </c>
      <c r="P9" s="1016">
        <f t="shared" si="5"/>
        <v>0</v>
      </c>
      <c r="Q9" s="1016">
        <f t="shared" si="5"/>
        <v>0</v>
      </c>
      <c r="R9" s="1016">
        <f t="shared" si="5"/>
        <v>0</v>
      </c>
      <c r="S9" s="1016">
        <f t="shared" si="5"/>
        <v>0</v>
      </c>
      <c r="T9" s="1016">
        <f>SUM(O9:S9)</f>
        <v>0</v>
      </c>
      <c r="U9" s="1545"/>
    </row>
    <row r="10" spans="1:52" ht="12.75" customHeight="1">
      <c r="A10" s="1437" t="s">
        <v>825</v>
      </c>
      <c r="B10" s="636" t="s">
        <v>827</v>
      </c>
      <c r="D10" s="1030"/>
      <c r="E10" s="1030"/>
      <c r="F10" s="1016">
        <f t="shared" si="4"/>
        <v>0</v>
      </c>
      <c r="G10" s="1016">
        <f t="shared" si="4"/>
        <v>0</v>
      </c>
      <c r="H10" s="1016">
        <f t="shared" si="4"/>
        <v>0</v>
      </c>
      <c r="I10" s="1016">
        <f t="shared" si="4"/>
        <v>0</v>
      </c>
      <c r="J10" s="1016">
        <f t="shared" si="4"/>
        <v>0</v>
      </c>
      <c r="K10" s="1016">
        <f t="shared" si="4"/>
        <v>0</v>
      </c>
      <c r="L10" s="1016">
        <f t="shared" ref="L10:L33" si="6">SUM(G10:K10)</f>
        <v>0</v>
      </c>
      <c r="M10" s="1545"/>
      <c r="N10" s="1016">
        <f t="shared" si="5"/>
        <v>0</v>
      </c>
      <c r="O10" s="1016">
        <f t="shared" si="5"/>
        <v>0</v>
      </c>
      <c r="P10" s="1016">
        <f t="shared" si="5"/>
        <v>0</v>
      </c>
      <c r="Q10" s="1016">
        <f t="shared" si="5"/>
        <v>0</v>
      </c>
      <c r="R10" s="1016">
        <f t="shared" si="5"/>
        <v>0</v>
      </c>
      <c r="S10" s="1016">
        <f t="shared" si="5"/>
        <v>0</v>
      </c>
      <c r="T10" s="1016">
        <f t="shared" ref="T10:T12" si="7">SUM(O10:S10)</f>
        <v>0</v>
      </c>
      <c r="U10" s="1545"/>
    </row>
    <row r="11" spans="1:52" ht="12.75" customHeight="1">
      <c r="A11" s="1437" t="s">
        <v>825</v>
      </c>
      <c r="B11" s="636" t="s">
        <v>828</v>
      </c>
      <c r="D11" s="1030"/>
      <c r="E11" s="1030"/>
      <c r="F11" s="1016">
        <f t="shared" si="4"/>
        <v>0</v>
      </c>
      <c r="G11" s="1016">
        <f t="shared" si="4"/>
        <v>0</v>
      </c>
      <c r="H11" s="1016">
        <f t="shared" si="4"/>
        <v>0</v>
      </c>
      <c r="I11" s="1016">
        <f t="shared" si="4"/>
        <v>0</v>
      </c>
      <c r="J11" s="1016">
        <f t="shared" si="4"/>
        <v>0</v>
      </c>
      <c r="K11" s="1016">
        <f t="shared" si="4"/>
        <v>0</v>
      </c>
      <c r="L11" s="1016">
        <f t="shared" si="6"/>
        <v>0</v>
      </c>
      <c r="M11" s="1545"/>
      <c r="N11" s="1016">
        <f t="shared" si="5"/>
        <v>0</v>
      </c>
      <c r="O11" s="1016">
        <f t="shared" si="5"/>
        <v>0</v>
      </c>
      <c r="P11" s="1016">
        <f t="shared" si="5"/>
        <v>0</v>
      </c>
      <c r="Q11" s="1016">
        <f t="shared" si="5"/>
        <v>0</v>
      </c>
      <c r="R11" s="1016">
        <f t="shared" si="5"/>
        <v>0</v>
      </c>
      <c r="S11" s="1016">
        <f t="shared" si="5"/>
        <v>0</v>
      </c>
      <c r="T11" s="1016">
        <f t="shared" si="7"/>
        <v>0</v>
      </c>
      <c r="U11" s="1545"/>
    </row>
    <row r="12" spans="1:52" ht="12.75" customHeight="1">
      <c r="A12" s="1437" t="s">
        <v>825</v>
      </c>
      <c r="B12" s="636" t="s">
        <v>829</v>
      </c>
      <c r="D12" s="1030"/>
      <c r="E12" s="1030"/>
      <c r="F12" s="1016">
        <f t="shared" si="4"/>
        <v>0</v>
      </c>
      <c r="G12" s="1016">
        <f t="shared" si="4"/>
        <v>0</v>
      </c>
      <c r="H12" s="1016">
        <f t="shared" si="4"/>
        <v>0</v>
      </c>
      <c r="I12" s="1016">
        <f t="shared" si="4"/>
        <v>0</v>
      </c>
      <c r="J12" s="1016">
        <f t="shared" si="4"/>
        <v>0</v>
      </c>
      <c r="K12" s="1016">
        <f t="shared" si="4"/>
        <v>0</v>
      </c>
      <c r="L12" s="1016">
        <f t="shared" si="6"/>
        <v>0</v>
      </c>
      <c r="M12" s="1545"/>
      <c r="N12" s="1016">
        <f t="shared" si="5"/>
        <v>0</v>
      </c>
      <c r="O12" s="1016">
        <f t="shared" si="5"/>
        <v>0</v>
      </c>
      <c r="P12" s="1016">
        <f t="shared" si="5"/>
        <v>0</v>
      </c>
      <c r="Q12" s="1016">
        <f t="shared" si="5"/>
        <v>0</v>
      </c>
      <c r="R12" s="1016">
        <f t="shared" si="5"/>
        <v>0</v>
      </c>
      <c r="S12" s="1016">
        <f t="shared" si="5"/>
        <v>0</v>
      </c>
      <c r="T12" s="1016">
        <f t="shared" si="7"/>
        <v>0</v>
      </c>
      <c r="U12" s="1545"/>
    </row>
    <row r="13" spans="1:52" ht="12.75" customHeight="1">
      <c r="A13" s="1437" t="s">
        <v>830</v>
      </c>
      <c r="B13" s="636" t="s">
        <v>530</v>
      </c>
      <c r="D13" s="1030"/>
      <c r="E13" s="1030"/>
      <c r="F13" s="1016">
        <f>F39</f>
        <v>0</v>
      </c>
      <c r="G13" s="1016">
        <f t="shared" ref="G13:K13" si="8">G39</f>
        <v>0</v>
      </c>
      <c r="H13" s="1016">
        <f t="shared" si="8"/>
        <v>0</v>
      </c>
      <c r="I13" s="1016">
        <f t="shared" si="8"/>
        <v>0</v>
      </c>
      <c r="J13" s="1016">
        <f t="shared" si="8"/>
        <v>0</v>
      </c>
      <c r="K13" s="1016">
        <f t="shared" si="8"/>
        <v>0</v>
      </c>
      <c r="L13" s="1016">
        <f>SUM(G13:K13)</f>
        <v>0</v>
      </c>
      <c r="M13" s="1545"/>
      <c r="N13" s="1016">
        <f>N39</f>
        <v>0</v>
      </c>
      <c r="O13" s="1016">
        <f t="shared" ref="O13:S13" si="9">O39</f>
        <v>0</v>
      </c>
      <c r="P13" s="1016">
        <f t="shared" si="9"/>
        <v>0</v>
      </c>
      <c r="Q13" s="1016">
        <f t="shared" si="9"/>
        <v>0</v>
      </c>
      <c r="R13" s="1016">
        <f t="shared" si="9"/>
        <v>0</v>
      </c>
      <c r="S13" s="1016">
        <f t="shared" si="9"/>
        <v>0</v>
      </c>
      <c r="T13" s="1016">
        <f>SUM(O13:S13)</f>
        <v>0</v>
      </c>
      <c r="U13" s="1545"/>
    </row>
    <row r="14" spans="1:52" ht="12.75" customHeight="1">
      <c r="A14" s="1437" t="s">
        <v>830</v>
      </c>
      <c r="B14" s="636" t="s">
        <v>831</v>
      </c>
      <c r="D14" s="1030"/>
      <c r="E14" s="1030"/>
      <c r="F14" s="1016">
        <f t="shared" ref="F14:K19" si="10">F54+F87</f>
        <v>0</v>
      </c>
      <c r="G14" s="1016">
        <f t="shared" si="10"/>
        <v>0</v>
      </c>
      <c r="H14" s="1016">
        <f t="shared" si="10"/>
        <v>0</v>
      </c>
      <c r="I14" s="1016">
        <f t="shared" si="10"/>
        <v>0</v>
      </c>
      <c r="J14" s="1016">
        <f t="shared" si="10"/>
        <v>0</v>
      </c>
      <c r="K14" s="1016">
        <f t="shared" si="10"/>
        <v>0</v>
      </c>
      <c r="L14" s="1016">
        <f t="shared" si="6"/>
        <v>0</v>
      </c>
      <c r="M14" s="1545"/>
      <c r="N14" s="1016">
        <f t="shared" ref="N14:S19" si="11">N54+N87</f>
        <v>0</v>
      </c>
      <c r="O14" s="1016">
        <f t="shared" si="11"/>
        <v>0</v>
      </c>
      <c r="P14" s="1016">
        <f t="shared" si="11"/>
        <v>0</v>
      </c>
      <c r="Q14" s="1016">
        <f t="shared" si="11"/>
        <v>0</v>
      </c>
      <c r="R14" s="1016">
        <f t="shared" si="11"/>
        <v>0</v>
      </c>
      <c r="S14" s="1016">
        <f t="shared" si="11"/>
        <v>0</v>
      </c>
      <c r="T14" s="1016">
        <f t="shared" ref="T14:T32" si="12">SUM(O14:S14)</f>
        <v>0</v>
      </c>
      <c r="U14" s="1545"/>
    </row>
    <row r="15" spans="1:52" ht="12.75" customHeight="1">
      <c r="A15" s="1437" t="s">
        <v>830</v>
      </c>
      <c r="B15" s="636" t="s">
        <v>828</v>
      </c>
      <c r="D15" s="1030"/>
      <c r="E15" s="1030"/>
      <c r="F15" s="1016">
        <f t="shared" si="10"/>
        <v>0</v>
      </c>
      <c r="G15" s="1016">
        <f t="shared" si="10"/>
        <v>0</v>
      </c>
      <c r="H15" s="1016">
        <f t="shared" si="10"/>
        <v>0</v>
      </c>
      <c r="I15" s="1016">
        <f t="shared" si="10"/>
        <v>0</v>
      </c>
      <c r="J15" s="1016">
        <f t="shared" si="10"/>
        <v>0</v>
      </c>
      <c r="K15" s="1016">
        <f t="shared" si="10"/>
        <v>0</v>
      </c>
      <c r="L15" s="1016">
        <f t="shared" si="6"/>
        <v>0</v>
      </c>
      <c r="M15" s="1545"/>
      <c r="N15" s="1016">
        <f t="shared" si="11"/>
        <v>0</v>
      </c>
      <c r="O15" s="1016">
        <f t="shared" si="11"/>
        <v>0</v>
      </c>
      <c r="P15" s="1016">
        <f t="shared" si="11"/>
        <v>0</v>
      </c>
      <c r="Q15" s="1016">
        <f t="shared" si="11"/>
        <v>0</v>
      </c>
      <c r="R15" s="1016">
        <f t="shared" si="11"/>
        <v>0</v>
      </c>
      <c r="S15" s="1016">
        <f t="shared" si="11"/>
        <v>0</v>
      </c>
      <c r="T15" s="1016">
        <f t="shared" si="12"/>
        <v>0</v>
      </c>
      <c r="U15" s="1545"/>
    </row>
    <row r="16" spans="1:52" ht="12.75" customHeight="1">
      <c r="A16" s="1437" t="s">
        <v>830</v>
      </c>
      <c r="B16" s="1536" t="s">
        <v>832</v>
      </c>
      <c r="D16" s="1027"/>
      <c r="E16" s="1027"/>
      <c r="F16" s="1016">
        <f t="shared" si="10"/>
        <v>0</v>
      </c>
      <c r="G16" s="1016">
        <f t="shared" si="10"/>
        <v>0</v>
      </c>
      <c r="H16" s="1016">
        <f t="shared" si="10"/>
        <v>0</v>
      </c>
      <c r="I16" s="1016">
        <f t="shared" si="10"/>
        <v>0</v>
      </c>
      <c r="J16" s="1016">
        <f t="shared" si="10"/>
        <v>0</v>
      </c>
      <c r="K16" s="1016">
        <f t="shared" si="10"/>
        <v>0</v>
      </c>
      <c r="L16" s="1016">
        <f t="shared" si="6"/>
        <v>0</v>
      </c>
      <c r="M16" s="1545"/>
      <c r="N16" s="1016">
        <f t="shared" si="11"/>
        <v>0</v>
      </c>
      <c r="O16" s="1016">
        <f t="shared" si="11"/>
        <v>0</v>
      </c>
      <c r="P16" s="1016">
        <f t="shared" si="11"/>
        <v>0</v>
      </c>
      <c r="Q16" s="1016">
        <f t="shared" si="11"/>
        <v>0</v>
      </c>
      <c r="R16" s="1016">
        <f t="shared" si="11"/>
        <v>0</v>
      </c>
      <c r="S16" s="1016">
        <f t="shared" si="11"/>
        <v>0</v>
      </c>
      <c r="T16" s="1016">
        <f t="shared" si="12"/>
        <v>0</v>
      </c>
      <c r="U16" s="1545"/>
    </row>
    <row r="17" spans="1:21" ht="12.75" customHeight="1">
      <c r="A17" s="1437" t="s">
        <v>830</v>
      </c>
      <c r="B17" s="1536" t="s">
        <v>833</v>
      </c>
      <c r="D17" s="1027"/>
      <c r="E17" s="1027"/>
      <c r="F17" s="1016">
        <f t="shared" si="10"/>
        <v>0</v>
      </c>
      <c r="G17" s="1016">
        <f t="shared" si="10"/>
        <v>0</v>
      </c>
      <c r="H17" s="1016">
        <f t="shared" si="10"/>
        <v>0</v>
      </c>
      <c r="I17" s="1016">
        <f t="shared" si="10"/>
        <v>0</v>
      </c>
      <c r="J17" s="1016">
        <f t="shared" si="10"/>
        <v>0</v>
      </c>
      <c r="K17" s="1016">
        <f t="shared" si="10"/>
        <v>0</v>
      </c>
      <c r="L17" s="1016">
        <f t="shared" si="6"/>
        <v>0</v>
      </c>
      <c r="M17" s="1545"/>
      <c r="N17" s="1016">
        <f t="shared" si="11"/>
        <v>0</v>
      </c>
      <c r="O17" s="1016">
        <f t="shared" si="11"/>
        <v>0</v>
      </c>
      <c r="P17" s="1016">
        <f t="shared" si="11"/>
        <v>0</v>
      </c>
      <c r="Q17" s="1016">
        <f t="shared" si="11"/>
        <v>0</v>
      </c>
      <c r="R17" s="1016">
        <f t="shared" si="11"/>
        <v>0</v>
      </c>
      <c r="S17" s="1016">
        <f t="shared" si="11"/>
        <v>0</v>
      </c>
      <c r="T17" s="1016">
        <f t="shared" si="12"/>
        <v>0</v>
      </c>
      <c r="U17" s="1545"/>
    </row>
    <row r="18" spans="1:21" ht="12.75" customHeight="1">
      <c r="A18" s="1437" t="s">
        <v>830</v>
      </c>
      <c r="B18" s="1536" t="s">
        <v>834</v>
      </c>
      <c r="D18" s="1027"/>
      <c r="E18" s="1027"/>
      <c r="F18" s="1016">
        <f t="shared" si="10"/>
        <v>0</v>
      </c>
      <c r="G18" s="1016">
        <f t="shared" si="10"/>
        <v>0</v>
      </c>
      <c r="H18" s="1016">
        <f t="shared" si="10"/>
        <v>0</v>
      </c>
      <c r="I18" s="1016">
        <f t="shared" si="10"/>
        <v>0</v>
      </c>
      <c r="J18" s="1016">
        <f t="shared" si="10"/>
        <v>0</v>
      </c>
      <c r="K18" s="1016">
        <f t="shared" si="10"/>
        <v>0</v>
      </c>
      <c r="L18" s="1016">
        <f t="shared" si="6"/>
        <v>0</v>
      </c>
      <c r="M18" s="1545"/>
      <c r="N18" s="1016">
        <f t="shared" si="11"/>
        <v>0</v>
      </c>
      <c r="O18" s="1016">
        <f t="shared" si="11"/>
        <v>0</v>
      </c>
      <c r="P18" s="1016">
        <f t="shared" si="11"/>
        <v>0</v>
      </c>
      <c r="Q18" s="1016">
        <f t="shared" si="11"/>
        <v>0</v>
      </c>
      <c r="R18" s="1016">
        <f t="shared" si="11"/>
        <v>0</v>
      </c>
      <c r="S18" s="1016">
        <f t="shared" si="11"/>
        <v>0</v>
      </c>
      <c r="T18" s="1016">
        <f t="shared" si="12"/>
        <v>0</v>
      </c>
      <c r="U18" s="1545"/>
    </row>
    <row r="19" spans="1:21" ht="12.75" customHeight="1">
      <c r="A19" s="1437" t="s">
        <v>830</v>
      </c>
      <c r="B19" s="636" t="s">
        <v>835</v>
      </c>
      <c r="D19" s="1030"/>
      <c r="E19" s="1030"/>
      <c r="F19" s="1016">
        <f t="shared" si="10"/>
        <v>0</v>
      </c>
      <c r="G19" s="1016">
        <f t="shared" si="10"/>
        <v>0</v>
      </c>
      <c r="H19" s="1016">
        <f t="shared" si="10"/>
        <v>0</v>
      </c>
      <c r="I19" s="1016">
        <f t="shared" si="10"/>
        <v>0</v>
      </c>
      <c r="J19" s="1016">
        <f t="shared" si="10"/>
        <v>0</v>
      </c>
      <c r="K19" s="1016">
        <f t="shared" si="10"/>
        <v>0</v>
      </c>
      <c r="L19" s="1016">
        <f t="shared" si="6"/>
        <v>0</v>
      </c>
      <c r="M19" s="1545"/>
      <c r="N19" s="1016">
        <f t="shared" si="11"/>
        <v>0</v>
      </c>
      <c r="O19" s="1016">
        <f t="shared" si="11"/>
        <v>0</v>
      </c>
      <c r="P19" s="1016">
        <f t="shared" si="11"/>
        <v>0</v>
      </c>
      <c r="Q19" s="1016">
        <f t="shared" si="11"/>
        <v>0</v>
      </c>
      <c r="R19" s="1016">
        <f t="shared" si="11"/>
        <v>0</v>
      </c>
      <c r="S19" s="1016">
        <f t="shared" si="11"/>
        <v>0</v>
      </c>
      <c r="T19" s="1016">
        <f t="shared" si="12"/>
        <v>0</v>
      </c>
      <c r="U19" s="1545"/>
    </row>
    <row r="20" spans="1:21" ht="12.75" customHeight="1">
      <c r="A20" s="1437" t="s">
        <v>836</v>
      </c>
      <c r="B20" s="636" t="s">
        <v>530</v>
      </c>
      <c r="D20" s="1030"/>
      <c r="E20" s="1030"/>
      <c r="F20" s="1016">
        <f>F40</f>
        <v>0</v>
      </c>
      <c r="G20" s="1016">
        <f t="shared" ref="G20:K20" si="13">G40</f>
        <v>0</v>
      </c>
      <c r="H20" s="1016">
        <f t="shared" si="13"/>
        <v>0</v>
      </c>
      <c r="I20" s="1016">
        <f t="shared" si="13"/>
        <v>0</v>
      </c>
      <c r="J20" s="1016">
        <f>J40</f>
        <v>0</v>
      </c>
      <c r="K20" s="1016">
        <f t="shared" si="13"/>
        <v>0</v>
      </c>
      <c r="L20" s="1016">
        <f t="shared" si="6"/>
        <v>0</v>
      </c>
      <c r="M20" s="1545"/>
      <c r="N20" s="1016">
        <f>N40</f>
        <v>0</v>
      </c>
      <c r="O20" s="1016">
        <f t="shared" ref="O20:S20" si="14">O40</f>
        <v>0</v>
      </c>
      <c r="P20" s="1016">
        <f t="shared" si="14"/>
        <v>0</v>
      </c>
      <c r="Q20" s="1016">
        <f t="shared" si="14"/>
        <v>0</v>
      </c>
      <c r="R20" s="1016">
        <f t="shared" si="14"/>
        <v>0</v>
      </c>
      <c r="S20" s="1016">
        <f t="shared" si="14"/>
        <v>0</v>
      </c>
      <c r="T20" s="1016">
        <f t="shared" si="12"/>
        <v>0</v>
      </c>
      <c r="U20" s="1545"/>
    </row>
    <row r="21" spans="1:21" ht="12.75" customHeight="1">
      <c r="A21" s="1437" t="s">
        <v>836</v>
      </c>
      <c r="B21" s="636" t="s">
        <v>837</v>
      </c>
      <c r="D21" s="1030"/>
      <c r="E21" s="1030"/>
      <c r="F21" s="1016">
        <f t="shared" ref="F21:K24" si="15">F61+F94</f>
        <v>0</v>
      </c>
      <c r="G21" s="1016">
        <f t="shared" si="15"/>
        <v>0</v>
      </c>
      <c r="H21" s="1016">
        <f t="shared" si="15"/>
        <v>0</v>
      </c>
      <c r="I21" s="1016">
        <f t="shared" si="15"/>
        <v>0</v>
      </c>
      <c r="J21" s="1016">
        <f t="shared" si="15"/>
        <v>0</v>
      </c>
      <c r="K21" s="1016">
        <f t="shared" si="15"/>
        <v>0</v>
      </c>
      <c r="L21" s="1016">
        <f>SUM(G21:K21)</f>
        <v>0</v>
      </c>
      <c r="M21" s="1545"/>
      <c r="N21" s="1016">
        <f t="shared" ref="N21:S24" si="16">N61+N94</f>
        <v>0</v>
      </c>
      <c r="O21" s="1016">
        <f t="shared" si="16"/>
        <v>0</v>
      </c>
      <c r="P21" s="1016">
        <f t="shared" si="16"/>
        <v>0</v>
      </c>
      <c r="Q21" s="1016">
        <f t="shared" si="16"/>
        <v>0</v>
      </c>
      <c r="R21" s="1016">
        <f t="shared" si="16"/>
        <v>0</v>
      </c>
      <c r="S21" s="1016">
        <f t="shared" si="16"/>
        <v>0</v>
      </c>
      <c r="T21" s="1016">
        <f>SUM(O21:S21)</f>
        <v>0</v>
      </c>
      <c r="U21" s="1545"/>
    </row>
    <row r="22" spans="1:21" ht="12.75" customHeight="1">
      <c r="A22" s="1437" t="s">
        <v>836</v>
      </c>
      <c r="B22" s="636" t="s">
        <v>838</v>
      </c>
      <c r="D22" s="1030"/>
      <c r="E22" s="1030"/>
      <c r="F22" s="1016">
        <f t="shared" si="15"/>
        <v>0</v>
      </c>
      <c r="G22" s="1016">
        <f t="shared" si="15"/>
        <v>0</v>
      </c>
      <c r="H22" s="1016">
        <f t="shared" si="15"/>
        <v>0</v>
      </c>
      <c r="I22" s="1016">
        <f t="shared" si="15"/>
        <v>0</v>
      </c>
      <c r="J22" s="1016">
        <f t="shared" si="15"/>
        <v>0</v>
      </c>
      <c r="K22" s="1016">
        <f t="shared" si="15"/>
        <v>0</v>
      </c>
      <c r="L22" s="1016">
        <f t="shared" si="6"/>
        <v>0</v>
      </c>
      <c r="M22" s="1545"/>
      <c r="N22" s="1016">
        <f t="shared" si="16"/>
        <v>0</v>
      </c>
      <c r="O22" s="1016">
        <f t="shared" si="16"/>
        <v>0</v>
      </c>
      <c r="P22" s="1016">
        <f t="shared" si="16"/>
        <v>0</v>
      </c>
      <c r="Q22" s="1016">
        <f t="shared" si="16"/>
        <v>0</v>
      </c>
      <c r="R22" s="1016">
        <f t="shared" si="16"/>
        <v>0</v>
      </c>
      <c r="S22" s="1016">
        <f t="shared" si="16"/>
        <v>0</v>
      </c>
      <c r="T22" s="1016">
        <f t="shared" si="12"/>
        <v>0</v>
      </c>
      <c r="U22" s="1545"/>
    </row>
    <row r="23" spans="1:21" ht="12.75" customHeight="1">
      <c r="A23" s="1437" t="s">
        <v>836</v>
      </c>
      <c r="B23" s="636" t="s">
        <v>828</v>
      </c>
      <c r="D23" s="1030"/>
      <c r="E23" s="1030"/>
      <c r="F23" s="1016">
        <f t="shared" si="15"/>
        <v>0</v>
      </c>
      <c r="G23" s="1016">
        <f t="shared" si="15"/>
        <v>0</v>
      </c>
      <c r="H23" s="1016">
        <f t="shared" si="15"/>
        <v>0</v>
      </c>
      <c r="I23" s="1016">
        <f t="shared" si="15"/>
        <v>0</v>
      </c>
      <c r="J23" s="1016">
        <f t="shared" si="15"/>
        <v>0</v>
      </c>
      <c r="K23" s="1016">
        <f t="shared" si="15"/>
        <v>0</v>
      </c>
      <c r="L23" s="1016">
        <f t="shared" si="6"/>
        <v>0</v>
      </c>
      <c r="M23" s="1545"/>
      <c r="N23" s="1016">
        <f t="shared" si="16"/>
        <v>0</v>
      </c>
      <c r="O23" s="1016">
        <f t="shared" si="16"/>
        <v>0</v>
      </c>
      <c r="P23" s="1016">
        <f t="shared" si="16"/>
        <v>0</v>
      </c>
      <c r="Q23" s="1016">
        <f t="shared" si="16"/>
        <v>0</v>
      </c>
      <c r="R23" s="1016">
        <f t="shared" si="16"/>
        <v>0</v>
      </c>
      <c r="S23" s="1016">
        <f t="shared" si="16"/>
        <v>0</v>
      </c>
      <c r="T23" s="1016">
        <f t="shared" si="12"/>
        <v>0</v>
      </c>
      <c r="U23" s="1545"/>
    </row>
    <row r="24" spans="1:21" ht="12.75" customHeight="1">
      <c r="A24" s="1437" t="s">
        <v>836</v>
      </c>
      <c r="B24" s="636" t="s">
        <v>839</v>
      </c>
      <c r="D24" s="1030"/>
      <c r="E24" s="1030"/>
      <c r="F24" s="1016">
        <f t="shared" si="15"/>
        <v>0</v>
      </c>
      <c r="G24" s="1016">
        <f t="shared" si="15"/>
        <v>0</v>
      </c>
      <c r="H24" s="1016">
        <f t="shared" si="15"/>
        <v>0</v>
      </c>
      <c r="I24" s="1016">
        <f t="shared" si="15"/>
        <v>0</v>
      </c>
      <c r="J24" s="1016">
        <f t="shared" si="15"/>
        <v>0</v>
      </c>
      <c r="K24" s="1016">
        <f t="shared" si="15"/>
        <v>0</v>
      </c>
      <c r="L24" s="1016">
        <f t="shared" si="6"/>
        <v>0</v>
      </c>
      <c r="M24" s="1545"/>
      <c r="N24" s="1016">
        <f t="shared" si="16"/>
        <v>0</v>
      </c>
      <c r="O24" s="1016">
        <f t="shared" si="16"/>
        <v>0</v>
      </c>
      <c r="P24" s="1016">
        <f t="shared" si="16"/>
        <v>0</v>
      </c>
      <c r="Q24" s="1016">
        <f t="shared" si="16"/>
        <v>0</v>
      </c>
      <c r="R24" s="1016">
        <f t="shared" si="16"/>
        <v>0</v>
      </c>
      <c r="S24" s="1016">
        <f t="shared" si="16"/>
        <v>0</v>
      </c>
      <c r="T24" s="1016">
        <f t="shared" si="12"/>
        <v>0</v>
      </c>
      <c r="U24" s="1545"/>
    </row>
    <row r="25" spans="1:21" ht="12.75" customHeight="1">
      <c r="A25" s="1437" t="s">
        <v>840</v>
      </c>
      <c r="B25" s="636" t="s">
        <v>841</v>
      </c>
      <c r="D25" s="1030"/>
      <c r="E25" s="1030"/>
      <c r="F25" s="1016">
        <f>F41</f>
        <v>0</v>
      </c>
      <c r="G25" s="1016">
        <f t="shared" ref="G25:K25" si="17">G41</f>
        <v>0</v>
      </c>
      <c r="H25" s="1016">
        <f t="shared" si="17"/>
        <v>0</v>
      </c>
      <c r="I25" s="1016">
        <f t="shared" si="17"/>
        <v>0</v>
      </c>
      <c r="J25" s="1016">
        <f t="shared" si="17"/>
        <v>0</v>
      </c>
      <c r="K25" s="1016">
        <f t="shared" si="17"/>
        <v>0</v>
      </c>
      <c r="L25" s="1016">
        <f t="shared" si="6"/>
        <v>0</v>
      </c>
      <c r="M25" s="1545"/>
      <c r="N25" s="1016">
        <f>N41</f>
        <v>0</v>
      </c>
      <c r="O25" s="1016">
        <f t="shared" ref="O25:S25" si="18">O41</f>
        <v>0</v>
      </c>
      <c r="P25" s="1016">
        <f t="shared" si="18"/>
        <v>0</v>
      </c>
      <c r="Q25" s="1016">
        <f t="shared" si="18"/>
        <v>0</v>
      </c>
      <c r="R25" s="1016">
        <f t="shared" si="18"/>
        <v>0</v>
      </c>
      <c r="S25" s="1016">
        <f t="shared" si="18"/>
        <v>0</v>
      </c>
      <c r="T25" s="1016">
        <f t="shared" si="12"/>
        <v>0</v>
      </c>
      <c r="U25" s="1545"/>
    </row>
    <row r="26" spans="1:21" ht="12.75" customHeight="1">
      <c r="A26" s="1437" t="s">
        <v>840</v>
      </c>
      <c r="B26" s="636" t="s">
        <v>837</v>
      </c>
      <c r="D26" s="1030"/>
      <c r="E26" s="1030"/>
      <c r="F26" s="1016">
        <f t="shared" ref="F26:K32" si="19">F66+F99</f>
        <v>0</v>
      </c>
      <c r="G26" s="1016">
        <f t="shared" si="19"/>
        <v>0</v>
      </c>
      <c r="H26" s="1016">
        <f t="shared" si="19"/>
        <v>0</v>
      </c>
      <c r="I26" s="1016">
        <f t="shared" si="19"/>
        <v>0</v>
      </c>
      <c r="J26" s="1016">
        <f t="shared" si="19"/>
        <v>0</v>
      </c>
      <c r="K26" s="1016">
        <f t="shared" si="19"/>
        <v>0</v>
      </c>
      <c r="L26" s="1016">
        <f t="shared" si="6"/>
        <v>0</v>
      </c>
      <c r="M26" s="1545"/>
      <c r="N26" s="1016">
        <f t="shared" ref="N26:S32" si="20">N66+N99</f>
        <v>0</v>
      </c>
      <c r="O26" s="1016">
        <f t="shared" si="20"/>
        <v>0</v>
      </c>
      <c r="P26" s="1016">
        <f t="shared" si="20"/>
        <v>0</v>
      </c>
      <c r="Q26" s="1016">
        <f t="shared" si="20"/>
        <v>0</v>
      </c>
      <c r="R26" s="1016">
        <f t="shared" si="20"/>
        <v>0</v>
      </c>
      <c r="S26" s="1016">
        <f t="shared" si="20"/>
        <v>0</v>
      </c>
      <c r="T26" s="1016">
        <f t="shared" si="12"/>
        <v>0</v>
      </c>
      <c r="U26" s="1545"/>
    </row>
    <row r="27" spans="1:21" ht="12.75" customHeight="1">
      <c r="A27" s="1437" t="s">
        <v>840</v>
      </c>
      <c r="B27" s="636" t="s">
        <v>838</v>
      </c>
      <c r="D27" s="1030"/>
      <c r="E27" s="1030"/>
      <c r="F27" s="1016">
        <f t="shared" si="19"/>
        <v>0</v>
      </c>
      <c r="G27" s="1016">
        <f t="shared" si="19"/>
        <v>0</v>
      </c>
      <c r="H27" s="1016">
        <f t="shared" si="19"/>
        <v>0</v>
      </c>
      <c r="I27" s="1016">
        <f t="shared" si="19"/>
        <v>0</v>
      </c>
      <c r="J27" s="1016">
        <f t="shared" si="19"/>
        <v>0</v>
      </c>
      <c r="K27" s="1016">
        <f t="shared" si="19"/>
        <v>0</v>
      </c>
      <c r="L27" s="1016">
        <f t="shared" si="6"/>
        <v>0</v>
      </c>
      <c r="M27" s="1545"/>
      <c r="N27" s="1016">
        <f t="shared" si="20"/>
        <v>0</v>
      </c>
      <c r="O27" s="1016">
        <f t="shared" si="20"/>
        <v>0</v>
      </c>
      <c r="P27" s="1016">
        <f t="shared" si="20"/>
        <v>0</v>
      </c>
      <c r="Q27" s="1016">
        <f t="shared" si="20"/>
        <v>0</v>
      </c>
      <c r="R27" s="1016">
        <f t="shared" si="20"/>
        <v>0</v>
      </c>
      <c r="S27" s="1016">
        <f t="shared" si="20"/>
        <v>0</v>
      </c>
      <c r="T27" s="1016">
        <f t="shared" si="12"/>
        <v>0</v>
      </c>
      <c r="U27" s="1545"/>
    </row>
    <row r="28" spans="1:21" ht="12.75" customHeight="1">
      <c r="A28" s="1437" t="s">
        <v>840</v>
      </c>
      <c r="B28" s="636" t="s">
        <v>828</v>
      </c>
      <c r="D28" s="1030"/>
      <c r="E28" s="1030"/>
      <c r="F28" s="1016">
        <f t="shared" si="19"/>
        <v>0</v>
      </c>
      <c r="G28" s="1016">
        <f t="shared" si="19"/>
        <v>0</v>
      </c>
      <c r="H28" s="1016">
        <f t="shared" si="19"/>
        <v>0</v>
      </c>
      <c r="I28" s="1016">
        <f t="shared" si="19"/>
        <v>0</v>
      </c>
      <c r="J28" s="1016">
        <f t="shared" si="19"/>
        <v>0</v>
      </c>
      <c r="K28" s="1016">
        <f t="shared" si="19"/>
        <v>0</v>
      </c>
      <c r="L28" s="1016">
        <f t="shared" si="6"/>
        <v>0</v>
      </c>
      <c r="M28" s="1545"/>
      <c r="N28" s="1016">
        <f t="shared" si="20"/>
        <v>0</v>
      </c>
      <c r="O28" s="1016">
        <f t="shared" si="20"/>
        <v>0</v>
      </c>
      <c r="P28" s="1016">
        <f t="shared" si="20"/>
        <v>0</v>
      </c>
      <c r="Q28" s="1016">
        <f t="shared" si="20"/>
        <v>0</v>
      </c>
      <c r="R28" s="1016">
        <f t="shared" si="20"/>
        <v>0</v>
      </c>
      <c r="S28" s="1016">
        <f t="shared" si="20"/>
        <v>0</v>
      </c>
      <c r="T28" s="1016">
        <f t="shared" si="12"/>
        <v>0</v>
      </c>
      <c r="U28" s="1545"/>
    </row>
    <row r="29" spans="1:21" ht="12.75" customHeight="1">
      <c r="A29" s="1437" t="s">
        <v>840</v>
      </c>
      <c r="B29" s="636" t="s">
        <v>839</v>
      </c>
      <c r="D29" s="1030"/>
      <c r="E29" s="1030"/>
      <c r="F29" s="1016">
        <f t="shared" si="19"/>
        <v>0</v>
      </c>
      <c r="G29" s="1016">
        <f t="shared" si="19"/>
        <v>0</v>
      </c>
      <c r="H29" s="1016">
        <f t="shared" si="19"/>
        <v>0</v>
      </c>
      <c r="I29" s="1016">
        <f t="shared" si="19"/>
        <v>0</v>
      </c>
      <c r="J29" s="1016">
        <f t="shared" si="19"/>
        <v>0</v>
      </c>
      <c r="K29" s="1016">
        <f t="shared" si="19"/>
        <v>0</v>
      </c>
      <c r="L29" s="1016">
        <f t="shared" si="6"/>
        <v>0</v>
      </c>
      <c r="M29" s="1545"/>
      <c r="N29" s="1016">
        <f t="shared" si="20"/>
        <v>0</v>
      </c>
      <c r="O29" s="1016">
        <f t="shared" si="20"/>
        <v>0</v>
      </c>
      <c r="P29" s="1016">
        <f t="shared" si="20"/>
        <v>0</v>
      </c>
      <c r="Q29" s="1016">
        <f t="shared" si="20"/>
        <v>0</v>
      </c>
      <c r="R29" s="1016">
        <f t="shared" si="20"/>
        <v>0</v>
      </c>
      <c r="S29" s="1016">
        <f t="shared" si="20"/>
        <v>0</v>
      </c>
      <c r="T29" s="1016">
        <f t="shared" si="12"/>
        <v>0</v>
      </c>
      <c r="U29" s="1545"/>
    </row>
    <row r="30" spans="1:21" ht="12.75" customHeight="1">
      <c r="A30" s="1437" t="s">
        <v>830</v>
      </c>
      <c r="B30" s="636" t="s">
        <v>842</v>
      </c>
      <c r="D30" s="1030"/>
      <c r="E30" s="1030"/>
      <c r="F30" s="1016">
        <f t="shared" si="19"/>
        <v>0</v>
      </c>
      <c r="G30" s="1016">
        <f t="shared" si="19"/>
        <v>0</v>
      </c>
      <c r="H30" s="1016">
        <f t="shared" si="19"/>
        <v>0</v>
      </c>
      <c r="I30" s="1016">
        <f t="shared" si="19"/>
        <v>0</v>
      </c>
      <c r="J30" s="1016">
        <f t="shared" si="19"/>
        <v>0</v>
      </c>
      <c r="K30" s="1016">
        <f t="shared" si="19"/>
        <v>0</v>
      </c>
      <c r="L30" s="1016">
        <f t="shared" si="6"/>
        <v>0</v>
      </c>
      <c r="M30" s="1545"/>
      <c r="N30" s="1016">
        <f t="shared" si="20"/>
        <v>0</v>
      </c>
      <c r="O30" s="1016">
        <f t="shared" si="20"/>
        <v>0</v>
      </c>
      <c r="P30" s="1016">
        <f t="shared" si="20"/>
        <v>0</v>
      </c>
      <c r="Q30" s="1016">
        <f t="shared" si="20"/>
        <v>0</v>
      </c>
      <c r="R30" s="1016">
        <f t="shared" si="20"/>
        <v>0</v>
      </c>
      <c r="S30" s="1016">
        <f t="shared" si="20"/>
        <v>0</v>
      </c>
      <c r="T30" s="1016">
        <f t="shared" si="12"/>
        <v>0</v>
      </c>
      <c r="U30" s="1545"/>
    </row>
    <row r="31" spans="1:21" ht="12.75" customHeight="1">
      <c r="A31" s="1437" t="s">
        <v>836</v>
      </c>
      <c r="B31" s="636" t="s">
        <v>842</v>
      </c>
      <c r="D31" s="1030"/>
      <c r="E31" s="1030"/>
      <c r="F31" s="1016">
        <f t="shared" si="19"/>
        <v>0</v>
      </c>
      <c r="G31" s="1016">
        <f t="shared" si="19"/>
        <v>0</v>
      </c>
      <c r="H31" s="1016">
        <f t="shared" si="19"/>
        <v>0</v>
      </c>
      <c r="I31" s="1016">
        <f t="shared" si="19"/>
        <v>0</v>
      </c>
      <c r="J31" s="1016">
        <f t="shared" si="19"/>
        <v>0</v>
      </c>
      <c r="K31" s="1016">
        <f t="shared" si="19"/>
        <v>0</v>
      </c>
      <c r="L31" s="1016">
        <f t="shared" si="6"/>
        <v>0</v>
      </c>
      <c r="M31" s="1545"/>
      <c r="N31" s="1016">
        <f t="shared" si="20"/>
        <v>0</v>
      </c>
      <c r="O31" s="1016">
        <f t="shared" si="20"/>
        <v>0</v>
      </c>
      <c r="P31" s="1016">
        <f t="shared" si="20"/>
        <v>0</v>
      </c>
      <c r="Q31" s="1016">
        <f t="shared" si="20"/>
        <v>0</v>
      </c>
      <c r="R31" s="1016">
        <f t="shared" si="20"/>
        <v>0</v>
      </c>
      <c r="S31" s="1016">
        <f t="shared" si="20"/>
        <v>0</v>
      </c>
      <c r="T31" s="1016">
        <f t="shared" si="12"/>
        <v>0</v>
      </c>
      <c r="U31" s="1545"/>
    </row>
    <row r="32" spans="1:21" ht="12.75" customHeight="1">
      <c r="A32" s="1437" t="s">
        <v>840</v>
      </c>
      <c r="B32" s="636" t="s">
        <v>842</v>
      </c>
      <c r="D32" s="1030"/>
      <c r="E32" s="1030"/>
      <c r="F32" s="1016">
        <f t="shared" si="19"/>
        <v>0</v>
      </c>
      <c r="G32" s="1016">
        <f t="shared" si="19"/>
        <v>0</v>
      </c>
      <c r="H32" s="1016">
        <f t="shared" si="19"/>
        <v>0</v>
      </c>
      <c r="I32" s="1016">
        <f t="shared" si="19"/>
        <v>0</v>
      </c>
      <c r="J32" s="1016">
        <f t="shared" si="19"/>
        <v>0</v>
      </c>
      <c r="K32" s="1016">
        <f t="shared" si="19"/>
        <v>0</v>
      </c>
      <c r="L32" s="1016">
        <f t="shared" si="6"/>
        <v>0</v>
      </c>
      <c r="M32" s="1545"/>
      <c r="N32" s="1016">
        <f t="shared" si="20"/>
        <v>0</v>
      </c>
      <c r="O32" s="1016">
        <f t="shared" si="20"/>
        <v>0</v>
      </c>
      <c r="P32" s="1016">
        <f t="shared" si="20"/>
        <v>0</v>
      </c>
      <c r="Q32" s="1016">
        <f t="shared" si="20"/>
        <v>0</v>
      </c>
      <c r="R32" s="1016">
        <f t="shared" si="20"/>
        <v>0</v>
      </c>
      <c r="S32" s="1016">
        <f t="shared" si="20"/>
        <v>0</v>
      </c>
      <c r="T32" s="1016">
        <f t="shared" si="12"/>
        <v>0</v>
      </c>
      <c r="U32" s="1545"/>
    </row>
    <row r="33" spans="1:40" ht="12.75" customHeight="1">
      <c r="A33" s="2272" t="s">
        <v>1082</v>
      </c>
      <c r="B33" s="2272"/>
      <c r="D33" s="1031"/>
      <c r="E33" s="1031"/>
      <c r="F33" s="1016">
        <f t="shared" ref="F33" si="21">SUM(F6:F32)</f>
        <v>0</v>
      </c>
      <c r="G33" s="1016">
        <f t="shared" ref="G33:K33" si="22">SUM(G6:G32)</f>
        <v>0</v>
      </c>
      <c r="H33" s="1016">
        <f t="shared" si="22"/>
        <v>0</v>
      </c>
      <c r="I33" s="1016">
        <f t="shared" si="22"/>
        <v>0</v>
      </c>
      <c r="J33" s="1016">
        <f t="shared" si="22"/>
        <v>0</v>
      </c>
      <c r="K33" s="1016">
        <f t="shared" si="22"/>
        <v>0</v>
      </c>
      <c r="L33" s="1016">
        <f t="shared" si="6"/>
        <v>0</v>
      </c>
      <c r="M33" s="1545"/>
      <c r="N33" s="1016">
        <f t="shared" ref="N33:R33" si="23">SUM(N6:N32)</f>
        <v>0</v>
      </c>
      <c r="O33" s="1016">
        <f t="shared" si="23"/>
        <v>0</v>
      </c>
      <c r="P33" s="1016">
        <f t="shared" si="23"/>
        <v>0</v>
      </c>
      <c r="Q33" s="1016">
        <f t="shared" si="23"/>
        <v>0</v>
      </c>
      <c r="R33" s="1016">
        <f t="shared" si="23"/>
        <v>0</v>
      </c>
      <c r="S33" s="1016">
        <f>SUM(S6:S32)</f>
        <v>0</v>
      </c>
      <c r="T33" s="1016">
        <f>SUM(O33:S33)</f>
        <v>0</v>
      </c>
      <c r="U33" s="1545"/>
    </row>
    <row r="34" spans="1:40" ht="12.75" customHeight="1">
      <c r="A34" s="1546"/>
      <c r="B34" s="1030"/>
      <c r="C34" s="1030"/>
      <c r="D34" s="1030"/>
      <c r="E34" s="1030"/>
      <c r="F34" s="1463"/>
      <c r="G34" s="1463"/>
      <c r="H34" s="1463"/>
      <c r="I34" s="1463"/>
      <c r="J34" s="1463"/>
      <c r="K34" s="1463"/>
      <c r="L34" s="1463"/>
      <c r="M34" s="1547"/>
      <c r="AK34" s="1207" t="s">
        <v>645</v>
      </c>
      <c r="AL34" s="1208"/>
      <c r="AM34" s="1208"/>
      <c r="AN34" s="1854"/>
    </row>
    <row r="35" spans="1:40" ht="12.75" customHeight="1">
      <c r="A35" s="1021"/>
      <c r="B35" s="1021"/>
      <c r="D35" s="984"/>
      <c r="E35" s="984"/>
      <c r="M35" s="1021"/>
      <c r="N35" s="2269" t="s">
        <v>1657</v>
      </c>
      <c r="O35" s="2270"/>
      <c r="P35" s="2270"/>
      <c r="Q35" s="2270"/>
      <c r="R35" s="2270"/>
      <c r="S35" s="2270"/>
      <c r="T35" s="2271"/>
      <c r="AD35" s="1207" t="s">
        <v>729</v>
      </c>
      <c r="AE35" s="1208"/>
      <c r="AF35" s="1208"/>
      <c r="AG35" s="1208"/>
      <c r="AH35" s="1208"/>
      <c r="AI35" s="1854"/>
      <c r="AJ35" s="1280"/>
      <c r="AK35" s="774" t="s">
        <v>647</v>
      </c>
      <c r="AL35" s="774" t="s">
        <v>648</v>
      </c>
      <c r="AM35" s="774" t="s">
        <v>649</v>
      </c>
      <c r="AN35" s="1345" t="s">
        <v>1</v>
      </c>
    </row>
    <row r="36" spans="1:40" ht="12.75" customHeight="1">
      <c r="A36" s="1546"/>
      <c r="B36" s="1030"/>
      <c r="C36" s="1030"/>
      <c r="D36" s="1030"/>
      <c r="E36" s="1030"/>
      <c r="F36" s="1463"/>
      <c r="G36" s="1463"/>
      <c r="H36" s="1463"/>
      <c r="I36" s="1463"/>
      <c r="J36" s="1463"/>
      <c r="K36" s="1463"/>
      <c r="N36" s="909">
        <v>2010</v>
      </c>
      <c r="O36" s="909">
        <v>2011</v>
      </c>
      <c r="P36" s="909">
        <v>2012</v>
      </c>
      <c r="Q36" s="909">
        <v>2013</v>
      </c>
      <c r="R36" s="909">
        <v>2014</v>
      </c>
      <c r="S36" s="909">
        <v>2015</v>
      </c>
      <c r="T36" s="909" t="s">
        <v>1</v>
      </c>
      <c r="AD36" s="909">
        <v>2010</v>
      </c>
      <c r="AE36" s="909">
        <v>2011</v>
      </c>
      <c r="AF36" s="909">
        <v>2012</v>
      </c>
      <c r="AG36" s="909">
        <v>2013</v>
      </c>
      <c r="AH36" s="909">
        <v>2014</v>
      </c>
      <c r="AI36" s="909">
        <v>2015</v>
      </c>
      <c r="AJ36" s="1280"/>
      <c r="AK36" s="776" t="s">
        <v>654</v>
      </c>
      <c r="AL36" s="777" t="s">
        <v>655</v>
      </c>
      <c r="AM36" s="777" t="s">
        <v>656</v>
      </c>
      <c r="AN36" s="776" t="s">
        <v>657</v>
      </c>
    </row>
    <row r="37" spans="1:40">
      <c r="A37" s="1855" t="s">
        <v>1273</v>
      </c>
      <c r="B37" s="1856"/>
      <c r="D37" s="1028"/>
      <c r="E37" s="1028"/>
      <c r="F37" s="776">
        <v>2010</v>
      </c>
      <c r="G37" s="3">
        <v>2011</v>
      </c>
      <c r="H37" s="3">
        <v>2012</v>
      </c>
      <c r="I37" s="3">
        <v>2013</v>
      </c>
      <c r="J37" s="3">
        <v>2014</v>
      </c>
      <c r="K37" s="3">
        <v>2015</v>
      </c>
      <c r="L37" s="3" t="s">
        <v>1345</v>
      </c>
      <c r="N37" s="1366" t="s">
        <v>3</v>
      </c>
      <c r="O37" s="1366" t="s">
        <v>3</v>
      </c>
      <c r="P37" s="1366" t="s">
        <v>3</v>
      </c>
      <c r="Q37" s="1366" t="s">
        <v>3</v>
      </c>
      <c r="R37" s="1366" t="s">
        <v>3</v>
      </c>
      <c r="S37" s="1366" t="s">
        <v>3</v>
      </c>
      <c r="T37" s="1366" t="s">
        <v>3</v>
      </c>
      <c r="AD37" s="909" t="s">
        <v>733</v>
      </c>
      <c r="AE37" s="909" t="s">
        <v>733</v>
      </c>
      <c r="AF37" s="909" t="s">
        <v>733</v>
      </c>
      <c r="AG37" s="909" t="s">
        <v>733</v>
      </c>
      <c r="AH37" s="909" t="s">
        <v>733</v>
      </c>
      <c r="AI37" s="909" t="s">
        <v>733</v>
      </c>
      <c r="AJ37" s="1280"/>
      <c r="AK37" s="909" t="s">
        <v>733</v>
      </c>
      <c r="AL37" s="909" t="s">
        <v>733</v>
      </c>
      <c r="AM37" s="909" t="s">
        <v>733</v>
      </c>
      <c r="AN37" s="909" t="s">
        <v>733</v>
      </c>
    </row>
    <row r="38" spans="1:40" ht="12.75" customHeight="1">
      <c r="A38" s="1437" t="s">
        <v>825</v>
      </c>
      <c r="B38" s="636" t="s">
        <v>530</v>
      </c>
      <c r="D38" s="1030"/>
      <c r="E38" s="1030"/>
      <c r="F38" s="1861"/>
      <c r="G38" s="1861"/>
      <c r="H38" s="1861"/>
      <c r="I38" s="1861"/>
      <c r="J38" s="1861"/>
      <c r="K38" s="1861"/>
      <c r="L38" s="1016">
        <f>SUM(G38:K38)</f>
        <v>0</v>
      </c>
      <c r="N38" s="1861"/>
      <c r="O38" s="1861"/>
      <c r="P38" s="1024"/>
      <c r="Q38" s="1024"/>
      <c r="R38" s="1024"/>
      <c r="S38" s="1024"/>
      <c r="T38" s="1016">
        <f>SUM(O38:S38)</f>
        <v>0</v>
      </c>
      <c r="AD38" s="1862">
        <f>IF(SUM(F38,N38)=0,0,(IF(OR(F38=0,N38=0),"Err",N38*1000/F38)))</f>
        <v>0</v>
      </c>
      <c r="AE38" s="1862">
        <f t="shared" ref="AD38:AI42" si="24">IF(SUM(G38,O38)=0,0,(IF(OR(G38=0,O38=0),"Err",O38*1000/G38)))</f>
        <v>0</v>
      </c>
      <c r="AF38" s="1862">
        <f t="shared" si="24"/>
        <v>0</v>
      </c>
      <c r="AG38" s="1862">
        <f t="shared" si="24"/>
        <v>0</v>
      </c>
      <c r="AH38" s="1862">
        <f>IF(SUM(J38,R38)=0,0,(IF(OR(J38=0,R38=0),"Err",R38*1000/J38)))</f>
        <v>0</v>
      </c>
      <c r="AI38" s="1862">
        <f t="shared" si="24"/>
        <v>0</v>
      </c>
      <c r="AJ38" s="1771"/>
      <c r="AK38" s="1862">
        <f>IF(SUM(G38,H38,O38,P38)=0,0,(IF(OR(O38=0,P38=0,G38=0,H38=0),"ERR",((O38+P38)*1000)/(G38+H38))))</f>
        <v>0</v>
      </c>
      <c r="AL38" s="1862">
        <f>IF(SUM(G38,H38,I38,O38,P38,Q38)=0,0,(IF(OR(O38=0,P38=0,Q38=0,G38=0,H38=0,I38=0),"ERR",((O38+P38+Q38)*1000)/(G38+H38+I38))))</f>
        <v>0</v>
      </c>
      <c r="AM38" s="1862">
        <f>IF(SUM(G38,H38,I38,J38,O38,P38,Q38,R38)=0,0,(IF(OR(O38=0,P38=0,Q38=0,R38=0,G38=0,H38=0,I38=0,J38=0),"ERR",((O38+P38+Q38+R38)*1000)/(G38+H38+I38+J38))))</f>
        <v>0</v>
      </c>
      <c r="AN38" s="1862">
        <f>IF(SUM(G38,H38,I38,J38,K38,O38,P38,Q38,R38,S38)=0,0,(IF(OR(O38=0,P38=0,Q38=0,R38=0,S38=0,G38=0,H38=0,I38=0,J38=0,K38=0),"ERR",((O38+P38+Q38+R38+S38)*1000)/(G38+H38+I38+J38+K38))))</f>
        <v>0</v>
      </c>
    </row>
    <row r="39" spans="1:40" ht="12.75" customHeight="1">
      <c r="A39" s="1437" t="s">
        <v>830</v>
      </c>
      <c r="B39" s="636" t="s">
        <v>530</v>
      </c>
      <c r="D39" s="1030"/>
      <c r="E39" s="1030"/>
      <c r="F39" s="1861"/>
      <c r="G39" s="1861"/>
      <c r="H39" s="1861"/>
      <c r="I39" s="1861"/>
      <c r="J39" s="1861"/>
      <c r="K39" s="1861"/>
      <c r="L39" s="1016">
        <f t="shared" ref="L39:L100" si="25">SUM(G39:K39)</f>
        <v>0</v>
      </c>
      <c r="N39" s="1861"/>
      <c r="O39" s="1861"/>
      <c r="P39" s="1024"/>
      <c r="Q39" s="1024"/>
      <c r="R39" s="1024"/>
      <c r="S39" s="1024"/>
      <c r="T39" s="1016">
        <f>SUM(O39:S39)</f>
        <v>0</v>
      </c>
      <c r="AD39" s="1862">
        <f t="shared" si="24"/>
        <v>0</v>
      </c>
      <c r="AE39" s="1862">
        <f t="shared" si="24"/>
        <v>0</v>
      </c>
      <c r="AF39" s="1862">
        <f t="shared" si="24"/>
        <v>0</v>
      </c>
      <c r="AG39" s="1862">
        <f t="shared" si="24"/>
        <v>0</v>
      </c>
      <c r="AH39" s="1862">
        <f t="shared" si="24"/>
        <v>0</v>
      </c>
      <c r="AI39" s="1862">
        <f t="shared" si="24"/>
        <v>0</v>
      </c>
      <c r="AJ39" s="1771"/>
      <c r="AK39" s="1862">
        <f>IF(SUM(G39,H39,O39,P39)=0,0,(IF(OR(O39=0,P39=0,G39=0,H39=0),"ERR",((O39+P39)*1000)/(G39+H39))))</f>
        <v>0</v>
      </c>
      <c r="AL39" s="1862">
        <f>IF(SUM(G39,H39,I39,O39,P39,Q39)=0,0,(IF(OR(O39=0,P39=0,Q39=0,G39=0,H39=0,I39=0),"ERR",((O39+P39+Q39)*1000)/(G39+H39+I39))))</f>
        <v>0</v>
      </c>
      <c r="AM39" s="1862">
        <f>IF(SUM(G39,H39,I39,J39,O39,P39,Q39,R39)=0,0,(IF(OR(O39=0,P39=0,Q39=0,R39=0,G39=0,H39=0,I39=0,J39=0),"ERR",((O39+P39+Q39+R39)*1000)/(G39+H39+I39+J39))))</f>
        <v>0</v>
      </c>
      <c r="AN39" s="1862">
        <f>IF(SUM(G39,H39,I39,J39,K39,O39,P39,Q39,R39,S39)=0,0,(IF(OR(O39=0,P39=0,Q39=0,R39=0,S39=0,G39=0,H39=0,I39=0,J39=0,K39=0),"ERR",((O39+P39+Q39+R39+S39)*1000)/(G39+H39+I39+J39+K39))))</f>
        <v>0</v>
      </c>
    </row>
    <row r="40" spans="1:40" ht="12.75" customHeight="1">
      <c r="A40" s="1437" t="s">
        <v>836</v>
      </c>
      <c r="B40" s="636" t="s">
        <v>530</v>
      </c>
      <c r="D40" s="1030"/>
      <c r="E40" s="1030"/>
      <c r="F40" s="1861"/>
      <c r="G40" s="1861"/>
      <c r="H40" s="1861"/>
      <c r="I40" s="1861"/>
      <c r="J40" s="1861"/>
      <c r="K40" s="1861"/>
      <c r="L40" s="1016">
        <f t="shared" si="25"/>
        <v>0</v>
      </c>
      <c r="N40" s="1861"/>
      <c r="O40" s="1861"/>
      <c r="P40" s="1024"/>
      <c r="Q40" s="1024"/>
      <c r="R40" s="1024"/>
      <c r="S40" s="1024"/>
      <c r="T40" s="1016">
        <f>SUM(O40:S40)</f>
        <v>0</v>
      </c>
      <c r="AD40" s="1862">
        <f t="shared" si="24"/>
        <v>0</v>
      </c>
      <c r="AE40" s="1862">
        <f t="shared" si="24"/>
        <v>0</v>
      </c>
      <c r="AF40" s="1862">
        <f t="shared" si="24"/>
        <v>0</v>
      </c>
      <c r="AG40" s="1862">
        <f t="shared" si="24"/>
        <v>0</v>
      </c>
      <c r="AH40" s="1862">
        <f t="shared" si="24"/>
        <v>0</v>
      </c>
      <c r="AI40" s="1862">
        <f t="shared" si="24"/>
        <v>0</v>
      </c>
      <c r="AJ40" s="1771"/>
      <c r="AK40" s="1862">
        <f>IF(SUM(G40,H40,O40,P40)=0,0,(IF(OR(O40=0,P40=0,G40=0,H40=0),"ERR",((O40+P40)*1000)/(G40+H40))))</f>
        <v>0</v>
      </c>
      <c r="AL40" s="1862">
        <f>IF(SUM(G40,H40,I40,O40,P40,Q40)=0,0,(IF(OR(O40=0,P40=0,Q40=0,G40=0,H40=0,I40=0),"ERR",((O40+P40+Q40)*1000)/(G40+H40+I40))))</f>
        <v>0</v>
      </c>
      <c r="AM40" s="1862">
        <f>IF(SUM(G40,H40,I40,J40,O40,P40,Q40,R40)=0,0,(IF(OR(O40=0,P40=0,Q40=0,R40=0,G40=0,H40=0,I40=0,J40=0),"ERR",((O40+P40+Q40+R40)*1000)/(G40+H40+I40+J40))))</f>
        <v>0</v>
      </c>
      <c r="AN40" s="1862">
        <f>IF(SUM(G40,H40,I40,J40,K40,O40,P40,Q40,R40,S40)=0,0,(IF(OR(O40=0,P40=0,Q40=0,R40=0,S40=0,G40=0,H40=0,I40=0,J40=0,K40=0),"ERR",((O40+P40+Q40+R40+S40)*1000)/(G40+H40+I40+J40+K40))))</f>
        <v>0</v>
      </c>
    </row>
    <row r="41" spans="1:40" ht="12.75" customHeight="1">
      <c r="A41" s="1437" t="s">
        <v>840</v>
      </c>
      <c r="B41" s="636" t="s">
        <v>841</v>
      </c>
      <c r="D41" s="1030"/>
      <c r="E41" s="1030"/>
      <c r="F41" s="1861"/>
      <c r="G41" s="1861"/>
      <c r="H41" s="1861"/>
      <c r="I41" s="1861"/>
      <c r="J41" s="1861"/>
      <c r="K41" s="1861"/>
      <c r="L41" s="1016">
        <f t="shared" si="25"/>
        <v>0</v>
      </c>
      <c r="N41" s="1861"/>
      <c r="O41" s="1861"/>
      <c r="P41" s="1024"/>
      <c r="Q41" s="1024"/>
      <c r="R41" s="1024"/>
      <c r="S41" s="1024"/>
      <c r="T41" s="1016">
        <f>SUM(O41:S41)</f>
        <v>0</v>
      </c>
      <c r="AD41" s="1862">
        <f t="shared" si="24"/>
        <v>0</v>
      </c>
      <c r="AE41" s="1862">
        <f t="shared" si="24"/>
        <v>0</v>
      </c>
      <c r="AF41" s="1862">
        <f t="shared" si="24"/>
        <v>0</v>
      </c>
      <c r="AG41" s="1862">
        <f t="shared" si="24"/>
        <v>0</v>
      </c>
      <c r="AH41" s="1862">
        <f t="shared" si="24"/>
        <v>0</v>
      </c>
      <c r="AI41" s="1862">
        <f t="shared" si="24"/>
        <v>0</v>
      </c>
      <c r="AJ41" s="1771"/>
      <c r="AK41" s="1862">
        <f>IF(SUM(G41,H41,O41,P41)=0,0,(IF(OR(O41=0,P41=0,G41=0,H41=0),"ERR",((O41+P41)*1000)/(G41+H41))))</f>
        <v>0</v>
      </c>
      <c r="AL41" s="1862">
        <f>IF(SUM(G41,H41,I41,O41,P41,Q41)=0,0,(IF(OR(O41=0,P41=0,Q41=0,G41=0,H41=0,I41=0),"ERR",((O41+P41+Q41)*1000)/(G41+H41+I41))))</f>
        <v>0</v>
      </c>
      <c r="AM41" s="1862">
        <f>IF(SUM(G41,H41,I41,J41,O41,P41,Q41,R41)=0,0,(IF(OR(O41=0,P41=0,Q41=0,R41=0,G41=0,H41=0,I41=0,J41=0),"ERR",((O41+P41+Q41+R41)*1000)/(G41+H41+I41+J41))))</f>
        <v>0</v>
      </c>
      <c r="AN41" s="1862">
        <f>IF(SUM(G41,H41,I41,J41,K41,O41,P41,Q41,R41,S41)=0,0,(IF(OR(O41=0,P41=0,Q41=0,R41=0,S41=0,G41=0,H41=0,I41=0,J41=0,K41=0),"ERR",((O41+P41+Q41+R41+S41)*1000)/(G41+H41+I41+J41+K41))))</f>
        <v>0</v>
      </c>
    </row>
    <row r="42" spans="1:40" ht="12.75" customHeight="1">
      <c r="A42" s="1855" t="s">
        <v>1304</v>
      </c>
      <c r="B42" s="1856"/>
      <c r="D42" s="1030"/>
      <c r="E42" s="1030"/>
      <c r="F42" s="1016">
        <f>SUM(F38:F41)</f>
        <v>0</v>
      </c>
      <c r="G42" s="1016">
        <f t="shared" ref="G42:L42" si="26">SUM(G38:G41)</f>
        <v>0</v>
      </c>
      <c r="H42" s="1016">
        <f t="shared" si="26"/>
        <v>0</v>
      </c>
      <c r="I42" s="1016">
        <f t="shared" si="26"/>
        <v>0</v>
      </c>
      <c r="J42" s="1016">
        <f t="shared" si="26"/>
        <v>0</v>
      </c>
      <c r="K42" s="1016">
        <f t="shared" si="26"/>
        <v>0</v>
      </c>
      <c r="L42" s="1016">
        <f t="shared" si="26"/>
        <v>0</v>
      </c>
      <c r="N42" s="1016">
        <f>SUM(N38:N41)</f>
        <v>0</v>
      </c>
      <c r="O42" s="1016">
        <f t="shared" ref="O42:R42" si="27">SUM(O38:O41)</f>
        <v>0</v>
      </c>
      <c r="P42" s="1016">
        <f t="shared" si="27"/>
        <v>0</v>
      </c>
      <c r="Q42" s="1016">
        <f t="shared" si="27"/>
        <v>0</v>
      </c>
      <c r="R42" s="1016">
        <f t="shared" si="27"/>
        <v>0</v>
      </c>
      <c r="S42" s="1016">
        <f>SUM(S38:S41)</f>
        <v>0</v>
      </c>
      <c r="T42" s="1016">
        <f>SUM(T38:T41)</f>
        <v>0</v>
      </c>
      <c r="AD42" s="1862">
        <f t="shared" si="24"/>
        <v>0</v>
      </c>
      <c r="AE42" s="1862">
        <f t="shared" si="24"/>
        <v>0</v>
      </c>
      <c r="AF42" s="1862">
        <f t="shared" si="24"/>
        <v>0</v>
      </c>
      <c r="AG42" s="1862">
        <f t="shared" si="24"/>
        <v>0</v>
      </c>
      <c r="AH42" s="1862">
        <f t="shared" si="24"/>
        <v>0</v>
      </c>
      <c r="AI42" s="1862">
        <f t="shared" si="24"/>
        <v>0</v>
      </c>
      <c r="AJ42" s="1771"/>
      <c r="AK42" s="1862">
        <f>IF(SUM(G42,H42,O42,P42)=0,0,(IF(OR(O42=0,P42=0,G42=0,H42=0),"ERR",((O42+P42)*1000)/(G42+H42))))</f>
        <v>0</v>
      </c>
      <c r="AL42" s="1862">
        <f>IF(SUM(G42,H42,I42,O42,P42,Q42)=0,0,(IF(OR(O42=0,P42=0,Q42=0,G42=0,H42=0,I42=0),"ERR",((O42+P42+Q42)*1000)/(G42+H42+I42))))</f>
        <v>0</v>
      </c>
      <c r="AM42" s="1862">
        <f>IF(SUM(G42,H42,I42,J42,O42,P42,Q42,R42)=0,0,(IF(OR(O42=0,P42=0,Q42=0,R42=0,G42=0,H42=0,I42=0,J42=0),"ERR",((O42+P42+Q42+R42)*1000)/(G42+H42+I42+J42))))</f>
        <v>0</v>
      </c>
      <c r="AN42" s="1862">
        <f>IF(SUM(G42,H42,I42,J42,K42,O42,P42,Q42,R42,S42)=0,0,(IF(OR(O42=0,P42=0,Q42=0,R42=0,S42=0,G42=0,H42=0,I42=0,J42=0,K42=0),"ERR",((O42+P42+Q42+R42+S42)*1000)/(G42+H42+I42+J42+K42))))</f>
        <v>0</v>
      </c>
    </row>
    <row r="43" spans="1:40" ht="12.75" customHeight="1">
      <c r="A43" s="1021"/>
      <c r="B43" s="1021"/>
      <c r="AD43" s="1771"/>
      <c r="AE43" s="1771"/>
      <c r="AF43" s="1771"/>
      <c r="AG43" s="1771"/>
      <c r="AH43" s="1771"/>
      <c r="AI43" s="1771"/>
      <c r="AJ43" s="1771"/>
      <c r="AK43" s="1771"/>
      <c r="AL43" s="1771"/>
      <c r="AM43" s="1771"/>
      <c r="AN43" s="1771"/>
    </row>
    <row r="44" spans="1:40" ht="12.75" customHeight="1">
      <c r="A44" s="1021"/>
      <c r="B44" s="1021"/>
      <c r="N44" s="2269" t="s">
        <v>1658</v>
      </c>
      <c r="O44" s="2270"/>
      <c r="P44" s="2270"/>
      <c r="Q44" s="2270"/>
      <c r="R44" s="2270"/>
      <c r="S44" s="2270"/>
      <c r="T44" s="2271"/>
      <c r="AD44" s="1771"/>
      <c r="AE44" s="1771"/>
      <c r="AF44" s="1771"/>
      <c r="AG44" s="1771"/>
      <c r="AH44" s="1771"/>
      <c r="AI44" s="1771"/>
      <c r="AJ44" s="1771"/>
      <c r="AK44" s="1771"/>
      <c r="AL44" s="1771"/>
      <c r="AM44" s="1771"/>
      <c r="AN44" s="1771"/>
    </row>
    <row r="45" spans="1:40" ht="12.75" customHeight="1">
      <c r="A45" s="1855" t="s">
        <v>1300</v>
      </c>
      <c r="B45" s="1856"/>
      <c r="D45" s="984"/>
      <c r="E45" s="984"/>
      <c r="F45" s="776">
        <v>2010</v>
      </c>
      <c r="G45" s="3">
        <v>2011</v>
      </c>
      <c r="H45" s="3">
        <v>2012</v>
      </c>
      <c r="I45" s="3">
        <v>2013</v>
      </c>
      <c r="J45" s="3">
        <v>2014</v>
      </c>
      <c r="K45" s="3">
        <v>2015</v>
      </c>
      <c r="L45" s="3" t="s">
        <v>1345</v>
      </c>
      <c r="N45" s="909">
        <v>2010</v>
      </c>
      <c r="O45" s="909">
        <v>2011</v>
      </c>
      <c r="P45" s="909">
        <v>2012</v>
      </c>
      <c r="Q45" s="909">
        <v>2013</v>
      </c>
      <c r="R45" s="909">
        <v>2014</v>
      </c>
      <c r="S45" s="909">
        <v>2015</v>
      </c>
      <c r="T45" s="909" t="s">
        <v>1</v>
      </c>
      <c r="AD45" s="909" t="s">
        <v>733</v>
      </c>
      <c r="AE45" s="909" t="s">
        <v>733</v>
      </c>
      <c r="AF45" s="909" t="s">
        <v>733</v>
      </c>
      <c r="AG45" s="909" t="s">
        <v>733</v>
      </c>
      <c r="AH45" s="909" t="s">
        <v>733</v>
      </c>
      <c r="AI45" s="909" t="s">
        <v>733</v>
      </c>
      <c r="AJ45" s="1771"/>
      <c r="AK45" s="909" t="s">
        <v>733</v>
      </c>
      <c r="AL45" s="909" t="s">
        <v>733</v>
      </c>
      <c r="AM45" s="909" t="s">
        <v>733</v>
      </c>
      <c r="AN45" s="909" t="s">
        <v>733</v>
      </c>
    </row>
    <row r="46" spans="1:40" ht="12.75" customHeight="1">
      <c r="A46" s="1437" t="s">
        <v>824</v>
      </c>
      <c r="B46" s="636" t="s">
        <v>1275</v>
      </c>
      <c r="D46" s="984"/>
      <c r="E46" s="984"/>
      <c r="F46" s="1861"/>
      <c r="G46" s="1861"/>
      <c r="H46" s="1861"/>
      <c r="I46" s="1861"/>
      <c r="J46" s="1861"/>
      <c r="K46" s="1861"/>
      <c r="L46" s="1016">
        <f t="shared" si="25"/>
        <v>0</v>
      </c>
      <c r="N46" s="1026"/>
      <c r="O46" s="1026"/>
      <c r="P46" s="1026"/>
      <c r="Q46" s="1026"/>
      <c r="R46" s="1026"/>
      <c r="S46" s="1026"/>
      <c r="T46" s="1016">
        <f>SUM(O46:S46)</f>
        <v>0</v>
      </c>
      <c r="AD46" s="1862">
        <f t="shared" ref="AD46:AI47" si="28">IF(SUM(F46,N46)=0,0,(IF(OR(F46=0,N46=0),"Err",(N46)*1000/F46)))</f>
        <v>0</v>
      </c>
      <c r="AE46" s="1862">
        <f t="shared" si="28"/>
        <v>0</v>
      </c>
      <c r="AF46" s="1862">
        <f t="shared" si="28"/>
        <v>0</v>
      </c>
      <c r="AG46" s="1862">
        <f t="shared" si="28"/>
        <v>0</v>
      </c>
      <c r="AH46" s="1862">
        <f t="shared" si="28"/>
        <v>0</v>
      </c>
      <c r="AI46" s="1862">
        <f t="shared" si="28"/>
        <v>0</v>
      </c>
      <c r="AJ46" s="1771"/>
      <c r="AK46" s="1862">
        <f>IF(SUM(G46,H46,O46,P46)=0,0,(IF(OR(O46=0,P46=0,G46=0,H46=0),"ERR",((O46+P46)*1000)/(G46+H46))))</f>
        <v>0</v>
      </c>
      <c r="AL46" s="1862">
        <f>IF(SUM(G46,H46,I46,O46,P46,Q46)=0,0,(IF(OR(O46=0,P46=0,Q46=0,G46=0,H46=0,I46=0),"ERR",((O46+P46+Q46)*1000)/(G46+H46+I46))))</f>
        <v>0</v>
      </c>
      <c r="AM46" s="1862">
        <f>IF(SUM(G46,H46,I46,J46,O46,P46,Q46,R46)=0,0,(IF(OR(O46=0,P46=0,Q46=0,R46=0,G46=0,H46=0,I46=0,J46=0),"ERR",((O46+P46+Q46+R46)*1000)/(G46+H46+I46+J46))))</f>
        <v>0</v>
      </c>
      <c r="AN46" s="1862">
        <f>IF(SUM(G46,H46,I46,J46,K46,O46,P46,Q46,R46,S46)=0,0,(IF(OR(O46=0,P46=0,Q46=0,R46=0,S46=0,G46=0,H46=0,I46=0,J46=0,K46=0),"ERR",((O46+P46+Q46+R46+S46)*1000)/(G46+H46+I46+J46+K46))))</f>
        <v>0</v>
      </c>
    </row>
    <row r="47" spans="1:40" ht="12.75" customHeight="1">
      <c r="A47" s="1437" t="s">
        <v>824</v>
      </c>
      <c r="B47" s="636" t="s">
        <v>1276</v>
      </c>
      <c r="D47" s="984"/>
      <c r="E47" s="984"/>
      <c r="F47" s="1861"/>
      <c r="G47" s="1861"/>
      <c r="H47" s="1861"/>
      <c r="I47" s="1861"/>
      <c r="J47" s="1861"/>
      <c r="K47" s="1861"/>
      <c r="L47" s="1693">
        <f t="shared" si="25"/>
        <v>0</v>
      </c>
      <c r="N47" s="1692"/>
      <c r="O47" s="1692"/>
      <c r="P47" s="1692"/>
      <c r="Q47" s="1692"/>
      <c r="R47" s="1692"/>
      <c r="S47" s="1692"/>
      <c r="T47" s="1693">
        <f>SUM(O47:S47)</f>
        <v>0</v>
      </c>
      <c r="AD47" s="1862">
        <f t="shared" si="28"/>
        <v>0</v>
      </c>
      <c r="AE47" s="1862">
        <f t="shared" si="28"/>
        <v>0</v>
      </c>
      <c r="AF47" s="1862">
        <f t="shared" si="28"/>
        <v>0</v>
      </c>
      <c r="AG47" s="1862">
        <f t="shared" si="28"/>
        <v>0</v>
      </c>
      <c r="AH47" s="1862">
        <f t="shared" si="28"/>
        <v>0</v>
      </c>
      <c r="AI47" s="1862">
        <f t="shared" si="28"/>
        <v>0</v>
      </c>
      <c r="AJ47" s="1771"/>
      <c r="AK47" s="1862">
        <f>IF(SUM(G47,H47,O47,P47)=0,0,(IF(OR(O47=0,P47=0,G47=0,H47=0),"ERR",((O47+P47)*1000)/(G47+H47))))</f>
        <v>0</v>
      </c>
      <c r="AL47" s="1862">
        <f>IF(SUM(G47,H47,I47,O47,P47,Q47)=0,0,(IF(OR(O47=0,P47=0,Q47=0,G47=0,H47=0,I47=0),"ERR",((O47+P47+Q47)*1000)/(G47+H47+I47))))</f>
        <v>0</v>
      </c>
      <c r="AM47" s="1862">
        <f>IF(SUM(G47,H47,I47,J47,O47,P47,Q47,R47)=0,0,(IF(OR(O47=0,P47=0,Q47=0,R47=0,G47=0,H47=0,I47=0,J47=0),"ERR",((O47+P47+Q47+R47)*1000)/(G47+H47+I47+J47))))</f>
        <v>0</v>
      </c>
      <c r="AN47" s="1862">
        <f>IF(SUM(G47,H47,I47,J47,K47,O47,P47,Q47,R47,S47)=0,0,(IF(OR(O47=0,P47=0,Q47=0,R47=0,S47=0,G47=0,H47=0,I47=0,J47=0,K47=0),"ERR",((O47+P47+Q47+R47+S47)*1000)/(G47+H47+I47+J47+K47))))</f>
        <v>0</v>
      </c>
    </row>
    <row r="48" spans="1:40" ht="12.75" customHeight="1">
      <c r="A48" s="1437" t="s">
        <v>825</v>
      </c>
      <c r="B48" s="636" t="s">
        <v>530</v>
      </c>
      <c r="D48" s="984"/>
      <c r="E48" s="984"/>
      <c r="F48" s="1696"/>
      <c r="G48" s="1697"/>
      <c r="H48" s="1697"/>
      <c r="I48" s="1697"/>
      <c r="J48" s="1697"/>
      <c r="K48" s="1697"/>
      <c r="L48" s="1698"/>
      <c r="N48" s="1696"/>
      <c r="O48" s="1697"/>
      <c r="P48" s="1697"/>
      <c r="Q48" s="1697"/>
      <c r="R48" s="1697"/>
      <c r="S48" s="1697"/>
      <c r="T48" s="1698"/>
      <c r="AD48" s="1772"/>
      <c r="AE48" s="1772"/>
      <c r="AF48" s="1772"/>
      <c r="AG48" s="1772"/>
      <c r="AH48" s="1772"/>
      <c r="AI48" s="1773"/>
      <c r="AJ48" s="1771"/>
      <c r="AK48" s="1772"/>
      <c r="AL48" s="1772"/>
      <c r="AM48" s="1772"/>
      <c r="AN48" s="1773"/>
    </row>
    <row r="49" spans="1:40" ht="12.75" customHeight="1">
      <c r="A49" s="1437" t="s">
        <v>825</v>
      </c>
      <c r="B49" s="636" t="s">
        <v>531</v>
      </c>
      <c r="D49" s="984"/>
      <c r="E49" s="984"/>
      <c r="F49" s="1861"/>
      <c r="G49" s="1861"/>
      <c r="H49" s="1861"/>
      <c r="I49" s="1861"/>
      <c r="J49" s="1861"/>
      <c r="K49" s="1861"/>
      <c r="L49" s="1694">
        <f t="shared" si="25"/>
        <v>0</v>
      </c>
      <c r="N49" s="1695"/>
      <c r="O49" s="1695"/>
      <c r="P49" s="1695"/>
      <c r="Q49" s="1695"/>
      <c r="R49" s="1695"/>
      <c r="S49" s="1695"/>
      <c r="T49" s="1694">
        <f>SUM(O49:S49)</f>
        <v>0</v>
      </c>
      <c r="AD49" s="1862">
        <f t="shared" ref="AD49:AI52" si="29">IF(SUM(F49,N49)=0,0,(IF(OR(F49=0,N49=0),"Err",(N49)*1000/F49)))</f>
        <v>0</v>
      </c>
      <c r="AE49" s="1862">
        <f t="shared" si="29"/>
        <v>0</v>
      </c>
      <c r="AF49" s="1862">
        <f t="shared" si="29"/>
        <v>0</v>
      </c>
      <c r="AG49" s="1862">
        <f t="shared" si="29"/>
        <v>0</v>
      </c>
      <c r="AH49" s="1862">
        <f t="shared" si="29"/>
        <v>0</v>
      </c>
      <c r="AI49" s="1862">
        <f t="shared" si="29"/>
        <v>0</v>
      </c>
      <c r="AJ49" s="1771"/>
      <c r="AK49" s="1862">
        <f>IF(SUM(G49,H49,O49,P49)=0,0,(IF(OR(O49=0,P49=0,G49=0,H49=0),"ERR",((O49+P49)*1000)/(G49+H49))))</f>
        <v>0</v>
      </c>
      <c r="AL49" s="1862">
        <f>IF(SUM(G49,H49,I49,O49,P49,Q49)=0,0,(IF(OR(O49=0,P49=0,Q49=0,G49=0,H49=0,I49=0),"ERR",((O49+P49+Q49)*1000)/(G49+H49+I49))))</f>
        <v>0</v>
      </c>
      <c r="AM49" s="1862">
        <f>IF(SUM(G49,H49,I49,J49,O49,P49,Q49,R49)=0,0,(IF(OR(O49=0,P49=0,Q49=0,R49=0,G49=0,H49=0,I49=0,J49=0),"ERR",((O49+P49+Q49+R49)*1000)/(G49+H49+I49+J49))))</f>
        <v>0</v>
      </c>
      <c r="AN49" s="1862">
        <f>IF(SUM(G49,H49,I49,J49,K49,O49,P49,Q49,R49,S49)=0,0,(IF(OR(O49=0,P49=0,Q49=0,R49=0,S49=0,G49=0,H49=0,I49=0,J49=0,K49=0),"ERR",((O49+P49+Q49+R49+S49)*1000)/(G49+H49+I49+J49+K49))))</f>
        <v>0</v>
      </c>
    </row>
    <row r="50" spans="1:40" ht="12.75" customHeight="1">
      <c r="A50" s="1437" t="s">
        <v>825</v>
      </c>
      <c r="B50" s="636" t="s">
        <v>532</v>
      </c>
      <c r="D50" s="984"/>
      <c r="E50" s="984"/>
      <c r="F50" s="1861"/>
      <c r="G50" s="1861"/>
      <c r="H50" s="1861"/>
      <c r="I50" s="1861"/>
      <c r="J50" s="1861"/>
      <c r="K50" s="1861"/>
      <c r="L50" s="1016">
        <f t="shared" si="25"/>
        <v>0</v>
      </c>
      <c r="N50" s="1026"/>
      <c r="O50" s="1026"/>
      <c r="P50" s="1026"/>
      <c r="Q50" s="1026"/>
      <c r="R50" s="1026"/>
      <c r="S50" s="1026"/>
      <c r="T50" s="1016">
        <f>SUM(O50:S50)</f>
        <v>0</v>
      </c>
      <c r="AD50" s="1862">
        <f t="shared" si="29"/>
        <v>0</v>
      </c>
      <c r="AE50" s="1862">
        <f t="shared" si="29"/>
        <v>0</v>
      </c>
      <c r="AF50" s="1862">
        <f t="shared" si="29"/>
        <v>0</v>
      </c>
      <c r="AG50" s="1862">
        <f t="shared" si="29"/>
        <v>0</v>
      </c>
      <c r="AH50" s="1862">
        <f t="shared" si="29"/>
        <v>0</v>
      </c>
      <c r="AI50" s="1862">
        <f t="shared" si="29"/>
        <v>0</v>
      </c>
      <c r="AJ50" s="1771"/>
      <c r="AK50" s="1862">
        <f>IF(SUM(G50,H50,O50,P50)=0,0,(IF(OR(O50=0,P50=0,G50=0,H50=0),"ERR",((O50+P50)*1000)/(G50+H50))))</f>
        <v>0</v>
      </c>
      <c r="AL50" s="1862">
        <f>IF(SUM(G50,H50,I50,O50,P50,Q50)=0,0,(IF(OR(O50=0,P50=0,Q50=0,G50=0,H50=0,I50=0),"ERR",((O50+P50+Q50)*1000)/(G50+H50+I50))))</f>
        <v>0</v>
      </c>
      <c r="AM50" s="1862">
        <f>IF(SUM(G50,H50,I50,J50,O50,P50,Q50,R50)=0,0,(IF(OR(O50=0,P50=0,Q50=0,R50=0,G50=0,H50=0,I50=0,J50=0),"ERR",((O50+P50+Q50+R50)*1000)/(G50+H50+I50+J50))))</f>
        <v>0</v>
      </c>
      <c r="AN50" s="1862">
        <f>IF(SUM(G50,H50,I50,J50,K50,O50,P50,Q50,R50,S50)=0,0,(IF(OR(O50=0,P50=0,Q50=0,R50=0,S50=0,G50=0,H50=0,I50=0,J50=0,K50=0),"ERR",((O50+P50+Q50+R50+S50)*1000)/(G50+H50+I50+J50+K50))))</f>
        <v>0</v>
      </c>
    </row>
    <row r="51" spans="1:40" ht="12.75" customHeight="1">
      <c r="A51" s="1437" t="s">
        <v>825</v>
      </c>
      <c r="B51" s="636" t="s">
        <v>533</v>
      </c>
      <c r="D51" s="984"/>
      <c r="E51" s="984"/>
      <c r="F51" s="1861"/>
      <c r="G51" s="1861"/>
      <c r="H51" s="1861"/>
      <c r="I51" s="1861"/>
      <c r="J51" s="1861"/>
      <c r="K51" s="1861"/>
      <c r="L51" s="1016">
        <f t="shared" si="25"/>
        <v>0</v>
      </c>
      <c r="N51" s="1026"/>
      <c r="O51" s="1026"/>
      <c r="P51" s="1026"/>
      <c r="Q51" s="1026"/>
      <c r="R51" s="1026"/>
      <c r="S51" s="1026"/>
      <c r="T51" s="1016">
        <f>SUM(O51:S51)</f>
        <v>0</v>
      </c>
      <c r="AD51" s="1862">
        <f t="shared" si="29"/>
        <v>0</v>
      </c>
      <c r="AE51" s="1862">
        <f t="shared" si="29"/>
        <v>0</v>
      </c>
      <c r="AF51" s="1862">
        <f t="shared" si="29"/>
        <v>0</v>
      </c>
      <c r="AG51" s="1862">
        <f t="shared" si="29"/>
        <v>0</v>
      </c>
      <c r="AH51" s="1862">
        <f t="shared" si="29"/>
        <v>0</v>
      </c>
      <c r="AI51" s="1862">
        <f t="shared" si="29"/>
        <v>0</v>
      </c>
      <c r="AJ51" s="1771"/>
      <c r="AK51" s="1862">
        <f>IF(SUM(G51,H51,O51,P51)=0,0,(IF(OR(O51=0,P51=0,G51=0,H51=0),"ERR",((O51+P51)*1000)/(G51+H51))))</f>
        <v>0</v>
      </c>
      <c r="AL51" s="1862">
        <f>IF(SUM(G51,H51,I51,O51,P51,Q51)=0,0,(IF(OR(O51=0,P51=0,Q51=0,G51=0,H51=0,I51=0),"ERR",((O51+P51+Q51)*1000)/(G51+H51+I51))))</f>
        <v>0</v>
      </c>
      <c r="AM51" s="1862">
        <f>IF(SUM(G51,H51,I51,J51,O51,P51,Q51,R51)=0,0,(IF(OR(O51=0,P51=0,Q51=0,R51=0,G51=0,H51=0,I51=0,J51=0),"ERR",((O51+P51+Q51+R51)*1000)/(G51+H51+I51+J51))))</f>
        <v>0</v>
      </c>
      <c r="AN51" s="1862">
        <f>IF(SUM(G51,H51,I51,J51,K51,O51,P51,Q51,R51,S51)=0,0,(IF(OR(O51=0,P51=0,Q51=0,R51=0,S51=0,G51=0,H51=0,I51=0,J51=0,K51=0),"ERR",((O51+P51+Q51+R51+S51)*1000)/(G51+H51+I51+J51+K51))))</f>
        <v>0</v>
      </c>
    </row>
    <row r="52" spans="1:40" ht="12.75" customHeight="1">
      <c r="A52" s="1437" t="s">
        <v>825</v>
      </c>
      <c r="B52" s="636" t="s">
        <v>534</v>
      </c>
      <c r="D52" s="984"/>
      <c r="E52" s="984"/>
      <c r="F52" s="1861"/>
      <c r="G52" s="1861"/>
      <c r="H52" s="1861"/>
      <c r="I52" s="1861"/>
      <c r="J52" s="1861"/>
      <c r="K52" s="1861"/>
      <c r="L52" s="1693">
        <f t="shared" si="25"/>
        <v>0</v>
      </c>
      <c r="N52" s="1692"/>
      <c r="O52" s="1692"/>
      <c r="P52" s="1692"/>
      <c r="Q52" s="1692"/>
      <c r="R52" s="1692"/>
      <c r="S52" s="1692"/>
      <c r="T52" s="1693">
        <f>SUM(O52:S52)</f>
        <v>0</v>
      </c>
      <c r="AD52" s="1862">
        <f t="shared" si="29"/>
        <v>0</v>
      </c>
      <c r="AE52" s="1862">
        <f t="shared" si="29"/>
        <v>0</v>
      </c>
      <c r="AF52" s="1862">
        <f t="shared" si="29"/>
        <v>0</v>
      </c>
      <c r="AG52" s="1862">
        <f t="shared" si="29"/>
        <v>0</v>
      </c>
      <c r="AH52" s="1862">
        <f t="shared" si="29"/>
        <v>0</v>
      </c>
      <c r="AI52" s="1862">
        <f t="shared" si="29"/>
        <v>0</v>
      </c>
      <c r="AJ52" s="1771"/>
      <c r="AK52" s="1862">
        <f>IF(SUM(G52,H52,O52,P52)=0,0,(IF(OR(O52=0,P52=0,G52=0,H52=0),"ERR",((O52+P52)*1000)/(G52+H52))))</f>
        <v>0</v>
      </c>
      <c r="AL52" s="1862">
        <f>IF(SUM(G52,H52,I52,O52,P52,Q52)=0,0,(IF(OR(O52=0,P52=0,Q52=0,G52=0,H52=0,I52=0),"ERR",((O52+P52+Q52)*1000)/(G52+H52+I52))))</f>
        <v>0</v>
      </c>
      <c r="AM52" s="1862">
        <f>IF(SUM(G52,H52,I52,J52,O52,P52,Q52,R52)=0,0,(IF(OR(O52=0,P52=0,Q52=0,R52=0,G52=0,H52=0,I52=0,J52=0),"ERR",((O52+P52+Q52+R52)*1000)/(G52+H52+I52+J52))))</f>
        <v>0</v>
      </c>
      <c r="AN52" s="1862">
        <f>IF(SUM(G52,H52,I52,J52,K52,O52,P52,Q52,R52,S52)=0,0,(IF(OR(O52=0,P52=0,Q52=0,R52=0,S52=0,G52=0,H52=0,I52=0,J52=0,K52=0),"ERR",((O52+P52+Q52+R52+S52)*1000)/(G52+H52+I52+J52+K52))))</f>
        <v>0</v>
      </c>
    </row>
    <row r="53" spans="1:40" ht="12.75" customHeight="1">
      <c r="A53" s="1437" t="s">
        <v>830</v>
      </c>
      <c r="B53" s="636" t="s">
        <v>530</v>
      </c>
      <c r="D53" s="984"/>
      <c r="E53" s="984"/>
      <c r="F53" s="1696"/>
      <c r="G53" s="1697"/>
      <c r="H53" s="1697"/>
      <c r="I53" s="1697"/>
      <c r="J53" s="1697"/>
      <c r="K53" s="1697"/>
      <c r="L53" s="1698"/>
      <c r="N53" s="1696"/>
      <c r="O53" s="1697"/>
      <c r="P53" s="1697"/>
      <c r="Q53" s="1697"/>
      <c r="R53" s="1697"/>
      <c r="S53" s="1697"/>
      <c r="T53" s="1698"/>
      <c r="AD53" s="1772"/>
      <c r="AE53" s="1772"/>
      <c r="AF53" s="1772"/>
      <c r="AG53" s="1772"/>
      <c r="AH53" s="1772"/>
      <c r="AI53" s="1772"/>
      <c r="AJ53" s="1771"/>
      <c r="AK53" s="1772"/>
      <c r="AL53" s="1772"/>
      <c r="AM53" s="1772"/>
      <c r="AN53" s="1773"/>
    </row>
    <row r="54" spans="1:40" ht="12.75" customHeight="1">
      <c r="A54" s="1437" t="s">
        <v>830</v>
      </c>
      <c r="B54" s="636" t="s">
        <v>535</v>
      </c>
      <c r="D54" s="984"/>
      <c r="E54" s="984"/>
      <c r="F54" s="1861"/>
      <c r="G54" s="1861"/>
      <c r="H54" s="1861"/>
      <c r="I54" s="1861"/>
      <c r="J54" s="1861"/>
      <c r="K54" s="1861"/>
      <c r="L54" s="1694">
        <f t="shared" si="25"/>
        <v>0</v>
      </c>
      <c r="N54" s="1695"/>
      <c r="O54" s="1695"/>
      <c r="P54" s="1695"/>
      <c r="Q54" s="1695"/>
      <c r="R54" s="1695"/>
      <c r="S54" s="1695"/>
      <c r="T54" s="1694">
        <f t="shared" ref="T54:T59" si="30">SUM(O54:S54)</f>
        <v>0</v>
      </c>
      <c r="AD54" s="1862">
        <f t="shared" ref="AD54:AI59" si="31">IF(SUM(F54,N54)=0,0,(IF(OR(F54=0,N54=0),"Err",(N54)*1000/F54)))</f>
        <v>0</v>
      </c>
      <c r="AE54" s="1862">
        <f t="shared" si="31"/>
        <v>0</v>
      </c>
      <c r="AF54" s="1862">
        <f t="shared" si="31"/>
        <v>0</v>
      </c>
      <c r="AG54" s="1862">
        <f t="shared" si="31"/>
        <v>0</v>
      </c>
      <c r="AH54" s="1862">
        <f t="shared" si="31"/>
        <v>0</v>
      </c>
      <c r="AI54" s="1862">
        <f t="shared" si="31"/>
        <v>0</v>
      </c>
      <c r="AJ54" s="1771"/>
      <c r="AK54" s="1862">
        <f t="shared" ref="AK54:AK59" si="32">IF(SUM(G54,H54,O54,P54)=0,0,(IF(OR(O54=0,P54=0,G54=0,H54=0),"ERR",((O54+P54)*1000)/(G54+H54))))</f>
        <v>0</v>
      </c>
      <c r="AL54" s="1862">
        <f t="shared" ref="AL54:AL59" si="33">IF(SUM(G54,H54,I54,O54,P54,Q54)=0,0,(IF(OR(O54=0,P54=0,Q54=0,G54=0,H54=0,I54=0),"ERR",((O54+P54+Q54)*1000)/(G54+H54+I54))))</f>
        <v>0</v>
      </c>
      <c r="AM54" s="1862">
        <f t="shared" ref="AM54:AM59" si="34">IF(SUM(G54,H54,I54,J54,O54,P54,Q54,R54)=0,0,(IF(OR(O54=0,P54=0,Q54=0,R54=0,G54=0,H54=0,I54=0,J54=0),"ERR",((O54+P54+Q54+R54)*1000)/(G54+H54+I54+J54))))</f>
        <v>0</v>
      </c>
      <c r="AN54" s="1862">
        <f t="shared" ref="AN54:AN59" si="35">IF(SUM(G54,H54,I54,J54,K54,O54,P54,Q54,R54,S54)=0,0,(IF(OR(O54=0,P54=0,Q54=0,R54=0,S54=0,G54=0,H54=0,I54=0,J54=0,K54=0),"ERR",((O54+P54+Q54+R54+S54)*1000)/(G54+H54+I54+J54+K54))))</f>
        <v>0</v>
      </c>
    </row>
    <row r="55" spans="1:40" ht="12.75" customHeight="1">
      <c r="A55" s="1437" t="s">
        <v>830</v>
      </c>
      <c r="B55" s="636" t="s">
        <v>533</v>
      </c>
      <c r="D55" s="984"/>
      <c r="E55" s="984"/>
      <c r="F55" s="1861"/>
      <c r="G55" s="1861"/>
      <c r="H55" s="1861"/>
      <c r="I55" s="1861"/>
      <c r="J55" s="1861"/>
      <c r="K55" s="1861"/>
      <c r="L55" s="1016">
        <f t="shared" si="25"/>
        <v>0</v>
      </c>
      <c r="N55" s="1026"/>
      <c r="O55" s="1026"/>
      <c r="P55" s="1026"/>
      <c r="Q55" s="1026"/>
      <c r="R55" s="1026"/>
      <c r="S55" s="1026"/>
      <c r="T55" s="1016">
        <f t="shared" si="30"/>
        <v>0</v>
      </c>
      <c r="AD55" s="1862">
        <f t="shared" si="31"/>
        <v>0</v>
      </c>
      <c r="AE55" s="1862">
        <f t="shared" si="31"/>
        <v>0</v>
      </c>
      <c r="AF55" s="1862">
        <f t="shared" si="31"/>
        <v>0</v>
      </c>
      <c r="AG55" s="1862">
        <f t="shared" si="31"/>
        <v>0</v>
      </c>
      <c r="AH55" s="1862">
        <f t="shared" si="31"/>
        <v>0</v>
      </c>
      <c r="AI55" s="1862">
        <f t="shared" si="31"/>
        <v>0</v>
      </c>
      <c r="AJ55" s="1771"/>
      <c r="AK55" s="1862">
        <f t="shared" si="32"/>
        <v>0</v>
      </c>
      <c r="AL55" s="1862">
        <f t="shared" si="33"/>
        <v>0</v>
      </c>
      <c r="AM55" s="1862">
        <f t="shared" si="34"/>
        <v>0</v>
      </c>
      <c r="AN55" s="1862">
        <f t="shared" si="35"/>
        <v>0</v>
      </c>
    </row>
    <row r="56" spans="1:40" ht="12.75" customHeight="1">
      <c r="A56" s="1437" t="s">
        <v>830</v>
      </c>
      <c r="B56" s="1536" t="s">
        <v>536</v>
      </c>
      <c r="D56" s="984"/>
      <c r="E56" s="984"/>
      <c r="F56" s="1861"/>
      <c r="G56" s="1861"/>
      <c r="H56" s="1861"/>
      <c r="I56" s="1861"/>
      <c r="J56" s="1861"/>
      <c r="K56" s="1861"/>
      <c r="L56" s="1016">
        <f t="shared" si="25"/>
        <v>0</v>
      </c>
      <c r="N56" s="1026"/>
      <c r="O56" s="1026"/>
      <c r="P56" s="1026"/>
      <c r="Q56" s="1026"/>
      <c r="R56" s="1026"/>
      <c r="S56" s="1026"/>
      <c r="T56" s="1016">
        <f t="shared" si="30"/>
        <v>0</v>
      </c>
      <c r="AD56" s="1862">
        <f t="shared" si="31"/>
        <v>0</v>
      </c>
      <c r="AE56" s="1862">
        <f t="shared" si="31"/>
        <v>0</v>
      </c>
      <c r="AF56" s="1862">
        <f t="shared" si="31"/>
        <v>0</v>
      </c>
      <c r="AG56" s="1862">
        <f t="shared" si="31"/>
        <v>0</v>
      </c>
      <c r="AH56" s="1862">
        <f t="shared" si="31"/>
        <v>0</v>
      </c>
      <c r="AI56" s="1862">
        <f t="shared" si="31"/>
        <v>0</v>
      </c>
      <c r="AJ56" s="1771"/>
      <c r="AK56" s="1862">
        <f t="shared" si="32"/>
        <v>0</v>
      </c>
      <c r="AL56" s="1862">
        <f t="shared" si="33"/>
        <v>0</v>
      </c>
      <c r="AM56" s="1862">
        <f t="shared" si="34"/>
        <v>0</v>
      </c>
      <c r="AN56" s="1862">
        <f t="shared" si="35"/>
        <v>0</v>
      </c>
    </row>
    <row r="57" spans="1:40" ht="12.75" customHeight="1">
      <c r="A57" s="1437" t="s">
        <v>830</v>
      </c>
      <c r="B57" s="1536" t="s">
        <v>1277</v>
      </c>
      <c r="D57" s="984"/>
      <c r="E57" s="984"/>
      <c r="F57" s="1861"/>
      <c r="G57" s="1861"/>
      <c r="H57" s="1861"/>
      <c r="I57" s="1861"/>
      <c r="J57" s="1861"/>
      <c r="K57" s="1861"/>
      <c r="L57" s="1016">
        <f t="shared" si="25"/>
        <v>0</v>
      </c>
      <c r="N57" s="1026"/>
      <c r="O57" s="1026"/>
      <c r="P57" s="1026"/>
      <c r="Q57" s="1026"/>
      <c r="R57" s="1026"/>
      <c r="S57" s="1026"/>
      <c r="T57" s="1016">
        <f t="shared" si="30"/>
        <v>0</v>
      </c>
      <c r="AD57" s="1862">
        <f t="shared" si="31"/>
        <v>0</v>
      </c>
      <c r="AE57" s="1862">
        <f t="shared" si="31"/>
        <v>0</v>
      </c>
      <c r="AF57" s="1862">
        <f t="shared" si="31"/>
        <v>0</v>
      </c>
      <c r="AG57" s="1862">
        <f t="shared" si="31"/>
        <v>0</v>
      </c>
      <c r="AH57" s="1862">
        <f t="shared" si="31"/>
        <v>0</v>
      </c>
      <c r="AI57" s="1862">
        <f t="shared" si="31"/>
        <v>0</v>
      </c>
      <c r="AJ57" s="1771"/>
      <c r="AK57" s="1862">
        <f t="shared" si="32"/>
        <v>0</v>
      </c>
      <c r="AL57" s="1862">
        <f t="shared" si="33"/>
        <v>0</v>
      </c>
      <c r="AM57" s="1862">
        <f t="shared" si="34"/>
        <v>0</v>
      </c>
      <c r="AN57" s="1862">
        <f t="shared" si="35"/>
        <v>0</v>
      </c>
    </row>
    <row r="58" spans="1:40" ht="12.75" customHeight="1">
      <c r="A58" s="1437" t="s">
        <v>830</v>
      </c>
      <c r="B58" s="1536" t="s">
        <v>537</v>
      </c>
      <c r="D58" s="984"/>
      <c r="E58" s="984"/>
      <c r="F58" s="1861"/>
      <c r="G58" s="1861"/>
      <c r="H58" s="1861"/>
      <c r="I58" s="1861"/>
      <c r="J58" s="1861"/>
      <c r="K58" s="1861"/>
      <c r="L58" s="1016">
        <f t="shared" si="25"/>
        <v>0</v>
      </c>
      <c r="N58" s="1026"/>
      <c r="O58" s="1026"/>
      <c r="P58" s="1026"/>
      <c r="Q58" s="1026"/>
      <c r="R58" s="1026"/>
      <c r="S58" s="1026"/>
      <c r="T58" s="1016">
        <f t="shared" si="30"/>
        <v>0</v>
      </c>
      <c r="AD58" s="1862">
        <f t="shared" si="31"/>
        <v>0</v>
      </c>
      <c r="AE58" s="1862">
        <f t="shared" si="31"/>
        <v>0</v>
      </c>
      <c r="AF58" s="1862">
        <f t="shared" si="31"/>
        <v>0</v>
      </c>
      <c r="AG58" s="1862">
        <f t="shared" si="31"/>
        <v>0</v>
      </c>
      <c r="AH58" s="1862">
        <f t="shared" si="31"/>
        <v>0</v>
      </c>
      <c r="AI58" s="1862">
        <f t="shared" si="31"/>
        <v>0</v>
      </c>
      <c r="AJ58" s="1771"/>
      <c r="AK58" s="1862">
        <f t="shared" si="32"/>
        <v>0</v>
      </c>
      <c r="AL58" s="1862">
        <f t="shared" si="33"/>
        <v>0</v>
      </c>
      <c r="AM58" s="1862">
        <f t="shared" si="34"/>
        <v>0</v>
      </c>
      <c r="AN58" s="1862">
        <f t="shared" si="35"/>
        <v>0</v>
      </c>
    </row>
    <row r="59" spans="1:40" ht="12.75" customHeight="1">
      <c r="A59" s="1437" t="s">
        <v>830</v>
      </c>
      <c r="B59" s="636" t="s">
        <v>538</v>
      </c>
      <c r="D59" s="984"/>
      <c r="E59" s="984"/>
      <c r="F59" s="1861"/>
      <c r="G59" s="1861"/>
      <c r="H59" s="1861"/>
      <c r="I59" s="1861"/>
      <c r="J59" s="1861"/>
      <c r="K59" s="1861"/>
      <c r="L59" s="1693">
        <f t="shared" si="25"/>
        <v>0</v>
      </c>
      <c r="N59" s="1692"/>
      <c r="O59" s="1692"/>
      <c r="P59" s="1692"/>
      <c r="Q59" s="1692"/>
      <c r="R59" s="1692"/>
      <c r="S59" s="1692"/>
      <c r="T59" s="1693">
        <f t="shared" si="30"/>
        <v>0</v>
      </c>
      <c r="AD59" s="1862">
        <f t="shared" si="31"/>
        <v>0</v>
      </c>
      <c r="AE59" s="1862">
        <f t="shared" si="31"/>
        <v>0</v>
      </c>
      <c r="AF59" s="1862">
        <f t="shared" si="31"/>
        <v>0</v>
      </c>
      <c r="AG59" s="1862">
        <f t="shared" si="31"/>
        <v>0</v>
      </c>
      <c r="AH59" s="1862">
        <f t="shared" si="31"/>
        <v>0</v>
      </c>
      <c r="AI59" s="1862">
        <f t="shared" si="31"/>
        <v>0</v>
      </c>
      <c r="AJ59" s="1771"/>
      <c r="AK59" s="1862">
        <f t="shared" si="32"/>
        <v>0</v>
      </c>
      <c r="AL59" s="1862">
        <f t="shared" si="33"/>
        <v>0</v>
      </c>
      <c r="AM59" s="1862">
        <f t="shared" si="34"/>
        <v>0</v>
      </c>
      <c r="AN59" s="1862">
        <f t="shared" si="35"/>
        <v>0</v>
      </c>
    </row>
    <row r="60" spans="1:40" ht="12.75" customHeight="1">
      <c r="A60" s="1437" t="s">
        <v>836</v>
      </c>
      <c r="B60" s="636" t="s">
        <v>530</v>
      </c>
      <c r="D60" s="984"/>
      <c r="E60" s="984"/>
      <c r="F60" s="1696"/>
      <c r="G60" s="1697"/>
      <c r="H60" s="1697"/>
      <c r="I60" s="1697"/>
      <c r="J60" s="1697"/>
      <c r="K60" s="1697"/>
      <c r="L60" s="1698"/>
      <c r="N60" s="1696"/>
      <c r="O60" s="1697"/>
      <c r="P60" s="1697"/>
      <c r="Q60" s="1697"/>
      <c r="R60" s="1697"/>
      <c r="S60" s="1697"/>
      <c r="T60" s="1698"/>
      <c r="AD60" s="1772"/>
      <c r="AE60" s="1772"/>
      <c r="AF60" s="1772"/>
      <c r="AG60" s="1772"/>
      <c r="AH60" s="1772"/>
      <c r="AI60" s="1772"/>
      <c r="AJ60" s="1771"/>
      <c r="AK60" s="1772"/>
      <c r="AL60" s="1772"/>
      <c r="AM60" s="1772"/>
      <c r="AN60" s="1773"/>
    </row>
    <row r="61" spans="1:40" ht="12.75" customHeight="1">
      <c r="A61" s="1437" t="s">
        <v>836</v>
      </c>
      <c r="B61" s="636" t="s">
        <v>539</v>
      </c>
      <c r="D61" s="984"/>
      <c r="E61" s="984"/>
      <c r="F61" s="1861"/>
      <c r="G61" s="1861"/>
      <c r="H61" s="1861"/>
      <c r="I61" s="1861"/>
      <c r="J61" s="1861"/>
      <c r="K61" s="1861"/>
      <c r="L61" s="1694">
        <f t="shared" si="25"/>
        <v>0</v>
      </c>
      <c r="N61" s="1695"/>
      <c r="O61" s="1695"/>
      <c r="P61" s="1695"/>
      <c r="Q61" s="1695"/>
      <c r="R61" s="1695"/>
      <c r="S61" s="1695"/>
      <c r="T61" s="1694">
        <f>SUM(O61:S61)</f>
        <v>0</v>
      </c>
      <c r="AD61" s="1862">
        <f t="shared" ref="AD61:AI64" si="36">IF(SUM(F61,N61)=0,0,(IF(OR(F61=0,N61=0),"Err",(N61)*1000/F61)))</f>
        <v>0</v>
      </c>
      <c r="AE61" s="1862">
        <f t="shared" si="36"/>
        <v>0</v>
      </c>
      <c r="AF61" s="1862">
        <f t="shared" si="36"/>
        <v>0</v>
      </c>
      <c r="AG61" s="1862">
        <f t="shared" si="36"/>
        <v>0</v>
      </c>
      <c r="AH61" s="1862">
        <f t="shared" si="36"/>
        <v>0</v>
      </c>
      <c r="AI61" s="1862">
        <f t="shared" si="36"/>
        <v>0</v>
      </c>
      <c r="AJ61" s="1771"/>
      <c r="AK61" s="1862">
        <f>IF(SUM(G61,H61,O61,P61)=0,0,(IF(OR(O61=0,P61=0,G61=0,H61=0),"ERR",((O61+P61)*1000)/(G61+H61))))</f>
        <v>0</v>
      </c>
      <c r="AL61" s="1862">
        <f>IF(SUM(G61,H61,I61,O61,P61,Q61)=0,0,(IF(OR(O61=0,P61=0,Q61=0,G61=0,H61=0,I61=0),"ERR",((O61+P61+Q61)*1000)/(G61+H61+I61))))</f>
        <v>0</v>
      </c>
      <c r="AM61" s="1862">
        <f>IF(SUM(G61,H61,I61,J61,O61,P61,Q61,R61)=0,0,(IF(OR(O61=0,P61=0,Q61=0,R61=0,G61=0,H61=0,I61=0,J61=0),"ERR",((O61+P61+Q61+R61)*1000)/(G61+H61+I61+J61))))</f>
        <v>0</v>
      </c>
      <c r="AN61" s="1862">
        <f>IF(SUM(G61,H61,I61,J61,K61,O61,P61,Q61,R61,S61)=0,0,(IF(OR(O61=0,P61=0,Q61=0,R61=0,S61=0,G61=0,H61=0,I61=0,J61=0,K61=0),"ERR",((O61+P61+Q61+R61+S61)*1000)/(G61+H61+I61+J61+K61))))</f>
        <v>0</v>
      </c>
    </row>
    <row r="62" spans="1:40" ht="12.75" customHeight="1">
      <c r="A62" s="1437" t="s">
        <v>836</v>
      </c>
      <c r="B62" s="636" t="s">
        <v>540</v>
      </c>
      <c r="D62" s="984"/>
      <c r="E62" s="984"/>
      <c r="F62" s="1861"/>
      <c r="G62" s="1861"/>
      <c r="H62" s="1861"/>
      <c r="I62" s="1861"/>
      <c r="J62" s="1861"/>
      <c r="K62" s="1861"/>
      <c r="L62" s="1016">
        <f t="shared" si="25"/>
        <v>0</v>
      </c>
      <c r="N62" s="1026"/>
      <c r="O62" s="1026"/>
      <c r="P62" s="1026"/>
      <c r="Q62" s="1026"/>
      <c r="R62" s="1026"/>
      <c r="S62" s="1026"/>
      <c r="T62" s="1016">
        <f>SUM(O62:S62)</f>
        <v>0</v>
      </c>
      <c r="AD62" s="1862">
        <f t="shared" si="36"/>
        <v>0</v>
      </c>
      <c r="AE62" s="1862">
        <f t="shared" si="36"/>
        <v>0</v>
      </c>
      <c r="AF62" s="1862">
        <f t="shared" si="36"/>
        <v>0</v>
      </c>
      <c r="AG62" s="1862">
        <f t="shared" si="36"/>
        <v>0</v>
      </c>
      <c r="AH62" s="1862">
        <f t="shared" si="36"/>
        <v>0</v>
      </c>
      <c r="AI62" s="1862">
        <f t="shared" si="36"/>
        <v>0</v>
      </c>
      <c r="AJ62" s="1771"/>
      <c r="AK62" s="1862">
        <f>IF(SUM(G62,H62,O62,P62)=0,0,(IF(OR(O62=0,P62=0,G62=0,H62=0),"ERR",((O62+P62)*1000)/(G62+H62))))</f>
        <v>0</v>
      </c>
      <c r="AL62" s="1862">
        <f>IF(SUM(G62,H62,I62,O62,P62,Q62)=0,0,(IF(OR(O62=0,P62=0,Q62=0,G62=0,H62=0,I62=0),"ERR",((O62+P62+Q62)*1000)/(G62+H62+I62))))</f>
        <v>0</v>
      </c>
      <c r="AM62" s="1862">
        <f>IF(SUM(G62,H62,I62,J62,O62,P62,Q62,R62)=0,0,(IF(OR(O62=0,P62=0,Q62=0,R62=0,G62=0,H62=0,I62=0,J62=0),"ERR",((O62+P62+Q62+R62)*1000)/(G62+H62+I62+J62))))</f>
        <v>0</v>
      </c>
      <c r="AN62" s="1862">
        <f>IF(SUM(G62,H62,I62,J62,K62,O62,P62,Q62,R62,S62)=0,0,(IF(OR(O62=0,P62=0,Q62=0,R62=0,S62=0,G62=0,H62=0,I62=0,J62=0,K62=0),"ERR",((O62+P62+Q62+R62+S62)*1000)/(G62+H62+I62+J62+K62))))</f>
        <v>0</v>
      </c>
    </row>
    <row r="63" spans="1:40" ht="12.75" customHeight="1">
      <c r="A63" s="1437" t="s">
        <v>836</v>
      </c>
      <c r="B63" s="636" t="s">
        <v>533</v>
      </c>
      <c r="D63" s="984"/>
      <c r="E63" s="984"/>
      <c r="F63" s="1861"/>
      <c r="G63" s="1861"/>
      <c r="H63" s="1861"/>
      <c r="I63" s="1861"/>
      <c r="J63" s="1861"/>
      <c r="K63" s="1861"/>
      <c r="L63" s="1016">
        <f t="shared" si="25"/>
        <v>0</v>
      </c>
      <c r="N63" s="1026"/>
      <c r="O63" s="1026"/>
      <c r="P63" s="1026"/>
      <c r="Q63" s="1026"/>
      <c r="R63" s="1026"/>
      <c r="S63" s="1026"/>
      <c r="T63" s="1016">
        <f>SUM(O63:S63)</f>
        <v>0</v>
      </c>
      <c r="AD63" s="1862">
        <f t="shared" si="36"/>
        <v>0</v>
      </c>
      <c r="AE63" s="1862">
        <f t="shared" si="36"/>
        <v>0</v>
      </c>
      <c r="AF63" s="1862">
        <f t="shared" si="36"/>
        <v>0</v>
      </c>
      <c r="AG63" s="1862">
        <f t="shared" si="36"/>
        <v>0</v>
      </c>
      <c r="AH63" s="1862">
        <f t="shared" si="36"/>
        <v>0</v>
      </c>
      <c r="AI63" s="1862">
        <f t="shared" si="36"/>
        <v>0</v>
      </c>
      <c r="AJ63" s="1771"/>
      <c r="AK63" s="1862">
        <f>IF(SUM(G63,H63,O63,P63)=0,0,(IF(OR(O63=0,P63=0,G63=0,H63=0),"ERR",((O63+P63)*1000)/(G63+H63))))</f>
        <v>0</v>
      </c>
      <c r="AL63" s="1862">
        <f>IF(SUM(G63,H63,I63,O63,P63,Q63)=0,0,(IF(OR(O63=0,P63=0,Q63=0,G63=0,H63=0,I63=0),"ERR",((O63+P63+Q63)*1000)/(G63+H63+I63))))</f>
        <v>0</v>
      </c>
      <c r="AM63" s="1862">
        <f>IF(SUM(G63,H63,I63,J63,O63,P63,Q63,R63)=0,0,(IF(OR(O63=0,P63=0,Q63=0,R63=0,G63=0,H63=0,I63=0,J63=0),"ERR",((O63+P63+Q63+R63)*1000)/(G63+H63+I63+J63))))</f>
        <v>0</v>
      </c>
      <c r="AN63" s="1862">
        <f>IF(SUM(G63,H63,I63,J63,K63,O63,P63,Q63,R63,S63)=0,0,(IF(OR(O63=0,P63=0,Q63=0,R63=0,S63=0,G63=0,H63=0,I63=0,J63=0,K63=0),"ERR",((O63+P63+Q63+R63+S63)*1000)/(G63+H63+I63+J63+K63))))</f>
        <v>0</v>
      </c>
    </row>
    <row r="64" spans="1:40" ht="12.75" customHeight="1">
      <c r="A64" s="1437" t="s">
        <v>836</v>
      </c>
      <c r="B64" s="636" t="s">
        <v>541</v>
      </c>
      <c r="D64" s="984"/>
      <c r="E64" s="984"/>
      <c r="F64" s="1861"/>
      <c r="G64" s="1861"/>
      <c r="H64" s="1861"/>
      <c r="I64" s="1861"/>
      <c r="J64" s="1861"/>
      <c r="K64" s="1861"/>
      <c r="L64" s="1693">
        <f t="shared" si="25"/>
        <v>0</v>
      </c>
      <c r="N64" s="1692"/>
      <c r="O64" s="1692"/>
      <c r="P64" s="1692"/>
      <c r="Q64" s="1692"/>
      <c r="R64" s="1692"/>
      <c r="S64" s="1692"/>
      <c r="T64" s="1693">
        <f>SUM(O64:S64)</f>
        <v>0</v>
      </c>
      <c r="AD64" s="1862">
        <f t="shared" si="36"/>
        <v>0</v>
      </c>
      <c r="AE64" s="1862">
        <f t="shared" si="36"/>
        <v>0</v>
      </c>
      <c r="AF64" s="1862">
        <f t="shared" si="36"/>
        <v>0</v>
      </c>
      <c r="AG64" s="1862">
        <f t="shared" si="36"/>
        <v>0</v>
      </c>
      <c r="AH64" s="1862">
        <f t="shared" si="36"/>
        <v>0</v>
      </c>
      <c r="AI64" s="1862">
        <f t="shared" si="36"/>
        <v>0</v>
      </c>
      <c r="AJ64" s="1771"/>
      <c r="AK64" s="1862">
        <f>IF(SUM(G64,H64,O64,P64)=0,0,(IF(OR(O64=0,P64=0,G64=0,H64=0),"ERR",((O64+P64)*1000)/(G64+H64))))</f>
        <v>0</v>
      </c>
      <c r="AL64" s="1862">
        <f>IF(SUM(G64,H64,I64,O64,P64,Q64)=0,0,(IF(OR(O64=0,P64=0,Q64=0,G64=0,H64=0,I64=0),"ERR",((O64+P64+Q64)*1000)/(G64+H64+I64))))</f>
        <v>0</v>
      </c>
      <c r="AM64" s="1862">
        <f>IF(SUM(G64,H64,I64,J64,O64,P64,Q64,R64)=0,0,(IF(OR(O64=0,P64=0,Q64=0,R64=0,G64=0,H64=0,I64=0,J64=0),"ERR",((O64+P64+Q64+R64)*1000)/(G64+H64+I64+J64))))</f>
        <v>0</v>
      </c>
      <c r="AN64" s="1862">
        <f>IF(SUM(G64,H64,I64,J64,K64,O64,P64,Q64,R64,S64)=0,0,(IF(OR(O64=0,P64=0,Q64=0,R64=0,S64=0,G64=0,H64=0,I64=0,J64=0,K64=0),"ERR",((O64+P64+Q64+R64+S64)*1000)/(G64+H64+I64+J64+K64))))</f>
        <v>0</v>
      </c>
    </row>
    <row r="65" spans="1:75" ht="12.75" customHeight="1">
      <c r="A65" s="1437" t="s">
        <v>840</v>
      </c>
      <c r="B65" s="636" t="s">
        <v>841</v>
      </c>
      <c r="D65" s="984"/>
      <c r="E65" s="984"/>
      <c r="F65" s="1696"/>
      <c r="G65" s="1697"/>
      <c r="H65" s="1697"/>
      <c r="I65" s="1697"/>
      <c r="J65" s="1697"/>
      <c r="K65" s="1697"/>
      <c r="L65" s="1698"/>
      <c r="N65" s="1696"/>
      <c r="O65" s="1697"/>
      <c r="P65" s="1697"/>
      <c r="Q65" s="1697"/>
      <c r="R65" s="1697"/>
      <c r="S65" s="1697"/>
      <c r="T65" s="1698"/>
      <c r="AD65" s="1772"/>
      <c r="AE65" s="1772"/>
      <c r="AF65" s="1772"/>
      <c r="AG65" s="1772"/>
      <c r="AH65" s="1772"/>
      <c r="AI65" s="1772"/>
      <c r="AJ65" s="1771"/>
      <c r="AK65" s="1772"/>
      <c r="AL65" s="1772"/>
      <c r="AM65" s="1772"/>
      <c r="AN65" s="1773"/>
    </row>
    <row r="66" spans="1:75" ht="12.75" customHeight="1">
      <c r="A66" s="1437" t="s">
        <v>840</v>
      </c>
      <c r="B66" s="636" t="s">
        <v>539</v>
      </c>
      <c r="D66" s="984"/>
      <c r="E66" s="984"/>
      <c r="F66" s="1861"/>
      <c r="G66" s="1861"/>
      <c r="H66" s="1861"/>
      <c r="I66" s="1861"/>
      <c r="J66" s="1861"/>
      <c r="K66" s="1861"/>
      <c r="L66" s="1694">
        <f t="shared" si="25"/>
        <v>0</v>
      </c>
      <c r="N66" s="1695"/>
      <c r="O66" s="1695"/>
      <c r="P66" s="1695"/>
      <c r="Q66" s="1695"/>
      <c r="R66" s="1695"/>
      <c r="S66" s="1695"/>
      <c r="T66" s="1694">
        <f t="shared" ref="T66:T73" si="37">SUM(O66:S66)</f>
        <v>0</v>
      </c>
      <c r="AD66" s="1862">
        <f t="shared" ref="AD66:AI73" si="38">IF(SUM(F66,N66)=0,0,(IF(OR(F66=0,N66=0),"Err",(N66)*1000/F66)))</f>
        <v>0</v>
      </c>
      <c r="AE66" s="1862">
        <f t="shared" si="38"/>
        <v>0</v>
      </c>
      <c r="AF66" s="1862">
        <f t="shared" si="38"/>
        <v>0</v>
      </c>
      <c r="AG66" s="1862">
        <f t="shared" si="38"/>
        <v>0</v>
      </c>
      <c r="AH66" s="1862">
        <f t="shared" si="38"/>
        <v>0</v>
      </c>
      <c r="AI66" s="1862">
        <f t="shared" si="38"/>
        <v>0</v>
      </c>
      <c r="AJ66" s="1771"/>
      <c r="AK66" s="1862">
        <f t="shared" ref="AK66:AK73" si="39">IF(SUM(G66,H66,O66,P66)=0,0,(IF(OR(O66=0,P66=0,G66=0,H66=0),"ERR",((O66+P66)*1000)/(G66+H66))))</f>
        <v>0</v>
      </c>
      <c r="AL66" s="1862">
        <f t="shared" ref="AL66:AL73" si="40">IF(SUM(G66,H66,I66,O66,P66,Q66)=0,0,(IF(OR(O66=0,P66=0,Q66=0,G66=0,H66=0,I66=0),"ERR",((O66+P66+Q66)*1000)/(G66+H66+I66))))</f>
        <v>0</v>
      </c>
      <c r="AM66" s="1862">
        <f t="shared" ref="AM66:AM73" si="41">IF(SUM(G66,H66,I66,J66,O66,P66,Q66,R66)=0,0,(IF(OR(O66=0,P66=0,Q66=0,R66=0,G66=0,H66=0,I66=0,J66=0),"ERR",((O66+P66+Q66+R66)*1000)/(G66+H66+I66+J66))))</f>
        <v>0</v>
      </c>
      <c r="AN66" s="1862">
        <f t="shared" ref="AN66:AN73" si="42">IF(SUM(G66,H66,I66,J66,K66,O66,P66,Q66,R66,S66)=0,0,(IF(OR(O66=0,P66=0,Q66=0,R66=0,S66=0,G66=0,H66=0,I66=0,J66=0,K66=0),"ERR",((O66+P66+Q66+R66+S66)*1000)/(G66+H66+I66+J66+K66))))</f>
        <v>0</v>
      </c>
    </row>
    <row r="67" spans="1:75" ht="12.75" customHeight="1">
      <c r="A67" s="1437" t="s">
        <v>840</v>
      </c>
      <c r="B67" s="636" t="s">
        <v>540</v>
      </c>
      <c r="D67" s="984"/>
      <c r="E67" s="984"/>
      <c r="F67" s="1861"/>
      <c r="G67" s="1861"/>
      <c r="H67" s="1861"/>
      <c r="I67" s="1861"/>
      <c r="J67" s="1861"/>
      <c r="K67" s="1861"/>
      <c r="L67" s="1016">
        <f t="shared" si="25"/>
        <v>0</v>
      </c>
      <c r="N67" s="1026"/>
      <c r="O67" s="1026"/>
      <c r="P67" s="1026"/>
      <c r="Q67" s="1026"/>
      <c r="R67" s="1026"/>
      <c r="S67" s="1026"/>
      <c r="T67" s="1016">
        <f t="shared" si="37"/>
        <v>0</v>
      </c>
      <c r="AD67" s="1862">
        <f t="shared" si="38"/>
        <v>0</v>
      </c>
      <c r="AE67" s="1862">
        <f t="shared" si="38"/>
        <v>0</v>
      </c>
      <c r="AF67" s="1862">
        <f t="shared" si="38"/>
        <v>0</v>
      </c>
      <c r="AG67" s="1862">
        <f t="shared" si="38"/>
        <v>0</v>
      </c>
      <c r="AH67" s="1862">
        <f t="shared" si="38"/>
        <v>0</v>
      </c>
      <c r="AI67" s="1862">
        <f t="shared" si="38"/>
        <v>0</v>
      </c>
      <c r="AJ67" s="1771"/>
      <c r="AK67" s="1862">
        <f t="shared" si="39"/>
        <v>0</v>
      </c>
      <c r="AL67" s="1862">
        <f t="shared" si="40"/>
        <v>0</v>
      </c>
      <c r="AM67" s="1862">
        <f t="shared" si="41"/>
        <v>0</v>
      </c>
      <c r="AN67" s="1862">
        <f t="shared" si="42"/>
        <v>0</v>
      </c>
    </row>
    <row r="68" spans="1:75" ht="12.75" customHeight="1">
      <c r="A68" s="1437" t="s">
        <v>840</v>
      </c>
      <c r="B68" s="636" t="s">
        <v>533</v>
      </c>
      <c r="D68" s="984"/>
      <c r="E68" s="984"/>
      <c r="F68" s="1861"/>
      <c r="G68" s="1861"/>
      <c r="H68" s="1861"/>
      <c r="I68" s="1861"/>
      <c r="J68" s="1861"/>
      <c r="K68" s="1861"/>
      <c r="L68" s="1016">
        <f t="shared" si="25"/>
        <v>0</v>
      </c>
      <c r="N68" s="1026"/>
      <c r="O68" s="1026"/>
      <c r="P68" s="1026"/>
      <c r="Q68" s="1026"/>
      <c r="R68" s="1026"/>
      <c r="S68" s="1026"/>
      <c r="T68" s="1016">
        <f t="shared" si="37"/>
        <v>0</v>
      </c>
      <c r="AD68" s="1862">
        <f t="shared" si="38"/>
        <v>0</v>
      </c>
      <c r="AE68" s="1862">
        <f t="shared" si="38"/>
        <v>0</v>
      </c>
      <c r="AF68" s="1862">
        <f t="shared" si="38"/>
        <v>0</v>
      </c>
      <c r="AG68" s="1862">
        <f t="shared" si="38"/>
        <v>0</v>
      </c>
      <c r="AH68" s="1862">
        <f t="shared" si="38"/>
        <v>0</v>
      </c>
      <c r="AI68" s="1862">
        <f t="shared" si="38"/>
        <v>0</v>
      </c>
      <c r="AJ68" s="1771"/>
      <c r="AK68" s="1862">
        <f t="shared" si="39"/>
        <v>0</v>
      </c>
      <c r="AL68" s="1862">
        <f t="shared" si="40"/>
        <v>0</v>
      </c>
      <c r="AM68" s="1862">
        <f t="shared" si="41"/>
        <v>0</v>
      </c>
      <c r="AN68" s="1862">
        <f t="shared" si="42"/>
        <v>0</v>
      </c>
    </row>
    <row r="69" spans="1:75" ht="12.75" customHeight="1">
      <c r="A69" s="1437" t="s">
        <v>840</v>
      </c>
      <c r="B69" s="636" t="s">
        <v>541</v>
      </c>
      <c r="D69" s="984"/>
      <c r="E69" s="984"/>
      <c r="F69" s="1861"/>
      <c r="G69" s="1861"/>
      <c r="H69" s="1861"/>
      <c r="I69" s="1861"/>
      <c r="J69" s="1861"/>
      <c r="K69" s="1861"/>
      <c r="L69" s="1016">
        <f t="shared" si="25"/>
        <v>0</v>
      </c>
      <c r="N69" s="1026"/>
      <c r="O69" s="1026"/>
      <c r="P69" s="1026"/>
      <c r="Q69" s="1026"/>
      <c r="R69" s="1026"/>
      <c r="S69" s="1026"/>
      <c r="T69" s="1016">
        <f t="shared" si="37"/>
        <v>0</v>
      </c>
      <c r="AD69" s="1862">
        <f t="shared" si="38"/>
        <v>0</v>
      </c>
      <c r="AE69" s="1862">
        <f t="shared" si="38"/>
        <v>0</v>
      </c>
      <c r="AF69" s="1862">
        <f t="shared" si="38"/>
        <v>0</v>
      </c>
      <c r="AG69" s="1862">
        <f t="shared" si="38"/>
        <v>0</v>
      </c>
      <c r="AH69" s="1862">
        <f t="shared" si="38"/>
        <v>0</v>
      </c>
      <c r="AI69" s="1862">
        <f t="shared" si="38"/>
        <v>0</v>
      </c>
      <c r="AJ69" s="1771"/>
      <c r="AK69" s="1862">
        <f t="shared" si="39"/>
        <v>0</v>
      </c>
      <c r="AL69" s="1862">
        <f t="shared" si="40"/>
        <v>0</v>
      </c>
      <c r="AM69" s="1862">
        <f t="shared" si="41"/>
        <v>0</v>
      </c>
      <c r="AN69" s="1862">
        <f t="shared" si="42"/>
        <v>0</v>
      </c>
    </row>
    <row r="70" spans="1:75" s="1549" customFormat="1">
      <c r="A70" s="1437" t="s">
        <v>830</v>
      </c>
      <c r="B70" s="636" t="s">
        <v>542</v>
      </c>
      <c r="C70" s="1021"/>
      <c r="D70" s="984"/>
      <c r="E70" s="984"/>
      <c r="F70" s="1861"/>
      <c r="G70" s="1861"/>
      <c r="H70" s="1861"/>
      <c r="I70" s="1861"/>
      <c r="J70" s="1861"/>
      <c r="K70" s="1861"/>
      <c r="L70" s="1016">
        <f t="shared" si="25"/>
        <v>0</v>
      </c>
      <c r="M70" s="984"/>
      <c r="N70" s="1026"/>
      <c r="O70" s="1026"/>
      <c r="P70" s="1026"/>
      <c r="Q70" s="1026"/>
      <c r="R70" s="1026"/>
      <c r="S70" s="1026"/>
      <c r="T70" s="1016">
        <f t="shared" si="37"/>
        <v>0</v>
      </c>
      <c r="U70" s="984"/>
      <c r="V70" s="984"/>
      <c r="W70" s="984"/>
      <c r="X70" s="984"/>
      <c r="Y70" s="984"/>
      <c r="Z70" s="984"/>
      <c r="AA70" s="984"/>
      <c r="AB70" s="984"/>
      <c r="AC70" s="984"/>
      <c r="AD70" s="1862">
        <f t="shared" si="38"/>
        <v>0</v>
      </c>
      <c r="AE70" s="1862">
        <f t="shared" si="38"/>
        <v>0</v>
      </c>
      <c r="AF70" s="1862">
        <f t="shared" si="38"/>
        <v>0</v>
      </c>
      <c r="AG70" s="1862">
        <f t="shared" si="38"/>
        <v>0</v>
      </c>
      <c r="AH70" s="1862">
        <f t="shared" si="38"/>
        <v>0</v>
      </c>
      <c r="AI70" s="1862">
        <f t="shared" si="38"/>
        <v>0</v>
      </c>
      <c r="AJ70" s="1771"/>
      <c r="AK70" s="1862">
        <f t="shared" si="39"/>
        <v>0</v>
      </c>
      <c r="AL70" s="1862">
        <f t="shared" si="40"/>
        <v>0</v>
      </c>
      <c r="AM70" s="1862">
        <f t="shared" si="41"/>
        <v>0</v>
      </c>
      <c r="AN70" s="1862">
        <f t="shared" si="42"/>
        <v>0</v>
      </c>
      <c r="AO70" s="984"/>
      <c r="AP70" s="984"/>
      <c r="AQ70" s="984"/>
      <c r="AR70" s="984"/>
      <c r="AS70" s="984"/>
      <c r="AT70" s="984"/>
      <c r="AU70" s="984"/>
      <c r="AV70" s="984"/>
      <c r="AW70" s="984"/>
      <c r="AX70" s="984"/>
      <c r="AY70" s="984"/>
      <c r="AZ70" s="984"/>
      <c r="BA70" s="984"/>
      <c r="BB70" s="984"/>
      <c r="BC70" s="984"/>
      <c r="BD70" s="984"/>
      <c r="BE70" s="984"/>
      <c r="BF70" s="984"/>
      <c r="BG70" s="984"/>
      <c r="BH70" s="984"/>
      <c r="BI70" s="984"/>
      <c r="BJ70" s="984"/>
      <c r="BK70" s="984"/>
      <c r="BL70" s="984"/>
      <c r="BM70" s="984"/>
      <c r="BN70" s="984"/>
      <c r="BO70" s="984"/>
      <c r="BP70" s="984"/>
      <c r="BQ70" s="984"/>
      <c r="BR70" s="984"/>
      <c r="BS70" s="984"/>
      <c r="BT70" s="984"/>
      <c r="BU70" s="984"/>
      <c r="BV70" s="984"/>
      <c r="BW70" s="984"/>
    </row>
    <row r="71" spans="1:75" ht="12.75" customHeight="1">
      <c r="A71" s="1437" t="s">
        <v>836</v>
      </c>
      <c r="B71" s="636" t="s">
        <v>542</v>
      </c>
      <c r="D71" s="984"/>
      <c r="E71" s="984"/>
      <c r="F71" s="1861"/>
      <c r="G71" s="1861"/>
      <c r="H71" s="1861"/>
      <c r="I71" s="1861"/>
      <c r="J71" s="1861"/>
      <c r="K71" s="1861"/>
      <c r="L71" s="1016">
        <f t="shared" si="25"/>
        <v>0</v>
      </c>
      <c r="N71" s="1026"/>
      <c r="O71" s="1026"/>
      <c r="P71" s="1026"/>
      <c r="Q71" s="1026"/>
      <c r="R71" s="1026"/>
      <c r="S71" s="1026"/>
      <c r="T71" s="1016">
        <f t="shared" si="37"/>
        <v>0</v>
      </c>
      <c r="AD71" s="1862">
        <f t="shared" si="38"/>
        <v>0</v>
      </c>
      <c r="AE71" s="1862">
        <f t="shared" si="38"/>
        <v>0</v>
      </c>
      <c r="AF71" s="1862">
        <f t="shared" si="38"/>
        <v>0</v>
      </c>
      <c r="AG71" s="1862">
        <f t="shared" si="38"/>
        <v>0</v>
      </c>
      <c r="AH71" s="1862">
        <f t="shared" si="38"/>
        <v>0</v>
      </c>
      <c r="AI71" s="1862">
        <f t="shared" si="38"/>
        <v>0</v>
      </c>
      <c r="AJ71" s="1771"/>
      <c r="AK71" s="1862">
        <f t="shared" si="39"/>
        <v>0</v>
      </c>
      <c r="AL71" s="1862">
        <f t="shared" si="40"/>
        <v>0</v>
      </c>
      <c r="AM71" s="1862">
        <f t="shared" si="41"/>
        <v>0</v>
      </c>
      <c r="AN71" s="1862">
        <f t="shared" si="42"/>
        <v>0</v>
      </c>
    </row>
    <row r="72" spans="1:75">
      <c r="A72" s="1866" t="s">
        <v>840</v>
      </c>
      <c r="B72" s="1865" t="s">
        <v>542</v>
      </c>
      <c r="C72" s="1548"/>
      <c r="D72" s="1549"/>
      <c r="E72" s="1549"/>
      <c r="F72" s="1861"/>
      <c r="G72" s="1861"/>
      <c r="H72" s="1861"/>
      <c r="I72" s="1861"/>
      <c r="J72" s="1861"/>
      <c r="K72" s="1861"/>
      <c r="L72" s="1550">
        <f t="shared" si="25"/>
        <v>0</v>
      </c>
      <c r="M72" s="1549"/>
      <c r="N72" s="1551"/>
      <c r="O72" s="1551"/>
      <c r="P72" s="1551"/>
      <c r="Q72" s="1551"/>
      <c r="R72" s="1551"/>
      <c r="S72" s="1551"/>
      <c r="T72" s="1550">
        <f t="shared" si="37"/>
        <v>0</v>
      </c>
      <c r="U72" s="1549"/>
      <c r="V72" s="1549"/>
      <c r="W72" s="1549"/>
      <c r="X72" s="1549"/>
      <c r="Y72" s="1549"/>
      <c r="Z72" s="1549"/>
      <c r="AA72" s="1549"/>
      <c r="AB72" s="1549"/>
      <c r="AC72" s="1549"/>
      <c r="AD72" s="1862">
        <f t="shared" si="38"/>
        <v>0</v>
      </c>
      <c r="AE72" s="1862">
        <f t="shared" si="38"/>
        <v>0</v>
      </c>
      <c r="AF72" s="1862">
        <f t="shared" si="38"/>
        <v>0</v>
      </c>
      <c r="AG72" s="1862">
        <f t="shared" si="38"/>
        <v>0</v>
      </c>
      <c r="AH72" s="1862">
        <f t="shared" si="38"/>
        <v>0</v>
      </c>
      <c r="AI72" s="1862">
        <f t="shared" si="38"/>
        <v>0</v>
      </c>
      <c r="AJ72" s="1774"/>
      <c r="AK72" s="1862">
        <f t="shared" si="39"/>
        <v>0</v>
      </c>
      <c r="AL72" s="1862">
        <f t="shared" si="40"/>
        <v>0</v>
      </c>
      <c r="AM72" s="1862">
        <f t="shared" si="41"/>
        <v>0</v>
      </c>
      <c r="AN72" s="1862">
        <f t="shared" si="42"/>
        <v>0</v>
      </c>
    </row>
    <row r="73" spans="1:75">
      <c r="A73" s="1855" t="s">
        <v>1303</v>
      </c>
      <c r="B73" s="1856"/>
      <c r="D73" s="984"/>
      <c r="E73" s="984"/>
      <c r="F73" s="1016">
        <f t="shared" ref="F73:K73" si="43">SUM(F46+F47+F49+F50+F51+F52+F54+F55+F56+F57+F58+F59+F61+F62+F63+F64+F66+F67+F68+F69+F70+F71+F72)</f>
        <v>0</v>
      </c>
      <c r="G73" s="1016">
        <f t="shared" si="43"/>
        <v>0</v>
      </c>
      <c r="H73" s="1016">
        <f t="shared" si="43"/>
        <v>0</v>
      </c>
      <c r="I73" s="1016">
        <f t="shared" si="43"/>
        <v>0</v>
      </c>
      <c r="J73" s="1016">
        <f t="shared" si="43"/>
        <v>0</v>
      </c>
      <c r="K73" s="1016">
        <f t="shared" si="43"/>
        <v>0</v>
      </c>
      <c r="L73" s="1016">
        <f t="shared" si="25"/>
        <v>0</v>
      </c>
      <c r="N73" s="1016">
        <f t="shared" ref="N73:S73" si="44">SUM(N46+N47+N49+N50+N51+N52+N54+N55+N56+N57+N58+N59+N61+N62+N63+N64+N66+N67+N68+N69+N70+N71+N72)</f>
        <v>0</v>
      </c>
      <c r="O73" s="1016">
        <f t="shared" si="44"/>
        <v>0</v>
      </c>
      <c r="P73" s="1016">
        <f t="shared" si="44"/>
        <v>0</v>
      </c>
      <c r="Q73" s="1016">
        <f t="shared" si="44"/>
        <v>0</v>
      </c>
      <c r="R73" s="1016">
        <f t="shared" si="44"/>
        <v>0</v>
      </c>
      <c r="S73" s="1016">
        <f t="shared" si="44"/>
        <v>0</v>
      </c>
      <c r="T73" s="1016">
        <f t="shared" si="37"/>
        <v>0</v>
      </c>
      <c r="AD73" s="1862">
        <f t="shared" si="38"/>
        <v>0</v>
      </c>
      <c r="AE73" s="1862">
        <f t="shared" si="38"/>
        <v>0</v>
      </c>
      <c r="AF73" s="1862">
        <f t="shared" si="38"/>
        <v>0</v>
      </c>
      <c r="AG73" s="1862">
        <f t="shared" si="38"/>
        <v>0</v>
      </c>
      <c r="AH73" s="1862">
        <f t="shared" si="38"/>
        <v>0</v>
      </c>
      <c r="AI73" s="1862">
        <f t="shared" si="38"/>
        <v>0</v>
      </c>
      <c r="AJ73" s="1771"/>
      <c r="AK73" s="1862">
        <f t="shared" si="39"/>
        <v>0</v>
      </c>
      <c r="AL73" s="1862">
        <f t="shared" si="40"/>
        <v>0</v>
      </c>
      <c r="AM73" s="1862">
        <f t="shared" si="41"/>
        <v>0</v>
      </c>
      <c r="AN73" s="1862">
        <f t="shared" si="42"/>
        <v>0</v>
      </c>
    </row>
    <row r="74" spans="1:75">
      <c r="D74" s="1028"/>
      <c r="E74" s="1028"/>
      <c r="AD74" s="1771"/>
      <c r="AE74" s="1771"/>
      <c r="AF74" s="1771"/>
      <c r="AG74" s="1771"/>
      <c r="AH74" s="1771"/>
      <c r="AI74" s="1771"/>
      <c r="AJ74" s="1771"/>
      <c r="AK74" s="1771"/>
      <c r="AL74" s="1771"/>
      <c r="AM74" s="1771"/>
      <c r="AN74" s="1771"/>
    </row>
    <row r="75" spans="1:75">
      <c r="D75" s="1028"/>
      <c r="E75" s="1028"/>
      <c r="U75" s="1280"/>
      <c r="V75" s="1857" t="s">
        <v>1278</v>
      </c>
      <c r="W75" s="1858"/>
      <c r="X75" s="1858"/>
      <c r="Y75" s="1858"/>
      <c r="Z75" s="1858"/>
      <c r="AA75" s="1858"/>
      <c r="AB75" s="1859"/>
      <c r="AK75" s="1207" t="s">
        <v>645</v>
      </c>
      <c r="AL75" s="1208"/>
      <c r="AM75" s="1208"/>
      <c r="AN75" s="1854"/>
      <c r="AP75" s="1207" t="s">
        <v>1396</v>
      </c>
      <c r="AQ75" s="1208"/>
      <c r="AR75" s="1208"/>
      <c r="AS75" s="1208"/>
      <c r="AT75" s="1208"/>
      <c r="AU75" s="1854"/>
      <c r="AW75" s="1207" t="s">
        <v>1397</v>
      </c>
      <c r="AX75" s="1208"/>
      <c r="AY75" s="1208"/>
      <c r="AZ75" s="1854"/>
    </row>
    <row r="76" spans="1:75">
      <c r="D76" s="1028"/>
      <c r="E76" s="1028"/>
      <c r="N76" s="2269" t="s">
        <v>1659</v>
      </c>
      <c r="O76" s="2270"/>
      <c r="P76" s="2270"/>
      <c r="Q76" s="2270"/>
      <c r="R76" s="2270"/>
      <c r="S76" s="2270"/>
      <c r="T76" s="2271"/>
      <c r="V76" s="2214" t="s">
        <v>1279</v>
      </c>
      <c r="W76" s="2215"/>
      <c r="X76" s="2215"/>
      <c r="Y76" s="2215"/>
      <c r="Z76" s="2215"/>
      <c r="AA76" s="2215"/>
      <c r="AB76" s="2216"/>
      <c r="AD76" s="1207" t="s">
        <v>729</v>
      </c>
      <c r="AE76" s="1208"/>
      <c r="AF76" s="1208"/>
      <c r="AG76" s="1208"/>
      <c r="AH76" s="1208"/>
      <c r="AI76" s="1854"/>
      <c r="AJ76" s="1280"/>
      <c r="AK76" s="774" t="s">
        <v>647</v>
      </c>
      <c r="AL76" s="774" t="s">
        <v>648</v>
      </c>
      <c r="AM76" s="774" t="s">
        <v>649</v>
      </c>
      <c r="AN76" s="1345" t="s">
        <v>1</v>
      </c>
      <c r="AP76" s="1207" t="s">
        <v>729</v>
      </c>
      <c r="AQ76" s="1208"/>
      <c r="AR76" s="1208"/>
      <c r="AS76" s="1208"/>
      <c r="AT76" s="1208"/>
      <c r="AU76" s="1854"/>
      <c r="AW76" s="774" t="s">
        <v>647</v>
      </c>
      <c r="AX76" s="774" t="s">
        <v>648</v>
      </c>
      <c r="AY76" s="774" t="s">
        <v>649</v>
      </c>
      <c r="AZ76" s="1345" t="s">
        <v>1</v>
      </c>
    </row>
    <row r="77" spans="1:75" ht="12.75" customHeight="1">
      <c r="D77" s="1028"/>
      <c r="E77" s="1028"/>
      <c r="N77" s="2066">
        <v>2010</v>
      </c>
      <c r="O77" s="2066">
        <v>2011</v>
      </c>
      <c r="P77" s="2066">
        <v>2012</v>
      </c>
      <c r="Q77" s="2066">
        <v>2013</v>
      </c>
      <c r="R77" s="2066">
        <v>2014</v>
      </c>
      <c r="S77" s="2066">
        <v>2015</v>
      </c>
      <c r="T77" s="2066" t="s">
        <v>1</v>
      </c>
      <c r="V77" s="909">
        <v>2010</v>
      </c>
      <c r="W77" s="909">
        <v>2011</v>
      </c>
      <c r="X77" s="909">
        <v>2012</v>
      </c>
      <c r="Y77" s="909">
        <v>2013</v>
      </c>
      <c r="Z77" s="909">
        <v>2014</v>
      </c>
      <c r="AA77" s="909">
        <v>2015</v>
      </c>
      <c r="AB77" s="909" t="s">
        <v>1</v>
      </c>
      <c r="AD77" s="909">
        <v>2010</v>
      </c>
      <c r="AE77" s="909">
        <v>2011</v>
      </c>
      <c r="AF77" s="909">
        <v>2012</v>
      </c>
      <c r="AG77" s="909">
        <v>2013</v>
      </c>
      <c r="AH77" s="909">
        <v>2014</v>
      </c>
      <c r="AI77" s="909">
        <v>2015</v>
      </c>
      <c r="AJ77" s="1280"/>
      <c r="AK77" s="776" t="s">
        <v>654</v>
      </c>
      <c r="AL77" s="777" t="s">
        <v>655</v>
      </c>
      <c r="AM77" s="777" t="s">
        <v>656</v>
      </c>
      <c r="AN77" s="776" t="s">
        <v>657</v>
      </c>
      <c r="AP77" s="909">
        <v>2010</v>
      </c>
      <c r="AQ77" s="909">
        <v>2011</v>
      </c>
      <c r="AR77" s="909">
        <v>2012</v>
      </c>
      <c r="AS77" s="909">
        <v>2013</v>
      </c>
      <c r="AT77" s="909">
        <v>2014</v>
      </c>
      <c r="AU77" s="909">
        <v>2015</v>
      </c>
      <c r="AW77" s="776" t="s">
        <v>654</v>
      </c>
      <c r="AX77" s="777" t="s">
        <v>655</v>
      </c>
      <c r="AY77" s="777" t="s">
        <v>656</v>
      </c>
      <c r="AZ77" s="776" t="s">
        <v>657</v>
      </c>
    </row>
    <row r="78" spans="1:75" ht="12.75" customHeight="1">
      <c r="A78" s="1855" t="s">
        <v>1301</v>
      </c>
      <c r="B78" s="1856"/>
      <c r="D78" s="1028"/>
      <c r="E78" s="1028"/>
      <c r="F78" s="776">
        <v>2010</v>
      </c>
      <c r="G78" s="3">
        <v>2011</v>
      </c>
      <c r="H78" s="3">
        <v>2012</v>
      </c>
      <c r="I78" s="3">
        <v>2013</v>
      </c>
      <c r="J78" s="3">
        <v>2014</v>
      </c>
      <c r="K78" s="3">
        <v>2015</v>
      </c>
      <c r="L78" s="3" t="s">
        <v>1345</v>
      </c>
      <c r="N78" s="1366" t="s">
        <v>3</v>
      </c>
      <c r="O78" s="1366" t="s">
        <v>3</v>
      </c>
      <c r="P78" s="1366" t="s">
        <v>3</v>
      </c>
      <c r="Q78" s="1366" t="s">
        <v>3</v>
      </c>
      <c r="R78" s="1366" t="s">
        <v>3</v>
      </c>
      <c r="S78" s="1366" t="s">
        <v>3</v>
      </c>
      <c r="T78" s="1366" t="s">
        <v>3</v>
      </c>
      <c r="V78" s="1366" t="s">
        <v>3</v>
      </c>
      <c r="W78" s="1366" t="s">
        <v>3</v>
      </c>
      <c r="X78" s="1366" t="s">
        <v>3</v>
      </c>
      <c r="Y78" s="1366" t="s">
        <v>3</v>
      </c>
      <c r="Z78" s="1366" t="s">
        <v>3</v>
      </c>
      <c r="AA78" s="1366" t="s">
        <v>3</v>
      </c>
      <c r="AB78" s="1366" t="s">
        <v>3</v>
      </c>
      <c r="AD78" s="909" t="s">
        <v>733</v>
      </c>
      <c r="AE78" s="909" t="s">
        <v>733</v>
      </c>
      <c r="AF78" s="909" t="s">
        <v>733</v>
      </c>
      <c r="AG78" s="909" t="s">
        <v>733</v>
      </c>
      <c r="AH78" s="909" t="s">
        <v>733</v>
      </c>
      <c r="AI78" s="909" t="s">
        <v>733</v>
      </c>
      <c r="AJ78" s="1280"/>
      <c r="AK78" s="909" t="s">
        <v>733</v>
      </c>
      <c r="AL78" s="909" t="s">
        <v>733</v>
      </c>
      <c r="AM78" s="909" t="s">
        <v>733</v>
      </c>
      <c r="AN78" s="909" t="s">
        <v>733</v>
      </c>
      <c r="AP78" s="909" t="s">
        <v>733</v>
      </c>
      <c r="AQ78" s="909" t="s">
        <v>733</v>
      </c>
      <c r="AR78" s="909" t="s">
        <v>733</v>
      </c>
      <c r="AS78" s="909" t="s">
        <v>733</v>
      </c>
      <c r="AT78" s="909" t="s">
        <v>733</v>
      </c>
      <c r="AU78" s="909" t="s">
        <v>733</v>
      </c>
      <c r="AV78" s="1280"/>
      <c r="AW78" s="909" t="s">
        <v>733</v>
      </c>
      <c r="AX78" s="909" t="s">
        <v>733</v>
      </c>
      <c r="AY78" s="909" t="s">
        <v>733</v>
      </c>
      <c r="AZ78" s="909" t="s">
        <v>733</v>
      </c>
    </row>
    <row r="79" spans="1:75" ht="12.75" customHeight="1">
      <c r="A79" s="1437" t="s">
        <v>824</v>
      </c>
      <c r="B79" s="636" t="s">
        <v>1280</v>
      </c>
      <c r="D79" s="1030"/>
      <c r="E79" s="1030"/>
      <c r="F79" s="1861"/>
      <c r="G79" s="1861"/>
      <c r="H79" s="1861"/>
      <c r="I79" s="1861"/>
      <c r="J79" s="1861"/>
      <c r="K79" s="1861"/>
      <c r="L79" s="1016">
        <f t="shared" si="25"/>
        <v>0</v>
      </c>
      <c r="N79" s="1026"/>
      <c r="O79" s="1026"/>
      <c r="P79" s="1026"/>
      <c r="Q79" s="1026"/>
      <c r="R79" s="1026"/>
      <c r="S79" s="1026"/>
      <c r="T79" s="1016">
        <f>SUM(O79:S79)</f>
        <v>0</v>
      </c>
      <c r="V79" s="1026"/>
      <c r="W79" s="1026"/>
      <c r="X79" s="1026"/>
      <c r="Y79" s="1026"/>
      <c r="Z79" s="1026"/>
      <c r="AA79" s="1026"/>
      <c r="AB79" s="1016">
        <f>SUM(W79:AA79)</f>
        <v>0</v>
      </c>
      <c r="AD79" s="1862">
        <f t="shared" ref="AD79:AH80" si="45">IF(SUM(F79,N79)=0,0,(IF(OR(F79=0,N79=0),"Err",(N79)*1000/F79)))</f>
        <v>0</v>
      </c>
      <c r="AE79" s="1862">
        <f t="shared" si="45"/>
        <v>0</v>
      </c>
      <c r="AF79" s="1862">
        <f t="shared" si="45"/>
        <v>0</v>
      </c>
      <c r="AG79" s="1862">
        <f t="shared" si="45"/>
        <v>0</v>
      </c>
      <c r="AH79" s="1862">
        <f t="shared" si="45"/>
        <v>0</v>
      </c>
      <c r="AI79" s="1862">
        <f>IF(SUM(K79,S79)=0,0,(IF(OR(K79=0,S79=0),"Err",(S79)*1000/K79)))</f>
        <v>0</v>
      </c>
      <c r="AJ79" s="1771"/>
      <c r="AK79" s="1862">
        <f>IF(SUM(G79,H79,O79,P79)=0,0,(IF(OR(O79=0,P79=0,G79=0,H79=0),"ERR",((O79+P79)*1000)/(G79+H79))))</f>
        <v>0</v>
      </c>
      <c r="AL79" s="1862">
        <f>IF(SUM(G79,H79,I79,O79,P79,Q79)=0,0,(IF(OR(O79=0,P79=0,Q79=0,G79=0,H79=0,I79=0),"ERR",((O79+P79+Q79)*1000)/(G79+H79+I79))))</f>
        <v>0</v>
      </c>
      <c r="AM79" s="1862">
        <f>IF(SUM(G79,H79,I79,J79,O79,P79,Q79,R79)=0,0,(IF(OR(O79=0,P79=0,Q79=0,R79=0,G79=0,H79=0,I79=0,J79=0),"ERR",((O79+P79+Q79+R79)*1000)/(G79+H79+I79+J79))))</f>
        <v>0</v>
      </c>
      <c r="AN79" s="1862">
        <f>IF(SUM(G79,H79,I79,J79,K79,O79,P79,Q79,R79,S79)=0,0,(IF(OR(O79=0,P79=0,Q79=0,R79=0,S79=0,G79=0,H79=0,I79=0,J79=0,K79=0),"ERR",((O79+P79+Q79+R79+S79)*1000)/(G79+H79+I79+J79+K79))))</f>
        <v>0</v>
      </c>
      <c r="AP79" s="1862">
        <f>IF(SUM(F79,V79)=0,0,(IF(OR(F79=0,V79=0),"Err",(V79)*1000/F79)))</f>
        <v>0</v>
      </c>
      <c r="AQ79" s="1862">
        <f>IF(SUM(G79,W79)=0,0,(IF(OR(G79=0,W79=0),"Err",(W79)*1000/G79)))</f>
        <v>0</v>
      </c>
      <c r="AR79" s="1862">
        <f t="shared" ref="AQ79:AU80" si="46">IF(SUM(H79,X79)=0,0,(IF(OR(H79=0,X79=0),"Err",(X79)*1000/H79)))</f>
        <v>0</v>
      </c>
      <c r="AS79" s="1862">
        <f t="shared" si="46"/>
        <v>0</v>
      </c>
      <c r="AT79" s="1862">
        <f t="shared" si="46"/>
        <v>0</v>
      </c>
      <c r="AU79" s="1862">
        <f t="shared" si="46"/>
        <v>0</v>
      </c>
      <c r="AV79" s="1771"/>
      <c r="AW79" s="1862">
        <f>IF(SUM(G79,H79,W79,X79)=0,0,(IF(OR(W79=0,X79=0,G79=0,H79=0),"ERR",((W79+X79)*1000)/(G79+H79))))</f>
        <v>0</v>
      </c>
      <c r="AX79" s="1862">
        <f>IF(SUM(G79,H79,I79,W79,X79,Y79)=0,0,(IF(OR(W79=0,X79=0,Y79=0,G79=0,H79=0,I79=0),"ERR",((W79+X79+Y79)*1000)/(G79+H79+I79))))</f>
        <v>0</v>
      </c>
      <c r="AY79" s="1862">
        <f>IF(SUM(G79,H79,I79,J79,W79,X79,Y79,Z79)=0,0,(IF(OR(W79=0,X79=0,Y79=0,Z79=0,G79=0,H79=0,I79=0,J79=0),"ERR",((W79+X79+Y79+Z79)*1000)/(G79+H79+I79+J79))))</f>
        <v>0</v>
      </c>
      <c r="AZ79" s="1862">
        <f>IF(SUM(G79,H79,I79,J79,K79,W79,X79,Y79,Z79,AA79)=0,0,(IF(OR(W79=0,X79=0,Y79=0,Z79=0,AA79=0,G79=0,H79=0,I79=0,J79=0,K79=0),"ERR",((W79+X79+Y79+Z79+AA79)*1000)/(G79+H79+I79+J79+K79))))</f>
        <v>0</v>
      </c>
    </row>
    <row r="80" spans="1:75" ht="12.75" customHeight="1">
      <c r="A80" s="1437" t="s">
        <v>824</v>
      </c>
      <c r="B80" s="636" t="s">
        <v>1281</v>
      </c>
      <c r="D80" s="1030"/>
      <c r="E80" s="1030"/>
      <c r="F80" s="1861"/>
      <c r="G80" s="1861"/>
      <c r="H80" s="1861"/>
      <c r="I80" s="1861"/>
      <c r="J80" s="1861"/>
      <c r="K80" s="1861"/>
      <c r="L80" s="1016">
        <f t="shared" si="25"/>
        <v>0</v>
      </c>
      <c r="N80" s="1026"/>
      <c r="O80" s="1026"/>
      <c r="P80" s="1026"/>
      <c r="Q80" s="1026"/>
      <c r="R80" s="1026"/>
      <c r="S80" s="1026"/>
      <c r="T80" s="1016">
        <f>SUM(O80:S80)</f>
        <v>0</v>
      </c>
      <c r="V80" s="1026"/>
      <c r="W80" s="1026"/>
      <c r="X80" s="1026"/>
      <c r="Y80" s="1026"/>
      <c r="Z80" s="1026"/>
      <c r="AA80" s="1026"/>
      <c r="AB80" s="1016">
        <f>SUM(W80:AA80)</f>
        <v>0</v>
      </c>
      <c r="AD80" s="1862">
        <f t="shared" si="45"/>
        <v>0</v>
      </c>
      <c r="AE80" s="1862">
        <f t="shared" si="45"/>
        <v>0</v>
      </c>
      <c r="AF80" s="1862">
        <f t="shared" si="45"/>
        <v>0</v>
      </c>
      <c r="AG80" s="1862">
        <f t="shared" si="45"/>
        <v>0</v>
      </c>
      <c r="AH80" s="1862">
        <f t="shared" si="45"/>
        <v>0</v>
      </c>
      <c r="AI80" s="1862">
        <f>IF(SUM(K80,S80)=0,0,(IF(OR(K80=0,S80=0),"Err",(S80)*1000/K80)))</f>
        <v>0</v>
      </c>
      <c r="AJ80" s="1771"/>
      <c r="AK80" s="1862">
        <f>IF(SUM(G80,H80,O80,P80)=0,0,(IF(OR(O80=0,P80=0,G80=0,H80=0),"ERR",((O80+P80)*1000)/(G80+H80))))</f>
        <v>0</v>
      </c>
      <c r="AL80" s="1862">
        <f>IF(SUM(G80,H80,I80,O80,P80,Q80)=0,0,(IF(OR(O80=0,P80=0,Q80=0,G80=0,H80=0,I80=0),"ERR",((O80+P80+Q80)*1000)/(G80+H80+I80))))</f>
        <v>0</v>
      </c>
      <c r="AM80" s="1862">
        <f>IF(SUM(G80,H80,I80,J80,O80,P80,Q80,R80)=0,0,(IF(OR(O80=0,P80=0,Q80=0,R80=0,G80=0,H80=0,I80=0,J80=0),"ERR",((O80+P80+Q80+R80)*1000)/(G80+H80+I80+J80))))</f>
        <v>0</v>
      </c>
      <c r="AN80" s="1862">
        <f>IF(SUM(G80,H80,I80,J80,K80,O80,P80,Q80,R80,S80)=0,0,(IF(OR(O80=0,P80=0,Q80=0,R80=0,S80=0,G80=0,H80=0,I80=0,J80=0,K80=0),"ERR",((O80+P80+Q80+R80+S80)*1000)/(G80+H80+I80+J80+K80))))</f>
        <v>0</v>
      </c>
      <c r="AP80" s="1862">
        <f>IF(SUM(F80,V80)=0,0,(IF(OR(F80=0,V80=0),"Err",(V80)*1000/F80)))</f>
        <v>0</v>
      </c>
      <c r="AQ80" s="1862">
        <f t="shared" si="46"/>
        <v>0</v>
      </c>
      <c r="AR80" s="1862">
        <f t="shared" si="46"/>
        <v>0</v>
      </c>
      <c r="AS80" s="1862">
        <f t="shared" si="46"/>
        <v>0</v>
      </c>
      <c r="AT80" s="1862">
        <f t="shared" si="46"/>
        <v>0</v>
      </c>
      <c r="AU80" s="1862">
        <f t="shared" si="46"/>
        <v>0</v>
      </c>
      <c r="AV80" s="1771"/>
      <c r="AW80" s="1862">
        <f t="shared" ref="AW80:AW106" si="47">IF(SUM(G80,H80,W80,X80)=0,0,(IF(OR(W80=0,X80=0,G80=0,H80=0),"ERR",((W80+X80)*1000)/(G80+H80))))</f>
        <v>0</v>
      </c>
      <c r="AX80" s="1862">
        <f t="shared" ref="AX80:AX106" si="48">IF(SUM(G80,H80,I80,W80,X80,Y80)=0,0,(IF(OR(W80=0,X80=0,Y80=0,G80=0,H80=0,I80=0),"ERR",((W80+X80+Y80)*1000)/(G80+H80+I80))))</f>
        <v>0</v>
      </c>
      <c r="AY80" s="1862">
        <f t="shared" ref="AY80:AY106" si="49">IF(SUM(G80,H80,I80,J80,W80,X80,Y80,Z80)=0,0,(IF(OR(W80=0,X80=0,Y80=0,Z80=0,G80=0,H80=0,I80=0,J80=0),"ERR",((W80+X80+Y80+Z80)*1000)/(G80+H80+I80+J80))))</f>
        <v>0</v>
      </c>
      <c r="AZ80" s="1862">
        <f t="shared" ref="AZ80:AZ106" si="50">IF(SUM(G80,H80,I80,J80,K80,W80,X80,Y80,Z80,AA80)=0,0,(IF(OR(W80=0,X80=0,Y80=0,Z80=0,AA80=0,G80=0,H80=0,I80=0,J80=0,K80=0),"ERR",((W80+X80+Y80+Z80+AA80)*1000)/(G80+H80+I80+J80+K80))))</f>
        <v>0</v>
      </c>
    </row>
    <row r="81" spans="1:52" ht="12.75" customHeight="1">
      <c r="A81" s="1437" t="s">
        <v>825</v>
      </c>
      <c r="B81" s="636" t="s">
        <v>530</v>
      </c>
      <c r="D81" s="1030"/>
      <c r="E81" s="1030"/>
      <c r="F81" s="1699"/>
      <c r="G81" s="1700"/>
      <c r="H81" s="1700"/>
      <c r="I81" s="1700"/>
      <c r="J81" s="1700"/>
      <c r="K81" s="1700"/>
      <c r="L81" s="1701"/>
      <c r="N81" s="1699"/>
      <c r="O81" s="1700"/>
      <c r="P81" s="1700"/>
      <c r="Q81" s="1700"/>
      <c r="R81" s="1700"/>
      <c r="S81" s="1700"/>
      <c r="T81" s="1701"/>
      <c r="V81" s="1699"/>
      <c r="W81" s="1700"/>
      <c r="X81" s="1700"/>
      <c r="Y81" s="1700"/>
      <c r="Z81" s="1700"/>
      <c r="AA81" s="1700"/>
      <c r="AB81" s="1701"/>
      <c r="AD81" s="1772"/>
      <c r="AE81" s="1772"/>
      <c r="AF81" s="1772"/>
      <c r="AG81" s="1772"/>
      <c r="AH81" s="1772"/>
      <c r="AI81" s="1772"/>
      <c r="AJ81" s="1771"/>
      <c r="AK81" s="1772"/>
      <c r="AL81" s="1772"/>
      <c r="AM81" s="1772"/>
      <c r="AN81" s="1772"/>
      <c r="AP81" s="1772"/>
      <c r="AQ81" s="1772"/>
      <c r="AR81" s="1772"/>
      <c r="AS81" s="1772"/>
      <c r="AT81" s="1772"/>
      <c r="AU81" s="1772"/>
      <c r="AV81" s="1771"/>
      <c r="AW81" s="1772"/>
      <c r="AX81" s="1772"/>
      <c r="AY81" s="1772"/>
      <c r="AZ81" s="1772"/>
    </row>
    <row r="82" spans="1:52" ht="12.75" customHeight="1">
      <c r="A82" s="1437" t="s">
        <v>825</v>
      </c>
      <c r="B82" s="636" t="s">
        <v>1282</v>
      </c>
      <c r="D82" s="1030"/>
      <c r="E82" s="1030"/>
      <c r="F82" s="1861"/>
      <c r="G82" s="1861"/>
      <c r="H82" s="1861"/>
      <c r="I82" s="1861"/>
      <c r="J82" s="1861"/>
      <c r="K82" s="1861"/>
      <c r="L82" s="1016">
        <f t="shared" si="25"/>
        <v>0</v>
      </c>
      <c r="N82" s="1026"/>
      <c r="O82" s="1026"/>
      <c r="P82" s="1026"/>
      <c r="Q82" s="1026"/>
      <c r="R82" s="1026"/>
      <c r="S82" s="1026"/>
      <c r="T82" s="1016">
        <f>SUM(O82:S82)</f>
        <v>0</v>
      </c>
      <c r="V82" s="1026"/>
      <c r="W82" s="1026"/>
      <c r="X82" s="1026"/>
      <c r="Y82" s="1026"/>
      <c r="Z82" s="1026"/>
      <c r="AA82" s="1026"/>
      <c r="AB82" s="1016">
        <f>SUM(W82:AA82)</f>
        <v>0</v>
      </c>
      <c r="AD82" s="1862">
        <f t="shared" ref="AD82:AI97" si="51">IF(SUM(F82,N82)=0,0,(IF(OR(F82=0,N82=0),"Err",(N82)*1000/F82)))</f>
        <v>0</v>
      </c>
      <c r="AE82" s="1862">
        <f t="shared" si="51"/>
        <v>0</v>
      </c>
      <c r="AF82" s="1862">
        <f t="shared" si="51"/>
        <v>0</v>
      </c>
      <c r="AG82" s="1862">
        <f t="shared" si="51"/>
        <v>0</v>
      </c>
      <c r="AH82" s="1862">
        <f t="shared" si="51"/>
        <v>0</v>
      </c>
      <c r="AI82" s="1862">
        <f t="shared" si="51"/>
        <v>0</v>
      </c>
      <c r="AJ82" s="1771"/>
      <c r="AK82" s="1862">
        <f>IF(SUM(G82,H82,O82,P82)=0,0,(IF(OR(O82=0,P82=0,G82=0,H82=0),"ERR",((O82+P82)*1000)/(G82+H82))))</f>
        <v>0</v>
      </c>
      <c r="AL82" s="1862">
        <f>IF(SUM(G82,H82,I82,O82,P82,Q82)=0,0,(IF(OR(O82=0,P82=0,Q82=0,G82=0,H82=0,I82=0),"ERR",((O82+P82+Q82)*1000)/(G82+H82+I82))))</f>
        <v>0</v>
      </c>
      <c r="AM82" s="1862">
        <f>IF(SUM(G82,H82,I82,J82,O82,P82,Q82,R82)=0,0,(IF(OR(O82=0,P82=0,Q82=0,R82=0,G82=0,H82=0,I82=0,J82=0),"ERR",((O82+P82+Q82+R82)*1000)/(G82+H82+I82+J82))))</f>
        <v>0</v>
      </c>
      <c r="AN82" s="1862">
        <f>IF(SUM(G82,H82,I82,J82,K82,O82,P82,Q82,R82,S82)=0,0,(IF(OR(O82=0,P82=0,Q82=0,R82=0,S82=0,G82=0,H82=0,I82=0,J82=0,K82=0),"ERR",((O82+P82+Q82+R82+S82)*1000)/(G82+H82+I82+J82+K82))))</f>
        <v>0</v>
      </c>
      <c r="AP82" s="1862">
        <f t="shared" ref="AP82:AP105" si="52">IF(SUM(F82,V82)=0,0,(IF(OR(F82=0,V82=0),"Err",(V82)*1000/F82)))</f>
        <v>0</v>
      </c>
      <c r="AQ82" s="1862">
        <f t="shared" ref="AQ82:AQ85" si="53">IF(SUM(G82,W82)=0,0,(IF(OR(G82=0,W82=0),"Err",(W82)*1000/G82)))</f>
        <v>0</v>
      </c>
      <c r="AR82" s="1862">
        <f t="shared" ref="AR82:AR85" si="54">IF(SUM(H82,X82)=0,0,(IF(OR(H82=0,X82=0),"Err",(X82)*1000/H82)))</f>
        <v>0</v>
      </c>
      <c r="AS82" s="1862">
        <f t="shared" ref="AS82:AS85" si="55">IF(SUM(I82,Y82)=0,0,(IF(OR(I82=0,Y82=0),"Err",(Y82)*1000/I82)))</f>
        <v>0</v>
      </c>
      <c r="AT82" s="1862">
        <f t="shared" ref="AT82:AT85" si="56">IF(SUM(J82,Z82)=0,0,(IF(OR(J82=0,Z82=0),"Err",(Z82)*1000/J82)))</f>
        <v>0</v>
      </c>
      <c r="AU82" s="1862">
        <f t="shared" ref="AU82:AU85" si="57">IF(SUM(K82,AA82)=0,0,(IF(OR(K82=0,AA82=0),"Err",(AA82)*1000/K82)))</f>
        <v>0</v>
      </c>
      <c r="AV82" s="1771"/>
      <c r="AW82" s="1862">
        <f t="shared" si="47"/>
        <v>0</v>
      </c>
      <c r="AX82" s="1862">
        <f t="shared" si="48"/>
        <v>0</v>
      </c>
      <c r="AY82" s="1862">
        <f t="shared" si="49"/>
        <v>0</v>
      </c>
      <c r="AZ82" s="1862">
        <f t="shared" si="50"/>
        <v>0</v>
      </c>
    </row>
    <row r="83" spans="1:52" ht="12.75" customHeight="1">
      <c r="A83" s="1437" t="s">
        <v>825</v>
      </c>
      <c r="B83" s="636" t="s">
        <v>1283</v>
      </c>
      <c r="D83" s="1030"/>
      <c r="E83" s="1030"/>
      <c r="F83" s="1861"/>
      <c r="G83" s="1861"/>
      <c r="H83" s="1861"/>
      <c r="I83" s="1861"/>
      <c r="J83" s="1861"/>
      <c r="K83" s="1861"/>
      <c r="L83" s="1016">
        <f t="shared" si="25"/>
        <v>0</v>
      </c>
      <c r="N83" s="1026"/>
      <c r="O83" s="1026"/>
      <c r="P83" s="1026"/>
      <c r="Q83" s="1026"/>
      <c r="R83" s="1026"/>
      <c r="S83" s="1026"/>
      <c r="T83" s="1016">
        <f>SUM(O83:S83)</f>
        <v>0</v>
      </c>
      <c r="V83" s="1026"/>
      <c r="W83" s="1026"/>
      <c r="X83" s="1026"/>
      <c r="Y83" s="1026"/>
      <c r="Z83" s="1026"/>
      <c r="AA83" s="1026"/>
      <c r="AB83" s="1016">
        <f>SUM(W83:AA83)</f>
        <v>0</v>
      </c>
      <c r="AD83" s="1862">
        <f t="shared" si="51"/>
        <v>0</v>
      </c>
      <c r="AE83" s="1862">
        <f t="shared" si="51"/>
        <v>0</v>
      </c>
      <c r="AF83" s="1862">
        <f t="shared" si="51"/>
        <v>0</v>
      </c>
      <c r="AG83" s="1862">
        <f t="shared" si="51"/>
        <v>0</v>
      </c>
      <c r="AH83" s="1862">
        <f t="shared" si="51"/>
        <v>0</v>
      </c>
      <c r="AI83" s="1862">
        <f t="shared" si="51"/>
        <v>0</v>
      </c>
      <c r="AJ83" s="1771"/>
      <c r="AK83" s="1862">
        <f>IF(SUM(G83,H83,O83,P83)=0,0,(IF(OR(O83=0,P83=0,G83=0,H83=0),"ERR",((O83+P83)*1000)/(G83+H83))))</f>
        <v>0</v>
      </c>
      <c r="AL83" s="1862">
        <f>IF(SUM(G83,H83,I83,O83,P83,Q83)=0,0,(IF(OR(O83=0,P83=0,Q83=0,G83=0,H83=0,I83=0),"ERR",((O83+P83+Q83)*1000)/(G83+H83+I83))))</f>
        <v>0</v>
      </c>
      <c r="AM83" s="1862">
        <f>IF(SUM(G83,H83,I83,J83,O83,P83,Q83,R83)=0,0,(IF(OR(O83=0,P83=0,Q83=0,R83=0,G83=0,H83=0,I83=0,J83=0),"ERR",((O83+P83+Q83+R83)*1000)/(G83+H83+I83+J83))))</f>
        <v>0</v>
      </c>
      <c r="AN83" s="1862">
        <f>IF(SUM(G83,H83,I83,J83,K83,O83,P83,Q83,R83,S83)=0,0,(IF(OR(O83=0,P83=0,Q83=0,R83=0,S83=0,G83=0,H83=0,I83=0,J83=0,K83=0),"ERR",((O83+P83+Q83+R83+S83)*1000)/(G83+H83+I83+J83+K83))))</f>
        <v>0</v>
      </c>
      <c r="AP83" s="1862">
        <f t="shared" si="52"/>
        <v>0</v>
      </c>
      <c r="AQ83" s="1862">
        <f t="shared" si="53"/>
        <v>0</v>
      </c>
      <c r="AR83" s="1862">
        <f t="shared" si="54"/>
        <v>0</v>
      </c>
      <c r="AS83" s="1862">
        <f t="shared" si="55"/>
        <v>0</v>
      </c>
      <c r="AT83" s="1862">
        <f t="shared" si="56"/>
        <v>0</v>
      </c>
      <c r="AU83" s="1862">
        <f t="shared" si="57"/>
        <v>0</v>
      </c>
      <c r="AV83" s="1771"/>
      <c r="AW83" s="1862">
        <f t="shared" si="47"/>
        <v>0</v>
      </c>
      <c r="AX83" s="1862">
        <f t="shared" si="48"/>
        <v>0</v>
      </c>
      <c r="AY83" s="1862">
        <f t="shared" si="49"/>
        <v>0</v>
      </c>
      <c r="AZ83" s="1862">
        <f t="shared" si="50"/>
        <v>0</v>
      </c>
    </row>
    <row r="84" spans="1:52" ht="12.75" customHeight="1">
      <c r="A84" s="1437" t="s">
        <v>825</v>
      </c>
      <c r="B84" s="636" t="s">
        <v>1284</v>
      </c>
      <c r="D84" s="1030"/>
      <c r="E84" s="1030"/>
      <c r="F84" s="1861"/>
      <c r="G84" s="1861"/>
      <c r="H84" s="1861"/>
      <c r="I84" s="1861"/>
      <c r="J84" s="1861"/>
      <c r="K84" s="1861"/>
      <c r="L84" s="1016">
        <f t="shared" si="25"/>
        <v>0</v>
      </c>
      <c r="N84" s="1026"/>
      <c r="O84" s="1026"/>
      <c r="P84" s="1026"/>
      <c r="Q84" s="1026"/>
      <c r="R84" s="1026"/>
      <c r="S84" s="1026"/>
      <c r="T84" s="1016">
        <f>SUM(O84:S84)</f>
        <v>0</v>
      </c>
      <c r="V84" s="1026"/>
      <c r="W84" s="1026"/>
      <c r="X84" s="1026"/>
      <c r="Y84" s="1026"/>
      <c r="Z84" s="1026"/>
      <c r="AA84" s="1026"/>
      <c r="AB84" s="1016">
        <f>SUM(W84:AA84)</f>
        <v>0</v>
      </c>
      <c r="AD84" s="1862">
        <f t="shared" si="51"/>
        <v>0</v>
      </c>
      <c r="AE84" s="1862">
        <f t="shared" si="51"/>
        <v>0</v>
      </c>
      <c r="AF84" s="1862">
        <f t="shared" si="51"/>
        <v>0</v>
      </c>
      <c r="AG84" s="1862">
        <f t="shared" si="51"/>
        <v>0</v>
      </c>
      <c r="AH84" s="1862">
        <f t="shared" si="51"/>
        <v>0</v>
      </c>
      <c r="AI84" s="1862">
        <f t="shared" si="51"/>
        <v>0</v>
      </c>
      <c r="AJ84" s="1771"/>
      <c r="AK84" s="1862">
        <f>IF(SUM(G84,H84,O84,P84)=0,0,(IF(OR(O84=0,P84=0,G84=0,H84=0),"ERR",((O84+P84)*1000)/(G84+H84))))</f>
        <v>0</v>
      </c>
      <c r="AL84" s="1862">
        <f>IF(SUM(G84,H84,I84,O84,P84,Q84)=0,0,(IF(OR(O84=0,P84=0,Q84=0,G84=0,H84=0,I84=0),"ERR",((O84+P84+Q84)*1000)/(G84+H84+I84))))</f>
        <v>0</v>
      </c>
      <c r="AM84" s="1862">
        <f>IF(SUM(G84,H84,I84,J84,O84,P84,Q84,R84)=0,0,(IF(OR(O84=0,P84=0,Q84=0,R84=0,G84=0,H84=0,I84=0,J84=0),"ERR",((O84+P84+Q84+R84)*1000)/(G84+H84+I84+J84))))</f>
        <v>0</v>
      </c>
      <c r="AN84" s="1862">
        <f>IF(SUM(G84,H84,I84,J84,K84,O84,P84,Q84,R84,S84)=0,0,(IF(OR(O84=0,P84=0,Q84=0,R84=0,S84=0,G84=0,H84=0,I84=0,J84=0,K84=0),"ERR",((O84+P84+Q84+R84+S84)*1000)/(G84+H84+I84+J84+K84))))</f>
        <v>0</v>
      </c>
      <c r="AP84" s="1862">
        <f t="shared" si="52"/>
        <v>0</v>
      </c>
      <c r="AQ84" s="1862">
        <f t="shared" si="53"/>
        <v>0</v>
      </c>
      <c r="AR84" s="1862">
        <f t="shared" si="54"/>
        <v>0</v>
      </c>
      <c r="AS84" s="1862">
        <f t="shared" si="55"/>
        <v>0</v>
      </c>
      <c r="AT84" s="1862">
        <f t="shared" si="56"/>
        <v>0</v>
      </c>
      <c r="AU84" s="1862">
        <f t="shared" si="57"/>
        <v>0</v>
      </c>
      <c r="AV84" s="1771"/>
      <c r="AW84" s="1862">
        <f t="shared" si="47"/>
        <v>0</v>
      </c>
      <c r="AX84" s="1862">
        <f t="shared" si="48"/>
        <v>0</v>
      </c>
      <c r="AY84" s="1862">
        <f t="shared" si="49"/>
        <v>0</v>
      </c>
      <c r="AZ84" s="1862">
        <f t="shared" si="50"/>
        <v>0</v>
      </c>
    </row>
    <row r="85" spans="1:52" ht="12.75" customHeight="1">
      <c r="A85" s="1437" t="s">
        <v>825</v>
      </c>
      <c r="B85" s="636" t="s">
        <v>1285</v>
      </c>
      <c r="D85" s="1030"/>
      <c r="E85" s="1030"/>
      <c r="F85" s="1861"/>
      <c r="G85" s="1861"/>
      <c r="H85" s="1861"/>
      <c r="I85" s="1861"/>
      <c r="J85" s="1861"/>
      <c r="K85" s="1861"/>
      <c r="L85" s="1016">
        <f t="shared" si="25"/>
        <v>0</v>
      </c>
      <c r="N85" s="1026"/>
      <c r="O85" s="1026"/>
      <c r="P85" s="1026"/>
      <c r="Q85" s="1026"/>
      <c r="R85" s="1026"/>
      <c r="S85" s="1026"/>
      <c r="T85" s="1016">
        <f>SUM(O85:S85)</f>
        <v>0</v>
      </c>
      <c r="V85" s="1026"/>
      <c r="W85" s="1026"/>
      <c r="X85" s="1026"/>
      <c r="Y85" s="1026"/>
      <c r="Z85" s="1026"/>
      <c r="AA85" s="1026"/>
      <c r="AB85" s="1016">
        <f>SUM(W85:AA85)</f>
        <v>0</v>
      </c>
      <c r="AD85" s="1862">
        <f t="shared" si="51"/>
        <v>0</v>
      </c>
      <c r="AE85" s="1862">
        <f t="shared" si="51"/>
        <v>0</v>
      </c>
      <c r="AF85" s="1862">
        <f t="shared" si="51"/>
        <v>0</v>
      </c>
      <c r="AG85" s="1862">
        <f t="shared" si="51"/>
        <v>0</v>
      </c>
      <c r="AH85" s="1862">
        <f t="shared" si="51"/>
        <v>0</v>
      </c>
      <c r="AI85" s="1862">
        <f t="shared" si="51"/>
        <v>0</v>
      </c>
      <c r="AJ85" s="1771"/>
      <c r="AK85" s="1862">
        <f>IF(SUM(G85,H85,O85,P85)=0,0,(IF(OR(O85=0,P85=0,G85=0,H85=0),"ERR",((O85+P85)*1000)/(G85+H85))))</f>
        <v>0</v>
      </c>
      <c r="AL85" s="1862">
        <f>IF(SUM(G85,H85,I85,O85,P85,Q85)=0,0,(IF(OR(O85=0,P85=0,Q85=0,G85=0,H85=0,I85=0),"ERR",((O85+P85+Q85)*1000)/(G85+H85+I85))))</f>
        <v>0</v>
      </c>
      <c r="AM85" s="1862">
        <f>IF(SUM(G85,H85,I85,J85,O85,P85,Q85,R85)=0,0,(IF(OR(O85=0,P85=0,Q85=0,R85=0,G85=0,H85=0,I85=0,J85=0),"ERR",((O85+P85+Q85+R85)*1000)/(G85+H85+I85+J85))))</f>
        <v>0</v>
      </c>
      <c r="AN85" s="1862">
        <f>IF(SUM(G85,H85,I85,J85,K85,O85,P85,Q85,R85,S85)=0,0,(IF(OR(O85=0,P85=0,Q85=0,R85=0,S85=0,G85=0,H85=0,I85=0,J85=0,K85=0),"ERR",((O85+P85+Q85+R85+S85)*1000)/(G85+H85+I85+J85+K85))))</f>
        <v>0</v>
      </c>
      <c r="AP85" s="1862">
        <f t="shared" si="52"/>
        <v>0</v>
      </c>
      <c r="AQ85" s="1862">
        <f t="shared" si="53"/>
        <v>0</v>
      </c>
      <c r="AR85" s="1862">
        <f t="shared" si="54"/>
        <v>0</v>
      </c>
      <c r="AS85" s="1862">
        <f t="shared" si="55"/>
        <v>0</v>
      </c>
      <c r="AT85" s="1862">
        <f t="shared" si="56"/>
        <v>0</v>
      </c>
      <c r="AU85" s="1862">
        <f t="shared" si="57"/>
        <v>0</v>
      </c>
      <c r="AV85" s="1771"/>
      <c r="AW85" s="1862">
        <f t="shared" si="47"/>
        <v>0</v>
      </c>
      <c r="AX85" s="1862">
        <f t="shared" si="48"/>
        <v>0</v>
      </c>
      <c r="AY85" s="1862">
        <f>IF(SUM(G85,H85,I85,J85,W85,X85,Y85,Z85)=0,0,(IF(OR(W85=0,X85=0,Y85=0,Z85=0,G85=0,H85=0,I85=0,J85=0),"ERR",((W85+X85+Y85+Z85)*1000)/(G85+H85+I85+J85))))</f>
        <v>0</v>
      </c>
      <c r="AZ85" s="1862">
        <f t="shared" si="50"/>
        <v>0</v>
      </c>
    </row>
    <row r="86" spans="1:52" ht="12.75" customHeight="1">
      <c r="A86" s="1437" t="s">
        <v>830</v>
      </c>
      <c r="B86" s="636" t="s">
        <v>530</v>
      </c>
      <c r="D86" s="1030"/>
      <c r="E86" s="1030"/>
      <c r="F86" s="1699"/>
      <c r="G86" s="1700"/>
      <c r="H86" s="1700"/>
      <c r="I86" s="1700"/>
      <c r="J86" s="1700"/>
      <c r="K86" s="1700"/>
      <c r="L86" s="1701"/>
      <c r="N86" s="1699"/>
      <c r="O86" s="1700"/>
      <c r="P86" s="1700"/>
      <c r="Q86" s="1700"/>
      <c r="R86" s="1700"/>
      <c r="S86" s="1700"/>
      <c r="T86" s="1701"/>
      <c r="V86" s="1699"/>
      <c r="W86" s="1700"/>
      <c r="X86" s="1700"/>
      <c r="Y86" s="1700"/>
      <c r="Z86" s="1700"/>
      <c r="AA86" s="1700"/>
      <c r="AB86" s="1701"/>
      <c r="AD86" s="1772"/>
      <c r="AE86" s="1772"/>
      <c r="AF86" s="1772"/>
      <c r="AG86" s="1772"/>
      <c r="AH86" s="1772"/>
      <c r="AI86" s="1772"/>
      <c r="AJ86" s="1771"/>
      <c r="AK86" s="1772"/>
      <c r="AL86" s="1772"/>
      <c r="AM86" s="1772"/>
      <c r="AN86" s="1772"/>
      <c r="AP86" s="1772"/>
      <c r="AQ86" s="1772"/>
      <c r="AR86" s="1772"/>
      <c r="AS86" s="1772"/>
      <c r="AT86" s="1772"/>
      <c r="AU86" s="1772"/>
      <c r="AV86" s="1771"/>
      <c r="AW86" s="1772"/>
      <c r="AX86" s="1772"/>
      <c r="AY86" s="1772"/>
      <c r="AZ86" s="1772"/>
    </row>
    <row r="87" spans="1:52" ht="12.75" customHeight="1">
      <c r="A87" s="1437" t="s">
        <v>830</v>
      </c>
      <c r="B87" s="636" t="s">
        <v>1286</v>
      </c>
      <c r="D87" s="1030"/>
      <c r="E87" s="1030"/>
      <c r="F87" s="1861"/>
      <c r="G87" s="1861"/>
      <c r="H87" s="1861"/>
      <c r="I87" s="1861"/>
      <c r="J87" s="1861"/>
      <c r="K87" s="1861"/>
      <c r="L87" s="1016">
        <f t="shared" si="25"/>
        <v>0</v>
      </c>
      <c r="N87" s="1026"/>
      <c r="O87" s="1026"/>
      <c r="P87" s="1026"/>
      <c r="Q87" s="1026"/>
      <c r="R87" s="1026"/>
      <c r="S87" s="1026"/>
      <c r="T87" s="1016">
        <f t="shared" ref="T87:T92" si="58">SUM(O87:S87)</f>
        <v>0</v>
      </c>
      <c r="V87" s="1026"/>
      <c r="W87" s="1026"/>
      <c r="X87" s="1026"/>
      <c r="Y87" s="1026"/>
      <c r="Z87" s="1026"/>
      <c r="AA87" s="1026"/>
      <c r="AB87" s="1016">
        <f t="shared" ref="AB87:AB92" si="59">SUM(W87:AA87)</f>
        <v>0</v>
      </c>
      <c r="AD87" s="1862">
        <f t="shared" ref="AD87:AH92" si="60">IF(SUM(F87,N87)=0,0,(IF(OR(F87=0,N87=0),"Err",(N87)*1000/F87)))</f>
        <v>0</v>
      </c>
      <c r="AE87" s="1862">
        <f t="shared" si="60"/>
        <v>0</v>
      </c>
      <c r="AF87" s="1862">
        <f t="shared" si="60"/>
        <v>0</v>
      </c>
      <c r="AG87" s="1862">
        <f t="shared" si="60"/>
        <v>0</v>
      </c>
      <c r="AH87" s="1862">
        <f t="shared" si="60"/>
        <v>0</v>
      </c>
      <c r="AI87" s="1862">
        <f t="shared" si="51"/>
        <v>0</v>
      </c>
      <c r="AJ87" s="1771"/>
      <c r="AK87" s="1862">
        <f t="shared" ref="AK87:AK92" si="61">IF(SUM(G87,H87,O87,P87)=0,0,(IF(OR(O87=0,P87=0,G87=0,H87=0),"ERR",((O87+P87)*1000)/(G87+H87))))</f>
        <v>0</v>
      </c>
      <c r="AL87" s="1862">
        <f t="shared" ref="AL87:AL92" si="62">IF(SUM(G87,H87,I87,O87,P87,Q87)=0,0,(IF(OR(O87=0,P87=0,Q87=0,G87=0,H87=0,I87=0),"ERR",((O87+P87+Q87)*1000)/(G87+H87+I87))))</f>
        <v>0</v>
      </c>
      <c r="AM87" s="1862">
        <f t="shared" ref="AM87:AM92" si="63">IF(SUM(G87,H87,I87,J87,O87,P87,Q87,R87)=0,0,(IF(OR(O87=0,P87=0,Q87=0,R87=0,G87=0,H87=0,I87=0,J87=0),"ERR",((O87+P87+Q87+R87)*1000)/(G87+H87+I87+J87))))</f>
        <v>0</v>
      </c>
      <c r="AN87" s="1862">
        <f t="shared" ref="AN87:AN92" si="64">IF(SUM(G87,H87,I87,J87,K87,O87,P87,Q87,R87,S87)=0,0,(IF(OR(O87=0,P87=0,Q87=0,R87=0,S87=0,G87=0,H87=0,I87=0,J87=0,K87=0),"ERR",((O87+P87+Q87+R87+S87)*1000)/(G87+H87+I87+J87+K87))))</f>
        <v>0</v>
      </c>
      <c r="AP87" s="1862">
        <f t="shared" si="52"/>
        <v>0</v>
      </c>
      <c r="AQ87" s="1862">
        <f t="shared" ref="AQ87:AQ92" si="65">IF(SUM(G87,W87)=0,0,(IF(OR(G87=0,W87=0),"Err",(W87)*1000/G87)))</f>
        <v>0</v>
      </c>
      <c r="AR87" s="1862">
        <f t="shared" ref="AR87:AR92" si="66">IF(SUM(H87,X87)=0,0,(IF(OR(H87=0,X87=0),"Err",(X87)*1000/H87)))</f>
        <v>0</v>
      </c>
      <c r="AS87" s="1862">
        <f t="shared" ref="AS87:AS92" si="67">IF(SUM(I87,Y87)=0,0,(IF(OR(I87=0,Y87=0),"Err",(Y87)*1000/I87)))</f>
        <v>0</v>
      </c>
      <c r="AT87" s="1862">
        <f t="shared" ref="AT87:AT92" si="68">IF(SUM(J87,Z87)=0,0,(IF(OR(J87=0,Z87=0),"Err",(Z87)*1000/J87)))</f>
        <v>0</v>
      </c>
      <c r="AU87" s="1862">
        <f t="shared" ref="AU87:AU92" si="69">IF(SUM(K87,AA87)=0,0,(IF(OR(K87=0,AA87=0),"Err",(AA87)*1000/K87)))</f>
        <v>0</v>
      </c>
      <c r="AV87" s="1771"/>
      <c r="AW87" s="1862">
        <f t="shared" si="47"/>
        <v>0</v>
      </c>
      <c r="AX87" s="1862">
        <f t="shared" si="48"/>
        <v>0</v>
      </c>
      <c r="AY87" s="1862">
        <f t="shared" si="49"/>
        <v>0</v>
      </c>
      <c r="AZ87" s="1862">
        <f t="shared" si="50"/>
        <v>0</v>
      </c>
    </row>
    <row r="88" spans="1:52" ht="12.75" customHeight="1">
      <c r="A88" s="1437" t="s">
        <v>830</v>
      </c>
      <c r="B88" s="636" t="s">
        <v>1284</v>
      </c>
      <c r="D88" s="1030"/>
      <c r="E88" s="1030"/>
      <c r="F88" s="1861"/>
      <c r="G88" s="1861"/>
      <c r="H88" s="1861"/>
      <c r="I88" s="1861"/>
      <c r="J88" s="1861"/>
      <c r="K88" s="1861"/>
      <c r="L88" s="1016">
        <f t="shared" si="25"/>
        <v>0</v>
      </c>
      <c r="N88" s="1026"/>
      <c r="O88" s="1026"/>
      <c r="P88" s="1026"/>
      <c r="Q88" s="1026"/>
      <c r="R88" s="1026"/>
      <c r="S88" s="1026"/>
      <c r="T88" s="1016">
        <f t="shared" si="58"/>
        <v>0</v>
      </c>
      <c r="V88" s="1026"/>
      <c r="W88" s="1026"/>
      <c r="X88" s="1026"/>
      <c r="Y88" s="1026"/>
      <c r="Z88" s="1026"/>
      <c r="AA88" s="1026"/>
      <c r="AB88" s="1016">
        <f t="shared" si="59"/>
        <v>0</v>
      </c>
      <c r="AD88" s="1862">
        <f t="shared" si="60"/>
        <v>0</v>
      </c>
      <c r="AE88" s="1862">
        <f t="shared" si="60"/>
        <v>0</v>
      </c>
      <c r="AF88" s="1862">
        <f t="shared" si="60"/>
        <v>0</v>
      </c>
      <c r="AG88" s="1862">
        <f t="shared" si="60"/>
        <v>0</v>
      </c>
      <c r="AH88" s="1862">
        <f t="shared" si="60"/>
        <v>0</v>
      </c>
      <c r="AI88" s="1862">
        <f t="shared" si="51"/>
        <v>0</v>
      </c>
      <c r="AJ88" s="1771"/>
      <c r="AK88" s="1862">
        <f t="shared" si="61"/>
        <v>0</v>
      </c>
      <c r="AL88" s="1862">
        <f t="shared" si="62"/>
        <v>0</v>
      </c>
      <c r="AM88" s="1862">
        <f t="shared" si="63"/>
        <v>0</v>
      </c>
      <c r="AN88" s="1862">
        <f t="shared" si="64"/>
        <v>0</v>
      </c>
      <c r="AP88" s="1862">
        <f t="shared" si="52"/>
        <v>0</v>
      </c>
      <c r="AQ88" s="1862">
        <f t="shared" si="65"/>
        <v>0</v>
      </c>
      <c r="AR88" s="1862">
        <f t="shared" si="66"/>
        <v>0</v>
      </c>
      <c r="AS88" s="1862">
        <f t="shared" si="67"/>
        <v>0</v>
      </c>
      <c r="AT88" s="1862">
        <f t="shared" si="68"/>
        <v>0</v>
      </c>
      <c r="AU88" s="1862">
        <f t="shared" si="69"/>
        <v>0</v>
      </c>
      <c r="AV88" s="1771"/>
      <c r="AW88" s="1862">
        <f t="shared" si="47"/>
        <v>0</v>
      </c>
      <c r="AX88" s="1862">
        <f t="shared" si="48"/>
        <v>0</v>
      </c>
      <c r="AY88" s="1862">
        <f t="shared" si="49"/>
        <v>0</v>
      </c>
      <c r="AZ88" s="1862">
        <f t="shared" si="50"/>
        <v>0</v>
      </c>
    </row>
    <row r="89" spans="1:52" ht="12.75" customHeight="1">
      <c r="A89" s="1437" t="s">
        <v>830</v>
      </c>
      <c r="B89" s="1536" t="s">
        <v>1287</v>
      </c>
      <c r="D89" s="1027"/>
      <c r="E89" s="1027"/>
      <c r="F89" s="1861"/>
      <c r="G89" s="1861"/>
      <c r="H89" s="1861"/>
      <c r="I89" s="1861"/>
      <c r="J89" s="1861"/>
      <c r="K89" s="1861"/>
      <c r="L89" s="1016">
        <f t="shared" si="25"/>
        <v>0</v>
      </c>
      <c r="N89" s="1026"/>
      <c r="O89" s="1026"/>
      <c r="P89" s="1026"/>
      <c r="Q89" s="1026"/>
      <c r="R89" s="1026"/>
      <c r="S89" s="1026"/>
      <c r="T89" s="1016">
        <f t="shared" si="58"/>
        <v>0</v>
      </c>
      <c r="V89" s="1026"/>
      <c r="W89" s="1026"/>
      <c r="X89" s="1026"/>
      <c r="Y89" s="1026"/>
      <c r="Z89" s="1026"/>
      <c r="AA89" s="1026"/>
      <c r="AB89" s="1016">
        <f t="shared" si="59"/>
        <v>0</v>
      </c>
      <c r="AD89" s="1862">
        <f t="shared" si="60"/>
        <v>0</v>
      </c>
      <c r="AE89" s="1862">
        <f t="shared" si="60"/>
        <v>0</v>
      </c>
      <c r="AF89" s="1862">
        <f t="shared" si="60"/>
        <v>0</v>
      </c>
      <c r="AG89" s="1862">
        <f t="shared" si="60"/>
        <v>0</v>
      </c>
      <c r="AH89" s="1862">
        <f t="shared" si="60"/>
        <v>0</v>
      </c>
      <c r="AI89" s="1862">
        <f t="shared" si="51"/>
        <v>0</v>
      </c>
      <c r="AJ89" s="1771"/>
      <c r="AK89" s="1862">
        <f t="shared" si="61"/>
        <v>0</v>
      </c>
      <c r="AL89" s="1862">
        <f t="shared" si="62"/>
        <v>0</v>
      </c>
      <c r="AM89" s="1862">
        <f t="shared" si="63"/>
        <v>0</v>
      </c>
      <c r="AN89" s="1862">
        <f t="shared" si="64"/>
        <v>0</v>
      </c>
      <c r="AP89" s="1862">
        <f t="shared" si="52"/>
        <v>0</v>
      </c>
      <c r="AQ89" s="1862">
        <f t="shared" si="65"/>
        <v>0</v>
      </c>
      <c r="AR89" s="1862">
        <f t="shared" si="66"/>
        <v>0</v>
      </c>
      <c r="AS89" s="1862">
        <f t="shared" si="67"/>
        <v>0</v>
      </c>
      <c r="AT89" s="1862">
        <f t="shared" si="68"/>
        <v>0</v>
      </c>
      <c r="AU89" s="1862">
        <f t="shared" si="69"/>
        <v>0</v>
      </c>
      <c r="AV89" s="1771"/>
      <c r="AW89" s="1862">
        <f t="shared" si="47"/>
        <v>0</v>
      </c>
      <c r="AX89" s="1862">
        <f t="shared" si="48"/>
        <v>0</v>
      </c>
      <c r="AY89" s="1862">
        <f t="shared" si="49"/>
        <v>0</v>
      </c>
      <c r="AZ89" s="1862">
        <f t="shared" si="50"/>
        <v>0</v>
      </c>
    </row>
    <row r="90" spans="1:52" ht="12.75" customHeight="1">
      <c r="A90" s="1437" t="s">
        <v>830</v>
      </c>
      <c r="B90" s="1536" t="s">
        <v>1288</v>
      </c>
      <c r="D90" s="1027"/>
      <c r="E90" s="1027"/>
      <c r="F90" s="1861"/>
      <c r="G90" s="1861"/>
      <c r="H90" s="1861"/>
      <c r="I90" s="1861"/>
      <c r="J90" s="1861"/>
      <c r="K90" s="1861"/>
      <c r="L90" s="1016">
        <f t="shared" si="25"/>
        <v>0</v>
      </c>
      <c r="N90" s="1026"/>
      <c r="O90" s="1026"/>
      <c r="P90" s="1026"/>
      <c r="Q90" s="1026"/>
      <c r="R90" s="1026"/>
      <c r="S90" s="1026"/>
      <c r="T90" s="1016">
        <f t="shared" si="58"/>
        <v>0</v>
      </c>
      <c r="V90" s="1026"/>
      <c r="W90" s="1026"/>
      <c r="X90" s="1026"/>
      <c r="Y90" s="1026"/>
      <c r="Z90" s="1026"/>
      <c r="AA90" s="1026"/>
      <c r="AB90" s="1016">
        <f t="shared" si="59"/>
        <v>0</v>
      </c>
      <c r="AD90" s="1862">
        <f t="shared" si="60"/>
        <v>0</v>
      </c>
      <c r="AE90" s="1862">
        <f t="shared" si="60"/>
        <v>0</v>
      </c>
      <c r="AF90" s="1862">
        <f t="shared" si="60"/>
        <v>0</v>
      </c>
      <c r="AG90" s="1862">
        <f t="shared" si="60"/>
        <v>0</v>
      </c>
      <c r="AH90" s="1862">
        <f t="shared" si="60"/>
        <v>0</v>
      </c>
      <c r="AI90" s="1862">
        <f t="shared" si="51"/>
        <v>0</v>
      </c>
      <c r="AJ90" s="1771"/>
      <c r="AK90" s="1862">
        <f t="shared" si="61"/>
        <v>0</v>
      </c>
      <c r="AL90" s="1862">
        <f t="shared" si="62"/>
        <v>0</v>
      </c>
      <c r="AM90" s="1862">
        <f t="shared" si="63"/>
        <v>0</v>
      </c>
      <c r="AN90" s="1862">
        <f t="shared" si="64"/>
        <v>0</v>
      </c>
      <c r="AP90" s="1862">
        <f t="shared" si="52"/>
        <v>0</v>
      </c>
      <c r="AQ90" s="1862">
        <f t="shared" si="65"/>
        <v>0</v>
      </c>
      <c r="AR90" s="1862">
        <f t="shared" si="66"/>
        <v>0</v>
      </c>
      <c r="AS90" s="1862">
        <f t="shared" si="67"/>
        <v>0</v>
      </c>
      <c r="AT90" s="1862">
        <f t="shared" si="68"/>
        <v>0</v>
      </c>
      <c r="AU90" s="1862">
        <f t="shared" si="69"/>
        <v>0</v>
      </c>
      <c r="AV90" s="1771"/>
      <c r="AW90" s="1862">
        <f t="shared" si="47"/>
        <v>0</v>
      </c>
      <c r="AX90" s="1862">
        <f t="shared" si="48"/>
        <v>0</v>
      </c>
      <c r="AY90" s="1862">
        <f t="shared" si="49"/>
        <v>0</v>
      </c>
      <c r="AZ90" s="1862">
        <f t="shared" si="50"/>
        <v>0</v>
      </c>
    </row>
    <row r="91" spans="1:52" ht="12.75" customHeight="1">
      <c r="A91" s="1437" t="s">
        <v>830</v>
      </c>
      <c r="B91" s="1536" t="s">
        <v>1289</v>
      </c>
      <c r="D91" s="1027"/>
      <c r="E91" s="1027"/>
      <c r="F91" s="1861"/>
      <c r="G91" s="1861"/>
      <c r="H91" s="1861"/>
      <c r="I91" s="1861"/>
      <c r="J91" s="1861"/>
      <c r="K91" s="1861"/>
      <c r="L91" s="1016">
        <f t="shared" si="25"/>
        <v>0</v>
      </c>
      <c r="N91" s="1026"/>
      <c r="O91" s="1026"/>
      <c r="P91" s="1026"/>
      <c r="Q91" s="1026"/>
      <c r="R91" s="1026"/>
      <c r="S91" s="1026"/>
      <c r="T91" s="1016">
        <f t="shared" si="58"/>
        <v>0</v>
      </c>
      <c r="V91" s="1026"/>
      <c r="W91" s="1026"/>
      <c r="X91" s="1026"/>
      <c r="Y91" s="1026"/>
      <c r="Z91" s="1026"/>
      <c r="AA91" s="1026"/>
      <c r="AB91" s="1016">
        <f t="shared" si="59"/>
        <v>0</v>
      </c>
      <c r="AD91" s="1862">
        <f t="shared" si="60"/>
        <v>0</v>
      </c>
      <c r="AE91" s="1862">
        <f t="shared" si="60"/>
        <v>0</v>
      </c>
      <c r="AF91" s="1862">
        <f t="shared" si="60"/>
        <v>0</v>
      </c>
      <c r="AG91" s="1862">
        <f t="shared" si="60"/>
        <v>0</v>
      </c>
      <c r="AH91" s="1862">
        <f t="shared" si="60"/>
        <v>0</v>
      </c>
      <c r="AI91" s="1862">
        <f t="shared" si="51"/>
        <v>0</v>
      </c>
      <c r="AJ91" s="1771"/>
      <c r="AK91" s="1862">
        <f t="shared" si="61"/>
        <v>0</v>
      </c>
      <c r="AL91" s="1862">
        <f t="shared" si="62"/>
        <v>0</v>
      </c>
      <c r="AM91" s="1862">
        <f t="shared" si="63"/>
        <v>0</v>
      </c>
      <c r="AN91" s="1862">
        <f t="shared" si="64"/>
        <v>0</v>
      </c>
      <c r="AP91" s="1862">
        <f t="shared" si="52"/>
        <v>0</v>
      </c>
      <c r="AQ91" s="1862">
        <f t="shared" si="65"/>
        <v>0</v>
      </c>
      <c r="AR91" s="1862">
        <f t="shared" si="66"/>
        <v>0</v>
      </c>
      <c r="AS91" s="1862">
        <f t="shared" si="67"/>
        <v>0</v>
      </c>
      <c r="AT91" s="1862">
        <f t="shared" si="68"/>
        <v>0</v>
      </c>
      <c r="AU91" s="1862">
        <f t="shared" si="69"/>
        <v>0</v>
      </c>
      <c r="AV91" s="1771"/>
      <c r="AW91" s="1862">
        <f t="shared" si="47"/>
        <v>0</v>
      </c>
      <c r="AX91" s="1862">
        <f t="shared" si="48"/>
        <v>0</v>
      </c>
      <c r="AY91" s="1862">
        <f t="shared" si="49"/>
        <v>0</v>
      </c>
      <c r="AZ91" s="1862">
        <f t="shared" si="50"/>
        <v>0</v>
      </c>
    </row>
    <row r="92" spans="1:52" ht="12.75" customHeight="1">
      <c r="A92" s="1437" t="s">
        <v>830</v>
      </c>
      <c r="B92" s="636" t="s">
        <v>1290</v>
      </c>
      <c r="D92" s="1030"/>
      <c r="E92" s="1030"/>
      <c r="F92" s="1861"/>
      <c r="G92" s="1861"/>
      <c r="H92" s="1861"/>
      <c r="I92" s="1861"/>
      <c r="J92" s="1861"/>
      <c r="K92" s="1861"/>
      <c r="L92" s="1016">
        <f t="shared" si="25"/>
        <v>0</v>
      </c>
      <c r="N92" s="1026"/>
      <c r="O92" s="1026"/>
      <c r="P92" s="1026"/>
      <c r="Q92" s="1026"/>
      <c r="R92" s="1026"/>
      <c r="S92" s="1026"/>
      <c r="T92" s="1016">
        <f t="shared" si="58"/>
        <v>0</v>
      </c>
      <c r="V92" s="1026"/>
      <c r="W92" s="1026"/>
      <c r="X92" s="1026"/>
      <c r="Y92" s="1026"/>
      <c r="Z92" s="1026"/>
      <c r="AA92" s="1026"/>
      <c r="AB92" s="1016">
        <f t="shared" si="59"/>
        <v>0</v>
      </c>
      <c r="AD92" s="1862">
        <f t="shared" si="60"/>
        <v>0</v>
      </c>
      <c r="AE92" s="1862">
        <f t="shared" si="60"/>
        <v>0</v>
      </c>
      <c r="AF92" s="1862">
        <f t="shared" si="60"/>
        <v>0</v>
      </c>
      <c r="AG92" s="1862">
        <f t="shared" si="60"/>
        <v>0</v>
      </c>
      <c r="AH92" s="1862">
        <f t="shared" si="60"/>
        <v>0</v>
      </c>
      <c r="AI92" s="1862">
        <f t="shared" si="51"/>
        <v>0</v>
      </c>
      <c r="AJ92" s="1771"/>
      <c r="AK92" s="1862">
        <f t="shared" si="61"/>
        <v>0</v>
      </c>
      <c r="AL92" s="1862">
        <f t="shared" si="62"/>
        <v>0</v>
      </c>
      <c r="AM92" s="1862">
        <f t="shared" si="63"/>
        <v>0</v>
      </c>
      <c r="AN92" s="1862">
        <f t="shared" si="64"/>
        <v>0</v>
      </c>
      <c r="AP92" s="1862">
        <f t="shared" si="52"/>
        <v>0</v>
      </c>
      <c r="AQ92" s="1862">
        <f t="shared" si="65"/>
        <v>0</v>
      </c>
      <c r="AR92" s="1862">
        <f t="shared" si="66"/>
        <v>0</v>
      </c>
      <c r="AS92" s="1862">
        <f t="shared" si="67"/>
        <v>0</v>
      </c>
      <c r="AT92" s="1862">
        <f t="shared" si="68"/>
        <v>0</v>
      </c>
      <c r="AU92" s="1862">
        <f t="shared" si="69"/>
        <v>0</v>
      </c>
      <c r="AV92" s="1771"/>
      <c r="AW92" s="1862">
        <f t="shared" si="47"/>
        <v>0</v>
      </c>
      <c r="AX92" s="1862">
        <f t="shared" si="48"/>
        <v>0</v>
      </c>
      <c r="AY92" s="1862">
        <f t="shared" si="49"/>
        <v>0</v>
      </c>
      <c r="AZ92" s="1862">
        <f t="shared" si="50"/>
        <v>0</v>
      </c>
    </row>
    <row r="93" spans="1:52" ht="12.75" customHeight="1">
      <c r="A93" s="1437" t="s">
        <v>836</v>
      </c>
      <c r="B93" s="636" t="s">
        <v>530</v>
      </c>
      <c r="D93" s="1030"/>
      <c r="E93" s="1030"/>
      <c r="F93" s="1699"/>
      <c r="G93" s="1700"/>
      <c r="H93" s="1700"/>
      <c r="I93" s="1700"/>
      <c r="J93" s="1700"/>
      <c r="K93" s="1700"/>
      <c r="L93" s="1701"/>
      <c r="N93" s="1699"/>
      <c r="O93" s="1700"/>
      <c r="P93" s="1700"/>
      <c r="Q93" s="1700"/>
      <c r="R93" s="1700"/>
      <c r="S93" s="1700"/>
      <c r="T93" s="1701"/>
      <c r="V93" s="1699"/>
      <c r="W93" s="1700"/>
      <c r="X93" s="1700"/>
      <c r="Y93" s="1700"/>
      <c r="Z93" s="1700"/>
      <c r="AA93" s="1700"/>
      <c r="AB93" s="1701"/>
      <c r="AD93" s="1772"/>
      <c r="AE93" s="1772"/>
      <c r="AF93" s="1772"/>
      <c r="AG93" s="1772"/>
      <c r="AH93" s="1772"/>
      <c r="AI93" s="1772"/>
      <c r="AJ93" s="1771"/>
      <c r="AK93" s="1772"/>
      <c r="AL93" s="1772"/>
      <c r="AM93" s="1772"/>
      <c r="AN93" s="1772"/>
      <c r="AP93" s="1772"/>
      <c r="AQ93" s="1772"/>
      <c r="AR93" s="1772"/>
      <c r="AS93" s="1772"/>
      <c r="AT93" s="1772"/>
      <c r="AU93" s="1772"/>
      <c r="AV93" s="1771"/>
      <c r="AW93" s="1772"/>
      <c r="AX93" s="1772"/>
      <c r="AY93" s="1772"/>
      <c r="AZ93" s="1772"/>
    </row>
    <row r="94" spans="1:52" ht="12.75" customHeight="1">
      <c r="A94" s="1437" t="s">
        <v>836</v>
      </c>
      <c r="B94" s="636" t="s">
        <v>1291</v>
      </c>
      <c r="D94" s="1030"/>
      <c r="E94" s="1030"/>
      <c r="F94" s="1861"/>
      <c r="G94" s="1861"/>
      <c r="H94" s="1861"/>
      <c r="I94" s="1861"/>
      <c r="J94" s="1861"/>
      <c r="K94" s="1861"/>
      <c r="L94" s="1016">
        <f t="shared" si="25"/>
        <v>0</v>
      </c>
      <c r="N94" s="1026"/>
      <c r="O94" s="1026"/>
      <c r="P94" s="1026"/>
      <c r="Q94" s="1026"/>
      <c r="R94" s="1026"/>
      <c r="S94" s="1026"/>
      <c r="T94" s="1016">
        <f>SUM(O94:S94)</f>
        <v>0</v>
      </c>
      <c r="V94" s="1026"/>
      <c r="W94" s="1026"/>
      <c r="X94" s="1026"/>
      <c r="Y94" s="1026"/>
      <c r="Z94" s="1026"/>
      <c r="AA94" s="1026"/>
      <c r="AB94" s="1016">
        <f>SUM(W94:AA94)</f>
        <v>0</v>
      </c>
      <c r="AD94" s="1862">
        <f t="shared" ref="AD94:AH97" si="70">IF(SUM(F94,N94)=0,0,(IF(OR(F94=0,N94=0),"Err",(N94)*1000/F94)))</f>
        <v>0</v>
      </c>
      <c r="AE94" s="1862">
        <f t="shared" si="70"/>
        <v>0</v>
      </c>
      <c r="AF94" s="1862">
        <f t="shared" si="70"/>
        <v>0</v>
      </c>
      <c r="AG94" s="1862">
        <f t="shared" si="70"/>
        <v>0</v>
      </c>
      <c r="AH94" s="1862">
        <f t="shared" si="70"/>
        <v>0</v>
      </c>
      <c r="AI94" s="1862">
        <f t="shared" si="51"/>
        <v>0</v>
      </c>
      <c r="AJ94" s="1771"/>
      <c r="AK94" s="1862">
        <f>IF(SUM(G94,H94,O94,P94)=0,0,(IF(OR(O94=0,P94=0,G94=0,H94=0),"ERR",((O94+P94)*1000)/(G94+H94))))</f>
        <v>0</v>
      </c>
      <c r="AL94" s="1862">
        <f>IF(SUM(G94,H94,I94,O94,P94,Q94)=0,0,(IF(OR(O94=0,P94=0,Q94=0,G94=0,H94=0,I94=0),"ERR",((O94+P94+Q94)*1000)/(G94+H94+I94))))</f>
        <v>0</v>
      </c>
      <c r="AM94" s="1862">
        <f>IF(SUM(G94,H94,I94,J94,O94,P94,Q94,R94)=0,0,(IF(OR(O94=0,P94=0,Q94=0,R94=0,G94=0,H94=0,I94=0,J94=0),"ERR",((O94+P94+Q94+R94)*1000)/(G94+H94+I94+J94))))</f>
        <v>0</v>
      </c>
      <c r="AN94" s="1862">
        <f>IF(SUM(G94,H94,I94,J94,K94,O94,P94,Q94,R94,S94)=0,0,(IF(OR(O94=0,P94=0,Q94=0,R94=0,S94=0,G94=0,H94=0,I94=0,J94=0,K94=0),"ERR",((O94+P94+Q94+R94+S94)*1000)/(G94+H94+I94+J94+K94))))</f>
        <v>0</v>
      </c>
      <c r="AP94" s="1862">
        <f t="shared" si="52"/>
        <v>0</v>
      </c>
      <c r="AQ94" s="1862">
        <f t="shared" ref="AQ94:AQ97" si="71">IF(SUM(G94,W94)=0,0,(IF(OR(G94=0,W94=0),"Err",(W94)*1000/G94)))</f>
        <v>0</v>
      </c>
      <c r="AR94" s="1862">
        <f t="shared" ref="AR94:AR97" si="72">IF(SUM(H94,X94)=0,0,(IF(OR(H94=0,X94=0),"Err",(X94)*1000/H94)))</f>
        <v>0</v>
      </c>
      <c r="AS94" s="1862">
        <f t="shared" ref="AS94:AS97" si="73">IF(SUM(I94,Y94)=0,0,(IF(OR(I94=0,Y94=0),"Err",(Y94)*1000/I94)))</f>
        <v>0</v>
      </c>
      <c r="AT94" s="1862">
        <f t="shared" ref="AT94:AT97" si="74">IF(SUM(J94,Z94)=0,0,(IF(OR(J94=0,Z94=0),"Err",(Z94)*1000/J94)))</f>
        <v>0</v>
      </c>
      <c r="AU94" s="1862">
        <f t="shared" ref="AU94:AU97" si="75">IF(SUM(K94,AA94)=0,0,(IF(OR(K94=0,AA94=0),"Err",(AA94)*1000/K94)))</f>
        <v>0</v>
      </c>
      <c r="AV94" s="1771"/>
      <c r="AW94" s="1862">
        <f t="shared" si="47"/>
        <v>0</v>
      </c>
      <c r="AX94" s="1862">
        <f t="shared" si="48"/>
        <v>0</v>
      </c>
      <c r="AY94" s="1862">
        <f t="shared" si="49"/>
        <v>0</v>
      </c>
      <c r="AZ94" s="1862">
        <f t="shared" si="50"/>
        <v>0</v>
      </c>
    </row>
    <row r="95" spans="1:52" ht="12.75" customHeight="1">
      <c r="A95" s="1437" t="s">
        <v>836</v>
      </c>
      <c r="B95" s="636" t="s">
        <v>1292</v>
      </c>
      <c r="D95" s="1030"/>
      <c r="E95" s="1030"/>
      <c r="F95" s="1861"/>
      <c r="G95" s="1861"/>
      <c r="H95" s="1861"/>
      <c r="I95" s="1861"/>
      <c r="J95" s="1861"/>
      <c r="K95" s="1861"/>
      <c r="L95" s="1016">
        <f t="shared" si="25"/>
        <v>0</v>
      </c>
      <c r="N95" s="1026"/>
      <c r="O95" s="1026"/>
      <c r="P95" s="1026"/>
      <c r="Q95" s="1026"/>
      <c r="R95" s="1026"/>
      <c r="S95" s="1026"/>
      <c r="T95" s="1016">
        <f>SUM(O95:S95)</f>
        <v>0</v>
      </c>
      <c r="V95" s="1026"/>
      <c r="W95" s="1026"/>
      <c r="X95" s="1026"/>
      <c r="Y95" s="1026"/>
      <c r="Z95" s="1026"/>
      <c r="AA95" s="1026"/>
      <c r="AB95" s="1016">
        <f>SUM(W95:AA95)</f>
        <v>0</v>
      </c>
      <c r="AD95" s="1862">
        <f t="shared" si="70"/>
        <v>0</v>
      </c>
      <c r="AE95" s="1862">
        <f t="shared" si="70"/>
        <v>0</v>
      </c>
      <c r="AF95" s="1862">
        <f t="shared" si="70"/>
        <v>0</v>
      </c>
      <c r="AG95" s="1862">
        <f t="shared" si="70"/>
        <v>0</v>
      </c>
      <c r="AH95" s="1862">
        <f t="shared" si="70"/>
        <v>0</v>
      </c>
      <c r="AI95" s="1862">
        <f t="shared" si="51"/>
        <v>0</v>
      </c>
      <c r="AJ95" s="1771"/>
      <c r="AK95" s="1862">
        <f>IF(SUM(G95,H95,O95,P95)=0,0,(IF(OR(O95=0,P95=0,G95=0,H95=0),"ERR",((O95+P95)*1000)/(G95+H95))))</f>
        <v>0</v>
      </c>
      <c r="AL95" s="1862">
        <f>IF(SUM(G95,H95,I95,O95,P95,Q95)=0,0,(IF(OR(O95=0,P95=0,Q95=0,G95=0,H95=0,I95=0),"ERR",((O95+P95+Q95)*1000)/(G95+H95+I95))))</f>
        <v>0</v>
      </c>
      <c r="AM95" s="1862">
        <f>IF(SUM(G95,H95,I95,J95,O95,P95,Q95,R95)=0,0,(IF(OR(O95=0,P95=0,Q95=0,R95=0,G95=0,H95=0,I95=0,J95=0),"ERR",((O95+P95+Q95+R95)*1000)/(G95+H95+I95+J95))))</f>
        <v>0</v>
      </c>
      <c r="AN95" s="1862">
        <f>IF(SUM(G95,H95,I95,J95,K95,O95,P95,Q95,R95,S95)=0,0,(IF(OR(O95=0,P95=0,Q95=0,R95=0,S95=0,G95=0,H95=0,I95=0,J95=0,K95=0),"ERR",((O95+P95+Q95+R95+S95)*1000)/(G95+H95+I95+J95+K95))))</f>
        <v>0</v>
      </c>
      <c r="AP95" s="1862">
        <f t="shared" si="52"/>
        <v>0</v>
      </c>
      <c r="AQ95" s="1862">
        <f t="shared" si="71"/>
        <v>0</v>
      </c>
      <c r="AR95" s="1862">
        <f t="shared" si="72"/>
        <v>0</v>
      </c>
      <c r="AS95" s="1862">
        <f t="shared" si="73"/>
        <v>0</v>
      </c>
      <c r="AT95" s="1862">
        <f t="shared" si="74"/>
        <v>0</v>
      </c>
      <c r="AU95" s="1862">
        <f t="shared" si="75"/>
        <v>0</v>
      </c>
      <c r="AV95" s="1771"/>
      <c r="AW95" s="1862">
        <f t="shared" si="47"/>
        <v>0</v>
      </c>
      <c r="AX95" s="1862">
        <f t="shared" si="48"/>
        <v>0</v>
      </c>
      <c r="AY95" s="1862">
        <f t="shared" si="49"/>
        <v>0</v>
      </c>
      <c r="AZ95" s="1862">
        <f t="shared" si="50"/>
        <v>0</v>
      </c>
    </row>
    <row r="96" spans="1:52" ht="12.75" customHeight="1">
      <c r="A96" s="1437" t="s">
        <v>836</v>
      </c>
      <c r="B96" s="636" t="s">
        <v>1284</v>
      </c>
      <c r="D96" s="1030"/>
      <c r="E96" s="1030"/>
      <c r="F96" s="1861"/>
      <c r="G96" s="1861"/>
      <c r="H96" s="1861"/>
      <c r="I96" s="1861"/>
      <c r="J96" s="1861"/>
      <c r="K96" s="1861"/>
      <c r="L96" s="1016">
        <f t="shared" si="25"/>
        <v>0</v>
      </c>
      <c r="N96" s="1026"/>
      <c r="O96" s="1026"/>
      <c r="P96" s="1026"/>
      <c r="Q96" s="1026"/>
      <c r="R96" s="1026"/>
      <c r="S96" s="1026"/>
      <c r="T96" s="1016">
        <f>SUM(O96:S96)</f>
        <v>0</v>
      </c>
      <c r="V96" s="1026"/>
      <c r="W96" s="1026"/>
      <c r="X96" s="1026"/>
      <c r="Y96" s="1026"/>
      <c r="Z96" s="1026"/>
      <c r="AA96" s="1026"/>
      <c r="AB96" s="1016">
        <f>SUM(W96:AA96)</f>
        <v>0</v>
      </c>
      <c r="AD96" s="1862">
        <f t="shared" si="70"/>
        <v>0</v>
      </c>
      <c r="AE96" s="1862">
        <f t="shared" si="70"/>
        <v>0</v>
      </c>
      <c r="AF96" s="1862">
        <f t="shared" si="70"/>
        <v>0</v>
      </c>
      <c r="AG96" s="1862">
        <f t="shared" si="70"/>
        <v>0</v>
      </c>
      <c r="AH96" s="1862">
        <f t="shared" si="70"/>
        <v>0</v>
      </c>
      <c r="AI96" s="1862">
        <f t="shared" si="51"/>
        <v>0</v>
      </c>
      <c r="AJ96" s="1771"/>
      <c r="AK96" s="1862">
        <f>IF(SUM(G96,H96,O96,P96)=0,0,(IF(OR(O96=0,P96=0,G96=0,H96=0),"ERR",((O96+P96)*1000)/(G96+H96))))</f>
        <v>0</v>
      </c>
      <c r="AL96" s="1862">
        <f>IF(SUM(G96,H96,I96,O96,P96,Q96)=0,0,(IF(OR(O96=0,P96=0,Q96=0,G96=0,H96=0,I96=0),"ERR",((O96+P96+Q96)*1000)/(G96+H96+I96))))</f>
        <v>0</v>
      </c>
      <c r="AM96" s="1862">
        <f>IF(SUM(G96,H96,I96,J96,O96,P96,Q96,R96)=0,0,(IF(OR(O96=0,P96=0,Q96=0,R96=0,G96=0,H96=0,I96=0,J96=0),"ERR",((O96+P96+Q96+R96)*1000)/(G96+H96+I96+J96))))</f>
        <v>0</v>
      </c>
      <c r="AN96" s="1862">
        <f>IF(SUM(G96,H96,I96,J96,K96,O96,P96,Q96,R96,S96)=0,0,(IF(OR(O96=0,P96=0,Q96=0,R96=0,S96=0,G96=0,H96=0,I96=0,J96=0,K96=0),"ERR",((O96+P96+Q96+R96+S96)*1000)/(G96+H96+I96+J96+K96))))</f>
        <v>0</v>
      </c>
      <c r="AP96" s="1862">
        <f t="shared" si="52"/>
        <v>0</v>
      </c>
      <c r="AQ96" s="1862">
        <f t="shared" si="71"/>
        <v>0</v>
      </c>
      <c r="AR96" s="1862">
        <f t="shared" si="72"/>
        <v>0</v>
      </c>
      <c r="AS96" s="1862">
        <f t="shared" si="73"/>
        <v>0</v>
      </c>
      <c r="AT96" s="1862">
        <f t="shared" si="74"/>
        <v>0</v>
      </c>
      <c r="AU96" s="1862">
        <f t="shared" si="75"/>
        <v>0</v>
      </c>
      <c r="AV96" s="1771"/>
      <c r="AW96" s="1862">
        <f t="shared" si="47"/>
        <v>0</v>
      </c>
      <c r="AX96" s="1862">
        <f t="shared" si="48"/>
        <v>0</v>
      </c>
      <c r="AY96" s="1862">
        <f t="shared" si="49"/>
        <v>0</v>
      </c>
      <c r="AZ96" s="1862">
        <f t="shared" si="50"/>
        <v>0</v>
      </c>
    </row>
    <row r="97" spans="1:52" ht="12.75" customHeight="1">
      <c r="A97" s="1437" t="s">
        <v>836</v>
      </c>
      <c r="B97" s="636" t="s">
        <v>1293</v>
      </c>
      <c r="D97" s="1030"/>
      <c r="E97" s="1030"/>
      <c r="F97" s="1861"/>
      <c r="G97" s="1861"/>
      <c r="H97" s="1861"/>
      <c r="I97" s="1861"/>
      <c r="J97" s="1861"/>
      <c r="K97" s="1861"/>
      <c r="L97" s="1016">
        <f t="shared" si="25"/>
        <v>0</v>
      </c>
      <c r="N97" s="1026"/>
      <c r="O97" s="1026"/>
      <c r="P97" s="1026"/>
      <c r="Q97" s="1026"/>
      <c r="R97" s="1026"/>
      <c r="S97" s="1026"/>
      <c r="T97" s="1016">
        <f>SUM(O97:S97)</f>
        <v>0</v>
      </c>
      <c r="V97" s="1026"/>
      <c r="W97" s="1026"/>
      <c r="X97" s="1026"/>
      <c r="Y97" s="1026"/>
      <c r="Z97" s="1026"/>
      <c r="AA97" s="1026"/>
      <c r="AB97" s="1016">
        <f>SUM(W97:AA97)</f>
        <v>0</v>
      </c>
      <c r="AD97" s="1862">
        <f t="shared" si="70"/>
        <v>0</v>
      </c>
      <c r="AE97" s="1862">
        <f t="shared" si="70"/>
        <v>0</v>
      </c>
      <c r="AF97" s="1862">
        <f t="shared" si="70"/>
        <v>0</v>
      </c>
      <c r="AG97" s="1862">
        <f t="shared" si="70"/>
        <v>0</v>
      </c>
      <c r="AH97" s="1862">
        <f t="shared" si="70"/>
        <v>0</v>
      </c>
      <c r="AI97" s="1862">
        <f t="shared" si="51"/>
        <v>0</v>
      </c>
      <c r="AJ97" s="1771"/>
      <c r="AK97" s="1862">
        <f>IF(SUM(G97,H97,O97,P97)=0,0,(IF(OR(O97=0,P97=0,G97=0,H97=0),"ERR",((O97+P97)*1000)/(G97+H97))))</f>
        <v>0</v>
      </c>
      <c r="AL97" s="1862">
        <f>IF(SUM(G97,H97,I97,O97,P97,Q97)=0,0,(IF(OR(O97=0,P97=0,Q97=0,G97=0,H97=0,I97=0),"ERR",((O97+P97+Q97)*1000)/(G97+H97+I97))))</f>
        <v>0</v>
      </c>
      <c r="AM97" s="1862">
        <f>IF(SUM(G97,H97,I97,J97,O97,P97,Q97,R97)=0,0,(IF(OR(O97=0,P97=0,Q97=0,R97=0,G97=0,H97=0,I97=0,J97=0),"ERR",((O97+P97+Q97+R97)*1000)/(G97+H97+I97+J97))))</f>
        <v>0</v>
      </c>
      <c r="AN97" s="1862">
        <f>IF(SUM(G97,H97,I97,J97,K97,O97,P97,Q97,R97,S97)=0,0,(IF(OR(O97=0,P97=0,Q97=0,R97=0,S97=0,G97=0,H97=0,I97=0,J97=0,K97=0),"ERR",((O97+P97+Q97+R97+S97)*1000)/(G97+H97+I97+J97+K97))))</f>
        <v>0</v>
      </c>
      <c r="AP97" s="1862">
        <f t="shared" si="52"/>
        <v>0</v>
      </c>
      <c r="AQ97" s="1862">
        <f t="shared" si="71"/>
        <v>0</v>
      </c>
      <c r="AR97" s="1862">
        <f t="shared" si="72"/>
        <v>0</v>
      </c>
      <c r="AS97" s="1862">
        <f t="shared" si="73"/>
        <v>0</v>
      </c>
      <c r="AT97" s="1862">
        <f t="shared" si="74"/>
        <v>0</v>
      </c>
      <c r="AU97" s="1862">
        <f t="shared" si="75"/>
        <v>0</v>
      </c>
      <c r="AV97" s="1771"/>
      <c r="AW97" s="1862">
        <f t="shared" si="47"/>
        <v>0</v>
      </c>
      <c r="AX97" s="1862">
        <f t="shared" si="48"/>
        <v>0</v>
      </c>
      <c r="AY97" s="1862">
        <f t="shared" si="49"/>
        <v>0</v>
      </c>
      <c r="AZ97" s="1862">
        <f>IF(SUM(G97,H97,I97,J97,K97,W97,X97,Y97,Z97,AA97)=0,0,(IF(OR(W97=0,X97=0,Y97=0,Z97=0,AA97=0,G97=0,H97=0,I97=0,J97=0,K97=0),"ERR",((W97+X97+Y97+Z97+AA97)*1000)/(G97+H97+I97+J97+K97))))</f>
        <v>0</v>
      </c>
    </row>
    <row r="98" spans="1:52" ht="12.75" customHeight="1">
      <c r="A98" s="1437" t="s">
        <v>840</v>
      </c>
      <c r="B98" s="636" t="s">
        <v>841</v>
      </c>
      <c r="D98" s="1030"/>
      <c r="E98" s="1030"/>
      <c r="F98" s="1699"/>
      <c r="G98" s="1700"/>
      <c r="H98" s="1700"/>
      <c r="I98" s="1700"/>
      <c r="J98" s="1700"/>
      <c r="K98" s="1700"/>
      <c r="L98" s="1701"/>
      <c r="N98" s="1699"/>
      <c r="O98" s="1700"/>
      <c r="P98" s="1700"/>
      <c r="Q98" s="1700"/>
      <c r="R98" s="1700"/>
      <c r="S98" s="1700"/>
      <c r="T98" s="1701"/>
      <c r="V98" s="1699"/>
      <c r="W98" s="1700"/>
      <c r="X98" s="1700"/>
      <c r="Y98" s="1700"/>
      <c r="Z98" s="1700"/>
      <c r="AA98" s="1700"/>
      <c r="AB98" s="1701"/>
      <c r="AD98" s="1772"/>
      <c r="AE98" s="1772"/>
      <c r="AF98" s="1772"/>
      <c r="AG98" s="1772"/>
      <c r="AH98" s="1772"/>
      <c r="AI98" s="1772"/>
      <c r="AJ98" s="1771"/>
      <c r="AK98" s="1772"/>
      <c r="AL98" s="1772"/>
      <c r="AM98" s="1772"/>
      <c r="AN98" s="1772"/>
      <c r="AP98" s="1772"/>
      <c r="AQ98" s="1772"/>
      <c r="AR98" s="1772"/>
      <c r="AS98" s="1772"/>
      <c r="AT98" s="1772"/>
      <c r="AU98" s="1772"/>
      <c r="AV98" s="1771"/>
      <c r="AW98" s="1772"/>
      <c r="AX98" s="1772"/>
      <c r="AY98" s="1772"/>
      <c r="AZ98" s="1772"/>
    </row>
    <row r="99" spans="1:52" ht="12.75" customHeight="1">
      <c r="A99" s="1437" t="s">
        <v>840</v>
      </c>
      <c r="B99" s="636" t="s">
        <v>1291</v>
      </c>
      <c r="D99" s="1030"/>
      <c r="E99" s="1030"/>
      <c r="F99" s="1861"/>
      <c r="G99" s="1861"/>
      <c r="H99" s="1861"/>
      <c r="I99" s="1861"/>
      <c r="J99" s="1861"/>
      <c r="K99" s="1861"/>
      <c r="L99" s="1016">
        <f t="shared" si="25"/>
        <v>0</v>
      </c>
      <c r="N99" s="1026"/>
      <c r="O99" s="1026"/>
      <c r="P99" s="1026"/>
      <c r="Q99" s="1026"/>
      <c r="R99" s="1026"/>
      <c r="S99" s="1026"/>
      <c r="T99" s="1016">
        <f t="shared" ref="T99:T106" si="76">SUM(O99:S99)</f>
        <v>0</v>
      </c>
      <c r="V99" s="1026"/>
      <c r="W99" s="1026"/>
      <c r="X99" s="1026"/>
      <c r="Y99" s="1026"/>
      <c r="Z99" s="1026"/>
      <c r="AA99" s="1026"/>
      <c r="AB99" s="1016">
        <f t="shared" ref="AB99:AB106" si="77">SUM(W99:AA99)</f>
        <v>0</v>
      </c>
      <c r="AD99" s="1862">
        <f t="shared" ref="AD99:AI114" si="78">IF(SUM(F99,N99)=0,0,(IF(OR(F99=0,N99=0),"Err",(N99)*1000/F99)))</f>
        <v>0</v>
      </c>
      <c r="AE99" s="1862">
        <f t="shared" si="78"/>
        <v>0</v>
      </c>
      <c r="AF99" s="1862">
        <f t="shared" si="78"/>
        <v>0</v>
      </c>
      <c r="AG99" s="1862">
        <f t="shared" si="78"/>
        <v>0</v>
      </c>
      <c r="AH99" s="1862">
        <f t="shared" si="78"/>
        <v>0</v>
      </c>
      <c r="AI99" s="1862">
        <f t="shared" si="78"/>
        <v>0</v>
      </c>
      <c r="AJ99" s="1771"/>
      <c r="AK99" s="1862">
        <f t="shared" ref="AK99:AK106" si="79">IF(SUM(G99,H99,O99,P99)=0,0,(IF(OR(O99=0,P99=0,G99=0,H99=0),"ERR",((O99+P99)*1000)/(G99+H99))))</f>
        <v>0</v>
      </c>
      <c r="AL99" s="1862">
        <f t="shared" ref="AL99:AL106" si="80">IF(SUM(G99,H99,I99,O99,P99,Q99)=0,0,(IF(OR(O99=0,P99=0,Q99=0,G99=0,H99=0,I99=0),"ERR",((O99+P99+Q99)*1000)/(G99+H99+I99))))</f>
        <v>0</v>
      </c>
      <c r="AM99" s="1862">
        <f t="shared" ref="AM99:AM106" si="81">IF(SUM(G99,H99,I99,J99,O99,P99,Q99,R99)=0,0,(IF(OR(O99=0,P99=0,Q99=0,R99=0,G99=0,H99=0,I99=0,J99=0),"ERR",((O99+P99+Q99+R99)*1000)/(G99+H99+I99+J99))))</f>
        <v>0</v>
      </c>
      <c r="AN99" s="1862">
        <f t="shared" ref="AN99:AN106" si="82">IF(SUM(G99,H99,I99,J99,K99,O99,P99,Q99,R99,S99)=0,0,(IF(OR(O99=0,P99=0,Q99=0,R99=0,S99=0,G99=0,H99=0,I99=0,J99=0,K99=0),"ERR",((O99+P99+Q99+R99+S99)*1000)/(G99+H99+I99+J99+K99))))</f>
        <v>0</v>
      </c>
      <c r="AP99" s="1862">
        <f t="shared" si="52"/>
        <v>0</v>
      </c>
      <c r="AQ99" s="1862">
        <f t="shared" ref="AQ99:AQ106" si="83">IF(SUM(G99,W99)=0,0,(IF(OR(G99=0,W99=0),"Err",(W99)*1000/G99)))</f>
        <v>0</v>
      </c>
      <c r="AR99" s="1862">
        <f t="shared" ref="AR99:AR106" si="84">IF(SUM(H99,X99)=0,0,(IF(OR(H99=0,X99=0),"Err",(X99)*1000/H99)))</f>
        <v>0</v>
      </c>
      <c r="AS99" s="1862">
        <f t="shared" ref="AS99:AS106" si="85">IF(SUM(I99,Y99)=0,0,(IF(OR(I99=0,Y99=0),"Err",(Y99)*1000/I99)))</f>
        <v>0</v>
      </c>
      <c r="AT99" s="1862">
        <f t="shared" ref="AT99:AT106" si="86">IF(SUM(J99,Z99)=0,0,(IF(OR(J99=0,Z99=0),"Err",(Z99)*1000/J99)))</f>
        <v>0</v>
      </c>
      <c r="AU99" s="1862">
        <f t="shared" ref="AU99:AU106" si="87">IF(SUM(K99,AA99)=0,0,(IF(OR(K99=0,AA99=0),"Err",(AA99)*1000/K99)))</f>
        <v>0</v>
      </c>
      <c r="AV99" s="1771"/>
      <c r="AW99" s="1862">
        <f t="shared" si="47"/>
        <v>0</v>
      </c>
      <c r="AX99" s="1862">
        <f t="shared" si="48"/>
        <v>0</v>
      </c>
      <c r="AY99" s="1862">
        <f t="shared" si="49"/>
        <v>0</v>
      </c>
      <c r="AZ99" s="1862">
        <f t="shared" si="50"/>
        <v>0</v>
      </c>
    </row>
    <row r="100" spans="1:52" ht="12.75" customHeight="1">
      <c r="A100" s="1437" t="s">
        <v>840</v>
      </c>
      <c r="B100" s="636" t="s">
        <v>1292</v>
      </c>
      <c r="D100" s="1030"/>
      <c r="E100" s="1030"/>
      <c r="F100" s="1861"/>
      <c r="G100" s="1861"/>
      <c r="H100" s="1861"/>
      <c r="I100" s="1861"/>
      <c r="J100" s="1861"/>
      <c r="K100" s="1861"/>
      <c r="L100" s="1016">
        <f t="shared" si="25"/>
        <v>0</v>
      </c>
      <c r="N100" s="1026"/>
      <c r="O100" s="1026"/>
      <c r="P100" s="1026"/>
      <c r="Q100" s="1026"/>
      <c r="R100" s="1026"/>
      <c r="S100" s="1026"/>
      <c r="T100" s="1016">
        <f t="shared" si="76"/>
        <v>0</v>
      </c>
      <c r="V100" s="1026"/>
      <c r="W100" s="1026"/>
      <c r="X100" s="1026"/>
      <c r="Y100" s="1026"/>
      <c r="Z100" s="1026"/>
      <c r="AA100" s="1026"/>
      <c r="AB100" s="1016">
        <f t="shared" si="77"/>
        <v>0</v>
      </c>
      <c r="AD100" s="1862">
        <f t="shared" si="78"/>
        <v>0</v>
      </c>
      <c r="AE100" s="1862">
        <f t="shared" si="78"/>
        <v>0</v>
      </c>
      <c r="AF100" s="1862">
        <f t="shared" si="78"/>
        <v>0</v>
      </c>
      <c r="AG100" s="1862">
        <f t="shared" si="78"/>
        <v>0</v>
      </c>
      <c r="AH100" s="1862">
        <f t="shared" si="78"/>
        <v>0</v>
      </c>
      <c r="AI100" s="1862">
        <f t="shared" si="78"/>
        <v>0</v>
      </c>
      <c r="AJ100" s="1771"/>
      <c r="AK100" s="1862">
        <f t="shared" si="79"/>
        <v>0</v>
      </c>
      <c r="AL100" s="1862">
        <f t="shared" si="80"/>
        <v>0</v>
      </c>
      <c r="AM100" s="1862">
        <f t="shared" si="81"/>
        <v>0</v>
      </c>
      <c r="AN100" s="1862">
        <f t="shared" si="82"/>
        <v>0</v>
      </c>
      <c r="AP100" s="1862">
        <f t="shared" si="52"/>
        <v>0</v>
      </c>
      <c r="AQ100" s="1862">
        <f t="shared" si="83"/>
        <v>0</v>
      </c>
      <c r="AR100" s="1862">
        <f t="shared" si="84"/>
        <v>0</v>
      </c>
      <c r="AS100" s="1862">
        <f t="shared" si="85"/>
        <v>0</v>
      </c>
      <c r="AT100" s="1862">
        <f t="shared" si="86"/>
        <v>0</v>
      </c>
      <c r="AU100" s="1862">
        <f t="shared" si="87"/>
        <v>0</v>
      </c>
      <c r="AV100" s="1771"/>
      <c r="AW100" s="1862">
        <f t="shared" si="47"/>
        <v>0</v>
      </c>
      <c r="AX100" s="1862">
        <f t="shared" si="48"/>
        <v>0</v>
      </c>
      <c r="AY100" s="1862">
        <f t="shared" si="49"/>
        <v>0</v>
      </c>
      <c r="AZ100" s="1862">
        <f t="shared" si="50"/>
        <v>0</v>
      </c>
    </row>
    <row r="101" spans="1:52" ht="12.75" customHeight="1">
      <c r="A101" s="1437" t="s">
        <v>840</v>
      </c>
      <c r="B101" s="636" t="s">
        <v>1284</v>
      </c>
      <c r="D101" s="1030"/>
      <c r="E101" s="1030"/>
      <c r="F101" s="1861"/>
      <c r="G101" s="1861"/>
      <c r="H101" s="1861"/>
      <c r="I101" s="1861"/>
      <c r="J101" s="1861"/>
      <c r="K101" s="1861"/>
      <c r="L101" s="1016">
        <f t="shared" ref="L101:L124" si="88">SUM(G101:K101)</f>
        <v>0</v>
      </c>
      <c r="N101" s="1026"/>
      <c r="O101" s="1026"/>
      <c r="P101" s="1026"/>
      <c r="Q101" s="1026"/>
      <c r="R101" s="1026"/>
      <c r="S101" s="1026"/>
      <c r="T101" s="1016">
        <f t="shared" si="76"/>
        <v>0</v>
      </c>
      <c r="V101" s="1026"/>
      <c r="W101" s="1026"/>
      <c r="X101" s="1026"/>
      <c r="Y101" s="1026"/>
      <c r="Z101" s="1026"/>
      <c r="AA101" s="1026"/>
      <c r="AB101" s="1016">
        <f t="shared" si="77"/>
        <v>0</v>
      </c>
      <c r="AD101" s="1862">
        <f t="shared" si="78"/>
        <v>0</v>
      </c>
      <c r="AE101" s="1862">
        <f t="shared" si="78"/>
        <v>0</v>
      </c>
      <c r="AF101" s="1862">
        <f t="shared" si="78"/>
        <v>0</v>
      </c>
      <c r="AG101" s="1862">
        <f t="shared" si="78"/>
        <v>0</v>
      </c>
      <c r="AH101" s="1862">
        <f t="shared" si="78"/>
        <v>0</v>
      </c>
      <c r="AI101" s="1862">
        <f t="shared" si="78"/>
        <v>0</v>
      </c>
      <c r="AJ101" s="1771"/>
      <c r="AK101" s="1862">
        <f t="shared" si="79"/>
        <v>0</v>
      </c>
      <c r="AL101" s="1862">
        <f t="shared" si="80"/>
        <v>0</v>
      </c>
      <c r="AM101" s="1862">
        <f t="shared" si="81"/>
        <v>0</v>
      </c>
      <c r="AN101" s="1862">
        <f t="shared" si="82"/>
        <v>0</v>
      </c>
      <c r="AP101" s="1862">
        <f t="shared" si="52"/>
        <v>0</v>
      </c>
      <c r="AQ101" s="1862">
        <f t="shared" si="83"/>
        <v>0</v>
      </c>
      <c r="AR101" s="1862">
        <f t="shared" si="84"/>
        <v>0</v>
      </c>
      <c r="AS101" s="1862">
        <f t="shared" si="85"/>
        <v>0</v>
      </c>
      <c r="AT101" s="1862">
        <f t="shared" si="86"/>
        <v>0</v>
      </c>
      <c r="AU101" s="1862">
        <f t="shared" si="87"/>
        <v>0</v>
      </c>
      <c r="AV101" s="1771"/>
      <c r="AW101" s="1862">
        <f t="shared" si="47"/>
        <v>0</v>
      </c>
      <c r="AX101" s="1862">
        <f t="shared" si="48"/>
        <v>0</v>
      </c>
      <c r="AY101" s="1862">
        <f t="shared" si="49"/>
        <v>0</v>
      </c>
      <c r="AZ101" s="1862">
        <f t="shared" si="50"/>
        <v>0</v>
      </c>
    </row>
    <row r="102" spans="1:52" ht="12.75" customHeight="1">
      <c r="A102" s="1437" t="s">
        <v>840</v>
      </c>
      <c r="B102" s="636" t="s">
        <v>1293</v>
      </c>
      <c r="D102" s="1030"/>
      <c r="E102" s="1030"/>
      <c r="F102" s="1861"/>
      <c r="G102" s="1861"/>
      <c r="H102" s="1861"/>
      <c r="I102" s="1861"/>
      <c r="J102" s="1861"/>
      <c r="K102" s="1861"/>
      <c r="L102" s="1016">
        <f t="shared" si="88"/>
        <v>0</v>
      </c>
      <c r="N102" s="1026"/>
      <c r="O102" s="1026"/>
      <c r="P102" s="1026"/>
      <c r="Q102" s="1026"/>
      <c r="R102" s="1026"/>
      <c r="S102" s="1026"/>
      <c r="T102" s="1016">
        <f t="shared" si="76"/>
        <v>0</v>
      </c>
      <c r="V102" s="1026"/>
      <c r="W102" s="1026"/>
      <c r="X102" s="1026"/>
      <c r="Y102" s="1026"/>
      <c r="Z102" s="1026"/>
      <c r="AA102" s="1026"/>
      <c r="AB102" s="1016">
        <f t="shared" si="77"/>
        <v>0</v>
      </c>
      <c r="AD102" s="1862">
        <f t="shared" si="78"/>
        <v>0</v>
      </c>
      <c r="AE102" s="1862">
        <f t="shared" si="78"/>
        <v>0</v>
      </c>
      <c r="AF102" s="1862">
        <f t="shared" si="78"/>
        <v>0</v>
      </c>
      <c r="AG102" s="1862">
        <f t="shared" si="78"/>
        <v>0</v>
      </c>
      <c r="AH102" s="1862">
        <f t="shared" si="78"/>
        <v>0</v>
      </c>
      <c r="AI102" s="1862">
        <f t="shared" si="78"/>
        <v>0</v>
      </c>
      <c r="AJ102" s="1771"/>
      <c r="AK102" s="1862">
        <f t="shared" si="79"/>
        <v>0</v>
      </c>
      <c r="AL102" s="1862">
        <f t="shared" si="80"/>
        <v>0</v>
      </c>
      <c r="AM102" s="1862">
        <f t="shared" si="81"/>
        <v>0</v>
      </c>
      <c r="AN102" s="1862">
        <f t="shared" si="82"/>
        <v>0</v>
      </c>
      <c r="AP102" s="1862">
        <f t="shared" si="52"/>
        <v>0</v>
      </c>
      <c r="AQ102" s="1862">
        <f t="shared" si="83"/>
        <v>0</v>
      </c>
      <c r="AR102" s="1862">
        <f t="shared" si="84"/>
        <v>0</v>
      </c>
      <c r="AS102" s="1862">
        <f t="shared" si="85"/>
        <v>0</v>
      </c>
      <c r="AT102" s="1862">
        <f t="shared" si="86"/>
        <v>0</v>
      </c>
      <c r="AU102" s="1862">
        <f t="shared" si="87"/>
        <v>0</v>
      </c>
      <c r="AV102" s="1771"/>
      <c r="AW102" s="1862">
        <f t="shared" si="47"/>
        <v>0</v>
      </c>
      <c r="AX102" s="1862">
        <f t="shared" si="48"/>
        <v>0</v>
      </c>
      <c r="AY102" s="1862">
        <f t="shared" si="49"/>
        <v>0</v>
      </c>
      <c r="AZ102" s="1862">
        <f t="shared" si="50"/>
        <v>0</v>
      </c>
    </row>
    <row r="103" spans="1:52" ht="12.75" customHeight="1">
      <c r="A103" s="1437" t="s">
        <v>830</v>
      </c>
      <c r="B103" s="636" t="s">
        <v>1294</v>
      </c>
      <c r="D103" s="1030"/>
      <c r="E103" s="1030"/>
      <c r="F103" s="1861"/>
      <c r="G103" s="1861"/>
      <c r="H103" s="1861"/>
      <c r="I103" s="1861"/>
      <c r="J103" s="1861"/>
      <c r="K103" s="1861"/>
      <c r="L103" s="1016">
        <f t="shared" si="88"/>
        <v>0</v>
      </c>
      <c r="N103" s="1026"/>
      <c r="O103" s="1026"/>
      <c r="P103" s="1026"/>
      <c r="Q103" s="1026"/>
      <c r="R103" s="1026"/>
      <c r="S103" s="1026"/>
      <c r="T103" s="1016">
        <f t="shared" si="76"/>
        <v>0</v>
      </c>
      <c r="V103" s="1026"/>
      <c r="W103" s="1026"/>
      <c r="X103" s="1026"/>
      <c r="Y103" s="1026"/>
      <c r="Z103" s="1026"/>
      <c r="AA103" s="1026"/>
      <c r="AB103" s="1016">
        <f t="shared" si="77"/>
        <v>0</v>
      </c>
      <c r="AD103" s="1862">
        <f t="shared" si="78"/>
        <v>0</v>
      </c>
      <c r="AE103" s="1862">
        <f t="shared" si="78"/>
        <v>0</v>
      </c>
      <c r="AF103" s="1862">
        <f t="shared" si="78"/>
        <v>0</v>
      </c>
      <c r="AG103" s="1862">
        <f t="shared" si="78"/>
        <v>0</v>
      </c>
      <c r="AH103" s="1862">
        <f t="shared" si="78"/>
        <v>0</v>
      </c>
      <c r="AI103" s="1862">
        <f t="shared" si="78"/>
        <v>0</v>
      </c>
      <c r="AJ103" s="1771"/>
      <c r="AK103" s="1862">
        <f t="shared" si="79"/>
        <v>0</v>
      </c>
      <c r="AL103" s="1862">
        <f t="shared" si="80"/>
        <v>0</v>
      </c>
      <c r="AM103" s="1862">
        <f t="shared" si="81"/>
        <v>0</v>
      </c>
      <c r="AN103" s="1862">
        <f t="shared" si="82"/>
        <v>0</v>
      </c>
      <c r="AP103" s="1862">
        <f t="shared" si="52"/>
        <v>0</v>
      </c>
      <c r="AQ103" s="1862">
        <f t="shared" si="83"/>
        <v>0</v>
      </c>
      <c r="AR103" s="1862">
        <f t="shared" si="84"/>
        <v>0</v>
      </c>
      <c r="AS103" s="1862">
        <f t="shared" si="85"/>
        <v>0</v>
      </c>
      <c r="AT103" s="1862">
        <f t="shared" si="86"/>
        <v>0</v>
      </c>
      <c r="AU103" s="1862">
        <f t="shared" si="87"/>
        <v>0</v>
      </c>
      <c r="AV103" s="1771"/>
      <c r="AW103" s="1862">
        <f t="shared" si="47"/>
        <v>0</v>
      </c>
      <c r="AX103" s="1862">
        <f t="shared" si="48"/>
        <v>0</v>
      </c>
      <c r="AY103" s="1862">
        <f t="shared" si="49"/>
        <v>0</v>
      </c>
      <c r="AZ103" s="1862">
        <f t="shared" si="50"/>
        <v>0</v>
      </c>
    </row>
    <row r="104" spans="1:52" ht="12.75" customHeight="1">
      <c r="A104" s="1437" t="s">
        <v>836</v>
      </c>
      <c r="B104" s="636" t="s">
        <v>1294</v>
      </c>
      <c r="D104" s="1030"/>
      <c r="E104" s="1030"/>
      <c r="F104" s="1861"/>
      <c r="G104" s="1861"/>
      <c r="H104" s="1861"/>
      <c r="I104" s="1861"/>
      <c r="J104" s="1861"/>
      <c r="K104" s="1861"/>
      <c r="L104" s="1016">
        <f t="shared" si="88"/>
        <v>0</v>
      </c>
      <c r="N104" s="1026"/>
      <c r="O104" s="1026"/>
      <c r="P104" s="1026"/>
      <c r="Q104" s="1026"/>
      <c r="R104" s="1026"/>
      <c r="S104" s="1026"/>
      <c r="T104" s="1016">
        <f t="shared" si="76"/>
        <v>0</v>
      </c>
      <c r="V104" s="1026"/>
      <c r="W104" s="1026"/>
      <c r="X104" s="1026"/>
      <c r="Y104" s="1026"/>
      <c r="Z104" s="1026"/>
      <c r="AA104" s="1026"/>
      <c r="AB104" s="1016">
        <f t="shared" si="77"/>
        <v>0</v>
      </c>
      <c r="AD104" s="1862">
        <f t="shared" si="78"/>
        <v>0</v>
      </c>
      <c r="AE104" s="1862">
        <f t="shared" si="78"/>
        <v>0</v>
      </c>
      <c r="AF104" s="1862">
        <f t="shared" si="78"/>
        <v>0</v>
      </c>
      <c r="AG104" s="1862">
        <f t="shared" si="78"/>
        <v>0</v>
      </c>
      <c r="AH104" s="1862">
        <f t="shared" si="78"/>
        <v>0</v>
      </c>
      <c r="AI104" s="1862">
        <f t="shared" si="78"/>
        <v>0</v>
      </c>
      <c r="AJ104" s="1771"/>
      <c r="AK104" s="1862">
        <f t="shared" si="79"/>
        <v>0</v>
      </c>
      <c r="AL104" s="1862">
        <f t="shared" si="80"/>
        <v>0</v>
      </c>
      <c r="AM104" s="1862">
        <f t="shared" si="81"/>
        <v>0</v>
      </c>
      <c r="AN104" s="1862">
        <f t="shared" si="82"/>
        <v>0</v>
      </c>
      <c r="AP104" s="1862">
        <f t="shared" si="52"/>
        <v>0</v>
      </c>
      <c r="AQ104" s="1862">
        <f t="shared" si="83"/>
        <v>0</v>
      </c>
      <c r="AR104" s="1862">
        <f t="shared" si="84"/>
        <v>0</v>
      </c>
      <c r="AS104" s="1862">
        <f t="shared" si="85"/>
        <v>0</v>
      </c>
      <c r="AT104" s="1862">
        <f t="shared" si="86"/>
        <v>0</v>
      </c>
      <c r="AU104" s="1862">
        <f t="shared" si="87"/>
        <v>0</v>
      </c>
      <c r="AV104" s="1771"/>
      <c r="AW104" s="1862">
        <f t="shared" si="47"/>
        <v>0</v>
      </c>
      <c r="AX104" s="1862">
        <f t="shared" si="48"/>
        <v>0</v>
      </c>
      <c r="AY104" s="1862">
        <f t="shared" si="49"/>
        <v>0</v>
      </c>
      <c r="AZ104" s="1862">
        <f t="shared" si="50"/>
        <v>0</v>
      </c>
    </row>
    <row r="105" spans="1:52" ht="12.75" customHeight="1">
      <c r="A105" s="1437" t="s">
        <v>840</v>
      </c>
      <c r="B105" s="636" t="s">
        <v>1294</v>
      </c>
      <c r="D105" s="1030"/>
      <c r="E105" s="1030"/>
      <c r="F105" s="1861"/>
      <c r="G105" s="1861"/>
      <c r="H105" s="1861"/>
      <c r="I105" s="1861"/>
      <c r="J105" s="1861"/>
      <c r="K105" s="1861"/>
      <c r="L105" s="1016">
        <f t="shared" si="88"/>
        <v>0</v>
      </c>
      <c r="N105" s="1026"/>
      <c r="O105" s="1026"/>
      <c r="P105" s="1026"/>
      <c r="Q105" s="1026"/>
      <c r="R105" s="1026"/>
      <c r="S105" s="1026"/>
      <c r="T105" s="1016">
        <f t="shared" si="76"/>
        <v>0</v>
      </c>
      <c r="V105" s="1026"/>
      <c r="W105" s="1026"/>
      <c r="X105" s="1026"/>
      <c r="Y105" s="1026"/>
      <c r="Z105" s="1026"/>
      <c r="AA105" s="1026"/>
      <c r="AB105" s="1016">
        <f t="shared" si="77"/>
        <v>0</v>
      </c>
      <c r="AD105" s="1862">
        <f t="shared" si="78"/>
        <v>0</v>
      </c>
      <c r="AE105" s="1862">
        <f t="shared" si="78"/>
        <v>0</v>
      </c>
      <c r="AF105" s="1862">
        <f t="shared" si="78"/>
        <v>0</v>
      </c>
      <c r="AG105" s="1862">
        <f t="shared" si="78"/>
        <v>0</v>
      </c>
      <c r="AH105" s="1862">
        <f t="shared" si="78"/>
        <v>0</v>
      </c>
      <c r="AI105" s="1862">
        <f t="shared" si="78"/>
        <v>0</v>
      </c>
      <c r="AJ105" s="1771"/>
      <c r="AK105" s="1862">
        <f t="shared" si="79"/>
        <v>0</v>
      </c>
      <c r="AL105" s="1862">
        <f t="shared" si="80"/>
        <v>0</v>
      </c>
      <c r="AM105" s="1862">
        <f t="shared" si="81"/>
        <v>0</v>
      </c>
      <c r="AN105" s="1862">
        <f t="shared" si="82"/>
        <v>0</v>
      </c>
      <c r="AP105" s="1862">
        <f t="shared" si="52"/>
        <v>0</v>
      </c>
      <c r="AQ105" s="1862">
        <f t="shared" si="83"/>
        <v>0</v>
      </c>
      <c r="AR105" s="1862">
        <f t="shared" si="84"/>
        <v>0</v>
      </c>
      <c r="AS105" s="1862">
        <f t="shared" si="85"/>
        <v>0</v>
      </c>
      <c r="AT105" s="1862">
        <f t="shared" si="86"/>
        <v>0</v>
      </c>
      <c r="AU105" s="1862">
        <f>IF(SUM(K105,AA105)=0,0,(IF(OR(K105=0,AA105=0),"Err",(AA105)*1000/K105)))</f>
        <v>0</v>
      </c>
      <c r="AV105" s="1771"/>
      <c r="AW105" s="1862">
        <f t="shared" si="47"/>
        <v>0</v>
      </c>
      <c r="AX105" s="1862">
        <f t="shared" si="48"/>
        <v>0</v>
      </c>
      <c r="AY105" s="1862">
        <f t="shared" si="49"/>
        <v>0</v>
      </c>
      <c r="AZ105" s="1862">
        <f t="shared" si="50"/>
        <v>0</v>
      </c>
    </row>
    <row r="106" spans="1:52" ht="12.75" customHeight="1">
      <c r="A106" s="1855" t="s">
        <v>1302</v>
      </c>
      <c r="B106" s="1856"/>
      <c r="D106" s="1030"/>
      <c r="E106" s="1030"/>
      <c r="F106" s="1016">
        <f t="shared" ref="F106:K106" si="89">SUM(F79+F80+F82+F83+F84+F85+F87+F88+F89+F90+F91+F92+F94+F95+F96+F97+F99+F100+F101+F102+F103+F104+F105)</f>
        <v>0</v>
      </c>
      <c r="G106" s="1016">
        <f t="shared" si="89"/>
        <v>0</v>
      </c>
      <c r="H106" s="1016">
        <f t="shared" si="89"/>
        <v>0</v>
      </c>
      <c r="I106" s="1016">
        <f t="shared" si="89"/>
        <v>0</v>
      </c>
      <c r="J106" s="1016">
        <f t="shared" si="89"/>
        <v>0</v>
      </c>
      <c r="K106" s="1016">
        <f t="shared" si="89"/>
        <v>0</v>
      </c>
      <c r="L106" s="1016">
        <f t="shared" si="88"/>
        <v>0</v>
      </c>
      <c r="N106" s="1016">
        <f t="shared" ref="N106:S106" si="90">SUM(N79+N80+N82+N83+N84+N85+N87+N88+N89+N90+N91+N92+N94+N95+N96+N97+N99+N100+N101+N102+N103+N104+N105)</f>
        <v>0</v>
      </c>
      <c r="O106" s="1016">
        <f t="shared" si="90"/>
        <v>0</v>
      </c>
      <c r="P106" s="1016">
        <f t="shared" si="90"/>
        <v>0</v>
      </c>
      <c r="Q106" s="1016">
        <f t="shared" si="90"/>
        <v>0</v>
      </c>
      <c r="R106" s="1016">
        <f t="shared" si="90"/>
        <v>0</v>
      </c>
      <c r="S106" s="1016">
        <f t="shared" si="90"/>
        <v>0</v>
      </c>
      <c r="T106" s="1016">
        <f t="shared" si="76"/>
        <v>0</v>
      </c>
      <c r="V106" s="1016">
        <f>SUM(V79+V80+V82+V83+V84+V85+V87+V88+V89+V90+V91+V92+V94+V95+V96+V97+V99+V100+V101+V102+V103+V104+V105)</f>
        <v>0</v>
      </c>
      <c r="W106" s="1016">
        <f t="shared" ref="W106:AA106" si="91">SUM(W79+W80+W82+W83+W84+W85+W87+W88+W89+W90+W91+W92+W94+W95+W96+W97+W99+W100+W101+W102+W103+W104+W105)</f>
        <v>0</v>
      </c>
      <c r="X106" s="1016">
        <f t="shared" si="91"/>
        <v>0</v>
      </c>
      <c r="Y106" s="1016">
        <f t="shared" si="91"/>
        <v>0</v>
      </c>
      <c r="Z106" s="1016">
        <f t="shared" si="91"/>
        <v>0</v>
      </c>
      <c r="AA106" s="1016">
        <f t="shared" si="91"/>
        <v>0</v>
      </c>
      <c r="AB106" s="1016">
        <f t="shared" si="77"/>
        <v>0</v>
      </c>
      <c r="AD106" s="1862">
        <f t="shared" si="78"/>
        <v>0</v>
      </c>
      <c r="AE106" s="1862">
        <f t="shared" si="78"/>
        <v>0</v>
      </c>
      <c r="AF106" s="1862">
        <f t="shared" si="78"/>
        <v>0</v>
      </c>
      <c r="AG106" s="1862">
        <f t="shared" si="78"/>
        <v>0</v>
      </c>
      <c r="AH106" s="1862">
        <f t="shared" si="78"/>
        <v>0</v>
      </c>
      <c r="AI106" s="1862">
        <f t="shared" si="78"/>
        <v>0</v>
      </c>
      <c r="AJ106" s="1771"/>
      <c r="AK106" s="1862">
        <f t="shared" si="79"/>
        <v>0</v>
      </c>
      <c r="AL106" s="1862">
        <f t="shared" si="80"/>
        <v>0</v>
      </c>
      <c r="AM106" s="1862">
        <f t="shared" si="81"/>
        <v>0</v>
      </c>
      <c r="AN106" s="1862">
        <f t="shared" si="82"/>
        <v>0</v>
      </c>
      <c r="AP106" s="1862">
        <f>IF(SUM(F106,V106)=0,0,(IF(OR(F106=0,V106=0),"Err",(V106)*1000/F106)))</f>
        <v>0</v>
      </c>
      <c r="AQ106" s="1862">
        <f t="shared" si="83"/>
        <v>0</v>
      </c>
      <c r="AR106" s="1862">
        <f t="shared" si="84"/>
        <v>0</v>
      </c>
      <c r="AS106" s="1862">
        <f t="shared" si="85"/>
        <v>0</v>
      </c>
      <c r="AT106" s="1862">
        <f t="shared" si="86"/>
        <v>0</v>
      </c>
      <c r="AU106" s="1862">
        <f t="shared" si="87"/>
        <v>0</v>
      </c>
      <c r="AV106" s="1771"/>
      <c r="AW106" s="1862">
        <f t="shared" si="47"/>
        <v>0</v>
      </c>
      <c r="AX106" s="1862">
        <f t="shared" si="48"/>
        <v>0</v>
      </c>
      <c r="AY106" s="1862">
        <f t="shared" si="49"/>
        <v>0</v>
      </c>
      <c r="AZ106" s="1862">
        <f t="shared" si="50"/>
        <v>0</v>
      </c>
    </row>
    <row r="107" spans="1:52" ht="12.75" customHeight="1">
      <c r="C107" s="984"/>
      <c r="D107" s="984"/>
      <c r="E107" s="984"/>
      <c r="AI107" s="1771"/>
      <c r="AJ107" s="1771"/>
      <c r="AK107" s="1771"/>
      <c r="AL107" s="1771"/>
      <c r="AM107" s="1771"/>
      <c r="AN107" s="1771"/>
    </row>
    <row r="108" spans="1:52" ht="12.75" customHeight="1">
      <c r="C108" s="984"/>
      <c r="D108" s="984"/>
      <c r="E108" s="984"/>
      <c r="AK108" s="1207" t="s">
        <v>645</v>
      </c>
      <c r="AL108" s="1208"/>
      <c r="AM108" s="1208"/>
      <c r="AN108" s="1854"/>
    </row>
    <row r="109" spans="1:52" ht="12.75" customHeight="1">
      <c r="C109" s="984"/>
      <c r="D109" s="984"/>
      <c r="E109" s="984"/>
      <c r="N109" s="1864" t="s">
        <v>1274</v>
      </c>
      <c r="O109" s="1851"/>
      <c r="P109" s="1851"/>
      <c r="Q109" s="1851"/>
      <c r="R109" s="1851"/>
      <c r="S109" s="1851"/>
      <c r="T109" s="1852"/>
      <c r="AD109" s="1207" t="s">
        <v>729</v>
      </c>
      <c r="AE109" s="1208"/>
      <c r="AF109" s="1208"/>
      <c r="AG109" s="1208"/>
      <c r="AH109" s="1208"/>
      <c r="AI109" s="1854"/>
      <c r="AJ109" s="1280"/>
      <c r="AK109" s="774" t="s">
        <v>647</v>
      </c>
      <c r="AL109" s="774" t="s">
        <v>648</v>
      </c>
      <c r="AM109" s="774" t="s">
        <v>649</v>
      </c>
      <c r="AN109" s="1345" t="s">
        <v>1</v>
      </c>
    </row>
    <row r="110" spans="1:52" ht="12.75" customHeight="1">
      <c r="C110" s="984"/>
      <c r="D110" s="984"/>
      <c r="E110" s="984"/>
      <c r="N110" s="909">
        <v>2010</v>
      </c>
      <c r="O110" s="909">
        <v>2011</v>
      </c>
      <c r="P110" s="909">
        <v>2012</v>
      </c>
      <c r="Q110" s="909">
        <v>2013</v>
      </c>
      <c r="R110" s="909">
        <v>2014</v>
      </c>
      <c r="S110" s="909">
        <v>2015</v>
      </c>
      <c r="T110" s="909" t="s">
        <v>1</v>
      </c>
      <c r="AD110" s="909">
        <v>2010</v>
      </c>
      <c r="AE110" s="909">
        <v>2011</v>
      </c>
      <c r="AF110" s="909">
        <v>2012</v>
      </c>
      <c r="AG110" s="909">
        <v>2013</v>
      </c>
      <c r="AH110" s="909">
        <v>2014</v>
      </c>
      <c r="AI110" s="909">
        <v>2015</v>
      </c>
      <c r="AJ110" s="1280"/>
      <c r="AK110" s="776" t="s">
        <v>654</v>
      </c>
      <c r="AL110" s="777" t="s">
        <v>655</v>
      </c>
      <c r="AM110" s="777" t="s">
        <v>656</v>
      </c>
      <c r="AN110" s="776" t="s">
        <v>657</v>
      </c>
    </row>
    <row r="111" spans="1:52" ht="12.75" customHeight="1">
      <c r="A111" s="1855" t="s">
        <v>245</v>
      </c>
      <c r="B111" s="1856"/>
      <c r="F111" s="776">
        <v>2010</v>
      </c>
      <c r="G111" s="3">
        <v>2011</v>
      </c>
      <c r="H111" s="3">
        <v>2012</v>
      </c>
      <c r="I111" s="3">
        <v>2013</v>
      </c>
      <c r="J111" s="3">
        <v>2014</v>
      </c>
      <c r="K111" s="3">
        <v>2015</v>
      </c>
      <c r="L111" s="3" t="s">
        <v>1345</v>
      </c>
      <c r="N111" s="1366" t="s">
        <v>3</v>
      </c>
      <c r="O111" s="1366" t="s">
        <v>3</v>
      </c>
      <c r="P111" s="1366" t="s">
        <v>3</v>
      </c>
      <c r="Q111" s="1366" t="s">
        <v>3</v>
      </c>
      <c r="R111" s="1366" t="s">
        <v>3</v>
      </c>
      <c r="S111" s="1366" t="s">
        <v>3</v>
      </c>
      <c r="T111" s="1366" t="s">
        <v>3</v>
      </c>
      <c r="AD111" s="909" t="s">
        <v>733</v>
      </c>
      <c r="AE111" s="909" t="s">
        <v>733</v>
      </c>
      <c r="AF111" s="909" t="s">
        <v>733</v>
      </c>
      <c r="AG111" s="909" t="s">
        <v>733</v>
      </c>
      <c r="AH111" s="909" t="s">
        <v>733</v>
      </c>
      <c r="AI111" s="909" t="s">
        <v>733</v>
      </c>
      <c r="AJ111" s="1280"/>
      <c r="AK111" s="909" t="s">
        <v>733</v>
      </c>
      <c r="AL111" s="909" t="s">
        <v>733</v>
      </c>
      <c r="AM111" s="909" t="s">
        <v>733</v>
      </c>
      <c r="AN111" s="909" t="s">
        <v>733</v>
      </c>
    </row>
    <row r="112" spans="1:52" ht="12.75" customHeight="1">
      <c r="A112" s="20" t="s">
        <v>843</v>
      </c>
      <c r="B112" s="20" t="s">
        <v>1346</v>
      </c>
      <c r="D112" s="6"/>
      <c r="E112" s="6"/>
      <c r="F112" s="1861"/>
      <c r="G112" s="1861"/>
      <c r="H112" s="1861"/>
      <c r="I112" s="1861"/>
      <c r="J112" s="1861"/>
      <c r="K112" s="1861"/>
      <c r="L112" s="1016">
        <f t="shared" si="88"/>
        <v>0</v>
      </c>
      <c r="N112" s="1017"/>
      <c r="O112" s="1017"/>
      <c r="P112" s="1017"/>
      <c r="Q112" s="1017"/>
      <c r="R112" s="1017"/>
      <c r="S112" s="1017"/>
      <c r="T112" s="1016">
        <f>SUM(O112:S112)</f>
        <v>0</v>
      </c>
      <c r="AD112" s="1862">
        <f t="shared" ref="AD112:AI124" si="92">IF(SUM(F112,N112)=0,0,(IF(OR(F112=0,N112=0),"Err",(N112)*1000/F112)))</f>
        <v>0</v>
      </c>
      <c r="AE112" s="1862">
        <f t="shared" si="92"/>
        <v>0</v>
      </c>
      <c r="AF112" s="1862">
        <f t="shared" si="92"/>
        <v>0</v>
      </c>
      <c r="AG112" s="1862">
        <f t="shared" si="92"/>
        <v>0</v>
      </c>
      <c r="AH112" s="1862">
        <f t="shared" si="92"/>
        <v>0</v>
      </c>
      <c r="AI112" s="1862">
        <f t="shared" si="78"/>
        <v>0</v>
      </c>
      <c r="AJ112" s="1771"/>
      <c r="AK112" s="1862">
        <f t="shared" ref="AK112:AK117" si="93">IF(SUM(G112,H112,O112,P112)=0,0,(IF(OR(O112=0,P112=0,G112=0,H112=0),"ERR",((O112+P112)*1000)/(G112+H112))))</f>
        <v>0</v>
      </c>
      <c r="AL112" s="1862">
        <f t="shared" ref="AL112:AL117" si="94">IF(SUM(G112,H112,I112,O112,P112,Q112)=0,0,(IF(OR(O112=0,P112=0,Q112=0,G112=0,H112=0,I112=0),"ERR",((O112+P112+Q112)*1000)/(G112+H112+I112))))</f>
        <v>0</v>
      </c>
      <c r="AM112" s="1862">
        <f t="shared" ref="AM112:AM117" si="95">IF(SUM(G112,H112,I112,J112,O112,P112,Q112,R112)=0,0,(IF(OR(O112=0,P112=0,Q112=0,R112=0,G112=0,H112=0,I112=0,J112=0),"ERR",((O112+P112+Q112+R112)*1000)/(G112+H112+I112+J112))))</f>
        <v>0</v>
      </c>
      <c r="AN112" s="1862">
        <f>IF(SUM(G112,H112,I112,J112,K112,O112,P112,Q112,R112,S112)=0,0,(IF(OR(O112=0,P112=0,Q112=0,R112=0,S112=0,G112=0,H112=0,I112=0,J112=0,K112=0),"ERR",((O112+P112+Q112+R112+S112)*1000)/(G112+H112+I112+J112+K112))))</f>
        <v>0</v>
      </c>
    </row>
    <row r="113" spans="1:40" ht="12.75" customHeight="1">
      <c r="A113" s="20" t="s">
        <v>843</v>
      </c>
      <c r="B113" s="1863" t="s">
        <v>543</v>
      </c>
      <c r="D113" s="6"/>
      <c r="E113" s="6"/>
      <c r="F113" s="1861"/>
      <c r="G113" s="1861"/>
      <c r="H113" s="1861"/>
      <c r="I113" s="1861"/>
      <c r="J113" s="1861"/>
      <c r="K113" s="1861"/>
      <c r="L113" s="1016">
        <f t="shared" si="88"/>
        <v>0</v>
      </c>
      <c r="N113" s="1017"/>
      <c r="O113" s="1017"/>
      <c r="P113" s="1017"/>
      <c r="Q113" s="1017"/>
      <c r="R113" s="1017"/>
      <c r="S113" s="1017"/>
      <c r="T113" s="1016">
        <f t="shared" ref="T113:T116" si="96">SUM(O113:S113)</f>
        <v>0</v>
      </c>
      <c r="AD113" s="1862">
        <f t="shared" si="92"/>
        <v>0</v>
      </c>
      <c r="AE113" s="1862">
        <f t="shared" si="92"/>
        <v>0</v>
      </c>
      <c r="AF113" s="1862">
        <f t="shared" si="92"/>
        <v>0</v>
      </c>
      <c r="AG113" s="1862">
        <f t="shared" si="92"/>
        <v>0</v>
      </c>
      <c r="AH113" s="1862">
        <f t="shared" si="92"/>
        <v>0</v>
      </c>
      <c r="AI113" s="1862">
        <f t="shared" si="78"/>
        <v>0</v>
      </c>
      <c r="AJ113" s="1771"/>
      <c r="AK113" s="1862">
        <f t="shared" si="93"/>
        <v>0</v>
      </c>
      <c r="AL113" s="1862">
        <f>IF(SUM(G113,H113,I113,O113,P113,Q113)=0,0,(IF(OR(O113=0,P113=0,Q113=0,G113=0,H113=0,I113=0),"ERR",((O113+P113+Q113)*1000)/(G113+H113+I113))))</f>
        <v>0</v>
      </c>
      <c r="AM113" s="1862">
        <f t="shared" si="95"/>
        <v>0</v>
      </c>
      <c r="AN113" s="1862">
        <f t="shared" ref="AN113:AN117" si="97">IF(SUM(G113,H113,I113,J113,K113,O113,P113,Q113,R113,S113)=0,0,(IF(OR(O113=0,P113=0,Q113=0,R113=0,S113=0,G113=0,H113=0,I113=0,J113=0,K113=0),"ERR",((O113+P113+Q113+R113+S113)*1000)/(G113+H113+I113+J113+K113))))</f>
        <v>0</v>
      </c>
    </row>
    <row r="114" spans="1:40" ht="12.75" customHeight="1">
      <c r="A114" s="20" t="s">
        <v>843</v>
      </c>
      <c r="B114" s="20" t="s">
        <v>140</v>
      </c>
      <c r="D114" s="6"/>
      <c r="E114" s="6"/>
      <c r="F114" s="1861"/>
      <c r="G114" s="1861"/>
      <c r="H114" s="1861"/>
      <c r="I114" s="1861"/>
      <c r="J114" s="1861"/>
      <c r="K114" s="1861"/>
      <c r="L114" s="1016">
        <f t="shared" si="88"/>
        <v>0</v>
      </c>
      <c r="N114" s="1017"/>
      <c r="O114" s="1017"/>
      <c r="P114" s="1017"/>
      <c r="Q114" s="1017"/>
      <c r="R114" s="1017"/>
      <c r="S114" s="1017"/>
      <c r="T114" s="1016">
        <f t="shared" si="96"/>
        <v>0</v>
      </c>
      <c r="AD114" s="1862">
        <f t="shared" si="92"/>
        <v>0</v>
      </c>
      <c r="AE114" s="1862">
        <f t="shared" si="92"/>
        <v>0</v>
      </c>
      <c r="AF114" s="1862">
        <f t="shared" si="92"/>
        <v>0</v>
      </c>
      <c r="AG114" s="1862">
        <f t="shared" si="92"/>
        <v>0</v>
      </c>
      <c r="AH114" s="1862">
        <f t="shared" si="92"/>
        <v>0</v>
      </c>
      <c r="AI114" s="1862">
        <f t="shared" si="78"/>
        <v>0</v>
      </c>
      <c r="AJ114" s="1771"/>
      <c r="AK114" s="1862">
        <f t="shared" si="93"/>
        <v>0</v>
      </c>
      <c r="AL114" s="1862">
        <f t="shared" si="94"/>
        <v>0</v>
      </c>
      <c r="AM114" s="1862">
        <f t="shared" si="95"/>
        <v>0</v>
      </c>
      <c r="AN114" s="1862">
        <f t="shared" si="97"/>
        <v>0</v>
      </c>
    </row>
    <row r="115" spans="1:40" ht="12.75" customHeight="1">
      <c r="A115" s="20" t="s">
        <v>843</v>
      </c>
      <c r="B115" s="20" t="s">
        <v>141</v>
      </c>
      <c r="D115" s="6"/>
      <c r="E115" s="6"/>
      <c r="F115" s="1861"/>
      <c r="G115" s="1861"/>
      <c r="H115" s="1861"/>
      <c r="I115" s="1861"/>
      <c r="J115" s="1861"/>
      <c r="K115" s="1861"/>
      <c r="L115" s="1016">
        <f t="shared" si="88"/>
        <v>0</v>
      </c>
      <c r="N115" s="1017"/>
      <c r="O115" s="1017"/>
      <c r="P115" s="1017"/>
      <c r="Q115" s="1017"/>
      <c r="R115" s="1017"/>
      <c r="S115" s="1017"/>
      <c r="T115" s="1016">
        <f t="shared" si="96"/>
        <v>0</v>
      </c>
      <c r="AD115" s="1862">
        <f t="shared" si="92"/>
        <v>0</v>
      </c>
      <c r="AE115" s="1862">
        <f t="shared" si="92"/>
        <v>0</v>
      </c>
      <c r="AF115" s="1862">
        <f t="shared" si="92"/>
        <v>0</v>
      </c>
      <c r="AG115" s="1862">
        <f t="shared" si="92"/>
        <v>0</v>
      </c>
      <c r="AH115" s="1862">
        <f t="shared" si="92"/>
        <v>0</v>
      </c>
      <c r="AI115" s="1862">
        <f t="shared" si="92"/>
        <v>0</v>
      </c>
      <c r="AJ115" s="1771"/>
      <c r="AK115" s="1862">
        <f t="shared" si="93"/>
        <v>0</v>
      </c>
      <c r="AL115" s="1862">
        <f t="shared" si="94"/>
        <v>0</v>
      </c>
      <c r="AM115" s="1862">
        <f t="shared" si="95"/>
        <v>0</v>
      </c>
      <c r="AN115" s="1862">
        <f t="shared" si="97"/>
        <v>0</v>
      </c>
    </row>
    <row r="116" spans="1:40" ht="12.75" customHeight="1">
      <c r="A116" s="20" t="s">
        <v>843</v>
      </c>
      <c r="B116" s="20" t="s">
        <v>1347</v>
      </c>
      <c r="D116" s="6"/>
      <c r="E116" s="6"/>
      <c r="F116" s="1861"/>
      <c r="G116" s="1861"/>
      <c r="H116" s="1861"/>
      <c r="I116" s="1861"/>
      <c r="J116" s="1861"/>
      <c r="K116" s="1861"/>
      <c r="L116" s="1016">
        <f>SUM(G116:K116)</f>
        <v>0</v>
      </c>
      <c r="N116" s="1017"/>
      <c r="O116" s="1017"/>
      <c r="P116" s="1017"/>
      <c r="Q116" s="1017"/>
      <c r="R116" s="1017"/>
      <c r="S116" s="1017"/>
      <c r="T116" s="1016">
        <f t="shared" si="96"/>
        <v>0</v>
      </c>
      <c r="AD116" s="1862">
        <f t="shared" si="92"/>
        <v>0</v>
      </c>
      <c r="AE116" s="1862">
        <f t="shared" si="92"/>
        <v>0</v>
      </c>
      <c r="AF116" s="1862">
        <f t="shared" si="92"/>
        <v>0</v>
      </c>
      <c r="AG116" s="1862">
        <f t="shared" si="92"/>
        <v>0</v>
      </c>
      <c r="AH116" s="1862">
        <f t="shared" si="92"/>
        <v>0</v>
      </c>
      <c r="AI116" s="1862">
        <f t="shared" si="92"/>
        <v>0</v>
      </c>
      <c r="AJ116" s="1771"/>
      <c r="AK116" s="1862">
        <f t="shared" si="93"/>
        <v>0</v>
      </c>
      <c r="AL116" s="1862">
        <f t="shared" si="94"/>
        <v>0</v>
      </c>
      <c r="AM116" s="1862">
        <f t="shared" si="95"/>
        <v>0</v>
      </c>
      <c r="AN116" s="1862">
        <f t="shared" si="97"/>
        <v>0</v>
      </c>
    </row>
    <row r="117" spans="1:40" ht="12.75" customHeight="1">
      <c r="A117" s="1855" t="s">
        <v>1295</v>
      </c>
      <c r="B117" s="1856"/>
      <c r="D117" s="57"/>
      <c r="E117" s="57"/>
      <c r="F117" s="1016">
        <f>SUM(F112:F116)</f>
        <v>0</v>
      </c>
      <c r="G117" s="1016">
        <f t="shared" ref="G117:J117" si="98">SUM(G112:G116)</f>
        <v>0</v>
      </c>
      <c r="H117" s="1016">
        <f t="shared" si="98"/>
        <v>0</v>
      </c>
      <c r="I117" s="1016">
        <f t="shared" si="98"/>
        <v>0</v>
      </c>
      <c r="J117" s="1016">
        <f t="shared" si="98"/>
        <v>0</v>
      </c>
      <c r="K117" s="1016">
        <f>SUM(K112:K116)</f>
        <v>0</v>
      </c>
      <c r="L117" s="1016">
        <f>SUM(L112:L116)</f>
        <v>0</v>
      </c>
      <c r="N117" s="1016">
        <f t="shared" ref="N117:T117" si="99">SUM(N112:N116)</f>
        <v>0</v>
      </c>
      <c r="O117" s="1016">
        <f t="shared" si="99"/>
        <v>0</v>
      </c>
      <c r="P117" s="1016">
        <f>SUM(P112:P116)</f>
        <v>0</v>
      </c>
      <c r="Q117" s="1016">
        <f t="shared" si="99"/>
        <v>0</v>
      </c>
      <c r="R117" s="1016">
        <f t="shared" si="99"/>
        <v>0</v>
      </c>
      <c r="S117" s="1016">
        <f t="shared" si="99"/>
        <v>0</v>
      </c>
      <c r="T117" s="1016">
        <f t="shared" si="99"/>
        <v>0</v>
      </c>
      <c r="AD117" s="1862">
        <f t="shared" si="92"/>
        <v>0</v>
      </c>
      <c r="AE117" s="1862">
        <f t="shared" si="92"/>
        <v>0</v>
      </c>
      <c r="AF117" s="1862">
        <f t="shared" si="92"/>
        <v>0</v>
      </c>
      <c r="AG117" s="1862">
        <f t="shared" si="92"/>
        <v>0</v>
      </c>
      <c r="AH117" s="1862">
        <f t="shared" si="92"/>
        <v>0</v>
      </c>
      <c r="AI117" s="1862">
        <f t="shared" si="92"/>
        <v>0</v>
      </c>
      <c r="AJ117" s="1771"/>
      <c r="AK117" s="1862">
        <f t="shared" si="93"/>
        <v>0</v>
      </c>
      <c r="AL117" s="1862">
        <f t="shared" si="94"/>
        <v>0</v>
      </c>
      <c r="AM117" s="1862">
        <f t="shared" si="95"/>
        <v>0</v>
      </c>
      <c r="AN117" s="1862">
        <f t="shared" si="97"/>
        <v>0</v>
      </c>
    </row>
    <row r="118" spans="1:40" ht="12.75" customHeight="1">
      <c r="AK118" s="1771"/>
      <c r="AL118" s="1771"/>
      <c r="AM118" s="1771"/>
      <c r="AN118" s="1771"/>
    </row>
    <row r="119" spans="1:40" ht="12.75" customHeight="1">
      <c r="A119" s="1855" t="s">
        <v>1296</v>
      </c>
      <c r="B119" s="1856"/>
      <c r="AK119" s="1771"/>
      <c r="AL119" s="1771"/>
      <c r="AM119" s="1771"/>
      <c r="AN119" s="1771"/>
    </row>
    <row r="120" spans="1:40" ht="12.75" customHeight="1">
      <c r="A120" s="20" t="s">
        <v>246</v>
      </c>
      <c r="B120" s="20" t="s">
        <v>1571</v>
      </c>
      <c r="D120" s="6"/>
      <c r="E120" s="6"/>
      <c r="F120" s="1861"/>
      <c r="G120" s="1861"/>
      <c r="H120" s="1861"/>
      <c r="I120" s="1861"/>
      <c r="J120" s="1861"/>
      <c r="K120" s="1861"/>
      <c r="L120" s="1016">
        <f t="shared" si="88"/>
        <v>0</v>
      </c>
      <c r="N120" s="1017"/>
      <c r="O120" s="1017"/>
      <c r="P120" s="1017"/>
      <c r="Q120" s="1017"/>
      <c r="R120" s="1017"/>
      <c r="S120" s="1017"/>
      <c r="T120" s="1016">
        <f>SUM(O120:S120)</f>
        <v>0</v>
      </c>
      <c r="AD120" s="1862">
        <f t="shared" ref="AD120:AH124" si="100">IF(SUM(F120,N120)=0,0,(IF(OR(F120=0,N120=0),"Err",(N120)*1000/F120)))</f>
        <v>0</v>
      </c>
      <c r="AE120" s="1862">
        <f t="shared" si="100"/>
        <v>0</v>
      </c>
      <c r="AF120" s="1862">
        <f t="shared" si="100"/>
        <v>0</v>
      </c>
      <c r="AG120" s="1862">
        <f t="shared" si="100"/>
        <v>0</v>
      </c>
      <c r="AH120" s="1862">
        <f t="shared" si="100"/>
        <v>0</v>
      </c>
      <c r="AI120" s="1862">
        <f>IF(SUM(K120,S120)=0,0,(IF(OR(K120=0,S120=0),"Err",(S120)*1000/K120)))</f>
        <v>0</v>
      </c>
      <c r="AJ120" s="1771"/>
      <c r="AK120" s="1862">
        <f>IF(SUM(G120,H120,O120,P120)=0,0,(IF(OR(O120=0,P120=0,G120=0,H120=0),"ERR",((O120+P120)*1000)/(G120+H120))))</f>
        <v>0</v>
      </c>
      <c r="AL120" s="1862">
        <f>IF(SUM(G120,H120,I120,O120,P120,Q120)=0,0,(IF(OR(O120=0,P120=0,Q120=0,G120=0,H120=0,I120=0),"ERR",((O120+P120+Q120)*1000)/(G120+H120+I120))))</f>
        <v>0</v>
      </c>
      <c r="AM120" s="1862">
        <f>IF(SUM(G120,H120,I120,J120,O120,P120,Q120,R120)=0,0,(IF(OR(O120=0,P120=0,Q120=0,R120=0,G120=0,H120=0,I120=0,J120=0),"ERR",((O120+P120+Q120+R120)*1000)/(G120+H120+I120+J120))))</f>
        <v>0</v>
      </c>
      <c r="AN120" s="1862">
        <f>IF(SUM(G120,H120,I120,J120,K120,O120,P120,Q120,R120,S120)=0,0,(IF(OR(O120=0,P120=0,Q120=0,R120=0,S120=0,G120=0,H120=0,I120=0,J120=0,K120=0),"ERR",((O120+P120+Q120+R120+S120)*1000)/(G120+H120+I120+J120+K120))))</f>
        <v>0</v>
      </c>
    </row>
    <row r="121" spans="1:40" ht="12.75" customHeight="1">
      <c r="A121" s="20" t="s">
        <v>246</v>
      </c>
      <c r="B121" s="20" t="s">
        <v>243</v>
      </c>
      <c r="D121" s="6"/>
      <c r="E121" s="6"/>
      <c r="F121" s="1861"/>
      <c r="G121" s="1861"/>
      <c r="H121" s="1861"/>
      <c r="I121" s="1861"/>
      <c r="J121" s="1861"/>
      <c r="K121" s="1861"/>
      <c r="L121" s="1016">
        <f t="shared" si="88"/>
        <v>0</v>
      </c>
      <c r="N121" s="1017"/>
      <c r="O121" s="1017"/>
      <c r="P121" s="1017"/>
      <c r="Q121" s="1017"/>
      <c r="R121" s="1017"/>
      <c r="S121" s="1017"/>
      <c r="T121" s="1016">
        <f>SUM(O121:S121)</f>
        <v>0</v>
      </c>
      <c r="AD121" s="1862">
        <f t="shared" si="100"/>
        <v>0</v>
      </c>
      <c r="AE121" s="1862">
        <f t="shared" si="100"/>
        <v>0</v>
      </c>
      <c r="AF121" s="1862">
        <f t="shared" si="100"/>
        <v>0</v>
      </c>
      <c r="AG121" s="1862">
        <f t="shared" si="100"/>
        <v>0</v>
      </c>
      <c r="AH121" s="1862">
        <f t="shared" si="100"/>
        <v>0</v>
      </c>
      <c r="AI121" s="1862">
        <f t="shared" si="92"/>
        <v>0</v>
      </c>
      <c r="AJ121" s="1771"/>
      <c r="AK121" s="1862">
        <f>IF(SUM(G121,H121,O121,P121)=0,0,(IF(OR(O121=0,P121=0,G121=0,H121=0),"ERR",((O121+P121)*1000)/(G121+H121))))</f>
        <v>0</v>
      </c>
      <c r="AL121" s="1862">
        <f>IF(SUM(G121,H121,I121,O121,P121,Q121)=0,0,(IF(OR(O121=0,P121=0,Q121=0,G121=0,H121=0,I121=0),"ERR",((O121+P121+Q121)*1000)/(G121+H121+I121))))</f>
        <v>0</v>
      </c>
      <c r="AM121" s="1862">
        <f>IF(SUM(G121,H121,I121,J121,O121,P121,Q121,R121)=0,0,(IF(OR(O121=0,P121=0,Q121=0,R121=0,G121=0,H121=0,I121=0,J121=0),"ERR",((O121+P121+Q121+R121)*1000)/(G121+H121+I121+J121))))</f>
        <v>0</v>
      </c>
      <c r="AN121" s="1862">
        <f>IF(SUM(G121,H121,I121,J121,K121,O121,P121,Q121,R121,S121)=0,0,(IF(OR(O121=0,P121=0,Q121=0,R121=0,S121=0,G121=0,H121=0,I121=0,J121=0,K121=0),"ERR",((O121+P121+Q121+R121+S121)*1000)/(G121+H121+I121+J121+K121))))</f>
        <v>0</v>
      </c>
    </row>
    <row r="122" spans="1:40" ht="12.75" customHeight="1">
      <c r="A122" s="20" t="s">
        <v>246</v>
      </c>
      <c r="B122" s="20" t="s">
        <v>1348</v>
      </c>
      <c r="D122" s="6"/>
      <c r="E122" s="6"/>
      <c r="F122" s="1861"/>
      <c r="G122" s="1861"/>
      <c r="H122" s="1861"/>
      <c r="I122" s="1861"/>
      <c r="J122" s="1861"/>
      <c r="K122" s="1861"/>
      <c r="L122" s="1016">
        <f t="shared" si="88"/>
        <v>0</v>
      </c>
      <c r="N122" s="1017"/>
      <c r="O122" s="1017"/>
      <c r="P122" s="1017"/>
      <c r="Q122" s="1017"/>
      <c r="R122" s="1017"/>
      <c r="S122" s="1017"/>
      <c r="T122" s="1016">
        <f>SUM(O122:S122)</f>
        <v>0</v>
      </c>
      <c r="AD122" s="1862">
        <f t="shared" si="100"/>
        <v>0</v>
      </c>
      <c r="AE122" s="1862">
        <f t="shared" si="100"/>
        <v>0</v>
      </c>
      <c r="AF122" s="1862">
        <f t="shared" si="100"/>
        <v>0</v>
      </c>
      <c r="AG122" s="1862">
        <f t="shared" si="100"/>
        <v>0</v>
      </c>
      <c r="AH122" s="1862">
        <f t="shared" si="100"/>
        <v>0</v>
      </c>
      <c r="AI122" s="1862">
        <f t="shared" si="92"/>
        <v>0</v>
      </c>
      <c r="AJ122" s="1771"/>
      <c r="AK122" s="1862">
        <f>IF(SUM(G122,H122,O122,P122)=0,0,(IF(OR(O122=0,P122=0,G122=0,H122=0),"ERR",((O122+P122)*1000)/(G122+H122))))</f>
        <v>0</v>
      </c>
      <c r="AL122" s="1862">
        <f>IF(SUM(G122,H122,I122,O122,P122,Q122)=0,0,(IF(OR(O122=0,P122=0,Q122=0,G122=0,H122=0,I122=0),"ERR",((O122+P122+Q122)*1000)/(G122+H122+I122))))</f>
        <v>0</v>
      </c>
      <c r="AM122" s="1862">
        <f>IF(SUM(G122,H122,I122,J122,O122,P122,Q122,R122)=0,0,(IF(OR(O122=0,P122=0,Q122=0,R122=0,G122=0,H122=0,I122=0,J122=0),"ERR",((O122+P122+Q122+R122)*1000)/(G122+H122+I122+J122))))</f>
        <v>0</v>
      </c>
      <c r="AN122" s="1862">
        <f>IF(SUM(G122,H122,I122,J122,K122,O122,P122,Q122,R122,S122)=0,0,(IF(OR(O122=0,P122=0,Q122=0,R122=0,S122=0,G122=0,H122=0,I122=0,J122=0,K122=0),"ERR",((O122+P122+Q122+R122+S122)*1000)/(G122+H122+I122+J122+K122))))</f>
        <v>0</v>
      </c>
    </row>
    <row r="123" spans="1:40" ht="12.75" customHeight="1">
      <c r="A123" s="20" t="s">
        <v>246</v>
      </c>
      <c r="B123" s="20" t="s">
        <v>142</v>
      </c>
      <c r="D123" s="6"/>
      <c r="E123" s="6"/>
      <c r="F123" s="1861"/>
      <c r="G123" s="1861"/>
      <c r="H123" s="1861"/>
      <c r="I123" s="1861"/>
      <c r="J123" s="1861"/>
      <c r="K123" s="1861"/>
      <c r="L123" s="1016">
        <f t="shared" si="88"/>
        <v>0</v>
      </c>
      <c r="N123" s="1017"/>
      <c r="O123" s="1017"/>
      <c r="P123" s="1017"/>
      <c r="Q123" s="1017"/>
      <c r="R123" s="1017"/>
      <c r="S123" s="1017"/>
      <c r="T123" s="1016">
        <f>SUM(O123:S123)</f>
        <v>0</v>
      </c>
      <c r="AD123" s="1862">
        <f t="shared" si="100"/>
        <v>0</v>
      </c>
      <c r="AE123" s="1862">
        <f t="shared" si="100"/>
        <v>0</v>
      </c>
      <c r="AF123" s="1862">
        <f t="shared" si="100"/>
        <v>0</v>
      </c>
      <c r="AG123" s="1862">
        <f t="shared" si="100"/>
        <v>0</v>
      </c>
      <c r="AH123" s="1862">
        <f t="shared" si="100"/>
        <v>0</v>
      </c>
      <c r="AI123" s="1862">
        <f t="shared" si="92"/>
        <v>0</v>
      </c>
      <c r="AJ123" s="1771"/>
      <c r="AK123" s="1862">
        <f>IF(SUM(G123,H123,O123,P123)=0,0,(IF(OR(O123=0,P123=0,G123=0,H123=0),"ERR",((O123+P123)*1000)/(G123+H123))))</f>
        <v>0</v>
      </c>
      <c r="AL123" s="1862">
        <f>IF(SUM(G123,H123,I123,O123,P123,Q123)=0,0,(IF(OR(O123=0,P123=0,Q123=0,G123=0,H123=0,I123=0),"ERR",((O123+P123+Q123)*1000)/(G123+H123+I123))))</f>
        <v>0</v>
      </c>
      <c r="AM123" s="1862">
        <f>IF(SUM(G123,H123,I123,J123,O123,P123,Q123,R123)=0,0,(IF(OR(O123=0,P123=0,Q123=0,R123=0,G123=0,H123=0,I123=0,J123=0),"ERR",((O123+P123+Q123+R123)*1000)/(G123+H123+I123+J123))))</f>
        <v>0</v>
      </c>
      <c r="AN123" s="1862">
        <f>IF(SUM(G123,H123,I123,J123,K123,O123,P123,Q123,R123,S123)=0,0,(IF(OR(O123=0,P123=0,Q123=0,R123=0,S123=0,G123=0,H123=0,I123=0,J123=0,K123=0),"ERR",((O123+P123+Q123+R123+S123)*1000)/(G123+H123+I123+J123+K123))))</f>
        <v>0</v>
      </c>
    </row>
    <row r="124" spans="1:40" ht="12.75" customHeight="1">
      <c r="A124" s="79" t="s">
        <v>1297</v>
      </c>
      <c r="B124" s="79"/>
      <c r="D124" s="57"/>
      <c r="E124" s="57"/>
      <c r="F124" s="1016">
        <f>SUM(F120:F123)</f>
        <v>0</v>
      </c>
      <c r="G124" s="1016">
        <f t="shared" ref="G124:K124" si="101">SUM(G120:G123)</f>
        <v>0</v>
      </c>
      <c r="H124" s="1016">
        <f t="shared" si="101"/>
        <v>0</v>
      </c>
      <c r="I124" s="1016">
        <f t="shared" si="101"/>
        <v>0</v>
      </c>
      <c r="J124" s="1016">
        <f t="shared" si="101"/>
        <v>0</v>
      </c>
      <c r="K124" s="1016">
        <f t="shared" si="101"/>
        <v>0</v>
      </c>
      <c r="L124" s="1016">
        <f t="shared" si="88"/>
        <v>0</v>
      </c>
      <c r="N124" s="1016">
        <f>SUM(N120:N123)</f>
        <v>0</v>
      </c>
      <c r="O124" s="1016">
        <f t="shared" ref="O124:T124" si="102">SUM(O120:O123)</f>
        <v>0</v>
      </c>
      <c r="P124" s="1016">
        <f t="shared" si="102"/>
        <v>0</v>
      </c>
      <c r="Q124" s="1016">
        <f t="shared" si="102"/>
        <v>0</v>
      </c>
      <c r="R124" s="1016">
        <f t="shared" si="102"/>
        <v>0</v>
      </c>
      <c r="S124" s="1016">
        <f t="shared" si="102"/>
        <v>0</v>
      </c>
      <c r="T124" s="1016">
        <f t="shared" si="102"/>
        <v>0</v>
      </c>
      <c r="AD124" s="1862">
        <f t="shared" si="100"/>
        <v>0</v>
      </c>
      <c r="AE124" s="1862">
        <f t="shared" si="100"/>
        <v>0</v>
      </c>
      <c r="AF124" s="1862">
        <f t="shared" si="100"/>
        <v>0</v>
      </c>
      <c r="AG124" s="1862">
        <f t="shared" si="100"/>
        <v>0</v>
      </c>
      <c r="AH124" s="1862">
        <f t="shared" si="100"/>
        <v>0</v>
      </c>
      <c r="AI124" s="1862">
        <f t="shared" si="92"/>
        <v>0</v>
      </c>
      <c r="AJ124" s="1771"/>
      <c r="AK124" s="1862">
        <f>IF(SUM(G124,H124,O124,P124)=0,0,(IF(OR(O124=0,P124=0,G124=0,H124=0),"ERR",((O124+P124)*1000)/(G124+H124))))</f>
        <v>0</v>
      </c>
      <c r="AL124" s="1862">
        <f>IF(SUM(G124,H124,I124,O124,P124,Q124)=0,0,(IF(OR(O124=0,P124=0,Q124=0,G124=0,H124=0,I124=0),"ERR",((O124+P124+Q124)*1000)/(G124+H124+I124))))</f>
        <v>0</v>
      </c>
      <c r="AM124" s="1862">
        <f>IF(SUM(G124,H124,I124,J124,O124,P124,Q124,R124)=0,0,(IF(OR(O124=0,P124=0,Q124=0,R124=0,G124=0,H124=0,I124=0,J124=0),"ERR",((O124+P124+Q124+R124)*1000)/(G124+H124+I124+J124))))</f>
        <v>0</v>
      </c>
      <c r="AN124" s="1862">
        <f>IF(SUM(G124,H124,I124,J124,K124,O124,P124,Q124,R124,S124)=0,0,(IF(OR(O124=0,P124=0,Q124=0,R124=0,S124=0,G124=0,H124=0,I124=0,J124=0,K124=0),"ERR",((O124+P124+Q124+R124+S124)*1000)/(G124+H124+I124+J124+K124))))</f>
        <v>0</v>
      </c>
    </row>
    <row r="125" spans="1:40" ht="12.75" customHeight="1">
      <c r="F125" s="1023"/>
      <c r="G125" s="1023"/>
      <c r="H125" s="1023"/>
      <c r="I125" s="1023"/>
      <c r="J125" s="1023"/>
      <c r="K125" s="1023"/>
    </row>
    <row r="126" spans="1:40" ht="12.75" customHeight="1">
      <c r="A126" s="1038" t="s">
        <v>233</v>
      </c>
      <c r="B126" s="1280"/>
      <c r="C126" s="1280"/>
      <c r="D126" s="1280"/>
      <c r="E126" s="1280"/>
      <c r="F126" s="1280"/>
      <c r="G126" s="1280"/>
      <c r="H126" s="1280"/>
      <c r="I126" s="1280"/>
      <c r="J126" s="1280"/>
      <c r="K126" s="1280"/>
      <c r="L126" s="1280"/>
      <c r="M126" s="1280"/>
      <c r="V126" s="1280"/>
    </row>
    <row r="127" spans="1:40" ht="12.75" customHeight="1">
      <c r="A127" s="1037" t="s">
        <v>58</v>
      </c>
      <c r="B127" s="1280"/>
      <c r="C127" s="1280"/>
      <c r="D127" s="1280"/>
      <c r="E127" s="1280"/>
      <c r="N127" s="1041"/>
      <c r="O127" s="1041"/>
      <c r="P127" s="1041"/>
      <c r="Q127" s="1041"/>
      <c r="R127" s="1041"/>
      <c r="S127" s="1041"/>
      <c r="T127" s="1039">
        <f>SUM(O127:S127)</f>
        <v>0</v>
      </c>
      <c r="V127" s="1041"/>
      <c r="W127" s="1041"/>
      <c r="X127" s="1041"/>
      <c r="Y127" s="1041"/>
      <c r="Z127" s="1041"/>
      <c r="AA127" s="1041"/>
      <c r="AB127" s="1039">
        <f>SUM(W127:AA127)</f>
        <v>0</v>
      </c>
    </row>
    <row r="128" spans="1:40" ht="12.75" customHeight="1">
      <c r="A128" s="1037" t="s">
        <v>59</v>
      </c>
      <c r="B128" s="1280"/>
      <c r="C128" s="1280"/>
      <c r="D128" s="1280"/>
      <c r="E128" s="1280"/>
      <c r="N128" s="1041"/>
      <c r="O128" s="1041"/>
      <c r="P128" s="1041"/>
      <c r="Q128" s="1041"/>
      <c r="R128" s="1041"/>
      <c r="S128" s="1041"/>
      <c r="T128" s="1039">
        <f t="shared" ref="T128:T138" si="103">SUM(O128:S128)</f>
        <v>0</v>
      </c>
      <c r="V128" s="1041"/>
      <c r="W128" s="1041"/>
      <c r="X128" s="1041"/>
      <c r="Y128" s="1041"/>
      <c r="Z128" s="1041"/>
      <c r="AA128" s="1041"/>
      <c r="AB128" s="1039">
        <f t="shared" ref="AB128:AB139" si="104">SUM(W128:AA128)</f>
        <v>0</v>
      </c>
    </row>
    <row r="129" spans="1:51" ht="12.75" customHeight="1">
      <c r="A129" s="1037" t="s">
        <v>60</v>
      </c>
      <c r="B129" s="1280"/>
      <c r="C129" s="1280"/>
      <c r="D129" s="1280"/>
      <c r="E129" s="1280"/>
      <c r="N129" s="1041"/>
      <c r="O129" s="1041"/>
      <c r="P129" s="1041"/>
      <c r="Q129" s="1041"/>
      <c r="R129" s="1041"/>
      <c r="S129" s="1041"/>
      <c r="T129" s="1039">
        <f t="shared" si="103"/>
        <v>0</v>
      </c>
      <c r="V129" s="1041"/>
      <c r="W129" s="1041"/>
      <c r="X129" s="1041"/>
      <c r="Y129" s="1041"/>
      <c r="Z129" s="1041"/>
      <c r="AA129" s="1041"/>
      <c r="AB129" s="1039">
        <f t="shared" si="104"/>
        <v>0</v>
      </c>
    </row>
    <row r="130" spans="1:51" ht="12.75" customHeight="1">
      <c r="A130" s="1037" t="s">
        <v>61</v>
      </c>
      <c r="B130" s="1280"/>
      <c r="C130" s="1280"/>
      <c r="D130" s="1280"/>
      <c r="E130" s="1280"/>
      <c r="N130" s="1041"/>
      <c r="O130" s="1041"/>
      <c r="P130" s="1041"/>
      <c r="Q130" s="1041"/>
      <c r="R130" s="1041"/>
      <c r="S130" s="1041"/>
      <c r="T130" s="1039">
        <f t="shared" si="103"/>
        <v>0</v>
      </c>
      <c r="V130" s="1041"/>
      <c r="W130" s="1041"/>
      <c r="X130" s="1041"/>
      <c r="Y130" s="1041"/>
      <c r="Z130" s="1041"/>
      <c r="AA130" s="1041"/>
      <c r="AB130" s="1039">
        <f t="shared" si="104"/>
        <v>0</v>
      </c>
    </row>
    <row r="131" spans="1:51" ht="12.75" customHeight="1">
      <c r="A131" s="1037" t="s">
        <v>62</v>
      </c>
      <c r="B131" s="1280"/>
      <c r="C131" s="1280"/>
      <c r="D131" s="1280"/>
      <c r="E131" s="1280"/>
      <c r="N131" s="1041"/>
      <c r="O131" s="1041"/>
      <c r="P131" s="1041"/>
      <c r="Q131" s="1041"/>
      <c r="R131" s="1041"/>
      <c r="S131" s="1041"/>
      <c r="T131" s="1039">
        <f t="shared" si="103"/>
        <v>0</v>
      </c>
      <c r="V131" s="1041"/>
      <c r="W131" s="1041"/>
      <c r="X131" s="1041"/>
      <c r="Y131" s="1041"/>
      <c r="Z131" s="1041"/>
      <c r="AA131" s="1041"/>
      <c r="AB131" s="1039">
        <f t="shared" si="104"/>
        <v>0</v>
      </c>
    </row>
    <row r="132" spans="1:51" ht="12.75" customHeight="1">
      <c r="A132" s="1037" t="s">
        <v>63</v>
      </c>
      <c r="B132" s="1280"/>
      <c r="C132" s="1280"/>
      <c r="D132" s="1280"/>
      <c r="E132" s="1280"/>
      <c r="N132" s="1041"/>
      <c r="O132" s="1041"/>
      <c r="P132" s="1041"/>
      <c r="Q132" s="1041"/>
      <c r="R132" s="1041"/>
      <c r="S132" s="1041"/>
      <c r="T132" s="1039">
        <f t="shared" si="103"/>
        <v>0</v>
      </c>
      <c r="V132" s="1041"/>
      <c r="W132" s="1041"/>
      <c r="X132" s="1041"/>
      <c r="Y132" s="1041"/>
      <c r="Z132" s="1041"/>
      <c r="AA132" s="1041"/>
      <c r="AB132" s="1039">
        <f t="shared" si="104"/>
        <v>0</v>
      </c>
    </row>
    <row r="133" spans="1:51" ht="12.75" customHeight="1">
      <c r="A133" s="1037" t="s">
        <v>64</v>
      </c>
      <c r="B133" s="1280"/>
      <c r="C133" s="1280"/>
      <c r="D133" s="1280"/>
      <c r="E133" s="1280"/>
      <c r="N133" s="1041"/>
      <c r="O133" s="1041"/>
      <c r="P133" s="1041"/>
      <c r="Q133" s="1041"/>
      <c r="R133" s="1041"/>
      <c r="S133" s="1041"/>
      <c r="T133" s="1039">
        <f t="shared" si="103"/>
        <v>0</v>
      </c>
      <c r="V133" s="1041"/>
      <c r="W133" s="1041"/>
      <c r="X133" s="1041"/>
      <c r="Y133" s="1041"/>
      <c r="Z133" s="1041"/>
      <c r="AA133" s="1041"/>
      <c r="AB133" s="1039">
        <f t="shared" si="104"/>
        <v>0</v>
      </c>
    </row>
    <row r="134" spans="1:51" ht="12.75" customHeight="1">
      <c r="A134" s="1037" t="s">
        <v>65</v>
      </c>
      <c r="B134" s="1280"/>
      <c r="C134" s="1280"/>
      <c r="D134" s="1280"/>
      <c r="E134" s="1280"/>
      <c r="N134" s="1041"/>
      <c r="O134" s="1041"/>
      <c r="P134" s="1041"/>
      <c r="Q134" s="1041"/>
      <c r="R134" s="1041"/>
      <c r="S134" s="1041"/>
      <c r="T134" s="1039">
        <f t="shared" si="103"/>
        <v>0</v>
      </c>
      <c r="V134" s="1041"/>
      <c r="W134" s="1041"/>
      <c r="X134" s="1041"/>
      <c r="Y134" s="1041"/>
      <c r="Z134" s="1041"/>
      <c r="AA134" s="1041"/>
      <c r="AB134" s="1039">
        <f t="shared" si="104"/>
        <v>0</v>
      </c>
    </row>
    <row r="135" spans="1:51" ht="12.75" customHeight="1">
      <c r="A135" s="1037" t="s">
        <v>66</v>
      </c>
      <c r="B135" s="1280"/>
      <c r="C135" s="1280"/>
      <c r="D135" s="1280"/>
      <c r="E135" s="1280"/>
      <c r="N135" s="1041"/>
      <c r="O135" s="1041"/>
      <c r="P135" s="1041"/>
      <c r="Q135" s="1041"/>
      <c r="R135" s="1041"/>
      <c r="S135" s="1041"/>
      <c r="T135" s="1039">
        <f t="shared" si="103"/>
        <v>0</v>
      </c>
      <c r="V135" s="1041"/>
      <c r="W135" s="1041"/>
      <c r="X135" s="1041"/>
      <c r="Y135" s="1041"/>
      <c r="Z135" s="1041"/>
      <c r="AA135" s="1041"/>
      <c r="AB135" s="1039">
        <f t="shared" si="104"/>
        <v>0</v>
      </c>
    </row>
    <row r="136" spans="1:51" ht="12.75" customHeight="1">
      <c r="A136" s="1043" t="s">
        <v>441</v>
      </c>
      <c r="B136" s="1280"/>
      <c r="C136" s="1280"/>
      <c r="D136" s="1280"/>
      <c r="E136" s="1280"/>
      <c r="N136" s="1039">
        <f>SUM(N127:N135)</f>
        <v>0</v>
      </c>
      <c r="O136" s="1039">
        <f t="shared" ref="O136:R136" si="105">SUM(O127:O135)</f>
        <v>0</v>
      </c>
      <c r="P136" s="1039">
        <f t="shared" si="105"/>
        <v>0</v>
      </c>
      <c r="Q136" s="1039">
        <f t="shared" si="105"/>
        <v>0</v>
      </c>
      <c r="R136" s="1039">
        <f t="shared" si="105"/>
        <v>0</v>
      </c>
      <c r="S136" s="1039">
        <f>SUM(S127:S135)</f>
        <v>0</v>
      </c>
      <c r="T136" s="1039">
        <f t="shared" si="103"/>
        <v>0</v>
      </c>
      <c r="V136" s="1039">
        <f>SUM(V127:V135)</f>
        <v>0</v>
      </c>
      <c r="W136" s="1039">
        <f t="shared" ref="W136:AA136" si="106">SUM(W127:W135)</f>
        <v>0</v>
      </c>
      <c r="X136" s="1039">
        <f t="shared" si="106"/>
        <v>0</v>
      </c>
      <c r="Y136" s="1039">
        <f t="shared" si="106"/>
        <v>0</v>
      </c>
      <c r="Z136" s="1039">
        <f t="shared" si="106"/>
        <v>0</v>
      </c>
      <c r="AA136" s="1039">
        <f t="shared" si="106"/>
        <v>0</v>
      </c>
      <c r="AB136" s="1039">
        <f t="shared" si="104"/>
        <v>0</v>
      </c>
    </row>
    <row r="137" spans="1:51" ht="12.75" customHeight="1">
      <c r="A137" s="1042" t="s">
        <v>442</v>
      </c>
      <c r="B137" s="1280"/>
      <c r="C137" s="1280"/>
      <c r="D137" s="1280"/>
      <c r="E137" s="1280"/>
      <c r="N137" s="1041"/>
      <c r="O137" s="1041"/>
      <c r="P137" s="1041"/>
      <c r="Q137" s="1041"/>
      <c r="R137" s="1041"/>
      <c r="S137" s="1041"/>
      <c r="T137" s="1039">
        <f t="shared" si="103"/>
        <v>0</v>
      </c>
      <c r="V137" s="1041"/>
      <c r="W137" s="1041"/>
      <c r="X137" s="1041"/>
      <c r="Y137" s="1041"/>
      <c r="Z137" s="1041"/>
      <c r="AA137" s="1041"/>
      <c r="AB137" s="1039">
        <f t="shared" si="104"/>
        <v>0</v>
      </c>
    </row>
    <row r="138" spans="1:51" ht="12.75" customHeight="1">
      <c r="A138" s="1042" t="s">
        <v>406</v>
      </c>
      <c r="B138" s="1280"/>
      <c r="C138" s="1280"/>
      <c r="D138" s="1280"/>
      <c r="E138" s="1280"/>
      <c r="N138" s="1041"/>
      <c r="O138" s="1041"/>
      <c r="P138" s="1041"/>
      <c r="Q138" s="1041"/>
      <c r="R138" s="1041"/>
      <c r="S138" s="1041"/>
      <c r="T138" s="1039">
        <f t="shared" si="103"/>
        <v>0</v>
      </c>
      <c r="V138" s="1041"/>
      <c r="W138" s="1041"/>
      <c r="X138" s="1041"/>
      <c r="Y138" s="1041"/>
      <c r="Z138" s="1041"/>
      <c r="AA138" s="1041"/>
      <c r="AB138" s="1039">
        <f t="shared" si="104"/>
        <v>0</v>
      </c>
    </row>
    <row r="139" spans="1:51" ht="12.75" customHeight="1">
      <c r="A139" s="1043" t="s">
        <v>443</v>
      </c>
      <c r="B139" s="1280"/>
      <c r="C139" s="1280"/>
      <c r="D139" s="1280"/>
      <c r="E139" s="1280"/>
      <c r="N139" s="1039">
        <f>SUM(N136:N138)</f>
        <v>0</v>
      </c>
      <c r="O139" s="1039">
        <f t="shared" ref="O139:T139" si="107">SUM(O136:O138)</f>
        <v>0</v>
      </c>
      <c r="P139" s="1039">
        <f t="shared" si="107"/>
        <v>0</v>
      </c>
      <c r="Q139" s="1039">
        <f t="shared" si="107"/>
        <v>0</v>
      </c>
      <c r="R139" s="1039">
        <f t="shared" si="107"/>
        <v>0</v>
      </c>
      <c r="S139" s="1039">
        <f t="shared" si="107"/>
        <v>0</v>
      </c>
      <c r="T139" s="1039">
        <f t="shared" si="107"/>
        <v>0</v>
      </c>
      <c r="V139" s="1039">
        <f>SUM(V136:V138)</f>
        <v>0</v>
      </c>
      <c r="W139" s="1016">
        <f t="shared" ref="W139:AA139" si="108">SUM(W136:W138)</f>
        <v>0</v>
      </c>
      <c r="X139" s="1016">
        <f t="shared" si="108"/>
        <v>0</v>
      </c>
      <c r="Y139" s="1016">
        <f t="shared" si="108"/>
        <v>0</v>
      </c>
      <c r="Z139" s="1016">
        <f t="shared" si="108"/>
        <v>0</v>
      </c>
      <c r="AA139" s="1016">
        <f t="shared" si="108"/>
        <v>0</v>
      </c>
      <c r="AB139" s="1039">
        <f t="shared" si="104"/>
        <v>0</v>
      </c>
    </row>
    <row r="140" spans="1:51" ht="12.75" customHeight="1">
      <c r="AT140" s="1544"/>
      <c r="AU140" s="1544"/>
      <c r="AV140" s="1544"/>
      <c r="AW140" s="1544"/>
      <c r="AX140" s="1544"/>
      <c r="AY140" s="1544"/>
    </row>
    <row r="141" spans="1:51" ht="12.75" customHeight="1">
      <c r="A141" s="1154" t="s">
        <v>311</v>
      </c>
      <c r="B141" s="1280"/>
      <c r="C141" s="1280"/>
      <c r="D141" s="1280"/>
      <c r="E141" s="1280"/>
      <c r="N141" s="1040" t="str">
        <f t="shared" ref="N141:S141" si="109">IF(ABS(N136-N42-N73-N106-N117-N124)&lt;0.1,"OK","ERROR")</f>
        <v>OK</v>
      </c>
      <c r="O141" s="1040" t="str">
        <f t="shared" si="109"/>
        <v>OK</v>
      </c>
      <c r="P141" s="1040" t="str">
        <f t="shared" si="109"/>
        <v>OK</v>
      </c>
      <c r="Q141" s="1040" t="str">
        <f t="shared" si="109"/>
        <v>OK</v>
      </c>
      <c r="R141" s="1040" t="str">
        <f t="shared" si="109"/>
        <v>OK</v>
      </c>
      <c r="S141" s="1040" t="str">
        <f t="shared" si="109"/>
        <v>OK</v>
      </c>
      <c r="V141" s="1040" t="str">
        <f t="shared" ref="V141:AA141" si="110">IF(ABS(V136-V106)&lt;0.1,"OK","ERROR")</f>
        <v>OK</v>
      </c>
      <c r="W141" s="1040" t="str">
        <f t="shared" si="110"/>
        <v>OK</v>
      </c>
      <c r="X141" s="1040" t="str">
        <f t="shared" si="110"/>
        <v>OK</v>
      </c>
      <c r="Y141" s="1040" t="str">
        <f t="shared" si="110"/>
        <v>OK</v>
      </c>
      <c r="Z141" s="1040" t="str">
        <f t="shared" si="110"/>
        <v>OK</v>
      </c>
      <c r="AA141" s="1040" t="str">
        <f t="shared" si="110"/>
        <v>OK</v>
      </c>
      <c r="AT141" s="1544"/>
      <c r="AU141" s="1544"/>
      <c r="AV141" s="1544"/>
      <c r="AW141" s="1544"/>
      <c r="AX141" s="1544"/>
      <c r="AY141" s="1544"/>
    </row>
    <row r="142" spans="1:51">
      <c r="A142" s="32" t="s">
        <v>919</v>
      </c>
      <c r="N142" s="1040" t="str">
        <f>IF(ABS(N136-'Costs Matrix 2010'!R52)&lt;0.1,"OK","ERROR")</f>
        <v>OK</v>
      </c>
      <c r="O142" s="1040" t="str">
        <f>IF(ABS(O136-'C1 - Costs Matrix 2011'!R77)&lt;0.1,"OK","ERROR")</f>
        <v>OK</v>
      </c>
      <c r="P142" s="1040" t="str">
        <f>IF(ABS(P136-'C1 - Costs Matrix 2012'!R77)&lt;0.1,"OK","ERROR")</f>
        <v>OK</v>
      </c>
      <c r="Q142" s="1040" t="str">
        <f>IF(ABS(Q136-'C1 - Costs Matrix 2013'!R77)&lt;0.1,"OK","ERROR")</f>
        <v>OK</v>
      </c>
      <c r="R142" s="1040" t="str">
        <f>IF(ABS(R136-'C1 - Costs Matrix 2014'!R77)&lt;0.1,"OK","ERROR")</f>
        <v>OK</v>
      </c>
      <c r="S142" s="1040" t="str">
        <f>IF(ABS(S136-'C1 - Costs Matrix 2015'!R77)&lt;0.1,"OK","ERROR")</f>
        <v>OK</v>
      </c>
      <c r="V142" s="1544"/>
      <c r="W142" s="1544"/>
      <c r="X142" s="1544"/>
      <c r="Y142" s="1544"/>
      <c r="Z142" s="1544"/>
      <c r="AA142" s="1544"/>
      <c r="AB142" s="1544"/>
    </row>
    <row r="143" spans="1:51">
      <c r="A143" s="1412" t="s">
        <v>920</v>
      </c>
      <c r="B143" s="1021"/>
      <c r="D143" s="808"/>
      <c r="E143" s="641"/>
      <c r="N143" s="1040" t="str">
        <f>IF(ABS(N139-'Costs Matrix 2010'!R57)&lt;0.1,"OK","ERROR")</f>
        <v>OK</v>
      </c>
      <c r="O143" s="1040" t="str">
        <f>IF(ABS(O139-'C1 - Costs Matrix 2011'!R82)&lt;0.1,"OK","ERROR")</f>
        <v>OK</v>
      </c>
      <c r="P143" s="1040" t="str">
        <f>IF(ABS(P139-'C1 - Costs Matrix 2012'!R82)&lt;0.1,"OK","ERROR")</f>
        <v>OK</v>
      </c>
      <c r="Q143" s="1040" t="str">
        <f>IF(ABS(Q139-'C1 - Costs Matrix 2013'!R82)&lt;0.1,"OK","ERROR")</f>
        <v>OK</v>
      </c>
      <c r="R143" s="1040" t="str">
        <f>IF(ABS(R139-'C1 - Costs Matrix 2014'!R82)&lt;0.1,"OK","ERROR")</f>
        <v>OK</v>
      </c>
      <c r="S143" s="1040" t="str">
        <f>IF(ABS(S139-'C1 - Costs Matrix 2015'!R82)&lt;0.1,"OK","ERROR")</f>
        <v>OK</v>
      </c>
    </row>
    <row r="144" spans="1:51">
      <c r="C144" s="984"/>
      <c r="D144" s="984"/>
      <c r="E144" s="984"/>
    </row>
    <row r="145" spans="3:5">
      <c r="C145" s="984"/>
      <c r="D145" s="984"/>
      <c r="E145" s="984"/>
    </row>
  </sheetData>
  <mergeCells count="10">
    <mergeCell ref="V76:AB76"/>
    <mergeCell ref="F2:L2"/>
    <mergeCell ref="G4:K4"/>
    <mergeCell ref="A5:B5"/>
    <mergeCell ref="A33:B33"/>
    <mergeCell ref="N1:T1"/>
    <mergeCell ref="O3:S3"/>
    <mergeCell ref="N76:T76"/>
    <mergeCell ref="N44:T44"/>
    <mergeCell ref="N35:T35"/>
  </mergeCells>
  <conditionalFormatting sqref="AK120:AN124 N120:T124 AD120:AI124 V80:AB81 V97:AB98 N92:T93 N97:T98 F80:L81 F85:L86 F92:L93 V85:AB86 V92:AB93 AK79:AN106 F97:L98 N80:T81 N85:T86 AD79:AI106 AP79:AU106 AK46:AN73 AD38:AI42 AD45:AI73 AK38:AN42 AW79:AZ106 AD112:AI117 AK112:AN117 N112:T116">
    <cfRule type="expression" dxfId="18" priority="54" stopIfTrue="1">
      <formula>NOT(ISERROR(SEARCH("Err",F38)))</formula>
    </cfRule>
  </conditionalFormatting>
  <pageMargins left="0.25" right="0.25" top="0.75" bottom="0.75" header="0.3" footer="0.3"/>
  <pageSetup paperSize="8" scale="38" orientation="landscape" r:id="rId1"/>
  <headerFooter alignWithMargins="0"/>
  <ignoredErrors>
    <ignoredError sqref="F8:S19 F21:K21 F20:J20 K20:S20 F23:S25 F22:I22 K22:S22 M21:S21" formula="1"/>
    <ignoredError sqref="F42:K42" formulaRange="1"/>
  </ignoredErrors>
  <legacyDrawing r:id="rId2"/>
</worksheet>
</file>

<file path=xl/worksheets/sheet69.xml><?xml version="1.0" encoding="utf-8"?>
<worksheet xmlns="http://schemas.openxmlformats.org/spreadsheetml/2006/main" xmlns:r="http://schemas.openxmlformats.org/officeDocument/2006/relationships">
  <sheetPr>
    <tabColor rgb="FF00FFFF"/>
    <pageSetUpPr fitToPage="1"/>
  </sheetPr>
  <dimension ref="A1:AF46"/>
  <sheetViews>
    <sheetView zoomScale="70" zoomScaleNormal="70" workbookViewId="0"/>
  </sheetViews>
  <sheetFormatPr defaultRowHeight="15"/>
  <cols>
    <col min="1" max="1" width="57.625" style="1096" customWidth="1"/>
    <col min="2" max="2" width="24.25" style="1096" bestFit="1" customWidth="1"/>
    <col min="3" max="3" width="31" style="1096" customWidth="1"/>
    <col min="4" max="4" width="2.375" style="1096" customWidth="1"/>
    <col min="5" max="5" width="2.125" style="1096" customWidth="1"/>
    <col min="6" max="32" width="7.375" style="1096" customWidth="1"/>
    <col min="33" max="16384" width="9" style="1096"/>
  </cols>
  <sheetData>
    <row r="1" spans="1:32" s="1132" customFormat="1" ht="15.75">
      <c r="A1" s="8" t="s">
        <v>1573</v>
      </c>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row>
    <row r="2" spans="1:32" s="1132" customFormat="1" ht="15.75">
      <c r="A2" s="8" t="str">
        <f>Cover!D13</f>
        <v>[DNO]</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row>
    <row r="3" spans="1:32" s="1132" customFormat="1" ht="15.75">
      <c r="A3" s="8">
        <f>Cover!D15</f>
        <v>2012</v>
      </c>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row>
    <row r="4" spans="1:32" s="1132" customFormat="1" ht="12.75" customHeight="1">
      <c r="A4" s="1096"/>
      <c r="B4" s="1096"/>
      <c r="C4" s="1096"/>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row>
    <row r="5" spans="1:32" s="1132" customFormat="1" ht="12.75" customHeight="1">
      <c r="A5" s="1096"/>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096"/>
    </row>
    <row r="6" spans="1:32" ht="12.75" customHeight="1"/>
    <row r="7" spans="1:32" ht="12.75" customHeight="1"/>
    <row r="8" spans="1:32" ht="12.75" customHeight="1">
      <c r="A8" s="120" t="s">
        <v>1339</v>
      </c>
    </row>
    <row r="9" spans="1:32" ht="12.75" customHeight="1">
      <c r="A9" s="1096" t="s">
        <v>1574</v>
      </c>
    </row>
    <row r="10" spans="1:32" s="1113" customFormat="1" ht="12.75" customHeight="1">
      <c r="A10" s="1096"/>
      <c r="B10" s="1096"/>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row>
    <row r="11" spans="1:32" s="1113" customFormat="1" ht="12.75" customHeight="1">
      <c r="A11" s="1096"/>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row>
    <row r="12" spans="1:32" s="1113" customFormat="1" ht="12.75" customHeigh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row>
    <row r="13" spans="1:32" ht="12.75" customHeight="1"/>
    <row r="14" spans="1:32" ht="12.75" customHeight="1"/>
    <row r="15" spans="1:32" ht="12.75" customHeight="1"/>
    <row r="16" spans="1:32" s="1113" customFormat="1" ht="12.75" customHeight="1">
      <c r="A16" s="1096"/>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sheetData>
  <pageMargins left="0.70866141732283472" right="0.70866141732283472" top="0.74803149606299213" bottom="0.74803149606299213" header="0.31496062992125984" footer="0.31496062992125984"/>
  <pageSetup paperSize="9" orientation="landscape" r:id="rId1"/>
  <headerFooter>
    <oddHeader>&amp;R&amp;"Verdana,Bold"&amp;14&amp;A</oddHeader>
    <oddFooter>&amp;L&amp;D&amp;T&amp;C&amp;Z&amp;F&amp;R&amp;A</oddFooter>
  </headerFooter>
</worksheet>
</file>

<file path=xl/worksheets/sheet7.xml><?xml version="1.0" encoding="utf-8"?>
<worksheet xmlns="http://schemas.openxmlformats.org/spreadsheetml/2006/main" xmlns:r="http://schemas.openxmlformats.org/officeDocument/2006/relationships">
  <sheetPr>
    <tabColor theme="0"/>
    <pageSetUpPr fitToPage="1"/>
  </sheetPr>
  <dimension ref="A1:BD190"/>
  <sheetViews>
    <sheetView zoomScale="70" zoomScaleNormal="70" workbookViewId="0">
      <pane xSplit="1" ySplit="8" topLeftCell="D52" activePane="bottomRight" state="frozen"/>
      <selection activeCell="M69" sqref="M69"/>
      <selection pane="topRight" activeCell="M69" sqref="M69"/>
      <selection pane="bottomLeft" activeCell="M69" sqref="M69"/>
      <selection pane="bottomRight" activeCell="M69" sqref="M69"/>
    </sheetView>
  </sheetViews>
  <sheetFormatPr defaultRowHeight="12.75" outlineLevelRow="2"/>
  <cols>
    <col min="1" max="1" width="45.75" style="272" customWidth="1"/>
    <col min="2" max="3" width="12.125" style="272" customWidth="1"/>
    <col min="4" max="4" width="9.625" style="272" bestFit="1"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v>2014</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49"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 t="shared" ref="B10:BA10" si="0">SUM(B11:B12)</f>
        <v>0</v>
      </c>
      <c r="C10" s="364">
        <f t="shared" si="0"/>
        <v>0</v>
      </c>
      <c r="D10" s="348">
        <f t="shared" si="0"/>
        <v>0</v>
      </c>
      <c r="E10" s="363">
        <f t="shared" si="0"/>
        <v>0</v>
      </c>
      <c r="F10" s="364">
        <f t="shared" si="0"/>
        <v>0</v>
      </c>
      <c r="G10" s="364">
        <f t="shared" si="0"/>
        <v>0</v>
      </c>
      <c r="H10" s="364">
        <f t="shared" si="0"/>
        <v>0</v>
      </c>
      <c r="I10" s="364">
        <f t="shared" si="0"/>
        <v>0</v>
      </c>
      <c r="J10" s="364">
        <f t="shared" si="0"/>
        <v>0</v>
      </c>
      <c r="K10" s="364">
        <f t="shared" si="0"/>
        <v>0</v>
      </c>
      <c r="L10" s="364">
        <f t="shared" si="0"/>
        <v>0</v>
      </c>
      <c r="M10" s="348">
        <f t="shared" si="0"/>
        <v>0</v>
      </c>
      <c r="N10" s="351">
        <f t="shared" si="0"/>
        <v>0</v>
      </c>
      <c r="O10" s="351">
        <f t="shared" si="0"/>
        <v>0</v>
      </c>
      <c r="P10" s="351">
        <f t="shared" si="0"/>
        <v>0</v>
      </c>
      <c r="Q10" s="348">
        <f t="shared" si="0"/>
        <v>0</v>
      </c>
      <c r="R10" s="363">
        <f t="shared" si="0"/>
        <v>0</v>
      </c>
      <c r="S10" s="364">
        <f t="shared" si="0"/>
        <v>0</v>
      </c>
      <c r="T10" s="364">
        <f t="shared" si="0"/>
        <v>0</v>
      </c>
      <c r="U10" s="496">
        <f t="shared" si="0"/>
        <v>0</v>
      </c>
      <c r="V10" s="364">
        <f>SUM(V11:V12)</f>
        <v>0</v>
      </c>
      <c r="W10" s="346">
        <f t="shared" si="0"/>
        <v>0</v>
      </c>
      <c r="X10" s="364">
        <f t="shared" si="0"/>
        <v>0</v>
      </c>
      <c r="Y10" s="364">
        <f t="shared" si="0"/>
        <v>0</v>
      </c>
      <c r="Z10" s="364">
        <f t="shared" si="0"/>
        <v>0</v>
      </c>
      <c r="AA10" s="364">
        <f t="shared" si="0"/>
        <v>0</v>
      </c>
      <c r="AB10" s="364">
        <f t="shared" si="0"/>
        <v>0</v>
      </c>
      <c r="AC10" s="364">
        <f t="shared" si="0"/>
        <v>0</v>
      </c>
      <c r="AD10" s="364">
        <f t="shared" si="0"/>
        <v>0</v>
      </c>
      <c r="AE10" s="364">
        <f t="shared" si="0"/>
        <v>0</v>
      </c>
      <c r="AF10" s="364">
        <f t="shared" si="0"/>
        <v>0</v>
      </c>
      <c r="AG10" s="346">
        <f t="shared" si="0"/>
        <v>0</v>
      </c>
      <c r="AH10" s="497">
        <f t="shared" si="0"/>
        <v>0</v>
      </c>
      <c r="AI10" s="351">
        <f t="shared" si="0"/>
        <v>0</v>
      </c>
      <c r="AJ10" s="363">
        <f t="shared" si="0"/>
        <v>0</v>
      </c>
      <c r="AK10" s="364">
        <f t="shared" si="0"/>
        <v>0</v>
      </c>
      <c r="AL10" s="364">
        <f t="shared" si="0"/>
        <v>0</v>
      </c>
      <c r="AM10" s="364">
        <f t="shared" si="0"/>
        <v>0</v>
      </c>
      <c r="AN10" s="364">
        <f t="shared" si="0"/>
        <v>0</v>
      </c>
      <c r="AO10" s="364">
        <f t="shared" si="0"/>
        <v>0</v>
      </c>
      <c r="AP10" s="346">
        <f t="shared" si="0"/>
        <v>0</v>
      </c>
      <c r="AQ10" s="351">
        <f t="shared" si="0"/>
        <v>0</v>
      </c>
      <c r="AR10" s="497">
        <f t="shared" si="0"/>
        <v>0</v>
      </c>
      <c r="AS10" s="351">
        <f t="shared" si="0"/>
        <v>0</v>
      </c>
      <c r="AT10" s="352">
        <f t="shared" si="0"/>
        <v>0</v>
      </c>
      <c r="AU10" s="364">
        <f t="shared" si="0"/>
        <v>0</v>
      </c>
      <c r="AV10" s="496">
        <f t="shared" si="0"/>
        <v>0</v>
      </c>
      <c r="AW10" s="496">
        <f t="shared" si="0"/>
        <v>0</v>
      </c>
      <c r="AX10" s="346">
        <f t="shared" si="0"/>
        <v>0</v>
      </c>
      <c r="AY10" s="351">
        <f t="shared" si="0"/>
        <v>0</v>
      </c>
      <c r="AZ10" s="351">
        <f t="shared" si="0"/>
        <v>0</v>
      </c>
      <c r="BA10" s="352">
        <f t="shared" si="0"/>
        <v>0</v>
      </c>
      <c r="BB10" s="1582"/>
      <c r="BC10" s="352">
        <f>SUM(BC11:BC12)</f>
        <v>0</v>
      </c>
    </row>
    <row r="11" spans="1:55" hidden="1" outlineLevel="1">
      <c r="A11" s="272" t="s">
        <v>438</v>
      </c>
      <c r="B11" s="1784"/>
      <c r="C11" s="1785"/>
      <c r="D11" s="1786"/>
      <c r="E11" s="1787"/>
      <c r="F11" s="1788"/>
      <c r="G11" s="1788"/>
      <c r="H11" s="1788"/>
      <c r="I11" s="1788"/>
      <c r="J11" s="1788"/>
      <c r="K11" s="1788"/>
      <c r="L11" s="1788"/>
      <c r="M11" s="346">
        <f>SUM(E11:L11)</f>
        <v>0</v>
      </c>
      <c r="N11" s="1789"/>
      <c r="O11" s="1789"/>
      <c r="P11" s="1789"/>
      <c r="Q11" s="348">
        <f>B11+C11+M11+N11+O11+P11+D11</f>
        <v>0</v>
      </c>
      <c r="R11" s="1790"/>
      <c r="S11" s="1791"/>
      <c r="T11" s="1791"/>
      <c r="U11" s="1791"/>
      <c r="V11" s="1791"/>
      <c r="W11" s="346">
        <f>SUM(R11:V11)</f>
        <v>0</v>
      </c>
      <c r="X11" s="1790"/>
      <c r="Y11" s="1791"/>
      <c r="Z11" s="1791"/>
      <c r="AA11" s="1791"/>
      <c r="AB11" s="1791"/>
      <c r="AC11" s="1791"/>
      <c r="AD11" s="1791"/>
      <c r="AE11" s="1791"/>
      <c r="AF11" s="1791"/>
      <c r="AG11" s="346">
        <f>SUM(X11:AF11)</f>
        <v>0</v>
      </c>
      <c r="AH11" s="1792"/>
      <c r="AI11" s="351">
        <f>Q11+W11+AG11+AH11</f>
        <v>0</v>
      </c>
      <c r="AJ11" s="1787"/>
      <c r="AK11" s="1788"/>
      <c r="AL11" s="1788"/>
      <c r="AM11" s="1788"/>
      <c r="AN11" s="1788"/>
      <c r="AO11" s="1788"/>
      <c r="AP11" s="346">
        <f>SUM(AJ11:AO11)</f>
        <v>0</v>
      </c>
      <c r="AQ11" s="1789"/>
      <c r="AR11" s="1792"/>
      <c r="AS11" s="1789"/>
      <c r="AT11" s="352">
        <f t="shared" ref="AT11:AT27" si="1">AI11+AP11+AQ11+AR11+AS11</f>
        <v>0</v>
      </c>
      <c r="AU11" s="1785"/>
      <c r="AV11" s="1793"/>
      <c r="AW11" s="1793"/>
      <c r="AX11" s="346">
        <f>SUM(AU11:AW11)</f>
        <v>0</v>
      </c>
      <c r="AY11" s="1789"/>
      <c r="AZ11" s="1789"/>
      <c r="BA11" s="352">
        <f t="shared" ref="BA11:BA27" si="2">AX11+AY11+AZ11</f>
        <v>0</v>
      </c>
      <c r="BB11" s="1563"/>
      <c r="BC11" s="352">
        <f t="shared" ref="BC11:BC27" si="3">BA11+AT11+BB11</f>
        <v>0</v>
      </c>
    </row>
    <row r="12" spans="1:55" hidden="1" outlineLevel="1">
      <c r="A12" s="272" t="s">
        <v>439</v>
      </c>
      <c r="B12" s="1450">
        <f>SUM(B13:B27)</f>
        <v>0</v>
      </c>
      <c r="C12" s="368">
        <f t="shared" ref="C12:V12" si="4">SUM(C13:C27)</f>
        <v>0</v>
      </c>
      <c r="D12" s="1449">
        <f t="shared" si="4"/>
        <v>0</v>
      </c>
      <c r="E12" s="363">
        <f t="shared" si="4"/>
        <v>0</v>
      </c>
      <c r="F12" s="364">
        <f t="shared" si="4"/>
        <v>0</v>
      </c>
      <c r="G12" s="364">
        <f t="shared" si="4"/>
        <v>0</v>
      </c>
      <c r="H12" s="364">
        <f t="shared" si="4"/>
        <v>0</v>
      </c>
      <c r="I12" s="364">
        <f t="shared" si="4"/>
        <v>0</v>
      </c>
      <c r="J12" s="364">
        <f t="shared" si="4"/>
        <v>0</v>
      </c>
      <c r="K12" s="364">
        <f t="shared" si="4"/>
        <v>0</v>
      </c>
      <c r="L12" s="364">
        <f t="shared" si="4"/>
        <v>0</v>
      </c>
      <c r="M12" s="346">
        <f t="shared" si="4"/>
        <v>0</v>
      </c>
      <c r="N12" s="365">
        <f t="shared" si="4"/>
        <v>0</v>
      </c>
      <c r="O12" s="365">
        <f t="shared" si="4"/>
        <v>0</v>
      </c>
      <c r="P12" s="365">
        <f t="shared" si="4"/>
        <v>0</v>
      </c>
      <c r="Q12" s="348">
        <f t="shared" si="4"/>
        <v>0</v>
      </c>
      <c r="R12" s="366">
        <f t="shared" si="4"/>
        <v>0</v>
      </c>
      <c r="S12" s="367">
        <f t="shared" si="4"/>
        <v>0</v>
      </c>
      <c r="T12" s="367">
        <f t="shared" si="4"/>
        <v>0</v>
      </c>
      <c r="U12" s="367">
        <f t="shared" si="4"/>
        <v>0</v>
      </c>
      <c r="V12" s="367">
        <f t="shared" si="4"/>
        <v>0</v>
      </c>
      <c r="W12" s="346">
        <f>SUM(W13:W27)</f>
        <v>0</v>
      </c>
      <c r="X12" s="366">
        <f t="shared" ref="X12" si="5">SUM(X13:X27)</f>
        <v>0</v>
      </c>
      <c r="Y12" s="367">
        <f t="shared" ref="Y12" si="6">SUM(Y13:Y27)</f>
        <v>0</v>
      </c>
      <c r="Z12" s="367">
        <f t="shared" ref="Z12" si="7">SUM(Z13:Z27)</f>
        <v>0</v>
      </c>
      <c r="AA12" s="367">
        <f t="shared" ref="AA12" si="8">SUM(AA13:AA27)</f>
        <v>0</v>
      </c>
      <c r="AB12" s="367">
        <f t="shared" ref="AB12" si="9">SUM(AB13:AB27)</f>
        <v>0</v>
      </c>
      <c r="AC12" s="367">
        <f t="shared" ref="AC12" si="10">SUM(AC13:AC27)</f>
        <v>0</v>
      </c>
      <c r="AD12" s="367">
        <f t="shared" ref="AD12" si="11">SUM(AD13:AD27)</f>
        <v>0</v>
      </c>
      <c r="AE12" s="367">
        <f t="shared" ref="AE12" si="12">SUM(AE13:AE27)</f>
        <v>0</v>
      </c>
      <c r="AF12" s="367">
        <f t="shared" ref="AF12" si="13">SUM(AF13:AF27)</f>
        <v>0</v>
      </c>
      <c r="AG12" s="346">
        <f>SUM(AG13:AG27)</f>
        <v>0</v>
      </c>
      <c r="AH12" s="370">
        <f>SUM(AH13:AH27)</f>
        <v>0</v>
      </c>
      <c r="AI12" s="351">
        <f>SUM(AI13:AI27)</f>
        <v>0</v>
      </c>
      <c r="AJ12" s="363">
        <f t="shared" ref="AJ12" si="14">SUM(AJ13:AJ27)</f>
        <v>0</v>
      </c>
      <c r="AK12" s="364">
        <f t="shared" ref="AK12" si="15">SUM(AK13:AK27)</f>
        <v>0</v>
      </c>
      <c r="AL12" s="364">
        <f t="shared" ref="AL12" si="16">SUM(AL13:AL27)</f>
        <v>0</v>
      </c>
      <c r="AM12" s="364">
        <f>SUM(AM13:AM27)</f>
        <v>0</v>
      </c>
      <c r="AN12" s="364">
        <f t="shared" ref="AN12" si="17">SUM(AN13:AN27)</f>
        <v>0</v>
      </c>
      <c r="AO12" s="364">
        <f t="shared" ref="AO12" si="18">SUM(AO13:AO27)</f>
        <v>0</v>
      </c>
      <c r="AP12" s="346">
        <f t="shared" ref="AP12" si="19">SUM(AP13:AP27)</f>
        <v>0</v>
      </c>
      <c r="AQ12" s="365">
        <f t="shared" ref="AQ12" si="20">SUM(AQ13:AQ27)</f>
        <v>0</v>
      </c>
      <c r="AR12" s="370">
        <f t="shared" ref="AR12" si="21">SUM(AR13:AR27)</f>
        <v>0</v>
      </c>
      <c r="AS12" s="365">
        <f t="shared" ref="AS12" si="22">SUM(AS13:AS27)</f>
        <v>0</v>
      </c>
      <c r="AT12" s="352">
        <f>AI12+AP12+AQ12+AR12+AS12</f>
        <v>0</v>
      </c>
      <c r="AU12" s="368">
        <f t="shared" ref="AU12" si="23">SUM(AU13:AU27)</f>
        <v>0</v>
      </c>
      <c r="AV12" s="369">
        <f t="shared" ref="AV12" si="24">SUM(AV13:AV27)</f>
        <v>0</v>
      </c>
      <c r="AW12" s="369">
        <f>SUM(AW13:AW27)</f>
        <v>0</v>
      </c>
      <c r="AX12" s="346">
        <f t="shared" ref="AX12" si="25">SUM(AX13:AX27)</f>
        <v>0</v>
      </c>
      <c r="AY12" s="365">
        <f t="shared" ref="AY12" si="26">SUM(AY13:AY27)</f>
        <v>0</v>
      </c>
      <c r="AZ12" s="365">
        <f>SUM(AZ13:AZ27)</f>
        <v>0</v>
      </c>
      <c r="BA12" s="352">
        <f>AX12+AY12+AZ12</f>
        <v>0</v>
      </c>
      <c r="BB12" s="1563"/>
      <c r="BC12" s="352">
        <f>BA12+AT12+BB12</f>
        <v>0</v>
      </c>
    </row>
    <row r="13" spans="1:55" hidden="1" outlineLevel="2">
      <c r="A13" s="1777" t="str">
        <f>Cover!C21</f>
        <v>- none -</v>
      </c>
      <c r="B13" s="1784"/>
      <c r="C13" s="1785"/>
      <c r="D13" s="1786"/>
      <c r="E13" s="1787"/>
      <c r="F13" s="1788"/>
      <c r="G13" s="1788"/>
      <c r="H13" s="1788"/>
      <c r="I13" s="1788"/>
      <c r="J13" s="1788"/>
      <c r="K13" s="1788"/>
      <c r="L13" s="1788"/>
      <c r="M13" s="346">
        <f t="shared" ref="M13:M27" si="27">SUM(E13:L13)</f>
        <v>0</v>
      </c>
      <c r="N13" s="1789"/>
      <c r="O13" s="1789"/>
      <c r="P13" s="1789"/>
      <c r="Q13" s="348">
        <f t="shared" ref="Q13:Q27" si="28">B13+C13+M13+N13+O13+P13+D13</f>
        <v>0</v>
      </c>
      <c r="R13" s="1790"/>
      <c r="S13" s="1791"/>
      <c r="T13" s="1791"/>
      <c r="U13" s="1791"/>
      <c r="V13" s="1791"/>
      <c r="W13" s="346">
        <f t="shared" ref="W13:W27" si="29">SUM(R13:V13)</f>
        <v>0</v>
      </c>
      <c r="X13" s="1790"/>
      <c r="Y13" s="1791"/>
      <c r="Z13" s="1791"/>
      <c r="AA13" s="1791"/>
      <c r="AB13" s="1791"/>
      <c r="AC13" s="1791"/>
      <c r="AD13" s="1791"/>
      <c r="AE13" s="1791"/>
      <c r="AF13" s="1791"/>
      <c r="AG13" s="346">
        <f t="shared" ref="AG13:AG27" si="30">SUM(X13:AF13)</f>
        <v>0</v>
      </c>
      <c r="AH13" s="1792"/>
      <c r="AI13" s="351">
        <f t="shared" ref="AI13:AI27" si="31">Q13+W13+AG13+AH13</f>
        <v>0</v>
      </c>
      <c r="AJ13" s="1787"/>
      <c r="AK13" s="1788"/>
      <c r="AL13" s="1788"/>
      <c r="AM13" s="1788"/>
      <c r="AN13" s="1788"/>
      <c r="AO13" s="1788"/>
      <c r="AP13" s="346">
        <f t="shared" ref="AP13:AP27" si="32">SUM(AJ13:AO13)</f>
        <v>0</v>
      </c>
      <c r="AQ13" s="1789"/>
      <c r="AR13" s="1792"/>
      <c r="AS13" s="1789"/>
      <c r="AT13" s="352">
        <f t="shared" si="1"/>
        <v>0</v>
      </c>
      <c r="AU13" s="1785"/>
      <c r="AV13" s="1793"/>
      <c r="AW13" s="1793"/>
      <c r="AX13" s="346">
        <f t="shared" ref="AX13:AX27" si="33">SUM(AU13:AW13)</f>
        <v>0</v>
      </c>
      <c r="AY13" s="1789"/>
      <c r="AZ13" s="1789"/>
      <c r="BA13" s="352">
        <f t="shared" si="2"/>
        <v>0</v>
      </c>
      <c r="BB13" s="1563"/>
      <c r="BC13" s="352">
        <f t="shared" si="3"/>
        <v>0</v>
      </c>
    </row>
    <row r="14" spans="1:55" hidden="1" outlineLevel="2">
      <c r="A14" s="1777" t="str">
        <f>Cover!C22</f>
        <v>- none -</v>
      </c>
      <c r="B14" s="1784"/>
      <c r="C14" s="1785"/>
      <c r="D14" s="1786"/>
      <c r="E14" s="1787"/>
      <c r="F14" s="1788"/>
      <c r="G14" s="1788"/>
      <c r="H14" s="1788"/>
      <c r="I14" s="1788"/>
      <c r="J14" s="1788"/>
      <c r="K14" s="1788"/>
      <c r="L14" s="1788"/>
      <c r="M14" s="346">
        <f t="shared" si="27"/>
        <v>0</v>
      </c>
      <c r="N14" s="1789"/>
      <c r="O14" s="1789"/>
      <c r="P14" s="1789"/>
      <c r="Q14" s="348">
        <f t="shared" si="28"/>
        <v>0</v>
      </c>
      <c r="R14" s="1790"/>
      <c r="S14" s="1791"/>
      <c r="T14" s="1791"/>
      <c r="U14" s="1791"/>
      <c r="V14" s="1791"/>
      <c r="W14" s="346">
        <f t="shared" si="29"/>
        <v>0</v>
      </c>
      <c r="X14" s="1790"/>
      <c r="Y14" s="1791"/>
      <c r="Z14" s="1791"/>
      <c r="AA14" s="1791"/>
      <c r="AB14" s="1791"/>
      <c r="AC14" s="1791"/>
      <c r="AD14" s="1791"/>
      <c r="AE14" s="1791"/>
      <c r="AF14" s="1791"/>
      <c r="AG14" s="346">
        <f t="shared" si="30"/>
        <v>0</v>
      </c>
      <c r="AH14" s="1792"/>
      <c r="AI14" s="351">
        <f t="shared" si="31"/>
        <v>0</v>
      </c>
      <c r="AJ14" s="1787"/>
      <c r="AK14" s="1788"/>
      <c r="AL14" s="1788"/>
      <c r="AM14" s="1788"/>
      <c r="AN14" s="1788"/>
      <c r="AO14" s="1788"/>
      <c r="AP14" s="346">
        <f t="shared" si="32"/>
        <v>0</v>
      </c>
      <c r="AQ14" s="1789"/>
      <c r="AR14" s="1792"/>
      <c r="AS14" s="1789"/>
      <c r="AT14" s="352">
        <f t="shared" si="1"/>
        <v>0</v>
      </c>
      <c r="AU14" s="1785"/>
      <c r="AV14" s="1793"/>
      <c r="AW14" s="1793"/>
      <c r="AX14" s="346">
        <f t="shared" si="33"/>
        <v>0</v>
      </c>
      <c r="AY14" s="1789"/>
      <c r="AZ14" s="1789"/>
      <c r="BA14" s="352">
        <f t="shared" si="2"/>
        <v>0</v>
      </c>
      <c r="BB14" s="1563"/>
      <c r="BC14" s="352">
        <f t="shared" si="3"/>
        <v>0</v>
      </c>
    </row>
    <row r="15" spans="1:55" hidden="1" outlineLevel="2">
      <c r="A15" s="1777" t="str">
        <f>Cover!C23</f>
        <v>- none -</v>
      </c>
      <c r="B15" s="1784"/>
      <c r="C15" s="1785"/>
      <c r="D15" s="1786"/>
      <c r="E15" s="1787"/>
      <c r="F15" s="1788"/>
      <c r="G15" s="1788"/>
      <c r="H15" s="1788"/>
      <c r="I15" s="1788"/>
      <c r="J15" s="1788"/>
      <c r="K15" s="1788"/>
      <c r="L15" s="1788"/>
      <c r="M15" s="346">
        <f t="shared" si="27"/>
        <v>0</v>
      </c>
      <c r="N15" s="1789"/>
      <c r="O15" s="1789"/>
      <c r="P15" s="1789"/>
      <c r="Q15" s="348">
        <f t="shared" si="28"/>
        <v>0</v>
      </c>
      <c r="R15" s="1790"/>
      <c r="S15" s="1791"/>
      <c r="T15" s="1791"/>
      <c r="U15" s="1791"/>
      <c r="V15" s="1791"/>
      <c r="W15" s="346">
        <f t="shared" si="29"/>
        <v>0</v>
      </c>
      <c r="X15" s="1790"/>
      <c r="Y15" s="1791"/>
      <c r="Z15" s="1791"/>
      <c r="AA15" s="1791"/>
      <c r="AB15" s="1791"/>
      <c r="AC15" s="1791"/>
      <c r="AD15" s="1791"/>
      <c r="AE15" s="1791"/>
      <c r="AF15" s="1791"/>
      <c r="AG15" s="346">
        <f t="shared" si="30"/>
        <v>0</v>
      </c>
      <c r="AH15" s="1792"/>
      <c r="AI15" s="351">
        <f t="shared" si="31"/>
        <v>0</v>
      </c>
      <c r="AJ15" s="1787"/>
      <c r="AK15" s="1788"/>
      <c r="AL15" s="1788"/>
      <c r="AM15" s="1788"/>
      <c r="AN15" s="1788"/>
      <c r="AO15" s="1788"/>
      <c r="AP15" s="346">
        <f t="shared" si="32"/>
        <v>0</v>
      </c>
      <c r="AQ15" s="1789"/>
      <c r="AR15" s="1792"/>
      <c r="AS15" s="1789"/>
      <c r="AT15" s="352">
        <f t="shared" si="1"/>
        <v>0</v>
      </c>
      <c r="AU15" s="1785"/>
      <c r="AV15" s="1793"/>
      <c r="AW15" s="1793"/>
      <c r="AX15" s="346">
        <f t="shared" si="33"/>
        <v>0</v>
      </c>
      <c r="AY15" s="1789"/>
      <c r="AZ15" s="1789"/>
      <c r="BA15" s="352">
        <f t="shared" si="2"/>
        <v>0</v>
      </c>
      <c r="BB15" s="1563"/>
      <c r="BC15" s="352">
        <f t="shared" si="3"/>
        <v>0</v>
      </c>
    </row>
    <row r="16" spans="1:55" hidden="1" outlineLevel="2">
      <c r="A16" s="1777" t="str">
        <f>Cover!C24</f>
        <v>- none -</v>
      </c>
      <c r="B16" s="1784"/>
      <c r="C16" s="1785"/>
      <c r="D16" s="1786"/>
      <c r="E16" s="1787"/>
      <c r="F16" s="1788"/>
      <c r="G16" s="1788"/>
      <c r="H16" s="1788"/>
      <c r="I16" s="1788"/>
      <c r="J16" s="1788"/>
      <c r="K16" s="1788"/>
      <c r="L16" s="1788"/>
      <c r="M16" s="346">
        <f t="shared" si="27"/>
        <v>0</v>
      </c>
      <c r="N16" s="1789"/>
      <c r="O16" s="1789"/>
      <c r="P16" s="1789"/>
      <c r="Q16" s="348">
        <f t="shared" si="28"/>
        <v>0</v>
      </c>
      <c r="R16" s="1790"/>
      <c r="S16" s="1791"/>
      <c r="T16" s="1791"/>
      <c r="U16" s="1791"/>
      <c r="V16" s="1791"/>
      <c r="W16" s="346">
        <f t="shared" si="29"/>
        <v>0</v>
      </c>
      <c r="X16" s="1790"/>
      <c r="Y16" s="1791"/>
      <c r="Z16" s="1791"/>
      <c r="AA16" s="1791"/>
      <c r="AB16" s="1791"/>
      <c r="AC16" s="1791"/>
      <c r="AD16" s="1791"/>
      <c r="AE16" s="1791"/>
      <c r="AF16" s="1791"/>
      <c r="AG16" s="346">
        <f t="shared" si="30"/>
        <v>0</v>
      </c>
      <c r="AH16" s="1792"/>
      <c r="AI16" s="351">
        <f t="shared" si="31"/>
        <v>0</v>
      </c>
      <c r="AJ16" s="1787"/>
      <c r="AK16" s="1788"/>
      <c r="AL16" s="1788"/>
      <c r="AM16" s="1788"/>
      <c r="AN16" s="1788"/>
      <c r="AO16" s="1788"/>
      <c r="AP16" s="346">
        <f t="shared" si="32"/>
        <v>0</v>
      </c>
      <c r="AQ16" s="1789"/>
      <c r="AR16" s="1792"/>
      <c r="AS16" s="1789"/>
      <c r="AT16" s="352">
        <f t="shared" si="1"/>
        <v>0</v>
      </c>
      <c r="AU16" s="1785"/>
      <c r="AV16" s="1793"/>
      <c r="AW16" s="1793"/>
      <c r="AX16" s="346">
        <f t="shared" si="33"/>
        <v>0</v>
      </c>
      <c r="AY16" s="1789"/>
      <c r="AZ16" s="1789"/>
      <c r="BA16" s="352">
        <f t="shared" si="2"/>
        <v>0</v>
      </c>
      <c r="BB16" s="1563"/>
      <c r="BC16" s="352">
        <f t="shared" si="3"/>
        <v>0</v>
      </c>
    </row>
    <row r="17" spans="1:56" hidden="1" outlineLevel="2">
      <c r="A17" s="1777" t="str">
        <f>Cover!C25</f>
        <v>- none -</v>
      </c>
      <c r="B17" s="1784"/>
      <c r="C17" s="1785"/>
      <c r="D17" s="1786"/>
      <c r="E17" s="1787"/>
      <c r="F17" s="1788"/>
      <c r="G17" s="1788"/>
      <c r="H17" s="1788"/>
      <c r="I17" s="1788"/>
      <c r="J17" s="1788"/>
      <c r="K17" s="1788"/>
      <c r="L17" s="1788"/>
      <c r="M17" s="346">
        <f t="shared" si="27"/>
        <v>0</v>
      </c>
      <c r="N17" s="1789"/>
      <c r="O17" s="1789"/>
      <c r="P17" s="1789"/>
      <c r="Q17" s="348">
        <f t="shared" si="28"/>
        <v>0</v>
      </c>
      <c r="R17" s="1790"/>
      <c r="S17" s="1791"/>
      <c r="T17" s="1791"/>
      <c r="U17" s="1791"/>
      <c r="V17" s="1791"/>
      <c r="W17" s="346">
        <f t="shared" si="29"/>
        <v>0</v>
      </c>
      <c r="X17" s="1790"/>
      <c r="Y17" s="1791"/>
      <c r="Z17" s="1791"/>
      <c r="AA17" s="1791"/>
      <c r="AB17" s="1791"/>
      <c r="AC17" s="1791"/>
      <c r="AD17" s="1791"/>
      <c r="AE17" s="1791"/>
      <c r="AF17" s="1791"/>
      <c r="AG17" s="346">
        <f t="shared" si="30"/>
        <v>0</v>
      </c>
      <c r="AH17" s="1792"/>
      <c r="AI17" s="351">
        <f t="shared" si="31"/>
        <v>0</v>
      </c>
      <c r="AJ17" s="1787"/>
      <c r="AK17" s="1788"/>
      <c r="AL17" s="1788"/>
      <c r="AM17" s="1788"/>
      <c r="AN17" s="1788"/>
      <c r="AO17" s="1788"/>
      <c r="AP17" s="346">
        <f t="shared" si="32"/>
        <v>0</v>
      </c>
      <c r="AQ17" s="1789"/>
      <c r="AR17" s="1792"/>
      <c r="AS17" s="1789"/>
      <c r="AT17" s="352">
        <f t="shared" si="1"/>
        <v>0</v>
      </c>
      <c r="AU17" s="1785"/>
      <c r="AV17" s="1793"/>
      <c r="AW17" s="1793"/>
      <c r="AX17" s="346">
        <f t="shared" si="33"/>
        <v>0</v>
      </c>
      <c r="AY17" s="1789"/>
      <c r="AZ17" s="1789"/>
      <c r="BA17" s="352">
        <f t="shared" si="2"/>
        <v>0</v>
      </c>
      <c r="BB17" s="1563"/>
      <c r="BC17" s="352">
        <f t="shared" si="3"/>
        <v>0</v>
      </c>
    </row>
    <row r="18" spans="1:56" hidden="1" outlineLevel="2">
      <c r="A18" s="1777" t="str">
        <f>Cover!C26</f>
        <v>- none -</v>
      </c>
      <c r="B18" s="1784"/>
      <c r="C18" s="1785"/>
      <c r="D18" s="1786"/>
      <c r="E18" s="1787"/>
      <c r="F18" s="1788"/>
      <c r="G18" s="1788"/>
      <c r="H18" s="1788"/>
      <c r="I18" s="1788"/>
      <c r="J18" s="1788"/>
      <c r="K18" s="1788"/>
      <c r="L18" s="1788"/>
      <c r="M18" s="346">
        <f t="shared" si="27"/>
        <v>0</v>
      </c>
      <c r="N18" s="1789"/>
      <c r="O18" s="1789"/>
      <c r="P18" s="1789"/>
      <c r="Q18" s="348">
        <f t="shared" si="28"/>
        <v>0</v>
      </c>
      <c r="R18" s="1790"/>
      <c r="S18" s="1791"/>
      <c r="T18" s="1791"/>
      <c r="U18" s="1791"/>
      <c r="V18" s="1791"/>
      <c r="W18" s="346">
        <f t="shared" si="29"/>
        <v>0</v>
      </c>
      <c r="X18" s="1790"/>
      <c r="Y18" s="1791"/>
      <c r="Z18" s="1791"/>
      <c r="AA18" s="1791"/>
      <c r="AB18" s="1791"/>
      <c r="AC18" s="1791"/>
      <c r="AD18" s="1791"/>
      <c r="AE18" s="1791"/>
      <c r="AF18" s="1791"/>
      <c r="AG18" s="346">
        <f t="shared" si="30"/>
        <v>0</v>
      </c>
      <c r="AH18" s="1792"/>
      <c r="AI18" s="351">
        <f t="shared" si="31"/>
        <v>0</v>
      </c>
      <c r="AJ18" s="1787"/>
      <c r="AK18" s="1788"/>
      <c r="AL18" s="1788"/>
      <c r="AM18" s="1788"/>
      <c r="AN18" s="1788"/>
      <c r="AO18" s="1788"/>
      <c r="AP18" s="346">
        <f t="shared" si="32"/>
        <v>0</v>
      </c>
      <c r="AQ18" s="1789"/>
      <c r="AR18" s="1792"/>
      <c r="AS18" s="1789"/>
      <c r="AT18" s="352">
        <f>AI18+AP18+AQ18+AR18+AS18</f>
        <v>0</v>
      </c>
      <c r="AU18" s="1785"/>
      <c r="AV18" s="1793"/>
      <c r="AW18" s="1793"/>
      <c r="AX18" s="346">
        <f t="shared" si="33"/>
        <v>0</v>
      </c>
      <c r="AY18" s="1789"/>
      <c r="AZ18" s="1789"/>
      <c r="BA18" s="352">
        <f t="shared" si="2"/>
        <v>0</v>
      </c>
      <c r="BB18" s="1563"/>
      <c r="BC18" s="352">
        <f t="shared" si="3"/>
        <v>0</v>
      </c>
    </row>
    <row r="19" spans="1:56" hidden="1" outlineLevel="2">
      <c r="A19" s="1777" t="str">
        <f>Cover!C27</f>
        <v>- none -</v>
      </c>
      <c r="B19" s="1784"/>
      <c r="C19" s="1785"/>
      <c r="D19" s="1786"/>
      <c r="E19" s="1787"/>
      <c r="F19" s="1788"/>
      <c r="G19" s="1788"/>
      <c r="H19" s="1788"/>
      <c r="I19" s="1788"/>
      <c r="J19" s="1788"/>
      <c r="K19" s="1788"/>
      <c r="L19" s="1788"/>
      <c r="M19" s="346">
        <f t="shared" si="27"/>
        <v>0</v>
      </c>
      <c r="N19" s="1789"/>
      <c r="O19" s="1789"/>
      <c r="P19" s="1789"/>
      <c r="Q19" s="348">
        <f t="shared" si="28"/>
        <v>0</v>
      </c>
      <c r="R19" s="1790"/>
      <c r="S19" s="1791"/>
      <c r="T19" s="1791"/>
      <c r="U19" s="1791"/>
      <c r="V19" s="1791"/>
      <c r="W19" s="346">
        <f t="shared" si="29"/>
        <v>0</v>
      </c>
      <c r="X19" s="1790"/>
      <c r="Y19" s="1791"/>
      <c r="Z19" s="1791"/>
      <c r="AA19" s="1791"/>
      <c r="AB19" s="1791"/>
      <c r="AC19" s="1791"/>
      <c r="AD19" s="1791"/>
      <c r="AE19" s="1791"/>
      <c r="AF19" s="1791"/>
      <c r="AG19" s="346">
        <f t="shared" si="30"/>
        <v>0</v>
      </c>
      <c r="AH19" s="1792"/>
      <c r="AI19" s="351">
        <f t="shared" si="31"/>
        <v>0</v>
      </c>
      <c r="AJ19" s="1787"/>
      <c r="AK19" s="1788"/>
      <c r="AL19" s="1788"/>
      <c r="AM19" s="1788"/>
      <c r="AN19" s="1788"/>
      <c r="AO19" s="1788"/>
      <c r="AP19" s="346">
        <f t="shared" si="32"/>
        <v>0</v>
      </c>
      <c r="AQ19" s="1789"/>
      <c r="AR19" s="1792"/>
      <c r="AS19" s="1789"/>
      <c r="AT19" s="352">
        <f t="shared" si="1"/>
        <v>0</v>
      </c>
      <c r="AU19" s="1785"/>
      <c r="AV19" s="1793"/>
      <c r="AW19" s="1793"/>
      <c r="AX19" s="346">
        <f t="shared" si="33"/>
        <v>0</v>
      </c>
      <c r="AY19" s="1789"/>
      <c r="AZ19" s="1789"/>
      <c r="BA19" s="352">
        <f t="shared" si="2"/>
        <v>0</v>
      </c>
      <c r="BB19" s="1563"/>
      <c r="BC19" s="352">
        <f t="shared" si="3"/>
        <v>0</v>
      </c>
    </row>
    <row r="20" spans="1:56" hidden="1" outlineLevel="2">
      <c r="A20" s="1777" t="str">
        <f>Cover!C28</f>
        <v>- none -</v>
      </c>
      <c r="B20" s="1784"/>
      <c r="C20" s="1785"/>
      <c r="D20" s="1786"/>
      <c r="E20" s="1787"/>
      <c r="F20" s="1788"/>
      <c r="G20" s="1788"/>
      <c r="H20" s="1788"/>
      <c r="I20" s="1788"/>
      <c r="J20" s="1788"/>
      <c r="K20" s="1788"/>
      <c r="L20" s="1788"/>
      <c r="M20" s="346">
        <f t="shared" si="27"/>
        <v>0</v>
      </c>
      <c r="N20" s="1789"/>
      <c r="O20" s="1789"/>
      <c r="P20" s="1789"/>
      <c r="Q20" s="348">
        <f t="shared" si="28"/>
        <v>0</v>
      </c>
      <c r="R20" s="1790"/>
      <c r="S20" s="1791"/>
      <c r="T20" s="1791"/>
      <c r="U20" s="1791"/>
      <c r="V20" s="1791"/>
      <c r="W20" s="346">
        <f t="shared" si="29"/>
        <v>0</v>
      </c>
      <c r="X20" s="1790"/>
      <c r="Y20" s="1791"/>
      <c r="Z20" s="1791"/>
      <c r="AA20" s="1791"/>
      <c r="AB20" s="1791"/>
      <c r="AC20" s="1791"/>
      <c r="AD20" s="1791"/>
      <c r="AE20" s="1791"/>
      <c r="AF20" s="1791"/>
      <c r="AG20" s="346">
        <f t="shared" si="30"/>
        <v>0</v>
      </c>
      <c r="AH20" s="1792"/>
      <c r="AI20" s="351">
        <f t="shared" si="31"/>
        <v>0</v>
      </c>
      <c r="AJ20" s="1787"/>
      <c r="AK20" s="1788"/>
      <c r="AL20" s="1788"/>
      <c r="AM20" s="1788"/>
      <c r="AN20" s="1788"/>
      <c r="AO20" s="1788"/>
      <c r="AP20" s="346">
        <f t="shared" si="32"/>
        <v>0</v>
      </c>
      <c r="AQ20" s="1789"/>
      <c r="AR20" s="1792"/>
      <c r="AS20" s="1789"/>
      <c r="AT20" s="352">
        <f t="shared" si="1"/>
        <v>0</v>
      </c>
      <c r="AU20" s="1785"/>
      <c r="AV20" s="1793"/>
      <c r="AW20" s="1793"/>
      <c r="AX20" s="346">
        <f t="shared" si="33"/>
        <v>0</v>
      </c>
      <c r="AY20" s="1789"/>
      <c r="AZ20" s="1789"/>
      <c r="BA20" s="352">
        <f t="shared" si="2"/>
        <v>0</v>
      </c>
      <c r="BB20" s="1563"/>
      <c r="BC20" s="352">
        <f t="shared" si="3"/>
        <v>0</v>
      </c>
      <c r="BD20" s="498"/>
    </row>
    <row r="21" spans="1:56" hidden="1" outlineLevel="2">
      <c r="A21" s="1777" t="str">
        <f>Cover!C29</f>
        <v>- none -</v>
      </c>
      <c r="B21" s="1784"/>
      <c r="C21" s="1785"/>
      <c r="D21" s="1786"/>
      <c r="E21" s="1787"/>
      <c r="F21" s="1788"/>
      <c r="G21" s="1788"/>
      <c r="H21" s="1788"/>
      <c r="I21" s="1788"/>
      <c r="J21" s="1788"/>
      <c r="K21" s="1788"/>
      <c r="L21" s="1788"/>
      <c r="M21" s="346">
        <f t="shared" si="27"/>
        <v>0</v>
      </c>
      <c r="N21" s="1789"/>
      <c r="O21" s="1789"/>
      <c r="P21" s="1789"/>
      <c r="Q21" s="348">
        <f t="shared" si="28"/>
        <v>0</v>
      </c>
      <c r="R21" s="1790"/>
      <c r="S21" s="1791"/>
      <c r="T21" s="1791"/>
      <c r="U21" s="1791"/>
      <c r="V21" s="1791"/>
      <c r="W21" s="346">
        <f t="shared" si="29"/>
        <v>0</v>
      </c>
      <c r="X21" s="1790"/>
      <c r="Y21" s="1791"/>
      <c r="Z21" s="1791"/>
      <c r="AA21" s="1791"/>
      <c r="AB21" s="1791"/>
      <c r="AC21" s="1791"/>
      <c r="AD21" s="1791"/>
      <c r="AE21" s="1791"/>
      <c r="AF21" s="1791"/>
      <c r="AG21" s="346">
        <f t="shared" si="30"/>
        <v>0</v>
      </c>
      <c r="AH21" s="1792"/>
      <c r="AI21" s="351">
        <f t="shared" si="31"/>
        <v>0</v>
      </c>
      <c r="AJ21" s="1787"/>
      <c r="AK21" s="1788"/>
      <c r="AL21" s="1788"/>
      <c r="AM21" s="1788"/>
      <c r="AN21" s="1788"/>
      <c r="AO21" s="1788"/>
      <c r="AP21" s="346">
        <f t="shared" si="32"/>
        <v>0</v>
      </c>
      <c r="AQ21" s="1789"/>
      <c r="AR21" s="1792"/>
      <c r="AS21" s="1789"/>
      <c r="AT21" s="352">
        <f t="shared" si="1"/>
        <v>0</v>
      </c>
      <c r="AU21" s="1785"/>
      <c r="AV21" s="1793"/>
      <c r="AW21" s="1793"/>
      <c r="AX21" s="346">
        <f t="shared" si="33"/>
        <v>0</v>
      </c>
      <c r="AY21" s="1789"/>
      <c r="AZ21" s="1789"/>
      <c r="BA21" s="352">
        <f t="shared" si="2"/>
        <v>0</v>
      </c>
      <c r="BB21" s="1563"/>
      <c r="BC21" s="352">
        <f t="shared" si="3"/>
        <v>0</v>
      </c>
      <c r="BD21" s="499"/>
    </row>
    <row r="22" spans="1:56" hidden="1" outlineLevel="2">
      <c r="A22" s="1777" t="str">
        <f>Cover!C30</f>
        <v>- none -</v>
      </c>
      <c r="B22" s="1784"/>
      <c r="C22" s="1785"/>
      <c r="D22" s="1786"/>
      <c r="E22" s="1787"/>
      <c r="F22" s="1788"/>
      <c r="G22" s="1788"/>
      <c r="H22" s="1788"/>
      <c r="I22" s="1788"/>
      <c r="J22" s="1788"/>
      <c r="K22" s="1788"/>
      <c r="L22" s="1788"/>
      <c r="M22" s="346">
        <f t="shared" si="27"/>
        <v>0</v>
      </c>
      <c r="N22" s="1789"/>
      <c r="O22" s="1789"/>
      <c r="P22" s="1789"/>
      <c r="Q22" s="348">
        <f t="shared" si="28"/>
        <v>0</v>
      </c>
      <c r="R22" s="1790"/>
      <c r="S22" s="1791"/>
      <c r="T22" s="1791"/>
      <c r="U22" s="1791"/>
      <c r="V22" s="1791"/>
      <c r="W22" s="346">
        <f t="shared" si="29"/>
        <v>0</v>
      </c>
      <c r="X22" s="1790"/>
      <c r="Y22" s="1791"/>
      <c r="Z22" s="1791"/>
      <c r="AA22" s="1791"/>
      <c r="AB22" s="1791"/>
      <c r="AC22" s="1791"/>
      <c r="AD22" s="1791"/>
      <c r="AE22" s="1791"/>
      <c r="AF22" s="1791"/>
      <c r="AG22" s="346">
        <f t="shared" si="30"/>
        <v>0</v>
      </c>
      <c r="AH22" s="1792"/>
      <c r="AI22" s="351">
        <f t="shared" si="31"/>
        <v>0</v>
      </c>
      <c r="AJ22" s="1787"/>
      <c r="AK22" s="1788"/>
      <c r="AL22" s="1788"/>
      <c r="AM22" s="1788"/>
      <c r="AN22" s="1788"/>
      <c r="AO22" s="1788"/>
      <c r="AP22" s="346">
        <f t="shared" si="32"/>
        <v>0</v>
      </c>
      <c r="AQ22" s="1789"/>
      <c r="AR22" s="1792"/>
      <c r="AS22" s="1789"/>
      <c r="AT22" s="352">
        <f t="shared" si="1"/>
        <v>0</v>
      </c>
      <c r="AU22" s="1785"/>
      <c r="AV22" s="1793"/>
      <c r="AW22" s="1793"/>
      <c r="AX22" s="346">
        <f t="shared" si="33"/>
        <v>0</v>
      </c>
      <c r="AY22" s="1789"/>
      <c r="AZ22" s="1789"/>
      <c r="BA22" s="352">
        <f t="shared" si="2"/>
        <v>0</v>
      </c>
      <c r="BB22" s="1563"/>
      <c r="BC22" s="352">
        <f t="shared" si="3"/>
        <v>0</v>
      </c>
      <c r="BD22" s="498"/>
    </row>
    <row r="23" spans="1:56" hidden="1" outlineLevel="2">
      <c r="A23" s="1777" t="str">
        <f>Cover!C31</f>
        <v>- none -</v>
      </c>
      <c r="B23" s="1784"/>
      <c r="C23" s="1785"/>
      <c r="D23" s="1786"/>
      <c r="E23" s="1787"/>
      <c r="F23" s="1788"/>
      <c r="G23" s="1788"/>
      <c r="H23" s="1788"/>
      <c r="I23" s="1788"/>
      <c r="J23" s="1788"/>
      <c r="K23" s="1788"/>
      <c r="L23" s="1788"/>
      <c r="M23" s="346">
        <f t="shared" si="27"/>
        <v>0</v>
      </c>
      <c r="N23" s="1789"/>
      <c r="O23" s="1789"/>
      <c r="P23" s="1789"/>
      <c r="Q23" s="348">
        <f t="shared" si="28"/>
        <v>0</v>
      </c>
      <c r="R23" s="1790"/>
      <c r="S23" s="1791"/>
      <c r="T23" s="1791"/>
      <c r="U23" s="1791"/>
      <c r="V23" s="1791"/>
      <c r="W23" s="346">
        <f t="shared" si="29"/>
        <v>0</v>
      </c>
      <c r="X23" s="1790"/>
      <c r="Y23" s="1791"/>
      <c r="Z23" s="1791"/>
      <c r="AA23" s="1791"/>
      <c r="AB23" s="1791"/>
      <c r="AC23" s="1791"/>
      <c r="AD23" s="1791"/>
      <c r="AE23" s="1791"/>
      <c r="AF23" s="1791"/>
      <c r="AG23" s="346">
        <f t="shared" si="30"/>
        <v>0</v>
      </c>
      <c r="AH23" s="1792"/>
      <c r="AI23" s="351">
        <f t="shared" si="31"/>
        <v>0</v>
      </c>
      <c r="AJ23" s="1787"/>
      <c r="AK23" s="1788"/>
      <c r="AL23" s="1788"/>
      <c r="AM23" s="1788"/>
      <c r="AN23" s="1788"/>
      <c r="AO23" s="1788"/>
      <c r="AP23" s="346">
        <f t="shared" si="32"/>
        <v>0</v>
      </c>
      <c r="AQ23" s="1789"/>
      <c r="AR23" s="1792"/>
      <c r="AS23" s="1789"/>
      <c r="AT23" s="352">
        <f t="shared" si="1"/>
        <v>0</v>
      </c>
      <c r="AU23" s="1785"/>
      <c r="AV23" s="1793"/>
      <c r="AW23" s="1793"/>
      <c r="AX23" s="346">
        <f t="shared" si="33"/>
        <v>0</v>
      </c>
      <c r="AY23" s="1789"/>
      <c r="AZ23" s="1789"/>
      <c r="BA23" s="352">
        <f t="shared" si="2"/>
        <v>0</v>
      </c>
      <c r="BB23" s="1563"/>
      <c r="BC23" s="352">
        <f t="shared" si="3"/>
        <v>0</v>
      </c>
      <c r="BD23" s="498"/>
    </row>
    <row r="24" spans="1:56" hidden="1" outlineLevel="2">
      <c r="A24" s="1777" t="str">
        <f>Cover!C32</f>
        <v>- none -</v>
      </c>
      <c r="B24" s="1784"/>
      <c r="C24" s="1785"/>
      <c r="D24" s="1786"/>
      <c r="E24" s="1787"/>
      <c r="F24" s="1788"/>
      <c r="G24" s="1788"/>
      <c r="H24" s="1788"/>
      <c r="I24" s="1788"/>
      <c r="J24" s="1788"/>
      <c r="K24" s="1788"/>
      <c r="L24" s="1788"/>
      <c r="M24" s="346">
        <f t="shared" si="27"/>
        <v>0</v>
      </c>
      <c r="N24" s="1789"/>
      <c r="O24" s="1789"/>
      <c r="P24" s="1789"/>
      <c r="Q24" s="348">
        <f t="shared" si="28"/>
        <v>0</v>
      </c>
      <c r="R24" s="1790"/>
      <c r="S24" s="1791"/>
      <c r="T24" s="1791"/>
      <c r="U24" s="1791"/>
      <c r="V24" s="1791"/>
      <c r="W24" s="346">
        <f t="shared" si="29"/>
        <v>0</v>
      </c>
      <c r="X24" s="1790"/>
      <c r="Y24" s="1791"/>
      <c r="Z24" s="1791"/>
      <c r="AA24" s="1791"/>
      <c r="AB24" s="1791"/>
      <c r="AC24" s="1791"/>
      <c r="AD24" s="1791"/>
      <c r="AE24" s="1791"/>
      <c r="AF24" s="1791"/>
      <c r="AG24" s="346">
        <f t="shared" si="30"/>
        <v>0</v>
      </c>
      <c r="AH24" s="1792"/>
      <c r="AI24" s="351">
        <f t="shared" si="31"/>
        <v>0</v>
      </c>
      <c r="AJ24" s="1787"/>
      <c r="AK24" s="1788"/>
      <c r="AL24" s="1788"/>
      <c r="AM24" s="1788"/>
      <c r="AN24" s="1788"/>
      <c r="AO24" s="1788"/>
      <c r="AP24" s="346">
        <f t="shared" si="32"/>
        <v>0</v>
      </c>
      <c r="AQ24" s="1789"/>
      <c r="AR24" s="1792"/>
      <c r="AS24" s="1789"/>
      <c r="AT24" s="352">
        <f t="shared" si="1"/>
        <v>0</v>
      </c>
      <c r="AU24" s="1785"/>
      <c r="AV24" s="1793"/>
      <c r="AW24" s="1793"/>
      <c r="AX24" s="346">
        <f t="shared" si="33"/>
        <v>0</v>
      </c>
      <c r="AY24" s="1789"/>
      <c r="AZ24" s="1789"/>
      <c r="BA24" s="352">
        <f t="shared" si="2"/>
        <v>0</v>
      </c>
      <c r="BB24" s="1563"/>
      <c r="BC24" s="352">
        <f t="shared" si="3"/>
        <v>0</v>
      </c>
      <c r="BD24" s="498"/>
    </row>
    <row r="25" spans="1:56" hidden="1" outlineLevel="2">
      <c r="A25" s="1777" t="str">
        <f>Cover!C33</f>
        <v>- none -</v>
      </c>
      <c r="B25" s="1784"/>
      <c r="C25" s="1785"/>
      <c r="D25" s="1786"/>
      <c r="E25" s="1787"/>
      <c r="F25" s="1788"/>
      <c r="G25" s="1788"/>
      <c r="H25" s="1788"/>
      <c r="I25" s="1788"/>
      <c r="J25" s="1788"/>
      <c r="K25" s="1788"/>
      <c r="L25" s="1788"/>
      <c r="M25" s="346">
        <f t="shared" si="27"/>
        <v>0</v>
      </c>
      <c r="N25" s="1789"/>
      <c r="O25" s="1789"/>
      <c r="P25" s="1789"/>
      <c r="Q25" s="348">
        <f t="shared" si="28"/>
        <v>0</v>
      </c>
      <c r="R25" s="1790"/>
      <c r="S25" s="1791"/>
      <c r="T25" s="1791"/>
      <c r="U25" s="1791"/>
      <c r="V25" s="1791"/>
      <c r="W25" s="346">
        <f t="shared" si="29"/>
        <v>0</v>
      </c>
      <c r="X25" s="1790"/>
      <c r="Y25" s="1791"/>
      <c r="Z25" s="1791"/>
      <c r="AA25" s="1791"/>
      <c r="AB25" s="1791"/>
      <c r="AC25" s="1791"/>
      <c r="AD25" s="1791"/>
      <c r="AE25" s="1791"/>
      <c r="AF25" s="1791"/>
      <c r="AG25" s="346">
        <f t="shared" si="30"/>
        <v>0</v>
      </c>
      <c r="AH25" s="1792"/>
      <c r="AI25" s="351">
        <f t="shared" si="31"/>
        <v>0</v>
      </c>
      <c r="AJ25" s="1787"/>
      <c r="AK25" s="1788"/>
      <c r="AL25" s="1788"/>
      <c r="AM25" s="1788"/>
      <c r="AN25" s="1788"/>
      <c r="AO25" s="1788"/>
      <c r="AP25" s="346">
        <f t="shared" si="32"/>
        <v>0</v>
      </c>
      <c r="AQ25" s="1789"/>
      <c r="AR25" s="1792"/>
      <c r="AS25" s="1789"/>
      <c r="AT25" s="352">
        <f t="shared" si="1"/>
        <v>0</v>
      </c>
      <c r="AU25" s="1785"/>
      <c r="AV25" s="1793"/>
      <c r="AW25" s="1793"/>
      <c r="AX25" s="346">
        <f t="shared" si="33"/>
        <v>0</v>
      </c>
      <c r="AY25" s="1789"/>
      <c r="AZ25" s="1789"/>
      <c r="BA25" s="352">
        <f t="shared" si="2"/>
        <v>0</v>
      </c>
      <c r="BB25" s="1563"/>
      <c r="BC25" s="352">
        <f t="shared" si="3"/>
        <v>0</v>
      </c>
      <c r="BD25" s="498"/>
    </row>
    <row r="26" spans="1:56" hidden="1" outlineLevel="2">
      <c r="A26" s="1777" t="str">
        <f>Cover!C34</f>
        <v>- none -</v>
      </c>
      <c r="B26" s="1784"/>
      <c r="C26" s="1785"/>
      <c r="D26" s="1786"/>
      <c r="E26" s="1787"/>
      <c r="F26" s="1788"/>
      <c r="G26" s="1788"/>
      <c r="H26" s="1788"/>
      <c r="I26" s="1788"/>
      <c r="J26" s="1788"/>
      <c r="K26" s="1788"/>
      <c r="L26" s="1788"/>
      <c r="M26" s="346">
        <f t="shared" si="27"/>
        <v>0</v>
      </c>
      <c r="N26" s="1789"/>
      <c r="O26" s="1789"/>
      <c r="P26" s="1789"/>
      <c r="Q26" s="348">
        <f t="shared" si="28"/>
        <v>0</v>
      </c>
      <c r="R26" s="1790"/>
      <c r="S26" s="1791"/>
      <c r="T26" s="1791"/>
      <c r="U26" s="1791"/>
      <c r="V26" s="1791"/>
      <c r="W26" s="346">
        <f t="shared" si="29"/>
        <v>0</v>
      </c>
      <c r="X26" s="1790"/>
      <c r="Y26" s="1791"/>
      <c r="Z26" s="1791"/>
      <c r="AA26" s="1791"/>
      <c r="AB26" s="1791"/>
      <c r="AC26" s="1791"/>
      <c r="AD26" s="1791"/>
      <c r="AE26" s="1791"/>
      <c r="AF26" s="1791"/>
      <c r="AG26" s="346">
        <f t="shared" si="30"/>
        <v>0</v>
      </c>
      <c r="AH26" s="1792"/>
      <c r="AI26" s="351">
        <f t="shared" si="31"/>
        <v>0</v>
      </c>
      <c r="AJ26" s="1787"/>
      <c r="AK26" s="1788"/>
      <c r="AL26" s="1788"/>
      <c r="AM26" s="1788"/>
      <c r="AN26" s="1788"/>
      <c r="AO26" s="1788"/>
      <c r="AP26" s="346">
        <f t="shared" si="32"/>
        <v>0</v>
      </c>
      <c r="AQ26" s="1789"/>
      <c r="AR26" s="1792"/>
      <c r="AS26" s="1789"/>
      <c r="AT26" s="352">
        <f t="shared" si="1"/>
        <v>0</v>
      </c>
      <c r="AU26" s="1785"/>
      <c r="AV26" s="1793"/>
      <c r="AW26" s="1793"/>
      <c r="AX26" s="346">
        <f t="shared" si="33"/>
        <v>0</v>
      </c>
      <c r="AY26" s="1789"/>
      <c r="AZ26" s="1789"/>
      <c r="BA26" s="352">
        <f t="shared" si="2"/>
        <v>0</v>
      </c>
      <c r="BB26" s="1563"/>
      <c r="BC26" s="352">
        <f t="shared" si="3"/>
        <v>0</v>
      </c>
      <c r="BD26" s="498"/>
    </row>
    <row r="27" spans="1:56" hidden="1" outlineLevel="2">
      <c r="A27" s="1777" t="str">
        <f>Cover!C35</f>
        <v>- none -</v>
      </c>
      <c r="B27" s="1784"/>
      <c r="C27" s="1785"/>
      <c r="D27" s="1786"/>
      <c r="E27" s="1787"/>
      <c r="F27" s="1788"/>
      <c r="G27" s="1788"/>
      <c r="H27" s="1788"/>
      <c r="I27" s="1788"/>
      <c r="J27" s="1788"/>
      <c r="K27" s="1788"/>
      <c r="L27" s="1788"/>
      <c r="M27" s="346">
        <f t="shared" si="27"/>
        <v>0</v>
      </c>
      <c r="N27" s="1789"/>
      <c r="O27" s="1789"/>
      <c r="P27" s="1789"/>
      <c r="Q27" s="348">
        <f t="shared" si="28"/>
        <v>0</v>
      </c>
      <c r="R27" s="1790"/>
      <c r="S27" s="1791"/>
      <c r="T27" s="1791"/>
      <c r="U27" s="1791"/>
      <c r="V27" s="1791"/>
      <c r="W27" s="346">
        <f t="shared" si="29"/>
        <v>0</v>
      </c>
      <c r="X27" s="1790"/>
      <c r="Y27" s="1791"/>
      <c r="Z27" s="1791"/>
      <c r="AA27" s="1791"/>
      <c r="AB27" s="1791"/>
      <c r="AC27" s="1791"/>
      <c r="AD27" s="1791"/>
      <c r="AE27" s="1791"/>
      <c r="AF27" s="1791"/>
      <c r="AG27" s="346">
        <f t="shared" si="30"/>
        <v>0</v>
      </c>
      <c r="AH27" s="1792"/>
      <c r="AI27" s="351">
        <f t="shared" si="31"/>
        <v>0</v>
      </c>
      <c r="AJ27" s="1787"/>
      <c r="AK27" s="1788"/>
      <c r="AL27" s="1788"/>
      <c r="AM27" s="1788"/>
      <c r="AN27" s="1788"/>
      <c r="AO27" s="1788"/>
      <c r="AP27" s="346">
        <f t="shared" si="32"/>
        <v>0</v>
      </c>
      <c r="AQ27" s="1789"/>
      <c r="AR27" s="1792"/>
      <c r="AS27" s="1789"/>
      <c r="AT27" s="352">
        <f t="shared" si="1"/>
        <v>0</v>
      </c>
      <c r="AU27" s="1785"/>
      <c r="AV27" s="1793"/>
      <c r="AW27" s="1793"/>
      <c r="AX27" s="346">
        <f t="shared" si="33"/>
        <v>0</v>
      </c>
      <c r="AY27" s="1789"/>
      <c r="AZ27" s="1789"/>
      <c r="BA27" s="352">
        <f t="shared" si="2"/>
        <v>0</v>
      </c>
      <c r="BB27" s="1563"/>
      <c r="BC27" s="352">
        <f t="shared" si="3"/>
        <v>0</v>
      </c>
      <c r="BD27" s="498"/>
    </row>
    <row r="28" spans="1:56" s="509" customFormat="1" collapsed="1">
      <c r="A28" s="495"/>
      <c r="B28" s="506"/>
      <c r="C28" s="502"/>
      <c r="D28" s="503"/>
      <c r="E28" s="501"/>
      <c r="F28" s="502"/>
      <c r="G28" s="502"/>
      <c r="H28" s="502"/>
      <c r="I28" s="502"/>
      <c r="J28" s="502"/>
      <c r="K28" s="502"/>
      <c r="L28" s="502"/>
      <c r="M28" s="503"/>
      <c r="N28" s="504"/>
      <c r="O28" s="504"/>
      <c r="P28" s="504"/>
      <c r="Q28" s="503"/>
      <c r="R28" s="501"/>
      <c r="S28" s="502"/>
      <c r="T28" s="502"/>
      <c r="U28" s="505"/>
      <c r="V28" s="502"/>
      <c r="W28" s="500"/>
      <c r="X28" s="502"/>
      <c r="Y28" s="502"/>
      <c r="Z28" s="502"/>
      <c r="AA28" s="502"/>
      <c r="AB28" s="502"/>
      <c r="AC28" s="502"/>
      <c r="AD28" s="502"/>
      <c r="AE28" s="502"/>
      <c r="AF28" s="502"/>
      <c r="AG28" s="500"/>
      <c r="AH28" s="506"/>
      <c r="AI28" s="504"/>
      <c r="AJ28" s="501"/>
      <c r="AK28" s="502"/>
      <c r="AL28" s="502"/>
      <c r="AM28" s="502"/>
      <c r="AN28" s="502"/>
      <c r="AO28" s="502"/>
      <c r="AP28" s="500"/>
      <c r="AQ28" s="504"/>
      <c r="AR28" s="506"/>
      <c r="AS28" s="504"/>
      <c r="AT28" s="507"/>
      <c r="AU28" s="502"/>
      <c r="AV28" s="505"/>
      <c r="AW28" s="505"/>
      <c r="AX28" s="500"/>
      <c r="AY28" s="504"/>
      <c r="AZ28" s="504"/>
      <c r="BA28" s="507"/>
      <c r="BB28" s="508"/>
      <c r="BC28" s="507"/>
    </row>
    <row r="29" spans="1:56">
      <c r="A29" s="495" t="s">
        <v>59</v>
      </c>
      <c r="B29" s="497">
        <f t="shared" ref="B29:BA29" si="34">SUM(B30:B31)</f>
        <v>0</v>
      </c>
      <c r="C29" s="364">
        <f t="shared" si="34"/>
        <v>0</v>
      </c>
      <c r="D29" s="348">
        <f t="shared" si="34"/>
        <v>0</v>
      </c>
      <c r="E29" s="363">
        <f t="shared" si="34"/>
        <v>0</v>
      </c>
      <c r="F29" s="364">
        <f t="shared" si="34"/>
        <v>0</v>
      </c>
      <c r="G29" s="364">
        <f t="shared" si="34"/>
        <v>0</v>
      </c>
      <c r="H29" s="364">
        <f t="shared" si="34"/>
        <v>0</v>
      </c>
      <c r="I29" s="364">
        <f t="shared" si="34"/>
        <v>0</v>
      </c>
      <c r="J29" s="364">
        <f t="shared" si="34"/>
        <v>0</v>
      </c>
      <c r="K29" s="364">
        <f t="shared" si="34"/>
        <v>0</v>
      </c>
      <c r="L29" s="364">
        <f t="shared" si="34"/>
        <v>0</v>
      </c>
      <c r="M29" s="348">
        <f t="shared" si="34"/>
        <v>0</v>
      </c>
      <c r="N29" s="351">
        <f t="shared" si="34"/>
        <v>0</v>
      </c>
      <c r="O29" s="351">
        <f t="shared" si="34"/>
        <v>0</v>
      </c>
      <c r="P29" s="351">
        <f t="shared" si="34"/>
        <v>0</v>
      </c>
      <c r="Q29" s="348">
        <f t="shared" si="34"/>
        <v>0</v>
      </c>
      <c r="R29" s="363">
        <f t="shared" si="34"/>
        <v>0</v>
      </c>
      <c r="S29" s="364">
        <f t="shared" si="34"/>
        <v>0</v>
      </c>
      <c r="T29" s="364">
        <f t="shared" si="34"/>
        <v>0</v>
      </c>
      <c r="U29" s="496">
        <f t="shared" si="34"/>
        <v>0</v>
      </c>
      <c r="V29" s="364">
        <f>SUM(V30:V31)</f>
        <v>0</v>
      </c>
      <c r="W29" s="346">
        <f t="shared" si="34"/>
        <v>0</v>
      </c>
      <c r="X29" s="364">
        <f t="shared" si="34"/>
        <v>0</v>
      </c>
      <c r="Y29" s="364">
        <f t="shared" si="34"/>
        <v>0</v>
      </c>
      <c r="Z29" s="364">
        <f t="shared" si="34"/>
        <v>0</v>
      </c>
      <c r="AA29" s="364">
        <f t="shared" si="34"/>
        <v>0</v>
      </c>
      <c r="AB29" s="364">
        <f t="shared" si="34"/>
        <v>0</v>
      </c>
      <c r="AC29" s="364">
        <f t="shared" si="34"/>
        <v>0</v>
      </c>
      <c r="AD29" s="364">
        <f t="shared" si="34"/>
        <v>0</v>
      </c>
      <c r="AE29" s="364">
        <f t="shared" si="34"/>
        <v>0</v>
      </c>
      <c r="AF29" s="364">
        <f t="shared" si="34"/>
        <v>0</v>
      </c>
      <c r="AG29" s="346">
        <f t="shared" si="34"/>
        <v>0</v>
      </c>
      <c r="AH29" s="497">
        <f t="shared" si="34"/>
        <v>0</v>
      </c>
      <c r="AI29" s="351">
        <f t="shared" si="34"/>
        <v>0</v>
      </c>
      <c r="AJ29" s="363">
        <f t="shared" si="34"/>
        <v>0</v>
      </c>
      <c r="AK29" s="364">
        <f t="shared" si="34"/>
        <v>0</v>
      </c>
      <c r="AL29" s="364">
        <f t="shared" si="34"/>
        <v>0</v>
      </c>
      <c r="AM29" s="364">
        <f t="shared" si="34"/>
        <v>0</v>
      </c>
      <c r="AN29" s="364">
        <f t="shared" si="34"/>
        <v>0</v>
      </c>
      <c r="AO29" s="364">
        <f t="shared" si="34"/>
        <v>0</v>
      </c>
      <c r="AP29" s="346">
        <f t="shared" si="34"/>
        <v>0</v>
      </c>
      <c r="AQ29" s="351">
        <f t="shared" si="34"/>
        <v>0</v>
      </c>
      <c r="AR29" s="497">
        <f t="shared" si="34"/>
        <v>0</v>
      </c>
      <c r="AS29" s="351">
        <f t="shared" si="34"/>
        <v>0</v>
      </c>
      <c r="AT29" s="352">
        <f t="shared" si="34"/>
        <v>0</v>
      </c>
      <c r="AU29" s="364">
        <f t="shared" si="34"/>
        <v>0</v>
      </c>
      <c r="AV29" s="496">
        <f t="shared" si="34"/>
        <v>0</v>
      </c>
      <c r="AW29" s="496">
        <f t="shared" si="34"/>
        <v>0</v>
      </c>
      <c r="AX29" s="346">
        <f t="shared" si="34"/>
        <v>0</v>
      </c>
      <c r="AY29" s="351">
        <f t="shared" si="34"/>
        <v>0</v>
      </c>
      <c r="AZ29" s="351">
        <f t="shared" si="34"/>
        <v>0</v>
      </c>
      <c r="BA29" s="352">
        <f t="shared" si="34"/>
        <v>0</v>
      </c>
      <c r="BB29" s="351">
        <f>SUM(BB30:BB31)</f>
        <v>0</v>
      </c>
      <c r="BC29" s="352">
        <f>SUM(BC30:BC31)</f>
        <v>0</v>
      </c>
    </row>
    <row r="30" spans="1:56" hidden="1" outlineLevel="1">
      <c r="A30" s="272" t="s">
        <v>438</v>
      </c>
      <c r="B30" s="1784"/>
      <c r="C30" s="1785"/>
      <c r="D30" s="1786"/>
      <c r="E30" s="1787"/>
      <c r="F30" s="1788"/>
      <c r="G30" s="1788"/>
      <c r="H30" s="1788"/>
      <c r="I30" s="1788"/>
      <c r="J30" s="1788"/>
      <c r="K30" s="1788"/>
      <c r="L30" s="1788"/>
      <c r="M30" s="346">
        <f>SUM(E30:L30)</f>
        <v>0</v>
      </c>
      <c r="N30" s="1789"/>
      <c r="O30" s="1789"/>
      <c r="P30" s="1789"/>
      <c r="Q30" s="348">
        <f>B30+C30+M30+N30+O30+P30+D30</f>
        <v>0</v>
      </c>
      <c r="R30" s="1790"/>
      <c r="S30" s="1791"/>
      <c r="T30" s="1791"/>
      <c r="U30" s="1791"/>
      <c r="V30" s="1791"/>
      <c r="W30" s="346">
        <f>SUM(R30:V30)</f>
        <v>0</v>
      </c>
      <c r="X30" s="1790"/>
      <c r="Y30" s="1791"/>
      <c r="Z30" s="1791"/>
      <c r="AA30" s="1791"/>
      <c r="AB30" s="1791"/>
      <c r="AC30" s="1791"/>
      <c r="AD30" s="1791"/>
      <c r="AE30" s="1791"/>
      <c r="AF30" s="1791"/>
      <c r="AG30" s="346">
        <f>SUM(X30:AF30)</f>
        <v>0</v>
      </c>
      <c r="AH30" s="1792"/>
      <c r="AI30" s="351">
        <f>Q30+W30+AG30+AH30</f>
        <v>0</v>
      </c>
      <c r="AJ30" s="1787"/>
      <c r="AK30" s="1788"/>
      <c r="AL30" s="1788"/>
      <c r="AM30" s="1788"/>
      <c r="AN30" s="1788"/>
      <c r="AO30" s="1788"/>
      <c r="AP30" s="346">
        <f>SUM(AJ30:AO30)</f>
        <v>0</v>
      </c>
      <c r="AQ30" s="1789"/>
      <c r="AR30" s="1792"/>
      <c r="AS30" s="1789"/>
      <c r="AT30" s="352">
        <f t="shared" ref="AT30:AT46" si="35">AI30+AP30+AQ30+AR30+AS30</f>
        <v>0</v>
      </c>
      <c r="AU30" s="1785"/>
      <c r="AV30" s="1793"/>
      <c r="AW30" s="1793"/>
      <c r="AX30" s="346">
        <f>SUM(AU30:AW30)</f>
        <v>0</v>
      </c>
      <c r="AY30" s="1789"/>
      <c r="AZ30" s="1789"/>
      <c r="BA30" s="352">
        <f>AX30+AY30+AZ30</f>
        <v>0</v>
      </c>
      <c r="BB30" s="1789"/>
      <c r="BC30" s="352">
        <f t="shared" ref="BC30:BC46" si="36">BA30+AT30+BB30</f>
        <v>0</v>
      </c>
    </row>
    <row r="31" spans="1:56" hidden="1" outlineLevel="1">
      <c r="A31" s="272" t="s">
        <v>439</v>
      </c>
      <c r="B31" s="1450">
        <f>SUM(B32:B46)</f>
        <v>0</v>
      </c>
      <c r="C31" s="368">
        <f t="shared" ref="C31:AS31" si="37">SUM(C32:C46)</f>
        <v>0</v>
      </c>
      <c r="D31" s="1449">
        <f t="shared" si="37"/>
        <v>0</v>
      </c>
      <c r="E31" s="363">
        <f t="shared" si="37"/>
        <v>0</v>
      </c>
      <c r="F31" s="364">
        <f t="shared" si="37"/>
        <v>0</v>
      </c>
      <c r="G31" s="364">
        <f t="shared" si="37"/>
        <v>0</v>
      </c>
      <c r="H31" s="364">
        <f t="shared" si="37"/>
        <v>0</v>
      </c>
      <c r="I31" s="364">
        <f t="shared" si="37"/>
        <v>0</v>
      </c>
      <c r="J31" s="364">
        <f t="shared" si="37"/>
        <v>0</v>
      </c>
      <c r="K31" s="364">
        <f t="shared" si="37"/>
        <v>0</v>
      </c>
      <c r="L31" s="364">
        <f t="shared" si="37"/>
        <v>0</v>
      </c>
      <c r="M31" s="346">
        <f t="shared" si="37"/>
        <v>0</v>
      </c>
      <c r="N31" s="365">
        <f t="shared" si="37"/>
        <v>0</v>
      </c>
      <c r="O31" s="365">
        <f t="shared" si="37"/>
        <v>0</v>
      </c>
      <c r="P31" s="365">
        <f t="shared" si="37"/>
        <v>0</v>
      </c>
      <c r="Q31" s="348">
        <f t="shared" si="37"/>
        <v>0</v>
      </c>
      <c r="R31" s="366">
        <f t="shared" si="37"/>
        <v>0</v>
      </c>
      <c r="S31" s="367">
        <f t="shared" si="37"/>
        <v>0</v>
      </c>
      <c r="T31" s="367">
        <f t="shared" si="37"/>
        <v>0</v>
      </c>
      <c r="U31" s="367">
        <f t="shared" si="37"/>
        <v>0</v>
      </c>
      <c r="V31" s="367">
        <f t="shared" si="37"/>
        <v>0</v>
      </c>
      <c r="W31" s="346">
        <f t="shared" si="37"/>
        <v>0</v>
      </c>
      <c r="X31" s="366">
        <f t="shared" si="37"/>
        <v>0</v>
      </c>
      <c r="Y31" s="367">
        <f t="shared" si="37"/>
        <v>0</v>
      </c>
      <c r="Z31" s="367">
        <f t="shared" si="37"/>
        <v>0</v>
      </c>
      <c r="AA31" s="367">
        <f t="shared" si="37"/>
        <v>0</v>
      </c>
      <c r="AB31" s="367">
        <f t="shared" si="37"/>
        <v>0</v>
      </c>
      <c r="AC31" s="367">
        <f t="shared" si="37"/>
        <v>0</v>
      </c>
      <c r="AD31" s="367">
        <f t="shared" si="37"/>
        <v>0</v>
      </c>
      <c r="AE31" s="367">
        <f t="shared" si="37"/>
        <v>0</v>
      </c>
      <c r="AF31" s="367">
        <f t="shared" si="37"/>
        <v>0</v>
      </c>
      <c r="AG31" s="346">
        <f t="shared" si="37"/>
        <v>0</v>
      </c>
      <c r="AH31" s="370">
        <f t="shared" si="37"/>
        <v>0</v>
      </c>
      <c r="AI31" s="351">
        <f t="shared" si="37"/>
        <v>0</v>
      </c>
      <c r="AJ31" s="363">
        <f t="shared" si="37"/>
        <v>0</v>
      </c>
      <c r="AK31" s="364">
        <f t="shared" si="37"/>
        <v>0</v>
      </c>
      <c r="AL31" s="364">
        <f t="shared" si="37"/>
        <v>0</v>
      </c>
      <c r="AM31" s="364">
        <f t="shared" si="37"/>
        <v>0</v>
      </c>
      <c r="AN31" s="364">
        <f t="shared" si="37"/>
        <v>0</v>
      </c>
      <c r="AO31" s="364">
        <f t="shared" si="37"/>
        <v>0</v>
      </c>
      <c r="AP31" s="346">
        <f t="shared" si="37"/>
        <v>0</v>
      </c>
      <c r="AQ31" s="365">
        <f t="shared" si="37"/>
        <v>0</v>
      </c>
      <c r="AR31" s="370">
        <f t="shared" si="37"/>
        <v>0</v>
      </c>
      <c r="AS31" s="365">
        <f t="shared" si="37"/>
        <v>0</v>
      </c>
      <c r="AT31" s="352">
        <f>AI31+AP31+AQ31+AR31+AS31</f>
        <v>0</v>
      </c>
      <c r="AU31" s="368">
        <f t="shared" ref="AU31" si="38">SUM(AU32:AU46)</f>
        <v>0</v>
      </c>
      <c r="AV31" s="369">
        <f t="shared" ref="AV31" si="39">SUM(AV32:AV46)</f>
        <v>0</v>
      </c>
      <c r="AW31" s="369">
        <f t="shared" ref="AW31" si="40">SUM(AW32:AW46)</f>
        <v>0</v>
      </c>
      <c r="AX31" s="346">
        <f>SUM(AX32:AX46)</f>
        <v>0</v>
      </c>
      <c r="AY31" s="365">
        <f t="shared" ref="AY31" si="41">SUM(AY32:AY46)</f>
        <v>0</v>
      </c>
      <c r="AZ31" s="365">
        <f>SUM(AZ32:AZ46)</f>
        <v>0</v>
      </c>
      <c r="BA31" s="352">
        <f>AX31+AZ31+AY31</f>
        <v>0</v>
      </c>
      <c r="BB31" s="365">
        <f t="shared" ref="BB31" si="42">SUM(BB32:BB46)</f>
        <v>0</v>
      </c>
      <c r="BC31" s="352">
        <f t="shared" si="36"/>
        <v>0</v>
      </c>
    </row>
    <row r="32" spans="1:56" hidden="1" outlineLevel="2">
      <c r="A32" s="1777" t="str">
        <f>Cover!C21</f>
        <v>- none -</v>
      </c>
      <c r="B32" s="1784"/>
      <c r="C32" s="1785"/>
      <c r="D32" s="1786"/>
      <c r="E32" s="1787"/>
      <c r="F32" s="1788"/>
      <c r="G32" s="1788"/>
      <c r="H32" s="1788"/>
      <c r="I32" s="1788"/>
      <c r="J32" s="1788"/>
      <c r="K32" s="1788"/>
      <c r="L32" s="1788"/>
      <c r="M32" s="346">
        <f t="shared" ref="M32:M41" si="43">SUM(E32:L32)</f>
        <v>0</v>
      </c>
      <c r="N32" s="1789"/>
      <c r="O32" s="1789"/>
      <c r="P32" s="1789"/>
      <c r="Q32" s="348">
        <f t="shared" ref="Q32:Q46" si="44">B32+C32+M32+N32+O32+P32+D32</f>
        <v>0</v>
      </c>
      <c r="R32" s="1790"/>
      <c r="S32" s="1791"/>
      <c r="T32" s="1791"/>
      <c r="U32" s="1791"/>
      <c r="V32" s="1791"/>
      <c r="W32" s="346">
        <f t="shared" ref="W32:W46" si="45">SUM(R32:V32)</f>
        <v>0</v>
      </c>
      <c r="X32" s="1790"/>
      <c r="Y32" s="1791"/>
      <c r="Z32" s="1791"/>
      <c r="AA32" s="1791"/>
      <c r="AB32" s="1791"/>
      <c r="AC32" s="1791"/>
      <c r="AD32" s="1791"/>
      <c r="AE32" s="1791"/>
      <c r="AF32" s="1791"/>
      <c r="AG32" s="346">
        <f t="shared" ref="AG32:AG46" si="46">SUM(X32:AF32)</f>
        <v>0</v>
      </c>
      <c r="AH32" s="1792"/>
      <c r="AI32" s="351">
        <f t="shared" ref="AI32:AI46" si="47">Q32+W32+AG32+AH32</f>
        <v>0</v>
      </c>
      <c r="AJ32" s="1787"/>
      <c r="AK32" s="1788"/>
      <c r="AL32" s="1788"/>
      <c r="AM32" s="1788"/>
      <c r="AN32" s="1788"/>
      <c r="AO32" s="1788"/>
      <c r="AP32" s="346">
        <f t="shared" ref="AP32:AP46" si="48">SUM(AJ32:AO32)</f>
        <v>0</v>
      </c>
      <c r="AQ32" s="1789"/>
      <c r="AR32" s="1792"/>
      <c r="AS32" s="1789"/>
      <c r="AT32" s="352">
        <f t="shared" si="35"/>
        <v>0</v>
      </c>
      <c r="AU32" s="1785"/>
      <c r="AV32" s="1793"/>
      <c r="AW32" s="1793"/>
      <c r="AX32" s="346">
        <f t="shared" ref="AX32:AX46" si="49">SUM(AU32:AW32)</f>
        <v>0</v>
      </c>
      <c r="AY32" s="1789"/>
      <c r="AZ32" s="1789"/>
      <c r="BA32" s="352">
        <f t="shared" ref="BA32:BA46" si="50">AX32+AY32+AZ32</f>
        <v>0</v>
      </c>
      <c r="BB32" s="1789"/>
      <c r="BC32" s="352">
        <f t="shared" si="36"/>
        <v>0</v>
      </c>
    </row>
    <row r="33" spans="1:56" hidden="1" outlineLevel="2">
      <c r="A33" s="1777" t="str">
        <f>Cover!C22</f>
        <v>- none -</v>
      </c>
      <c r="B33" s="1784"/>
      <c r="C33" s="1785"/>
      <c r="D33" s="1786"/>
      <c r="E33" s="1787"/>
      <c r="F33" s="1788"/>
      <c r="G33" s="1788"/>
      <c r="H33" s="1788"/>
      <c r="I33" s="1788"/>
      <c r="J33" s="1788"/>
      <c r="K33" s="1788"/>
      <c r="L33" s="1788"/>
      <c r="M33" s="346">
        <f t="shared" si="43"/>
        <v>0</v>
      </c>
      <c r="N33" s="1789"/>
      <c r="O33" s="1789"/>
      <c r="P33" s="1789"/>
      <c r="Q33" s="348">
        <f t="shared" si="44"/>
        <v>0</v>
      </c>
      <c r="R33" s="1790"/>
      <c r="S33" s="1791"/>
      <c r="T33" s="1791"/>
      <c r="U33" s="1791"/>
      <c r="V33" s="1791"/>
      <c r="W33" s="346">
        <f t="shared" si="45"/>
        <v>0</v>
      </c>
      <c r="X33" s="1790"/>
      <c r="Y33" s="1791"/>
      <c r="Z33" s="1791"/>
      <c r="AA33" s="1791"/>
      <c r="AB33" s="1791"/>
      <c r="AC33" s="1791"/>
      <c r="AD33" s="1791"/>
      <c r="AE33" s="1791"/>
      <c r="AF33" s="1791"/>
      <c r="AG33" s="346">
        <f t="shared" si="46"/>
        <v>0</v>
      </c>
      <c r="AH33" s="1792"/>
      <c r="AI33" s="351">
        <f t="shared" si="47"/>
        <v>0</v>
      </c>
      <c r="AJ33" s="1787"/>
      <c r="AK33" s="1788"/>
      <c r="AL33" s="1788"/>
      <c r="AM33" s="1788"/>
      <c r="AN33" s="1788"/>
      <c r="AO33" s="1788"/>
      <c r="AP33" s="346">
        <f t="shared" si="48"/>
        <v>0</v>
      </c>
      <c r="AQ33" s="1789"/>
      <c r="AR33" s="1792"/>
      <c r="AS33" s="1789"/>
      <c r="AT33" s="352">
        <f t="shared" si="35"/>
        <v>0</v>
      </c>
      <c r="AU33" s="1785"/>
      <c r="AV33" s="1793"/>
      <c r="AW33" s="1793"/>
      <c r="AX33" s="346">
        <f t="shared" si="49"/>
        <v>0</v>
      </c>
      <c r="AY33" s="1789"/>
      <c r="AZ33" s="1789"/>
      <c r="BA33" s="352">
        <f t="shared" si="50"/>
        <v>0</v>
      </c>
      <c r="BB33" s="1789"/>
      <c r="BC33" s="352">
        <f t="shared" si="36"/>
        <v>0</v>
      </c>
    </row>
    <row r="34" spans="1:56" hidden="1" outlineLevel="2">
      <c r="A34" s="1777" t="str">
        <f>Cover!C23</f>
        <v>- none -</v>
      </c>
      <c r="B34" s="1784"/>
      <c r="C34" s="1785"/>
      <c r="D34" s="1786"/>
      <c r="E34" s="1787"/>
      <c r="F34" s="1788"/>
      <c r="G34" s="1788"/>
      <c r="H34" s="1788"/>
      <c r="I34" s="1788"/>
      <c r="J34" s="1788"/>
      <c r="K34" s="1788"/>
      <c r="L34" s="1788"/>
      <c r="M34" s="346">
        <f t="shared" si="43"/>
        <v>0</v>
      </c>
      <c r="N34" s="1789"/>
      <c r="O34" s="1789"/>
      <c r="P34" s="1789"/>
      <c r="Q34" s="348">
        <f t="shared" si="44"/>
        <v>0</v>
      </c>
      <c r="R34" s="1790"/>
      <c r="S34" s="1791"/>
      <c r="T34" s="1791"/>
      <c r="U34" s="1791"/>
      <c r="V34" s="1791"/>
      <c r="W34" s="346">
        <f t="shared" si="45"/>
        <v>0</v>
      </c>
      <c r="X34" s="1790"/>
      <c r="Y34" s="1791"/>
      <c r="Z34" s="1791"/>
      <c r="AA34" s="1791"/>
      <c r="AB34" s="1791"/>
      <c r="AC34" s="1791"/>
      <c r="AD34" s="1791"/>
      <c r="AE34" s="1791"/>
      <c r="AF34" s="1791"/>
      <c r="AG34" s="346">
        <f t="shared" si="46"/>
        <v>0</v>
      </c>
      <c r="AH34" s="1792"/>
      <c r="AI34" s="351">
        <f t="shared" si="47"/>
        <v>0</v>
      </c>
      <c r="AJ34" s="1787"/>
      <c r="AK34" s="1788"/>
      <c r="AL34" s="1788"/>
      <c r="AM34" s="1788"/>
      <c r="AN34" s="1788"/>
      <c r="AO34" s="1788"/>
      <c r="AP34" s="346">
        <f t="shared" si="48"/>
        <v>0</v>
      </c>
      <c r="AQ34" s="1789"/>
      <c r="AR34" s="1792"/>
      <c r="AS34" s="1789"/>
      <c r="AT34" s="352">
        <f t="shared" si="35"/>
        <v>0</v>
      </c>
      <c r="AU34" s="1785"/>
      <c r="AV34" s="1793"/>
      <c r="AW34" s="1793"/>
      <c r="AX34" s="346">
        <f t="shared" si="49"/>
        <v>0</v>
      </c>
      <c r="AY34" s="1789"/>
      <c r="AZ34" s="1789"/>
      <c r="BA34" s="352">
        <f t="shared" si="50"/>
        <v>0</v>
      </c>
      <c r="BB34" s="1789"/>
      <c r="BC34" s="352">
        <f t="shared" si="36"/>
        <v>0</v>
      </c>
    </row>
    <row r="35" spans="1:56" hidden="1" outlineLevel="2">
      <c r="A35" s="1777" t="str">
        <f>Cover!C24</f>
        <v>- none -</v>
      </c>
      <c r="B35" s="1784"/>
      <c r="C35" s="1785"/>
      <c r="D35" s="1786"/>
      <c r="E35" s="1787"/>
      <c r="F35" s="1788"/>
      <c r="G35" s="1788"/>
      <c r="H35" s="1788"/>
      <c r="I35" s="1788"/>
      <c r="J35" s="1788"/>
      <c r="K35" s="1788"/>
      <c r="L35" s="1788"/>
      <c r="M35" s="346">
        <f t="shared" si="43"/>
        <v>0</v>
      </c>
      <c r="N35" s="1789"/>
      <c r="O35" s="1789"/>
      <c r="P35" s="1789"/>
      <c r="Q35" s="348">
        <f t="shared" si="44"/>
        <v>0</v>
      </c>
      <c r="R35" s="1790"/>
      <c r="S35" s="1791"/>
      <c r="T35" s="1791"/>
      <c r="U35" s="1791"/>
      <c r="V35" s="1791"/>
      <c r="W35" s="346">
        <f t="shared" si="45"/>
        <v>0</v>
      </c>
      <c r="X35" s="1790"/>
      <c r="Y35" s="1791"/>
      <c r="Z35" s="1791"/>
      <c r="AA35" s="1791"/>
      <c r="AB35" s="1791"/>
      <c r="AC35" s="1791"/>
      <c r="AD35" s="1791"/>
      <c r="AE35" s="1791"/>
      <c r="AF35" s="1791"/>
      <c r="AG35" s="346">
        <f t="shared" si="46"/>
        <v>0</v>
      </c>
      <c r="AH35" s="1792"/>
      <c r="AI35" s="351">
        <f t="shared" si="47"/>
        <v>0</v>
      </c>
      <c r="AJ35" s="1787"/>
      <c r="AK35" s="1788"/>
      <c r="AL35" s="1788"/>
      <c r="AM35" s="1788"/>
      <c r="AN35" s="1788"/>
      <c r="AO35" s="1788"/>
      <c r="AP35" s="346">
        <f t="shared" si="48"/>
        <v>0</v>
      </c>
      <c r="AQ35" s="1789"/>
      <c r="AR35" s="1792"/>
      <c r="AS35" s="1789"/>
      <c r="AT35" s="352">
        <f t="shared" si="35"/>
        <v>0</v>
      </c>
      <c r="AU35" s="1785"/>
      <c r="AV35" s="1793"/>
      <c r="AW35" s="1793"/>
      <c r="AX35" s="346">
        <f t="shared" si="49"/>
        <v>0</v>
      </c>
      <c r="AY35" s="1789"/>
      <c r="AZ35" s="1789"/>
      <c r="BA35" s="352">
        <f t="shared" si="50"/>
        <v>0</v>
      </c>
      <c r="BB35" s="1789"/>
      <c r="BC35" s="352">
        <f t="shared" si="36"/>
        <v>0</v>
      </c>
    </row>
    <row r="36" spans="1:56" hidden="1" outlineLevel="2">
      <c r="A36" s="1777" t="str">
        <f>Cover!C25</f>
        <v>- none -</v>
      </c>
      <c r="B36" s="1784"/>
      <c r="C36" s="1785"/>
      <c r="D36" s="1786"/>
      <c r="E36" s="1787"/>
      <c r="F36" s="1788"/>
      <c r="G36" s="1788"/>
      <c r="H36" s="1788"/>
      <c r="I36" s="1788"/>
      <c r="J36" s="1788"/>
      <c r="K36" s="1788"/>
      <c r="L36" s="1788"/>
      <c r="M36" s="346">
        <f t="shared" si="43"/>
        <v>0</v>
      </c>
      <c r="N36" s="1789"/>
      <c r="O36" s="1789"/>
      <c r="P36" s="1789"/>
      <c r="Q36" s="348">
        <f t="shared" si="44"/>
        <v>0</v>
      </c>
      <c r="R36" s="1790"/>
      <c r="S36" s="1791"/>
      <c r="T36" s="1791"/>
      <c r="U36" s="1791"/>
      <c r="V36" s="1791"/>
      <c r="W36" s="346">
        <f t="shared" si="45"/>
        <v>0</v>
      </c>
      <c r="X36" s="1790"/>
      <c r="Y36" s="1791"/>
      <c r="Z36" s="1791"/>
      <c r="AA36" s="1791"/>
      <c r="AB36" s="1791"/>
      <c r="AC36" s="1791"/>
      <c r="AD36" s="1791"/>
      <c r="AE36" s="1791"/>
      <c r="AF36" s="1791"/>
      <c r="AG36" s="346">
        <f t="shared" si="46"/>
        <v>0</v>
      </c>
      <c r="AH36" s="1792"/>
      <c r="AI36" s="351">
        <f t="shared" si="47"/>
        <v>0</v>
      </c>
      <c r="AJ36" s="1787"/>
      <c r="AK36" s="1788"/>
      <c r="AL36" s="1788"/>
      <c r="AM36" s="1788"/>
      <c r="AN36" s="1788"/>
      <c r="AO36" s="1788"/>
      <c r="AP36" s="346">
        <f t="shared" si="48"/>
        <v>0</v>
      </c>
      <c r="AQ36" s="1789"/>
      <c r="AR36" s="1792"/>
      <c r="AS36" s="1789"/>
      <c r="AT36" s="352">
        <f t="shared" si="35"/>
        <v>0</v>
      </c>
      <c r="AU36" s="1785"/>
      <c r="AV36" s="1793"/>
      <c r="AW36" s="1793"/>
      <c r="AX36" s="346">
        <f t="shared" si="49"/>
        <v>0</v>
      </c>
      <c r="AY36" s="1789"/>
      <c r="AZ36" s="1789"/>
      <c r="BA36" s="352">
        <f t="shared" si="50"/>
        <v>0</v>
      </c>
      <c r="BB36" s="1789"/>
      <c r="BC36" s="352">
        <f t="shared" si="36"/>
        <v>0</v>
      </c>
    </row>
    <row r="37" spans="1:56" hidden="1" outlineLevel="2">
      <c r="A37" s="1777" t="str">
        <f>Cover!C26</f>
        <v>- none -</v>
      </c>
      <c r="B37" s="1784"/>
      <c r="C37" s="1785"/>
      <c r="D37" s="1786"/>
      <c r="E37" s="1787"/>
      <c r="F37" s="1788"/>
      <c r="G37" s="1788"/>
      <c r="H37" s="1788"/>
      <c r="I37" s="1788"/>
      <c r="J37" s="1788"/>
      <c r="K37" s="1788"/>
      <c r="L37" s="1788"/>
      <c r="M37" s="346">
        <f t="shared" si="43"/>
        <v>0</v>
      </c>
      <c r="N37" s="1789"/>
      <c r="O37" s="1789"/>
      <c r="P37" s="1789"/>
      <c r="Q37" s="348">
        <f t="shared" si="44"/>
        <v>0</v>
      </c>
      <c r="R37" s="1790"/>
      <c r="S37" s="1791"/>
      <c r="T37" s="1791"/>
      <c r="U37" s="1791"/>
      <c r="V37" s="1791"/>
      <c r="W37" s="346">
        <f t="shared" si="45"/>
        <v>0</v>
      </c>
      <c r="X37" s="1790"/>
      <c r="Y37" s="1791"/>
      <c r="Z37" s="1791"/>
      <c r="AA37" s="1791"/>
      <c r="AB37" s="1791"/>
      <c r="AC37" s="1791"/>
      <c r="AD37" s="1791"/>
      <c r="AE37" s="1791"/>
      <c r="AF37" s="1791"/>
      <c r="AG37" s="346">
        <f t="shared" si="46"/>
        <v>0</v>
      </c>
      <c r="AH37" s="1792"/>
      <c r="AI37" s="351">
        <f t="shared" si="47"/>
        <v>0</v>
      </c>
      <c r="AJ37" s="1787"/>
      <c r="AK37" s="1788"/>
      <c r="AL37" s="1788"/>
      <c r="AM37" s="1788"/>
      <c r="AN37" s="1788"/>
      <c r="AO37" s="1788"/>
      <c r="AP37" s="346">
        <f t="shared" si="48"/>
        <v>0</v>
      </c>
      <c r="AQ37" s="1789"/>
      <c r="AR37" s="1792"/>
      <c r="AS37" s="1789"/>
      <c r="AT37" s="352">
        <f t="shared" si="35"/>
        <v>0</v>
      </c>
      <c r="AU37" s="1785"/>
      <c r="AV37" s="1793"/>
      <c r="AW37" s="1793"/>
      <c r="AX37" s="346">
        <f t="shared" si="49"/>
        <v>0</v>
      </c>
      <c r="AY37" s="1789"/>
      <c r="AZ37" s="1789"/>
      <c r="BA37" s="352">
        <f t="shared" si="50"/>
        <v>0</v>
      </c>
      <c r="BB37" s="1789"/>
      <c r="BC37" s="352">
        <f t="shared" si="36"/>
        <v>0</v>
      </c>
    </row>
    <row r="38" spans="1:56" hidden="1" outlineLevel="2">
      <c r="A38" s="1777" t="str">
        <f>Cover!C27</f>
        <v>- none -</v>
      </c>
      <c r="B38" s="1784"/>
      <c r="C38" s="1785"/>
      <c r="D38" s="1786"/>
      <c r="E38" s="1787"/>
      <c r="F38" s="1788"/>
      <c r="G38" s="1788"/>
      <c r="H38" s="1788"/>
      <c r="I38" s="1788"/>
      <c r="J38" s="1788"/>
      <c r="K38" s="1788"/>
      <c r="L38" s="1788"/>
      <c r="M38" s="346">
        <f t="shared" si="43"/>
        <v>0</v>
      </c>
      <c r="N38" s="1789"/>
      <c r="O38" s="1789"/>
      <c r="P38" s="1789"/>
      <c r="Q38" s="348">
        <f t="shared" si="44"/>
        <v>0</v>
      </c>
      <c r="R38" s="1790"/>
      <c r="S38" s="1791"/>
      <c r="T38" s="1791"/>
      <c r="U38" s="1791"/>
      <c r="V38" s="1791"/>
      <c r="W38" s="346">
        <f t="shared" si="45"/>
        <v>0</v>
      </c>
      <c r="X38" s="1790"/>
      <c r="Y38" s="1791"/>
      <c r="Z38" s="1791"/>
      <c r="AA38" s="1791"/>
      <c r="AB38" s="1791"/>
      <c r="AC38" s="1791"/>
      <c r="AD38" s="1791"/>
      <c r="AE38" s="1791"/>
      <c r="AF38" s="1791"/>
      <c r="AG38" s="346">
        <f t="shared" si="46"/>
        <v>0</v>
      </c>
      <c r="AH38" s="1792"/>
      <c r="AI38" s="351">
        <f t="shared" si="47"/>
        <v>0</v>
      </c>
      <c r="AJ38" s="1787"/>
      <c r="AK38" s="1788"/>
      <c r="AL38" s="1788"/>
      <c r="AM38" s="1788"/>
      <c r="AN38" s="1788"/>
      <c r="AO38" s="1788"/>
      <c r="AP38" s="346">
        <f t="shared" si="48"/>
        <v>0</v>
      </c>
      <c r="AQ38" s="1789"/>
      <c r="AR38" s="1792"/>
      <c r="AS38" s="1789"/>
      <c r="AT38" s="352">
        <f t="shared" si="35"/>
        <v>0</v>
      </c>
      <c r="AU38" s="1785"/>
      <c r="AV38" s="1793"/>
      <c r="AW38" s="1793"/>
      <c r="AX38" s="346">
        <f t="shared" si="49"/>
        <v>0</v>
      </c>
      <c r="AY38" s="1789"/>
      <c r="AZ38" s="1789"/>
      <c r="BA38" s="352">
        <f t="shared" si="50"/>
        <v>0</v>
      </c>
      <c r="BB38" s="1789"/>
      <c r="BC38" s="352">
        <f t="shared" si="36"/>
        <v>0</v>
      </c>
    </row>
    <row r="39" spans="1:56" hidden="1" outlineLevel="2">
      <c r="A39" s="1777" t="str">
        <f>Cover!C28</f>
        <v>- none -</v>
      </c>
      <c r="B39" s="1784"/>
      <c r="C39" s="1785"/>
      <c r="D39" s="1786"/>
      <c r="E39" s="1787"/>
      <c r="F39" s="1788"/>
      <c r="G39" s="1788"/>
      <c r="H39" s="1788"/>
      <c r="I39" s="1788"/>
      <c r="J39" s="1788"/>
      <c r="K39" s="1788"/>
      <c r="L39" s="1788"/>
      <c r="M39" s="346">
        <f t="shared" si="43"/>
        <v>0</v>
      </c>
      <c r="N39" s="1789"/>
      <c r="O39" s="1789"/>
      <c r="P39" s="1789"/>
      <c r="Q39" s="348">
        <f t="shared" si="44"/>
        <v>0</v>
      </c>
      <c r="R39" s="1790"/>
      <c r="S39" s="1791"/>
      <c r="T39" s="1791"/>
      <c r="U39" s="1791"/>
      <c r="V39" s="1791"/>
      <c r="W39" s="346">
        <f t="shared" si="45"/>
        <v>0</v>
      </c>
      <c r="X39" s="1790"/>
      <c r="Y39" s="1791"/>
      <c r="Z39" s="1791"/>
      <c r="AA39" s="1791"/>
      <c r="AB39" s="1791"/>
      <c r="AC39" s="1791"/>
      <c r="AD39" s="1791"/>
      <c r="AE39" s="1791"/>
      <c r="AF39" s="1791"/>
      <c r="AG39" s="346">
        <f t="shared" si="46"/>
        <v>0</v>
      </c>
      <c r="AH39" s="1792"/>
      <c r="AI39" s="351">
        <f t="shared" si="47"/>
        <v>0</v>
      </c>
      <c r="AJ39" s="1787"/>
      <c r="AK39" s="1788"/>
      <c r="AL39" s="1788"/>
      <c r="AM39" s="1788"/>
      <c r="AN39" s="1788"/>
      <c r="AO39" s="1788"/>
      <c r="AP39" s="346">
        <f t="shared" si="48"/>
        <v>0</v>
      </c>
      <c r="AQ39" s="1789"/>
      <c r="AR39" s="1792"/>
      <c r="AS39" s="1789"/>
      <c r="AT39" s="352">
        <f t="shared" si="35"/>
        <v>0</v>
      </c>
      <c r="AU39" s="1785"/>
      <c r="AV39" s="1793"/>
      <c r="AW39" s="1793"/>
      <c r="AX39" s="346">
        <f t="shared" si="49"/>
        <v>0</v>
      </c>
      <c r="AY39" s="1789"/>
      <c r="AZ39" s="1789"/>
      <c r="BA39" s="352">
        <f t="shared" si="50"/>
        <v>0</v>
      </c>
      <c r="BB39" s="1789"/>
      <c r="BC39" s="352">
        <f t="shared" si="36"/>
        <v>0</v>
      </c>
      <c r="BD39" s="498"/>
    </row>
    <row r="40" spans="1:56" hidden="1" outlineLevel="2">
      <c r="A40" s="1777" t="str">
        <f>Cover!C29</f>
        <v>- none -</v>
      </c>
      <c r="B40" s="1784"/>
      <c r="C40" s="1785"/>
      <c r="D40" s="1786"/>
      <c r="E40" s="1787"/>
      <c r="F40" s="1788"/>
      <c r="G40" s="1788"/>
      <c r="H40" s="1788"/>
      <c r="I40" s="1788"/>
      <c r="J40" s="1788"/>
      <c r="K40" s="1788"/>
      <c r="L40" s="1788"/>
      <c r="M40" s="346">
        <f t="shared" si="43"/>
        <v>0</v>
      </c>
      <c r="N40" s="1789"/>
      <c r="O40" s="1789"/>
      <c r="P40" s="1789"/>
      <c r="Q40" s="348">
        <f t="shared" si="44"/>
        <v>0</v>
      </c>
      <c r="R40" s="1790"/>
      <c r="S40" s="1791"/>
      <c r="T40" s="1791"/>
      <c r="U40" s="1791"/>
      <c r="V40" s="1791"/>
      <c r="W40" s="346">
        <f t="shared" si="45"/>
        <v>0</v>
      </c>
      <c r="X40" s="1790"/>
      <c r="Y40" s="1791"/>
      <c r="Z40" s="1791"/>
      <c r="AA40" s="1791"/>
      <c r="AB40" s="1791"/>
      <c r="AC40" s="1791"/>
      <c r="AD40" s="1791"/>
      <c r="AE40" s="1791"/>
      <c r="AF40" s="1791"/>
      <c r="AG40" s="346">
        <f t="shared" si="46"/>
        <v>0</v>
      </c>
      <c r="AH40" s="1792"/>
      <c r="AI40" s="351">
        <f t="shared" si="47"/>
        <v>0</v>
      </c>
      <c r="AJ40" s="1787"/>
      <c r="AK40" s="1788"/>
      <c r="AL40" s="1788"/>
      <c r="AM40" s="1788"/>
      <c r="AN40" s="1788"/>
      <c r="AO40" s="1788"/>
      <c r="AP40" s="346">
        <f t="shared" si="48"/>
        <v>0</v>
      </c>
      <c r="AQ40" s="1789"/>
      <c r="AR40" s="1792"/>
      <c r="AS40" s="1789"/>
      <c r="AT40" s="352">
        <f t="shared" si="35"/>
        <v>0</v>
      </c>
      <c r="AU40" s="1785"/>
      <c r="AV40" s="1793"/>
      <c r="AW40" s="1793"/>
      <c r="AX40" s="346">
        <f t="shared" si="49"/>
        <v>0</v>
      </c>
      <c r="AY40" s="1789"/>
      <c r="AZ40" s="1789"/>
      <c r="BA40" s="352">
        <f t="shared" si="50"/>
        <v>0</v>
      </c>
      <c r="BB40" s="1789"/>
      <c r="BC40" s="352">
        <f t="shared" si="36"/>
        <v>0</v>
      </c>
      <c r="BD40" s="499"/>
    </row>
    <row r="41" spans="1:56" hidden="1" outlineLevel="2">
      <c r="A41" s="1777" t="str">
        <f>Cover!C30</f>
        <v>- none -</v>
      </c>
      <c r="B41" s="1784"/>
      <c r="C41" s="1785"/>
      <c r="D41" s="1786"/>
      <c r="E41" s="1787"/>
      <c r="F41" s="1788"/>
      <c r="G41" s="1788"/>
      <c r="H41" s="1788"/>
      <c r="I41" s="1788"/>
      <c r="J41" s="1788"/>
      <c r="K41" s="1788"/>
      <c r="L41" s="1788"/>
      <c r="M41" s="346">
        <f t="shared" si="43"/>
        <v>0</v>
      </c>
      <c r="N41" s="1789"/>
      <c r="O41" s="1789"/>
      <c r="P41" s="1789"/>
      <c r="Q41" s="348">
        <f t="shared" si="44"/>
        <v>0</v>
      </c>
      <c r="R41" s="1790"/>
      <c r="S41" s="1791"/>
      <c r="T41" s="1791"/>
      <c r="U41" s="1791"/>
      <c r="V41" s="1791"/>
      <c r="W41" s="346">
        <f t="shared" si="45"/>
        <v>0</v>
      </c>
      <c r="X41" s="1790"/>
      <c r="Y41" s="1791"/>
      <c r="Z41" s="1791"/>
      <c r="AA41" s="1791"/>
      <c r="AB41" s="1791"/>
      <c r="AC41" s="1791"/>
      <c r="AD41" s="1791"/>
      <c r="AE41" s="1791"/>
      <c r="AF41" s="1791"/>
      <c r="AG41" s="346">
        <f t="shared" si="46"/>
        <v>0</v>
      </c>
      <c r="AH41" s="1792"/>
      <c r="AI41" s="351">
        <f t="shared" si="47"/>
        <v>0</v>
      </c>
      <c r="AJ41" s="1787"/>
      <c r="AK41" s="1788"/>
      <c r="AL41" s="1788"/>
      <c r="AM41" s="1788"/>
      <c r="AN41" s="1788"/>
      <c r="AO41" s="1788"/>
      <c r="AP41" s="346">
        <f t="shared" si="48"/>
        <v>0</v>
      </c>
      <c r="AQ41" s="1789"/>
      <c r="AR41" s="1792"/>
      <c r="AS41" s="1789"/>
      <c r="AT41" s="352">
        <f t="shared" si="35"/>
        <v>0</v>
      </c>
      <c r="AU41" s="1785"/>
      <c r="AV41" s="1793"/>
      <c r="AW41" s="1793"/>
      <c r="AX41" s="346">
        <f t="shared" si="49"/>
        <v>0</v>
      </c>
      <c r="AY41" s="1789"/>
      <c r="AZ41" s="1789"/>
      <c r="BA41" s="352">
        <f t="shared" si="50"/>
        <v>0</v>
      </c>
      <c r="BB41" s="1789"/>
      <c r="BC41" s="352">
        <f t="shared" si="36"/>
        <v>0</v>
      </c>
      <c r="BD41" s="498"/>
    </row>
    <row r="42" spans="1:56" hidden="1" outlineLevel="2">
      <c r="A42" s="1777" t="str">
        <f>Cover!C31</f>
        <v>- none -</v>
      </c>
      <c r="B42" s="1784"/>
      <c r="C42" s="1785"/>
      <c r="D42" s="1786"/>
      <c r="E42" s="1787"/>
      <c r="F42" s="1788"/>
      <c r="G42" s="1788"/>
      <c r="H42" s="1788"/>
      <c r="I42" s="1788"/>
      <c r="J42" s="1788"/>
      <c r="K42" s="1788"/>
      <c r="L42" s="1788"/>
      <c r="M42" s="346">
        <f t="shared" ref="M42:M46" si="51">SUM(E42:L42)</f>
        <v>0</v>
      </c>
      <c r="N42" s="1789"/>
      <c r="O42" s="1789"/>
      <c r="P42" s="1789"/>
      <c r="Q42" s="348">
        <f t="shared" si="44"/>
        <v>0</v>
      </c>
      <c r="R42" s="1790"/>
      <c r="S42" s="1791"/>
      <c r="T42" s="1791"/>
      <c r="U42" s="1791"/>
      <c r="V42" s="1791"/>
      <c r="W42" s="346">
        <f t="shared" si="45"/>
        <v>0</v>
      </c>
      <c r="X42" s="1790"/>
      <c r="Y42" s="1791"/>
      <c r="Z42" s="1791"/>
      <c r="AA42" s="1791"/>
      <c r="AB42" s="1791"/>
      <c r="AC42" s="1791"/>
      <c r="AD42" s="1791"/>
      <c r="AE42" s="1791"/>
      <c r="AF42" s="1791"/>
      <c r="AG42" s="346">
        <f t="shared" si="46"/>
        <v>0</v>
      </c>
      <c r="AH42" s="1792"/>
      <c r="AI42" s="351">
        <f t="shared" si="47"/>
        <v>0</v>
      </c>
      <c r="AJ42" s="1787"/>
      <c r="AK42" s="1788"/>
      <c r="AL42" s="1788"/>
      <c r="AM42" s="1788"/>
      <c r="AN42" s="1788"/>
      <c r="AO42" s="1788"/>
      <c r="AP42" s="346">
        <f t="shared" si="48"/>
        <v>0</v>
      </c>
      <c r="AQ42" s="1789"/>
      <c r="AR42" s="1792"/>
      <c r="AS42" s="1789"/>
      <c r="AT42" s="352">
        <f t="shared" si="35"/>
        <v>0</v>
      </c>
      <c r="AU42" s="1785"/>
      <c r="AV42" s="1793"/>
      <c r="AW42" s="1793"/>
      <c r="AX42" s="346">
        <f t="shared" si="49"/>
        <v>0</v>
      </c>
      <c r="AY42" s="1789"/>
      <c r="AZ42" s="1789"/>
      <c r="BA42" s="352">
        <f t="shared" si="50"/>
        <v>0</v>
      </c>
      <c r="BB42" s="1789"/>
      <c r="BC42" s="352">
        <f t="shared" si="36"/>
        <v>0</v>
      </c>
      <c r="BD42" s="498"/>
    </row>
    <row r="43" spans="1:56" hidden="1" outlineLevel="2">
      <c r="A43" s="1777" t="str">
        <f>Cover!C32</f>
        <v>- none -</v>
      </c>
      <c r="B43" s="1784"/>
      <c r="C43" s="1785"/>
      <c r="D43" s="1786"/>
      <c r="E43" s="1787"/>
      <c r="F43" s="1788"/>
      <c r="G43" s="1788"/>
      <c r="H43" s="1788"/>
      <c r="I43" s="1788"/>
      <c r="J43" s="1788"/>
      <c r="K43" s="1788"/>
      <c r="L43" s="1788"/>
      <c r="M43" s="346">
        <f t="shared" si="51"/>
        <v>0</v>
      </c>
      <c r="N43" s="1789"/>
      <c r="O43" s="1789"/>
      <c r="P43" s="1789"/>
      <c r="Q43" s="348">
        <f t="shared" si="44"/>
        <v>0</v>
      </c>
      <c r="R43" s="1790"/>
      <c r="S43" s="1791"/>
      <c r="T43" s="1791"/>
      <c r="U43" s="1791"/>
      <c r="V43" s="1791"/>
      <c r="W43" s="346">
        <f t="shared" si="45"/>
        <v>0</v>
      </c>
      <c r="X43" s="1790"/>
      <c r="Y43" s="1791"/>
      <c r="Z43" s="1791"/>
      <c r="AA43" s="1791"/>
      <c r="AB43" s="1791"/>
      <c r="AC43" s="1791"/>
      <c r="AD43" s="1791"/>
      <c r="AE43" s="1791"/>
      <c r="AF43" s="1791"/>
      <c r="AG43" s="346">
        <f t="shared" si="46"/>
        <v>0</v>
      </c>
      <c r="AH43" s="1792"/>
      <c r="AI43" s="351">
        <f t="shared" si="47"/>
        <v>0</v>
      </c>
      <c r="AJ43" s="1787"/>
      <c r="AK43" s="1788"/>
      <c r="AL43" s="1788"/>
      <c r="AM43" s="1788"/>
      <c r="AN43" s="1788"/>
      <c r="AO43" s="1788"/>
      <c r="AP43" s="346">
        <f t="shared" si="48"/>
        <v>0</v>
      </c>
      <c r="AQ43" s="1789"/>
      <c r="AR43" s="1792"/>
      <c r="AS43" s="1789"/>
      <c r="AT43" s="352">
        <f t="shared" si="35"/>
        <v>0</v>
      </c>
      <c r="AU43" s="1785"/>
      <c r="AV43" s="1793"/>
      <c r="AW43" s="1793"/>
      <c r="AX43" s="346">
        <f t="shared" si="49"/>
        <v>0</v>
      </c>
      <c r="AY43" s="1789"/>
      <c r="AZ43" s="1789"/>
      <c r="BA43" s="352">
        <f t="shared" si="50"/>
        <v>0</v>
      </c>
      <c r="BB43" s="1789"/>
      <c r="BC43" s="352">
        <f t="shared" si="36"/>
        <v>0</v>
      </c>
      <c r="BD43" s="498"/>
    </row>
    <row r="44" spans="1:56" hidden="1" outlineLevel="2">
      <c r="A44" s="1777" t="str">
        <f>Cover!C33</f>
        <v>- none -</v>
      </c>
      <c r="B44" s="1784"/>
      <c r="C44" s="1785"/>
      <c r="D44" s="1786"/>
      <c r="E44" s="1787"/>
      <c r="F44" s="1788"/>
      <c r="G44" s="1788"/>
      <c r="H44" s="1788"/>
      <c r="I44" s="1788"/>
      <c r="J44" s="1788"/>
      <c r="K44" s="1788"/>
      <c r="L44" s="1788"/>
      <c r="M44" s="346">
        <f t="shared" si="51"/>
        <v>0</v>
      </c>
      <c r="N44" s="1789"/>
      <c r="O44" s="1789"/>
      <c r="P44" s="1789"/>
      <c r="Q44" s="348">
        <f t="shared" si="44"/>
        <v>0</v>
      </c>
      <c r="R44" s="1790"/>
      <c r="S44" s="1791"/>
      <c r="T44" s="1791"/>
      <c r="U44" s="1791"/>
      <c r="V44" s="1791"/>
      <c r="W44" s="346">
        <f t="shared" si="45"/>
        <v>0</v>
      </c>
      <c r="X44" s="1790"/>
      <c r="Y44" s="1791"/>
      <c r="Z44" s="1791"/>
      <c r="AA44" s="1791"/>
      <c r="AB44" s="1791"/>
      <c r="AC44" s="1791"/>
      <c r="AD44" s="1791"/>
      <c r="AE44" s="1791"/>
      <c r="AF44" s="1791"/>
      <c r="AG44" s="346">
        <f t="shared" si="46"/>
        <v>0</v>
      </c>
      <c r="AH44" s="1792"/>
      <c r="AI44" s="351">
        <f t="shared" si="47"/>
        <v>0</v>
      </c>
      <c r="AJ44" s="1787"/>
      <c r="AK44" s="1788"/>
      <c r="AL44" s="1788"/>
      <c r="AM44" s="1788"/>
      <c r="AN44" s="1788"/>
      <c r="AO44" s="1788"/>
      <c r="AP44" s="346">
        <f t="shared" si="48"/>
        <v>0</v>
      </c>
      <c r="AQ44" s="1789"/>
      <c r="AR44" s="1792"/>
      <c r="AS44" s="1789"/>
      <c r="AT44" s="352">
        <f t="shared" si="35"/>
        <v>0</v>
      </c>
      <c r="AU44" s="1785"/>
      <c r="AV44" s="1793"/>
      <c r="AW44" s="1793"/>
      <c r="AX44" s="346">
        <f t="shared" si="49"/>
        <v>0</v>
      </c>
      <c r="AY44" s="1789"/>
      <c r="AZ44" s="1789"/>
      <c r="BA44" s="352">
        <f t="shared" si="50"/>
        <v>0</v>
      </c>
      <c r="BB44" s="1789"/>
      <c r="BC44" s="352">
        <f t="shared" si="36"/>
        <v>0</v>
      </c>
      <c r="BD44" s="498"/>
    </row>
    <row r="45" spans="1:56" hidden="1" outlineLevel="2">
      <c r="A45" s="1777" t="str">
        <f>Cover!C34</f>
        <v>- none -</v>
      </c>
      <c r="B45" s="1784"/>
      <c r="C45" s="1785"/>
      <c r="D45" s="1786"/>
      <c r="E45" s="1787"/>
      <c r="F45" s="1788"/>
      <c r="G45" s="1788"/>
      <c r="H45" s="1788"/>
      <c r="I45" s="1788"/>
      <c r="J45" s="1788"/>
      <c r="K45" s="1788"/>
      <c r="L45" s="1788"/>
      <c r="M45" s="346">
        <f t="shared" si="51"/>
        <v>0</v>
      </c>
      <c r="N45" s="1789"/>
      <c r="O45" s="1789"/>
      <c r="P45" s="1789"/>
      <c r="Q45" s="348">
        <f t="shared" si="44"/>
        <v>0</v>
      </c>
      <c r="R45" s="1790"/>
      <c r="S45" s="1791"/>
      <c r="T45" s="1791"/>
      <c r="U45" s="1791"/>
      <c r="V45" s="1791"/>
      <c r="W45" s="346">
        <f t="shared" si="45"/>
        <v>0</v>
      </c>
      <c r="X45" s="1790"/>
      <c r="Y45" s="1791"/>
      <c r="Z45" s="1791"/>
      <c r="AA45" s="1791"/>
      <c r="AB45" s="1791"/>
      <c r="AC45" s="1791"/>
      <c r="AD45" s="1791"/>
      <c r="AE45" s="1791"/>
      <c r="AF45" s="1791"/>
      <c r="AG45" s="346">
        <f t="shared" si="46"/>
        <v>0</v>
      </c>
      <c r="AH45" s="1792"/>
      <c r="AI45" s="351">
        <f t="shared" si="47"/>
        <v>0</v>
      </c>
      <c r="AJ45" s="1787"/>
      <c r="AK45" s="1788"/>
      <c r="AL45" s="1788"/>
      <c r="AM45" s="1788"/>
      <c r="AN45" s="1788"/>
      <c r="AO45" s="1788"/>
      <c r="AP45" s="346">
        <f t="shared" si="48"/>
        <v>0</v>
      </c>
      <c r="AQ45" s="1789"/>
      <c r="AR45" s="1792"/>
      <c r="AS45" s="1789"/>
      <c r="AT45" s="352">
        <f t="shared" si="35"/>
        <v>0</v>
      </c>
      <c r="AU45" s="1785"/>
      <c r="AV45" s="1793"/>
      <c r="AW45" s="1793"/>
      <c r="AX45" s="346">
        <f t="shared" si="49"/>
        <v>0</v>
      </c>
      <c r="AY45" s="1789"/>
      <c r="AZ45" s="1789"/>
      <c r="BA45" s="352">
        <f t="shared" si="50"/>
        <v>0</v>
      </c>
      <c r="BB45" s="1789"/>
      <c r="BC45" s="352">
        <f t="shared" si="36"/>
        <v>0</v>
      </c>
      <c r="BD45" s="498"/>
    </row>
    <row r="46" spans="1:56" hidden="1" outlineLevel="2">
      <c r="A46" s="1777" t="str">
        <f>Cover!C35</f>
        <v>- none -</v>
      </c>
      <c r="B46" s="1784"/>
      <c r="C46" s="1785"/>
      <c r="D46" s="1786"/>
      <c r="E46" s="1787"/>
      <c r="F46" s="1788"/>
      <c r="G46" s="1788"/>
      <c r="H46" s="1788"/>
      <c r="I46" s="1788"/>
      <c r="J46" s="1788"/>
      <c r="K46" s="1788"/>
      <c r="L46" s="1788"/>
      <c r="M46" s="346">
        <f t="shared" si="51"/>
        <v>0</v>
      </c>
      <c r="N46" s="1789"/>
      <c r="O46" s="1789"/>
      <c r="P46" s="1789"/>
      <c r="Q46" s="348">
        <f t="shared" si="44"/>
        <v>0</v>
      </c>
      <c r="R46" s="1790"/>
      <c r="S46" s="1791"/>
      <c r="T46" s="1791"/>
      <c r="U46" s="1791"/>
      <c r="V46" s="1791"/>
      <c r="W46" s="346">
        <f t="shared" si="45"/>
        <v>0</v>
      </c>
      <c r="X46" s="1790"/>
      <c r="Y46" s="1791"/>
      <c r="Z46" s="1791"/>
      <c r="AA46" s="1791"/>
      <c r="AB46" s="1791"/>
      <c r="AC46" s="1791"/>
      <c r="AD46" s="1791"/>
      <c r="AE46" s="1791"/>
      <c r="AF46" s="1791"/>
      <c r="AG46" s="346">
        <f t="shared" si="46"/>
        <v>0</v>
      </c>
      <c r="AH46" s="1792"/>
      <c r="AI46" s="351">
        <f t="shared" si="47"/>
        <v>0</v>
      </c>
      <c r="AJ46" s="1787"/>
      <c r="AK46" s="1788"/>
      <c r="AL46" s="1788"/>
      <c r="AM46" s="1788"/>
      <c r="AN46" s="1788"/>
      <c r="AO46" s="1788"/>
      <c r="AP46" s="346">
        <f t="shared" si="48"/>
        <v>0</v>
      </c>
      <c r="AQ46" s="1789"/>
      <c r="AR46" s="1792"/>
      <c r="AS46" s="1789"/>
      <c r="AT46" s="352">
        <f t="shared" si="35"/>
        <v>0</v>
      </c>
      <c r="AU46" s="1785"/>
      <c r="AV46" s="1793"/>
      <c r="AW46" s="1793"/>
      <c r="AX46" s="346">
        <f t="shared" si="49"/>
        <v>0</v>
      </c>
      <c r="AY46" s="1789"/>
      <c r="AZ46" s="1789"/>
      <c r="BA46" s="352">
        <f t="shared" si="50"/>
        <v>0</v>
      </c>
      <c r="BB46" s="1789"/>
      <c r="BC46" s="352">
        <f t="shared" si="36"/>
        <v>0</v>
      </c>
      <c r="BD46" s="498"/>
    </row>
    <row r="47" spans="1:56" s="509" customFormat="1" collapsed="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60</v>
      </c>
      <c r="B48" s="1794"/>
      <c r="C48" s="1788"/>
      <c r="D48" s="1795"/>
      <c r="E48" s="1787"/>
      <c r="F48" s="1788"/>
      <c r="G48" s="1788"/>
      <c r="H48" s="1788"/>
      <c r="I48" s="1788"/>
      <c r="J48" s="1788"/>
      <c r="K48" s="1788"/>
      <c r="L48" s="1788"/>
      <c r="M48" s="348">
        <f>SUM(E48:L48)</f>
        <v>0</v>
      </c>
      <c r="N48" s="1796"/>
      <c r="O48" s="1796"/>
      <c r="P48" s="1796"/>
      <c r="Q48" s="348">
        <f>B48+C48+M48+N48+O48+P48+D48</f>
        <v>0</v>
      </c>
      <c r="R48" s="1787"/>
      <c r="S48" s="1788"/>
      <c r="T48" s="1788"/>
      <c r="U48" s="1797"/>
      <c r="V48" s="1788"/>
      <c r="W48" s="346">
        <f>SUM(R48:V48)</f>
        <v>0</v>
      </c>
      <c r="X48" s="1788"/>
      <c r="Y48" s="1788"/>
      <c r="Z48" s="1788"/>
      <c r="AA48" s="1788"/>
      <c r="AB48" s="1788"/>
      <c r="AC48" s="1788"/>
      <c r="AD48" s="1788"/>
      <c r="AE48" s="1788"/>
      <c r="AF48" s="1788"/>
      <c r="AG48" s="346">
        <f>SUM(X48:AF48)</f>
        <v>0</v>
      </c>
      <c r="AH48" s="1794"/>
      <c r="AI48" s="351">
        <f>Q48+W48+AG48+AH48</f>
        <v>0</v>
      </c>
      <c r="AJ48" s="1787"/>
      <c r="AK48" s="1788"/>
      <c r="AL48" s="1788"/>
      <c r="AM48" s="1788"/>
      <c r="AN48" s="1788"/>
      <c r="AO48" s="1788"/>
      <c r="AP48" s="346">
        <f>SUM(AJ48:AO48)</f>
        <v>0</v>
      </c>
      <c r="AQ48" s="1796"/>
      <c r="AR48" s="1794"/>
      <c r="AS48" s="1796"/>
      <c r="AT48" s="352">
        <f>AI48+AP48+AQ48+AR48+AS48</f>
        <v>0</v>
      </c>
      <c r="AU48" s="1788"/>
      <c r="AV48" s="1797"/>
      <c r="AW48" s="1797"/>
      <c r="AX48" s="346">
        <f>SUM(AU48:AW48)</f>
        <v>0</v>
      </c>
      <c r="AY48" s="1796"/>
      <c r="AZ48" s="1796"/>
      <c r="BA48" s="352">
        <f>AX48+AY48+AZ48</f>
        <v>0</v>
      </c>
      <c r="BB48" s="1582"/>
      <c r="BC48" s="352">
        <f>BA48+AT48+BB48</f>
        <v>0</v>
      </c>
    </row>
    <row r="49" spans="1:56"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6">
      <c r="A50" s="321" t="s">
        <v>61</v>
      </c>
      <c r="B50" s="1794"/>
      <c r="C50" s="1788"/>
      <c r="D50" s="1795"/>
      <c r="E50" s="1787"/>
      <c r="F50" s="1788"/>
      <c r="G50" s="1788"/>
      <c r="H50" s="1788"/>
      <c r="I50" s="1788"/>
      <c r="J50" s="1788"/>
      <c r="K50" s="1788"/>
      <c r="L50" s="1788"/>
      <c r="M50" s="348">
        <f>SUM(E50:L50)</f>
        <v>0</v>
      </c>
      <c r="N50" s="1796"/>
      <c r="O50" s="1796"/>
      <c r="P50" s="1796"/>
      <c r="Q50" s="348">
        <f>B50+C50+M50+N50+O50+P50+D50</f>
        <v>0</v>
      </c>
      <c r="R50" s="1787"/>
      <c r="S50" s="1788"/>
      <c r="T50" s="1788"/>
      <c r="U50" s="1797"/>
      <c r="V50" s="1788"/>
      <c r="W50" s="346">
        <f>SUM(R50:V50)</f>
        <v>0</v>
      </c>
      <c r="X50" s="1788"/>
      <c r="Y50" s="1788"/>
      <c r="Z50" s="1788"/>
      <c r="AA50" s="1788"/>
      <c r="AB50" s="1788"/>
      <c r="AC50" s="1788"/>
      <c r="AD50" s="1788"/>
      <c r="AE50" s="1788"/>
      <c r="AF50" s="1788"/>
      <c r="AG50" s="346">
        <f>SUM(X50:AF50)</f>
        <v>0</v>
      </c>
      <c r="AH50" s="1794"/>
      <c r="AI50" s="351">
        <f>Q50+W50+AG50+AH50</f>
        <v>0</v>
      </c>
      <c r="AJ50" s="1787"/>
      <c r="AK50" s="1788"/>
      <c r="AL50" s="1788"/>
      <c r="AM50" s="1788"/>
      <c r="AN50" s="1788"/>
      <c r="AO50" s="1788"/>
      <c r="AP50" s="346">
        <f>SUM(AJ50:AO50)</f>
        <v>0</v>
      </c>
      <c r="AQ50" s="1796"/>
      <c r="AR50" s="1794"/>
      <c r="AS50" s="1796"/>
      <c r="AT50" s="352">
        <f>AI50+AP50+AQ50+AR50+AS50</f>
        <v>0</v>
      </c>
      <c r="AU50" s="1788"/>
      <c r="AV50" s="1797"/>
      <c r="AW50" s="1797"/>
      <c r="AX50" s="346">
        <f>SUM(AU50:AW50)</f>
        <v>0</v>
      </c>
      <c r="AY50" s="1796"/>
      <c r="AZ50" s="1796"/>
      <c r="BA50" s="352">
        <f>AX50+AY50+AZ50</f>
        <v>0</v>
      </c>
      <c r="BB50" s="1582"/>
      <c r="BC50" s="352">
        <f>BA50+AT50+BB50</f>
        <v>0</v>
      </c>
    </row>
    <row r="51" spans="1:56" s="509" customFormat="1">
      <c r="A51" s="495"/>
      <c r="B51" s="506"/>
      <c r="C51" s="502"/>
      <c r="D51" s="503"/>
      <c r="E51" s="501"/>
      <c r="F51" s="502"/>
      <c r="G51" s="502"/>
      <c r="H51" s="502"/>
      <c r="I51" s="502"/>
      <c r="J51" s="502"/>
      <c r="K51" s="502"/>
      <c r="L51" s="502"/>
      <c r="M51" s="503"/>
      <c r="N51" s="504"/>
      <c r="O51" s="504"/>
      <c r="P51" s="504"/>
      <c r="Q51" s="503"/>
      <c r="R51" s="501"/>
      <c r="S51" s="502"/>
      <c r="T51" s="502"/>
      <c r="U51" s="505"/>
      <c r="V51" s="502"/>
      <c r="W51" s="500"/>
      <c r="X51" s="502"/>
      <c r="Y51" s="502"/>
      <c r="Z51" s="502"/>
      <c r="AA51" s="502"/>
      <c r="AB51" s="502"/>
      <c r="AC51" s="502"/>
      <c r="AD51" s="502"/>
      <c r="AE51" s="502"/>
      <c r="AF51" s="502"/>
      <c r="AG51" s="500"/>
      <c r="AH51" s="506"/>
      <c r="AI51" s="504"/>
      <c r="AJ51" s="501"/>
      <c r="AK51" s="502"/>
      <c r="AL51" s="502"/>
      <c r="AM51" s="502"/>
      <c r="AN51" s="502"/>
      <c r="AO51" s="502"/>
      <c r="AP51" s="500"/>
      <c r="AQ51" s="504"/>
      <c r="AR51" s="506"/>
      <c r="AS51" s="504"/>
      <c r="AT51" s="507"/>
      <c r="AU51" s="502"/>
      <c r="AV51" s="505"/>
      <c r="AW51" s="505"/>
      <c r="AX51" s="500"/>
      <c r="AY51" s="504"/>
      <c r="AZ51" s="504"/>
      <c r="BA51" s="507"/>
      <c r="BB51" s="508"/>
      <c r="BC51" s="507"/>
    </row>
    <row r="52" spans="1:56">
      <c r="A52" s="321" t="s">
        <v>62</v>
      </c>
      <c r="B52" s="1794"/>
      <c r="C52" s="1788"/>
      <c r="D52" s="1795"/>
      <c r="E52" s="1787"/>
      <c r="F52" s="1788"/>
      <c r="G52" s="1788"/>
      <c r="H52" s="1788"/>
      <c r="I52" s="1788"/>
      <c r="J52" s="1788"/>
      <c r="K52" s="1788"/>
      <c r="L52" s="1788"/>
      <c r="M52" s="348">
        <f>SUM(E52:L52)</f>
        <v>0</v>
      </c>
      <c r="N52" s="1796"/>
      <c r="O52" s="1796"/>
      <c r="P52" s="1796"/>
      <c r="Q52" s="348">
        <f>B52+C52+M52+N52+O52+P52+D52</f>
        <v>0</v>
      </c>
      <c r="R52" s="1787"/>
      <c r="S52" s="1788"/>
      <c r="T52" s="1788"/>
      <c r="U52" s="1797"/>
      <c r="V52" s="1788"/>
      <c r="W52" s="346">
        <f>SUM(R52:V52)</f>
        <v>0</v>
      </c>
      <c r="X52" s="1788"/>
      <c r="Y52" s="1788"/>
      <c r="Z52" s="1788"/>
      <c r="AA52" s="1788"/>
      <c r="AB52" s="1788"/>
      <c r="AC52" s="1788"/>
      <c r="AD52" s="1788"/>
      <c r="AE52" s="1788"/>
      <c r="AF52" s="1788"/>
      <c r="AG52" s="346">
        <f>SUM(X52:AF52)</f>
        <v>0</v>
      </c>
      <c r="AH52" s="1794"/>
      <c r="AI52" s="351">
        <f>Q52+W52+AG52+AH52</f>
        <v>0</v>
      </c>
      <c r="AJ52" s="1787"/>
      <c r="AK52" s="1788"/>
      <c r="AL52" s="1788"/>
      <c r="AM52" s="1788"/>
      <c r="AN52" s="1788"/>
      <c r="AO52" s="1788"/>
      <c r="AP52" s="346">
        <f>SUM(AJ52:AO52)</f>
        <v>0</v>
      </c>
      <c r="AQ52" s="1796"/>
      <c r="AR52" s="1794"/>
      <c r="AS52" s="1796"/>
      <c r="AT52" s="352">
        <f>AI52+AP52+AQ52+AR52+AS52</f>
        <v>0</v>
      </c>
      <c r="AU52" s="1788"/>
      <c r="AV52" s="1797"/>
      <c r="AW52" s="1797"/>
      <c r="AX52" s="346">
        <f>SUM(AU52:AW52)</f>
        <v>0</v>
      </c>
      <c r="AY52" s="1796"/>
      <c r="AZ52" s="1796"/>
      <c r="BA52" s="352">
        <f>AX52+AY52+AZ52</f>
        <v>0</v>
      </c>
      <c r="BB52" s="1582"/>
      <c r="BC52" s="352">
        <f>BA52+AT52+BB52</f>
        <v>0</v>
      </c>
    </row>
    <row r="53" spans="1:56" s="509" customFormat="1">
      <c r="A53" s="495"/>
      <c r="B53" s="506"/>
      <c r="C53" s="502"/>
      <c r="D53" s="503"/>
      <c r="E53" s="501"/>
      <c r="F53" s="502"/>
      <c r="G53" s="502"/>
      <c r="H53" s="502"/>
      <c r="I53" s="502"/>
      <c r="J53" s="502"/>
      <c r="K53" s="502"/>
      <c r="L53" s="502"/>
      <c r="M53" s="503"/>
      <c r="N53" s="504"/>
      <c r="O53" s="504"/>
      <c r="P53" s="504"/>
      <c r="Q53" s="503"/>
      <c r="R53" s="501"/>
      <c r="S53" s="502"/>
      <c r="T53" s="502"/>
      <c r="U53" s="505"/>
      <c r="V53" s="502"/>
      <c r="W53" s="500"/>
      <c r="X53" s="502"/>
      <c r="Y53" s="502"/>
      <c r="Z53" s="502"/>
      <c r="AA53" s="502"/>
      <c r="AB53" s="502"/>
      <c r="AC53" s="502"/>
      <c r="AD53" s="502"/>
      <c r="AE53" s="502"/>
      <c r="AF53" s="502"/>
      <c r="AG53" s="500"/>
      <c r="AH53" s="506"/>
      <c r="AI53" s="504"/>
      <c r="AJ53" s="501"/>
      <c r="AK53" s="502"/>
      <c r="AL53" s="502"/>
      <c r="AM53" s="502"/>
      <c r="AN53" s="502"/>
      <c r="AO53" s="502"/>
      <c r="AP53" s="500"/>
      <c r="AQ53" s="504"/>
      <c r="AR53" s="506"/>
      <c r="AS53" s="504"/>
      <c r="AT53" s="507"/>
      <c r="AU53" s="502"/>
      <c r="AV53" s="505"/>
      <c r="AW53" s="505"/>
      <c r="AX53" s="500"/>
      <c r="AY53" s="504"/>
      <c r="AZ53" s="504"/>
      <c r="BA53" s="507"/>
      <c r="BB53" s="508"/>
      <c r="BC53" s="507"/>
    </row>
    <row r="54" spans="1:56">
      <c r="A54" s="321" t="s">
        <v>63</v>
      </c>
      <c r="B54" s="1794"/>
      <c r="C54" s="1788"/>
      <c r="D54" s="1795"/>
      <c r="E54" s="1787"/>
      <c r="F54" s="1788"/>
      <c r="G54" s="1788"/>
      <c r="H54" s="1788"/>
      <c r="I54" s="1788"/>
      <c r="J54" s="1788"/>
      <c r="K54" s="1788"/>
      <c r="L54" s="1788"/>
      <c r="M54" s="348">
        <f>SUM(E54:L54)</f>
        <v>0</v>
      </c>
      <c r="N54" s="1796"/>
      <c r="O54" s="1796"/>
      <c r="P54" s="1796"/>
      <c r="Q54" s="348">
        <f>B54+C54+M54+N54+O54+P54+D54</f>
        <v>0</v>
      </c>
      <c r="R54" s="1787"/>
      <c r="S54" s="1788"/>
      <c r="T54" s="1788"/>
      <c r="U54" s="1797"/>
      <c r="V54" s="1788"/>
      <c r="W54" s="346">
        <f>SUM(R54:V54)</f>
        <v>0</v>
      </c>
      <c r="X54" s="1788"/>
      <c r="Y54" s="1788"/>
      <c r="Z54" s="1788"/>
      <c r="AA54" s="1788"/>
      <c r="AB54" s="1788"/>
      <c r="AC54" s="1788"/>
      <c r="AD54" s="1788"/>
      <c r="AE54" s="1788"/>
      <c r="AF54" s="1788"/>
      <c r="AG54" s="346">
        <f>SUM(X54:AF54)</f>
        <v>0</v>
      </c>
      <c r="AH54" s="1794"/>
      <c r="AI54" s="351">
        <f>Q54+W54+AG54+AH54</f>
        <v>0</v>
      </c>
      <c r="AJ54" s="1787"/>
      <c r="AK54" s="1788"/>
      <c r="AL54" s="1788"/>
      <c r="AM54" s="1788"/>
      <c r="AN54" s="1788"/>
      <c r="AO54" s="1788"/>
      <c r="AP54" s="346">
        <f>SUM(AJ54:AO54)</f>
        <v>0</v>
      </c>
      <c r="AQ54" s="1796"/>
      <c r="AR54" s="1794"/>
      <c r="AS54" s="1796"/>
      <c r="AT54" s="352">
        <f>AI54+AP54+AQ54+AR54+AS54</f>
        <v>0</v>
      </c>
      <c r="AU54" s="1788"/>
      <c r="AV54" s="1797"/>
      <c r="AW54" s="1797"/>
      <c r="AX54" s="346">
        <f>SUM(AU54:AW54)</f>
        <v>0</v>
      </c>
      <c r="AY54" s="1796"/>
      <c r="AZ54" s="1796"/>
      <c r="BA54" s="352">
        <f>AX54+AY54+AZ54</f>
        <v>0</v>
      </c>
      <c r="BB54" s="1582"/>
      <c r="BC54" s="352">
        <f>BA54+AT54+BB54</f>
        <v>0</v>
      </c>
    </row>
    <row r="55" spans="1:56" s="509" customFormat="1">
      <c r="A55" s="495"/>
      <c r="B55" s="506"/>
      <c r="C55" s="502"/>
      <c r="D55" s="503"/>
      <c r="E55" s="501"/>
      <c r="F55" s="502"/>
      <c r="G55" s="502"/>
      <c r="H55" s="502"/>
      <c r="I55" s="502"/>
      <c r="J55" s="502"/>
      <c r="K55" s="502"/>
      <c r="L55" s="502"/>
      <c r="M55" s="503"/>
      <c r="N55" s="504"/>
      <c r="O55" s="504"/>
      <c r="P55" s="504"/>
      <c r="Q55" s="503"/>
      <c r="R55" s="501"/>
      <c r="S55" s="502"/>
      <c r="T55" s="502"/>
      <c r="U55" s="505"/>
      <c r="V55" s="502"/>
      <c r="W55" s="500"/>
      <c r="X55" s="502"/>
      <c r="Y55" s="502"/>
      <c r="Z55" s="502"/>
      <c r="AA55" s="502"/>
      <c r="AB55" s="502"/>
      <c r="AC55" s="502"/>
      <c r="AD55" s="502"/>
      <c r="AE55" s="502"/>
      <c r="AF55" s="502"/>
      <c r="AG55" s="500"/>
      <c r="AH55" s="506"/>
      <c r="AI55" s="504"/>
      <c r="AJ55" s="501"/>
      <c r="AK55" s="502"/>
      <c r="AL55" s="502"/>
      <c r="AM55" s="502"/>
      <c r="AN55" s="502"/>
      <c r="AO55" s="502"/>
      <c r="AP55" s="500"/>
      <c r="AQ55" s="504"/>
      <c r="AR55" s="506"/>
      <c r="AS55" s="504"/>
      <c r="AT55" s="507"/>
      <c r="AU55" s="502"/>
      <c r="AV55" s="505"/>
      <c r="AW55" s="505"/>
      <c r="AX55" s="500"/>
      <c r="AY55" s="504"/>
      <c r="AZ55" s="504"/>
      <c r="BA55" s="507"/>
      <c r="BB55" s="508"/>
      <c r="BC55" s="507"/>
    </row>
    <row r="56" spans="1:56">
      <c r="A56" s="321" t="s">
        <v>64</v>
      </c>
      <c r="B56" s="1794"/>
      <c r="C56" s="1788"/>
      <c r="D56" s="1795"/>
      <c r="E56" s="1787"/>
      <c r="F56" s="1788"/>
      <c r="G56" s="1788"/>
      <c r="H56" s="1788"/>
      <c r="I56" s="1788"/>
      <c r="J56" s="1788"/>
      <c r="K56" s="1788"/>
      <c r="L56" s="1788"/>
      <c r="M56" s="348">
        <f>SUM(E56:L56)</f>
        <v>0</v>
      </c>
      <c r="N56" s="1796"/>
      <c r="O56" s="1796"/>
      <c r="P56" s="1796"/>
      <c r="Q56" s="348">
        <f>B56+C56+M56+N56+O56+P56+D56</f>
        <v>0</v>
      </c>
      <c r="R56" s="1787"/>
      <c r="S56" s="1788"/>
      <c r="T56" s="1788"/>
      <c r="U56" s="1797"/>
      <c r="V56" s="1788"/>
      <c r="W56" s="346">
        <f>SUM(R56:V56)</f>
        <v>0</v>
      </c>
      <c r="X56" s="1788"/>
      <c r="Y56" s="1788"/>
      <c r="Z56" s="1788"/>
      <c r="AA56" s="1788"/>
      <c r="AB56" s="1788"/>
      <c r="AC56" s="1788"/>
      <c r="AD56" s="1788"/>
      <c r="AE56" s="1788"/>
      <c r="AF56" s="1788"/>
      <c r="AG56" s="346">
        <f>SUM(X56:AF56)</f>
        <v>0</v>
      </c>
      <c r="AH56" s="1794"/>
      <c r="AI56" s="351">
        <f>Q56+W56+AG56+AH56</f>
        <v>0</v>
      </c>
      <c r="AJ56" s="1787"/>
      <c r="AK56" s="1788"/>
      <c r="AL56" s="1788"/>
      <c r="AM56" s="1788"/>
      <c r="AN56" s="1788"/>
      <c r="AO56" s="1788"/>
      <c r="AP56" s="346">
        <f>SUM(AJ56:AO56)</f>
        <v>0</v>
      </c>
      <c r="AQ56" s="1796"/>
      <c r="AR56" s="1794"/>
      <c r="AS56" s="1796"/>
      <c r="AT56" s="352">
        <f>AI56+AP56+AQ56+AR56+AS56</f>
        <v>0</v>
      </c>
      <c r="AU56" s="1788"/>
      <c r="AV56" s="1797"/>
      <c r="AW56" s="1797"/>
      <c r="AX56" s="346">
        <f>SUM(AU56:AW56)</f>
        <v>0</v>
      </c>
      <c r="AY56" s="1796"/>
      <c r="AZ56" s="1796"/>
      <c r="BA56" s="352">
        <f>AX56+AY56+AZ56</f>
        <v>0</v>
      </c>
      <c r="BB56" s="1582"/>
      <c r="BC56" s="352">
        <f>BA56+AT56+BB56</f>
        <v>0</v>
      </c>
    </row>
    <row r="57" spans="1:56" s="509" customFormat="1">
      <c r="A57" s="495"/>
      <c r="B57" s="506"/>
      <c r="C57" s="502"/>
      <c r="D57" s="503"/>
      <c r="E57" s="501"/>
      <c r="F57" s="502"/>
      <c r="G57" s="502"/>
      <c r="H57" s="502"/>
      <c r="I57" s="502"/>
      <c r="J57" s="502"/>
      <c r="K57" s="502"/>
      <c r="L57" s="502"/>
      <c r="M57" s="503"/>
      <c r="N57" s="504"/>
      <c r="O57" s="504"/>
      <c r="P57" s="504"/>
      <c r="Q57" s="503"/>
      <c r="R57" s="501"/>
      <c r="S57" s="502"/>
      <c r="T57" s="502"/>
      <c r="U57" s="505"/>
      <c r="V57" s="502"/>
      <c r="W57" s="500"/>
      <c r="X57" s="502"/>
      <c r="Y57" s="502"/>
      <c r="Z57" s="502"/>
      <c r="AA57" s="502"/>
      <c r="AB57" s="502"/>
      <c r="AC57" s="502"/>
      <c r="AD57" s="502"/>
      <c r="AE57" s="502"/>
      <c r="AF57" s="502"/>
      <c r="AG57" s="500"/>
      <c r="AH57" s="506"/>
      <c r="AI57" s="504"/>
      <c r="AJ57" s="501"/>
      <c r="AK57" s="502"/>
      <c r="AL57" s="502"/>
      <c r="AM57" s="502"/>
      <c r="AN57" s="502"/>
      <c r="AO57" s="502"/>
      <c r="AP57" s="500"/>
      <c r="AQ57" s="504"/>
      <c r="AR57" s="506"/>
      <c r="AS57" s="504"/>
      <c r="AT57" s="507"/>
      <c r="AU57" s="502"/>
      <c r="AV57" s="505"/>
      <c r="AW57" s="505"/>
      <c r="AX57" s="500"/>
      <c r="AY57" s="504"/>
      <c r="AZ57" s="504"/>
      <c r="BA57" s="507"/>
      <c r="BB57" s="508"/>
      <c r="BC57" s="507"/>
    </row>
    <row r="58" spans="1:56">
      <c r="A58" s="420" t="s">
        <v>65</v>
      </c>
      <c r="B58" s="1794"/>
      <c r="C58" s="1788"/>
      <c r="D58" s="1795"/>
      <c r="E58" s="1787"/>
      <c r="F58" s="1788"/>
      <c r="G58" s="1788"/>
      <c r="H58" s="1788"/>
      <c r="I58" s="1788"/>
      <c r="J58" s="1788"/>
      <c r="K58" s="1788"/>
      <c r="L58" s="1788"/>
      <c r="M58" s="348">
        <f>SUM(E58:L58)</f>
        <v>0</v>
      </c>
      <c r="N58" s="1796"/>
      <c r="O58" s="1796"/>
      <c r="P58" s="1796"/>
      <c r="Q58" s="348">
        <f>B58+C58+M58+N58+O58+P58+D58</f>
        <v>0</v>
      </c>
      <c r="R58" s="1787"/>
      <c r="S58" s="1788"/>
      <c r="T58" s="1788"/>
      <c r="U58" s="1797"/>
      <c r="V58" s="1788"/>
      <c r="W58" s="346">
        <f>SUM(R58:V58)</f>
        <v>0</v>
      </c>
      <c r="X58" s="1788"/>
      <c r="Y58" s="1788"/>
      <c r="Z58" s="1788"/>
      <c r="AA58" s="1788"/>
      <c r="AB58" s="1788"/>
      <c r="AC58" s="1788"/>
      <c r="AD58" s="1788"/>
      <c r="AE58" s="1788"/>
      <c r="AF58" s="1788"/>
      <c r="AG58" s="346">
        <f>SUM(X58:AF58)</f>
        <v>0</v>
      </c>
      <c r="AH58" s="1794"/>
      <c r="AI58" s="351">
        <f>Q58+W58+AG58+AH58</f>
        <v>0</v>
      </c>
      <c r="AJ58" s="1787"/>
      <c r="AK58" s="1788"/>
      <c r="AL58" s="1788"/>
      <c r="AM58" s="1788"/>
      <c r="AN58" s="1788"/>
      <c r="AO58" s="1788"/>
      <c r="AP58" s="346">
        <f>SUM(AJ58:AO58)</f>
        <v>0</v>
      </c>
      <c r="AQ58" s="1796"/>
      <c r="AR58" s="1794"/>
      <c r="AS58" s="1796"/>
      <c r="AT58" s="352">
        <f>AI58+AP58+AQ58+AR58+AS58</f>
        <v>0</v>
      </c>
      <c r="AU58" s="1788"/>
      <c r="AV58" s="1797"/>
      <c r="AW58" s="1797"/>
      <c r="AX58" s="346">
        <f>SUM(AU58:AW58)</f>
        <v>0</v>
      </c>
      <c r="AY58" s="1796"/>
      <c r="AZ58" s="1796"/>
      <c r="BA58" s="352">
        <f>AX58+AY58+AZ58</f>
        <v>0</v>
      </c>
      <c r="BB58" s="1798"/>
      <c r="BC58" s="352">
        <f>BA58+AT58+BB58</f>
        <v>0</v>
      </c>
    </row>
    <row r="59" spans="1:56" s="509" customFormat="1">
      <c r="A59" s="495"/>
      <c r="B59" s="506"/>
      <c r="C59" s="502"/>
      <c r="D59" s="503"/>
      <c r="E59" s="501"/>
      <c r="F59" s="502"/>
      <c r="G59" s="502"/>
      <c r="H59" s="502"/>
      <c r="I59" s="502"/>
      <c r="J59" s="502"/>
      <c r="K59" s="502"/>
      <c r="L59" s="502"/>
      <c r="M59" s="503"/>
      <c r="N59" s="504"/>
      <c r="O59" s="504"/>
      <c r="P59" s="504"/>
      <c r="Q59" s="503"/>
      <c r="R59" s="501"/>
      <c r="S59" s="502"/>
      <c r="T59" s="502"/>
      <c r="U59" s="505"/>
      <c r="V59" s="502"/>
      <c r="W59" s="500"/>
      <c r="X59" s="502"/>
      <c r="Y59" s="502"/>
      <c r="Z59" s="502"/>
      <c r="AA59" s="502"/>
      <c r="AB59" s="502"/>
      <c r="AC59" s="502"/>
      <c r="AD59" s="502"/>
      <c r="AE59" s="502"/>
      <c r="AF59" s="502"/>
      <c r="AG59" s="500"/>
      <c r="AH59" s="506"/>
      <c r="AI59" s="504"/>
      <c r="AJ59" s="501"/>
      <c r="AK59" s="502"/>
      <c r="AL59" s="502"/>
      <c r="AM59" s="502"/>
      <c r="AN59" s="502"/>
      <c r="AO59" s="502"/>
      <c r="AP59" s="500"/>
      <c r="AQ59" s="504"/>
      <c r="AR59" s="506"/>
      <c r="AS59" s="504"/>
      <c r="AT59" s="507"/>
      <c r="AU59" s="502"/>
      <c r="AV59" s="505"/>
      <c r="AW59" s="505"/>
      <c r="AX59" s="500"/>
      <c r="AY59" s="504"/>
      <c r="AZ59" s="504"/>
      <c r="BA59" s="507"/>
      <c r="BB59" s="508"/>
      <c r="BC59" s="507"/>
    </row>
    <row r="60" spans="1:56" s="509" customFormat="1">
      <c r="A60" s="495" t="s">
        <v>66</v>
      </c>
      <c r="B60" s="497">
        <f>SUM(B61:B75)</f>
        <v>0</v>
      </c>
      <c r="C60" s="364">
        <f t="shared" ref="C60:BB60" si="52">SUM(C61:C75)</f>
        <v>0</v>
      </c>
      <c r="D60" s="348">
        <f t="shared" si="52"/>
        <v>0</v>
      </c>
      <c r="E60" s="370">
        <f t="shared" si="52"/>
        <v>0</v>
      </c>
      <c r="F60" s="368">
        <f t="shared" si="52"/>
        <v>0</v>
      </c>
      <c r="G60" s="364">
        <f t="shared" si="52"/>
        <v>0</v>
      </c>
      <c r="H60" s="364">
        <f t="shared" si="52"/>
        <v>0</v>
      </c>
      <c r="I60" s="364">
        <f t="shared" si="52"/>
        <v>0</v>
      </c>
      <c r="J60" s="364">
        <f t="shared" si="52"/>
        <v>0</v>
      </c>
      <c r="K60" s="364">
        <f t="shared" si="52"/>
        <v>0</v>
      </c>
      <c r="L60" s="364">
        <f t="shared" si="52"/>
        <v>0</v>
      </c>
      <c r="M60" s="348">
        <f t="shared" si="52"/>
        <v>0</v>
      </c>
      <c r="N60" s="351">
        <f t="shared" si="52"/>
        <v>0</v>
      </c>
      <c r="O60" s="351">
        <f t="shared" si="52"/>
        <v>0</v>
      </c>
      <c r="P60" s="351">
        <f t="shared" si="52"/>
        <v>0</v>
      </c>
      <c r="Q60" s="348">
        <f t="shared" si="52"/>
        <v>0</v>
      </c>
      <c r="R60" s="363">
        <f t="shared" si="52"/>
        <v>0</v>
      </c>
      <c r="S60" s="364">
        <f t="shared" si="52"/>
        <v>0</v>
      </c>
      <c r="T60" s="368">
        <f t="shared" si="52"/>
        <v>0</v>
      </c>
      <c r="U60" s="369">
        <f t="shared" si="52"/>
        <v>0</v>
      </c>
      <c r="V60" s="364">
        <f t="shared" si="52"/>
        <v>0</v>
      </c>
      <c r="W60" s="346">
        <f t="shared" si="52"/>
        <v>0</v>
      </c>
      <c r="X60" s="368">
        <f t="shared" si="52"/>
        <v>0</v>
      </c>
      <c r="Y60" s="368">
        <f t="shared" si="52"/>
        <v>0</v>
      </c>
      <c r="Z60" s="368">
        <f t="shared" si="52"/>
        <v>0</v>
      </c>
      <c r="AA60" s="368">
        <f t="shared" si="52"/>
        <v>0</v>
      </c>
      <c r="AB60" s="368">
        <f t="shared" si="52"/>
        <v>0</v>
      </c>
      <c r="AC60" s="368">
        <f t="shared" si="52"/>
        <v>0</v>
      </c>
      <c r="AD60" s="368">
        <f t="shared" si="52"/>
        <v>0</v>
      </c>
      <c r="AE60" s="368">
        <f t="shared" si="52"/>
        <v>0</v>
      </c>
      <c r="AF60" s="368">
        <f t="shared" si="52"/>
        <v>0</v>
      </c>
      <c r="AG60" s="346">
        <f t="shared" si="52"/>
        <v>0</v>
      </c>
      <c r="AH60" s="496">
        <f t="shared" si="52"/>
        <v>0</v>
      </c>
      <c r="AI60" s="351">
        <f>SUM(AI61:AI75)</f>
        <v>0</v>
      </c>
      <c r="AJ60" s="370">
        <f t="shared" si="52"/>
        <v>0</v>
      </c>
      <c r="AK60" s="368">
        <f t="shared" si="52"/>
        <v>0</v>
      </c>
      <c r="AL60" s="368">
        <f t="shared" si="52"/>
        <v>0</v>
      </c>
      <c r="AM60" s="368">
        <f t="shared" si="52"/>
        <v>0</v>
      </c>
      <c r="AN60" s="368">
        <f t="shared" si="52"/>
        <v>0</v>
      </c>
      <c r="AO60" s="368">
        <f t="shared" si="52"/>
        <v>0</v>
      </c>
      <c r="AP60" s="346">
        <f t="shared" si="52"/>
        <v>0</v>
      </c>
      <c r="AQ60" s="351">
        <f t="shared" si="52"/>
        <v>0</v>
      </c>
      <c r="AR60" s="496">
        <f t="shared" si="52"/>
        <v>0</v>
      </c>
      <c r="AS60" s="351">
        <f t="shared" si="52"/>
        <v>0</v>
      </c>
      <c r="AT60" s="352">
        <f t="shared" si="52"/>
        <v>0</v>
      </c>
      <c r="AU60" s="364">
        <f t="shared" si="52"/>
        <v>0</v>
      </c>
      <c r="AV60" s="496">
        <f t="shared" si="52"/>
        <v>0</v>
      </c>
      <c r="AW60" s="496">
        <f t="shared" si="52"/>
        <v>0</v>
      </c>
      <c r="AX60" s="346">
        <f t="shared" si="52"/>
        <v>0</v>
      </c>
      <c r="AY60" s="351">
        <f t="shared" si="52"/>
        <v>0</v>
      </c>
      <c r="AZ60" s="351">
        <f t="shared" si="52"/>
        <v>0</v>
      </c>
      <c r="BA60" s="352">
        <f>SUM(BA61:BA75)</f>
        <v>0</v>
      </c>
      <c r="BB60" s="1582">
        <f t="shared" si="52"/>
        <v>0</v>
      </c>
      <c r="BC60" s="1730">
        <f>SUM(BC61:BC75)</f>
        <v>0</v>
      </c>
      <c r="BD60" s="1847"/>
    </row>
    <row r="61" spans="1:56" s="509" customFormat="1" outlineLevel="1">
      <c r="A61" s="1777" t="str">
        <f>Cover!C21</f>
        <v>- none -</v>
      </c>
      <c r="B61" s="1794"/>
      <c r="C61" s="1788"/>
      <c r="D61" s="1795"/>
      <c r="E61" s="1792"/>
      <c r="F61" s="1785"/>
      <c r="G61" s="1788"/>
      <c r="H61" s="1788"/>
      <c r="I61" s="1788"/>
      <c r="J61" s="1788"/>
      <c r="K61" s="1788"/>
      <c r="L61" s="1788"/>
      <c r="M61" s="348">
        <f t="shared" ref="M61:M75" si="53">SUM(E61:L61)</f>
        <v>0</v>
      </c>
      <c r="N61" s="1796"/>
      <c r="O61" s="1796"/>
      <c r="P61" s="1796"/>
      <c r="Q61" s="348">
        <f t="shared" ref="Q61:Q75" si="54">SUM(B61:D61,M61,N61:P61)</f>
        <v>0</v>
      </c>
      <c r="R61" s="1787"/>
      <c r="S61" s="1788"/>
      <c r="T61" s="1785"/>
      <c r="U61" s="1793"/>
      <c r="V61" s="1788"/>
      <c r="W61" s="346">
        <f t="shared" ref="W61:W75" si="55">SUM(R61:V61)</f>
        <v>0</v>
      </c>
      <c r="X61" s="1792"/>
      <c r="Y61" s="1785"/>
      <c r="Z61" s="1785"/>
      <c r="AA61" s="1785"/>
      <c r="AB61" s="1785"/>
      <c r="AC61" s="1785"/>
      <c r="AD61" s="1785"/>
      <c r="AE61" s="1785"/>
      <c r="AF61" s="1785"/>
      <c r="AG61" s="346">
        <f t="shared" ref="AG61:AG75" si="56">SUM(X61:AF61)</f>
        <v>0</v>
      </c>
      <c r="AH61" s="1798"/>
      <c r="AI61" s="351">
        <f>SUM(Q61,W61,AG61,AH61)</f>
        <v>0</v>
      </c>
      <c r="AJ61" s="1792"/>
      <c r="AK61" s="1785"/>
      <c r="AL61" s="1785"/>
      <c r="AM61" s="1785"/>
      <c r="AN61" s="1785"/>
      <c r="AO61" s="1785"/>
      <c r="AP61" s="346">
        <f t="shared" ref="AP61:AP75" si="57">SUM(AJ61:AO61)</f>
        <v>0</v>
      </c>
      <c r="AQ61" s="1796"/>
      <c r="AR61" s="1798"/>
      <c r="AS61" s="1796"/>
      <c r="AT61" s="352">
        <f t="shared" ref="AT61:AT75" si="58">SUM(AI61,AP61,AQ61,AR61,AS61)</f>
        <v>0</v>
      </c>
      <c r="AU61" s="1788"/>
      <c r="AV61" s="1797"/>
      <c r="AW61" s="1797"/>
      <c r="AX61" s="346">
        <f t="shared" ref="AX61:AX75" si="59">SUM(AU61:AW61)</f>
        <v>0</v>
      </c>
      <c r="AY61" s="1796"/>
      <c r="AZ61" s="1796"/>
      <c r="BA61" s="352">
        <f>SUM(AX61,AY61,AZ61)</f>
        <v>0</v>
      </c>
      <c r="BB61" s="1582"/>
      <c r="BC61" s="1730">
        <f t="shared" ref="BC61:BC75" si="60">BA61+AT61+BB61</f>
        <v>0</v>
      </c>
      <c r="BD61" s="1831">
        <f>'C8 - Related Party Cross Sub'!$CF$7</f>
        <v>0</v>
      </c>
    </row>
    <row r="62" spans="1:56" s="509" customFormat="1" outlineLevel="1">
      <c r="A62" s="1777" t="str">
        <f>Cover!C22</f>
        <v>- none -</v>
      </c>
      <c r="B62" s="1794"/>
      <c r="C62" s="1788"/>
      <c r="D62" s="1795"/>
      <c r="E62" s="1792"/>
      <c r="F62" s="1785"/>
      <c r="G62" s="1788"/>
      <c r="H62" s="1788"/>
      <c r="I62" s="1788"/>
      <c r="J62" s="1788"/>
      <c r="K62" s="1788"/>
      <c r="L62" s="1788"/>
      <c r="M62" s="348">
        <f t="shared" si="53"/>
        <v>0</v>
      </c>
      <c r="N62" s="1796"/>
      <c r="O62" s="1796"/>
      <c r="P62" s="1796"/>
      <c r="Q62" s="348">
        <f t="shared" si="54"/>
        <v>0</v>
      </c>
      <c r="R62" s="1787"/>
      <c r="S62" s="1788"/>
      <c r="T62" s="1785"/>
      <c r="U62" s="1793"/>
      <c r="V62" s="1788"/>
      <c r="W62" s="346">
        <f t="shared" si="55"/>
        <v>0</v>
      </c>
      <c r="X62" s="1792"/>
      <c r="Y62" s="1785"/>
      <c r="Z62" s="1785"/>
      <c r="AA62" s="1785"/>
      <c r="AB62" s="1785"/>
      <c r="AC62" s="1785"/>
      <c r="AD62" s="1785"/>
      <c r="AE62" s="1785"/>
      <c r="AF62" s="1785"/>
      <c r="AG62" s="346">
        <f t="shared" si="56"/>
        <v>0</v>
      </c>
      <c r="AH62" s="1798"/>
      <c r="AI62" s="351">
        <f t="shared" ref="AI62:AI75" si="61">SUM(Q62,W62,AG62,AH62)</f>
        <v>0</v>
      </c>
      <c r="AJ62" s="1792"/>
      <c r="AK62" s="1785"/>
      <c r="AL62" s="1785"/>
      <c r="AM62" s="1785"/>
      <c r="AN62" s="1785"/>
      <c r="AO62" s="1785"/>
      <c r="AP62" s="346">
        <f t="shared" si="57"/>
        <v>0</v>
      </c>
      <c r="AQ62" s="1796"/>
      <c r="AR62" s="1798"/>
      <c r="AS62" s="1796"/>
      <c r="AT62" s="352">
        <f t="shared" si="58"/>
        <v>0</v>
      </c>
      <c r="AU62" s="1788"/>
      <c r="AV62" s="1797"/>
      <c r="AW62" s="1797"/>
      <c r="AX62" s="346">
        <f t="shared" si="59"/>
        <v>0</v>
      </c>
      <c r="AY62" s="1796"/>
      <c r="AZ62" s="1796"/>
      <c r="BA62" s="352">
        <f t="shared" ref="BA62:BA75" si="62">SUM(AX62,AY62,AZ62)</f>
        <v>0</v>
      </c>
      <c r="BB62" s="1582"/>
      <c r="BC62" s="1730">
        <f t="shared" si="60"/>
        <v>0</v>
      </c>
      <c r="BD62" s="1831">
        <f>'C8 - Related Party Cross Sub'!$CF$35</f>
        <v>0</v>
      </c>
    </row>
    <row r="63" spans="1:56" s="509" customFormat="1" outlineLevel="1">
      <c r="A63" s="1777" t="str">
        <f>Cover!C23</f>
        <v>- none -</v>
      </c>
      <c r="B63" s="1794"/>
      <c r="C63" s="1788"/>
      <c r="D63" s="1795"/>
      <c r="E63" s="1792"/>
      <c r="F63" s="1785"/>
      <c r="G63" s="1788"/>
      <c r="H63" s="1788"/>
      <c r="I63" s="1788"/>
      <c r="J63" s="1788"/>
      <c r="K63" s="1788"/>
      <c r="L63" s="1788"/>
      <c r="M63" s="348">
        <f t="shared" si="53"/>
        <v>0</v>
      </c>
      <c r="N63" s="1796"/>
      <c r="O63" s="1796"/>
      <c r="P63" s="1796"/>
      <c r="Q63" s="348">
        <f t="shared" si="54"/>
        <v>0</v>
      </c>
      <c r="R63" s="1787"/>
      <c r="S63" s="1788"/>
      <c r="T63" s="1785"/>
      <c r="U63" s="1793"/>
      <c r="V63" s="1788"/>
      <c r="W63" s="346">
        <f t="shared" si="55"/>
        <v>0</v>
      </c>
      <c r="X63" s="1792"/>
      <c r="Y63" s="1785"/>
      <c r="Z63" s="1785"/>
      <c r="AA63" s="1785"/>
      <c r="AB63" s="1785"/>
      <c r="AC63" s="1785"/>
      <c r="AD63" s="1785"/>
      <c r="AE63" s="1785"/>
      <c r="AF63" s="1785"/>
      <c r="AG63" s="346">
        <f t="shared" si="56"/>
        <v>0</v>
      </c>
      <c r="AH63" s="1798"/>
      <c r="AI63" s="351">
        <f t="shared" si="61"/>
        <v>0</v>
      </c>
      <c r="AJ63" s="1792"/>
      <c r="AK63" s="1785"/>
      <c r="AL63" s="1785"/>
      <c r="AM63" s="1785"/>
      <c r="AN63" s="1785"/>
      <c r="AO63" s="1785"/>
      <c r="AP63" s="346">
        <f t="shared" si="57"/>
        <v>0</v>
      </c>
      <c r="AQ63" s="1796"/>
      <c r="AR63" s="1798"/>
      <c r="AS63" s="1796"/>
      <c r="AT63" s="352">
        <f t="shared" si="58"/>
        <v>0</v>
      </c>
      <c r="AU63" s="1788"/>
      <c r="AV63" s="1797"/>
      <c r="AW63" s="1797"/>
      <c r="AX63" s="346">
        <f t="shared" si="59"/>
        <v>0</v>
      </c>
      <c r="AY63" s="1796"/>
      <c r="AZ63" s="1796"/>
      <c r="BA63" s="352">
        <f t="shared" si="62"/>
        <v>0</v>
      </c>
      <c r="BB63" s="1582"/>
      <c r="BC63" s="1730">
        <f t="shared" si="60"/>
        <v>0</v>
      </c>
      <c r="BD63" s="1831">
        <f>'C8 - Related Party Cross Sub'!$CF$63</f>
        <v>0</v>
      </c>
    </row>
    <row r="64" spans="1:56" s="509" customFormat="1" outlineLevel="1">
      <c r="A64" s="1777" t="str">
        <f>Cover!C24</f>
        <v>- none -</v>
      </c>
      <c r="B64" s="1794"/>
      <c r="C64" s="1788"/>
      <c r="D64" s="1795"/>
      <c r="E64" s="1792"/>
      <c r="F64" s="1785"/>
      <c r="G64" s="1788"/>
      <c r="H64" s="1788"/>
      <c r="I64" s="1788"/>
      <c r="J64" s="1788"/>
      <c r="K64" s="1788"/>
      <c r="L64" s="1788"/>
      <c r="M64" s="348">
        <f t="shared" si="53"/>
        <v>0</v>
      </c>
      <c r="N64" s="1796"/>
      <c r="O64" s="1796"/>
      <c r="P64" s="1796"/>
      <c r="Q64" s="348">
        <f t="shared" si="54"/>
        <v>0</v>
      </c>
      <c r="R64" s="1787"/>
      <c r="S64" s="1788"/>
      <c r="T64" s="1785"/>
      <c r="U64" s="1793"/>
      <c r="V64" s="1788"/>
      <c r="W64" s="346">
        <f t="shared" si="55"/>
        <v>0</v>
      </c>
      <c r="X64" s="1792"/>
      <c r="Y64" s="1785"/>
      <c r="Z64" s="1785"/>
      <c r="AA64" s="1785"/>
      <c r="AB64" s="1785"/>
      <c r="AC64" s="1785"/>
      <c r="AD64" s="1785"/>
      <c r="AE64" s="1785"/>
      <c r="AF64" s="1785"/>
      <c r="AG64" s="346">
        <f t="shared" si="56"/>
        <v>0</v>
      </c>
      <c r="AH64" s="1798"/>
      <c r="AI64" s="351">
        <f t="shared" si="61"/>
        <v>0</v>
      </c>
      <c r="AJ64" s="1792"/>
      <c r="AK64" s="1785"/>
      <c r="AL64" s="1785"/>
      <c r="AM64" s="1785"/>
      <c r="AN64" s="1785"/>
      <c r="AO64" s="1785"/>
      <c r="AP64" s="346">
        <f t="shared" si="57"/>
        <v>0</v>
      </c>
      <c r="AQ64" s="1796"/>
      <c r="AR64" s="1798"/>
      <c r="AS64" s="1796"/>
      <c r="AT64" s="352">
        <f t="shared" si="58"/>
        <v>0</v>
      </c>
      <c r="AU64" s="1788"/>
      <c r="AV64" s="1797"/>
      <c r="AW64" s="1797"/>
      <c r="AX64" s="346">
        <f t="shared" si="59"/>
        <v>0</v>
      </c>
      <c r="AY64" s="1796"/>
      <c r="AZ64" s="1796"/>
      <c r="BA64" s="352">
        <f>SUM(AX64,AY64,AZ64)</f>
        <v>0</v>
      </c>
      <c r="BB64" s="1582"/>
      <c r="BC64" s="1730">
        <f t="shared" si="60"/>
        <v>0</v>
      </c>
      <c r="BD64" s="1831">
        <f>'C8 - Related Party Cross Sub'!$CF$91</f>
        <v>0</v>
      </c>
    </row>
    <row r="65" spans="1:56" s="509" customFormat="1" outlineLevel="1">
      <c r="A65" s="1777" t="str">
        <f>Cover!C25</f>
        <v>- none -</v>
      </c>
      <c r="B65" s="1794"/>
      <c r="C65" s="1788"/>
      <c r="D65" s="1795"/>
      <c r="E65" s="1792"/>
      <c r="F65" s="1785"/>
      <c r="G65" s="1788"/>
      <c r="H65" s="1788"/>
      <c r="I65" s="1788"/>
      <c r="J65" s="1788"/>
      <c r="K65" s="1788"/>
      <c r="L65" s="1788"/>
      <c r="M65" s="348">
        <f t="shared" si="53"/>
        <v>0</v>
      </c>
      <c r="N65" s="1796"/>
      <c r="O65" s="1796"/>
      <c r="P65" s="1796"/>
      <c r="Q65" s="348">
        <f t="shared" si="54"/>
        <v>0</v>
      </c>
      <c r="R65" s="1787"/>
      <c r="S65" s="1788"/>
      <c r="T65" s="1785"/>
      <c r="U65" s="1793"/>
      <c r="V65" s="1788"/>
      <c r="W65" s="346">
        <f t="shared" si="55"/>
        <v>0</v>
      </c>
      <c r="X65" s="1792"/>
      <c r="Y65" s="1785"/>
      <c r="Z65" s="1785"/>
      <c r="AA65" s="1785"/>
      <c r="AB65" s="1785"/>
      <c r="AC65" s="1785"/>
      <c r="AD65" s="1785"/>
      <c r="AE65" s="1785"/>
      <c r="AF65" s="1785"/>
      <c r="AG65" s="346">
        <f t="shared" si="56"/>
        <v>0</v>
      </c>
      <c r="AH65" s="1798"/>
      <c r="AI65" s="351">
        <f t="shared" si="61"/>
        <v>0</v>
      </c>
      <c r="AJ65" s="1792"/>
      <c r="AK65" s="1785"/>
      <c r="AL65" s="1785"/>
      <c r="AM65" s="1785"/>
      <c r="AN65" s="1785"/>
      <c r="AO65" s="1785"/>
      <c r="AP65" s="346">
        <f t="shared" si="57"/>
        <v>0</v>
      </c>
      <c r="AQ65" s="1796"/>
      <c r="AR65" s="1798"/>
      <c r="AS65" s="1796"/>
      <c r="AT65" s="352">
        <f t="shared" si="58"/>
        <v>0</v>
      </c>
      <c r="AU65" s="1788"/>
      <c r="AV65" s="1797"/>
      <c r="AW65" s="1797"/>
      <c r="AX65" s="346">
        <f t="shared" si="59"/>
        <v>0</v>
      </c>
      <c r="AY65" s="1796"/>
      <c r="AZ65" s="1796"/>
      <c r="BA65" s="352">
        <f t="shared" si="62"/>
        <v>0</v>
      </c>
      <c r="BB65" s="1582"/>
      <c r="BC65" s="1730">
        <f t="shared" si="60"/>
        <v>0</v>
      </c>
      <c r="BD65" s="1831">
        <f>'C8 - Related Party Cross Sub'!$CF$119</f>
        <v>0</v>
      </c>
    </row>
    <row r="66" spans="1:56" s="509" customFormat="1" outlineLevel="1">
      <c r="A66" s="1777" t="str">
        <f>Cover!C26</f>
        <v>- none -</v>
      </c>
      <c r="B66" s="1794"/>
      <c r="C66" s="1788"/>
      <c r="D66" s="1795"/>
      <c r="E66" s="1792"/>
      <c r="F66" s="1785"/>
      <c r="G66" s="1788"/>
      <c r="H66" s="1788"/>
      <c r="I66" s="1788"/>
      <c r="J66" s="1788"/>
      <c r="K66" s="1788"/>
      <c r="L66" s="1788"/>
      <c r="M66" s="348">
        <f t="shared" si="53"/>
        <v>0</v>
      </c>
      <c r="N66" s="1796"/>
      <c r="O66" s="1796"/>
      <c r="P66" s="1796"/>
      <c r="Q66" s="348">
        <f t="shared" si="54"/>
        <v>0</v>
      </c>
      <c r="R66" s="1787"/>
      <c r="S66" s="1788"/>
      <c r="T66" s="1785"/>
      <c r="U66" s="1793"/>
      <c r="V66" s="1788"/>
      <c r="W66" s="346">
        <f t="shared" si="55"/>
        <v>0</v>
      </c>
      <c r="X66" s="1792"/>
      <c r="Y66" s="1785"/>
      <c r="Z66" s="1785"/>
      <c r="AA66" s="1785"/>
      <c r="AB66" s="1785"/>
      <c r="AC66" s="1785"/>
      <c r="AD66" s="1785"/>
      <c r="AE66" s="1785"/>
      <c r="AF66" s="1785"/>
      <c r="AG66" s="346">
        <f t="shared" si="56"/>
        <v>0</v>
      </c>
      <c r="AH66" s="1798"/>
      <c r="AI66" s="351">
        <f t="shared" si="61"/>
        <v>0</v>
      </c>
      <c r="AJ66" s="1792"/>
      <c r="AK66" s="1785"/>
      <c r="AL66" s="1785"/>
      <c r="AM66" s="1785"/>
      <c r="AN66" s="1785"/>
      <c r="AO66" s="1785"/>
      <c r="AP66" s="346">
        <f t="shared" si="57"/>
        <v>0</v>
      </c>
      <c r="AQ66" s="1796"/>
      <c r="AR66" s="1798"/>
      <c r="AS66" s="1796"/>
      <c r="AT66" s="352">
        <f t="shared" si="58"/>
        <v>0</v>
      </c>
      <c r="AU66" s="1788"/>
      <c r="AV66" s="1797"/>
      <c r="AW66" s="1797"/>
      <c r="AX66" s="346">
        <f t="shared" si="59"/>
        <v>0</v>
      </c>
      <c r="AY66" s="1796"/>
      <c r="AZ66" s="1796"/>
      <c r="BA66" s="352">
        <f t="shared" si="62"/>
        <v>0</v>
      </c>
      <c r="BB66" s="1582"/>
      <c r="BC66" s="1730">
        <f t="shared" si="60"/>
        <v>0</v>
      </c>
      <c r="BD66" s="1831">
        <f>'C8 - Related Party Cross Sub'!$CF$147</f>
        <v>0</v>
      </c>
    </row>
    <row r="67" spans="1:56" s="509" customFormat="1" outlineLevel="1">
      <c r="A67" s="1777" t="str">
        <f>Cover!C27</f>
        <v>- none -</v>
      </c>
      <c r="B67" s="1794"/>
      <c r="C67" s="1788"/>
      <c r="D67" s="1795"/>
      <c r="E67" s="1792"/>
      <c r="F67" s="1785"/>
      <c r="G67" s="1788"/>
      <c r="H67" s="1788"/>
      <c r="I67" s="1788"/>
      <c r="J67" s="1788"/>
      <c r="K67" s="1788"/>
      <c r="L67" s="1788"/>
      <c r="M67" s="348">
        <f t="shared" si="53"/>
        <v>0</v>
      </c>
      <c r="N67" s="1796"/>
      <c r="O67" s="1796"/>
      <c r="P67" s="1796"/>
      <c r="Q67" s="348">
        <f t="shared" si="54"/>
        <v>0</v>
      </c>
      <c r="R67" s="1787"/>
      <c r="S67" s="1788"/>
      <c r="T67" s="1785"/>
      <c r="U67" s="1793"/>
      <c r="V67" s="1788"/>
      <c r="W67" s="346">
        <f t="shared" si="55"/>
        <v>0</v>
      </c>
      <c r="X67" s="1792"/>
      <c r="Y67" s="1785"/>
      <c r="Z67" s="1785"/>
      <c r="AA67" s="1785"/>
      <c r="AB67" s="1785"/>
      <c r="AC67" s="1785"/>
      <c r="AD67" s="1785"/>
      <c r="AE67" s="1785"/>
      <c r="AF67" s="1785"/>
      <c r="AG67" s="346">
        <f t="shared" si="56"/>
        <v>0</v>
      </c>
      <c r="AH67" s="1798"/>
      <c r="AI67" s="351">
        <f t="shared" si="61"/>
        <v>0</v>
      </c>
      <c r="AJ67" s="1792"/>
      <c r="AK67" s="1785"/>
      <c r="AL67" s="1785"/>
      <c r="AM67" s="1785"/>
      <c r="AN67" s="1785"/>
      <c r="AO67" s="1785"/>
      <c r="AP67" s="346">
        <f t="shared" si="57"/>
        <v>0</v>
      </c>
      <c r="AQ67" s="1796"/>
      <c r="AR67" s="1798"/>
      <c r="AS67" s="1796"/>
      <c r="AT67" s="352">
        <f t="shared" si="58"/>
        <v>0</v>
      </c>
      <c r="AU67" s="1788"/>
      <c r="AV67" s="1797"/>
      <c r="AW67" s="1797"/>
      <c r="AX67" s="346">
        <f t="shared" si="59"/>
        <v>0</v>
      </c>
      <c r="AY67" s="1796"/>
      <c r="AZ67" s="1796"/>
      <c r="BA67" s="352">
        <f t="shared" si="62"/>
        <v>0</v>
      </c>
      <c r="BB67" s="1582"/>
      <c r="BC67" s="1730">
        <f>BA67+AT67+BB67</f>
        <v>0</v>
      </c>
      <c r="BD67" s="1831">
        <f>'C8 - Related Party Cross Sub'!$CF$175</f>
        <v>0</v>
      </c>
    </row>
    <row r="68" spans="1:56" s="509" customFormat="1" outlineLevel="1">
      <c r="A68" s="1777" t="str">
        <f>Cover!C28</f>
        <v>- none -</v>
      </c>
      <c r="B68" s="1794"/>
      <c r="C68" s="1788"/>
      <c r="D68" s="1795"/>
      <c r="E68" s="1792"/>
      <c r="F68" s="1785"/>
      <c r="G68" s="1788"/>
      <c r="H68" s="1788"/>
      <c r="I68" s="1788"/>
      <c r="J68" s="1788"/>
      <c r="K68" s="1788"/>
      <c r="L68" s="1788"/>
      <c r="M68" s="348">
        <f t="shared" si="53"/>
        <v>0</v>
      </c>
      <c r="N68" s="1796"/>
      <c r="O68" s="1796"/>
      <c r="P68" s="1796"/>
      <c r="Q68" s="348">
        <f t="shared" si="54"/>
        <v>0</v>
      </c>
      <c r="R68" s="1787"/>
      <c r="S68" s="1788"/>
      <c r="T68" s="1785"/>
      <c r="U68" s="1793"/>
      <c r="V68" s="1788"/>
      <c r="W68" s="346">
        <f t="shared" si="55"/>
        <v>0</v>
      </c>
      <c r="X68" s="1792"/>
      <c r="Y68" s="1785"/>
      <c r="Z68" s="1785"/>
      <c r="AA68" s="1785"/>
      <c r="AB68" s="1785"/>
      <c r="AC68" s="1785"/>
      <c r="AD68" s="1785"/>
      <c r="AE68" s="1785"/>
      <c r="AF68" s="1785"/>
      <c r="AG68" s="346">
        <f t="shared" si="56"/>
        <v>0</v>
      </c>
      <c r="AH68" s="1798"/>
      <c r="AI68" s="351">
        <f t="shared" si="61"/>
        <v>0</v>
      </c>
      <c r="AJ68" s="1792"/>
      <c r="AK68" s="1785"/>
      <c r="AL68" s="1785"/>
      <c r="AM68" s="1785"/>
      <c r="AN68" s="1785"/>
      <c r="AO68" s="1785"/>
      <c r="AP68" s="346">
        <f t="shared" si="57"/>
        <v>0</v>
      </c>
      <c r="AQ68" s="1796"/>
      <c r="AR68" s="1798"/>
      <c r="AS68" s="1796"/>
      <c r="AT68" s="352">
        <f t="shared" si="58"/>
        <v>0</v>
      </c>
      <c r="AU68" s="1788"/>
      <c r="AV68" s="1797"/>
      <c r="AW68" s="1797"/>
      <c r="AX68" s="346">
        <f t="shared" si="59"/>
        <v>0</v>
      </c>
      <c r="AY68" s="1796"/>
      <c r="AZ68" s="1796"/>
      <c r="BA68" s="352">
        <f t="shared" si="62"/>
        <v>0</v>
      </c>
      <c r="BB68" s="1582"/>
      <c r="BC68" s="1730">
        <f t="shared" si="60"/>
        <v>0</v>
      </c>
      <c r="BD68" s="1831">
        <f>'C8 - Related Party Cross Sub'!$CF$203</f>
        <v>0</v>
      </c>
    </row>
    <row r="69" spans="1:56" s="509" customFormat="1" outlineLevel="1">
      <c r="A69" s="1777" t="str">
        <f>Cover!C29</f>
        <v>- none -</v>
      </c>
      <c r="B69" s="1794"/>
      <c r="C69" s="1788"/>
      <c r="D69" s="1795"/>
      <c r="E69" s="1792"/>
      <c r="F69" s="1785"/>
      <c r="G69" s="1788"/>
      <c r="H69" s="1788"/>
      <c r="I69" s="1788"/>
      <c r="J69" s="1788"/>
      <c r="K69" s="1788"/>
      <c r="L69" s="1788"/>
      <c r="M69" s="348">
        <f t="shared" si="53"/>
        <v>0</v>
      </c>
      <c r="N69" s="1796"/>
      <c r="O69" s="1796"/>
      <c r="P69" s="1796"/>
      <c r="Q69" s="348">
        <f t="shared" si="54"/>
        <v>0</v>
      </c>
      <c r="R69" s="1787"/>
      <c r="S69" s="1788"/>
      <c r="T69" s="1785"/>
      <c r="U69" s="1793"/>
      <c r="V69" s="1788"/>
      <c r="W69" s="346">
        <f t="shared" si="55"/>
        <v>0</v>
      </c>
      <c r="X69" s="1792"/>
      <c r="Y69" s="1785"/>
      <c r="Z69" s="1785"/>
      <c r="AA69" s="1785"/>
      <c r="AB69" s="1785"/>
      <c r="AC69" s="1785"/>
      <c r="AD69" s="1785"/>
      <c r="AE69" s="1785"/>
      <c r="AF69" s="1785"/>
      <c r="AG69" s="346">
        <f t="shared" si="56"/>
        <v>0</v>
      </c>
      <c r="AH69" s="1798"/>
      <c r="AI69" s="351">
        <f t="shared" si="61"/>
        <v>0</v>
      </c>
      <c r="AJ69" s="1792"/>
      <c r="AK69" s="1785"/>
      <c r="AL69" s="1785"/>
      <c r="AM69" s="1785"/>
      <c r="AN69" s="1785"/>
      <c r="AO69" s="1785"/>
      <c r="AP69" s="346">
        <f t="shared" si="57"/>
        <v>0</v>
      </c>
      <c r="AQ69" s="1796"/>
      <c r="AR69" s="1798"/>
      <c r="AS69" s="1796"/>
      <c r="AT69" s="352">
        <f t="shared" si="58"/>
        <v>0</v>
      </c>
      <c r="AU69" s="1788"/>
      <c r="AV69" s="1797"/>
      <c r="AW69" s="1797"/>
      <c r="AX69" s="346">
        <f t="shared" si="59"/>
        <v>0</v>
      </c>
      <c r="AY69" s="1796"/>
      <c r="AZ69" s="1796"/>
      <c r="BA69" s="352">
        <f t="shared" si="62"/>
        <v>0</v>
      </c>
      <c r="BB69" s="1582"/>
      <c r="BC69" s="1730">
        <f t="shared" si="60"/>
        <v>0</v>
      </c>
      <c r="BD69" s="1831">
        <f>'C8 - Related Party Cross Sub'!$CF$231</f>
        <v>0</v>
      </c>
    </row>
    <row r="70" spans="1:56" s="509" customFormat="1" outlineLevel="1">
      <c r="A70" s="1777" t="str">
        <f>Cover!C30</f>
        <v>- none -</v>
      </c>
      <c r="B70" s="1794"/>
      <c r="C70" s="1788"/>
      <c r="D70" s="1795"/>
      <c r="E70" s="1792"/>
      <c r="F70" s="1785"/>
      <c r="G70" s="1788"/>
      <c r="H70" s="1788"/>
      <c r="I70" s="1788"/>
      <c r="J70" s="1788"/>
      <c r="K70" s="1788"/>
      <c r="L70" s="1788"/>
      <c r="M70" s="348">
        <f t="shared" si="53"/>
        <v>0</v>
      </c>
      <c r="N70" s="1796"/>
      <c r="O70" s="1796"/>
      <c r="P70" s="1796"/>
      <c r="Q70" s="348">
        <f t="shared" si="54"/>
        <v>0</v>
      </c>
      <c r="R70" s="1787"/>
      <c r="S70" s="1788"/>
      <c r="T70" s="1785"/>
      <c r="U70" s="1793"/>
      <c r="V70" s="1788"/>
      <c r="W70" s="346">
        <f t="shared" si="55"/>
        <v>0</v>
      </c>
      <c r="X70" s="1792"/>
      <c r="Y70" s="1785"/>
      <c r="Z70" s="1785"/>
      <c r="AA70" s="1785"/>
      <c r="AB70" s="1785"/>
      <c r="AC70" s="1785"/>
      <c r="AD70" s="1785"/>
      <c r="AE70" s="1785"/>
      <c r="AF70" s="1785"/>
      <c r="AG70" s="346">
        <f t="shared" si="56"/>
        <v>0</v>
      </c>
      <c r="AH70" s="1798"/>
      <c r="AI70" s="351">
        <f t="shared" si="61"/>
        <v>0</v>
      </c>
      <c r="AJ70" s="1792"/>
      <c r="AK70" s="1785"/>
      <c r="AL70" s="1785"/>
      <c r="AM70" s="1785"/>
      <c r="AN70" s="1785"/>
      <c r="AO70" s="1785"/>
      <c r="AP70" s="346">
        <f t="shared" si="57"/>
        <v>0</v>
      </c>
      <c r="AQ70" s="1796"/>
      <c r="AR70" s="1798"/>
      <c r="AS70" s="1796"/>
      <c r="AT70" s="352">
        <f t="shared" si="58"/>
        <v>0</v>
      </c>
      <c r="AU70" s="1788"/>
      <c r="AV70" s="1797"/>
      <c r="AW70" s="1797"/>
      <c r="AX70" s="346">
        <f t="shared" si="59"/>
        <v>0</v>
      </c>
      <c r="AY70" s="1796"/>
      <c r="AZ70" s="1796"/>
      <c r="BA70" s="352">
        <f t="shared" si="62"/>
        <v>0</v>
      </c>
      <c r="BB70" s="1582"/>
      <c r="BC70" s="1730">
        <f t="shared" si="60"/>
        <v>0</v>
      </c>
      <c r="BD70" s="1831">
        <f>'C8 - Related Party Cross Sub'!$CF$259</f>
        <v>0</v>
      </c>
    </row>
    <row r="71" spans="1:56" s="509" customFormat="1" outlineLevel="1">
      <c r="A71" s="1777" t="str">
        <f>Cover!C31</f>
        <v>- none -</v>
      </c>
      <c r="B71" s="1794"/>
      <c r="C71" s="1788"/>
      <c r="D71" s="1795"/>
      <c r="E71" s="1792"/>
      <c r="F71" s="1785"/>
      <c r="G71" s="1788"/>
      <c r="H71" s="1788"/>
      <c r="I71" s="1788"/>
      <c r="J71" s="1788"/>
      <c r="K71" s="1788"/>
      <c r="L71" s="1788"/>
      <c r="M71" s="348">
        <f t="shared" si="53"/>
        <v>0</v>
      </c>
      <c r="N71" s="1796"/>
      <c r="O71" s="1796"/>
      <c r="P71" s="1796"/>
      <c r="Q71" s="348">
        <f t="shared" si="54"/>
        <v>0</v>
      </c>
      <c r="R71" s="1787"/>
      <c r="S71" s="1788"/>
      <c r="T71" s="1785"/>
      <c r="U71" s="1793"/>
      <c r="V71" s="1788"/>
      <c r="W71" s="346">
        <f t="shared" si="55"/>
        <v>0</v>
      </c>
      <c r="X71" s="1792"/>
      <c r="Y71" s="1785"/>
      <c r="Z71" s="1785"/>
      <c r="AA71" s="1785"/>
      <c r="AB71" s="1785"/>
      <c r="AC71" s="1785"/>
      <c r="AD71" s="1785"/>
      <c r="AE71" s="1785"/>
      <c r="AF71" s="1785"/>
      <c r="AG71" s="346">
        <f t="shared" si="56"/>
        <v>0</v>
      </c>
      <c r="AH71" s="1798"/>
      <c r="AI71" s="351">
        <f>SUM(Q71,W71,AG71,AH71)</f>
        <v>0</v>
      </c>
      <c r="AJ71" s="1792"/>
      <c r="AK71" s="1785"/>
      <c r="AL71" s="1785"/>
      <c r="AM71" s="1785"/>
      <c r="AN71" s="1785"/>
      <c r="AO71" s="1785"/>
      <c r="AP71" s="346">
        <f t="shared" si="57"/>
        <v>0</v>
      </c>
      <c r="AQ71" s="1796"/>
      <c r="AR71" s="1798"/>
      <c r="AS71" s="1796"/>
      <c r="AT71" s="352">
        <f t="shared" si="58"/>
        <v>0</v>
      </c>
      <c r="AU71" s="1788"/>
      <c r="AV71" s="1797"/>
      <c r="AW71" s="1797"/>
      <c r="AX71" s="346">
        <f t="shared" si="59"/>
        <v>0</v>
      </c>
      <c r="AY71" s="1796"/>
      <c r="AZ71" s="1796"/>
      <c r="BA71" s="352">
        <f t="shared" si="62"/>
        <v>0</v>
      </c>
      <c r="BB71" s="1582"/>
      <c r="BC71" s="1730">
        <f t="shared" si="60"/>
        <v>0</v>
      </c>
      <c r="BD71" s="1831">
        <f>'C8 - Related Party Cross Sub'!$CF$287</f>
        <v>0</v>
      </c>
    </row>
    <row r="72" spans="1:56" s="509" customFormat="1" outlineLevel="1">
      <c r="A72" s="1777" t="str">
        <f>Cover!C32</f>
        <v>- none -</v>
      </c>
      <c r="B72" s="1794"/>
      <c r="C72" s="1788"/>
      <c r="D72" s="1795"/>
      <c r="E72" s="1792"/>
      <c r="F72" s="1785"/>
      <c r="G72" s="1788"/>
      <c r="H72" s="1788"/>
      <c r="I72" s="1788"/>
      <c r="J72" s="1788"/>
      <c r="K72" s="1788"/>
      <c r="L72" s="1788"/>
      <c r="M72" s="348">
        <f t="shared" si="53"/>
        <v>0</v>
      </c>
      <c r="N72" s="1796"/>
      <c r="O72" s="1796"/>
      <c r="P72" s="1796"/>
      <c r="Q72" s="348">
        <f t="shared" si="54"/>
        <v>0</v>
      </c>
      <c r="R72" s="1787"/>
      <c r="S72" s="1788"/>
      <c r="T72" s="1785"/>
      <c r="U72" s="1793"/>
      <c r="V72" s="1788"/>
      <c r="W72" s="346">
        <f t="shared" si="55"/>
        <v>0</v>
      </c>
      <c r="X72" s="1792"/>
      <c r="Y72" s="1785"/>
      <c r="Z72" s="1785"/>
      <c r="AA72" s="1785"/>
      <c r="AB72" s="1785"/>
      <c r="AC72" s="1785"/>
      <c r="AD72" s="1785"/>
      <c r="AE72" s="1785"/>
      <c r="AF72" s="1785"/>
      <c r="AG72" s="346">
        <f t="shared" si="56"/>
        <v>0</v>
      </c>
      <c r="AH72" s="1798"/>
      <c r="AI72" s="351">
        <f t="shared" si="61"/>
        <v>0</v>
      </c>
      <c r="AJ72" s="1792"/>
      <c r="AK72" s="1785"/>
      <c r="AL72" s="1785"/>
      <c r="AM72" s="1785"/>
      <c r="AN72" s="1785"/>
      <c r="AO72" s="1785"/>
      <c r="AP72" s="346">
        <f t="shared" si="57"/>
        <v>0</v>
      </c>
      <c r="AQ72" s="1796"/>
      <c r="AR72" s="1798"/>
      <c r="AS72" s="1796"/>
      <c r="AT72" s="352">
        <f t="shared" si="58"/>
        <v>0</v>
      </c>
      <c r="AU72" s="1788"/>
      <c r="AV72" s="1797"/>
      <c r="AW72" s="1797"/>
      <c r="AX72" s="346">
        <f>SUM(AU72:AW72)</f>
        <v>0</v>
      </c>
      <c r="AY72" s="1796"/>
      <c r="AZ72" s="1796"/>
      <c r="BA72" s="352">
        <f t="shared" si="62"/>
        <v>0</v>
      </c>
      <c r="BB72" s="1582"/>
      <c r="BC72" s="1730">
        <f>BA72+AT72+BB72</f>
        <v>0</v>
      </c>
      <c r="BD72" s="1831">
        <f>'C8 - Related Party Cross Sub'!$CF$315</f>
        <v>0</v>
      </c>
    </row>
    <row r="73" spans="1:56" s="509" customFormat="1" outlineLevel="1">
      <c r="A73" s="1777" t="str">
        <f>Cover!C33</f>
        <v>- none -</v>
      </c>
      <c r="B73" s="1794"/>
      <c r="C73" s="1788"/>
      <c r="D73" s="1795"/>
      <c r="E73" s="1792"/>
      <c r="F73" s="1785"/>
      <c r="G73" s="1788"/>
      <c r="H73" s="1788"/>
      <c r="I73" s="1788"/>
      <c r="J73" s="1788"/>
      <c r="K73" s="1788"/>
      <c r="L73" s="1788"/>
      <c r="M73" s="348">
        <f t="shared" si="53"/>
        <v>0</v>
      </c>
      <c r="N73" s="1796"/>
      <c r="O73" s="1796"/>
      <c r="P73" s="1796"/>
      <c r="Q73" s="348">
        <f t="shared" si="54"/>
        <v>0</v>
      </c>
      <c r="R73" s="1787"/>
      <c r="S73" s="1788"/>
      <c r="T73" s="1785"/>
      <c r="U73" s="1793"/>
      <c r="V73" s="1788"/>
      <c r="W73" s="346">
        <f t="shared" si="55"/>
        <v>0</v>
      </c>
      <c r="X73" s="1792"/>
      <c r="Y73" s="1785"/>
      <c r="Z73" s="1785"/>
      <c r="AA73" s="1785"/>
      <c r="AB73" s="1785"/>
      <c r="AC73" s="1785"/>
      <c r="AD73" s="1785"/>
      <c r="AE73" s="1785"/>
      <c r="AF73" s="1785"/>
      <c r="AG73" s="346">
        <f t="shared" si="56"/>
        <v>0</v>
      </c>
      <c r="AH73" s="1798"/>
      <c r="AI73" s="351">
        <f t="shared" si="61"/>
        <v>0</v>
      </c>
      <c r="AJ73" s="1792"/>
      <c r="AK73" s="1785"/>
      <c r="AL73" s="1785"/>
      <c r="AM73" s="1785"/>
      <c r="AN73" s="1785"/>
      <c r="AO73" s="1785"/>
      <c r="AP73" s="346">
        <f t="shared" si="57"/>
        <v>0</v>
      </c>
      <c r="AQ73" s="1796"/>
      <c r="AR73" s="1798"/>
      <c r="AS73" s="1796"/>
      <c r="AT73" s="352">
        <f t="shared" si="58"/>
        <v>0</v>
      </c>
      <c r="AU73" s="1788"/>
      <c r="AV73" s="1797"/>
      <c r="AW73" s="1797"/>
      <c r="AX73" s="346">
        <f t="shared" si="59"/>
        <v>0</v>
      </c>
      <c r="AY73" s="1796"/>
      <c r="AZ73" s="1796"/>
      <c r="BA73" s="352">
        <f t="shared" si="62"/>
        <v>0</v>
      </c>
      <c r="BB73" s="1582"/>
      <c r="BC73" s="1730">
        <f t="shared" si="60"/>
        <v>0</v>
      </c>
      <c r="BD73" s="1831">
        <f>'C8 - Related Party Cross Sub'!$CF$343</f>
        <v>0</v>
      </c>
    </row>
    <row r="74" spans="1:56" s="509" customFormat="1" outlineLevel="1">
      <c r="A74" s="1777" t="str">
        <f>Cover!C34</f>
        <v>- none -</v>
      </c>
      <c r="B74" s="1794"/>
      <c r="C74" s="1788"/>
      <c r="D74" s="1795"/>
      <c r="E74" s="1792"/>
      <c r="F74" s="1785"/>
      <c r="G74" s="1788"/>
      <c r="H74" s="1788"/>
      <c r="I74" s="1788"/>
      <c r="J74" s="1788"/>
      <c r="K74" s="1788"/>
      <c r="L74" s="1788"/>
      <c r="M74" s="348">
        <f t="shared" si="53"/>
        <v>0</v>
      </c>
      <c r="N74" s="1796"/>
      <c r="O74" s="1796"/>
      <c r="P74" s="1796"/>
      <c r="Q74" s="348">
        <f t="shared" si="54"/>
        <v>0</v>
      </c>
      <c r="R74" s="1787"/>
      <c r="S74" s="1788"/>
      <c r="T74" s="1785"/>
      <c r="U74" s="1793"/>
      <c r="V74" s="1788"/>
      <c r="W74" s="346">
        <f t="shared" si="55"/>
        <v>0</v>
      </c>
      <c r="X74" s="1792"/>
      <c r="Y74" s="1785"/>
      <c r="Z74" s="1785"/>
      <c r="AA74" s="1785"/>
      <c r="AB74" s="1785"/>
      <c r="AC74" s="1785"/>
      <c r="AD74" s="1785"/>
      <c r="AE74" s="1785"/>
      <c r="AF74" s="1785"/>
      <c r="AG74" s="346">
        <f t="shared" si="56"/>
        <v>0</v>
      </c>
      <c r="AH74" s="1798"/>
      <c r="AI74" s="351">
        <f t="shared" si="61"/>
        <v>0</v>
      </c>
      <c r="AJ74" s="1792"/>
      <c r="AK74" s="1785"/>
      <c r="AL74" s="1785"/>
      <c r="AM74" s="1785"/>
      <c r="AN74" s="1785"/>
      <c r="AO74" s="1785"/>
      <c r="AP74" s="346">
        <f t="shared" si="57"/>
        <v>0</v>
      </c>
      <c r="AQ74" s="1796"/>
      <c r="AR74" s="1798"/>
      <c r="AS74" s="1796"/>
      <c r="AT74" s="352">
        <f>SUM(AI74,AP74,AQ74,AR74,AS74)</f>
        <v>0</v>
      </c>
      <c r="AU74" s="1788"/>
      <c r="AV74" s="1797"/>
      <c r="AW74" s="1797"/>
      <c r="AX74" s="346">
        <f t="shared" si="59"/>
        <v>0</v>
      </c>
      <c r="AY74" s="1796"/>
      <c r="AZ74" s="1796"/>
      <c r="BA74" s="352">
        <f>SUM(AX74,AY74,AZ74)</f>
        <v>0</v>
      </c>
      <c r="BB74" s="1582"/>
      <c r="BC74" s="1730">
        <f t="shared" si="60"/>
        <v>0</v>
      </c>
      <c r="BD74" s="1831">
        <f>'C8 - Related Party Cross Sub'!$CF$371</f>
        <v>0</v>
      </c>
    </row>
    <row r="75" spans="1:56" s="509" customFormat="1" outlineLevel="1">
      <c r="A75" s="1777" t="str">
        <f>Cover!C35</f>
        <v>- none -</v>
      </c>
      <c r="B75" s="1794"/>
      <c r="C75" s="1788"/>
      <c r="D75" s="1795"/>
      <c r="E75" s="1792"/>
      <c r="F75" s="1785"/>
      <c r="G75" s="1788"/>
      <c r="H75" s="1788"/>
      <c r="I75" s="1788"/>
      <c r="J75" s="1788"/>
      <c r="K75" s="1788"/>
      <c r="L75" s="1788"/>
      <c r="M75" s="348">
        <f t="shared" si="53"/>
        <v>0</v>
      </c>
      <c r="N75" s="1796"/>
      <c r="O75" s="1796"/>
      <c r="P75" s="1796"/>
      <c r="Q75" s="348">
        <f t="shared" si="54"/>
        <v>0</v>
      </c>
      <c r="R75" s="1787"/>
      <c r="S75" s="1788"/>
      <c r="T75" s="1785"/>
      <c r="U75" s="1793"/>
      <c r="V75" s="1788"/>
      <c r="W75" s="346">
        <f t="shared" si="55"/>
        <v>0</v>
      </c>
      <c r="X75" s="1792"/>
      <c r="Y75" s="1785"/>
      <c r="Z75" s="1785"/>
      <c r="AA75" s="1785"/>
      <c r="AB75" s="1785"/>
      <c r="AC75" s="1785"/>
      <c r="AD75" s="1785"/>
      <c r="AE75" s="1785"/>
      <c r="AF75" s="1785"/>
      <c r="AG75" s="346">
        <f t="shared" si="56"/>
        <v>0</v>
      </c>
      <c r="AH75" s="1798"/>
      <c r="AI75" s="351">
        <f t="shared" si="61"/>
        <v>0</v>
      </c>
      <c r="AJ75" s="1792"/>
      <c r="AK75" s="1785"/>
      <c r="AL75" s="1785"/>
      <c r="AM75" s="1785"/>
      <c r="AN75" s="1785"/>
      <c r="AO75" s="1785"/>
      <c r="AP75" s="346">
        <f t="shared" si="57"/>
        <v>0</v>
      </c>
      <c r="AQ75" s="1796"/>
      <c r="AR75" s="1798"/>
      <c r="AS75" s="1796"/>
      <c r="AT75" s="352">
        <f t="shared" si="58"/>
        <v>0</v>
      </c>
      <c r="AU75" s="1788"/>
      <c r="AV75" s="1797"/>
      <c r="AW75" s="1797"/>
      <c r="AX75" s="346">
        <f t="shared" si="59"/>
        <v>0</v>
      </c>
      <c r="AY75" s="1796"/>
      <c r="AZ75" s="1796"/>
      <c r="BA75" s="352">
        <f t="shared" si="62"/>
        <v>0</v>
      </c>
      <c r="BB75" s="1582"/>
      <c r="BC75" s="1730">
        <f t="shared" si="60"/>
        <v>0</v>
      </c>
      <c r="BD75" s="1831">
        <f>'C8 - Related Party Cross Sub'!$CF$399</f>
        <v>0</v>
      </c>
    </row>
    <row r="76" spans="1:56" s="509" customFormat="1">
      <c r="A76" s="495"/>
      <c r="B76" s="506"/>
      <c r="C76" s="502"/>
      <c r="D76" s="503"/>
      <c r="E76" s="501"/>
      <c r="F76" s="502"/>
      <c r="G76" s="502"/>
      <c r="H76" s="502"/>
      <c r="I76" s="502"/>
      <c r="J76" s="502"/>
      <c r="K76" s="502"/>
      <c r="L76" s="502"/>
      <c r="M76" s="500"/>
      <c r="N76" s="504"/>
      <c r="O76" s="504"/>
      <c r="P76" s="504"/>
      <c r="Q76" s="503"/>
      <c r="R76" s="501"/>
      <c r="S76" s="502" t="s">
        <v>440</v>
      </c>
      <c r="T76" s="502"/>
      <c r="U76" s="505"/>
      <c r="V76" s="502"/>
      <c r="W76" s="500"/>
      <c r="X76" s="501"/>
      <c r="Y76" s="502"/>
      <c r="Z76" s="502"/>
      <c r="AA76" s="502"/>
      <c r="AB76" s="502"/>
      <c r="AC76" s="502"/>
      <c r="AD76" s="502"/>
      <c r="AE76" s="502"/>
      <c r="AF76" s="502"/>
      <c r="AG76" s="500"/>
      <c r="AH76" s="508"/>
      <c r="AI76" s="504"/>
      <c r="AJ76" s="501"/>
      <c r="AK76" s="502"/>
      <c r="AL76" s="502"/>
      <c r="AM76" s="502"/>
      <c r="AN76" s="502"/>
      <c r="AO76" s="502"/>
      <c r="AP76" s="500"/>
      <c r="AQ76" s="504"/>
      <c r="AR76" s="508"/>
      <c r="AS76" s="504"/>
      <c r="AT76" s="507"/>
      <c r="AU76" s="502"/>
      <c r="AV76" s="505"/>
      <c r="AW76" s="505"/>
      <c r="AX76" s="500"/>
      <c r="AY76" s="504"/>
      <c r="AZ76" s="504"/>
      <c r="BA76" s="507"/>
      <c r="BB76" s="508"/>
      <c r="BC76" s="507"/>
    </row>
    <row r="77" spans="1:56" s="523" customFormat="1">
      <c r="A77" s="516" t="s">
        <v>441</v>
      </c>
      <c r="B77" s="1451">
        <f t="shared" ref="B77:P77" si="63">B10+B29+B48+B50+B52+B54+B56+B58+B60</f>
        <v>0</v>
      </c>
      <c r="C77" s="519">
        <f t="shared" si="63"/>
        <v>0</v>
      </c>
      <c r="D77" s="1457">
        <f t="shared" si="63"/>
        <v>0</v>
      </c>
      <c r="E77" s="518">
        <f t="shared" si="63"/>
        <v>0</v>
      </c>
      <c r="F77" s="519">
        <f t="shared" si="63"/>
        <v>0</v>
      </c>
      <c r="G77" s="519">
        <f t="shared" si="63"/>
        <v>0</v>
      </c>
      <c r="H77" s="519">
        <f t="shared" si="63"/>
        <v>0</v>
      </c>
      <c r="I77" s="519">
        <f t="shared" si="63"/>
        <v>0</v>
      </c>
      <c r="J77" s="519">
        <f t="shared" si="63"/>
        <v>0</v>
      </c>
      <c r="K77" s="519">
        <f t="shared" si="63"/>
        <v>0</v>
      </c>
      <c r="L77" s="519">
        <f>L10+L29+L48+L50+L52+L54+L56+L58+L60</f>
        <v>0</v>
      </c>
      <c r="M77" s="520">
        <f t="shared" si="63"/>
        <v>0</v>
      </c>
      <c r="N77" s="521">
        <f t="shared" si="63"/>
        <v>0</v>
      </c>
      <c r="O77" s="521">
        <f t="shared" si="63"/>
        <v>0</v>
      </c>
      <c r="P77" s="521">
        <f t="shared" si="63"/>
        <v>0</v>
      </c>
      <c r="Q77" s="348">
        <f>B77+C77+M77+N77+O77+P77+D77</f>
        <v>0</v>
      </c>
      <c r="R77" s="518">
        <f t="shared" ref="R77:BC77" si="64">R10+R29+R48+R50+R52+R54+R56+R58+R60</f>
        <v>0</v>
      </c>
      <c r="S77" s="519">
        <f t="shared" si="64"/>
        <v>0</v>
      </c>
      <c r="T77" s="519">
        <f t="shared" si="64"/>
        <v>0</v>
      </c>
      <c r="U77" s="519">
        <f t="shared" si="64"/>
        <v>0</v>
      </c>
      <c r="V77" s="519">
        <f>V10+V29+V48+V50+V52+V54+V56+V58+V60</f>
        <v>0</v>
      </c>
      <c r="W77" s="517">
        <f t="shared" si="64"/>
        <v>0</v>
      </c>
      <c r="X77" s="518">
        <f t="shared" si="64"/>
        <v>0</v>
      </c>
      <c r="Y77" s="519">
        <f>Y10+Y29+Y48+Y50+Y52+Y54+Y56+Y58+Y60</f>
        <v>0</v>
      </c>
      <c r="Z77" s="519">
        <f t="shared" si="64"/>
        <v>0</v>
      </c>
      <c r="AA77" s="519">
        <f t="shared" si="64"/>
        <v>0</v>
      </c>
      <c r="AB77" s="519">
        <f t="shared" si="64"/>
        <v>0</v>
      </c>
      <c r="AC77" s="519">
        <f t="shared" si="64"/>
        <v>0</v>
      </c>
      <c r="AD77" s="519">
        <f t="shared" si="64"/>
        <v>0</v>
      </c>
      <c r="AE77" s="519">
        <f t="shared" si="64"/>
        <v>0</v>
      </c>
      <c r="AF77" s="519">
        <f t="shared" si="64"/>
        <v>0</v>
      </c>
      <c r="AG77" s="517">
        <f t="shared" si="64"/>
        <v>0</v>
      </c>
      <c r="AH77" s="518">
        <f t="shared" si="64"/>
        <v>0</v>
      </c>
      <c r="AI77" s="351">
        <f t="shared" si="64"/>
        <v>0</v>
      </c>
      <c r="AJ77" s="518">
        <f t="shared" si="64"/>
        <v>0</v>
      </c>
      <c r="AK77" s="519">
        <f t="shared" si="64"/>
        <v>0</v>
      </c>
      <c r="AL77" s="519">
        <f t="shared" si="64"/>
        <v>0</v>
      </c>
      <c r="AM77" s="519">
        <f t="shared" si="64"/>
        <v>0</v>
      </c>
      <c r="AN77" s="519">
        <f t="shared" si="64"/>
        <v>0</v>
      </c>
      <c r="AO77" s="519">
        <f t="shared" si="64"/>
        <v>0</v>
      </c>
      <c r="AP77" s="517">
        <f t="shared" si="64"/>
        <v>0</v>
      </c>
      <c r="AQ77" s="521">
        <f t="shared" si="64"/>
        <v>0</v>
      </c>
      <c r="AR77" s="518">
        <f t="shared" si="64"/>
        <v>0</v>
      </c>
      <c r="AS77" s="521">
        <f t="shared" si="64"/>
        <v>0</v>
      </c>
      <c r="AT77" s="352">
        <f t="shared" si="64"/>
        <v>0</v>
      </c>
      <c r="AU77" s="519">
        <f t="shared" si="64"/>
        <v>0</v>
      </c>
      <c r="AV77" s="522">
        <f t="shared" si="64"/>
        <v>0</v>
      </c>
      <c r="AW77" s="522">
        <f t="shared" si="64"/>
        <v>0</v>
      </c>
      <c r="AX77" s="517">
        <f t="shared" si="64"/>
        <v>0</v>
      </c>
      <c r="AY77" s="521">
        <f t="shared" si="64"/>
        <v>0</v>
      </c>
      <c r="AZ77" s="521">
        <f t="shared" si="64"/>
        <v>0</v>
      </c>
      <c r="BA77" s="352">
        <f t="shared" si="64"/>
        <v>0</v>
      </c>
      <c r="BB77" s="518">
        <f t="shared" si="64"/>
        <v>0</v>
      </c>
      <c r="BC77" s="352">
        <f t="shared" si="64"/>
        <v>0</v>
      </c>
    </row>
    <row r="78" spans="1:56" s="509" customFormat="1">
      <c r="A78" s="495"/>
      <c r="B78" s="506"/>
      <c r="C78" s="502"/>
      <c r="D78" s="503"/>
      <c r="E78" s="501"/>
      <c r="F78" s="502"/>
      <c r="G78" s="502"/>
      <c r="H78" s="502"/>
      <c r="I78" s="502"/>
      <c r="J78" s="502"/>
      <c r="K78" s="502"/>
      <c r="L78" s="502"/>
      <c r="M78" s="500"/>
      <c r="N78" s="504"/>
      <c r="O78" s="504"/>
      <c r="P78" s="504"/>
      <c r="Q78" s="503"/>
      <c r="R78" s="501"/>
      <c r="S78" s="502"/>
      <c r="T78" s="502"/>
      <c r="U78" s="505"/>
      <c r="V78" s="502"/>
      <c r="W78" s="500"/>
      <c r="X78" s="502"/>
      <c r="Y78" s="502"/>
      <c r="Z78" s="502"/>
      <c r="AA78" s="502"/>
      <c r="AB78" s="502"/>
      <c r="AC78" s="502"/>
      <c r="AD78" s="502"/>
      <c r="AE78" s="502"/>
      <c r="AF78" s="502"/>
      <c r="AG78" s="500"/>
      <c r="AH78" s="508"/>
      <c r="AI78" s="504"/>
      <c r="AJ78" s="501"/>
      <c r="AK78" s="502"/>
      <c r="AL78" s="502"/>
      <c r="AM78" s="502"/>
      <c r="AN78" s="502"/>
      <c r="AO78" s="502"/>
      <c r="AP78" s="500"/>
      <c r="AQ78" s="504"/>
      <c r="AR78" s="508"/>
      <c r="AS78" s="504"/>
      <c r="AT78" s="507"/>
      <c r="AU78" s="502"/>
      <c r="AV78" s="505"/>
      <c r="AW78" s="505"/>
      <c r="AX78" s="500"/>
      <c r="AY78" s="504"/>
      <c r="AZ78" s="504"/>
      <c r="BA78" s="507"/>
      <c r="BB78" s="508"/>
      <c r="BC78" s="507"/>
    </row>
    <row r="79" spans="1:56" s="509" customFormat="1">
      <c r="A79" s="495" t="s">
        <v>442</v>
      </c>
      <c r="B79" s="1794"/>
      <c r="C79" s="1788"/>
      <c r="D79" s="1795"/>
      <c r="E79" s="1787"/>
      <c r="F79" s="1788"/>
      <c r="G79" s="1788"/>
      <c r="H79" s="1788"/>
      <c r="I79" s="1788"/>
      <c r="J79" s="1788"/>
      <c r="K79" s="1788"/>
      <c r="L79" s="1788"/>
      <c r="M79" s="348">
        <f>SUM(E79:L79)</f>
        <v>0</v>
      </c>
      <c r="N79" s="1558"/>
      <c r="O79" s="1559"/>
      <c r="P79" s="1559"/>
      <c r="Q79" s="348">
        <f>B79+C79+M79+N79+O79+P79+D79</f>
        <v>0</v>
      </c>
      <c r="R79" s="1787"/>
      <c r="S79" s="1788"/>
      <c r="T79" s="1788"/>
      <c r="U79" s="1797"/>
      <c r="V79" s="1788"/>
      <c r="W79" s="346">
        <f>SUM(R79:V79)</f>
        <v>0</v>
      </c>
      <c r="X79" s="1788"/>
      <c r="Y79" s="1788"/>
      <c r="Z79" s="1788"/>
      <c r="AA79" s="1788"/>
      <c r="AB79" s="1788"/>
      <c r="AC79" s="1788"/>
      <c r="AD79" s="1788"/>
      <c r="AE79" s="1788"/>
      <c r="AF79" s="1788"/>
      <c r="AG79" s="346">
        <f>SUM(X79:AF79)</f>
        <v>0</v>
      </c>
      <c r="AH79" s="1798"/>
      <c r="AI79" s="351">
        <f>Q79+W79+AG79+AH79</f>
        <v>0</v>
      </c>
      <c r="AJ79" s="1787"/>
      <c r="AK79" s="1788"/>
      <c r="AL79" s="1788"/>
      <c r="AM79" s="1788"/>
      <c r="AN79" s="1788"/>
      <c r="AO79" s="1788"/>
      <c r="AP79" s="346">
        <f>SUM(AJ79:AO79)</f>
        <v>0</v>
      </c>
      <c r="AQ79" s="1796"/>
      <c r="AR79" s="1798"/>
      <c r="AS79" s="1796"/>
      <c r="AT79" s="352">
        <f>AI79+AP79+AQ79+AR79+AS79</f>
        <v>0</v>
      </c>
      <c r="AU79" s="1788"/>
      <c r="AV79" s="1797"/>
      <c r="AW79" s="1797"/>
      <c r="AX79" s="346">
        <f>SUM(AU79:AW79)</f>
        <v>0</v>
      </c>
      <c r="AY79" s="1796"/>
      <c r="AZ79" s="1796"/>
      <c r="BA79" s="352">
        <f>AX79+AY79+AZ79</f>
        <v>0</v>
      </c>
      <c r="BB79" s="1582"/>
      <c r="BC79" s="352">
        <f>BA79+AT79+BB79</f>
        <v>0</v>
      </c>
    </row>
    <row r="80" spans="1:56" s="509" customFormat="1">
      <c r="A80" s="495" t="s">
        <v>307</v>
      </c>
      <c r="B80" s="1794"/>
      <c r="C80" s="1788"/>
      <c r="D80" s="1795"/>
      <c r="E80" s="1787"/>
      <c r="F80" s="1788"/>
      <c r="G80" s="1788"/>
      <c r="H80" s="1788"/>
      <c r="I80" s="1788"/>
      <c r="J80" s="1788"/>
      <c r="K80" s="1788"/>
      <c r="L80" s="1788"/>
      <c r="M80" s="348">
        <f>SUM(E80:L80)</f>
        <v>0</v>
      </c>
      <c r="N80" s="1796"/>
      <c r="O80" s="1796"/>
      <c r="P80" s="1796"/>
      <c r="Q80" s="348">
        <f>B80+C80+M80+N80+O80+P80+D80</f>
        <v>0</v>
      </c>
      <c r="R80" s="1787"/>
      <c r="S80" s="1788"/>
      <c r="T80" s="1788"/>
      <c r="U80" s="1797"/>
      <c r="V80" s="1788"/>
      <c r="W80" s="346">
        <f>SUM(R80:V80)</f>
        <v>0</v>
      </c>
      <c r="X80" s="1787"/>
      <c r="Y80" s="1788"/>
      <c r="Z80" s="1788"/>
      <c r="AA80" s="1788"/>
      <c r="AB80" s="1788"/>
      <c r="AC80" s="1788"/>
      <c r="AD80" s="1788"/>
      <c r="AE80" s="1788"/>
      <c r="AF80" s="1788"/>
      <c r="AG80" s="346">
        <f>SUM(X80:AF80)</f>
        <v>0</v>
      </c>
      <c r="AH80" s="1798"/>
      <c r="AI80" s="351">
        <f>Q80+W80+AG80+AH80</f>
        <v>0</v>
      </c>
      <c r="AJ80" s="1787"/>
      <c r="AK80" s="1788"/>
      <c r="AL80" s="1788"/>
      <c r="AM80" s="1788"/>
      <c r="AN80" s="1788"/>
      <c r="AO80" s="1788"/>
      <c r="AP80" s="346">
        <f>SUM(AJ80:AO80)</f>
        <v>0</v>
      </c>
      <c r="AQ80" s="1796"/>
      <c r="AR80" s="1798"/>
      <c r="AS80" s="1796"/>
      <c r="AT80" s="352">
        <f>AI80+AP80+AQ80+AR80+AS80</f>
        <v>0</v>
      </c>
      <c r="AU80" s="1788"/>
      <c r="AV80" s="1797"/>
      <c r="AW80" s="1797"/>
      <c r="AX80" s="346">
        <f>SUM(AU80:AW80)</f>
        <v>0</v>
      </c>
      <c r="AY80" s="1796"/>
      <c r="AZ80" s="1796"/>
      <c r="BA80" s="352">
        <f>AX80+AY80+AZ80</f>
        <v>0</v>
      </c>
      <c r="BB80" s="1582"/>
      <c r="BC80" s="352">
        <f>BA80+AT80+BB80</f>
        <v>0</v>
      </c>
    </row>
    <row r="81" spans="1:56" s="509" customFormat="1">
      <c r="A81" s="495"/>
      <c r="B81" s="506"/>
      <c r="C81" s="502"/>
      <c r="D81" s="503"/>
      <c r="E81" s="501"/>
      <c r="F81" s="502"/>
      <c r="G81" s="502"/>
      <c r="H81" s="502"/>
      <c r="I81" s="502"/>
      <c r="J81" s="502"/>
      <c r="K81" s="502"/>
      <c r="L81" s="502"/>
      <c r="M81" s="500"/>
      <c r="N81" s="504"/>
      <c r="O81" s="504"/>
      <c r="P81" s="504"/>
      <c r="Q81" s="503"/>
      <c r="R81" s="501"/>
      <c r="S81" s="502"/>
      <c r="T81" s="502"/>
      <c r="U81" s="505"/>
      <c r="V81" s="502"/>
      <c r="W81" s="500"/>
      <c r="X81" s="501"/>
      <c r="Y81" s="502"/>
      <c r="Z81" s="502"/>
      <c r="AA81" s="502"/>
      <c r="AB81" s="502"/>
      <c r="AC81" s="502"/>
      <c r="AD81" s="502"/>
      <c r="AE81" s="502"/>
      <c r="AF81" s="502"/>
      <c r="AG81" s="500"/>
      <c r="AH81" s="508"/>
      <c r="AI81" s="504"/>
      <c r="AJ81" s="501"/>
      <c r="AK81" s="502"/>
      <c r="AL81" s="502"/>
      <c r="AM81" s="502"/>
      <c r="AN81" s="502"/>
      <c r="AO81" s="502"/>
      <c r="AP81" s="500"/>
      <c r="AQ81" s="504"/>
      <c r="AR81" s="508"/>
      <c r="AS81" s="504"/>
      <c r="AT81" s="507"/>
      <c r="AU81" s="502"/>
      <c r="AV81" s="505"/>
      <c r="AW81" s="505"/>
      <c r="AX81" s="500"/>
      <c r="AY81" s="504"/>
      <c r="AZ81" s="504"/>
      <c r="BA81" s="507"/>
      <c r="BB81" s="508"/>
      <c r="BC81" s="507"/>
    </row>
    <row r="82" spans="1:56" s="523" customFormat="1">
      <c r="A82" s="516" t="s">
        <v>1556</v>
      </c>
      <c r="B82" s="1451">
        <f t="shared" ref="B82:P82" si="65">SUM(B77:B80)</f>
        <v>0</v>
      </c>
      <c r="C82" s="519">
        <f t="shared" si="65"/>
        <v>0</v>
      </c>
      <c r="D82" s="1457">
        <f t="shared" si="65"/>
        <v>0</v>
      </c>
      <c r="E82" s="518">
        <f t="shared" si="65"/>
        <v>0</v>
      </c>
      <c r="F82" s="519">
        <f t="shared" si="65"/>
        <v>0</v>
      </c>
      <c r="G82" s="519">
        <f t="shared" si="65"/>
        <v>0</v>
      </c>
      <c r="H82" s="519">
        <f t="shared" si="65"/>
        <v>0</v>
      </c>
      <c r="I82" s="519">
        <f t="shared" si="65"/>
        <v>0</v>
      </c>
      <c r="J82" s="519">
        <f t="shared" si="65"/>
        <v>0</v>
      </c>
      <c r="K82" s="519">
        <f t="shared" si="65"/>
        <v>0</v>
      </c>
      <c r="L82" s="519">
        <f t="shared" si="65"/>
        <v>0</v>
      </c>
      <c r="M82" s="520">
        <f t="shared" si="65"/>
        <v>0</v>
      </c>
      <c r="N82" s="521">
        <f t="shared" si="65"/>
        <v>0</v>
      </c>
      <c r="O82" s="521">
        <f t="shared" si="65"/>
        <v>0</v>
      </c>
      <c r="P82" s="521">
        <f t="shared" si="65"/>
        <v>0</v>
      </c>
      <c r="Q82" s="348">
        <f>B82+C82+M82+N82+O82+P82+D82</f>
        <v>0</v>
      </c>
      <c r="R82" s="518">
        <f t="shared" ref="R82:AH82" si="66">SUM(R77:R80)</f>
        <v>0</v>
      </c>
      <c r="S82" s="519">
        <f t="shared" si="66"/>
        <v>0</v>
      </c>
      <c r="T82" s="519">
        <f t="shared" si="66"/>
        <v>0</v>
      </c>
      <c r="U82" s="519">
        <f t="shared" si="66"/>
        <v>0</v>
      </c>
      <c r="V82" s="519">
        <f t="shared" si="66"/>
        <v>0</v>
      </c>
      <c r="W82" s="517">
        <f t="shared" si="66"/>
        <v>0</v>
      </c>
      <c r="X82" s="518">
        <f t="shared" si="66"/>
        <v>0</v>
      </c>
      <c r="Y82" s="519">
        <f>SUM(Y77:Y80)</f>
        <v>0</v>
      </c>
      <c r="Z82" s="519">
        <f t="shared" si="66"/>
        <v>0</v>
      </c>
      <c r="AA82" s="519">
        <f t="shared" si="66"/>
        <v>0</v>
      </c>
      <c r="AB82" s="519">
        <f t="shared" si="66"/>
        <v>0</v>
      </c>
      <c r="AC82" s="519">
        <f t="shared" si="66"/>
        <v>0</v>
      </c>
      <c r="AD82" s="519">
        <f t="shared" si="66"/>
        <v>0</v>
      </c>
      <c r="AE82" s="519">
        <f t="shared" si="66"/>
        <v>0</v>
      </c>
      <c r="AF82" s="519">
        <f t="shared" si="66"/>
        <v>0</v>
      </c>
      <c r="AG82" s="517">
        <f t="shared" si="66"/>
        <v>0</v>
      </c>
      <c r="AH82" s="518">
        <f t="shared" si="66"/>
        <v>0</v>
      </c>
      <c r="AI82" s="351">
        <f>Q82+W82+AG82+AH82</f>
        <v>0</v>
      </c>
      <c r="AJ82" s="518">
        <f t="shared" ref="AJ82:AS82" si="67">SUM(AJ77:AJ80)</f>
        <v>0</v>
      </c>
      <c r="AK82" s="519">
        <f t="shared" si="67"/>
        <v>0</v>
      </c>
      <c r="AL82" s="519">
        <f t="shared" si="67"/>
        <v>0</v>
      </c>
      <c r="AM82" s="519">
        <f t="shared" si="67"/>
        <v>0</v>
      </c>
      <c r="AN82" s="519">
        <f t="shared" si="67"/>
        <v>0</v>
      </c>
      <c r="AO82" s="519">
        <f t="shared" si="67"/>
        <v>0</v>
      </c>
      <c r="AP82" s="517">
        <f t="shared" si="67"/>
        <v>0</v>
      </c>
      <c r="AQ82" s="521">
        <f t="shared" si="67"/>
        <v>0</v>
      </c>
      <c r="AR82" s="518">
        <f t="shared" si="67"/>
        <v>0</v>
      </c>
      <c r="AS82" s="521">
        <f t="shared" si="67"/>
        <v>0</v>
      </c>
      <c r="AT82" s="352">
        <f>AI82+AP82+AQ82+AR82+AS82</f>
        <v>0</v>
      </c>
      <c r="AU82" s="519">
        <f>SUM(AU77:AU80)</f>
        <v>0</v>
      </c>
      <c r="AV82" s="522">
        <f>SUM(AV77:AV80)</f>
        <v>0</v>
      </c>
      <c r="AW82" s="522">
        <f>SUM(AW77:AW80)</f>
        <v>0</v>
      </c>
      <c r="AX82" s="346">
        <f>SUM(AU82:AW82)</f>
        <v>0</v>
      </c>
      <c r="AY82" s="521">
        <f>SUM(AY77:AY80)</f>
        <v>0</v>
      </c>
      <c r="AZ82" s="521">
        <f>SUM(AZ77:AZ80)</f>
        <v>0</v>
      </c>
      <c r="BA82" s="352">
        <f>AX82+AY82+AZ82</f>
        <v>0</v>
      </c>
      <c r="BB82" s="518">
        <f>SUM(BB77:BB80)</f>
        <v>0</v>
      </c>
      <c r="BC82" s="352">
        <f>BA82+AT82+BB82</f>
        <v>0</v>
      </c>
    </row>
    <row r="83" spans="1:56" s="526" customFormat="1">
      <c r="A83" s="524"/>
      <c r="B83" s="506"/>
      <c r="C83" s="502"/>
      <c r="D83" s="503"/>
      <c r="E83" s="501"/>
      <c r="F83" s="502"/>
      <c r="G83" s="502"/>
      <c r="H83" s="502"/>
      <c r="I83" s="502"/>
      <c r="J83" s="502"/>
      <c r="K83" s="502"/>
      <c r="L83" s="502"/>
      <c r="M83" s="500"/>
      <c r="N83" s="504"/>
      <c r="O83" s="504"/>
      <c r="P83" s="504"/>
      <c r="Q83" s="503"/>
      <c r="R83" s="501"/>
      <c r="S83" s="502"/>
      <c r="T83" s="502"/>
      <c r="U83" s="502"/>
      <c r="V83" s="502"/>
      <c r="W83" s="500"/>
      <c r="X83" s="501"/>
      <c r="Y83" s="502"/>
      <c r="Z83" s="502"/>
      <c r="AA83" s="502"/>
      <c r="AB83" s="502"/>
      <c r="AC83" s="502"/>
      <c r="AD83" s="502"/>
      <c r="AE83" s="502"/>
      <c r="AF83" s="502"/>
      <c r="AG83" s="500"/>
      <c r="AH83" s="501"/>
      <c r="AI83" s="504"/>
      <c r="AJ83" s="501"/>
      <c r="AK83" s="502"/>
      <c r="AL83" s="502"/>
      <c r="AM83" s="502"/>
      <c r="AN83" s="502"/>
      <c r="AO83" s="502"/>
      <c r="AP83" s="500"/>
      <c r="AQ83" s="504"/>
      <c r="AR83" s="501"/>
      <c r="AS83" s="504"/>
      <c r="AT83" s="525"/>
      <c r="AU83" s="502"/>
      <c r="AV83" s="505"/>
      <c r="AW83" s="505"/>
      <c r="AX83" s="500"/>
      <c r="AY83" s="504"/>
      <c r="AZ83" s="504"/>
      <c r="BA83" s="525"/>
      <c r="BB83" s="501"/>
      <c r="BC83" s="525"/>
    </row>
    <row r="84" spans="1:56">
      <c r="A84" s="527" t="s">
        <v>444</v>
      </c>
      <c r="B84" s="1452"/>
      <c r="C84" s="530"/>
      <c r="D84" s="533"/>
      <c r="E84" s="529"/>
      <c r="F84" s="530"/>
      <c r="G84" s="530"/>
      <c r="H84" s="530"/>
      <c r="I84" s="530"/>
      <c r="J84" s="530"/>
      <c r="K84" s="530"/>
      <c r="L84" s="530"/>
      <c r="M84" s="528"/>
      <c r="N84" s="531"/>
      <c r="O84" s="531"/>
      <c r="P84" s="532"/>
      <c r="Q84" s="533"/>
      <c r="R84" s="529"/>
      <c r="S84" s="530"/>
      <c r="T84" s="530"/>
      <c r="U84" s="530"/>
      <c r="V84" s="530"/>
      <c r="W84" s="528"/>
      <c r="X84" s="529"/>
      <c r="Y84" s="530"/>
      <c r="Z84" s="530"/>
      <c r="AA84" s="530"/>
      <c r="AB84" s="530"/>
      <c r="AC84" s="530"/>
      <c r="AD84" s="530"/>
      <c r="AE84" s="530"/>
      <c r="AF84" s="530"/>
      <c r="AG84" s="528"/>
      <c r="AH84" s="529"/>
      <c r="AI84" s="532"/>
      <c r="AJ84" s="529"/>
      <c r="AK84" s="530"/>
      <c r="AL84" s="530"/>
      <c r="AM84" s="530"/>
      <c r="AN84" s="530"/>
      <c r="AO84" s="530"/>
      <c r="AP84" s="528"/>
      <c r="AQ84" s="532"/>
      <c r="AR84" s="529"/>
      <c r="AS84" s="532"/>
      <c r="AT84" s="507"/>
      <c r="AU84" s="530"/>
      <c r="AV84" s="534"/>
      <c r="AW84" s="534"/>
      <c r="AX84" s="528"/>
      <c r="AY84" s="532"/>
      <c r="AZ84" s="532"/>
      <c r="BA84" s="507"/>
      <c r="BB84" s="529"/>
      <c r="BC84" s="507"/>
    </row>
    <row r="85" spans="1:56">
      <c r="A85" s="272" t="s">
        <v>438</v>
      </c>
      <c r="B85" s="1784"/>
      <c r="C85" s="1785"/>
      <c r="D85" s="1786"/>
      <c r="E85" s="1787"/>
      <c r="F85" s="1788"/>
      <c r="G85" s="1788"/>
      <c r="H85" s="1788"/>
      <c r="I85" s="1788"/>
      <c r="J85" s="1788"/>
      <c r="K85" s="1788"/>
      <c r="L85" s="1788"/>
      <c r="M85" s="346">
        <f>SUM(E85:L85)</f>
        <v>0</v>
      </c>
      <c r="N85" s="1789"/>
      <c r="O85" s="1789"/>
      <c r="P85" s="1789"/>
      <c r="Q85" s="348">
        <f>B85+C85+M85+N85+O85+P85+D85</f>
        <v>0</v>
      </c>
      <c r="R85" s="1790"/>
      <c r="S85" s="1791"/>
      <c r="T85" s="1791"/>
      <c r="U85" s="1791"/>
      <c r="V85" s="1791"/>
      <c r="W85" s="346">
        <f>SUM(R85:V85)</f>
        <v>0</v>
      </c>
      <c r="X85" s="1790"/>
      <c r="Y85" s="1791"/>
      <c r="Z85" s="1791"/>
      <c r="AA85" s="1791"/>
      <c r="AB85" s="1791"/>
      <c r="AC85" s="1791"/>
      <c r="AD85" s="1791"/>
      <c r="AE85" s="1791"/>
      <c r="AF85" s="1791"/>
      <c r="AG85" s="346">
        <f>SUM(X85:AF85)</f>
        <v>0</v>
      </c>
      <c r="AH85" s="1792"/>
      <c r="AI85" s="351">
        <f>Q85+W85+AG85+AH85</f>
        <v>0</v>
      </c>
      <c r="AJ85" s="1787"/>
      <c r="AK85" s="1788"/>
      <c r="AL85" s="1788"/>
      <c r="AM85" s="1788"/>
      <c r="AN85" s="1788"/>
      <c r="AO85" s="1788"/>
      <c r="AP85" s="346">
        <f>SUM(AJ85:AO85)</f>
        <v>0</v>
      </c>
      <c r="AQ85" s="1789"/>
      <c r="AR85" s="1792"/>
      <c r="AS85" s="1789"/>
      <c r="AT85" s="352">
        <f t="shared" ref="AT85:AT101" si="68">AI85+AP85+AQ85+AR85+AS85</f>
        <v>0</v>
      </c>
      <c r="AU85" s="1785"/>
      <c r="AV85" s="1793"/>
      <c r="AW85" s="1793"/>
      <c r="AX85" s="346">
        <f>SUM(AU85:AW85)</f>
        <v>0</v>
      </c>
      <c r="AY85" s="1789"/>
      <c r="AZ85" s="1789"/>
      <c r="BA85" s="352">
        <f t="shared" ref="BA85:BA101" si="69">AX85+AY85+AZ85</f>
        <v>0</v>
      </c>
      <c r="BB85" s="1792"/>
      <c r="BC85" s="352">
        <f t="shared" ref="BC85:BC101" si="70">BA85+AT85+BB85</f>
        <v>0</v>
      </c>
    </row>
    <row r="86" spans="1:56">
      <c r="A86" s="272" t="s">
        <v>1624</v>
      </c>
      <c r="B86" s="1450">
        <f t="shared" ref="B86:AS86" si="71">SUM(B87:B96)</f>
        <v>0</v>
      </c>
      <c r="C86" s="368">
        <f t="shared" si="71"/>
        <v>0</v>
      </c>
      <c r="D86" s="1449">
        <f t="shared" si="71"/>
        <v>0</v>
      </c>
      <c r="E86" s="363">
        <f t="shared" si="71"/>
        <v>0</v>
      </c>
      <c r="F86" s="364">
        <f t="shared" si="71"/>
        <v>0</v>
      </c>
      <c r="G86" s="364">
        <f t="shared" si="71"/>
        <v>0</v>
      </c>
      <c r="H86" s="364">
        <f t="shared" si="71"/>
        <v>0</v>
      </c>
      <c r="I86" s="364">
        <f t="shared" si="71"/>
        <v>0</v>
      </c>
      <c r="J86" s="364">
        <f t="shared" si="71"/>
        <v>0</v>
      </c>
      <c r="K86" s="364">
        <f t="shared" si="71"/>
        <v>0</v>
      </c>
      <c r="L86" s="364">
        <f t="shared" si="71"/>
        <v>0</v>
      </c>
      <c r="M86" s="346">
        <f t="shared" si="71"/>
        <v>0</v>
      </c>
      <c r="N86" s="365">
        <f t="shared" si="71"/>
        <v>0</v>
      </c>
      <c r="O86" s="365">
        <f t="shared" si="71"/>
        <v>0</v>
      </c>
      <c r="P86" s="365">
        <f t="shared" si="71"/>
        <v>0</v>
      </c>
      <c r="Q86" s="348">
        <f t="shared" si="71"/>
        <v>0</v>
      </c>
      <c r="R86" s="366">
        <f t="shared" si="71"/>
        <v>0</v>
      </c>
      <c r="S86" s="367">
        <f t="shared" si="71"/>
        <v>0</v>
      </c>
      <c r="T86" s="367">
        <f t="shared" si="71"/>
        <v>0</v>
      </c>
      <c r="U86" s="367">
        <f t="shared" si="71"/>
        <v>0</v>
      </c>
      <c r="V86" s="367">
        <f t="shared" si="71"/>
        <v>0</v>
      </c>
      <c r="W86" s="346">
        <f t="shared" si="71"/>
        <v>0</v>
      </c>
      <c r="X86" s="366">
        <f t="shared" si="71"/>
        <v>0</v>
      </c>
      <c r="Y86" s="367">
        <f>SUM(Y87:Y96)</f>
        <v>0</v>
      </c>
      <c r="Z86" s="367">
        <f t="shared" si="71"/>
        <v>0</v>
      </c>
      <c r="AA86" s="367">
        <f t="shared" si="71"/>
        <v>0</v>
      </c>
      <c r="AB86" s="367">
        <f t="shared" si="71"/>
        <v>0</v>
      </c>
      <c r="AC86" s="367">
        <f t="shared" si="71"/>
        <v>0</v>
      </c>
      <c r="AD86" s="367">
        <f t="shared" si="71"/>
        <v>0</v>
      </c>
      <c r="AE86" s="367">
        <f t="shared" si="71"/>
        <v>0</v>
      </c>
      <c r="AF86" s="367">
        <f t="shared" si="71"/>
        <v>0</v>
      </c>
      <c r="AG86" s="346">
        <f t="shared" si="71"/>
        <v>0</v>
      </c>
      <c r="AH86" s="370">
        <f t="shared" si="71"/>
        <v>0</v>
      </c>
      <c r="AI86" s="351">
        <f t="shared" si="71"/>
        <v>0</v>
      </c>
      <c r="AJ86" s="363">
        <f t="shared" si="71"/>
        <v>0</v>
      </c>
      <c r="AK86" s="364">
        <f t="shared" si="71"/>
        <v>0</v>
      </c>
      <c r="AL86" s="364">
        <f t="shared" si="71"/>
        <v>0</v>
      </c>
      <c r="AM86" s="364">
        <f t="shared" si="71"/>
        <v>0</v>
      </c>
      <c r="AN86" s="364">
        <f t="shared" si="71"/>
        <v>0</v>
      </c>
      <c r="AO86" s="364">
        <f t="shared" si="71"/>
        <v>0</v>
      </c>
      <c r="AP86" s="346">
        <f t="shared" si="71"/>
        <v>0</v>
      </c>
      <c r="AQ86" s="365">
        <f t="shared" si="71"/>
        <v>0</v>
      </c>
      <c r="AR86" s="370">
        <f t="shared" si="71"/>
        <v>0</v>
      </c>
      <c r="AS86" s="365">
        <f t="shared" si="71"/>
        <v>0</v>
      </c>
      <c r="AT86" s="352">
        <f t="shared" si="68"/>
        <v>0</v>
      </c>
      <c r="AU86" s="368">
        <f t="shared" ref="AU86:AZ86" si="72">SUM(AU87:AU96)</f>
        <v>0</v>
      </c>
      <c r="AV86" s="369">
        <f t="shared" si="72"/>
        <v>0</v>
      </c>
      <c r="AW86" s="369">
        <f t="shared" si="72"/>
        <v>0</v>
      </c>
      <c r="AX86" s="346">
        <f t="shared" si="72"/>
        <v>0</v>
      </c>
      <c r="AY86" s="365">
        <f t="shared" si="72"/>
        <v>0</v>
      </c>
      <c r="AZ86" s="365">
        <f t="shared" si="72"/>
        <v>0</v>
      </c>
      <c r="BA86" s="352">
        <f t="shared" si="69"/>
        <v>0</v>
      </c>
      <c r="BB86" s="370">
        <f>SUM(BB87:BB96)</f>
        <v>0</v>
      </c>
      <c r="BC86" s="352">
        <f t="shared" si="70"/>
        <v>0</v>
      </c>
    </row>
    <row r="87" spans="1:56" hidden="1" outlineLevel="2">
      <c r="A87" s="1777" t="str">
        <f>Cover!C21</f>
        <v>- none -</v>
      </c>
      <c r="B87" s="1784"/>
      <c r="C87" s="1785"/>
      <c r="D87" s="1786"/>
      <c r="E87" s="1787"/>
      <c r="F87" s="1788"/>
      <c r="G87" s="1788"/>
      <c r="H87" s="1788"/>
      <c r="I87" s="1788"/>
      <c r="J87" s="1788"/>
      <c r="K87" s="1788"/>
      <c r="L87" s="1788"/>
      <c r="M87" s="346">
        <f t="shared" ref="M87:M101" si="73">SUM(E87:L87)</f>
        <v>0</v>
      </c>
      <c r="N87" s="1789"/>
      <c r="O87" s="1789"/>
      <c r="P87" s="1789"/>
      <c r="Q87" s="348">
        <f t="shared" ref="Q87:Q101" si="74">B87+C87+M87+N87+O87+P87+D87</f>
        <v>0</v>
      </c>
      <c r="R87" s="1790"/>
      <c r="S87" s="1791"/>
      <c r="T87" s="1791"/>
      <c r="U87" s="1791"/>
      <c r="V87" s="1791"/>
      <c r="W87" s="346">
        <f t="shared" ref="W87:W101" si="75">SUM(R87:V87)</f>
        <v>0</v>
      </c>
      <c r="X87" s="1790"/>
      <c r="Y87" s="1791"/>
      <c r="Z87" s="1791"/>
      <c r="AA87" s="1791"/>
      <c r="AB87" s="1791"/>
      <c r="AC87" s="1791"/>
      <c r="AD87" s="1791"/>
      <c r="AE87" s="1791"/>
      <c r="AF87" s="1791"/>
      <c r="AG87" s="346">
        <f t="shared" ref="AG87:AG101" si="76">SUM(X87:AF87)</f>
        <v>0</v>
      </c>
      <c r="AH87" s="1792"/>
      <c r="AI87" s="351">
        <f t="shared" ref="AI87:AI101" si="77">Q87+W87+AG87+AH87</f>
        <v>0</v>
      </c>
      <c r="AJ87" s="1787"/>
      <c r="AK87" s="1788"/>
      <c r="AL87" s="1788"/>
      <c r="AM87" s="1788"/>
      <c r="AN87" s="1788"/>
      <c r="AO87" s="1788"/>
      <c r="AP87" s="346">
        <f t="shared" ref="AP87:AP101" si="78">SUM(AJ87:AO87)</f>
        <v>0</v>
      </c>
      <c r="AQ87" s="1789"/>
      <c r="AR87" s="1792"/>
      <c r="AS87" s="1789"/>
      <c r="AT87" s="352">
        <f t="shared" si="68"/>
        <v>0</v>
      </c>
      <c r="AU87" s="1785"/>
      <c r="AV87" s="1793"/>
      <c r="AW87" s="1793"/>
      <c r="AX87" s="346">
        <f t="shared" ref="AX87:AX101" si="79">SUM(AU87:AW87)</f>
        <v>0</v>
      </c>
      <c r="AY87" s="1789"/>
      <c r="AZ87" s="1789"/>
      <c r="BA87" s="352">
        <f t="shared" si="69"/>
        <v>0</v>
      </c>
      <c r="BB87" s="1792"/>
      <c r="BC87" s="352">
        <f t="shared" si="70"/>
        <v>0</v>
      </c>
    </row>
    <row r="88" spans="1:56" hidden="1" outlineLevel="2">
      <c r="A88" s="1777" t="str">
        <f>Cover!C22</f>
        <v>- none -</v>
      </c>
      <c r="B88" s="1784"/>
      <c r="C88" s="1785"/>
      <c r="D88" s="1786"/>
      <c r="E88" s="1787"/>
      <c r="F88" s="1788"/>
      <c r="G88" s="1788"/>
      <c r="H88" s="1788"/>
      <c r="I88" s="1788"/>
      <c r="J88" s="1788"/>
      <c r="K88" s="1788"/>
      <c r="L88" s="1788"/>
      <c r="M88" s="346">
        <f t="shared" si="73"/>
        <v>0</v>
      </c>
      <c r="N88" s="1789"/>
      <c r="O88" s="1789"/>
      <c r="P88" s="1789"/>
      <c r="Q88" s="348">
        <f t="shared" si="74"/>
        <v>0</v>
      </c>
      <c r="R88" s="1790"/>
      <c r="S88" s="1791"/>
      <c r="T88" s="1791"/>
      <c r="U88" s="1791"/>
      <c r="V88" s="1791"/>
      <c r="W88" s="346">
        <f t="shared" si="75"/>
        <v>0</v>
      </c>
      <c r="X88" s="1790"/>
      <c r="Y88" s="1791"/>
      <c r="Z88" s="1791"/>
      <c r="AA88" s="1791"/>
      <c r="AB88" s="1791"/>
      <c r="AC88" s="1791"/>
      <c r="AD88" s="1791"/>
      <c r="AE88" s="1791"/>
      <c r="AF88" s="1791"/>
      <c r="AG88" s="346">
        <f t="shared" si="76"/>
        <v>0</v>
      </c>
      <c r="AH88" s="1792"/>
      <c r="AI88" s="351">
        <f t="shared" si="77"/>
        <v>0</v>
      </c>
      <c r="AJ88" s="1787"/>
      <c r="AK88" s="1788"/>
      <c r="AL88" s="1788"/>
      <c r="AM88" s="1788"/>
      <c r="AN88" s="1788"/>
      <c r="AO88" s="1788"/>
      <c r="AP88" s="346">
        <f t="shared" si="78"/>
        <v>0</v>
      </c>
      <c r="AQ88" s="1789"/>
      <c r="AR88" s="1792"/>
      <c r="AS88" s="1789"/>
      <c r="AT88" s="352">
        <f t="shared" si="68"/>
        <v>0</v>
      </c>
      <c r="AU88" s="1785"/>
      <c r="AV88" s="1793"/>
      <c r="AW88" s="1793"/>
      <c r="AX88" s="346">
        <f t="shared" si="79"/>
        <v>0</v>
      </c>
      <c r="AY88" s="1789"/>
      <c r="AZ88" s="1789"/>
      <c r="BA88" s="352">
        <f t="shared" si="69"/>
        <v>0</v>
      </c>
      <c r="BB88" s="1792"/>
      <c r="BC88" s="352">
        <f t="shared" si="70"/>
        <v>0</v>
      </c>
    </row>
    <row r="89" spans="1:56" hidden="1" outlineLevel="2">
      <c r="A89" s="1777" t="str">
        <f>Cover!C23</f>
        <v>- none -</v>
      </c>
      <c r="B89" s="1784"/>
      <c r="C89" s="1785"/>
      <c r="D89" s="1786"/>
      <c r="E89" s="1787"/>
      <c r="F89" s="1788"/>
      <c r="G89" s="1788"/>
      <c r="H89" s="1788"/>
      <c r="I89" s="1788"/>
      <c r="J89" s="1788"/>
      <c r="K89" s="1788"/>
      <c r="L89" s="1788"/>
      <c r="M89" s="346">
        <f t="shared" si="73"/>
        <v>0</v>
      </c>
      <c r="N89" s="1789"/>
      <c r="O89" s="1789"/>
      <c r="P89" s="1789"/>
      <c r="Q89" s="348">
        <f t="shared" si="74"/>
        <v>0</v>
      </c>
      <c r="R89" s="1790"/>
      <c r="S89" s="1791"/>
      <c r="T89" s="1791"/>
      <c r="U89" s="1791"/>
      <c r="V89" s="1791"/>
      <c r="W89" s="346">
        <f t="shared" si="75"/>
        <v>0</v>
      </c>
      <c r="X89" s="1790"/>
      <c r="Y89" s="1791"/>
      <c r="Z89" s="1791"/>
      <c r="AA89" s="1791"/>
      <c r="AB89" s="1791"/>
      <c r="AC89" s="1791"/>
      <c r="AD89" s="1791"/>
      <c r="AE89" s="1791"/>
      <c r="AF89" s="1791"/>
      <c r="AG89" s="346">
        <f t="shared" si="76"/>
        <v>0</v>
      </c>
      <c r="AH89" s="1792"/>
      <c r="AI89" s="351">
        <f t="shared" si="77"/>
        <v>0</v>
      </c>
      <c r="AJ89" s="1787"/>
      <c r="AK89" s="1788"/>
      <c r="AL89" s="1788"/>
      <c r="AM89" s="1788"/>
      <c r="AN89" s="1788"/>
      <c r="AO89" s="1788"/>
      <c r="AP89" s="346">
        <f t="shared" si="78"/>
        <v>0</v>
      </c>
      <c r="AQ89" s="1789"/>
      <c r="AR89" s="1792"/>
      <c r="AS89" s="1789"/>
      <c r="AT89" s="352">
        <f t="shared" si="68"/>
        <v>0</v>
      </c>
      <c r="AU89" s="1785"/>
      <c r="AV89" s="1793"/>
      <c r="AW89" s="1793"/>
      <c r="AX89" s="346">
        <f t="shared" si="79"/>
        <v>0</v>
      </c>
      <c r="AY89" s="1789"/>
      <c r="AZ89" s="1789"/>
      <c r="BA89" s="352">
        <f t="shared" si="69"/>
        <v>0</v>
      </c>
      <c r="BB89" s="1792"/>
      <c r="BC89" s="352">
        <f t="shared" si="70"/>
        <v>0</v>
      </c>
    </row>
    <row r="90" spans="1:56" hidden="1" outlineLevel="2">
      <c r="A90" s="1777" t="str">
        <f>Cover!C24</f>
        <v>- none -</v>
      </c>
      <c r="B90" s="1784"/>
      <c r="C90" s="1785"/>
      <c r="D90" s="1786"/>
      <c r="E90" s="1787"/>
      <c r="F90" s="1788"/>
      <c r="G90" s="1788"/>
      <c r="H90" s="1788"/>
      <c r="I90" s="1788"/>
      <c r="J90" s="1788"/>
      <c r="K90" s="1788"/>
      <c r="L90" s="1788"/>
      <c r="M90" s="346">
        <f t="shared" si="73"/>
        <v>0</v>
      </c>
      <c r="N90" s="1789"/>
      <c r="O90" s="1789"/>
      <c r="P90" s="1789"/>
      <c r="Q90" s="348">
        <f t="shared" si="74"/>
        <v>0</v>
      </c>
      <c r="R90" s="1790"/>
      <c r="S90" s="1791"/>
      <c r="T90" s="1791"/>
      <c r="U90" s="1791"/>
      <c r="V90" s="1791"/>
      <c r="W90" s="346">
        <f t="shared" si="75"/>
        <v>0</v>
      </c>
      <c r="X90" s="1790"/>
      <c r="Y90" s="1791"/>
      <c r="Z90" s="1791"/>
      <c r="AA90" s="1791"/>
      <c r="AB90" s="1791"/>
      <c r="AC90" s="1791"/>
      <c r="AD90" s="1791"/>
      <c r="AE90" s="1791"/>
      <c r="AF90" s="1791"/>
      <c r="AG90" s="346">
        <f t="shared" si="76"/>
        <v>0</v>
      </c>
      <c r="AH90" s="1792"/>
      <c r="AI90" s="351">
        <f t="shared" si="77"/>
        <v>0</v>
      </c>
      <c r="AJ90" s="1787"/>
      <c r="AK90" s="1788"/>
      <c r="AL90" s="1788"/>
      <c r="AM90" s="1788"/>
      <c r="AN90" s="1788"/>
      <c r="AO90" s="1788"/>
      <c r="AP90" s="346">
        <f t="shared" si="78"/>
        <v>0</v>
      </c>
      <c r="AQ90" s="1789"/>
      <c r="AR90" s="1792"/>
      <c r="AS90" s="1789"/>
      <c r="AT90" s="352">
        <f t="shared" si="68"/>
        <v>0</v>
      </c>
      <c r="AU90" s="1785"/>
      <c r="AV90" s="1793"/>
      <c r="AW90" s="1793"/>
      <c r="AX90" s="346">
        <f t="shared" si="79"/>
        <v>0</v>
      </c>
      <c r="AY90" s="1789"/>
      <c r="AZ90" s="1789"/>
      <c r="BA90" s="352">
        <f t="shared" si="69"/>
        <v>0</v>
      </c>
      <c r="BB90" s="1792"/>
      <c r="BC90" s="352">
        <f t="shared" si="70"/>
        <v>0</v>
      </c>
    </row>
    <row r="91" spans="1:56" hidden="1" outlineLevel="2">
      <c r="A91" s="1777" t="str">
        <f>Cover!C25</f>
        <v>- none -</v>
      </c>
      <c r="B91" s="1784"/>
      <c r="C91" s="1785"/>
      <c r="D91" s="1786"/>
      <c r="E91" s="1787"/>
      <c r="F91" s="1788"/>
      <c r="G91" s="1788"/>
      <c r="H91" s="1788"/>
      <c r="I91" s="1788"/>
      <c r="J91" s="1788"/>
      <c r="K91" s="1788"/>
      <c r="L91" s="1788"/>
      <c r="M91" s="346">
        <f t="shared" si="73"/>
        <v>0</v>
      </c>
      <c r="N91" s="1789"/>
      <c r="O91" s="1789"/>
      <c r="P91" s="1789"/>
      <c r="Q91" s="348">
        <f t="shared" si="74"/>
        <v>0</v>
      </c>
      <c r="R91" s="1790"/>
      <c r="S91" s="1791"/>
      <c r="T91" s="1791"/>
      <c r="U91" s="1791"/>
      <c r="V91" s="1791"/>
      <c r="W91" s="346">
        <f t="shared" si="75"/>
        <v>0</v>
      </c>
      <c r="X91" s="1790"/>
      <c r="Y91" s="1791"/>
      <c r="Z91" s="1791"/>
      <c r="AA91" s="1791"/>
      <c r="AB91" s="1791"/>
      <c r="AC91" s="1791"/>
      <c r="AD91" s="1791"/>
      <c r="AE91" s="1791"/>
      <c r="AF91" s="1791"/>
      <c r="AG91" s="346">
        <f t="shared" si="76"/>
        <v>0</v>
      </c>
      <c r="AH91" s="1792"/>
      <c r="AI91" s="351">
        <f t="shared" si="77"/>
        <v>0</v>
      </c>
      <c r="AJ91" s="1787"/>
      <c r="AK91" s="1788"/>
      <c r="AL91" s="1788"/>
      <c r="AM91" s="1788"/>
      <c r="AN91" s="1788"/>
      <c r="AO91" s="1788"/>
      <c r="AP91" s="346">
        <f t="shared" si="78"/>
        <v>0</v>
      </c>
      <c r="AQ91" s="1789"/>
      <c r="AR91" s="1792"/>
      <c r="AS91" s="1789"/>
      <c r="AT91" s="352">
        <f t="shared" si="68"/>
        <v>0</v>
      </c>
      <c r="AU91" s="1785"/>
      <c r="AV91" s="1793"/>
      <c r="AW91" s="1793"/>
      <c r="AX91" s="346">
        <f t="shared" si="79"/>
        <v>0</v>
      </c>
      <c r="AY91" s="1789"/>
      <c r="AZ91" s="1789"/>
      <c r="BA91" s="352">
        <f t="shared" si="69"/>
        <v>0</v>
      </c>
      <c r="BB91" s="1792"/>
      <c r="BC91" s="352">
        <f t="shared" si="70"/>
        <v>0</v>
      </c>
    </row>
    <row r="92" spans="1:56" hidden="1" outlineLevel="2">
      <c r="A92" s="1777" t="str">
        <f>Cover!C26</f>
        <v>- none -</v>
      </c>
      <c r="B92" s="1784"/>
      <c r="C92" s="1785"/>
      <c r="D92" s="1786"/>
      <c r="E92" s="1787"/>
      <c r="F92" s="1788"/>
      <c r="G92" s="1788"/>
      <c r="H92" s="1788"/>
      <c r="I92" s="1788"/>
      <c r="J92" s="1788"/>
      <c r="K92" s="1788"/>
      <c r="L92" s="1788"/>
      <c r="M92" s="346">
        <f t="shared" si="73"/>
        <v>0</v>
      </c>
      <c r="N92" s="1789"/>
      <c r="O92" s="1789"/>
      <c r="P92" s="1789"/>
      <c r="Q92" s="348">
        <f t="shared" si="74"/>
        <v>0</v>
      </c>
      <c r="R92" s="1790"/>
      <c r="S92" s="1791"/>
      <c r="T92" s="1791"/>
      <c r="U92" s="1791"/>
      <c r="V92" s="1791"/>
      <c r="W92" s="346">
        <f t="shared" si="75"/>
        <v>0</v>
      </c>
      <c r="X92" s="1790"/>
      <c r="Y92" s="1791"/>
      <c r="Z92" s="1791"/>
      <c r="AA92" s="1791"/>
      <c r="AB92" s="1791"/>
      <c r="AC92" s="1791"/>
      <c r="AD92" s="1791"/>
      <c r="AE92" s="1791"/>
      <c r="AF92" s="1791"/>
      <c r="AG92" s="346">
        <f t="shared" si="76"/>
        <v>0</v>
      </c>
      <c r="AH92" s="1792"/>
      <c r="AI92" s="351">
        <f t="shared" si="77"/>
        <v>0</v>
      </c>
      <c r="AJ92" s="1787"/>
      <c r="AK92" s="1788"/>
      <c r="AL92" s="1788"/>
      <c r="AM92" s="1788"/>
      <c r="AN92" s="1788"/>
      <c r="AO92" s="1788"/>
      <c r="AP92" s="346">
        <f t="shared" si="78"/>
        <v>0</v>
      </c>
      <c r="AQ92" s="1789"/>
      <c r="AR92" s="1792"/>
      <c r="AS92" s="1789"/>
      <c r="AT92" s="352">
        <f t="shared" si="68"/>
        <v>0</v>
      </c>
      <c r="AU92" s="1785"/>
      <c r="AV92" s="1793"/>
      <c r="AW92" s="1793"/>
      <c r="AX92" s="346">
        <f t="shared" si="79"/>
        <v>0</v>
      </c>
      <c r="AY92" s="1789"/>
      <c r="AZ92" s="1789"/>
      <c r="BA92" s="352">
        <f t="shared" si="69"/>
        <v>0</v>
      </c>
      <c r="BB92" s="1792"/>
      <c r="BC92" s="352">
        <f t="shared" si="70"/>
        <v>0</v>
      </c>
    </row>
    <row r="93" spans="1:56" hidden="1" outlineLevel="2">
      <c r="A93" s="1777" t="str">
        <f>Cover!C27</f>
        <v>- none -</v>
      </c>
      <c r="B93" s="1784"/>
      <c r="C93" s="1785"/>
      <c r="D93" s="1786"/>
      <c r="E93" s="1787"/>
      <c r="F93" s="1788"/>
      <c r="G93" s="1788"/>
      <c r="H93" s="1788"/>
      <c r="I93" s="1788"/>
      <c r="J93" s="1788"/>
      <c r="K93" s="1788"/>
      <c r="L93" s="1788"/>
      <c r="M93" s="346">
        <f t="shared" si="73"/>
        <v>0</v>
      </c>
      <c r="N93" s="1789"/>
      <c r="O93" s="1789"/>
      <c r="P93" s="1789"/>
      <c r="Q93" s="348">
        <f t="shared" si="74"/>
        <v>0</v>
      </c>
      <c r="R93" s="1790"/>
      <c r="S93" s="1791"/>
      <c r="T93" s="1791"/>
      <c r="U93" s="1791"/>
      <c r="V93" s="1791"/>
      <c r="W93" s="346">
        <f t="shared" si="75"/>
        <v>0</v>
      </c>
      <c r="X93" s="1790"/>
      <c r="Y93" s="1791"/>
      <c r="Z93" s="1791"/>
      <c r="AA93" s="1791"/>
      <c r="AB93" s="1791"/>
      <c r="AC93" s="1791"/>
      <c r="AD93" s="1791"/>
      <c r="AE93" s="1791"/>
      <c r="AF93" s="1791"/>
      <c r="AG93" s="346">
        <f t="shared" si="76"/>
        <v>0</v>
      </c>
      <c r="AH93" s="1792"/>
      <c r="AI93" s="351">
        <f t="shared" si="77"/>
        <v>0</v>
      </c>
      <c r="AJ93" s="1787"/>
      <c r="AK93" s="1788"/>
      <c r="AL93" s="1788"/>
      <c r="AM93" s="1788"/>
      <c r="AN93" s="1788"/>
      <c r="AO93" s="1788"/>
      <c r="AP93" s="346">
        <f t="shared" si="78"/>
        <v>0</v>
      </c>
      <c r="AQ93" s="1789"/>
      <c r="AR93" s="1792"/>
      <c r="AS93" s="1789"/>
      <c r="AT93" s="352">
        <f t="shared" si="68"/>
        <v>0</v>
      </c>
      <c r="AU93" s="1785"/>
      <c r="AV93" s="1793"/>
      <c r="AW93" s="1793"/>
      <c r="AX93" s="346">
        <f t="shared" si="79"/>
        <v>0</v>
      </c>
      <c r="AY93" s="1789"/>
      <c r="AZ93" s="1789"/>
      <c r="BA93" s="352">
        <f t="shared" si="69"/>
        <v>0</v>
      </c>
      <c r="BB93" s="1792"/>
      <c r="BC93" s="352">
        <f t="shared" si="70"/>
        <v>0</v>
      </c>
    </row>
    <row r="94" spans="1:56" hidden="1" outlineLevel="2">
      <c r="A94" s="1777" t="str">
        <f>Cover!C28</f>
        <v>- none -</v>
      </c>
      <c r="B94" s="1784"/>
      <c r="C94" s="1785"/>
      <c r="D94" s="1786"/>
      <c r="E94" s="1787"/>
      <c r="F94" s="1788"/>
      <c r="G94" s="1788"/>
      <c r="H94" s="1788"/>
      <c r="I94" s="1788"/>
      <c r="J94" s="1788"/>
      <c r="K94" s="1788"/>
      <c r="L94" s="1788"/>
      <c r="M94" s="346">
        <f t="shared" si="73"/>
        <v>0</v>
      </c>
      <c r="N94" s="1789"/>
      <c r="O94" s="1789"/>
      <c r="P94" s="1789"/>
      <c r="Q94" s="348">
        <f t="shared" si="74"/>
        <v>0</v>
      </c>
      <c r="R94" s="1790"/>
      <c r="S94" s="1791"/>
      <c r="T94" s="1791"/>
      <c r="U94" s="1791"/>
      <c r="V94" s="1791"/>
      <c r="W94" s="346">
        <f t="shared" si="75"/>
        <v>0</v>
      </c>
      <c r="X94" s="1790"/>
      <c r="Y94" s="1791"/>
      <c r="Z94" s="1791"/>
      <c r="AA94" s="1791"/>
      <c r="AB94" s="1791"/>
      <c r="AC94" s="1791"/>
      <c r="AD94" s="1791"/>
      <c r="AE94" s="1791"/>
      <c r="AF94" s="1791"/>
      <c r="AG94" s="346">
        <f t="shared" si="76"/>
        <v>0</v>
      </c>
      <c r="AH94" s="1792"/>
      <c r="AI94" s="351">
        <f t="shared" si="77"/>
        <v>0</v>
      </c>
      <c r="AJ94" s="1787"/>
      <c r="AK94" s="1788"/>
      <c r="AL94" s="1788"/>
      <c r="AM94" s="1788"/>
      <c r="AN94" s="1788"/>
      <c r="AO94" s="1788"/>
      <c r="AP94" s="346">
        <f t="shared" si="78"/>
        <v>0</v>
      </c>
      <c r="AQ94" s="1789"/>
      <c r="AR94" s="1792"/>
      <c r="AS94" s="1789"/>
      <c r="AT94" s="352">
        <f t="shared" si="68"/>
        <v>0</v>
      </c>
      <c r="AU94" s="1785"/>
      <c r="AV94" s="1793"/>
      <c r="AW94" s="1793"/>
      <c r="AX94" s="346">
        <f t="shared" si="79"/>
        <v>0</v>
      </c>
      <c r="AY94" s="1789"/>
      <c r="AZ94" s="1789"/>
      <c r="BA94" s="352">
        <f t="shared" si="69"/>
        <v>0</v>
      </c>
      <c r="BB94" s="1792"/>
      <c r="BC94" s="352">
        <f t="shared" si="70"/>
        <v>0</v>
      </c>
      <c r="BD94" s="498"/>
    </row>
    <row r="95" spans="1:56" hidden="1" outlineLevel="2">
      <c r="A95" s="1777" t="str">
        <f>Cover!C29</f>
        <v>- none -</v>
      </c>
      <c r="B95" s="1784"/>
      <c r="C95" s="1785"/>
      <c r="D95" s="1786"/>
      <c r="E95" s="1787"/>
      <c r="F95" s="1788"/>
      <c r="G95" s="1788"/>
      <c r="H95" s="1788"/>
      <c r="I95" s="1788"/>
      <c r="J95" s="1788"/>
      <c r="K95" s="1788"/>
      <c r="L95" s="1788"/>
      <c r="M95" s="346">
        <f t="shared" si="73"/>
        <v>0</v>
      </c>
      <c r="N95" s="1789"/>
      <c r="O95" s="1789"/>
      <c r="P95" s="1789"/>
      <c r="Q95" s="348">
        <f t="shared" si="74"/>
        <v>0</v>
      </c>
      <c r="R95" s="1790"/>
      <c r="S95" s="1791"/>
      <c r="T95" s="1791"/>
      <c r="U95" s="1791"/>
      <c r="V95" s="1791"/>
      <c r="W95" s="346">
        <f t="shared" si="75"/>
        <v>0</v>
      </c>
      <c r="X95" s="1790"/>
      <c r="Y95" s="1791"/>
      <c r="Z95" s="1791"/>
      <c r="AA95" s="1791"/>
      <c r="AB95" s="1791"/>
      <c r="AC95" s="1791"/>
      <c r="AD95" s="1791"/>
      <c r="AE95" s="1791"/>
      <c r="AF95" s="1791"/>
      <c r="AG95" s="346">
        <f t="shared" si="76"/>
        <v>0</v>
      </c>
      <c r="AH95" s="1792"/>
      <c r="AI95" s="351">
        <f t="shared" si="77"/>
        <v>0</v>
      </c>
      <c r="AJ95" s="1787"/>
      <c r="AK95" s="1788"/>
      <c r="AL95" s="1788"/>
      <c r="AM95" s="1788"/>
      <c r="AN95" s="1788"/>
      <c r="AO95" s="1788"/>
      <c r="AP95" s="346">
        <f t="shared" si="78"/>
        <v>0</v>
      </c>
      <c r="AQ95" s="1789"/>
      <c r="AR95" s="1792"/>
      <c r="AS95" s="1789"/>
      <c r="AT95" s="352">
        <f t="shared" si="68"/>
        <v>0</v>
      </c>
      <c r="AU95" s="1785"/>
      <c r="AV95" s="1793"/>
      <c r="AW95" s="1793"/>
      <c r="AX95" s="346">
        <f t="shared" si="79"/>
        <v>0</v>
      </c>
      <c r="AY95" s="1789"/>
      <c r="AZ95" s="1789"/>
      <c r="BA95" s="352">
        <f t="shared" si="69"/>
        <v>0</v>
      </c>
      <c r="BB95" s="1792"/>
      <c r="BC95" s="352">
        <f t="shared" si="70"/>
        <v>0</v>
      </c>
      <c r="BD95" s="499"/>
    </row>
    <row r="96" spans="1:56" hidden="1" outlineLevel="2">
      <c r="A96" s="1777" t="str">
        <f>Cover!C30</f>
        <v>- none -</v>
      </c>
      <c r="B96" s="1784"/>
      <c r="C96" s="1785"/>
      <c r="D96" s="1786"/>
      <c r="E96" s="1787"/>
      <c r="F96" s="1788"/>
      <c r="G96" s="1788"/>
      <c r="H96" s="1788"/>
      <c r="I96" s="1788"/>
      <c r="J96" s="1788"/>
      <c r="K96" s="1788"/>
      <c r="L96" s="1788"/>
      <c r="M96" s="346">
        <f t="shared" si="73"/>
        <v>0</v>
      </c>
      <c r="N96" s="1789"/>
      <c r="O96" s="1789"/>
      <c r="P96" s="1789"/>
      <c r="Q96" s="348">
        <f t="shared" si="74"/>
        <v>0</v>
      </c>
      <c r="R96" s="1790"/>
      <c r="S96" s="1791"/>
      <c r="T96" s="1791"/>
      <c r="U96" s="1791"/>
      <c r="V96" s="1791"/>
      <c r="W96" s="346">
        <f t="shared" si="75"/>
        <v>0</v>
      </c>
      <c r="X96" s="1790"/>
      <c r="Y96" s="1791"/>
      <c r="Z96" s="1791"/>
      <c r="AA96" s="1791"/>
      <c r="AB96" s="1791"/>
      <c r="AC96" s="1791"/>
      <c r="AD96" s="1791"/>
      <c r="AE96" s="1791"/>
      <c r="AF96" s="1791"/>
      <c r="AG96" s="346">
        <f t="shared" si="76"/>
        <v>0</v>
      </c>
      <c r="AH96" s="1792"/>
      <c r="AI96" s="351">
        <f t="shared" si="77"/>
        <v>0</v>
      </c>
      <c r="AJ96" s="1787"/>
      <c r="AK96" s="1788"/>
      <c r="AL96" s="1788"/>
      <c r="AM96" s="1788"/>
      <c r="AN96" s="1788"/>
      <c r="AO96" s="1788"/>
      <c r="AP96" s="346">
        <f t="shared" si="78"/>
        <v>0</v>
      </c>
      <c r="AQ96" s="1789"/>
      <c r="AR96" s="1792"/>
      <c r="AS96" s="1789"/>
      <c r="AT96" s="352">
        <f t="shared" si="68"/>
        <v>0</v>
      </c>
      <c r="AU96" s="1785"/>
      <c r="AV96" s="1793"/>
      <c r="AW96" s="1793"/>
      <c r="AX96" s="346">
        <f t="shared" si="79"/>
        <v>0</v>
      </c>
      <c r="AY96" s="1789"/>
      <c r="AZ96" s="1789"/>
      <c r="BA96" s="352">
        <f t="shared" si="69"/>
        <v>0</v>
      </c>
      <c r="BB96" s="1792"/>
      <c r="BC96" s="352">
        <f t="shared" si="70"/>
        <v>0</v>
      </c>
      <c r="BD96" s="498"/>
    </row>
    <row r="97" spans="1:56" hidden="1" outlineLevel="2">
      <c r="A97" s="1777" t="str">
        <f>Cover!C31</f>
        <v>- none -</v>
      </c>
      <c r="B97" s="1784"/>
      <c r="C97" s="1785"/>
      <c r="D97" s="1786"/>
      <c r="E97" s="1787"/>
      <c r="F97" s="1788"/>
      <c r="G97" s="1788"/>
      <c r="H97" s="1788"/>
      <c r="I97" s="1788"/>
      <c r="J97" s="1788"/>
      <c r="K97" s="1788"/>
      <c r="L97" s="1788"/>
      <c r="M97" s="346">
        <f t="shared" si="73"/>
        <v>0</v>
      </c>
      <c r="N97" s="1789"/>
      <c r="O97" s="1789"/>
      <c r="P97" s="1789"/>
      <c r="Q97" s="348">
        <f t="shared" si="74"/>
        <v>0</v>
      </c>
      <c r="R97" s="1790"/>
      <c r="S97" s="1791"/>
      <c r="T97" s="1791"/>
      <c r="U97" s="1791"/>
      <c r="V97" s="1791"/>
      <c r="W97" s="346">
        <f t="shared" si="75"/>
        <v>0</v>
      </c>
      <c r="X97" s="1790"/>
      <c r="Y97" s="1791"/>
      <c r="Z97" s="1791"/>
      <c r="AA97" s="1791"/>
      <c r="AB97" s="1791"/>
      <c r="AC97" s="1791"/>
      <c r="AD97" s="1791"/>
      <c r="AE97" s="1791"/>
      <c r="AF97" s="1791"/>
      <c r="AG97" s="346">
        <f t="shared" si="76"/>
        <v>0</v>
      </c>
      <c r="AH97" s="1792"/>
      <c r="AI97" s="351">
        <f t="shared" si="77"/>
        <v>0</v>
      </c>
      <c r="AJ97" s="1787"/>
      <c r="AK97" s="1788"/>
      <c r="AL97" s="1788"/>
      <c r="AM97" s="1788"/>
      <c r="AN97" s="1788"/>
      <c r="AO97" s="1788"/>
      <c r="AP97" s="346">
        <f t="shared" si="78"/>
        <v>0</v>
      </c>
      <c r="AQ97" s="1789"/>
      <c r="AR97" s="1792"/>
      <c r="AS97" s="1789"/>
      <c r="AT97" s="352">
        <f t="shared" si="68"/>
        <v>0</v>
      </c>
      <c r="AU97" s="1785"/>
      <c r="AV97" s="1793"/>
      <c r="AW97" s="1793"/>
      <c r="AX97" s="346">
        <f t="shared" si="79"/>
        <v>0</v>
      </c>
      <c r="AY97" s="1789"/>
      <c r="AZ97" s="1789"/>
      <c r="BA97" s="352">
        <f t="shared" si="69"/>
        <v>0</v>
      </c>
      <c r="BB97" s="1792"/>
      <c r="BC97" s="352">
        <f t="shared" si="70"/>
        <v>0</v>
      </c>
      <c r="BD97" s="498"/>
    </row>
    <row r="98" spans="1:56" hidden="1" outlineLevel="2">
      <c r="A98" s="1777" t="str">
        <f>Cover!C32</f>
        <v>- none -</v>
      </c>
      <c r="B98" s="1784"/>
      <c r="C98" s="1785"/>
      <c r="D98" s="1786"/>
      <c r="E98" s="1787"/>
      <c r="F98" s="1788"/>
      <c r="G98" s="1788"/>
      <c r="H98" s="1788"/>
      <c r="I98" s="1788"/>
      <c r="J98" s="1788"/>
      <c r="K98" s="1788"/>
      <c r="L98" s="1788"/>
      <c r="M98" s="346">
        <f t="shared" si="73"/>
        <v>0</v>
      </c>
      <c r="N98" s="1789"/>
      <c r="O98" s="1789"/>
      <c r="P98" s="1789"/>
      <c r="Q98" s="348">
        <f t="shared" si="74"/>
        <v>0</v>
      </c>
      <c r="R98" s="1790"/>
      <c r="S98" s="1791"/>
      <c r="T98" s="1791"/>
      <c r="U98" s="1791"/>
      <c r="V98" s="1791"/>
      <c r="W98" s="346">
        <f t="shared" si="75"/>
        <v>0</v>
      </c>
      <c r="X98" s="1790"/>
      <c r="Y98" s="1791"/>
      <c r="Z98" s="1791"/>
      <c r="AA98" s="1791"/>
      <c r="AB98" s="1791"/>
      <c r="AC98" s="1791"/>
      <c r="AD98" s="1791"/>
      <c r="AE98" s="1791"/>
      <c r="AF98" s="1791"/>
      <c r="AG98" s="346">
        <f t="shared" si="76"/>
        <v>0</v>
      </c>
      <c r="AH98" s="1792"/>
      <c r="AI98" s="351">
        <f t="shared" si="77"/>
        <v>0</v>
      </c>
      <c r="AJ98" s="1787"/>
      <c r="AK98" s="1788"/>
      <c r="AL98" s="1788"/>
      <c r="AM98" s="1788"/>
      <c r="AN98" s="1788"/>
      <c r="AO98" s="1788"/>
      <c r="AP98" s="346">
        <f t="shared" si="78"/>
        <v>0</v>
      </c>
      <c r="AQ98" s="1789"/>
      <c r="AR98" s="1792"/>
      <c r="AS98" s="1789"/>
      <c r="AT98" s="352">
        <f t="shared" si="68"/>
        <v>0</v>
      </c>
      <c r="AU98" s="1785"/>
      <c r="AV98" s="1793"/>
      <c r="AW98" s="1793"/>
      <c r="AX98" s="346">
        <f t="shared" si="79"/>
        <v>0</v>
      </c>
      <c r="AY98" s="1789"/>
      <c r="AZ98" s="1789"/>
      <c r="BA98" s="352">
        <f t="shared" si="69"/>
        <v>0</v>
      </c>
      <c r="BB98" s="1792"/>
      <c r="BC98" s="352">
        <f t="shared" si="70"/>
        <v>0</v>
      </c>
      <c r="BD98" s="498"/>
    </row>
    <row r="99" spans="1:56" hidden="1" outlineLevel="2">
      <c r="A99" s="1777" t="str">
        <f>Cover!C33</f>
        <v>- none -</v>
      </c>
      <c r="B99" s="1784"/>
      <c r="C99" s="1785"/>
      <c r="D99" s="1786"/>
      <c r="E99" s="1787"/>
      <c r="F99" s="1788"/>
      <c r="G99" s="1788"/>
      <c r="H99" s="1788"/>
      <c r="I99" s="1788"/>
      <c r="J99" s="1788"/>
      <c r="K99" s="1788"/>
      <c r="L99" s="1788"/>
      <c r="M99" s="346">
        <f t="shared" si="73"/>
        <v>0</v>
      </c>
      <c r="N99" s="1789"/>
      <c r="O99" s="1789"/>
      <c r="P99" s="1789"/>
      <c r="Q99" s="348">
        <f t="shared" si="74"/>
        <v>0</v>
      </c>
      <c r="R99" s="1790"/>
      <c r="S99" s="1791"/>
      <c r="T99" s="1791"/>
      <c r="U99" s="1791"/>
      <c r="V99" s="1791"/>
      <c r="W99" s="346">
        <f t="shared" si="75"/>
        <v>0</v>
      </c>
      <c r="X99" s="1790"/>
      <c r="Y99" s="1791"/>
      <c r="Z99" s="1791"/>
      <c r="AA99" s="1791"/>
      <c r="AB99" s="1791"/>
      <c r="AC99" s="1791"/>
      <c r="AD99" s="1791"/>
      <c r="AE99" s="1791"/>
      <c r="AF99" s="1791"/>
      <c r="AG99" s="346">
        <f t="shared" si="76"/>
        <v>0</v>
      </c>
      <c r="AH99" s="1792"/>
      <c r="AI99" s="351">
        <f t="shared" si="77"/>
        <v>0</v>
      </c>
      <c r="AJ99" s="1787"/>
      <c r="AK99" s="1788"/>
      <c r="AL99" s="1788"/>
      <c r="AM99" s="1788"/>
      <c r="AN99" s="1788"/>
      <c r="AO99" s="1788"/>
      <c r="AP99" s="346">
        <f t="shared" si="78"/>
        <v>0</v>
      </c>
      <c r="AQ99" s="1789"/>
      <c r="AR99" s="1792"/>
      <c r="AS99" s="1789"/>
      <c r="AT99" s="352">
        <f t="shared" si="68"/>
        <v>0</v>
      </c>
      <c r="AU99" s="1785"/>
      <c r="AV99" s="1793"/>
      <c r="AW99" s="1793"/>
      <c r="AX99" s="346">
        <f t="shared" si="79"/>
        <v>0</v>
      </c>
      <c r="AY99" s="1789"/>
      <c r="AZ99" s="1789"/>
      <c r="BA99" s="352">
        <f t="shared" si="69"/>
        <v>0</v>
      </c>
      <c r="BB99" s="1792"/>
      <c r="BC99" s="352">
        <f t="shared" si="70"/>
        <v>0</v>
      </c>
      <c r="BD99" s="498"/>
    </row>
    <row r="100" spans="1:56" hidden="1" outlineLevel="2">
      <c r="A100" s="1777" t="str">
        <f>Cover!C34</f>
        <v>- none -</v>
      </c>
      <c r="B100" s="1784"/>
      <c r="C100" s="1785"/>
      <c r="D100" s="1786"/>
      <c r="E100" s="1787"/>
      <c r="F100" s="1788"/>
      <c r="G100" s="1788"/>
      <c r="H100" s="1788"/>
      <c r="I100" s="1788"/>
      <c r="J100" s="1788"/>
      <c r="K100" s="1788"/>
      <c r="L100" s="1788"/>
      <c r="M100" s="346">
        <f t="shared" si="73"/>
        <v>0</v>
      </c>
      <c r="N100" s="1789"/>
      <c r="O100" s="1789"/>
      <c r="P100" s="1789"/>
      <c r="Q100" s="348">
        <f t="shared" si="74"/>
        <v>0</v>
      </c>
      <c r="R100" s="1790"/>
      <c r="S100" s="1791"/>
      <c r="T100" s="1791"/>
      <c r="U100" s="1791"/>
      <c r="V100" s="1791"/>
      <c r="W100" s="346">
        <f t="shared" si="75"/>
        <v>0</v>
      </c>
      <c r="X100" s="1790"/>
      <c r="Y100" s="1791"/>
      <c r="Z100" s="1791"/>
      <c r="AA100" s="1791"/>
      <c r="AB100" s="1791"/>
      <c r="AC100" s="1791"/>
      <c r="AD100" s="1791"/>
      <c r="AE100" s="1791"/>
      <c r="AF100" s="1791"/>
      <c r="AG100" s="346">
        <f t="shared" si="76"/>
        <v>0</v>
      </c>
      <c r="AH100" s="1792"/>
      <c r="AI100" s="351">
        <f t="shared" si="77"/>
        <v>0</v>
      </c>
      <c r="AJ100" s="1787"/>
      <c r="AK100" s="1788"/>
      <c r="AL100" s="1788"/>
      <c r="AM100" s="1788"/>
      <c r="AN100" s="1788"/>
      <c r="AO100" s="1788"/>
      <c r="AP100" s="346">
        <f t="shared" si="78"/>
        <v>0</v>
      </c>
      <c r="AQ100" s="1789"/>
      <c r="AR100" s="1792"/>
      <c r="AS100" s="1789"/>
      <c r="AT100" s="352">
        <f t="shared" si="68"/>
        <v>0</v>
      </c>
      <c r="AU100" s="1785"/>
      <c r="AV100" s="1793"/>
      <c r="AW100" s="1793"/>
      <c r="AX100" s="346">
        <f t="shared" si="79"/>
        <v>0</v>
      </c>
      <c r="AY100" s="1789"/>
      <c r="AZ100" s="1789"/>
      <c r="BA100" s="352">
        <f t="shared" si="69"/>
        <v>0</v>
      </c>
      <c r="BB100" s="1792"/>
      <c r="BC100" s="352">
        <f t="shared" si="70"/>
        <v>0</v>
      </c>
      <c r="BD100" s="498"/>
    </row>
    <row r="101" spans="1:56" hidden="1" outlineLevel="2">
      <c r="A101" s="1777" t="str">
        <f>Cover!C35</f>
        <v>- none -</v>
      </c>
      <c r="B101" s="1784"/>
      <c r="C101" s="1785"/>
      <c r="D101" s="1786"/>
      <c r="E101" s="1787"/>
      <c r="F101" s="1788"/>
      <c r="G101" s="1788"/>
      <c r="H101" s="1788"/>
      <c r="I101" s="1788"/>
      <c r="J101" s="1788"/>
      <c r="K101" s="1788"/>
      <c r="L101" s="1788"/>
      <c r="M101" s="346">
        <f t="shared" si="73"/>
        <v>0</v>
      </c>
      <c r="N101" s="1789"/>
      <c r="O101" s="1789"/>
      <c r="P101" s="1789"/>
      <c r="Q101" s="348">
        <f t="shared" si="74"/>
        <v>0</v>
      </c>
      <c r="R101" s="1790"/>
      <c r="S101" s="1791"/>
      <c r="T101" s="1791"/>
      <c r="U101" s="1791"/>
      <c r="V101" s="1791"/>
      <c r="W101" s="346">
        <f t="shared" si="75"/>
        <v>0</v>
      </c>
      <c r="X101" s="1790"/>
      <c r="Y101" s="1791"/>
      <c r="Z101" s="1791"/>
      <c r="AA101" s="1791"/>
      <c r="AB101" s="1791"/>
      <c r="AC101" s="1791"/>
      <c r="AD101" s="1791"/>
      <c r="AE101" s="1791"/>
      <c r="AF101" s="1791"/>
      <c r="AG101" s="346">
        <f t="shared" si="76"/>
        <v>0</v>
      </c>
      <c r="AH101" s="1792"/>
      <c r="AI101" s="351">
        <f t="shared" si="77"/>
        <v>0</v>
      </c>
      <c r="AJ101" s="1787"/>
      <c r="AK101" s="1788"/>
      <c r="AL101" s="1788"/>
      <c r="AM101" s="1788"/>
      <c r="AN101" s="1788"/>
      <c r="AO101" s="1788"/>
      <c r="AP101" s="346">
        <f t="shared" si="78"/>
        <v>0</v>
      </c>
      <c r="AQ101" s="1789"/>
      <c r="AR101" s="1792"/>
      <c r="AS101" s="1789"/>
      <c r="AT101" s="352">
        <f t="shared" si="68"/>
        <v>0</v>
      </c>
      <c r="AU101" s="1785"/>
      <c r="AV101" s="1793"/>
      <c r="AW101" s="1793"/>
      <c r="AX101" s="346">
        <f t="shared" si="79"/>
        <v>0</v>
      </c>
      <c r="AY101" s="1789"/>
      <c r="AZ101" s="1789"/>
      <c r="BA101" s="352">
        <f t="shared" si="69"/>
        <v>0</v>
      </c>
      <c r="BB101" s="1792"/>
      <c r="BC101" s="352">
        <f t="shared" si="70"/>
        <v>0</v>
      </c>
      <c r="BD101" s="498"/>
    </row>
    <row r="102" spans="1:56" collapsed="1">
      <c r="B102" s="506"/>
      <c r="C102" s="502"/>
      <c r="D102" s="503"/>
      <c r="E102" s="501"/>
      <c r="F102" s="502"/>
      <c r="G102" s="502"/>
      <c r="H102" s="502"/>
      <c r="I102" s="502"/>
      <c r="J102" s="502"/>
      <c r="K102" s="502"/>
      <c r="L102" s="502"/>
      <c r="M102" s="500"/>
      <c r="N102" s="504"/>
      <c r="O102" s="504"/>
      <c r="P102" s="504"/>
      <c r="Q102" s="503"/>
      <c r="R102" s="501"/>
      <c r="S102" s="502"/>
      <c r="T102" s="502"/>
      <c r="U102" s="505"/>
      <c r="V102" s="502"/>
      <c r="W102" s="500"/>
      <c r="X102" s="501"/>
      <c r="Y102" s="502"/>
      <c r="Z102" s="502"/>
      <c r="AA102" s="502"/>
      <c r="AB102" s="502"/>
      <c r="AC102" s="502"/>
      <c r="AD102" s="502"/>
      <c r="AE102" s="502"/>
      <c r="AF102" s="502"/>
      <c r="AG102" s="500"/>
      <c r="AH102" s="508"/>
      <c r="AI102" s="504"/>
      <c r="AJ102" s="501"/>
      <c r="AK102" s="502"/>
      <c r="AL102" s="502"/>
      <c r="AM102" s="502"/>
      <c r="AN102" s="502"/>
      <c r="AO102" s="502"/>
      <c r="AP102" s="500"/>
      <c r="AQ102" s="504"/>
      <c r="AR102" s="508"/>
      <c r="AS102" s="504"/>
      <c r="AT102" s="507"/>
      <c r="AU102" s="502"/>
      <c r="AV102" s="505"/>
      <c r="AW102" s="505"/>
      <c r="AX102" s="500"/>
      <c r="AY102" s="504"/>
      <c r="AZ102" s="504"/>
      <c r="BA102" s="507"/>
      <c r="BB102" s="508"/>
      <c r="BC102" s="507"/>
    </row>
    <row r="103" spans="1:56">
      <c r="A103" s="535" t="s">
        <v>1556</v>
      </c>
      <c r="B103" s="1450">
        <f t="shared" ref="B103:AS103" si="80">SUM(B85:B86)</f>
        <v>0</v>
      </c>
      <c r="C103" s="368">
        <f t="shared" si="80"/>
        <v>0</v>
      </c>
      <c r="D103" s="1449">
        <f t="shared" si="80"/>
        <v>0</v>
      </c>
      <c r="E103" s="370">
        <f t="shared" si="80"/>
        <v>0</v>
      </c>
      <c r="F103" s="368">
        <f t="shared" si="80"/>
        <v>0</v>
      </c>
      <c r="G103" s="368">
        <f t="shared" si="80"/>
        <v>0</v>
      </c>
      <c r="H103" s="368">
        <f t="shared" si="80"/>
        <v>0</v>
      </c>
      <c r="I103" s="368">
        <f t="shared" si="80"/>
        <v>0</v>
      </c>
      <c r="J103" s="368">
        <f t="shared" si="80"/>
        <v>0</v>
      </c>
      <c r="K103" s="368">
        <f t="shared" si="80"/>
        <v>0</v>
      </c>
      <c r="L103" s="368">
        <f t="shared" si="80"/>
        <v>0</v>
      </c>
      <c r="M103" s="362">
        <f t="shared" si="80"/>
        <v>0</v>
      </c>
      <c r="N103" s="365">
        <f t="shared" si="80"/>
        <v>0</v>
      </c>
      <c r="O103" s="365">
        <f t="shared" si="80"/>
        <v>0</v>
      </c>
      <c r="P103" s="365">
        <f t="shared" si="80"/>
        <v>0</v>
      </c>
      <c r="Q103" s="348">
        <f t="shared" si="80"/>
        <v>0</v>
      </c>
      <c r="R103" s="370">
        <f t="shared" si="80"/>
        <v>0</v>
      </c>
      <c r="S103" s="368">
        <f t="shared" si="80"/>
        <v>0</v>
      </c>
      <c r="T103" s="368">
        <f t="shared" si="80"/>
        <v>0</v>
      </c>
      <c r="U103" s="368">
        <f t="shared" si="80"/>
        <v>0</v>
      </c>
      <c r="V103" s="368">
        <f t="shared" si="80"/>
        <v>0</v>
      </c>
      <c r="W103" s="362">
        <f t="shared" si="80"/>
        <v>0</v>
      </c>
      <c r="X103" s="370">
        <f t="shared" si="80"/>
        <v>0</v>
      </c>
      <c r="Y103" s="368">
        <f>SUM(Y85:Y86)</f>
        <v>0</v>
      </c>
      <c r="Z103" s="368">
        <f t="shared" si="80"/>
        <v>0</v>
      </c>
      <c r="AA103" s="368">
        <f t="shared" si="80"/>
        <v>0</v>
      </c>
      <c r="AB103" s="368">
        <f t="shared" si="80"/>
        <v>0</v>
      </c>
      <c r="AC103" s="368">
        <f t="shared" si="80"/>
        <v>0</v>
      </c>
      <c r="AD103" s="368">
        <f t="shared" si="80"/>
        <v>0</v>
      </c>
      <c r="AE103" s="368">
        <f t="shared" si="80"/>
        <v>0</v>
      </c>
      <c r="AF103" s="368">
        <f t="shared" si="80"/>
        <v>0</v>
      </c>
      <c r="AG103" s="362">
        <f t="shared" si="80"/>
        <v>0</v>
      </c>
      <c r="AH103" s="370">
        <f t="shared" si="80"/>
        <v>0</v>
      </c>
      <c r="AI103" s="351">
        <f t="shared" si="80"/>
        <v>0</v>
      </c>
      <c r="AJ103" s="370">
        <f t="shared" si="80"/>
        <v>0</v>
      </c>
      <c r="AK103" s="368">
        <f t="shared" si="80"/>
        <v>0</v>
      </c>
      <c r="AL103" s="368">
        <f t="shared" si="80"/>
        <v>0</v>
      </c>
      <c r="AM103" s="368">
        <f t="shared" si="80"/>
        <v>0</v>
      </c>
      <c r="AN103" s="368">
        <f t="shared" si="80"/>
        <v>0</v>
      </c>
      <c r="AO103" s="368">
        <f t="shared" si="80"/>
        <v>0</v>
      </c>
      <c r="AP103" s="362">
        <f t="shared" si="80"/>
        <v>0</v>
      </c>
      <c r="AQ103" s="365">
        <f t="shared" si="80"/>
        <v>0</v>
      </c>
      <c r="AR103" s="370">
        <f t="shared" si="80"/>
        <v>0</v>
      </c>
      <c r="AS103" s="365">
        <f t="shared" si="80"/>
        <v>0</v>
      </c>
      <c r="AT103" s="352">
        <f>AI103+AP103+AQ103+AR103+AS103</f>
        <v>0</v>
      </c>
      <c r="AU103" s="368">
        <f>SUM(AU85:AU86)</f>
        <v>0</v>
      </c>
      <c r="AV103" s="369">
        <f>SUM(AV85:AV86)</f>
        <v>0</v>
      </c>
      <c r="AW103" s="369">
        <f>SUM(AW85:AW86)</f>
        <v>0</v>
      </c>
      <c r="AX103" s="346">
        <f>SUM(AU103:AW103)</f>
        <v>0</v>
      </c>
      <c r="AY103" s="365">
        <f>SUM(AY85:AY86)</f>
        <v>0</v>
      </c>
      <c r="AZ103" s="365">
        <f>SUM(AZ85:AZ86)</f>
        <v>0</v>
      </c>
      <c r="BA103" s="352">
        <f>AX103+AY103+AZ103</f>
        <v>0</v>
      </c>
      <c r="BB103" s="370">
        <f>SUM(BB85:BB86)</f>
        <v>0</v>
      </c>
      <c r="BC103" s="352">
        <f>BA103+AT103+BB103</f>
        <v>0</v>
      </c>
    </row>
    <row r="104" spans="1:56">
      <c r="A104" s="536" t="s">
        <v>445</v>
      </c>
      <c r="B104" s="1452">
        <f t="shared" ref="B104:BC104" si="81">B82-B103</f>
        <v>0</v>
      </c>
      <c r="C104" s="530">
        <f t="shared" si="81"/>
        <v>0</v>
      </c>
      <c r="D104" s="533">
        <f t="shared" si="81"/>
        <v>0</v>
      </c>
      <c r="E104" s="529">
        <f t="shared" si="81"/>
        <v>0</v>
      </c>
      <c r="F104" s="530">
        <f t="shared" si="81"/>
        <v>0</v>
      </c>
      <c r="G104" s="530">
        <f t="shared" si="81"/>
        <v>0</v>
      </c>
      <c r="H104" s="530">
        <f t="shared" si="81"/>
        <v>0</v>
      </c>
      <c r="I104" s="530">
        <f t="shared" si="81"/>
        <v>0</v>
      </c>
      <c r="J104" s="530">
        <f t="shared" si="81"/>
        <v>0</v>
      </c>
      <c r="K104" s="530">
        <f t="shared" si="81"/>
        <v>0</v>
      </c>
      <c r="L104" s="530">
        <f t="shared" si="81"/>
        <v>0</v>
      </c>
      <c r="M104" s="528">
        <f t="shared" si="81"/>
        <v>0</v>
      </c>
      <c r="N104" s="531">
        <f t="shared" si="81"/>
        <v>0</v>
      </c>
      <c r="O104" s="531">
        <f t="shared" si="81"/>
        <v>0</v>
      </c>
      <c r="P104" s="532">
        <f t="shared" si="81"/>
        <v>0</v>
      </c>
      <c r="Q104" s="532">
        <f t="shared" si="81"/>
        <v>0</v>
      </c>
      <c r="R104" s="529">
        <f t="shared" si="81"/>
        <v>0</v>
      </c>
      <c r="S104" s="530">
        <f t="shared" si="81"/>
        <v>0</v>
      </c>
      <c r="T104" s="530">
        <f t="shared" si="81"/>
        <v>0</v>
      </c>
      <c r="U104" s="530">
        <f t="shared" si="81"/>
        <v>0</v>
      </c>
      <c r="V104" s="530">
        <f t="shared" si="81"/>
        <v>0</v>
      </c>
      <c r="W104" s="528">
        <f t="shared" si="81"/>
        <v>0</v>
      </c>
      <c r="X104" s="529">
        <f t="shared" si="81"/>
        <v>0</v>
      </c>
      <c r="Y104" s="530">
        <f t="shared" si="81"/>
        <v>0</v>
      </c>
      <c r="Z104" s="530">
        <f t="shared" si="81"/>
        <v>0</v>
      </c>
      <c r="AA104" s="530">
        <f t="shared" si="81"/>
        <v>0</v>
      </c>
      <c r="AB104" s="530">
        <f t="shared" si="81"/>
        <v>0</v>
      </c>
      <c r="AC104" s="552">
        <f t="shared" si="81"/>
        <v>0</v>
      </c>
      <c r="AD104" s="530">
        <f t="shared" si="81"/>
        <v>0</v>
      </c>
      <c r="AE104" s="530">
        <f t="shared" si="81"/>
        <v>0</v>
      </c>
      <c r="AF104" s="530">
        <f t="shared" si="81"/>
        <v>0</v>
      </c>
      <c r="AG104" s="528">
        <f t="shared" si="81"/>
        <v>0</v>
      </c>
      <c r="AH104" s="529">
        <f t="shared" si="81"/>
        <v>0</v>
      </c>
      <c r="AI104" s="529">
        <f t="shared" si="81"/>
        <v>0</v>
      </c>
      <c r="AJ104" s="529">
        <f t="shared" si="81"/>
        <v>0</v>
      </c>
      <c r="AK104" s="530">
        <f t="shared" si="81"/>
        <v>0</v>
      </c>
      <c r="AL104" s="530">
        <f t="shared" si="81"/>
        <v>0</v>
      </c>
      <c r="AM104" s="530">
        <f t="shared" si="81"/>
        <v>0</v>
      </c>
      <c r="AN104" s="530">
        <f t="shared" si="81"/>
        <v>0</v>
      </c>
      <c r="AO104" s="530">
        <f t="shared" si="81"/>
        <v>0</v>
      </c>
      <c r="AP104" s="530">
        <f t="shared" si="81"/>
        <v>0</v>
      </c>
      <c r="AQ104" s="528">
        <f t="shared" si="81"/>
        <v>0</v>
      </c>
      <c r="AR104" s="529">
        <f t="shared" si="81"/>
        <v>0</v>
      </c>
      <c r="AS104" s="532">
        <f t="shared" si="81"/>
        <v>0</v>
      </c>
      <c r="AT104" s="532">
        <f t="shared" si="81"/>
        <v>0</v>
      </c>
      <c r="AU104" s="530">
        <f t="shared" si="81"/>
        <v>0</v>
      </c>
      <c r="AV104" s="534">
        <f t="shared" si="81"/>
        <v>0</v>
      </c>
      <c r="AW104" s="534">
        <f t="shared" si="81"/>
        <v>0</v>
      </c>
      <c r="AX104" s="528">
        <f t="shared" si="81"/>
        <v>0</v>
      </c>
      <c r="AY104" s="532">
        <f t="shared" si="81"/>
        <v>0</v>
      </c>
      <c r="AZ104" s="532">
        <f t="shared" si="81"/>
        <v>0</v>
      </c>
      <c r="BA104" s="532">
        <f t="shared" si="81"/>
        <v>0</v>
      </c>
      <c r="BB104" s="529">
        <f t="shared" si="81"/>
        <v>0</v>
      </c>
      <c r="BC104" s="529">
        <f t="shared" si="81"/>
        <v>0</v>
      </c>
    </row>
    <row r="105" spans="1:56" s="526" customFormat="1">
      <c r="A105" s="524"/>
      <c r="B105" s="1453"/>
      <c r="C105" s="539"/>
      <c r="D105" s="1458"/>
      <c r="E105" s="538"/>
      <c r="F105" s="539"/>
      <c r="G105" s="539"/>
      <c r="H105" s="539"/>
      <c r="I105" s="539"/>
      <c r="J105" s="539"/>
      <c r="K105" s="539"/>
      <c r="L105" s="539"/>
      <c r="M105" s="540"/>
      <c r="N105" s="541"/>
      <c r="O105" s="541"/>
      <c r="P105" s="541"/>
      <c r="Q105" s="542"/>
      <c r="R105" s="538"/>
      <c r="S105" s="539"/>
      <c r="T105" s="539"/>
      <c r="U105" s="539"/>
      <c r="V105" s="539"/>
      <c r="W105" s="537"/>
      <c r="X105" s="538"/>
      <c r="Y105" s="539"/>
      <c r="Z105" s="539"/>
      <c r="AA105" s="539"/>
      <c r="AB105" s="539"/>
      <c r="AC105" s="539"/>
      <c r="AD105" s="539"/>
      <c r="AE105" s="539"/>
      <c r="AF105" s="539"/>
      <c r="AG105" s="537"/>
      <c r="AH105" s="538"/>
      <c r="AI105" s="531"/>
      <c r="AJ105" s="538"/>
      <c r="AK105" s="539"/>
      <c r="AL105" s="539"/>
      <c r="AM105" s="539"/>
      <c r="AN105" s="539"/>
      <c r="AO105" s="539"/>
      <c r="AP105" s="537"/>
      <c r="AQ105" s="541"/>
      <c r="AR105" s="538"/>
      <c r="AS105" s="541"/>
      <c r="AT105" s="525"/>
      <c r="AU105" s="539"/>
      <c r="AV105" s="543"/>
      <c r="AW105" s="543"/>
      <c r="AX105" s="528"/>
      <c r="AY105" s="541"/>
      <c r="AZ105" s="541"/>
      <c r="BA105" s="525"/>
      <c r="BB105" s="538"/>
      <c r="BC105" s="507"/>
    </row>
    <row r="106" spans="1:56" s="550" customFormat="1">
      <c r="A106" s="524" t="s">
        <v>446</v>
      </c>
      <c r="B106" s="1779"/>
      <c r="C106" s="1780"/>
      <c r="D106" s="1781"/>
      <c r="E106" s="1782"/>
      <c r="F106" s="1780"/>
      <c r="G106" s="1780"/>
      <c r="H106" s="1780"/>
      <c r="I106" s="1780"/>
      <c r="J106" s="1780"/>
      <c r="K106" s="1780"/>
      <c r="L106" s="1780"/>
      <c r="M106" s="547">
        <f>SUM(E106:L106)</f>
        <v>0</v>
      </c>
      <c r="N106" s="1799"/>
      <c r="O106" s="1799"/>
      <c r="P106" s="1799"/>
      <c r="Q106" s="348">
        <f>B106+C106+M106+N106+O106+P106+D106</f>
        <v>0</v>
      </c>
      <c r="R106" s="1782"/>
      <c r="S106" s="1785"/>
      <c r="T106" s="1785"/>
      <c r="U106" s="1785"/>
      <c r="V106" s="1785"/>
      <c r="W106" s="548">
        <f>SUM(R106:V106)</f>
        <v>0</v>
      </c>
      <c r="X106" s="1560"/>
      <c r="Y106" s="1561"/>
      <c r="Z106" s="1561"/>
      <c r="AA106" s="1561"/>
      <c r="AB106" s="1561"/>
      <c r="AC106" s="1561"/>
      <c r="AD106" s="1561"/>
      <c r="AE106" s="1561"/>
      <c r="AF106" s="1561"/>
      <c r="AG106" s="1562"/>
      <c r="AH106" s="1560"/>
      <c r="AI106" s="549">
        <f>Q106+W106+AG106+AH106</f>
        <v>0</v>
      </c>
      <c r="AJ106" s="1787"/>
      <c r="AK106" s="1787"/>
      <c r="AL106" s="1787"/>
      <c r="AM106" s="1787"/>
      <c r="AN106" s="1787"/>
      <c r="AO106" s="1787"/>
      <c r="AP106" s="346">
        <f>SUM(AJ106:AO106)</f>
        <v>0</v>
      </c>
      <c r="AQ106" s="1799"/>
      <c r="AR106" s="1560"/>
      <c r="AS106" s="1579"/>
      <c r="AT106" s="352">
        <f>AI106+AP106+AQ106+AR106+AS106</f>
        <v>0</v>
      </c>
      <c r="AU106" s="1561"/>
      <c r="AV106" s="1580"/>
      <c r="AW106" s="1580"/>
      <c r="AX106" s="1562"/>
      <c r="AY106" s="1579"/>
      <c r="AZ106" s="1579"/>
      <c r="BA106" s="1581"/>
      <c r="BB106" s="1560"/>
      <c r="BC106" s="352">
        <f>BA106+AT106+BB106</f>
        <v>0</v>
      </c>
    </row>
    <row r="107" spans="1:56">
      <c r="A107" s="524" t="s">
        <v>1336</v>
      </c>
      <c r="B107" s="1779"/>
      <c r="C107" s="1780"/>
      <c r="D107" s="1781"/>
      <c r="E107" s="1783"/>
      <c r="F107" s="1780"/>
      <c r="G107" s="1780"/>
      <c r="H107" s="1780"/>
      <c r="I107" s="1780"/>
      <c r="J107" s="1780"/>
      <c r="K107" s="1780"/>
      <c r="L107" s="1780"/>
      <c r="M107" s="1801">
        <f>SUM(E107:L107)</f>
        <v>0</v>
      </c>
      <c r="N107" s="1799"/>
      <c r="O107" s="1799"/>
      <c r="P107" s="1799"/>
      <c r="Q107" s="351">
        <f>B107+C107+M107+N107+O107+P107+D107</f>
        <v>0</v>
      </c>
      <c r="R107" s="1783"/>
      <c r="S107" s="1780"/>
      <c r="T107" s="1780"/>
      <c r="U107" s="1780"/>
      <c r="V107" s="1780"/>
      <c r="W107" s="548">
        <f>SUM(R107:V107)</f>
        <v>0</v>
      </c>
      <c r="X107" s="1794"/>
      <c r="Y107" s="1797"/>
      <c r="Z107" s="1797"/>
      <c r="AA107" s="1797"/>
      <c r="AB107" s="1797"/>
      <c r="AC107" s="1797"/>
      <c r="AD107" s="1797"/>
      <c r="AE107" s="1797"/>
      <c r="AF107" s="1788"/>
      <c r="AG107" s="547">
        <f>SUM(X107:AF107)</f>
        <v>0</v>
      </c>
      <c r="AH107" s="1579"/>
      <c r="AI107" s="549">
        <f>Q107+W107+AG107+AH107</f>
        <v>0</v>
      </c>
      <c r="AJ107" s="1561"/>
      <c r="AK107" s="1561"/>
      <c r="AL107" s="1561"/>
      <c r="AM107" s="1561"/>
      <c r="AN107" s="1561"/>
      <c r="AO107" s="1561"/>
      <c r="AP107" s="1561"/>
      <c r="AQ107" s="1579"/>
      <c r="AR107" s="1579"/>
      <c r="AS107" s="1775"/>
      <c r="AT107" s="352">
        <f>AI107+AP107+AQ107+AR107+AS107</f>
        <v>0</v>
      </c>
      <c r="AU107" s="1776"/>
      <c r="AV107" s="1580"/>
      <c r="AW107" s="1580"/>
      <c r="AX107" s="1562"/>
      <c r="AY107" s="1579"/>
      <c r="AZ107" s="1579"/>
      <c r="BA107" s="1581"/>
      <c r="BB107" s="1775"/>
      <c r="BC107" s="352">
        <f>BA107+AT107+BB107</f>
        <v>0</v>
      </c>
    </row>
    <row r="108" spans="1:56" s="509" customFormat="1">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s="509" customFormat="1" hidden="1" outlineLevel="1">
      <c r="A109" s="272" t="s">
        <v>447</v>
      </c>
      <c r="B109" s="1564"/>
      <c r="C109" s="1565"/>
      <c r="D109" s="1566"/>
      <c r="E109" s="1567"/>
      <c r="F109" s="1568"/>
      <c r="G109" s="1568"/>
      <c r="H109" s="1568"/>
      <c r="I109" s="1568"/>
      <c r="J109" s="1568"/>
      <c r="K109" s="1568"/>
      <c r="L109" s="1568"/>
      <c r="M109" s="1569"/>
      <c r="N109" s="1570"/>
      <c r="O109" s="1570"/>
      <c r="P109" s="1570"/>
      <c r="Q109" s="1571"/>
      <c r="R109" s="1572"/>
      <c r="S109" s="1573"/>
      <c r="T109" s="1573"/>
      <c r="U109" s="1573"/>
      <c r="V109" s="1573"/>
      <c r="W109" s="1569"/>
      <c r="X109" s="1790"/>
      <c r="Y109" s="1790"/>
      <c r="Z109" s="1790"/>
      <c r="AA109" s="1790"/>
      <c r="AB109" s="1790"/>
      <c r="AC109" s="1790"/>
      <c r="AD109" s="1790"/>
      <c r="AE109" s="1790"/>
      <c r="AF109" s="1790"/>
      <c r="AG109" s="346">
        <f t="shared" ref="AG109:AG115" si="82">SUM(X109:AF109)</f>
        <v>0</v>
      </c>
      <c r="AH109" s="1563"/>
      <c r="AI109" s="351">
        <f t="shared" ref="AI109:AI115" si="83">Q109+W109+AG109+AH109</f>
        <v>0</v>
      </c>
      <c r="AJ109" s="1787"/>
      <c r="AK109" s="1787"/>
      <c r="AL109" s="1787"/>
      <c r="AM109" s="1787"/>
      <c r="AN109" s="1787"/>
      <c r="AO109" s="1787"/>
      <c r="AP109" s="346">
        <f t="shared" ref="AP109:AP115" si="84">SUM(AJ109:AO109)</f>
        <v>0</v>
      </c>
      <c r="AQ109" s="1789"/>
      <c r="AR109" s="1563"/>
      <c r="AS109" s="1570"/>
      <c r="AT109" s="352">
        <f t="shared" ref="AT109:AT115" si="85">AI109+AP109+AQ109+AR109+AS109</f>
        <v>0</v>
      </c>
      <c r="AU109" s="1785"/>
      <c r="AV109" s="1793"/>
      <c r="AW109" s="1793"/>
      <c r="AX109" s="346">
        <f t="shared" ref="AX109:AX115" si="86">SUM(AU109:AW109)</f>
        <v>0</v>
      </c>
      <c r="AY109" s="1570"/>
      <c r="AZ109" s="1570"/>
      <c r="BA109" s="352">
        <f t="shared" ref="BA109:BA115" si="87">AX109+AY109</f>
        <v>0</v>
      </c>
      <c r="BB109" s="1563"/>
      <c r="BC109" s="352">
        <f t="shared" ref="BC109:BC115" si="88">BA109+AT109+BB109</f>
        <v>0</v>
      </c>
      <c r="BD109" s="1832" t="str">
        <f t="shared" ref="BD109:BD115" si="89">IF(ABS(BC109)&lt;&gt;0,"ERROR","OK")</f>
        <v>OK</v>
      </c>
    </row>
    <row r="110" spans="1:56" s="509" customFormat="1" hidden="1" outlineLevel="1">
      <c r="A110" s="272" t="s">
        <v>448</v>
      </c>
      <c r="B110" s="1564"/>
      <c r="C110" s="1565"/>
      <c r="D110" s="1566"/>
      <c r="E110" s="1567"/>
      <c r="F110" s="1568"/>
      <c r="G110" s="1568"/>
      <c r="H110" s="1568"/>
      <c r="I110" s="1568"/>
      <c r="J110" s="1568"/>
      <c r="K110" s="1568"/>
      <c r="L110" s="1568"/>
      <c r="M110" s="1569"/>
      <c r="N110" s="1570"/>
      <c r="O110" s="1570"/>
      <c r="P110" s="1570"/>
      <c r="Q110" s="1571"/>
      <c r="R110" s="1572"/>
      <c r="S110" s="1573"/>
      <c r="T110" s="1573"/>
      <c r="U110" s="1573"/>
      <c r="V110" s="1573"/>
      <c r="W110" s="1569"/>
      <c r="X110" s="1790"/>
      <c r="Y110" s="1790"/>
      <c r="Z110" s="1790"/>
      <c r="AA110" s="1790"/>
      <c r="AB110" s="1790"/>
      <c r="AC110" s="1790"/>
      <c r="AD110" s="1790"/>
      <c r="AE110" s="1790"/>
      <c r="AF110" s="1790"/>
      <c r="AG110" s="346">
        <f t="shared" si="82"/>
        <v>0</v>
      </c>
      <c r="AH110" s="1563"/>
      <c r="AI110" s="351">
        <f t="shared" si="83"/>
        <v>0</v>
      </c>
      <c r="AJ110" s="1787"/>
      <c r="AK110" s="1787"/>
      <c r="AL110" s="1787"/>
      <c r="AM110" s="1787"/>
      <c r="AN110" s="1787"/>
      <c r="AO110" s="1787"/>
      <c r="AP110" s="346">
        <f t="shared" si="84"/>
        <v>0</v>
      </c>
      <c r="AQ110" s="1789"/>
      <c r="AR110" s="1563"/>
      <c r="AS110" s="1570"/>
      <c r="AT110" s="352">
        <f t="shared" si="85"/>
        <v>0</v>
      </c>
      <c r="AU110" s="1785"/>
      <c r="AV110" s="1793"/>
      <c r="AW110" s="1793"/>
      <c r="AX110" s="346">
        <f t="shared" si="86"/>
        <v>0</v>
      </c>
      <c r="AY110" s="1570"/>
      <c r="AZ110" s="1570"/>
      <c r="BA110" s="352">
        <f t="shared" si="87"/>
        <v>0</v>
      </c>
      <c r="BB110" s="1563"/>
      <c r="BC110" s="352">
        <f t="shared" si="88"/>
        <v>0</v>
      </c>
      <c r="BD110" s="1832" t="str">
        <f t="shared" si="89"/>
        <v>OK</v>
      </c>
    </row>
    <row r="111" spans="1:56" s="509" customFormat="1" hidden="1" outlineLevel="1">
      <c r="A111" s="272" t="s">
        <v>449</v>
      </c>
      <c r="B111" s="1564"/>
      <c r="C111" s="1565"/>
      <c r="D111" s="1566"/>
      <c r="E111" s="1567"/>
      <c r="F111" s="1568"/>
      <c r="G111" s="1568"/>
      <c r="H111" s="1568"/>
      <c r="I111" s="1568"/>
      <c r="J111" s="1568"/>
      <c r="K111" s="1568"/>
      <c r="L111" s="1568"/>
      <c r="M111" s="1569"/>
      <c r="N111" s="1570"/>
      <c r="O111" s="1570"/>
      <c r="P111" s="1570"/>
      <c r="Q111" s="1571"/>
      <c r="R111" s="1572"/>
      <c r="S111" s="1573"/>
      <c r="T111" s="1573"/>
      <c r="U111" s="1573"/>
      <c r="V111" s="1573"/>
      <c r="W111" s="1569"/>
      <c r="X111" s="1790"/>
      <c r="Y111" s="1790"/>
      <c r="Z111" s="1790"/>
      <c r="AA111" s="1790"/>
      <c r="AB111" s="1790"/>
      <c r="AC111" s="1790"/>
      <c r="AD111" s="1790"/>
      <c r="AE111" s="1790"/>
      <c r="AF111" s="1790"/>
      <c r="AG111" s="346">
        <f t="shared" si="82"/>
        <v>0</v>
      </c>
      <c r="AH111" s="1563"/>
      <c r="AI111" s="351">
        <f t="shared" si="83"/>
        <v>0</v>
      </c>
      <c r="AJ111" s="1787"/>
      <c r="AK111" s="1787"/>
      <c r="AL111" s="1787"/>
      <c r="AM111" s="1787"/>
      <c r="AN111" s="1787"/>
      <c r="AO111" s="1787"/>
      <c r="AP111" s="346">
        <f t="shared" si="84"/>
        <v>0</v>
      </c>
      <c r="AQ111" s="1789"/>
      <c r="AR111" s="1563"/>
      <c r="AS111" s="1570"/>
      <c r="AT111" s="352">
        <f t="shared" si="85"/>
        <v>0</v>
      </c>
      <c r="AU111" s="1785"/>
      <c r="AV111" s="1793"/>
      <c r="AW111" s="1793"/>
      <c r="AX111" s="346">
        <f t="shared" si="86"/>
        <v>0</v>
      </c>
      <c r="AY111" s="1570"/>
      <c r="AZ111" s="1570"/>
      <c r="BA111" s="352">
        <f t="shared" si="87"/>
        <v>0</v>
      </c>
      <c r="BB111" s="1563"/>
      <c r="BC111" s="352">
        <f t="shared" si="88"/>
        <v>0</v>
      </c>
      <c r="BD111" s="1832" t="str">
        <f t="shared" si="89"/>
        <v>OK</v>
      </c>
    </row>
    <row r="112" spans="1:56" s="509" customFormat="1" hidden="1" outlineLevel="1">
      <c r="A112" s="272" t="s">
        <v>450</v>
      </c>
      <c r="B112" s="1564"/>
      <c r="C112" s="1565"/>
      <c r="D112" s="1566"/>
      <c r="E112" s="1567"/>
      <c r="F112" s="1568"/>
      <c r="G112" s="1568"/>
      <c r="H112" s="1568"/>
      <c r="I112" s="1568"/>
      <c r="J112" s="1568"/>
      <c r="K112" s="1568"/>
      <c r="L112" s="1568"/>
      <c r="M112" s="1569"/>
      <c r="N112" s="1570"/>
      <c r="O112" s="1570"/>
      <c r="P112" s="1570"/>
      <c r="Q112" s="1571"/>
      <c r="R112" s="1572"/>
      <c r="S112" s="1573"/>
      <c r="T112" s="1573"/>
      <c r="U112" s="1573"/>
      <c r="V112" s="1573"/>
      <c r="W112" s="1569"/>
      <c r="X112" s="1790"/>
      <c r="Y112" s="1790"/>
      <c r="Z112" s="1790"/>
      <c r="AA112" s="1790"/>
      <c r="AB112" s="1790"/>
      <c r="AC112" s="1790"/>
      <c r="AD112" s="1790"/>
      <c r="AE112" s="1790"/>
      <c r="AF112" s="1790"/>
      <c r="AG112" s="346">
        <f t="shared" si="82"/>
        <v>0</v>
      </c>
      <c r="AH112" s="1563"/>
      <c r="AI112" s="351">
        <f t="shared" si="83"/>
        <v>0</v>
      </c>
      <c r="AJ112" s="1787"/>
      <c r="AK112" s="1787"/>
      <c r="AL112" s="1787"/>
      <c r="AM112" s="1787"/>
      <c r="AN112" s="1787"/>
      <c r="AO112" s="1787"/>
      <c r="AP112" s="346">
        <f t="shared" si="84"/>
        <v>0</v>
      </c>
      <c r="AQ112" s="1789"/>
      <c r="AR112" s="1563"/>
      <c r="AS112" s="1570"/>
      <c r="AT112" s="352">
        <f t="shared" si="85"/>
        <v>0</v>
      </c>
      <c r="AU112" s="1785"/>
      <c r="AV112" s="1793"/>
      <c r="AW112" s="1793"/>
      <c r="AX112" s="346">
        <f t="shared" si="86"/>
        <v>0</v>
      </c>
      <c r="AY112" s="1570"/>
      <c r="AZ112" s="1570"/>
      <c r="BA112" s="352">
        <f t="shared" si="87"/>
        <v>0</v>
      </c>
      <c r="BB112" s="1563"/>
      <c r="BC112" s="352">
        <f t="shared" si="88"/>
        <v>0</v>
      </c>
      <c r="BD112" s="1832" t="str">
        <f t="shared" si="89"/>
        <v>OK</v>
      </c>
    </row>
    <row r="113" spans="1:56" s="509" customFormat="1" hidden="1" outlineLevel="1">
      <c r="A113" s="272" t="s">
        <v>451</v>
      </c>
      <c r="B113" s="1564"/>
      <c r="C113" s="1565"/>
      <c r="D113" s="1566"/>
      <c r="E113" s="1567"/>
      <c r="F113" s="1568"/>
      <c r="G113" s="1568"/>
      <c r="H113" s="1568"/>
      <c r="I113" s="1568"/>
      <c r="J113" s="1568"/>
      <c r="K113" s="1568"/>
      <c r="L113" s="1568"/>
      <c r="M113" s="1569"/>
      <c r="N113" s="1570"/>
      <c r="O113" s="1570"/>
      <c r="P113" s="1570"/>
      <c r="Q113" s="1571"/>
      <c r="R113" s="1572"/>
      <c r="S113" s="1573"/>
      <c r="T113" s="1573"/>
      <c r="U113" s="1573"/>
      <c r="V113" s="1573"/>
      <c r="W113" s="1569"/>
      <c r="X113" s="1790"/>
      <c r="Y113" s="1790"/>
      <c r="Z113" s="1790"/>
      <c r="AA113" s="1790"/>
      <c r="AB113" s="1790"/>
      <c r="AC113" s="1790"/>
      <c r="AD113" s="1790"/>
      <c r="AE113" s="1790"/>
      <c r="AF113" s="1790"/>
      <c r="AG113" s="346">
        <f t="shared" si="82"/>
        <v>0</v>
      </c>
      <c r="AH113" s="1563"/>
      <c r="AI113" s="351">
        <f t="shared" si="83"/>
        <v>0</v>
      </c>
      <c r="AJ113" s="1787"/>
      <c r="AK113" s="1787"/>
      <c r="AL113" s="1787"/>
      <c r="AM113" s="1787"/>
      <c r="AN113" s="1787"/>
      <c r="AO113" s="1787"/>
      <c r="AP113" s="346">
        <f t="shared" si="84"/>
        <v>0</v>
      </c>
      <c r="AQ113" s="1789"/>
      <c r="AR113" s="1563"/>
      <c r="AS113" s="1570"/>
      <c r="AT113" s="352">
        <f t="shared" si="85"/>
        <v>0</v>
      </c>
      <c r="AU113" s="1785"/>
      <c r="AV113" s="1793"/>
      <c r="AW113" s="1793"/>
      <c r="AX113" s="346">
        <f t="shared" si="86"/>
        <v>0</v>
      </c>
      <c r="AY113" s="1570"/>
      <c r="AZ113" s="1570"/>
      <c r="BA113" s="352">
        <f t="shared" si="87"/>
        <v>0</v>
      </c>
      <c r="BB113" s="1563"/>
      <c r="BC113" s="352">
        <f t="shared" si="88"/>
        <v>0</v>
      </c>
      <c r="BD113" s="1832" t="str">
        <f t="shared" si="89"/>
        <v>OK</v>
      </c>
    </row>
    <row r="114" spans="1:56" s="509" customFormat="1" hidden="1" outlineLevel="1">
      <c r="A114" s="272" t="s">
        <v>452</v>
      </c>
      <c r="B114" s="1564"/>
      <c r="C114" s="1565"/>
      <c r="D114" s="1566"/>
      <c r="E114" s="1567"/>
      <c r="F114" s="1568"/>
      <c r="G114" s="1568"/>
      <c r="H114" s="1568"/>
      <c r="I114" s="1568"/>
      <c r="J114" s="1568"/>
      <c r="K114" s="1568"/>
      <c r="L114" s="1568"/>
      <c r="M114" s="1569"/>
      <c r="N114" s="1570"/>
      <c r="O114" s="1570"/>
      <c r="P114" s="1570"/>
      <c r="Q114" s="1571"/>
      <c r="R114" s="1572"/>
      <c r="S114" s="1573"/>
      <c r="T114" s="1573"/>
      <c r="U114" s="1573"/>
      <c r="V114" s="1573"/>
      <c r="W114" s="1569"/>
      <c r="X114" s="1790"/>
      <c r="Y114" s="1790"/>
      <c r="Z114" s="1790"/>
      <c r="AA114" s="1790"/>
      <c r="AB114" s="1790"/>
      <c r="AC114" s="1790"/>
      <c r="AD114" s="1790"/>
      <c r="AE114" s="1790"/>
      <c r="AF114" s="1790"/>
      <c r="AG114" s="346">
        <f t="shared" si="82"/>
        <v>0</v>
      </c>
      <c r="AH114" s="1563"/>
      <c r="AI114" s="351">
        <f t="shared" si="83"/>
        <v>0</v>
      </c>
      <c r="AJ114" s="1787"/>
      <c r="AK114" s="1787"/>
      <c r="AL114" s="1787"/>
      <c r="AM114" s="1787"/>
      <c r="AN114" s="1787"/>
      <c r="AO114" s="1787"/>
      <c r="AP114" s="346">
        <f t="shared" si="84"/>
        <v>0</v>
      </c>
      <c r="AQ114" s="1789"/>
      <c r="AR114" s="1563"/>
      <c r="AS114" s="1570"/>
      <c r="AT114" s="352">
        <f t="shared" si="85"/>
        <v>0</v>
      </c>
      <c r="AU114" s="1785"/>
      <c r="AV114" s="1793"/>
      <c r="AW114" s="1793"/>
      <c r="AX114" s="346">
        <f t="shared" si="86"/>
        <v>0</v>
      </c>
      <c r="AY114" s="1570"/>
      <c r="AZ114" s="1570"/>
      <c r="BA114" s="352">
        <f t="shared" si="87"/>
        <v>0</v>
      </c>
      <c r="BB114" s="1563"/>
      <c r="BC114" s="352">
        <f t="shared" si="88"/>
        <v>0</v>
      </c>
      <c r="BD114" s="1832" t="str">
        <f t="shared" si="89"/>
        <v>OK</v>
      </c>
    </row>
    <row r="115" spans="1:56" collapsed="1">
      <c r="A115" s="121" t="s">
        <v>1269</v>
      </c>
      <c r="B115" s="1564"/>
      <c r="C115" s="1565"/>
      <c r="D115" s="1566"/>
      <c r="E115" s="1567"/>
      <c r="F115" s="1568"/>
      <c r="G115" s="1568"/>
      <c r="H115" s="1568"/>
      <c r="I115" s="1568"/>
      <c r="J115" s="1568"/>
      <c r="K115" s="1568"/>
      <c r="L115" s="1568"/>
      <c r="M115" s="1569"/>
      <c r="N115" s="1570"/>
      <c r="O115" s="1570"/>
      <c r="P115" s="1570"/>
      <c r="Q115" s="1571"/>
      <c r="R115" s="1572"/>
      <c r="S115" s="1573"/>
      <c r="T115" s="1573"/>
      <c r="U115" s="1573"/>
      <c r="V115" s="1573"/>
      <c r="W115" s="1569"/>
      <c r="X115" s="366">
        <f t="shared" ref="X115:AF115" si="90">SUM(X109:X114)</f>
        <v>0</v>
      </c>
      <c r="Y115" s="366">
        <f t="shared" si="90"/>
        <v>0</v>
      </c>
      <c r="Z115" s="366">
        <f t="shared" si="90"/>
        <v>0</v>
      </c>
      <c r="AA115" s="366">
        <f t="shared" si="90"/>
        <v>0</v>
      </c>
      <c r="AB115" s="366">
        <f t="shared" si="90"/>
        <v>0</v>
      </c>
      <c r="AC115" s="366">
        <f t="shared" si="90"/>
        <v>0</v>
      </c>
      <c r="AD115" s="366">
        <f t="shared" si="90"/>
        <v>0</v>
      </c>
      <c r="AE115" s="366">
        <f t="shared" si="90"/>
        <v>0</v>
      </c>
      <c r="AF115" s="366">
        <f t="shared" si="90"/>
        <v>0</v>
      </c>
      <c r="AG115" s="346">
        <f t="shared" si="82"/>
        <v>0</v>
      </c>
      <c r="AH115" s="1563"/>
      <c r="AI115" s="351">
        <f t="shared" si="83"/>
        <v>0</v>
      </c>
      <c r="AJ115" s="363">
        <f t="shared" ref="AJ115:AO115" si="91">SUM(AJ109:AJ114)</f>
        <v>0</v>
      </c>
      <c r="AK115" s="363">
        <f t="shared" si="91"/>
        <v>0</v>
      </c>
      <c r="AL115" s="363">
        <f t="shared" si="91"/>
        <v>0</v>
      </c>
      <c r="AM115" s="363">
        <f t="shared" si="91"/>
        <v>0</v>
      </c>
      <c r="AN115" s="363">
        <f t="shared" si="91"/>
        <v>0</v>
      </c>
      <c r="AO115" s="363">
        <f t="shared" si="91"/>
        <v>0</v>
      </c>
      <c r="AP115" s="346">
        <f t="shared" si="84"/>
        <v>0</v>
      </c>
      <c r="AQ115" s="365">
        <f>SUM(AQ109:AQ114)</f>
        <v>0</v>
      </c>
      <c r="AR115" s="1563"/>
      <c r="AS115" s="1570"/>
      <c r="AT115" s="352">
        <f t="shared" si="85"/>
        <v>0</v>
      </c>
      <c r="AU115" s="368">
        <f>SUM(AU109:AU114)</f>
        <v>0</v>
      </c>
      <c r="AV115" s="368">
        <f>SUM(AV109:AV114)</f>
        <v>0</v>
      </c>
      <c r="AW115" s="368">
        <f>SUM(AW109:AW114)</f>
        <v>0</v>
      </c>
      <c r="AX115" s="346">
        <f t="shared" si="86"/>
        <v>0</v>
      </c>
      <c r="AY115" s="1570"/>
      <c r="AZ115" s="1570"/>
      <c r="BA115" s="352">
        <f t="shared" si="87"/>
        <v>0</v>
      </c>
      <c r="BB115" s="1563"/>
      <c r="BC115" s="352">
        <f t="shared" si="88"/>
        <v>0</v>
      </c>
      <c r="BD115" s="1832" t="str">
        <f t="shared" si="89"/>
        <v>OK</v>
      </c>
    </row>
    <row r="116" spans="1:56" s="509" customFormat="1">
      <c r="B116" s="506"/>
      <c r="C116" s="502"/>
      <c r="D116" s="503"/>
      <c r="E116" s="551"/>
      <c r="F116" s="552"/>
      <c r="G116" s="552"/>
      <c r="H116" s="552"/>
      <c r="I116" s="552"/>
      <c r="J116" s="552"/>
      <c r="K116" s="552"/>
      <c r="L116" s="552"/>
      <c r="M116" s="553"/>
      <c r="N116" s="504"/>
      <c r="O116" s="504"/>
      <c r="P116" s="504"/>
      <c r="Q116" s="542"/>
      <c r="R116" s="554"/>
      <c r="S116" s="555"/>
      <c r="T116" s="555"/>
      <c r="U116" s="555"/>
      <c r="V116" s="555"/>
      <c r="W116" s="553"/>
      <c r="X116" s="556"/>
      <c r="Y116" s="556"/>
      <c r="Z116" s="556"/>
      <c r="AA116" s="556"/>
      <c r="AB116" s="556"/>
      <c r="AC116" s="556"/>
      <c r="AD116" s="556"/>
      <c r="AE116" s="556"/>
      <c r="AF116" s="556"/>
      <c r="AG116" s="553"/>
      <c r="AH116" s="501"/>
      <c r="AI116" s="531"/>
      <c r="AJ116" s="551"/>
      <c r="AK116" s="552"/>
      <c r="AL116" s="552"/>
      <c r="AM116" s="552"/>
      <c r="AN116" s="552"/>
      <c r="AO116" s="552"/>
      <c r="AP116" s="553"/>
      <c r="AQ116" s="504"/>
      <c r="AR116" s="501"/>
      <c r="AS116" s="504"/>
      <c r="AT116" s="525"/>
      <c r="AU116" s="502"/>
      <c r="AV116" s="505"/>
      <c r="AW116" s="505"/>
      <c r="AX116" s="553"/>
      <c r="AY116" s="504"/>
      <c r="AZ116" s="504"/>
      <c r="BA116" s="525"/>
      <c r="BB116" s="501"/>
      <c r="BC116" s="525"/>
    </row>
    <row r="117" spans="1:56" s="509" customFormat="1" hidden="1" outlineLevel="1">
      <c r="A117" s="272" t="s">
        <v>447</v>
      </c>
      <c r="B117" s="1564"/>
      <c r="C117" s="1565"/>
      <c r="D117" s="1566"/>
      <c r="E117" s="1567"/>
      <c r="F117" s="1568"/>
      <c r="G117" s="1568"/>
      <c r="H117" s="1568"/>
      <c r="I117" s="1568"/>
      <c r="J117" s="1568"/>
      <c r="K117" s="1568"/>
      <c r="L117" s="1568"/>
      <c r="M117" s="1569"/>
      <c r="N117" s="1570"/>
      <c r="O117" s="1570"/>
      <c r="P117" s="1570"/>
      <c r="Q117" s="1571"/>
      <c r="R117" s="1572"/>
      <c r="S117" s="1573"/>
      <c r="T117" s="1573"/>
      <c r="U117" s="1573"/>
      <c r="V117" s="1573"/>
      <c r="W117" s="1569"/>
      <c r="X117" s="1790"/>
      <c r="Y117" s="1790"/>
      <c r="Z117" s="1790"/>
      <c r="AA117" s="1790"/>
      <c r="AB117" s="1790"/>
      <c r="AC117" s="1790"/>
      <c r="AD117" s="1790"/>
      <c r="AE117" s="1790"/>
      <c r="AF117" s="1790"/>
      <c r="AG117" s="346">
        <f t="shared" ref="AG117:AG123" si="92">SUM(X117:AF117)</f>
        <v>0</v>
      </c>
      <c r="AH117" s="1563"/>
      <c r="AI117" s="351">
        <f t="shared" ref="AI117:AI123" si="93">Q117+W117+AG117+AH117</f>
        <v>0</v>
      </c>
      <c r="AJ117" s="1787"/>
      <c r="AK117" s="1787"/>
      <c r="AL117" s="1787"/>
      <c r="AM117" s="1787"/>
      <c r="AN117" s="1787"/>
      <c r="AO117" s="1787"/>
      <c r="AP117" s="346">
        <f t="shared" ref="AP117:AP123" si="94">SUM(AJ117:AO117)</f>
        <v>0</v>
      </c>
      <c r="AQ117" s="1789"/>
      <c r="AR117" s="1563"/>
      <c r="AS117" s="1789"/>
      <c r="AT117" s="352">
        <f t="shared" ref="AT117:AT123" si="95">AI117+AP117+AQ117+AR117+AS117</f>
        <v>0</v>
      </c>
      <c r="AU117" s="1565"/>
      <c r="AV117" s="1577"/>
      <c r="AW117" s="1577"/>
      <c r="AX117" s="346">
        <f t="shared" ref="AX117:AX123" si="96">SUM(AU117:AW117)</f>
        <v>0</v>
      </c>
      <c r="AY117" s="1789"/>
      <c r="AZ117" s="1570">
        <v>0</v>
      </c>
      <c r="BA117" s="352">
        <f t="shared" ref="BA117:BA123" si="97">AX117+AY117+AZ117</f>
        <v>0</v>
      </c>
      <c r="BB117" s="1792"/>
      <c r="BC117" s="352">
        <f t="shared" ref="BC117:BC123" si="98">BA117+AT117+BB117</f>
        <v>0</v>
      </c>
      <c r="BD117" s="1832" t="str">
        <f t="shared" ref="BD117:BD123" si="99">IF(ABS(BC117)&lt;&gt;0,"ERROR","OK")</f>
        <v>OK</v>
      </c>
    </row>
    <row r="118" spans="1:56" s="509" customFormat="1" hidden="1" outlineLevel="1">
      <c r="A118" s="272" t="s">
        <v>448</v>
      </c>
      <c r="B118" s="1564"/>
      <c r="C118" s="1565"/>
      <c r="D118" s="1566"/>
      <c r="E118" s="1567"/>
      <c r="F118" s="1568"/>
      <c r="G118" s="1568"/>
      <c r="H118" s="1568"/>
      <c r="I118" s="1568"/>
      <c r="J118" s="1568"/>
      <c r="K118" s="1568"/>
      <c r="L118" s="1568"/>
      <c r="M118" s="1569"/>
      <c r="N118" s="1570"/>
      <c r="O118" s="1570"/>
      <c r="P118" s="1570"/>
      <c r="Q118" s="1571"/>
      <c r="R118" s="1572"/>
      <c r="S118" s="1573"/>
      <c r="T118" s="1573"/>
      <c r="U118" s="1573"/>
      <c r="V118" s="1573"/>
      <c r="W118" s="1569"/>
      <c r="X118" s="1790"/>
      <c r="Y118" s="1790"/>
      <c r="Z118" s="1790"/>
      <c r="AA118" s="1790"/>
      <c r="AB118" s="1790"/>
      <c r="AC118" s="1790"/>
      <c r="AD118" s="1790"/>
      <c r="AE118" s="1790"/>
      <c r="AF118" s="1790"/>
      <c r="AG118" s="346">
        <f t="shared" si="92"/>
        <v>0</v>
      </c>
      <c r="AH118" s="1563"/>
      <c r="AI118" s="351">
        <f t="shared" si="93"/>
        <v>0</v>
      </c>
      <c r="AJ118" s="1787"/>
      <c r="AK118" s="1787"/>
      <c r="AL118" s="1787"/>
      <c r="AM118" s="1787"/>
      <c r="AN118" s="1787"/>
      <c r="AO118" s="1787"/>
      <c r="AP118" s="346">
        <f t="shared" si="94"/>
        <v>0</v>
      </c>
      <c r="AQ118" s="1789"/>
      <c r="AR118" s="1563"/>
      <c r="AS118" s="1789"/>
      <c r="AT118" s="352">
        <f t="shared" si="95"/>
        <v>0</v>
      </c>
      <c r="AU118" s="1565"/>
      <c r="AV118" s="1577"/>
      <c r="AW118" s="1577"/>
      <c r="AX118" s="346">
        <f t="shared" si="96"/>
        <v>0</v>
      </c>
      <c r="AY118" s="1789"/>
      <c r="AZ118" s="1570">
        <v>0</v>
      </c>
      <c r="BA118" s="352">
        <f t="shared" si="97"/>
        <v>0</v>
      </c>
      <c r="BB118" s="1792"/>
      <c r="BC118" s="352">
        <f t="shared" si="98"/>
        <v>0</v>
      </c>
      <c r="BD118" s="1832" t="str">
        <f t="shared" si="99"/>
        <v>OK</v>
      </c>
    </row>
    <row r="119" spans="1:56" s="509" customFormat="1" hidden="1" outlineLevel="1">
      <c r="A119" s="272" t="s">
        <v>449</v>
      </c>
      <c r="B119" s="1564"/>
      <c r="C119" s="1565"/>
      <c r="D119" s="1566"/>
      <c r="E119" s="1567"/>
      <c r="F119" s="1568"/>
      <c r="G119" s="1568"/>
      <c r="H119" s="1568"/>
      <c r="I119" s="1568"/>
      <c r="J119" s="1568"/>
      <c r="K119" s="1568"/>
      <c r="L119" s="1568"/>
      <c r="M119" s="1569"/>
      <c r="N119" s="1570"/>
      <c r="O119" s="1570"/>
      <c r="P119" s="1570"/>
      <c r="Q119" s="1571"/>
      <c r="R119" s="1572"/>
      <c r="S119" s="1573"/>
      <c r="T119" s="1573"/>
      <c r="U119" s="1573"/>
      <c r="V119" s="1573"/>
      <c r="W119" s="1569"/>
      <c r="X119" s="1790"/>
      <c r="Y119" s="1790"/>
      <c r="Z119" s="1790"/>
      <c r="AA119" s="1790"/>
      <c r="AB119" s="1790"/>
      <c r="AC119" s="1790"/>
      <c r="AD119" s="1790"/>
      <c r="AE119" s="1790"/>
      <c r="AF119" s="1790"/>
      <c r="AG119" s="346">
        <f t="shared" si="92"/>
        <v>0</v>
      </c>
      <c r="AH119" s="1563"/>
      <c r="AI119" s="351">
        <f t="shared" si="93"/>
        <v>0</v>
      </c>
      <c r="AJ119" s="1787"/>
      <c r="AK119" s="1787"/>
      <c r="AL119" s="1787"/>
      <c r="AM119" s="1787"/>
      <c r="AN119" s="1787"/>
      <c r="AO119" s="1787"/>
      <c r="AP119" s="346">
        <f t="shared" si="94"/>
        <v>0</v>
      </c>
      <c r="AQ119" s="1789"/>
      <c r="AR119" s="1563"/>
      <c r="AS119" s="1789"/>
      <c r="AT119" s="352">
        <f t="shared" si="95"/>
        <v>0</v>
      </c>
      <c r="AU119" s="1565"/>
      <c r="AV119" s="1577"/>
      <c r="AW119" s="1577"/>
      <c r="AX119" s="346">
        <f t="shared" si="96"/>
        <v>0</v>
      </c>
      <c r="AY119" s="1789"/>
      <c r="AZ119" s="1570">
        <v>0</v>
      </c>
      <c r="BA119" s="352">
        <f t="shared" si="97"/>
        <v>0</v>
      </c>
      <c r="BB119" s="1792"/>
      <c r="BC119" s="352">
        <f t="shared" si="98"/>
        <v>0</v>
      </c>
      <c r="BD119" s="1832" t="str">
        <f t="shared" si="99"/>
        <v>OK</v>
      </c>
    </row>
    <row r="120" spans="1:56" s="509" customFormat="1" hidden="1" outlineLevel="1">
      <c r="A120" s="272" t="s">
        <v>450</v>
      </c>
      <c r="B120" s="1564"/>
      <c r="C120" s="1565"/>
      <c r="D120" s="1566"/>
      <c r="E120" s="1567"/>
      <c r="F120" s="1568"/>
      <c r="G120" s="1568"/>
      <c r="H120" s="1568"/>
      <c r="I120" s="1568"/>
      <c r="J120" s="1568"/>
      <c r="K120" s="1568"/>
      <c r="L120" s="1568"/>
      <c r="M120" s="1569"/>
      <c r="N120" s="1570"/>
      <c r="O120" s="1570"/>
      <c r="P120" s="1570"/>
      <c r="Q120" s="1571"/>
      <c r="R120" s="1572"/>
      <c r="S120" s="1573"/>
      <c r="T120" s="1573"/>
      <c r="U120" s="1573"/>
      <c r="V120" s="1573"/>
      <c r="W120" s="1569"/>
      <c r="X120" s="1790"/>
      <c r="Y120" s="1790"/>
      <c r="Z120" s="1790"/>
      <c r="AA120" s="1790"/>
      <c r="AB120" s="1790"/>
      <c r="AC120" s="1790"/>
      <c r="AD120" s="1790"/>
      <c r="AE120" s="1790"/>
      <c r="AF120" s="1790"/>
      <c r="AG120" s="346">
        <f t="shared" si="92"/>
        <v>0</v>
      </c>
      <c r="AH120" s="1563"/>
      <c r="AI120" s="351">
        <f t="shared" si="93"/>
        <v>0</v>
      </c>
      <c r="AJ120" s="1787"/>
      <c r="AK120" s="1787"/>
      <c r="AL120" s="1787"/>
      <c r="AM120" s="1787"/>
      <c r="AN120" s="1787"/>
      <c r="AO120" s="1787"/>
      <c r="AP120" s="346">
        <f t="shared" si="94"/>
        <v>0</v>
      </c>
      <c r="AQ120" s="1789"/>
      <c r="AR120" s="1563"/>
      <c r="AS120" s="1789"/>
      <c r="AT120" s="352">
        <f t="shared" si="95"/>
        <v>0</v>
      </c>
      <c r="AU120" s="1565"/>
      <c r="AV120" s="1577"/>
      <c r="AW120" s="1577"/>
      <c r="AX120" s="346">
        <f t="shared" si="96"/>
        <v>0</v>
      </c>
      <c r="AY120" s="1789"/>
      <c r="AZ120" s="1570">
        <v>0</v>
      </c>
      <c r="BA120" s="352">
        <f t="shared" si="97"/>
        <v>0</v>
      </c>
      <c r="BB120" s="1792"/>
      <c r="BC120" s="352">
        <f t="shared" si="98"/>
        <v>0</v>
      </c>
      <c r="BD120" s="1832" t="str">
        <f t="shared" si="99"/>
        <v>OK</v>
      </c>
    </row>
    <row r="121" spans="1:56" s="509" customFormat="1" hidden="1" outlineLevel="1">
      <c r="A121" s="272" t="s">
        <v>451</v>
      </c>
      <c r="B121" s="1564"/>
      <c r="C121" s="1565"/>
      <c r="D121" s="1566"/>
      <c r="E121" s="1567"/>
      <c r="F121" s="1568"/>
      <c r="G121" s="1568"/>
      <c r="H121" s="1568"/>
      <c r="I121" s="1568"/>
      <c r="J121" s="1568"/>
      <c r="K121" s="1568"/>
      <c r="L121" s="1568"/>
      <c r="M121" s="1569"/>
      <c r="N121" s="1570"/>
      <c r="O121" s="1570"/>
      <c r="P121" s="1570"/>
      <c r="Q121" s="1571"/>
      <c r="R121" s="1572"/>
      <c r="S121" s="1573"/>
      <c r="T121" s="1573"/>
      <c r="U121" s="1573"/>
      <c r="V121" s="1573"/>
      <c r="W121" s="1569"/>
      <c r="X121" s="1790"/>
      <c r="Y121" s="1790"/>
      <c r="Z121" s="1790"/>
      <c r="AA121" s="1790"/>
      <c r="AB121" s="1790"/>
      <c r="AC121" s="1790"/>
      <c r="AD121" s="1790"/>
      <c r="AE121" s="1790"/>
      <c r="AF121" s="1790"/>
      <c r="AG121" s="346">
        <f t="shared" si="92"/>
        <v>0</v>
      </c>
      <c r="AH121" s="1563"/>
      <c r="AI121" s="351">
        <f t="shared" si="93"/>
        <v>0</v>
      </c>
      <c r="AJ121" s="1787"/>
      <c r="AK121" s="1787"/>
      <c r="AL121" s="1787"/>
      <c r="AM121" s="1787"/>
      <c r="AN121" s="1787"/>
      <c r="AO121" s="1787"/>
      <c r="AP121" s="346">
        <f t="shared" si="94"/>
        <v>0</v>
      </c>
      <c r="AQ121" s="1789"/>
      <c r="AR121" s="1563"/>
      <c r="AS121" s="1789"/>
      <c r="AT121" s="352">
        <f t="shared" si="95"/>
        <v>0</v>
      </c>
      <c r="AU121" s="1565"/>
      <c r="AV121" s="1577"/>
      <c r="AW121" s="1577"/>
      <c r="AX121" s="346">
        <f t="shared" si="96"/>
        <v>0</v>
      </c>
      <c r="AY121" s="1789"/>
      <c r="AZ121" s="1570">
        <v>0</v>
      </c>
      <c r="BA121" s="352">
        <f t="shared" si="97"/>
        <v>0</v>
      </c>
      <c r="BB121" s="1792"/>
      <c r="BC121" s="352">
        <f t="shared" si="98"/>
        <v>0</v>
      </c>
      <c r="BD121" s="1832" t="str">
        <f t="shared" si="99"/>
        <v>OK</v>
      </c>
    </row>
    <row r="122" spans="1:56" s="509" customFormat="1" hidden="1" outlineLevel="1">
      <c r="A122" s="272" t="s">
        <v>452</v>
      </c>
      <c r="B122" s="1564"/>
      <c r="C122" s="1565"/>
      <c r="D122" s="1566"/>
      <c r="E122" s="1567"/>
      <c r="F122" s="1568"/>
      <c r="G122" s="1568"/>
      <c r="H122" s="1568"/>
      <c r="I122" s="1568"/>
      <c r="J122" s="1568"/>
      <c r="K122" s="1568"/>
      <c r="L122" s="1568"/>
      <c r="M122" s="1569"/>
      <c r="N122" s="1570"/>
      <c r="O122" s="1570"/>
      <c r="P122" s="1570"/>
      <c r="Q122" s="1571"/>
      <c r="R122" s="1572"/>
      <c r="S122" s="1573"/>
      <c r="T122" s="1573"/>
      <c r="U122" s="1573"/>
      <c r="V122" s="1573"/>
      <c r="W122" s="1569"/>
      <c r="X122" s="1790"/>
      <c r="Y122" s="1790"/>
      <c r="Z122" s="1790"/>
      <c r="AA122" s="1790"/>
      <c r="AB122" s="1790"/>
      <c r="AC122" s="1790"/>
      <c r="AD122" s="1790"/>
      <c r="AE122" s="1790"/>
      <c r="AF122" s="1790"/>
      <c r="AG122" s="346">
        <f t="shared" si="92"/>
        <v>0</v>
      </c>
      <c r="AH122" s="1563"/>
      <c r="AI122" s="351">
        <f t="shared" si="93"/>
        <v>0</v>
      </c>
      <c r="AJ122" s="1787"/>
      <c r="AK122" s="1787"/>
      <c r="AL122" s="1787"/>
      <c r="AM122" s="1787"/>
      <c r="AN122" s="1787"/>
      <c r="AO122" s="1787"/>
      <c r="AP122" s="346">
        <f t="shared" si="94"/>
        <v>0</v>
      </c>
      <c r="AQ122" s="1789"/>
      <c r="AR122" s="1563"/>
      <c r="AS122" s="1789"/>
      <c r="AT122" s="352">
        <f t="shared" si="95"/>
        <v>0</v>
      </c>
      <c r="AU122" s="1565"/>
      <c r="AV122" s="1577"/>
      <c r="AW122" s="1577"/>
      <c r="AX122" s="346">
        <f t="shared" si="96"/>
        <v>0</v>
      </c>
      <c r="AY122" s="1789"/>
      <c r="AZ122" s="1570">
        <v>0</v>
      </c>
      <c r="BA122" s="352">
        <f t="shared" si="97"/>
        <v>0</v>
      </c>
      <c r="BB122" s="1792"/>
      <c r="BC122" s="352">
        <f t="shared" si="98"/>
        <v>0</v>
      </c>
      <c r="BD122" s="1832" t="str">
        <f t="shared" si="99"/>
        <v>OK</v>
      </c>
    </row>
    <row r="123" spans="1:56" collapsed="1">
      <c r="A123" s="121" t="s">
        <v>1270</v>
      </c>
      <c r="B123" s="1564"/>
      <c r="C123" s="1565"/>
      <c r="D123" s="1566"/>
      <c r="E123" s="1567"/>
      <c r="F123" s="1568"/>
      <c r="G123" s="1568"/>
      <c r="H123" s="1568"/>
      <c r="I123" s="1568"/>
      <c r="J123" s="1568"/>
      <c r="K123" s="1568"/>
      <c r="L123" s="1568"/>
      <c r="M123" s="1569"/>
      <c r="N123" s="1570"/>
      <c r="O123" s="1570"/>
      <c r="P123" s="1570"/>
      <c r="Q123" s="1571"/>
      <c r="R123" s="1572"/>
      <c r="S123" s="1573"/>
      <c r="T123" s="1573"/>
      <c r="U123" s="1573"/>
      <c r="V123" s="1573"/>
      <c r="W123" s="1569"/>
      <c r="X123" s="366">
        <f t="shared" ref="X123:AF123" si="100">SUM(X117:X122)</f>
        <v>0</v>
      </c>
      <c r="Y123" s="366">
        <f t="shared" si="100"/>
        <v>0</v>
      </c>
      <c r="Z123" s="366">
        <f t="shared" si="100"/>
        <v>0</v>
      </c>
      <c r="AA123" s="366">
        <f t="shared" si="100"/>
        <v>0</v>
      </c>
      <c r="AB123" s="366">
        <f t="shared" si="100"/>
        <v>0</v>
      </c>
      <c r="AC123" s="366">
        <f t="shared" si="100"/>
        <v>0</v>
      </c>
      <c r="AD123" s="366">
        <f t="shared" si="100"/>
        <v>0</v>
      </c>
      <c r="AE123" s="366">
        <f t="shared" si="100"/>
        <v>0</v>
      </c>
      <c r="AF123" s="366">
        <f t="shared" si="100"/>
        <v>0</v>
      </c>
      <c r="AG123" s="346">
        <f t="shared" si="92"/>
        <v>0</v>
      </c>
      <c r="AH123" s="1563"/>
      <c r="AI123" s="351">
        <f t="shared" si="93"/>
        <v>0</v>
      </c>
      <c r="AJ123" s="363">
        <f t="shared" ref="AJ123:AO123" si="101">SUM(AJ117:AJ122)</f>
        <v>0</v>
      </c>
      <c r="AK123" s="363">
        <f t="shared" si="101"/>
        <v>0</v>
      </c>
      <c r="AL123" s="363">
        <f t="shared" si="101"/>
        <v>0</v>
      </c>
      <c r="AM123" s="363">
        <f t="shared" si="101"/>
        <v>0</v>
      </c>
      <c r="AN123" s="363">
        <f t="shared" si="101"/>
        <v>0</v>
      </c>
      <c r="AO123" s="363">
        <f t="shared" si="101"/>
        <v>0</v>
      </c>
      <c r="AP123" s="346">
        <f t="shared" si="94"/>
        <v>0</v>
      </c>
      <c r="AQ123" s="365">
        <f>SUM(AQ117:AQ122)</f>
        <v>0</v>
      </c>
      <c r="AR123" s="1563"/>
      <c r="AS123" s="365">
        <f>SUM(AS117:AS122)</f>
        <v>0</v>
      </c>
      <c r="AT123" s="352">
        <f t="shared" si="95"/>
        <v>0</v>
      </c>
      <c r="AU123" s="1565"/>
      <c r="AV123" s="1577"/>
      <c r="AW123" s="1577"/>
      <c r="AX123" s="346">
        <f t="shared" si="96"/>
        <v>0</v>
      </c>
      <c r="AY123" s="365">
        <f>SUM(AY117:AY122)</f>
        <v>0</v>
      </c>
      <c r="AZ123" s="1570"/>
      <c r="BA123" s="352">
        <f t="shared" si="97"/>
        <v>0</v>
      </c>
      <c r="BB123" s="365">
        <f>SUM(BB117:BB122)</f>
        <v>0</v>
      </c>
      <c r="BC123" s="352">
        <f t="shared" si="98"/>
        <v>0</v>
      </c>
      <c r="BD123" s="1832" t="str">
        <f t="shared" si="99"/>
        <v>OK</v>
      </c>
    </row>
    <row r="124" spans="1:56">
      <c r="B124" s="1452"/>
      <c r="C124" s="530"/>
      <c r="D124" s="533"/>
      <c r="E124" s="529"/>
      <c r="F124" s="530"/>
      <c r="G124" s="530"/>
      <c r="H124" s="530"/>
      <c r="I124" s="530"/>
      <c r="J124" s="530"/>
      <c r="K124" s="530"/>
      <c r="L124" s="530"/>
      <c r="M124" s="528"/>
      <c r="N124" s="531"/>
      <c r="O124" s="531"/>
      <c r="P124" s="532"/>
      <c r="Q124" s="557"/>
      <c r="R124" s="529"/>
      <c r="S124" s="530"/>
      <c r="T124" s="530"/>
      <c r="U124" s="530"/>
      <c r="V124" s="530"/>
      <c r="W124" s="528"/>
      <c r="X124" s="529"/>
      <c r="Y124" s="530"/>
      <c r="Z124" s="530"/>
      <c r="AA124" s="530"/>
      <c r="AB124" s="530"/>
      <c r="AC124" s="530"/>
      <c r="AD124" s="530"/>
      <c r="AE124" s="530"/>
      <c r="AF124" s="530"/>
      <c r="AG124" s="528"/>
      <c r="AH124" s="529"/>
      <c r="AI124" s="532"/>
      <c r="AJ124" s="529"/>
      <c r="AK124" s="530"/>
      <c r="AL124" s="530"/>
      <c r="AM124" s="530"/>
      <c r="AN124" s="530"/>
      <c r="AO124" s="530"/>
      <c r="AP124" s="528"/>
      <c r="AQ124" s="532"/>
      <c r="AR124" s="529"/>
      <c r="AS124" s="532"/>
      <c r="AT124" s="507"/>
      <c r="AU124" s="530"/>
      <c r="AV124" s="534"/>
      <c r="AW124" s="534"/>
      <c r="AX124" s="528"/>
      <c r="AY124" s="532"/>
      <c r="AZ124" s="532"/>
      <c r="BA124" s="507"/>
      <c r="BB124" s="529"/>
      <c r="BC124" s="507"/>
    </row>
    <row r="125" spans="1:56">
      <c r="A125" s="535" t="s">
        <v>453</v>
      </c>
      <c r="B125" s="1450">
        <f t="shared" ref="B125:BC125" si="102">B103+B106+B107+B115+B123</f>
        <v>0</v>
      </c>
      <c r="C125" s="368">
        <f t="shared" si="102"/>
        <v>0</v>
      </c>
      <c r="D125" s="520">
        <f t="shared" si="102"/>
        <v>0</v>
      </c>
      <c r="E125" s="370">
        <f>E103+E106+E107+E115+E123</f>
        <v>0</v>
      </c>
      <c r="F125" s="368">
        <f t="shared" si="102"/>
        <v>0</v>
      </c>
      <c r="G125" s="368">
        <f t="shared" si="102"/>
        <v>0</v>
      </c>
      <c r="H125" s="368">
        <f t="shared" si="102"/>
        <v>0</v>
      </c>
      <c r="I125" s="368">
        <f t="shared" si="102"/>
        <v>0</v>
      </c>
      <c r="J125" s="368">
        <f t="shared" si="102"/>
        <v>0</v>
      </c>
      <c r="K125" s="368">
        <f t="shared" si="102"/>
        <v>0</v>
      </c>
      <c r="L125" s="368">
        <f t="shared" si="102"/>
        <v>0</v>
      </c>
      <c r="M125" s="362">
        <f t="shared" si="102"/>
        <v>0</v>
      </c>
      <c r="N125" s="365">
        <f t="shared" si="102"/>
        <v>0</v>
      </c>
      <c r="O125" s="365">
        <f t="shared" si="102"/>
        <v>0</v>
      </c>
      <c r="P125" s="365">
        <f t="shared" si="102"/>
        <v>0</v>
      </c>
      <c r="Q125" s="348">
        <f t="shared" si="102"/>
        <v>0</v>
      </c>
      <c r="R125" s="370">
        <f t="shared" si="102"/>
        <v>0</v>
      </c>
      <c r="S125" s="368">
        <f t="shared" si="102"/>
        <v>0</v>
      </c>
      <c r="T125" s="368">
        <f t="shared" si="102"/>
        <v>0</v>
      </c>
      <c r="U125" s="368">
        <f t="shared" si="102"/>
        <v>0</v>
      </c>
      <c r="V125" s="368">
        <f t="shared" si="102"/>
        <v>0</v>
      </c>
      <c r="W125" s="362">
        <f t="shared" si="102"/>
        <v>0</v>
      </c>
      <c r="X125" s="370">
        <f t="shared" si="102"/>
        <v>0</v>
      </c>
      <c r="Y125" s="368">
        <f>Y103+Y106+Y107+Y115+Y123</f>
        <v>0</v>
      </c>
      <c r="Z125" s="368">
        <f t="shared" si="102"/>
        <v>0</v>
      </c>
      <c r="AA125" s="368">
        <f t="shared" si="102"/>
        <v>0</v>
      </c>
      <c r="AB125" s="368">
        <f t="shared" si="102"/>
        <v>0</v>
      </c>
      <c r="AC125" s="368">
        <f t="shared" si="102"/>
        <v>0</v>
      </c>
      <c r="AD125" s="368">
        <f t="shared" si="102"/>
        <v>0</v>
      </c>
      <c r="AE125" s="368">
        <f t="shared" si="102"/>
        <v>0</v>
      </c>
      <c r="AF125" s="368">
        <f t="shared" si="102"/>
        <v>0</v>
      </c>
      <c r="AG125" s="362">
        <f t="shared" si="102"/>
        <v>0</v>
      </c>
      <c r="AH125" s="370">
        <f t="shared" si="102"/>
        <v>0</v>
      </c>
      <c r="AI125" s="351">
        <f t="shared" si="102"/>
        <v>0</v>
      </c>
      <c r="AJ125" s="370">
        <f t="shared" si="102"/>
        <v>0</v>
      </c>
      <c r="AK125" s="368">
        <f t="shared" si="102"/>
        <v>0</v>
      </c>
      <c r="AL125" s="368">
        <f t="shared" si="102"/>
        <v>0</v>
      </c>
      <c r="AM125" s="368">
        <f t="shared" si="102"/>
        <v>0</v>
      </c>
      <c r="AN125" s="368">
        <f t="shared" si="102"/>
        <v>0</v>
      </c>
      <c r="AO125" s="368">
        <f t="shared" si="102"/>
        <v>0</v>
      </c>
      <c r="AP125" s="362">
        <f t="shared" si="102"/>
        <v>0</v>
      </c>
      <c r="AQ125" s="365">
        <f t="shared" si="102"/>
        <v>0</v>
      </c>
      <c r="AR125" s="370">
        <f t="shared" si="102"/>
        <v>0</v>
      </c>
      <c r="AS125" s="365">
        <f t="shared" si="102"/>
        <v>0</v>
      </c>
      <c r="AT125" s="352">
        <f t="shared" si="102"/>
        <v>0</v>
      </c>
      <c r="AU125" s="368">
        <f t="shared" si="102"/>
        <v>0</v>
      </c>
      <c r="AV125" s="369">
        <f t="shared" si="102"/>
        <v>0</v>
      </c>
      <c r="AW125" s="369">
        <f t="shared" si="102"/>
        <v>0</v>
      </c>
      <c r="AX125" s="362">
        <f t="shared" si="102"/>
        <v>0</v>
      </c>
      <c r="AY125" s="365">
        <f t="shared" si="102"/>
        <v>0</v>
      </c>
      <c r="AZ125" s="365">
        <f t="shared" si="102"/>
        <v>0</v>
      </c>
      <c r="BA125" s="352">
        <f t="shared" si="102"/>
        <v>0</v>
      </c>
      <c r="BB125" s="370">
        <f t="shared" si="102"/>
        <v>0</v>
      </c>
      <c r="BC125" s="352">
        <f t="shared" si="102"/>
        <v>0</v>
      </c>
    </row>
    <row r="126" spans="1:56">
      <c r="B126" s="1452"/>
      <c r="C126" s="530"/>
      <c r="D126" s="533"/>
      <c r="E126" s="529"/>
      <c r="F126" s="530"/>
      <c r="G126" s="530"/>
      <c r="H126" s="530"/>
      <c r="I126" s="530"/>
      <c r="J126" s="530"/>
      <c r="K126" s="530"/>
      <c r="L126" s="530"/>
      <c r="M126" s="528"/>
      <c r="N126" s="531"/>
      <c r="O126" s="531"/>
      <c r="P126" s="532"/>
      <c r="Q126" s="558"/>
      <c r="R126" s="529"/>
      <c r="S126" s="530"/>
      <c r="T126" s="530"/>
      <c r="U126" s="530"/>
      <c r="V126" s="530"/>
      <c r="W126" s="528"/>
      <c r="X126" s="529"/>
      <c r="Y126" s="530"/>
      <c r="Z126" s="530"/>
      <c r="AA126" s="530"/>
      <c r="AB126" s="530"/>
      <c r="AC126" s="530"/>
      <c r="AD126" s="530"/>
      <c r="AE126" s="530"/>
      <c r="AF126" s="530"/>
      <c r="AG126" s="528"/>
      <c r="AH126" s="529"/>
      <c r="AI126" s="532"/>
      <c r="AJ126" s="529"/>
      <c r="AK126" s="530"/>
      <c r="AL126" s="530"/>
      <c r="AM126" s="530"/>
      <c r="AN126" s="530"/>
      <c r="AO126" s="530"/>
      <c r="AP126" s="528"/>
      <c r="AQ126" s="532"/>
      <c r="AR126" s="529"/>
      <c r="AS126" s="532"/>
      <c r="AT126" s="507"/>
      <c r="AU126" s="530"/>
      <c r="AV126" s="534"/>
      <c r="AW126" s="534"/>
      <c r="AX126" s="528"/>
      <c r="AY126" s="532"/>
      <c r="AZ126" s="532"/>
      <c r="BA126" s="507"/>
      <c r="BB126" s="529"/>
      <c r="BC126" s="507"/>
    </row>
    <row r="127" spans="1:56" ht="15.75">
      <c r="A127" s="559" t="s">
        <v>454</v>
      </c>
      <c r="B127" s="1455"/>
      <c r="C127" s="562"/>
      <c r="D127" s="564"/>
      <c r="E127" s="561"/>
      <c r="F127" s="562"/>
      <c r="G127" s="562"/>
      <c r="H127" s="562"/>
      <c r="I127" s="562"/>
      <c r="J127" s="562"/>
      <c r="K127" s="562"/>
      <c r="L127" s="562"/>
      <c r="M127" s="560"/>
      <c r="N127" s="563"/>
      <c r="O127" s="563"/>
      <c r="P127" s="563"/>
      <c r="Q127" s="564"/>
      <c r="R127" s="561"/>
      <c r="S127" s="562"/>
      <c r="T127" s="562"/>
      <c r="U127" s="562"/>
      <c r="V127" s="562"/>
      <c r="W127" s="560"/>
      <c r="X127" s="561"/>
      <c r="Y127" s="562"/>
      <c r="Z127" s="562"/>
      <c r="AA127" s="562"/>
      <c r="AB127" s="562"/>
      <c r="AC127" s="562"/>
      <c r="AD127" s="562"/>
      <c r="AE127" s="562"/>
      <c r="AF127" s="562"/>
      <c r="AG127" s="560"/>
      <c r="AH127" s="561"/>
      <c r="AI127" s="565"/>
      <c r="AJ127" s="561"/>
      <c r="AK127" s="562"/>
      <c r="AL127" s="562"/>
      <c r="AM127" s="562"/>
      <c r="AN127" s="562"/>
      <c r="AO127" s="562"/>
      <c r="AP127" s="560"/>
      <c r="AQ127" s="563"/>
      <c r="AR127" s="561"/>
      <c r="AS127" s="563"/>
      <c r="AT127" s="565">
        <f>AI127+AP127+AQ127+AR127+AS127+BB127</f>
        <v>0</v>
      </c>
      <c r="AU127" s="562"/>
      <c r="AV127" s="566"/>
      <c r="AW127" s="566"/>
      <c r="AX127" s="560"/>
      <c r="AY127" s="563"/>
      <c r="AZ127" s="563"/>
      <c r="BA127" s="565"/>
      <c r="BB127" s="561"/>
      <c r="BC127" s="565"/>
    </row>
    <row r="128" spans="1:56" s="509" customFormat="1">
      <c r="A128" s="2059"/>
      <c r="B128" s="506"/>
      <c r="C128" s="502"/>
      <c r="D128" s="503"/>
      <c r="E128" s="551"/>
      <c r="F128" s="552"/>
      <c r="G128" s="552"/>
      <c r="H128" s="552"/>
      <c r="I128" s="552"/>
      <c r="J128" s="552"/>
      <c r="K128" s="552"/>
      <c r="L128" s="552"/>
      <c r="M128" s="553"/>
      <c r="N128" s="504"/>
      <c r="O128" s="504"/>
      <c r="P128" s="504"/>
      <c r="Q128" s="542"/>
      <c r="R128" s="554"/>
      <c r="S128" s="555"/>
      <c r="T128" s="555"/>
      <c r="U128" s="555"/>
      <c r="V128" s="555"/>
      <c r="W128" s="553"/>
      <c r="X128" s="556"/>
      <c r="Y128" s="556"/>
      <c r="Z128" s="556"/>
      <c r="AA128" s="556"/>
      <c r="AB128" s="556"/>
      <c r="AC128" s="556"/>
      <c r="AD128" s="556"/>
      <c r="AE128" s="556"/>
      <c r="AF128" s="556"/>
      <c r="AG128" s="553"/>
      <c r="AH128" s="501"/>
      <c r="AI128" s="531"/>
      <c r="AJ128" s="551"/>
      <c r="AK128" s="552"/>
      <c r="AL128" s="552"/>
      <c r="AM128" s="552"/>
      <c r="AN128" s="552"/>
      <c r="AO128" s="552"/>
      <c r="AP128" s="553"/>
      <c r="AQ128" s="504"/>
      <c r="AR128" s="501"/>
      <c r="AS128" s="504"/>
      <c r="AT128" s="525"/>
      <c r="AU128" s="502"/>
      <c r="AV128" s="505"/>
      <c r="AW128" s="505"/>
      <c r="AX128" s="553"/>
      <c r="AY128" s="504"/>
      <c r="AZ128" s="504"/>
      <c r="BA128" s="525"/>
      <c r="BB128" s="501"/>
      <c r="BC128" s="525"/>
    </row>
    <row r="129" spans="1:56" s="509" customFormat="1">
      <c r="A129" s="2056" t="s">
        <v>1542</v>
      </c>
      <c r="B129" s="506"/>
      <c r="C129" s="502"/>
      <c r="D129" s="503"/>
      <c r="E129" s="551"/>
      <c r="F129" s="552"/>
      <c r="G129" s="552"/>
      <c r="H129" s="552"/>
      <c r="I129" s="552"/>
      <c r="J129" s="552"/>
      <c r="K129" s="552"/>
      <c r="L129" s="552"/>
      <c r="M129" s="553"/>
      <c r="N129" s="504"/>
      <c r="O129" s="504"/>
      <c r="P129" s="504"/>
      <c r="Q129" s="542"/>
      <c r="R129" s="554"/>
      <c r="S129" s="555"/>
      <c r="T129" s="555"/>
      <c r="U129" s="555"/>
      <c r="V129" s="555"/>
      <c r="W129" s="553"/>
      <c r="X129" s="556"/>
      <c r="Y129" s="556"/>
      <c r="Z129" s="556"/>
      <c r="AA129" s="556"/>
      <c r="AB129" s="556"/>
      <c r="AC129" s="556"/>
      <c r="AD129" s="556"/>
      <c r="AE129" s="556"/>
      <c r="AF129" s="556"/>
      <c r="AG129" s="553"/>
      <c r="AH129" s="501"/>
      <c r="AI129" s="531"/>
      <c r="AJ129" s="551"/>
      <c r="AK129" s="552"/>
      <c r="AL129" s="552"/>
      <c r="AM129" s="552"/>
      <c r="AN129" s="552"/>
      <c r="AO129" s="552"/>
      <c r="AP129" s="553"/>
      <c r="AQ129" s="504"/>
      <c r="AR129" s="501"/>
      <c r="AS129" s="504"/>
      <c r="AT129" s="525"/>
      <c r="AU129" s="502"/>
      <c r="AV129" s="505"/>
      <c r="AW129" s="505"/>
      <c r="AX129" s="553"/>
      <c r="AY129" s="504"/>
      <c r="AZ129" s="504"/>
      <c r="BA129" s="525"/>
      <c r="BB129" s="501"/>
      <c r="BC129" s="525"/>
    </row>
    <row r="130" spans="1:56" hidden="1" outlineLevel="1">
      <c r="A130" s="272" t="s">
        <v>447</v>
      </c>
      <c r="B130" s="1794"/>
      <c r="C130" s="1788"/>
      <c r="D130" s="1795"/>
      <c r="E130" s="1567"/>
      <c r="F130" s="1568"/>
      <c r="G130" s="1568"/>
      <c r="H130" s="1568"/>
      <c r="I130" s="1568"/>
      <c r="J130" s="1568"/>
      <c r="K130" s="1568"/>
      <c r="L130" s="1568"/>
      <c r="M130" s="1569"/>
      <c r="N130" s="1559"/>
      <c r="O130" s="1559"/>
      <c r="P130" s="1559"/>
      <c r="Q130" s="1571"/>
      <c r="R130" s="1567"/>
      <c r="S130" s="1568"/>
      <c r="T130" s="1568"/>
      <c r="U130" s="1568"/>
      <c r="V130" s="1568"/>
      <c r="W130" s="1569"/>
      <c r="X130" s="1787"/>
      <c r="Y130" s="1787"/>
      <c r="Z130" s="1787"/>
      <c r="AA130" s="1787"/>
      <c r="AB130" s="1787"/>
      <c r="AC130" s="1787"/>
      <c r="AD130" s="1787"/>
      <c r="AE130" s="1787"/>
      <c r="AF130" s="1787"/>
      <c r="AG130" s="346">
        <f t="shared" ref="AG130:AG136" si="103">SUM(X130:AF130)</f>
        <v>0</v>
      </c>
      <c r="AH130" s="1567"/>
      <c r="AI130" s="351">
        <f t="shared" ref="AI130:AI136" si="104">Q130+W130+AG130+AH130+B130+D130+C130</f>
        <v>0</v>
      </c>
      <c r="AJ130" s="1787"/>
      <c r="AK130" s="1788"/>
      <c r="AL130" s="1788"/>
      <c r="AM130" s="1788"/>
      <c r="AN130" s="1788"/>
      <c r="AO130" s="1788"/>
      <c r="AP130" s="346">
        <f t="shared" ref="AP130:AP135" si="105">SUM(AJ130:AO130)</f>
        <v>0</v>
      </c>
      <c r="AQ130" s="1796"/>
      <c r="AR130" s="1567"/>
      <c r="AS130" s="1559"/>
      <c r="AT130" s="352">
        <f t="shared" ref="AT130:AT136" si="106">AI130+AP130+AQ130+AR130+AS130</f>
        <v>0</v>
      </c>
      <c r="AU130" s="1568"/>
      <c r="AV130" s="1578"/>
      <c r="AW130" s="1578"/>
      <c r="AX130" s="1569"/>
      <c r="AY130" s="1559"/>
      <c r="AZ130" s="1559"/>
      <c r="BA130" s="1576"/>
      <c r="BB130" s="1567"/>
      <c r="BC130" s="352">
        <f t="shared" ref="BC130:BC136" si="107">BA130+AT130+BB130</f>
        <v>0</v>
      </c>
      <c r="BD130" s="1832" t="str">
        <f t="shared" ref="BD130:BD136" si="108">IF(ABS(BC130)&lt;&gt;0,"ERROR","OK")</f>
        <v>OK</v>
      </c>
    </row>
    <row r="131" spans="1:56" hidden="1" outlineLevel="1">
      <c r="A131" s="272" t="s">
        <v>448</v>
      </c>
      <c r="B131" s="1794"/>
      <c r="C131" s="1788"/>
      <c r="D131" s="1795"/>
      <c r="E131" s="1567"/>
      <c r="F131" s="1568"/>
      <c r="G131" s="1568"/>
      <c r="H131" s="1568"/>
      <c r="I131" s="1568"/>
      <c r="J131" s="1568"/>
      <c r="K131" s="1568"/>
      <c r="L131" s="1568"/>
      <c r="M131" s="1569"/>
      <c r="N131" s="1559"/>
      <c r="O131" s="1559"/>
      <c r="P131" s="1559"/>
      <c r="Q131" s="1571"/>
      <c r="R131" s="1567"/>
      <c r="S131" s="1568"/>
      <c r="T131" s="1568"/>
      <c r="U131" s="1568"/>
      <c r="V131" s="1568"/>
      <c r="W131" s="1569"/>
      <c r="X131" s="1787"/>
      <c r="Y131" s="1787"/>
      <c r="Z131" s="1787"/>
      <c r="AA131" s="1787"/>
      <c r="AB131" s="1787"/>
      <c r="AC131" s="1787"/>
      <c r="AD131" s="1787"/>
      <c r="AE131" s="1787"/>
      <c r="AF131" s="1787"/>
      <c r="AG131" s="346">
        <f t="shared" si="103"/>
        <v>0</v>
      </c>
      <c r="AH131" s="1567"/>
      <c r="AI131" s="351">
        <f t="shared" si="104"/>
        <v>0</v>
      </c>
      <c r="AJ131" s="1787"/>
      <c r="AK131" s="1788"/>
      <c r="AL131" s="1788"/>
      <c r="AM131" s="1788"/>
      <c r="AN131" s="1788"/>
      <c r="AO131" s="1788"/>
      <c r="AP131" s="346">
        <f t="shared" si="105"/>
        <v>0</v>
      </c>
      <c r="AQ131" s="1796"/>
      <c r="AR131" s="1567"/>
      <c r="AS131" s="1559"/>
      <c r="AT131" s="352">
        <f t="shared" si="106"/>
        <v>0</v>
      </c>
      <c r="AU131" s="1568"/>
      <c r="AV131" s="1578"/>
      <c r="AW131" s="1578"/>
      <c r="AX131" s="1569"/>
      <c r="AY131" s="1559"/>
      <c r="AZ131" s="1559"/>
      <c r="BA131" s="1576"/>
      <c r="BB131" s="1567"/>
      <c r="BC131" s="352">
        <f t="shared" si="107"/>
        <v>0</v>
      </c>
      <c r="BD131" s="1832" t="str">
        <f t="shared" si="108"/>
        <v>OK</v>
      </c>
    </row>
    <row r="132" spans="1:56" hidden="1" outlineLevel="1">
      <c r="A132" s="272" t="s">
        <v>449</v>
      </c>
      <c r="B132" s="1794"/>
      <c r="C132" s="1788"/>
      <c r="D132" s="1795"/>
      <c r="E132" s="1567"/>
      <c r="F132" s="1568"/>
      <c r="G132" s="1568"/>
      <c r="H132" s="1568"/>
      <c r="I132" s="1568"/>
      <c r="J132" s="1568"/>
      <c r="K132" s="1568"/>
      <c r="L132" s="1568"/>
      <c r="M132" s="1569"/>
      <c r="N132" s="1559"/>
      <c r="O132" s="1559"/>
      <c r="P132" s="1559"/>
      <c r="Q132" s="1571"/>
      <c r="R132" s="1567"/>
      <c r="S132" s="1568"/>
      <c r="T132" s="1568"/>
      <c r="U132" s="1568"/>
      <c r="V132" s="1568"/>
      <c r="W132" s="1569"/>
      <c r="X132" s="1787"/>
      <c r="Y132" s="1787"/>
      <c r="Z132" s="1787"/>
      <c r="AA132" s="1787"/>
      <c r="AB132" s="1787"/>
      <c r="AC132" s="1787"/>
      <c r="AD132" s="1787"/>
      <c r="AE132" s="1787"/>
      <c r="AF132" s="1787"/>
      <c r="AG132" s="346">
        <f t="shared" si="103"/>
        <v>0</v>
      </c>
      <c r="AH132" s="1567"/>
      <c r="AI132" s="351">
        <f t="shared" si="104"/>
        <v>0</v>
      </c>
      <c r="AJ132" s="1787"/>
      <c r="AK132" s="1788"/>
      <c r="AL132" s="1788"/>
      <c r="AM132" s="1788"/>
      <c r="AN132" s="1788"/>
      <c r="AO132" s="1788"/>
      <c r="AP132" s="346">
        <f t="shared" si="105"/>
        <v>0</v>
      </c>
      <c r="AQ132" s="1796"/>
      <c r="AR132" s="1567"/>
      <c r="AS132" s="1559"/>
      <c r="AT132" s="352">
        <f t="shared" si="106"/>
        <v>0</v>
      </c>
      <c r="AU132" s="1568"/>
      <c r="AV132" s="1578"/>
      <c r="AW132" s="1578"/>
      <c r="AX132" s="1569"/>
      <c r="AY132" s="1559"/>
      <c r="AZ132" s="1559"/>
      <c r="BA132" s="1576"/>
      <c r="BB132" s="1567"/>
      <c r="BC132" s="352">
        <f t="shared" si="107"/>
        <v>0</v>
      </c>
      <c r="BD132" s="1832" t="str">
        <f t="shared" si="108"/>
        <v>OK</v>
      </c>
    </row>
    <row r="133" spans="1:56" hidden="1" outlineLevel="1">
      <c r="A133" s="272" t="s">
        <v>450</v>
      </c>
      <c r="B133" s="1794"/>
      <c r="C133" s="1788"/>
      <c r="D133" s="1795"/>
      <c r="E133" s="1567"/>
      <c r="F133" s="1568"/>
      <c r="G133" s="1568"/>
      <c r="H133" s="1568"/>
      <c r="I133" s="1568"/>
      <c r="J133" s="1568"/>
      <c r="K133" s="1568"/>
      <c r="L133" s="1568"/>
      <c r="M133" s="1569"/>
      <c r="N133" s="1559"/>
      <c r="O133" s="1559"/>
      <c r="P133" s="1559"/>
      <c r="Q133" s="1571"/>
      <c r="R133" s="1567"/>
      <c r="S133" s="1568"/>
      <c r="T133" s="1568"/>
      <c r="U133" s="1568"/>
      <c r="V133" s="1568"/>
      <c r="W133" s="1569"/>
      <c r="X133" s="1787"/>
      <c r="Y133" s="1787"/>
      <c r="Z133" s="1787"/>
      <c r="AA133" s="1787"/>
      <c r="AB133" s="1787"/>
      <c r="AC133" s="1787"/>
      <c r="AD133" s="1787"/>
      <c r="AE133" s="1787"/>
      <c r="AF133" s="1787"/>
      <c r="AG133" s="346">
        <f t="shared" si="103"/>
        <v>0</v>
      </c>
      <c r="AH133" s="1567"/>
      <c r="AI133" s="351">
        <f t="shared" si="104"/>
        <v>0</v>
      </c>
      <c r="AJ133" s="1787"/>
      <c r="AK133" s="1788"/>
      <c r="AL133" s="1788"/>
      <c r="AM133" s="1788"/>
      <c r="AN133" s="1788"/>
      <c r="AO133" s="1788"/>
      <c r="AP133" s="346">
        <f t="shared" si="105"/>
        <v>0</v>
      </c>
      <c r="AQ133" s="1796"/>
      <c r="AR133" s="1567"/>
      <c r="AS133" s="1559"/>
      <c r="AT133" s="352">
        <f t="shared" si="106"/>
        <v>0</v>
      </c>
      <c r="AU133" s="1568"/>
      <c r="AV133" s="1578"/>
      <c r="AW133" s="1578"/>
      <c r="AX133" s="1569"/>
      <c r="AY133" s="1559"/>
      <c r="AZ133" s="1559"/>
      <c r="BA133" s="1576"/>
      <c r="BB133" s="1567"/>
      <c r="BC133" s="352">
        <f t="shared" si="107"/>
        <v>0</v>
      </c>
      <c r="BD133" s="1832" t="str">
        <f t="shared" si="108"/>
        <v>OK</v>
      </c>
    </row>
    <row r="134" spans="1:56" hidden="1" outlineLevel="1">
      <c r="A134" s="272" t="s">
        <v>451</v>
      </c>
      <c r="B134" s="1794"/>
      <c r="C134" s="1788"/>
      <c r="D134" s="1795"/>
      <c r="E134" s="1567"/>
      <c r="F134" s="1568"/>
      <c r="G134" s="1568"/>
      <c r="H134" s="1568"/>
      <c r="I134" s="1568"/>
      <c r="J134" s="1568"/>
      <c r="K134" s="1568"/>
      <c r="L134" s="1568"/>
      <c r="M134" s="1569"/>
      <c r="N134" s="1559"/>
      <c r="O134" s="1559"/>
      <c r="P134" s="1559"/>
      <c r="Q134" s="1571"/>
      <c r="R134" s="1567"/>
      <c r="S134" s="1568"/>
      <c r="T134" s="1568"/>
      <c r="U134" s="1568"/>
      <c r="V134" s="1568"/>
      <c r="W134" s="1569"/>
      <c r="X134" s="1787"/>
      <c r="Y134" s="1787"/>
      <c r="Z134" s="1787"/>
      <c r="AA134" s="1787"/>
      <c r="AB134" s="1787"/>
      <c r="AC134" s="1787"/>
      <c r="AD134" s="1787"/>
      <c r="AE134" s="1787"/>
      <c r="AF134" s="1787"/>
      <c r="AG134" s="346">
        <f t="shared" si="103"/>
        <v>0</v>
      </c>
      <c r="AH134" s="1567"/>
      <c r="AI134" s="351">
        <f t="shared" si="104"/>
        <v>0</v>
      </c>
      <c r="AJ134" s="1787"/>
      <c r="AK134" s="1788"/>
      <c r="AL134" s="1788"/>
      <c r="AM134" s="1788"/>
      <c r="AN134" s="1788"/>
      <c r="AO134" s="1788"/>
      <c r="AP134" s="346">
        <f t="shared" si="105"/>
        <v>0</v>
      </c>
      <c r="AQ134" s="1796"/>
      <c r="AR134" s="1567"/>
      <c r="AS134" s="1559"/>
      <c r="AT134" s="352">
        <f t="shared" si="106"/>
        <v>0</v>
      </c>
      <c r="AU134" s="1568"/>
      <c r="AV134" s="1578"/>
      <c r="AW134" s="1578"/>
      <c r="AX134" s="1569"/>
      <c r="AY134" s="1559"/>
      <c r="AZ134" s="1559"/>
      <c r="BA134" s="1576"/>
      <c r="BB134" s="1567"/>
      <c r="BC134" s="352">
        <f t="shared" si="107"/>
        <v>0</v>
      </c>
      <c r="BD134" s="1832" t="str">
        <f t="shared" si="108"/>
        <v>OK</v>
      </c>
    </row>
    <row r="135" spans="1:56" hidden="1" outlineLevel="1">
      <c r="A135" s="272" t="s">
        <v>452</v>
      </c>
      <c r="B135" s="1794"/>
      <c r="C135" s="1788"/>
      <c r="D135" s="1795"/>
      <c r="E135" s="1567"/>
      <c r="F135" s="1568"/>
      <c r="G135" s="1568"/>
      <c r="H135" s="1568"/>
      <c r="I135" s="1568"/>
      <c r="J135" s="1568"/>
      <c r="K135" s="1568"/>
      <c r="L135" s="1568"/>
      <c r="M135" s="1569"/>
      <c r="N135" s="1559"/>
      <c r="O135" s="1559"/>
      <c r="P135" s="1559"/>
      <c r="Q135" s="1571"/>
      <c r="R135" s="1567"/>
      <c r="S135" s="1568"/>
      <c r="T135" s="1568"/>
      <c r="U135" s="1568"/>
      <c r="V135" s="1568"/>
      <c r="W135" s="1569"/>
      <c r="X135" s="1787"/>
      <c r="Y135" s="1787"/>
      <c r="Z135" s="1787"/>
      <c r="AA135" s="1787"/>
      <c r="AB135" s="1787"/>
      <c r="AC135" s="1787"/>
      <c r="AD135" s="1787"/>
      <c r="AE135" s="1787"/>
      <c r="AF135" s="1787"/>
      <c r="AG135" s="346">
        <f t="shared" si="103"/>
        <v>0</v>
      </c>
      <c r="AH135" s="1567"/>
      <c r="AI135" s="351">
        <f t="shared" si="104"/>
        <v>0</v>
      </c>
      <c r="AJ135" s="1787"/>
      <c r="AK135" s="1788"/>
      <c r="AL135" s="1788"/>
      <c r="AM135" s="1788"/>
      <c r="AN135" s="1788"/>
      <c r="AO135" s="1788"/>
      <c r="AP135" s="346">
        <f t="shared" si="105"/>
        <v>0</v>
      </c>
      <c r="AQ135" s="1796"/>
      <c r="AR135" s="1567"/>
      <c r="AS135" s="1559"/>
      <c r="AT135" s="352">
        <f t="shared" si="106"/>
        <v>0</v>
      </c>
      <c r="AU135" s="1568"/>
      <c r="AV135" s="1578"/>
      <c r="AW135" s="1578"/>
      <c r="AX135" s="1569"/>
      <c r="AY135" s="1559"/>
      <c r="AZ135" s="1559"/>
      <c r="BA135" s="1576"/>
      <c r="BB135" s="1567"/>
      <c r="BC135" s="352">
        <f t="shared" si="107"/>
        <v>0</v>
      </c>
      <c r="BD135" s="1832" t="str">
        <f t="shared" si="108"/>
        <v>OK</v>
      </c>
    </row>
    <row r="136" spans="1:56" collapsed="1">
      <c r="A136" s="121" t="s">
        <v>1149</v>
      </c>
      <c r="B136" s="1450">
        <f>SUM(B130:B135)</f>
        <v>0</v>
      </c>
      <c r="C136" s="368">
        <f>SUM(C130:C135)</f>
        <v>0</v>
      </c>
      <c r="D136" s="1449">
        <f>SUM(D130:D135)</f>
        <v>0</v>
      </c>
      <c r="E136" s="1567"/>
      <c r="F136" s="1568"/>
      <c r="G136" s="1568"/>
      <c r="H136" s="1568"/>
      <c r="I136" s="1568"/>
      <c r="J136" s="1568"/>
      <c r="K136" s="1568"/>
      <c r="L136" s="1568"/>
      <c r="M136" s="1569"/>
      <c r="N136" s="1570"/>
      <c r="O136" s="1570"/>
      <c r="P136" s="1570"/>
      <c r="Q136" s="1571"/>
      <c r="R136" s="1572"/>
      <c r="S136" s="1573"/>
      <c r="T136" s="1573"/>
      <c r="U136" s="1573"/>
      <c r="V136" s="1573"/>
      <c r="W136" s="1569"/>
      <c r="X136" s="366">
        <f t="shared" ref="X136:AF136" si="109">SUM(X130:X135)</f>
        <v>0</v>
      </c>
      <c r="Y136" s="366">
        <f t="shared" si="109"/>
        <v>0</v>
      </c>
      <c r="Z136" s="366">
        <f t="shared" si="109"/>
        <v>0</v>
      </c>
      <c r="AA136" s="366">
        <f t="shared" si="109"/>
        <v>0</v>
      </c>
      <c r="AB136" s="366">
        <f t="shared" si="109"/>
        <v>0</v>
      </c>
      <c r="AC136" s="366">
        <f t="shared" si="109"/>
        <v>0</v>
      </c>
      <c r="AD136" s="366">
        <f t="shared" si="109"/>
        <v>0</v>
      </c>
      <c r="AE136" s="366">
        <f t="shared" si="109"/>
        <v>0</v>
      </c>
      <c r="AF136" s="366">
        <f t="shared" si="109"/>
        <v>0</v>
      </c>
      <c r="AG136" s="346">
        <f t="shared" si="103"/>
        <v>0</v>
      </c>
      <c r="AH136" s="1563"/>
      <c r="AI136" s="351">
        <f t="shared" si="104"/>
        <v>0</v>
      </c>
      <c r="AJ136" s="363">
        <f t="shared" ref="AJ136:AQ136" si="110">SUM(AJ130:AJ135)</f>
        <v>0</v>
      </c>
      <c r="AK136" s="363">
        <f t="shared" si="110"/>
        <v>0</v>
      </c>
      <c r="AL136" s="363">
        <f t="shared" si="110"/>
        <v>0</v>
      </c>
      <c r="AM136" s="363">
        <f t="shared" si="110"/>
        <v>0</v>
      </c>
      <c r="AN136" s="363">
        <f t="shared" si="110"/>
        <v>0</v>
      </c>
      <c r="AO136" s="363">
        <f t="shared" si="110"/>
        <v>0</v>
      </c>
      <c r="AP136" s="363">
        <f t="shared" si="110"/>
        <v>0</v>
      </c>
      <c r="AQ136" s="365">
        <f t="shared" si="110"/>
        <v>0</v>
      </c>
      <c r="AR136" s="1563"/>
      <c r="AS136" s="1570"/>
      <c r="AT136" s="352">
        <f t="shared" si="106"/>
        <v>0</v>
      </c>
      <c r="AU136" s="1565"/>
      <c r="AV136" s="1577"/>
      <c r="AW136" s="1577"/>
      <c r="AX136" s="1569"/>
      <c r="AY136" s="1570"/>
      <c r="AZ136" s="1570"/>
      <c r="BA136" s="1576"/>
      <c r="BB136" s="1563"/>
      <c r="BC136" s="352">
        <f t="shared" si="107"/>
        <v>0</v>
      </c>
      <c r="BD136" s="1832" t="str">
        <f t="shared" si="108"/>
        <v>OK</v>
      </c>
    </row>
    <row r="137" spans="1:56" s="509" customFormat="1">
      <c r="B137" s="506"/>
      <c r="C137" s="502"/>
      <c r="D137" s="503"/>
      <c r="E137" s="551"/>
      <c r="F137" s="552"/>
      <c r="G137" s="552"/>
      <c r="H137" s="552"/>
      <c r="I137" s="552"/>
      <c r="J137" s="552"/>
      <c r="K137" s="552"/>
      <c r="L137" s="552"/>
      <c r="M137" s="553"/>
      <c r="N137" s="504"/>
      <c r="O137" s="504"/>
      <c r="P137" s="504"/>
      <c r="Q137" s="542"/>
      <c r="R137" s="554"/>
      <c r="S137" s="555"/>
      <c r="T137" s="555"/>
      <c r="U137" s="555"/>
      <c r="V137" s="555"/>
      <c r="W137" s="553"/>
      <c r="X137" s="556"/>
      <c r="Y137" s="556"/>
      <c r="Z137" s="556"/>
      <c r="AA137" s="556"/>
      <c r="AB137" s="556"/>
      <c r="AC137" s="556"/>
      <c r="AD137" s="556"/>
      <c r="AE137" s="556"/>
      <c r="AF137" s="556"/>
      <c r="AG137" s="553"/>
      <c r="AH137" s="501"/>
      <c r="AI137" s="531"/>
      <c r="AJ137" s="551"/>
      <c r="AK137" s="552"/>
      <c r="AL137" s="552"/>
      <c r="AM137" s="552"/>
      <c r="AN137" s="552"/>
      <c r="AO137" s="552"/>
      <c r="AP137" s="553"/>
      <c r="AQ137" s="504"/>
      <c r="AR137" s="501"/>
      <c r="AS137" s="504"/>
      <c r="AT137" s="525"/>
      <c r="AU137" s="502"/>
      <c r="AV137" s="505"/>
      <c r="AW137" s="505"/>
      <c r="AX137" s="553"/>
      <c r="AY137" s="504"/>
      <c r="AZ137" s="504"/>
      <c r="BA137" s="525"/>
      <c r="BB137" s="501"/>
      <c r="BC137" s="525"/>
    </row>
    <row r="138" spans="1:56" s="509" customFormat="1" ht="15" customHeight="1">
      <c r="A138" s="2060" t="s">
        <v>1541</v>
      </c>
      <c r="B138" s="506"/>
      <c r="C138" s="502"/>
      <c r="D138" s="503"/>
      <c r="E138" s="551"/>
      <c r="F138" s="552"/>
      <c r="G138" s="552"/>
      <c r="H138" s="552"/>
      <c r="I138" s="552"/>
      <c r="J138" s="552"/>
      <c r="K138" s="552"/>
      <c r="L138" s="552"/>
      <c r="M138" s="553"/>
      <c r="N138" s="504"/>
      <c r="O138" s="504"/>
      <c r="P138" s="504"/>
      <c r="Q138" s="542"/>
      <c r="R138" s="554"/>
      <c r="S138" s="555"/>
      <c r="T138" s="555"/>
      <c r="U138" s="555"/>
      <c r="V138" s="555"/>
      <c r="W138" s="553"/>
      <c r="X138" s="556"/>
      <c r="Y138" s="556"/>
      <c r="Z138" s="556"/>
      <c r="AA138" s="556"/>
      <c r="AB138" s="556"/>
      <c r="AC138" s="556"/>
      <c r="AD138" s="556"/>
      <c r="AE138" s="556"/>
      <c r="AF138" s="556"/>
      <c r="AG138" s="553"/>
      <c r="AH138" s="501"/>
      <c r="AI138" s="531"/>
      <c r="AJ138" s="551"/>
      <c r="AK138" s="552"/>
      <c r="AL138" s="552"/>
      <c r="AM138" s="552"/>
      <c r="AN138" s="552"/>
      <c r="AO138" s="552"/>
      <c r="AP138" s="553"/>
      <c r="AQ138" s="504"/>
      <c r="AR138" s="501"/>
      <c r="AS138" s="504"/>
      <c r="AT138" s="525"/>
      <c r="AU138" s="502"/>
      <c r="AV138" s="505"/>
      <c r="AW138" s="505"/>
      <c r="AX138" s="553"/>
      <c r="AY138" s="504"/>
      <c r="AZ138" s="504"/>
      <c r="BA138" s="525"/>
      <c r="BB138" s="501"/>
      <c r="BC138" s="525"/>
    </row>
    <row r="139" spans="1:56" s="509" customFormat="1" hidden="1" outlineLevel="1">
      <c r="A139" s="2057" t="s">
        <v>447</v>
      </c>
      <c r="B139" s="1564"/>
      <c r="C139" s="1788"/>
      <c r="D139" s="1795"/>
      <c r="E139" s="1567"/>
      <c r="F139" s="1568"/>
      <c r="G139" s="1568"/>
      <c r="H139" s="1568"/>
      <c r="I139" s="1568"/>
      <c r="J139" s="1568"/>
      <c r="K139" s="1568"/>
      <c r="L139" s="1568"/>
      <c r="M139" s="1569"/>
      <c r="N139" s="1559"/>
      <c r="O139" s="1559"/>
      <c r="P139" s="1559"/>
      <c r="Q139" s="1571"/>
      <c r="R139" s="1567"/>
      <c r="S139" s="1568"/>
      <c r="T139" s="1568"/>
      <c r="U139" s="1568"/>
      <c r="V139" s="1568"/>
      <c r="W139" s="1569"/>
      <c r="X139" s="1787"/>
      <c r="Y139" s="1787"/>
      <c r="Z139" s="1787"/>
      <c r="AA139" s="1787"/>
      <c r="AB139" s="1787"/>
      <c r="AC139" s="1787"/>
      <c r="AD139" s="1787"/>
      <c r="AE139" s="1787"/>
      <c r="AF139" s="1787"/>
      <c r="AG139" s="346">
        <f t="shared" ref="AG139:AG145" si="111">SUM(X139:AF139)</f>
        <v>0</v>
      </c>
      <c r="AH139" s="1567"/>
      <c r="AI139" s="351">
        <f t="shared" ref="AI139:AI145" si="112">Q139+W139+AG139+AH139+B139+D139+C139</f>
        <v>0</v>
      </c>
      <c r="AJ139" s="1787"/>
      <c r="AK139" s="1788"/>
      <c r="AL139" s="1788"/>
      <c r="AM139" s="1788"/>
      <c r="AN139" s="1788"/>
      <c r="AO139" s="1788"/>
      <c r="AP139" s="346">
        <f t="shared" ref="AP139:AP144" si="113">SUM(AJ139:AO139)</f>
        <v>0</v>
      </c>
      <c r="AQ139" s="1796"/>
      <c r="AR139" s="1567"/>
      <c r="AS139" s="1559"/>
      <c r="AT139" s="352">
        <f t="shared" ref="AT139:AT145" si="114">AI139+AP139+AQ139+AR139+AS139</f>
        <v>0</v>
      </c>
      <c r="AU139" s="1568"/>
      <c r="AV139" s="1578"/>
      <c r="AW139" s="1578"/>
      <c r="AX139" s="1569"/>
      <c r="AY139" s="1559"/>
      <c r="AZ139" s="1559"/>
      <c r="BA139" s="1576"/>
      <c r="BB139" s="1567"/>
      <c r="BC139" s="352">
        <f t="shared" ref="BC139:BC145" si="115">BA139+AT139+BB139</f>
        <v>0</v>
      </c>
      <c r="BD139" s="1832" t="str">
        <f t="shared" ref="BD139:BD145" si="116">IF(ABS(BC139)&lt;&gt;0,"ERROR","OK")</f>
        <v>OK</v>
      </c>
    </row>
    <row r="140" spans="1:56" s="509" customFormat="1" hidden="1" outlineLevel="1">
      <c r="A140" s="2057" t="s">
        <v>448</v>
      </c>
      <c r="B140" s="1564"/>
      <c r="C140" s="1788"/>
      <c r="D140" s="1795"/>
      <c r="E140" s="1567"/>
      <c r="F140" s="1568"/>
      <c r="G140" s="1568"/>
      <c r="H140" s="1568"/>
      <c r="I140" s="1568"/>
      <c r="J140" s="1568"/>
      <c r="K140" s="1568"/>
      <c r="L140" s="1568"/>
      <c r="M140" s="1569"/>
      <c r="N140" s="1559"/>
      <c r="O140" s="1559"/>
      <c r="P140" s="1559"/>
      <c r="Q140" s="1571"/>
      <c r="R140" s="1567"/>
      <c r="S140" s="1568"/>
      <c r="T140" s="1568"/>
      <c r="U140" s="1568"/>
      <c r="V140" s="1568"/>
      <c r="W140" s="1569"/>
      <c r="X140" s="1787"/>
      <c r="Y140" s="1787"/>
      <c r="Z140" s="1787"/>
      <c r="AA140" s="1787"/>
      <c r="AB140" s="1787"/>
      <c r="AC140" s="1787"/>
      <c r="AD140" s="1787"/>
      <c r="AE140" s="1787"/>
      <c r="AF140" s="1787"/>
      <c r="AG140" s="346">
        <f t="shared" si="111"/>
        <v>0</v>
      </c>
      <c r="AH140" s="1567"/>
      <c r="AI140" s="351">
        <f t="shared" si="112"/>
        <v>0</v>
      </c>
      <c r="AJ140" s="1787"/>
      <c r="AK140" s="1788"/>
      <c r="AL140" s="1788"/>
      <c r="AM140" s="1788"/>
      <c r="AN140" s="1788"/>
      <c r="AO140" s="1788"/>
      <c r="AP140" s="346">
        <f t="shared" si="113"/>
        <v>0</v>
      </c>
      <c r="AQ140" s="1796"/>
      <c r="AR140" s="1567"/>
      <c r="AS140" s="1559"/>
      <c r="AT140" s="352">
        <f t="shared" si="114"/>
        <v>0</v>
      </c>
      <c r="AU140" s="1568"/>
      <c r="AV140" s="1578"/>
      <c r="AW140" s="1578"/>
      <c r="AX140" s="1569"/>
      <c r="AY140" s="1559"/>
      <c r="AZ140" s="1559"/>
      <c r="BA140" s="1576"/>
      <c r="BB140" s="1567"/>
      <c r="BC140" s="352">
        <f t="shared" si="115"/>
        <v>0</v>
      </c>
      <c r="BD140" s="1832" t="str">
        <f t="shared" si="116"/>
        <v>OK</v>
      </c>
    </row>
    <row r="141" spans="1:56" s="509" customFormat="1" hidden="1" outlineLevel="1">
      <c r="A141" s="2057" t="s">
        <v>449</v>
      </c>
      <c r="B141" s="1564"/>
      <c r="C141" s="1788"/>
      <c r="D141" s="1795"/>
      <c r="E141" s="1567"/>
      <c r="F141" s="1568"/>
      <c r="G141" s="1568"/>
      <c r="H141" s="1568"/>
      <c r="I141" s="1568"/>
      <c r="J141" s="1568"/>
      <c r="K141" s="1568"/>
      <c r="L141" s="1568"/>
      <c r="M141" s="1569"/>
      <c r="N141" s="1559"/>
      <c r="O141" s="1559"/>
      <c r="P141" s="1559"/>
      <c r="Q141" s="1571"/>
      <c r="R141" s="1567"/>
      <c r="S141" s="1568"/>
      <c r="T141" s="1568"/>
      <c r="U141" s="1568"/>
      <c r="V141" s="1568"/>
      <c r="W141" s="1569"/>
      <c r="X141" s="1787"/>
      <c r="Y141" s="1787"/>
      <c r="Z141" s="1787"/>
      <c r="AA141" s="1787"/>
      <c r="AB141" s="1787"/>
      <c r="AC141" s="1787"/>
      <c r="AD141" s="1787"/>
      <c r="AE141" s="1787"/>
      <c r="AF141" s="1787"/>
      <c r="AG141" s="346">
        <f t="shared" si="111"/>
        <v>0</v>
      </c>
      <c r="AH141" s="1567"/>
      <c r="AI141" s="351">
        <f t="shared" si="112"/>
        <v>0</v>
      </c>
      <c r="AJ141" s="1787"/>
      <c r="AK141" s="1788"/>
      <c r="AL141" s="1788"/>
      <c r="AM141" s="1788"/>
      <c r="AN141" s="1788"/>
      <c r="AO141" s="1788"/>
      <c r="AP141" s="346">
        <f t="shared" si="113"/>
        <v>0</v>
      </c>
      <c r="AQ141" s="1796"/>
      <c r="AR141" s="1567"/>
      <c r="AS141" s="1559"/>
      <c r="AT141" s="352">
        <f t="shared" si="114"/>
        <v>0</v>
      </c>
      <c r="AU141" s="1568"/>
      <c r="AV141" s="1578"/>
      <c r="AW141" s="1578"/>
      <c r="AX141" s="1569"/>
      <c r="AY141" s="1559"/>
      <c r="AZ141" s="1559"/>
      <c r="BA141" s="1576"/>
      <c r="BB141" s="1567"/>
      <c r="BC141" s="352">
        <f t="shared" si="115"/>
        <v>0</v>
      </c>
      <c r="BD141" s="1832" t="str">
        <f t="shared" si="116"/>
        <v>OK</v>
      </c>
    </row>
    <row r="142" spans="1:56" s="509" customFormat="1" hidden="1" outlineLevel="1">
      <c r="A142" s="2057" t="s">
        <v>450</v>
      </c>
      <c r="B142" s="1564"/>
      <c r="C142" s="1788"/>
      <c r="D142" s="1795"/>
      <c r="E142" s="1567"/>
      <c r="F142" s="1568"/>
      <c r="G142" s="1568"/>
      <c r="H142" s="1568"/>
      <c r="I142" s="1568"/>
      <c r="J142" s="1568"/>
      <c r="K142" s="1568"/>
      <c r="L142" s="1568"/>
      <c r="M142" s="1569"/>
      <c r="N142" s="1559"/>
      <c r="O142" s="1559"/>
      <c r="P142" s="1559"/>
      <c r="Q142" s="1571"/>
      <c r="R142" s="1567"/>
      <c r="S142" s="1568"/>
      <c r="T142" s="1568"/>
      <c r="U142" s="1568"/>
      <c r="V142" s="1568"/>
      <c r="W142" s="1569"/>
      <c r="X142" s="1787"/>
      <c r="Y142" s="1787"/>
      <c r="Z142" s="1787"/>
      <c r="AA142" s="1787"/>
      <c r="AB142" s="1787"/>
      <c r="AC142" s="1787"/>
      <c r="AD142" s="1787"/>
      <c r="AE142" s="1787"/>
      <c r="AF142" s="1787"/>
      <c r="AG142" s="346">
        <f t="shared" si="111"/>
        <v>0</v>
      </c>
      <c r="AH142" s="1567"/>
      <c r="AI142" s="351">
        <f t="shared" si="112"/>
        <v>0</v>
      </c>
      <c r="AJ142" s="1787"/>
      <c r="AK142" s="1788"/>
      <c r="AL142" s="1788"/>
      <c r="AM142" s="1788"/>
      <c r="AN142" s="1788"/>
      <c r="AO142" s="1788"/>
      <c r="AP142" s="346">
        <f t="shared" si="113"/>
        <v>0</v>
      </c>
      <c r="AQ142" s="1796"/>
      <c r="AR142" s="1567"/>
      <c r="AS142" s="1559"/>
      <c r="AT142" s="352">
        <f t="shared" si="114"/>
        <v>0</v>
      </c>
      <c r="AU142" s="1568"/>
      <c r="AV142" s="1578"/>
      <c r="AW142" s="1578"/>
      <c r="AX142" s="1569"/>
      <c r="AY142" s="1559"/>
      <c r="AZ142" s="1559"/>
      <c r="BA142" s="1576"/>
      <c r="BB142" s="1567"/>
      <c r="BC142" s="352">
        <f t="shared" si="115"/>
        <v>0</v>
      </c>
      <c r="BD142" s="1832" t="str">
        <f t="shared" si="116"/>
        <v>OK</v>
      </c>
    </row>
    <row r="143" spans="1:56" s="509" customFormat="1" hidden="1" outlineLevel="1">
      <c r="A143" s="2057" t="s">
        <v>451</v>
      </c>
      <c r="B143" s="1564"/>
      <c r="C143" s="1788"/>
      <c r="D143" s="1795"/>
      <c r="E143" s="1567"/>
      <c r="F143" s="1568"/>
      <c r="G143" s="1568"/>
      <c r="H143" s="1568"/>
      <c r="I143" s="1568"/>
      <c r="J143" s="1568"/>
      <c r="K143" s="1568"/>
      <c r="L143" s="1568"/>
      <c r="M143" s="1569"/>
      <c r="N143" s="1559"/>
      <c r="O143" s="1559"/>
      <c r="P143" s="1559"/>
      <c r="Q143" s="1571"/>
      <c r="R143" s="1567"/>
      <c r="S143" s="1568"/>
      <c r="T143" s="1568"/>
      <c r="U143" s="1568"/>
      <c r="V143" s="1568"/>
      <c r="W143" s="1569"/>
      <c r="X143" s="1787"/>
      <c r="Y143" s="1787"/>
      <c r="Z143" s="1787"/>
      <c r="AA143" s="1787"/>
      <c r="AB143" s="1787"/>
      <c r="AC143" s="1787"/>
      <c r="AD143" s="1787"/>
      <c r="AE143" s="1787"/>
      <c r="AF143" s="1787"/>
      <c r="AG143" s="346">
        <f t="shared" si="111"/>
        <v>0</v>
      </c>
      <c r="AH143" s="1567"/>
      <c r="AI143" s="351">
        <f t="shared" si="112"/>
        <v>0</v>
      </c>
      <c r="AJ143" s="1787"/>
      <c r="AK143" s="1788"/>
      <c r="AL143" s="1788"/>
      <c r="AM143" s="1788"/>
      <c r="AN143" s="1788"/>
      <c r="AO143" s="1788"/>
      <c r="AP143" s="346">
        <f t="shared" si="113"/>
        <v>0</v>
      </c>
      <c r="AQ143" s="1796"/>
      <c r="AR143" s="1567"/>
      <c r="AS143" s="1559"/>
      <c r="AT143" s="352">
        <f t="shared" si="114"/>
        <v>0</v>
      </c>
      <c r="AU143" s="1568"/>
      <c r="AV143" s="1578"/>
      <c r="AW143" s="1578"/>
      <c r="AX143" s="1569"/>
      <c r="AY143" s="1559"/>
      <c r="AZ143" s="1559"/>
      <c r="BA143" s="1576"/>
      <c r="BB143" s="1567"/>
      <c r="BC143" s="352">
        <f t="shared" si="115"/>
        <v>0</v>
      </c>
      <c r="BD143" s="1832" t="str">
        <f t="shared" si="116"/>
        <v>OK</v>
      </c>
    </row>
    <row r="144" spans="1:56" s="509" customFormat="1" hidden="1" outlineLevel="1">
      <c r="A144" s="2057" t="s">
        <v>452</v>
      </c>
      <c r="B144" s="1564"/>
      <c r="C144" s="1788"/>
      <c r="D144" s="1795"/>
      <c r="E144" s="1567"/>
      <c r="F144" s="1568"/>
      <c r="G144" s="1568"/>
      <c r="H144" s="1568"/>
      <c r="I144" s="1568"/>
      <c r="J144" s="1568"/>
      <c r="K144" s="1568"/>
      <c r="L144" s="1568"/>
      <c r="M144" s="1569"/>
      <c r="N144" s="1559"/>
      <c r="O144" s="1559"/>
      <c r="P144" s="1559"/>
      <c r="Q144" s="1571"/>
      <c r="R144" s="1567"/>
      <c r="S144" s="1568"/>
      <c r="T144" s="1568"/>
      <c r="U144" s="1568"/>
      <c r="V144" s="1568"/>
      <c r="W144" s="1569"/>
      <c r="X144" s="1787"/>
      <c r="Y144" s="1787"/>
      <c r="Z144" s="1787"/>
      <c r="AA144" s="1787"/>
      <c r="AB144" s="1787"/>
      <c r="AC144" s="1787"/>
      <c r="AD144" s="1787"/>
      <c r="AE144" s="1787"/>
      <c r="AF144" s="1787"/>
      <c r="AG144" s="346">
        <f t="shared" si="111"/>
        <v>0</v>
      </c>
      <c r="AH144" s="1567"/>
      <c r="AI144" s="351">
        <f t="shared" si="112"/>
        <v>0</v>
      </c>
      <c r="AJ144" s="1787"/>
      <c r="AK144" s="1788"/>
      <c r="AL144" s="1788"/>
      <c r="AM144" s="1788"/>
      <c r="AN144" s="1788"/>
      <c r="AO144" s="1788"/>
      <c r="AP144" s="346">
        <f t="shared" si="113"/>
        <v>0</v>
      </c>
      <c r="AQ144" s="1796"/>
      <c r="AR144" s="1567"/>
      <c r="AS144" s="1559"/>
      <c r="AT144" s="352">
        <f t="shared" si="114"/>
        <v>0</v>
      </c>
      <c r="AU144" s="1568"/>
      <c r="AV144" s="1578"/>
      <c r="AW144" s="1578"/>
      <c r="AX144" s="1569"/>
      <c r="AY144" s="1559"/>
      <c r="AZ144" s="1559"/>
      <c r="BA144" s="1576"/>
      <c r="BB144" s="1567"/>
      <c r="BC144" s="352">
        <f t="shared" si="115"/>
        <v>0</v>
      </c>
      <c r="BD144" s="1832" t="str">
        <f t="shared" si="116"/>
        <v>OK</v>
      </c>
    </row>
    <row r="145" spans="1:56" s="509" customFormat="1" collapsed="1">
      <c r="A145" s="2058" t="s">
        <v>1540</v>
      </c>
      <c r="B145" s="1564"/>
      <c r="C145" s="368">
        <f>SUM(C139:C144)</f>
        <v>0</v>
      </c>
      <c r="D145" s="1449">
        <f>SUM(D139:D144)</f>
        <v>0</v>
      </c>
      <c r="E145" s="1567"/>
      <c r="F145" s="1568"/>
      <c r="G145" s="1568"/>
      <c r="H145" s="1568"/>
      <c r="I145" s="1568"/>
      <c r="J145" s="1568"/>
      <c r="K145" s="1568"/>
      <c r="L145" s="1568"/>
      <c r="M145" s="1569"/>
      <c r="N145" s="1570"/>
      <c r="O145" s="1570"/>
      <c r="P145" s="1570"/>
      <c r="Q145" s="1571"/>
      <c r="R145" s="1572"/>
      <c r="S145" s="1573"/>
      <c r="T145" s="1573"/>
      <c r="U145" s="1573"/>
      <c r="V145" s="1573"/>
      <c r="W145" s="1569"/>
      <c r="X145" s="366">
        <f t="shared" ref="X145:AF145" si="117">SUM(X139:X144)</f>
        <v>0</v>
      </c>
      <c r="Y145" s="366">
        <f t="shared" si="117"/>
        <v>0</v>
      </c>
      <c r="Z145" s="366">
        <f t="shared" si="117"/>
        <v>0</v>
      </c>
      <c r="AA145" s="366">
        <f t="shared" si="117"/>
        <v>0</v>
      </c>
      <c r="AB145" s="366">
        <f t="shared" si="117"/>
        <v>0</v>
      </c>
      <c r="AC145" s="366">
        <f t="shared" si="117"/>
        <v>0</v>
      </c>
      <c r="AD145" s="366">
        <f t="shared" si="117"/>
        <v>0</v>
      </c>
      <c r="AE145" s="366">
        <f t="shared" si="117"/>
        <v>0</v>
      </c>
      <c r="AF145" s="366">
        <f t="shared" si="117"/>
        <v>0</v>
      </c>
      <c r="AG145" s="346">
        <f t="shared" si="111"/>
        <v>0</v>
      </c>
      <c r="AH145" s="1563"/>
      <c r="AI145" s="351">
        <f t="shared" si="112"/>
        <v>0</v>
      </c>
      <c r="AJ145" s="363">
        <f t="shared" ref="AJ145:AQ145" si="118">SUM(AJ139:AJ144)</f>
        <v>0</v>
      </c>
      <c r="AK145" s="363">
        <f t="shared" si="118"/>
        <v>0</v>
      </c>
      <c r="AL145" s="363">
        <f t="shared" si="118"/>
        <v>0</v>
      </c>
      <c r="AM145" s="363">
        <f t="shared" si="118"/>
        <v>0</v>
      </c>
      <c r="AN145" s="363">
        <f t="shared" si="118"/>
        <v>0</v>
      </c>
      <c r="AO145" s="363">
        <f t="shared" si="118"/>
        <v>0</v>
      </c>
      <c r="AP145" s="363">
        <f t="shared" si="118"/>
        <v>0</v>
      </c>
      <c r="AQ145" s="365">
        <f t="shared" si="118"/>
        <v>0</v>
      </c>
      <c r="AR145" s="1563"/>
      <c r="AS145" s="1570"/>
      <c r="AT145" s="352">
        <f t="shared" si="114"/>
        <v>0</v>
      </c>
      <c r="AU145" s="1565"/>
      <c r="AV145" s="1577"/>
      <c r="AW145" s="1577"/>
      <c r="AX145" s="1569"/>
      <c r="AY145" s="1570"/>
      <c r="AZ145" s="1570"/>
      <c r="BA145" s="1576"/>
      <c r="BB145" s="1563"/>
      <c r="BC145" s="352">
        <f t="shared" si="115"/>
        <v>0</v>
      </c>
      <c r="BD145" s="1832" t="str">
        <f t="shared" si="116"/>
        <v>OK</v>
      </c>
    </row>
    <row r="146" spans="1:56" s="509" customFormat="1">
      <c r="B146" s="506"/>
      <c r="C146" s="502"/>
      <c r="D146" s="503"/>
      <c r="E146" s="551"/>
      <c r="F146" s="552"/>
      <c r="G146" s="552"/>
      <c r="H146" s="552"/>
      <c r="I146" s="552"/>
      <c r="J146" s="552"/>
      <c r="K146" s="552"/>
      <c r="L146" s="552"/>
      <c r="M146" s="553"/>
      <c r="N146" s="504"/>
      <c r="O146" s="504"/>
      <c r="P146" s="504"/>
      <c r="Q146" s="542"/>
      <c r="R146" s="554"/>
      <c r="S146" s="555"/>
      <c r="T146" s="555"/>
      <c r="U146" s="555"/>
      <c r="V146" s="555"/>
      <c r="W146" s="553"/>
      <c r="X146" s="556"/>
      <c r="Y146" s="556"/>
      <c r="Z146" s="556"/>
      <c r="AA146" s="556"/>
      <c r="AB146" s="556"/>
      <c r="AC146" s="556"/>
      <c r="AD146" s="556"/>
      <c r="AE146" s="556"/>
      <c r="AF146" s="556"/>
      <c r="AG146" s="553"/>
      <c r="AH146" s="501"/>
      <c r="AI146" s="531"/>
      <c r="AJ146" s="551"/>
      <c r="AK146" s="552"/>
      <c r="AL146" s="552"/>
      <c r="AM146" s="552"/>
      <c r="AN146" s="552"/>
      <c r="AO146" s="552"/>
      <c r="AP146" s="553"/>
      <c r="AQ146" s="504"/>
      <c r="AR146" s="501"/>
      <c r="AS146" s="504"/>
      <c r="AT146" s="525"/>
      <c r="AU146" s="502"/>
      <c r="AV146" s="505"/>
      <c r="AW146" s="505"/>
      <c r="AX146" s="553"/>
      <c r="AY146" s="504"/>
      <c r="AZ146" s="504"/>
      <c r="BA146" s="525"/>
      <c r="BB146" s="501"/>
      <c r="BC146" s="525"/>
    </row>
    <row r="147" spans="1:56" s="509" customFormat="1">
      <c r="A147" s="567" t="s">
        <v>455</v>
      </c>
      <c r="B147" s="506"/>
      <c r="C147" s="502"/>
      <c r="D147" s="503"/>
      <c r="E147" s="551"/>
      <c r="F147" s="552"/>
      <c r="G147" s="552"/>
      <c r="H147" s="552"/>
      <c r="I147" s="552"/>
      <c r="J147" s="552"/>
      <c r="K147" s="552"/>
      <c r="L147" s="552"/>
      <c r="M147" s="553"/>
      <c r="N147" s="504"/>
      <c r="O147" s="504"/>
      <c r="P147" s="504"/>
      <c r="Q147" s="542"/>
      <c r="R147" s="554"/>
      <c r="S147" s="555"/>
      <c r="T147" s="555"/>
      <c r="U147" s="555"/>
      <c r="V147" s="555"/>
      <c r="W147" s="553"/>
      <c r="X147" s="556"/>
      <c r="Y147" s="556"/>
      <c r="Z147" s="556"/>
      <c r="AA147" s="556"/>
      <c r="AB147" s="556"/>
      <c r="AC147" s="556"/>
      <c r="AD147" s="556"/>
      <c r="AE147" s="556"/>
      <c r="AF147" s="556"/>
      <c r="AG147" s="553"/>
      <c r="AH147" s="501"/>
      <c r="AI147" s="531"/>
      <c r="AJ147" s="551"/>
      <c r="AK147" s="552"/>
      <c r="AL147" s="552"/>
      <c r="AM147" s="552"/>
      <c r="AN147" s="552"/>
      <c r="AO147" s="552"/>
      <c r="AP147" s="553"/>
      <c r="AQ147" s="504"/>
      <c r="AR147" s="501"/>
      <c r="AS147" s="504"/>
      <c r="AT147" s="525"/>
      <c r="AU147" s="502"/>
      <c r="AV147" s="505"/>
      <c r="AW147" s="505"/>
      <c r="AX147" s="553"/>
      <c r="AY147" s="504"/>
      <c r="AZ147" s="504"/>
      <c r="BA147" s="525"/>
      <c r="BB147" s="501"/>
      <c r="BC147" s="525"/>
    </row>
    <row r="148" spans="1:56">
      <c r="A148" s="272" t="s">
        <v>438</v>
      </c>
      <c r="B148" s="1784"/>
      <c r="C148" s="1785"/>
      <c r="D148" s="1786"/>
      <c r="E148" s="1787"/>
      <c r="F148" s="1788"/>
      <c r="G148" s="1788"/>
      <c r="H148" s="1788"/>
      <c r="I148" s="1788"/>
      <c r="J148" s="1788"/>
      <c r="K148" s="1788"/>
      <c r="L148" s="1788"/>
      <c r="M148" s="346">
        <f>SUM(E148:L148)</f>
        <v>0</v>
      </c>
      <c r="N148" s="1789"/>
      <c r="O148" s="1789"/>
      <c r="P148" s="1789"/>
      <c r="Q148" s="348">
        <f>B148+C148+M148+N148+O148+P148+D148</f>
        <v>0</v>
      </c>
      <c r="R148" s="1790"/>
      <c r="S148" s="1791"/>
      <c r="T148" s="1791"/>
      <c r="U148" s="1791"/>
      <c r="V148" s="1791"/>
      <c r="W148" s="346">
        <f>SUM(R148:V148)</f>
        <v>0</v>
      </c>
      <c r="X148" s="1790"/>
      <c r="Y148" s="1791"/>
      <c r="Z148" s="1791"/>
      <c r="AA148" s="1791"/>
      <c r="AB148" s="1791"/>
      <c r="AC148" s="1791"/>
      <c r="AD148" s="1791"/>
      <c r="AE148" s="1791"/>
      <c r="AF148" s="1791"/>
      <c r="AG148" s="346">
        <f>SUM(X148:AF148)</f>
        <v>0</v>
      </c>
      <c r="AH148" s="1792"/>
      <c r="AI148" s="351">
        <f>Q148+W148+AG148+AH148</f>
        <v>0</v>
      </c>
      <c r="AJ148" s="1787"/>
      <c r="AK148" s="1788"/>
      <c r="AL148" s="1788"/>
      <c r="AM148" s="1788"/>
      <c r="AN148" s="1788"/>
      <c r="AO148" s="1788"/>
      <c r="AP148" s="346">
        <f>SUM(AJ148:AO148)</f>
        <v>0</v>
      </c>
      <c r="AQ148" s="1789"/>
      <c r="AR148" s="1792"/>
      <c r="AS148" s="1789"/>
      <c r="AT148" s="352">
        <f>AI148+AP148+AQ148+AR148+AS148</f>
        <v>0</v>
      </c>
      <c r="AU148" s="1785"/>
      <c r="AV148" s="1793"/>
      <c r="AW148" s="1793"/>
      <c r="AX148" s="346">
        <f>SUM(AU148:AW148)</f>
        <v>0</v>
      </c>
      <c r="AY148" s="1789"/>
      <c r="AZ148" s="1789"/>
      <c r="BA148" s="352">
        <f>AX148+AY148+AZ148</f>
        <v>0</v>
      </c>
      <c r="BB148" s="1792"/>
      <c r="BC148" s="352">
        <f>BA148+AT148+BB148</f>
        <v>0</v>
      </c>
    </row>
    <row r="149" spans="1:56">
      <c r="A149" s="272" t="s">
        <v>439</v>
      </c>
      <c r="B149" s="1450">
        <f t="shared" ref="B149:AS149" si="119">SUM(B150:B159)</f>
        <v>0</v>
      </c>
      <c r="C149" s="368">
        <f t="shared" si="119"/>
        <v>0</v>
      </c>
      <c r="D149" s="1449">
        <f t="shared" si="119"/>
        <v>0</v>
      </c>
      <c r="E149" s="363">
        <f t="shared" si="119"/>
        <v>0</v>
      </c>
      <c r="F149" s="364">
        <f t="shared" si="119"/>
        <v>0</v>
      </c>
      <c r="G149" s="364">
        <f t="shared" si="119"/>
        <v>0</v>
      </c>
      <c r="H149" s="364">
        <f t="shared" si="119"/>
        <v>0</v>
      </c>
      <c r="I149" s="364">
        <f t="shared" si="119"/>
        <v>0</v>
      </c>
      <c r="J149" s="364">
        <f t="shared" si="119"/>
        <v>0</v>
      </c>
      <c r="K149" s="364">
        <f t="shared" si="119"/>
        <v>0</v>
      </c>
      <c r="L149" s="364">
        <f t="shared" si="119"/>
        <v>0</v>
      </c>
      <c r="M149" s="346">
        <f t="shared" si="119"/>
        <v>0</v>
      </c>
      <c r="N149" s="365">
        <f t="shared" si="119"/>
        <v>0</v>
      </c>
      <c r="O149" s="365">
        <f t="shared" si="119"/>
        <v>0</v>
      </c>
      <c r="P149" s="365">
        <f t="shared" si="119"/>
        <v>0</v>
      </c>
      <c r="Q149" s="348">
        <f t="shared" si="119"/>
        <v>0</v>
      </c>
      <c r="R149" s="366">
        <f t="shared" si="119"/>
        <v>0</v>
      </c>
      <c r="S149" s="367">
        <f t="shared" si="119"/>
        <v>0</v>
      </c>
      <c r="T149" s="367">
        <f t="shared" si="119"/>
        <v>0</v>
      </c>
      <c r="U149" s="367">
        <f t="shared" si="119"/>
        <v>0</v>
      </c>
      <c r="V149" s="367">
        <f t="shared" si="119"/>
        <v>0</v>
      </c>
      <c r="W149" s="346">
        <f t="shared" si="119"/>
        <v>0</v>
      </c>
      <c r="X149" s="366">
        <f t="shared" si="119"/>
        <v>0</v>
      </c>
      <c r="Y149" s="367">
        <f t="shared" si="119"/>
        <v>0</v>
      </c>
      <c r="Z149" s="367">
        <f t="shared" si="119"/>
        <v>0</v>
      </c>
      <c r="AA149" s="367">
        <f t="shared" si="119"/>
        <v>0</v>
      </c>
      <c r="AB149" s="367">
        <f t="shared" si="119"/>
        <v>0</v>
      </c>
      <c r="AC149" s="367">
        <f t="shared" si="119"/>
        <v>0</v>
      </c>
      <c r="AD149" s="367">
        <f t="shared" si="119"/>
        <v>0</v>
      </c>
      <c r="AE149" s="367">
        <f t="shared" si="119"/>
        <v>0</v>
      </c>
      <c r="AF149" s="367">
        <f t="shared" si="119"/>
        <v>0</v>
      </c>
      <c r="AG149" s="346">
        <f t="shared" si="119"/>
        <v>0</v>
      </c>
      <c r="AH149" s="370">
        <f t="shared" si="119"/>
        <v>0</v>
      </c>
      <c r="AI149" s="351">
        <f t="shared" si="119"/>
        <v>0</v>
      </c>
      <c r="AJ149" s="363">
        <f t="shared" si="119"/>
        <v>0</v>
      </c>
      <c r="AK149" s="364">
        <f t="shared" si="119"/>
        <v>0</v>
      </c>
      <c r="AL149" s="364">
        <f t="shared" si="119"/>
        <v>0</v>
      </c>
      <c r="AM149" s="364">
        <f t="shared" si="119"/>
        <v>0</v>
      </c>
      <c r="AN149" s="364">
        <f t="shared" si="119"/>
        <v>0</v>
      </c>
      <c r="AO149" s="364">
        <f t="shared" si="119"/>
        <v>0</v>
      </c>
      <c r="AP149" s="346">
        <f t="shared" si="119"/>
        <v>0</v>
      </c>
      <c r="AQ149" s="365">
        <f t="shared" si="119"/>
        <v>0</v>
      </c>
      <c r="AR149" s="370">
        <f t="shared" si="119"/>
        <v>0</v>
      </c>
      <c r="AS149" s="365">
        <f t="shared" si="119"/>
        <v>0</v>
      </c>
      <c r="AT149" s="352">
        <f t="shared" ref="AT149:AT164" si="120">AI149+AP149+AQ149+AR149+AS149</f>
        <v>0</v>
      </c>
      <c r="AU149" s="368">
        <f t="shared" ref="AU149:AZ149" si="121">SUM(AU150:AU159)</f>
        <v>0</v>
      </c>
      <c r="AV149" s="369">
        <f t="shared" si="121"/>
        <v>0</v>
      </c>
      <c r="AW149" s="369">
        <f t="shared" si="121"/>
        <v>0</v>
      </c>
      <c r="AX149" s="346">
        <f t="shared" si="121"/>
        <v>0</v>
      </c>
      <c r="AY149" s="365">
        <f t="shared" si="121"/>
        <v>0</v>
      </c>
      <c r="AZ149" s="365">
        <f t="shared" si="121"/>
        <v>0</v>
      </c>
      <c r="BA149" s="352">
        <f>AX149+AY149+AZ149</f>
        <v>0</v>
      </c>
      <c r="BB149" s="370">
        <f>SUM(BB150:BB159)</f>
        <v>0</v>
      </c>
      <c r="BC149" s="352">
        <f t="shared" ref="BC149:BC164" si="122">BA149+AT149+BB149</f>
        <v>0</v>
      </c>
    </row>
    <row r="150" spans="1:56" hidden="1" outlineLevel="2">
      <c r="A150" s="1778" t="str">
        <f>Cover!C21</f>
        <v>- none -</v>
      </c>
      <c r="B150" s="1784"/>
      <c r="C150" s="1785"/>
      <c r="D150" s="1786"/>
      <c r="E150" s="1787"/>
      <c r="F150" s="1788"/>
      <c r="G150" s="1788"/>
      <c r="H150" s="1788"/>
      <c r="I150" s="1788"/>
      <c r="J150" s="1788"/>
      <c r="K150" s="1788"/>
      <c r="L150" s="1788"/>
      <c r="M150" s="346">
        <f t="shared" ref="M150:M164" si="123">SUM(E150:L150)</f>
        <v>0</v>
      </c>
      <c r="N150" s="1789"/>
      <c r="O150" s="1789"/>
      <c r="P150" s="1789"/>
      <c r="Q150" s="348">
        <f t="shared" ref="Q150:Q164" si="124">B150+C150+M150+N150+O150+P150+D150</f>
        <v>0</v>
      </c>
      <c r="R150" s="1790"/>
      <c r="S150" s="1791"/>
      <c r="T150" s="1791"/>
      <c r="U150" s="1791"/>
      <c r="V150" s="1791"/>
      <c r="W150" s="346">
        <f t="shared" ref="W150:W164" si="125">SUM(R150:V150)</f>
        <v>0</v>
      </c>
      <c r="X150" s="1790"/>
      <c r="Y150" s="1791"/>
      <c r="Z150" s="1791"/>
      <c r="AA150" s="1791"/>
      <c r="AB150" s="1791"/>
      <c r="AC150" s="1791"/>
      <c r="AD150" s="1791"/>
      <c r="AE150" s="1791"/>
      <c r="AF150" s="1791"/>
      <c r="AG150" s="346">
        <f t="shared" ref="AG150:AG164" si="126">SUM(X150:AF150)</f>
        <v>0</v>
      </c>
      <c r="AH150" s="1792"/>
      <c r="AI150" s="351">
        <f t="shared" ref="AI150:AI164" si="127">Q150+W150+AG150+AH150</f>
        <v>0</v>
      </c>
      <c r="AJ150" s="1787"/>
      <c r="AK150" s="1788"/>
      <c r="AL150" s="1788"/>
      <c r="AM150" s="1788"/>
      <c r="AN150" s="1788"/>
      <c r="AO150" s="1788"/>
      <c r="AP150" s="346">
        <f t="shared" ref="AP150:AP164" si="128">SUM(AJ150:AO150)</f>
        <v>0</v>
      </c>
      <c r="AQ150" s="1789"/>
      <c r="AR150" s="1792"/>
      <c r="AS150" s="1789"/>
      <c r="AT150" s="352">
        <f t="shared" si="120"/>
        <v>0</v>
      </c>
      <c r="AU150" s="1785"/>
      <c r="AV150" s="1793"/>
      <c r="AW150" s="1793"/>
      <c r="AX150" s="346">
        <f t="shared" ref="AX150:AX164" si="129">SUM(AU150:AW150)</f>
        <v>0</v>
      </c>
      <c r="AY150" s="1789"/>
      <c r="AZ150" s="1789"/>
      <c r="BA150" s="352">
        <f t="shared" ref="BA150:BA164" si="130">AX150+AY150</f>
        <v>0</v>
      </c>
      <c r="BB150" s="1792"/>
      <c r="BC150" s="352">
        <f t="shared" si="122"/>
        <v>0</v>
      </c>
    </row>
    <row r="151" spans="1:56" hidden="1" outlineLevel="2">
      <c r="A151" s="1778" t="str">
        <f>Cover!C22</f>
        <v>- none -</v>
      </c>
      <c r="B151" s="1784"/>
      <c r="C151" s="1785"/>
      <c r="D151" s="1786"/>
      <c r="E151" s="1787"/>
      <c r="F151" s="1788"/>
      <c r="G151" s="1788"/>
      <c r="H151" s="1788"/>
      <c r="I151" s="1788"/>
      <c r="J151" s="1788"/>
      <c r="K151" s="1788"/>
      <c r="L151" s="1788"/>
      <c r="M151" s="346">
        <f t="shared" si="123"/>
        <v>0</v>
      </c>
      <c r="N151" s="1789"/>
      <c r="O151" s="1789"/>
      <c r="P151" s="1789"/>
      <c r="Q151" s="348">
        <f t="shared" si="124"/>
        <v>0</v>
      </c>
      <c r="R151" s="1790"/>
      <c r="S151" s="1791"/>
      <c r="T151" s="1791"/>
      <c r="U151" s="1791"/>
      <c r="V151" s="1791"/>
      <c r="W151" s="346">
        <f t="shared" si="125"/>
        <v>0</v>
      </c>
      <c r="X151" s="1790"/>
      <c r="Y151" s="1791"/>
      <c r="Z151" s="1791"/>
      <c r="AA151" s="1791"/>
      <c r="AB151" s="1791"/>
      <c r="AC151" s="1791"/>
      <c r="AD151" s="1791"/>
      <c r="AE151" s="1791"/>
      <c r="AF151" s="1791"/>
      <c r="AG151" s="346">
        <f t="shared" si="126"/>
        <v>0</v>
      </c>
      <c r="AH151" s="1792"/>
      <c r="AI151" s="351">
        <f t="shared" si="127"/>
        <v>0</v>
      </c>
      <c r="AJ151" s="1787"/>
      <c r="AK151" s="1788"/>
      <c r="AL151" s="1788"/>
      <c r="AM151" s="1788"/>
      <c r="AN151" s="1788"/>
      <c r="AO151" s="1788"/>
      <c r="AP151" s="346">
        <f t="shared" si="128"/>
        <v>0</v>
      </c>
      <c r="AQ151" s="1789"/>
      <c r="AR151" s="1792"/>
      <c r="AS151" s="1789"/>
      <c r="AT151" s="352">
        <f t="shared" si="120"/>
        <v>0</v>
      </c>
      <c r="AU151" s="1785"/>
      <c r="AV151" s="1793"/>
      <c r="AW151" s="1793"/>
      <c r="AX151" s="346">
        <f t="shared" si="129"/>
        <v>0</v>
      </c>
      <c r="AY151" s="1789"/>
      <c r="AZ151" s="1789"/>
      <c r="BA151" s="352">
        <f t="shared" si="130"/>
        <v>0</v>
      </c>
      <c r="BB151" s="1792"/>
      <c r="BC151" s="352">
        <f t="shared" si="122"/>
        <v>0</v>
      </c>
    </row>
    <row r="152" spans="1:56" hidden="1" outlineLevel="2">
      <c r="A152" s="1778" t="str">
        <f>Cover!C23</f>
        <v>- none -</v>
      </c>
      <c r="B152" s="1784"/>
      <c r="C152" s="1785"/>
      <c r="D152" s="1786"/>
      <c r="E152" s="1787"/>
      <c r="F152" s="1788"/>
      <c r="G152" s="1788"/>
      <c r="H152" s="1788"/>
      <c r="I152" s="1788"/>
      <c r="J152" s="1788"/>
      <c r="K152" s="1788"/>
      <c r="L152" s="1788"/>
      <c r="M152" s="346">
        <f t="shared" si="123"/>
        <v>0</v>
      </c>
      <c r="N152" s="1789"/>
      <c r="O152" s="1789"/>
      <c r="P152" s="1789"/>
      <c r="Q152" s="348">
        <f t="shared" si="124"/>
        <v>0</v>
      </c>
      <c r="R152" s="1790"/>
      <c r="S152" s="1791"/>
      <c r="T152" s="1791"/>
      <c r="U152" s="1791"/>
      <c r="V152" s="1791"/>
      <c r="W152" s="346">
        <f t="shared" si="125"/>
        <v>0</v>
      </c>
      <c r="X152" s="1790"/>
      <c r="Y152" s="1791"/>
      <c r="Z152" s="1791"/>
      <c r="AA152" s="1791"/>
      <c r="AB152" s="1791"/>
      <c r="AC152" s="1791"/>
      <c r="AD152" s="1791"/>
      <c r="AE152" s="1791"/>
      <c r="AF152" s="1791"/>
      <c r="AG152" s="346">
        <f t="shared" si="126"/>
        <v>0</v>
      </c>
      <c r="AH152" s="1792"/>
      <c r="AI152" s="351">
        <f t="shared" si="127"/>
        <v>0</v>
      </c>
      <c r="AJ152" s="1787"/>
      <c r="AK152" s="1788"/>
      <c r="AL152" s="1788"/>
      <c r="AM152" s="1788"/>
      <c r="AN152" s="1788"/>
      <c r="AO152" s="1788"/>
      <c r="AP152" s="346">
        <f t="shared" si="128"/>
        <v>0</v>
      </c>
      <c r="AQ152" s="1789"/>
      <c r="AR152" s="1792"/>
      <c r="AS152" s="1789"/>
      <c r="AT152" s="352">
        <f t="shared" si="120"/>
        <v>0</v>
      </c>
      <c r="AU152" s="1785"/>
      <c r="AV152" s="1793"/>
      <c r="AW152" s="1793"/>
      <c r="AX152" s="346">
        <f t="shared" si="129"/>
        <v>0</v>
      </c>
      <c r="AY152" s="1789"/>
      <c r="AZ152" s="1789"/>
      <c r="BA152" s="352">
        <f t="shared" si="130"/>
        <v>0</v>
      </c>
      <c r="BB152" s="1792"/>
      <c r="BC152" s="352">
        <f t="shared" si="122"/>
        <v>0</v>
      </c>
    </row>
    <row r="153" spans="1:56" hidden="1" outlineLevel="2">
      <c r="A153" s="1778" t="str">
        <f>Cover!C24</f>
        <v>- none -</v>
      </c>
      <c r="B153" s="1784"/>
      <c r="C153" s="1785"/>
      <c r="D153" s="1786"/>
      <c r="E153" s="1787"/>
      <c r="F153" s="1788"/>
      <c r="G153" s="1788"/>
      <c r="H153" s="1788"/>
      <c r="I153" s="1788"/>
      <c r="J153" s="1788"/>
      <c r="K153" s="1788"/>
      <c r="L153" s="1788"/>
      <c r="M153" s="346">
        <f t="shared" si="123"/>
        <v>0</v>
      </c>
      <c r="N153" s="1789"/>
      <c r="O153" s="1789"/>
      <c r="P153" s="1789"/>
      <c r="Q153" s="348">
        <f t="shared" si="124"/>
        <v>0</v>
      </c>
      <c r="R153" s="1790"/>
      <c r="S153" s="1791"/>
      <c r="T153" s="1791"/>
      <c r="U153" s="1791"/>
      <c r="V153" s="1791"/>
      <c r="W153" s="346">
        <f t="shared" si="125"/>
        <v>0</v>
      </c>
      <c r="X153" s="1790"/>
      <c r="Y153" s="1791"/>
      <c r="Z153" s="1791"/>
      <c r="AA153" s="1791"/>
      <c r="AB153" s="1791"/>
      <c r="AC153" s="1791"/>
      <c r="AD153" s="1791"/>
      <c r="AE153" s="1791"/>
      <c r="AF153" s="1791"/>
      <c r="AG153" s="346">
        <f t="shared" si="126"/>
        <v>0</v>
      </c>
      <c r="AH153" s="1792"/>
      <c r="AI153" s="351">
        <f t="shared" si="127"/>
        <v>0</v>
      </c>
      <c r="AJ153" s="1787"/>
      <c r="AK153" s="1788"/>
      <c r="AL153" s="1788"/>
      <c r="AM153" s="1788"/>
      <c r="AN153" s="1788"/>
      <c r="AO153" s="1788"/>
      <c r="AP153" s="346">
        <f t="shared" si="128"/>
        <v>0</v>
      </c>
      <c r="AQ153" s="1789"/>
      <c r="AR153" s="1792"/>
      <c r="AS153" s="1789"/>
      <c r="AT153" s="352">
        <f t="shared" si="120"/>
        <v>0</v>
      </c>
      <c r="AU153" s="1785"/>
      <c r="AV153" s="1793"/>
      <c r="AW153" s="1793"/>
      <c r="AX153" s="346">
        <f t="shared" si="129"/>
        <v>0</v>
      </c>
      <c r="AY153" s="1789"/>
      <c r="AZ153" s="1789"/>
      <c r="BA153" s="352">
        <f t="shared" si="130"/>
        <v>0</v>
      </c>
      <c r="BB153" s="1792"/>
      <c r="BC153" s="352">
        <f t="shared" si="122"/>
        <v>0</v>
      </c>
    </row>
    <row r="154" spans="1:56" hidden="1" outlineLevel="2">
      <c r="A154" s="1778" t="str">
        <f>Cover!C25</f>
        <v>- none -</v>
      </c>
      <c r="B154" s="1784"/>
      <c r="C154" s="1785"/>
      <c r="D154" s="1786"/>
      <c r="E154" s="1787"/>
      <c r="F154" s="1788"/>
      <c r="G154" s="1788"/>
      <c r="H154" s="1788"/>
      <c r="I154" s="1788"/>
      <c r="J154" s="1788"/>
      <c r="K154" s="1788"/>
      <c r="L154" s="1788"/>
      <c r="M154" s="346">
        <f t="shared" si="123"/>
        <v>0</v>
      </c>
      <c r="N154" s="1789"/>
      <c r="O154" s="1789"/>
      <c r="P154" s="1789"/>
      <c r="Q154" s="348">
        <f t="shared" si="124"/>
        <v>0</v>
      </c>
      <c r="R154" s="1790"/>
      <c r="S154" s="1791"/>
      <c r="T154" s="1791"/>
      <c r="U154" s="1791"/>
      <c r="V154" s="1791"/>
      <c r="W154" s="346">
        <f t="shared" si="125"/>
        <v>0</v>
      </c>
      <c r="X154" s="1790"/>
      <c r="Y154" s="1791"/>
      <c r="Z154" s="1791"/>
      <c r="AA154" s="1791"/>
      <c r="AB154" s="1791"/>
      <c r="AC154" s="1791"/>
      <c r="AD154" s="1791"/>
      <c r="AE154" s="1791"/>
      <c r="AF154" s="1791"/>
      <c r="AG154" s="346">
        <f t="shared" si="126"/>
        <v>0</v>
      </c>
      <c r="AH154" s="1792"/>
      <c r="AI154" s="351">
        <f t="shared" si="127"/>
        <v>0</v>
      </c>
      <c r="AJ154" s="1787"/>
      <c r="AK154" s="1788"/>
      <c r="AL154" s="1788"/>
      <c r="AM154" s="1788"/>
      <c r="AN154" s="1788"/>
      <c r="AO154" s="1788"/>
      <c r="AP154" s="346">
        <f t="shared" si="128"/>
        <v>0</v>
      </c>
      <c r="AQ154" s="1789"/>
      <c r="AR154" s="1792"/>
      <c r="AS154" s="1789"/>
      <c r="AT154" s="352">
        <f t="shared" si="120"/>
        <v>0</v>
      </c>
      <c r="AU154" s="1785"/>
      <c r="AV154" s="1793"/>
      <c r="AW154" s="1793"/>
      <c r="AX154" s="346">
        <f t="shared" si="129"/>
        <v>0</v>
      </c>
      <c r="AY154" s="1789"/>
      <c r="AZ154" s="1789"/>
      <c r="BA154" s="352">
        <f t="shared" si="130"/>
        <v>0</v>
      </c>
      <c r="BB154" s="1792"/>
      <c r="BC154" s="352">
        <f t="shared" si="122"/>
        <v>0</v>
      </c>
    </row>
    <row r="155" spans="1:56" hidden="1" outlineLevel="2">
      <c r="A155" s="1778" t="str">
        <f>Cover!C26</f>
        <v>- none -</v>
      </c>
      <c r="B155" s="1784"/>
      <c r="C155" s="1785"/>
      <c r="D155" s="1786"/>
      <c r="E155" s="1787"/>
      <c r="F155" s="1788"/>
      <c r="G155" s="1788"/>
      <c r="H155" s="1788"/>
      <c r="I155" s="1788"/>
      <c r="J155" s="1788"/>
      <c r="K155" s="1788"/>
      <c r="L155" s="1788"/>
      <c r="M155" s="346">
        <f t="shared" si="123"/>
        <v>0</v>
      </c>
      <c r="N155" s="1789"/>
      <c r="O155" s="1789"/>
      <c r="P155" s="1789"/>
      <c r="Q155" s="348">
        <f t="shared" si="124"/>
        <v>0</v>
      </c>
      <c r="R155" s="1790"/>
      <c r="S155" s="1791"/>
      <c r="T155" s="1791"/>
      <c r="U155" s="1791"/>
      <c r="V155" s="1791"/>
      <c r="W155" s="346">
        <f t="shared" si="125"/>
        <v>0</v>
      </c>
      <c r="X155" s="1790"/>
      <c r="Y155" s="1791"/>
      <c r="Z155" s="1791"/>
      <c r="AA155" s="1791"/>
      <c r="AB155" s="1791"/>
      <c r="AC155" s="1791"/>
      <c r="AD155" s="1791"/>
      <c r="AE155" s="1791"/>
      <c r="AF155" s="1791"/>
      <c r="AG155" s="346">
        <f t="shared" si="126"/>
        <v>0</v>
      </c>
      <c r="AH155" s="1792"/>
      <c r="AI155" s="351">
        <f t="shared" si="127"/>
        <v>0</v>
      </c>
      <c r="AJ155" s="1787"/>
      <c r="AK155" s="1788"/>
      <c r="AL155" s="1788"/>
      <c r="AM155" s="1788"/>
      <c r="AN155" s="1788"/>
      <c r="AO155" s="1788"/>
      <c r="AP155" s="346">
        <f t="shared" si="128"/>
        <v>0</v>
      </c>
      <c r="AQ155" s="1789"/>
      <c r="AR155" s="1792"/>
      <c r="AS155" s="1789"/>
      <c r="AT155" s="352">
        <f t="shared" si="120"/>
        <v>0</v>
      </c>
      <c r="AU155" s="1785"/>
      <c r="AV155" s="1793"/>
      <c r="AW155" s="1793"/>
      <c r="AX155" s="346">
        <f t="shared" si="129"/>
        <v>0</v>
      </c>
      <c r="AY155" s="1789"/>
      <c r="AZ155" s="1789"/>
      <c r="BA155" s="352">
        <f t="shared" si="130"/>
        <v>0</v>
      </c>
      <c r="BB155" s="1792"/>
      <c r="BC155" s="352">
        <f t="shared" si="122"/>
        <v>0</v>
      </c>
    </row>
    <row r="156" spans="1:56" hidden="1" outlineLevel="2">
      <c r="A156" s="1778" t="str">
        <f>Cover!C27</f>
        <v>- none -</v>
      </c>
      <c r="B156" s="1784"/>
      <c r="C156" s="1785"/>
      <c r="D156" s="1786"/>
      <c r="E156" s="1787"/>
      <c r="F156" s="1788"/>
      <c r="G156" s="1788"/>
      <c r="H156" s="1788"/>
      <c r="I156" s="1788"/>
      <c r="J156" s="1788"/>
      <c r="K156" s="1788"/>
      <c r="L156" s="1788"/>
      <c r="M156" s="346">
        <f t="shared" si="123"/>
        <v>0</v>
      </c>
      <c r="N156" s="1789"/>
      <c r="O156" s="1789"/>
      <c r="P156" s="1789"/>
      <c r="Q156" s="348">
        <f t="shared" si="124"/>
        <v>0</v>
      </c>
      <c r="R156" s="1790"/>
      <c r="S156" s="1791"/>
      <c r="T156" s="1791"/>
      <c r="U156" s="1791"/>
      <c r="V156" s="1791"/>
      <c r="W156" s="346">
        <f t="shared" si="125"/>
        <v>0</v>
      </c>
      <c r="X156" s="1790"/>
      <c r="Y156" s="1791"/>
      <c r="Z156" s="1791"/>
      <c r="AA156" s="1791"/>
      <c r="AB156" s="1791"/>
      <c r="AC156" s="1791"/>
      <c r="AD156" s="1791"/>
      <c r="AE156" s="1791"/>
      <c r="AF156" s="1791"/>
      <c r="AG156" s="346">
        <f t="shared" si="126"/>
        <v>0</v>
      </c>
      <c r="AH156" s="1792"/>
      <c r="AI156" s="351">
        <f t="shared" si="127"/>
        <v>0</v>
      </c>
      <c r="AJ156" s="1787"/>
      <c r="AK156" s="1788"/>
      <c r="AL156" s="1788"/>
      <c r="AM156" s="1788"/>
      <c r="AN156" s="1788"/>
      <c r="AO156" s="1788"/>
      <c r="AP156" s="346">
        <f t="shared" si="128"/>
        <v>0</v>
      </c>
      <c r="AQ156" s="1789"/>
      <c r="AR156" s="1792"/>
      <c r="AS156" s="1789"/>
      <c r="AT156" s="352">
        <f t="shared" si="120"/>
        <v>0</v>
      </c>
      <c r="AU156" s="1785"/>
      <c r="AV156" s="1793"/>
      <c r="AW156" s="1793"/>
      <c r="AX156" s="346">
        <f t="shared" si="129"/>
        <v>0</v>
      </c>
      <c r="AY156" s="1789"/>
      <c r="AZ156" s="1789"/>
      <c r="BA156" s="352">
        <f t="shared" si="130"/>
        <v>0</v>
      </c>
      <c r="BB156" s="1792"/>
      <c r="BC156" s="352">
        <f t="shared" si="122"/>
        <v>0</v>
      </c>
    </row>
    <row r="157" spans="1:56" hidden="1" outlineLevel="2">
      <c r="A157" s="1778" t="str">
        <f>Cover!C28</f>
        <v>- none -</v>
      </c>
      <c r="B157" s="1784"/>
      <c r="C157" s="1785"/>
      <c r="D157" s="1786"/>
      <c r="E157" s="1787"/>
      <c r="F157" s="1788"/>
      <c r="G157" s="1788"/>
      <c r="H157" s="1788"/>
      <c r="I157" s="1788"/>
      <c r="J157" s="1788"/>
      <c r="K157" s="1788"/>
      <c r="L157" s="1788"/>
      <c r="M157" s="346">
        <f t="shared" si="123"/>
        <v>0</v>
      </c>
      <c r="N157" s="1789"/>
      <c r="O157" s="1789"/>
      <c r="P157" s="1789"/>
      <c r="Q157" s="348">
        <f t="shared" si="124"/>
        <v>0</v>
      </c>
      <c r="R157" s="1790"/>
      <c r="S157" s="1791"/>
      <c r="T157" s="1791"/>
      <c r="U157" s="1791"/>
      <c r="V157" s="1791"/>
      <c r="W157" s="346">
        <f t="shared" si="125"/>
        <v>0</v>
      </c>
      <c r="X157" s="1790"/>
      <c r="Y157" s="1791"/>
      <c r="Z157" s="1791"/>
      <c r="AA157" s="1791"/>
      <c r="AB157" s="1791"/>
      <c r="AC157" s="1791"/>
      <c r="AD157" s="1791"/>
      <c r="AE157" s="1791"/>
      <c r="AF157" s="1791"/>
      <c r="AG157" s="346">
        <f t="shared" si="126"/>
        <v>0</v>
      </c>
      <c r="AH157" s="1792"/>
      <c r="AI157" s="351">
        <f t="shared" si="127"/>
        <v>0</v>
      </c>
      <c r="AJ157" s="1787"/>
      <c r="AK157" s="1788"/>
      <c r="AL157" s="1788"/>
      <c r="AM157" s="1788"/>
      <c r="AN157" s="1788"/>
      <c r="AO157" s="1788"/>
      <c r="AP157" s="346">
        <f t="shared" si="128"/>
        <v>0</v>
      </c>
      <c r="AQ157" s="1789"/>
      <c r="AR157" s="1792"/>
      <c r="AS157" s="1789"/>
      <c r="AT157" s="352">
        <f t="shared" si="120"/>
        <v>0</v>
      </c>
      <c r="AU157" s="1785"/>
      <c r="AV157" s="1793"/>
      <c r="AW157" s="1793"/>
      <c r="AX157" s="346">
        <f t="shared" si="129"/>
        <v>0</v>
      </c>
      <c r="AY157" s="1789"/>
      <c r="AZ157" s="1789"/>
      <c r="BA157" s="352">
        <f t="shared" si="130"/>
        <v>0</v>
      </c>
      <c r="BB157" s="1792"/>
      <c r="BC157" s="352">
        <f t="shared" si="122"/>
        <v>0</v>
      </c>
      <c r="BD157" s="498"/>
    </row>
    <row r="158" spans="1:56" hidden="1" outlineLevel="2">
      <c r="A158" s="1778" t="str">
        <f>Cover!C29</f>
        <v>- none -</v>
      </c>
      <c r="B158" s="1784"/>
      <c r="C158" s="1785"/>
      <c r="D158" s="1786"/>
      <c r="E158" s="1787"/>
      <c r="F158" s="1788"/>
      <c r="G158" s="1788"/>
      <c r="H158" s="1788"/>
      <c r="I158" s="1788"/>
      <c r="J158" s="1788"/>
      <c r="K158" s="1788"/>
      <c r="L158" s="1788"/>
      <c r="M158" s="346">
        <f t="shared" si="123"/>
        <v>0</v>
      </c>
      <c r="N158" s="1789"/>
      <c r="O158" s="1789"/>
      <c r="P158" s="1789"/>
      <c r="Q158" s="348">
        <f t="shared" si="124"/>
        <v>0</v>
      </c>
      <c r="R158" s="1790"/>
      <c r="S158" s="1791"/>
      <c r="T158" s="1791"/>
      <c r="U158" s="1791"/>
      <c r="V158" s="1791"/>
      <c r="W158" s="346">
        <f t="shared" si="125"/>
        <v>0</v>
      </c>
      <c r="X158" s="1790"/>
      <c r="Y158" s="1791"/>
      <c r="Z158" s="1791"/>
      <c r="AA158" s="1791"/>
      <c r="AB158" s="1791"/>
      <c r="AC158" s="1791"/>
      <c r="AD158" s="1791"/>
      <c r="AE158" s="1791"/>
      <c r="AF158" s="1791"/>
      <c r="AG158" s="346">
        <f t="shared" si="126"/>
        <v>0</v>
      </c>
      <c r="AH158" s="1792"/>
      <c r="AI158" s="351">
        <f t="shared" si="127"/>
        <v>0</v>
      </c>
      <c r="AJ158" s="1787"/>
      <c r="AK158" s="1788"/>
      <c r="AL158" s="1788"/>
      <c r="AM158" s="1788"/>
      <c r="AN158" s="1788"/>
      <c r="AO158" s="1788"/>
      <c r="AP158" s="346">
        <f t="shared" si="128"/>
        <v>0</v>
      </c>
      <c r="AQ158" s="1789"/>
      <c r="AR158" s="1792"/>
      <c r="AS158" s="1789"/>
      <c r="AT158" s="352">
        <f t="shared" si="120"/>
        <v>0</v>
      </c>
      <c r="AU158" s="1785"/>
      <c r="AV158" s="1793"/>
      <c r="AW158" s="1793"/>
      <c r="AX158" s="346">
        <f t="shared" si="129"/>
        <v>0</v>
      </c>
      <c r="AY158" s="1789"/>
      <c r="AZ158" s="1789"/>
      <c r="BA158" s="352">
        <f t="shared" si="130"/>
        <v>0</v>
      </c>
      <c r="BB158" s="1792"/>
      <c r="BC158" s="352">
        <f t="shared" si="122"/>
        <v>0</v>
      </c>
      <c r="BD158" s="499"/>
    </row>
    <row r="159" spans="1:56" hidden="1" outlineLevel="2">
      <c r="A159" s="1778" t="str">
        <f>Cover!C30</f>
        <v>- none -</v>
      </c>
      <c r="B159" s="1784"/>
      <c r="C159" s="1785"/>
      <c r="D159" s="1786"/>
      <c r="E159" s="1787"/>
      <c r="F159" s="1788"/>
      <c r="G159" s="1788"/>
      <c r="H159" s="1788"/>
      <c r="I159" s="1788"/>
      <c r="J159" s="1788"/>
      <c r="K159" s="1788"/>
      <c r="L159" s="1788"/>
      <c r="M159" s="346">
        <f t="shared" si="123"/>
        <v>0</v>
      </c>
      <c r="N159" s="1789"/>
      <c r="O159" s="1789"/>
      <c r="P159" s="1789"/>
      <c r="Q159" s="348">
        <f t="shared" si="124"/>
        <v>0</v>
      </c>
      <c r="R159" s="1790"/>
      <c r="S159" s="1791"/>
      <c r="T159" s="1791"/>
      <c r="U159" s="1791"/>
      <c r="V159" s="1791"/>
      <c r="W159" s="346">
        <f t="shared" si="125"/>
        <v>0</v>
      </c>
      <c r="X159" s="1790"/>
      <c r="Y159" s="1791"/>
      <c r="Z159" s="1791"/>
      <c r="AA159" s="1791"/>
      <c r="AB159" s="1791"/>
      <c r="AC159" s="1791"/>
      <c r="AD159" s="1791"/>
      <c r="AE159" s="1791"/>
      <c r="AF159" s="1791"/>
      <c r="AG159" s="346">
        <f t="shared" si="126"/>
        <v>0</v>
      </c>
      <c r="AH159" s="1792"/>
      <c r="AI159" s="351">
        <f t="shared" si="127"/>
        <v>0</v>
      </c>
      <c r="AJ159" s="1787"/>
      <c r="AK159" s="1788"/>
      <c r="AL159" s="1788"/>
      <c r="AM159" s="1788"/>
      <c r="AN159" s="1788"/>
      <c r="AO159" s="1788"/>
      <c r="AP159" s="346">
        <f t="shared" si="128"/>
        <v>0</v>
      </c>
      <c r="AQ159" s="1789"/>
      <c r="AR159" s="1792"/>
      <c r="AS159" s="1789"/>
      <c r="AT159" s="352">
        <f t="shared" si="120"/>
        <v>0</v>
      </c>
      <c r="AU159" s="1785"/>
      <c r="AV159" s="1793"/>
      <c r="AW159" s="1793"/>
      <c r="AX159" s="346">
        <f t="shared" si="129"/>
        <v>0</v>
      </c>
      <c r="AY159" s="1789"/>
      <c r="AZ159" s="1789"/>
      <c r="BA159" s="352">
        <f t="shared" si="130"/>
        <v>0</v>
      </c>
      <c r="BB159" s="1792"/>
      <c r="BC159" s="352">
        <f t="shared" si="122"/>
        <v>0</v>
      </c>
      <c r="BD159" s="498"/>
    </row>
    <row r="160" spans="1:56" hidden="1" outlineLevel="2">
      <c r="A160" s="1778" t="str">
        <f>Cover!C31</f>
        <v>- none -</v>
      </c>
      <c r="B160" s="1784"/>
      <c r="C160" s="1785"/>
      <c r="D160" s="1786"/>
      <c r="E160" s="1787"/>
      <c r="F160" s="1788"/>
      <c r="G160" s="1788"/>
      <c r="H160" s="1788"/>
      <c r="I160" s="1788"/>
      <c r="J160" s="1788"/>
      <c r="K160" s="1788"/>
      <c r="L160" s="1788"/>
      <c r="M160" s="346">
        <f t="shared" si="123"/>
        <v>0</v>
      </c>
      <c r="N160" s="1789"/>
      <c r="O160" s="1789"/>
      <c r="P160" s="1789"/>
      <c r="Q160" s="348">
        <f t="shared" si="124"/>
        <v>0</v>
      </c>
      <c r="R160" s="1790"/>
      <c r="S160" s="1791"/>
      <c r="T160" s="1791"/>
      <c r="U160" s="1791"/>
      <c r="V160" s="1791"/>
      <c r="W160" s="346">
        <f t="shared" si="125"/>
        <v>0</v>
      </c>
      <c r="X160" s="1790"/>
      <c r="Y160" s="1791"/>
      <c r="Z160" s="1791"/>
      <c r="AA160" s="1791"/>
      <c r="AB160" s="1791"/>
      <c r="AC160" s="1791"/>
      <c r="AD160" s="1791"/>
      <c r="AE160" s="1791"/>
      <c r="AF160" s="1791"/>
      <c r="AG160" s="346">
        <f t="shared" si="126"/>
        <v>0</v>
      </c>
      <c r="AH160" s="1792"/>
      <c r="AI160" s="351">
        <f t="shared" si="127"/>
        <v>0</v>
      </c>
      <c r="AJ160" s="1787"/>
      <c r="AK160" s="1788"/>
      <c r="AL160" s="1788"/>
      <c r="AM160" s="1788"/>
      <c r="AN160" s="1788"/>
      <c r="AO160" s="1788"/>
      <c r="AP160" s="346">
        <f t="shared" si="128"/>
        <v>0</v>
      </c>
      <c r="AQ160" s="1789"/>
      <c r="AR160" s="1792"/>
      <c r="AS160" s="1789"/>
      <c r="AT160" s="352">
        <f t="shared" si="120"/>
        <v>0</v>
      </c>
      <c r="AU160" s="1785"/>
      <c r="AV160" s="1793"/>
      <c r="AW160" s="1793"/>
      <c r="AX160" s="346">
        <f t="shared" si="129"/>
        <v>0</v>
      </c>
      <c r="AY160" s="1789"/>
      <c r="AZ160" s="1789"/>
      <c r="BA160" s="352">
        <f t="shared" si="130"/>
        <v>0</v>
      </c>
      <c r="BB160" s="1792"/>
      <c r="BC160" s="352">
        <f t="shared" si="122"/>
        <v>0</v>
      </c>
      <c r="BD160" s="498"/>
    </row>
    <row r="161" spans="1:56" hidden="1" outlineLevel="2">
      <c r="A161" s="1778" t="str">
        <f>Cover!C32</f>
        <v>- none -</v>
      </c>
      <c r="B161" s="1784"/>
      <c r="C161" s="1785"/>
      <c r="D161" s="1786"/>
      <c r="E161" s="1787"/>
      <c r="F161" s="1788"/>
      <c r="G161" s="1788"/>
      <c r="H161" s="1788"/>
      <c r="I161" s="1788"/>
      <c r="J161" s="1788"/>
      <c r="K161" s="1788"/>
      <c r="L161" s="1788"/>
      <c r="M161" s="346">
        <f t="shared" si="123"/>
        <v>0</v>
      </c>
      <c r="N161" s="1789"/>
      <c r="O161" s="1789"/>
      <c r="P161" s="1789"/>
      <c r="Q161" s="348">
        <f t="shared" si="124"/>
        <v>0</v>
      </c>
      <c r="R161" s="1790"/>
      <c r="S161" s="1791"/>
      <c r="T161" s="1791"/>
      <c r="U161" s="1791"/>
      <c r="V161" s="1791"/>
      <c r="W161" s="346">
        <f t="shared" si="125"/>
        <v>0</v>
      </c>
      <c r="X161" s="1790"/>
      <c r="Y161" s="1791"/>
      <c r="Z161" s="1791"/>
      <c r="AA161" s="1791"/>
      <c r="AB161" s="1791"/>
      <c r="AC161" s="1791"/>
      <c r="AD161" s="1791"/>
      <c r="AE161" s="1791"/>
      <c r="AF161" s="1791"/>
      <c r="AG161" s="346">
        <f t="shared" si="126"/>
        <v>0</v>
      </c>
      <c r="AH161" s="1792"/>
      <c r="AI161" s="351">
        <f t="shared" si="127"/>
        <v>0</v>
      </c>
      <c r="AJ161" s="1787"/>
      <c r="AK161" s="1788"/>
      <c r="AL161" s="1788"/>
      <c r="AM161" s="1788"/>
      <c r="AN161" s="1788"/>
      <c r="AO161" s="1788"/>
      <c r="AP161" s="346">
        <f t="shared" si="128"/>
        <v>0</v>
      </c>
      <c r="AQ161" s="1789"/>
      <c r="AR161" s="1792"/>
      <c r="AS161" s="1789"/>
      <c r="AT161" s="352">
        <f t="shared" si="120"/>
        <v>0</v>
      </c>
      <c r="AU161" s="1785"/>
      <c r="AV161" s="1793"/>
      <c r="AW161" s="1793"/>
      <c r="AX161" s="346">
        <f t="shared" si="129"/>
        <v>0</v>
      </c>
      <c r="AY161" s="1789"/>
      <c r="AZ161" s="1789"/>
      <c r="BA161" s="352">
        <f t="shared" si="130"/>
        <v>0</v>
      </c>
      <c r="BB161" s="1792"/>
      <c r="BC161" s="352">
        <f t="shared" si="122"/>
        <v>0</v>
      </c>
      <c r="BD161" s="498"/>
    </row>
    <row r="162" spans="1:56" hidden="1" outlineLevel="2">
      <c r="A162" s="1778" t="str">
        <f>Cover!C33</f>
        <v>- none -</v>
      </c>
      <c r="B162" s="1784"/>
      <c r="C162" s="1785"/>
      <c r="D162" s="1786"/>
      <c r="E162" s="1787"/>
      <c r="F162" s="1788"/>
      <c r="G162" s="1788"/>
      <c r="H162" s="1788"/>
      <c r="I162" s="1788"/>
      <c r="J162" s="1788"/>
      <c r="K162" s="1788"/>
      <c r="L162" s="1788"/>
      <c r="M162" s="346">
        <f t="shared" si="123"/>
        <v>0</v>
      </c>
      <c r="N162" s="1789"/>
      <c r="O162" s="1789"/>
      <c r="P162" s="1789"/>
      <c r="Q162" s="348">
        <f t="shared" si="124"/>
        <v>0</v>
      </c>
      <c r="R162" s="1790"/>
      <c r="S162" s="1791"/>
      <c r="T162" s="1791"/>
      <c r="U162" s="1791"/>
      <c r="V162" s="1791"/>
      <c r="W162" s="346">
        <f t="shared" si="125"/>
        <v>0</v>
      </c>
      <c r="X162" s="1790"/>
      <c r="Y162" s="1791"/>
      <c r="Z162" s="1791"/>
      <c r="AA162" s="1791"/>
      <c r="AB162" s="1791"/>
      <c r="AC162" s="1791"/>
      <c r="AD162" s="1791"/>
      <c r="AE162" s="1791"/>
      <c r="AF162" s="1791"/>
      <c r="AG162" s="346">
        <f t="shared" si="126"/>
        <v>0</v>
      </c>
      <c r="AH162" s="1792"/>
      <c r="AI162" s="351">
        <f t="shared" si="127"/>
        <v>0</v>
      </c>
      <c r="AJ162" s="1787"/>
      <c r="AK162" s="1788"/>
      <c r="AL162" s="1788"/>
      <c r="AM162" s="1788"/>
      <c r="AN162" s="1788"/>
      <c r="AO162" s="1788"/>
      <c r="AP162" s="346">
        <f t="shared" si="128"/>
        <v>0</v>
      </c>
      <c r="AQ162" s="1789"/>
      <c r="AR162" s="1792"/>
      <c r="AS162" s="1789"/>
      <c r="AT162" s="352">
        <f t="shared" si="120"/>
        <v>0</v>
      </c>
      <c r="AU162" s="1785"/>
      <c r="AV162" s="1793"/>
      <c r="AW162" s="1793"/>
      <c r="AX162" s="346">
        <f t="shared" si="129"/>
        <v>0</v>
      </c>
      <c r="AY162" s="1789"/>
      <c r="AZ162" s="1789"/>
      <c r="BA162" s="352">
        <f t="shared" si="130"/>
        <v>0</v>
      </c>
      <c r="BB162" s="1792"/>
      <c r="BC162" s="352">
        <f t="shared" si="122"/>
        <v>0</v>
      </c>
      <c r="BD162" s="498"/>
    </row>
    <row r="163" spans="1:56" hidden="1" outlineLevel="2">
      <c r="A163" s="1778" t="str">
        <f>Cover!C34</f>
        <v>- none -</v>
      </c>
      <c r="B163" s="1784"/>
      <c r="C163" s="1785"/>
      <c r="D163" s="1786"/>
      <c r="E163" s="1787"/>
      <c r="F163" s="1788"/>
      <c r="G163" s="1788"/>
      <c r="H163" s="1788"/>
      <c r="I163" s="1788"/>
      <c r="J163" s="1788"/>
      <c r="K163" s="1788"/>
      <c r="L163" s="1788"/>
      <c r="M163" s="346">
        <f t="shared" si="123"/>
        <v>0</v>
      </c>
      <c r="N163" s="1789"/>
      <c r="O163" s="1789"/>
      <c r="P163" s="1789"/>
      <c r="Q163" s="348">
        <f t="shared" si="124"/>
        <v>0</v>
      </c>
      <c r="R163" s="1790"/>
      <c r="S163" s="1791"/>
      <c r="T163" s="1791"/>
      <c r="U163" s="1791"/>
      <c r="V163" s="1791"/>
      <c r="W163" s="346">
        <f t="shared" si="125"/>
        <v>0</v>
      </c>
      <c r="X163" s="1790"/>
      <c r="Y163" s="1791"/>
      <c r="Z163" s="1791"/>
      <c r="AA163" s="1791"/>
      <c r="AB163" s="1791"/>
      <c r="AC163" s="1791"/>
      <c r="AD163" s="1791"/>
      <c r="AE163" s="1791"/>
      <c r="AF163" s="1791"/>
      <c r="AG163" s="346">
        <f t="shared" si="126"/>
        <v>0</v>
      </c>
      <c r="AH163" s="1792"/>
      <c r="AI163" s="351">
        <f t="shared" si="127"/>
        <v>0</v>
      </c>
      <c r="AJ163" s="1787"/>
      <c r="AK163" s="1788"/>
      <c r="AL163" s="1788"/>
      <c r="AM163" s="1788"/>
      <c r="AN163" s="1788"/>
      <c r="AO163" s="1788"/>
      <c r="AP163" s="346">
        <f t="shared" si="128"/>
        <v>0</v>
      </c>
      <c r="AQ163" s="1789"/>
      <c r="AR163" s="1792"/>
      <c r="AS163" s="1789"/>
      <c r="AT163" s="352">
        <f t="shared" si="120"/>
        <v>0</v>
      </c>
      <c r="AU163" s="1785"/>
      <c r="AV163" s="1793"/>
      <c r="AW163" s="1793"/>
      <c r="AX163" s="346">
        <f t="shared" si="129"/>
        <v>0</v>
      </c>
      <c r="AY163" s="1789"/>
      <c r="AZ163" s="1789"/>
      <c r="BA163" s="352">
        <f t="shared" si="130"/>
        <v>0</v>
      </c>
      <c r="BB163" s="1792"/>
      <c r="BC163" s="352">
        <f t="shared" si="122"/>
        <v>0</v>
      </c>
      <c r="BD163" s="498"/>
    </row>
    <row r="164" spans="1:56" hidden="1" outlineLevel="2">
      <c r="A164" s="1778" t="str">
        <f>Cover!C35</f>
        <v>- none -</v>
      </c>
      <c r="B164" s="1784"/>
      <c r="C164" s="1785"/>
      <c r="D164" s="1786"/>
      <c r="E164" s="1787"/>
      <c r="F164" s="1788"/>
      <c r="G164" s="1788"/>
      <c r="H164" s="1788"/>
      <c r="I164" s="1788"/>
      <c r="J164" s="1788"/>
      <c r="K164" s="1788"/>
      <c r="L164" s="1788"/>
      <c r="M164" s="346">
        <f t="shared" si="123"/>
        <v>0</v>
      </c>
      <c r="N164" s="1789"/>
      <c r="O164" s="1789"/>
      <c r="P164" s="1789"/>
      <c r="Q164" s="348">
        <f t="shared" si="124"/>
        <v>0</v>
      </c>
      <c r="R164" s="1790"/>
      <c r="S164" s="1791"/>
      <c r="T164" s="1791"/>
      <c r="U164" s="1791"/>
      <c r="V164" s="1791"/>
      <c r="W164" s="346">
        <f t="shared" si="125"/>
        <v>0</v>
      </c>
      <c r="X164" s="1790"/>
      <c r="Y164" s="1791"/>
      <c r="Z164" s="1791"/>
      <c r="AA164" s="1791"/>
      <c r="AB164" s="1791"/>
      <c r="AC164" s="1791"/>
      <c r="AD164" s="1791"/>
      <c r="AE164" s="1791"/>
      <c r="AF164" s="1791"/>
      <c r="AG164" s="346">
        <f t="shared" si="126"/>
        <v>0</v>
      </c>
      <c r="AH164" s="1792"/>
      <c r="AI164" s="351">
        <f t="shared" si="127"/>
        <v>0</v>
      </c>
      <c r="AJ164" s="1787"/>
      <c r="AK164" s="1788"/>
      <c r="AL164" s="1788"/>
      <c r="AM164" s="1788"/>
      <c r="AN164" s="1788"/>
      <c r="AO164" s="1788"/>
      <c r="AP164" s="346">
        <f t="shared" si="128"/>
        <v>0</v>
      </c>
      <c r="AQ164" s="1789"/>
      <c r="AR164" s="1792"/>
      <c r="AS164" s="1789"/>
      <c r="AT164" s="352">
        <f t="shared" si="120"/>
        <v>0</v>
      </c>
      <c r="AU164" s="1785"/>
      <c r="AV164" s="1793"/>
      <c r="AW164" s="1793"/>
      <c r="AX164" s="346">
        <f t="shared" si="129"/>
        <v>0</v>
      </c>
      <c r="AY164" s="1789"/>
      <c r="AZ164" s="1789"/>
      <c r="BA164" s="352">
        <f t="shared" si="130"/>
        <v>0</v>
      </c>
      <c r="BB164" s="1792"/>
      <c r="BC164" s="352">
        <f t="shared" si="122"/>
        <v>0</v>
      </c>
      <c r="BD164" s="498"/>
    </row>
    <row r="165" spans="1:56" s="509" customFormat="1" collapsed="1">
      <c r="B165" s="506"/>
      <c r="C165" s="502"/>
      <c r="D165" s="503"/>
      <c r="E165" s="551"/>
      <c r="F165" s="552"/>
      <c r="G165" s="552"/>
      <c r="H165" s="552"/>
      <c r="I165" s="552"/>
      <c r="J165" s="552"/>
      <c r="K165" s="552"/>
      <c r="L165" s="552"/>
      <c r="M165" s="553"/>
      <c r="N165" s="504"/>
      <c r="O165" s="504"/>
      <c r="P165" s="504"/>
      <c r="Q165" s="542"/>
      <c r="R165" s="554"/>
      <c r="S165" s="555"/>
      <c r="T165" s="555"/>
      <c r="U165" s="555"/>
      <c r="V165" s="555"/>
      <c r="W165" s="553"/>
      <c r="X165" s="556"/>
      <c r="Y165" s="556"/>
      <c r="Z165" s="556"/>
      <c r="AA165" s="556"/>
      <c r="AB165" s="556"/>
      <c r="AC165" s="556"/>
      <c r="AD165" s="556"/>
      <c r="AE165" s="556"/>
      <c r="AF165" s="556"/>
      <c r="AG165" s="553"/>
      <c r="AH165" s="501"/>
      <c r="AI165" s="531"/>
      <c r="AJ165" s="551"/>
      <c r="AK165" s="552"/>
      <c r="AL165" s="552"/>
      <c r="AM165" s="552"/>
      <c r="AN165" s="552"/>
      <c r="AO165" s="552"/>
      <c r="AP165" s="553"/>
      <c r="AQ165" s="504"/>
      <c r="AR165" s="501"/>
      <c r="AS165" s="504"/>
      <c r="AT165" s="525"/>
      <c r="AU165" s="502"/>
      <c r="AV165" s="505"/>
      <c r="AW165" s="505"/>
      <c r="AX165" s="553"/>
      <c r="AY165" s="504"/>
      <c r="AZ165" s="504"/>
      <c r="BA165" s="525"/>
      <c r="BB165" s="501"/>
      <c r="BC165" s="525"/>
    </row>
    <row r="166" spans="1:56">
      <c r="A166" s="567" t="s">
        <v>456</v>
      </c>
      <c r="B166" s="1564"/>
      <c r="C166" s="1565"/>
      <c r="D166" s="1566"/>
      <c r="E166" s="1567"/>
      <c r="F166" s="1568"/>
      <c r="G166" s="1568"/>
      <c r="H166" s="1568"/>
      <c r="I166" s="1568"/>
      <c r="J166" s="1568"/>
      <c r="K166" s="1568"/>
      <c r="L166" s="1568"/>
      <c r="M166" s="1569"/>
      <c r="N166" s="1570"/>
      <c r="O166" s="1570"/>
      <c r="P166" s="1570"/>
      <c r="Q166" s="1795"/>
      <c r="R166" s="1574"/>
      <c r="S166" s="1575"/>
      <c r="T166" s="1575"/>
      <c r="U166" s="1575"/>
      <c r="V166" s="1575"/>
      <c r="W166" s="1800"/>
      <c r="X166" s="1574"/>
      <c r="Y166" s="1575"/>
      <c r="Z166" s="1575"/>
      <c r="AA166" s="1575"/>
      <c r="AB166" s="1575"/>
      <c r="AC166" s="1575"/>
      <c r="AD166" s="1575"/>
      <c r="AE166" s="1575"/>
      <c r="AF166" s="1575"/>
      <c r="AG166" s="1800"/>
      <c r="AH166" s="1563"/>
      <c r="AI166" s="1796"/>
      <c r="AJ166" s="1567"/>
      <c r="AK166" s="1568"/>
      <c r="AL166" s="1568"/>
      <c r="AM166" s="1568"/>
      <c r="AN166" s="1568"/>
      <c r="AO166" s="1568"/>
      <c r="AP166" s="1800"/>
      <c r="AQ166" s="1570"/>
      <c r="AR166" s="1563"/>
      <c r="AS166" s="1570"/>
      <c r="AT166" s="1576"/>
      <c r="AU166" s="1565"/>
      <c r="AV166" s="1577"/>
      <c r="AW166" s="1577"/>
      <c r="AX166" s="1569"/>
      <c r="AY166" s="1570"/>
      <c r="AZ166" s="1570"/>
      <c r="BA166" s="1576"/>
      <c r="BB166" s="1563"/>
      <c r="BC166" s="352">
        <f>W166+Q166+AG166+AI166+AP166</f>
        <v>0</v>
      </c>
    </row>
    <row r="167" spans="1:56" s="509" customFormat="1" collapsed="1">
      <c r="B167" s="506"/>
      <c r="C167" s="502"/>
      <c r="D167" s="503"/>
      <c r="E167" s="551"/>
      <c r="F167" s="552"/>
      <c r="G167" s="552"/>
      <c r="H167" s="552"/>
      <c r="I167" s="552"/>
      <c r="J167" s="552"/>
      <c r="K167" s="552"/>
      <c r="L167" s="552"/>
      <c r="M167" s="553"/>
      <c r="N167" s="504"/>
      <c r="O167" s="504"/>
      <c r="P167" s="504"/>
      <c r="Q167" s="542"/>
      <c r="R167" s="554"/>
      <c r="S167" s="555"/>
      <c r="T167" s="555"/>
      <c r="U167" s="555"/>
      <c r="V167" s="555"/>
      <c r="W167" s="553"/>
      <c r="X167" s="556"/>
      <c r="Y167" s="556"/>
      <c r="Z167" s="556"/>
      <c r="AA167" s="556"/>
      <c r="AB167" s="556"/>
      <c r="AC167" s="556"/>
      <c r="AD167" s="556"/>
      <c r="AE167" s="556"/>
      <c r="AF167" s="556"/>
      <c r="AG167" s="553"/>
      <c r="AH167" s="501"/>
      <c r="AI167" s="531"/>
      <c r="AJ167" s="551"/>
      <c r="AK167" s="552"/>
      <c r="AL167" s="552"/>
      <c r="AM167" s="552"/>
      <c r="AN167" s="552"/>
      <c r="AO167" s="552"/>
      <c r="AP167" s="553"/>
      <c r="AQ167" s="504"/>
      <c r="AR167" s="501"/>
      <c r="AS167" s="504"/>
      <c r="AT167" s="525"/>
      <c r="AU167" s="502"/>
      <c r="AV167" s="505"/>
      <c r="AW167" s="505"/>
      <c r="AX167" s="553"/>
      <c r="AY167" s="504"/>
      <c r="AZ167" s="504"/>
      <c r="BA167" s="525"/>
      <c r="BB167" s="501"/>
      <c r="BC167" s="525"/>
    </row>
    <row r="168" spans="1:56" s="509" customFormat="1">
      <c r="A168" s="567" t="s">
        <v>1557</v>
      </c>
      <c r="B168" s="1784"/>
      <c r="C168" s="1785"/>
      <c r="D168" s="1786"/>
      <c r="E168" s="1787"/>
      <c r="F168" s="1788"/>
      <c r="G168" s="1788"/>
      <c r="H168" s="1788"/>
      <c r="I168" s="1788"/>
      <c r="J168" s="1788"/>
      <c r="K168" s="1788"/>
      <c r="L168" s="1788"/>
      <c r="M168" s="346">
        <f>SUM(E168:L168)</f>
        <v>0</v>
      </c>
      <c r="N168" s="1789"/>
      <c r="O168" s="1789"/>
      <c r="P168" s="1789"/>
      <c r="Q168" s="348">
        <f>B168+C168+M168+N168+O168+P168+D168</f>
        <v>0</v>
      </c>
      <c r="R168" s="1790"/>
      <c r="S168" s="1791"/>
      <c r="T168" s="1791"/>
      <c r="U168" s="1791"/>
      <c r="V168" s="1791"/>
      <c r="W168" s="346">
        <f>SUM(R168:V168)</f>
        <v>0</v>
      </c>
      <c r="X168" s="1790"/>
      <c r="Y168" s="1791"/>
      <c r="Z168" s="1791"/>
      <c r="AA168" s="1791"/>
      <c r="AB168" s="1791"/>
      <c r="AC168" s="1791"/>
      <c r="AD168" s="1791"/>
      <c r="AE168" s="1791"/>
      <c r="AF168" s="1791"/>
      <c r="AG168" s="346">
        <f>SUM(X168:AF168)</f>
        <v>0</v>
      </c>
      <c r="AH168" s="1792"/>
      <c r="AI168" s="351">
        <f>Q168+W168+AG168+AH168</f>
        <v>0</v>
      </c>
      <c r="AJ168" s="1787"/>
      <c r="AK168" s="1788"/>
      <c r="AL168" s="1788"/>
      <c r="AM168" s="1788"/>
      <c r="AN168" s="1788"/>
      <c r="AO168" s="1788"/>
      <c r="AP168" s="346">
        <f>SUM(AJ168:AO168)</f>
        <v>0</v>
      </c>
      <c r="AQ168" s="1789"/>
      <c r="AR168" s="1792"/>
      <c r="AS168" s="1789"/>
      <c r="AT168" s="352">
        <f>AI168+AP168+AQ168+AR168+AS168</f>
        <v>0</v>
      </c>
      <c r="AU168" s="1785"/>
      <c r="AV168" s="1793"/>
      <c r="AW168" s="1793"/>
      <c r="AX168" s="346">
        <f>SUM(AU168:AW168)</f>
        <v>0</v>
      </c>
      <c r="AY168" s="1789"/>
      <c r="AZ168" s="1789"/>
      <c r="BA168" s="352">
        <f>AX168+AY168+AZ168</f>
        <v>0</v>
      </c>
      <c r="BB168" s="1792"/>
      <c r="BC168" s="352">
        <f>BA168+AT168+BB168</f>
        <v>0</v>
      </c>
    </row>
    <row r="169" spans="1:56" s="509" customFormat="1">
      <c r="B169" s="506"/>
      <c r="C169" s="502"/>
      <c r="D169" s="503"/>
      <c r="E169" s="551"/>
      <c r="F169" s="552"/>
      <c r="G169" s="552"/>
      <c r="H169" s="552"/>
      <c r="I169" s="552"/>
      <c r="J169" s="552"/>
      <c r="K169" s="552"/>
      <c r="L169" s="552"/>
      <c r="M169" s="553"/>
      <c r="N169" s="504"/>
      <c r="O169" s="504"/>
      <c r="P169" s="504"/>
      <c r="Q169" s="542"/>
      <c r="R169" s="554"/>
      <c r="S169" s="555"/>
      <c r="T169" s="555"/>
      <c r="U169" s="555"/>
      <c r="V169" s="555"/>
      <c r="W169" s="553"/>
      <c r="X169" s="556"/>
      <c r="Y169" s="556"/>
      <c r="Z169" s="556"/>
      <c r="AA169" s="556"/>
      <c r="AB169" s="556"/>
      <c r="AC169" s="556"/>
      <c r="AD169" s="556"/>
      <c r="AE169" s="556"/>
      <c r="AF169" s="556"/>
      <c r="AG169" s="553"/>
      <c r="AH169" s="501"/>
      <c r="AI169" s="531"/>
      <c r="AJ169" s="551"/>
      <c r="AK169" s="552"/>
      <c r="AL169" s="552"/>
      <c r="AM169" s="552"/>
      <c r="AN169" s="552"/>
      <c r="AO169" s="552"/>
      <c r="AP169" s="553"/>
      <c r="AQ169" s="504"/>
      <c r="AR169" s="501"/>
      <c r="AS169" s="504"/>
      <c r="AT169" s="525"/>
      <c r="AU169" s="502"/>
      <c r="AV169" s="505"/>
      <c r="AW169" s="505"/>
      <c r="AX169" s="553"/>
      <c r="AY169" s="504"/>
      <c r="AZ169" s="504"/>
      <c r="BA169" s="525"/>
      <c r="BB169" s="501"/>
      <c r="BC169" s="525"/>
    </row>
    <row r="170" spans="1:56">
      <c r="A170" s="527" t="s">
        <v>457</v>
      </c>
      <c r="B170" s="1450">
        <f>B125+B148+B149+B136+B145+B168</f>
        <v>0</v>
      </c>
      <c r="C170" s="368">
        <f t="shared" ref="C170:BB170" si="131">C125+C148+C149+C136+C145+C168</f>
        <v>0</v>
      </c>
      <c r="D170" s="709">
        <f t="shared" si="131"/>
        <v>0</v>
      </c>
      <c r="E170" s="1450">
        <f>E125+E148+E149+E136+E145+E168</f>
        <v>0</v>
      </c>
      <c r="F170" s="368">
        <f t="shared" si="131"/>
        <v>0</v>
      </c>
      <c r="G170" s="368">
        <f t="shared" si="131"/>
        <v>0</v>
      </c>
      <c r="H170" s="368">
        <f>H125+H148+H149+H136+H145+H168</f>
        <v>0</v>
      </c>
      <c r="I170" s="368">
        <f>I125+I148+I149+I136+I145+I168</f>
        <v>0</v>
      </c>
      <c r="J170" s="368">
        <f t="shared" si="131"/>
        <v>0</v>
      </c>
      <c r="K170" s="368">
        <f t="shared" si="131"/>
        <v>0</v>
      </c>
      <c r="L170" s="370">
        <f>L125+L148+L149+L136+L145+L168</f>
        <v>0</v>
      </c>
      <c r="M170" s="709">
        <f t="shared" si="131"/>
        <v>0</v>
      </c>
      <c r="N170" s="1450">
        <f t="shared" si="131"/>
        <v>0</v>
      </c>
      <c r="O170" s="1450">
        <f>O125+O148+O149+O136+O145+O168</f>
        <v>0</v>
      </c>
      <c r="P170" s="1450">
        <f t="shared" si="131"/>
        <v>0</v>
      </c>
      <c r="Q170" s="1450">
        <f t="shared" si="131"/>
        <v>0</v>
      </c>
      <c r="R170" s="1450">
        <f t="shared" si="131"/>
        <v>0</v>
      </c>
      <c r="S170" s="368">
        <f>S125+S148+S149+S136+S145+S168</f>
        <v>0</v>
      </c>
      <c r="T170" s="368">
        <f t="shared" si="131"/>
        <v>0</v>
      </c>
      <c r="U170" s="368">
        <f t="shared" si="131"/>
        <v>0</v>
      </c>
      <c r="V170" s="368">
        <f t="shared" si="131"/>
        <v>0</v>
      </c>
      <c r="W170" s="709">
        <f>W125+W148+W149+W136+W145+W168</f>
        <v>0</v>
      </c>
      <c r="X170" s="1450">
        <f t="shared" si="131"/>
        <v>0</v>
      </c>
      <c r="Y170" s="368">
        <f t="shared" si="131"/>
        <v>0</v>
      </c>
      <c r="Z170" s="368">
        <f t="shared" si="131"/>
        <v>0</v>
      </c>
      <c r="AA170" s="368">
        <f t="shared" si="131"/>
        <v>0</v>
      </c>
      <c r="AB170" s="368">
        <f t="shared" si="131"/>
        <v>0</v>
      </c>
      <c r="AC170" s="368">
        <f t="shared" si="131"/>
        <v>0</v>
      </c>
      <c r="AD170" s="368">
        <f t="shared" si="131"/>
        <v>0</v>
      </c>
      <c r="AE170" s="368">
        <f t="shared" si="131"/>
        <v>0</v>
      </c>
      <c r="AF170" s="370">
        <f t="shared" si="131"/>
        <v>0</v>
      </c>
      <c r="AG170" s="709">
        <f t="shared" si="131"/>
        <v>0</v>
      </c>
      <c r="AH170" s="1450">
        <f t="shared" si="131"/>
        <v>0</v>
      </c>
      <c r="AI170" s="1450">
        <f t="shared" si="131"/>
        <v>0</v>
      </c>
      <c r="AJ170" s="1450">
        <f t="shared" si="131"/>
        <v>0</v>
      </c>
      <c r="AK170" s="368">
        <f t="shared" si="131"/>
        <v>0</v>
      </c>
      <c r="AL170" s="368">
        <f t="shared" si="131"/>
        <v>0</v>
      </c>
      <c r="AM170" s="368">
        <f t="shared" si="131"/>
        <v>0</v>
      </c>
      <c r="AN170" s="368">
        <f t="shared" si="131"/>
        <v>0</v>
      </c>
      <c r="AO170" s="370">
        <f t="shared" si="131"/>
        <v>0</v>
      </c>
      <c r="AP170" s="709">
        <f t="shared" si="131"/>
        <v>0</v>
      </c>
      <c r="AQ170" s="1450">
        <f t="shared" si="131"/>
        <v>0</v>
      </c>
      <c r="AR170" s="1450">
        <f t="shared" si="131"/>
        <v>0</v>
      </c>
      <c r="AS170" s="1450">
        <f t="shared" si="131"/>
        <v>0</v>
      </c>
      <c r="AT170" s="1450">
        <f t="shared" si="131"/>
        <v>0</v>
      </c>
      <c r="AU170" s="1450">
        <f t="shared" si="131"/>
        <v>0</v>
      </c>
      <c r="AV170" s="368">
        <f t="shared" si="131"/>
        <v>0</v>
      </c>
      <c r="AW170" s="370">
        <f t="shared" si="131"/>
        <v>0</v>
      </c>
      <c r="AX170" s="709">
        <f t="shared" si="131"/>
        <v>0</v>
      </c>
      <c r="AY170" s="1450">
        <f t="shared" si="131"/>
        <v>0</v>
      </c>
      <c r="AZ170" s="1450">
        <f t="shared" si="131"/>
        <v>0</v>
      </c>
      <c r="BA170" s="1450">
        <f t="shared" si="131"/>
        <v>0</v>
      </c>
      <c r="BB170" s="1450">
        <f t="shared" si="131"/>
        <v>0</v>
      </c>
      <c r="BC170" s="1450">
        <f>BC125+BC148+BC149+BC136+BC145+BC166+BC168</f>
        <v>0</v>
      </c>
    </row>
    <row r="171" spans="1:56">
      <c r="A171" s="509"/>
      <c r="B171" s="1802"/>
      <c r="C171" s="1810"/>
      <c r="D171" s="1812"/>
      <c r="E171" s="569"/>
      <c r="F171" s="1813"/>
      <c r="G171" s="1813"/>
      <c r="H171" s="1813"/>
      <c r="I171" s="1813"/>
      <c r="J171" s="1813"/>
      <c r="K171" s="1813"/>
      <c r="L171" s="1813"/>
      <c r="M171" s="1813"/>
      <c r="N171" s="1805"/>
      <c r="O171" s="1805"/>
      <c r="P171" s="1803"/>
      <c r="Q171" s="1803"/>
      <c r="R171" s="1807"/>
      <c r="S171" s="1813"/>
      <c r="T171" s="1813"/>
      <c r="U171" s="1813"/>
      <c r="V171" s="1813"/>
      <c r="W171" s="1813"/>
      <c r="X171" s="1807"/>
      <c r="Y171" s="1813"/>
      <c r="Z171" s="1813"/>
      <c r="AA171" s="1813"/>
      <c r="AB171" s="1813"/>
      <c r="AC171" s="1813"/>
      <c r="AD171" s="1813"/>
      <c r="AE171" s="1813"/>
      <c r="AF171" s="1813"/>
      <c r="AG171" s="1813"/>
      <c r="AH171" s="1803"/>
      <c r="AI171" s="1803"/>
      <c r="AJ171" s="1807"/>
      <c r="AK171" s="1813"/>
      <c r="AL171" s="1813"/>
      <c r="AM171" s="1813"/>
      <c r="AN171" s="1813"/>
      <c r="AO171" s="1813"/>
      <c r="AP171" s="1813"/>
      <c r="AQ171" s="1803"/>
      <c r="AR171" s="1803"/>
      <c r="AS171" s="1803"/>
      <c r="AT171" s="1803"/>
      <c r="AU171" s="1802"/>
      <c r="AV171" s="1813"/>
      <c r="AW171" s="1813"/>
      <c r="AX171" s="1813"/>
      <c r="AY171" s="1802"/>
      <c r="AZ171" s="1802"/>
      <c r="BA171" s="1803"/>
      <c r="BB171" s="1803"/>
      <c r="BC171" s="1803"/>
      <c r="BD171" s="1803"/>
    </row>
    <row r="172" spans="1:56">
      <c r="B172" s="1803"/>
      <c r="C172" s="1809"/>
      <c r="D172" s="1809"/>
      <c r="E172" s="1803"/>
      <c r="F172" s="1809"/>
      <c r="G172" s="1809"/>
      <c r="H172" s="1809"/>
      <c r="I172" s="1809"/>
      <c r="J172" s="1809"/>
      <c r="K172" s="1809"/>
      <c r="L172" s="1809"/>
      <c r="M172" s="1809"/>
      <c r="N172" s="1803"/>
      <c r="O172" s="1803"/>
      <c r="P172" s="1803"/>
      <c r="Q172" s="1803"/>
      <c r="R172" s="1808"/>
      <c r="S172" s="1809"/>
      <c r="T172" s="1809"/>
      <c r="U172" s="1809"/>
      <c r="V172" s="1809"/>
      <c r="W172" s="1809"/>
      <c r="X172" s="1808"/>
      <c r="Y172" s="1809"/>
      <c r="Z172" s="1809"/>
      <c r="AA172" s="1809"/>
      <c r="AB172" s="1809"/>
      <c r="AC172" s="1809"/>
      <c r="AD172" s="1809"/>
      <c r="AE172" s="1809"/>
      <c r="AF172" s="1809"/>
      <c r="AG172" s="1809"/>
      <c r="AH172" s="1803"/>
      <c r="AI172" s="1803"/>
      <c r="AJ172" s="1803"/>
      <c r="AK172" s="1809"/>
      <c r="AL172" s="1809"/>
      <c r="AM172" s="1809"/>
      <c r="AN172" s="1809"/>
      <c r="AO172" s="1809"/>
      <c r="AP172" s="1809"/>
      <c r="AQ172" s="1803"/>
      <c r="AR172" s="1803"/>
      <c r="AS172" s="1803"/>
      <c r="AT172" s="1803"/>
      <c r="AU172" s="1803"/>
      <c r="AV172" s="1809"/>
      <c r="AW172" s="1809"/>
      <c r="AX172" s="1809"/>
      <c r="AY172" s="1803"/>
      <c r="AZ172" s="1803"/>
      <c r="BA172" s="1803"/>
      <c r="BB172" s="1803"/>
      <c r="BC172" s="1803"/>
      <c r="BD172" s="1803"/>
    </row>
    <row r="173" spans="1:56">
      <c r="A173" s="509" t="s">
        <v>1332</v>
      </c>
      <c r="B173" s="1803"/>
      <c r="C173" s="1809"/>
      <c r="D173" s="1809"/>
      <c r="E173" s="1803"/>
      <c r="F173" s="1809"/>
      <c r="G173" s="1809"/>
      <c r="H173" s="1809"/>
      <c r="I173" s="1809"/>
      <c r="J173" s="1809"/>
      <c r="K173" s="1809"/>
      <c r="L173" s="1809"/>
      <c r="M173" s="1809"/>
      <c r="N173" s="1803"/>
      <c r="O173" s="1803"/>
      <c r="P173" s="1803"/>
      <c r="Q173" s="1803"/>
      <c r="R173" s="1808"/>
      <c r="S173" s="1809"/>
      <c r="T173" s="1809"/>
      <c r="U173" s="1809"/>
      <c r="V173" s="1809"/>
      <c r="W173" s="1809"/>
      <c r="X173" s="1808" t="s">
        <v>458</v>
      </c>
      <c r="Y173" s="1809"/>
      <c r="Z173" s="1809"/>
      <c r="AA173" s="1809"/>
      <c r="AB173" s="1809"/>
      <c r="AC173" s="1809"/>
      <c r="AD173" s="1809"/>
      <c r="AE173" s="1809"/>
      <c r="AF173" s="1809"/>
      <c r="AG173" s="1809"/>
      <c r="AH173" s="1808"/>
      <c r="AI173" s="1808"/>
      <c r="AJ173" s="1808"/>
      <c r="AK173" s="1809"/>
      <c r="AL173" s="1809"/>
      <c r="AM173" s="1809"/>
      <c r="AN173" s="1809"/>
      <c r="AO173" s="1809"/>
      <c r="AP173" s="1809"/>
      <c r="AQ173" s="1803"/>
      <c r="AR173" s="1803"/>
      <c r="AS173" s="1803"/>
      <c r="AT173" s="1803"/>
      <c r="AU173" s="1803"/>
      <c r="AV173" s="1809"/>
      <c r="AW173" s="1809"/>
      <c r="AX173" s="1809"/>
      <c r="AY173" s="1803"/>
      <c r="AZ173" s="1803"/>
      <c r="BA173" s="1803"/>
      <c r="BB173" s="1803"/>
      <c r="BC173" s="1803"/>
      <c r="BD173" s="1803"/>
    </row>
    <row r="174" spans="1:56">
      <c r="A174" s="509" t="s">
        <v>1333</v>
      </c>
      <c r="B174" s="1806">
        <f t="shared" ref="B174:BC174" si="132">B125</f>
        <v>0</v>
      </c>
      <c r="C174" s="1811">
        <f t="shared" si="132"/>
        <v>0</v>
      </c>
      <c r="D174" s="1811">
        <f t="shared" si="132"/>
        <v>0</v>
      </c>
      <c r="E174" s="1806">
        <f t="shared" si="132"/>
        <v>0</v>
      </c>
      <c r="F174" s="1811">
        <f t="shared" si="132"/>
        <v>0</v>
      </c>
      <c r="G174" s="1811">
        <f t="shared" si="132"/>
        <v>0</v>
      </c>
      <c r="H174" s="1811">
        <f t="shared" si="132"/>
        <v>0</v>
      </c>
      <c r="I174" s="1811">
        <f t="shared" si="132"/>
        <v>0</v>
      </c>
      <c r="J174" s="1811">
        <f t="shared" si="132"/>
        <v>0</v>
      </c>
      <c r="K174" s="1811">
        <f t="shared" si="132"/>
        <v>0</v>
      </c>
      <c r="L174" s="1811">
        <f t="shared" si="132"/>
        <v>0</v>
      </c>
      <c r="M174" s="1811">
        <f t="shared" si="132"/>
        <v>0</v>
      </c>
      <c r="N174" s="1806">
        <f t="shared" si="132"/>
        <v>0</v>
      </c>
      <c r="O174" s="1806">
        <f t="shared" si="132"/>
        <v>0</v>
      </c>
      <c r="P174" s="1806">
        <f t="shared" si="132"/>
        <v>0</v>
      </c>
      <c r="Q174" s="1806">
        <f t="shared" si="132"/>
        <v>0</v>
      </c>
      <c r="R174" s="1804">
        <f t="shared" si="132"/>
        <v>0</v>
      </c>
      <c r="S174" s="1811">
        <f t="shared" si="132"/>
        <v>0</v>
      </c>
      <c r="T174" s="1811">
        <f t="shared" si="132"/>
        <v>0</v>
      </c>
      <c r="U174" s="1811">
        <f t="shared" si="132"/>
        <v>0</v>
      </c>
      <c r="V174" s="1811">
        <f>V125</f>
        <v>0</v>
      </c>
      <c r="W174" s="1811">
        <f t="shared" si="132"/>
        <v>0</v>
      </c>
      <c r="X174" s="1804">
        <f t="shared" si="132"/>
        <v>0</v>
      </c>
      <c r="Y174" s="1811">
        <f t="shared" si="132"/>
        <v>0</v>
      </c>
      <c r="Z174" s="1811">
        <f t="shared" si="132"/>
        <v>0</v>
      </c>
      <c r="AA174" s="1811">
        <f t="shared" si="132"/>
        <v>0</v>
      </c>
      <c r="AB174" s="1811">
        <f t="shared" si="132"/>
        <v>0</v>
      </c>
      <c r="AC174" s="1811">
        <f t="shared" si="132"/>
        <v>0</v>
      </c>
      <c r="AD174" s="1811">
        <f t="shared" si="132"/>
        <v>0</v>
      </c>
      <c r="AE174" s="1811">
        <f t="shared" si="132"/>
        <v>0</v>
      </c>
      <c r="AF174" s="1811">
        <f t="shared" si="132"/>
        <v>0</v>
      </c>
      <c r="AG174" s="1811">
        <f t="shared" si="132"/>
        <v>0</v>
      </c>
      <c r="AH174" s="1806">
        <f t="shared" si="132"/>
        <v>0</v>
      </c>
      <c r="AI174" s="1806">
        <f t="shared" si="132"/>
        <v>0</v>
      </c>
      <c r="AJ174" s="1804">
        <f t="shared" si="132"/>
        <v>0</v>
      </c>
      <c r="AK174" s="1811">
        <f t="shared" si="132"/>
        <v>0</v>
      </c>
      <c r="AL174" s="1811">
        <f t="shared" si="132"/>
        <v>0</v>
      </c>
      <c r="AM174" s="1811">
        <f t="shared" si="132"/>
        <v>0</v>
      </c>
      <c r="AN174" s="1811">
        <f t="shared" si="132"/>
        <v>0</v>
      </c>
      <c r="AO174" s="1811">
        <f t="shared" si="132"/>
        <v>0</v>
      </c>
      <c r="AP174" s="1811">
        <f t="shared" si="132"/>
        <v>0</v>
      </c>
      <c r="AQ174" s="1806">
        <f t="shared" si="132"/>
        <v>0</v>
      </c>
      <c r="AR174" s="1806">
        <f t="shared" si="132"/>
        <v>0</v>
      </c>
      <c r="AS174" s="1806">
        <f t="shared" si="132"/>
        <v>0</v>
      </c>
      <c r="AT174" s="1806">
        <f t="shared" si="132"/>
        <v>0</v>
      </c>
      <c r="AU174" s="1804">
        <f t="shared" si="132"/>
        <v>0</v>
      </c>
      <c r="AV174" s="1811">
        <f t="shared" si="132"/>
        <v>0</v>
      </c>
      <c r="AW174" s="1811">
        <f t="shared" si="132"/>
        <v>0</v>
      </c>
      <c r="AX174" s="1811">
        <f t="shared" si="132"/>
        <v>0</v>
      </c>
      <c r="AY174" s="1806">
        <f t="shared" si="132"/>
        <v>0</v>
      </c>
      <c r="AZ174" s="1806">
        <f t="shared" si="132"/>
        <v>0</v>
      </c>
      <c r="BA174" s="1806">
        <f t="shared" si="132"/>
        <v>0</v>
      </c>
      <c r="BB174" s="1806">
        <f t="shared" si="132"/>
        <v>0</v>
      </c>
      <c r="BC174" s="1806">
        <f t="shared" si="132"/>
        <v>0</v>
      </c>
      <c r="BD174" s="1803"/>
    </row>
    <row r="175" spans="1:56">
      <c r="A175" s="509" t="s">
        <v>1334</v>
      </c>
      <c r="B175" s="1806">
        <f t="shared" ref="B175:BC175" si="133">-B29</f>
        <v>0</v>
      </c>
      <c r="C175" s="1811">
        <f t="shared" si="133"/>
        <v>0</v>
      </c>
      <c r="D175" s="1811">
        <f t="shared" si="133"/>
        <v>0</v>
      </c>
      <c r="E175" s="1806">
        <f t="shared" si="133"/>
        <v>0</v>
      </c>
      <c r="F175" s="1811">
        <f t="shared" si="133"/>
        <v>0</v>
      </c>
      <c r="G175" s="1811">
        <f t="shared" si="133"/>
        <v>0</v>
      </c>
      <c r="H175" s="1811">
        <f t="shared" si="133"/>
        <v>0</v>
      </c>
      <c r="I175" s="1811">
        <f t="shared" si="133"/>
        <v>0</v>
      </c>
      <c r="J175" s="1811">
        <f t="shared" si="133"/>
        <v>0</v>
      </c>
      <c r="K175" s="1811">
        <f t="shared" si="133"/>
        <v>0</v>
      </c>
      <c r="L175" s="1811">
        <f t="shared" si="133"/>
        <v>0</v>
      </c>
      <c r="M175" s="1811">
        <f t="shared" si="133"/>
        <v>0</v>
      </c>
      <c r="N175" s="1806">
        <f t="shared" si="133"/>
        <v>0</v>
      </c>
      <c r="O175" s="1806">
        <f t="shared" si="133"/>
        <v>0</v>
      </c>
      <c r="P175" s="1806">
        <f t="shared" si="133"/>
        <v>0</v>
      </c>
      <c r="Q175" s="1806">
        <f t="shared" si="133"/>
        <v>0</v>
      </c>
      <c r="R175" s="1804">
        <f t="shared" si="133"/>
        <v>0</v>
      </c>
      <c r="S175" s="1811">
        <f t="shared" si="133"/>
        <v>0</v>
      </c>
      <c r="T175" s="1811">
        <f t="shared" si="133"/>
        <v>0</v>
      </c>
      <c r="U175" s="1811">
        <f t="shared" si="133"/>
        <v>0</v>
      </c>
      <c r="V175" s="1811">
        <f t="shared" si="133"/>
        <v>0</v>
      </c>
      <c r="W175" s="1811">
        <f t="shared" si="133"/>
        <v>0</v>
      </c>
      <c r="X175" s="1804">
        <f t="shared" si="133"/>
        <v>0</v>
      </c>
      <c r="Y175" s="1811">
        <f t="shared" si="133"/>
        <v>0</v>
      </c>
      <c r="Z175" s="1811">
        <f t="shared" si="133"/>
        <v>0</v>
      </c>
      <c r="AA175" s="1811">
        <f t="shared" si="133"/>
        <v>0</v>
      </c>
      <c r="AB175" s="1811">
        <f t="shared" si="133"/>
        <v>0</v>
      </c>
      <c r="AC175" s="1811">
        <f t="shared" si="133"/>
        <v>0</v>
      </c>
      <c r="AD175" s="1811">
        <f t="shared" si="133"/>
        <v>0</v>
      </c>
      <c r="AE175" s="1811">
        <f t="shared" si="133"/>
        <v>0</v>
      </c>
      <c r="AF175" s="1811">
        <f t="shared" si="133"/>
        <v>0</v>
      </c>
      <c r="AG175" s="1811">
        <f t="shared" si="133"/>
        <v>0</v>
      </c>
      <c r="AH175" s="1806">
        <f t="shared" si="133"/>
        <v>0</v>
      </c>
      <c r="AI175" s="1806">
        <f t="shared" si="133"/>
        <v>0</v>
      </c>
      <c r="AJ175" s="1804">
        <f t="shared" si="133"/>
        <v>0</v>
      </c>
      <c r="AK175" s="1811">
        <f t="shared" si="133"/>
        <v>0</v>
      </c>
      <c r="AL175" s="1811">
        <f t="shared" si="133"/>
        <v>0</v>
      </c>
      <c r="AM175" s="1811">
        <f t="shared" si="133"/>
        <v>0</v>
      </c>
      <c r="AN175" s="1811">
        <f t="shared" si="133"/>
        <v>0</v>
      </c>
      <c r="AO175" s="1811">
        <f t="shared" si="133"/>
        <v>0</v>
      </c>
      <c r="AP175" s="1811">
        <f t="shared" si="133"/>
        <v>0</v>
      </c>
      <c r="AQ175" s="1806">
        <f t="shared" si="133"/>
        <v>0</v>
      </c>
      <c r="AR175" s="1806">
        <f t="shared" si="133"/>
        <v>0</v>
      </c>
      <c r="AS175" s="1806">
        <f t="shared" si="133"/>
        <v>0</v>
      </c>
      <c r="AT175" s="1806">
        <f t="shared" si="133"/>
        <v>0</v>
      </c>
      <c r="AU175" s="1804">
        <f t="shared" si="133"/>
        <v>0</v>
      </c>
      <c r="AV175" s="1811">
        <f t="shared" si="133"/>
        <v>0</v>
      </c>
      <c r="AW175" s="1811">
        <f t="shared" si="133"/>
        <v>0</v>
      </c>
      <c r="AX175" s="1811">
        <f t="shared" si="133"/>
        <v>0</v>
      </c>
      <c r="AY175" s="1806">
        <f t="shared" si="133"/>
        <v>0</v>
      </c>
      <c r="AZ175" s="1806">
        <f t="shared" si="133"/>
        <v>0</v>
      </c>
      <c r="BA175" s="1806">
        <f t="shared" si="133"/>
        <v>0</v>
      </c>
      <c r="BB175" s="1806">
        <f t="shared" si="133"/>
        <v>0</v>
      </c>
      <c r="BC175" s="1806">
        <f t="shared" si="133"/>
        <v>0</v>
      </c>
      <c r="BD175" s="1803"/>
    </row>
    <row r="176" spans="1:56">
      <c r="A176" s="509" t="s">
        <v>1335</v>
      </c>
      <c r="B176" s="1806">
        <f t="shared" ref="B176:BC176" si="134">-B110-B118</f>
        <v>0</v>
      </c>
      <c r="C176" s="1811">
        <f t="shared" si="134"/>
        <v>0</v>
      </c>
      <c r="D176" s="1811">
        <f t="shared" si="134"/>
        <v>0</v>
      </c>
      <c r="E176" s="1806">
        <f t="shared" si="134"/>
        <v>0</v>
      </c>
      <c r="F176" s="1811">
        <f t="shared" si="134"/>
        <v>0</v>
      </c>
      <c r="G176" s="1811">
        <f t="shared" si="134"/>
        <v>0</v>
      </c>
      <c r="H176" s="1811">
        <f t="shared" si="134"/>
        <v>0</v>
      </c>
      <c r="I176" s="1811">
        <f t="shared" si="134"/>
        <v>0</v>
      </c>
      <c r="J176" s="1811">
        <f t="shared" si="134"/>
        <v>0</v>
      </c>
      <c r="K176" s="1811">
        <f t="shared" si="134"/>
        <v>0</v>
      </c>
      <c r="L176" s="1811">
        <f t="shared" si="134"/>
        <v>0</v>
      </c>
      <c r="M176" s="1811">
        <f t="shared" si="134"/>
        <v>0</v>
      </c>
      <c r="N176" s="1806">
        <f t="shared" si="134"/>
        <v>0</v>
      </c>
      <c r="O176" s="1806">
        <f t="shared" si="134"/>
        <v>0</v>
      </c>
      <c r="P176" s="1806">
        <f t="shared" si="134"/>
        <v>0</v>
      </c>
      <c r="Q176" s="1806">
        <f t="shared" si="134"/>
        <v>0</v>
      </c>
      <c r="R176" s="1804">
        <f t="shared" si="134"/>
        <v>0</v>
      </c>
      <c r="S176" s="1811">
        <f t="shared" si="134"/>
        <v>0</v>
      </c>
      <c r="T176" s="1811">
        <f t="shared" si="134"/>
        <v>0</v>
      </c>
      <c r="U176" s="1811">
        <f t="shared" si="134"/>
        <v>0</v>
      </c>
      <c r="V176" s="1811">
        <f t="shared" si="134"/>
        <v>0</v>
      </c>
      <c r="W176" s="1811">
        <f t="shared" si="134"/>
        <v>0</v>
      </c>
      <c r="X176" s="1804">
        <f t="shared" si="134"/>
        <v>0</v>
      </c>
      <c r="Y176" s="1811">
        <f t="shared" si="134"/>
        <v>0</v>
      </c>
      <c r="Z176" s="1811">
        <f t="shared" si="134"/>
        <v>0</v>
      </c>
      <c r="AA176" s="1811">
        <f t="shared" si="134"/>
        <v>0</v>
      </c>
      <c r="AB176" s="1811">
        <f t="shared" si="134"/>
        <v>0</v>
      </c>
      <c r="AC176" s="1811">
        <f t="shared" si="134"/>
        <v>0</v>
      </c>
      <c r="AD176" s="1811">
        <f t="shared" si="134"/>
        <v>0</v>
      </c>
      <c r="AE176" s="1811">
        <f t="shared" si="134"/>
        <v>0</v>
      </c>
      <c r="AF176" s="1811">
        <f t="shared" si="134"/>
        <v>0</v>
      </c>
      <c r="AG176" s="1811">
        <f t="shared" si="134"/>
        <v>0</v>
      </c>
      <c r="AH176" s="1806">
        <f t="shared" si="134"/>
        <v>0</v>
      </c>
      <c r="AI176" s="1806">
        <f t="shared" si="134"/>
        <v>0</v>
      </c>
      <c r="AJ176" s="1804">
        <f t="shared" si="134"/>
        <v>0</v>
      </c>
      <c r="AK176" s="1811">
        <f t="shared" si="134"/>
        <v>0</v>
      </c>
      <c r="AL176" s="1811">
        <f t="shared" si="134"/>
        <v>0</v>
      </c>
      <c r="AM176" s="1811">
        <f t="shared" si="134"/>
        <v>0</v>
      </c>
      <c r="AN176" s="1811">
        <f t="shared" si="134"/>
        <v>0</v>
      </c>
      <c r="AO176" s="1811">
        <f t="shared" si="134"/>
        <v>0</v>
      </c>
      <c r="AP176" s="1811">
        <f t="shared" si="134"/>
        <v>0</v>
      </c>
      <c r="AQ176" s="1806">
        <f t="shared" si="134"/>
        <v>0</v>
      </c>
      <c r="AR176" s="1806">
        <f t="shared" si="134"/>
        <v>0</v>
      </c>
      <c r="AS176" s="1806">
        <f t="shared" si="134"/>
        <v>0</v>
      </c>
      <c r="AT176" s="1806">
        <f t="shared" si="134"/>
        <v>0</v>
      </c>
      <c r="AU176" s="1804">
        <f t="shared" si="134"/>
        <v>0</v>
      </c>
      <c r="AV176" s="1811">
        <f t="shared" si="134"/>
        <v>0</v>
      </c>
      <c r="AW176" s="1811">
        <f t="shared" si="134"/>
        <v>0</v>
      </c>
      <c r="AX176" s="1811">
        <f t="shared" si="134"/>
        <v>0</v>
      </c>
      <c r="AY176" s="1806">
        <f t="shared" si="134"/>
        <v>0</v>
      </c>
      <c r="AZ176" s="1806">
        <f t="shared" si="134"/>
        <v>0</v>
      </c>
      <c r="BA176" s="1806">
        <f t="shared" si="134"/>
        <v>0</v>
      </c>
      <c r="BB176" s="1806">
        <f t="shared" si="134"/>
        <v>0</v>
      </c>
      <c r="BC176" s="1806">
        <f t="shared" si="134"/>
        <v>0</v>
      </c>
      <c r="BD176" s="1803"/>
    </row>
    <row r="177" spans="1:56">
      <c r="A177" s="509" t="s">
        <v>1688</v>
      </c>
      <c r="B177" s="1806">
        <f t="shared" ref="B177:AG177" si="135">SUM(B174:B176)</f>
        <v>0</v>
      </c>
      <c r="C177" s="1811">
        <f t="shared" si="135"/>
        <v>0</v>
      </c>
      <c r="D177" s="1811">
        <f t="shared" si="135"/>
        <v>0</v>
      </c>
      <c r="E177" s="1806">
        <f t="shared" si="135"/>
        <v>0</v>
      </c>
      <c r="F177" s="1811">
        <f t="shared" si="135"/>
        <v>0</v>
      </c>
      <c r="G177" s="1811">
        <f t="shared" si="135"/>
        <v>0</v>
      </c>
      <c r="H177" s="1811">
        <f t="shared" si="135"/>
        <v>0</v>
      </c>
      <c r="I177" s="1811">
        <f t="shared" si="135"/>
        <v>0</v>
      </c>
      <c r="J177" s="1811">
        <f t="shared" si="135"/>
        <v>0</v>
      </c>
      <c r="K177" s="1811">
        <f t="shared" si="135"/>
        <v>0</v>
      </c>
      <c r="L177" s="1811">
        <f t="shared" si="135"/>
        <v>0</v>
      </c>
      <c r="M177" s="1811">
        <f t="shared" si="135"/>
        <v>0</v>
      </c>
      <c r="N177" s="1806">
        <f t="shared" si="135"/>
        <v>0</v>
      </c>
      <c r="O177" s="1806">
        <f t="shared" si="135"/>
        <v>0</v>
      </c>
      <c r="P177" s="1806">
        <f t="shared" si="135"/>
        <v>0</v>
      </c>
      <c r="Q177" s="1806">
        <f t="shared" si="135"/>
        <v>0</v>
      </c>
      <c r="R177" s="1804">
        <f t="shared" si="135"/>
        <v>0</v>
      </c>
      <c r="S177" s="1811">
        <f t="shared" si="135"/>
        <v>0</v>
      </c>
      <c r="T177" s="1811">
        <f t="shared" si="135"/>
        <v>0</v>
      </c>
      <c r="U177" s="1811">
        <f t="shared" si="135"/>
        <v>0</v>
      </c>
      <c r="V177" s="1811">
        <f t="shared" si="135"/>
        <v>0</v>
      </c>
      <c r="W177" s="1811">
        <f t="shared" si="135"/>
        <v>0</v>
      </c>
      <c r="X177" s="1804">
        <f t="shared" si="135"/>
        <v>0</v>
      </c>
      <c r="Y177" s="1811">
        <f t="shared" si="135"/>
        <v>0</v>
      </c>
      <c r="Z177" s="1811">
        <f t="shared" si="135"/>
        <v>0</v>
      </c>
      <c r="AA177" s="1811">
        <f t="shared" si="135"/>
        <v>0</v>
      </c>
      <c r="AB177" s="1811">
        <f t="shared" si="135"/>
        <v>0</v>
      </c>
      <c r="AC177" s="1811">
        <f t="shared" si="135"/>
        <v>0</v>
      </c>
      <c r="AD177" s="1811">
        <f t="shared" si="135"/>
        <v>0</v>
      </c>
      <c r="AE177" s="1811">
        <f t="shared" si="135"/>
        <v>0</v>
      </c>
      <c r="AF177" s="1811">
        <f t="shared" si="135"/>
        <v>0</v>
      </c>
      <c r="AG177" s="1811">
        <f t="shared" si="135"/>
        <v>0</v>
      </c>
      <c r="AH177" s="1806">
        <f t="shared" ref="AH177:BC177" si="136">SUM(AH174:AH176)</f>
        <v>0</v>
      </c>
      <c r="AI177" s="1806">
        <f t="shared" si="136"/>
        <v>0</v>
      </c>
      <c r="AJ177" s="1804">
        <f t="shared" si="136"/>
        <v>0</v>
      </c>
      <c r="AK177" s="1811">
        <f t="shared" si="136"/>
        <v>0</v>
      </c>
      <c r="AL177" s="1811">
        <f t="shared" si="136"/>
        <v>0</v>
      </c>
      <c r="AM177" s="1811">
        <f t="shared" si="136"/>
        <v>0</v>
      </c>
      <c r="AN177" s="1811">
        <f t="shared" si="136"/>
        <v>0</v>
      </c>
      <c r="AO177" s="1811">
        <f t="shared" si="136"/>
        <v>0</v>
      </c>
      <c r="AP177" s="1811">
        <f t="shared" si="136"/>
        <v>0</v>
      </c>
      <c r="AQ177" s="1806">
        <f t="shared" si="136"/>
        <v>0</v>
      </c>
      <c r="AR177" s="1806">
        <f t="shared" si="136"/>
        <v>0</v>
      </c>
      <c r="AS177" s="1806">
        <f t="shared" si="136"/>
        <v>0</v>
      </c>
      <c r="AT177" s="1806">
        <f t="shared" si="136"/>
        <v>0</v>
      </c>
      <c r="AU177" s="1804">
        <f t="shared" si="136"/>
        <v>0</v>
      </c>
      <c r="AV177" s="1811">
        <f t="shared" si="136"/>
        <v>0</v>
      </c>
      <c r="AW177" s="1811">
        <f t="shared" si="136"/>
        <v>0</v>
      </c>
      <c r="AX177" s="1811">
        <f t="shared" si="136"/>
        <v>0</v>
      </c>
      <c r="AY177" s="1806">
        <f t="shared" si="136"/>
        <v>0</v>
      </c>
      <c r="AZ177" s="1806">
        <f t="shared" si="136"/>
        <v>0</v>
      </c>
      <c r="BA177" s="1806">
        <f t="shared" si="136"/>
        <v>0</v>
      </c>
      <c r="BB177" s="1806">
        <f t="shared" si="136"/>
        <v>0</v>
      </c>
      <c r="BC177" s="1806">
        <f t="shared" si="136"/>
        <v>0</v>
      </c>
      <c r="BD177" s="1803"/>
    </row>
    <row r="178" spans="1:56">
      <c r="B178" s="1803"/>
      <c r="C178" s="1809"/>
      <c r="D178" s="1809"/>
      <c r="E178" s="1803"/>
      <c r="F178" s="1809"/>
      <c r="G178" s="1809"/>
      <c r="H178" s="1809"/>
      <c r="I178" s="1809"/>
      <c r="J178" s="1809"/>
      <c r="K178" s="1809"/>
      <c r="L178" s="1809"/>
      <c r="M178" s="1809"/>
      <c r="N178" s="1803"/>
      <c r="O178" s="1803"/>
      <c r="P178" s="1803"/>
      <c r="Q178" s="1803"/>
      <c r="R178" s="1808"/>
      <c r="S178" s="1809"/>
      <c r="T178" s="1809"/>
      <c r="U178" s="1809"/>
      <c r="V178" s="1809"/>
      <c r="W178" s="1809"/>
      <c r="X178" s="1808" t="s">
        <v>458</v>
      </c>
      <c r="Y178" s="1809"/>
      <c r="Z178" s="1809"/>
      <c r="AA178" s="1809"/>
      <c r="AB178" s="1809"/>
      <c r="AC178" s="1809"/>
      <c r="AD178" s="1809"/>
      <c r="AE178" s="1809"/>
      <c r="AF178" s="1809"/>
      <c r="AG178" s="1809"/>
      <c r="AH178" s="1808"/>
      <c r="AI178" s="1808"/>
      <c r="AJ178" s="1808"/>
      <c r="AK178" s="1809"/>
      <c r="AL178" s="1809"/>
      <c r="AM178" s="1809"/>
      <c r="AN178" s="1809"/>
      <c r="AO178" s="1809"/>
      <c r="AP178" s="1809"/>
      <c r="AQ178" s="1803"/>
      <c r="AR178" s="1803"/>
      <c r="AS178" s="1803"/>
      <c r="AT178" s="1803"/>
      <c r="AU178" s="1803"/>
      <c r="AV178" s="1809"/>
      <c r="AW178" s="1809"/>
      <c r="AX178" s="1809"/>
      <c r="AY178" s="1803"/>
      <c r="AZ178" s="1803"/>
      <c r="BA178" s="1803"/>
      <c r="BB178" s="1803"/>
      <c r="BC178" s="1803"/>
      <c r="BD178" s="1803"/>
    </row>
    <row r="181" spans="1:56">
      <c r="L181" s="272" t="s">
        <v>135</v>
      </c>
    </row>
    <row r="187" spans="1:56">
      <c r="AX187" s="321"/>
      <c r="AY187" s="321"/>
    </row>
    <row r="188" spans="1:56">
      <c r="AX188" s="321"/>
      <c r="AY188" s="321"/>
    </row>
    <row r="189" spans="1:56">
      <c r="AX189" s="321"/>
      <c r="AY189" s="321"/>
    </row>
    <row r="190" spans="1:56">
      <c r="AX190" s="321"/>
      <c r="AY190" s="321"/>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70.xml><?xml version="1.0" encoding="utf-8"?>
<worksheet xmlns="http://schemas.openxmlformats.org/spreadsheetml/2006/main" xmlns:r="http://schemas.openxmlformats.org/officeDocument/2006/relationships">
  <sheetPr>
    <tabColor rgb="FF00FFFF"/>
    <pageSetUpPr fitToPage="1"/>
  </sheetPr>
  <dimension ref="A1:AV105"/>
  <sheetViews>
    <sheetView zoomScale="60" zoomScaleNormal="60" zoomScaleSheetLayoutView="80" zoomScalePageLayoutView="55" workbookViewId="0"/>
  </sheetViews>
  <sheetFormatPr defaultRowHeight="12.75"/>
  <cols>
    <col min="1" max="1" width="29.25" style="1280" customWidth="1"/>
    <col min="2" max="2" width="20.375" style="1280" customWidth="1"/>
    <col min="3" max="3" width="13.25" style="1280" customWidth="1"/>
    <col min="4" max="5" width="2.125" style="1036" customWidth="1"/>
    <col min="6" max="27" width="7.375" style="1280" customWidth="1"/>
    <col min="28" max="48" width="12.625" style="1280" customWidth="1"/>
    <col min="49" max="16384" width="9" style="1280"/>
  </cols>
  <sheetData>
    <row r="1" spans="1:48" s="30" customFormat="1" ht="15">
      <c r="A1" s="8" t="s">
        <v>1148</v>
      </c>
      <c r="B1" s="37"/>
      <c r="C1" s="37"/>
      <c r="D1" s="37"/>
      <c r="E1" s="37"/>
      <c r="F1" s="1436" t="s">
        <v>642</v>
      </c>
      <c r="G1" s="1294"/>
      <c r="H1" s="1294"/>
      <c r="I1" s="1294"/>
      <c r="J1" s="1294"/>
      <c r="K1" s="1294"/>
      <c r="L1" s="1294"/>
      <c r="M1" s="1294"/>
      <c r="N1" s="1294"/>
      <c r="O1" s="1294"/>
      <c r="P1" s="1294"/>
      <c r="Q1" s="1294"/>
      <c r="R1" s="1294"/>
      <c r="S1" s="1294"/>
      <c r="T1" s="1294"/>
      <c r="U1" s="1294"/>
      <c r="V1" s="1294"/>
      <c r="W1" s="1294"/>
      <c r="X1" s="1294"/>
      <c r="Y1" s="1294"/>
      <c r="Z1" s="1433" t="s">
        <v>2</v>
      </c>
      <c r="AB1" s="1436" t="s">
        <v>643</v>
      </c>
      <c r="AC1" s="1294"/>
      <c r="AD1" s="1294"/>
      <c r="AE1" s="1294"/>
      <c r="AF1" s="1294"/>
      <c r="AG1" s="1294"/>
      <c r="AH1" s="1294"/>
      <c r="AI1" s="1294"/>
      <c r="AJ1" s="1294"/>
      <c r="AK1" s="1294"/>
      <c r="AL1" s="1294"/>
      <c r="AM1" s="1294"/>
      <c r="AN1" s="1294"/>
      <c r="AO1" s="1294"/>
      <c r="AP1" s="1294"/>
      <c r="AQ1" s="1294"/>
      <c r="AR1" s="1294"/>
      <c r="AS1" s="1294"/>
      <c r="AT1" s="1294"/>
      <c r="AU1" s="1295"/>
      <c r="AV1" s="1435"/>
    </row>
    <row r="2" spans="1:48" s="30" customFormat="1" ht="15">
      <c r="A2" s="8" t="str">
        <f>Cover!D13</f>
        <v>[DNO]</v>
      </c>
      <c r="B2" s="37"/>
      <c r="D2" s="37"/>
      <c r="E2" s="37"/>
      <c r="F2" s="1294">
        <v>2011</v>
      </c>
      <c r="G2" s="1294"/>
      <c r="H2" s="1294"/>
      <c r="I2" s="1294"/>
      <c r="J2" s="1294">
        <v>2012</v>
      </c>
      <c r="K2" s="1294"/>
      <c r="L2" s="1294"/>
      <c r="M2" s="1294"/>
      <c r="N2" s="1294">
        <v>2013</v>
      </c>
      <c r="O2" s="1294"/>
      <c r="P2" s="1294"/>
      <c r="Q2" s="1294"/>
      <c r="R2" s="1294">
        <v>2014</v>
      </c>
      <c r="S2" s="1294"/>
      <c r="T2" s="1294"/>
      <c r="U2" s="1294"/>
      <c r="V2" s="1294">
        <v>2015</v>
      </c>
      <c r="W2" s="1294"/>
      <c r="X2" s="1294"/>
      <c r="Y2" s="1294"/>
      <c r="Z2" s="1434" t="s">
        <v>1</v>
      </c>
      <c r="AB2" s="1294">
        <v>2011</v>
      </c>
      <c r="AC2" s="1294"/>
      <c r="AD2" s="1294"/>
      <c r="AE2" s="1294"/>
      <c r="AF2" s="1294">
        <v>2012</v>
      </c>
      <c r="AG2" s="1294"/>
      <c r="AH2" s="1294"/>
      <c r="AI2" s="1294"/>
      <c r="AJ2" s="1294">
        <v>2013</v>
      </c>
      <c r="AK2" s="1294"/>
      <c r="AL2" s="1294"/>
      <c r="AM2" s="1294"/>
      <c r="AN2" s="1294">
        <v>2014</v>
      </c>
      <c r="AO2" s="1294"/>
      <c r="AP2" s="1294"/>
      <c r="AQ2" s="1294"/>
      <c r="AR2" s="1294">
        <v>2015</v>
      </c>
      <c r="AS2" s="1294"/>
      <c r="AT2" s="1294"/>
      <c r="AU2" s="1294"/>
      <c r="AV2" s="1433" t="s">
        <v>2</v>
      </c>
    </row>
    <row r="3" spans="1:48" s="30" customFormat="1" ht="15">
      <c r="A3" s="8">
        <f>Cover!D15</f>
        <v>2012</v>
      </c>
      <c r="B3" s="37"/>
      <c r="C3" s="37"/>
      <c r="D3" s="37"/>
      <c r="E3" s="37"/>
      <c r="F3" s="1295" t="s">
        <v>1</v>
      </c>
      <c r="G3" s="1296"/>
      <c r="H3" s="1296"/>
      <c r="I3" s="1296"/>
      <c r="J3" s="1296"/>
      <c r="K3" s="1296"/>
      <c r="L3" s="1296"/>
      <c r="M3" s="1296"/>
      <c r="N3" s="1296"/>
      <c r="O3" s="1296"/>
      <c r="P3" s="1296"/>
      <c r="Q3" s="1296"/>
      <c r="R3" s="1296"/>
      <c r="S3" s="1296"/>
      <c r="T3" s="1296"/>
      <c r="U3" s="1296"/>
      <c r="V3" s="1297"/>
      <c r="W3" s="1297"/>
      <c r="X3" s="1297"/>
      <c r="Y3" s="1297"/>
      <c r="Z3" s="4"/>
      <c r="AB3" s="1295" t="s">
        <v>1</v>
      </c>
      <c r="AC3" s="1296"/>
      <c r="AD3" s="1296"/>
      <c r="AE3" s="1296"/>
      <c r="AF3" s="1296"/>
      <c r="AG3" s="1296"/>
      <c r="AH3" s="1296"/>
      <c r="AI3" s="1296"/>
      <c r="AJ3" s="1296"/>
      <c r="AK3" s="1296"/>
      <c r="AL3" s="1296"/>
      <c r="AM3" s="1296"/>
      <c r="AN3" s="1296"/>
      <c r="AO3" s="1296"/>
      <c r="AP3" s="1296"/>
      <c r="AQ3" s="1296"/>
      <c r="AR3" s="1297"/>
      <c r="AS3" s="1297"/>
      <c r="AT3" s="1297"/>
      <c r="AU3" s="1297"/>
      <c r="AV3" s="1434" t="s">
        <v>1</v>
      </c>
    </row>
    <row r="4" spans="1:48" s="30" customFormat="1" ht="99.95" customHeight="1">
      <c r="A4" s="33"/>
      <c r="B4" s="33"/>
      <c r="C4" s="33"/>
      <c r="D4" s="31"/>
      <c r="E4" s="31"/>
      <c r="F4" s="1299" t="s">
        <v>10</v>
      </c>
      <c r="G4" s="1299" t="s">
        <v>11</v>
      </c>
      <c r="H4" s="1299" t="s">
        <v>5</v>
      </c>
      <c r="I4" s="1299" t="s">
        <v>6</v>
      </c>
      <c r="J4" s="1299" t="s">
        <v>10</v>
      </c>
      <c r="K4" s="1299" t="s">
        <v>11</v>
      </c>
      <c r="L4" s="1299" t="s">
        <v>5</v>
      </c>
      <c r="M4" s="1299" t="s">
        <v>6</v>
      </c>
      <c r="N4" s="1299" t="s">
        <v>10</v>
      </c>
      <c r="O4" s="1299" t="s">
        <v>11</v>
      </c>
      <c r="P4" s="1299" t="s">
        <v>5</v>
      </c>
      <c r="Q4" s="1299" t="s">
        <v>6</v>
      </c>
      <c r="R4" s="1299" t="s">
        <v>10</v>
      </c>
      <c r="S4" s="1299" t="s">
        <v>11</v>
      </c>
      <c r="T4" s="1299" t="s">
        <v>5</v>
      </c>
      <c r="U4" s="1299" t="s">
        <v>6</v>
      </c>
      <c r="V4" s="1299" t="s">
        <v>10</v>
      </c>
      <c r="W4" s="1299" t="s">
        <v>11</v>
      </c>
      <c r="X4" s="1299" t="s">
        <v>5</v>
      </c>
      <c r="Y4" s="1299" t="s">
        <v>6</v>
      </c>
      <c r="Z4" s="74"/>
      <c r="AA4" s="33"/>
      <c r="AB4" s="122" t="s">
        <v>1152</v>
      </c>
      <c r="AC4" s="122" t="s">
        <v>1153</v>
      </c>
      <c r="AD4" s="122" t="s">
        <v>1154</v>
      </c>
      <c r="AE4" s="122" t="s">
        <v>1155</v>
      </c>
      <c r="AF4" s="122" t="s">
        <v>1152</v>
      </c>
      <c r="AG4" s="122" t="s">
        <v>1153</v>
      </c>
      <c r="AH4" s="122" t="s">
        <v>1154</v>
      </c>
      <c r="AI4" s="122" t="s">
        <v>1155</v>
      </c>
      <c r="AJ4" s="122" t="s">
        <v>1152</v>
      </c>
      <c r="AK4" s="122" t="s">
        <v>1153</v>
      </c>
      <c r="AL4" s="122" t="s">
        <v>1154</v>
      </c>
      <c r="AM4" s="122" t="s">
        <v>1155</v>
      </c>
      <c r="AN4" s="122" t="s">
        <v>1152</v>
      </c>
      <c r="AO4" s="122" t="s">
        <v>1153</v>
      </c>
      <c r="AP4" s="122" t="s">
        <v>1154</v>
      </c>
      <c r="AQ4" s="122" t="s">
        <v>1155</v>
      </c>
      <c r="AR4" s="122" t="s">
        <v>1152</v>
      </c>
      <c r="AS4" s="122" t="s">
        <v>1153</v>
      </c>
      <c r="AT4" s="122" t="s">
        <v>1154</v>
      </c>
      <c r="AU4" s="122" t="s">
        <v>1155</v>
      </c>
      <c r="AV4" s="768" t="s">
        <v>3</v>
      </c>
    </row>
    <row r="5" spans="1:48" s="30" customFormat="1">
      <c r="A5" s="1298" t="s">
        <v>1151</v>
      </c>
      <c r="B5" s="1306"/>
      <c r="C5" s="2"/>
      <c r="D5" s="2"/>
      <c r="E5" s="2"/>
    </row>
    <row r="6" spans="1:48" s="30" customFormat="1" ht="51">
      <c r="A6" s="1300" t="s">
        <v>1596</v>
      </c>
      <c r="B6" s="244" t="s">
        <v>1156</v>
      </c>
      <c r="C6" s="1042" t="s">
        <v>1157</v>
      </c>
      <c r="D6" s="1161"/>
      <c r="E6" s="1307"/>
      <c r="F6" s="1301"/>
      <c r="G6" s="1301"/>
      <c r="H6" s="1301"/>
      <c r="I6" s="1301"/>
      <c r="J6" s="1301"/>
      <c r="K6" s="1301"/>
      <c r="L6" s="1301"/>
      <c r="M6" s="1301"/>
      <c r="N6" s="1301"/>
      <c r="O6" s="1301"/>
      <c r="P6" s="1301"/>
      <c r="Q6" s="1301"/>
      <c r="R6" s="1301"/>
      <c r="S6" s="1301"/>
      <c r="T6" s="1301"/>
      <c r="U6" s="1301"/>
      <c r="V6" s="1301"/>
      <c r="W6" s="1301"/>
      <c r="X6" s="1301"/>
      <c r="Y6" s="1301"/>
      <c r="Z6" s="1302">
        <f>SUM(F6:Y6)</f>
        <v>0</v>
      </c>
      <c r="AA6" s="33"/>
      <c r="AB6" s="1301"/>
      <c r="AC6" s="1301"/>
      <c r="AD6" s="1301"/>
      <c r="AE6" s="1301"/>
      <c r="AF6" s="1301"/>
      <c r="AG6" s="1301"/>
      <c r="AH6" s="1301"/>
      <c r="AI6" s="1301"/>
      <c r="AJ6" s="1301"/>
      <c r="AK6" s="1301"/>
      <c r="AL6" s="1301"/>
      <c r="AM6" s="1301"/>
      <c r="AN6" s="1301"/>
      <c r="AO6" s="1301"/>
      <c r="AP6" s="1301"/>
      <c r="AQ6" s="1301"/>
      <c r="AR6" s="1301"/>
      <c r="AS6" s="1301"/>
      <c r="AT6" s="1301"/>
      <c r="AU6" s="1301"/>
      <c r="AV6" s="1302">
        <f>SUM(AB6:AU6)</f>
        <v>0</v>
      </c>
    </row>
    <row r="7" spans="1:48" s="30" customFormat="1" ht="51">
      <c r="A7" s="1300" t="s">
        <v>1597</v>
      </c>
      <c r="B7" s="244" t="s">
        <v>1158</v>
      </c>
      <c r="C7" s="1042" t="s">
        <v>1157</v>
      </c>
      <c r="D7" s="1161"/>
      <c r="E7" s="1307"/>
      <c r="F7" s="1301"/>
      <c r="G7" s="1301"/>
      <c r="H7" s="1301"/>
      <c r="I7" s="1301"/>
      <c r="J7" s="1301"/>
      <c r="K7" s="1301"/>
      <c r="L7" s="1301"/>
      <c r="M7" s="1301"/>
      <c r="N7" s="1301"/>
      <c r="O7" s="1301"/>
      <c r="P7" s="1301"/>
      <c r="Q7" s="1301"/>
      <c r="R7" s="1301"/>
      <c r="S7" s="1301"/>
      <c r="T7" s="1301"/>
      <c r="U7" s="1301"/>
      <c r="V7" s="1301"/>
      <c r="W7" s="1301"/>
      <c r="X7" s="1301"/>
      <c r="Y7" s="1301"/>
      <c r="Z7" s="1302">
        <f t="shared" ref="Z7:Z17" si="0">SUM($F7:$Y7)</f>
        <v>0</v>
      </c>
      <c r="AA7" s="33"/>
      <c r="AB7" s="1301"/>
      <c r="AC7" s="1301"/>
      <c r="AD7" s="1301"/>
      <c r="AE7" s="1301"/>
      <c r="AF7" s="1301"/>
      <c r="AG7" s="1301"/>
      <c r="AH7" s="1301"/>
      <c r="AI7" s="1301"/>
      <c r="AJ7" s="1301"/>
      <c r="AK7" s="1301"/>
      <c r="AL7" s="1301"/>
      <c r="AM7" s="1301"/>
      <c r="AN7" s="1301"/>
      <c r="AO7" s="1301"/>
      <c r="AP7" s="1301"/>
      <c r="AQ7" s="1301"/>
      <c r="AR7" s="1301"/>
      <c r="AS7" s="1301"/>
      <c r="AT7" s="1301"/>
      <c r="AU7" s="1301"/>
      <c r="AV7" s="1302">
        <f t="shared" ref="AV7:AV17" si="1">SUM(AB7:AU7)</f>
        <v>0</v>
      </c>
    </row>
    <row r="8" spans="1:48" ht="51">
      <c r="A8" s="1300" t="s">
        <v>1597</v>
      </c>
      <c r="B8" s="244" t="s">
        <v>1159</v>
      </c>
      <c r="C8" s="1042" t="s">
        <v>1157</v>
      </c>
      <c r="D8" s="1161"/>
      <c r="E8" s="1307"/>
      <c r="F8" s="1301"/>
      <c r="G8" s="1301"/>
      <c r="H8" s="1301"/>
      <c r="I8" s="1301"/>
      <c r="J8" s="1301"/>
      <c r="K8" s="1301"/>
      <c r="L8" s="1301"/>
      <c r="M8" s="1301"/>
      <c r="N8" s="1301"/>
      <c r="O8" s="1301"/>
      <c r="P8" s="1301"/>
      <c r="Q8" s="1301"/>
      <c r="R8" s="1301"/>
      <c r="S8" s="1301"/>
      <c r="T8" s="1301"/>
      <c r="U8" s="1301"/>
      <c r="V8" s="1301"/>
      <c r="W8" s="1301"/>
      <c r="X8" s="1301"/>
      <c r="Y8" s="1301"/>
      <c r="Z8" s="1302">
        <f t="shared" si="0"/>
        <v>0</v>
      </c>
      <c r="AA8" s="33"/>
      <c r="AB8" s="1301"/>
      <c r="AC8" s="1301"/>
      <c r="AD8" s="1301"/>
      <c r="AE8" s="1301"/>
      <c r="AF8" s="1301"/>
      <c r="AG8" s="1301"/>
      <c r="AH8" s="1301"/>
      <c r="AI8" s="1301"/>
      <c r="AJ8" s="1301"/>
      <c r="AK8" s="1301"/>
      <c r="AL8" s="1301"/>
      <c r="AM8" s="1301"/>
      <c r="AN8" s="1301"/>
      <c r="AO8" s="1301"/>
      <c r="AP8" s="1301"/>
      <c r="AQ8" s="1301"/>
      <c r="AR8" s="1301"/>
      <c r="AS8" s="1301"/>
      <c r="AT8" s="1301"/>
      <c r="AU8" s="1301"/>
      <c r="AV8" s="1302">
        <f t="shared" si="1"/>
        <v>0</v>
      </c>
    </row>
    <row r="9" spans="1:48" ht="51">
      <c r="A9" s="1300" t="s">
        <v>1597</v>
      </c>
      <c r="B9" s="244" t="s">
        <v>1160</v>
      </c>
      <c r="C9" s="1042" t="s">
        <v>1157</v>
      </c>
      <c r="D9" s="1161"/>
      <c r="E9" s="1307"/>
      <c r="F9" s="1301"/>
      <c r="G9" s="1301"/>
      <c r="H9" s="1301"/>
      <c r="I9" s="1301"/>
      <c r="J9" s="1301"/>
      <c r="K9" s="1301"/>
      <c r="L9" s="1301"/>
      <c r="M9" s="1301"/>
      <c r="N9" s="1301"/>
      <c r="O9" s="1301"/>
      <c r="P9" s="1301"/>
      <c r="Q9" s="1301"/>
      <c r="R9" s="1301"/>
      <c r="S9" s="1301"/>
      <c r="T9" s="1301"/>
      <c r="U9" s="1301"/>
      <c r="V9" s="1301"/>
      <c r="W9" s="1301"/>
      <c r="X9" s="1301"/>
      <c r="Y9" s="1301"/>
      <c r="Z9" s="1302">
        <f t="shared" si="0"/>
        <v>0</v>
      </c>
      <c r="AA9" s="33"/>
      <c r="AB9" s="1301"/>
      <c r="AC9" s="1301"/>
      <c r="AD9" s="1301"/>
      <c r="AE9" s="1301"/>
      <c r="AF9" s="1301"/>
      <c r="AG9" s="1301"/>
      <c r="AH9" s="1301"/>
      <c r="AI9" s="1301"/>
      <c r="AJ9" s="1301"/>
      <c r="AK9" s="1301"/>
      <c r="AL9" s="1301"/>
      <c r="AM9" s="1301"/>
      <c r="AN9" s="1301"/>
      <c r="AO9" s="1301"/>
      <c r="AP9" s="1301"/>
      <c r="AQ9" s="1301"/>
      <c r="AR9" s="1301"/>
      <c r="AS9" s="1301"/>
      <c r="AT9" s="1301"/>
      <c r="AU9" s="1301"/>
      <c r="AV9" s="1302">
        <f t="shared" si="1"/>
        <v>0</v>
      </c>
    </row>
    <row r="10" spans="1:48" ht="51">
      <c r="A10" s="1042" t="s">
        <v>1186</v>
      </c>
      <c r="B10" s="1042" t="s">
        <v>1161</v>
      </c>
      <c r="C10" s="1042" t="s">
        <v>1157</v>
      </c>
      <c r="D10" s="1161"/>
      <c r="E10" s="1307"/>
      <c r="F10" s="1301"/>
      <c r="G10" s="1301"/>
      <c r="H10" s="1301"/>
      <c r="I10" s="1301"/>
      <c r="J10" s="1301"/>
      <c r="K10" s="1301"/>
      <c r="L10" s="1301"/>
      <c r="M10" s="1301"/>
      <c r="N10" s="1301"/>
      <c r="O10" s="1301"/>
      <c r="P10" s="1301"/>
      <c r="Q10" s="1301"/>
      <c r="R10" s="1301"/>
      <c r="S10" s="1301"/>
      <c r="T10" s="1301"/>
      <c r="U10" s="1301"/>
      <c r="V10" s="1301"/>
      <c r="W10" s="1301"/>
      <c r="X10" s="1301"/>
      <c r="Y10" s="1301"/>
      <c r="Z10" s="1302">
        <f t="shared" si="0"/>
        <v>0</v>
      </c>
      <c r="AA10" s="33"/>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2">
        <f t="shared" si="1"/>
        <v>0</v>
      </c>
    </row>
    <row r="11" spans="1:48" ht="51">
      <c r="A11" s="1042" t="s">
        <v>1186</v>
      </c>
      <c r="B11" s="244" t="s">
        <v>1162</v>
      </c>
      <c r="C11" s="1042" t="s">
        <v>1157</v>
      </c>
      <c r="D11" s="1161"/>
      <c r="E11" s="1307"/>
      <c r="F11" s="1301"/>
      <c r="G11" s="1301"/>
      <c r="H11" s="1301"/>
      <c r="I11" s="1301"/>
      <c r="J11" s="1301"/>
      <c r="K11" s="1301"/>
      <c r="L11" s="1301"/>
      <c r="M11" s="1301"/>
      <c r="N11" s="1301"/>
      <c r="O11" s="1301"/>
      <c r="P11" s="1301"/>
      <c r="Q11" s="1301"/>
      <c r="R11" s="1301"/>
      <c r="S11" s="1301"/>
      <c r="T11" s="1301"/>
      <c r="U11" s="1301"/>
      <c r="V11" s="1301"/>
      <c r="W11" s="1301"/>
      <c r="X11" s="1301"/>
      <c r="Y11" s="1301"/>
      <c r="Z11" s="1302">
        <f t="shared" si="0"/>
        <v>0</v>
      </c>
      <c r="AA11" s="33"/>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2">
        <f t="shared" si="1"/>
        <v>0</v>
      </c>
    </row>
    <row r="12" spans="1:48" ht="51">
      <c r="A12" s="1042" t="s">
        <v>1186</v>
      </c>
      <c r="B12" s="244" t="s">
        <v>1163</v>
      </c>
      <c r="C12" s="1042" t="s">
        <v>1157</v>
      </c>
      <c r="D12" s="1161"/>
      <c r="E12" s="1307"/>
      <c r="F12" s="1301"/>
      <c r="G12" s="1301"/>
      <c r="H12" s="1301"/>
      <c r="I12" s="1301"/>
      <c r="J12" s="1301"/>
      <c r="K12" s="1301"/>
      <c r="L12" s="1301"/>
      <c r="M12" s="1301"/>
      <c r="N12" s="1301"/>
      <c r="O12" s="1301"/>
      <c r="P12" s="1301"/>
      <c r="Q12" s="1301"/>
      <c r="R12" s="1301"/>
      <c r="S12" s="1301"/>
      <c r="T12" s="1301"/>
      <c r="U12" s="1301"/>
      <c r="V12" s="1301"/>
      <c r="W12" s="1301"/>
      <c r="X12" s="1301"/>
      <c r="Y12" s="1301"/>
      <c r="Z12" s="1302">
        <f t="shared" si="0"/>
        <v>0</v>
      </c>
      <c r="AA12" s="33"/>
      <c r="AB12" s="1301"/>
      <c r="AC12" s="1301"/>
      <c r="AD12" s="1301"/>
      <c r="AE12" s="1301"/>
      <c r="AF12" s="1301"/>
      <c r="AG12" s="1301"/>
      <c r="AH12" s="1301"/>
      <c r="AI12" s="1301"/>
      <c r="AJ12" s="1301"/>
      <c r="AK12" s="1301"/>
      <c r="AL12" s="1301"/>
      <c r="AM12" s="1301"/>
      <c r="AN12" s="1301"/>
      <c r="AO12" s="1301"/>
      <c r="AP12" s="1301"/>
      <c r="AQ12" s="1301"/>
      <c r="AR12" s="1301"/>
      <c r="AS12" s="1301"/>
      <c r="AT12" s="1301"/>
      <c r="AU12" s="1301"/>
      <c r="AV12" s="1302">
        <f t="shared" si="1"/>
        <v>0</v>
      </c>
    </row>
    <row r="13" spans="1:48" ht="51">
      <c r="A13" s="1042" t="s">
        <v>1598</v>
      </c>
      <c r="B13" s="1042" t="s">
        <v>1164</v>
      </c>
      <c r="C13" s="1042" t="s">
        <v>1157</v>
      </c>
      <c r="D13" s="1161"/>
      <c r="E13" s="1307"/>
      <c r="F13" s="1301"/>
      <c r="G13" s="1301"/>
      <c r="H13" s="1301"/>
      <c r="I13" s="1301"/>
      <c r="J13" s="1301"/>
      <c r="K13" s="1301"/>
      <c r="L13" s="1301"/>
      <c r="M13" s="1301"/>
      <c r="N13" s="1301"/>
      <c r="O13" s="1301"/>
      <c r="P13" s="1301"/>
      <c r="Q13" s="1301"/>
      <c r="R13" s="1301"/>
      <c r="S13" s="1301"/>
      <c r="T13" s="1301"/>
      <c r="U13" s="1301"/>
      <c r="V13" s="1301"/>
      <c r="W13" s="1301"/>
      <c r="X13" s="1301"/>
      <c r="Y13" s="1301"/>
      <c r="Z13" s="1302">
        <f t="shared" si="0"/>
        <v>0</v>
      </c>
      <c r="AA13" s="33"/>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2">
        <f t="shared" si="1"/>
        <v>0</v>
      </c>
    </row>
    <row r="14" spans="1:48" ht="51">
      <c r="A14" s="1042" t="s">
        <v>1599</v>
      </c>
      <c r="B14" s="1042" t="s">
        <v>1165</v>
      </c>
      <c r="C14" s="1042" t="s">
        <v>1157</v>
      </c>
      <c r="D14" s="1161"/>
      <c r="E14" s="1307"/>
      <c r="F14" s="1301"/>
      <c r="G14" s="1301"/>
      <c r="H14" s="1301"/>
      <c r="I14" s="1301"/>
      <c r="J14" s="1301"/>
      <c r="K14" s="1301"/>
      <c r="L14" s="1301"/>
      <c r="M14" s="1301"/>
      <c r="N14" s="1301"/>
      <c r="O14" s="1301"/>
      <c r="P14" s="1301"/>
      <c r="Q14" s="1301"/>
      <c r="R14" s="1301"/>
      <c r="S14" s="1301"/>
      <c r="T14" s="1301"/>
      <c r="U14" s="1301"/>
      <c r="V14" s="1301"/>
      <c r="W14" s="1301"/>
      <c r="X14" s="1301"/>
      <c r="Y14" s="1301"/>
      <c r="Z14" s="1302">
        <f t="shared" si="0"/>
        <v>0</v>
      </c>
      <c r="AA14" s="33"/>
      <c r="AB14" s="1301"/>
      <c r="AC14" s="1301"/>
      <c r="AD14" s="1301"/>
      <c r="AE14" s="1301"/>
      <c r="AF14" s="1301"/>
      <c r="AG14" s="1301"/>
      <c r="AH14" s="1301"/>
      <c r="AI14" s="1301"/>
      <c r="AJ14" s="1301"/>
      <c r="AK14" s="1301"/>
      <c r="AL14" s="1301"/>
      <c r="AM14" s="1301"/>
      <c r="AN14" s="1301"/>
      <c r="AO14" s="1301"/>
      <c r="AP14" s="1301"/>
      <c r="AQ14" s="1301"/>
      <c r="AR14" s="1301"/>
      <c r="AS14" s="1301"/>
      <c r="AT14" s="1301"/>
      <c r="AU14" s="1301"/>
      <c r="AV14" s="1302">
        <f t="shared" si="1"/>
        <v>0</v>
      </c>
    </row>
    <row r="15" spans="1:48" ht="51">
      <c r="A15" s="1042" t="s">
        <v>1599</v>
      </c>
      <c r="B15" s="1042" t="s">
        <v>1166</v>
      </c>
      <c r="C15" s="1042" t="s">
        <v>1157</v>
      </c>
      <c r="D15" s="1161"/>
      <c r="E15" s="1307"/>
      <c r="F15" s="1301"/>
      <c r="G15" s="1301"/>
      <c r="H15" s="1301"/>
      <c r="I15" s="1301"/>
      <c r="J15" s="1301"/>
      <c r="K15" s="1301"/>
      <c r="L15" s="1301"/>
      <c r="M15" s="1301"/>
      <c r="N15" s="1301"/>
      <c r="O15" s="1301"/>
      <c r="P15" s="1301"/>
      <c r="Q15" s="1301"/>
      <c r="R15" s="1301"/>
      <c r="S15" s="1301"/>
      <c r="T15" s="1301"/>
      <c r="U15" s="1301"/>
      <c r="V15" s="1301"/>
      <c r="W15" s="1301"/>
      <c r="X15" s="1301"/>
      <c r="Y15" s="1301"/>
      <c r="Z15" s="1302">
        <f t="shared" si="0"/>
        <v>0</v>
      </c>
      <c r="AA15" s="33"/>
      <c r="AB15" s="1301"/>
      <c r="AC15" s="1301"/>
      <c r="AD15" s="1301"/>
      <c r="AE15" s="1301"/>
      <c r="AF15" s="1301"/>
      <c r="AG15" s="1301"/>
      <c r="AH15" s="1301"/>
      <c r="AI15" s="1301"/>
      <c r="AJ15" s="1301"/>
      <c r="AK15" s="1301"/>
      <c r="AL15" s="1301"/>
      <c r="AM15" s="1301"/>
      <c r="AN15" s="1301"/>
      <c r="AO15" s="1301"/>
      <c r="AP15" s="1301"/>
      <c r="AQ15" s="1301"/>
      <c r="AR15" s="1301"/>
      <c r="AS15" s="1301"/>
      <c r="AT15" s="1301"/>
      <c r="AU15" s="1301"/>
      <c r="AV15" s="1302">
        <f t="shared" si="1"/>
        <v>0</v>
      </c>
    </row>
    <row r="16" spans="1:48" ht="51">
      <c r="A16" s="1042" t="s">
        <v>1599</v>
      </c>
      <c r="B16" s="1042" t="s">
        <v>1167</v>
      </c>
      <c r="C16" s="1042" t="s">
        <v>1157</v>
      </c>
      <c r="D16" s="1161"/>
      <c r="E16" s="1307"/>
      <c r="F16" s="1301"/>
      <c r="G16" s="1301"/>
      <c r="H16" s="1301"/>
      <c r="I16" s="1301"/>
      <c r="J16" s="1301"/>
      <c r="K16" s="1301"/>
      <c r="L16" s="1301"/>
      <c r="M16" s="1301"/>
      <c r="N16" s="1301"/>
      <c r="O16" s="1301"/>
      <c r="P16" s="1301"/>
      <c r="Q16" s="1301"/>
      <c r="R16" s="1301"/>
      <c r="S16" s="1301"/>
      <c r="T16" s="1301"/>
      <c r="U16" s="1301"/>
      <c r="V16" s="1301"/>
      <c r="W16" s="1301"/>
      <c r="X16" s="1301"/>
      <c r="Y16" s="1301"/>
      <c r="Z16" s="1302">
        <f t="shared" si="0"/>
        <v>0</v>
      </c>
      <c r="AA16" s="33"/>
      <c r="AB16" s="1301"/>
      <c r="AC16" s="1301"/>
      <c r="AD16" s="1301"/>
      <c r="AE16" s="1301"/>
      <c r="AF16" s="1301"/>
      <c r="AG16" s="1301"/>
      <c r="AH16" s="1301"/>
      <c r="AI16" s="1301"/>
      <c r="AJ16" s="1301"/>
      <c r="AK16" s="1301"/>
      <c r="AL16" s="1301"/>
      <c r="AM16" s="1301"/>
      <c r="AN16" s="1301"/>
      <c r="AO16" s="1301"/>
      <c r="AP16" s="1301"/>
      <c r="AQ16" s="1301"/>
      <c r="AR16" s="1301"/>
      <c r="AS16" s="1301"/>
      <c r="AT16" s="1301"/>
      <c r="AU16" s="1301"/>
      <c r="AV16" s="1302">
        <f t="shared" si="1"/>
        <v>0</v>
      </c>
    </row>
    <row r="17" spans="1:48">
      <c r="A17" s="1430" t="s">
        <v>2</v>
      </c>
      <c r="B17" s="1432"/>
      <c r="C17" s="1431"/>
      <c r="D17" s="1308"/>
      <c r="E17" s="1309"/>
      <c r="F17" s="1303">
        <f>SUM(F6:F16)</f>
        <v>0</v>
      </c>
      <c r="G17" s="1303">
        <f t="shared" ref="G17:Y17" si="2">SUM(G6:G16)</f>
        <v>0</v>
      </c>
      <c r="H17" s="1303">
        <f t="shared" si="2"/>
        <v>0</v>
      </c>
      <c r="I17" s="1303">
        <f t="shared" si="2"/>
        <v>0</v>
      </c>
      <c r="J17" s="1303">
        <f t="shared" si="2"/>
        <v>0</v>
      </c>
      <c r="K17" s="1303">
        <f t="shared" si="2"/>
        <v>0</v>
      </c>
      <c r="L17" s="1303">
        <f t="shared" si="2"/>
        <v>0</v>
      </c>
      <c r="M17" s="1303">
        <f t="shared" si="2"/>
        <v>0</v>
      </c>
      <c r="N17" s="1303">
        <f t="shared" si="2"/>
        <v>0</v>
      </c>
      <c r="O17" s="1303">
        <f t="shared" si="2"/>
        <v>0</v>
      </c>
      <c r="P17" s="1303">
        <f t="shared" si="2"/>
        <v>0</v>
      </c>
      <c r="Q17" s="1303">
        <f t="shared" si="2"/>
        <v>0</v>
      </c>
      <c r="R17" s="1303">
        <f t="shared" si="2"/>
        <v>0</v>
      </c>
      <c r="S17" s="1303">
        <f t="shared" si="2"/>
        <v>0</v>
      </c>
      <c r="T17" s="1303">
        <f t="shared" si="2"/>
        <v>0</v>
      </c>
      <c r="U17" s="1303">
        <f t="shared" si="2"/>
        <v>0</v>
      </c>
      <c r="V17" s="1303">
        <f t="shared" si="2"/>
        <v>0</v>
      </c>
      <c r="W17" s="1303">
        <f t="shared" si="2"/>
        <v>0</v>
      </c>
      <c r="X17" s="1303">
        <f t="shared" si="2"/>
        <v>0</v>
      </c>
      <c r="Y17" s="1303">
        <f t="shared" si="2"/>
        <v>0</v>
      </c>
      <c r="Z17" s="1302">
        <f t="shared" si="0"/>
        <v>0</v>
      </c>
      <c r="AA17" s="33"/>
      <c r="AB17" s="1303">
        <f t="shared" ref="AB17:AU17" si="3">SUM(AB6:AB16)</f>
        <v>0</v>
      </c>
      <c r="AC17" s="1303">
        <f t="shared" si="3"/>
        <v>0</v>
      </c>
      <c r="AD17" s="1303">
        <f t="shared" si="3"/>
        <v>0</v>
      </c>
      <c r="AE17" s="1303">
        <f t="shared" si="3"/>
        <v>0</v>
      </c>
      <c r="AF17" s="1303">
        <f t="shared" si="3"/>
        <v>0</v>
      </c>
      <c r="AG17" s="1303">
        <f t="shared" si="3"/>
        <v>0</v>
      </c>
      <c r="AH17" s="1303">
        <f t="shared" si="3"/>
        <v>0</v>
      </c>
      <c r="AI17" s="1303">
        <f t="shared" si="3"/>
        <v>0</v>
      </c>
      <c r="AJ17" s="1303">
        <f t="shared" si="3"/>
        <v>0</v>
      </c>
      <c r="AK17" s="1303">
        <f t="shared" si="3"/>
        <v>0</v>
      </c>
      <c r="AL17" s="1303">
        <f t="shared" si="3"/>
        <v>0</v>
      </c>
      <c r="AM17" s="1303">
        <f t="shared" si="3"/>
        <v>0</v>
      </c>
      <c r="AN17" s="1303">
        <f t="shared" si="3"/>
        <v>0</v>
      </c>
      <c r="AO17" s="1303">
        <f t="shared" si="3"/>
        <v>0</v>
      </c>
      <c r="AP17" s="1303">
        <f t="shared" si="3"/>
        <v>0</v>
      </c>
      <c r="AQ17" s="1303">
        <f t="shared" si="3"/>
        <v>0</v>
      </c>
      <c r="AR17" s="1303">
        <f t="shared" si="3"/>
        <v>0</v>
      </c>
      <c r="AS17" s="1303">
        <f t="shared" si="3"/>
        <v>0</v>
      </c>
      <c r="AT17" s="1303">
        <f t="shared" si="3"/>
        <v>0</v>
      </c>
      <c r="AU17" s="1303">
        <f t="shared" si="3"/>
        <v>0</v>
      </c>
      <c r="AV17" s="1302">
        <f t="shared" si="1"/>
        <v>0</v>
      </c>
    </row>
    <row r="18" spans="1:48">
      <c r="A18" s="1304"/>
      <c r="B18" s="1304"/>
      <c r="C18" s="1304"/>
      <c r="D18" s="1304"/>
      <c r="E18" s="1304"/>
      <c r="F18" s="1305"/>
      <c r="G18" s="1305"/>
      <c r="H18" s="1305"/>
      <c r="I18" s="1305"/>
      <c r="J18" s="1305"/>
      <c r="K18" s="1305"/>
      <c r="L18" s="1305"/>
      <c r="M18" s="1305"/>
      <c r="N18" s="1305"/>
      <c r="O18" s="1305"/>
      <c r="P18" s="1305"/>
      <c r="Q18" s="1305"/>
      <c r="R18" s="1305"/>
      <c r="S18" s="1305"/>
      <c r="T18" s="1305"/>
      <c r="U18" s="1305"/>
      <c r="V18" s="1305"/>
      <c r="W18" s="1305"/>
      <c r="X18" s="1305"/>
      <c r="Y18" s="1305"/>
      <c r="Z18" s="83"/>
      <c r="AA18" s="33"/>
      <c r="AB18" s="1305"/>
      <c r="AC18" s="1305"/>
      <c r="AD18" s="1305"/>
      <c r="AE18" s="1305"/>
      <c r="AF18" s="1305"/>
      <c r="AG18" s="1305"/>
      <c r="AH18" s="1305"/>
      <c r="AI18" s="1305"/>
      <c r="AJ18" s="1305"/>
      <c r="AK18" s="1305"/>
      <c r="AL18" s="1305"/>
      <c r="AM18" s="1305"/>
      <c r="AN18" s="1305"/>
      <c r="AO18" s="1305"/>
      <c r="AP18" s="1305"/>
      <c r="AQ18" s="1305"/>
      <c r="AR18" s="1305"/>
      <c r="AS18" s="1305"/>
      <c r="AT18" s="1305"/>
      <c r="AU18" s="1305"/>
      <c r="AV18" s="83"/>
    </row>
    <row r="19" spans="1:48">
      <c r="A19" s="36"/>
      <c r="B19" s="36"/>
      <c r="C19" s="33"/>
      <c r="D19" s="31"/>
      <c r="E19" s="31"/>
      <c r="F19" s="34"/>
      <c r="G19" s="34"/>
      <c r="H19" s="34"/>
      <c r="I19" s="34"/>
      <c r="J19" s="34"/>
      <c r="K19" s="34"/>
      <c r="L19" s="34"/>
      <c r="M19" s="34"/>
      <c r="N19" s="34"/>
      <c r="O19" s="34"/>
      <c r="P19" s="34"/>
      <c r="Q19" s="34"/>
      <c r="R19" s="34"/>
      <c r="S19" s="34"/>
      <c r="T19" s="34"/>
      <c r="U19" s="34"/>
      <c r="V19" s="34"/>
      <c r="W19" s="34"/>
      <c r="X19" s="34"/>
      <c r="Y19" s="34"/>
      <c r="Z19" s="34"/>
      <c r="AA19" s="33"/>
      <c r="AB19" s="34"/>
      <c r="AC19" s="34"/>
      <c r="AD19" s="34"/>
      <c r="AE19" s="34"/>
      <c r="AF19" s="34"/>
      <c r="AG19" s="34"/>
      <c r="AH19" s="34"/>
      <c r="AI19" s="34"/>
      <c r="AJ19" s="34"/>
      <c r="AK19" s="34"/>
      <c r="AL19" s="34"/>
      <c r="AM19" s="34"/>
      <c r="AN19" s="34"/>
      <c r="AO19" s="34"/>
      <c r="AP19" s="34"/>
      <c r="AQ19" s="34"/>
      <c r="AR19" s="34"/>
      <c r="AS19" s="34"/>
      <c r="AT19" s="34"/>
      <c r="AU19" s="34"/>
      <c r="AV19" s="34"/>
    </row>
    <row r="20" spans="1:48">
      <c r="A20" s="1298" t="s">
        <v>1168</v>
      </c>
      <c r="B20" s="33"/>
      <c r="C20" s="2"/>
      <c r="D20" s="2"/>
      <c r="E20" s="2"/>
      <c r="F20" s="5"/>
      <c r="G20" s="5"/>
      <c r="H20" s="5"/>
      <c r="I20" s="5"/>
      <c r="J20" s="5"/>
      <c r="K20" s="5"/>
      <c r="L20" s="5"/>
      <c r="M20" s="5"/>
      <c r="N20" s="5"/>
      <c r="O20" s="5"/>
      <c r="P20" s="5"/>
      <c r="Q20" s="5"/>
      <c r="R20" s="5"/>
      <c r="S20" s="5"/>
      <c r="T20" s="5"/>
      <c r="U20" s="5"/>
      <c r="V20" s="5"/>
      <c r="W20" s="5"/>
      <c r="X20" s="5"/>
      <c r="Y20" s="5"/>
      <c r="Z20" s="31"/>
      <c r="AA20" s="33"/>
      <c r="AB20" s="5"/>
      <c r="AC20" s="5"/>
      <c r="AD20" s="5"/>
      <c r="AE20" s="5"/>
      <c r="AF20" s="5"/>
      <c r="AG20" s="5"/>
      <c r="AH20" s="5"/>
      <c r="AI20" s="5"/>
      <c r="AJ20" s="5"/>
      <c r="AK20" s="5"/>
      <c r="AL20" s="5"/>
      <c r="AM20" s="5"/>
      <c r="AN20" s="5"/>
      <c r="AO20" s="5"/>
      <c r="AP20" s="5"/>
      <c r="AQ20" s="5"/>
      <c r="AR20" s="5"/>
      <c r="AS20" s="5"/>
      <c r="AT20" s="5"/>
      <c r="AU20" s="5"/>
      <c r="AV20" s="31"/>
    </row>
    <row r="21" spans="1:48" s="258" customFormat="1" ht="51">
      <c r="A21" s="1300" t="s">
        <v>1596</v>
      </c>
      <c r="B21" s="244" t="s">
        <v>1156</v>
      </c>
      <c r="C21" s="1042" t="s">
        <v>1157</v>
      </c>
      <c r="D21" s="1161"/>
      <c r="E21" s="1307"/>
      <c r="F21" s="1301"/>
      <c r="G21" s="1301"/>
      <c r="H21" s="1301"/>
      <c r="I21" s="1301"/>
      <c r="J21" s="1301"/>
      <c r="K21" s="1301"/>
      <c r="L21" s="1301"/>
      <c r="M21" s="1301"/>
      <c r="N21" s="1301"/>
      <c r="O21" s="1301"/>
      <c r="P21" s="1301"/>
      <c r="Q21" s="1301"/>
      <c r="R21" s="1301"/>
      <c r="S21" s="1301"/>
      <c r="T21" s="1301"/>
      <c r="U21" s="1301"/>
      <c r="V21" s="1301"/>
      <c r="W21" s="1301"/>
      <c r="X21" s="1301"/>
      <c r="Y21" s="1301"/>
      <c r="Z21" s="1302">
        <f t="shared" ref="Z21:Z32" si="4">SUM($F21:$Y21)</f>
        <v>0</v>
      </c>
      <c r="AA21" s="33"/>
      <c r="AB21" s="1301"/>
      <c r="AC21" s="1301"/>
      <c r="AD21" s="1301"/>
      <c r="AE21" s="1301"/>
      <c r="AF21" s="1301"/>
      <c r="AG21" s="1301"/>
      <c r="AH21" s="1301"/>
      <c r="AI21" s="1301"/>
      <c r="AJ21" s="1301"/>
      <c r="AK21" s="1301"/>
      <c r="AL21" s="1301"/>
      <c r="AM21" s="1301"/>
      <c r="AN21" s="1301"/>
      <c r="AO21" s="1301"/>
      <c r="AP21" s="1301"/>
      <c r="AQ21" s="1301"/>
      <c r="AR21" s="1301"/>
      <c r="AS21" s="1301"/>
      <c r="AT21" s="1301"/>
      <c r="AU21" s="1301"/>
      <c r="AV21" s="1302">
        <f t="shared" ref="AV21:AV32" si="5">SUM(AB21:AU21)</f>
        <v>0</v>
      </c>
    </row>
    <row r="22" spans="1:48" ht="51">
      <c r="A22" s="1300" t="s">
        <v>1597</v>
      </c>
      <c r="B22" s="244" t="s">
        <v>1158</v>
      </c>
      <c r="C22" s="1042" t="s">
        <v>1157</v>
      </c>
      <c r="D22" s="1161"/>
      <c r="E22" s="1307"/>
      <c r="F22" s="1301"/>
      <c r="G22" s="1301"/>
      <c r="H22" s="1301"/>
      <c r="I22" s="1301"/>
      <c r="J22" s="1301"/>
      <c r="K22" s="1301"/>
      <c r="L22" s="1301"/>
      <c r="M22" s="1301"/>
      <c r="N22" s="1301"/>
      <c r="O22" s="1301"/>
      <c r="P22" s="1301"/>
      <c r="Q22" s="1301"/>
      <c r="R22" s="1301"/>
      <c r="S22" s="1301"/>
      <c r="T22" s="1301"/>
      <c r="U22" s="1301"/>
      <c r="V22" s="1301"/>
      <c r="W22" s="1301"/>
      <c r="X22" s="1301"/>
      <c r="Y22" s="1301"/>
      <c r="Z22" s="1302">
        <f t="shared" si="4"/>
        <v>0</v>
      </c>
      <c r="AA22" s="33"/>
      <c r="AB22" s="1301"/>
      <c r="AC22" s="1301"/>
      <c r="AD22" s="1301"/>
      <c r="AE22" s="1301"/>
      <c r="AF22" s="1301"/>
      <c r="AG22" s="1301"/>
      <c r="AH22" s="1301"/>
      <c r="AI22" s="1301"/>
      <c r="AJ22" s="1301"/>
      <c r="AK22" s="1301"/>
      <c r="AL22" s="1301"/>
      <c r="AM22" s="1301"/>
      <c r="AN22" s="1301"/>
      <c r="AO22" s="1301"/>
      <c r="AP22" s="1301"/>
      <c r="AQ22" s="1301"/>
      <c r="AR22" s="1301"/>
      <c r="AS22" s="1301"/>
      <c r="AT22" s="1301"/>
      <c r="AU22" s="1301"/>
      <c r="AV22" s="1302">
        <f t="shared" si="5"/>
        <v>0</v>
      </c>
    </row>
    <row r="23" spans="1:48" ht="51">
      <c r="A23" s="1300" t="s">
        <v>1597</v>
      </c>
      <c r="B23" s="244" t="s">
        <v>1159</v>
      </c>
      <c r="C23" s="1042" t="s">
        <v>1157</v>
      </c>
      <c r="D23" s="1161"/>
      <c r="E23" s="1307"/>
      <c r="F23" s="1301"/>
      <c r="G23" s="1301"/>
      <c r="H23" s="1301"/>
      <c r="I23" s="1301"/>
      <c r="J23" s="1301"/>
      <c r="K23" s="1301"/>
      <c r="L23" s="1301"/>
      <c r="M23" s="1301"/>
      <c r="N23" s="1301"/>
      <c r="O23" s="1301"/>
      <c r="P23" s="1301"/>
      <c r="Q23" s="1301"/>
      <c r="R23" s="1301"/>
      <c r="S23" s="1301"/>
      <c r="T23" s="1301"/>
      <c r="U23" s="1301"/>
      <c r="V23" s="1301"/>
      <c r="W23" s="1301"/>
      <c r="X23" s="1301"/>
      <c r="Y23" s="1301"/>
      <c r="Z23" s="1302">
        <f t="shared" si="4"/>
        <v>0</v>
      </c>
      <c r="AA23" s="33"/>
      <c r="AB23" s="1301"/>
      <c r="AC23" s="1301"/>
      <c r="AD23" s="1301"/>
      <c r="AE23" s="1301"/>
      <c r="AF23" s="1301"/>
      <c r="AG23" s="1301"/>
      <c r="AH23" s="1301"/>
      <c r="AI23" s="1301"/>
      <c r="AJ23" s="1301"/>
      <c r="AK23" s="1301"/>
      <c r="AL23" s="1301"/>
      <c r="AM23" s="1301"/>
      <c r="AN23" s="1301"/>
      <c r="AO23" s="1301"/>
      <c r="AP23" s="1301"/>
      <c r="AQ23" s="1301"/>
      <c r="AR23" s="1301"/>
      <c r="AS23" s="1301"/>
      <c r="AT23" s="1301"/>
      <c r="AU23" s="1301"/>
      <c r="AV23" s="1302">
        <f t="shared" si="5"/>
        <v>0</v>
      </c>
    </row>
    <row r="24" spans="1:48" ht="51">
      <c r="A24" s="1300" t="s">
        <v>1597</v>
      </c>
      <c r="B24" s="244" t="s">
        <v>1160</v>
      </c>
      <c r="C24" s="1042" t="s">
        <v>1157</v>
      </c>
      <c r="D24" s="1161"/>
      <c r="E24" s="1307"/>
      <c r="F24" s="1301"/>
      <c r="G24" s="1301"/>
      <c r="H24" s="1301"/>
      <c r="I24" s="1301"/>
      <c r="J24" s="1301"/>
      <c r="K24" s="1301"/>
      <c r="L24" s="1301"/>
      <c r="M24" s="1301"/>
      <c r="N24" s="1301"/>
      <c r="O24" s="1301"/>
      <c r="P24" s="1301"/>
      <c r="Q24" s="1301"/>
      <c r="R24" s="1301"/>
      <c r="S24" s="1301"/>
      <c r="T24" s="1301"/>
      <c r="U24" s="1301"/>
      <c r="V24" s="1301"/>
      <c r="W24" s="1301"/>
      <c r="X24" s="1301"/>
      <c r="Y24" s="1301"/>
      <c r="Z24" s="1302">
        <f t="shared" si="4"/>
        <v>0</v>
      </c>
      <c r="AA24" s="33"/>
      <c r="AB24" s="1301"/>
      <c r="AC24" s="1301"/>
      <c r="AD24" s="1301"/>
      <c r="AE24" s="1301"/>
      <c r="AF24" s="1301"/>
      <c r="AG24" s="1301"/>
      <c r="AH24" s="1301"/>
      <c r="AI24" s="1301"/>
      <c r="AJ24" s="1301"/>
      <c r="AK24" s="1301"/>
      <c r="AL24" s="1301"/>
      <c r="AM24" s="1301"/>
      <c r="AN24" s="1301"/>
      <c r="AO24" s="1301"/>
      <c r="AP24" s="1301"/>
      <c r="AQ24" s="1301"/>
      <c r="AR24" s="1301"/>
      <c r="AS24" s="1301"/>
      <c r="AT24" s="1301"/>
      <c r="AU24" s="1301"/>
      <c r="AV24" s="1302">
        <f t="shared" si="5"/>
        <v>0</v>
      </c>
    </row>
    <row r="25" spans="1:48" ht="51">
      <c r="A25" s="1042" t="s">
        <v>1186</v>
      </c>
      <c r="B25" s="1042" t="s">
        <v>1161</v>
      </c>
      <c r="C25" s="1042" t="s">
        <v>1157</v>
      </c>
      <c r="D25" s="1161"/>
      <c r="E25" s="1307"/>
      <c r="F25" s="1301"/>
      <c r="G25" s="1301"/>
      <c r="H25" s="1301"/>
      <c r="I25" s="1301"/>
      <c r="J25" s="1301"/>
      <c r="K25" s="1301"/>
      <c r="L25" s="1301"/>
      <c r="M25" s="1301"/>
      <c r="N25" s="1301"/>
      <c r="O25" s="1301"/>
      <c r="P25" s="1301"/>
      <c r="Q25" s="1301"/>
      <c r="R25" s="1301"/>
      <c r="S25" s="1301"/>
      <c r="T25" s="1301"/>
      <c r="U25" s="1301"/>
      <c r="V25" s="1301"/>
      <c r="W25" s="1301"/>
      <c r="X25" s="1301"/>
      <c r="Y25" s="1301"/>
      <c r="Z25" s="1302">
        <f t="shared" si="4"/>
        <v>0</v>
      </c>
      <c r="AA25" s="33"/>
      <c r="AB25" s="1301"/>
      <c r="AC25" s="1301"/>
      <c r="AD25" s="1301"/>
      <c r="AE25" s="1301"/>
      <c r="AF25" s="1301"/>
      <c r="AG25" s="1301"/>
      <c r="AH25" s="1301"/>
      <c r="AI25" s="1301"/>
      <c r="AJ25" s="1301"/>
      <c r="AK25" s="1301"/>
      <c r="AL25" s="1301"/>
      <c r="AM25" s="1301"/>
      <c r="AN25" s="1301"/>
      <c r="AO25" s="1301"/>
      <c r="AP25" s="1301"/>
      <c r="AQ25" s="1301"/>
      <c r="AR25" s="1301"/>
      <c r="AS25" s="1301"/>
      <c r="AT25" s="1301"/>
      <c r="AU25" s="1301"/>
      <c r="AV25" s="1302">
        <f t="shared" si="5"/>
        <v>0</v>
      </c>
    </row>
    <row r="26" spans="1:48" ht="51">
      <c r="A26" s="1042" t="s">
        <v>1186</v>
      </c>
      <c r="B26" s="244" t="s">
        <v>1162</v>
      </c>
      <c r="C26" s="1042" t="s">
        <v>1157</v>
      </c>
      <c r="D26" s="1161"/>
      <c r="E26" s="1307"/>
      <c r="F26" s="1301"/>
      <c r="G26" s="1301"/>
      <c r="H26" s="1301"/>
      <c r="I26" s="1301"/>
      <c r="J26" s="1301"/>
      <c r="K26" s="1301"/>
      <c r="L26" s="1301"/>
      <c r="M26" s="1301"/>
      <c r="N26" s="1301"/>
      <c r="O26" s="1301"/>
      <c r="P26" s="1301"/>
      <c r="Q26" s="1301"/>
      <c r="R26" s="1301"/>
      <c r="S26" s="1301"/>
      <c r="T26" s="1301"/>
      <c r="U26" s="1301"/>
      <c r="V26" s="1301"/>
      <c r="W26" s="1301"/>
      <c r="X26" s="1301"/>
      <c r="Y26" s="1301"/>
      <c r="Z26" s="1302">
        <f t="shared" si="4"/>
        <v>0</v>
      </c>
      <c r="AA26" s="33"/>
      <c r="AB26" s="1301"/>
      <c r="AC26" s="1301"/>
      <c r="AD26" s="1301"/>
      <c r="AE26" s="1301"/>
      <c r="AF26" s="1301"/>
      <c r="AG26" s="1301"/>
      <c r="AH26" s="1301"/>
      <c r="AI26" s="1301"/>
      <c r="AJ26" s="1301"/>
      <c r="AK26" s="1301"/>
      <c r="AL26" s="1301"/>
      <c r="AM26" s="1301"/>
      <c r="AN26" s="1301"/>
      <c r="AO26" s="1301"/>
      <c r="AP26" s="1301"/>
      <c r="AQ26" s="1301"/>
      <c r="AR26" s="1301"/>
      <c r="AS26" s="1301"/>
      <c r="AT26" s="1301"/>
      <c r="AU26" s="1301"/>
      <c r="AV26" s="1302">
        <f t="shared" si="5"/>
        <v>0</v>
      </c>
    </row>
    <row r="27" spans="1:48" ht="51">
      <c r="A27" s="1042" t="s">
        <v>1186</v>
      </c>
      <c r="B27" s="244" t="s">
        <v>1163</v>
      </c>
      <c r="C27" s="1042" t="s">
        <v>1157</v>
      </c>
      <c r="D27" s="1161"/>
      <c r="E27" s="1307"/>
      <c r="F27" s="1301"/>
      <c r="G27" s="1301"/>
      <c r="H27" s="1301"/>
      <c r="I27" s="1301"/>
      <c r="J27" s="1301"/>
      <c r="K27" s="1301"/>
      <c r="L27" s="1301"/>
      <c r="M27" s="1301"/>
      <c r="N27" s="1301"/>
      <c r="O27" s="1301"/>
      <c r="P27" s="1301"/>
      <c r="Q27" s="1301"/>
      <c r="R27" s="1301"/>
      <c r="S27" s="1301"/>
      <c r="T27" s="1301"/>
      <c r="U27" s="1301"/>
      <c r="V27" s="1301"/>
      <c r="W27" s="1301"/>
      <c r="X27" s="1301"/>
      <c r="Y27" s="1301"/>
      <c r="Z27" s="1302">
        <f t="shared" si="4"/>
        <v>0</v>
      </c>
      <c r="AA27" s="33"/>
      <c r="AB27" s="1301"/>
      <c r="AC27" s="1301"/>
      <c r="AD27" s="1301"/>
      <c r="AE27" s="1301"/>
      <c r="AF27" s="1301"/>
      <c r="AG27" s="1301"/>
      <c r="AH27" s="1301"/>
      <c r="AI27" s="1301"/>
      <c r="AJ27" s="1301"/>
      <c r="AK27" s="1301"/>
      <c r="AL27" s="1301"/>
      <c r="AM27" s="1301"/>
      <c r="AN27" s="1301"/>
      <c r="AO27" s="1301"/>
      <c r="AP27" s="1301"/>
      <c r="AQ27" s="1301"/>
      <c r="AR27" s="1301"/>
      <c r="AS27" s="1301"/>
      <c r="AT27" s="1301"/>
      <c r="AU27" s="1301"/>
      <c r="AV27" s="1302">
        <f t="shared" si="5"/>
        <v>0</v>
      </c>
    </row>
    <row r="28" spans="1:48" ht="51">
      <c r="A28" s="1042" t="s">
        <v>1598</v>
      </c>
      <c r="B28" s="1042" t="s">
        <v>1164</v>
      </c>
      <c r="C28" s="1042" t="s">
        <v>1157</v>
      </c>
      <c r="D28" s="1161"/>
      <c r="E28" s="1307"/>
      <c r="F28" s="1301"/>
      <c r="G28" s="1301"/>
      <c r="H28" s="1301"/>
      <c r="I28" s="1301"/>
      <c r="J28" s="1301"/>
      <c r="K28" s="1301"/>
      <c r="L28" s="1301"/>
      <c r="M28" s="1301"/>
      <c r="N28" s="1301"/>
      <c r="O28" s="1301"/>
      <c r="P28" s="1301"/>
      <c r="Q28" s="1301"/>
      <c r="R28" s="1301"/>
      <c r="S28" s="1301"/>
      <c r="T28" s="1301"/>
      <c r="U28" s="1301"/>
      <c r="V28" s="1301"/>
      <c r="W28" s="1301"/>
      <c r="X28" s="1301"/>
      <c r="Y28" s="1301"/>
      <c r="Z28" s="1302">
        <f t="shared" si="4"/>
        <v>0</v>
      </c>
      <c r="AA28" s="33"/>
      <c r="AB28" s="1301"/>
      <c r="AC28" s="1301"/>
      <c r="AD28" s="1301"/>
      <c r="AE28" s="1301"/>
      <c r="AF28" s="1301"/>
      <c r="AG28" s="1301"/>
      <c r="AH28" s="1301"/>
      <c r="AI28" s="1301"/>
      <c r="AJ28" s="1301"/>
      <c r="AK28" s="1301"/>
      <c r="AL28" s="1301"/>
      <c r="AM28" s="1301"/>
      <c r="AN28" s="1301"/>
      <c r="AO28" s="1301"/>
      <c r="AP28" s="1301"/>
      <c r="AQ28" s="1301"/>
      <c r="AR28" s="1301"/>
      <c r="AS28" s="1301"/>
      <c r="AT28" s="1301"/>
      <c r="AU28" s="1301"/>
      <c r="AV28" s="1302">
        <f t="shared" si="5"/>
        <v>0</v>
      </c>
    </row>
    <row r="29" spans="1:48" ht="51">
      <c r="A29" s="1042" t="s">
        <v>1599</v>
      </c>
      <c r="B29" s="1042" t="s">
        <v>1165</v>
      </c>
      <c r="C29" s="1042" t="s">
        <v>1157</v>
      </c>
      <c r="D29" s="1161"/>
      <c r="E29" s="1307"/>
      <c r="F29" s="1301"/>
      <c r="G29" s="1301"/>
      <c r="H29" s="1301"/>
      <c r="I29" s="1301"/>
      <c r="J29" s="1301"/>
      <c r="K29" s="1301"/>
      <c r="L29" s="1301"/>
      <c r="M29" s="1301"/>
      <c r="N29" s="1301"/>
      <c r="O29" s="1301"/>
      <c r="P29" s="1301"/>
      <c r="Q29" s="1301"/>
      <c r="R29" s="1301"/>
      <c r="S29" s="1301"/>
      <c r="T29" s="1301"/>
      <c r="U29" s="1301"/>
      <c r="V29" s="1301"/>
      <c r="W29" s="1301"/>
      <c r="X29" s="1301"/>
      <c r="Y29" s="1301"/>
      <c r="Z29" s="1302">
        <f t="shared" si="4"/>
        <v>0</v>
      </c>
      <c r="AA29" s="33"/>
      <c r="AB29" s="1301"/>
      <c r="AC29" s="1301"/>
      <c r="AD29" s="1301"/>
      <c r="AE29" s="1301"/>
      <c r="AF29" s="1301"/>
      <c r="AG29" s="1301"/>
      <c r="AH29" s="1301"/>
      <c r="AI29" s="1301"/>
      <c r="AJ29" s="1301"/>
      <c r="AK29" s="1301"/>
      <c r="AL29" s="1301"/>
      <c r="AM29" s="1301"/>
      <c r="AN29" s="1301"/>
      <c r="AO29" s="1301"/>
      <c r="AP29" s="1301"/>
      <c r="AQ29" s="1301"/>
      <c r="AR29" s="1301"/>
      <c r="AS29" s="1301"/>
      <c r="AT29" s="1301"/>
      <c r="AU29" s="1301"/>
      <c r="AV29" s="1302">
        <f t="shared" si="5"/>
        <v>0</v>
      </c>
    </row>
    <row r="30" spans="1:48" ht="51">
      <c r="A30" s="1042" t="s">
        <v>1599</v>
      </c>
      <c r="B30" s="1042" t="s">
        <v>1166</v>
      </c>
      <c r="C30" s="1042" t="s">
        <v>1157</v>
      </c>
      <c r="D30" s="1161"/>
      <c r="E30" s="1307"/>
      <c r="F30" s="1301"/>
      <c r="G30" s="1301"/>
      <c r="H30" s="1301"/>
      <c r="I30" s="1301"/>
      <c r="J30" s="1301"/>
      <c r="K30" s="1301"/>
      <c r="L30" s="1301"/>
      <c r="M30" s="1301"/>
      <c r="N30" s="1301"/>
      <c r="O30" s="1301"/>
      <c r="P30" s="1301"/>
      <c r="Q30" s="1301"/>
      <c r="R30" s="1301"/>
      <c r="S30" s="1301"/>
      <c r="T30" s="1301"/>
      <c r="U30" s="1301"/>
      <c r="V30" s="1301"/>
      <c r="W30" s="1301"/>
      <c r="X30" s="1301"/>
      <c r="Y30" s="1301"/>
      <c r="Z30" s="1302">
        <f t="shared" si="4"/>
        <v>0</v>
      </c>
      <c r="AA30" s="33"/>
      <c r="AB30" s="1301"/>
      <c r="AC30" s="1301"/>
      <c r="AD30" s="1301"/>
      <c r="AE30" s="1301"/>
      <c r="AF30" s="1301"/>
      <c r="AG30" s="1301"/>
      <c r="AH30" s="1301"/>
      <c r="AI30" s="1301"/>
      <c r="AJ30" s="1301"/>
      <c r="AK30" s="1301"/>
      <c r="AL30" s="1301"/>
      <c r="AM30" s="1301"/>
      <c r="AN30" s="1301"/>
      <c r="AO30" s="1301"/>
      <c r="AP30" s="1301"/>
      <c r="AQ30" s="1301"/>
      <c r="AR30" s="1301"/>
      <c r="AS30" s="1301"/>
      <c r="AT30" s="1301"/>
      <c r="AU30" s="1301"/>
      <c r="AV30" s="1302">
        <f t="shared" si="5"/>
        <v>0</v>
      </c>
    </row>
    <row r="31" spans="1:48" ht="51">
      <c r="A31" s="1042" t="s">
        <v>1599</v>
      </c>
      <c r="B31" s="1042" t="s">
        <v>1167</v>
      </c>
      <c r="C31" s="1042" t="s">
        <v>1157</v>
      </c>
      <c r="D31" s="1161"/>
      <c r="E31" s="1307"/>
      <c r="F31" s="1301"/>
      <c r="G31" s="1301"/>
      <c r="H31" s="1301"/>
      <c r="I31" s="1301"/>
      <c r="J31" s="1301"/>
      <c r="K31" s="1301"/>
      <c r="L31" s="1301"/>
      <c r="M31" s="1301"/>
      <c r="N31" s="1301"/>
      <c r="O31" s="1301"/>
      <c r="P31" s="1301"/>
      <c r="Q31" s="1301"/>
      <c r="R31" s="1301"/>
      <c r="S31" s="1301"/>
      <c r="T31" s="1301"/>
      <c r="U31" s="1301"/>
      <c r="V31" s="1301"/>
      <c r="W31" s="1301"/>
      <c r="X31" s="1301"/>
      <c r="Y31" s="1301"/>
      <c r="Z31" s="1302">
        <f t="shared" si="4"/>
        <v>0</v>
      </c>
      <c r="AA31" s="33"/>
      <c r="AB31" s="1301"/>
      <c r="AC31" s="1301"/>
      <c r="AD31" s="1301"/>
      <c r="AE31" s="1301"/>
      <c r="AF31" s="1301"/>
      <c r="AG31" s="1301"/>
      <c r="AH31" s="1301"/>
      <c r="AI31" s="1301"/>
      <c r="AJ31" s="1301"/>
      <c r="AK31" s="1301"/>
      <c r="AL31" s="1301"/>
      <c r="AM31" s="1301"/>
      <c r="AN31" s="1301"/>
      <c r="AO31" s="1301"/>
      <c r="AP31" s="1301"/>
      <c r="AQ31" s="1301"/>
      <c r="AR31" s="1301"/>
      <c r="AS31" s="1301"/>
      <c r="AT31" s="1301"/>
      <c r="AU31" s="1301"/>
      <c r="AV31" s="1302">
        <f t="shared" si="5"/>
        <v>0</v>
      </c>
    </row>
    <row r="32" spans="1:48">
      <c r="A32" s="1430" t="s">
        <v>2</v>
      </c>
      <c r="B32" s="1426"/>
      <c r="C32" s="1431"/>
      <c r="D32" s="1308"/>
      <c r="E32" s="1309"/>
      <c r="F32" s="1303">
        <f>SUM(F21:F31)</f>
        <v>0</v>
      </c>
      <c r="G32" s="1303">
        <f t="shared" ref="G32:Y32" si="6">SUM(G21:G31)</f>
        <v>0</v>
      </c>
      <c r="H32" s="1303">
        <f t="shared" si="6"/>
        <v>0</v>
      </c>
      <c r="I32" s="1303">
        <f t="shared" si="6"/>
        <v>0</v>
      </c>
      <c r="J32" s="1303">
        <f t="shared" si="6"/>
        <v>0</v>
      </c>
      <c r="K32" s="1303">
        <f t="shared" si="6"/>
        <v>0</v>
      </c>
      <c r="L32" s="1303">
        <f t="shared" si="6"/>
        <v>0</v>
      </c>
      <c r="M32" s="1303">
        <f t="shared" si="6"/>
        <v>0</v>
      </c>
      <c r="N32" s="1303">
        <f t="shared" si="6"/>
        <v>0</v>
      </c>
      <c r="O32" s="1303">
        <f t="shared" si="6"/>
        <v>0</v>
      </c>
      <c r="P32" s="1303">
        <f t="shared" si="6"/>
        <v>0</v>
      </c>
      <c r="Q32" s="1303">
        <f t="shared" si="6"/>
        <v>0</v>
      </c>
      <c r="R32" s="1303">
        <f t="shared" si="6"/>
        <v>0</v>
      </c>
      <c r="S32" s="1303">
        <f t="shared" si="6"/>
        <v>0</v>
      </c>
      <c r="T32" s="1303">
        <f t="shared" si="6"/>
        <v>0</v>
      </c>
      <c r="U32" s="1303">
        <f t="shared" si="6"/>
        <v>0</v>
      </c>
      <c r="V32" s="1303">
        <f t="shared" si="6"/>
        <v>0</v>
      </c>
      <c r="W32" s="1303">
        <f t="shared" si="6"/>
        <v>0</v>
      </c>
      <c r="X32" s="1303">
        <f t="shared" si="6"/>
        <v>0</v>
      </c>
      <c r="Y32" s="1303">
        <f t="shared" si="6"/>
        <v>0</v>
      </c>
      <c r="Z32" s="1302">
        <f t="shared" si="4"/>
        <v>0</v>
      </c>
      <c r="AA32" s="33"/>
      <c r="AB32" s="1303">
        <f t="shared" ref="AB32:AU32" si="7">SUM(AB21:AB31)</f>
        <v>0</v>
      </c>
      <c r="AC32" s="1303">
        <f t="shared" si="7"/>
        <v>0</v>
      </c>
      <c r="AD32" s="1303">
        <f t="shared" si="7"/>
        <v>0</v>
      </c>
      <c r="AE32" s="1303">
        <f t="shared" si="7"/>
        <v>0</v>
      </c>
      <c r="AF32" s="1303">
        <f t="shared" si="7"/>
        <v>0</v>
      </c>
      <c r="AG32" s="1303">
        <f t="shared" si="7"/>
        <v>0</v>
      </c>
      <c r="AH32" s="1303">
        <f t="shared" si="7"/>
        <v>0</v>
      </c>
      <c r="AI32" s="1303">
        <f t="shared" si="7"/>
        <v>0</v>
      </c>
      <c r="AJ32" s="1303">
        <f t="shared" si="7"/>
        <v>0</v>
      </c>
      <c r="AK32" s="1303">
        <f t="shared" si="7"/>
        <v>0</v>
      </c>
      <c r="AL32" s="1303">
        <f t="shared" si="7"/>
        <v>0</v>
      </c>
      <c r="AM32" s="1303">
        <f t="shared" si="7"/>
        <v>0</v>
      </c>
      <c r="AN32" s="1303">
        <f t="shared" si="7"/>
        <v>0</v>
      </c>
      <c r="AO32" s="1303">
        <f t="shared" si="7"/>
        <v>0</v>
      </c>
      <c r="AP32" s="1303">
        <f t="shared" si="7"/>
        <v>0</v>
      </c>
      <c r="AQ32" s="1303">
        <f t="shared" si="7"/>
        <v>0</v>
      </c>
      <c r="AR32" s="1303">
        <f t="shared" si="7"/>
        <v>0</v>
      </c>
      <c r="AS32" s="1303">
        <f t="shared" si="7"/>
        <v>0</v>
      </c>
      <c r="AT32" s="1303">
        <f t="shared" si="7"/>
        <v>0</v>
      </c>
      <c r="AU32" s="1303">
        <f t="shared" si="7"/>
        <v>0</v>
      </c>
      <c r="AV32" s="1302">
        <f t="shared" si="5"/>
        <v>0</v>
      </c>
    </row>
    <row r="33" spans="1:48">
      <c r="A33" s="1304"/>
      <c r="B33" s="1304"/>
      <c r="C33" s="1304"/>
      <c r="D33" s="1304"/>
      <c r="E33" s="1304"/>
      <c r="F33" s="1305"/>
      <c r="G33" s="1305"/>
      <c r="H33" s="1305"/>
      <c r="I33" s="1305"/>
      <c r="J33" s="1305"/>
      <c r="K33" s="1305"/>
      <c r="L33" s="1305"/>
      <c r="M33" s="1305"/>
      <c r="N33" s="1305"/>
      <c r="O33" s="1305"/>
      <c r="P33" s="1305"/>
      <c r="Q33" s="1305"/>
      <c r="R33" s="1305"/>
      <c r="S33" s="1305"/>
      <c r="T33" s="1305"/>
      <c r="U33" s="1305"/>
      <c r="V33" s="1305"/>
      <c r="W33" s="1305"/>
      <c r="X33" s="1305"/>
      <c r="Y33" s="1305"/>
      <c r="Z33" s="85"/>
      <c r="AA33" s="33"/>
      <c r="AB33" s="1305"/>
      <c r="AC33" s="1305"/>
      <c r="AD33" s="1305"/>
      <c r="AE33" s="1305"/>
      <c r="AF33" s="1305"/>
      <c r="AG33" s="1305"/>
      <c r="AH33" s="1305"/>
      <c r="AI33" s="1305"/>
      <c r="AJ33" s="1305"/>
      <c r="AK33" s="1305"/>
      <c r="AL33" s="1305"/>
      <c r="AM33" s="1305"/>
      <c r="AN33" s="1305"/>
      <c r="AO33" s="1305"/>
      <c r="AP33" s="1305"/>
      <c r="AQ33" s="1305"/>
      <c r="AR33" s="1305"/>
      <c r="AS33" s="1305"/>
      <c r="AT33" s="1305"/>
      <c r="AU33" s="1305"/>
      <c r="AV33" s="85"/>
    </row>
    <row r="34" spans="1:48" ht="1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33"/>
      <c r="AB34" s="51"/>
      <c r="AC34" s="51"/>
      <c r="AD34" s="51"/>
      <c r="AE34" s="51"/>
      <c r="AF34" s="51"/>
      <c r="AG34" s="51"/>
      <c r="AH34" s="51"/>
      <c r="AI34" s="51"/>
      <c r="AJ34" s="51"/>
      <c r="AK34" s="51"/>
      <c r="AL34" s="51"/>
      <c r="AM34" s="51"/>
      <c r="AN34" s="51"/>
      <c r="AO34" s="51"/>
      <c r="AP34" s="51"/>
      <c r="AQ34" s="51"/>
      <c r="AR34" s="51"/>
      <c r="AS34" s="51"/>
      <c r="AT34" s="51"/>
      <c r="AU34" s="51"/>
      <c r="AV34" s="51"/>
    </row>
    <row r="35" spans="1:48">
      <c r="A35" s="1298" t="s">
        <v>1307</v>
      </c>
      <c r="B35" s="861"/>
      <c r="C35" s="2"/>
      <c r="D35" s="2"/>
      <c r="E35" s="2"/>
      <c r="F35" s="43"/>
      <c r="G35" s="43"/>
      <c r="H35" s="43"/>
      <c r="I35" s="43"/>
      <c r="J35" s="43"/>
      <c r="K35" s="43"/>
      <c r="L35" s="43"/>
      <c r="M35" s="43"/>
      <c r="N35" s="43"/>
      <c r="O35" s="43"/>
      <c r="P35" s="43"/>
      <c r="Q35" s="43"/>
      <c r="R35" s="43"/>
      <c r="S35" s="43"/>
      <c r="T35" s="43"/>
      <c r="U35" s="43"/>
      <c r="V35" s="43"/>
      <c r="W35" s="43"/>
      <c r="X35" s="43"/>
      <c r="Y35" s="43"/>
      <c r="Z35" s="83"/>
      <c r="AA35" s="33"/>
      <c r="AB35" s="43"/>
      <c r="AC35" s="43"/>
      <c r="AD35" s="43"/>
      <c r="AE35" s="43"/>
      <c r="AF35" s="43"/>
      <c r="AG35" s="43"/>
      <c r="AH35" s="43"/>
      <c r="AI35" s="43"/>
      <c r="AJ35" s="43"/>
      <c r="AK35" s="43"/>
      <c r="AL35" s="43"/>
      <c r="AM35" s="43"/>
      <c r="AN35" s="43"/>
      <c r="AO35" s="43"/>
      <c r="AP35" s="43"/>
      <c r="AQ35" s="43"/>
      <c r="AR35" s="43"/>
      <c r="AS35" s="43"/>
      <c r="AT35" s="43"/>
      <c r="AU35" s="43"/>
      <c r="AV35" s="83"/>
    </row>
    <row r="36" spans="1:48" ht="51">
      <c r="A36" s="1300" t="s">
        <v>1596</v>
      </c>
      <c r="B36" s="244" t="s">
        <v>1156</v>
      </c>
      <c r="C36" s="1042" t="s">
        <v>1169</v>
      </c>
      <c r="D36" s="1161"/>
      <c r="E36" s="1307"/>
      <c r="F36" s="1301"/>
      <c r="G36" s="1301"/>
      <c r="H36" s="1301"/>
      <c r="I36" s="1301"/>
      <c r="J36" s="1301"/>
      <c r="K36" s="1301"/>
      <c r="L36" s="1301"/>
      <c r="M36" s="1301"/>
      <c r="N36" s="1301"/>
      <c r="O36" s="1301"/>
      <c r="P36" s="1301"/>
      <c r="Q36" s="1301"/>
      <c r="R36" s="1301"/>
      <c r="S36" s="1301"/>
      <c r="T36" s="1301"/>
      <c r="U36" s="1301"/>
      <c r="V36" s="1301"/>
      <c r="W36" s="1301"/>
      <c r="X36" s="1301"/>
      <c r="Y36" s="1301"/>
      <c r="Z36" s="1302">
        <f t="shared" ref="Z36:Z58" si="8">SUM($F36:$Y36)</f>
        <v>0</v>
      </c>
      <c r="AA36" s="33"/>
      <c r="AB36" s="1301"/>
      <c r="AC36" s="1301"/>
      <c r="AD36" s="1301"/>
      <c r="AE36" s="1301"/>
      <c r="AF36" s="1301"/>
      <c r="AG36" s="1301"/>
      <c r="AH36" s="1301"/>
      <c r="AI36" s="1301"/>
      <c r="AJ36" s="1301"/>
      <c r="AK36" s="1301"/>
      <c r="AL36" s="1301"/>
      <c r="AM36" s="1301"/>
      <c r="AN36" s="1301"/>
      <c r="AO36" s="1301"/>
      <c r="AP36" s="1301"/>
      <c r="AQ36" s="1301"/>
      <c r="AR36" s="1301"/>
      <c r="AS36" s="1301"/>
      <c r="AT36" s="1301"/>
      <c r="AU36" s="1301"/>
      <c r="AV36" s="1302">
        <f t="shared" ref="AV36:AV58" si="9">SUM(AB36:AU36)</f>
        <v>0</v>
      </c>
    </row>
    <row r="37" spans="1:48" ht="51">
      <c r="A37" s="1300" t="s">
        <v>1597</v>
      </c>
      <c r="B37" s="244" t="s">
        <v>1158</v>
      </c>
      <c r="C37" s="1042" t="s">
        <v>1169</v>
      </c>
      <c r="D37" s="1161"/>
      <c r="E37" s="1307"/>
      <c r="F37" s="1301"/>
      <c r="G37" s="1301"/>
      <c r="H37" s="1301"/>
      <c r="I37" s="1301"/>
      <c r="J37" s="1301"/>
      <c r="K37" s="1301"/>
      <c r="L37" s="1301"/>
      <c r="M37" s="1301"/>
      <c r="N37" s="1301"/>
      <c r="O37" s="1301"/>
      <c r="P37" s="1301"/>
      <c r="Q37" s="1301"/>
      <c r="R37" s="1301"/>
      <c r="S37" s="1301"/>
      <c r="T37" s="1301"/>
      <c r="U37" s="1301"/>
      <c r="V37" s="1301"/>
      <c r="W37" s="1301"/>
      <c r="X37" s="1301"/>
      <c r="Y37" s="1301"/>
      <c r="Z37" s="1302">
        <f t="shared" si="8"/>
        <v>0</v>
      </c>
      <c r="AA37" s="33"/>
      <c r="AB37" s="1301"/>
      <c r="AC37" s="1301"/>
      <c r="AD37" s="1301"/>
      <c r="AE37" s="1301"/>
      <c r="AF37" s="1301"/>
      <c r="AG37" s="1301"/>
      <c r="AH37" s="1301"/>
      <c r="AI37" s="1301"/>
      <c r="AJ37" s="1301"/>
      <c r="AK37" s="1301"/>
      <c r="AL37" s="1301"/>
      <c r="AM37" s="1301"/>
      <c r="AN37" s="1301"/>
      <c r="AO37" s="1301"/>
      <c r="AP37" s="1301"/>
      <c r="AQ37" s="1301"/>
      <c r="AR37" s="1301"/>
      <c r="AS37" s="1301"/>
      <c r="AT37" s="1301"/>
      <c r="AU37" s="1301"/>
      <c r="AV37" s="1302">
        <f t="shared" si="9"/>
        <v>0</v>
      </c>
    </row>
    <row r="38" spans="1:48" ht="51">
      <c r="A38" s="1300" t="s">
        <v>1597</v>
      </c>
      <c r="B38" s="244" t="s">
        <v>1159</v>
      </c>
      <c r="C38" s="1042" t="s">
        <v>1169</v>
      </c>
      <c r="D38" s="1161"/>
      <c r="E38" s="1307"/>
      <c r="F38" s="1301"/>
      <c r="G38" s="1301"/>
      <c r="H38" s="1301"/>
      <c r="I38" s="1301"/>
      <c r="J38" s="1301"/>
      <c r="K38" s="1301"/>
      <c r="L38" s="1301"/>
      <c r="M38" s="1301"/>
      <c r="N38" s="1301"/>
      <c r="O38" s="1301"/>
      <c r="P38" s="1301"/>
      <c r="Q38" s="1301"/>
      <c r="R38" s="1301"/>
      <c r="S38" s="1301"/>
      <c r="T38" s="1301"/>
      <c r="U38" s="1301"/>
      <c r="V38" s="1301"/>
      <c r="W38" s="1301"/>
      <c r="X38" s="1301"/>
      <c r="Y38" s="1301"/>
      <c r="Z38" s="1302">
        <f t="shared" si="8"/>
        <v>0</v>
      </c>
      <c r="AA38" s="33"/>
      <c r="AB38" s="1301"/>
      <c r="AC38" s="1301"/>
      <c r="AD38" s="1301"/>
      <c r="AE38" s="1301"/>
      <c r="AF38" s="1301"/>
      <c r="AG38" s="1301"/>
      <c r="AH38" s="1301"/>
      <c r="AI38" s="1301"/>
      <c r="AJ38" s="1301"/>
      <c r="AK38" s="1301"/>
      <c r="AL38" s="1301"/>
      <c r="AM38" s="1301"/>
      <c r="AN38" s="1301"/>
      <c r="AO38" s="1301"/>
      <c r="AP38" s="1301"/>
      <c r="AQ38" s="1301"/>
      <c r="AR38" s="1301"/>
      <c r="AS38" s="1301"/>
      <c r="AT38" s="1301"/>
      <c r="AU38" s="1301"/>
      <c r="AV38" s="1302">
        <f t="shared" si="9"/>
        <v>0</v>
      </c>
    </row>
    <row r="39" spans="1:48" ht="51">
      <c r="A39" s="1300" t="s">
        <v>1597</v>
      </c>
      <c r="B39" s="244" t="s">
        <v>1160</v>
      </c>
      <c r="C39" s="1042" t="s">
        <v>1169</v>
      </c>
      <c r="D39" s="1161"/>
      <c r="E39" s="1307"/>
      <c r="F39" s="1301"/>
      <c r="G39" s="1301"/>
      <c r="H39" s="1301"/>
      <c r="I39" s="1301"/>
      <c r="J39" s="1301"/>
      <c r="K39" s="1301"/>
      <c r="L39" s="1301"/>
      <c r="M39" s="1301"/>
      <c r="N39" s="1301"/>
      <c r="O39" s="1301"/>
      <c r="P39" s="1301"/>
      <c r="Q39" s="1301"/>
      <c r="R39" s="1301"/>
      <c r="S39" s="1301"/>
      <c r="T39" s="1301"/>
      <c r="U39" s="1301"/>
      <c r="V39" s="1301"/>
      <c r="W39" s="1301"/>
      <c r="X39" s="1301"/>
      <c r="Y39" s="1301"/>
      <c r="Z39" s="1302">
        <f t="shared" si="8"/>
        <v>0</v>
      </c>
      <c r="AA39" s="33"/>
      <c r="AB39" s="1301"/>
      <c r="AC39" s="1301"/>
      <c r="AD39" s="1301"/>
      <c r="AE39" s="1301"/>
      <c r="AF39" s="1301"/>
      <c r="AG39" s="1301"/>
      <c r="AH39" s="1301"/>
      <c r="AI39" s="1301"/>
      <c r="AJ39" s="1301"/>
      <c r="AK39" s="1301"/>
      <c r="AL39" s="1301"/>
      <c r="AM39" s="1301"/>
      <c r="AN39" s="1301"/>
      <c r="AO39" s="1301"/>
      <c r="AP39" s="1301"/>
      <c r="AQ39" s="1301"/>
      <c r="AR39" s="1301"/>
      <c r="AS39" s="1301"/>
      <c r="AT39" s="1301"/>
      <c r="AU39" s="1301"/>
      <c r="AV39" s="1302">
        <f t="shared" si="9"/>
        <v>0</v>
      </c>
    </row>
    <row r="40" spans="1:48" ht="51">
      <c r="A40" s="1042" t="s">
        <v>1186</v>
      </c>
      <c r="B40" s="1042" t="s">
        <v>1161</v>
      </c>
      <c r="C40" s="1042" t="s">
        <v>1169</v>
      </c>
      <c r="D40" s="1161"/>
      <c r="E40" s="1307"/>
      <c r="F40" s="1301"/>
      <c r="G40" s="1301"/>
      <c r="H40" s="1301"/>
      <c r="I40" s="1301"/>
      <c r="J40" s="1301"/>
      <c r="K40" s="1301"/>
      <c r="L40" s="1301"/>
      <c r="M40" s="1301"/>
      <c r="N40" s="1301"/>
      <c r="O40" s="1301"/>
      <c r="P40" s="1301"/>
      <c r="Q40" s="1301"/>
      <c r="R40" s="1301"/>
      <c r="S40" s="1301"/>
      <c r="T40" s="1301"/>
      <c r="U40" s="1301"/>
      <c r="V40" s="1301"/>
      <c r="W40" s="1301"/>
      <c r="X40" s="1301"/>
      <c r="Y40" s="1301"/>
      <c r="Z40" s="1302">
        <f t="shared" si="8"/>
        <v>0</v>
      </c>
      <c r="AA40" s="33"/>
      <c r="AB40" s="1301"/>
      <c r="AC40" s="1301"/>
      <c r="AD40" s="1301"/>
      <c r="AE40" s="1301"/>
      <c r="AF40" s="1301"/>
      <c r="AG40" s="1301"/>
      <c r="AH40" s="1301"/>
      <c r="AI40" s="1301"/>
      <c r="AJ40" s="1301"/>
      <c r="AK40" s="1301"/>
      <c r="AL40" s="1301"/>
      <c r="AM40" s="1301"/>
      <c r="AN40" s="1301"/>
      <c r="AO40" s="1301"/>
      <c r="AP40" s="1301"/>
      <c r="AQ40" s="1301"/>
      <c r="AR40" s="1301"/>
      <c r="AS40" s="1301"/>
      <c r="AT40" s="1301"/>
      <c r="AU40" s="1301"/>
      <c r="AV40" s="1302">
        <f t="shared" si="9"/>
        <v>0</v>
      </c>
    </row>
    <row r="41" spans="1:48" ht="51">
      <c r="A41" s="1042" t="s">
        <v>1186</v>
      </c>
      <c r="B41" s="244" t="s">
        <v>1162</v>
      </c>
      <c r="C41" s="1042" t="s">
        <v>1169</v>
      </c>
      <c r="D41" s="1161"/>
      <c r="E41" s="1307"/>
      <c r="F41" s="1301"/>
      <c r="G41" s="1301"/>
      <c r="H41" s="1301"/>
      <c r="I41" s="1301"/>
      <c r="J41" s="1301"/>
      <c r="K41" s="1301"/>
      <c r="L41" s="1301"/>
      <c r="M41" s="1301"/>
      <c r="N41" s="1301"/>
      <c r="O41" s="1301"/>
      <c r="P41" s="1301"/>
      <c r="Q41" s="1301"/>
      <c r="R41" s="1301"/>
      <c r="S41" s="1301"/>
      <c r="T41" s="1301"/>
      <c r="U41" s="1301"/>
      <c r="V41" s="1301"/>
      <c r="W41" s="1301"/>
      <c r="X41" s="1301"/>
      <c r="Y41" s="1301"/>
      <c r="Z41" s="1302">
        <f t="shared" si="8"/>
        <v>0</v>
      </c>
      <c r="AA41" s="33"/>
      <c r="AB41" s="1301"/>
      <c r="AC41" s="1301"/>
      <c r="AD41" s="1301"/>
      <c r="AE41" s="1301"/>
      <c r="AF41" s="1301"/>
      <c r="AG41" s="1301"/>
      <c r="AH41" s="1301"/>
      <c r="AI41" s="1301"/>
      <c r="AJ41" s="1301"/>
      <c r="AK41" s="1301"/>
      <c r="AL41" s="1301"/>
      <c r="AM41" s="1301"/>
      <c r="AN41" s="1301"/>
      <c r="AO41" s="1301"/>
      <c r="AP41" s="1301"/>
      <c r="AQ41" s="1301"/>
      <c r="AR41" s="1301"/>
      <c r="AS41" s="1301"/>
      <c r="AT41" s="1301"/>
      <c r="AU41" s="1301"/>
      <c r="AV41" s="1302">
        <f t="shared" si="9"/>
        <v>0</v>
      </c>
    </row>
    <row r="42" spans="1:48" ht="51">
      <c r="A42" s="1042" t="s">
        <v>1186</v>
      </c>
      <c r="B42" s="244" t="s">
        <v>1163</v>
      </c>
      <c r="C42" s="1042" t="s">
        <v>1169</v>
      </c>
      <c r="D42" s="1161"/>
      <c r="E42" s="1307"/>
      <c r="F42" s="1301"/>
      <c r="G42" s="1301"/>
      <c r="H42" s="1301"/>
      <c r="I42" s="1301"/>
      <c r="J42" s="1301"/>
      <c r="K42" s="1301"/>
      <c r="L42" s="1301"/>
      <c r="M42" s="1301"/>
      <c r="N42" s="1301"/>
      <c r="O42" s="1301"/>
      <c r="P42" s="1301"/>
      <c r="Q42" s="1301"/>
      <c r="R42" s="1301"/>
      <c r="S42" s="1301"/>
      <c r="T42" s="1301"/>
      <c r="U42" s="1301"/>
      <c r="V42" s="1301"/>
      <c r="W42" s="1301"/>
      <c r="X42" s="1301"/>
      <c r="Y42" s="1301"/>
      <c r="Z42" s="1302">
        <f t="shared" si="8"/>
        <v>0</v>
      </c>
      <c r="AA42" s="33"/>
      <c r="AB42" s="1301"/>
      <c r="AC42" s="1301"/>
      <c r="AD42" s="1301"/>
      <c r="AE42" s="1301"/>
      <c r="AF42" s="1301"/>
      <c r="AG42" s="1301"/>
      <c r="AH42" s="1301"/>
      <c r="AI42" s="1301"/>
      <c r="AJ42" s="1301"/>
      <c r="AK42" s="1301"/>
      <c r="AL42" s="1301"/>
      <c r="AM42" s="1301"/>
      <c r="AN42" s="1301"/>
      <c r="AO42" s="1301"/>
      <c r="AP42" s="1301"/>
      <c r="AQ42" s="1301"/>
      <c r="AR42" s="1301"/>
      <c r="AS42" s="1301"/>
      <c r="AT42" s="1301"/>
      <c r="AU42" s="1301"/>
      <c r="AV42" s="1302">
        <f t="shared" si="9"/>
        <v>0</v>
      </c>
    </row>
    <row r="43" spans="1:48" ht="51">
      <c r="A43" s="1042" t="s">
        <v>1598</v>
      </c>
      <c r="B43" s="1042" t="s">
        <v>1164</v>
      </c>
      <c r="C43" s="1042" t="s">
        <v>1169</v>
      </c>
      <c r="D43" s="1161"/>
      <c r="E43" s="1307"/>
      <c r="F43" s="1301"/>
      <c r="G43" s="1301"/>
      <c r="H43" s="1301"/>
      <c r="I43" s="1301"/>
      <c r="J43" s="1301"/>
      <c r="K43" s="1301"/>
      <c r="L43" s="1301"/>
      <c r="M43" s="1301"/>
      <c r="N43" s="1301"/>
      <c r="O43" s="1301"/>
      <c r="P43" s="1301"/>
      <c r="Q43" s="1301"/>
      <c r="R43" s="1301"/>
      <c r="S43" s="1301"/>
      <c r="T43" s="1301"/>
      <c r="U43" s="1301"/>
      <c r="V43" s="1301"/>
      <c r="W43" s="1301"/>
      <c r="X43" s="1301"/>
      <c r="Y43" s="1301"/>
      <c r="Z43" s="1302">
        <f t="shared" si="8"/>
        <v>0</v>
      </c>
      <c r="AA43" s="33"/>
      <c r="AB43" s="1301"/>
      <c r="AC43" s="1301"/>
      <c r="AD43" s="1301"/>
      <c r="AE43" s="1301"/>
      <c r="AF43" s="1301"/>
      <c r="AG43" s="1301"/>
      <c r="AH43" s="1301"/>
      <c r="AI43" s="1301"/>
      <c r="AJ43" s="1301"/>
      <c r="AK43" s="1301"/>
      <c r="AL43" s="1301"/>
      <c r="AM43" s="1301"/>
      <c r="AN43" s="1301"/>
      <c r="AO43" s="1301"/>
      <c r="AP43" s="1301"/>
      <c r="AQ43" s="1301"/>
      <c r="AR43" s="1301"/>
      <c r="AS43" s="1301"/>
      <c r="AT43" s="1301"/>
      <c r="AU43" s="1301"/>
      <c r="AV43" s="1302">
        <f t="shared" si="9"/>
        <v>0</v>
      </c>
    </row>
    <row r="44" spans="1:48" ht="51">
      <c r="A44" s="1042" t="s">
        <v>1599</v>
      </c>
      <c r="B44" s="1042" t="s">
        <v>1165</v>
      </c>
      <c r="C44" s="1042" t="s">
        <v>1169</v>
      </c>
      <c r="D44" s="1161"/>
      <c r="E44" s="1307"/>
      <c r="F44" s="1301"/>
      <c r="G44" s="1301"/>
      <c r="H44" s="1301"/>
      <c r="I44" s="1301"/>
      <c r="J44" s="1301"/>
      <c r="K44" s="1301"/>
      <c r="L44" s="1301"/>
      <c r="M44" s="1301"/>
      <c r="N44" s="1301"/>
      <c r="O44" s="1301"/>
      <c r="P44" s="1301"/>
      <c r="Q44" s="1301"/>
      <c r="R44" s="1301"/>
      <c r="S44" s="1301"/>
      <c r="T44" s="1301"/>
      <c r="U44" s="1301"/>
      <c r="V44" s="1301"/>
      <c r="W44" s="1301"/>
      <c r="X44" s="1301"/>
      <c r="Y44" s="1301"/>
      <c r="Z44" s="1302">
        <f t="shared" si="8"/>
        <v>0</v>
      </c>
      <c r="AA44" s="33"/>
      <c r="AB44" s="1301"/>
      <c r="AC44" s="1301"/>
      <c r="AD44" s="1301"/>
      <c r="AE44" s="1301"/>
      <c r="AF44" s="1301"/>
      <c r="AG44" s="1301"/>
      <c r="AH44" s="1301"/>
      <c r="AI44" s="1301"/>
      <c r="AJ44" s="1301"/>
      <c r="AK44" s="1301"/>
      <c r="AL44" s="1301"/>
      <c r="AM44" s="1301"/>
      <c r="AN44" s="1301"/>
      <c r="AO44" s="1301"/>
      <c r="AP44" s="1301"/>
      <c r="AQ44" s="1301"/>
      <c r="AR44" s="1301"/>
      <c r="AS44" s="1301"/>
      <c r="AT44" s="1301"/>
      <c r="AU44" s="1301"/>
      <c r="AV44" s="1302">
        <f t="shared" si="9"/>
        <v>0</v>
      </c>
    </row>
    <row r="45" spans="1:48" ht="51">
      <c r="A45" s="1042" t="s">
        <v>1599</v>
      </c>
      <c r="B45" s="1042" t="s">
        <v>1166</v>
      </c>
      <c r="C45" s="1042" t="s">
        <v>1169</v>
      </c>
      <c r="D45" s="1161"/>
      <c r="E45" s="1307"/>
      <c r="F45" s="1301"/>
      <c r="G45" s="1301"/>
      <c r="H45" s="1301"/>
      <c r="I45" s="1301"/>
      <c r="J45" s="1301"/>
      <c r="K45" s="1301"/>
      <c r="L45" s="1301"/>
      <c r="M45" s="1301"/>
      <c r="N45" s="1301"/>
      <c r="O45" s="1301"/>
      <c r="P45" s="1301"/>
      <c r="Q45" s="1301"/>
      <c r="R45" s="1301"/>
      <c r="S45" s="1301"/>
      <c r="T45" s="1301"/>
      <c r="U45" s="1301"/>
      <c r="V45" s="1301"/>
      <c r="W45" s="1301"/>
      <c r="X45" s="1301"/>
      <c r="Y45" s="1301"/>
      <c r="Z45" s="1302">
        <f t="shared" si="8"/>
        <v>0</v>
      </c>
      <c r="AA45" s="33"/>
      <c r="AB45" s="1301"/>
      <c r="AC45" s="1301"/>
      <c r="AD45" s="1301"/>
      <c r="AE45" s="1301"/>
      <c r="AF45" s="1301"/>
      <c r="AG45" s="1301"/>
      <c r="AH45" s="1301"/>
      <c r="AI45" s="1301"/>
      <c r="AJ45" s="1301"/>
      <c r="AK45" s="1301"/>
      <c r="AL45" s="1301"/>
      <c r="AM45" s="1301"/>
      <c r="AN45" s="1301"/>
      <c r="AO45" s="1301"/>
      <c r="AP45" s="1301"/>
      <c r="AQ45" s="1301"/>
      <c r="AR45" s="1301"/>
      <c r="AS45" s="1301"/>
      <c r="AT45" s="1301"/>
      <c r="AU45" s="1301"/>
      <c r="AV45" s="1302">
        <f t="shared" si="9"/>
        <v>0</v>
      </c>
    </row>
    <row r="46" spans="1:48" ht="51">
      <c r="A46" s="1042" t="s">
        <v>1599</v>
      </c>
      <c r="B46" s="1042" t="s">
        <v>1167</v>
      </c>
      <c r="C46" s="1042" t="s">
        <v>1169</v>
      </c>
      <c r="D46" s="1161"/>
      <c r="E46" s="1307"/>
      <c r="F46" s="1301"/>
      <c r="G46" s="1301"/>
      <c r="H46" s="1301"/>
      <c r="I46" s="1301"/>
      <c r="J46" s="1301"/>
      <c r="K46" s="1301"/>
      <c r="L46" s="1301"/>
      <c r="M46" s="1301"/>
      <c r="N46" s="1301"/>
      <c r="O46" s="1301"/>
      <c r="P46" s="1301"/>
      <c r="Q46" s="1301"/>
      <c r="R46" s="1301"/>
      <c r="S46" s="1301"/>
      <c r="T46" s="1301"/>
      <c r="U46" s="1301"/>
      <c r="V46" s="1301"/>
      <c r="W46" s="1301"/>
      <c r="X46" s="1301"/>
      <c r="Y46" s="1301"/>
      <c r="Z46" s="1302">
        <f t="shared" si="8"/>
        <v>0</v>
      </c>
      <c r="AA46" s="33"/>
      <c r="AB46" s="1301"/>
      <c r="AC46" s="1301"/>
      <c r="AD46" s="1301"/>
      <c r="AE46" s="1301"/>
      <c r="AF46" s="1301"/>
      <c r="AG46" s="1301"/>
      <c r="AH46" s="1301"/>
      <c r="AI46" s="1301"/>
      <c r="AJ46" s="1301"/>
      <c r="AK46" s="1301"/>
      <c r="AL46" s="1301"/>
      <c r="AM46" s="1301"/>
      <c r="AN46" s="1301"/>
      <c r="AO46" s="1301"/>
      <c r="AP46" s="1301"/>
      <c r="AQ46" s="1301"/>
      <c r="AR46" s="1301"/>
      <c r="AS46" s="1301"/>
      <c r="AT46" s="1301"/>
      <c r="AU46" s="1301"/>
      <c r="AV46" s="1302">
        <f t="shared" si="9"/>
        <v>0</v>
      </c>
    </row>
    <row r="47" spans="1:48" ht="51">
      <c r="A47" s="1300" t="s">
        <v>1596</v>
      </c>
      <c r="B47" s="244" t="s">
        <v>1156</v>
      </c>
      <c r="C47" s="1042" t="s">
        <v>1170</v>
      </c>
      <c r="D47" s="1161"/>
      <c r="E47" s="1307"/>
      <c r="F47" s="1301"/>
      <c r="G47" s="1301"/>
      <c r="H47" s="1301"/>
      <c r="I47" s="1301"/>
      <c r="J47" s="1301"/>
      <c r="K47" s="1301"/>
      <c r="L47" s="1301"/>
      <c r="M47" s="1301"/>
      <c r="N47" s="1301"/>
      <c r="O47" s="1301"/>
      <c r="P47" s="1301"/>
      <c r="Q47" s="1301"/>
      <c r="R47" s="1301"/>
      <c r="S47" s="1301"/>
      <c r="T47" s="1301"/>
      <c r="U47" s="1301"/>
      <c r="V47" s="1301"/>
      <c r="W47" s="1301"/>
      <c r="X47" s="1301"/>
      <c r="Y47" s="1301"/>
      <c r="Z47" s="1302">
        <f t="shared" si="8"/>
        <v>0</v>
      </c>
      <c r="AA47" s="33"/>
      <c r="AB47" s="1301"/>
      <c r="AC47" s="1301"/>
      <c r="AD47" s="1301"/>
      <c r="AE47" s="1301"/>
      <c r="AF47" s="1301"/>
      <c r="AG47" s="1301"/>
      <c r="AH47" s="1301"/>
      <c r="AI47" s="1301"/>
      <c r="AJ47" s="1301"/>
      <c r="AK47" s="1301"/>
      <c r="AL47" s="1301"/>
      <c r="AM47" s="1301"/>
      <c r="AN47" s="1301"/>
      <c r="AO47" s="1301"/>
      <c r="AP47" s="1301"/>
      <c r="AQ47" s="1301"/>
      <c r="AR47" s="1301"/>
      <c r="AS47" s="1301"/>
      <c r="AT47" s="1301"/>
      <c r="AU47" s="1301"/>
      <c r="AV47" s="1302">
        <f t="shared" si="9"/>
        <v>0</v>
      </c>
    </row>
    <row r="48" spans="1:48" ht="51">
      <c r="A48" s="1300" t="s">
        <v>1597</v>
      </c>
      <c r="B48" s="244" t="s">
        <v>1158</v>
      </c>
      <c r="C48" s="1042" t="s">
        <v>1170</v>
      </c>
      <c r="D48" s="1161"/>
      <c r="E48" s="1307"/>
      <c r="F48" s="1301"/>
      <c r="G48" s="1301"/>
      <c r="H48" s="1301"/>
      <c r="I48" s="1301"/>
      <c r="J48" s="1301"/>
      <c r="K48" s="1301"/>
      <c r="L48" s="1301"/>
      <c r="M48" s="1301"/>
      <c r="N48" s="1301"/>
      <c r="O48" s="1301"/>
      <c r="P48" s="1301"/>
      <c r="Q48" s="1301"/>
      <c r="R48" s="1301"/>
      <c r="S48" s="1301"/>
      <c r="T48" s="1301"/>
      <c r="U48" s="1301"/>
      <c r="V48" s="1301"/>
      <c r="W48" s="1301"/>
      <c r="X48" s="1301"/>
      <c r="Y48" s="1301"/>
      <c r="Z48" s="1302">
        <f t="shared" si="8"/>
        <v>0</v>
      </c>
      <c r="AA48" s="33"/>
      <c r="AB48" s="1301"/>
      <c r="AC48" s="1301"/>
      <c r="AD48" s="1301"/>
      <c r="AE48" s="1301"/>
      <c r="AF48" s="1301"/>
      <c r="AG48" s="1301"/>
      <c r="AH48" s="1301"/>
      <c r="AI48" s="1301"/>
      <c r="AJ48" s="1301"/>
      <c r="AK48" s="1301"/>
      <c r="AL48" s="1301"/>
      <c r="AM48" s="1301"/>
      <c r="AN48" s="1301"/>
      <c r="AO48" s="1301"/>
      <c r="AP48" s="1301"/>
      <c r="AQ48" s="1301"/>
      <c r="AR48" s="1301"/>
      <c r="AS48" s="1301"/>
      <c r="AT48" s="1301"/>
      <c r="AU48" s="1301"/>
      <c r="AV48" s="1302">
        <f t="shared" si="9"/>
        <v>0</v>
      </c>
    </row>
    <row r="49" spans="1:48" ht="51">
      <c r="A49" s="1300" t="s">
        <v>1597</v>
      </c>
      <c r="B49" s="244" t="s">
        <v>1159</v>
      </c>
      <c r="C49" s="1042" t="s">
        <v>1170</v>
      </c>
      <c r="D49" s="1161"/>
      <c r="E49" s="1307"/>
      <c r="F49" s="1301"/>
      <c r="G49" s="1301"/>
      <c r="H49" s="1301"/>
      <c r="I49" s="1301"/>
      <c r="J49" s="1301"/>
      <c r="K49" s="1301"/>
      <c r="L49" s="1301"/>
      <c r="M49" s="1301"/>
      <c r="N49" s="1301"/>
      <c r="O49" s="1301"/>
      <c r="P49" s="1301"/>
      <c r="Q49" s="1301"/>
      <c r="R49" s="1301"/>
      <c r="S49" s="1301"/>
      <c r="T49" s="1301"/>
      <c r="U49" s="1301"/>
      <c r="V49" s="1301"/>
      <c r="W49" s="1301"/>
      <c r="X49" s="1301"/>
      <c r="Y49" s="1301"/>
      <c r="Z49" s="1302">
        <f t="shared" si="8"/>
        <v>0</v>
      </c>
      <c r="AA49" s="33"/>
      <c r="AB49" s="1301"/>
      <c r="AC49" s="1301"/>
      <c r="AD49" s="1301"/>
      <c r="AE49" s="1301"/>
      <c r="AF49" s="1301"/>
      <c r="AG49" s="1301"/>
      <c r="AH49" s="1301"/>
      <c r="AI49" s="1301"/>
      <c r="AJ49" s="1301"/>
      <c r="AK49" s="1301"/>
      <c r="AL49" s="1301"/>
      <c r="AM49" s="1301"/>
      <c r="AN49" s="1301"/>
      <c r="AO49" s="1301"/>
      <c r="AP49" s="1301"/>
      <c r="AQ49" s="1301"/>
      <c r="AR49" s="1301"/>
      <c r="AS49" s="1301"/>
      <c r="AT49" s="1301"/>
      <c r="AU49" s="1301"/>
      <c r="AV49" s="1302">
        <f t="shared" si="9"/>
        <v>0</v>
      </c>
    </row>
    <row r="50" spans="1:48" ht="51">
      <c r="A50" s="1300" t="s">
        <v>1597</v>
      </c>
      <c r="B50" s="244" t="s">
        <v>1160</v>
      </c>
      <c r="C50" s="1042" t="s">
        <v>1170</v>
      </c>
      <c r="D50" s="1161"/>
      <c r="E50" s="1307"/>
      <c r="F50" s="1301"/>
      <c r="G50" s="1301"/>
      <c r="H50" s="1301"/>
      <c r="I50" s="1301"/>
      <c r="J50" s="1301"/>
      <c r="K50" s="1301"/>
      <c r="L50" s="1301"/>
      <c r="M50" s="1301"/>
      <c r="N50" s="1301"/>
      <c r="O50" s="1301"/>
      <c r="P50" s="1301"/>
      <c r="Q50" s="1301"/>
      <c r="R50" s="1301"/>
      <c r="S50" s="1301"/>
      <c r="T50" s="1301"/>
      <c r="U50" s="1301"/>
      <c r="V50" s="1301"/>
      <c r="W50" s="1301"/>
      <c r="X50" s="1301"/>
      <c r="Y50" s="1301"/>
      <c r="Z50" s="1302">
        <f t="shared" si="8"/>
        <v>0</v>
      </c>
      <c r="AA50" s="33"/>
      <c r="AB50" s="1301"/>
      <c r="AC50" s="1301"/>
      <c r="AD50" s="1301"/>
      <c r="AE50" s="1301"/>
      <c r="AF50" s="1301"/>
      <c r="AG50" s="1301"/>
      <c r="AH50" s="1301"/>
      <c r="AI50" s="1301"/>
      <c r="AJ50" s="1301"/>
      <c r="AK50" s="1301"/>
      <c r="AL50" s="1301"/>
      <c r="AM50" s="1301"/>
      <c r="AN50" s="1301"/>
      <c r="AO50" s="1301"/>
      <c r="AP50" s="1301"/>
      <c r="AQ50" s="1301"/>
      <c r="AR50" s="1301"/>
      <c r="AS50" s="1301"/>
      <c r="AT50" s="1301"/>
      <c r="AU50" s="1301"/>
      <c r="AV50" s="1302">
        <f t="shared" si="9"/>
        <v>0</v>
      </c>
    </row>
    <row r="51" spans="1:48" ht="51">
      <c r="A51" s="1042" t="s">
        <v>1186</v>
      </c>
      <c r="B51" s="1042" t="s">
        <v>1161</v>
      </c>
      <c r="C51" s="1042" t="s">
        <v>1170</v>
      </c>
      <c r="D51" s="1161"/>
      <c r="E51" s="1307"/>
      <c r="F51" s="1301"/>
      <c r="G51" s="1301"/>
      <c r="H51" s="1301"/>
      <c r="I51" s="1301"/>
      <c r="J51" s="1301"/>
      <c r="K51" s="1301"/>
      <c r="L51" s="1301"/>
      <c r="M51" s="1301"/>
      <c r="N51" s="1301"/>
      <c r="O51" s="1301"/>
      <c r="P51" s="1301"/>
      <c r="Q51" s="1301"/>
      <c r="R51" s="1301"/>
      <c r="S51" s="1301"/>
      <c r="T51" s="1301"/>
      <c r="U51" s="1301"/>
      <c r="V51" s="1301"/>
      <c r="W51" s="1301"/>
      <c r="X51" s="1301"/>
      <c r="Y51" s="1301"/>
      <c r="Z51" s="1302">
        <f t="shared" si="8"/>
        <v>0</v>
      </c>
      <c r="AA51" s="33"/>
      <c r="AB51" s="1301"/>
      <c r="AC51" s="1301"/>
      <c r="AD51" s="1301"/>
      <c r="AE51" s="1301"/>
      <c r="AF51" s="1301"/>
      <c r="AG51" s="1301"/>
      <c r="AH51" s="1301"/>
      <c r="AI51" s="1301"/>
      <c r="AJ51" s="1301"/>
      <c r="AK51" s="1301"/>
      <c r="AL51" s="1301"/>
      <c r="AM51" s="1301"/>
      <c r="AN51" s="1301"/>
      <c r="AO51" s="1301"/>
      <c r="AP51" s="1301"/>
      <c r="AQ51" s="1301"/>
      <c r="AR51" s="1301"/>
      <c r="AS51" s="1301"/>
      <c r="AT51" s="1301"/>
      <c r="AU51" s="1301"/>
      <c r="AV51" s="1302">
        <f t="shared" si="9"/>
        <v>0</v>
      </c>
    </row>
    <row r="52" spans="1:48" ht="51">
      <c r="A52" s="1042" t="s">
        <v>1186</v>
      </c>
      <c r="B52" s="244" t="s">
        <v>1162</v>
      </c>
      <c r="C52" s="1042" t="s">
        <v>1170</v>
      </c>
      <c r="D52" s="1161"/>
      <c r="E52" s="1307"/>
      <c r="F52" s="1301"/>
      <c r="G52" s="1301"/>
      <c r="H52" s="1301"/>
      <c r="I52" s="1301"/>
      <c r="J52" s="1301"/>
      <c r="K52" s="1301"/>
      <c r="L52" s="1301"/>
      <c r="M52" s="1301"/>
      <c r="N52" s="1301"/>
      <c r="O52" s="1301"/>
      <c r="P52" s="1301"/>
      <c r="Q52" s="1301"/>
      <c r="R52" s="1301"/>
      <c r="S52" s="1301"/>
      <c r="T52" s="1301"/>
      <c r="U52" s="1301"/>
      <c r="V52" s="1301"/>
      <c r="W52" s="1301"/>
      <c r="X52" s="1301"/>
      <c r="Y52" s="1301"/>
      <c r="Z52" s="1302">
        <f t="shared" si="8"/>
        <v>0</v>
      </c>
      <c r="AA52" s="33"/>
      <c r="AB52" s="1301"/>
      <c r="AC52" s="1301"/>
      <c r="AD52" s="1301"/>
      <c r="AE52" s="1301"/>
      <c r="AF52" s="1301"/>
      <c r="AG52" s="1301"/>
      <c r="AH52" s="1301"/>
      <c r="AI52" s="1301"/>
      <c r="AJ52" s="1301"/>
      <c r="AK52" s="1301"/>
      <c r="AL52" s="1301"/>
      <c r="AM52" s="1301"/>
      <c r="AN52" s="1301"/>
      <c r="AO52" s="1301"/>
      <c r="AP52" s="1301"/>
      <c r="AQ52" s="1301"/>
      <c r="AR52" s="1301"/>
      <c r="AS52" s="1301"/>
      <c r="AT52" s="1301"/>
      <c r="AU52" s="1301"/>
      <c r="AV52" s="1302">
        <f t="shared" si="9"/>
        <v>0</v>
      </c>
    </row>
    <row r="53" spans="1:48" ht="51">
      <c r="A53" s="1042" t="s">
        <v>1186</v>
      </c>
      <c r="B53" s="244" t="s">
        <v>1163</v>
      </c>
      <c r="C53" s="1042" t="s">
        <v>1170</v>
      </c>
      <c r="D53" s="1161"/>
      <c r="E53" s="1307"/>
      <c r="F53" s="1301"/>
      <c r="G53" s="1301"/>
      <c r="H53" s="1301"/>
      <c r="I53" s="1301"/>
      <c r="J53" s="1301"/>
      <c r="K53" s="1301"/>
      <c r="L53" s="1301"/>
      <c r="M53" s="1301"/>
      <c r="N53" s="1301"/>
      <c r="O53" s="1301"/>
      <c r="P53" s="1301"/>
      <c r="Q53" s="1301"/>
      <c r="R53" s="1301"/>
      <c r="S53" s="1301"/>
      <c r="T53" s="1301"/>
      <c r="U53" s="1301"/>
      <c r="V53" s="1301"/>
      <c r="W53" s="1301"/>
      <c r="X53" s="1301"/>
      <c r="Y53" s="1301"/>
      <c r="Z53" s="1302">
        <f t="shared" si="8"/>
        <v>0</v>
      </c>
      <c r="AA53" s="33"/>
      <c r="AB53" s="1301"/>
      <c r="AC53" s="1301"/>
      <c r="AD53" s="1301"/>
      <c r="AE53" s="1301"/>
      <c r="AF53" s="1301"/>
      <c r="AG53" s="1301"/>
      <c r="AH53" s="1301"/>
      <c r="AI53" s="1301"/>
      <c r="AJ53" s="1301"/>
      <c r="AK53" s="1301"/>
      <c r="AL53" s="1301"/>
      <c r="AM53" s="1301"/>
      <c r="AN53" s="1301"/>
      <c r="AO53" s="1301"/>
      <c r="AP53" s="1301"/>
      <c r="AQ53" s="1301"/>
      <c r="AR53" s="1301"/>
      <c r="AS53" s="1301"/>
      <c r="AT53" s="1301"/>
      <c r="AU53" s="1301"/>
      <c r="AV53" s="1302">
        <f t="shared" si="9"/>
        <v>0</v>
      </c>
    </row>
    <row r="54" spans="1:48" ht="51">
      <c r="A54" s="1042" t="s">
        <v>1598</v>
      </c>
      <c r="B54" s="1042" t="s">
        <v>1164</v>
      </c>
      <c r="C54" s="1042" t="s">
        <v>1170</v>
      </c>
      <c r="D54" s="1161"/>
      <c r="E54" s="1307"/>
      <c r="F54" s="1301"/>
      <c r="G54" s="1301"/>
      <c r="H54" s="1301"/>
      <c r="I54" s="1301"/>
      <c r="J54" s="1301"/>
      <c r="K54" s="1301"/>
      <c r="L54" s="1301"/>
      <c r="M54" s="1301"/>
      <c r="N54" s="1301"/>
      <c r="O54" s="1301"/>
      <c r="P54" s="1301"/>
      <c r="Q54" s="1301"/>
      <c r="R54" s="1301"/>
      <c r="S54" s="1301"/>
      <c r="T54" s="1301"/>
      <c r="U54" s="1301"/>
      <c r="V54" s="1301"/>
      <c r="W54" s="1301"/>
      <c r="X54" s="1301"/>
      <c r="Y54" s="1301"/>
      <c r="Z54" s="1302">
        <f t="shared" si="8"/>
        <v>0</v>
      </c>
      <c r="AA54" s="33"/>
      <c r="AB54" s="1301"/>
      <c r="AC54" s="1301"/>
      <c r="AD54" s="1301"/>
      <c r="AE54" s="1301"/>
      <c r="AF54" s="1301"/>
      <c r="AG54" s="1301"/>
      <c r="AH54" s="1301"/>
      <c r="AI54" s="1301"/>
      <c r="AJ54" s="1301"/>
      <c r="AK54" s="1301"/>
      <c r="AL54" s="1301"/>
      <c r="AM54" s="1301"/>
      <c r="AN54" s="1301"/>
      <c r="AO54" s="1301"/>
      <c r="AP54" s="1301"/>
      <c r="AQ54" s="1301"/>
      <c r="AR54" s="1301"/>
      <c r="AS54" s="1301"/>
      <c r="AT54" s="1301"/>
      <c r="AU54" s="1301"/>
      <c r="AV54" s="1302">
        <f t="shared" si="9"/>
        <v>0</v>
      </c>
    </row>
    <row r="55" spans="1:48" ht="51">
      <c r="A55" s="1042" t="s">
        <v>1599</v>
      </c>
      <c r="B55" s="1042" t="s">
        <v>1165</v>
      </c>
      <c r="C55" s="1042" t="s">
        <v>1170</v>
      </c>
      <c r="D55" s="1161"/>
      <c r="E55" s="1307"/>
      <c r="F55" s="1301"/>
      <c r="G55" s="1301"/>
      <c r="H55" s="1301"/>
      <c r="I55" s="1301"/>
      <c r="J55" s="1301"/>
      <c r="K55" s="1301"/>
      <c r="L55" s="1301"/>
      <c r="M55" s="1301"/>
      <c r="N55" s="1301"/>
      <c r="O55" s="1301"/>
      <c r="P55" s="1301"/>
      <c r="Q55" s="1301"/>
      <c r="R55" s="1301"/>
      <c r="S55" s="1301"/>
      <c r="T55" s="1301"/>
      <c r="U55" s="1301"/>
      <c r="V55" s="1301"/>
      <c r="W55" s="1301"/>
      <c r="X55" s="1301"/>
      <c r="Y55" s="1301"/>
      <c r="Z55" s="1302">
        <f t="shared" si="8"/>
        <v>0</v>
      </c>
      <c r="AA55" s="33"/>
      <c r="AB55" s="1301"/>
      <c r="AC55" s="1301"/>
      <c r="AD55" s="1301"/>
      <c r="AE55" s="1301"/>
      <c r="AF55" s="1301"/>
      <c r="AG55" s="1301"/>
      <c r="AH55" s="1301"/>
      <c r="AI55" s="1301"/>
      <c r="AJ55" s="1301"/>
      <c r="AK55" s="1301"/>
      <c r="AL55" s="1301"/>
      <c r="AM55" s="1301"/>
      <c r="AN55" s="1301"/>
      <c r="AO55" s="1301"/>
      <c r="AP55" s="1301"/>
      <c r="AQ55" s="1301"/>
      <c r="AR55" s="1301"/>
      <c r="AS55" s="1301"/>
      <c r="AT55" s="1301"/>
      <c r="AU55" s="1301"/>
      <c r="AV55" s="1302">
        <f t="shared" si="9"/>
        <v>0</v>
      </c>
    </row>
    <row r="56" spans="1:48" ht="51">
      <c r="A56" s="1042" t="s">
        <v>1599</v>
      </c>
      <c r="B56" s="1042" t="s">
        <v>1166</v>
      </c>
      <c r="C56" s="1042" t="s">
        <v>1170</v>
      </c>
      <c r="D56" s="1161"/>
      <c r="E56" s="1307"/>
      <c r="F56" s="1301"/>
      <c r="G56" s="1301"/>
      <c r="H56" s="1301"/>
      <c r="I56" s="1301"/>
      <c r="J56" s="1301"/>
      <c r="K56" s="1301"/>
      <c r="L56" s="1301"/>
      <c r="M56" s="1301"/>
      <c r="N56" s="1301"/>
      <c r="O56" s="1301"/>
      <c r="P56" s="1301"/>
      <c r="Q56" s="1301"/>
      <c r="R56" s="1301"/>
      <c r="S56" s="1301"/>
      <c r="T56" s="1301"/>
      <c r="U56" s="1301"/>
      <c r="V56" s="1301"/>
      <c r="W56" s="1301"/>
      <c r="X56" s="1301"/>
      <c r="Y56" s="1301"/>
      <c r="Z56" s="1302">
        <f t="shared" si="8"/>
        <v>0</v>
      </c>
      <c r="AA56" s="33"/>
      <c r="AB56" s="1301"/>
      <c r="AC56" s="1301"/>
      <c r="AD56" s="1301"/>
      <c r="AE56" s="1301"/>
      <c r="AF56" s="1301"/>
      <c r="AG56" s="1301"/>
      <c r="AH56" s="1301"/>
      <c r="AI56" s="1301"/>
      <c r="AJ56" s="1301"/>
      <c r="AK56" s="1301"/>
      <c r="AL56" s="1301"/>
      <c r="AM56" s="1301"/>
      <c r="AN56" s="1301"/>
      <c r="AO56" s="1301"/>
      <c r="AP56" s="1301"/>
      <c r="AQ56" s="1301"/>
      <c r="AR56" s="1301"/>
      <c r="AS56" s="1301"/>
      <c r="AT56" s="1301"/>
      <c r="AU56" s="1301"/>
      <c r="AV56" s="1302">
        <f t="shared" si="9"/>
        <v>0</v>
      </c>
    </row>
    <row r="57" spans="1:48" ht="51">
      <c r="A57" s="1042" t="s">
        <v>1599</v>
      </c>
      <c r="B57" s="1042" t="s">
        <v>1167</v>
      </c>
      <c r="C57" s="1042" t="s">
        <v>1170</v>
      </c>
      <c r="D57" s="1161"/>
      <c r="E57" s="1307"/>
      <c r="F57" s="1301"/>
      <c r="G57" s="1301"/>
      <c r="H57" s="1301"/>
      <c r="I57" s="1301"/>
      <c r="J57" s="1301"/>
      <c r="K57" s="1301"/>
      <c r="L57" s="1301"/>
      <c r="M57" s="1301"/>
      <c r="N57" s="1301"/>
      <c r="O57" s="1301"/>
      <c r="P57" s="1301"/>
      <c r="Q57" s="1301"/>
      <c r="R57" s="1301"/>
      <c r="S57" s="1301"/>
      <c r="T57" s="1301"/>
      <c r="U57" s="1301"/>
      <c r="V57" s="1301"/>
      <c r="W57" s="1301"/>
      <c r="X57" s="1301"/>
      <c r="Y57" s="1301"/>
      <c r="Z57" s="1302">
        <f t="shared" si="8"/>
        <v>0</v>
      </c>
      <c r="AA57" s="33"/>
      <c r="AB57" s="1301"/>
      <c r="AC57" s="1301"/>
      <c r="AD57" s="1301"/>
      <c r="AE57" s="1301"/>
      <c r="AF57" s="1301"/>
      <c r="AG57" s="1301"/>
      <c r="AH57" s="1301"/>
      <c r="AI57" s="1301"/>
      <c r="AJ57" s="1301"/>
      <c r="AK57" s="1301"/>
      <c r="AL57" s="1301"/>
      <c r="AM57" s="1301"/>
      <c r="AN57" s="1301"/>
      <c r="AO57" s="1301"/>
      <c r="AP57" s="1301"/>
      <c r="AQ57" s="1301"/>
      <c r="AR57" s="1301"/>
      <c r="AS57" s="1301"/>
      <c r="AT57" s="1301"/>
      <c r="AU57" s="1301"/>
      <c r="AV57" s="1302">
        <f t="shared" si="9"/>
        <v>0</v>
      </c>
    </row>
    <row r="58" spans="1:48">
      <c r="A58" s="1425" t="s">
        <v>2</v>
      </c>
      <c r="B58" s="1426"/>
      <c r="C58" s="1427"/>
      <c r="D58" s="1304"/>
      <c r="E58" s="1304"/>
      <c r="F58" s="1303">
        <f>SUM(F36:F57)</f>
        <v>0</v>
      </c>
      <c r="G58" s="1303">
        <f t="shared" ref="G58:Y58" si="10">SUM(G36:G57)</f>
        <v>0</v>
      </c>
      <c r="H58" s="1303">
        <f t="shared" si="10"/>
        <v>0</v>
      </c>
      <c r="I58" s="1303">
        <f t="shared" si="10"/>
        <v>0</v>
      </c>
      <c r="J58" s="1303">
        <f t="shared" si="10"/>
        <v>0</v>
      </c>
      <c r="K58" s="1303">
        <f t="shared" si="10"/>
        <v>0</v>
      </c>
      <c r="L58" s="1303">
        <f t="shared" si="10"/>
        <v>0</v>
      </c>
      <c r="M58" s="1303">
        <f t="shared" si="10"/>
        <v>0</v>
      </c>
      <c r="N58" s="1303">
        <f t="shared" si="10"/>
        <v>0</v>
      </c>
      <c r="O58" s="1303">
        <f t="shared" si="10"/>
        <v>0</v>
      </c>
      <c r="P58" s="1303">
        <f t="shared" si="10"/>
        <v>0</v>
      </c>
      <c r="Q58" s="1303">
        <f t="shared" si="10"/>
        <v>0</v>
      </c>
      <c r="R58" s="1303">
        <f t="shared" si="10"/>
        <v>0</v>
      </c>
      <c r="S58" s="1303">
        <f t="shared" si="10"/>
        <v>0</v>
      </c>
      <c r="T58" s="1303">
        <f t="shared" si="10"/>
        <v>0</v>
      </c>
      <c r="U58" s="1303">
        <f t="shared" si="10"/>
        <v>0</v>
      </c>
      <c r="V58" s="1303">
        <f t="shared" si="10"/>
        <v>0</v>
      </c>
      <c r="W58" s="1303">
        <f t="shared" si="10"/>
        <v>0</v>
      </c>
      <c r="X58" s="1303">
        <f t="shared" si="10"/>
        <v>0</v>
      </c>
      <c r="Y58" s="1303">
        <f t="shared" si="10"/>
        <v>0</v>
      </c>
      <c r="Z58" s="1302">
        <f t="shared" si="8"/>
        <v>0</v>
      </c>
      <c r="AA58" s="33"/>
      <c r="AB58" s="1303">
        <f t="shared" ref="AB58:AU58" si="11">SUM(AB36:AB57)</f>
        <v>0</v>
      </c>
      <c r="AC58" s="1303">
        <f t="shared" si="11"/>
        <v>0</v>
      </c>
      <c r="AD58" s="1303">
        <f t="shared" si="11"/>
        <v>0</v>
      </c>
      <c r="AE58" s="1303">
        <f t="shared" si="11"/>
        <v>0</v>
      </c>
      <c r="AF58" s="1303">
        <f t="shared" si="11"/>
        <v>0</v>
      </c>
      <c r="AG58" s="1303">
        <f t="shared" si="11"/>
        <v>0</v>
      </c>
      <c r="AH58" s="1303">
        <f t="shared" si="11"/>
        <v>0</v>
      </c>
      <c r="AI58" s="1303">
        <f t="shared" si="11"/>
        <v>0</v>
      </c>
      <c r="AJ58" s="1303">
        <f t="shared" si="11"/>
        <v>0</v>
      </c>
      <c r="AK58" s="1303">
        <f t="shared" si="11"/>
        <v>0</v>
      </c>
      <c r="AL58" s="1303">
        <f t="shared" si="11"/>
        <v>0</v>
      </c>
      <c r="AM58" s="1303">
        <f t="shared" si="11"/>
        <v>0</v>
      </c>
      <c r="AN58" s="1303">
        <f t="shared" si="11"/>
        <v>0</v>
      </c>
      <c r="AO58" s="1303">
        <f t="shared" si="11"/>
        <v>0</v>
      </c>
      <c r="AP58" s="1303">
        <f t="shared" si="11"/>
        <v>0</v>
      </c>
      <c r="AQ58" s="1303">
        <f t="shared" si="11"/>
        <v>0</v>
      </c>
      <c r="AR58" s="1303">
        <f t="shared" si="11"/>
        <v>0</v>
      </c>
      <c r="AS58" s="1303">
        <f t="shared" si="11"/>
        <v>0</v>
      </c>
      <c r="AT58" s="1303">
        <f t="shared" si="11"/>
        <v>0</v>
      </c>
      <c r="AU58" s="1303">
        <f t="shared" si="11"/>
        <v>0</v>
      </c>
      <c r="AV58" s="1302">
        <f t="shared" si="9"/>
        <v>0</v>
      </c>
    </row>
    <row r="59" spans="1:48">
      <c r="A59" s="36"/>
      <c r="B59" s="36"/>
      <c r="C59" s="33"/>
      <c r="D59" s="31"/>
      <c r="E59" s="31"/>
      <c r="F59" s="34"/>
      <c r="G59" s="34"/>
      <c r="H59" s="34"/>
      <c r="I59" s="34"/>
      <c r="J59" s="34"/>
      <c r="K59" s="34"/>
      <c r="L59" s="34"/>
      <c r="M59" s="34"/>
      <c r="N59" s="34"/>
      <c r="O59" s="34"/>
      <c r="P59" s="34"/>
      <c r="Q59" s="34"/>
      <c r="R59" s="34"/>
      <c r="S59" s="34"/>
      <c r="T59" s="34"/>
      <c r="U59" s="34"/>
      <c r="V59" s="34"/>
      <c r="W59" s="34"/>
      <c r="X59" s="34"/>
      <c r="Y59" s="34"/>
      <c r="Z59" s="34"/>
      <c r="AA59" s="33"/>
      <c r="AB59" s="34"/>
      <c r="AC59" s="34"/>
      <c r="AD59" s="34"/>
      <c r="AE59" s="34"/>
      <c r="AF59" s="34"/>
      <c r="AG59" s="34"/>
      <c r="AH59" s="34"/>
      <c r="AI59" s="34"/>
      <c r="AJ59" s="34"/>
      <c r="AK59" s="34"/>
      <c r="AL59" s="34"/>
      <c r="AM59" s="34"/>
      <c r="AN59" s="34"/>
      <c r="AO59" s="34"/>
      <c r="AP59" s="34"/>
      <c r="AQ59" s="34"/>
      <c r="AR59" s="34"/>
      <c r="AS59" s="34"/>
      <c r="AT59" s="34"/>
      <c r="AU59" s="34"/>
      <c r="AV59" s="34"/>
    </row>
    <row r="60" spans="1:48">
      <c r="A60" s="36"/>
      <c r="B60" s="36"/>
      <c r="C60" s="33"/>
      <c r="D60" s="31"/>
      <c r="E60" s="31"/>
      <c r="F60" s="34"/>
      <c r="G60" s="34"/>
      <c r="H60" s="34"/>
      <c r="I60" s="34"/>
      <c r="J60" s="34"/>
      <c r="K60" s="34"/>
      <c r="L60" s="34"/>
      <c r="M60" s="34"/>
      <c r="N60" s="34"/>
      <c r="O60" s="34"/>
      <c r="P60" s="34"/>
      <c r="Q60" s="34"/>
      <c r="R60" s="34"/>
      <c r="S60" s="34"/>
      <c r="T60" s="34"/>
      <c r="U60" s="34"/>
      <c r="V60" s="34"/>
      <c r="W60" s="34"/>
      <c r="X60" s="34"/>
      <c r="Y60" s="34"/>
      <c r="Z60" s="34"/>
      <c r="AA60" s="33"/>
      <c r="AB60" s="34"/>
      <c r="AC60" s="34"/>
      <c r="AD60" s="34"/>
      <c r="AE60" s="34"/>
      <c r="AF60" s="34"/>
      <c r="AG60" s="34"/>
      <c r="AH60" s="34"/>
      <c r="AI60" s="34"/>
      <c r="AJ60" s="34"/>
      <c r="AK60" s="34"/>
      <c r="AL60" s="34"/>
      <c r="AM60" s="34"/>
      <c r="AN60" s="34"/>
      <c r="AO60" s="34"/>
      <c r="AP60" s="34"/>
      <c r="AQ60" s="34"/>
      <c r="AR60" s="34"/>
      <c r="AS60" s="34"/>
      <c r="AT60" s="34"/>
      <c r="AU60" s="34"/>
      <c r="AV60" s="34"/>
    </row>
    <row r="61" spans="1:48">
      <c r="A61" s="1298" t="s">
        <v>1308</v>
      </c>
      <c r="B61" s="33"/>
      <c r="C61" s="2"/>
      <c r="D61" s="2"/>
      <c r="E61" s="2"/>
      <c r="F61" s="5"/>
      <c r="G61" s="5"/>
      <c r="H61" s="5"/>
      <c r="I61" s="5"/>
      <c r="J61" s="5"/>
      <c r="K61" s="5"/>
      <c r="L61" s="5"/>
      <c r="M61" s="5"/>
      <c r="N61" s="5"/>
      <c r="O61" s="5"/>
      <c r="P61" s="5"/>
      <c r="Q61" s="5"/>
      <c r="R61" s="5"/>
      <c r="S61" s="5"/>
      <c r="T61" s="5"/>
      <c r="U61" s="5"/>
      <c r="V61" s="5"/>
      <c r="W61" s="5"/>
      <c r="X61" s="5"/>
      <c r="Y61" s="5"/>
      <c r="Z61" s="31"/>
      <c r="AA61" s="33"/>
      <c r="AB61" s="5"/>
      <c r="AC61" s="5"/>
      <c r="AD61" s="5"/>
      <c r="AE61" s="5"/>
      <c r="AF61" s="5"/>
      <c r="AG61" s="5"/>
      <c r="AH61" s="5"/>
      <c r="AI61" s="5"/>
      <c r="AJ61" s="5"/>
      <c r="AK61" s="5"/>
      <c r="AL61" s="5"/>
      <c r="AM61" s="5"/>
      <c r="AN61" s="5"/>
      <c r="AO61" s="5"/>
      <c r="AP61" s="5"/>
      <c r="AQ61" s="5"/>
      <c r="AR61" s="5"/>
      <c r="AS61" s="5"/>
      <c r="AT61" s="5"/>
      <c r="AU61" s="5"/>
      <c r="AV61" s="31"/>
    </row>
    <row r="62" spans="1:48" ht="51">
      <c r="A62" s="1300" t="s">
        <v>1596</v>
      </c>
      <c r="B62" s="244" t="s">
        <v>1156</v>
      </c>
      <c r="C62" s="1042" t="s">
        <v>1169</v>
      </c>
      <c r="D62" s="1161"/>
      <c r="E62" s="1307"/>
      <c r="F62" s="1301"/>
      <c r="G62" s="1301"/>
      <c r="H62" s="1301"/>
      <c r="I62" s="1301"/>
      <c r="J62" s="1301"/>
      <c r="K62" s="1301"/>
      <c r="L62" s="1301"/>
      <c r="M62" s="1301"/>
      <c r="N62" s="1301"/>
      <c r="O62" s="1301"/>
      <c r="P62" s="1301"/>
      <c r="Q62" s="1301"/>
      <c r="R62" s="1301"/>
      <c r="S62" s="1301"/>
      <c r="T62" s="1301"/>
      <c r="U62" s="1301"/>
      <c r="V62" s="1301"/>
      <c r="W62" s="1301"/>
      <c r="X62" s="1301"/>
      <c r="Y62" s="1301"/>
      <c r="Z62" s="1302">
        <f t="shared" ref="Z62:Z84" si="12">SUM($F62:$Y62)</f>
        <v>0</v>
      </c>
      <c r="AA62" s="33"/>
      <c r="AB62" s="1301"/>
      <c r="AC62" s="1301"/>
      <c r="AD62" s="1301"/>
      <c r="AE62" s="1301"/>
      <c r="AF62" s="1301"/>
      <c r="AG62" s="1301"/>
      <c r="AH62" s="1301"/>
      <c r="AI62" s="1301"/>
      <c r="AJ62" s="1301"/>
      <c r="AK62" s="1301"/>
      <c r="AL62" s="1301"/>
      <c r="AM62" s="1301"/>
      <c r="AN62" s="1301"/>
      <c r="AO62" s="1301"/>
      <c r="AP62" s="1301"/>
      <c r="AQ62" s="1301"/>
      <c r="AR62" s="1301"/>
      <c r="AS62" s="1301"/>
      <c r="AT62" s="1301"/>
      <c r="AU62" s="1301"/>
      <c r="AV62" s="1302">
        <f t="shared" ref="AV62:AV84" si="13">SUM(AB62:AU62)</f>
        <v>0</v>
      </c>
    </row>
    <row r="63" spans="1:48" ht="51">
      <c r="A63" s="1300" t="s">
        <v>1597</v>
      </c>
      <c r="B63" s="244" t="s">
        <v>1158</v>
      </c>
      <c r="C63" s="1042" t="s">
        <v>1169</v>
      </c>
      <c r="D63" s="1161"/>
      <c r="E63" s="1307"/>
      <c r="F63" s="1301"/>
      <c r="G63" s="1301"/>
      <c r="H63" s="1301"/>
      <c r="I63" s="1301"/>
      <c r="J63" s="1301"/>
      <c r="K63" s="1301"/>
      <c r="L63" s="1301"/>
      <c r="M63" s="1301"/>
      <c r="N63" s="1301"/>
      <c r="O63" s="1301"/>
      <c r="P63" s="1301"/>
      <c r="Q63" s="1301"/>
      <c r="R63" s="1301"/>
      <c r="S63" s="1301"/>
      <c r="T63" s="1301"/>
      <c r="U63" s="1301"/>
      <c r="V63" s="1301"/>
      <c r="W63" s="1301"/>
      <c r="X63" s="1301"/>
      <c r="Y63" s="1301"/>
      <c r="Z63" s="1302">
        <f t="shared" si="12"/>
        <v>0</v>
      </c>
      <c r="AA63" s="33"/>
      <c r="AB63" s="1301"/>
      <c r="AC63" s="1301"/>
      <c r="AD63" s="1301"/>
      <c r="AE63" s="1301"/>
      <c r="AF63" s="1301"/>
      <c r="AG63" s="1301"/>
      <c r="AH63" s="1301"/>
      <c r="AI63" s="1301"/>
      <c r="AJ63" s="1301"/>
      <c r="AK63" s="1301"/>
      <c r="AL63" s="1301"/>
      <c r="AM63" s="1301"/>
      <c r="AN63" s="1301"/>
      <c r="AO63" s="1301"/>
      <c r="AP63" s="1301"/>
      <c r="AQ63" s="1301"/>
      <c r="AR63" s="1301"/>
      <c r="AS63" s="1301"/>
      <c r="AT63" s="1301"/>
      <c r="AU63" s="1301"/>
      <c r="AV63" s="1302">
        <f t="shared" si="13"/>
        <v>0</v>
      </c>
    </row>
    <row r="64" spans="1:48" ht="51">
      <c r="A64" s="1300" t="s">
        <v>1597</v>
      </c>
      <c r="B64" s="244" t="s">
        <v>1159</v>
      </c>
      <c r="C64" s="1042" t="s">
        <v>1169</v>
      </c>
      <c r="D64" s="1161"/>
      <c r="E64" s="1307"/>
      <c r="F64" s="1301"/>
      <c r="G64" s="1301"/>
      <c r="H64" s="1301"/>
      <c r="I64" s="1301"/>
      <c r="J64" s="1301"/>
      <c r="K64" s="1301"/>
      <c r="L64" s="1301"/>
      <c r="M64" s="1301"/>
      <c r="N64" s="1301"/>
      <c r="O64" s="1301"/>
      <c r="P64" s="1301"/>
      <c r="Q64" s="1301"/>
      <c r="R64" s="1301"/>
      <c r="S64" s="1301"/>
      <c r="T64" s="1301"/>
      <c r="U64" s="1301"/>
      <c r="V64" s="1301"/>
      <c r="W64" s="1301"/>
      <c r="X64" s="1301"/>
      <c r="Y64" s="1301"/>
      <c r="Z64" s="1302">
        <f t="shared" si="12"/>
        <v>0</v>
      </c>
      <c r="AA64" s="33"/>
      <c r="AB64" s="1301"/>
      <c r="AC64" s="1301"/>
      <c r="AD64" s="1301"/>
      <c r="AE64" s="1301"/>
      <c r="AF64" s="1301"/>
      <c r="AG64" s="1301"/>
      <c r="AH64" s="1301"/>
      <c r="AI64" s="1301"/>
      <c r="AJ64" s="1301"/>
      <c r="AK64" s="1301"/>
      <c r="AL64" s="1301"/>
      <c r="AM64" s="1301"/>
      <c r="AN64" s="1301"/>
      <c r="AO64" s="1301"/>
      <c r="AP64" s="1301"/>
      <c r="AQ64" s="1301"/>
      <c r="AR64" s="1301"/>
      <c r="AS64" s="1301"/>
      <c r="AT64" s="1301"/>
      <c r="AU64" s="1301"/>
      <c r="AV64" s="1302">
        <f t="shared" si="13"/>
        <v>0</v>
      </c>
    </row>
    <row r="65" spans="1:48" ht="51">
      <c r="A65" s="1300" t="s">
        <v>1597</v>
      </c>
      <c r="B65" s="244" t="s">
        <v>1160</v>
      </c>
      <c r="C65" s="1042" t="s">
        <v>1169</v>
      </c>
      <c r="D65" s="1161"/>
      <c r="E65" s="1307"/>
      <c r="F65" s="1301"/>
      <c r="G65" s="1301"/>
      <c r="H65" s="1301"/>
      <c r="I65" s="1301"/>
      <c r="J65" s="1301"/>
      <c r="K65" s="1301"/>
      <c r="L65" s="1301"/>
      <c r="M65" s="1301"/>
      <c r="N65" s="1301"/>
      <c r="O65" s="1301"/>
      <c r="P65" s="1301"/>
      <c r="Q65" s="1301"/>
      <c r="R65" s="1301"/>
      <c r="S65" s="1301"/>
      <c r="T65" s="1301"/>
      <c r="U65" s="1301"/>
      <c r="V65" s="1301"/>
      <c r="W65" s="1301"/>
      <c r="X65" s="1301"/>
      <c r="Y65" s="1301"/>
      <c r="Z65" s="1302">
        <f t="shared" si="12"/>
        <v>0</v>
      </c>
      <c r="AA65" s="33"/>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AV65" s="1302">
        <f t="shared" si="13"/>
        <v>0</v>
      </c>
    </row>
    <row r="66" spans="1:48" ht="51">
      <c r="A66" s="1042" t="s">
        <v>1186</v>
      </c>
      <c r="B66" s="1042" t="s">
        <v>1161</v>
      </c>
      <c r="C66" s="1042" t="s">
        <v>1169</v>
      </c>
      <c r="D66" s="1161"/>
      <c r="E66" s="1307"/>
      <c r="F66" s="1301"/>
      <c r="G66" s="1301"/>
      <c r="H66" s="1301"/>
      <c r="I66" s="1301"/>
      <c r="J66" s="1301"/>
      <c r="K66" s="1301"/>
      <c r="L66" s="1301"/>
      <c r="M66" s="1301"/>
      <c r="N66" s="1301"/>
      <c r="O66" s="1301"/>
      <c r="P66" s="1301"/>
      <c r="Q66" s="1301"/>
      <c r="R66" s="1301"/>
      <c r="S66" s="1301"/>
      <c r="T66" s="1301"/>
      <c r="U66" s="1301"/>
      <c r="V66" s="1301"/>
      <c r="W66" s="1301"/>
      <c r="X66" s="1301"/>
      <c r="Y66" s="1301"/>
      <c r="Z66" s="1302">
        <f t="shared" si="12"/>
        <v>0</v>
      </c>
      <c r="AA66" s="33"/>
      <c r="AB66" s="1301"/>
      <c r="AC66" s="1301"/>
      <c r="AD66" s="1301"/>
      <c r="AE66" s="1301"/>
      <c r="AF66" s="1301"/>
      <c r="AG66" s="1301"/>
      <c r="AH66" s="1301"/>
      <c r="AI66" s="1301"/>
      <c r="AJ66" s="1301"/>
      <c r="AK66" s="1301"/>
      <c r="AL66" s="1301"/>
      <c r="AM66" s="1301"/>
      <c r="AN66" s="1301"/>
      <c r="AO66" s="1301"/>
      <c r="AP66" s="1301"/>
      <c r="AQ66" s="1301"/>
      <c r="AR66" s="1301"/>
      <c r="AS66" s="1301"/>
      <c r="AT66" s="1301"/>
      <c r="AU66" s="1301"/>
      <c r="AV66" s="1302">
        <f t="shared" si="13"/>
        <v>0</v>
      </c>
    </row>
    <row r="67" spans="1:48" ht="51">
      <c r="A67" s="1042" t="s">
        <v>1186</v>
      </c>
      <c r="B67" s="244" t="s">
        <v>1162</v>
      </c>
      <c r="C67" s="1042" t="s">
        <v>1169</v>
      </c>
      <c r="D67" s="1161"/>
      <c r="E67" s="1307"/>
      <c r="F67" s="1301"/>
      <c r="G67" s="1301"/>
      <c r="H67" s="1301"/>
      <c r="I67" s="1301"/>
      <c r="J67" s="1301"/>
      <c r="K67" s="1301"/>
      <c r="L67" s="1301"/>
      <c r="M67" s="1301"/>
      <c r="N67" s="1301"/>
      <c r="O67" s="1301"/>
      <c r="P67" s="1301"/>
      <c r="Q67" s="1301"/>
      <c r="R67" s="1301"/>
      <c r="S67" s="1301"/>
      <c r="T67" s="1301"/>
      <c r="U67" s="1301"/>
      <c r="V67" s="1301"/>
      <c r="W67" s="1301"/>
      <c r="X67" s="1301"/>
      <c r="Y67" s="1301"/>
      <c r="Z67" s="1302">
        <f t="shared" si="12"/>
        <v>0</v>
      </c>
      <c r="AA67" s="33"/>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2">
        <f t="shared" si="13"/>
        <v>0</v>
      </c>
    </row>
    <row r="68" spans="1:48" ht="51">
      <c r="A68" s="1042" t="s">
        <v>1186</v>
      </c>
      <c r="B68" s="244" t="s">
        <v>1163</v>
      </c>
      <c r="C68" s="1042" t="s">
        <v>1169</v>
      </c>
      <c r="D68" s="1161"/>
      <c r="E68" s="1307"/>
      <c r="F68" s="1301"/>
      <c r="G68" s="1301"/>
      <c r="H68" s="1301"/>
      <c r="I68" s="1301"/>
      <c r="J68" s="1301"/>
      <c r="K68" s="1301"/>
      <c r="L68" s="1301"/>
      <c r="M68" s="1301"/>
      <c r="N68" s="1301"/>
      <c r="O68" s="1301"/>
      <c r="P68" s="1301"/>
      <c r="Q68" s="1301"/>
      <c r="R68" s="1301"/>
      <c r="S68" s="1301"/>
      <c r="T68" s="1301"/>
      <c r="U68" s="1301"/>
      <c r="V68" s="1301"/>
      <c r="W68" s="1301"/>
      <c r="X68" s="1301"/>
      <c r="Y68" s="1301"/>
      <c r="Z68" s="1302">
        <f t="shared" si="12"/>
        <v>0</v>
      </c>
      <c r="AA68" s="33"/>
      <c r="AB68" s="1301"/>
      <c r="AC68" s="1301"/>
      <c r="AD68" s="1301"/>
      <c r="AE68" s="1301"/>
      <c r="AF68" s="1301"/>
      <c r="AG68" s="1301"/>
      <c r="AH68" s="1301"/>
      <c r="AI68" s="1301"/>
      <c r="AJ68" s="1301"/>
      <c r="AK68" s="1301"/>
      <c r="AL68" s="1301"/>
      <c r="AM68" s="1301"/>
      <c r="AN68" s="1301"/>
      <c r="AO68" s="1301"/>
      <c r="AP68" s="1301"/>
      <c r="AQ68" s="1301"/>
      <c r="AR68" s="1301"/>
      <c r="AS68" s="1301"/>
      <c r="AT68" s="1301"/>
      <c r="AU68" s="1301"/>
      <c r="AV68" s="1302">
        <f t="shared" si="13"/>
        <v>0</v>
      </c>
    </row>
    <row r="69" spans="1:48" ht="51">
      <c r="A69" s="1042" t="s">
        <v>1598</v>
      </c>
      <c r="B69" s="1042" t="s">
        <v>1164</v>
      </c>
      <c r="C69" s="1042" t="s">
        <v>1169</v>
      </c>
      <c r="D69" s="1161"/>
      <c r="E69" s="1307"/>
      <c r="F69" s="1301"/>
      <c r="G69" s="1301"/>
      <c r="H69" s="1301"/>
      <c r="I69" s="1301"/>
      <c r="J69" s="1301"/>
      <c r="K69" s="1301"/>
      <c r="L69" s="1301"/>
      <c r="M69" s="1301"/>
      <c r="N69" s="1301"/>
      <c r="O69" s="1301"/>
      <c r="P69" s="1301"/>
      <c r="Q69" s="1301"/>
      <c r="R69" s="1301"/>
      <c r="S69" s="1301"/>
      <c r="T69" s="1301"/>
      <c r="U69" s="1301"/>
      <c r="V69" s="1301"/>
      <c r="W69" s="1301"/>
      <c r="X69" s="1301"/>
      <c r="Y69" s="1301"/>
      <c r="Z69" s="1302">
        <f t="shared" si="12"/>
        <v>0</v>
      </c>
      <c r="AA69" s="33"/>
      <c r="AB69" s="1301"/>
      <c r="AC69" s="1301"/>
      <c r="AD69" s="1301"/>
      <c r="AE69" s="1301"/>
      <c r="AF69" s="1301"/>
      <c r="AG69" s="1301"/>
      <c r="AH69" s="1301"/>
      <c r="AI69" s="1301"/>
      <c r="AJ69" s="1301"/>
      <c r="AK69" s="1301"/>
      <c r="AL69" s="1301"/>
      <c r="AM69" s="1301"/>
      <c r="AN69" s="1301"/>
      <c r="AO69" s="1301"/>
      <c r="AP69" s="1301"/>
      <c r="AQ69" s="1301"/>
      <c r="AR69" s="1301"/>
      <c r="AS69" s="1301"/>
      <c r="AT69" s="1301"/>
      <c r="AU69" s="1301"/>
      <c r="AV69" s="1302">
        <f t="shared" si="13"/>
        <v>0</v>
      </c>
    </row>
    <row r="70" spans="1:48" ht="51">
      <c r="A70" s="1042" t="s">
        <v>1599</v>
      </c>
      <c r="B70" s="1042" t="s">
        <v>1165</v>
      </c>
      <c r="C70" s="1042" t="s">
        <v>1169</v>
      </c>
      <c r="D70" s="1161"/>
      <c r="E70" s="1307"/>
      <c r="F70" s="1301"/>
      <c r="G70" s="1301"/>
      <c r="H70" s="1301"/>
      <c r="I70" s="1301"/>
      <c r="J70" s="1301"/>
      <c r="K70" s="1301"/>
      <c r="L70" s="1301"/>
      <c r="M70" s="1301"/>
      <c r="N70" s="1301"/>
      <c r="O70" s="1301"/>
      <c r="P70" s="1301"/>
      <c r="Q70" s="1301"/>
      <c r="R70" s="1301"/>
      <c r="S70" s="1301"/>
      <c r="T70" s="1301"/>
      <c r="U70" s="1301"/>
      <c r="V70" s="1301"/>
      <c r="W70" s="1301"/>
      <c r="X70" s="1301"/>
      <c r="Y70" s="1301"/>
      <c r="Z70" s="1302">
        <f t="shared" si="12"/>
        <v>0</v>
      </c>
      <c r="AA70" s="33"/>
      <c r="AB70" s="1301"/>
      <c r="AC70" s="1301"/>
      <c r="AD70" s="1301"/>
      <c r="AE70" s="1301"/>
      <c r="AF70" s="1301"/>
      <c r="AG70" s="1301"/>
      <c r="AH70" s="1301"/>
      <c r="AI70" s="1301"/>
      <c r="AJ70" s="1301"/>
      <c r="AK70" s="1301"/>
      <c r="AL70" s="1301"/>
      <c r="AM70" s="1301"/>
      <c r="AN70" s="1301"/>
      <c r="AO70" s="1301"/>
      <c r="AP70" s="1301"/>
      <c r="AQ70" s="1301"/>
      <c r="AR70" s="1301"/>
      <c r="AS70" s="1301"/>
      <c r="AT70" s="1301"/>
      <c r="AU70" s="1301"/>
      <c r="AV70" s="1302">
        <f t="shared" si="13"/>
        <v>0</v>
      </c>
    </row>
    <row r="71" spans="1:48" ht="51">
      <c r="A71" s="1042" t="s">
        <v>1599</v>
      </c>
      <c r="B71" s="1042" t="s">
        <v>1166</v>
      </c>
      <c r="C71" s="1042" t="s">
        <v>1169</v>
      </c>
      <c r="D71" s="1161"/>
      <c r="E71" s="1307"/>
      <c r="F71" s="1301"/>
      <c r="G71" s="1301"/>
      <c r="H71" s="1301"/>
      <c r="I71" s="1301"/>
      <c r="J71" s="1301"/>
      <c r="K71" s="1301"/>
      <c r="L71" s="1301"/>
      <c r="M71" s="1301"/>
      <c r="N71" s="1301"/>
      <c r="O71" s="1301"/>
      <c r="P71" s="1301"/>
      <c r="Q71" s="1301"/>
      <c r="R71" s="1301"/>
      <c r="S71" s="1301"/>
      <c r="T71" s="1301"/>
      <c r="U71" s="1301"/>
      <c r="V71" s="1301"/>
      <c r="W71" s="1301"/>
      <c r="X71" s="1301"/>
      <c r="Y71" s="1301"/>
      <c r="Z71" s="1302">
        <f t="shared" si="12"/>
        <v>0</v>
      </c>
      <c r="AA71" s="33"/>
      <c r="AB71" s="1301"/>
      <c r="AC71" s="1301"/>
      <c r="AD71" s="1301"/>
      <c r="AE71" s="1301"/>
      <c r="AF71" s="1301"/>
      <c r="AG71" s="1301"/>
      <c r="AH71" s="1301"/>
      <c r="AI71" s="1301"/>
      <c r="AJ71" s="1301"/>
      <c r="AK71" s="1301"/>
      <c r="AL71" s="1301"/>
      <c r="AM71" s="1301"/>
      <c r="AN71" s="1301"/>
      <c r="AO71" s="1301"/>
      <c r="AP71" s="1301"/>
      <c r="AQ71" s="1301"/>
      <c r="AR71" s="1301"/>
      <c r="AS71" s="1301"/>
      <c r="AT71" s="1301"/>
      <c r="AU71" s="1301"/>
      <c r="AV71" s="1302">
        <f t="shared" si="13"/>
        <v>0</v>
      </c>
    </row>
    <row r="72" spans="1:48" ht="51">
      <c r="A72" s="1042" t="s">
        <v>1599</v>
      </c>
      <c r="B72" s="1042" t="s">
        <v>1167</v>
      </c>
      <c r="C72" s="1042" t="s">
        <v>1169</v>
      </c>
      <c r="D72" s="1161"/>
      <c r="E72" s="1307"/>
      <c r="F72" s="1301"/>
      <c r="G72" s="1301"/>
      <c r="H72" s="1301"/>
      <c r="I72" s="1301"/>
      <c r="J72" s="1301"/>
      <c r="K72" s="1301"/>
      <c r="L72" s="1301"/>
      <c r="M72" s="1301"/>
      <c r="N72" s="1301"/>
      <c r="O72" s="1301"/>
      <c r="P72" s="1301"/>
      <c r="Q72" s="1301"/>
      <c r="R72" s="1301"/>
      <c r="S72" s="1301"/>
      <c r="T72" s="1301"/>
      <c r="U72" s="1301"/>
      <c r="V72" s="1301"/>
      <c r="W72" s="1301"/>
      <c r="X72" s="1301"/>
      <c r="Y72" s="1301"/>
      <c r="Z72" s="1302">
        <f t="shared" si="12"/>
        <v>0</v>
      </c>
      <c r="AA72" s="33"/>
      <c r="AB72" s="1301"/>
      <c r="AC72" s="1301"/>
      <c r="AD72" s="1301"/>
      <c r="AE72" s="1301"/>
      <c r="AF72" s="1301"/>
      <c r="AG72" s="1301"/>
      <c r="AH72" s="1301"/>
      <c r="AI72" s="1301"/>
      <c r="AJ72" s="1301"/>
      <c r="AK72" s="1301"/>
      <c r="AL72" s="1301"/>
      <c r="AM72" s="1301"/>
      <c r="AN72" s="1301"/>
      <c r="AO72" s="1301"/>
      <c r="AP72" s="1301"/>
      <c r="AQ72" s="1301"/>
      <c r="AR72" s="1301"/>
      <c r="AS72" s="1301"/>
      <c r="AT72" s="1301"/>
      <c r="AU72" s="1301"/>
      <c r="AV72" s="1302">
        <f t="shared" si="13"/>
        <v>0</v>
      </c>
    </row>
    <row r="73" spans="1:48" ht="51">
      <c r="A73" s="1300" t="s">
        <v>1596</v>
      </c>
      <c r="B73" s="244" t="s">
        <v>1156</v>
      </c>
      <c r="C73" s="1042" t="s">
        <v>1170</v>
      </c>
      <c r="D73" s="1161"/>
      <c r="E73" s="1307"/>
      <c r="F73" s="1301"/>
      <c r="G73" s="1301"/>
      <c r="H73" s="1301"/>
      <c r="I73" s="1301"/>
      <c r="J73" s="1301"/>
      <c r="K73" s="1301"/>
      <c r="L73" s="1301"/>
      <c r="M73" s="1301"/>
      <c r="N73" s="1301"/>
      <c r="O73" s="1301"/>
      <c r="P73" s="1301"/>
      <c r="Q73" s="1301"/>
      <c r="R73" s="1301"/>
      <c r="S73" s="1301"/>
      <c r="T73" s="1301"/>
      <c r="U73" s="1301"/>
      <c r="V73" s="1301"/>
      <c r="W73" s="1301"/>
      <c r="X73" s="1301"/>
      <c r="Y73" s="1301"/>
      <c r="Z73" s="1302">
        <f t="shared" si="12"/>
        <v>0</v>
      </c>
      <c r="AA73" s="33"/>
      <c r="AB73" s="1301"/>
      <c r="AC73" s="1301"/>
      <c r="AD73" s="1301"/>
      <c r="AE73" s="1301"/>
      <c r="AF73" s="1301"/>
      <c r="AG73" s="1301"/>
      <c r="AH73" s="1301"/>
      <c r="AI73" s="1301"/>
      <c r="AJ73" s="1301"/>
      <c r="AK73" s="1301"/>
      <c r="AL73" s="1301"/>
      <c r="AM73" s="1301"/>
      <c r="AN73" s="1301"/>
      <c r="AO73" s="1301"/>
      <c r="AP73" s="1301"/>
      <c r="AQ73" s="1301"/>
      <c r="AR73" s="1301"/>
      <c r="AS73" s="1301"/>
      <c r="AT73" s="1301"/>
      <c r="AU73" s="1301"/>
      <c r="AV73" s="1302">
        <f t="shared" si="13"/>
        <v>0</v>
      </c>
    </row>
    <row r="74" spans="1:48" ht="51">
      <c r="A74" s="1300" t="s">
        <v>1597</v>
      </c>
      <c r="B74" s="244" t="s">
        <v>1158</v>
      </c>
      <c r="C74" s="1042" t="s">
        <v>1170</v>
      </c>
      <c r="D74" s="1161"/>
      <c r="E74" s="1307"/>
      <c r="F74" s="1301"/>
      <c r="G74" s="1301"/>
      <c r="H74" s="1301"/>
      <c r="I74" s="1301"/>
      <c r="J74" s="1301"/>
      <c r="K74" s="1301"/>
      <c r="L74" s="1301"/>
      <c r="M74" s="1301"/>
      <c r="N74" s="1301"/>
      <c r="O74" s="1301"/>
      <c r="P74" s="1301"/>
      <c r="Q74" s="1301"/>
      <c r="R74" s="1301"/>
      <c r="S74" s="1301"/>
      <c r="T74" s="1301"/>
      <c r="U74" s="1301"/>
      <c r="V74" s="1301"/>
      <c r="W74" s="1301"/>
      <c r="X74" s="1301"/>
      <c r="Y74" s="1301"/>
      <c r="Z74" s="1302">
        <f t="shared" si="12"/>
        <v>0</v>
      </c>
      <c r="AA74" s="33"/>
      <c r="AB74" s="1301"/>
      <c r="AC74" s="1301"/>
      <c r="AD74" s="1301"/>
      <c r="AE74" s="1301"/>
      <c r="AF74" s="1301"/>
      <c r="AG74" s="1301"/>
      <c r="AH74" s="1301"/>
      <c r="AI74" s="1301"/>
      <c r="AJ74" s="1301"/>
      <c r="AK74" s="1301"/>
      <c r="AL74" s="1301"/>
      <c r="AM74" s="1301"/>
      <c r="AN74" s="1301"/>
      <c r="AO74" s="1301"/>
      <c r="AP74" s="1301"/>
      <c r="AQ74" s="1301"/>
      <c r="AR74" s="1301"/>
      <c r="AS74" s="1301"/>
      <c r="AT74" s="1301"/>
      <c r="AU74" s="1301"/>
      <c r="AV74" s="1302">
        <f t="shared" si="13"/>
        <v>0</v>
      </c>
    </row>
    <row r="75" spans="1:48" ht="51">
      <c r="A75" s="1300" t="s">
        <v>1597</v>
      </c>
      <c r="B75" s="244" t="s">
        <v>1159</v>
      </c>
      <c r="C75" s="1042" t="s">
        <v>1170</v>
      </c>
      <c r="D75" s="1161"/>
      <c r="E75" s="1307"/>
      <c r="F75" s="1301"/>
      <c r="G75" s="1301"/>
      <c r="H75" s="1301"/>
      <c r="I75" s="1301"/>
      <c r="J75" s="1301"/>
      <c r="K75" s="1301"/>
      <c r="L75" s="1301"/>
      <c r="M75" s="1301"/>
      <c r="N75" s="1301"/>
      <c r="O75" s="1301"/>
      <c r="P75" s="1301"/>
      <c r="Q75" s="1301"/>
      <c r="R75" s="1301"/>
      <c r="S75" s="1301"/>
      <c r="T75" s="1301"/>
      <c r="U75" s="1301"/>
      <c r="V75" s="1301"/>
      <c r="W75" s="1301"/>
      <c r="X75" s="1301"/>
      <c r="Y75" s="1301"/>
      <c r="Z75" s="1302">
        <f t="shared" si="12"/>
        <v>0</v>
      </c>
      <c r="AA75" s="33"/>
      <c r="AB75" s="1301"/>
      <c r="AC75" s="1301"/>
      <c r="AD75" s="1301"/>
      <c r="AE75" s="1301"/>
      <c r="AF75" s="1301"/>
      <c r="AG75" s="1301"/>
      <c r="AH75" s="1301"/>
      <c r="AI75" s="1301"/>
      <c r="AJ75" s="1301"/>
      <c r="AK75" s="1301"/>
      <c r="AL75" s="1301"/>
      <c r="AM75" s="1301"/>
      <c r="AN75" s="1301"/>
      <c r="AO75" s="1301"/>
      <c r="AP75" s="1301"/>
      <c r="AQ75" s="1301"/>
      <c r="AR75" s="1301"/>
      <c r="AS75" s="1301"/>
      <c r="AT75" s="1301"/>
      <c r="AU75" s="1301"/>
      <c r="AV75" s="1302">
        <f t="shared" si="13"/>
        <v>0</v>
      </c>
    </row>
    <row r="76" spans="1:48" ht="51">
      <c r="A76" s="1300" t="s">
        <v>1597</v>
      </c>
      <c r="B76" s="244" t="s">
        <v>1160</v>
      </c>
      <c r="C76" s="1042" t="s">
        <v>1170</v>
      </c>
      <c r="D76" s="1161"/>
      <c r="E76" s="1307"/>
      <c r="F76" s="1301"/>
      <c r="G76" s="1301"/>
      <c r="H76" s="1301"/>
      <c r="I76" s="1301"/>
      <c r="J76" s="1301"/>
      <c r="K76" s="1301"/>
      <c r="L76" s="1301"/>
      <c r="M76" s="1301"/>
      <c r="N76" s="1301"/>
      <c r="O76" s="1301"/>
      <c r="P76" s="1301"/>
      <c r="Q76" s="1301"/>
      <c r="R76" s="1301"/>
      <c r="S76" s="1301"/>
      <c r="T76" s="1301"/>
      <c r="U76" s="1301"/>
      <c r="V76" s="1301"/>
      <c r="W76" s="1301"/>
      <c r="X76" s="1301"/>
      <c r="Y76" s="1301"/>
      <c r="Z76" s="1302">
        <f t="shared" si="12"/>
        <v>0</v>
      </c>
      <c r="AA76" s="33"/>
      <c r="AB76" s="1301"/>
      <c r="AC76" s="1301"/>
      <c r="AD76" s="1301"/>
      <c r="AE76" s="1301"/>
      <c r="AF76" s="1301"/>
      <c r="AG76" s="1301"/>
      <c r="AH76" s="1301"/>
      <c r="AI76" s="1301"/>
      <c r="AJ76" s="1301"/>
      <c r="AK76" s="1301"/>
      <c r="AL76" s="1301"/>
      <c r="AM76" s="1301"/>
      <c r="AN76" s="1301"/>
      <c r="AO76" s="1301"/>
      <c r="AP76" s="1301"/>
      <c r="AQ76" s="1301"/>
      <c r="AR76" s="1301"/>
      <c r="AS76" s="1301"/>
      <c r="AT76" s="1301"/>
      <c r="AU76" s="1301"/>
      <c r="AV76" s="1302">
        <f t="shared" si="13"/>
        <v>0</v>
      </c>
    </row>
    <row r="77" spans="1:48" ht="51">
      <c r="A77" s="1042" t="s">
        <v>1186</v>
      </c>
      <c r="B77" s="1042" t="s">
        <v>1161</v>
      </c>
      <c r="C77" s="1042" t="s">
        <v>1170</v>
      </c>
      <c r="D77" s="1161"/>
      <c r="E77" s="1307"/>
      <c r="F77" s="1301"/>
      <c r="G77" s="1301"/>
      <c r="H77" s="1301"/>
      <c r="I77" s="1301"/>
      <c r="J77" s="1301"/>
      <c r="K77" s="1301"/>
      <c r="L77" s="1301"/>
      <c r="M77" s="1301"/>
      <c r="N77" s="1301"/>
      <c r="O77" s="1301"/>
      <c r="P77" s="1301"/>
      <c r="Q77" s="1301"/>
      <c r="R77" s="1301"/>
      <c r="S77" s="1301"/>
      <c r="T77" s="1301"/>
      <c r="U77" s="1301"/>
      <c r="V77" s="1301"/>
      <c r="W77" s="1301"/>
      <c r="X77" s="1301"/>
      <c r="Y77" s="1301"/>
      <c r="Z77" s="1302">
        <f t="shared" si="12"/>
        <v>0</v>
      </c>
      <c r="AA77" s="33"/>
      <c r="AB77" s="1301"/>
      <c r="AC77" s="1301"/>
      <c r="AD77" s="1301"/>
      <c r="AE77" s="1301"/>
      <c r="AF77" s="1301"/>
      <c r="AG77" s="1301"/>
      <c r="AH77" s="1301"/>
      <c r="AI77" s="1301"/>
      <c r="AJ77" s="1301"/>
      <c r="AK77" s="1301"/>
      <c r="AL77" s="1301"/>
      <c r="AM77" s="1301"/>
      <c r="AN77" s="1301"/>
      <c r="AO77" s="1301"/>
      <c r="AP77" s="1301"/>
      <c r="AQ77" s="1301"/>
      <c r="AR77" s="1301"/>
      <c r="AS77" s="1301"/>
      <c r="AT77" s="1301"/>
      <c r="AU77" s="1301"/>
      <c r="AV77" s="1302">
        <f t="shared" si="13"/>
        <v>0</v>
      </c>
    </row>
    <row r="78" spans="1:48" ht="51">
      <c r="A78" s="1042" t="s">
        <v>1186</v>
      </c>
      <c r="B78" s="244" t="s">
        <v>1162</v>
      </c>
      <c r="C78" s="1042" t="s">
        <v>1170</v>
      </c>
      <c r="D78" s="1161"/>
      <c r="E78" s="1307"/>
      <c r="F78" s="1301"/>
      <c r="G78" s="1301"/>
      <c r="H78" s="1301"/>
      <c r="I78" s="1301"/>
      <c r="J78" s="1301"/>
      <c r="K78" s="1301"/>
      <c r="L78" s="1301"/>
      <c r="M78" s="1301"/>
      <c r="N78" s="1301"/>
      <c r="O78" s="1301"/>
      <c r="P78" s="1301"/>
      <c r="Q78" s="1301"/>
      <c r="R78" s="1301"/>
      <c r="S78" s="1301"/>
      <c r="T78" s="1301"/>
      <c r="U78" s="1301"/>
      <c r="V78" s="1301"/>
      <c r="W78" s="1301"/>
      <c r="X78" s="1301"/>
      <c r="Y78" s="1301"/>
      <c r="Z78" s="1302">
        <f t="shared" si="12"/>
        <v>0</v>
      </c>
      <c r="AA78" s="33"/>
      <c r="AB78" s="1301"/>
      <c r="AC78" s="1301"/>
      <c r="AD78" s="1301"/>
      <c r="AE78" s="1301"/>
      <c r="AF78" s="1301"/>
      <c r="AG78" s="1301"/>
      <c r="AH78" s="1301"/>
      <c r="AI78" s="1301"/>
      <c r="AJ78" s="1301"/>
      <c r="AK78" s="1301"/>
      <c r="AL78" s="1301"/>
      <c r="AM78" s="1301"/>
      <c r="AN78" s="1301"/>
      <c r="AO78" s="1301"/>
      <c r="AP78" s="1301"/>
      <c r="AQ78" s="1301"/>
      <c r="AR78" s="1301"/>
      <c r="AS78" s="1301"/>
      <c r="AT78" s="1301"/>
      <c r="AU78" s="1301"/>
      <c r="AV78" s="1302">
        <f t="shared" si="13"/>
        <v>0</v>
      </c>
    </row>
    <row r="79" spans="1:48" ht="51">
      <c r="A79" s="1042" t="s">
        <v>1186</v>
      </c>
      <c r="B79" s="244" t="s">
        <v>1163</v>
      </c>
      <c r="C79" s="1042" t="s">
        <v>1170</v>
      </c>
      <c r="D79" s="1161"/>
      <c r="E79" s="1307"/>
      <c r="F79" s="1301"/>
      <c r="G79" s="1301"/>
      <c r="H79" s="1301"/>
      <c r="I79" s="1301"/>
      <c r="J79" s="1301"/>
      <c r="K79" s="1301"/>
      <c r="L79" s="1301"/>
      <c r="M79" s="1301"/>
      <c r="N79" s="1301"/>
      <c r="O79" s="1301"/>
      <c r="P79" s="1301"/>
      <c r="Q79" s="1301"/>
      <c r="R79" s="1301"/>
      <c r="S79" s="1301"/>
      <c r="T79" s="1301"/>
      <c r="U79" s="1301"/>
      <c r="V79" s="1301"/>
      <c r="W79" s="1301"/>
      <c r="X79" s="1301"/>
      <c r="Y79" s="1301"/>
      <c r="Z79" s="1302">
        <f t="shared" si="12"/>
        <v>0</v>
      </c>
      <c r="AA79" s="33"/>
      <c r="AB79" s="1301"/>
      <c r="AC79" s="1301"/>
      <c r="AD79" s="1301"/>
      <c r="AE79" s="1301"/>
      <c r="AF79" s="1301"/>
      <c r="AG79" s="1301"/>
      <c r="AH79" s="1301"/>
      <c r="AI79" s="1301"/>
      <c r="AJ79" s="1301"/>
      <c r="AK79" s="1301"/>
      <c r="AL79" s="1301"/>
      <c r="AM79" s="1301"/>
      <c r="AN79" s="1301"/>
      <c r="AO79" s="1301"/>
      <c r="AP79" s="1301"/>
      <c r="AQ79" s="1301"/>
      <c r="AR79" s="1301"/>
      <c r="AS79" s="1301"/>
      <c r="AT79" s="1301"/>
      <c r="AU79" s="1301"/>
      <c r="AV79" s="1302">
        <f t="shared" si="13"/>
        <v>0</v>
      </c>
    </row>
    <row r="80" spans="1:48" ht="51">
      <c r="A80" s="1042" t="s">
        <v>1598</v>
      </c>
      <c r="B80" s="1042" t="s">
        <v>1164</v>
      </c>
      <c r="C80" s="1042" t="s">
        <v>1170</v>
      </c>
      <c r="D80" s="1161"/>
      <c r="E80" s="1307"/>
      <c r="F80" s="1301"/>
      <c r="G80" s="1301"/>
      <c r="H80" s="1301"/>
      <c r="I80" s="1301"/>
      <c r="J80" s="1301"/>
      <c r="K80" s="1301"/>
      <c r="L80" s="1301"/>
      <c r="M80" s="1301"/>
      <c r="N80" s="1301"/>
      <c r="O80" s="1301"/>
      <c r="P80" s="1301"/>
      <c r="Q80" s="1301"/>
      <c r="R80" s="1301"/>
      <c r="S80" s="1301"/>
      <c r="T80" s="1301"/>
      <c r="U80" s="1301"/>
      <c r="V80" s="1301"/>
      <c r="W80" s="1301"/>
      <c r="X80" s="1301"/>
      <c r="Y80" s="1301"/>
      <c r="Z80" s="1302">
        <f t="shared" si="12"/>
        <v>0</v>
      </c>
      <c r="AA80" s="33"/>
      <c r="AB80" s="1301"/>
      <c r="AC80" s="1301"/>
      <c r="AD80" s="1301"/>
      <c r="AE80" s="1301"/>
      <c r="AF80" s="1301"/>
      <c r="AG80" s="1301"/>
      <c r="AH80" s="1301"/>
      <c r="AI80" s="1301"/>
      <c r="AJ80" s="1301"/>
      <c r="AK80" s="1301"/>
      <c r="AL80" s="1301"/>
      <c r="AM80" s="1301"/>
      <c r="AN80" s="1301"/>
      <c r="AO80" s="1301"/>
      <c r="AP80" s="1301"/>
      <c r="AQ80" s="1301"/>
      <c r="AR80" s="1301"/>
      <c r="AS80" s="1301"/>
      <c r="AT80" s="1301"/>
      <c r="AU80" s="1301"/>
      <c r="AV80" s="1302">
        <f t="shared" si="13"/>
        <v>0</v>
      </c>
    </row>
    <row r="81" spans="1:48" ht="51">
      <c r="A81" s="1042" t="s">
        <v>1599</v>
      </c>
      <c r="B81" s="1042" t="s">
        <v>1165</v>
      </c>
      <c r="C81" s="1042" t="s">
        <v>1170</v>
      </c>
      <c r="D81" s="1161"/>
      <c r="E81" s="1307"/>
      <c r="F81" s="1301"/>
      <c r="G81" s="1301"/>
      <c r="H81" s="1301"/>
      <c r="I81" s="1301"/>
      <c r="J81" s="1301"/>
      <c r="K81" s="1301"/>
      <c r="L81" s="1301"/>
      <c r="M81" s="1301"/>
      <c r="N81" s="1301"/>
      <c r="O81" s="1301"/>
      <c r="P81" s="1301"/>
      <c r="Q81" s="1301"/>
      <c r="R81" s="1301"/>
      <c r="S81" s="1301"/>
      <c r="T81" s="1301"/>
      <c r="U81" s="1301"/>
      <c r="V81" s="1301"/>
      <c r="W81" s="1301"/>
      <c r="X81" s="1301"/>
      <c r="Y81" s="1301"/>
      <c r="Z81" s="1302">
        <f t="shared" si="12"/>
        <v>0</v>
      </c>
      <c r="AA81" s="33"/>
      <c r="AB81" s="1301"/>
      <c r="AC81" s="1301"/>
      <c r="AD81" s="1301"/>
      <c r="AE81" s="1301"/>
      <c r="AF81" s="1301"/>
      <c r="AG81" s="1301"/>
      <c r="AH81" s="1301"/>
      <c r="AI81" s="1301"/>
      <c r="AJ81" s="1301"/>
      <c r="AK81" s="1301"/>
      <c r="AL81" s="1301"/>
      <c r="AM81" s="1301"/>
      <c r="AN81" s="1301"/>
      <c r="AO81" s="1301"/>
      <c r="AP81" s="1301"/>
      <c r="AQ81" s="1301"/>
      <c r="AR81" s="1301"/>
      <c r="AS81" s="1301"/>
      <c r="AT81" s="1301"/>
      <c r="AU81" s="1301"/>
      <c r="AV81" s="1302">
        <f t="shared" si="13"/>
        <v>0</v>
      </c>
    </row>
    <row r="82" spans="1:48" ht="51">
      <c r="A82" s="1042" t="s">
        <v>1599</v>
      </c>
      <c r="B82" s="1042" t="s">
        <v>1166</v>
      </c>
      <c r="C82" s="1042" t="s">
        <v>1170</v>
      </c>
      <c r="D82" s="1161"/>
      <c r="E82" s="1307"/>
      <c r="F82" s="1301"/>
      <c r="G82" s="1301"/>
      <c r="H82" s="1301"/>
      <c r="I82" s="1301"/>
      <c r="J82" s="1301"/>
      <c r="K82" s="1301"/>
      <c r="L82" s="1301"/>
      <c r="M82" s="1301"/>
      <c r="N82" s="1301"/>
      <c r="O82" s="1301"/>
      <c r="P82" s="1301"/>
      <c r="Q82" s="1301"/>
      <c r="R82" s="1301"/>
      <c r="S82" s="1301"/>
      <c r="T82" s="1301"/>
      <c r="U82" s="1301"/>
      <c r="V82" s="1301"/>
      <c r="W82" s="1301"/>
      <c r="X82" s="1301"/>
      <c r="Y82" s="1301"/>
      <c r="Z82" s="1302">
        <f t="shared" si="12"/>
        <v>0</v>
      </c>
      <c r="AA82" s="33"/>
      <c r="AB82" s="1301"/>
      <c r="AC82" s="1301"/>
      <c r="AD82" s="1301"/>
      <c r="AE82" s="1301"/>
      <c r="AF82" s="1301"/>
      <c r="AG82" s="1301"/>
      <c r="AH82" s="1301"/>
      <c r="AI82" s="1301"/>
      <c r="AJ82" s="1301"/>
      <c r="AK82" s="1301"/>
      <c r="AL82" s="1301"/>
      <c r="AM82" s="1301"/>
      <c r="AN82" s="1301"/>
      <c r="AO82" s="1301"/>
      <c r="AP82" s="1301"/>
      <c r="AQ82" s="1301"/>
      <c r="AR82" s="1301"/>
      <c r="AS82" s="1301"/>
      <c r="AT82" s="1301"/>
      <c r="AU82" s="1301"/>
      <c r="AV82" s="1302">
        <f t="shared" si="13"/>
        <v>0</v>
      </c>
    </row>
    <row r="83" spans="1:48" ht="51">
      <c r="A83" s="1042" t="s">
        <v>1599</v>
      </c>
      <c r="B83" s="1042" t="s">
        <v>1167</v>
      </c>
      <c r="C83" s="1042" t="s">
        <v>1170</v>
      </c>
      <c r="D83" s="1161"/>
      <c r="E83" s="1307"/>
      <c r="F83" s="1301"/>
      <c r="G83" s="1301"/>
      <c r="H83" s="1301"/>
      <c r="I83" s="1301"/>
      <c r="J83" s="1301"/>
      <c r="K83" s="1301"/>
      <c r="L83" s="1301"/>
      <c r="M83" s="1301"/>
      <c r="N83" s="1301"/>
      <c r="O83" s="1301"/>
      <c r="P83" s="1301"/>
      <c r="Q83" s="1301"/>
      <c r="R83" s="1301"/>
      <c r="S83" s="1301"/>
      <c r="T83" s="1301"/>
      <c r="U83" s="1301"/>
      <c r="V83" s="1301"/>
      <c r="W83" s="1301"/>
      <c r="X83" s="1301"/>
      <c r="Y83" s="1301"/>
      <c r="Z83" s="1302">
        <f t="shared" si="12"/>
        <v>0</v>
      </c>
      <c r="AA83" s="33"/>
      <c r="AB83" s="1301"/>
      <c r="AC83" s="1301"/>
      <c r="AD83" s="1301"/>
      <c r="AE83" s="1301"/>
      <c r="AF83" s="1301"/>
      <c r="AG83" s="1301"/>
      <c r="AH83" s="1301"/>
      <c r="AI83" s="1301"/>
      <c r="AJ83" s="1301"/>
      <c r="AK83" s="1301"/>
      <c r="AL83" s="1301"/>
      <c r="AM83" s="1301"/>
      <c r="AN83" s="1301"/>
      <c r="AO83" s="1301"/>
      <c r="AP83" s="1301"/>
      <c r="AQ83" s="1301"/>
      <c r="AR83" s="1301"/>
      <c r="AS83" s="1301"/>
      <c r="AT83" s="1301"/>
      <c r="AU83" s="1301"/>
      <c r="AV83" s="1302">
        <f t="shared" si="13"/>
        <v>0</v>
      </c>
    </row>
    <row r="84" spans="1:48" ht="15">
      <c r="A84" s="1388" t="s">
        <v>2</v>
      </c>
      <c r="B84" s="1429"/>
      <c r="C84" s="1428"/>
      <c r="D84" s="1424"/>
      <c r="E84" s="1423"/>
      <c r="F84" s="1303">
        <f>SUM(F62:F83)</f>
        <v>0</v>
      </c>
      <c r="G84" s="1303">
        <f t="shared" ref="G84:Y84" si="14">SUM(G62:G83)</f>
        <v>0</v>
      </c>
      <c r="H84" s="1303">
        <f t="shared" si="14"/>
        <v>0</v>
      </c>
      <c r="I84" s="1303">
        <f t="shared" si="14"/>
        <v>0</v>
      </c>
      <c r="J84" s="1303">
        <f t="shared" si="14"/>
        <v>0</v>
      </c>
      <c r="K84" s="1303">
        <f t="shared" si="14"/>
        <v>0</v>
      </c>
      <c r="L84" s="1303">
        <f t="shared" si="14"/>
        <v>0</v>
      </c>
      <c r="M84" s="1303">
        <f t="shared" si="14"/>
        <v>0</v>
      </c>
      <c r="N84" s="1303">
        <f t="shared" si="14"/>
        <v>0</v>
      </c>
      <c r="O84" s="1303">
        <f t="shared" si="14"/>
        <v>0</v>
      </c>
      <c r="P84" s="1303">
        <f t="shared" si="14"/>
        <v>0</v>
      </c>
      <c r="Q84" s="1303">
        <f t="shared" si="14"/>
        <v>0</v>
      </c>
      <c r="R84" s="1303">
        <f t="shared" si="14"/>
        <v>0</v>
      </c>
      <c r="S84" s="1303">
        <f t="shared" si="14"/>
        <v>0</v>
      </c>
      <c r="T84" s="1303">
        <f t="shared" si="14"/>
        <v>0</v>
      </c>
      <c r="U84" s="1303">
        <f t="shared" si="14"/>
        <v>0</v>
      </c>
      <c r="V84" s="1303">
        <f t="shared" si="14"/>
        <v>0</v>
      </c>
      <c r="W84" s="1303">
        <f t="shared" si="14"/>
        <v>0</v>
      </c>
      <c r="X84" s="1303">
        <f t="shared" si="14"/>
        <v>0</v>
      </c>
      <c r="Y84" s="1303">
        <f t="shared" si="14"/>
        <v>0</v>
      </c>
      <c r="Z84" s="1302">
        <f t="shared" si="12"/>
        <v>0</v>
      </c>
      <c r="AA84" s="33"/>
      <c r="AB84" s="1303">
        <f t="shared" ref="AB84:AU84" si="15">SUM(AB62:AB83)</f>
        <v>0</v>
      </c>
      <c r="AC84" s="1303">
        <f t="shared" si="15"/>
        <v>0</v>
      </c>
      <c r="AD84" s="1303">
        <f t="shared" si="15"/>
        <v>0</v>
      </c>
      <c r="AE84" s="1303">
        <f t="shared" si="15"/>
        <v>0</v>
      </c>
      <c r="AF84" s="1303">
        <f t="shared" si="15"/>
        <v>0</v>
      </c>
      <c r="AG84" s="1303">
        <f t="shared" si="15"/>
        <v>0</v>
      </c>
      <c r="AH84" s="1303">
        <f t="shared" si="15"/>
        <v>0</v>
      </c>
      <c r="AI84" s="1303">
        <f t="shared" si="15"/>
        <v>0</v>
      </c>
      <c r="AJ84" s="1303">
        <f t="shared" si="15"/>
        <v>0</v>
      </c>
      <c r="AK84" s="1303">
        <f t="shared" si="15"/>
        <v>0</v>
      </c>
      <c r="AL84" s="1303">
        <f t="shared" si="15"/>
        <v>0</v>
      </c>
      <c r="AM84" s="1303">
        <f t="shared" si="15"/>
        <v>0</v>
      </c>
      <c r="AN84" s="1303">
        <f t="shared" si="15"/>
        <v>0</v>
      </c>
      <c r="AO84" s="1303">
        <f t="shared" si="15"/>
        <v>0</v>
      </c>
      <c r="AP84" s="1303">
        <f t="shared" si="15"/>
        <v>0</v>
      </c>
      <c r="AQ84" s="1303">
        <f t="shared" si="15"/>
        <v>0</v>
      </c>
      <c r="AR84" s="1303">
        <f t="shared" si="15"/>
        <v>0</v>
      </c>
      <c r="AS84" s="1303">
        <f t="shared" si="15"/>
        <v>0</v>
      </c>
      <c r="AT84" s="1303">
        <f t="shared" si="15"/>
        <v>0</v>
      </c>
      <c r="AU84" s="1303">
        <f t="shared" si="15"/>
        <v>0</v>
      </c>
      <c r="AV84" s="1302">
        <f t="shared" si="13"/>
        <v>0</v>
      </c>
    </row>
    <row r="85" spans="1:48" ht="1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33"/>
      <c r="AB85" s="51"/>
      <c r="AC85" s="51"/>
      <c r="AD85" s="51"/>
      <c r="AE85" s="51"/>
      <c r="AF85" s="51"/>
      <c r="AG85" s="51"/>
      <c r="AH85" s="51"/>
      <c r="AI85" s="51"/>
      <c r="AJ85" s="51"/>
      <c r="AK85" s="51"/>
      <c r="AL85" s="51"/>
      <c r="AM85" s="51"/>
      <c r="AN85" s="51"/>
      <c r="AO85" s="51"/>
      <c r="AP85" s="51"/>
      <c r="AQ85" s="51"/>
      <c r="AR85" s="51"/>
      <c r="AS85" s="51"/>
      <c r="AT85" s="51"/>
      <c r="AU85" s="51"/>
      <c r="AV85" s="51"/>
    </row>
    <row r="86" spans="1:48" ht="1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33"/>
      <c r="AB86" s="51"/>
      <c r="AC86" s="51"/>
      <c r="AD86" s="51"/>
      <c r="AE86" s="51"/>
      <c r="AF86" s="51"/>
      <c r="AG86" s="51"/>
      <c r="AH86" s="51"/>
      <c r="AI86" s="51"/>
      <c r="AJ86" s="51"/>
      <c r="AK86" s="51"/>
      <c r="AL86" s="51"/>
      <c r="AM86" s="51"/>
      <c r="AN86" s="51"/>
      <c r="AO86" s="51"/>
      <c r="AP86" s="51"/>
      <c r="AQ86" s="51"/>
      <c r="AR86" s="51"/>
      <c r="AS86" s="51"/>
      <c r="AT86" s="51"/>
      <c r="AU86" s="51"/>
      <c r="AV86" s="51"/>
    </row>
    <row r="87" spans="1:48" ht="15">
      <c r="A87" s="1010" t="s">
        <v>1171</v>
      </c>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33"/>
      <c r="AB87" s="51"/>
      <c r="AC87" s="51"/>
      <c r="AD87" s="51"/>
      <c r="AE87" s="51"/>
      <c r="AF87" s="51"/>
      <c r="AG87" s="51"/>
      <c r="AH87" s="51"/>
      <c r="AI87" s="51"/>
      <c r="AJ87" s="51"/>
      <c r="AK87" s="51"/>
      <c r="AL87" s="51"/>
      <c r="AM87" s="51"/>
      <c r="AN87" s="51"/>
      <c r="AO87" s="51"/>
      <c r="AP87" s="51"/>
      <c r="AQ87" s="51"/>
      <c r="AR87" s="51"/>
      <c r="AS87" s="51"/>
      <c r="AT87" s="51"/>
      <c r="AU87" s="51"/>
      <c r="AV87" s="51"/>
    </row>
    <row r="88" spans="1:48" ht="38.25">
      <c r="A88" s="1300" t="s">
        <v>1600</v>
      </c>
      <c r="B88" s="1042" t="s">
        <v>1172</v>
      </c>
      <c r="D88" s="1310"/>
      <c r="E88" s="1307"/>
      <c r="F88" s="1301"/>
      <c r="G88" s="1301"/>
      <c r="H88" s="1301"/>
      <c r="I88" s="1301"/>
      <c r="J88" s="1301"/>
      <c r="K88" s="1301"/>
      <c r="L88" s="1301"/>
      <c r="M88" s="1301"/>
      <c r="N88" s="1301"/>
      <c r="O88" s="1301"/>
      <c r="P88" s="1301"/>
      <c r="Q88" s="1301"/>
      <c r="R88" s="1301"/>
      <c r="S88" s="1301"/>
      <c r="T88" s="1301"/>
      <c r="U88" s="1301"/>
      <c r="V88" s="1301"/>
      <c r="W88" s="1301"/>
      <c r="X88" s="1301"/>
      <c r="Y88" s="1301"/>
      <c r="Z88" s="1302">
        <f>SUM($F88:$Y88)</f>
        <v>0</v>
      </c>
      <c r="AA88" s="33"/>
      <c r="AB88" s="1301"/>
      <c r="AC88" s="1301"/>
      <c r="AD88" s="1301"/>
      <c r="AE88" s="1301"/>
      <c r="AF88" s="1301"/>
      <c r="AG88" s="1301"/>
      <c r="AH88" s="1301"/>
      <c r="AI88" s="1301"/>
      <c r="AJ88" s="1301"/>
      <c r="AK88" s="1301"/>
      <c r="AL88" s="1301"/>
      <c r="AM88" s="1301"/>
      <c r="AN88" s="1301"/>
      <c r="AO88" s="1301"/>
      <c r="AP88" s="1301"/>
      <c r="AQ88" s="1301"/>
      <c r="AR88" s="1301"/>
      <c r="AS88" s="1301"/>
      <c r="AT88" s="1301"/>
      <c r="AU88" s="1301"/>
      <c r="AV88" s="1302">
        <f>SUM(AB88:AU88)</f>
        <v>0</v>
      </c>
    </row>
    <row r="89" spans="1:48" ht="38.25">
      <c r="A89" s="1300" t="s">
        <v>1186</v>
      </c>
      <c r="B89" s="1042" t="s">
        <v>1172</v>
      </c>
      <c r="D89" s="1310"/>
      <c r="E89" s="1307"/>
      <c r="F89" s="1301"/>
      <c r="G89" s="1301"/>
      <c r="H89" s="1301"/>
      <c r="I89" s="1301"/>
      <c r="J89" s="1301"/>
      <c r="K89" s="1301"/>
      <c r="L89" s="1301"/>
      <c r="M89" s="1301"/>
      <c r="N89" s="1301"/>
      <c r="O89" s="1301"/>
      <c r="P89" s="1301"/>
      <c r="Q89" s="1301"/>
      <c r="R89" s="1301"/>
      <c r="S89" s="1301"/>
      <c r="T89" s="1301"/>
      <c r="U89" s="1301"/>
      <c r="V89" s="1301"/>
      <c r="W89" s="1301"/>
      <c r="X89" s="1301"/>
      <c r="Y89" s="1301"/>
      <c r="Z89" s="1302">
        <f>SUM($F89:$Y89)</f>
        <v>0</v>
      </c>
      <c r="AA89" s="263"/>
      <c r="AB89" s="1301"/>
      <c r="AC89" s="1301"/>
      <c r="AD89" s="1301"/>
      <c r="AE89" s="1301"/>
      <c r="AF89" s="1301"/>
      <c r="AG89" s="1301"/>
      <c r="AH89" s="1301"/>
      <c r="AI89" s="1301"/>
      <c r="AJ89" s="1301"/>
      <c r="AK89" s="1301"/>
      <c r="AL89" s="1301"/>
      <c r="AM89" s="1301"/>
      <c r="AN89" s="1301"/>
      <c r="AO89" s="1301"/>
      <c r="AP89" s="1301"/>
      <c r="AQ89" s="1301"/>
      <c r="AR89" s="1301"/>
      <c r="AS89" s="1301"/>
      <c r="AT89" s="1301"/>
      <c r="AU89" s="1301"/>
      <c r="AV89" s="1302">
        <f>SUM(AB89:AU89)</f>
        <v>0</v>
      </c>
    </row>
    <row r="90" spans="1:48" ht="38.25">
      <c r="A90" s="1042" t="s">
        <v>1173</v>
      </c>
      <c r="B90" s="1042" t="s">
        <v>1172</v>
      </c>
      <c r="D90" s="1310"/>
      <c r="E90" s="1307"/>
      <c r="F90" s="1301"/>
      <c r="G90" s="1301"/>
      <c r="H90" s="1301"/>
      <c r="I90" s="1301"/>
      <c r="J90" s="1301"/>
      <c r="K90" s="1301"/>
      <c r="L90" s="1301"/>
      <c r="M90" s="1301"/>
      <c r="N90" s="1301"/>
      <c r="O90" s="1301"/>
      <c r="P90" s="1301"/>
      <c r="Q90" s="1301"/>
      <c r="R90" s="1301"/>
      <c r="S90" s="1301"/>
      <c r="T90" s="1301"/>
      <c r="U90" s="1301"/>
      <c r="V90" s="1301"/>
      <c r="W90" s="1301"/>
      <c r="X90" s="1301"/>
      <c r="Y90" s="1301"/>
      <c r="Z90" s="1302">
        <f>SUM($F90:$Y90)</f>
        <v>0</v>
      </c>
      <c r="AA90" s="33"/>
      <c r="AB90" s="1301"/>
      <c r="AC90" s="1301"/>
      <c r="AD90" s="1301"/>
      <c r="AE90" s="1301"/>
      <c r="AF90" s="1301"/>
      <c r="AG90" s="1301"/>
      <c r="AH90" s="1301"/>
      <c r="AI90" s="1301"/>
      <c r="AJ90" s="1301"/>
      <c r="AK90" s="1301"/>
      <c r="AL90" s="1301"/>
      <c r="AM90" s="1301"/>
      <c r="AN90" s="1301"/>
      <c r="AO90" s="1301"/>
      <c r="AP90" s="1301"/>
      <c r="AQ90" s="1301"/>
      <c r="AR90" s="1301"/>
      <c r="AS90" s="1301"/>
      <c r="AT90" s="1301"/>
      <c r="AU90" s="1301"/>
      <c r="AV90" s="1302">
        <f>SUM(AB90:AU90)</f>
        <v>0</v>
      </c>
    </row>
    <row r="91" spans="1:48">
      <c r="A91" s="2272" t="s">
        <v>2</v>
      </c>
      <c r="B91" s="2272"/>
      <c r="F91" s="1303">
        <f>SUM(F88:F90)</f>
        <v>0</v>
      </c>
      <c r="G91" s="1303">
        <f t="shared" ref="G91:Y91" si="16">SUM(G88:G90)</f>
        <v>0</v>
      </c>
      <c r="H91" s="1303">
        <f t="shared" si="16"/>
        <v>0</v>
      </c>
      <c r="I91" s="1303">
        <f t="shared" si="16"/>
        <v>0</v>
      </c>
      <c r="J91" s="1303">
        <f t="shared" si="16"/>
        <v>0</v>
      </c>
      <c r="K91" s="1303">
        <f t="shared" si="16"/>
        <v>0</v>
      </c>
      <c r="L91" s="1303">
        <f t="shared" si="16"/>
        <v>0</v>
      </c>
      <c r="M91" s="1303">
        <f t="shared" si="16"/>
        <v>0</v>
      </c>
      <c r="N91" s="1303">
        <f t="shared" si="16"/>
        <v>0</v>
      </c>
      <c r="O91" s="1303">
        <f t="shared" si="16"/>
        <v>0</v>
      </c>
      <c r="P91" s="1303">
        <f t="shared" si="16"/>
        <v>0</v>
      </c>
      <c r="Q91" s="1303">
        <f t="shared" si="16"/>
        <v>0</v>
      </c>
      <c r="R91" s="1303">
        <f t="shared" si="16"/>
        <v>0</v>
      </c>
      <c r="S91" s="1303">
        <f t="shared" si="16"/>
        <v>0</v>
      </c>
      <c r="T91" s="1303">
        <f t="shared" si="16"/>
        <v>0</v>
      </c>
      <c r="U91" s="1303">
        <f t="shared" si="16"/>
        <v>0</v>
      </c>
      <c r="V91" s="1303">
        <f t="shared" si="16"/>
        <v>0</v>
      </c>
      <c r="W91" s="1303">
        <f t="shared" si="16"/>
        <v>0</v>
      </c>
      <c r="X91" s="1303">
        <f t="shared" si="16"/>
        <v>0</v>
      </c>
      <c r="Y91" s="1303">
        <f t="shared" si="16"/>
        <v>0</v>
      </c>
      <c r="Z91" s="1302">
        <f>SUM($F91:$Y91)</f>
        <v>0</v>
      </c>
      <c r="AB91" s="1303">
        <f t="shared" ref="AB91:AU91" si="17">SUM(AB88:AB90)</f>
        <v>0</v>
      </c>
      <c r="AC91" s="1303">
        <f t="shared" si="17"/>
        <v>0</v>
      </c>
      <c r="AD91" s="1303">
        <f t="shared" si="17"/>
        <v>0</v>
      </c>
      <c r="AE91" s="1303">
        <f t="shared" si="17"/>
        <v>0</v>
      </c>
      <c r="AF91" s="1303">
        <f t="shared" si="17"/>
        <v>0</v>
      </c>
      <c r="AG91" s="1303">
        <f t="shared" si="17"/>
        <v>0</v>
      </c>
      <c r="AH91" s="1303">
        <f t="shared" si="17"/>
        <v>0</v>
      </c>
      <c r="AI91" s="1303">
        <f t="shared" si="17"/>
        <v>0</v>
      </c>
      <c r="AJ91" s="1303">
        <f t="shared" si="17"/>
        <v>0</v>
      </c>
      <c r="AK91" s="1303">
        <f t="shared" si="17"/>
        <v>0</v>
      </c>
      <c r="AL91" s="1303">
        <f t="shared" si="17"/>
        <v>0</v>
      </c>
      <c r="AM91" s="1303">
        <f t="shared" si="17"/>
        <v>0</v>
      </c>
      <c r="AN91" s="1303">
        <f t="shared" si="17"/>
        <v>0</v>
      </c>
      <c r="AO91" s="1303">
        <f t="shared" si="17"/>
        <v>0</v>
      </c>
      <c r="AP91" s="1303">
        <f t="shared" si="17"/>
        <v>0</v>
      </c>
      <c r="AQ91" s="1303">
        <f t="shared" si="17"/>
        <v>0</v>
      </c>
      <c r="AR91" s="1303">
        <f t="shared" si="17"/>
        <v>0</v>
      </c>
      <c r="AS91" s="1303">
        <f t="shared" si="17"/>
        <v>0</v>
      </c>
      <c r="AT91" s="1303">
        <f t="shared" si="17"/>
        <v>0</v>
      </c>
      <c r="AU91" s="1303">
        <f t="shared" si="17"/>
        <v>0</v>
      </c>
      <c r="AV91" s="1302">
        <f>SUM(AB91:AU91)</f>
        <v>0</v>
      </c>
    </row>
    <row r="93" spans="1:48">
      <c r="A93" s="1010" t="s">
        <v>1552</v>
      </c>
    </row>
    <row r="94" spans="1:48" ht="51">
      <c r="A94" s="1300" t="s">
        <v>1596</v>
      </c>
      <c r="B94" s="244" t="s">
        <v>1156</v>
      </c>
      <c r="C94" s="1042" t="s">
        <v>1428</v>
      </c>
      <c r="F94" s="1301"/>
      <c r="G94" s="1301"/>
      <c r="H94" s="1301"/>
      <c r="I94" s="1301"/>
      <c r="J94" s="1301"/>
      <c r="K94" s="1301"/>
      <c r="L94" s="1301"/>
      <c r="M94" s="1301"/>
      <c r="N94" s="1301"/>
      <c r="O94" s="1301"/>
      <c r="P94" s="1301"/>
      <c r="Q94" s="1301"/>
      <c r="R94" s="1301"/>
      <c r="S94" s="1301"/>
      <c r="T94" s="1301"/>
      <c r="U94" s="1301"/>
      <c r="V94" s="1301"/>
      <c r="W94" s="1301"/>
      <c r="X94" s="1301"/>
      <c r="Y94" s="1301"/>
      <c r="Z94" s="1302">
        <f t="shared" ref="Z94:Z105" si="18">SUM($F94:$Y94)</f>
        <v>0</v>
      </c>
      <c r="AB94" s="1301"/>
      <c r="AC94" s="1301"/>
      <c r="AD94" s="1301"/>
      <c r="AE94" s="1301"/>
      <c r="AF94" s="1301"/>
      <c r="AG94" s="1301"/>
      <c r="AH94" s="1301"/>
      <c r="AI94" s="1301"/>
      <c r="AJ94" s="1301"/>
      <c r="AK94" s="1301"/>
      <c r="AL94" s="1301"/>
      <c r="AM94" s="1301"/>
      <c r="AN94" s="1301"/>
      <c r="AO94" s="1301"/>
      <c r="AP94" s="1301"/>
      <c r="AQ94" s="1301"/>
      <c r="AR94" s="1301"/>
      <c r="AS94" s="1301"/>
      <c r="AT94" s="1301"/>
      <c r="AU94" s="1301"/>
      <c r="AV94" s="1302">
        <f>SUM(AB94:AU94)</f>
        <v>0</v>
      </c>
    </row>
    <row r="95" spans="1:48" ht="51">
      <c r="A95" s="1300" t="s">
        <v>1597</v>
      </c>
      <c r="B95" s="244" t="s">
        <v>1158</v>
      </c>
      <c r="C95" s="1042" t="s">
        <v>1428</v>
      </c>
      <c r="F95" s="1301"/>
      <c r="G95" s="1301"/>
      <c r="H95" s="1301"/>
      <c r="I95" s="1301"/>
      <c r="J95" s="1301"/>
      <c r="K95" s="1301"/>
      <c r="L95" s="1301"/>
      <c r="M95" s="1301"/>
      <c r="N95" s="1301"/>
      <c r="O95" s="1301"/>
      <c r="P95" s="1301"/>
      <c r="Q95" s="1301"/>
      <c r="R95" s="1301"/>
      <c r="S95" s="1301"/>
      <c r="T95" s="1301"/>
      <c r="U95" s="1301"/>
      <c r="V95" s="1301"/>
      <c r="W95" s="1301"/>
      <c r="X95" s="1301"/>
      <c r="Y95" s="1301"/>
      <c r="Z95" s="1302">
        <f t="shared" si="18"/>
        <v>0</v>
      </c>
      <c r="AB95" s="1301"/>
      <c r="AC95" s="1301"/>
      <c r="AD95" s="1301"/>
      <c r="AE95" s="1301"/>
      <c r="AF95" s="1301"/>
      <c r="AG95" s="1301"/>
      <c r="AH95" s="1301"/>
      <c r="AI95" s="1301"/>
      <c r="AJ95" s="1301"/>
      <c r="AK95" s="1301"/>
      <c r="AL95" s="1301"/>
      <c r="AM95" s="1301"/>
      <c r="AN95" s="1301"/>
      <c r="AO95" s="1301"/>
      <c r="AP95" s="1301"/>
      <c r="AQ95" s="1301"/>
      <c r="AR95" s="1301"/>
      <c r="AS95" s="1301"/>
      <c r="AT95" s="1301"/>
      <c r="AU95" s="1301"/>
      <c r="AV95" s="1302">
        <f t="shared" ref="AV95:AV105" si="19">SUM(AB95:AU95)</f>
        <v>0</v>
      </c>
    </row>
    <row r="96" spans="1:48" ht="51">
      <c r="A96" s="1300" t="s">
        <v>1597</v>
      </c>
      <c r="B96" s="244" t="s">
        <v>1159</v>
      </c>
      <c r="C96" s="1042" t="s">
        <v>1428</v>
      </c>
      <c r="F96" s="1301"/>
      <c r="G96" s="1301"/>
      <c r="H96" s="1301"/>
      <c r="I96" s="1301"/>
      <c r="J96" s="1301"/>
      <c r="K96" s="1301"/>
      <c r="L96" s="1301"/>
      <c r="M96" s="1301"/>
      <c r="N96" s="1301"/>
      <c r="O96" s="1301"/>
      <c r="P96" s="1301"/>
      <c r="Q96" s="1301"/>
      <c r="R96" s="1301"/>
      <c r="S96" s="1301"/>
      <c r="T96" s="1301"/>
      <c r="U96" s="1301"/>
      <c r="V96" s="1301"/>
      <c r="W96" s="1301"/>
      <c r="X96" s="1301"/>
      <c r="Y96" s="1301"/>
      <c r="Z96" s="1302">
        <f t="shared" si="18"/>
        <v>0</v>
      </c>
      <c r="AB96" s="1301"/>
      <c r="AC96" s="1301"/>
      <c r="AD96" s="1301"/>
      <c r="AE96" s="1301"/>
      <c r="AF96" s="1301"/>
      <c r="AG96" s="1301"/>
      <c r="AH96" s="1301"/>
      <c r="AI96" s="1301"/>
      <c r="AJ96" s="1301"/>
      <c r="AK96" s="1301"/>
      <c r="AL96" s="1301"/>
      <c r="AM96" s="1301"/>
      <c r="AN96" s="1301"/>
      <c r="AO96" s="1301"/>
      <c r="AP96" s="1301"/>
      <c r="AQ96" s="1301"/>
      <c r="AR96" s="1301"/>
      <c r="AS96" s="1301"/>
      <c r="AT96" s="1301"/>
      <c r="AU96" s="1301"/>
      <c r="AV96" s="1302">
        <f t="shared" si="19"/>
        <v>0</v>
      </c>
    </row>
    <row r="97" spans="1:48" ht="51">
      <c r="A97" s="1300" t="s">
        <v>1597</v>
      </c>
      <c r="B97" s="244" t="s">
        <v>1160</v>
      </c>
      <c r="C97" s="1042" t="s">
        <v>1428</v>
      </c>
      <c r="F97" s="1301"/>
      <c r="G97" s="1301"/>
      <c r="H97" s="1301"/>
      <c r="I97" s="1301"/>
      <c r="J97" s="1301"/>
      <c r="K97" s="1301"/>
      <c r="L97" s="1301"/>
      <c r="M97" s="1301"/>
      <c r="N97" s="1301"/>
      <c r="O97" s="1301"/>
      <c r="P97" s="1301"/>
      <c r="Q97" s="1301"/>
      <c r="R97" s="1301"/>
      <c r="S97" s="1301"/>
      <c r="T97" s="1301"/>
      <c r="U97" s="1301"/>
      <c r="V97" s="1301"/>
      <c r="W97" s="1301"/>
      <c r="X97" s="1301"/>
      <c r="Y97" s="1301"/>
      <c r="Z97" s="1302">
        <f t="shared" si="18"/>
        <v>0</v>
      </c>
      <c r="AB97" s="1301"/>
      <c r="AC97" s="1301"/>
      <c r="AD97" s="1301"/>
      <c r="AE97" s="1301"/>
      <c r="AF97" s="1301"/>
      <c r="AG97" s="1301"/>
      <c r="AH97" s="1301"/>
      <c r="AI97" s="1301"/>
      <c r="AJ97" s="1301"/>
      <c r="AK97" s="1301"/>
      <c r="AL97" s="1301"/>
      <c r="AM97" s="1301"/>
      <c r="AN97" s="1301"/>
      <c r="AO97" s="1301"/>
      <c r="AP97" s="1301"/>
      <c r="AQ97" s="1301"/>
      <c r="AR97" s="1301"/>
      <c r="AS97" s="1301"/>
      <c r="AT97" s="1301"/>
      <c r="AU97" s="1301"/>
      <c r="AV97" s="1302">
        <f t="shared" si="19"/>
        <v>0</v>
      </c>
    </row>
    <row r="98" spans="1:48" ht="51">
      <c r="A98" s="1042" t="s">
        <v>1186</v>
      </c>
      <c r="B98" s="1042" t="s">
        <v>1161</v>
      </c>
      <c r="C98" s="1042" t="s">
        <v>1428</v>
      </c>
      <c r="F98" s="1301"/>
      <c r="G98" s="1301"/>
      <c r="H98" s="1301"/>
      <c r="I98" s="1301"/>
      <c r="J98" s="1301"/>
      <c r="K98" s="1301"/>
      <c r="L98" s="1301"/>
      <c r="M98" s="1301"/>
      <c r="N98" s="1301"/>
      <c r="O98" s="1301"/>
      <c r="P98" s="1301"/>
      <c r="Q98" s="1301"/>
      <c r="R98" s="1301"/>
      <c r="S98" s="1301"/>
      <c r="T98" s="1301"/>
      <c r="U98" s="1301"/>
      <c r="V98" s="1301"/>
      <c r="W98" s="1301"/>
      <c r="X98" s="1301"/>
      <c r="Y98" s="1301"/>
      <c r="Z98" s="1302">
        <f t="shared" si="18"/>
        <v>0</v>
      </c>
      <c r="AB98" s="1301"/>
      <c r="AC98" s="1301"/>
      <c r="AD98" s="1301"/>
      <c r="AE98" s="1301"/>
      <c r="AF98" s="1301"/>
      <c r="AG98" s="1301"/>
      <c r="AH98" s="1301"/>
      <c r="AI98" s="1301"/>
      <c r="AJ98" s="1301"/>
      <c r="AK98" s="1301"/>
      <c r="AL98" s="1301"/>
      <c r="AM98" s="1301"/>
      <c r="AN98" s="1301"/>
      <c r="AO98" s="1301"/>
      <c r="AP98" s="1301"/>
      <c r="AQ98" s="1301"/>
      <c r="AR98" s="1301"/>
      <c r="AS98" s="1301"/>
      <c r="AT98" s="1301"/>
      <c r="AU98" s="1301"/>
      <c r="AV98" s="1302">
        <f t="shared" si="19"/>
        <v>0</v>
      </c>
    </row>
    <row r="99" spans="1:48" ht="51">
      <c r="A99" s="1042" t="s">
        <v>1186</v>
      </c>
      <c r="B99" s="244" t="s">
        <v>1162</v>
      </c>
      <c r="C99" s="1042" t="s">
        <v>1428</v>
      </c>
      <c r="F99" s="1301"/>
      <c r="G99" s="1301"/>
      <c r="H99" s="1301"/>
      <c r="I99" s="1301"/>
      <c r="J99" s="1301"/>
      <c r="K99" s="1301"/>
      <c r="L99" s="1301"/>
      <c r="M99" s="1301"/>
      <c r="N99" s="1301"/>
      <c r="O99" s="1301"/>
      <c r="P99" s="1301"/>
      <c r="Q99" s="1301"/>
      <c r="R99" s="1301"/>
      <c r="S99" s="1301"/>
      <c r="T99" s="1301"/>
      <c r="U99" s="1301"/>
      <c r="V99" s="1301"/>
      <c r="W99" s="1301"/>
      <c r="X99" s="1301"/>
      <c r="Y99" s="1301"/>
      <c r="Z99" s="1302">
        <f t="shared" si="18"/>
        <v>0</v>
      </c>
      <c r="AB99" s="1301"/>
      <c r="AC99" s="1301"/>
      <c r="AD99" s="1301"/>
      <c r="AE99" s="1301"/>
      <c r="AF99" s="1301"/>
      <c r="AG99" s="1301"/>
      <c r="AH99" s="1301"/>
      <c r="AI99" s="1301"/>
      <c r="AJ99" s="1301"/>
      <c r="AK99" s="1301"/>
      <c r="AL99" s="1301"/>
      <c r="AM99" s="1301"/>
      <c r="AN99" s="1301"/>
      <c r="AO99" s="1301"/>
      <c r="AP99" s="1301"/>
      <c r="AQ99" s="1301"/>
      <c r="AR99" s="1301"/>
      <c r="AS99" s="1301"/>
      <c r="AT99" s="1301"/>
      <c r="AU99" s="1301"/>
      <c r="AV99" s="1302">
        <f t="shared" si="19"/>
        <v>0</v>
      </c>
    </row>
    <row r="100" spans="1:48" ht="51">
      <c r="A100" s="1042" t="s">
        <v>1186</v>
      </c>
      <c r="B100" s="244" t="s">
        <v>1163</v>
      </c>
      <c r="C100" s="1042" t="s">
        <v>1428</v>
      </c>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2">
        <f t="shared" si="18"/>
        <v>0</v>
      </c>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1301"/>
      <c r="AV100" s="1302">
        <f t="shared" si="19"/>
        <v>0</v>
      </c>
    </row>
    <row r="101" spans="1:48" ht="51">
      <c r="A101" s="1042" t="s">
        <v>1598</v>
      </c>
      <c r="B101" s="1042" t="s">
        <v>1164</v>
      </c>
      <c r="C101" s="1042" t="s">
        <v>1428</v>
      </c>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2">
        <f t="shared" si="18"/>
        <v>0</v>
      </c>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1301"/>
      <c r="AV101" s="1302">
        <f t="shared" si="19"/>
        <v>0</v>
      </c>
    </row>
    <row r="102" spans="1:48" ht="51">
      <c r="A102" s="1042" t="s">
        <v>1599</v>
      </c>
      <c r="B102" s="1042" t="s">
        <v>1165</v>
      </c>
      <c r="C102" s="1042" t="s">
        <v>1428</v>
      </c>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2">
        <f t="shared" si="18"/>
        <v>0</v>
      </c>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1301"/>
      <c r="AV102" s="1302">
        <f t="shared" si="19"/>
        <v>0</v>
      </c>
    </row>
    <row r="103" spans="1:48" ht="51">
      <c r="A103" s="1042" t="s">
        <v>1599</v>
      </c>
      <c r="B103" s="1042" t="s">
        <v>1166</v>
      </c>
      <c r="C103" s="1042" t="s">
        <v>1428</v>
      </c>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2">
        <f t="shared" si="18"/>
        <v>0</v>
      </c>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1301"/>
      <c r="AV103" s="1302">
        <f t="shared" si="19"/>
        <v>0</v>
      </c>
    </row>
    <row r="104" spans="1:48" ht="51">
      <c r="A104" s="1042" t="s">
        <v>1599</v>
      </c>
      <c r="B104" s="1042" t="s">
        <v>1167</v>
      </c>
      <c r="C104" s="1042" t="s">
        <v>1428</v>
      </c>
      <c r="F104" s="1301"/>
      <c r="G104" s="1301"/>
      <c r="H104" s="1301"/>
      <c r="I104" s="1301"/>
      <c r="J104" s="1301"/>
      <c r="K104" s="1301"/>
      <c r="L104" s="1301"/>
      <c r="M104" s="1301"/>
      <c r="N104" s="1301"/>
      <c r="O104" s="1301"/>
      <c r="P104" s="1301"/>
      <c r="Q104" s="1301"/>
      <c r="R104" s="1301"/>
      <c r="S104" s="1301"/>
      <c r="T104" s="1301"/>
      <c r="U104" s="1301"/>
      <c r="V104" s="1301"/>
      <c r="W104" s="1301"/>
      <c r="X104" s="1301"/>
      <c r="Y104" s="1301"/>
      <c r="Z104" s="1302">
        <f t="shared" si="18"/>
        <v>0</v>
      </c>
      <c r="AB104" s="1301"/>
      <c r="AC104" s="1301"/>
      <c r="AD104" s="1301"/>
      <c r="AE104" s="1301"/>
      <c r="AF104" s="1301"/>
      <c r="AG104" s="1301"/>
      <c r="AH104" s="1301"/>
      <c r="AI104" s="1301"/>
      <c r="AJ104" s="1301"/>
      <c r="AK104" s="1301"/>
      <c r="AL104" s="1301"/>
      <c r="AM104" s="1301"/>
      <c r="AN104" s="1301"/>
      <c r="AO104" s="1301"/>
      <c r="AP104" s="1301"/>
      <c r="AQ104" s="1301"/>
      <c r="AR104" s="1301"/>
      <c r="AS104" s="1301"/>
      <c r="AT104" s="1301"/>
      <c r="AU104" s="1301"/>
      <c r="AV104" s="1302">
        <f t="shared" si="19"/>
        <v>0</v>
      </c>
    </row>
    <row r="105" spans="1:48">
      <c r="A105" s="1430" t="s">
        <v>2</v>
      </c>
      <c r="B105" s="1426"/>
      <c r="C105" s="1431"/>
      <c r="F105" s="1303">
        <f>SUM(F94:F104)</f>
        <v>0</v>
      </c>
      <c r="G105" s="1303">
        <f t="shared" ref="G105:Y105" si="20">SUM(G94:G104)</f>
        <v>0</v>
      </c>
      <c r="H105" s="1303">
        <f t="shared" si="20"/>
        <v>0</v>
      </c>
      <c r="I105" s="1303">
        <f t="shared" si="20"/>
        <v>0</v>
      </c>
      <c r="J105" s="1303">
        <f t="shared" si="20"/>
        <v>0</v>
      </c>
      <c r="K105" s="1303">
        <f t="shared" si="20"/>
        <v>0</v>
      </c>
      <c r="L105" s="1303">
        <f t="shared" si="20"/>
        <v>0</v>
      </c>
      <c r="M105" s="1303">
        <f t="shared" si="20"/>
        <v>0</v>
      </c>
      <c r="N105" s="1303">
        <f t="shared" si="20"/>
        <v>0</v>
      </c>
      <c r="O105" s="1303">
        <f t="shared" si="20"/>
        <v>0</v>
      </c>
      <c r="P105" s="1303">
        <f t="shared" si="20"/>
        <v>0</v>
      </c>
      <c r="Q105" s="1303">
        <f t="shared" si="20"/>
        <v>0</v>
      </c>
      <c r="R105" s="1303">
        <f t="shared" si="20"/>
        <v>0</v>
      </c>
      <c r="S105" s="1303">
        <f t="shared" si="20"/>
        <v>0</v>
      </c>
      <c r="T105" s="1303">
        <f t="shared" si="20"/>
        <v>0</v>
      </c>
      <c r="U105" s="1303">
        <f t="shared" si="20"/>
        <v>0</v>
      </c>
      <c r="V105" s="1303">
        <f t="shared" si="20"/>
        <v>0</v>
      </c>
      <c r="W105" s="1303">
        <f t="shared" si="20"/>
        <v>0</v>
      </c>
      <c r="X105" s="1303">
        <f t="shared" si="20"/>
        <v>0</v>
      </c>
      <c r="Y105" s="1303">
        <f t="shared" si="20"/>
        <v>0</v>
      </c>
      <c r="Z105" s="1302">
        <f t="shared" si="18"/>
        <v>0</v>
      </c>
      <c r="AB105" s="1303">
        <f t="shared" ref="AB105:AU105" si="21">SUM(AB94:AB104)</f>
        <v>0</v>
      </c>
      <c r="AC105" s="1303">
        <f t="shared" si="21"/>
        <v>0</v>
      </c>
      <c r="AD105" s="1303">
        <f t="shared" si="21"/>
        <v>0</v>
      </c>
      <c r="AE105" s="1303">
        <f t="shared" si="21"/>
        <v>0</v>
      </c>
      <c r="AF105" s="1303">
        <f t="shared" si="21"/>
        <v>0</v>
      </c>
      <c r="AG105" s="1303">
        <f t="shared" si="21"/>
        <v>0</v>
      </c>
      <c r="AH105" s="1303">
        <f t="shared" si="21"/>
        <v>0</v>
      </c>
      <c r="AI105" s="1303">
        <f t="shared" si="21"/>
        <v>0</v>
      </c>
      <c r="AJ105" s="1303">
        <f t="shared" si="21"/>
        <v>0</v>
      </c>
      <c r="AK105" s="1303">
        <f t="shared" si="21"/>
        <v>0</v>
      </c>
      <c r="AL105" s="1303">
        <f t="shared" si="21"/>
        <v>0</v>
      </c>
      <c r="AM105" s="1303">
        <f t="shared" si="21"/>
        <v>0</v>
      </c>
      <c r="AN105" s="1303">
        <f t="shared" si="21"/>
        <v>0</v>
      </c>
      <c r="AO105" s="1303">
        <f t="shared" si="21"/>
        <v>0</v>
      </c>
      <c r="AP105" s="1303">
        <f t="shared" si="21"/>
        <v>0</v>
      </c>
      <c r="AQ105" s="1303">
        <f t="shared" si="21"/>
        <v>0</v>
      </c>
      <c r="AR105" s="1303">
        <f t="shared" si="21"/>
        <v>0</v>
      </c>
      <c r="AS105" s="1303">
        <f t="shared" si="21"/>
        <v>0</v>
      </c>
      <c r="AT105" s="1303">
        <f t="shared" si="21"/>
        <v>0</v>
      </c>
      <c r="AU105" s="1303">
        <f t="shared" si="21"/>
        <v>0</v>
      </c>
      <c r="AV105" s="1302">
        <f t="shared" si="19"/>
        <v>0</v>
      </c>
    </row>
  </sheetData>
  <mergeCells count="1">
    <mergeCell ref="A91:B91"/>
  </mergeCells>
  <pageMargins left="0.31496062992125984" right="0.11811023622047245" top="0.59055118110236227" bottom="0.35433070866141736" header="0.31496062992125984" footer="0.11811023622047245"/>
  <pageSetup paperSize="8" scale="36" fitToHeight="3" orientation="landscape" r:id="rId1"/>
  <headerFooter alignWithMargins="0">
    <oddHeader>&amp;R&amp;"Verdana,Bold"&amp;14&amp;A</oddHeader>
    <oddFooter>&amp;L&amp;D&amp;T&amp;C&amp;Z&amp;F&amp;R&amp;A</oddFooter>
  </headerFooter>
</worksheet>
</file>

<file path=xl/worksheets/sheet71.xml><?xml version="1.0" encoding="utf-8"?>
<worksheet xmlns="http://schemas.openxmlformats.org/spreadsheetml/2006/main" xmlns:r="http://schemas.openxmlformats.org/officeDocument/2006/relationships">
  <sheetPr>
    <tabColor rgb="FF00FFFF"/>
    <pageSetUpPr fitToPage="1"/>
  </sheetPr>
  <dimension ref="A1:AF46"/>
  <sheetViews>
    <sheetView zoomScale="55" zoomScaleNormal="55" workbookViewId="0"/>
  </sheetViews>
  <sheetFormatPr defaultRowHeight="15"/>
  <cols>
    <col min="1" max="1" width="57.625" style="1096" customWidth="1"/>
    <col min="2" max="2" width="24.25" style="1096" bestFit="1" customWidth="1"/>
    <col min="3" max="3" width="31" style="1096" customWidth="1"/>
    <col min="4" max="4" width="2.375" style="1096" customWidth="1"/>
    <col min="5" max="5" width="2.125" style="1096" customWidth="1"/>
    <col min="6" max="32" width="7.375" style="1096" customWidth="1"/>
    <col min="33" max="16384" width="9" style="1096"/>
  </cols>
  <sheetData>
    <row r="1" spans="1:32" s="1132" customFormat="1" ht="15.75">
      <c r="A1" s="8" t="s">
        <v>114</v>
      </c>
      <c r="E1" s="1135"/>
      <c r="K1" s="807"/>
      <c r="L1" s="1096"/>
    </row>
    <row r="2" spans="1:32" s="1132" customFormat="1" ht="15.75">
      <c r="A2" s="8" t="str">
        <f>Cover!D13</f>
        <v>[DNO]</v>
      </c>
      <c r="E2" s="1135"/>
      <c r="F2" s="1119"/>
      <c r="G2" s="1357"/>
      <c r="H2" s="1357"/>
      <c r="I2" s="1357"/>
      <c r="J2" s="1357"/>
      <c r="K2" s="1357"/>
      <c r="L2" s="1357"/>
      <c r="M2" s="1119"/>
      <c r="N2" s="2219" t="s">
        <v>730</v>
      </c>
      <c r="O2" s="2219"/>
      <c r="P2" s="2219"/>
      <c r="Q2" s="2219"/>
      <c r="R2" s="2219"/>
      <c r="S2" s="2219"/>
      <c r="T2" s="2219"/>
      <c r="U2" s="808"/>
      <c r="V2" s="2260" t="s">
        <v>729</v>
      </c>
      <c r="W2" s="2261"/>
      <c r="X2" s="2261"/>
      <c r="Y2" s="2261"/>
      <c r="Z2" s="2261"/>
      <c r="AA2" s="2262"/>
      <c r="AB2" s="1280"/>
      <c r="AC2" s="2260" t="s">
        <v>645</v>
      </c>
      <c r="AD2" s="2261"/>
      <c r="AE2" s="2261"/>
      <c r="AF2" s="2262"/>
    </row>
    <row r="3" spans="1:32" s="1132" customFormat="1" ht="15.75">
      <c r="A3" s="8">
        <f>Cover!D15</f>
        <v>2012</v>
      </c>
      <c r="E3" s="1135"/>
      <c r="F3" s="2219" t="s">
        <v>1235</v>
      </c>
      <c r="G3" s="2219"/>
      <c r="H3" s="2219"/>
      <c r="I3" s="2219"/>
      <c r="J3" s="2219"/>
      <c r="K3" s="2219"/>
      <c r="L3" s="2219"/>
      <c r="M3" s="1119"/>
      <c r="N3" s="773" t="s">
        <v>0</v>
      </c>
      <c r="O3" s="2233" t="s">
        <v>1</v>
      </c>
      <c r="P3" s="2233"/>
      <c r="Q3" s="2233"/>
      <c r="R3" s="2233"/>
      <c r="S3" s="2233"/>
      <c r="T3" s="2233"/>
      <c r="U3" s="1036"/>
      <c r="V3" s="909" t="s">
        <v>0</v>
      </c>
      <c r="W3" s="2233" t="s">
        <v>1</v>
      </c>
      <c r="X3" s="2233"/>
      <c r="Y3" s="2233"/>
      <c r="Z3" s="2233"/>
      <c r="AA3" s="2233"/>
      <c r="AB3" s="964"/>
      <c r="AC3" s="774" t="s">
        <v>647</v>
      </c>
      <c r="AD3" s="774" t="s">
        <v>648</v>
      </c>
      <c r="AE3" s="774" t="s">
        <v>649</v>
      </c>
      <c r="AF3" s="775" t="s">
        <v>1</v>
      </c>
    </row>
    <row r="4" spans="1:32" s="1132" customFormat="1" ht="12.75" customHeight="1">
      <c r="A4" s="1136"/>
      <c r="B4" s="1135"/>
      <c r="C4" s="1133"/>
      <c r="D4" s="1133"/>
      <c r="E4" s="1133"/>
      <c r="F4" s="776">
        <v>2010</v>
      </c>
      <c r="G4" s="3">
        <v>2011</v>
      </c>
      <c r="H4" s="3">
        <v>2012</v>
      </c>
      <c r="I4" s="3">
        <v>2013</v>
      </c>
      <c r="J4" s="3">
        <v>2014</v>
      </c>
      <c r="K4" s="3">
        <v>2015</v>
      </c>
      <c r="L4" s="1365" t="s">
        <v>2</v>
      </c>
      <c r="M4" s="1119"/>
      <c r="N4" s="909">
        <v>2010</v>
      </c>
      <c r="O4" s="909">
        <v>2011</v>
      </c>
      <c r="P4" s="909">
        <v>2012</v>
      </c>
      <c r="Q4" s="909">
        <v>2013</v>
      </c>
      <c r="R4" s="909">
        <v>2014</v>
      </c>
      <c r="S4" s="909">
        <v>2015</v>
      </c>
      <c r="T4" s="909" t="s">
        <v>1</v>
      </c>
      <c r="U4" s="1036"/>
      <c r="V4" s="909">
        <v>2010</v>
      </c>
      <c r="W4" s="909">
        <v>2011</v>
      </c>
      <c r="X4" s="909">
        <v>2012</v>
      </c>
      <c r="Y4" s="909">
        <v>2013</v>
      </c>
      <c r="Z4" s="909">
        <v>2014</v>
      </c>
      <c r="AA4" s="909">
        <v>2015</v>
      </c>
      <c r="AB4" s="964"/>
      <c r="AC4" s="776" t="s">
        <v>654</v>
      </c>
      <c r="AD4" s="777" t="s">
        <v>655</v>
      </c>
      <c r="AE4" s="777" t="s">
        <v>656</v>
      </c>
      <c r="AF4" s="776" t="s">
        <v>657</v>
      </c>
    </row>
    <row r="5" spans="1:32" s="1132" customFormat="1" ht="12.75" customHeight="1">
      <c r="A5" s="1127" t="s">
        <v>904</v>
      </c>
      <c r="B5" s="1134"/>
      <c r="C5" s="693" t="s">
        <v>653</v>
      </c>
      <c r="D5" s="811"/>
      <c r="E5" s="1133"/>
      <c r="F5" s="826" t="s">
        <v>0</v>
      </c>
      <c r="G5" s="2234" t="s">
        <v>1</v>
      </c>
      <c r="H5" s="2235"/>
      <c r="I5" s="2235"/>
      <c r="J5" s="2235"/>
      <c r="K5" s="2236"/>
      <c r="L5" s="777" t="s">
        <v>1</v>
      </c>
      <c r="M5" s="1119"/>
      <c r="N5" s="909" t="s">
        <v>3</v>
      </c>
      <c r="O5" s="909" t="s">
        <v>3</v>
      </c>
      <c r="P5" s="909" t="s">
        <v>3</v>
      </c>
      <c r="Q5" s="909" t="s">
        <v>3</v>
      </c>
      <c r="R5" s="909" t="s">
        <v>3</v>
      </c>
      <c r="S5" s="909" t="s">
        <v>3</v>
      </c>
      <c r="T5" s="909" t="s">
        <v>3</v>
      </c>
      <c r="U5" s="1036"/>
      <c r="V5" s="909" t="s">
        <v>733</v>
      </c>
      <c r="W5" s="909" t="s">
        <v>733</v>
      </c>
      <c r="X5" s="909" t="s">
        <v>733</v>
      </c>
      <c r="Y5" s="909" t="s">
        <v>733</v>
      </c>
      <c r="Z5" s="909" t="s">
        <v>733</v>
      </c>
      <c r="AA5" s="909" t="s">
        <v>733</v>
      </c>
      <c r="AB5" s="964"/>
      <c r="AC5" s="909" t="s">
        <v>733</v>
      </c>
      <c r="AD5" s="909" t="s">
        <v>733</v>
      </c>
      <c r="AE5" s="909" t="s">
        <v>733</v>
      </c>
      <c r="AF5" s="909" t="s">
        <v>733</v>
      </c>
    </row>
    <row r="6" spans="1:32" ht="12.75" customHeight="1">
      <c r="A6" s="1112" t="s">
        <v>5</v>
      </c>
      <c r="B6" s="1112" t="s">
        <v>898</v>
      </c>
      <c r="C6" s="693" t="s">
        <v>903</v>
      </c>
      <c r="D6" s="811"/>
      <c r="F6" s="1121"/>
      <c r="G6" s="1121"/>
      <c r="H6" s="1121"/>
      <c r="I6" s="1121"/>
      <c r="J6" s="1121"/>
      <c r="K6" s="1121"/>
      <c r="L6" s="1194">
        <f>SUM(G6:K6)</f>
        <v>0</v>
      </c>
      <c r="M6" s="1119"/>
      <c r="N6" s="1120"/>
      <c r="O6" s="1120"/>
      <c r="P6" s="1120"/>
      <c r="Q6" s="1120"/>
      <c r="R6" s="1120"/>
      <c r="S6" s="1120"/>
      <c r="T6" s="1195">
        <f>SUM(O6:S6)</f>
        <v>0</v>
      </c>
      <c r="U6" s="1119"/>
      <c r="V6" s="1117">
        <f t="shared" ref="V6:W9" si="0">IF(SUM(F6,N6)=0,0,(IF(OR(F6=0,N6=0),"Err",N6*1000/F6)))</f>
        <v>0</v>
      </c>
      <c r="W6" s="1117">
        <f t="shared" si="0"/>
        <v>0</v>
      </c>
      <c r="X6" s="1117"/>
      <c r="Y6" s="1117"/>
      <c r="Z6" s="1117"/>
      <c r="AA6" s="1117"/>
      <c r="AB6" s="1118"/>
      <c r="AC6" s="1117" t="str">
        <f>IF(SUM($O6:P6)=0,"",(SUM($O6:P6)*1000)/SUM($G6:H6))</f>
        <v/>
      </c>
      <c r="AD6" s="1117" t="str">
        <f>IF(SUM($O6:Q6)=0,"",(SUM($O6:Q6)*1000)/SUM($G6:I6))</f>
        <v/>
      </c>
      <c r="AE6" s="1117" t="str">
        <f>IF(SUM($O6:R6)=0,"",(SUM($O6:R6)*1000)/SUM($G6:J6))</f>
        <v/>
      </c>
      <c r="AF6" s="1117">
        <f>IF(SUM(T6,L6)=0,0,(IF(OR(L6=0,T6=0),"Err",T6*1000/L6)))</f>
        <v>0</v>
      </c>
    </row>
    <row r="7" spans="1:32" ht="12.75" customHeight="1">
      <c r="A7" s="1112" t="s">
        <v>5</v>
      </c>
      <c r="B7" s="1112" t="s">
        <v>897</v>
      </c>
      <c r="C7" s="693" t="s">
        <v>903</v>
      </c>
      <c r="D7" s="811"/>
      <c r="F7" s="1121"/>
      <c r="G7" s="1121"/>
      <c r="H7" s="1121"/>
      <c r="I7" s="1121"/>
      <c r="J7" s="1121"/>
      <c r="K7" s="1121"/>
      <c r="L7" s="1194">
        <f>SUM(G7:K7)</f>
        <v>0</v>
      </c>
      <c r="M7" s="1119"/>
      <c r="N7" s="1120"/>
      <c r="O7" s="1120"/>
      <c r="P7" s="1120"/>
      <c r="Q7" s="1120"/>
      <c r="R7" s="1120"/>
      <c r="S7" s="1120"/>
      <c r="T7" s="1195">
        <f>SUM(O7:S7)</f>
        <v>0</v>
      </c>
      <c r="U7" s="1119"/>
      <c r="V7" s="1117">
        <f t="shared" si="0"/>
        <v>0</v>
      </c>
      <c r="W7" s="1117">
        <f t="shared" si="0"/>
        <v>0</v>
      </c>
      <c r="X7" s="1117"/>
      <c r="Y7" s="1117"/>
      <c r="Z7" s="1117"/>
      <c r="AA7" s="1117"/>
      <c r="AB7" s="1118"/>
      <c r="AC7" s="1117" t="str">
        <f>IF(SUM($O7:P7)=0,"",(SUM($O7:P7)*1000)/SUM($G7:H7))</f>
        <v/>
      </c>
      <c r="AD7" s="1117" t="str">
        <f>IF(SUM($O7:Q7)=0,"",(SUM($O7:Q7)*1000)/SUM($G7:I7))</f>
        <v/>
      </c>
      <c r="AE7" s="1117" t="str">
        <f>IF(SUM($O7:R7)=0,"",(SUM($O7:R7)*1000)/SUM($G7:J7))</f>
        <v/>
      </c>
      <c r="AF7" s="1117">
        <f>IF(SUM(T7,L7)=0,0,(IF(OR(L7=0,T7=0),"Err",T7*1000/L7)))</f>
        <v>0</v>
      </c>
    </row>
    <row r="8" spans="1:32" ht="12.75" customHeight="1">
      <c r="A8" s="1112" t="s">
        <v>6</v>
      </c>
      <c r="B8" s="1112" t="s">
        <v>898</v>
      </c>
      <c r="C8" s="693" t="s">
        <v>903</v>
      </c>
      <c r="D8" s="811"/>
      <c r="F8" s="1121"/>
      <c r="G8" s="1121"/>
      <c r="H8" s="1121"/>
      <c r="I8" s="1121"/>
      <c r="J8" s="1121"/>
      <c r="K8" s="1121"/>
      <c r="L8" s="1194">
        <f>SUM(G8:K8)</f>
        <v>0</v>
      </c>
      <c r="M8" s="1119"/>
      <c r="N8" s="1120"/>
      <c r="O8" s="1120"/>
      <c r="P8" s="1120"/>
      <c r="Q8" s="1120"/>
      <c r="R8" s="1120"/>
      <c r="S8" s="1120"/>
      <c r="T8" s="1195">
        <f>SUM(O8:S8)</f>
        <v>0</v>
      </c>
      <c r="U8" s="1119"/>
      <c r="V8" s="1117">
        <f t="shared" si="0"/>
        <v>0</v>
      </c>
      <c r="W8" s="1117">
        <f t="shared" si="0"/>
        <v>0</v>
      </c>
      <c r="X8" s="1117"/>
      <c r="Y8" s="1117"/>
      <c r="Z8" s="1117"/>
      <c r="AA8" s="1117"/>
      <c r="AB8" s="1118"/>
      <c r="AC8" s="1117" t="str">
        <f>IF(SUM($O8:P8)=0,"",(SUM($O8:P8)*1000)/SUM($G8:H8))</f>
        <v/>
      </c>
      <c r="AD8" s="1117" t="str">
        <f>IF(SUM($O8:Q8)=0,"",(SUM($O8:Q8)*1000)/SUM($G8:I8))</f>
        <v/>
      </c>
      <c r="AE8" s="1117" t="str">
        <f>IF(SUM($O8:R8)=0,"",(SUM($O8:R8)*1000)/SUM($G8:J8))</f>
        <v/>
      </c>
      <c r="AF8" s="1117">
        <f>IF(SUM(T8,L8)=0,0,(IF(OR(L8=0,T8=0),"Err",T8*1000/L8)))</f>
        <v>0</v>
      </c>
    </row>
    <row r="9" spans="1:32" ht="12.75" customHeight="1">
      <c r="A9" s="1112" t="s">
        <v>6</v>
      </c>
      <c r="B9" s="1112" t="s">
        <v>897</v>
      </c>
      <c r="C9" s="693" t="s">
        <v>903</v>
      </c>
      <c r="D9" s="811"/>
      <c r="F9" s="1121"/>
      <c r="G9" s="1121"/>
      <c r="H9" s="1121"/>
      <c r="I9" s="1121"/>
      <c r="J9" s="1121"/>
      <c r="K9" s="1121"/>
      <c r="L9" s="1194">
        <f>SUM(G9:K9)</f>
        <v>0</v>
      </c>
      <c r="M9" s="1119"/>
      <c r="N9" s="1120"/>
      <c r="O9" s="1120"/>
      <c r="P9" s="1120"/>
      <c r="Q9" s="1120"/>
      <c r="R9" s="1120"/>
      <c r="S9" s="1120"/>
      <c r="T9" s="1195">
        <f>SUM(O9:S9)</f>
        <v>0</v>
      </c>
      <c r="U9" s="1119"/>
      <c r="V9" s="1131">
        <f t="shared" si="0"/>
        <v>0</v>
      </c>
      <c r="W9" s="1131">
        <f t="shared" si="0"/>
        <v>0</v>
      </c>
      <c r="X9" s="1131"/>
      <c r="Y9" s="1131"/>
      <c r="Z9" s="1131"/>
      <c r="AA9" s="1131"/>
      <c r="AB9" s="1118"/>
      <c r="AC9" s="1131" t="str">
        <f>IF(SUM($O9:P9)=0,"",(SUM($O9:P9)*1000)/SUM($G9:H9))</f>
        <v/>
      </c>
      <c r="AD9" s="1131" t="str">
        <f>IF(SUM($O9:Q9)=0,"",(SUM($O9:Q9)*1000)/SUM($G9:I9))</f>
        <v/>
      </c>
      <c r="AE9" s="1131" t="str">
        <f>IF(SUM($O9:R9)=0,"",(SUM($O9:R9)*1000)/SUM($G9:J9))</f>
        <v/>
      </c>
      <c r="AF9" s="1131">
        <f>IF(SUM(T9,L9)=0,0,(IF(OR(L9=0,T9=0),"Err",T9*1000/L9)))</f>
        <v>0</v>
      </c>
    </row>
    <row r="10" spans="1:32" s="1113" customFormat="1" ht="12.75" customHeight="1">
      <c r="A10" s="1419" t="s">
        <v>2</v>
      </c>
      <c r="B10" s="1420"/>
      <c r="C10" s="1421"/>
      <c r="D10" s="1096"/>
      <c r="N10" s="1116">
        <f t="shared" ref="N10:T10" si="1">SUM(N6:N9)</f>
        <v>0</v>
      </c>
      <c r="O10" s="1116">
        <f t="shared" si="1"/>
        <v>0</v>
      </c>
      <c r="P10" s="1116">
        <f t="shared" si="1"/>
        <v>0</v>
      </c>
      <c r="Q10" s="1116">
        <f t="shared" si="1"/>
        <v>0</v>
      </c>
      <c r="R10" s="1116">
        <f t="shared" si="1"/>
        <v>0</v>
      </c>
      <c r="S10" s="1116">
        <f t="shared" si="1"/>
        <v>0</v>
      </c>
      <c r="T10" s="1195">
        <f t="shared" si="1"/>
        <v>0</v>
      </c>
      <c r="V10" s="1130"/>
      <c r="W10" s="1130"/>
      <c r="X10" s="1130"/>
      <c r="Y10" s="1130"/>
      <c r="Z10" s="1130"/>
      <c r="AA10" s="1130"/>
      <c r="AB10" s="1130"/>
      <c r="AC10" s="1130"/>
      <c r="AD10" s="1130"/>
      <c r="AE10" s="1130"/>
      <c r="AF10" s="1130"/>
    </row>
    <row r="11" spans="1:32" s="1113" customFormat="1" ht="12.75" customHeight="1">
      <c r="A11" s="1115"/>
      <c r="B11" s="1115"/>
      <c r="C11" s="1107"/>
      <c r="D11" s="1107"/>
      <c r="E11" s="1128"/>
      <c r="F11" s="1128"/>
      <c r="G11" s="1128"/>
      <c r="H11" s="1128"/>
      <c r="I11" s="1128"/>
      <c r="J11" s="1128"/>
      <c r="K11" s="1128"/>
      <c r="L11" s="1128"/>
      <c r="M11" s="1128"/>
      <c r="N11" s="1129"/>
      <c r="O11" s="1129"/>
      <c r="P11" s="1129"/>
      <c r="Q11" s="1129"/>
      <c r="R11" s="1129"/>
      <c r="S11" s="1129"/>
      <c r="T11" s="1129"/>
      <c r="U11" s="1128"/>
      <c r="V11" s="1128"/>
      <c r="W11" s="1128"/>
      <c r="X11" s="1128"/>
      <c r="Y11" s="1128"/>
      <c r="Z11" s="1128"/>
      <c r="AA11" s="1128"/>
      <c r="AB11" s="1128"/>
      <c r="AC11" s="1128"/>
      <c r="AD11" s="1128"/>
      <c r="AE11" s="1128"/>
      <c r="AF11" s="1128"/>
    </row>
    <row r="12" spans="1:32" s="1113" customFormat="1" ht="12.75" customHeight="1">
      <c r="A12" s="1127" t="s">
        <v>902</v>
      </c>
      <c r="B12" s="1126"/>
      <c r="C12" s="693" t="s">
        <v>653</v>
      </c>
      <c r="D12" s="811"/>
      <c r="N12" s="1125"/>
      <c r="O12" s="1125"/>
      <c r="P12" s="1125"/>
      <c r="Q12" s="1125"/>
      <c r="R12" s="1125"/>
      <c r="S12" s="1125"/>
      <c r="T12" s="1125"/>
      <c r="U12" s="1125"/>
      <c r="V12" s="1123"/>
      <c r="W12" s="1123"/>
      <c r="X12" s="1123"/>
      <c r="Y12" s="1123"/>
      <c r="Z12" s="1123"/>
      <c r="AA12" s="1123"/>
      <c r="AB12" s="1124"/>
      <c r="AC12" s="1123"/>
      <c r="AD12" s="1123"/>
      <c r="AE12" s="1123"/>
      <c r="AF12" s="1123"/>
    </row>
    <row r="13" spans="1:32" ht="12.75" customHeight="1">
      <c r="A13" s="1112" t="s">
        <v>896</v>
      </c>
      <c r="B13" s="1122"/>
      <c r="C13" s="693" t="s">
        <v>901</v>
      </c>
      <c r="D13" s="811"/>
      <c r="F13" s="1121"/>
      <c r="G13" s="1121"/>
      <c r="H13" s="1121"/>
      <c r="I13" s="1121"/>
      <c r="J13" s="1121"/>
      <c r="K13" s="1121"/>
      <c r="L13" s="1194">
        <f>SUM(G13:K13)</f>
        <v>0</v>
      </c>
      <c r="M13" s="1119"/>
      <c r="N13" s="1120"/>
      <c r="O13" s="1120"/>
      <c r="P13" s="1120"/>
      <c r="Q13" s="1120"/>
      <c r="R13" s="1120"/>
      <c r="S13" s="1120"/>
      <c r="T13" s="1195">
        <f>SUM(O13:S13)</f>
        <v>0</v>
      </c>
      <c r="U13" s="1119"/>
      <c r="V13" s="1117">
        <f t="shared" ref="V13:W15" si="2">IF(SUM(F13,N13)=0,0,(IF(OR(F13=0,N13=0),"Err",N13*1000/F13)))</f>
        <v>0</v>
      </c>
      <c r="W13" s="1117">
        <f t="shared" si="2"/>
        <v>0</v>
      </c>
      <c r="X13" s="1117"/>
      <c r="Y13" s="1117"/>
      <c r="Z13" s="1117"/>
      <c r="AA13" s="1117"/>
      <c r="AB13" s="1118"/>
      <c r="AC13" s="1117" t="str">
        <f>IF(SUM($O13:P13)=0,"",(SUM($O13:P13)*1000)/SUM($G13:H13))</f>
        <v/>
      </c>
      <c r="AD13" s="1117" t="str">
        <f>IF(SUM($O13:Q13)=0,"",(SUM($O13:Q13)*1000)/SUM($G13:I13))</f>
        <v/>
      </c>
      <c r="AE13" s="1117" t="str">
        <f>IF(SUM($O13:R13)=0,"",(SUM($O13:R13)*1000)/SUM($G13:J13))</f>
        <v/>
      </c>
      <c r="AF13" s="1117">
        <f>IF(SUM(T13,L13)=0,0,(IF(OR(L13=0,T13=0),"Err",T13*1000/L13)))</f>
        <v>0</v>
      </c>
    </row>
    <row r="14" spans="1:32" ht="12.75" customHeight="1">
      <c r="A14" s="1112" t="s">
        <v>895</v>
      </c>
      <c r="B14" s="1122"/>
      <c r="C14" s="693" t="s">
        <v>901</v>
      </c>
      <c r="D14" s="811"/>
      <c r="F14" s="1121"/>
      <c r="G14" s="1121"/>
      <c r="H14" s="1121"/>
      <c r="I14" s="1121"/>
      <c r="J14" s="1121"/>
      <c r="K14" s="1121"/>
      <c r="L14" s="1194">
        <f>SUM(G14:K14)</f>
        <v>0</v>
      </c>
      <c r="M14" s="1119"/>
      <c r="N14" s="1120"/>
      <c r="O14" s="1120"/>
      <c r="P14" s="1120"/>
      <c r="Q14" s="1120"/>
      <c r="R14" s="1120"/>
      <c r="S14" s="1120"/>
      <c r="T14" s="1195">
        <f>SUM(O14:S14)</f>
        <v>0</v>
      </c>
      <c r="U14" s="1119"/>
      <c r="V14" s="1117">
        <f t="shared" si="2"/>
        <v>0</v>
      </c>
      <c r="W14" s="1117">
        <f t="shared" si="2"/>
        <v>0</v>
      </c>
      <c r="X14" s="1117"/>
      <c r="Y14" s="1117"/>
      <c r="Z14" s="1117"/>
      <c r="AA14" s="1117"/>
      <c r="AB14" s="1118"/>
      <c r="AC14" s="1117" t="str">
        <f>IF(SUM($O14:P14)=0,"",(SUM($O14:P14)*1000)/SUM($G14:H14))</f>
        <v/>
      </c>
      <c r="AD14" s="1117" t="str">
        <f>IF(SUM($O14:Q14)=0,"",(SUM($O14:Q14)*1000)/SUM($G14:I14))</f>
        <v/>
      </c>
      <c r="AE14" s="1117" t="str">
        <f>IF(SUM($O14:R14)=0,"",(SUM($O14:R14)*1000)/SUM($G14:J14))</f>
        <v/>
      </c>
      <c r="AF14" s="1117">
        <f>IF(SUM(T14,L14)=0,0,(IF(OR(L14=0,T14=0),"Err",T14*1000/L14)))</f>
        <v>0</v>
      </c>
    </row>
    <row r="15" spans="1:32" ht="12.75" customHeight="1">
      <c r="A15" s="1112" t="s">
        <v>894</v>
      </c>
      <c r="B15" s="1122"/>
      <c r="C15" s="693" t="s">
        <v>901</v>
      </c>
      <c r="D15" s="811"/>
      <c r="F15" s="1121"/>
      <c r="G15" s="1121"/>
      <c r="H15" s="1121"/>
      <c r="I15" s="1121"/>
      <c r="J15" s="1121"/>
      <c r="K15" s="1121"/>
      <c r="L15" s="1194">
        <f>SUM(G15:K15)</f>
        <v>0</v>
      </c>
      <c r="M15" s="1119"/>
      <c r="N15" s="1120"/>
      <c r="O15" s="1120"/>
      <c r="P15" s="1120"/>
      <c r="Q15" s="1120"/>
      <c r="R15" s="1120"/>
      <c r="S15" s="1120"/>
      <c r="T15" s="1195">
        <f>SUM(O15:S15)</f>
        <v>0</v>
      </c>
      <c r="U15" s="1119"/>
      <c r="V15" s="1117">
        <f t="shared" si="2"/>
        <v>0</v>
      </c>
      <c r="W15" s="1117">
        <f t="shared" si="2"/>
        <v>0</v>
      </c>
      <c r="X15" s="1117"/>
      <c r="Y15" s="1117"/>
      <c r="Z15" s="1117"/>
      <c r="AA15" s="1117"/>
      <c r="AB15" s="1118"/>
      <c r="AC15" s="1117" t="str">
        <f>IF(SUM($O15:P15)=0,"",(SUM($O15:P15)*1000)/SUM($G15:H15))</f>
        <v/>
      </c>
      <c r="AD15" s="1117" t="str">
        <f>IF(SUM($O15:Q15)=0,"",(SUM($O15:Q15)*1000)/SUM($G15:I15))</f>
        <v/>
      </c>
      <c r="AE15" s="1117" t="str">
        <f>IF(SUM($O15:R15)=0,"",(SUM($O15:R15)*1000)/SUM($G15:J15))</f>
        <v/>
      </c>
      <c r="AF15" s="1117">
        <f>IF(SUM(T15,L15)=0,0,(IF(OR(L15=0,T15=0),"Err",T15*1000/L15)))</f>
        <v>0</v>
      </c>
    </row>
    <row r="16" spans="1:32" s="1113" customFormat="1" ht="12.75" customHeight="1">
      <c r="A16" s="1419" t="s">
        <v>2</v>
      </c>
      <c r="B16" s="1420"/>
      <c r="C16" s="1421"/>
      <c r="D16" s="1096"/>
      <c r="N16" s="1116">
        <f t="shared" ref="N16:T16" si="3">SUM(N13:N15)</f>
        <v>0</v>
      </c>
      <c r="O16" s="1116">
        <f t="shared" si="3"/>
        <v>0</v>
      </c>
      <c r="P16" s="1116">
        <f t="shared" si="3"/>
        <v>0</v>
      </c>
      <c r="Q16" s="1116">
        <f t="shared" si="3"/>
        <v>0</v>
      </c>
      <c r="R16" s="1116">
        <f t="shared" si="3"/>
        <v>0</v>
      </c>
      <c r="S16" s="1116">
        <f t="shared" si="3"/>
        <v>0</v>
      </c>
      <c r="T16" s="1195">
        <f t="shared" si="3"/>
        <v>0</v>
      </c>
    </row>
    <row r="17" spans="1:20" ht="12.75" customHeight="1">
      <c r="A17" s="1419" t="s">
        <v>900</v>
      </c>
      <c r="B17" s="1422"/>
      <c r="C17" s="1421"/>
      <c r="N17" s="1116">
        <f t="shared" ref="N17:T17" si="4">N16+N10</f>
        <v>0</v>
      </c>
      <c r="O17" s="1116">
        <f t="shared" si="4"/>
        <v>0</v>
      </c>
      <c r="P17" s="1116">
        <f t="shared" si="4"/>
        <v>0</v>
      </c>
      <c r="Q17" s="1116">
        <f t="shared" si="4"/>
        <v>0</v>
      </c>
      <c r="R17" s="1116">
        <f t="shared" si="4"/>
        <v>0</v>
      </c>
      <c r="S17" s="1116">
        <f t="shared" si="4"/>
        <v>0</v>
      </c>
      <c r="T17" s="1195">
        <f t="shared" si="4"/>
        <v>0</v>
      </c>
    </row>
    <row r="18" spans="1:20" ht="12.75" customHeight="1">
      <c r="A18" s="1115"/>
    </row>
    <row r="19" spans="1:20" ht="12.75" customHeight="1">
      <c r="A19" s="1114"/>
    </row>
    <row r="20" spans="1:20" ht="12.75" customHeight="1">
      <c r="A20" s="1113" t="s">
        <v>899</v>
      </c>
      <c r="B20" s="722"/>
      <c r="C20" s="722"/>
      <c r="D20" s="722"/>
      <c r="E20" s="1108"/>
      <c r="F20" s="1108"/>
      <c r="G20" s="1108"/>
      <c r="H20" s="1108"/>
      <c r="I20" s="1108"/>
      <c r="J20" s="1108"/>
      <c r="K20" s="1108"/>
      <c r="L20" s="1108"/>
    </row>
    <row r="21" spans="1:20" ht="12.75" customHeight="1">
      <c r="A21" s="1112" t="s">
        <v>5</v>
      </c>
      <c r="B21" s="1112" t="s">
        <v>898</v>
      </c>
      <c r="C21" s="1099" t="s">
        <v>892</v>
      </c>
      <c r="D21" s="722"/>
      <c r="E21" s="1108"/>
      <c r="F21" s="1111"/>
      <c r="G21" s="1111"/>
      <c r="H21" s="1111"/>
      <c r="I21" s="1111"/>
      <c r="J21" s="1111"/>
      <c r="K21" s="1111"/>
      <c r="L21" s="1194">
        <f t="shared" ref="L21:L28" si="5">SUM(G21:K21)</f>
        <v>0</v>
      </c>
    </row>
    <row r="22" spans="1:20" ht="12.75" customHeight="1">
      <c r="A22" s="1112" t="s">
        <v>5</v>
      </c>
      <c r="B22" s="1112" t="s">
        <v>897</v>
      </c>
      <c r="C22" s="1099" t="s">
        <v>892</v>
      </c>
      <c r="D22" s="1108"/>
      <c r="E22" s="1108"/>
      <c r="F22" s="1111"/>
      <c r="G22" s="1111"/>
      <c r="H22" s="1111"/>
      <c r="I22" s="1111"/>
      <c r="J22" s="1111"/>
      <c r="K22" s="1111"/>
      <c r="L22" s="1194">
        <f t="shared" si="5"/>
        <v>0</v>
      </c>
    </row>
    <row r="23" spans="1:20" ht="12.75" customHeight="1">
      <c r="A23" s="1112" t="s">
        <v>6</v>
      </c>
      <c r="B23" s="1112" t="s">
        <v>898</v>
      </c>
      <c r="C23" s="1099" t="s">
        <v>892</v>
      </c>
      <c r="D23" s="1108"/>
      <c r="E23" s="1108"/>
      <c r="F23" s="1111"/>
      <c r="G23" s="1111"/>
      <c r="H23" s="1111"/>
      <c r="I23" s="1111"/>
      <c r="J23" s="1111"/>
      <c r="K23" s="1111"/>
      <c r="L23" s="1194">
        <f t="shared" si="5"/>
        <v>0</v>
      </c>
    </row>
    <row r="24" spans="1:20" ht="12.75" customHeight="1">
      <c r="A24" s="1112" t="s">
        <v>6</v>
      </c>
      <c r="B24" s="1112" t="s">
        <v>897</v>
      </c>
      <c r="C24" s="1099" t="s">
        <v>892</v>
      </c>
      <c r="D24" s="1108"/>
      <c r="E24" s="1108"/>
      <c r="F24" s="1111"/>
      <c r="G24" s="1111"/>
      <c r="H24" s="1111"/>
      <c r="I24" s="1111"/>
      <c r="J24" s="1111"/>
      <c r="K24" s="1111"/>
      <c r="L24" s="1194">
        <f t="shared" si="5"/>
        <v>0</v>
      </c>
    </row>
    <row r="25" spans="1:20" ht="12.75" customHeight="1">
      <c r="A25" s="1112" t="s">
        <v>896</v>
      </c>
      <c r="B25" s="1112"/>
      <c r="C25" s="1099" t="s">
        <v>892</v>
      </c>
      <c r="D25" s="1108"/>
      <c r="E25" s="1108"/>
      <c r="F25" s="1111"/>
      <c r="G25" s="1111"/>
      <c r="H25" s="1111"/>
      <c r="I25" s="1111"/>
      <c r="J25" s="1111"/>
      <c r="K25" s="1111"/>
      <c r="L25" s="1194">
        <f t="shared" si="5"/>
        <v>0</v>
      </c>
    </row>
    <row r="26" spans="1:20" ht="12.75" customHeight="1">
      <c r="A26" s="1112" t="s">
        <v>895</v>
      </c>
      <c r="B26" s="1112"/>
      <c r="C26" s="1099" t="s">
        <v>892</v>
      </c>
      <c r="D26" s="1108"/>
      <c r="E26" s="1108"/>
      <c r="F26" s="1111"/>
      <c r="G26" s="1111"/>
      <c r="H26" s="1111"/>
      <c r="I26" s="1111"/>
      <c r="J26" s="1111"/>
      <c r="K26" s="1111"/>
      <c r="L26" s="1194">
        <f t="shared" si="5"/>
        <v>0</v>
      </c>
    </row>
    <row r="27" spans="1:20" ht="12.75" customHeight="1">
      <c r="A27" s="1112" t="s">
        <v>894</v>
      </c>
      <c r="B27" s="1112"/>
      <c r="C27" s="1099" t="s">
        <v>892</v>
      </c>
      <c r="D27" s="1108"/>
      <c r="E27" s="1108"/>
      <c r="F27" s="1111"/>
      <c r="G27" s="1111"/>
      <c r="H27" s="1111"/>
      <c r="I27" s="1111"/>
      <c r="J27" s="1111"/>
      <c r="K27" s="1111"/>
      <c r="L27" s="1194">
        <f t="shared" si="5"/>
        <v>0</v>
      </c>
    </row>
    <row r="28" spans="1:20" ht="12.75" customHeight="1">
      <c r="A28" s="1110" t="s">
        <v>893</v>
      </c>
      <c r="B28" s="1109" t="s">
        <v>2</v>
      </c>
      <c r="C28" s="1099" t="s">
        <v>892</v>
      </c>
      <c r="D28" s="1108"/>
      <c r="E28" s="1108"/>
      <c r="F28" s="1418">
        <f t="shared" ref="F28:K28" si="6">SUM(F21:F24)</f>
        <v>0</v>
      </c>
      <c r="G28" s="1418">
        <f t="shared" si="6"/>
        <v>0</v>
      </c>
      <c r="H28" s="1418">
        <f t="shared" si="6"/>
        <v>0</v>
      </c>
      <c r="I28" s="1418">
        <f t="shared" si="6"/>
        <v>0</v>
      </c>
      <c r="J28" s="1418">
        <f t="shared" si="6"/>
        <v>0</v>
      </c>
      <c r="K28" s="1418">
        <f t="shared" si="6"/>
        <v>0</v>
      </c>
      <c r="L28" s="1194">
        <f t="shared" si="5"/>
        <v>0</v>
      </c>
    </row>
    <row r="29" spans="1:20" ht="12.75" customHeight="1"/>
    <row r="30" spans="1:20" ht="12.75" customHeight="1">
      <c r="N30" s="776">
        <v>2010</v>
      </c>
      <c r="O30" s="3">
        <v>2011</v>
      </c>
      <c r="P30" s="3">
        <v>2012</v>
      </c>
      <c r="Q30" s="3">
        <v>2013</v>
      </c>
      <c r="R30" s="3">
        <v>2014</v>
      </c>
      <c r="S30" s="3">
        <v>2015</v>
      </c>
      <c r="T30" s="776" t="s">
        <v>1</v>
      </c>
    </row>
    <row r="31" spans="1:20" ht="12.75" customHeight="1">
      <c r="A31" s="1103" t="s">
        <v>233</v>
      </c>
      <c r="B31" s="722"/>
      <c r="C31" s="722"/>
      <c r="D31" s="722"/>
      <c r="E31" s="722"/>
      <c r="F31" s="722"/>
      <c r="G31" s="722"/>
      <c r="H31" s="722"/>
      <c r="I31" s="722"/>
      <c r="J31" s="722"/>
      <c r="K31" s="722"/>
      <c r="L31" s="722"/>
      <c r="M31" s="722"/>
      <c r="N31" s="826" t="s">
        <v>0</v>
      </c>
      <c r="O31" s="2231" t="s">
        <v>1</v>
      </c>
      <c r="P31" s="2231"/>
      <c r="Q31" s="2231"/>
      <c r="R31" s="2231"/>
      <c r="S31" s="2231"/>
      <c r="T31" s="1094" t="s">
        <v>3</v>
      </c>
    </row>
    <row r="32" spans="1:20" ht="12.75" customHeight="1">
      <c r="A32" s="1099" t="s">
        <v>58</v>
      </c>
      <c r="B32" s="1107"/>
      <c r="C32" s="722"/>
      <c r="D32" s="722"/>
      <c r="E32" s="722"/>
      <c r="L32" s="1098"/>
      <c r="N32" s="1106"/>
      <c r="O32" s="1106"/>
      <c r="P32" s="1106"/>
      <c r="Q32" s="1106"/>
      <c r="R32" s="1106"/>
      <c r="S32" s="1106"/>
      <c r="T32" s="1192">
        <f t="shared" ref="T32:T44" si="7">SUM(O32:S32)</f>
        <v>0</v>
      </c>
    </row>
    <row r="33" spans="1:20" ht="12.75" customHeight="1">
      <c r="A33" s="1099" t="s">
        <v>59</v>
      </c>
      <c r="B33" s="1107"/>
      <c r="C33" s="722"/>
      <c r="D33" s="722"/>
      <c r="E33" s="722"/>
      <c r="L33" s="1098"/>
      <c r="N33" s="1106"/>
      <c r="O33" s="1106"/>
      <c r="P33" s="1106"/>
      <c r="Q33" s="1106"/>
      <c r="R33" s="1106"/>
      <c r="S33" s="1106"/>
      <c r="T33" s="1192">
        <f t="shared" si="7"/>
        <v>0</v>
      </c>
    </row>
    <row r="34" spans="1:20" ht="12.75" customHeight="1">
      <c r="A34" s="1099" t="s">
        <v>60</v>
      </c>
      <c r="B34" s="1107"/>
      <c r="C34" s="722"/>
      <c r="D34" s="722"/>
      <c r="E34" s="722"/>
      <c r="L34" s="1098"/>
      <c r="N34" s="1106"/>
      <c r="O34" s="1106"/>
      <c r="P34" s="1106"/>
      <c r="Q34" s="1106"/>
      <c r="R34" s="1106"/>
      <c r="S34" s="1106"/>
      <c r="T34" s="1192">
        <f t="shared" si="7"/>
        <v>0</v>
      </c>
    </row>
    <row r="35" spans="1:20" ht="12.75" customHeight="1">
      <c r="A35" s="1099" t="s">
        <v>61</v>
      </c>
      <c r="B35" s="1107"/>
      <c r="C35" s="722"/>
      <c r="D35" s="722"/>
      <c r="E35" s="722"/>
      <c r="L35" s="1098"/>
      <c r="N35" s="1106"/>
      <c r="O35" s="1106"/>
      <c r="P35" s="1106"/>
      <c r="Q35" s="1106"/>
      <c r="R35" s="1106"/>
      <c r="S35" s="1106"/>
      <c r="T35" s="1192">
        <f t="shared" si="7"/>
        <v>0</v>
      </c>
    </row>
    <row r="36" spans="1:20" ht="12.75" customHeight="1">
      <c r="A36" s="1099" t="s">
        <v>62</v>
      </c>
      <c r="B36" s="1107"/>
      <c r="C36" s="722"/>
      <c r="D36" s="722"/>
      <c r="E36" s="722"/>
      <c r="L36" s="1098"/>
      <c r="N36" s="1106"/>
      <c r="O36" s="1106"/>
      <c r="P36" s="1106"/>
      <c r="Q36" s="1106"/>
      <c r="R36" s="1106"/>
      <c r="S36" s="1106"/>
      <c r="T36" s="1192">
        <f t="shared" si="7"/>
        <v>0</v>
      </c>
    </row>
    <row r="37" spans="1:20" ht="12.75" customHeight="1">
      <c r="A37" s="1099" t="s">
        <v>63</v>
      </c>
      <c r="B37" s="1107"/>
      <c r="C37" s="722"/>
      <c r="D37" s="722"/>
      <c r="E37" s="722"/>
      <c r="L37" s="1098"/>
      <c r="N37" s="1106"/>
      <c r="O37" s="1106"/>
      <c r="P37" s="1106"/>
      <c r="Q37" s="1106"/>
      <c r="R37" s="1106"/>
      <c r="S37" s="1106"/>
      <c r="T37" s="1192">
        <f t="shared" si="7"/>
        <v>0</v>
      </c>
    </row>
    <row r="38" spans="1:20" ht="12.75" customHeight="1">
      <c r="A38" s="1099" t="s">
        <v>64</v>
      </c>
      <c r="B38" s="1107"/>
      <c r="C38" s="722"/>
      <c r="D38" s="722"/>
      <c r="E38" s="722"/>
      <c r="L38" s="1098"/>
      <c r="N38" s="1106"/>
      <c r="O38" s="1106"/>
      <c r="P38" s="1106"/>
      <c r="Q38" s="1106"/>
      <c r="R38" s="1106"/>
      <c r="S38" s="1106"/>
      <c r="T38" s="1192">
        <f t="shared" si="7"/>
        <v>0</v>
      </c>
    </row>
    <row r="39" spans="1:20" ht="12.75" customHeight="1">
      <c r="A39" s="1099" t="s">
        <v>65</v>
      </c>
      <c r="B39" s="1107"/>
      <c r="C39" s="722"/>
      <c r="D39" s="722"/>
      <c r="E39" s="722"/>
      <c r="L39" s="1098"/>
      <c r="N39" s="1106"/>
      <c r="O39" s="1106"/>
      <c r="P39" s="1106"/>
      <c r="Q39" s="1106"/>
      <c r="R39" s="1106"/>
      <c r="S39" s="1106"/>
      <c r="T39" s="1192">
        <f t="shared" si="7"/>
        <v>0</v>
      </c>
    </row>
    <row r="40" spans="1:20" ht="12.75" customHeight="1">
      <c r="A40" s="1099" t="s">
        <v>66</v>
      </c>
      <c r="B40" s="1107"/>
      <c r="C40" s="722"/>
      <c r="D40" s="722"/>
      <c r="E40" s="722"/>
      <c r="L40" s="1098"/>
      <c r="N40" s="1106"/>
      <c r="O40" s="1106"/>
      <c r="P40" s="1106"/>
      <c r="Q40" s="1106"/>
      <c r="R40" s="1106"/>
      <c r="S40" s="1106"/>
      <c r="T40" s="1192">
        <f t="shared" si="7"/>
        <v>0</v>
      </c>
    </row>
    <row r="41" spans="1:20" ht="12.75" customHeight="1">
      <c r="A41" s="1105" t="s">
        <v>441</v>
      </c>
      <c r="B41" s="1104"/>
      <c r="C41" s="1103"/>
      <c r="D41" s="1103"/>
      <c r="E41" s="1103"/>
      <c r="L41" s="1102"/>
      <c r="N41" s="1101">
        <f t="shared" ref="N41:S41" si="8">SUM(N32:N40)</f>
        <v>0</v>
      </c>
      <c r="O41" s="1101">
        <f t="shared" si="8"/>
        <v>0</v>
      </c>
      <c r="P41" s="1101">
        <f t="shared" si="8"/>
        <v>0</v>
      </c>
      <c r="Q41" s="1101">
        <f t="shared" si="8"/>
        <v>0</v>
      </c>
      <c r="R41" s="1101">
        <f t="shared" si="8"/>
        <v>0</v>
      </c>
      <c r="S41" s="1101">
        <f t="shared" si="8"/>
        <v>0</v>
      </c>
      <c r="T41" s="1193">
        <f t="shared" si="7"/>
        <v>0</v>
      </c>
    </row>
    <row r="42" spans="1:20" ht="12.75" customHeight="1">
      <c r="A42" s="1042" t="s">
        <v>442</v>
      </c>
      <c r="B42" s="722"/>
      <c r="C42" s="722"/>
      <c r="D42" s="722"/>
      <c r="E42" s="722"/>
      <c r="L42" s="722"/>
      <c r="M42" s="1100"/>
      <c r="N42" s="1041"/>
      <c r="O42" s="1041"/>
      <c r="P42" s="1041"/>
      <c r="Q42" s="1041"/>
      <c r="R42" s="1041"/>
      <c r="S42" s="1041"/>
      <c r="T42" s="1193">
        <f t="shared" si="7"/>
        <v>0</v>
      </c>
    </row>
    <row r="43" spans="1:20" ht="12.75" customHeight="1">
      <c r="A43" s="1042" t="s">
        <v>406</v>
      </c>
      <c r="B43" s="722"/>
      <c r="C43" s="722"/>
      <c r="D43" s="722"/>
      <c r="E43" s="722"/>
      <c r="L43" s="722"/>
      <c r="M43" s="1100"/>
      <c r="N43" s="1041"/>
      <c r="O43" s="1041"/>
      <c r="P43" s="1041"/>
      <c r="Q43" s="1041"/>
      <c r="R43" s="1041"/>
      <c r="S43" s="1041"/>
      <c r="T43" s="1193">
        <f t="shared" si="7"/>
        <v>0</v>
      </c>
    </row>
    <row r="44" spans="1:20" ht="12.75" customHeight="1">
      <c r="A44" s="1043" t="s">
        <v>443</v>
      </c>
      <c r="B44" s="722"/>
      <c r="C44" s="722"/>
      <c r="D44" s="722"/>
      <c r="E44" s="722"/>
      <c r="L44" s="722"/>
      <c r="M44" s="1100"/>
      <c r="N44" s="1039">
        <f t="shared" ref="N44:S44" si="9">SUM(N41:N43)</f>
        <v>0</v>
      </c>
      <c r="O44" s="1039">
        <f t="shared" si="9"/>
        <v>0</v>
      </c>
      <c r="P44" s="1039">
        <f t="shared" si="9"/>
        <v>0</v>
      </c>
      <c r="Q44" s="1039">
        <f t="shared" si="9"/>
        <v>0</v>
      </c>
      <c r="R44" s="1039">
        <f t="shared" si="9"/>
        <v>0</v>
      </c>
      <c r="S44" s="1039">
        <f t="shared" si="9"/>
        <v>0</v>
      </c>
      <c r="T44" s="1193">
        <f t="shared" si="7"/>
        <v>0</v>
      </c>
    </row>
    <row r="45" spans="1:20" ht="12.75" customHeight="1">
      <c r="A45" s="722"/>
      <c r="B45" s="722"/>
      <c r="C45" s="722"/>
      <c r="D45" s="722"/>
      <c r="E45" s="722"/>
      <c r="L45" s="722"/>
      <c r="M45" s="1100"/>
      <c r="N45" s="722"/>
      <c r="O45" s="722"/>
      <c r="P45" s="722"/>
      <c r="Q45" s="722"/>
      <c r="R45" s="722"/>
      <c r="S45" s="722"/>
    </row>
    <row r="46" spans="1:20" ht="12.75" customHeight="1">
      <c r="A46" s="1099" t="s">
        <v>891</v>
      </c>
      <c r="B46" s="722"/>
      <c r="C46" s="722"/>
      <c r="D46" s="722"/>
      <c r="E46" s="722"/>
      <c r="M46" s="1098"/>
      <c r="N46" s="1097" t="str">
        <f>IF(ABS(N41-N17)&lt;0.1,"OK","Err")</f>
        <v>OK</v>
      </c>
      <c r="O46" s="1097" t="str">
        <f>IF(ABS(O41-O17)&lt;0.1,"OK","Err")</f>
        <v>OK</v>
      </c>
      <c r="P46" s="1097" t="str">
        <f t="shared" ref="P46:R46" si="10">IF(ABS(P41-P17)&lt;0.1,"OK","Err")</f>
        <v>OK</v>
      </c>
      <c r="Q46" s="1097" t="str">
        <f t="shared" si="10"/>
        <v>OK</v>
      </c>
      <c r="R46" s="1097" t="str">
        <f t="shared" si="10"/>
        <v>OK</v>
      </c>
      <c r="S46" s="1097" t="str">
        <f>IF(ABS(S41-S17)&lt;0.1,"OK","Err")</f>
        <v>OK</v>
      </c>
    </row>
  </sheetData>
  <mergeCells count="8">
    <mergeCell ref="O31:S31"/>
    <mergeCell ref="V2:AA2"/>
    <mergeCell ref="AC2:AF2"/>
    <mergeCell ref="W3:AA3"/>
    <mergeCell ref="F3:L3"/>
    <mergeCell ref="G5:K5"/>
    <mergeCell ref="N2:T2"/>
    <mergeCell ref="O3:T3"/>
  </mergeCells>
  <conditionalFormatting sqref="AC13:AF15 V13:AA15 V6:AA9 AC6:AF9">
    <cfRule type="expression" dxfId="17" priority="2" stopIfTrue="1">
      <formula>NOT(ISERROR(SEARCH("Err",V6)))</formula>
    </cfRule>
  </conditionalFormatting>
  <conditionalFormatting sqref="N46:S46">
    <cfRule type="cellIs" dxfId="16" priority="1" operator="equal">
      <formula>"Err"</formula>
    </cfRule>
  </conditionalFormatting>
  <pageMargins left="0.70866141732283472" right="0.70866141732283472" top="0.74803149606299213" bottom="0.74803149606299213" header="0.31496062992125984" footer="0.31496062992125984"/>
  <pageSetup paperSize="9" scale="36" orientation="landscape" r:id="rId1"/>
  <headerFooter>
    <oddHeader>&amp;R&amp;"Verdana,Bold"&amp;14&amp;A</oddHeader>
    <oddFooter>&amp;L&amp;D&amp;T&amp;C&amp;Z&amp;F&amp;R&amp;A</oddFooter>
  </headerFooter>
</worksheet>
</file>

<file path=xl/worksheets/sheet72.xml><?xml version="1.0" encoding="utf-8"?>
<worksheet xmlns="http://schemas.openxmlformats.org/spreadsheetml/2006/main" xmlns:r="http://schemas.openxmlformats.org/officeDocument/2006/relationships">
  <sheetPr>
    <pageSetUpPr fitToPage="1"/>
  </sheetPr>
  <dimension ref="A1:Z49"/>
  <sheetViews>
    <sheetView topLeftCell="A16" zoomScale="75" zoomScaleNormal="75" workbookViewId="0"/>
  </sheetViews>
  <sheetFormatPr defaultRowHeight="12.75"/>
  <cols>
    <col min="1" max="11" width="9" style="710"/>
    <col min="12" max="12" width="9" style="710" customWidth="1"/>
    <col min="13" max="16384" width="9" style="710"/>
  </cols>
  <sheetData>
    <row r="1" spans="1:18" ht="15">
      <c r="A1" s="1054" t="s">
        <v>913</v>
      </c>
    </row>
    <row r="2" spans="1:18">
      <c r="A2" s="161" t="str">
        <f>Cover!D13</f>
        <v>[DNO]</v>
      </c>
    </row>
    <row r="3" spans="1:18" ht="15">
      <c r="A3" s="1055">
        <f>Cover!D15</f>
        <v>2012</v>
      </c>
    </row>
    <row r="5" spans="1:18">
      <c r="A5" s="710" t="s">
        <v>544</v>
      </c>
    </row>
    <row r="6" spans="1:18" ht="13.5" thickBot="1"/>
    <row r="7" spans="1:18" ht="15">
      <c r="A7" s="2273" t="s">
        <v>867</v>
      </c>
      <c r="B7" s="2274"/>
      <c r="C7" s="2274"/>
      <c r="D7" s="2274"/>
      <c r="E7" s="2274"/>
      <c r="F7" s="2274"/>
      <c r="G7" s="2274"/>
      <c r="H7" s="2274"/>
      <c r="I7" s="2274"/>
      <c r="J7" s="2274"/>
      <c r="K7" s="2274"/>
      <c r="L7" s="2274"/>
      <c r="M7" s="2274"/>
      <c r="N7" s="2274"/>
      <c r="O7" s="2274"/>
      <c r="P7" s="2274"/>
      <c r="Q7" s="2274"/>
      <c r="R7" s="2275"/>
    </row>
    <row r="8" spans="1:18">
      <c r="A8" s="1067"/>
      <c r="B8" s="1047"/>
      <c r="C8" s="1047"/>
      <c r="D8" s="1047"/>
      <c r="E8" s="1047"/>
      <c r="F8" s="1047"/>
      <c r="G8" s="1047"/>
      <c r="H8" s="1047"/>
      <c r="I8" s="1047"/>
      <c r="J8" s="1047"/>
      <c r="K8" s="1047"/>
      <c r="L8" s="1047"/>
      <c r="M8" s="1047"/>
      <c r="N8" s="1047"/>
      <c r="O8" s="1047"/>
      <c r="P8" s="1047"/>
      <c r="Q8" s="1047"/>
      <c r="R8" s="1068"/>
    </row>
    <row r="9" spans="1:18">
      <c r="A9" s="1067"/>
      <c r="B9" s="1047"/>
      <c r="C9" s="1047"/>
      <c r="D9" s="1047"/>
      <c r="E9" s="1047"/>
      <c r="F9" s="1047"/>
      <c r="G9" s="1047"/>
      <c r="H9" s="1047"/>
      <c r="I9" s="1047"/>
      <c r="J9" s="1047"/>
      <c r="K9" s="1047"/>
      <c r="L9" s="1047"/>
      <c r="M9" s="1047"/>
      <c r="N9" s="1047"/>
      <c r="O9" s="1047"/>
      <c r="P9" s="1047"/>
      <c r="Q9" s="1047"/>
      <c r="R9" s="1068"/>
    </row>
    <row r="10" spans="1:18">
      <c r="A10" s="1067"/>
      <c r="B10" s="1047"/>
      <c r="C10" s="1047"/>
      <c r="D10" s="1047"/>
      <c r="E10" s="1047"/>
      <c r="F10" s="1047"/>
      <c r="G10" s="1047"/>
      <c r="H10" s="1047"/>
      <c r="I10" s="1047"/>
      <c r="J10" s="1047"/>
      <c r="K10" s="1047"/>
      <c r="L10" s="1047"/>
      <c r="M10" s="1047"/>
      <c r="N10" s="1047"/>
      <c r="O10" s="1047"/>
      <c r="P10" s="1047"/>
      <c r="Q10" s="1047"/>
      <c r="R10" s="1068"/>
    </row>
    <row r="11" spans="1:18">
      <c r="A11" s="1067"/>
      <c r="B11" s="1047"/>
      <c r="C11" s="1047"/>
      <c r="D11" s="1047"/>
      <c r="E11" s="1047"/>
      <c r="F11" s="1047"/>
      <c r="G11" s="1047"/>
      <c r="H11" s="1047"/>
      <c r="I11" s="1047"/>
      <c r="J11" s="1047"/>
      <c r="K11" s="1047"/>
      <c r="L11" s="1047"/>
      <c r="M11" s="1047"/>
      <c r="N11" s="1047"/>
      <c r="O11" s="1047"/>
      <c r="P11" s="1047"/>
      <c r="Q11" s="1047"/>
      <c r="R11" s="1068"/>
    </row>
    <row r="12" spans="1:18">
      <c r="A12" s="1067"/>
      <c r="B12" s="1047"/>
      <c r="C12" s="1047"/>
      <c r="D12" s="1047"/>
      <c r="E12" s="1047"/>
      <c r="F12" s="1047"/>
      <c r="G12" s="1047"/>
      <c r="H12" s="1047"/>
      <c r="I12" s="1047"/>
      <c r="J12" s="1047"/>
      <c r="K12" s="1047"/>
      <c r="L12" s="1047"/>
      <c r="M12" s="1047"/>
      <c r="N12" s="1047"/>
      <c r="O12" s="1047"/>
      <c r="P12" s="1047"/>
      <c r="Q12" s="1047"/>
      <c r="R12" s="1068"/>
    </row>
    <row r="13" spans="1:18">
      <c r="A13" s="1067"/>
      <c r="B13" s="1047"/>
      <c r="C13" s="1047"/>
      <c r="D13" s="1047"/>
      <c r="E13" s="1047"/>
      <c r="F13" s="1047"/>
      <c r="G13" s="1047"/>
      <c r="H13" s="1047"/>
      <c r="I13" s="1047"/>
      <c r="J13" s="1047"/>
      <c r="K13" s="1047"/>
      <c r="L13" s="1047"/>
      <c r="M13" s="1047"/>
      <c r="N13" s="1047"/>
      <c r="O13" s="1047"/>
      <c r="P13" s="1047"/>
      <c r="Q13" s="1047"/>
      <c r="R13" s="1068"/>
    </row>
    <row r="14" spans="1:18">
      <c r="A14" s="1067"/>
      <c r="B14" s="1047"/>
      <c r="C14" s="1047"/>
      <c r="D14" s="1047"/>
      <c r="E14" s="1047"/>
      <c r="F14" s="1047"/>
      <c r="G14" s="1047"/>
      <c r="H14" s="1047"/>
      <c r="I14" s="1047"/>
      <c r="J14" s="1047"/>
      <c r="K14" s="1047"/>
      <c r="L14" s="1047"/>
      <c r="M14" s="1047"/>
      <c r="N14" s="1047"/>
      <c r="O14" s="1047"/>
      <c r="P14" s="1047"/>
      <c r="Q14" s="1047"/>
      <c r="R14" s="1068"/>
    </row>
    <row r="15" spans="1:18">
      <c r="A15" s="1067"/>
      <c r="B15" s="1047"/>
      <c r="C15" s="1047"/>
      <c r="D15" s="1047"/>
      <c r="E15" s="1047"/>
      <c r="F15" s="1047"/>
      <c r="G15" s="1047"/>
      <c r="H15" s="1047"/>
      <c r="I15" s="1047"/>
      <c r="J15" s="1047"/>
      <c r="K15" s="1047"/>
      <c r="L15" s="1047"/>
      <c r="M15" s="1047"/>
      <c r="N15" s="1047"/>
      <c r="O15" s="1047"/>
      <c r="P15" s="1047"/>
      <c r="Q15" s="1047"/>
      <c r="R15" s="1068"/>
    </row>
    <row r="16" spans="1:18">
      <c r="A16" s="1067"/>
      <c r="B16" s="1047"/>
      <c r="C16" s="1047"/>
      <c r="D16" s="1047"/>
      <c r="E16" s="1047"/>
      <c r="F16" s="1047"/>
      <c r="G16" s="1047"/>
      <c r="H16" s="1047"/>
      <c r="I16" s="1047"/>
      <c r="J16" s="1047"/>
      <c r="K16" s="1047"/>
      <c r="L16" s="1047"/>
      <c r="M16" s="1047"/>
      <c r="N16" s="1047"/>
      <c r="O16" s="1047"/>
      <c r="P16" s="1047"/>
      <c r="Q16" s="1047"/>
      <c r="R16" s="1068"/>
    </row>
    <row r="17" spans="1:26" ht="15">
      <c r="A17" s="1069"/>
      <c r="B17" s="1048"/>
      <c r="C17" s="1048"/>
      <c r="D17" s="1048"/>
      <c r="E17" s="1048"/>
      <c r="F17" s="1048"/>
      <c r="G17" s="1048"/>
      <c r="H17" s="1048"/>
      <c r="I17" s="1048"/>
      <c r="J17" s="1048"/>
      <c r="K17" s="1048"/>
      <c r="L17" s="1048"/>
      <c r="M17" s="1048"/>
      <c r="N17" s="1048"/>
      <c r="O17" s="1048"/>
      <c r="P17" s="1048"/>
      <c r="Q17" s="1048"/>
      <c r="R17" s="1070"/>
    </row>
    <row r="18" spans="1:26">
      <c r="A18" s="1071"/>
      <c r="B18" s="1059"/>
      <c r="C18" s="1059"/>
      <c r="D18" s="1059"/>
      <c r="E18" s="1059"/>
      <c r="F18" s="1059"/>
      <c r="G18" s="1059"/>
      <c r="H18" s="1059"/>
      <c r="I18" s="1059"/>
      <c r="J18" s="1059"/>
      <c r="K18" s="1059"/>
      <c r="L18" s="1059"/>
      <c r="M18" s="1059"/>
      <c r="N18" s="1059"/>
      <c r="O18" s="1059"/>
      <c r="P18" s="1059"/>
      <c r="Q18" s="1059"/>
      <c r="R18" s="1072"/>
      <c r="U18" s="73"/>
      <c r="V18" s="73"/>
      <c r="W18" s="73"/>
      <c r="X18" s="73"/>
      <c r="Y18" s="73"/>
      <c r="Z18" s="73"/>
    </row>
    <row r="19" spans="1:26" ht="15">
      <c r="A19" s="2276" t="s">
        <v>705</v>
      </c>
      <c r="B19" s="2277"/>
      <c r="C19" s="2277"/>
      <c r="D19" s="2277"/>
      <c r="E19" s="2277"/>
      <c r="F19" s="2277"/>
      <c r="G19" s="2277"/>
      <c r="H19" s="2277"/>
      <c r="I19" s="2277"/>
      <c r="J19" s="2277"/>
      <c r="K19" s="2277"/>
      <c r="L19" s="2277"/>
      <c r="M19" s="2277"/>
      <c r="N19" s="2277"/>
      <c r="O19" s="2277"/>
      <c r="P19" s="2277"/>
      <c r="Q19" s="2277"/>
      <c r="R19" s="2278"/>
      <c r="U19" s="73"/>
      <c r="V19" s="53"/>
      <c r="W19" s="73"/>
      <c r="X19" s="73"/>
      <c r="Y19" s="73"/>
      <c r="Z19" s="73"/>
    </row>
    <row r="20" spans="1:26">
      <c r="A20" s="1073"/>
      <c r="B20" s="1049"/>
      <c r="C20" s="1049"/>
      <c r="D20" s="1049"/>
      <c r="E20" s="1049"/>
      <c r="F20" s="1049"/>
      <c r="G20" s="1049"/>
      <c r="H20" s="1049"/>
      <c r="I20" s="1049"/>
      <c r="J20" s="1049"/>
      <c r="K20" s="1049"/>
      <c r="L20" s="1049"/>
      <c r="M20" s="1049"/>
      <c r="N20" s="1049"/>
      <c r="O20" s="1049"/>
      <c r="P20" s="1049"/>
      <c r="Q20" s="1049"/>
      <c r="R20" s="1074"/>
      <c r="U20" s="73"/>
      <c r="V20" s="73"/>
      <c r="W20" s="73"/>
      <c r="X20" s="73"/>
      <c r="Y20" s="73"/>
      <c r="Z20" s="73"/>
    </row>
    <row r="21" spans="1:26">
      <c r="A21" s="1073"/>
      <c r="B21" s="1049"/>
      <c r="C21" s="1049"/>
      <c r="D21" s="1049"/>
      <c r="E21" s="1049"/>
      <c r="F21" s="1049"/>
      <c r="G21" s="1049"/>
      <c r="H21" s="1049"/>
      <c r="I21" s="1049"/>
      <c r="J21" s="1049"/>
      <c r="K21" s="1049"/>
      <c r="L21" s="1049"/>
      <c r="M21" s="1049"/>
      <c r="N21" s="1049"/>
      <c r="O21" s="1049"/>
      <c r="P21" s="1049"/>
      <c r="Q21" s="1049"/>
      <c r="R21" s="1074"/>
      <c r="U21" s="73"/>
      <c r="V21" s="53"/>
      <c r="W21" s="73"/>
      <c r="X21" s="73"/>
      <c r="Y21" s="73"/>
      <c r="Z21" s="73"/>
    </row>
    <row r="22" spans="1:26">
      <c r="A22" s="1073"/>
      <c r="B22" s="1049"/>
      <c r="C22" s="1049"/>
      <c r="D22" s="1049"/>
      <c r="E22" s="1049"/>
      <c r="F22" s="1049"/>
      <c r="G22" s="1049"/>
      <c r="H22" s="1049"/>
      <c r="I22" s="1049"/>
      <c r="J22" s="1049"/>
      <c r="K22" s="1049"/>
      <c r="L22" s="1049"/>
      <c r="M22" s="1049"/>
      <c r="N22" s="1049"/>
      <c r="O22" s="1049"/>
      <c r="P22" s="1049"/>
      <c r="Q22" s="1049"/>
      <c r="R22" s="1074"/>
      <c r="U22" s="73"/>
      <c r="V22" s="73"/>
      <c r="W22" s="73"/>
      <c r="X22" s="73"/>
      <c r="Y22" s="73"/>
      <c r="Z22" s="73"/>
    </row>
    <row r="23" spans="1:26" ht="15">
      <c r="A23" s="1073"/>
      <c r="B23" s="1049"/>
      <c r="C23" s="1049"/>
      <c r="D23" s="1049"/>
      <c r="E23" s="1049"/>
      <c r="F23" s="1049"/>
      <c r="G23" s="1049"/>
      <c r="H23" s="1049"/>
      <c r="I23" s="1049"/>
      <c r="J23" s="1049"/>
      <c r="K23" s="1049"/>
      <c r="L23" s="1049"/>
      <c r="M23" s="1049"/>
      <c r="N23" s="1049"/>
      <c r="O23" s="1049"/>
      <c r="P23" s="1049"/>
      <c r="Q23" s="1049"/>
      <c r="R23" s="1074"/>
      <c r="U23" s="73"/>
      <c r="V23" s="1058"/>
      <c r="W23" s="73"/>
      <c r="X23" s="73"/>
      <c r="Y23" s="73"/>
      <c r="Z23" s="73"/>
    </row>
    <row r="24" spans="1:26">
      <c r="A24" s="1073"/>
      <c r="B24" s="1049"/>
      <c r="C24" s="1049"/>
      <c r="D24" s="1049"/>
      <c r="E24" s="1049"/>
      <c r="F24" s="1049"/>
      <c r="G24" s="1049"/>
      <c r="H24" s="1049"/>
      <c r="I24" s="1049"/>
      <c r="J24" s="1049"/>
      <c r="K24" s="1049"/>
      <c r="L24" s="1049"/>
      <c r="M24" s="1049"/>
      <c r="N24" s="1049"/>
      <c r="O24" s="1049"/>
      <c r="P24" s="1049"/>
      <c r="Q24" s="1049"/>
      <c r="R24" s="1074"/>
      <c r="U24" s="73"/>
      <c r="V24" s="73"/>
      <c r="W24" s="73"/>
      <c r="X24" s="73"/>
      <c r="Y24" s="73"/>
      <c r="Z24" s="73"/>
    </row>
    <row r="25" spans="1:26">
      <c r="A25" s="1073"/>
      <c r="B25" s="1049"/>
      <c r="C25" s="1049"/>
      <c r="D25" s="1049"/>
      <c r="E25" s="1049"/>
      <c r="F25" s="1049"/>
      <c r="G25" s="1049"/>
      <c r="H25" s="1049"/>
      <c r="I25" s="1049"/>
      <c r="J25" s="1049"/>
      <c r="K25" s="1049"/>
      <c r="L25" s="1049"/>
      <c r="M25" s="1049"/>
      <c r="N25" s="1049"/>
      <c r="O25" s="1049"/>
      <c r="P25" s="1049"/>
      <c r="Q25" s="1049"/>
      <c r="R25" s="1074"/>
    </row>
    <row r="26" spans="1:26">
      <c r="A26" s="1073"/>
      <c r="B26" s="1049"/>
      <c r="C26" s="1049"/>
      <c r="D26" s="1049"/>
      <c r="E26" s="1049"/>
      <c r="F26" s="1049"/>
      <c r="G26" s="1049"/>
      <c r="H26" s="1049"/>
      <c r="I26" s="1049"/>
      <c r="J26" s="1049"/>
      <c r="K26" s="1049"/>
      <c r="L26" s="1049"/>
      <c r="M26" s="1049"/>
      <c r="N26" s="1049"/>
      <c r="O26" s="1049"/>
      <c r="P26" s="1049"/>
      <c r="Q26" s="1049"/>
      <c r="R26" s="1074"/>
    </row>
    <row r="27" spans="1:26">
      <c r="A27" s="1073"/>
      <c r="B27" s="1049"/>
      <c r="C27" s="1049"/>
      <c r="D27" s="1049"/>
      <c r="E27" s="1049"/>
      <c r="F27" s="1049"/>
      <c r="G27" s="1049"/>
      <c r="H27" s="1049"/>
      <c r="I27" s="1049"/>
      <c r="J27" s="1049"/>
      <c r="K27" s="1049"/>
      <c r="L27" s="1049"/>
      <c r="M27" s="1049"/>
      <c r="N27" s="1049"/>
      <c r="O27" s="1049"/>
      <c r="P27" s="1049"/>
      <c r="Q27" s="1049"/>
      <c r="R27" s="1074"/>
    </row>
    <row r="28" spans="1:26" s="1035" customFormat="1">
      <c r="A28" s="1073"/>
      <c r="B28" s="1049"/>
      <c r="C28" s="1049"/>
      <c r="D28" s="1049"/>
      <c r="E28" s="1049"/>
      <c r="F28" s="1049"/>
      <c r="G28" s="1049"/>
      <c r="H28" s="1049"/>
      <c r="I28" s="1049"/>
      <c r="J28" s="1049"/>
      <c r="K28" s="1049"/>
      <c r="L28" s="1049"/>
      <c r="M28" s="1049"/>
      <c r="N28" s="1049"/>
      <c r="O28" s="1049"/>
      <c r="P28" s="1049"/>
      <c r="Q28" s="1049"/>
      <c r="R28" s="1074"/>
    </row>
    <row r="29" spans="1:26">
      <c r="A29" s="1075"/>
      <c r="B29" s="1060"/>
      <c r="C29" s="1060"/>
      <c r="D29" s="1060"/>
      <c r="E29" s="1060"/>
      <c r="F29" s="1060"/>
      <c r="G29" s="1060"/>
      <c r="H29" s="1060"/>
      <c r="I29" s="1060"/>
      <c r="J29" s="1060"/>
      <c r="K29" s="1060"/>
      <c r="L29" s="1060"/>
      <c r="M29" s="1060"/>
      <c r="N29" s="1060"/>
      <c r="O29" s="1060"/>
      <c r="P29" s="1060"/>
      <c r="Q29" s="1060"/>
      <c r="R29" s="1076"/>
    </row>
    <row r="30" spans="1:26" ht="15">
      <c r="A30" s="2279" t="s">
        <v>84</v>
      </c>
      <c r="B30" s="2280"/>
      <c r="C30" s="2280"/>
      <c r="D30" s="2280"/>
      <c r="E30" s="2280"/>
      <c r="F30" s="2280"/>
      <c r="G30" s="2280"/>
      <c r="H30" s="2280"/>
      <c r="I30" s="2280"/>
      <c r="J30" s="2280"/>
      <c r="K30" s="2280"/>
      <c r="L30" s="2281"/>
      <c r="M30" s="2282" t="s">
        <v>370</v>
      </c>
      <c r="N30" s="2283"/>
      <c r="O30" s="2283"/>
      <c r="P30" s="2283"/>
      <c r="Q30" s="2283"/>
      <c r="R30" s="2284"/>
      <c r="S30" s="53"/>
    </row>
    <row r="31" spans="1:26" ht="15">
      <c r="A31" s="1077"/>
      <c r="B31" s="1050"/>
      <c r="C31" s="1050"/>
      <c r="D31" s="1050"/>
      <c r="E31" s="1050"/>
      <c r="F31" s="1050"/>
      <c r="G31" s="1050"/>
      <c r="H31" s="1050"/>
      <c r="I31" s="1050"/>
      <c r="J31" s="1050"/>
      <c r="K31" s="1050"/>
      <c r="L31" s="1051"/>
      <c r="M31" s="1063"/>
      <c r="N31" s="1053"/>
      <c r="O31" s="1053"/>
      <c r="P31" s="1053"/>
      <c r="Q31" s="1053"/>
      <c r="R31" s="1078"/>
      <c r="S31" s="993"/>
    </row>
    <row r="32" spans="1:26">
      <c r="A32" s="1077"/>
      <c r="B32" s="1050"/>
      <c r="C32" s="1050"/>
      <c r="D32" s="1050"/>
      <c r="E32" s="1050"/>
      <c r="F32" s="1050"/>
      <c r="G32" s="1050"/>
      <c r="H32" s="1050"/>
      <c r="I32" s="1050"/>
      <c r="J32" s="1050"/>
      <c r="K32" s="1050"/>
      <c r="L32" s="1051"/>
      <c r="M32" s="1063"/>
      <c r="N32" s="1053"/>
      <c r="O32" s="1053"/>
      <c r="P32" s="1053"/>
      <c r="Q32" s="1053"/>
      <c r="R32" s="1078"/>
      <c r="S32" s="53"/>
    </row>
    <row r="33" spans="1:19">
      <c r="A33" s="1077"/>
      <c r="B33" s="1050"/>
      <c r="C33" s="1050"/>
      <c r="D33" s="1050"/>
      <c r="E33" s="1050"/>
      <c r="F33" s="1050"/>
      <c r="G33" s="1050"/>
      <c r="H33" s="1050"/>
      <c r="I33" s="1050"/>
      <c r="J33" s="1050"/>
      <c r="K33" s="1050"/>
      <c r="L33" s="1051"/>
      <c r="M33" s="1063"/>
      <c r="N33" s="1053"/>
      <c r="O33" s="1053"/>
      <c r="P33" s="1053"/>
      <c r="Q33" s="1053"/>
      <c r="R33" s="1078"/>
      <c r="S33" s="53"/>
    </row>
    <row r="34" spans="1:19">
      <c r="A34" s="1077"/>
      <c r="B34" s="1050"/>
      <c r="C34" s="1050"/>
      <c r="D34" s="1050"/>
      <c r="E34" s="1050"/>
      <c r="F34" s="1050"/>
      <c r="G34" s="1050"/>
      <c r="H34" s="1050"/>
      <c r="I34" s="1050"/>
      <c r="J34" s="1050"/>
      <c r="K34" s="1050"/>
      <c r="L34" s="1051"/>
      <c r="M34" s="1063"/>
      <c r="N34" s="1053"/>
      <c r="O34" s="1053"/>
      <c r="P34" s="1053"/>
      <c r="Q34" s="1053"/>
      <c r="R34" s="1078"/>
      <c r="S34" s="53"/>
    </row>
    <row r="35" spans="1:19">
      <c r="A35" s="1077"/>
      <c r="B35" s="1050"/>
      <c r="C35" s="1050"/>
      <c r="D35" s="1050"/>
      <c r="E35" s="1050"/>
      <c r="F35" s="1050"/>
      <c r="G35" s="1050"/>
      <c r="H35" s="1050"/>
      <c r="I35" s="1050"/>
      <c r="J35" s="1050"/>
      <c r="K35" s="1050"/>
      <c r="L35" s="1051"/>
      <c r="M35" s="1063"/>
      <c r="N35" s="1053"/>
      <c r="O35" s="1053"/>
      <c r="P35" s="1053"/>
      <c r="Q35" s="1053"/>
      <c r="R35" s="1078"/>
      <c r="S35" s="53"/>
    </row>
    <row r="36" spans="1:19">
      <c r="A36" s="1077"/>
      <c r="B36" s="1050"/>
      <c r="C36" s="1050"/>
      <c r="D36" s="1050"/>
      <c r="E36" s="1050"/>
      <c r="F36" s="1050"/>
      <c r="G36" s="1050"/>
      <c r="H36" s="1050"/>
      <c r="I36" s="1050"/>
      <c r="J36" s="1050"/>
      <c r="K36" s="1050"/>
      <c r="L36" s="1051"/>
      <c r="M36" s="1063"/>
      <c r="N36" s="1053"/>
      <c r="O36" s="1053"/>
      <c r="P36" s="1053"/>
      <c r="Q36" s="1053"/>
      <c r="R36" s="1078"/>
      <c r="S36" s="53"/>
    </row>
    <row r="37" spans="1:19">
      <c r="A37" s="1077" t="s">
        <v>135</v>
      </c>
      <c r="B37" s="1050"/>
      <c r="C37" s="1050"/>
      <c r="D37" s="1050"/>
      <c r="E37" s="1050"/>
      <c r="F37" s="1050"/>
      <c r="G37" s="1050"/>
      <c r="H37" s="1050"/>
      <c r="I37" s="1050"/>
      <c r="J37" s="1050"/>
      <c r="K37" s="1050"/>
      <c r="L37" s="1051"/>
      <c r="M37" s="1063"/>
      <c r="N37" s="1053"/>
      <c r="O37" s="1053"/>
      <c r="P37" s="1053"/>
      <c r="Q37" s="1053"/>
      <c r="R37" s="1078"/>
      <c r="S37" s="53"/>
    </row>
    <row r="38" spans="1:19">
      <c r="A38" s="1077"/>
      <c r="B38" s="1050"/>
      <c r="C38" s="1050"/>
      <c r="D38" s="1050"/>
      <c r="E38" s="1050"/>
      <c r="F38" s="1050"/>
      <c r="G38" s="1050"/>
      <c r="H38" s="1050"/>
      <c r="I38" s="1050"/>
      <c r="J38" s="1050"/>
      <c r="K38" s="1050"/>
      <c r="L38" s="1051"/>
      <c r="M38" s="1063"/>
      <c r="N38" s="1053"/>
      <c r="O38" s="1053"/>
      <c r="P38" s="1053"/>
      <c r="Q38" s="1053"/>
      <c r="R38" s="1078"/>
      <c r="S38" s="53"/>
    </row>
    <row r="39" spans="1:19">
      <c r="A39" s="1077"/>
      <c r="B39" s="1050"/>
      <c r="C39" s="1050"/>
      <c r="D39" s="1050"/>
      <c r="E39" s="1050"/>
      <c r="F39" s="1050"/>
      <c r="G39" s="1050"/>
      <c r="H39" s="1050"/>
      <c r="I39" s="1050"/>
      <c r="J39" s="1050"/>
      <c r="K39" s="1050"/>
      <c r="L39" s="1051"/>
      <c r="M39" s="1063"/>
      <c r="N39" s="1053"/>
      <c r="O39" s="1053"/>
      <c r="P39" s="1053"/>
      <c r="Q39" s="1053"/>
      <c r="R39" s="1078"/>
      <c r="S39" s="53"/>
    </row>
    <row r="40" spans="1:19" s="1035" customFormat="1">
      <c r="A40" s="1077"/>
      <c r="B40" s="1050"/>
      <c r="C40" s="1050"/>
      <c r="D40" s="1050"/>
      <c r="E40" s="1050"/>
      <c r="F40" s="1050"/>
      <c r="G40" s="1050"/>
      <c r="H40" s="1050"/>
      <c r="I40" s="1050"/>
      <c r="J40" s="1050"/>
      <c r="K40" s="1050"/>
      <c r="L40" s="1051"/>
      <c r="M40" s="1063"/>
      <c r="N40" s="1053"/>
      <c r="O40" s="1053"/>
      <c r="P40" s="1053"/>
      <c r="Q40" s="1053"/>
      <c r="R40" s="1078"/>
      <c r="S40" s="53"/>
    </row>
    <row r="41" spans="1:19" s="1035" customFormat="1">
      <c r="A41" s="1077"/>
      <c r="B41" s="1050"/>
      <c r="C41" s="1050"/>
      <c r="D41" s="1050"/>
      <c r="E41" s="1050"/>
      <c r="F41" s="1050"/>
      <c r="G41" s="1050"/>
      <c r="H41" s="1050"/>
      <c r="I41" s="1050"/>
      <c r="J41" s="1050"/>
      <c r="K41" s="1050"/>
      <c r="L41" s="1051"/>
      <c r="M41" s="1063"/>
      <c r="N41" s="1053"/>
      <c r="O41" s="1053"/>
      <c r="P41" s="1053"/>
      <c r="Q41" s="1053"/>
      <c r="R41" s="1078"/>
      <c r="S41" s="53"/>
    </row>
    <row r="42" spans="1:19" s="1035" customFormat="1">
      <c r="A42" s="1077"/>
      <c r="B42" s="1050"/>
      <c r="C42" s="1050"/>
      <c r="D42" s="1050"/>
      <c r="E42" s="1050"/>
      <c r="F42" s="1050"/>
      <c r="G42" s="1050"/>
      <c r="H42" s="1050"/>
      <c r="I42" s="1050"/>
      <c r="J42" s="1050"/>
      <c r="K42" s="1050"/>
      <c r="L42" s="1051"/>
      <c r="M42" s="1063"/>
      <c r="N42" s="1053"/>
      <c r="O42" s="1053"/>
      <c r="P42" s="1053"/>
      <c r="Q42" s="1053"/>
      <c r="R42" s="1078"/>
      <c r="S42" s="53"/>
    </row>
    <row r="43" spans="1:19" s="1035" customFormat="1">
      <c r="A43" s="1077"/>
      <c r="B43" s="1050"/>
      <c r="C43" s="1050"/>
      <c r="D43" s="1050"/>
      <c r="E43" s="1050"/>
      <c r="F43" s="1050"/>
      <c r="G43" s="1050"/>
      <c r="H43" s="1050"/>
      <c r="I43" s="1050"/>
      <c r="J43" s="1050"/>
      <c r="K43" s="1050"/>
      <c r="L43" s="1051"/>
      <c r="M43" s="1063"/>
      <c r="N43" s="1053"/>
      <c r="O43" s="1053"/>
      <c r="P43" s="1053"/>
      <c r="Q43" s="1053"/>
      <c r="R43" s="1078"/>
      <c r="S43" s="53"/>
    </row>
    <row r="44" spans="1:19" s="1035" customFormat="1">
      <c r="A44" s="1077"/>
      <c r="B44" s="1050"/>
      <c r="C44" s="1050"/>
      <c r="D44" s="1050"/>
      <c r="E44" s="1050"/>
      <c r="F44" s="1050"/>
      <c r="G44" s="1050"/>
      <c r="H44" s="1050"/>
      <c r="I44" s="1050"/>
      <c r="J44" s="1050"/>
      <c r="K44" s="1050"/>
      <c r="L44" s="1051"/>
      <c r="M44" s="1063"/>
      <c r="N44" s="1053"/>
      <c r="O44" s="1053"/>
      <c r="P44" s="1053"/>
      <c r="Q44" s="1053"/>
      <c r="R44" s="1078"/>
      <c r="S44" s="53"/>
    </row>
    <row r="45" spans="1:19" s="1035" customFormat="1">
      <c r="A45" s="1077"/>
      <c r="B45" s="1050"/>
      <c r="C45" s="1050"/>
      <c r="D45" s="1050"/>
      <c r="E45" s="1050"/>
      <c r="F45" s="1050"/>
      <c r="G45" s="1050"/>
      <c r="H45" s="1050"/>
      <c r="I45" s="1050"/>
      <c r="J45" s="1050"/>
      <c r="K45" s="1050"/>
      <c r="L45" s="1051"/>
      <c r="M45" s="1063"/>
      <c r="N45" s="1053"/>
      <c r="O45" s="1053"/>
      <c r="P45" s="1053"/>
      <c r="Q45" s="1053"/>
      <c r="R45" s="1078"/>
      <c r="S45" s="53"/>
    </row>
    <row r="46" spans="1:19" s="1035" customFormat="1">
      <c r="A46" s="1077"/>
      <c r="B46" s="1050"/>
      <c r="C46" s="1050"/>
      <c r="D46" s="1050"/>
      <c r="E46" s="1050"/>
      <c r="F46" s="1050"/>
      <c r="G46" s="1050"/>
      <c r="H46" s="1050"/>
      <c r="I46" s="1050"/>
      <c r="J46" s="1050"/>
      <c r="K46" s="1050"/>
      <c r="L46" s="1051"/>
      <c r="M46" s="1063"/>
      <c r="N46" s="1053"/>
      <c r="O46" s="1053"/>
      <c r="P46" s="1053"/>
      <c r="Q46" s="1053"/>
      <c r="R46" s="1078"/>
      <c r="S46" s="53"/>
    </row>
    <row r="47" spans="1:19" s="1035" customFormat="1">
      <c r="A47" s="1077"/>
      <c r="B47" s="1050"/>
      <c r="C47" s="1050"/>
      <c r="D47" s="1050"/>
      <c r="E47" s="1050"/>
      <c r="F47" s="1050"/>
      <c r="G47" s="1050"/>
      <c r="H47" s="1050"/>
      <c r="I47" s="1050"/>
      <c r="J47" s="1050"/>
      <c r="K47" s="1050"/>
      <c r="L47" s="1051"/>
      <c r="M47" s="1063"/>
      <c r="N47" s="1053"/>
      <c r="O47" s="1053"/>
      <c r="P47" s="1053"/>
      <c r="Q47" s="1053"/>
      <c r="R47" s="1078"/>
      <c r="S47" s="53"/>
    </row>
    <row r="48" spans="1:19" ht="15">
      <c r="A48" s="1077"/>
      <c r="B48" s="1050"/>
      <c r="C48" s="1050"/>
      <c r="D48" s="1050"/>
      <c r="E48" s="1050"/>
      <c r="F48" s="1050"/>
      <c r="G48" s="1050"/>
      <c r="H48" s="1050"/>
      <c r="I48" s="1050"/>
      <c r="J48" s="1050"/>
      <c r="K48" s="1050"/>
      <c r="L48" s="1051"/>
      <c r="M48" s="1064"/>
      <c r="N48" s="1052"/>
      <c r="O48" s="1052"/>
      <c r="P48" s="1052"/>
      <c r="Q48" s="1052"/>
      <c r="R48" s="1079"/>
    </row>
    <row r="49" spans="1:18">
      <c r="A49" s="1080"/>
      <c r="B49" s="1061"/>
      <c r="C49" s="1061"/>
      <c r="D49" s="1061"/>
      <c r="E49" s="1061"/>
      <c r="F49" s="1061"/>
      <c r="G49" s="1061"/>
      <c r="H49" s="1061"/>
      <c r="I49" s="1061"/>
      <c r="J49" s="1061"/>
      <c r="K49" s="1061"/>
      <c r="L49" s="1062"/>
      <c r="M49" s="1065"/>
      <c r="N49" s="1066"/>
      <c r="O49" s="1066"/>
      <c r="P49" s="1066"/>
      <c r="Q49" s="1066"/>
      <c r="R49" s="1081"/>
    </row>
  </sheetData>
  <mergeCells count="4">
    <mergeCell ref="A7:R7"/>
    <mergeCell ref="A19:R19"/>
    <mergeCell ref="A30:L30"/>
    <mergeCell ref="M30:R30"/>
  </mergeCells>
  <pageMargins left="0.70866141732283472" right="0.70866141732283472" top="0.74803149606299213" bottom="0.74803149606299213" header="0.31496062992125984" footer="0.31496062992125984"/>
  <pageSetup paperSize="8" scale="72" orientation="portrait" r:id="rId1"/>
  <drawing r:id="rId2"/>
</worksheet>
</file>

<file path=xl/worksheets/sheet73.xml><?xml version="1.0" encoding="utf-8"?>
<worksheet xmlns="http://schemas.openxmlformats.org/spreadsheetml/2006/main" xmlns:r="http://schemas.openxmlformats.org/officeDocument/2006/relationships">
  <sheetPr>
    <tabColor theme="9" tint="0.39997558519241921"/>
    <pageSetUpPr fitToPage="1"/>
  </sheetPr>
  <dimension ref="A1:AJ200"/>
  <sheetViews>
    <sheetView zoomScale="85" zoomScaleNormal="85" zoomScaleSheetLayoutView="80" workbookViewId="0">
      <pane ySplit="5" topLeftCell="A115" activePane="bottomLeft" state="frozen"/>
      <selection pane="bottomLeft"/>
    </sheetView>
  </sheetViews>
  <sheetFormatPr defaultRowHeight="12.75"/>
  <cols>
    <col min="1" max="1" width="29" style="128" customWidth="1"/>
    <col min="2" max="2" width="45.75" style="128" customWidth="1"/>
    <col min="3" max="3" width="8.5" style="130" bestFit="1" customWidth="1"/>
    <col min="4" max="4" width="11.125" style="128" bestFit="1" customWidth="1"/>
    <col min="5" max="5" width="2.125" style="128" customWidth="1"/>
    <col min="6" max="36" width="7.375" style="128" customWidth="1"/>
    <col min="37" max="37" width="9" style="128" customWidth="1"/>
    <col min="38" max="16384" width="9" style="128"/>
  </cols>
  <sheetData>
    <row r="1" spans="1:36" ht="15">
      <c r="A1" s="8" t="s">
        <v>980</v>
      </c>
      <c r="D1" s="789"/>
    </row>
    <row r="2" spans="1:36" ht="15">
      <c r="A2" s="8" t="str">
        <f>Cover!D13</f>
        <v>[DNO]</v>
      </c>
    </row>
    <row r="3" spans="1:36" ht="15">
      <c r="A3" s="8">
        <f>Cover!D15</f>
        <v>2012</v>
      </c>
      <c r="B3" s="65"/>
      <c r="C3" s="129"/>
      <c r="D3" s="65"/>
      <c r="F3" s="2214" t="s">
        <v>707</v>
      </c>
      <c r="G3" s="2215"/>
      <c r="H3" s="2215"/>
      <c r="I3" s="2215"/>
      <c r="J3" s="2215"/>
      <c r="K3" s="2215"/>
      <c r="L3" s="2216"/>
      <c r="N3" s="2214" t="s">
        <v>708</v>
      </c>
      <c r="O3" s="2215"/>
      <c r="P3" s="2215"/>
      <c r="Q3" s="2215"/>
      <c r="R3" s="2215"/>
      <c r="S3" s="2215"/>
      <c r="T3" s="2216"/>
      <c r="V3" s="2214" t="s">
        <v>709</v>
      </c>
      <c r="W3" s="2215"/>
      <c r="X3" s="2215"/>
      <c r="Y3" s="2215"/>
      <c r="Z3" s="2215"/>
      <c r="AA3" s="2215"/>
      <c r="AB3" s="2216"/>
      <c r="AD3" s="2214" t="s">
        <v>704</v>
      </c>
      <c r="AE3" s="2215"/>
      <c r="AF3" s="2215"/>
      <c r="AG3" s="2215"/>
      <c r="AH3" s="2215"/>
      <c r="AI3" s="2215"/>
      <c r="AJ3" s="2216"/>
    </row>
    <row r="4" spans="1:36" ht="12.75" customHeight="1">
      <c r="A4" s="1411"/>
      <c r="B4" s="858"/>
      <c r="C4" s="869"/>
      <c r="D4" s="858"/>
      <c r="E4" s="854"/>
      <c r="F4" s="776">
        <v>2010</v>
      </c>
      <c r="G4" s="776">
        <v>2011</v>
      </c>
      <c r="H4" s="776">
        <v>2012</v>
      </c>
      <c r="I4" s="776">
        <v>2013</v>
      </c>
      <c r="J4" s="776">
        <v>2014</v>
      </c>
      <c r="K4" s="792">
        <v>2015</v>
      </c>
      <c r="L4" s="772" t="s">
        <v>2</v>
      </c>
      <c r="N4" s="776">
        <v>2010</v>
      </c>
      <c r="O4" s="776">
        <v>2011</v>
      </c>
      <c r="P4" s="776">
        <v>2012</v>
      </c>
      <c r="Q4" s="776">
        <v>2013</v>
      </c>
      <c r="R4" s="776">
        <v>2014</v>
      </c>
      <c r="S4" s="792">
        <v>2015</v>
      </c>
      <c r="T4" s="772" t="s">
        <v>2</v>
      </c>
      <c r="V4" s="776">
        <v>2010</v>
      </c>
      <c r="W4" s="776">
        <v>2011</v>
      </c>
      <c r="X4" s="776">
        <v>2012</v>
      </c>
      <c r="Y4" s="776">
        <v>2013</v>
      </c>
      <c r="Z4" s="776">
        <v>2014</v>
      </c>
      <c r="AA4" s="792">
        <v>2015</v>
      </c>
      <c r="AB4" s="791" t="s">
        <v>2</v>
      </c>
      <c r="AD4" s="776">
        <v>2010</v>
      </c>
      <c r="AE4" s="776">
        <v>2011</v>
      </c>
      <c r="AF4" s="776">
        <v>2012</v>
      </c>
      <c r="AG4" s="776">
        <v>2013</v>
      </c>
      <c r="AH4" s="776">
        <v>2014</v>
      </c>
      <c r="AI4" s="792">
        <v>2015</v>
      </c>
      <c r="AJ4" s="791" t="s">
        <v>2</v>
      </c>
    </row>
    <row r="5" spans="1:36" ht="12.75" customHeight="1">
      <c r="A5" s="125" t="s">
        <v>651</v>
      </c>
      <c r="B5" s="125" t="s">
        <v>652</v>
      </c>
      <c r="C5" s="125" t="s">
        <v>650</v>
      </c>
      <c r="D5" s="125" t="s">
        <v>653</v>
      </c>
      <c r="F5" s="773" t="s">
        <v>0</v>
      </c>
      <c r="G5" s="773" t="s">
        <v>1</v>
      </c>
      <c r="H5" s="773"/>
      <c r="I5" s="773"/>
      <c r="J5" s="773"/>
      <c r="K5" s="790"/>
      <c r="L5" s="777" t="s">
        <v>1</v>
      </c>
      <c r="N5" s="773" t="s">
        <v>0</v>
      </c>
      <c r="O5" s="773" t="s">
        <v>1</v>
      </c>
      <c r="P5" s="773"/>
      <c r="Q5" s="773"/>
      <c r="R5" s="773"/>
      <c r="S5" s="790"/>
      <c r="T5" s="777" t="s">
        <v>1</v>
      </c>
      <c r="V5" s="773" t="s">
        <v>0</v>
      </c>
      <c r="W5" s="773" t="s">
        <v>1</v>
      </c>
      <c r="X5" s="773"/>
      <c r="Y5" s="773"/>
      <c r="Z5" s="773"/>
      <c r="AA5" s="790"/>
      <c r="AB5" s="777" t="s">
        <v>1</v>
      </c>
      <c r="AD5" s="773" t="s">
        <v>0</v>
      </c>
      <c r="AE5" s="773" t="s">
        <v>1</v>
      </c>
      <c r="AF5" s="773"/>
      <c r="AG5" s="773"/>
      <c r="AH5" s="773"/>
      <c r="AI5" s="790"/>
      <c r="AJ5" s="777" t="s">
        <v>1</v>
      </c>
    </row>
    <row r="6" spans="1:36" ht="12.75" customHeight="1">
      <c r="A6" s="260" t="s">
        <v>21</v>
      </c>
      <c r="B6" s="1037" t="s">
        <v>250</v>
      </c>
      <c r="C6" s="260" t="s">
        <v>10</v>
      </c>
      <c r="D6" s="793" t="s">
        <v>710</v>
      </c>
      <c r="F6" s="828"/>
      <c r="G6" s="1172">
        <f>F6+O6-W6+AE6</f>
        <v>0</v>
      </c>
      <c r="H6" s="1172">
        <f>G6+P6-X6+AF6</f>
        <v>0</v>
      </c>
      <c r="I6" s="1172">
        <f t="shared" ref="G6:K21" si="0">H6+Q6-Y6+AG6</f>
        <v>0</v>
      </c>
      <c r="J6" s="1172">
        <f t="shared" si="0"/>
        <v>0</v>
      </c>
      <c r="K6" s="1172">
        <f t="shared" si="0"/>
        <v>0</v>
      </c>
      <c r="L6" s="1975"/>
      <c r="M6" s="97"/>
      <c r="N6" s="828"/>
      <c r="O6" s="1172">
        <f>SUM('CV3 - Asset Replacement'!G6,'V2 - AR - Connection projects'!G6,'V3 - AR - Gen Reinforcement'!G6,'V4 - AR - Other Movements'!G6)</f>
        <v>0</v>
      </c>
      <c r="P6" s="1172">
        <f>SUM('CV3 - Asset Replacement'!H6,'V2 - AR - Connection projects'!H6,'V3 - AR - Gen Reinforcement'!H6,'V4 - AR - Other Movements'!H6)</f>
        <v>0</v>
      </c>
      <c r="Q6" s="1172">
        <f>SUM('CV3 - Asset Replacement'!I6,'V2 - AR - Connection projects'!I6,'V3 - AR - Gen Reinforcement'!I6,'V4 - AR - Other Movements'!I6)</f>
        <v>0</v>
      </c>
      <c r="R6" s="1172">
        <f>SUM('CV3 - Asset Replacement'!J6,'V2 - AR - Connection projects'!J6,'V3 - AR - Gen Reinforcement'!J6,'V4 - AR - Other Movements'!J6)</f>
        <v>0</v>
      </c>
      <c r="S6" s="1172">
        <f>SUM('CV3 - Asset Replacement'!K6,'V2 - AR - Connection projects'!K6,'V3 - AR - Gen Reinforcement'!K6,'V4 - AR - Other Movements'!K6)</f>
        <v>0</v>
      </c>
      <c r="T6" s="1171">
        <f>SUM(O6:S6)</f>
        <v>0</v>
      </c>
      <c r="U6" s="97"/>
      <c r="V6" s="828"/>
      <c r="W6" s="1172">
        <f>SUM('CV3 - Asset Replacement'!G142,'V2 - AR - Connection projects'!O6,'V3 - AR - Gen Reinforcement'!O6,'V4 - AR - Other Movements'!O6)</f>
        <v>0</v>
      </c>
      <c r="X6" s="1172">
        <f>SUM('CV3 - Asset Replacement'!H142,'V2 - AR - Connection projects'!P6,'V3 - AR - Gen Reinforcement'!P6,'V4 - AR - Other Movements'!P6)</f>
        <v>0</v>
      </c>
      <c r="Y6" s="1172">
        <f>SUM('CV3 - Asset Replacement'!I142,'V2 - AR - Connection projects'!Q6,'V3 - AR - Gen Reinforcement'!Q6,'V4 - AR - Other Movements'!Q6)</f>
        <v>0</v>
      </c>
      <c r="Z6" s="1172">
        <f>SUM('CV3 - Asset Replacement'!J142,'V2 - AR - Connection projects'!R6,'V3 - AR - Gen Reinforcement'!R6,'V4 - AR - Other Movements'!R6)</f>
        <v>0</v>
      </c>
      <c r="AA6" s="1172">
        <f>SUM('CV3 - Asset Replacement'!K142,'V2 - AR - Connection projects'!S6,'V3 - AR - Gen Reinforcement'!S6,'V4 - AR - Other Movements'!S6)</f>
        <v>0</v>
      </c>
      <c r="AB6" s="1171">
        <f>SUM(W6:AA6)</f>
        <v>0</v>
      </c>
      <c r="AC6" s="97"/>
      <c r="AD6" s="828"/>
      <c r="AE6" s="828"/>
      <c r="AF6" s="828"/>
      <c r="AG6" s="828"/>
      <c r="AH6" s="828"/>
      <c r="AI6" s="828"/>
      <c r="AJ6" s="1171">
        <f>SUM(AE6:AI6)</f>
        <v>0</v>
      </c>
    </row>
    <row r="7" spans="1:36" ht="12.75" customHeight="1">
      <c r="A7" s="260" t="s">
        <v>21</v>
      </c>
      <c r="B7" s="260" t="s">
        <v>13</v>
      </c>
      <c r="C7" s="260" t="s">
        <v>10</v>
      </c>
      <c r="D7" s="793" t="s">
        <v>659</v>
      </c>
      <c r="F7" s="828"/>
      <c r="G7" s="1172">
        <f t="shared" si="0"/>
        <v>0</v>
      </c>
      <c r="H7" s="1172">
        <f t="shared" si="0"/>
        <v>0</v>
      </c>
      <c r="I7" s="1172">
        <f t="shared" si="0"/>
        <v>0</v>
      </c>
      <c r="J7" s="1172">
        <f t="shared" si="0"/>
        <v>0</v>
      </c>
      <c r="K7" s="1172">
        <f t="shared" si="0"/>
        <v>0</v>
      </c>
      <c r="L7" s="1975"/>
      <c r="M7" s="97"/>
      <c r="N7" s="828"/>
      <c r="O7" s="1172">
        <f>SUM('CV3 - Asset Replacement'!G7,'V2 - AR - Connection projects'!G7,'V3 - AR - Gen Reinforcement'!G7,'V4 - AR - Other Movements'!G7)</f>
        <v>0</v>
      </c>
      <c r="P7" s="1172">
        <f>SUM('CV3 - Asset Replacement'!H7,'V2 - AR - Connection projects'!H7,'V3 - AR - Gen Reinforcement'!H7,'V4 - AR - Other Movements'!H7)</f>
        <v>0</v>
      </c>
      <c r="Q7" s="1172">
        <f>SUM('CV3 - Asset Replacement'!I7,'V2 - AR - Connection projects'!I7,'V3 - AR - Gen Reinforcement'!I7,'V4 - AR - Other Movements'!I7)</f>
        <v>0</v>
      </c>
      <c r="R7" s="1172">
        <f>SUM('CV3 - Asset Replacement'!J7,'V2 - AR - Connection projects'!J7,'V3 - AR - Gen Reinforcement'!J7,'V4 - AR - Other Movements'!J7)</f>
        <v>0</v>
      </c>
      <c r="S7" s="1172">
        <f>SUM('CV3 - Asset Replacement'!K7,'V2 - AR - Connection projects'!K7,'V3 - AR - Gen Reinforcement'!K7,'V4 - AR - Other Movements'!K7)</f>
        <v>0</v>
      </c>
      <c r="T7" s="1171">
        <f>SUM(O7:S7)</f>
        <v>0</v>
      </c>
      <c r="U7" s="97"/>
      <c r="V7" s="828"/>
      <c r="W7" s="1172">
        <f>SUM('CV3 - Asset Replacement'!G143,'V2 - AR - Connection projects'!O7,'V3 - AR - Gen Reinforcement'!O7,'V4 - AR - Other Movements'!O7)</f>
        <v>0</v>
      </c>
      <c r="X7" s="1172">
        <f>SUM('CV3 - Asset Replacement'!H143,'V2 - AR - Connection projects'!P7,'V3 - AR - Gen Reinforcement'!P7,'V4 - AR - Other Movements'!P7)</f>
        <v>0</v>
      </c>
      <c r="Y7" s="1172">
        <f>SUM('CV3 - Asset Replacement'!I143,'V2 - AR - Connection projects'!Q7,'V3 - AR - Gen Reinforcement'!Q7,'V4 - AR - Other Movements'!Q7)</f>
        <v>0</v>
      </c>
      <c r="Z7" s="1172">
        <f>SUM('CV3 - Asset Replacement'!J143,'V2 - AR - Connection projects'!R7,'V3 - AR - Gen Reinforcement'!R7,'V4 - AR - Other Movements'!R7)</f>
        <v>0</v>
      </c>
      <c r="AA7" s="1172">
        <f>SUM('CV3 - Asset Replacement'!K143,'V2 - AR - Connection projects'!S7,'V3 - AR - Gen Reinforcement'!S7,'V4 - AR - Other Movements'!S7)</f>
        <v>0</v>
      </c>
      <c r="AB7" s="1171">
        <f>SUM(W7:AA7)</f>
        <v>0</v>
      </c>
      <c r="AC7" s="97"/>
      <c r="AD7" s="828"/>
      <c r="AE7" s="828"/>
      <c r="AF7" s="828"/>
      <c r="AG7" s="828"/>
      <c r="AH7" s="828"/>
      <c r="AI7" s="828"/>
      <c r="AJ7" s="1171">
        <f>SUM(AE7:AI7)</f>
        <v>0</v>
      </c>
    </row>
    <row r="8" spans="1:36" ht="12.75" customHeight="1">
      <c r="A8" s="260" t="s">
        <v>21</v>
      </c>
      <c r="B8" s="260" t="s">
        <v>251</v>
      </c>
      <c r="C8" s="260" t="s">
        <v>10</v>
      </c>
      <c r="D8" s="793" t="s">
        <v>659</v>
      </c>
      <c r="F8" s="828"/>
      <c r="G8" s="1172">
        <f t="shared" si="0"/>
        <v>0</v>
      </c>
      <c r="H8" s="1172">
        <f t="shared" si="0"/>
        <v>0</v>
      </c>
      <c r="I8" s="1172">
        <f t="shared" si="0"/>
        <v>0</v>
      </c>
      <c r="J8" s="1172">
        <f t="shared" si="0"/>
        <v>0</v>
      </c>
      <c r="K8" s="1172">
        <f t="shared" si="0"/>
        <v>0</v>
      </c>
      <c r="L8" s="1975"/>
      <c r="M8" s="97"/>
      <c r="N8" s="828"/>
      <c r="O8" s="1172">
        <f>SUM('CV3 - Asset Replacement'!G8,'V2 - AR - Connection projects'!G8,'V3 - AR - Gen Reinforcement'!G8,'V4 - AR - Other Movements'!G8)</f>
        <v>0</v>
      </c>
      <c r="P8" s="1172">
        <f>SUM('CV3 - Asset Replacement'!H8,'V2 - AR - Connection projects'!H8,'V3 - AR - Gen Reinforcement'!H8,'V4 - AR - Other Movements'!H8)</f>
        <v>0</v>
      </c>
      <c r="Q8" s="1172">
        <f>SUM('CV3 - Asset Replacement'!I8,'V2 - AR - Connection projects'!I8,'V3 - AR - Gen Reinforcement'!I8,'V4 - AR - Other Movements'!I8)</f>
        <v>0</v>
      </c>
      <c r="R8" s="1172">
        <f>SUM('CV3 - Asset Replacement'!J8,'V2 - AR - Connection projects'!J8,'V3 - AR - Gen Reinforcement'!J8,'V4 - AR - Other Movements'!J8)</f>
        <v>0</v>
      </c>
      <c r="S8" s="1172">
        <f>SUM('CV3 - Asset Replacement'!K8,'V2 - AR - Connection projects'!K8,'V3 - AR - Gen Reinforcement'!K8,'V4 - AR - Other Movements'!K8)</f>
        <v>0</v>
      </c>
      <c r="T8" s="1171">
        <f>SUM(O8:S8)</f>
        <v>0</v>
      </c>
      <c r="U8" s="97"/>
      <c r="V8" s="828"/>
      <c r="W8" s="1172">
        <f>SUM('CV3 - Asset Replacement'!G144,'V2 - AR - Connection projects'!O8,'V3 - AR - Gen Reinforcement'!O8,'V4 - AR - Other Movements'!O8)</f>
        <v>0</v>
      </c>
      <c r="X8" s="1172">
        <f>SUM('CV3 - Asset Replacement'!H144,'V2 - AR - Connection projects'!P8,'V3 - AR - Gen Reinforcement'!P8,'V4 - AR - Other Movements'!P8)</f>
        <v>0</v>
      </c>
      <c r="Y8" s="1172">
        <f>SUM('CV3 - Asset Replacement'!I144,'V2 - AR - Connection projects'!Q8,'V3 - AR - Gen Reinforcement'!Q8,'V4 - AR - Other Movements'!Q8)</f>
        <v>0</v>
      </c>
      <c r="Z8" s="1172">
        <f>SUM('CV3 - Asset Replacement'!J144,'V2 - AR - Connection projects'!R8,'V3 - AR - Gen Reinforcement'!R8,'V4 - AR - Other Movements'!R8)</f>
        <v>0</v>
      </c>
      <c r="AA8" s="1172">
        <f>SUM('CV3 - Asset Replacement'!K144,'V2 - AR - Connection projects'!S8,'V3 - AR - Gen Reinforcement'!S8,'V4 - AR - Other Movements'!S8)</f>
        <v>0</v>
      </c>
      <c r="AB8" s="1171">
        <f>SUM(W8:AA8)</f>
        <v>0</v>
      </c>
      <c r="AC8" s="97"/>
      <c r="AD8" s="828"/>
      <c r="AE8" s="828"/>
      <c r="AF8" s="828"/>
      <c r="AG8" s="828"/>
      <c r="AH8" s="828"/>
      <c r="AI8" s="828"/>
      <c r="AJ8" s="1171">
        <f>SUM(AE8:AI8)</f>
        <v>0</v>
      </c>
    </row>
    <row r="9" spans="1:36" ht="12.75" customHeight="1">
      <c r="A9" s="260" t="s">
        <v>14</v>
      </c>
      <c r="B9" s="260" t="s">
        <v>22</v>
      </c>
      <c r="C9" s="260" t="s">
        <v>10</v>
      </c>
      <c r="D9" s="793" t="s">
        <v>710</v>
      </c>
      <c r="F9" s="828"/>
      <c r="G9" s="1172">
        <f t="shared" si="0"/>
        <v>0</v>
      </c>
      <c r="H9" s="1172">
        <f t="shared" si="0"/>
        <v>0</v>
      </c>
      <c r="I9" s="1172">
        <f t="shared" si="0"/>
        <v>0</v>
      </c>
      <c r="J9" s="1172">
        <f t="shared" si="0"/>
        <v>0</v>
      </c>
      <c r="K9" s="1172">
        <f t="shared" si="0"/>
        <v>0</v>
      </c>
      <c r="L9" s="1975"/>
      <c r="M9" s="97"/>
      <c r="N9" s="828"/>
      <c r="O9" s="1172">
        <f>SUM('CV3 - Asset Replacement'!G9,'V2 - AR - Connection projects'!G9,'V3 - AR - Gen Reinforcement'!G9,'V4 - AR - Other Movements'!G9)</f>
        <v>0</v>
      </c>
      <c r="P9" s="1172">
        <f>SUM('CV3 - Asset Replacement'!H9,'V2 - AR - Connection projects'!H9,'V3 - AR - Gen Reinforcement'!H9,'V4 - AR - Other Movements'!H9)</f>
        <v>0</v>
      </c>
      <c r="Q9" s="1172">
        <f>SUM('CV3 - Asset Replacement'!I9,'V2 - AR - Connection projects'!I9,'V3 - AR - Gen Reinforcement'!I9,'V4 - AR - Other Movements'!I9)</f>
        <v>0</v>
      </c>
      <c r="R9" s="1172">
        <f>SUM('CV3 - Asset Replacement'!J9,'V2 - AR - Connection projects'!J9,'V3 - AR - Gen Reinforcement'!J9,'V4 - AR - Other Movements'!J9)</f>
        <v>0</v>
      </c>
      <c r="S9" s="1172">
        <f>SUM('CV3 - Asset Replacement'!K9,'V2 - AR - Connection projects'!K9,'V3 - AR - Gen Reinforcement'!K9,'V4 - AR - Other Movements'!K9)</f>
        <v>0</v>
      </c>
      <c r="T9" s="1171">
        <f t="shared" ref="T9:T28" si="1">SUM(O9:S9)</f>
        <v>0</v>
      </c>
      <c r="U9" s="97"/>
      <c r="V9" s="828"/>
      <c r="W9" s="1172">
        <f>SUM('CV3 - Asset Replacement'!G145,'V2 - AR - Connection projects'!O9,'V3 - AR - Gen Reinforcement'!O9,'V4 - AR - Other Movements'!O9)</f>
        <v>0</v>
      </c>
      <c r="X9" s="1172">
        <f>SUM('CV3 - Asset Replacement'!H145,'V2 - AR - Connection projects'!P9,'V3 - AR - Gen Reinforcement'!P9,'V4 - AR - Other Movements'!P9)</f>
        <v>0</v>
      </c>
      <c r="Y9" s="1172">
        <f>SUM('CV3 - Asset Replacement'!I145,'V2 - AR - Connection projects'!Q9,'V3 - AR - Gen Reinforcement'!Q9,'V4 - AR - Other Movements'!Q9)</f>
        <v>0</v>
      </c>
      <c r="Z9" s="1172">
        <f>SUM('CV3 - Asset Replacement'!J145,'V2 - AR - Connection projects'!R9,'V3 - AR - Gen Reinforcement'!R9,'V4 - AR - Other Movements'!R9)</f>
        <v>0</v>
      </c>
      <c r="AA9" s="1172">
        <f>SUM('CV3 - Asset Replacement'!K145,'V2 - AR - Connection projects'!S9,'V3 - AR - Gen Reinforcement'!S9,'V4 - AR - Other Movements'!S9)</f>
        <v>0</v>
      </c>
      <c r="AB9" s="1171">
        <f t="shared" ref="AB9:AB28" si="2">SUM(W9:AA9)</f>
        <v>0</v>
      </c>
      <c r="AC9" s="97"/>
      <c r="AD9" s="828"/>
      <c r="AE9" s="828"/>
      <c r="AF9" s="828"/>
      <c r="AG9" s="828"/>
      <c r="AH9" s="828"/>
      <c r="AI9" s="828"/>
      <c r="AJ9" s="1171">
        <f t="shared" ref="AJ9:AJ28" si="3">SUM(AE9:AI9)</f>
        <v>0</v>
      </c>
    </row>
    <row r="10" spans="1:36" ht="12.75" customHeight="1">
      <c r="A10" s="260" t="s">
        <v>14</v>
      </c>
      <c r="B10" s="260" t="s">
        <v>23</v>
      </c>
      <c r="C10" s="260" t="s">
        <v>10</v>
      </c>
      <c r="D10" s="793" t="s">
        <v>710</v>
      </c>
      <c r="F10" s="828"/>
      <c r="G10" s="1172">
        <f t="shared" si="0"/>
        <v>0</v>
      </c>
      <c r="H10" s="1172">
        <f t="shared" si="0"/>
        <v>0</v>
      </c>
      <c r="I10" s="1172">
        <f t="shared" si="0"/>
        <v>0</v>
      </c>
      <c r="J10" s="1172">
        <f t="shared" si="0"/>
        <v>0</v>
      </c>
      <c r="K10" s="1172">
        <f t="shared" si="0"/>
        <v>0</v>
      </c>
      <c r="L10" s="1975"/>
      <c r="M10" s="97"/>
      <c r="N10" s="828"/>
      <c r="O10" s="1172">
        <f>SUM('CV3 - Asset Replacement'!G10,'V2 - AR - Connection projects'!G10,'V3 - AR - Gen Reinforcement'!G10,'V4 - AR - Other Movements'!G10)</f>
        <v>0</v>
      </c>
      <c r="P10" s="1172">
        <f>SUM('CV3 - Asset Replacement'!H10,'V2 - AR - Connection projects'!H10,'V3 - AR - Gen Reinforcement'!H10,'V4 - AR - Other Movements'!H10)</f>
        <v>0</v>
      </c>
      <c r="Q10" s="1172">
        <f>SUM('CV3 - Asset Replacement'!I10,'V2 - AR - Connection projects'!I10,'V3 - AR - Gen Reinforcement'!I10,'V4 - AR - Other Movements'!I10)</f>
        <v>0</v>
      </c>
      <c r="R10" s="1172">
        <f>SUM('CV3 - Asset Replacement'!J10,'V2 - AR - Connection projects'!J10,'V3 - AR - Gen Reinforcement'!J10,'V4 - AR - Other Movements'!J10)</f>
        <v>0</v>
      </c>
      <c r="S10" s="1172">
        <f>SUM('CV3 - Asset Replacement'!K10,'V2 - AR - Connection projects'!K10,'V3 - AR - Gen Reinforcement'!K10,'V4 - AR - Other Movements'!K10)</f>
        <v>0</v>
      </c>
      <c r="T10" s="1171">
        <f t="shared" si="1"/>
        <v>0</v>
      </c>
      <c r="U10" s="97"/>
      <c r="V10" s="828"/>
      <c r="W10" s="1172">
        <f>SUM('CV3 - Asset Replacement'!G146,'V2 - AR - Connection projects'!O10,'V3 - AR - Gen Reinforcement'!O10,'V4 - AR - Other Movements'!O10)</f>
        <v>0</v>
      </c>
      <c r="X10" s="1172">
        <f>SUM('CV3 - Asset Replacement'!H146,'V2 - AR - Connection projects'!P10,'V3 - AR - Gen Reinforcement'!P10,'V4 - AR - Other Movements'!P10)</f>
        <v>0</v>
      </c>
      <c r="Y10" s="1172">
        <f>SUM('CV3 - Asset Replacement'!I146,'V2 - AR - Connection projects'!Q10,'V3 - AR - Gen Reinforcement'!Q10,'V4 - AR - Other Movements'!Q10)</f>
        <v>0</v>
      </c>
      <c r="Z10" s="1172">
        <f>SUM('CV3 - Asset Replacement'!J146,'V2 - AR - Connection projects'!R10,'V3 - AR - Gen Reinforcement'!R10,'V4 - AR - Other Movements'!R10)</f>
        <v>0</v>
      </c>
      <c r="AA10" s="1172">
        <f>SUM('CV3 - Asset Replacement'!K146,'V2 - AR - Connection projects'!S10,'V3 - AR - Gen Reinforcement'!S10,'V4 - AR - Other Movements'!S10)</f>
        <v>0</v>
      </c>
      <c r="AB10" s="1171">
        <f t="shared" si="2"/>
        <v>0</v>
      </c>
      <c r="AC10" s="97"/>
      <c r="AD10" s="828"/>
      <c r="AE10" s="828"/>
      <c r="AF10" s="828"/>
      <c r="AG10" s="828"/>
      <c r="AH10" s="828"/>
      <c r="AI10" s="828"/>
      <c r="AJ10" s="1171">
        <f t="shared" si="3"/>
        <v>0</v>
      </c>
    </row>
    <row r="11" spans="1:36" ht="12.75" customHeight="1">
      <c r="A11" s="260" t="s">
        <v>14</v>
      </c>
      <c r="B11" s="260" t="s">
        <v>24</v>
      </c>
      <c r="C11" s="260" t="s">
        <v>10</v>
      </c>
      <c r="D11" s="793" t="s">
        <v>710</v>
      </c>
      <c r="F11" s="828"/>
      <c r="G11" s="1172">
        <f t="shared" si="0"/>
        <v>0</v>
      </c>
      <c r="H11" s="1172">
        <f t="shared" si="0"/>
        <v>0</v>
      </c>
      <c r="I11" s="1172">
        <f t="shared" si="0"/>
        <v>0</v>
      </c>
      <c r="J11" s="1172">
        <f t="shared" si="0"/>
        <v>0</v>
      </c>
      <c r="K11" s="1172">
        <f t="shared" si="0"/>
        <v>0</v>
      </c>
      <c r="L11" s="1975"/>
      <c r="M11" s="97"/>
      <c r="N11" s="828"/>
      <c r="O11" s="1172">
        <f>SUM('CV3 - Asset Replacement'!G11,'V2 - AR - Connection projects'!G11,'V3 - AR - Gen Reinforcement'!G11,'V4 - AR - Other Movements'!G11)</f>
        <v>0</v>
      </c>
      <c r="P11" s="1172">
        <f>SUM('CV3 - Asset Replacement'!H11,'V2 - AR - Connection projects'!H11,'V3 - AR - Gen Reinforcement'!H11,'V4 - AR - Other Movements'!H11)</f>
        <v>0</v>
      </c>
      <c r="Q11" s="1172">
        <f>SUM('CV3 - Asset Replacement'!I11,'V2 - AR - Connection projects'!I11,'V3 - AR - Gen Reinforcement'!I11,'V4 - AR - Other Movements'!I11)</f>
        <v>0</v>
      </c>
      <c r="R11" s="1172">
        <f>SUM('CV3 - Asset Replacement'!J11,'V2 - AR - Connection projects'!J11,'V3 - AR - Gen Reinforcement'!J11,'V4 - AR - Other Movements'!J11)</f>
        <v>0</v>
      </c>
      <c r="S11" s="1172">
        <f>SUM('CV3 - Asset Replacement'!K11,'V2 - AR - Connection projects'!K11,'V3 - AR - Gen Reinforcement'!K11,'V4 - AR - Other Movements'!K11)</f>
        <v>0</v>
      </c>
      <c r="T11" s="1171">
        <f t="shared" si="1"/>
        <v>0</v>
      </c>
      <c r="U11" s="97"/>
      <c r="V11" s="828"/>
      <c r="W11" s="1172">
        <f>SUM('CV3 - Asset Replacement'!G147,'V2 - AR - Connection projects'!O11,'V3 - AR - Gen Reinforcement'!O11,'V4 - AR - Other Movements'!O11)</f>
        <v>0</v>
      </c>
      <c r="X11" s="1172">
        <f>SUM('CV3 - Asset Replacement'!H147,'V2 - AR - Connection projects'!P11,'V3 - AR - Gen Reinforcement'!P11,'V4 - AR - Other Movements'!P11)</f>
        <v>0</v>
      </c>
      <c r="Y11" s="1172">
        <f>SUM('CV3 - Asset Replacement'!I147,'V2 - AR - Connection projects'!Q11,'V3 - AR - Gen Reinforcement'!Q11,'V4 - AR - Other Movements'!Q11)</f>
        <v>0</v>
      </c>
      <c r="Z11" s="1172">
        <f>SUM('CV3 - Asset Replacement'!J147,'V2 - AR - Connection projects'!R11,'V3 - AR - Gen Reinforcement'!R11,'V4 - AR - Other Movements'!R11)</f>
        <v>0</v>
      </c>
      <c r="AA11" s="1172">
        <f>SUM('CV3 - Asset Replacement'!K147,'V2 - AR - Connection projects'!S11,'V3 - AR - Gen Reinforcement'!S11,'V4 - AR - Other Movements'!S11)</f>
        <v>0</v>
      </c>
      <c r="AB11" s="1171">
        <f t="shared" si="2"/>
        <v>0</v>
      </c>
      <c r="AC11" s="97"/>
      <c r="AD11" s="828"/>
      <c r="AE11" s="828"/>
      <c r="AF11" s="828"/>
      <c r="AG11" s="828"/>
      <c r="AH11" s="828"/>
      <c r="AI11" s="828"/>
      <c r="AJ11" s="1171">
        <f t="shared" si="3"/>
        <v>0</v>
      </c>
    </row>
    <row r="12" spans="1:36" ht="12.75" customHeight="1">
      <c r="A12" s="260" t="s">
        <v>14</v>
      </c>
      <c r="B12" s="260" t="s">
        <v>554</v>
      </c>
      <c r="C12" s="260" t="s">
        <v>10</v>
      </c>
      <c r="D12" s="1282" t="s">
        <v>860</v>
      </c>
      <c r="F12" s="828"/>
      <c r="G12" s="1172">
        <f t="shared" si="0"/>
        <v>0</v>
      </c>
      <c r="H12" s="1172">
        <f t="shared" si="0"/>
        <v>0</v>
      </c>
      <c r="I12" s="1172">
        <f t="shared" si="0"/>
        <v>0</v>
      </c>
      <c r="J12" s="1172">
        <f t="shared" si="0"/>
        <v>0</v>
      </c>
      <c r="K12" s="1172">
        <f t="shared" si="0"/>
        <v>0</v>
      </c>
      <c r="L12" s="1975"/>
      <c r="M12" s="97"/>
      <c r="N12" s="828"/>
      <c r="O12" s="1172">
        <f>SUM('CV3 - Asset Replacement'!G12,'V2 - AR - Connection projects'!G12,'V3 - AR - Gen Reinforcement'!G12,'V4 - AR - Other Movements'!G12)</f>
        <v>0</v>
      </c>
      <c r="P12" s="1172">
        <f>SUM('CV3 - Asset Replacement'!H12,'V2 - AR - Connection projects'!H12,'V3 - AR - Gen Reinforcement'!H12,'V4 - AR - Other Movements'!H12)</f>
        <v>0</v>
      </c>
      <c r="Q12" s="1172">
        <f>SUM('CV3 - Asset Replacement'!I12,'V2 - AR - Connection projects'!I12,'V3 - AR - Gen Reinforcement'!I12,'V4 - AR - Other Movements'!I12)</f>
        <v>0</v>
      </c>
      <c r="R12" s="1172">
        <f>SUM('CV3 - Asset Replacement'!J12,'V2 - AR - Connection projects'!J12,'V3 - AR - Gen Reinforcement'!J12,'V4 - AR - Other Movements'!J12)</f>
        <v>0</v>
      </c>
      <c r="S12" s="1172">
        <f>SUM('CV3 - Asset Replacement'!K12,'V2 - AR - Connection projects'!K12,'V3 - AR - Gen Reinforcement'!K12,'V4 - AR - Other Movements'!K12)</f>
        <v>0</v>
      </c>
      <c r="T12" s="1171">
        <f t="shared" si="1"/>
        <v>0</v>
      </c>
      <c r="U12" s="97"/>
      <c r="V12" s="828"/>
      <c r="W12" s="1172">
        <f>SUM('CV3 - Asset Replacement'!G148,'V2 - AR - Connection projects'!O12,'V3 - AR - Gen Reinforcement'!O12,'V4 - AR - Other Movements'!O12)</f>
        <v>0</v>
      </c>
      <c r="X12" s="1172">
        <f>SUM('CV3 - Asset Replacement'!H148,'V2 - AR - Connection projects'!P12,'V3 - AR - Gen Reinforcement'!P12,'V4 - AR - Other Movements'!P12)</f>
        <v>0</v>
      </c>
      <c r="Y12" s="1172">
        <f>SUM('CV3 - Asset Replacement'!I148,'V2 - AR - Connection projects'!Q12,'V3 - AR - Gen Reinforcement'!Q12,'V4 - AR - Other Movements'!Q12)</f>
        <v>0</v>
      </c>
      <c r="Z12" s="1172">
        <f>SUM('CV3 - Asset Replacement'!J148,'V2 - AR - Connection projects'!R12,'V3 - AR - Gen Reinforcement'!R12,'V4 - AR - Other Movements'!R12)</f>
        <v>0</v>
      </c>
      <c r="AA12" s="1172">
        <f>SUM('CV3 - Asset Replacement'!K148,'V2 - AR - Connection projects'!S12,'V3 - AR - Gen Reinforcement'!S12,'V4 - AR - Other Movements'!S12)</f>
        <v>0</v>
      </c>
      <c r="AB12" s="1171">
        <f t="shared" si="2"/>
        <v>0</v>
      </c>
      <c r="AC12" s="97"/>
      <c r="AD12" s="828"/>
      <c r="AE12" s="828"/>
      <c r="AF12" s="828"/>
      <c r="AG12" s="828"/>
      <c r="AH12" s="828"/>
      <c r="AI12" s="828"/>
      <c r="AJ12" s="1171">
        <f t="shared" si="3"/>
        <v>0</v>
      </c>
    </row>
    <row r="13" spans="1:36" ht="12.75" customHeight="1">
      <c r="A13" s="260" t="s">
        <v>14</v>
      </c>
      <c r="B13" s="689" t="s">
        <v>20</v>
      </c>
      <c r="C13" s="260" t="s">
        <v>10</v>
      </c>
      <c r="D13" s="793" t="s">
        <v>659</v>
      </c>
      <c r="F13" s="828"/>
      <c r="G13" s="1172">
        <f t="shared" si="0"/>
        <v>0</v>
      </c>
      <c r="H13" s="1172">
        <f t="shared" si="0"/>
        <v>0</v>
      </c>
      <c r="I13" s="1172">
        <f t="shared" si="0"/>
        <v>0</v>
      </c>
      <c r="J13" s="1172">
        <f t="shared" si="0"/>
        <v>0</v>
      </c>
      <c r="K13" s="1172">
        <f t="shared" si="0"/>
        <v>0</v>
      </c>
      <c r="L13" s="1975"/>
      <c r="M13" s="97"/>
      <c r="N13" s="828"/>
      <c r="O13" s="1172">
        <f>SUM('CV3 - Asset Replacement'!G13,'V2 - AR - Connection projects'!G13,'V3 - AR - Gen Reinforcement'!G13,'V4 - AR - Other Movements'!G13)</f>
        <v>0</v>
      </c>
      <c r="P13" s="1172">
        <f>SUM('CV3 - Asset Replacement'!H13,'V2 - AR - Connection projects'!H13,'V3 - AR - Gen Reinforcement'!H13,'V4 - AR - Other Movements'!H13)</f>
        <v>0</v>
      </c>
      <c r="Q13" s="1172">
        <f>SUM('CV3 - Asset Replacement'!I13,'V2 - AR - Connection projects'!I13,'V3 - AR - Gen Reinforcement'!I13,'V4 - AR - Other Movements'!I13)</f>
        <v>0</v>
      </c>
      <c r="R13" s="1172">
        <f>SUM('CV3 - Asset Replacement'!J13,'V2 - AR - Connection projects'!J13,'V3 - AR - Gen Reinforcement'!J13,'V4 - AR - Other Movements'!J13)</f>
        <v>0</v>
      </c>
      <c r="S13" s="1172">
        <f>SUM('CV3 - Asset Replacement'!K13,'V2 - AR - Connection projects'!K13,'V3 - AR - Gen Reinforcement'!K13,'V4 - AR - Other Movements'!K13)</f>
        <v>0</v>
      </c>
      <c r="T13" s="1171">
        <f t="shared" si="1"/>
        <v>0</v>
      </c>
      <c r="U13" s="97"/>
      <c r="V13" s="828"/>
      <c r="W13" s="1172">
        <f>SUM('CV3 - Asset Replacement'!G149,'V2 - AR - Connection projects'!O13,'V3 - AR - Gen Reinforcement'!O13,'V4 - AR - Other Movements'!O13)</f>
        <v>0</v>
      </c>
      <c r="X13" s="1172">
        <f>SUM('CV3 - Asset Replacement'!H149,'V2 - AR - Connection projects'!P13,'V3 - AR - Gen Reinforcement'!P13,'V4 - AR - Other Movements'!P13)</f>
        <v>0</v>
      </c>
      <c r="Y13" s="1172">
        <f>SUM('CV3 - Asset Replacement'!I149,'V2 - AR - Connection projects'!Q13,'V3 - AR - Gen Reinforcement'!Q13,'V4 - AR - Other Movements'!Q13)</f>
        <v>0</v>
      </c>
      <c r="Z13" s="1172">
        <f>SUM('CV3 - Asset Replacement'!J149,'V2 - AR - Connection projects'!R13,'V3 - AR - Gen Reinforcement'!R13,'V4 - AR - Other Movements'!R13)</f>
        <v>0</v>
      </c>
      <c r="AA13" s="1172">
        <f>SUM('CV3 - Asset Replacement'!K149,'V2 - AR - Connection projects'!S13,'V3 - AR - Gen Reinforcement'!S13,'V4 - AR - Other Movements'!S13)</f>
        <v>0</v>
      </c>
      <c r="AB13" s="1171">
        <f t="shared" si="2"/>
        <v>0</v>
      </c>
      <c r="AC13" s="97"/>
      <c r="AD13" s="828"/>
      <c r="AE13" s="828"/>
      <c r="AF13" s="828"/>
      <c r="AG13" s="828"/>
      <c r="AH13" s="828"/>
      <c r="AI13" s="828"/>
      <c r="AJ13" s="1171">
        <f t="shared" si="3"/>
        <v>0</v>
      </c>
    </row>
    <row r="14" spans="1:36" ht="12.75" customHeight="1">
      <c r="A14" s="260" t="s">
        <v>14</v>
      </c>
      <c r="B14" s="38" t="s">
        <v>252</v>
      </c>
      <c r="C14" s="260" t="s">
        <v>10</v>
      </c>
      <c r="D14" s="796" t="s">
        <v>659</v>
      </c>
      <c r="F14" s="828"/>
      <c r="G14" s="1172">
        <f t="shared" si="0"/>
        <v>0</v>
      </c>
      <c r="H14" s="1172">
        <f t="shared" si="0"/>
        <v>0</v>
      </c>
      <c r="I14" s="1172">
        <f t="shared" si="0"/>
        <v>0</v>
      </c>
      <c r="J14" s="1172">
        <f t="shared" si="0"/>
        <v>0</v>
      </c>
      <c r="K14" s="1172">
        <f t="shared" si="0"/>
        <v>0</v>
      </c>
      <c r="L14" s="1975"/>
      <c r="M14" s="97"/>
      <c r="N14" s="828"/>
      <c r="O14" s="1172">
        <f>SUM('CV3 - Asset Replacement'!G14,'V2 - AR - Connection projects'!G14,'V3 - AR - Gen Reinforcement'!G14,'V4 - AR - Other Movements'!G14)</f>
        <v>0</v>
      </c>
      <c r="P14" s="1172">
        <f>SUM('CV3 - Asset Replacement'!H14,'V2 - AR - Connection projects'!H14,'V3 - AR - Gen Reinforcement'!H14,'V4 - AR - Other Movements'!H14)</f>
        <v>0</v>
      </c>
      <c r="Q14" s="1172">
        <f>SUM('CV3 - Asset Replacement'!I14,'V2 - AR - Connection projects'!I14,'V3 - AR - Gen Reinforcement'!I14,'V4 - AR - Other Movements'!I14)</f>
        <v>0</v>
      </c>
      <c r="R14" s="1172">
        <f>SUM('CV3 - Asset Replacement'!J14,'V2 - AR - Connection projects'!J14,'V3 - AR - Gen Reinforcement'!J14,'V4 - AR - Other Movements'!J14)</f>
        <v>0</v>
      </c>
      <c r="S14" s="1172">
        <f>SUM('CV3 - Asset Replacement'!K14,'V2 - AR - Connection projects'!K14,'V3 - AR - Gen Reinforcement'!K14,'V4 - AR - Other Movements'!K14)</f>
        <v>0</v>
      </c>
      <c r="T14" s="1171">
        <f t="shared" si="1"/>
        <v>0</v>
      </c>
      <c r="U14" s="97"/>
      <c r="V14" s="828"/>
      <c r="W14" s="1172">
        <f>SUM('CV3 - Asset Replacement'!G150,'V2 - AR - Connection projects'!O14,'V3 - AR - Gen Reinforcement'!O14,'V4 - AR - Other Movements'!O14)</f>
        <v>0</v>
      </c>
      <c r="X14" s="1172">
        <f>SUM('CV3 - Asset Replacement'!H150,'V2 - AR - Connection projects'!P14,'V3 - AR - Gen Reinforcement'!P14,'V4 - AR - Other Movements'!P14)</f>
        <v>0</v>
      </c>
      <c r="Y14" s="1172">
        <f>SUM('CV3 - Asset Replacement'!I150,'V2 - AR - Connection projects'!Q14,'V3 - AR - Gen Reinforcement'!Q14,'V4 - AR - Other Movements'!Q14)</f>
        <v>0</v>
      </c>
      <c r="Z14" s="1172">
        <f>SUM('CV3 - Asset Replacement'!J150,'V2 - AR - Connection projects'!R14,'V3 - AR - Gen Reinforcement'!R14,'V4 - AR - Other Movements'!R14)</f>
        <v>0</v>
      </c>
      <c r="AA14" s="1172">
        <f>SUM('CV3 - Asset Replacement'!K150,'V2 - AR - Connection projects'!S14,'V3 - AR - Gen Reinforcement'!S14,'V4 - AR - Other Movements'!S14)</f>
        <v>0</v>
      </c>
      <c r="AB14" s="1171">
        <f t="shared" si="2"/>
        <v>0</v>
      </c>
      <c r="AC14" s="97"/>
      <c r="AD14" s="828"/>
      <c r="AE14" s="828"/>
      <c r="AF14" s="828"/>
      <c r="AG14" s="828"/>
      <c r="AH14" s="828"/>
      <c r="AI14" s="828"/>
      <c r="AJ14" s="1171">
        <f t="shared" si="3"/>
        <v>0</v>
      </c>
    </row>
    <row r="15" spans="1:36" ht="12.75" customHeight="1">
      <c r="A15" s="260" t="s">
        <v>16</v>
      </c>
      <c r="B15" s="689" t="s">
        <v>25</v>
      </c>
      <c r="C15" s="260" t="s">
        <v>10</v>
      </c>
      <c r="D15" s="793" t="s">
        <v>659</v>
      </c>
      <c r="F15" s="828"/>
      <c r="G15" s="1172">
        <f t="shared" si="0"/>
        <v>0</v>
      </c>
      <c r="H15" s="1172">
        <f t="shared" si="0"/>
        <v>0</v>
      </c>
      <c r="I15" s="1172">
        <f t="shared" si="0"/>
        <v>0</v>
      </c>
      <c r="J15" s="1172">
        <f t="shared" si="0"/>
        <v>0</v>
      </c>
      <c r="K15" s="1172">
        <f t="shared" si="0"/>
        <v>0</v>
      </c>
      <c r="L15" s="1975"/>
      <c r="M15" s="97"/>
      <c r="N15" s="828"/>
      <c r="O15" s="1172">
        <f>SUM('CV3 - Asset Replacement'!G15,'V2 - AR - Connection projects'!G15,'V3 - AR - Gen Reinforcement'!G15,'V4 - AR - Other Movements'!G15)</f>
        <v>0</v>
      </c>
      <c r="P15" s="1172">
        <f>SUM('CV3 - Asset Replacement'!H15,'V2 - AR - Connection projects'!H15,'V3 - AR - Gen Reinforcement'!H15,'V4 - AR - Other Movements'!H15)</f>
        <v>0</v>
      </c>
      <c r="Q15" s="1172">
        <f>SUM('CV3 - Asset Replacement'!I15,'V2 - AR - Connection projects'!I15,'V3 - AR - Gen Reinforcement'!I15,'V4 - AR - Other Movements'!I15)</f>
        <v>0</v>
      </c>
      <c r="R15" s="1172">
        <f>SUM('CV3 - Asset Replacement'!J15,'V2 - AR - Connection projects'!J15,'V3 - AR - Gen Reinforcement'!J15,'V4 - AR - Other Movements'!J15)</f>
        <v>0</v>
      </c>
      <c r="S15" s="1172">
        <f>SUM('CV3 - Asset Replacement'!K15,'V2 - AR - Connection projects'!K15,'V3 - AR - Gen Reinforcement'!K15,'V4 - AR - Other Movements'!K15)</f>
        <v>0</v>
      </c>
      <c r="T15" s="1171">
        <f t="shared" si="1"/>
        <v>0</v>
      </c>
      <c r="U15" s="97"/>
      <c r="V15" s="828"/>
      <c r="W15" s="1172">
        <f>SUM('CV3 - Asset Replacement'!G151,'V2 - AR - Connection projects'!O15,'V3 - AR - Gen Reinforcement'!O15,'V4 - AR - Other Movements'!O15)</f>
        <v>0</v>
      </c>
      <c r="X15" s="1172">
        <f>SUM('CV3 - Asset Replacement'!H151,'V2 - AR - Connection projects'!P15,'V3 - AR - Gen Reinforcement'!P15,'V4 - AR - Other Movements'!P15)</f>
        <v>0</v>
      </c>
      <c r="Y15" s="1172">
        <f>SUM('CV3 - Asset Replacement'!I151,'V2 - AR - Connection projects'!Q15,'V3 - AR - Gen Reinforcement'!Q15,'V4 - AR - Other Movements'!Q15)</f>
        <v>0</v>
      </c>
      <c r="Z15" s="1172">
        <f>SUM('CV3 - Asset Replacement'!J151,'V2 - AR - Connection projects'!R15,'V3 - AR - Gen Reinforcement'!R15,'V4 - AR - Other Movements'!R15)</f>
        <v>0</v>
      </c>
      <c r="AA15" s="1172">
        <f>SUM('CV3 - Asset Replacement'!K151,'V2 - AR - Connection projects'!S15,'V3 - AR - Gen Reinforcement'!S15,'V4 - AR - Other Movements'!S15)</f>
        <v>0</v>
      </c>
      <c r="AB15" s="1171">
        <f t="shared" si="2"/>
        <v>0</v>
      </c>
      <c r="AC15" s="97"/>
      <c r="AD15" s="828"/>
      <c r="AE15" s="828"/>
      <c r="AF15" s="828"/>
      <c r="AG15" s="828"/>
      <c r="AH15" s="828"/>
      <c r="AI15" s="828"/>
      <c r="AJ15" s="1171">
        <f t="shared" si="3"/>
        <v>0</v>
      </c>
    </row>
    <row r="16" spans="1:36" ht="12.75" customHeight="1">
      <c r="A16" s="260" t="s">
        <v>16</v>
      </c>
      <c r="B16" s="689" t="s">
        <v>26</v>
      </c>
      <c r="C16" s="260" t="s">
        <v>10</v>
      </c>
      <c r="D16" s="793" t="s">
        <v>659</v>
      </c>
      <c r="F16" s="828"/>
      <c r="G16" s="1172">
        <f t="shared" si="0"/>
        <v>0</v>
      </c>
      <c r="H16" s="1172">
        <f t="shared" si="0"/>
        <v>0</v>
      </c>
      <c r="I16" s="1172">
        <f t="shared" si="0"/>
        <v>0</v>
      </c>
      <c r="J16" s="1172">
        <f t="shared" si="0"/>
        <v>0</v>
      </c>
      <c r="K16" s="1172">
        <f t="shared" si="0"/>
        <v>0</v>
      </c>
      <c r="L16" s="1975"/>
      <c r="M16" s="97"/>
      <c r="N16" s="828"/>
      <c r="O16" s="1172">
        <f>SUM('CV3 - Asset Replacement'!G16,'V2 - AR - Connection projects'!G16,'V3 - AR - Gen Reinforcement'!G16,'V4 - AR - Other Movements'!G16)</f>
        <v>0</v>
      </c>
      <c r="P16" s="1172">
        <f>SUM('CV3 - Asset Replacement'!H16,'V2 - AR - Connection projects'!H16,'V3 - AR - Gen Reinforcement'!H16,'V4 - AR - Other Movements'!H16)</f>
        <v>0</v>
      </c>
      <c r="Q16" s="1172">
        <f>SUM('CV3 - Asset Replacement'!I16,'V2 - AR - Connection projects'!I16,'V3 - AR - Gen Reinforcement'!I16,'V4 - AR - Other Movements'!I16)</f>
        <v>0</v>
      </c>
      <c r="R16" s="1172">
        <f>SUM('CV3 - Asset Replacement'!J16,'V2 - AR - Connection projects'!J16,'V3 - AR - Gen Reinforcement'!J16,'V4 - AR - Other Movements'!J16)</f>
        <v>0</v>
      </c>
      <c r="S16" s="1172">
        <f>SUM('CV3 - Asset Replacement'!K16,'V2 - AR - Connection projects'!K16,'V3 - AR - Gen Reinforcement'!K16,'V4 - AR - Other Movements'!K16)</f>
        <v>0</v>
      </c>
      <c r="T16" s="1171">
        <f t="shared" si="1"/>
        <v>0</v>
      </c>
      <c r="U16" s="97"/>
      <c r="V16" s="828"/>
      <c r="W16" s="1172">
        <f>SUM('CV3 - Asset Replacement'!G152,'V2 - AR - Connection projects'!O16,'V3 - AR - Gen Reinforcement'!O16,'V4 - AR - Other Movements'!O16)</f>
        <v>0</v>
      </c>
      <c r="X16" s="1172">
        <f>SUM('CV3 - Asset Replacement'!H152,'V2 - AR - Connection projects'!P16,'V3 - AR - Gen Reinforcement'!P16,'V4 - AR - Other Movements'!P16)</f>
        <v>0</v>
      </c>
      <c r="Y16" s="1172">
        <f>SUM('CV3 - Asset Replacement'!I152,'V2 - AR - Connection projects'!Q16,'V3 - AR - Gen Reinforcement'!Q16,'V4 - AR - Other Movements'!Q16)</f>
        <v>0</v>
      </c>
      <c r="Z16" s="1172">
        <f>SUM('CV3 - Asset Replacement'!J152,'V2 - AR - Connection projects'!R16,'V3 - AR - Gen Reinforcement'!R16,'V4 - AR - Other Movements'!R16)</f>
        <v>0</v>
      </c>
      <c r="AA16" s="1172">
        <f>SUM('CV3 - Asset Replacement'!K152,'V2 - AR - Connection projects'!S16,'V3 - AR - Gen Reinforcement'!S16,'V4 - AR - Other Movements'!S16)</f>
        <v>0</v>
      </c>
      <c r="AB16" s="1171">
        <f t="shared" si="2"/>
        <v>0</v>
      </c>
      <c r="AC16" s="97"/>
      <c r="AD16" s="828"/>
      <c r="AE16" s="828"/>
      <c r="AF16" s="828"/>
      <c r="AG16" s="828"/>
      <c r="AH16" s="828"/>
      <c r="AI16" s="828"/>
      <c r="AJ16" s="1171">
        <f t="shared" si="3"/>
        <v>0</v>
      </c>
    </row>
    <row r="17" spans="1:36" ht="12.75" customHeight="1">
      <c r="A17" s="260" t="s">
        <v>16</v>
      </c>
      <c r="B17" s="689" t="s">
        <v>555</v>
      </c>
      <c r="C17" s="260" t="s">
        <v>10</v>
      </c>
      <c r="D17" s="793" t="s">
        <v>659</v>
      </c>
      <c r="F17" s="828"/>
      <c r="G17" s="1172">
        <f t="shared" si="0"/>
        <v>0</v>
      </c>
      <c r="H17" s="1172">
        <f t="shared" si="0"/>
        <v>0</v>
      </c>
      <c r="I17" s="1172">
        <f t="shared" si="0"/>
        <v>0</v>
      </c>
      <c r="J17" s="1172">
        <f t="shared" si="0"/>
        <v>0</v>
      </c>
      <c r="K17" s="1172">
        <f t="shared" si="0"/>
        <v>0</v>
      </c>
      <c r="L17" s="1975"/>
      <c r="M17" s="97"/>
      <c r="N17" s="828"/>
      <c r="O17" s="1172">
        <f>SUM('CV3 - Asset Replacement'!G17,'V2 - AR - Connection projects'!G17,'V3 - AR - Gen Reinforcement'!G17,'V4 - AR - Other Movements'!G17)</f>
        <v>0</v>
      </c>
      <c r="P17" s="1172">
        <f>SUM('CV3 - Asset Replacement'!H17,'V2 - AR - Connection projects'!H17,'V3 - AR - Gen Reinforcement'!H17,'V4 - AR - Other Movements'!H17)</f>
        <v>0</v>
      </c>
      <c r="Q17" s="1172">
        <f>SUM('CV3 - Asset Replacement'!I17,'V2 - AR - Connection projects'!I17,'V3 - AR - Gen Reinforcement'!I17,'V4 - AR - Other Movements'!I17)</f>
        <v>0</v>
      </c>
      <c r="R17" s="1172">
        <f>SUM('CV3 - Asset Replacement'!J17,'V2 - AR - Connection projects'!J17,'V3 - AR - Gen Reinforcement'!J17,'V4 - AR - Other Movements'!J17)</f>
        <v>0</v>
      </c>
      <c r="S17" s="1172">
        <f>SUM('CV3 - Asset Replacement'!K17,'V2 - AR - Connection projects'!K17,'V3 - AR - Gen Reinforcement'!K17,'V4 - AR - Other Movements'!K17)</f>
        <v>0</v>
      </c>
      <c r="T17" s="1171">
        <f t="shared" si="1"/>
        <v>0</v>
      </c>
      <c r="U17" s="97"/>
      <c r="V17" s="828"/>
      <c r="W17" s="1172">
        <f>SUM('CV3 - Asset Replacement'!G153,'V2 - AR - Connection projects'!O17,'V3 - AR - Gen Reinforcement'!O17,'V4 - AR - Other Movements'!O17)</f>
        <v>0</v>
      </c>
      <c r="X17" s="1172">
        <f>SUM('CV3 - Asset Replacement'!H153,'V2 - AR - Connection projects'!P17,'V3 - AR - Gen Reinforcement'!P17,'V4 - AR - Other Movements'!P17)</f>
        <v>0</v>
      </c>
      <c r="Y17" s="1172">
        <f>SUM('CV3 - Asset Replacement'!I153,'V2 - AR - Connection projects'!Q17,'V3 - AR - Gen Reinforcement'!Q17,'V4 - AR - Other Movements'!Q17)</f>
        <v>0</v>
      </c>
      <c r="Z17" s="1172">
        <f>SUM('CV3 - Asset Replacement'!J153,'V2 - AR - Connection projects'!R17,'V3 - AR - Gen Reinforcement'!R17,'V4 - AR - Other Movements'!R17)</f>
        <v>0</v>
      </c>
      <c r="AA17" s="1172">
        <f>SUM('CV3 - Asset Replacement'!K153,'V2 - AR - Connection projects'!S17,'V3 - AR - Gen Reinforcement'!S17,'V4 - AR - Other Movements'!S17)</f>
        <v>0</v>
      </c>
      <c r="AB17" s="1171">
        <f t="shared" si="2"/>
        <v>0</v>
      </c>
      <c r="AC17" s="97"/>
      <c r="AD17" s="828"/>
      <c r="AE17" s="828"/>
      <c r="AF17" s="828"/>
      <c r="AG17" s="828"/>
      <c r="AH17" s="828"/>
      <c r="AI17" s="828"/>
      <c r="AJ17" s="1171">
        <f t="shared" si="3"/>
        <v>0</v>
      </c>
    </row>
    <row r="18" spans="1:36" ht="12.75" customHeight="1">
      <c r="A18" s="260" t="s">
        <v>16</v>
      </c>
      <c r="B18" s="689" t="s">
        <v>27</v>
      </c>
      <c r="C18" s="260" t="s">
        <v>10</v>
      </c>
      <c r="D18" s="793" t="s">
        <v>659</v>
      </c>
      <c r="F18" s="828"/>
      <c r="G18" s="1172">
        <f t="shared" si="0"/>
        <v>0</v>
      </c>
      <c r="H18" s="1172">
        <f t="shared" si="0"/>
        <v>0</v>
      </c>
      <c r="I18" s="1172">
        <f t="shared" si="0"/>
        <v>0</v>
      </c>
      <c r="J18" s="1172">
        <f t="shared" si="0"/>
        <v>0</v>
      </c>
      <c r="K18" s="1172">
        <f t="shared" si="0"/>
        <v>0</v>
      </c>
      <c r="L18" s="1975"/>
      <c r="M18" s="97"/>
      <c r="N18" s="828"/>
      <c r="O18" s="1172">
        <f>SUM('CV3 - Asset Replacement'!G18,'V2 - AR - Connection projects'!G18,'V3 - AR - Gen Reinforcement'!G18,'V4 - AR - Other Movements'!G18)</f>
        <v>0</v>
      </c>
      <c r="P18" s="1172">
        <f>SUM('CV3 - Asset Replacement'!H18,'V2 - AR - Connection projects'!H18,'V3 - AR - Gen Reinforcement'!H18,'V4 - AR - Other Movements'!H18)</f>
        <v>0</v>
      </c>
      <c r="Q18" s="1172">
        <f>SUM('CV3 - Asset Replacement'!I18,'V2 - AR - Connection projects'!I18,'V3 - AR - Gen Reinforcement'!I18,'V4 - AR - Other Movements'!I18)</f>
        <v>0</v>
      </c>
      <c r="R18" s="1172">
        <f>SUM('CV3 - Asset Replacement'!J18,'V2 - AR - Connection projects'!J18,'V3 - AR - Gen Reinforcement'!J18,'V4 - AR - Other Movements'!J18)</f>
        <v>0</v>
      </c>
      <c r="S18" s="1172">
        <f>SUM('CV3 - Asset Replacement'!K18,'V2 - AR - Connection projects'!K18,'V3 - AR - Gen Reinforcement'!K18,'V4 - AR - Other Movements'!K18)</f>
        <v>0</v>
      </c>
      <c r="T18" s="1171">
        <f t="shared" si="1"/>
        <v>0</v>
      </c>
      <c r="U18" s="97"/>
      <c r="V18" s="828"/>
      <c r="W18" s="1172">
        <f>SUM('CV3 - Asset Replacement'!G154,'V2 - AR - Connection projects'!O18,'V3 - AR - Gen Reinforcement'!O18,'V4 - AR - Other Movements'!O18)</f>
        <v>0</v>
      </c>
      <c r="X18" s="1172">
        <f>SUM('CV3 - Asset Replacement'!H154,'V2 - AR - Connection projects'!P18,'V3 - AR - Gen Reinforcement'!P18,'V4 - AR - Other Movements'!P18)</f>
        <v>0</v>
      </c>
      <c r="Y18" s="1172">
        <f>SUM('CV3 - Asset Replacement'!I154,'V2 - AR - Connection projects'!Q18,'V3 - AR - Gen Reinforcement'!Q18,'V4 - AR - Other Movements'!Q18)</f>
        <v>0</v>
      </c>
      <c r="Z18" s="1172">
        <f>SUM('CV3 - Asset Replacement'!J154,'V2 - AR - Connection projects'!R18,'V3 - AR - Gen Reinforcement'!R18,'V4 - AR - Other Movements'!R18)</f>
        <v>0</v>
      </c>
      <c r="AA18" s="1172">
        <f>SUM('CV3 - Asset Replacement'!K154,'V2 - AR - Connection projects'!S18,'V3 - AR - Gen Reinforcement'!S18,'V4 - AR - Other Movements'!S18)</f>
        <v>0</v>
      </c>
      <c r="AB18" s="1171">
        <f t="shared" si="2"/>
        <v>0</v>
      </c>
      <c r="AC18" s="97"/>
      <c r="AD18" s="828"/>
      <c r="AE18" s="828"/>
      <c r="AF18" s="828"/>
      <c r="AG18" s="828"/>
      <c r="AH18" s="828"/>
      <c r="AI18" s="828"/>
      <c r="AJ18" s="1171">
        <f t="shared" si="3"/>
        <v>0</v>
      </c>
    </row>
    <row r="19" spans="1:36" ht="12.75" customHeight="1">
      <c r="A19" s="260" t="s">
        <v>16</v>
      </c>
      <c r="B19" s="689" t="s">
        <v>556</v>
      </c>
      <c r="C19" s="260" t="s">
        <v>10</v>
      </c>
      <c r="D19" s="793" t="s">
        <v>659</v>
      </c>
      <c r="F19" s="828"/>
      <c r="G19" s="1172">
        <f t="shared" si="0"/>
        <v>0</v>
      </c>
      <c r="H19" s="1172">
        <f t="shared" si="0"/>
        <v>0</v>
      </c>
      <c r="I19" s="1172">
        <f t="shared" si="0"/>
        <v>0</v>
      </c>
      <c r="J19" s="1172">
        <f t="shared" si="0"/>
        <v>0</v>
      </c>
      <c r="K19" s="1172">
        <f t="shared" si="0"/>
        <v>0</v>
      </c>
      <c r="L19" s="1975"/>
      <c r="M19" s="97"/>
      <c r="N19" s="828"/>
      <c r="O19" s="1172">
        <f>SUM('CV3 - Asset Replacement'!G19,'V2 - AR - Connection projects'!G19,'V3 - AR - Gen Reinforcement'!G19,'V4 - AR - Other Movements'!G19)</f>
        <v>0</v>
      </c>
      <c r="P19" s="1172">
        <f>SUM('CV3 - Asset Replacement'!H19,'V2 - AR - Connection projects'!H19,'V3 - AR - Gen Reinforcement'!H19,'V4 - AR - Other Movements'!H19)</f>
        <v>0</v>
      </c>
      <c r="Q19" s="1172">
        <f>SUM('CV3 - Asset Replacement'!I19,'V2 - AR - Connection projects'!I19,'V3 - AR - Gen Reinforcement'!I19,'V4 - AR - Other Movements'!I19)</f>
        <v>0</v>
      </c>
      <c r="R19" s="1172">
        <f>SUM('CV3 - Asset Replacement'!J19,'V2 - AR - Connection projects'!J19,'V3 - AR - Gen Reinforcement'!J19,'V4 - AR - Other Movements'!J19)</f>
        <v>0</v>
      </c>
      <c r="S19" s="1172">
        <f>SUM('CV3 - Asset Replacement'!K19,'V2 - AR - Connection projects'!K19,'V3 - AR - Gen Reinforcement'!K19,'V4 - AR - Other Movements'!K19)</f>
        <v>0</v>
      </c>
      <c r="T19" s="1171">
        <f t="shared" si="1"/>
        <v>0</v>
      </c>
      <c r="U19" s="97"/>
      <c r="V19" s="828"/>
      <c r="W19" s="1172">
        <f>SUM('CV3 - Asset Replacement'!G155,'V2 - AR - Connection projects'!O19,'V3 - AR - Gen Reinforcement'!O19,'V4 - AR - Other Movements'!O19)</f>
        <v>0</v>
      </c>
      <c r="X19" s="1172">
        <f>SUM('CV3 - Asset Replacement'!H155,'V2 - AR - Connection projects'!P19,'V3 - AR - Gen Reinforcement'!P19,'V4 - AR - Other Movements'!P19)</f>
        <v>0</v>
      </c>
      <c r="Y19" s="1172">
        <f>SUM('CV3 - Asset Replacement'!I155,'V2 - AR - Connection projects'!Q19,'V3 - AR - Gen Reinforcement'!Q19,'V4 - AR - Other Movements'!Q19)</f>
        <v>0</v>
      </c>
      <c r="Z19" s="1172">
        <f>SUM('CV3 - Asset Replacement'!J155,'V2 - AR - Connection projects'!R19,'V3 - AR - Gen Reinforcement'!R19,'V4 - AR - Other Movements'!R19)</f>
        <v>0</v>
      </c>
      <c r="AA19" s="1172">
        <f>SUM('CV3 - Asset Replacement'!K155,'V2 - AR - Connection projects'!S19,'V3 - AR - Gen Reinforcement'!S19,'V4 - AR - Other Movements'!S19)</f>
        <v>0</v>
      </c>
      <c r="AB19" s="1171">
        <f t="shared" si="2"/>
        <v>0</v>
      </c>
      <c r="AC19" s="97"/>
      <c r="AD19" s="828"/>
      <c r="AE19" s="828"/>
      <c r="AF19" s="828"/>
      <c r="AG19" s="828"/>
      <c r="AH19" s="828"/>
      <c r="AI19" s="828"/>
      <c r="AJ19" s="1171">
        <f t="shared" si="3"/>
        <v>0</v>
      </c>
    </row>
    <row r="20" spans="1:36" ht="12.75" customHeight="1">
      <c r="A20" s="260" t="s">
        <v>16</v>
      </c>
      <c r="B20" s="689" t="s">
        <v>557</v>
      </c>
      <c r="C20" s="260" t="s">
        <v>10</v>
      </c>
      <c r="D20" s="793" t="s">
        <v>659</v>
      </c>
      <c r="F20" s="828"/>
      <c r="G20" s="1172">
        <f t="shared" si="0"/>
        <v>0</v>
      </c>
      <c r="H20" s="1172">
        <f t="shared" si="0"/>
        <v>0</v>
      </c>
      <c r="I20" s="1172">
        <f t="shared" si="0"/>
        <v>0</v>
      </c>
      <c r="J20" s="1172">
        <f t="shared" si="0"/>
        <v>0</v>
      </c>
      <c r="K20" s="1172">
        <f t="shared" si="0"/>
        <v>0</v>
      </c>
      <c r="L20" s="1975"/>
      <c r="M20" s="97"/>
      <c r="N20" s="828"/>
      <c r="O20" s="1172">
        <f>SUM('CV3 - Asset Replacement'!G20,'V2 - AR - Connection projects'!G20,'V3 - AR - Gen Reinforcement'!G20,'V4 - AR - Other Movements'!G20)</f>
        <v>0</v>
      </c>
      <c r="P20" s="1172">
        <f>SUM('CV3 - Asset Replacement'!H20,'V2 - AR - Connection projects'!H20,'V3 - AR - Gen Reinforcement'!H20,'V4 - AR - Other Movements'!H20)</f>
        <v>0</v>
      </c>
      <c r="Q20" s="1172">
        <f>SUM('CV3 - Asset Replacement'!I20,'V2 - AR - Connection projects'!I20,'V3 - AR - Gen Reinforcement'!I20,'V4 - AR - Other Movements'!I20)</f>
        <v>0</v>
      </c>
      <c r="R20" s="1172">
        <f>SUM('CV3 - Asset Replacement'!J20,'V2 - AR - Connection projects'!J20,'V3 - AR - Gen Reinforcement'!J20,'V4 - AR - Other Movements'!J20)</f>
        <v>0</v>
      </c>
      <c r="S20" s="1172">
        <f>SUM('CV3 - Asset Replacement'!K20,'V2 - AR - Connection projects'!K20,'V3 - AR - Gen Reinforcement'!K20,'V4 - AR - Other Movements'!K20)</f>
        <v>0</v>
      </c>
      <c r="T20" s="1171">
        <f t="shared" si="1"/>
        <v>0</v>
      </c>
      <c r="U20" s="97"/>
      <c r="V20" s="828"/>
      <c r="W20" s="1172">
        <f>SUM('CV3 - Asset Replacement'!G156,'V2 - AR - Connection projects'!O20,'V3 - AR - Gen Reinforcement'!O20,'V4 - AR - Other Movements'!O20)</f>
        <v>0</v>
      </c>
      <c r="X20" s="1172">
        <f>SUM('CV3 - Asset Replacement'!H156,'V2 - AR - Connection projects'!P20,'V3 - AR - Gen Reinforcement'!P20,'V4 - AR - Other Movements'!P20)</f>
        <v>0</v>
      </c>
      <c r="Y20" s="1172">
        <f>SUM('CV3 - Asset Replacement'!I156,'V2 - AR - Connection projects'!Q20,'V3 - AR - Gen Reinforcement'!Q20,'V4 - AR - Other Movements'!Q20)</f>
        <v>0</v>
      </c>
      <c r="Z20" s="1172">
        <f>SUM('CV3 - Asset Replacement'!J156,'V2 - AR - Connection projects'!R20,'V3 - AR - Gen Reinforcement'!R20,'V4 - AR - Other Movements'!R20)</f>
        <v>0</v>
      </c>
      <c r="AA20" s="1172">
        <f>SUM('CV3 - Asset Replacement'!K156,'V2 - AR - Connection projects'!S20,'V3 - AR - Gen Reinforcement'!S20,'V4 - AR - Other Movements'!S20)</f>
        <v>0</v>
      </c>
      <c r="AB20" s="1171">
        <f t="shared" si="2"/>
        <v>0</v>
      </c>
      <c r="AC20" s="97"/>
      <c r="AD20" s="828"/>
      <c r="AE20" s="828"/>
      <c r="AF20" s="828"/>
      <c r="AG20" s="828"/>
      <c r="AH20" s="828"/>
      <c r="AI20" s="828"/>
      <c r="AJ20" s="1171">
        <f t="shared" si="3"/>
        <v>0</v>
      </c>
    </row>
    <row r="21" spans="1:36" ht="12.75" customHeight="1">
      <c r="A21" s="260" t="s">
        <v>16</v>
      </c>
      <c r="B21" s="38" t="s">
        <v>558</v>
      </c>
      <c r="C21" s="260" t="s">
        <v>10</v>
      </c>
      <c r="D21" s="796" t="s">
        <v>659</v>
      </c>
      <c r="F21" s="828"/>
      <c r="G21" s="1172">
        <f t="shared" si="0"/>
        <v>0</v>
      </c>
      <c r="H21" s="1172">
        <f t="shared" si="0"/>
        <v>0</v>
      </c>
      <c r="I21" s="1172">
        <f t="shared" si="0"/>
        <v>0</v>
      </c>
      <c r="J21" s="1172">
        <f t="shared" si="0"/>
        <v>0</v>
      </c>
      <c r="K21" s="1172">
        <f t="shared" si="0"/>
        <v>0</v>
      </c>
      <c r="L21" s="1975"/>
      <c r="M21" s="97"/>
      <c r="N21" s="828"/>
      <c r="O21" s="1172">
        <f>SUM('CV3 - Asset Replacement'!G21,'V2 - AR - Connection projects'!G21,'V3 - AR - Gen Reinforcement'!G21,'V4 - AR - Other Movements'!G21)</f>
        <v>0</v>
      </c>
      <c r="P21" s="1172">
        <f>SUM('CV3 - Asset Replacement'!H21,'V2 - AR - Connection projects'!H21,'V3 - AR - Gen Reinforcement'!H21,'V4 - AR - Other Movements'!H21)</f>
        <v>0</v>
      </c>
      <c r="Q21" s="1172">
        <f>SUM('CV3 - Asset Replacement'!I21,'V2 - AR - Connection projects'!I21,'V3 - AR - Gen Reinforcement'!I21,'V4 - AR - Other Movements'!I21)</f>
        <v>0</v>
      </c>
      <c r="R21" s="1172">
        <f>SUM('CV3 - Asset Replacement'!J21,'V2 - AR - Connection projects'!J21,'V3 - AR - Gen Reinforcement'!J21,'V4 - AR - Other Movements'!J21)</f>
        <v>0</v>
      </c>
      <c r="S21" s="1172">
        <f>SUM('CV3 - Asset Replacement'!K21,'V2 - AR - Connection projects'!K21,'V3 - AR - Gen Reinforcement'!K21,'V4 - AR - Other Movements'!K21)</f>
        <v>0</v>
      </c>
      <c r="T21" s="1171">
        <f t="shared" si="1"/>
        <v>0</v>
      </c>
      <c r="U21" s="97"/>
      <c r="V21" s="828"/>
      <c r="W21" s="1172">
        <f>SUM('CV3 - Asset Replacement'!G157,'V2 - AR - Connection projects'!O21,'V3 - AR - Gen Reinforcement'!O21,'V4 - AR - Other Movements'!O21)</f>
        <v>0</v>
      </c>
      <c r="X21" s="1172">
        <f>SUM('CV3 - Asset Replacement'!H157,'V2 - AR - Connection projects'!P21,'V3 - AR - Gen Reinforcement'!P21,'V4 - AR - Other Movements'!P21)</f>
        <v>0</v>
      </c>
      <c r="Y21" s="1172">
        <f>SUM('CV3 - Asset Replacement'!I157,'V2 - AR - Connection projects'!Q21,'V3 - AR - Gen Reinforcement'!Q21,'V4 - AR - Other Movements'!Q21)</f>
        <v>0</v>
      </c>
      <c r="Z21" s="1172">
        <f>SUM('CV3 - Asset Replacement'!J157,'V2 - AR - Connection projects'!R21,'V3 - AR - Gen Reinforcement'!R21,'V4 - AR - Other Movements'!R21)</f>
        <v>0</v>
      </c>
      <c r="AA21" s="1172">
        <f>SUM('CV3 - Asset Replacement'!K157,'V2 - AR - Connection projects'!S21,'V3 - AR - Gen Reinforcement'!S21,'V4 - AR - Other Movements'!S21)</f>
        <v>0</v>
      </c>
      <c r="AB21" s="1171">
        <f t="shared" si="2"/>
        <v>0</v>
      </c>
      <c r="AC21" s="97"/>
      <c r="AD21" s="828"/>
      <c r="AE21" s="828"/>
      <c r="AF21" s="828"/>
      <c r="AG21" s="828"/>
      <c r="AH21" s="828"/>
      <c r="AI21" s="828"/>
      <c r="AJ21" s="1171">
        <f t="shared" si="3"/>
        <v>0</v>
      </c>
    </row>
    <row r="22" spans="1:36" ht="12.75" customHeight="1">
      <c r="A22" s="688" t="s">
        <v>16</v>
      </c>
      <c r="B22" s="38" t="s">
        <v>559</v>
      </c>
      <c r="C22" s="688" t="s">
        <v>10</v>
      </c>
      <c r="D22" s="796" t="s">
        <v>659</v>
      </c>
      <c r="F22" s="828"/>
      <c r="G22" s="1172">
        <f t="shared" ref="G22:K37" si="4">F22+O22-W22+AE22</f>
        <v>0</v>
      </c>
      <c r="H22" s="1172">
        <f t="shared" si="4"/>
        <v>0</v>
      </c>
      <c r="I22" s="1172">
        <f t="shared" si="4"/>
        <v>0</v>
      </c>
      <c r="J22" s="1172">
        <f t="shared" si="4"/>
        <v>0</v>
      </c>
      <c r="K22" s="1172">
        <f t="shared" si="4"/>
        <v>0</v>
      </c>
      <c r="L22" s="1975"/>
      <c r="M22" s="1173"/>
      <c r="N22" s="828"/>
      <c r="O22" s="1172">
        <f>SUM('CV3 - Asset Replacement'!G22,'V2 - AR - Connection projects'!G22,'V3 - AR - Gen Reinforcement'!G22,'V4 - AR - Other Movements'!G22)</f>
        <v>0</v>
      </c>
      <c r="P22" s="1172">
        <f>SUM('CV3 - Asset Replacement'!H22,'V2 - AR - Connection projects'!H22,'V3 - AR - Gen Reinforcement'!H22,'V4 - AR - Other Movements'!H22)</f>
        <v>0</v>
      </c>
      <c r="Q22" s="1172">
        <f>SUM('CV3 - Asset Replacement'!I22,'V2 - AR - Connection projects'!I22,'V3 - AR - Gen Reinforcement'!I22,'V4 - AR - Other Movements'!I22)</f>
        <v>0</v>
      </c>
      <c r="R22" s="1172">
        <f>SUM('CV3 - Asset Replacement'!J22,'V2 - AR - Connection projects'!J22,'V3 - AR - Gen Reinforcement'!J22,'V4 - AR - Other Movements'!J22)</f>
        <v>0</v>
      </c>
      <c r="S22" s="1172">
        <f>SUM('CV3 - Asset Replacement'!K22,'V2 - AR - Connection projects'!K22,'V3 - AR - Gen Reinforcement'!K22,'V4 - AR - Other Movements'!K22)</f>
        <v>0</v>
      </c>
      <c r="T22" s="1171">
        <f t="shared" si="1"/>
        <v>0</v>
      </c>
      <c r="U22" s="97"/>
      <c r="V22" s="828"/>
      <c r="W22" s="1172">
        <f>SUM('CV3 - Asset Replacement'!G158,'V2 - AR - Connection projects'!O22,'V3 - AR - Gen Reinforcement'!O22,'V4 - AR - Other Movements'!O22)</f>
        <v>0</v>
      </c>
      <c r="X22" s="1172">
        <f>SUM('CV3 - Asset Replacement'!H158,'V2 - AR - Connection projects'!P22,'V3 - AR - Gen Reinforcement'!P22,'V4 - AR - Other Movements'!P22)</f>
        <v>0</v>
      </c>
      <c r="Y22" s="1172">
        <f>SUM('CV3 - Asset Replacement'!I158,'V2 - AR - Connection projects'!Q22,'V3 - AR - Gen Reinforcement'!Q22,'V4 - AR - Other Movements'!Q22)</f>
        <v>0</v>
      </c>
      <c r="Z22" s="1172">
        <f>SUM('CV3 - Asset Replacement'!J158,'V2 - AR - Connection projects'!R22,'V3 - AR - Gen Reinforcement'!R22,'V4 - AR - Other Movements'!R22)</f>
        <v>0</v>
      </c>
      <c r="AA22" s="1172">
        <f>SUM('CV3 - Asset Replacement'!K158,'V2 - AR - Connection projects'!S22,'V3 - AR - Gen Reinforcement'!S22,'V4 - AR - Other Movements'!S22)</f>
        <v>0</v>
      </c>
      <c r="AB22" s="1171">
        <f t="shared" si="2"/>
        <v>0</v>
      </c>
      <c r="AC22" s="97"/>
      <c r="AD22" s="828"/>
      <c r="AE22" s="828"/>
      <c r="AF22" s="828"/>
      <c r="AG22" s="828"/>
      <c r="AH22" s="828"/>
      <c r="AI22" s="828"/>
      <c r="AJ22" s="1171">
        <f t="shared" si="3"/>
        <v>0</v>
      </c>
    </row>
    <row r="23" spans="1:36" ht="12.75" customHeight="1">
      <c r="A23" s="260" t="s">
        <v>21</v>
      </c>
      <c r="B23" s="689" t="s">
        <v>560</v>
      </c>
      <c r="C23" s="260" t="s">
        <v>11</v>
      </c>
      <c r="D23" s="793" t="s">
        <v>710</v>
      </c>
      <c r="F23" s="828"/>
      <c r="G23" s="1172">
        <f t="shared" si="4"/>
        <v>0</v>
      </c>
      <c r="H23" s="1172">
        <f t="shared" si="4"/>
        <v>0</v>
      </c>
      <c r="I23" s="1172">
        <f t="shared" si="4"/>
        <v>0</v>
      </c>
      <c r="J23" s="1172">
        <f t="shared" si="4"/>
        <v>0</v>
      </c>
      <c r="K23" s="1172">
        <f t="shared" si="4"/>
        <v>0</v>
      </c>
      <c r="L23" s="1975"/>
      <c r="M23" s="97"/>
      <c r="N23" s="828"/>
      <c r="O23" s="1172">
        <f>SUM('CV3 - Asset Replacement'!G23,'V2 - AR - Connection projects'!G23,'V3 - AR - Gen Reinforcement'!G23,'V4 - AR - Other Movements'!G23)</f>
        <v>0</v>
      </c>
      <c r="P23" s="1172">
        <f>SUM('CV3 - Asset Replacement'!H23,'V2 - AR - Connection projects'!H23,'V3 - AR - Gen Reinforcement'!H23,'V4 - AR - Other Movements'!H23)</f>
        <v>0</v>
      </c>
      <c r="Q23" s="1172">
        <f>SUM('CV3 - Asset Replacement'!I23,'V2 - AR - Connection projects'!I23,'V3 - AR - Gen Reinforcement'!I23,'V4 - AR - Other Movements'!I23)</f>
        <v>0</v>
      </c>
      <c r="R23" s="1172">
        <f>SUM('CV3 - Asset Replacement'!J23,'V2 - AR - Connection projects'!J23,'V3 - AR - Gen Reinforcement'!J23,'V4 - AR - Other Movements'!J23)</f>
        <v>0</v>
      </c>
      <c r="S23" s="1172">
        <f>SUM('CV3 - Asset Replacement'!K23,'V2 - AR - Connection projects'!K23,'V3 - AR - Gen Reinforcement'!K23,'V4 - AR - Other Movements'!K23)</f>
        <v>0</v>
      </c>
      <c r="T23" s="1171">
        <f t="shared" si="1"/>
        <v>0</v>
      </c>
      <c r="U23" s="97"/>
      <c r="V23" s="828"/>
      <c r="W23" s="1172">
        <f>SUM('CV3 - Asset Replacement'!G159,'V2 - AR - Connection projects'!O23,'V3 - AR - Gen Reinforcement'!O23,'V4 - AR - Other Movements'!O23)</f>
        <v>0</v>
      </c>
      <c r="X23" s="1172">
        <f>SUM('CV3 - Asset Replacement'!H159,'V2 - AR - Connection projects'!P23,'V3 - AR - Gen Reinforcement'!P23,'V4 - AR - Other Movements'!P23)</f>
        <v>0</v>
      </c>
      <c r="Y23" s="1172">
        <f>SUM('CV3 - Asset Replacement'!I159,'V2 - AR - Connection projects'!Q23,'V3 - AR - Gen Reinforcement'!Q23,'V4 - AR - Other Movements'!Q23)</f>
        <v>0</v>
      </c>
      <c r="Z23" s="1172">
        <f>SUM('CV3 - Asset Replacement'!J159,'V2 - AR - Connection projects'!R23,'V3 - AR - Gen Reinforcement'!R23,'V4 - AR - Other Movements'!R23)</f>
        <v>0</v>
      </c>
      <c r="AA23" s="1172">
        <f>SUM('CV3 - Asset Replacement'!K159,'V2 - AR - Connection projects'!S23,'V3 - AR - Gen Reinforcement'!S23,'V4 - AR - Other Movements'!S23)</f>
        <v>0</v>
      </c>
      <c r="AB23" s="1171">
        <f t="shared" si="2"/>
        <v>0</v>
      </c>
      <c r="AC23" s="97"/>
      <c r="AD23" s="828"/>
      <c r="AE23" s="828"/>
      <c r="AF23" s="828"/>
      <c r="AG23" s="828"/>
      <c r="AH23" s="828"/>
      <c r="AI23" s="828"/>
      <c r="AJ23" s="1171">
        <f t="shared" si="3"/>
        <v>0</v>
      </c>
    </row>
    <row r="24" spans="1:36" ht="12.75" customHeight="1">
      <c r="A24" s="260" t="s">
        <v>21</v>
      </c>
      <c r="B24" s="689" t="s">
        <v>561</v>
      </c>
      <c r="C24" s="260" t="s">
        <v>11</v>
      </c>
      <c r="D24" s="793" t="s">
        <v>710</v>
      </c>
      <c r="F24" s="828"/>
      <c r="G24" s="1172">
        <f t="shared" si="4"/>
        <v>0</v>
      </c>
      <c r="H24" s="1172">
        <f t="shared" si="4"/>
        <v>0</v>
      </c>
      <c r="I24" s="1172">
        <f t="shared" si="4"/>
        <v>0</v>
      </c>
      <c r="J24" s="1172">
        <f t="shared" si="4"/>
        <v>0</v>
      </c>
      <c r="K24" s="1172">
        <f t="shared" si="4"/>
        <v>0</v>
      </c>
      <c r="L24" s="1975"/>
      <c r="M24" s="97"/>
      <c r="N24" s="828"/>
      <c r="O24" s="1172">
        <f>SUM('CV3 - Asset Replacement'!G24,'V2 - AR - Connection projects'!G24,'V3 - AR - Gen Reinforcement'!G24,'V4 - AR - Other Movements'!G24)</f>
        <v>0</v>
      </c>
      <c r="P24" s="1172">
        <f>SUM('CV3 - Asset Replacement'!H24,'V2 - AR - Connection projects'!H24,'V3 - AR - Gen Reinforcement'!H24,'V4 - AR - Other Movements'!H24)</f>
        <v>0</v>
      </c>
      <c r="Q24" s="1172">
        <f>SUM('CV3 - Asset Replacement'!I24,'V2 - AR - Connection projects'!I24,'V3 - AR - Gen Reinforcement'!I24,'V4 - AR - Other Movements'!I24)</f>
        <v>0</v>
      </c>
      <c r="R24" s="1172">
        <f>SUM('CV3 - Asset Replacement'!J24,'V2 - AR - Connection projects'!J24,'V3 - AR - Gen Reinforcement'!J24,'V4 - AR - Other Movements'!J24)</f>
        <v>0</v>
      </c>
      <c r="S24" s="1172">
        <f>SUM('CV3 - Asset Replacement'!K24,'V2 - AR - Connection projects'!K24,'V3 - AR - Gen Reinforcement'!K24,'V4 - AR - Other Movements'!K24)</f>
        <v>0</v>
      </c>
      <c r="T24" s="1171">
        <f t="shared" si="1"/>
        <v>0</v>
      </c>
      <c r="U24" s="97"/>
      <c r="V24" s="828"/>
      <c r="W24" s="1172">
        <f>SUM('CV3 - Asset Replacement'!G160,'V2 - AR - Connection projects'!O24,'V3 - AR - Gen Reinforcement'!O24,'V4 - AR - Other Movements'!O24)</f>
        <v>0</v>
      </c>
      <c r="X24" s="1172">
        <f>SUM('CV3 - Asset Replacement'!H160,'V2 - AR - Connection projects'!P24,'V3 - AR - Gen Reinforcement'!P24,'V4 - AR - Other Movements'!P24)</f>
        <v>0</v>
      </c>
      <c r="Y24" s="1172">
        <f>SUM('CV3 - Asset Replacement'!I160,'V2 - AR - Connection projects'!Q24,'V3 - AR - Gen Reinforcement'!Q24,'V4 - AR - Other Movements'!Q24)</f>
        <v>0</v>
      </c>
      <c r="Z24" s="1172">
        <f>SUM('CV3 - Asset Replacement'!J160,'V2 - AR - Connection projects'!R24,'V3 - AR - Gen Reinforcement'!R24,'V4 - AR - Other Movements'!R24)</f>
        <v>0</v>
      </c>
      <c r="AA24" s="1172">
        <f>SUM('CV3 - Asset Replacement'!K160,'V2 - AR - Connection projects'!S24,'V3 - AR - Gen Reinforcement'!S24,'V4 - AR - Other Movements'!S24)</f>
        <v>0</v>
      </c>
      <c r="AB24" s="1171">
        <f t="shared" si="2"/>
        <v>0</v>
      </c>
      <c r="AC24" s="97"/>
      <c r="AD24" s="828"/>
      <c r="AE24" s="828"/>
      <c r="AF24" s="828"/>
      <c r="AG24" s="828"/>
      <c r="AH24" s="828"/>
      <c r="AI24" s="828"/>
      <c r="AJ24" s="1171">
        <f t="shared" si="3"/>
        <v>0</v>
      </c>
    </row>
    <row r="25" spans="1:36" ht="12.75" customHeight="1">
      <c r="A25" s="260" t="s">
        <v>21</v>
      </c>
      <c r="B25" s="689" t="s">
        <v>253</v>
      </c>
      <c r="C25" s="260" t="s">
        <v>11</v>
      </c>
      <c r="D25" s="793" t="s">
        <v>710</v>
      </c>
      <c r="F25" s="828"/>
      <c r="G25" s="1172">
        <f t="shared" si="4"/>
        <v>0</v>
      </c>
      <c r="H25" s="1172">
        <f t="shared" si="4"/>
        <v>0</v>
      </c>
      <c r="I25" s="1172">
        <f t="shared" si="4"/>
        <v>0</v>
      </c>
      <c r="J25" s="1172">
        <f t="shared" si="4"/>
        <v>0</v>
      </c>
      <c r="K25" s="1172">
        <f t="shared" si="4"/>
        <v>0</v>
      </c>
      <c r="L25" s="1975"/>
      <c r="M25" s="97"/>
      <c r="N25" s="828"/>
      <c r="O25" s="1172">
        <f>SUM('CV3 - Asset Replacement'!G25,'V2 - AR - Connection projects'!G25,'V3 - AR - Gen Reinforcement'!G25,'V4 - AR - Other Movements'!G25)</f>
        <v>0</v>
      </c>
      <c r="P25" s="1172">
        <f>SUM('CV3 - Asset Replacement'!H25,'V2 - AR - Connection projects'!H25,'V3 - AR - Gen Reinforcement'!H25,'V4 - AR - Other Movements'!H25)</f>
        <v>0</v>
      </c>
      <c r="Q25" s="1172">
        <f>SUM('CV3 - Asset Replacement'!I25,'V2 - AR - Connection projects'!I25,'V3 - AR - Gen Reinforcement'!I25,'V4 - AR - Other Movements'!I25)</f>
        <v>0</v>
      </c>
      <c r="R25" s="1172">
        <f>SUM('CV3 - Asset Replacement'!J25,'V2 - AR - Connection projects'!J25,'V3 - AR - Gen Reinforcement'!J25,'V4 - AR - Other Movements'!J25)</f>
        <v>0</v>
      </c>
      <c r="S25" s="1172">
        <f>SUM('CV3 - Asset Replacement'!K25,'V2 - AR - Connection projects'!K25,'V3 - AR - Gen Reinforcement'!K25,'V4 - AR - Other Movements'!K25)</f>
        <v>0</v>
      </c>
      <c r="T25" s="1171">
        <f t="shared" si="1"/>
        <v>0</v>
      </c>
      <c r="U25" s="97"/>
      <c r="V25" s="828"/>
      <c r="W25" s="1172">
        <f>SUM('CV3 - Asset Replacement'!G161,'V2 - AR - Connection projects'!O25,'V3 - AR - Gen Reinforcement'!O25,'V4 - AR - Other Movements'!O25)</f>
        <v>0</v>
      </c>
      <c r="X25" s="1172">
        <f>SUM('CV3 - Asset Replacement'!H161,'V2 - AR - Connection projects'!P25,'V3 - AR - Gen Reinforcement'!P25,'V4 - AR - Other Movements'!P25)</f>
        <v>0</v>
      </c>
      <c r="Y25" s="1172">
        <f>SUM('CV3 - Asset Replacement'!I161,'V2 - AR - Connection projects'!Q25,'V3 - AR - Gen Reinforcement'!Q25,'V4 - AR - Other Movements'!Q25)</f>
        <v>0</v>
      </c>
      <c r="Z25" s="1172">
        <f>SUM('CV3 - Asset Replacement'!J161,'V2 - AR - Connection projects'!R25,'V3 - AR - Gen Reinforcement'!R25,'V4 - AR - Other Movements'!R25)</f>
        <v>0</v>
      </c>
      <c r="AA25" s="1172">
        <f>SUM('CV3 - Asset Replacement'!K161,'V2 - AR - Connection projects'!S25,'V3 - AR - Gen Reinforcement'!S25,'V4 - AR - Other Movements'!S25)</f>
        <v>0</v>
      </c>
      <c r="AB25" s="1171">
        <f t="shared" si="2"/>
        <v>0</v>
      </c>
      <c r="AC25" s="97"/>
      <c r="AD25" s="828"/>
      <c r="AE25" s="828"/>
      <c r="AF25" s="828"/>
      <c r="AG25" s="828"/>
      <c r="AH25" s="828"/>
      <c r="AI25" s="828"/>
      <c r="AJ25" s="1171">
        <f t="shared" si="3"/>
        <v>0</v>
      </c>
    </row>
    <row r="26" spans="1:36" ht="12.75" customHeight="1">
      <c r="A26" s="260" t="s">
        <v>21</v>
      </c>
      <c r="B26" s="689" t="s">
        <v>254</v>
      </c>
      <c r="C26" s="260" t="s">
        <v>11</v>
      </c>
      <c r="D26" s="793" t="s">
        <v>710</v>
      </c>
      <c r="F26" s="828"/>
      <c r="G26" s="1172">
        <f t="shared" si="4"/>
        <v>0</v>
      </c>
      <c r="H26" s="1172">
        <f t="shared" si="4"/>
        <v>0</v>
      </c>
      <c r="I26" s="1172">
        <f t="shared" si="4"/>
        <v>0</v>
      </c>
      <c r="J26" s="1172">
        <f t="shared" si="4"/>
        <v>0</v>
      </c>
      <c r="K26" s="1172">
        <f t="shared" si="4"/>
        <v>0</v>
      </c>
      <c r="L26" s="1975"/>
      <c r="M26" s="97"/>
      <c r="N26" s="828"/>
      <c r="O26" s="1172">
        <f>SUM('CV3 - Asset Replacement'!G26,'V2 - AR - Connection projects'!G26,'V3 - AR - Gen Reinforcement'!G26,'V4 - AR - Other Movements'!G26)</f>
        <v>0</v>
      </c>
      <c r="P26" s="1172">
        <f>SUM('CV3 - Asset Replacement'!H26,'V2 - AR - Connection projects'!H26,'V3 - AR - Gen Reinforcement'!H26,'V4 - AR - Other Movements'!H26)</f>
        <v>0</v>
      </c>
      <c r="Q26" s="1172">
        <f>SUM('CV3 - Asset Replacement'!I26,'V2 - AR - Connection projects'!I26,'V3 - AR - Gen Reinforcement'!I26,'V4 - AR - Other Movements'!I26)</f>
        <v>0</v>
      </c>
      <c r="R26" s="1172">
        <f>SUM('CV3 - Asset Replacement'!J26,'V2 - AR - Connection projects'!J26,'V3 - AR - Gen Reinforcement'!J26,'V4 - AR - Other Movements'!J26)</f>
        <v>0</v>
      </c>
      <c r="S26" s="1172">
        <f>SUM('CV3 - Asset Replacement'!K26,'V2 - AR - Connection projects'!K26,'V3 - AR - Gen Reinforcement'!K26,'V4 - AR - Other Movements'!K26)</f>
        <v>0</v>
      </c>
      <c r="T26" s="1171">
        <f t="shared" si="1"/>
        <v>0</v>
      </c>
      <c r="U26" s="97"/>
      <c r="V26" s="828"/>
      <c r="W26" s="1172">
        <f>SUM('CV3 - Asset Replacement'!G162,'V2 - AR - Connection projects'!O26,'V3 - AR - Gen Reinforcement'!O26,'V4 - AR - Other Movements'!O26)</f>
        <v>0</v>
      </c>
      <c r="X26" s="1172">
        <f>SUM('CV3 - Asset Replacement'!H162,'V2 - AR - Connection projects'!P26,'V3 - AR - Gen Reinforcement'!P26,'V4 - AR - Other Movements'!P26)</f>
        <v>0</v>
      </c>
      <c r="Y26" s="1172">
        <f>SUM('CV3 - Asset Replacement'!I162,'V2 - AR - Connection projects'!Q26,'V3 - AR - Gen Reinforcement'!Q26,'V4 - AR - Other Movements'!Q26)</f>
        <v>0</v>
      </c>
      <c r="Z26" s="1172">
        <f>SUM('CV3 - Asset Replacement'!J162,'V2 - AR - Connection projects'!R26,'V3 - AR - Gen Reinforcement'!R26,'V4 - AR - Other Movements'!R26)</f>
        <v>0</v>
      </c>
      <c r="AA26" s="1172">
        <f>SUM('CV3 - Asset Replacement'!K162,'V2 - AR - Connection projects'!S26,'V3 - AR - Gen Reinforcement'!S26,'V4 - AR - Other Movements'!S26)</f>
        <v>0</v>
      </c>
      <c r="AB26" s="1171">
        <f t="shared" si="2"/>
        <v>0</v>
      </c>
      <c r="AC26" s="97"/>
      <c r="AD26" s="828"/>
      <c r="AE26" s="828"/>
      <c r="AF26" s="828"/>
      <c r="AG26" s="828"/>
      <c r="AH26" s="828"/>
      <c r="AI26" s="828"/>
      <c r="AJ26" s="1171">
        <f t="shared" si="3"/>
        <v>0</v>
      </c>
    </row>
    <row r="27" spans="1:36" ht="12.75" customHeight="1">
      <c r="A27" s="260" t="s">
        <v>21</v>
      </c>
      <c r="B27" s="689" t="s">
        <v>562</v>
      </c>
      <c r="C27" s="260" t="s">
        <v>11</v>
      </c>
      <c r="D27" s="793" t="s">
        <v>659</v>
      </c>
      <c r="F27" s="828"/>
      <c r="G27" s="1172">
        <f t="shared" si="4"/>
        <v>0</v>
      </c>
      <c r="H27" s="1172">
        <f t="shared" si="4"/>
        <v>0</v>
      </c>
      <c r="I27" s="1172">
        <f t="shared" si="4"/>
        <v>0</v>
      </c>
      <c r="J27" s="1172">
        <f t="shared" si="4"/>
        <v>0</v>
      </c>
      <c r="K27" s="1172">
        <f t="shared" si="4"/>
        <v>0</v>
      </c>
      <c r="L27" s="1975"/>
      <c r="M27" s="97"/>
      <c r="N27" s="828"/>
      <c r="O27" s="1172">
        <f>SUM('CV3 - Asset Replacement'!G27,'V2 - AR - Connection projects'!G27,'V3 - AR - Gen Reinforcement'!G27,'V4 - AR - Other Movements'!G27)</f>
        <v>0</v>
      </c>
      <c r="P27" s="1172">
        <f>SUM('CV3 - Asset Replacement'!H27,'V2 - AR - Connection projects'!H27,'V3 - AR - Gen Reinforcement'!H27,'V4 - AR - Other Movements'!H27)</f>
        <v>0</v>
      </c>
      <c r="Q27" s="1172">
        <f>SUM('CV3 - Asset Replacement'!I27,'V2 - AR - Connection projects'!I27,'V3 - AR - Gen Reinforcement'!I27,'V4 - AR - Other Movements'!I27)</f>
        <v>0</v>
      </c>
      <c r="R27" s="1172">
        <f>SUM('CV3 - Asset Replacement'!J27,'V2 - AR - Connection projects'!J27,'V3 - AR - Gen Reinforcement'!J27,'V4 - AR - Other Movements'!J27)</f>
        <v>0</v>
      </c>
      <c r="S27" s="1172">
        <f>SUM('CV3 - Asset Replacement'!K27,'V2 - AR - Connection projects'!K27,'V3 - AR - Gen Reinforcement'!K27,'V4 - AR - Other Movements'!K27)</f>
        <v>0</v>
      </c>
      <c r="T27" s="1171">
        <f t="shared" si="1"/>
        <v>0</v>
      </c>
      <c r="U27" s="97"/>
      <c r="V27" s="828"/>
      <c r="W27" s="1172">
        <f>SUM('CV3 - Asset Replacement'!G163,'V2 - AR - Connection projects'!O27,'V3 - AR - Gen Reinforcement'!O27,'V4 - AR - Other Movements'!O27)</f>
        <v>0</v>
      </c>
      <c r="X27" s="1172">
        <f>SUM('CV3 - Asset Replacement'!H163,'V2 - AR - Connection projects'!P27,'V3 - AR - Gen Reinforcement'!P27,'V4 - AR - Other Movements'!P27)</f>
        <v>0</v>
      </c>
      <c r="Y27" s="1172">
        <f>SUM('CV3 - Asset Replacement'!I163,'V2 - AR - Connection projects'!Q27,'V3 - AR - Gen Reinforcement'!Q27,'V4 - AR - Other Movements'!Q27)</f>
        <v>0</v>
      </c>
      <c r="Z27" s="1172">
        <f>SUM('CV3 - Asset Replacement'!J163,'V2 - AR - Connection projects'!R27,'V3 - AR - Gen Reinforcement'!R27,'V4 - AR - Other Movements'!R27)</f>
        <v>0</v>
      </c>
      <c r="AA27" s="1172">
        <f>SUM('CV3 - Asset Replacement'!K163,'V2 - AR - Connection projects'!S27,'V3 - AR - Gen Reinforcement'!S27,'V4 - AR - Other Movements'!S27)</f>
        <v>0</v>
      </c>
      <c r="AB27" s="1171">
        <f t="shared" si="2"/>
        <v>0</v>
      </c>
      <c r="AC27" s="97"/>
      <c r="AD27" s="828"/>
      <c r="AE27" s="828"/>
      <c r="AF27" s="828"/>
      <c r="AG27" s="828"/>
      <c r="AH27" s="828"/>
      <c r="AI27" s="828"/>
      <c r="AJ27" s="1171">
        <f t="shared" si="3"/>
        <v>0</v>
      </c>
    </row>
    <row r="28" spans="1:36" ht="12.75" customHeight="1">
      <c r="A28" s="260" t="s">
        <v>21</v>
      </c>
      <c r="B28" s="689" t="s">
        <v>563</v>
      </c>
      <c r="C28" s="260" t="s">
        <v>11</v>
      </c>
      <c r="D28" s="793" t="s">
        <v>659</v>
      </c>
      <c r="F28" s="828"/>
      <c r="G28" s="1172">
        <f t="shared" si="4"/>
        <v>0</v>
      </c>
      <c r="H28" s="1172">
        <f t="shared" si="4"/>
        <v>0</v>
      </c>
      <c r="I28" s="1172">
        <f t="shared" si="4"/>
        <v>0</v>
      </c>
      <c r="J28" s="1172">
        <f t="shared" si="4"/>
        <v>0</v>
      </c>
      <c r="K28" s="1172">
        <f t="shared" si="4"/>
        <v>0</v>
      </c>
      <c r="L28" s="1975"/>
      <c r="M28" s="97"/>
      <c r="N28" s="828"/>
      <c r="O28" s="1172">
        <f>SUM('CV3 - Asset Replacement'!G28,'V2 - AR - Connection projects'!G28,'V3 - AR - Gen Reinforcement'!G28,'V4 - AR - Other Movements'!G28)</f>
        <v>0</v>
      </c>
      <c r="P28" s="1172">
        <f>SUM('CV3 - Asset Replacement'!H28,'V2 - AR - Connection projects'!H28,'V3 - AR - Gen Reinforcement'!H28,'V4 - AR - Other Movements'!H28)</f>
        <v>0</v>
      </c>
      <c r="Q28" s="1172">
        <f>SUM('CV3 - Asset Replacement'!I28,'V2 - AR - Connection projects'!I28,'V3 - AR - Gen Reinforcement'!I28,'V4 - AR - Other Movements'!I28)</f>
        <v>0</v>
      </c>
      <c r="R28" s="1172">
        <f>SUM('CV3 - Asset Replacement'!J28,'V2 - AR - Connection projects'!J28,'V3 - AR - Gen Reinforcement'!J28,'V4 - AR - Other Movements'!J28)</f>
        <v>0</v>
      </c>
      <c r="S28" s="1172">
        <f>SUM('CV3 - Asset Replacement'!K28,'V2 - AR - Connection projects'!K28,'V3 - AR - Gen Reinforcement'!K28,'V4 - AR - Other Movements'!K28)</f>
        <v>0</v>
      </c>
      <c r="T28" s="1171">
        <f t="shared" si="1"/>
        <v>0</v>
      </c>
      <c r="U28" s="97"/>
      <c r="V28" s="828"/>
      <c r="W28" s="1172">
        <f>SUM('CV3 - Asset Replacement'!G164,'V2 - AR - Connection projects'!O28,'V3 - AR - Gen Reinforcement'!O28,'V4 - AR - Other Movements'!O28)</f>
        <v>0</v>
      </c>
      <c r="X28" s="1172">
        <f>SUM('CV3 - Asset Replacement'!H164,'V2 - AR - Connection projects'!P28,'V3 - AR - Gen Reinforcement'!P28,'V4 - AR - Other Movements'!P28)</f>
        <v>0</v>
      </c>
      <c r="Y28" s="1172">
        <f>SUM('CV3 - Asset Replacement'!I164,'V2 - AR - Connection projects'!Q28,'V3 - AR - Gen Reinforcement'!Q28,'V4 - AR - Other Movements'!Q28)</f>
        <v>0</v>
      </c>
      <c r="Z28" s="1172">
        <f>SUM('CV3 - Asset Replacement'!J164,'V2 - AR - Connection projects'!R28,'V3 - AR - Gen Reinforcement'!R28,'V4 - AR - Other Movements'!R28)</f>
        <v>0</v>
      </c>
      <c r="AA28" s="1172">
        <f>SUM('CV3 - Asset Replacement'!K164,'V2 - AR - Connection projects'!S28,'V3 - AR - Gen Reinforcement'!S28,'V4 - AR - Other Movements'!S28)</f>
        <v>0</v>
      </c>
      <c r="AB28" s="1171">
        <f t="shared" si="2"/>
        <v>0</v>
      </c>
      <c r="AC28" s="97"/>
      <c r="AD28" s="828"/>
      <c r="AE28" s="828"/>
      <c r="AF28" s="828"/>
      <c r="AG28" s="828"/>
      <c r="AH28" s="828"/>
      <c r="AI28" s="828"/>
      <c r="AJ28" s="1171">
        <f t="shared" si="3"/>
        <v>0</v>
      </c>
    </row>
    <row r="29" spans="1:36" ht="12.75" customHeight="1">
      <c r="A29" s="260" t="s">
        <v>14</v>
      </c>
      <c r="B29" s="689" t="s">
        <v>28</v>
      </c>
      <c r="C29" s="260" t="s">
        <v>11</v>
      </c>
      <c r="D29" s="793" t="s">
        <v>710</v>
      </c>
      <c r="F29" s="828"/>
      <c r="G29" s="1172">
        <f t="shared" si="4"/>
        <v>0</v>
      </c>
      <c r="H29" s="1172">
        <f t="shared" si="4"/>
        <v>0</v>
      </c>
      <c r="I29" s="1172">
        <f t="shared" si="4"/>
        <v>0</v>
      </c>
      <c r="J29" s="1172">
        <f t="shared" si="4"/>
        <v>0</v>
      </c>
      <c r="K29" s="1172">
        <f t="shared" si="4"/>
        <v>0</v>
      </c>
      <c r="L29" s="1975"/>
      <c r="M29" s="97"/>
      <c r="N29" s="828"/>
      <c r="O29" s="1172">
        <f>SUM('CV3 - Asset Replacement'!G29,'V2 - AR - Connection projects'!G29,'V3 - AR - Gen Reinforcement'!G29,'V4 - AR - Other Movements'!G29)</f>
        <v>0</v>
      </c>
      <c r="P29" s="1172">
        <f>SUM('CV3 - Asset Replacement'!H29,'V2 - AR - Connection projects'!H29,'V3 - AR - Gen Reinforcement'!H29,'V4 - AR - Other Movements'!H29)</f>
        <v>0</v>
      </c>
      <c r="Q29" s="1172">
        <f>SUM('CV3 - Asset Replacement'!I29,'V2 - AR - Connection projects'!I29,'V3 - AR - Gen Reinforcement'!I29,'V4 - AR - Other Movements'!I29)</f>
        <v>0</v>
      </c>
      <c r="R29" s="1172">
        <f>SUM('CV3 - Asset Replacement'!J29,'V2 - AR - Connection projects'!J29,'V3 - AR - Gen Reinforcement'!J29,'V4 - AR - Other Movements'!J29)</f>
        <v>0</v>
      </c>
      <c r="S29" s="1172">
        <f>SUM('CV3 - Asset Replacement'!K29,'V2 - AR - Connection projects'!K29,'V3 - AR - Gen Reinforcement'!K29,'V4 - AR - Other Movements'!K29)</f>
        <v>0</v>
      </c>
      <c r="T29" s="1171">
        <f>SUM(O29:S29)</f>
        <v>0</v>
      </c>
      <c r="U29" s="97"/>
      <c r="V29" s="828"/>
      <c r="W29" s="1172">
        <f>SUM('CV3 - Asset Replacement'!G165,'V2 - AR - Connection projects'!O29,'V3 - AR - Gen Reinforcement'!O29,'V4 - AR - Other Movements'!O29)</f>
        <v>0</v>
      </c>
      <c r="X29" s="1172">
        <f>SUM('CV3 - Asset Replacement'!H165,'V2 - AR - Connection projects'!P29,'V3 - AR - Gen Reinforcement'!P29,'V4 - AR - Other Movements'!P29)</f>
        <v>0</v>
      </c>
      <c r="Y29" s="1172">
        <f>SUM('CV3 - Asset Replacement'!I165,'V2 - AR - Connection projects'!Q29,'V3 - AR - Gen Reinforcement'!Q29,'V4 - AR - Other Movements'!Q29)</f>
        <v>0</v>
      </c>
      <c r="Z29" s="1172">
        <f>SUM('CV3 - Asset Replacement'!J165,'V2 - AR - Connection projects'!R29,'V3 - AR - Gen Reinforcement'!R29,'V4 - AR - Other Movements'!R29)</f>
        <v>0</v>
      </c>
      <c r="AA29" s="1172">
        <f>SUM('CV3 - Asset Replacement'!K165,'V2 - AR - Connection projects'!S29,'V3 - AR - Gen Reinforcement'!S29,'V4 - AR - Other Movements'!S29)</f>
        <v>0</v>
      </c>
      <c r="AB29" s="1171">
        <f>SUM(W29:AA29)</f>
        <v>0</v>
      </c>
      <c r="AC29" s="97"/>
      <c r="AD29" s="828"/>
      <c r="AE29" s="828"/>
      <c r="AF29" s="828"/>
      <c r="AG29" s="828"/>
      <c r="AH29" s="828"/>
      <c r="AI29" s="828"/>
      <c r="AJ29" s="1171">
        <f>SUM(AE29:AI29)</f>
        <v>0</v>
      </c>
    </row>
    <row r="30" spans="1:36" ht="12.75" customHeight="1">
      <c r="A30" s="260" t="s">
        <v>14</v>
      </c>
      <c r="B30" s="689" t="s">
        <v>29</v>
      </c>
      <c r="C30" s="260" t="s">
        <v>11</v>
      </c>
      <c r="D30" s="793" t="s">
        <v>710</v>
      </c>
      <c r="F30" s="828"/>
      <c r="G30" s="1172">
        <f t="shared" si="4"/>
        <v>0</v>
      </c>
      <c r="H30" s="1172">
        <f t="shared" si="4"/>
        <v>0</v>
      </c>
      <c r="I30" s="1172">
        <f t="shared" si="4"/>
        <v>0</v>
      </c>
      <c r="J30" s="1172">
        <f t="shared" si="4"/>
        <v>0</v>
      </c>
      <c r="K30" s="1172">
        <f t="shared" si="4"/>
        <v>0</v>
      </c>
      <c r="L30" s="1975"/>
      <c r="M30" s="97"/>
      <c r="N30" s="828"/>
      <c r="O30" s="1172">
        <f>SUM('CV3 - Asset Replacement'!G30,'V2 - AR - Connection projects'!G30,'V3 - AR - Gen Reinforcement'!G30,'V4 - AR - Other Movements'!G30)</f>
        <v>0</v>
      </c>
      <c r="P30" s="1172">
        <f>SUM('CV3 - Asset Replacement'!H30,'V2 - AR - Connection projects'!H30,'V3 - AR - Gen Reinforcement'!H30,'V4 - AR - Other Movements'!H30)</f>
        <v>0</v>
      </c>
      <c r="Q30" s="1172">
        <f>SUM('CV3 - Asset Replacement'!I30,'V2 - AR - Connection projects'!I30,'V3 - AR - Gen Reinforcement'!I30,'V4 - AR - Other Movements'!I30)</f>
        <v>0</v>
      </c>
      <c r="R30" s="1172">
        <f>SUM('CV3 - Asset Replacement'!J30,'V2 - AR - Connection projects'!J30,'V3 - AR - Gen Reinforcement'!J30,'V4 - AR - Other Movements'!J30)</f>
        <v>0</v>
      </c>
      <c r="S30" s="1172">
        <f>SUM('CV3 - Asset Replacement'!K30,'V2 - AR - Connection projects'!K30,'V3 - AR - Gen Reinforcement'!K30,'V4 - AR - Other Movements'!K30)</f>
        <v>0</v>
      </c>
      <c r="T30" s="1171">
        <f>SUM(O30:S30)</f>
        <v>0</v>
      </c>
      <c r="U30" s="97"/>
      <c r="V30" s="828"/>
      <c r="W30" s="1172">
        <f>SUM('CV3 - Asset Replacement'!G166,'V2 - AR - Connection projects'!O30,'V3 - AR - Gen Reinforcement'!O30,'V4 - AR - Other Movements'!O30)</f>
        <v>0</v>
      </c>
      <c r="X30" s="1172">
        <f>SUM('CV3 - Asset Replacement'!H166,'V2 - AR - Connection projects'!P30,'V3 - AR - Gen Reinforcement'!P30,'V4 - AR - Other Movements'!P30)</f>
        <v>0</v>
      </c>
      <c r="Y30" s="1172">
        <f>SUM('CV3 - Asset Replacement'!I166,'V2 - AR - Connection projects'!Q30,'V3 - AR - Gen Reinforcement'!Q30,'V4 - AR - Other Movements'!Q30)</f>
        <v>0</v>
      </c>
      <c r="Z30" s="1172">
        <f>SUM('CV3 - Asset Replacement'!J166,'V2 - AR - Connection projects'!R30,'V3 - AR - Gen Reinforcement'!R30,'V4 - AR - Other Movements'!R30)</f>
        <v>0</v>
      </c>
      <c r="AA30" s="1172">
        <f>SUM('CV3 - Asset Replacement'!K166,'V2 - AR - Connection projects'!S30,'V3 - AR - Gen Reinforcement'!S30,'V4 - AR - Other Movements'!S30)</f>
        <v>0</v>
      </c>
      <c r="AB30" s="1171">
        <f>SUM(W30:AA30)</f>
        <v>0</v>
      </c>
      <c r="AC30" s="97"/>
      <c r="AD30" s="828"/>
      <c r="AE30" s="828"/>
      <c r="AF30" s="828"/>
      <c r="AG30" s="828"/>
      <c r="AH30" s="828"/>
      <c r="AI30" s="828"/>
      <c r="AJ30" s="1171">
        <f>SUM(AE30:AI30)</f>
        <v>0</v>
      </c>
    </row>
    <row r="31" spans="1:36" ht="12.75" customHeight="1">
      <c r="A31" s="260" t="s">
        <v>14</v>
      </c>
      <c r="B31" s="689" t="s">
        <v>30</v>
      </c>
      <c r="C31" s="260" t="s">
        <v>11</v>
      </c>
      <c r="D31" s="793" t="s">
        <v>710</v>
      </c>
      <c r="F31" s="828"/>
      <c r="G31" s="1172">
        <f t="shared" si="4"/>
        <v>0</v>
      </c>
      <c r="H31" s="1172">
        <f t="shared" si="4"/>
        <v>0</v>
      </c>
      <c r="I31" s="1172">
        <f t="shared" si="4"/>
        <v>0</v>
      </c>
      <c r="J31" s="1172">
        <f t="shared" si="4"/>
        <v>0</v>
      </c>
      <c r="K31" s="1172">
        <f t="shared" si="4"/>
        <v>0</v>
      </c>
      <c r="L31" s="1975"/>
      <c r="M31" s="97"/>
      <c r="N31" s="828"/>
      <c r="O31" s="1172">
        <f>SUM('CV3 - Asset Replacement'!G31,'V2 - AR - Connection projects'!G31,'V3 - AR - Gen Reinforcement'!G31,'V4 - AR - Other Movements'!G31)</f>
        <v>0</v>
      </c>
      <c r="P31" s="1172">
        <f>SUM('CV3 - Asset Replacement'!H31,'V2 - AR - Connection projects'!H31,'V3 - AR - Gen Reinforcement'!H31,'V4 - AR - Other Movements'!H31)</f>
        <v>0</v>
      </c>
      <c r="Q31" s="1172">
        <f>SUM('CV3 - Asset Replacement'!I31,'V2 - AR - Connection projects'!I31,'V3 - AR - Gen Reinforcement'!I31,'V4 - AR - Other Movements'!I31)</f>
        <v>0</v>
      </c>
      <c r="R31" s="1172">
        <f>SUM('CV3 - Asset Replacement'!J31,'V2 - AR - Connection projects'!J31,'V3 - AR - Gen Reinforcement'!J31,'V4 - AR - Other Movements'!J31)</f>
        <v>0</v>
      </c>
      <c r="S31" s="1172">
        <f>SUM('CV3 - Asset Replacement'!K31,'V2 - AR - Connection projects'!K31,'V3 - AR - Gen Reinforcement'!K31,'V4 - AR - Other Movements'!K31)</f>
        <v>0</v>
      </c>
      <c r="T31" s="1171">
        <f>SUM(O31:S31)</f>
        <v>0</v>
      </c>
      <c r="U31" s="97"/>
      <c r="V31" s="828"/>
      <c r="W31" s="1172">
        <f>SUM('CV3 - Asset Replacement'!G167,'V2 - AR - Connection projects'!O31,'V3 - AR - Gen Reinforcement'!O31,'V4 - AR - Other Movements'!O31)</f>
        <v>0</v>
      </c>
      <c r="X31" s="1172">
        <f>SUM('CV3 - Asset Replacement'!H167,'V2 - AR - Connection projects'!P31,'V3 - AR - Gen Reinforcement'!P31,'V4 - AR - Other Movements'!P31)</f>
        <v>0</v>
      </c>
      <c r="Y31" s="1172">
        <f>SUM('CV3 - Asset Replacement'!I167,'V2 - AR - Connection projects'!Q31,'V3 - AR - Gen Reinforcement'!Q31,'V4 - AR - Other Movements'!Q31)</f>
        <v>0</v>
      </c>
      <c r="Z31" s="1172">
        <f>SUM('CV3 - Asset Replacement'!J167,'V2 - AR - Connection projects'!R31,'V3 - AR - Gen Reinforcement'!R31,'V4 - AR - Other Movements'!R31)</f>
        <v>0</v>
      </c>
      <c r="AA31" s="1172">
        <f>SUM('CV3 - Asset Replacement'!K167,'V2 - AR - Connection projects'!S31,'V3 - AR - Gen Reinforcement'!S31,'V4 - AR - Other Movements'!S31)</f>
        <v>0</v>
      </c>
      <c r="AB31" s="1171">
        <f>SUM(W31:AA31)</f>
        <v>0</v>
      </c>
      <c r="AC31" s="97"/>
      <c r="AD31" s="828"/>
      <c r="AE31" s="828"/>
      <c r="AF31" s="828"/>
      <c r="AG31" s="828"/>
      <c r="AH31" s="828"/>
      <c r="AI31" s="828"/>
      <c r="AJ31" s="1171">
        <f>SUM(AE31:AI31)</f>
        <v>0</v>
      </c>
    </row>
    <row r="32" spans="1:36" ht="12.75" customHeight="1">
      <c r="A32" s="260" t="s">
        <v>16</v>
      </c>
      <c r="B32" s="689" t="s">
        <v>257</v>
      </c>
      <c r="C32" s="260" t="s">
        <v>11</v>
      </c>
      <c r="D32" s="793" t="s">
        <v>659</v>
      </c>
      <c r="F32" s="828"/>
      <c r="G32" s="1172">
        <f t="shared" si="4"/>
        <v>0</v>
      </c>
      <c r="H32" s="1172">
        <f t="shared" si="4"/>
        <v>0</v>
      </c>
      <c r="I32" s="1172">
        <f t="shared" si="4"/>
        <v>0</v>
      </c>
      <c r="J32" s="1172">
        <f t="shared" si="4"/>
        <v>0</v>
      </c>
      <c r="K32" s="1172">
        <f t="shared" si="4"/>
        <v>0</v>
      </c>
      <c r="L32" s="1975"/>
      <c r="M32" s="97"/>
      <c r="N32" s="828"/>
      <c r="O32" s="1172">
        <f>SUM('CV3 - Asset Replacement'!G32,'V2 - AR - Connection projects'!G32,'V3 - AR - Gen Reinforcement'!G32,'V4 - AR - Other Movements'!G32)</f>
        <v>0</v>
      </c>
      <c r="P32" s="1172">
        <f>SUM('CV3 - Asset Replacement'!H32,'V2 - AR - Connection projects'!H32,'V3 - AR - Gen Reinforcement'!H32,'V4 - AR - Other Movements'!H32)</f>
        <v>0</v>
      </c>
      <c r="Q32" s="1172">
        <f>SUM('CV3 - Asset Replacement'!I32,'V2 - AR - Connection projects'!I32,'V3 - AR - Gen Reinforcement'!I32,'V4 - AR - Other Movements'!I32)</f>
        <v>0</v>
      </c>
      <c r="R32" s="1172">
        <f>SUM('CV3 - Asset Replacement'!J32,'V2 - AR - Connection projects'!J32,'V3 - AR - Gen Reinforcement'!J32,'V4 - AR - Other Movements'!J32)</f>
        <v>0</v>
      </c>
      <c r="S32" s="1172">
        <f>SUM('CV3 - Asset Replacement'!K32,'V2 - AR - Connection projects'!K32,'V3 - AR - Gen Reinforcement'!K32,'V4 - AR - Other Movements'!K32)</f>
        <v>0</v>
      </c>
      <c r="T32" s="1171">
        <f t="shared" ref="T32:T81" si="5">SUM(O32:S32)</f>
        <v>0</v>
      </c>
      <c r="U32" s="97"/>
      <c r="V32" s="828"/>
      <c r="W32" s="1172">
        <f>SUM('CV3 - Asset Replacement'!G168,'V2 - AR - Connection projects'!O32,'V3 - AR - Gen Reinforcement'!O32,'V4 - AR - Other Movements'!O32)</f>
        <v>0</v>
      </c>
      <c r="X32" s="1172">
        <f>SUM('CV3 - Asset Replacement'!H168,'V2 - AR - Connection projects'!P32,'V3 - AR - Gen Reinforcement'!P32,'V4 - AR - Other Movements'!P32)</f>
        <v>0</v>
      </c>
      <c r="Y32" s="1172">
        <f>SUM('CV3 - Asset Replacement'!I168,'V2 - AR - Connection projects'!Q32,'V3 - AR - Gen Reinforcement'!Q32,'V4 - AR - Other Movements'!Q32)</f>
        <v>0</v>
      </c>
      <c r="Z32" s="1172">
        <f>SUM('CV3 - Asset Replacement'!J168,'V2 - AR - Connection projects'!R32,'V3 - AR - Gen Reinforcement'!R32,'V4 - AR - Other Movements'!R32)</f>
        <v>0</v>
      </c>
      <c r="AA32" s="1172">
        <f>SUM('CV3 - Asset Replacement'!K168,'V2 - AR - Connection projects'!S32,'V3 - AR - Gen Reinforcement'!S32,'V4 - AR - Other Movements'!S32)</f>
        <v>0</v>
      </c>
      <c r="AB32" s="1171">
        <f t="shared" ref="AB32:AB95" si="6">SUM(W32:AA32)</f>
        <v>0</v>
      </c>
      <c r="AC32" s="97"/>
      <c r="AD32" s="828"/>
      <c r="AE32" s="828"/>
      <c r="AF32" s="828"/>
      <c r="AG32" s="828"/>
      <c r="AH32" s="828"/>
      <c r="AI32" s="828"/>
      <c r="AJ32" s="1171">
        <f t="shared" ref="AJ32:AJ95" si="7">SUM(AE32:AI32)</f>
        <v>0</v>
      </c>
    </row>
    <row r="33" spans="1:36" ht="12.75" customHeight="1">
      <c r="A33" s="260" t="s">
        <v>16</v>
      </c>
      <c r="B33" s="689" t="s">
        <v>258</v>
      </c>
      <c r="C33" s="260" t="s">
        <v>11</v>
      </c>
      <c r="D33" s="793" t="s">
        <v>659</v>
      </c>
      <c r="F33" s="828"/>
      <c r="G33" s="1172">
        <f t="shared" si="4"/>
        <v>0</v>
      </c>
      <c r="H33" s="1172">
        <f t="shared" si="4"/>
        <v>0</v>
      </c>
      <c r="I33" s="1172">
        <f t="shared" si="4"/>
        <v>0</v>
      </c>
      <c r="J33" s="1172">
        <f t="shared" si="4"/>
        <v>0</v>
      </c>
      <c r="K33" s="1172">
        <f t="shared" si="4"/>
        <v>0</v>
      </c>
      <c r="L33" s="1975"/>
      <c r="M33" s="97"/>
      <c r="N33" s="828"/>
      <c r="O33" s="1172">
        <f>SUM('CV3 - Asset Replacement'!G33,'V2 - AR - Connection projects'!G33,'V3 - AR - Gen Reinforcement'!G33,'V4 - AR - Other Movements'!G33)</f>
        <v>0</v>
      </c>
      <c r="P33" s="1172">
        <f>SUM('CV3 - Asset Replacement'!H33,'V2 - AR - Connection projects'!H33,'V3 - AR - Gen Reinforcement'!H33,'V4 - AR - Other Movements'!H33)</f>
        <v>0</v>
      </c>
      <c r="Q33" s="1172">
        <f>SUM('CV3 - Asset Replacement'!I33,'V2 - AR - Connection projects'!I33,'V3 - AR - Gen Reinforcement'!I33,'V4 - AR - Other Movements'!I33)</f>
        <v>0</v>
      </c>
      <c r="R33" s="1172">
        <f>SUM('CV3 - Asset Replacement'!J33,'V2 - AR - Connection projects'!J33,'V3 - AR - Gen Reinforcement'!J33,'V4 - AR - Other Movements'!J33)</f>
        <v>0</v>
      </c>
      <c r="S33" s="1172">
        <f>SUM('CV3 - Asset Replacement'!K33,'V2 - AR - Connection projects'!K33,'V3 - AR - Gen Reinforcement'!K33,'V4 - AR - Other Movements'!K33)</f>
        <v>0</v>
      </c>
      <c r="T33" s="1171">
        <f t="shared" si="5"/>
        <v>0</v>
      </c>
      <c r="U33" s="97"/>
      <c r="V33" s="828"/>
      <c r="W33" s="1172">
        <f>SUM('CV3 - Asset Replacement'!G169,'V2 - AR - Connection projects'!O33,'V3 - AR - Gen Reinforcement'!O33,'V4 - AR - Other Movements'!O33)</f>
        <v>0</v>
      </c>
      <c r="X33" s="1172">
        <f>SUM('CV3 - Asset Replacement'!H169,'V2 - AR - Connection projects'!P33,'V3 - AR - Gen Reinforcement'!P33,'V4 - AR - Other Movements'!P33)</f>
        <v>0</v>
      </c>
      <c r="Y33" s="1172">
        <f>SUM('CV3 - Asset Replacement'!I169,'V2 - AR - Connection projects'!Q33,'V3 - AR - Gen Reinforcement'!Q33,'V4 - AR - Other Movements'!Q33)</f>
        <v>0</v>
      </c>
      <c r="Z33" s="1172">
        <f>SUM('CV3 - Asset Replacement'!J169,'V2 - AR - Connection projects'!R33,'V3 - AR - Gen Reinforcement'!R33,'V4 - AR - Other Movements'!R33)</f>
        <v>0</v>
      </c>
      <c r="AA33" s="1172">
        <f>SUM('CV3 - Asset Replacement'!K169,'V2 - AR - Connection projects'!S33,'V3 - AR - Gen Reinforcement'!S33,'V4 - AR - Other Movements'!S33)</f>
        <v>0</v>
      </c>
      <c r="AB33" s="1171">
        <f t="shared" si="6"/>
        <v>0</v>
      </c>
      <c r="AC33" s="97"/>
      <c r="AD33" s="828"/>
      <c r="AE33" s="828"/>
      <c r="AF33" s="828"/>
      <c r="AG33" s="828"/>
      <c r="AH33" s="828"/>
      <c r="AI33" s="828"/>
      <c r="AJ33" s="1171">
        <f t="shared" si="7"/>
        <v>0</v>
      </c>
    </row>
    <row r="34" spans="1:36" ht="12.75" customHeight="1">
      <c r="A34" s="260" t="s">
        <v>16</v>
      </c>
      <c r="B34" s="689" t="s">
        <v>259</v>
      </c>
      <c r="C34" s="260" t="s">
        <v>11</v>
      </c>
      <c r="D34" s="793" t="s">
        <v>659</v>
      </c>
      <c r="F34" s="828"/>
      <c r="G34" s="1172">
        <f t="shared" si="4"/>
        <v>0</v>
      </c>
      <c r="H34" s="1172">
        <f t="shared" si="4"/>
        <v>0</v>
      </c>
      <c r="I34" s="1172">
        <f t="shared" si="4"/>
        <v>0</v>
      </c>
      <c r="J34" s="1172">
        <f t="shared" si="4"/>
        <v>0</v>
      </c>
      <c r="K34" s="1172">
        <f t="shared" si="4"/>
        <v>0</v>
      </c>
      <c r="L34" s="1975"/>
      <c r="M34" s="97"/>
      <c r="N34" s="828"/>
      <c r="O34" s="1172">
        <f>SUM('CV3 - Asset Replacement'!G34,'V2 - AR - Connection projects'!G34,'V3 - AR - Gen Reinforcement'!G34,'V4 - AR - Other Movements'!G34)</f>
        <v>0</v>
      </c>
      <c r="P34" s="1172">
        <f>SUM('CV3 - Asset Replacement'!H34,'V2 - AR - Connection projects'!H34,'V3 - AR - Gen Reinforcement'!H34,'V4 - AR - Other Movements'!H34)</f>
        <v>0</v>
      </c>
      <c r="Q34" s="1172">
        <f>SUM('CV3 - Asset Replacement'!I34,'V2 - AR - Connection projects'!I34,'V3 - AR - Gen Reinforcement'!I34,'V4 - AR - Other Movements'!I34)</f>
        <v>0</v>
      </c>
      <c r="R34" s="1172">
        <f>SUM('CV3 - Asset Replacement'!J34,'V2 - AR - Connection projects'!J34,'V3 - AR - Gen Reinforcement'!J34,'V4 - AR - Other Movements'!J34)</f>
        <v>0</v>
      </c>
      <c r="S34" s="1172">
        <f>SUM('CV3 - Asset Replacement'!K34,'V2 - AR - Connection projects'!K34,'V3 - AR - Gen Reinforcement'!K34,'V4 - AR - Other Movements'!K34)</f>
        <v>0</v>
      </c>
      <c r="T34" s="1171">
        <f t="shared" si="5"/>
        <v>0</v>
      </c>
      <c r="U34" s="97"/>
      <c r="V34" s="828"/>
      <c r="W34" s="1172">
        <f>SUM('CV3 - Asset Replacement'!G170,'V2 - AR - Connection projects'!O34,'V3 - AR - Gen Reinforcement'!O34,'V4 - AR - Other Movements'!O34)</f>
        <v>0</v>
      </c>
      <c r="X34" s="1172">
        <f>SUM('CV3 - Asset Replacement'!H170,'V2 - AR - Connection projects'!P34,'V3 - AR - Gen Reinforcement'!P34,'V4 - AR - Other Movements'!P34)</f>
        <v>0</v>
      </c>
      <c r="Y34" s="1172">
        <f>SUM('CV3 - Asset Replacement'!I170,'V2 - AR - Connection projects'!Q34,'V3 - AR - Gen Reinforcement'!Q34,'V4 - AR - Other Movements'!Q34)</f>
        <v>0</v>
      </c>
      <c r="Z34" s="1172">
        <f>SUM('CV3 - Asset Replacement'!J170,'V2 - AR - Connection projects'!R34,'V3 - AR - Gen Reinforcement'!R34,'V4 - AR - Other Movements'!R34)</f>
        <v>0</v>
      </c>
      <c r="AA34" s="1172">
        <f>SUM('CV3 - Asset Replacement'!K170,'V2 - AR - Connection projects'!S34,'V3 - AR - Gen Reinforcement'!S34,'V4 - AR - Other Movements'!S34)</f>
        <v>0</v>
      </c>
      <c r="AB34" s="1171">
        <f t="shared" si="6"/>
        <v>0</v>
      </c>
      <c r="AC34" s="97"/>
      <c r="AD34" s="828"/>
      <c r="AE34" s="828"/>
      <c r="AF34" s="828"/>
      <c r="AG34" s="828"/>
      <c r="AH34" s="828"/>
      <c r="AI34" s="828"/>
      <c r="AJ34" s="1171">
        <f t="shared" si="7"/>
        <v>0</v>
      </c>
    </row>
    <row r="35" spans="1:36" ht="12.75" customHeight="1">
      <c r="A35" s="260" t="s">
        <v>16</v>
      </c>
      <c r="B35" s="689" t="s">
        <v>260</v>
      </c>
      <c r="C35" s="260" t="s">
        <v>11</v>
      </c>
      <c r="D35" s="793" t="s">
        <v>659</v>
      </c>
      <c r="F35" s="828"/>
      <c r="G35" s="1172">
        <f t="shared" si="4"/>
        <v>0</v>
      </c>
      <c r="H35" s="1172">
        <f t="shared" si="4"/>
        <v>0</v>
      </c>
      <c r="I35" s="1172">
        <f t="shared" si="4"/>
        <v>0</v>
      </c>
      <c r="J35" s="1172">
        <f t="shared" si="4"/>
        <v>0</v>
      </c>
      <c r="K35" s="1172">
        <f t="shared" si="4"/>
        <v>0</v>
      </c>
      <c r="L35" s="1975"/>
      <c r="M35" s="97"/>
      <c r="N35" s="828"/>
      <c r="O35" s="1172">
        <f>SUM('CV3 - Asset Replacement'!G35,'V2 - AR - Connection projects'!G35,'V3 - AR - Gen Reinforcement'!G35,'V4 - AR - Other Movements'!G35)</f>
        <v>0</v>
      </c>
      <c r="P35" s="1172">
        <f>SUM('CV3 - Asset Replacement'!H35,'V2 - AR - Connection projects'!H35,'V3 - AR - Gen Reinforcement'!H35,'V4 - AR - Other Movements'!H35)</f>
        <v>0</v>
      </c>
      <c r="Q35" s="1172">
        <f>SUM('CV3 - Asset Replacement'!I35,'V2 - AR - Connection projects'!I35,'V3 - AR - Gen Reinforcement'!I35,'V4 - AR - Other Movements'!I35)</f>
        <v>0</v>
      </c>
      <c r="R35" s="1172">
        <f>SUM('CV3 - Asset Replacement'!J35,'V2 - AR - Connection projects'!J35,'V3 - AR - Gen Reinforcement'!J35,'V4 - AR - Other Movements'!J35)</f>
        <v>0</v>
      </c>
      <c r="S35" s="1172">
        <f>SUM('CV3 - Asset Replacement'!K35,'V2 - AR - Connection projects'!K35,'V3 - AR - Gen Reinforcement'!K35,'V4 - AR - Other Movements'!K35)</f>
        <v>0</v>
      </c>
      <c r="T35" s="1171">
        <f t="shared" si="5"/>
        <v>0</v>
      </c>
      <c r="U35" s="97"/>
      <c r="V35" s="828"/>
      <c r="W35" s="1172">
        <f>SUM('CV3 - Asset Replacement'!G171,'V2 - AR - Connection projects'!O35,'V3 - AR - Gen Reinforcement'!O35,'V4 - AR - Other Movements'!O35)</f>
        <v>0</v>
      </c>
      <c r="X35" s="1172">
        <f>SUM('CV3 - Asset Replacement'!H171,'V2 - AR - Connection projects'!P35,'V3 - AR - Gen Reinforcement'!P35,'V4 - AR - Other Movements'!P35)</f>
        <v>0</v>
      </c>
      <c r="Y35" s="1172">
        <f>SUM('CV3 - Asset Replacement'!I171,'V2 - AR - Connection projects'!Q35,'V3 - AR - Gen Reinforcement'!Q35,'V4 - AR - Other Movements'!Q35)</f>
        <v>0</v>
      </c>
      <c r="Z35" s="1172">
        <f>SUM('CV3 - Asset Replacement'!J171,'V2 - AR - Connection projects'!R35,'V3 - AR - Gen Reinforcement'!R35,'V4 - AR - Other Movements'!R35)</f>
        <v>0</v>
      </c>
      <c r="AA35" s="1172">
        <f>SUM('CV3 - Asset Replacement'!K171,'V2 - AR - Connection projects'!S35,'V3 - AR - Gen Reinforcement'!S35,'V4 - AR - Other Movements'!S35)</f>
        <v>0</v>
      </c>
      <c r="AB35" s="1171">
        <f t="shared" si="6"/>
        <v>0</v>
      </c>
      <c r="AC35" s="97"/>
      <c r="AD35" s="828"/>
      <c r="AE35" s="828"/>
      <c r="AF35" s="828"/>
      <c r="AG35" s="828"/>
      <c r="AH35" s="828"/>
      <c r="AI35" s="828"/>
      <c r="AJ35" s="1171">
        <f t="shared" si="7"/>
        <v>0</v>
      </c>
    </row>
    <row r="36" spans="1:36" ht="12.75" customHeight="1">
      <c r="A36" s="260" t="s">
        <v>16</v>
      </c>
      <c r="B36" s="689" t="s">
        <v>564</v>
      </c>
      <c r="C36" s="260" t="s">
        <v>11</v>
      </c>
      <c r="D36" s="793" t="s">
        <v>659</v>
      </c>
      <c r="F36" s="828"/>
      <c r="G36" s="1172">
        <f t="shared" si="4"/>
        <v>0</v>
      </c>
      <c r="H36" s="1172">
        <f t="shared" si="4"/>
        <v>0</v>
      </c>
      <c r="I36" s="1172">
        <f t="shared" si="4"/>
        <v>0</v>
      </c>
      <c r="J36" s="1172">
        <f t="shared" si="4"/>
        <v>0</v>
      </c>
      <c r="K36" s="1172">
        <f t="shared" si="4"/>
        <v>0</v>
      </c>
      <c r="L36" s="1975"/>
      <c r="M36" s="97"/>
      <c r="N36" s="828"/>
      <c r="O36" s="1172">
        <f>SUM('CV3 - Asset Replacement'!G36,'V2 - AR - Connection projects'!G36,'V3 - AR - Gen Reinforcement'!G36,'V4 - AR - Other Movements'!G36)</f>
        <v>0</v>
      </c>
      <c r="P36" s="1172">
        <f>SUM('CV3 - Asset Replacement'!H36,'V2 - AR - Connection projects'!H36,'V3 - AR - Gen Reinforcement'!H36,'V4 - AR - Other Movements'!H36)</f>
        <v>0</v>
      </c>
      <c r="Q36" s="1172">
        <f>SUM('CV3 - Asset Replacement'!I36,'V2 - AR - Connection projects'!I36,'V3 - AR - Gen Reinforcement'!I36,'V4 - AR - Other Movements'!I36)</f>
        <v>0</v>
      </c>
      <c r="R36" s="1172">
        <f>SUM('CV3 - Asset Replacement'!J36,'V2 - AR - Connection projects'!J36,'V3 - AR - Gen Reinforcement'!J36,'V4 - AR - Other Movements'!J36)</f>
        <v>0</v>
      </c>
      <c r="S36" s="1172">
        <f>SUM('CV3 - Asset Replacement'!K36,'V2 - AR - Connection projects'!K36,'V3 - AR - Gen Reinforcement'!K36,'V4 - AR - Other Movements'!K36)</f>
        <v>0</v>
      </c>
      <c r="T36" s="1171">
        <f t="shared" si="5"/>
        <v>0</v>
      </c>
      <c r="U36" s="97"/>
      <c r="V36" s="828"/>
      <c r="W36" s="1172">
        <f>SUM('CV3 - Asset Replacement'!G172,'V2 - AR - Connection projects'!O36,'V3 - AR - Gen Reinforcement'!O36,'V4 - AR - Other Movements'!O36)</f>
        <v>0</v>
      </c>
      <c r="X36" s="1172">
        <f>SUM('CV3 - Asset Replacement'!H172,'V2 - AR - Connection projects'!P36,'V3 - AR - Gen Reinforcement'!P36,'V4 - AR - Other Movements'!P36)</f>
        <v>0</v>
      </c>
      <c r="Y36" s="1172">
        <f>SUM('CV3 - Asset Replacement'!I172,'V2 - AR - Connection projects'!Q36,'V3 - AR - Gen Reinforcement'!Q36,'V4 - AR - Other Movements'!Q36)</f>
        <v>0</v>
      </c>
      <c r="Z36" s="1172">
        <f>SUM('CV3 - Asset Replacement'!J172,'V2 - AR - Connection projects'!R36,'V3 - AR - Gen Reinforcement'!R36,'V4 - AR - Other Movements'!R36)</f>
        <v>0</v>
      </c>
      <c r="AA36" s="1172">
        <f>SUM('CV3 - Asset Replacement'!K172,'V2 - AR - Connection projects'!S36,'V3 - AR - Gen Reinforcement'!S36,'V4 - AR - Other Movements'!S36)</f>
        <v>0</v>
      </c>
      <c r="AB36" s="1171">
        <f t="shared" si="6"/>
        <v>0</v>
      </c>
      <c r="AC36" s="97"/>
      <c r="AD36" s="828"/>
      <c r="AE36" s="828"/>
      <c r="AF36" s="828"/>
      <c r="AG36" s="828"/>
      <c r="AH36" s="828"/>
      <c r="AI36" s="828"/>
      <c r="AJ36" s="1171">
        <f t="shared" si="7"/>
        <v>0</v>
      </c>
    </row>
    <row r="37" spans="1:36" ht="12.75" customHeight="1">
      <c r="A37" s="260" t="s">
        <v>16</v>
      </c>
      <c r="B37" s="689" t="s">
        <v>261</v>
      </c>
      <c r="C37" s="260" t="s">
        <v>11</v>
      </c>
      <c r="D37" s="793" t="s">
        <v>659</v>
      </c>
      <c r="F37" s="828"/>
      <c r="G37" s="1172">
        <f t="shared" si="4"/>
        <v>0</v>
      </c>
      <c r="H37" s="1172">
        <f t="shared" si="4"/>
        <v>0</v>
      </c>
      <c r="I37" s="1172">
        <f t="shared" si="4"/>
        <v>0</v>
      </c>
      <c r="J37" s="1172">
        <f t="shared" si="4"/>
        <v>0</v>
      </c>
      <c r="K37" s="1172">
        <f t="shared" si="4"/>
        <v>0</v>
      </c>
      <c r="L37" s="1975"/>
      <c r="M37" s="97"/>
      <c r="N37" s="828"/>
      <c r="O37" s="1172">
        <f>SUM('CV3 - Asset Replacement'!G37,'V2 - AR - Connection projects'!G37,'V3 - AR - Gen Reinforcement'!G37,'V4 - AR - Other Movements'!G37)</f>
        <v>0</v>
      </c>
      <c r="P37" s="1172">
        <f>SUM('CV3 - Asset Replacement'!H37,'V2 - AR - Connection projects'!H37,'V3 - AR - Gen Reinforcement'!H37,'V4 - AR - Other Movements'!H37)</f>
        <v>0</v>
      </c>
      <c r="Q37" s="1172">
        <f>SUM('CV3 - Asset Replacement'!I37,'V2 - AR - Connection projects'!I37,'V3 - AR - Gen Reinforcement'!I37,'V4 - AR - Other Movements'!I37)</f>
        <v>0</v>
      </c>
      <c r="R37" s="1172">
        <f>SUM('CV3 - Asset Replacement'!J37,'V2 - AR - Connection projects'!J37,'V3 - AR - Gen Reinforcement'!J37,'V4 - AR - Other Movements'!J37)</f>
        <v>0</v>
      </c>
      <c r="S37" s="1172">
        <f>SUM('CV3 - Asset Replacement'!K37,'V2 - AR - Connection projects'!K37,'V3 - AR - Gen Reinforcement'!K37,'V4 - AR - Other Movements'!K37)</f>
        <v>0</v>
      </c>
      <c r="T37" s="1171">
        <f t="shared" si="5"/>
        <v>0</v>
      </c>
      <c r="U37" s="97"/>
      <c r="V37" s="828"/>
      <c r="W37" s="1172">
        <f>SUM('CV3 - Asset Replacement'!G173,'V2 - AR - Connection projects'!O37,'V3 - AR - Gen Reinforcement'!O37,'V4 - AR - Other Movements'!O37)</f>
        <v>0</v>
      </c>
      <c r="X37" s="1172">
        <f>SUM('CV3 - Asset Replacement'!H173,'V2 - AR - Connection projects'!P37,'V3 - AR - Gen Reinforcement'!P37,'V4 - AR - Other Movements'!P37)</f>
        <v>0</v>
      </c>
      <c r="Y37" s="1172">
        <f>SUM('CV3 - Asset Replacement'!I173,'V2 - AR - Connection projects'!Q37,'V3 - AR - Gen Reinforcement'!Q37,'V4 - AR - Other Movements'!Q37)</f>
        <v>0</v>
      </c>
      <c r="Z37" s="1172">
        <f>SUM('CV3 - Asset Replacement'!J173,'V2 - AR - Connection projects'!R37,'V3 - AR - Gen Reinforcement'!R37,'V4 - AR - Other Movements'!R37)</f>
        <v>0</v>
      </c>
      <c r="AA37" s="1172">
        <f>SUM('CV3 - Asset Replacement'!K173,'V2 - AR - Connection projects'!S37,'V3 - AR - Gen Reinforcement'!S37,'V4 - AR - Other Movements'!S37)</f>
        <v>0</v>
      </c>
      <c r="AB37" s="1171">
        <f t="shared" si="6"/>
        <v>0</v>
      </c>
      <c r="AC37" s="97"/>
      <c r="AD37" s="828"/>
      <c r="AE37" s="828"/>
      <c r="AF37" s="828"/>
      <c r="AG37" s="828"/>
      <c r="AH37" s="828"/>
      <c r="AI37" s="828"/>
      <c r="AJ37" s="1171">
        <f t="shared" si="7"/>
        <v>0</v>
      </c>
    </row>
    <row r="38" spans="1:36" ht="12.75" customHeight="1">
      <c r="A38" s="260" t="s">
        <v>16</v>
      </c>
      <c r="B38" s="689" t="s">
        <v>262</v>
      </c>
      <c r="C38" s="260" t="s">
        <v>11</v>
      </c>
      <c r="D38" s="793" t="s">
        <v>659</v>
      </c>
      <c r="F38" s="828"/>
      <c r="G38" s="1172">
        <f t="shared" ref="G38:K53" si="8">F38+O38-W38+AE38</f>
        <v>0</v>
      </c>
      <c r="H38" s="1172">
        <f t="shared" si="8"/>
        <v>0</v>
      </c>
      <c r="I38" s="1172">
        <f t="shared" si="8"/>
        <v>0</v>
      </c>
      <c r="J38" s="1172">
        <f t="shared" si="8"/>
        <v>0</v>
      </c>
      <c r="K38" s="1172">
        <f t="shared" si="8"/>
        <v>0</v>
      </c>
      <c r="L38" s="1975"/>
      <c r="M38" s="97"/>
      <c r="N38" s="828"/>
      <c r="O38" s="1172">
        <f>SUM('CV3 - Asset Replacement'!G38,'V2 - AR - Connection projects'!G38,'V3 - AR - Gen Reinforcement'!G38,'V4 - AR - Other Movements'!G38)</f>
        <v>0</v>
      </c>
      <c r="P38" s="1172">
        <f>SUM('CV3 - Asset Replacement'!H38,'V2 - AR - Connection projects'!H38,'V3 - AR - Gen Reinforcement'!H38,'V4 - AR - Other Movements'!H38)</f>
        <v>0</v>
      </c>
      <c r="Q38" s="1172">
        <f>SUM('CV3 - Asset Replacement'!I38,'V2 - AR - Connection projects'!I38,'V3 - AR - Gen Reinforcement'!I38,'V4 - AR - Other Movements'!I38)</f>
        <v>0</v>
      </c>
      <c r="R38" s="1172">
        <f>SUM('CV3 - Asset Replacement'!J38,'V2 - AR - Connection projects'!J38,'V3 - AR - Gen Reinforcement'!J38,'V4 - AR - Other Movements'!J38)</f>
        <v>0</v>
      </c>
      <c r="S38" s="1172">
        <f>SUM('CV3 - Asset Replacement'!K38,'V2 - AR - Connection projects'!K38,'V3 - AR - Gen Reinforcement'!K38,'V4 - AR - Other Movements'!K38)</f>
        <v>0</v>
      </c>
      <c r="T38" s="1171">
        <f t="shared" si="5"/>
        <v>0</v>
      </c>
      <c r="U38" s="97"/>
      <c r="V38" s="828"/>
      <c r="W38" s="1172">
        <f>SUM('CV3 - Asset Replacement'!G174,'V2 - AR - Connection projects'!O38,'V3 - AR - Gen Reinforcement'!O38,'V4 - AR - Other Movements'!O38)</f>
        <v>0</v>
      </c>
      <c r="X38" s="1172">
        <f>SUM('CV3 - Asset Replacement'!H174,'V2 - AR - Connection projects'!P38,'V3 - AR - Gen Reinforcement'!P38,'V4 - AR - Other Movements'!P38)</f>
        <v>0</v>
      </c>
      <c r="Y38" s="1172">
        <f>SUM('CV3 - Asset Replacement'!I174,'V2 - AR - Connection projects'!Q38,'V3 - AR - Gen Reinforcement'!Q38,'V4 - AR - Other Movements'!Q38)</f>
        <v>0</v>
      </c>
      <c r="Z38" s="1172">
        <f>SUM('CV3 - Asset Replacement'!J174,'V2 - AR - Connection projects'!R38,'V3 - AR - Gen Reinforcement'!R38,'V4 - AR - Other Movements'!R38)</f>
        <v>0</v>
      </c>
      <c r="AA38" s="1172">
        <f>SUM('CV3 - Asset Replacement'!K174,'V2 - AR - Connection projects'!S38,'V3 - AR - Gen Reinforcement'!S38,'V4 - AR - Other Movements'!S38)</f>
        <v>0</v>
      </c>
      <c r="AB38" s="1171">
        <f t="shared" si="6"/>
        <v>0</v>
      </c>
      <c r="AC38" s="97"/>
      <c r="AD38" s="828"/>
      <c r="AE38" s="828"/>
      <c r="AF38" s="828"/>
      <c r="AG38" s="828"/>
      <c r="AH38" s="828"/>
      <c r="AI38" s="828"/>
      <c r="AJ38" s="1171">
        <f t="shared" si="7"/>
        <v>0</v>
      </c>
    </row>
    <row r="39" spans="1:36" ht="12.75" customHeight="1">
      <c r="A39" s="260" t="s">
        <v>16</v>
      </c>
      <c r="B39" s="689" t="s">
        <v>565</v>
      </c>
      <c r="C39" s="260" t="s">
        <v>11</v>
      </c>
      <c r="D39" s="793" t="s">
        <v>659</v>
      </c>
      <c r="F39" s="828"/>
      <c r="G39" s="1172">
        <f t="shared" si="8"/>
        <v>0</v>
      </c>
      <c r="H39" s="1172">
        <f t="shared" si="8"/>
        <v>0</v>
      </c>
      <c r="I39" s="1172">
        <f t="shared" si="8"/>
        <v>0</v>
      </c>
      <c r="J39" s="1172">
        <f t="shared" si="8"/>
        <v>0</v>
      </c>
      <c r="K39" s="1172">
        <f t="shared" si="8"/>
        <v>0</v>
      </c>
      <c r="L39" s="1975"/>
      <c r="M39" s="97"/>
      <c r="N39" s="828"/>
      <c r="O39" s="1172">
        <f>SUM('CV3 - Asset Replacement'!G39,'V2 - AR - Connection projects'!G39,'V3 - AR - Gen Reinforcement'!G39,'V4 - AR - Other Movements'!G39)</f>
        <v>0</v>
      </c>
      <c r="P39" s="1172">
        <f>SUM('CV3 - Asset Replacement'!H39,'V2 - AR - Connection projects'!H39,'V3 - AR - Gen Reinforcement'!H39,'V4 - AR - Other Movements'!H39)</f>
        <v>0</v>
      </c>
      <c r="Q39" s="1172">
        <f>SUM('CV3 - Asset Replacement'!I39,'V2 - AR - Connection projects'!I39,'V3 - AR - Gen Reinforcement'!I39,'V4 - AR - Other Movements'!I39)</f>
        <v>0</v>
      </c>
      <c r="R39" s="1172">
        <f>SUM('CV3 - Asset Replacement'!J39,'V2 - AR - Connection projects'!J39,'V3 - AR - Gen Reinforcement'!J39,'V4 - AR - Other Movements'!J39)</f>
        <v>0</v>
      </c>
      <c r="S39" s="1172">
        <f>SUM('CV3 - Asset Replacement'!K39,'V2 - AR - Connection projects'!K39,'V3 - AR - Gen Reinforcement'!K39,'V4 - AR - Other Movements'!K39)</f>
        <v>0</v>
      </c>
      <c r="T39" s="1171">
        <f t="shared" si="5"/>
        <v>0</v>
      </c>
      <c r="U39" s="97"/>
      <c r="V39" s="828"/>
      <c r="W39" s="1172">
        <f>SUM('CV3 - Asset Replacement'!G175,'V2 - AR - Connection projects'!O39,'V3 - AR - Gen Reinforcement'!O39,'V4 - AR - Other Movements'!O39)</f>
        <v>0</v>
      </c>
      <c r="X39" s="1172">
        <f>SUM('CV3 - Asset Replacement'!H175,'V2 - AR - Connection projects'!P39,'V3 - AR - Gen Reinforcement'!P39,'V4 - AR - Other Movements'!P39)</f>
        <v>0</v>
      </c>
      <c r="Y39" s="1172">
        <f>SUM('CV3 - Asset Replacement'!I175,'V2 - AR - Connection projects'!Q39,'V3 - AR - Gen Reinforcement'!Q39,'V4 - AR - Other Movements'!Q39)</f>
        <v>0</v>
      </c>
      <c r="Z39" s="1172">
        <f>SUM('CV3 - Asset Replacement'!J175,'V2 - AR - Connection projects'!R39,'V3 - AR - Gen Reinforcement'!R39,'V4 - AR - Other Movements'!R39)</f>
        <v>0</v>
      </c>
      <c r="AA39" s="1172">
        <f>SUM('CV3 - Asset Replacement'!K175,'V2 - AR - Connection projects'!S39,'V3 - AR - Gen Reinforcement'!S39,'V4 - AR - Other Movements'!S39)</f>
        <v>0</v>
      </c>
      <c r="AB39" s="1171">
        <f t="shared" si="6"/>
        <v>0</v>
      </c>
      <c r="AC39" s="97"/>
      <c r="AD39" s="828"/>
      <c r="AE39" s="828"/>
      <c r="AF39" s="828"/>
      <c r="AG39" s="828"/>
      <c r="AH39" s="828"/>
      <c r="AI39" s="828"/>
      <c r="AJ39" s="1171">
        <f t="shared" si="7"/>
        <v>0</v>
      </c>
    </row>
    <row r="40" spans="1:36" ht="12.75" customHeight="1">
      <c r="A40" s="260" t="s">
        <v>16</v>
      </c>
      <c r="B40" s="38" t="s">
        <v>263</v>
      </c>
      <c r="C40" s="260" t="s">
        <v>11</v>
      </c>
      <c r="D40" s="793" t="s">
        <v>659</v>
      </c>
      <c r="F40" s="828"/>
      <c r="G40" s="1172">
        <f t="shared" si="8"/>
        <v>0</v>
      </c>
      <c r="H40" s="1172">
        <f t="shared" si="8"/>
        <v>0</v>
      </c>
      <c r="I40" s="1172">
        <f t="shared" si="8"/>
        <v>0</v>
      </c>
      <c r="J40" s="1172">
        <f t="shared" si="8"/>
        <v>0</v>
      </c>
      <c r="K40" s="1172">
        <f t="shared" si="8"/>
        <v>0</v>
      </c>
      <c r="L40" s="1975"/>
      <c r="M40" s="97"/>
      <c r="N40" s="828"/>
      <c r="O40" s="1172">
        <f>SUM('CV3 - Asset Replacement'!G40,'V2 - AR - Connection projects'!G40,'V3 - AR - Gen Reinforcement'!G40,'V4 - AR - Other Movements'!G40)</f>
        <v>0</v>
      </c>
      <c r="P40" s="1172">
        <f>SUM('CV3 - Asset Replacement'!H40,'V2 - AR - Connection projects'!H40,'V3 - AR - Gen Reinforcement'!H40,'V4 - AR - Other Movements'!H40)</f>
        <v>0</v>
      </c>
      <c r="Q40" s="1172">
        <f>SUM('CV3 - Asset Replacement'!I40,'V2 - AR - Connection projects'!I40,'V3 - AR - Gen Reinforcement'!I40,'V4 - AR - Other Movements'!I40)</f>
        <v>0</v>
      </c>
      <c r="R40" s="1172">
        <f>SUM('CV3 - Asset Replacement'!J40,'V2 - AR - Connection projects'!J40,'V3 - AR - Gen Reinforcement'!J40,'V4 - AR - Other Movements'!J40)</f>
        <v>0</v>
      </c>
      <c r="S40" s="1172">
        <f>SUM('CV3 - Asset Replacement'!K40,'V2 - AR - Connection projects'!K40,'V3 - AR - Gen Reinforcement'!K40,'V4 - AR - Other Movements'!K40)</f>
        <v>0</v>
      </c>
      <c r="T40" s="1171">
        <f t="shared" si="5"/>
        <v>0</v>
      </c>
      <c r="U40" s="97"/>
      <c r="V40" s="828"/>
      <c r="W40" s="1172">
        <f>SUM('CV3 - Asset Replacement'!G176,'V2 - AR - Connection projects'!O40,'V3 - AR - Gen Reinforcement'!O40,'V4 - AR - Other Movements'!O40)</f>
        <v>0</v>
      </c>
      <c r="X40" s="1172">
        <f>SUM('CV3 - Asset Replacement'!H176,'V2 - AR - Connection projects'!P40,'V3 - AR - Gen Reinforcement'!P40,'V4 - AR - Other Movements'!P40)</f>
        <v>0</v>
      </c>
      <c r="Y40" s="1172">
        <f>SUM('CV3 - Asset Replacement'!I176,'V2 - AR - Connection projects'!Q40,'V3 - AR - Gen Reinforcement'!Q40,'V4 - AR - Other Movements'!Q40)</f>
        <v>0</v>
      </c>
      <c r="Z40" s="1172">
        <f>SUM('CV3 - Asset Replacement'!J176,'V2 - AR - Connection projects'!R40,'V3 - AR - Gen Reinforcement'!R40,'V4 - AR - Other Movements'!R40)</f>
        <v>0</v>
      </c>
      <c r="AA40" s="1172">
        <f>SUM('CV3 - Asset Replacement'!K176,'V2 - AR - Connection projects'!S40,'V3 - AR - Gen Reinforcement'!S40,'V4 - AR - Other Movements'!S40)</f>
        <v>0</v>
      </c>
      <c r="AB40" s="1171">
        <f t="shared" si="6"/>
        <v>0</v>
      </c>
      <c r="AC40" s="97"/>
      <c r="AD40" s="828"/>
      <c r="AE40" s="828"/>
      <c r="AF40" s="828"/>
      <c r="AG40" s="828"/>
      <c r="AH40" s="828"/>
      <c r="AI40" s="828"/>
      <c r="AJ40" s="1171">
        <f t="shared" si="7"/>
        <v>0</v>
      </c>
    </row>
    <row r="41" spans="1:36" ht="12.75" customHeight="1">
      <c r="A41" s="260" t="s">
        <v>16</v>
      </c>
      <c r="B41" s="38" t="s">
        <v>566</v>
      </c>
      <c r="C41" s="260" t="s">
        <v>11</v>
      </c>
      <c r="D41" s="793" t="s">
        <v>659</v>
      </c>
      <c r="F41" s="828"/>
      <c r="G41" s="1172">
        <f t="shared" si="8"/>
        <v>0</v>
      </c>
      <c r="H41" s="1172">
        <f t="shared" si="8"/>
        <v>0</v>
      </c>
      <c r="I41" s="1172">
        <f t="shared" si="8"/>
        <v>0</v>
      </c>
      <c r="J41" s="1172">
        <f t="shared" si="8"/>
        <v>0</v>
      </c>
      <c r="K41" s="1172">
        <f t="shared" si="8"/>
        <v>0</v>
      </c>
      <c r="L41" s="1975"/>
      <c r="M41" s="97"/>
      <c r="N41" s="828"/>
      <c r="O41" s="1172">
        <f>SUM('CV3 - Asset Replacement'!G41,'V2 - AR - Connection projects'!G41,'V3 - AR - Gen Reinforcement'!G41,'V4 - AR - Other Movements'!G41)</f>
        <v>0</v>
      </c>
      <c r="P41" s="1172">
        <f>SUM('CV3 - Asset Replacement'!H41,'V2 - AR - Connection projects'!H41,'V3 - AR - Gen Reinforcement'!H41,'V4 - AR - Other Movements'!H41)</f>
        <v>0</v>
      </c>
      <c r="Q41" s="1172">
        <f>SUM('CV3 - Asset Replacement'!I41,'V2 - AR - Connection projects'!I41,'V3 - AR - Gen Reinforcement'!I41,'V4 - AR - Other Movements'!I41)</f>
        <v>0</v>
      </c>
      <c r="R41" s="1172">
        <f>SUM('CV3 - Asset Replacement'!J41,'V2 - AR - Connection projects'!J41,'V3 - AR - Gen Reinforcement'!J41,'V4 - AR - Other Movements'!J41)</f>
        <v>0</v>
      </c>
      <c r="S41" s="1172">
        <f>SUM('CV3 - Asset Replacement'!K41,'V2 - AR - Connection projects'!K41,'V3 - AR - Gen Reinforcement'!K41,'V4 - AR - Other Movements'!K41)</f>
        <v>0</v>
      </c>
      <c r="T41" s="1171">
        <f t="shared" si="5"/>
        <v>0</v>
      </c>
      <c r="U41" s="97"/>
      <c r="V41" s="828"/>
      <c r="W41" s="1172">
        <f>SUM('CV3 - Asset Replacement'!G177,'V2 - AR - Connection projects'!O41,'V3 - AR - Gen Reinforcement'!O41,'V4 - AR - Other Movements'!O41)</f>
        <v>0</v>
      </c>
      <c r="X41" s="1172">
        <f>SUM('CV3 - Asset Replacement'!H177,'V2 - AR - Connection projects'!P41,'V3 - AR - Gen Reinforcement'!P41,'V4 - AR - Other Movements'!P41)</f>
        <v>0</v>
      </c>
      <c r="Y41" s="1172">
        <f>SUM('CV3 - Asset Replacement'!I177,'V2 - AR - Connection projects'!Q41,'V3 - AR - Gen Reinforcement'!Q41,'V4 - AR - Other Movements'!Q41)</f>
        <v>0</v>
      </c>
      <c r="Z41" s="1172">
        <f>SUM('CV3 - Asset Replacement'!J177,'V2 - AR - Connection projects'!R41,'V3 - AR - Gen Reinforcement'!R41,'V4 - AR - Other Movements'!R41)</f>
        <v>0</v>
      </c>
      <c r="AA41" s="1172">
        <f>SUM('CV3 - Asset Replacement'!K177,'V2 - AR - Connection projects'!S41,'V3 - AR - Gen Reinforcement'!S41,'V4 - AR - Other Movements'!S41)</f>
        <v>0</v>
      </c>
      <c r="AB41" s="1171">
        <f t="shared" si="6"/>
        <v>0</v>
      </c>
      <c r="AC41" s="97"/>
      <c r="AD41" s="828"/>
      <c r="AE41" s="828"/>
      <c r="AF41" s="828"/>
      <c r="AG41" s="828"/>
      <c r="AH41" s="828"/>
      <c r="AI41" s="828"/>
      <c r="AJ41" s="1171">
        <f t="shared" si="7"/>
        <v>0</v>
      </c>
    </row>
    <row r="42" spans="1:36" ht="12.75" customHeight="1">
      <c r="A42" s="260" t="s">
        <v>16</v>
      </c>
      <c r="B42" s="38" t="s">
        <v>266</v>
      </c>
      <c r="C42" s="260" t="s">
        <v>11</v>
      </c>
      <c r="D42" s="793" t="s">
        <v>659</v>
      </c>
      <c r="F42" s="828"/>
      <c r="G42" s="1172">
        <f t="shared" si="8"/>
        <v>0</v>
      </c>
      <c r="H42" s="1172">
        <f t="shared" si="8"/>
        <v>0</v>
      </c>
      <c r="I42" s="1172">
        <f t="shared" si="8"/>
        <v>0</v>
      </c>
      <c r="J42" s="1172">
        <f t="shared" si="8"/>
        <v>0</v>
      </c>
      <c r="K42" s="1172">
        <f t="shared" si="8"/>
        <v>0</v>
      </c>
      <c r="L42" s="1975"/>
      <c r="M42" s="97"/>
      <c r="N42" s="828"/>
      <c r="O42" s="1172">
        <f>SUM('CV3 - Asset Replacement'!G42,'V2 - AR - Connection projects'!G42,'V3 - AR - Gen Reinforcement'!G42,'V4 - AR - Other Movements'!G42)</f>
        <v>0</v>
      </c>
      <c r="P42" s="1172">
        <f>SUM('CV3 - Asset Replacement'!H42,'V2 - AR - Connection projects'!H42,'V3 - AR - Gen Reinforcement'!H42,'V4 - AR - Other Movements'!H42)</f>
        <v>0</v>
      </c>
      <c r="Q42" s="1172">
        <f>SUM('CV3 - Asset Replacement'!I42,'V2 - AR - Connection projects'!I42,'V3 - AR - Gen Reinforcement'!I42,'V4 - AR - Other Movements'!I42)</f>
        <v>0</v>
      </c>
      <c r="R42" s="1172">
        <f>SUM('CV3 - Asset Replacement'!J42,'V2 - AR - Connection projects'!J42,'V3 - AR - Gen Reinforcement'!J42,'V4 - AR - Other Movements'!J42)</f>
        <v>0</v>
      </c>
      <c r="S42" s="1172">
        <f>SUM('CV3 - Asset Replacement'!K42,'V2 - AR - Connection projects'!K42,'V3 - AR - Gen Reinforcement'!K42,'V4 - AR - Other Movements'!K42)</f>
        <v>0</v>
      </c>
      <c r="T42" s="1171">
        <f t="shared" si="5"/>
        <v>0</v>
      </c>
      <c r="U42" s="97"/>
      <c r="V42" s="828"/>
      <c r="W42" s="1172">
        <f>SUM('CV3 - Asset Replacement'!G178,'V2 - AR - Connection projects'!O42,'V3 - AR - Gen Reinforcement'!O42,'V4 - AR - Other Movements'!O42)</f>
        <v>0</v>
      </c>
      <c r="X42" s="1172">
        <f>SUM('CV3 - Asset Replacement'!H178,'V2 - AR - Connection projects'!P42,'V3 - AR - Gen Reinforcement'!P42,'V4 - AR - Other Movements'!P42)</f>
        <v>0</v>
      </c>
      <c r="Y42" s="1172">
        <f>SUM('CV3 - Asset Replacement'!I178,'V2 - AR - Connection projects'!Q42,'V3 - AR - Gen Reinforcement'!Q42,'V4 - AR - Other Movements'!Q42)</f>
        <v>0</v>
      </c>
      <c r="Z42" s="1172">
        <f>SUM('CV3 - Asset Replacement'!J178,'V2 - AR - Connection projects'!R42,'V3 - AR - Gen Reinforcement'!R42,'V4 - AR - Other Movements'!R42)</f>
        <v>0</v>
      </c>
      <c r="AA42" s="1172">
        <f>SUM('CV3 - Asset Replacement'!K178,'V2 - AR - Connection projects'!S42,'V3 - AR - Gen Reinforcement'!S42,'V4 - AR - Other Movements'!S42)</f>
        <v>0</v>
      </c>
      <c r="AB42" s="1171">
        <f t="shared" si="6"/>
        <v>0</v>
      </c>
      <c r="AC42" s="97"/>
      <c r="AD42" s="828"/>
      <c r="AE42" s="828"/>
      <c r="AF42" s="828"/>
      <c r="AG42" s="828"/>
      <c r="AH42" s="828"/>
      <c r="AI42" s="828"/>
      <c r="AJ42" s="1171">
        <f t="shared" si="7"/>
        <v>0</v>
      </c>
    </row>
    <row r="43" spans="1:36" ht="12.75" customHeight="1">
      <c r="A43" s="260" t="s">
        <v>16</v>
      </c>
      <c r="B43" s="38" t="s">
        <v>265</v>
      </c>
      <c r="C43" s="260" t="s">
        <v>11</v>
      </c>
      <c r="D43" s="793" t="s">
        <v>659</v>
      </c>
      <c r="F43" s="828"/>
      <c r="G43" s="1172">
        <f t="shared" si="8"/>
        <v>0</v>
      </c>
      <c r="H43" s="1172">
        <f t="shared" si="8"/>
        <v>0</v>
      </c>
      <c r="I43" s="1172">
        <f t="shared" si="8"/>
        <v>0</v>
      </c>
      <c r="J43" s="1172">
        <f t="shared" si="8"/>
        <v>0</v>
      </c>
      <c r="K43" s="1172">
        <f t="shared" si="8"/>
        <v>0</v>
      </c>
      <c r="L43" s="1975"/>
      <c r="M43" s="97"/>
      <c r="N43" s="828"/>
      <c r="O43" s="1172">
        <f>SUM('CV3 - Asset Replacement'!G43,'V2 - AR - Connection projects'!G43,'V3 - AR - Gen Reinforcement'!G43,'V4 - AR - Other Movements'!G43)</f>
        <v>0</v>
      </c>
      <c r="P43" s="1172">
        <f>SUM('CV3 - Asset Replacement'!H43,'V2 - AR - Connection projects'!H43,'V3 - AR - Gen Reinforcement'!H43,'V4 - AR - Other Movements'!H43)</f>
        <v>0</v>
      </c>
      <c r="Q43" s="1172">
        <f>SUM('CV3 - Asset Replacement'!I43,'V2 - AR - Connection projects'!I43,'V3 - AR - Gen Reinforcement'!I43,'V4 - AR - Other Movements'!I43)</f>
        <v>0</v>
      </c>
      <c r="R43" s="1172">
        <f>SUM('CV3 - Asset Replacement'!J43,'V2 - AR - Connection projects'!J43,'V3 - AR - Gen Reinforcement'!J43,'V4 - AR - Other Movements'!J43)</f>
        <v>0</v>
      </c>
      <c r="S43" s="1172">
        <f>SUM('CV3 - Asset Replacement'!K43,'V2 - AR - Connection projects'!K43,'V3 - AR - Gen Reinforcement'!K43,'V4 - AR - Other Movements'!K43)</f>
        <v>0</v>
      </c>
      <c r="T43" s="1171">
        <f t="shared" si="5"/>
        <v>0</v>
      </c>
      <c r="U43" s="97"/>
      <c r="V43" s="828"/>
      <c r="W43" s="1172">
        <f>SUM('CV3 - Asset Replacement'!G179,'V2 - AR - Connection projects'!O43,'V3 - AR - Gen Reinforcement'!O43,'V4 - AR - Other Movements'!O43)</f>
        <v>0</v>
      </c>
      <c r="X43" s="1172">
        <f>SUM('CV3 - Asset Replacement'!H179,'V2 - AR - Connection projects'!P43,'V3 - AR - Gen Reinforcement'!P43,'V4 - AR - Other Movements'!P43)</f>
        <v>0</v>
      </c>
      <c r="Y43" s="1172">
        <f>SUM('CV3 - Asset Replacement'!I179,'V2 - AR - Connection projects'!Q43,'V3 - AR - Gen Reinforcement'!Q43,'V4 - AR - Other Movements'!Q43)</f>
        <v>0</v>
      </c>
      <c r="Z43" s="1172">
        <f>SUM('CV3 - Asset Replacement'!J179,'V2 - AR - Connection projects'!R43,'V3 - AR - Gen Reinforcement'!R43,'V4 - AR - Other Movements'!R43)</f>
        <v>0</v>
      </c>
      <c r="AA43" s="1172">
        <f>SUM('CV3 - Asset Replacement'!K179,'V2 - AR - Connection projects'!S43,'V3 - AR - Gen Reinforcement'!S43,'V4 - AR - Other Movements'!S43)</f>
        <v>0</v>
      </c>
      <c r="AB43" s="1171">
        <f t="shared" si="6"/>
        <v>0</v>
      </c>
      <c r="AC43" s="97"/>
      <c r="AD43" s="828"/>
      <c r="AE43" s="828"/>
      <c r="AF43" s="828"/>
      <c r="AG43" s="828"/>
      <c r="AH43" s="828"/>
      <c r="AI43" s="828"/>
      <c r="AJ43" s="1171">
        <f t="shared" si="7"/>
        <v>0</v>
      </c>
    </row>
    <row r="44" spans="1:36" ht="12.75" customHeight="1">
      <c r="A44" s="260" t="s">
        <v>16</v>
      </c>
      <c r="B44" s="689" t="s">
        <v>567</v>
      </c>
      <c r="C44" s="260" t="s">
        <v>11</v>
      </c>
      <c r="D44" s="793" t="s">
        <v>659</v>
      </c>
      <c r="F44" s="828"/>
      <c r="G44" s="1172">
        <f t="shared" si="8"/>
        <v>0</v>
      </c>
      <c r="H44" s="1172">
        <f t="shared" si="8"/>
        <v>0</v>
      </c>
      <c r="I44" s="1172">
        <f t="shared" si="8"/>
        <v>0</v>
      </c>
      <c r="J44" s="1172">
        <f t="shared" si="8"/>
        <v>0</v>
      </c>
      <c r="K44" s="1172">
        <f t="shared" si="8"/>
        <v>0</v>
      </c>
      <c r="L44" s="1975"/>
      <c r="M44" s="97"/>
      <c r="N44" s="828"/>
      <c r="O44" s="1172">
        <f>SUM('CV3 - Asset Replacement'!G44,'V2 - AR - Connection projects'!G44,'V3 - AR - Gen Reinforcement'!G44,'V4 - AR - Other Movements'!G44)</f>
        <v>0</v>
      </c>
      <c r="P44" s="1172">
        <f>SUM('CV3 - Asset Replacement'!H44,'V2 - AR - Connection projects'!H44,'V3 - AR - Gen Reinforcement'!H44,'V4 - AR - Other Movements'!H44)</f>
        <v>0</v>
      </c>
      <c r="Q44" s="1172">
        <f>SUM('CV3 - Asset Replacement'!I44,'V2 - AR - Connection projects'!I44,'V3 - AR - Gen Reinforcement'!I44,'V4 - AR - Other Movements'!I44)</f>
        <v>0</v>
      </c>
      <c r="R44" s="1172">
        <f>SUM('CV3 - Asset Replacement'!J44,'V2 - AR - Connection projects'!J44,'V3 - AR - Gen Reinforcement'!J44,'V4 - AR - Other Movements'!J44)</f>
        <v>0</v>
      </c>
      <c r="S44" s="1172">
        <f>SUM('CV3 - Asset Replacement'!K44,'V2 - AR - Connection projects'!K44,'V3 - AR - Gen Reinforcement'!K44,'V4 - AR - Other Movements'!K44)</f>
        <v>0</v>
      </c>
      <c r="T44" s="1171">
        <f t="shared" si="5"/>
        <v>0</v>
      </c>
      <c r="U44" s="97"/>
      <c r="V44" s="828"/>
      <c r="W44" s="1172">
        <f>SUM('CV3 - Asset Replacement'!G180,'V2 - AR - Connection projects'!O44,'V3 - AR - Gen Reinforcement'!O44,'V4 - AR - Other Movements'!O44)</f>
        <v>0</v>
      </c>
      <c r="X44" s="1172">
        <f>SUM('CV3 - Asset Replacement'!H180,'V2 - AR - Connection projects'!P44,'V3 - AR - Gen Reinforcement'!P44,'V4 - AR - Other Movements'!P44)</f>
        <v>0</v>
      </c>
      <c r="Y44" s="1172">
        <f>SUM('CV3 - Asset Replacement'!I180,'V2 - AR - Connection projects'!Q44,'V3 - AR - Gen Reinforcement'!Q44,'V4 - AR - Other Movements'!Q44)</f>
        <v>0</v>
      </c>
      <c r="Z44" s="1172">
        <f>SUM('CV3 - Asset Replacement'!J180,'V2 - AR - Connection projects'!R44,'V3 - AR - Gen Reinforcement'!R44,'V4 - AR - Other Movements'!R44)</f>
        <v>0</v>
      </c>
      <c r="AA44" s="1172">
        <f>SUM('CV3 - Asset Replacement'!K180,'V2 - AR - Connection projects'!S44,'V3 - AR - Gen Reinforcement'!S44,'V4 - AR - Other Movements'!S44)</f>
        <v>0</v>
      </c>
      <c r="AB44" s="1171">
        <f t="shared" si="6"/>
        <v>0</v>
      </c>
      <c r="AC44" s="97"/>
      <c r="AD44" s="828"/>
      <c r="AE44" s="828"/>
      <c r="AF44" s="828"/>
      <c r="AG44" s="828"/>
      <c r="AH44" s="828"/>
      <c r="AI44" s="828"/>
      <c r="AJ44" s="1171">
        <f t="shared" si="7"/>
        <v>0</v>
      </c>
    </row>
    <row r="45" spans="1:36" ht="12.75" customHeight="1">
      <c r="A45" s="260" t="s">
        <v>16</v>
      </c>
      <c r="B45" s="38" t="s">
        <v>264</v>
      </c>
      <c r="C45" s="260" t="s">
        <v>11</v>
      </c>
      <c r="D45" s="793" t="s">
        <v>659</v>
      </c>
      <c r="F45" s="828"/>
      <c r="G45" s="1172">
        <f t="shared" si="8"/>
        <v>0</v>
      </c>
      <c r="H45" s="1172">
        <f t="shared" si="8"/>
        <v>0</v>
      </c>
      <c r="I45" s="1172">
        <f t="shared" si="8"/>
        <v>0</v>
      </c>
      <c r="J45" s="1172">
        <f t="shared" si="8"/>
        <v>0</v>
      </c>
      <c r="K45" s="1172">
        <f t="shared" si="8"/>
        <v>0</v>
      </c>
      <c r="L45" s="1975"/>
      <c r="M45" s="97"/>
      <c r="N45" s="828"/>
      <c r="O45" s="1172">
        <f>SUM('CV3 - Asset Replacement'!G45,'V2 - AR - Connection projects'!G45,'V3 - AR - Gen Reinforcement'!G45,'V4 - AR - Other Movements'!G45)</f>
        <v>0</v>
      </c>
      <c r="P45" s="1172">
        <f>SUM('CV3 - Asset Replacement'!H45,'V2 - AR - Connection projects'!H45,'V3 - AR - Gen Reinforcement'!H45,'V4 - AR - Other Movements'!H45)</f>
        <v>0</v>
      </c>
      <c r="Q45" s="1172">
        <f>SUM('CV3 - Asset Replacement'!I45,'V2 - AR - Connection projects'!I45,'V3 - AR - Gen Reinforcement'!I45,'V4 - AR - Other Movements'!I45)</f>
        <v>0</v>
      </c>
      <c r="R45" s="1172">
        <f>SUM('CV3 - Asset Replacement'!J45,'V2 - AR - Connection projects'!J45,'V3 - AR - Gen Reinforcement'!J45,'V4 - AR - Other Movements'!J45)</f>
        <v>0</v>
      </c>
      <c r="S45" s="1172">
        <f>SUM('CV3 - Asset Replacement'!K45,'V2 - AR - Connection projects'!K45,'V3 - AR - Gen Reinforcement'!K45,'V4 - AR - Other Movements'!K45)</f>
        <v>0</v>
      </c>
      <c r="T45" s="1171">
        <f t="shared" si="5"/>
        <v>0</v>
      </c>
      <c r="U45" s="97"/>
      <c r="V45" s="828"/>
      <c r="W45" s="1172">
        <f>SUM('CV3 - Asset Replacement'!G181,'V2 - AR - Connection projects'!O45,'V3 - AR - Gen Reinforcement'!O45,'V4 - AR - Other Movements'!O45)</f>
        <v>0</v>
      </c>
      <c r="X45" s="1172">
        <f>SUM('CV3 - Asset Replacement'!H181,'V2 - AR - Connection projects'!P45,'V3 - AR - Gen Reinforcement'!P45,'V4 - AR - Other Movements'!P45)</f>
        <v>0</v>
      </c>
      <c r="Y45" s="1172">
        <f>SUM('CV3 - Asset Replacement'!I181,'V2 - AR - Connection projects'!Q45,'V3 - AR - Gen Reinforcement'!Q45,'V4 - AR - Other Movements'!Q45)</f>
        <v>0</v>
      </c>
      <c r="Z45" s="1172">
        <f>SUM('CV3 - Asset Replacement'!J181,'V2 - AR - Connection projects'!R45,'V3 - AR - Gen Reinforcement'!R45,'V4 - AR - Other Movements'!R45)</f>
        <v>0</v>
      </c>
      <c r="AA45" s="1172">
        <f>SUM('CV3 - Asset Replacement'!K181,'V2 - AR - Connection projects'!S45,'V3 - AR - Gen Reinforcement'!S45,'V4 - AR - Other Movements'!S45)</f>
        <v>0</v>
      </c>
      <c r="AB45" s="1171">
        <f t="shared" si="6"/>
        <v>0</v>
      </c>
      <c r="AC45" s="97"/>
      <c r="AD45" s="828"/>
      <c r="AE45" s="828"/>
      <c r="AF45" s="828"/>
      <c r="AG45" s="828"/>
      <c r="AH45" s="828"/>
      <c r="AI45" s="828"/>
      <c r="AJ45" s="1171">
        <f t="shared" si="7"/>
        <v>0</v>
      </c>
    </row>
    <row r="46" spans="1:36" ht="12.75" customHeight="1">
      <c r="A46" s="260" t="s">
        <v>16</v>
      </c>
      <c r="B46" s="689" t="s">
        <v>267</v>
      </c>
      <c r="C46" s="260" t="s">
        <v>11</v>
      </c>
      <c r="D46" s="793" t="s">
        <v>659</v>
      </c>
      <c r="F46" s="828"/>
      <c r="G46" s="1172">
        <f t="shared" si="8"/>
        <v>0</v>
      </c>
      <c r="H46" s="1172">
        <f t="shared" si="8"/>
        <v>0</v>
      </c>
      <c r="I46" s="1172">
        <f t="shared" si="8"/>
        <v>0</v>
      </c>
      <c r="J46" s="1172">
        <f t="shared" si="8"/>
        <v>0</v>
      </c>
      <c r="K46" s="1172">
        <f t="shared" si="8"/>
        <v>0</v>
      </c>
      <c r="L46" s="1975"/>
      <c r="M46" s="97"/>
      <c r="N46" s="828"/>
      <c r="O46" s="1172">
        <f>SUM('CV3 - Asset Replacement'!G46,'V2 - AR - Connection projects'!G46,'V3 - AR - Gen Reinforcement'!G46,'V4 - AR - Other Movements'!G46)</f>
        <v>0</v>
      </c>
      <c r="P46" s="1172">
        <f>SUM('CV3 - Asset Replacement'!H46,'V2 - AR - Connection projects'!H46,'V3 - AR - Gen Reinforcement'!H46,'V4 - AR - Other Movements'!H46)</f>
        <v>0</v>
      </c>
      <c r="Q46" s="1172">
        <f>SUM('CV3 - Asset Replacement'!I46,'V2 - AR - Connection projects'!I46,'V3 - AR - Gen Reinforcement'!I46,'V4 - AR - Other Movements'!I46)</f>
        <v>0</v>
      </c>
      <c r="R46" s="1172">
        <f>SUM('CV3 - Asset Replacement'!J46,'V2 - AR - Connection projects'!J46,'V3 - AR - Gen Reinforcement'!J46,'V4 - AR - Other Movements'!J46)</f>
        <v>0</v>
      </c>
      <c r="S46" s="1172">
        <f>SUM('CV3 - Asset Replacement'!K46,'V2 - AR - Connection projects'!K46,'V3 - AR - Gen Reinforcement'!K46,'V4 - AR - Other Movements'!K46)</f>
        <v>0</v>
      </c>
      <c r="T46" s="1171">
        <f t="shared" si="5"/>
        <v>0</v>
      </c>
      <c r="U46" s="97"/>
      <c r="V46" s="828"/>
      <c r="W46" s="1172">
        <f>SUM('CV3 - Asset Replacement'!G182,'V2 - AR - Connection projects'!O46,'V3 - AR - Gen Reinforcement'!O46,'V4 - AR - Other Movements'!O46)</f>
        <v>0</v>
      </c>
      <c r="X46" s="1172">
        <f>SUM('CV3 - Asset Replacement'!H182,'V2 - AR - Connection projects'!P46,'V3 - AR - Gen Reinforcement'!P46,'V4 - AR - Other Movements'!P46)</f>
        <v>0</v>
      </c>
      <c r="Y46" s="1172">
        <f>SUM('CV3 - Asset Replacement'!I182,'V2 - AR - Connection projects'!Q46,'V3 - AR - Gen Reinforcement'!Q46,'V4 - AR - Other Movements'!Q46)</f>
        <v>0</v>
      </c>
      <c r="Z46" s="1172">
        <f>SUM('CV3 - Asset Replacement'!J182,'V2 - AR - Connection projects'!R46,'V3 - AR - Gen Reinforcement'!R46,'V4 - AR - Other Movements'!R46)</f>
        <v>0</v>
      </c>
      <c r="AA46" s="1172">
        <f>SUM('CV3 - Asset Replacement'!K182,'V2 - AR - Connection projects'!S46,'V3 - AR - Gen Reinforcement'!S46,'V4 - AR - Other Movements'!S46)</f>
        <v>0</v>
      </c>
      <c r="AB46" s="1171">
        <f t="shared" si="6"/>
        <v>0</v>
      </c>
      <c r="AC46" s="97"/>
      <c r="AD46" s="828"/>
      <c r="AE46" s="828"/>
      <c r="AF46" s="828"/>
      <c r="AG46" s="828"/>
      <c r="AH46" s="828"/>
      <c r="AI46" s="828"/>
      <c r="AJ46" s="1171">
        <f t="shared" si="7"/>
        <v>0</v>
      </c>
    </row>
    <row r="47" spans="1:36" ht="12.75" customHeight="1">
      <c r="A47" s="260" t="s">
        <v>31</v>
      </c>
      <c r="B47" s="689" t="s">
        <v>268</v>
      </c>
      <c r="C47" s="260" t="s">
        <v>11</v>
      </c>
      <c r="D47" s="793" t="s">
        <v>659</v>
      </c>
      <c r="F47" s="828"/>
      <c r="G47" s="1172">
        <f>F47+O47-W47+AE47</f>
        <v>0</v>
      </c>
      <c r="H47" s="1172">
        <f t="shared" si="8"/>
        <v>0</v>
      </c>
      <c r="I47" s="1172">
        <f t="shared" si="8"/>
        <v>0</v>
      </c>
      <c r="J47" s="1172">
        <f t="shared" si="8"/>
        <v>0</v>
      </c>
      <c r="K47" s="1172">
        <f t="shared" si="8"/>
        <v>0</v>
      </c>
      <c r="L47" s="1975"/>
      <c r="M47" s="97"/>
      <c r="N47" s="828"/>
      <c r="O47" s="1172">
        <f>SUM('CV3 - Asset Replacement'!G47,'V2 - AR - Connection projects'!G47,'V3 - AR - Gen Reinforcement'!G47,'V4 - AR - Other Movements'!G47)</f>
        <v>0</v>
      </c>
      <c r="P47" s="1172">
        <f>SUM('CV3 - Asset Replacement'!H47,'V2 - AR - Connection projects'!H47,'V3 - AR - Gen Reinforcement'!H47,'V4 - AR - Other Movements'!H47)</f>
        <v>0</v>
      </c>
      <c r="Q47" s="1172">
        <f>SUM('CV3 - Asset Replacement'!I47,'V2 - AR - Connection projects'!I47,'V3 - AR - Gen Reinforcement'!I47,'V4 - AR - Other Movements'!I47)</f>
        <v>0</v>
      </c>
      <c r="R47" s="1172">
        <f>SUM('CV3 - Asset Replacement'!J47,'V2 - AR - Connection projects'!J47,'V3 - AR - Gen Reinforcement'!J47,'V4 - AR - Other Movements'!J47)</f>
        <v>0</v>
      </c>
      <c r="S47" s="1172">
        <f>SUM('CV3 - Asset Replacement'!K47,'V2 - AR - Connection projects'!K47,'V3 - AR - Gen Reinforcement'!K47,'V4 - AR - Other Movements'!K47)</f>
        <v>0</v>
      </c>
      <c r="T47" s="1171">
        <f t="shared" si="5"/>
        <v>0</v>
      </c>
      <c r="U47" s="97"/>
      <c r="V47" s="828"/>
      <c r="W47" s="1172">
        <f>SUM('CV3 - Asset Replacement'!G183,'V2 - AR - Connection projects'!O47,'V3 - AR - Gen Reinforcement'!O47,'V4 - AR - Other Movements'!O47)</f>
        <v>0</v>
      </c>
      <c r="X47" s="1172">
        <f>SUM('CV3 - Asset Replacement'!H183,'V2 - AR - Connection projects'!P47,'V3 - AR - Gen Reinforcement'!P47,'V4 - AR - Other Movements'!P47)</f>
        <v>0</v>
      </c>
      <c r="Y47" s="1172">
        <f>SUM('CV3 - Asset Replacement'!I183,'V2 - AR - Connection projects'!Q47,'V3 - AR - Gen Reinforcement'!Q47,'V4 - AR - Other Movements'!Q47)</f>
        <v>0</v>
      </c>
      <c r="Z47" s="1172">
        <f>SUM('CV3 - Asset Replacement'!J183,'V2 - AR - Connection projects'!R47,'V3 - AR - Gen Reinforcement'!R47,'V4 - AR - Other Movements'!R47)</f>
        <v>0</v>
      </c>
      <c r="AA47" s="1172">
        <f>SUM('CV3 - Asset Replacement'!K183,'V2 - AR - Connection projects'!S47,'V3 - AR - Gen Reinforcement'!S47,'V4 - AR - Other Movements'!S47)</f>
        <v>0</v>
      </c>
      <c r="AB47" s="1171">
        <f t="shared" si="6"/>
        <v>0</v>
      </c>
      <c r="AC47" s="97"/>
      <c r="AD47" s="828"/>
      <c r="AE47" s="828"/>
      <c r="AF47" s="828"/>
      <c r="AG47" s="828"/>
      <c r="AH47" s="828"/>
      <c r="AI47" s="828"/>
      <c r="AJ47" s="1171">
        <f t="shared" si="7"/>
        <v>0</v>
      </c>
    </row>
    <row r="48" spans="1:36" ht="12.75" customHeight="1">
      <c r="A48" s="260" t="s">
        <v>31</v>
      </c>
      <c r="B48" s="689" t="s">
        <v>269</v>
      </c>
      <c r="C48" s="260" t="s">
        <v>11</v>
      </c>
      <c r="D48" s="793" t="s">
        <v>659</v>
      </c>
      <c r="F48" s="828"/>
      <c r="G48" s="1172">
        <f t="shared" ref="G48:K63" si="9">F48+O48-W48+AE48</f>
        <v>0</v>
      </c>
      <c r="H48" s="1172">
        <f t="shared" si="8"/>
        <v>0</v>
      </c>
      <c r="I48" s="1172">
        <f t="shared" si="8"/>
        <v>0</v>
      </c>
      <c r="J48" s="1172">
        <f t="shared" si="8"/>
        <v>0</v>
      </c>
      <c r="K48" s="1172">
        <f t="shared" si="8"/>
        <v>0</v>
      </c>
      <c r="L48" s="1975"/>
      <c r="M48" s="97"/>
      <c r="N48" s="828"/>
      <c r="O48" s="1172">
        <f>SUM('CV3 - Asset Replacement'!G48,'V2 - AR - Connection projects'!G48,'V3 - AR - Gen Reinforcement'!G48,'V4 - AR - Other Movements'!G48)</f>
        <v>0</v>
      </c>
      <c r="P48" s="1172">
        <f>SUM('CV3 - Asset Replacement'!H48,'V2 - AR - Connection projects'!H48,'V3 - AR - Gen Reinforcement'!H48,'V4 - AR - Other Movements'!H48)</f>
        <v>0</v>
      </c>
      <c r="Q48" s="1172">
        <f>SUM('CV3 - Asset Replacement'!I48,'V2 - AR - Connection projects'!I48,'V3 - AR - Gen Reinforcement'!I48,'V4 - AR - Other Movements'!I48)</f>
        <v>0</v>
      </c>
      <c r="R48" s="1172">
        <f>SUM('CV3 - Asset Replacement'!J48,'V2 - AR - Connection projects'!J48,'V3 - AR - Gen Reinforcement'!J48,'V4 - AR - Other Movements'!J48)</f>
        <v>0</v>
      </c>
      <c r="S48" s="1172">
        <f>SUM('CV3 - Asset Replacement'!K48,'V2 - AR - Connection projects'!K48,'V3 - AR - Gen Reinforcement'!K48,'V4 - AR - Other Movements'!K48)</f>
        <v>0</v>
      </c>
      <c r="T48" s="1171">
        <f t="shared" si="5"/>
        <v>0</v>
      </c>
      <c r="U48" s="97"/>
      <c r="V48" s="828"/>
      <c r="W48" s="1172">
        <f>SUM('CV3 - Asset Replacement'!G184,'V2 - AR - Connection projects'!O48,'V3 - AR - Gen Reinforcement'!O48,'V4 - AR - Other Movements'!O48)</f>
        <v>0</v>
      </c>
      <c r="X48" s="1172">
        <f>SUM('CV3 - Asset Replacement'!H184,'V2 - AR - Connection projects'!P48,'V3 - AR - Gen Reinforcement'!P48,'V4 - AR - Other Movements'!P48)</f>
        <v>0</v>
      </c>
      <c r="Y48" s="1172">
        <f>SUM('CV3 - Asset Replacement'!I184,'V2 - AR - Connection projects'!Q48,'V3 - AR - Gen Reinforcement'!Q48,'V4 - AR - Other Movements'!Q48)</f>
        <v>0</v>
      </c>
      <c r="Z48" s="1172">
        <f>SUM('CV3 - Asset Replacement'!J184,'V2 - AR - Connection projects'!R48,'V3 - AR - Gen Reinforcement'!R48,'V4 - AR - Other Movements'!R48)</f>
        <v>0</v>
      </c>
      <c r="AA48" s="1172">
        <f>SUM('CV3 - Asset Replacement'!K184,'V2 - AR - Connection projects'!S48,'V3 - AR - Gen Reinforcement'!S48,'V4 - AR - Other Movements'!S48)</f>
        <v>0</v>
      </c>
      <c r="AB48" s="1171">
        <f t="shared" si="6"/>
        <v>0</v>
      </c>
      <c r="AC48" s="97"/>
      <c r="AD48" s="828"/>
      <c r="AE48" s="828"/>
      <c r="AF48" s="828"/>
      <c r="AG48" s="828"/>
      <c r="AH48" s="828"/>
      <c r="AI48" s="828"/>
      <c r="AJ48" s="1171">
        <f t="shared" si="7"/>
        <v>0</v>
      </c>
    </row>
    <row r="49" spans="1:36" ht="12.75" customHeight="1">
      <c r="A49" s="260" t="s">
        <v>31</v>
      </c>
      <c r="B49" s="689" t="s">
        <v>270</v>
      </c>
      <c r="C49" s="260" t="s">
        <v>11</v>
      </c>
      <c r="D49" s="793" t="s">
        <v>659</v>
      </c>
      <c r="F49" s="828"/>
      <c r="G49" s="1172">
        <f t="shared" si="9"/>
        <v>0</v>
      </c>
      <c r="H49" s="1172">
        <f t="shared" si="8"/>
        <v>0</v>
      </c>
      <c r="I49" s="1172">
        <f t="shared" si="8"/>
        <v>0</v>
      </c>
      <c r="J49" s="1172">
        <f t="shared" si="8"/>
        <v>0</v>
      </c>
      <c r="K49" s="1172">
        <f t="shared" si="8"/>
        <v>0</v>
      </c>
      <c r="L49" s="1975"/>
      <c r="M49" s="97"/>
      <c r="N49" s="828"/>
      <c r="O49" s="1172">
        <f>SUM('CV3 - Asset Replacement'!G49,'V2 - AR - Connection projects'!G49,'V3 - AR - Gen Reinforcement'!G49,'V4 - AR - Other Movements'!G49)</f>
        <v>0</v>
      </c>
      <c r="P49" s="1172">
        <f>SUM('CV3 - Asset Replacement'!H49,'V2 - AR - Connection projects'!H49,'V3 - AR - Gen Reinforcement'!H49,'V4 - AR - Other Movements'!H49)</f>
        <v>0</v>
      </c>
      <c r="Q49" s="1172">
        <f>SUM('CV3 - Asset Replacement'!I49,'V2 - AR - Connection projects'!I49,'V3 - AR - Gen Reinforcement'!I49,'V4 - AR - Other Movements'!I49)</f>
        <v>0</v>
      </c>
      <c r="R49" s="1172">
        <f>SUM('CV3 - Asset Replacement'!J49,'V2 - AR - Connection projects'!J49,'V3 - AR - Gen Reinforcement'!J49,'V4 - AR - Other Movements'!J49)</f>
        <v>0</v>
      </c>
      <c r="S49" s="1172">
        <f>SUM('CV3 - Asset Replacement'!K49,'V2 - AR - Connection projects'!K49,'V3 - AR - Gen Reinforcement'!K49,'V4 - AR - Other Movements'!K49)</f>
        <v>0</v>
      </c>
      <c r="T49" s="1171">
        <f t="shared" si="5"/>
        <v>0</v>
      </c>
      <c r="U49" s="97"/>
      <c r="V49" s="828"/>
      <c r="W49" s="1172">
        <f>SUM('CV3 - Asset Replacement'!G185,'V2 - AR - Connection projects'!O49,'V3 - AR - Gen Reinforcement'!O49,'V4 - AR - Other Movements'!O49)</f>
        <v>0</v>
      </c>
      <c r="X49" s="1172">
        <f>SUM('CV3 - Asset Replacement'!H185,'V2 - AR - Connection projects'!P49,'V3 - AR - Gen Reinforcement'!P49,'V4 - AR - Other Movements'!P49)</f>
        <v>0</v>
      </c>
      <c r="Y49" s="1172">
        <f>SUM('CV3 - Asset Replacement'!I185,'V2 - AR - Connection projects'!Q49,'V3 - AR - Gen Reinforcement'!Q49,'V4 - AR - Other Movements'!Q49)</f>
        <v>0</v>
      </c>
      <c r="Z49" s="1172">
        <f>SUM('CV3 - Asset Replacement'!J185,'V2 - AR - Connection projects'!R49,'V3 - AR - Gen Reinforcement'!R49,'V4 - AR - Other Movements'!R49)</f>
        <v>0</v>
      </c>
      <c r="AA49" s="1172">
        <f>SUM('CV3 - Asset Replacement'!K185,'V2 - AR - Connection projects'!S49,'V3 - AR - Gen Reinforcement'!S49,'V4 - AR - Other Movements'!S49)</f>
        <v>0</v>
      </c>
      <c r="AB49" s="1171">
        <f t="shared" si="6"/>
        <v>0</v>
      </c>
      <c r="AC49" s="97"/>
      <c r="AD49" s="828"/>
      <c r="AE49" s="828"/>
      <c r="AF49" s="828"/>
      <c r="AG49" s="828"/>
      <c r="AH49" s="828"/>
      <c r="AI49" s="828"/>
      <c r="AJ49" s="1171">
        <f t="shared" si="7"/>
        <v>0</v>
      </c>
    </row>
    <row r="50" spans="1:36" ht="12.75" customHeight="1">
      <c r="A50" s="260" t="s">
        <v>31</v>
      </c>
      <c r="B50" s="689" t="s">
        <v>271</v>
      </c>
      <c r="C50" s="260" t="s">
        <v>11</v>
      </c>
      <c r="D50" s="793" t="s">
        <v>659</v>
      </c>
      <c r="F50" s="828"/>
      <c r="G50" s="1172">
        <f t="shared" si="9"/>
        <v>0</v>
      </c>
      <c r="H50" s="1172">
        <f t="shared" si="8"/>
        <v>0</v>
      </c>
      <c r="I50" s="1172">
        <f t="shared" si="8"/>
        <v>0</v>
      </c>
      <c r="J50" s="1172">
        <f t="shared" si="8"/>
        <v>0</v>
      </c>
      <c r="K50" s="1172">
        <f t="shared" si="8"/>
        <v>0</v>
      </c>
      <c r="L50" s="1975"/>
      <c r="M50" s="97"/>
      <c r="N50" s="828"/>
      <c r="O50" s="1172">
        <f>SUM('CV3 - Asset Replacement'!G50,'V2 - AR - Connection projects'!G50,'V3 - AR - Gen Reinforcement'!G50,'V4 - AR - Other Movements'!G50)</f>
        <v>0</v>
      </c>
      <c r="P50" s="1172">
        <f>SUM('CV3 - Asset Replacement'!H50,'V2 - AR - Connection projects'!H50,'V3 - AR - Gen Reinforcement'!H50,'V4 - AR - Other Movements'!H50)</f>
        <v>0</v>
      </c>
      <c r="Q50" s="1172">
        <f>SUM('CV3 - Asset Replacement'!I50,'V2 - AR - Connection projects'!I50,'V3 - AR - Gen Reinforcement'!I50,'V4 - AR - Other Movements'!I50)</f>
        <v>0</v>
      </c>
      <c r="R50" s="1172">
        <f>SUM('CV3 - Asset Replacement'!J50,'V2 - AR - Connection projects'!J50,'V3 - AR - Gen Reinforcement'!J50,'V4 - AR - Other Movements'!J50)</f>
        <v>0</v>
      </c>
      <c r="S50" s="1172">
        <f>SUM('CV3 - Asset Replacement'!K50,'V2 - AR - Connection projects'!K50,'V3 - AR - Gen Reinforcement'!K50,'V4 - AR - Other Movements'!K50)</f>
        <v>0</v>
      </c>
      <c r="T50" s="1171">
        <f t="shared" si="5"/>
        <v>0</v>
      </c>
      <c r="U50" s="97"/>
      <c r="V50" s="828"/>
      <c r="W50" s="1172">
        <f>SUM('CV3 - Asset Replacement'!G186,'V2 - AR - Connection projects'!O50,'V3 - AR - Gen Reinforcement'!O50,'V4 - AR - Other Movements'!O50)</f>
        <v>0</v>
      </c>
      <c r="X50" s="1172">
        <f>SUM('CV3 - Asset Replacement'!H186,'V2 - AR - Connection projects'!P50,'V3 - AR - Gen Reinforcement'!P50,'V4 - AR - Other Movements'!P50)</f>
        <v>0</v>
      </c>
      <c r="Y50" s="1172">
        <f>SUM('CV3 - Asset Replacement'!I186,'V2 - AR - Connection projects'!Q50,'V3 - AR - Gen Reinforcement'!Q50,'V4 - AR - Other Movements'!Q50)</f>
        <v>0</v>
      </c>
      <c r="Z50" s="1172">
        <f>SUM('CV3 - Asset Replacement'!J186,'V2 - AR - Connection projects'!R50,'V3 - AR - Gen Reinforcement'!R50,'V4 - AR - Other Movements'!R50)</f>
        <v>0</v>
      </c>
      <c r="AA50" s="1172">
        <f>SUM('CV3 - Asset Replacement'!K186,'V2 - AR - Connection projects'!S50,'V3 - AR - Gen Reinforcement'!S50,'V4 - AR - Other Movements'!S50)</f>
        <v>0</v>
      </c>
      <c r="AB50" s="1171">
        <f t="shared" si="6"/>
        <v>0</v>
      </c>
      <c r="AC50" s="97"/>
      <c r="AD50" s="828"/>
      <c r="AE50" s="828"/>
      <c r="AF50" s="828"/>
      <c r="AG50" s="828"/>
      <c r="AH50" s="828"/>
      <c r="AI50" s="828"/>
      <c r="AJ50" s="1171">
        <f t="shared" si="7"/>
        <v>0</v>
      </c>
    </row>
    <row r="51" spans="1:36" ht="12.75" customHeight="1">
      <c r="A51" s="260" t="s">
        <v>19</v>
      </c>
      <c r="B51" s="689" t="s">
        <v>284</v>
      </c>
      <c r="C51" s="260" t="s">
        <v>11</v>
      </c>
      <c r="D51" s="793" t="s">
        <v>659</v>
      </c>
      <c r="F51" s="828"/>
      <c r="G51" s="1172">
        <f>F51+O51-W51+AE51</f>
        <v>0</v>
      </c>
      <c r="H51" s="1172">
        <f t="shared" si="8"/>
        <v>0</v>
      </c>
      <c r="I51" s="1172">
        <f t="shared" si="8"/>
        <v>0</v>
      </c>
      <c r="J51" s="1172">
        <f t="shared" si="8"/>
        <v>0</v>
      </c>
      <c r="K51" s="1172">
        <f t="shared" si="8"/>
        <v>0</v>
      </c>
      <c r="L51" s="1975"/>
      <c r="M51" s="97"/>
      <c r="N51" s="828"/>
      <c r="O51" s="1172">
        <f>SUM('CV3 - Asset Replacement'!G51,'V2 - AR - Connection projects'!G51,'V3 - AR - Gen Reinforcement'!G51,'V4 - AR - Other Movements'!G51)</f>
        <v>0</v>
      </c>
      <c r="P51" s="1172">
        <f>SUM('CV3 - Asset Replacement'!H51,'V2 - AR - Connection projects'!H51,'V3 - AR - Gen Reinforcement'!H51,'V4 - AR - Other Movements'!H51)</f>
        <v>0</v>
      </c>
      <c r="Q51" s="1172">
        <f>SUM('CV3 - Asset Replacement'!I51,'V2 - AR - Connection projects'!I51,'V3 - AR - Gen Reinforcement'!I51,'V4 - AR - Other Movements'!I51)</f>
        <v>0</v>
      </c>
      <c r="R51" s="1172">
        <f>SUM('CV3 - Asset Replacement'!J51,'V2 - AR - Connection projects'!J51,'V3 - AR - Gen Reinforcement'!J51,'V4 - AR - Other Movements'!J51)</f>
        <v>0</v>
      </c>
      <c r="S51" s="1172">
        <f>SUM('CV3 - Asset Replacement'!K51,'V2 - AR - Connection projects'!K51,'V3 - AR - Gen Reinforcement'!K51,'V4 - AR - Other Movements'!K51)</f>
        <v>0</v>
      </c>
      <c r="T51" s="1171">
        <f t="shared" si="5"/>
        <v>0</v>
      </c>
      <c r="U51" s="97"/>
      <c r="V51" s="828"/>
      <c r="W51" s="1172">
        <f>SUM('CV3 - Asset Replacement'!G187,'V2 - AR - Connection projects'!O51,'V3 - AR - Gen Reinforcement'!O51,'V4 - AR - Other Movements'!O51)</f>
        <v>0</v>
      </c>
      <c r="X51" s="1172">
        <f>SUM('CV3 - Asset Replacement'!H187,'V2 - AR - Connection projects'!P51,'V3 - AR - Gen Reinforcement'!P51,'V4 - AR - Other Movements'!P51)</f>
        <v>0</v>
      </c>
      <c r="Y51" s="1172">
        <f>SUM('CV3 - Asset Replacement'!I187,'V2 - AR - Connection projects'!Q51,'V3 - AR - Gen Reinforcement'!Q51,'V4 - AR - Other Movements'!Q51)</f>
        <v>0</v>
      </c>
      <c r="Z51" s="1172">
        <f>SUM('CV3 - Asset Replacement'!J187,'V2 - AR - Connection projects'!R51,'V3 - AR - Gen Reinforcement'!R51,'V4 - AR - Other Movements'!R51)</f>
        <v>0</v>
      </c>
      <c r="AA51" s="1172">
        <f>SUM('CV3 - Asset Replacement'!K187,'V2 - AR - Connection projects'!S51,'V3 - AR - Gen Reinforcement'!S51,'V4 - AR - Other Movements'!S51)</f>
        <v>0</v>
      </c>
      <c r="AB51" s="1171">
        <f t="shared" si="6"/>
        <v>0</v>
      </c>
      <c r="AC51" s="97"/>
      <c r="AD51" s="828"/>
      <c r="AE51" s="828"/>
      <c r="AF51" s="828"/>
      <c r="AG51" s="828"/>
      <c r="AH51" s="828"/>
      <c r="AI51" s="828"/>
      <c r="AJ51" s="1171">
        <f t="shared" si="7"/>
        <v>0</v>
      </c>
    </row>
    <row r="52" spans="1:36" ht="12.75" customHeight="1">
      <c r="A52" s="260" t="s">
        <v>21</v>
      </c>
      <c r="B52" s="689" t="s">
        <v>272</v>
      </c>
      <c r="C52" s="260" t="s">
        <v>5</v>
      </c>
      <c r="D52" s="793" t="s">
        <v>710</v>
      </c>
      <c r="F52" s="828"/>
      <c r="G52" s="1172">
        <f t="shared" si="9"/>
        <v>0</v>
      </c>
      <c r="H52" s="1172">
        <f t="shared" si="8"/>
        <v>0</v>
      </c>
      <c r="I52" s="1172">
        <f t="shared" si="8"/>
        <v>0</v>
      </c>
      <c r="J52" s="1172">
        <f t="shared" si="8"/>
        <v>0</v>
      </c>
      <c r="K52" s="1172">
        <f t="shared" si="8"/>
        <v>0</v>
      </c>
      <c r="L52" s="1975"/>
      <c r="M52" s="97"/>
      <c r="N52" s="828"/>
      <c r="O52" s="1172">
        <f>SUM('CV3 - Asset Replacement'!G52,'V2 - AR - Connection projects'!G52,'V3 - AR - Gen Reinforcement'!G52,'V4 - AR - Other Movements'!G52)</f>
        <v>0</v>
      </c>
      <c r="P52" s="1172">
        <f>SUM('CV3 - Asset Replacement'!H52,'V2 - AR - Connection projects'!H52,'V3 - AR - Gen Reinforcement'!H52,'V4 - AR - Other Movements'!H52)</f>
        <v>0</v>
      </c>
      <c r="Q52" s="1172">
        <f>SUM('CV3 - Asset Replacement'!I52,'V2 - AR - Connection projects'!I52,'V3 - AR - Gen Reinforcement'!I52,'V4 - AR - Other Movements'!I52)</f>
        <v>0</v>
      </c>
      <c r="R52" s="1172">
        <f>SUM('CV3 - Asset Replacement'!J52,'V2 - AR - Connection projects'!J52,'V3 - AR - Gen Reinforcement'!J52,'V4 - AR - Other Movements'!J52)</f>
        <v>0</v>
      </c>
      <c r="S52" s="1172">
        <f>SUM('CV3 - Asset Replacement'!K52,'V2 - AR - Connection projects'!K52,'V3 - AR - Gen Reinforcement'!K52,'V4 - AR - Other Movements'!K52)</f>
        <v>0</v>
      </c>
      <c r="T52" s="1171">
        <f t="shared" si="5"/>
        <v>0</v>
      </c>
      <c r="U52" s="97"/>
      <c r="V52" s="828"/>
      <c r="W52" s="1172">
        <f>SUM('CV3 - Asset Replacement'!G188,'V2 - AR - Connection projects'!O52,'V3 - AR - Gen Reinforcement'!O52,'V4 - AR - Other Movements'!O52)</f>
        <v>0</v>
      </c>
      <c r="X52" s="1172">
        <f>SUM('CV3 - Asset Replacement'!H188,'V2 - AR - Connection projects'!P52,'V3 - AR - Gen Reinforcement'!P52,'V4 - AR - Other Movements'!P52)</f>
        <v>0</v>
      </c>
      <c r="Y52" s="1172">
        <f>SUM('CV3 - Asset Replacement'!I188,'V2 - AR - Connection projects'!Q52,'V3 - AR - Gen Reinforcement'!Q52,'V4 - AR - Other Movements'!Q52)</f>
        <v>0</v>
      </c>
      <c r="Z52" s="1172">
        <f>SUM('CV3 - Asset Replacement'!J188,'V2 - AR - Connection projects'!R52,'V3 - AR - Gen Reinforcement'!R52,'V4 - AR - Other Movements'!R52)</f>
        <v>0</v>
      </c>
      <c r="AA52" s="1172">
        <f>SUM('CV3 - Asset Replacement'!K188,'V2 - AR - Connection projects'!S52,'V3 - AR - Gen Reinforcement'!S52,'V4 - AR - Other Movements'!S52)</f>
        <v>0</v>
      </c>
      <c r="AB52" s="1171">
        <f t="shared" si="6"/>
        <v>0</v>
      </c>
      <c r="AC52" s="97"/>
      <c r="AD52" s="828"/>
      <c r="AE52" s="828"/>
      <c r="AF52" s="828"/>
      <c r="AG52" s="828"/>
      <c r="AH52" s="828"/>
      <c r="AI52" s="828"/>
      <c r="AJ52" s="1171">
        <f t="shared" si="7"/>
        <v>0</v>
      </c>
    </row>
    <row r="53" spans="1:36" ht="12.75" customHeight="1">
      <c r="A53" s="260" t="s">
        <v>21</v>
      </c>
      <c r="B53" s="689" t="s">
        <v>32</v>
      </c>
      <c r="C53" s="260" t="s">
        <v>5</v>
      </c>
      <c r="D53" s="793" t="s">
        <v>659</v>
      </c>
      <c r="F53" s="828"/>
      <c r="G53" s="1172">
        <f t="shared" si="9"/>
        <v>0</v>
      </c>
      <c r="H53" s="1172">
        <f t="shared" si="8"/>
        <v>0</v>
      </c>
      <c r="I53" s="1172">
        <f t="shared" si="8"/>
        <v>0</v>
      </c>
      <c r="J53" s="1172">
        <f t="shared" si="8"/>
        <v>0</v>
      </c>
      <c r="K53" s="1172">
        <f t="shared" si="8"/>
        <v>0</v>
      </c>
      <c r="L53" s="1975"/>
      <c r="M53" s="97"/>
      <c r="N53" s="828"/>
      <c r="O53" s="1172">
        <f>SUM('CV3 - Asset Replacement'!G53,'V2 - AR - Connection projects'!G53,'V3 - AR - Gen Reinforcement'!G53,'V4 - AR - Other Movements'!G53)</f>
        <v>0</v>
      </c>
      <c r="P53" s="1172">
        <f>SUM('CV3 - Asset Replacement'!H53,'V2 - AR - Connection projects'!H53,'V3 - AR - Gen Reinforcement'!H53,'V4 - AR - Other Movements'!H53)</f>
        <v>0</v>
      </c>
      <c r="Q53" s="1172">
        <f>SUM('CV3 - Asset Replacement'!I53,'V2 - AR - Connection projects'!I53,'V3 - AR - Gen Reinforcement'!I53,'V4 - AR - Other Movements'!I53)</f>
        <v>0</v>
      </c>
      <c r="R53" s="1172">
        <f>SUM('CV3 - Asset Replacement'!J53,'V2 - AR - Connection projects'!J53,'V3 - AR - Gen Reinforcement'!J53,'V4 - AR - Other Movements'!J53)</f>
        <v>0</v>
      </c>
      <c r="S53" s="1172">
        <f>SUM('CV3 - Asset Replacement'!K53,'V2 - AR - Connection projects'!K53,'V3 - AR - Gen Reinforcement'!K53,'V4 - AR - Other Movements'!K53)</f>
        <v>0</v>
      </c>
      <c r="T53" s="1171">
        <f t="shared" si="5"/>
        <v>0</v>
      </c>
      <c r="U53" s="97"/>
      <c r="V53" s="828"/>
      <c r="W53" s="1172">
        <f>SUM('CV3 - Asset Replacement'!G189,'V2 - AR - Connection projects'!O53,'V3 - AR - Gen Reinforcement'!O53,'V4 - AR - Other Movements'!O53)</f>
        <v>0</v>
      </c>
      <c r="X53" s="1172">
        <f>SUM('CV3 - Asset Replacement'!H189,'V2 - AR - Connection projects'!P53,'V3 - AR - Gen Reinforcement'!P53,'V4 - AR - Other Movements'!P53)</f>
        <v>0</v>
      </c>
      <c r="Y53" s="1172">
        <f>SUM('CV3 - Asset Replacement'!I189,'V2 - AR - Connection projects'!Q53,'V3 - AR - Gen Reinforcement'!Q53,'V4 - AR - Other Movements'!Q53)</f>
        <v>0</v>
      </c>
      <c r="Z53" s="1172">
        <f>SUM('CV3 - Asset Replacement'!J189,'V2 - AR - Connection projects'!R53,'V3 - AR - Gen Reinforcement'!R53,'V4 - AR - Other Movements'!R53)</f>
        <v>0</v>
      </c>
      <c r="AA53" s="1172">
        <f>SUM('CV3 - Asset Replacement'!K189,'V2 - AR - Connection projects'!S53,'V3 - AR - Gen Reinforcement'!S53,'V4 - AR - Other Movements'!S53)</f>
        <v>0</v>
      </c>
      <c r="AB53" s="1171">
        <f t="shared" si="6"/>
        <v>0</v>
      </c>
      <c r="AC53" s="97"/>
      <c r="AD53" s="828"/>
      <c r="AE53" s="828"/>
      <c r="AF53" s="828"/>
      <c r="AG53" s="828"/>
      <c r="AH53" s="828"/>
      <c r="AI53" s="828"/>
      <c r="AJ53" s="1171">
        <f t="shared" si="7"/>
        <v>0</v>
      </c>
    </row>
    <row r="54" spans="1:36" ht="12.75" customHeight="1">
      <c r="A54" s="260" t="s">
        <v>21</v>
      </c>
      <c r="B54" s="689" t="s">
        <v>273</v>
      </c>
      <c r="C54" s="260" t="s">
        <v>5</v>
      </c>
      <c r="D54" s="793" t="s">
        <v>710</v>
      </c>
      <c r="F54" s="828"/>
      <c r="G54" s="1172">
        <f t="shared" si="9"/>
        <v>0</v>
      </c>
      <c r="H54" s="1172">
        <f t="shared" si="9"/>
        <v>0</v>
      </c>
      <c r="I54" s="1172">
        <f t="shared" si="9"/>
        <v>0</v>
      </c>
      <c r="J54" s="1172">
        <f t="shared" si="9"/>
        <v>0</v>
      </c>
      <c r="K54" s="1172">
        <f t="shared" si="9"/>
        <v>0</v>
      </c>
      <c r="L54" s="1975"/>
      <c r="M54" s="97"/>
      <c r="N54" s="828"/>
      <c r="O54" s="1172">
        <f>SUM('CV3 - Asset Replacement'!G54,'V2 - AR - Connection projects'!G54,'V3 - AR - Gen Reinforcement'!G54,'V4 - AR - Other Movements'!G54)</f>
        <v>0</v>
      </c>
      <c r="P54" s="1172">
        <f>SUM('CV3 - Asset Replacement'!H54,'V2 - AR - Connection projects'!H54,'V3 - AR - Gen Reinforcement'!H54,'V4 - AR - Other Movements'!H54)</f>
        <v>0</v>
      </c>
      <c r="Q54" s="1172">
        <f>SUM('CV3 - Asset Replacement'!I54,'V2 - AR - Connection projects'!I54,'V3 - AR - Gen Reinforcement'!I54,'V4 - AR - Other Movements'!I54)</f>
        <v>0</v>
      </c>
      <c r="R54" s="1172">
        <f>SUM('CV3 - Asset Replacement'!J54,'V2 - AR - Connection projects'!J54,'V3 - AR - Gen Reinforcement'!J54,'V4 - AR - Other Movements'!J54)</f>
        <v>0</v>
      </c>
      <c r="S54" s="1172">
        <f>SUM('CV3 - Asset Replacement'!K54,'V2 - AR - Connection projects'!K54,'V3 - AR - Gen Reinforcement'!K54,'V4 - AR - Other Movements'!K54)</f>
        <v>0</v>
      </c>
      <c r="T54" s="1171">
        <f t="shared" si="5"/>
        <v>0</v>
      </c>
      <c r="U54" s="97"/>
      <c r="V54" s="828"/>
      <c r="W54" s="1172">
        <f>SUM('CV3 - Asset Replacement'!G190,'V2 - AR - Connection projects'!O54,'V3 - AR - Gen Reinforcement'!O54,'V4 - AR - Other Movements'!O54)</f>
        <v>0</v>
      </c>
      <c r="X54" s="1172">
        <f>SUM('CV3 - Asset Replacement'!H190,'V2 - AR - Connection projects'!P54,'V3 - AR - Gen Reinforcement'!P54,'V4 - AR - Other Movements'!P54)</f>
        <v>0</v>
      </c>
      <c r="Y54" s="1172">
        <f>SUM('CV3 - Asset Replacement'!I190,'V2 - AR - Connection projects'!Q54,'V3 - AR - Gen Reinforcement'!Q54,'V4 - AR - Other Movements'!Q54)</f>
        <v>0</v>
      </c>
      <c r="Z54" s="1172">
        <f>SUM('CV3 - Asset Replacement'!J190,'V2 - AR - Connection projects'!R54,'V3 - AR - Gen Reinforcement'!R54,'V4 - AR - Other Movements'!R54)</f>
        <v>0</v>
      </c>
      <c r="AA54" s="1172">
        <f>SUM('CV3 - Asset Replacement'!K190,'V2 - AR - Connection projects'!S54,'V3 - AR - Gen Reinforcement'!S54,'V4 - AR - Other Movements'!S54)</f>
        <v>0</v>
      </c>
      <c r="AB54" s="1171">
        <f t="shared" si="6"/>
        <v>0</v>
      </c>
      <c r="AC54" s="97"/>
      <c r="AD54" s="828"/>
      <c r="AE54" s="828"/>
      <c r="AF54" s="828"/>
      <c r="AG54" s="828"/>
      <c r="AH54" s="828"/>
      <c r="AI54" s="828"/>
      <c r="AJ54" s="1171">
        <f t="shared" si="7"/>
        <v>0</v>
      </c>
    </row>
    <row r="55" spans="1:36" ht="12.75" customHeight="1">
      <c r="A55" s="260" t="s">
        <v>21</v>
      </c>
      <c r="B55" s="689" t="s">
        <v>33</v>
      </c>
      <c r="C55" s="260" t="s">
        <v>5</v>
      </c>
      <c r="D55" s="793" t="s">
        <v>659</v>
      </c>
      <c r="F55" s="828"/>
      <c r="G55" s="1172">
        <f t="shared" si="9"/>
        <v>0</v>
      </c>
      <c r="H55" s="1172">
        <f t="shared" si="9"/>
        <v>0</v>
      </c>
      <c r="I55" s="1172">
        <f t="shared" si="9"/>
        <v>0</v>
      </c>
      <c r="J55" s="1172">
        <f t="shared" si="9"/>
        <v>0</v>
      </c>
      <c r="K55" s="1172">
        <f t="shared" si="9"/>
        <v>0</v>
      </c>
      <c r="L55" s="1975"/>
      <c r="M55" s="97"/>
      <c r="N55" s="828"/>
      <c r="O55" s="1172">
        <f>SUM('CV3 - Asset Replacement'!G55,'V2 - AR - Connection projects'!G55,'V3 - AR - Gen Reinforcement'!G55,'V4 - AR - Other Movements'!G55)</f>
        <v>0</v>
      </c>
      <c r="P55" s="1172">
        <f>SUM('CV3 - Asset Replacement'!H55,'V2 - AR - Connection projects'!H55,'V3 - AR - Gen Reinforcement'!H55,'V4 - AR - Other Movements'!H55)</f>
        <v>0</v>
      </c>
      <c r="Q55" s="1172">
        <f>SUM('CV3 - Asset Replacement'!I55,'V2 - AR - Connection projects'!I55,'V3 - AR - Gen Reinforcement'!I55,'V4 - AR - Other Movements'!I55)</f>
        <v>0</v>
      </c>
      <c r="R55" s="1172">
        <f>SUM('CV3 - Asset Replacement'!J55,'V2 - AR - Connection projects'!J55,'V3 - AR - Gen Reinforcement'!J55,'V4 - AR - Other Movements'!J55)</f>
        <v>0</v>
      </c>
      <c r="S55" s="1172">
        <f>SUM('CV3 - Asset Replacement'!K55,'V2 - AR - Connection projects'!K55,'V3 - AR - Gen Reinforcement'!K55,'V4 - AR - Other Movements'!K55)</f>
        <v>0</v>
      </c>
      <c r="T55" s="1171">
        <f t="shared" si="5"/>
        <v>0</v>
      </c>
      <c r="U55" s="97"/>
      <c r="V55" s="828"/>
      <c r="W55" s="1172">
        <f>SUM('CV3 - Asset Replacement'!G191,'V2 - AR - Connection projects'!O55,'V3 - AR - Gen Reinforcement'!O55,'V4 - AR - Other Movements'!O55)</f>
        <v>0</v>
      </c>
      <c r="X55" s="1172">
        <f>SUM('CV3 - Asset Replacement'!H191,'V2 - AR - Connection projects'!P55,'V3 - AR - Gen Reinforcement'!P55,'V4 - AR - Other Movements'!P55)</f>
        <v>0</v>
      </c>
      <c r="Y55" s="1172">
        <f>SUM('CV3 - Asset Replacement'!I191,'V2 - AR - Connection projects'!Q55,'V3 - AR - Gen Reinforcement'!Q55,'V4 - AR - Other Movements'!Q55)</f>
        <v>0</v>
      </c>
      <c r="Z55" s="1172">
        <f>SUM('CV3 - Asset Replacement'!J191,'V2 - AR - Connection projects'!R55,'V3 - AR - Gen Reinforcement'!R55,'V4 - AR - Other Movements'!R55)</f>
        <v>0</v>
      </c>
      <c r="AA55" s="1172">
        <f>SUM('CV3 - Asset Replacement'!K191,'V2 - AR - Connection projects'!S55,'V3 - AR - Gen Reinforcement'!S55,'V4 - AR - Other Movements'!S55)</f>
        <v>0</v>
      </c>
      <c r="AB55" s="1171">
        <f t="shared" si="6"/>
        <v>0</v>
      </c>
      <c r="AC55" s="97"/>
      <c r="AD55" s="828"/>
      <c r="AE55" s="828"/>
      <c r="AF55" s="828"/>
      <c r="AG55" s="828"/>
      <c r="AH55" s="828"/>
      <c r="AI55" s="828"/>
      <c r="AJ55" s="1171">
        <f t="shared" si="7"/>
        <v>0</v>
      </c>
    </row>
    <row r="56" spans="1:36" ht="12.75" customHeight="1">
      <c r="A56" s="260" t="s">
        <v>34</v>
      </c>
      <c r="B56" s="689" t="s">
        <v>568</v>
      </c>
      <c r="C56" s="260" t="s">
        <v>5</v>
      </c>
      <c r="D56" s="793" t="s">
        <v>710</v>
      </c>
      <c r="F56" s="828"/>
      <c r="G56" s="1172">
        <f t="shared" si="9"/>
        <v>0</v>
      </c>
      <c r="H56" s="1172">
        <f t="shared" si="9"/>
        <v>0</v>
      </c>
      <c r="I56" s="1172">
        <f t="shared" si="9"/>
        <v>0</v>
      </c>
      <c r="J56" s="1172">
        <f t="shared" si="9"/>
        <v>0</v>
      </c>
      <c r="K56" s="1172">
        <f t="shared" si="9"/>
        <v>0</v>
      </c>
      <c r="L56" s="1975"/>
      <c r="M56" s="97"/>
      <c r="N56" s="828"/>
      <c r="O56" s="1172">
        <f>SUM('CV3 - Asset Replacement'!G56,'V2 - AR - Connection projects'!G56,'V3 - AR - Gen Reinforcement'!G56,'V4 - AR - Other Movements'!G56)</f>
        <v>0</v>
      </c>
      <c r="P56" s="1172">
        <f>SUM('CV3 - Asset Replacement'!H56,'V2 - AR - Connection projects'!H56,'V3 - AR - Gen Reinforcement'!H56,'V4 - AR - Other Movements'!H56)</f>
        <v>0</v>
      </c>
      <c r="Q56" s="1172">
        <f>SUM('CV3 - Asset Replacement'!I56,'V2 - AR - Connection projects'!I56,'V3 - AR - Gen Reinforcement'!I56,'V4 - AR - Other Movements'!I56)</f>
        <v>0</v>
      </c>
      <c r="R56" s="1172">
        <f>SUM('CV3 - Asset Replacement'!J56,'V2 - AR - Connection projects'!J56,'V3 - AR - Gen Reinforcement'!J56,'V4 - AR - Other Movements'!J56)</f>
        <v>0</v>
      </c>
      <c r="S56" s="1172">
        <f>SUM('CV3 - Asset Replacement'!K56,'V2 - AR - Connection projects'!K56,'V3 - AR - Gen Reinforcement'!K56,'V4 - AR - Other Movements'!K56)</f>
        <v>0</v>
      </c>
      <c r="T56" s="1171">
        <f t="shared" si="5"/>
        <v>0</v>
      </c>
      <c r="U56" s="97"/>
      <c r="V56" s="828"/>
      <c r="W56" s="1172">
        <f>SUM('CV3 - Asset Replacement'!G192,'V2 - AR - Connection projects'!O56,'V3 - AR - Gen Reinforcement'!O56,'V4 - AR - Other Movements'!O56)</f>
        <v>0</v>
      </c>
      <c r="X56" s="1172">
        <f>SUM('CV3 - Asset Replacement'!H192,'V2 - AR - Connection projects'!P56,'V3 - AR - Gen Reinforcement'!P56,'V4 - AR - Other Movements'!P56)</f>
        <v>0</v>
      </c>
      <c r="Y56" s="1172">
        <f>SUM('CV3 - Asset Replacement'!I192,'V2 - AR - Connection projects'!Q56,'V3 - AR - Gen Reinforcement'!Q56,'V4 - AR - Other Movements'!Q56)</f>
        <v>0</v>
      </c>
      <c r="Z56" s="1172">
        <f>SUM('CV3 - Asset Replacement'!J192,'V2 - AR - Connection projects'!R56,'V3 - AR - Gen Reinforcement'!R56,'V4 - AR - Other Movements'!R56)</f>
        <v>0</v>
      </c>
      <c r="AA56" s="1172">
        <f>SUM('CV3 - Asset Replacement'!K192,'V2 - AR - Connection projects'!S56,'V3 - AR - Gen Reinforcement'!S56,'V4 - AR - Other Movements'!S56)</f>
        <v>0</v>
      </c>
      <c r="AB56" s="1171">
        <f t="shared" si="6"/>
        <v>0</v>
      </c>
      <c r="AC56" s="97"/>
      <c r="AD56" s="828"/>
      <c r="AE56" s="828"/>
      <c r="AF56" s="828"/>
      <c r="AG56" s="828"/>
      <c r="AH56" s="828"/>
      <c r="AI56" s="828"/>
      <c r="AJ56" s="1171">
        <f t="shared" si="7"/>
        <v>0</v>
      </c>
    </row>
    <row r="57" spans="1:36" ht="12.75" customHeight="1">
      <c r="A57" s="260" t="s">
        <v>34</v>
      </c>
      <c r="B57" s="689" t="s">
        <v>35</v>
      </c>
      <c r="C57" s="260" t="s">
        <v>5</v>
      </c>
      <c r="D57" s="793" t="s">
        <v>659</v>
      </c>
      <c r="F57" s="828"/>
      <c r="G57" s="1172">
        <f t="shared" si="9"/>
        <v>0</v>
      </c>
      <c r="H57" s="1172">
        <f t="shared" si="9"/>
        <v>0</v>
      </c>
      <c r="I57" s="1172">
        <f t="shared" si="9"/>
        <v>0</v>
      </c>
      <c r="J57" s="1172">
        <f t="shared" si="9"/>
        <v>0</v>
      </c>
      <c r="K57" s="1172">
        <f t="shared" si="9"/>
        <v>0</v>
      </c>
      <c r="L57" s="1975"/>
      <c r="M57" s="97"/>
      <c r="N57" s="828"/>
      <c r="O57" s="1172">
        <f>SUM('CV3 - Asset Replacement'!G57,'V2 - AR - Connection projects'!G57,'V3 - AR - Gen Reinforcement'!G57,'V4 - AR - Other Movements'!G57)</f>
        <v>0</v>
      </c>
      <c r="P57" s="1172">
        <f>SUM('CV3 - Asset Replacement'!H57,'V2 - AR - Connection projects'!H57,'V3 - AR - Gen Reinforcement'!H57,'V4 - AR - Other Movements'!H57)</f>
        <v>0</v>
      </c>
      <c r="Q57" s="1172">
        <f>SUM('CV3 - Asset Replacement'!I57,'V2 - AR - Connection projects'!I57,'V3 - AR - Gen Reinforcement'!I57,'V4 - AR - Other Movements'!I57)</f>
        <v>0</v>
      </c>
      <c r="R57" s="1172">
        <f>SUM('CV3 - Asset Replacement'!J57,'V2 - AR - Connection projects'!J57,'V3 - AR - Gen Reinforcement'!J57,'V4 - AR - Other Movements'!J57)</f>
        <v>0</v>
      </c>
      <c r="S57" s="1172">
        <f>SUM('CV3 - Asset Replacement'!K57,'V2 - AR - Connection projects'!K57,'V3 - AR - Gen Reinforcement'!K57,'V4 - AR - Other Movements'!K57)</f>
        <v>0</v>
      </c>
      <c r="T57" s="1171">
        <f t="shared" si="5"/>
        <v>0</v>
      </c>
      <c r="U57" s="97"/>
      <c r="V57" s="828"/>
      <c r="W57" s="1172">
        <f>SUM('CV3 - Asset Replacement'!G193,'V2 - AR - Connection projects'!O57,'V3 - AR - Gen Reinforcement'!O57,'V4 - AR - Other Movements'!O57)</f>
        <v>0</v>
      </c>
      <c r="X57" s="1172">
        <f>SUM('CV3 - Asset Replacement'!H193,'V2 - AR - Connection projects'!P57,'V3 - AR - Gen Reinforcement'!P57,'V4 - AR - Other Movements'!P57)</f>
        <v>0</v>
      </c>
      <c r="Y57" s="1172">
        <f>SUM('CV3 - Asset Replacement'!I193,'V2 - AR - Connection projects'!Q57,'V3 - AR - Gen Reinforcement'!Q57,'V4 - AR - Other Movements'!Q57)</f>
        <v>0</v>
      </c>
      <c r="Z57" s="1172">
        <f>SUM('CV3 - Asset Replacement'!J193,'V2 - AR - Connection projects'!R57,'V3 - AR - Gen Reinforcement'!R57,'V4 - AR - Other Movements'!R57)</f>
        <v>0</v>
      </c>
      <c r="AA57" s="1172">
        <f>SUM('CV3 - Asset Replacement'!K193,'V2 - AR - Connection projects'!S57,'V3 - AR - Gen Reinforcement'!S57,'V4 - AR - Other Movements'!S57)</f>
        <v>0</v>
      </c>
      <c r="AB57" s="1171">
        <f t="shared" si="6"/>
        <v>0</v>
      </c>
      <c r="AC57" s="97"/>
      <c r="AD57" s="828"/>
      <c r="AE57" s="828"/>
      <c r="AF57" s="828"/>
      <c r="AG57" s="828"/>
      <c r="AH57" s="828"/>
      <c r="AI57" s="828"/>
      <c r="AJ57" s="1171">
        <f t="shared" si="7"/>
        <v>0</v>
      </c>
    </row>
    <row r="58" spans="1:36" ht="12.75" customHeight="1">
      <c r="A58" s="260" t="s">
        <v>34</v>
      </c>
      <c r="B58" s="689" t="s">
        <v>274</v>
      </c>
      <c r="C58" s="260" t="s">
        <v>5</v>
      </c>
      <c r="D58" s="793"/>
      <c r="F58" s="828"/>
      <c r="G58" s="1172">
        <f t="shared" si="9"/>
        <v>0</v>
      </c>
      <c r="H58" s="1172">
        <f t="shared" si="9"/>
        <v>0</v>
      </c>
      <c r="I58" s="1172">
        <f t="shared" si="9"/>
        <v>0</v>
      </c>
      <c r="J58" s="1172">
        <f t="shared" si="9"/>
        <v>0</v>
      </c>
      <c r="K58" s="1172">
        <f t="shared" si="9"/>
        <v>0</v>
      </c>
      <c r="L58" s="1975"/>
      <c r="M58" s="97"/>
      <c r="N58" s="828"/>
      <c r="O58" s="1172">
        <f>SUM('CV3 - Asset Replacement'!G58,'V2 - AR - Connection projects'!G58,'V3 - AR - Gen Reinforcement'!G58,'V4 - AR - Other Movements'!G58)</f>
        <v>0</v>
      </c>
      <c r="P58" s="1172">
        <f>SUM('CV3 - Asset Replacement'!H58,'V2 - AR - Connection projects'!H58,'V3 - AR - Gen Reinforcement'!H58,'V4 - AR - Other Movements'!H58)</f>
        <v>0</v>
      </c>
      <c r="Q58" s="1172">
        <f>SUM('CV3 - Asset Replacement'!I58,'V2 - AR - Connection projects'!I58,'V3 - AR - Gen Reinforcement'!I58,'V4 - AR - Other Movements'!I58)</f>
        <v>0</v>
      </c>
      <c r="R58" s="1172">
        <f>SUM('CV3 - Asset Replacement'!J58,'V2 - AR - Connection projects'!J58,'V3 - AR - Gen Reinforcement'!J58,'V4 - AR - Other Movements'!J58)</f>
        <v>0</v>
      </c>
      <c r="S58" s="1172">
        <f>SUM('CV3 - Asset Replacement'!K58,'V2 - AR - Connection projects'!K58,'V3 - AR - Gen Reinforcement'!K58,'V4 - AR - Other Movements'!K58)</f>
        <v>0</v>
      </c>
      <c r="T58" s="1171">
        <f t="shared" si="5"/>
        <v>0</v>
      </c>
      <c r="U58" s="97"/>
      <c r="V58" s="828"/>
      <c r="W58" s="1172">
        <f>SUM('CV3 - Asset Replacement'!G194,'V2 - AR - Connection projects'!O58,'V3 - AR - Gen Reinforcement'!O58,'V4 - AR - Other Movements'!O58)</f>
        <v>0</v>
      </c>
      <c r="X58" s="1172">
        <f>SUM('CV3 - Asset Replacement'!H194,'V2 - AR - Connection projects'!P58,'V3 - AR - Gen Reinforcement'!P58,'V4 - AR - Other Movements'!P58)</f>
        <v>0</v>
      </c>
      <c r="Y58" s="1172">
        <f>SUM('CV3 - Asset Replacement'!I194,'V2 - AR - Connection projects'!Q58,'V3 - AR - Gen Reinforcement'!Q58,'V4 - AR - Other Movements'!Q58)</f>
        <v>0</v>
      </c>
      <c r="Z58" s="1172">
        <f>SUM('CV3 - Asset Replacement'!J194,'V2 - AR - Connection projects'!R58,'V3 - AR - Gen Reinforcement'!R58,'V4 - AR - Other Movements'!R58)</f>
        <v>0</v>
      </c>
      <c r="AA58" s="1172">
        <f>SUM('CV3 - Asset Replacement'!K194,'V2 - AR - Connection projects'!S58,'V3 - AR - Gen Reinforcement'!S58,'V4 - AR - Other Movements'!S58)</f>
        <v>0</v>
      </c>
      <c r="AB58" s="1171">
        <f t="shared" si="6"/>
        <v>0</v>
      </c>
      <c r="AC58" s="97"/>
      <c r="AD58" s="828"/>
      <c r="AE58" s="828"/>
      <c r="AF58" s="828"/>
      <c r="AG58" s="828"/>
      <c r="AH58" s="828"/>
      <c r="AI58" s="828"/>
      <c r="AJ58" s="1171">
        <f t="shared" si="7"/>
        <v>0</v>
      </c>
    </row>
    <row r="59" spans="1:36" ht="12.75" customHeight="1">
      <c r="A59" s="260" t="s">
        <v>34</v>
      </c>
      <c r="B59" s="692" t="s">
        <v>1232</v>
      </c>
      <c r="C59" s="260" t="s">
        <v>5</v>
      </c>
      <c r="D59" s="793" t="s">
        <v>710</v>
      </c>
      <c r="F59" s="828"/>
      <c r="G59" s="1172">
        <f t="shared" si="9"/>
        <v>0</v>
      </c>
      <c r="H59" s="1172">
        <f t="shared" si="9"/>
        <v>0</v>
      </c>
      <c r="I59" s="1172">
        <f t="shared" si="9"/>
        <v>0</v>
      </c>
      <c r="J59" s="1172">
        <f t="shared" si="9"/>
        <v>0</v>
      </c>
      <c r="K59" s="1172">
        <f t="shared" si="9"/>
        <v>0</v>
      </c>
      <c r="L59" s="1975"/>
      <c r="M59" s="97"/>
      <c r="N59" s="828"/>
      <c r="O59" s="1172">
        <f>SUM('CV3 - Asset Replacement'!G59,'V2 - AR - Connection projects'!G59,'V3 - AR - Gen Reinforcement'!G59,'V4 - AR - Other Movements'!G59)</f>
        <v>0</v>
      </c>
      <c r="P59" s="1172">
        <f>SUM('CV3 - Asset Replacement'!H59,'V2 - AR - Connection projects'!H59,'V3 - AR - Gen Reinforcement'!H59,'V4 - AR - Other Movements'!H59)</f>
        <v>0</v>
      </c>
      <c r="Q59" s="1172">
        <f>SUM('CV3 - Asset Replacement'!I59,'V2 - AR - Connection projects'!I59,'V3 - AR - Gen Reinforcement'!I59,'V4 - AR - Other Movements'!I59)</f>
        <v>0</v>
      </c>
      <c r="R59" s="1172">
        <f>SUM('CV3 - Asset Replacement'!J59,'V2 - AR - Connection projects'!J59,'V3 - AR - Gen Reinforcement'!J59,'V4 - AR - Other Movements'!J59)</f>
        <v>0</v>
      </c>
      <c r="S59" s="1172">
        <f>SUM('CV3 - Asset Replacement'!K59,'V2 - AR - Connection projects'!K59,'V3 - AR - Gen Reinforcement'!K59,'V4 - AR - Other Movements'!K59)</f>
        <v>0</v>
      </c>
      <c r="T59" s="1171">
        <f t="shared" si="5"/>
        <v>0</v>
      </c>
      <c r="U59" s="97"/>
      <c r="V59" s="828"/>
      <c r="W59" s="1172">
        <f>SUM('CV3 - Asset Replacement'!G195,'V2 - AR - Connection projects'!O59,'V3 - AR - Gen Reinforcement'!O59,'V4 - AR - Other Movements'!O59)</f>
        <v>0</v>
      </c>
      <c r="X59" s="1172">
        <f>SUM('CV3 - Asset Replacement'!H195,'V2 - AR - Connection projects'!P59,'V3 - AR - Gen Reinforcement'!P59,'V4 - AR - Other Movements'!P59)</f>
        <v>0</v>
      </c>
      <c r="Y59" s="1172">
        <f>SUM('CV3 - Asset Replacement'!I195,'V2 - AR - Connection projects'!Q59,'V3 - AR - Gen Reinforcement'!Q59,'V4 - AR - Other Movements'!Q59)</f>
        <v>0</v>
      </c>
      <c r="Z59" s="1172">
        <f>SUM('CV3 - Asset Replacement'!J195,'V2 - AR - Connection projects'!R59,'V3 - AR - Gen Reinforcement'!R59,'V4 - AR - Other Movements'!R59)</f>
        <v>0</v>
      </c>
      <c r="AA59" s="1172">
        <f>SUM('CV3 - Asset Replacement'!K195,'V2 - AR - Connection projects'!S59,'V3 - AR - Gen Reinforcement'!S59,'V4 - AR - Other Movements'!S59)</f>
        <v>0</v>
      </c>
      <c r="AB59" s="1171">
        <f t="shared" si="6"/>
        <v>0</v>
      </c>
      <c r="AC59" s="97"/>
      <c r="AD59" s="828"/>
      <c r="AE59" s="828"/>
      <c r="AF59" s="828"/>
      <c r="AG59" s="828"/>
      <c r="AH59" s="828"/>
      <c r="AI59" s="828"/>
      <c r="AJ59" s="1171">
        <f t="shared" si="7"/>
        <v>0</v>
      </c>
    </row>
    <row r="60" spans="1:36" ht="12.75" customHeight="1">
      <c r="A60" s="260" t="s">
        <v>34</v>
      </c>
      <c r="B60" s="689" t="s">
        <v>36</v>
      </c>
      <c r="C60" s="260" t="s">
        <v>5</v>
      </c>
      <c r="D60" s="793" t="s">
        <v>659</v>
      </c>
      <c r="F60" s="828"/>
      <c r="G60" s="1172">
        <f t="shared" si="9"/>
        <v>0</v>
      </c>
      <c r="H60" s="1172">
        <f t="shared" si="9"/>
        <v>0</v>
      </c>
      <c r="I60" s="1172">
        <f t="shared" si="9"/>
        <v>0</v>
      </c>
      <c r="J60" s="1172">
        <f t="shared" si="9"/>
        <v>0</v>
      </c>
      <c r="K60" s="1172">
        <f t="shared" si="9"/>
        <v>0</v>
      </c>
      <c r="L60" s="1975"/>
      <c r="M60" s="97"/>
      <c r="N60" s="828"/>
      <c r="O60" s="1172">
        <f>SUM('CV3 - Asset Replacement'!G60,'V2 - AR - Connection projects'!G60,'V3 - AR - Gen Reinforcement'!G60,'V4 - AR - Other Movements'!G60)</f>
        <v>0</v>
      </c>
      <c r="P60" s="1172">
        <f>SUM('CV3 - Asset Replacement'!H60,'V2 - AR - Connection projects'!H60,'V3 - AR - Gen Reinforcement'!H60,'V4 - AR - Other Movements'!H60)</f>
        <v>0</v>
      </c>
      <c r="Q60" s="1172">
        <f>SUM('CV3 - Asset Replacement'!I60,'V2 - AR - Connection projects'!I60,'V3 - AR - Gen Reinforcement'!I60,'V4 - AR - Other Movements'!I60)</f>
        <v>0</v>
      </c>
      <c r="R60" s="1172">
        <f>SUM('CV3 - Asset Replacement'!J60,'V2 - AR - Connection projects'!J60,'V3 - AR - Gen Reinforcement'!J60,'V4 - AR - Other Movements'!J60)</f>
        <v>0</v>
      </c>
      <c r="S60" s="1172">
        <f>SUM('CV3 - Asset Replacement'!K60,'V2 - AR - Connection projects'!K60,'V3 - AR - Gen Reinforcement'!K60,'V4 - AR - Other Movements'!K60)</f>
        <v>0</v>
      </c>
      <c r="T60" s="1171">
        <f t="shared" si="5"/>
        <v>0</v>
      </c>
      <c r="U60" s="97"/>
      <c r="V60" s="828"/>
      <c r="W60" s="1172">
        <f>SUM('CV3 - Asset Replacement'!G196,'V2 - AR - Connection projects'!O60,'V3 - AR - Gen Reinforcement'!O60,'V4 - AR - Other Movements'!O60)</f>
        <v>0</v>
      </c>
      <c r="X60" s="1172">
        <f>SUM('CV3 - Asset Replacement'!H196,'V2 - AR - Connection projects'!P60,'V3 - AR - Gen Reinforcement'!P60,'V4 - AR - Other Movements'!P60)</f>
        <v>0</v>
      </c>
      <c r="Y60" s="1172">
        <f>SUM('CV3 - Asset Replacement'!I196,'V2 - AR - Connection projects'!Q60,'V3 - AR - Gen Reinforcement'!Q60,'V4 - AR - Other Movements'!Q60)</f>
        <v>0</v>
      </c>
      <c r="Z60" s="1172">
        <f>SUM('CV3 - Asset Replacement'!J196,'V2 - AR - Connection projects'!R60,'V3 - AR - Gen Reinforcement'!R60,'V4 - AR - Other Movements'!R60)</f>
        <v>0</v>
      </c>
      <c r="AA60" s="1172">
        <f>SUM('CV3 - Asset Replacement'!K196,'V2 - AR - Connection projects'!S60,'V3 - AR - Gen Reinforcement'!S60,'V4 - AR - Other Movements'!S60)</f>
        <v>0</v>
      </c>
      <c r="AB60" s="1171">
        <f t="shared" si="6"/>
        <v>0</v>
      </c>
      <c r="AC60" s="97"/>
      <c r="AD60" s="828"/>
      <c r="AE60" s="828"/>
      <c r="AF60" s="828"/>
      <c r="AG60" s="828"/>
      <c r="AH60" s="828"/>
      <c r="AI60" s="828"/>
      <c r="AJ60" s="1171">
        <f t="shared" si="7"/>
        <v>0</v>
      </c>
    </row>
    <row r="61" spans="1:36" ht="12.75" customHeight="1">
      <c r="A61" s="260" t="s">
        <v>34</v>
      </c>
      <c r="B61" s="689" t="s">
        <v>275</v>
      </c>
      <c r="C61" s="260" t="s">
        <v>5</v>
      </c>
      <c r="D61" s="793"/>
      <c r="F61" s="828"/>
      <c r="G61" s="1172">
        <f t="shared" si="9"/>
        <v>0</v>
      </c>
      <c r="H61" s="1172">
        <f t="shared" si="9"/>
        <v>0</v>
      </c>
      <c r="I61" s="1172">
        <f t="shared" si="9"/>
        <v>0</v>
      </c>
      <c r="J61" s="1172">
        <f t="shared" si="9"/>
        <v>0</v>
      </c>
      <c r="K61" s="1172">
        <f t="shared" si="9"/>
        <v>0</v>
      </c>
      <c r="L61" s="1975"/>
      <c r="M61" s="97"/>
      <c r="N61" s="828"/>
      <c r="O61" s="1172">
        <f>SUM('CV3 - Asset Replacement'!G61,'V2 - AR - Connection projects'!G61,'V3 - AR - Gen Reinforcement'!G61,'V4 - AR - Other Movements'!G61)</f>
        <v>0</v>
      </c>
      <c r="P61" s="1172">
        <f>SUM('CV3 - Asset Replacement'!H61,'V2 - AR - Connection projects'!H61,'V3 - AR - Gen Reinforcement'!H61,'V4 - AR - Other Movements'!H61)</f>
        <v>0</v>
      </c>
      <c r="Q61" s="1172">
        <f>SUM('CV3 - Asset Replacement'!I61,'V2 - AR - Connection projects'!I61,'V3 - AR - Gen Reinforcement'!I61,'V4 - AR - Other Movements'!I61)</f>
        <v>0</v>
      </c>
      <c r="R61" s="1172">
        <f>SUM('CV3 - Asset Replacement'!J61,'V2 - AR - Connection projects'!J61,'V3 - AR - Gen Reinforcement'!J61,'V4 - AR - Other Movements'!J61)</f>
        <v>0</v>
      </c>
      <c r="S61" s="1172">
        <f>SUM('CV3 - Asset Replacement'!K61,'V2 - AR - Connection projects'!K61,'V3 - AR - Gen Reinforcement'!K61,'V4 - AR - Other Movements'!K61)</f>
        <v>0</v>
      </c>
      <c r="T61" s="1171">
        <f t="shared" si="5"/>
        <v>0</v>
      </c>
      <c r="U61" s="97"/>
      <c r="V61" s="828"/>
      <c r="W61" s="1172">
        <f>SUM('CV3 - Asset Replacement'!G197,'V2 - AR - Connection projects'!O61,'V3 - AR - Gen Reinforcement'!O61,'V4 - AR - Other Movements'!O61)</f>
        <v>0</v>
      </c>
      <c r="X61" s="1172">
        <f>SUM('CV3 - Asset Replacement'!H197,'V2 - AR - Connection projects'!P61,'V3 - AR - Gen Reinforcement'!P61,'V4 - AR - Other Movements'!P61)</f>
        <v>0</v>
      </c>
      <c r="Y61" s="1172">
        <f>SUM('CV3 - Asset Replacement'!I197,'V2 - AR - Connection projects'!Q61,'V3 - AR - Gen Reinforcement'!Q61,'V4 - AR - Other Movements'!Q61)</f>
        <v>0</v>
      </c>
      <c r="Z61" s="1172">
        <f>SUM('CV3 - Asset Replacement'!J197,'V2 - AR - Connection projects'!R61,'V3 - AR - Gen Reinforcement'!R61,'V4 - AR - Other Movements'!R61)</f>
        <v>0</v>
      </c>
      <c r="AA61" s="1172">
        <f>SUM('CV3 - Asset Replacement'!K197,'V2 - AR - Connection projects'!S61,'V3 - AR - Gen Reinforcement'!S61,'V4 - AR - Other Movements'!S61)</f>
        <v>0</v>
      </c>
      <c r="AB61" s="1171">
        <f t="shared" si="6"/>
        <v>0</v>
      </c>
      <c r="AC61" s="97"/>
      <c r="AD61" s="828"/>
      <c r="AE61" s="828"/>
      <c r="AF61" s="828"/>
      <c r="AG61" s="828"/>
      <c r="AH61" s="828"/>
      <c r="AI61" s="828"/>
      <c r="AJ61" s="1171">
        <f t="shared" si="7"/>
        <v>0</v>
      </c>
    </row>
    <row r="62" spans="1:36" ht="12.75" customHeight="1">
      <c r="A62" s="260" t="s">
        <v>14</v>
      </c>
      <c r="B62" s="689" t="s">
        <v>37</v>
      </c>
      <c r="C62" s="260" t="s">
        <v>5</v>
      </c>
      <c r="D62" s="793" t="s">
        <v>710</v>
      </c>
      <c r="F62" s="828"/>
      <c r="G62" s="1172">
        <f t="shared" si="9"/>
        <v>0</v>
      </c>
      <c r="H62" s="1172">
        <f t="shared" si="9"/>
        <v>0</v>
      </c>
      <c r="I62" s="1172">
        <f t="shared" si="9"/>
        <v>0</v>
      </c>
      <c r="J62" s="1172">
        <f t="shared" si="9"/>
        <v>0</v>
      </c>
      <c r="K62" s="1172">
        <f t="shared" si="9"/>
        <v>0</v>
      </c>
      <c r="L62" s="1975"/>
      <c r="M62" s="97"/>
      <c r="N62" s="828"/>
      <c r="O62" s="1172">
        <f>SUM('CV3 - Asset Replacement'!G62,'V2 - AR - Connection projects'!G62,'V3 - AR - Gen Reinforcement'!G62,'V4 - AR - Other Movements'!G62)</f>
        <v>0</v>
      </c>
      <c r="P62" s="1172">
        <f>SUM('CV3 - Asset Replacement'!H62,'V2 - AR - Connection projects'!H62,'V3 - AR - Gen Reinforcement'!H62,'V4 - AR - Other Movements'!H62)</f>
        <v>0</v>
      </c>
      <c r="Q62" s="1172">
        <f>SUM('CV3 - Asset Replacement'!I62,'V2 - AR - Connection projects'!I62,'V3 - AR - Gen Reinforcement'!I62,'V4 - AR - Other Movements'!I62)</f>
        <v>0</v>
      </c>
      <c r="R62" s="1172">
        <f>SUM('CV3 - Asset Replacement'!J62,'V2 - AR - Connection projects'!J62,'V3 - AR - Gen Reinforcement'!J62,'V4 - AR - Other Movements'!J62)</f>
        <v>0</v>
      </c>
      <c r="S62" s="1172">
        <f>SUM('CV3 - Asset Replacement'!K62,'V2 - AR - Connection projects'!K62,'V3 - AR - Gen Reinforcement'!K62,'V4 - AR - Other Movements'!K62)</f>
        <v>0</v>
      </c>
      <c r="T62" s="1171">
        <f t="shared" si="5"/>
        <v>0</v>
      </c>
      <c r="U62" s="97"/>
      <c r="V62" s="828"/>
      <c r="W62" s="1172">
        <f>SUM('CV3 - Asset Replacement'!G198,'V2 - AR - Connection projects'!O62,'V3 - AR - Gen Reinforcement'!O62,'V4 - AR - Other Movements'!O62)</f>
        <v>0</v>
      </c>
      <c r="X62" s="1172">
        <f>SUM('CV3 - Asset Replacement'!H198,'V2 - AR - Connection projects'!P62,'V3 - AR - Gen Reinforcement'!P62,'V4 - AR - Other Movements'!P62)</f>
        <v>0</v>
      </c>
      <c r="Y62" s="1172">
        <f>SUM('CV3 - Asset Replacement'!I198,'V2 - AR - Connection projects'!Q62,'V3 - AR - Gen Reinforcement'!Q62,'V4 - AR - Other Movements'!Q62)</f>
        <v>0</v>
      </c>
      <c r="Z62" s="1172">
        <f>SUM('CV3 - Asset Replacement'!J198,'V2 - AR - Connection projects'!R62,'V3 - AR - Gen Reinforcement'!R62,'V4 - AR - Other Movements'!R62)</f>
        <v>0</v>
      </c>
      <c r="AA62" s="1172">
        <f>SUM('CV3 - Asset Replacement'!K198,'V2 - AR - Connection projects'!S62,'V3 - AR - Gen Reinforcement'!S62,'V4 - AR - Other Movements'!S62)</f>
        <v>0</v>
      </c>
      <c r="AB62" s="1171">
        <f t="shared" si="6"/>
        <v>0</v>
      </c>
      <c r="AC62" s="97"/>
      <c r="AD62" s="828"/>
      <c r="AE62" s="828"/>
      <c r="AF62" s="828"/>
      <c r="AG62" s="828"/>
      <c r="AH62" s="828"/>
      <c r="AI62" s="828"/>
      <c r="AJ62" s="1171">
        <f t="shared" si="7"/>
        <v>0</v>
      </c>
    </row>
    <row r="63" spans="1:36" ht="12.75" customHeight="1">
      <c r="A63" s="260" t="s">
        <v>14</v>
      </c>
      <c r="B63" s="689" t="s">
        <v>38</v>
      </c>
      <c r="C63" s="260" t="s">
        <v>5</v>
      </c>
      <c r="D63" s="793" t="s">
        <v>710</v>
      </c>
      <c r="F63" s="828"/>
      <c r="G63" s="1172">
        <f t="shared" si="9"/>
        <v>0</v>
      </c>
      <c r="H63" s="1172">
        <f t="shared" si="9"/>
        <v>0</v>
      </c>
      <c r="I63" s="1172">
        <f t="shared" si="9"/>
        <v>0</v>
      </c>
      <c r="J63" s="1172">
        <f t="shared" si="9"/>
        <v>0</v>
      </c>
      <c r="K63" s="1172">
        <f t="shared" si="9"/>
        <v>0</v>
      </c>
      <c r="L63" s="1975"/>
      <c r="M63" s="97"/>
      <c r="N63" s="828"/>
      <c r="O63" s="1172">
        <f>SUM('CV3 - Asset Replacement'!G63,'V2 - AR - Connection projects'!G63,'V3 - AR - Gen Reinforcement'!G63,'V4 - AR - Other Movements'!G63)</f>
        <v>0</v>
      </c>
      <c r="P63" s="1172">
        <f>SUM('CV3 - Asset Replacement'!H63,'V2 - AR - Connection projects'!H63,'V3 - AR - Gen Reinforcement'!H63,'V4 - AR - Other Movements'!H63)</f>
        <v>0</v>
      </c>
      <c r="Q63" s="1172">
        <f>SUM('CV3 - Asset Replacement'!I63,'V2 - AR - Connection projects'!I63,'V3 - AR - Gen Reinforcement'!I63,'V4 - AR - Other Movements'!I63)</f>
        <v>0</v>
      </c>
      <c r="R63" s="1172">
        <f>SUM('CV3 - Asset Replacement'!J63,'V2 - AR - Connection projects'!J63,'V3 - AR - Gen Reinforcement'!J63,'V4 - AR - Other Movements'!J63)</f>
        <v>0</v>
      </c>
      <c r="S63" s="1172">
        <f>SUM('CV3 - Asset Replacement'!K63,'V2 - AR - Connection projects'!K63,'V3 - AR - Gen Reinforcement'!K63,'V4 - AR - Other Movements'!K63)</f>
        <v>0</v>
      </c>
      <c r="T63" s="1171">
        <f t="shared" si="5"/>
        <v>0</v>
      </c>
      <c r="U63" s="97"/>
      <c r="V63" s="828"/>
      <c r="W63" s="1172">
        <f>SUM('CV3 - Asset Replacement'!G199,'V2 - AR - Connection projects'!O63,'V3 - AR - Gen Reinforcement'!O63,'V4 - AR - Other Movements'!O63)</f>
        <v>0</v>
      </c>
      <c r="X63" s="1172">
        <f>SUM('CV3 - Asset Replacement'!H199,'V2 - AR - Connection projects'!P63,'V3 - AR - Gen Reinforcement'!P63,'V4 - AR - Other Movements'!P63)</f>
        <v>0</v>
      </c>
      <c r="Y63" s="1172">
        <f>SUM('CV3 - Asset Replacement'!I199,'V2 - AR - Connection projects'!Q63,'V3 - AR - Gen Reinforcement'!Q63,'V4 - AR - Other Movements'!Q63)</f>
        <v>0</v>
      </c>
      <c r="Z63" s="1172">
        <f>SUM('CV3 - Asset Replacement'!J199,'V2 - AR - Connection projects'!R63,'V3 - AR - Gen Reinforcement'!R63,'V4 - AR - Other Movements'!R63)</f>
        <v>0</v>
      </c>
      <c r="AA63" s="1172">
        <f>SUM('CV3 - Asset Replacement'!K199,'V2 - AR - Connection projects'!S63,'V3 - AR - Gen Reinforcement'!S63,'V4 - AR - Other Movements'!S63)</f>
        <v>0</v>
      </c>
      <c r="AB63" s="1171">
        <f t="shared" si="6"/>
        <v>0</v>
      </c>
      <c r="AC63" s="97"/>
      <c r="AD63" s="828"/>
      <c r="AE63" s="828"/>
      <c r="AF63" s="828"/>
      <c r="AG63" s="828"/>
      <c r="AH63" s="828"/>
      <c r="AI63" s="828"/>
      <c r="AJ63" s="1171">
        <f t="shared" si="7"/>
        <v>0</v>
      </c>
    </row>
    <row r="64" spans="1:36" ht="12.75" customHeight="1">
      <c r="A64" s="260" t="s">
        <v>14</v>
      </c>
      <c r="B64" s="689" t="s">
        <v>39</v>
      </c>
      <c r="C64" s="260" t="s">
        <v>5</v>
      </c>
      <c r="D64" s="793" t="s">
        <v>710</v>
      </c>
      <c r="F64" s="828"/>
      <c r="G64" s="1172">
        <f t="shared" ref="G64:K79" si="10">F64+O64-W64+AE64</f>
        <v>0</v>
      </c>
      <c r="H64" s="1172">
        <f t="shared" si="10"/>
        <v>0</v>
      </c>
      <c r="I64" s="1172">
        <f t="shared" si="10"/>
        <v>0</v>
      </c>
      <c r="J64" s="1172">
        <f t="shared" si="10"/>
        <v>0</v>
      </c>
      <c r="K64" s="1172">
        <f t="shared" si="10"/>
        <v>0</v>
      </c>
      <c r="L64" s="1975"/>
      <c r="M64" s="97"/>
      <c r="N64" s="828"/>
      <c r="O64" s="1172">
        <f>SUM('CV3 - Asset Replacement'!G64,'V2 - AR - Connection projects'!G64,'V3 - AR - Gen Reinforcement'!G64,'V4 - AR - Other Movements'!G64)</f>
        <v>0</v>
      </c>
      <c r="P64" s="1172">
        <f>SUM('CV3 - Asset Replacement'!H64,'V2 - AR - Connection projects'!H64,'V3 - AR - Gen Reinforcement'!H64,'V4 - AR - Other Movements'!H64)</f>
        <v>0</v>
      </c>
      <c r="Q64" s="1172">
        <f>SUM('CV3 - Asset Replacement'!I64,'V2 - AR - Connection projects'!I64,'V3 - AR - Gen Reinforcement'!I64,'V4 - AR - Other Movements'!I64)</f>
        <v>0</v>
      </c>
      <c r="R64" s="1172">
        <f>SUM('CV3 - Asset Replacement'!J64,'V2 - AR - Connection projects'!J64,'V3 - AR - Gen Reinforcement'!J64,'V4 - AR - Other Movements'!J64)</f>
        <v>0</v>
      </c>
      <c r="S64" s="1172">
        <f>SUM('CV3 - Asset Replacement'!K64,'V2 - AR - Connection projects'!K64,'V3 - AR - Gen Reinforcement'!K64,'V4 - AR - Other Movements'!K64)</f>
        <v>0</v>
      </c>
      <c r="T64" s="1171">
        <f t="shared" si="5"/>
        <v>0</v>
      </c>
      <c r="U64" s="97"/>
      <c r="V64" s="828"/>
      <c r="W64" s="1172">
        <f>SUM('CV3 - Asset Replacement'!G200,'V2 - AR - Connection projects'!O64,'V3 - AR - Gen Reinforcement'!O64,'V4 - AR - Other Movements'!O64)</f>
        <v>0</v>
      </c>
      <c r="X64" s="1172">
        <f>SUM('CV3 - Asset Replacement'!H200,'V2 - AR - Connection projects'!P64,'V3 - AR - Gen Reinforcement'!P64,'V4 - AR - Other Movements'!P64)</f>
        <v>0</v>
      </c>
      <c r="Y64" s="1172">
        <f>SUM('CV3 - Asset Replacement'!I200,'V2 - AR - Connection projects'!Q64,'V3 - AR - Gen Reinforcement'!Q64,'V4 - AR - Other Movements'!Q64)</f>
        <v>0</v>
      </c>
      <c r="Z64" s="1172">
        <f>SUM('CV3 - Asset Replacement'!J200,'V2 - AR - Connection projects'!R64,'V3 - AR - Gen Reinforcement'!R64,'V4 - AR - Other Movements'!R64)</f>
        <v>0</v>
      </c>
      <c r="AA64" s="1172">
        <f>SUM('CV3 - Asset Replacement'!K200,'V2 - AR - Connection projects'!S64,'V3 - AR - Gen Reinforcement'!S64,'V4 - AR - Other Movements'!S64)</f>
        <v>0</v>
      </c>
      <c r="AB64" s="1171">
        <f t="shared" si="6"/>
        <v>0</v>
      </c>
      <c r="AC64" s="97"/>
      <c r="AD64" s="828"/>
      <c r="AE64" s="828"/>
      <c r="AF64" s="828"/>
      <c r="AG64" s="828"/>
      <c r="AH64" s="828"/>
      <c r="AI64" s="828"/>
      <c r="AJ64" s="1171">
        <f t="shared" si="7"/>
        <v>0</v>
      </c>
    </row>
    <row r="65" spans="1:36" ht="12.75" customHeight="1">
      <c r="A65" s="260" t="s">
        <v>14</v>
      </c>
      <c r="B65" s="689" t="s">
        <v>40</v>
      </c>
      <c r="C65" s="260" t="s">
        <v>5</v>
      </c>
      <c r="D65" s="793" t="s">
        <v>710</v>
      </c>
      <c r="F65" s="828"/>
      <c r="G65" s="1172">
        <f t="shared" si="10"/>
        <v>0</v>
      </c>
      <c r="H65" s="1172">
        <f t="shared" si="10"/>
        <v>0</v>
      </c>
      <c r="I65" s="1172">
        <f t="shared" si="10"/>
        <v>0</v>
      </c>
      <c r="J65" s="1172">
        <f t="shared" si="10"/>
        <v>0</v>
      </c>
      <c r="K65" s="1172">
        <f t="shared" si="10"/>
        <v>0</v>
      </c>
      <c r="L65" s="1975"/>
      <c r="M65" s="97"/>
      <c r="N65" s="828"/>
      <c r="O65" s="1172">
        <f>SUM('CV3 - Asset Replacement'!G65,'V2 - AR - Connection projects'!G65,'V3 - AR - Gen Reinforcement'!G65,'V4 - AR - Other Movements'!G65)</f>
        <v>0</v>
      </c>
      <c r="P65" s="1172">
        <f>SUM('CV3 - Asset Replacement'!H65,'V2 - AR - Connection projects'!H65,'V3 - AR - Gen Reinforcement'!H65,'V4 - AR - Other Movements'!H65)</f>
        <v>0</v>
      </c>
      <c r="Q65" s="1172">
        <f>SUM('CV3 - Asset Replacement'!I65,'V2 - AR - Connection projects'!I65,'V3 - AR - Gen Reinforcement'!I65,'V4 - AR - Other Movements'!I65)</f>
        <v>0</v>
      </c>
      <c r="R65" s="1172">
        <f>SUM('CV3 - Asset Replacement'!J65,'V2 - AR - Connection projects'!J65,'V3 - AR - Gen Reinforcement'!J65,'V4 - AR - Other Movements'!J65)</f>
        <v>0</v>
      </c>
      <c r="S65" s="1172">
        <f>SUM('CV3 - Asset Replacement'!K65,'V2 - AR - Connection projects'!K65,'V3 - AR - Gen Reinforcement'!K65,'V4 - AR - Other Movements'!K65)</f>
        <v>0</v>
      </c>
      <c r="T65" s="1171">
        <f t="shared" si="5"/>
        <v>0</v>
      </c>
      <c r="U65" s="97"/>
      <c r="V65" s="828"/>
      <c r="W65" s="1172">
        <f>SUM('CV3 - Asset Replacement'!G201,'V2 - AR - Connection projects'!O65,'V3 - AR - Gen Reinforcement'!O65,'V4 - AR - Other Movements'!O65)</f>
        <v>0</v>
      </c>
      <c r="X65" s="1172">
        <f>SUM('CV3 - Asset Replacement'!H201,'V2 - AR - Connection projects'!P65,'V3 - AR - Gen Reinforcement'!P65,'V4 - AR - Other Movements'!P65)</f>
        <v>0</v>
      </c>
      <c r="Y65" s="1172">
        <f>SUM('CV3 - Asset Replacement'!I201,'V2 - AR - Connection projects'!Q65,'V3 - AR - Gen Reinforcement'!Q65,'V4 - AR - Other Movements'!Q65)</f>
        <v>0</v>
      </c>
      <c r="Z65" s="1172">
        <f>SUM('CV3 - Asset Replacement'!J201,'V2 - AR - Connection projects'!R65,'V3 - AR - Gen Reinforcement'!R65,'V4 - AR - Other Movements'!R65)</f>
        <v>0</v>
      </c>
      <c r="AA65" s="1172">
        <f>SUM('CV3 - Asset Replacement'!K201,'V2 - AR - Connection projects'!S65,'V3 - AR - Gen Reinforcement'!S65,'V4 - AR - Other Movements'!S65)</f>
        <v>0</v>
      </c>
      <c r="AB65" s="1171">
        <f t="shared" si="6"/>
        <v>0</v>
      </c>
      <c r="AC65" s="97"/>
      <c r="AD65" s="828"/>
      <c r="AE65" s="828"/>
      <c r="AF65" s="828"/>
      <c r="AG65" s="828"/>
      <c r="AH65" s="828"/>
      <c r="AI65" s="828"/>
      <c r="AJ65" s="1171">
        <f t="shared" si="7"/>
        <v>0</v>
      </c>
    </row>
    <row r="66" spans="1:36" ht="12.75" customHeight="1">
      <c r="A66" s="260" t="s">
        <v>14</v>
      </c>
      <c r="B66" s="689" t="s">
        <v>41</v>
      </c>
      <c r="C66" s="260" t="s">
        <v>5</v>
      </c>
      <c r="D66" s="793" t="s">
        <v>710</v>
      </c>
      <c r="F66" s="828"/>
      <c r="G66" s="1172">
        <f t="shared" si="10"/>
        <v>0</v>
      </c>
      <c r="H66" s="1172">
        <f t="shared" si="10"/>
        <v>0</v>
      </c>
      <c r="I66" s="1172">
        <f t="shared" si="10"/>
        <v>0</v>
      </c>
      <c r="J66" s="1172">
        <f t="shared" si="10"/>
        <v>0</v>
      </c>
      <c r="K66" s="1172">
        <f t="shared" si="10"/>
        <v>0</v>
      </c>
      <c r="L66" s="1975"/>
      <c r="M66" s="97"/>
      <c r="N66" s="828"/>
      <c r="O66" s="1172">
        <f>SUM('CV3 - Asset Replacement'!G66,'V2 - AR - Connection projects'!G66,'V3 - AR - Gen Reinforcement'!G66,'V4 - AR - Other Movements'!G66)</f>
        <v>0</v>
      </c>
      <c r="P66" s="1172">
        <f>SUM('CV3 - Asset Replacement'!H66,'V2 - AR - Connection projects'!H66,'V3 - AR - Gen Reinforcement'!H66,'V4 - AR - Other Movements'!H66)</f>
        <v>0</v>
      </c>
      <c r="Q66" s="1172">
        <f>SUM('CV3 - Asset Replacement'!I66,'V2 - AR - Connection projects'!I66,'V3 - AR - Gen Reinforcement'!I66,'V4 - AR - Other Movements'!I66)</f>
        <v>0</v>
      </c>
      <c r="R66" s="1172">
        <f>SUM('CV3 - Asset Replacement'!J66,'V2 - AR - Connection projects'!J66,'V3 - AR - Gen Reinforcement'!J66,'V4 - AR - Other Movements'!J66)</f>
        <v>0</v>
      </c>
      <c r="S66" s="1172">
        <f>SUM('CV3 - Asset Replacement'!K66,'V2 - AR - Connection projects'!K66,'V3 - AR - Gen Reinforcement'!K66,'V4 - AR - Other Movements'!K66)</f>
        <v>0</v>
      </c>
      <c r="T66" s="1171">
        <f t="shared" si="5"/>
        <v>0</v>
      </c>
      <c r="U66" s="97"/>
      <c r="V66" s="828"/>
      <c r="W66" s="1172">
        <f>SUM('CV3 - Asset Replacement'!G202,'V2 - AR - Connection projects'!O66,'V3 - AR - Gen Reinforcement'!O66,'V4 - AR - Other Movements'!O66)</f>
        <v>0</v>
      </c>
      <c r="X66" s="1172">
        <f>SUM('CV3 - Asset Replacement'!H202,'V2 - AR - Connection projects'!P66,'V3 - AR - Gen Reinforcement'!P66,'V4 - AR - Other Movements'!P66)</f>
        <v>0</v>
      </c>
      <c r="Y66" s="1172">
        <f>SUM('CV3 - Asset Replacement'!I202,'V2 - AR - Connection projects'!Q66,'V3 - AR - Gen Reinforcement'!Q66,'V4 - AR - Other Movements'!Q66)</f>
        <v>0</v>
      </c>
      <c r="Z66" s="1172">
        <f>SUM('CV3 - Asset Replacement'!J202,'V2 - AR - Connection projects'!R66,'V3 - AR - Gen Reinforcement'!R66,'V4 - AR - Other Movements'!R66)</f>
        <v>0</v>
      </c>
      <c r="AA66" s="1172">
        <f>SUM('CV3 - Asset Replacement'!K202,'V2 - AR - Connection projects'!S66,'V3 - AR - Gen Reinforcement'!S66,'V4 - AR - Other Movements'!S66)</f>
        <v>0</v>
      </c>
      <c r="AB66" s="1171">
        <f t="shared" si="6"/>
        <v>0</v>
      </c>
      <c r="AC66" s="97"/>
      <c r="AD66" s="828"/>
      <c r="AE66" s="828"/>
      <c r="AF66" s="828"/>
      <c r="AG66" s="828"/>
      <c r="AH66" s="828"/>
      <c r="AI66" s="828"/>
      <c r="AJ66" s="1171">
        <f t="shared" si="7"/>
        <v>0</v>
      </c>
    </row>
    <row r="67" spans="1:36" ht="12.75" customHeight="1">
      <c r="A67" s="260" t="s">
        <v>14</v>
      </c>
      <c r="B67" s="689" t="s">
        <v>42</v>
      </c>
      <c r="C67" s="260" t="s">
        <v>5</v>
      </c>
      <c r="D67" s="793" t="s">
        <v>710</v>
      </c>
      <c r="F67" s="828"/>
      <c r="G67" s="1172">
        <f t="shared" si="10"/>
        <v>0</v>
      </c>
      <c r="H67" s="1172">
        <f t="shared" si="10"/>
        <v>0</v>
      </c>
      <c r="I67" s="1172">
        <f t="shared" si="10"/>
        <v>0</v>
      </c>
      <c r="J67" s="1172">
        <f t="shared" si="10"/>
        <v>0</v>
      </c>
      <c r="K67" s="1172">
        <f t="shared" si="10"/>
        <v>0</v>
      </c>
      <c r="L67" s="1975"/>
      <c r="M67" s="97"/>
      <c r="N67" s="828"/>
      <c r="O67" s="1172">
        <f>SUM('CV3 - Asset Replacement'!G67,'V2 - AR - Connection projects'!G67,'V3 - AR - Gen Reinforcement'!G67,'V4 - AR - Other Movements'!G67)</f>
        <v>0</v>
      </c>
      <c r="P67" s="1172">
        <f>SUM('CV3 - Asset Replacement'!H67,'V2 - AR - Connection projects'!H67,'V3 - AR - Gen Reinforcement'!H67,'V4 - AR - Other Movements'!H67)</f>
        <v>0</v>
      </c>
      <c r="Q67" s="1172">
        <f>SUM('CV3 - Asset Replacement'!I67,'V2 - AR - Connection projects'!I67,'V3 - AR - Gen Reinforcement'!I67,'V4 - AR - Other Movements'!I67)</f>
        <v>0</v>
      </c>
      <c r="R67" s="1172">
        <f>SUM('CV3 - Asset Replacement'!J67,'V2 - AR - Connection projects'!J67,'V3 - AR - Gen Reinforcement'!J67,'V4 - AR - Other Movements'!J67)</f>
        <v>0</v>
      </c>
      <c r="S67" s="1172">
        <f>SUM('CV3 - Asset Replacement'!K67,'V2 - AR - Connection projects'!K67,'V3 - AR - Gen Reinforcement'!K67,'V4 - AR - Other Movements'!K67)</f>
        <v>0</v>
      </c>
      <c r="T67" s="1171">
        <f t="shared" si="5"/>
        <v>0</v>
      </c>
      <c r="U67" s="97"/>
      <c r="V67" s="828"/>
      <c r="W67" s="1172">
        <f>SUM('CV3 - Asset Replacement'!G203,'V2 - AR - Connection projects'!O67,'V3 - AR - Gen Reinforcement'!O67,'V4 - AR - Other Movements'!O67)</f>
        <v>0</v>
      </c>
      <c r="X67" s="1172">
        <f>SUM('CV3 - Asset Replacement'!H203,'V2 - AR - Connection projects'!P67,'V3 - AR - Gen Reinforcement'!P67,'V4 - AR - Other Movements'!P67)</f>
        <v>0</v>
      </c>
      <c r="Y67" s="1172">
        <f>SUM('CV3 - Asset Replacement'!I203,'V2 - AR - Connection projects'!Q67,'V3 - AR - Gen Reinforcement'!Q67,'V4 - AR - Other Movements'!Q67)</f>
        <v>0</v>
      </c>
      <c r="Z67" s="1172">
        <f>SUM('CV3 - Asset Replacement'!J203,'V2 - AR - Connection projects'!R67,'V3 - AR - Gen Reinforcement'!R67,'V4 - AR - Other Movements'!R67)</f>
        <v>0</v>
      </c>
      <c r="AA67" s="1172">
        <f>SUM('CV3 - Asset Replacement'!K203,'V2 - AR - Connection projects'!S67,'V3 - AR - Gen Reinforcement'!S67,'V4 - AR - Other Movements'!S67)</f>
        <v>0</v>
      </c>
      <c r="AB67" s="1171">
        <f t="shared" si="6"/>
        <v>0</v>
      </c>
      <c r="AC67" s="97"/>
      <c r="AD67" s="828"/>
      <c r="AE67" s="828"/>
      <c r="AF67" s="828"/>
      <c r="AG67" s="828"/>
      <c r="AH67" s="828"/>
      <c r="AI67" s="828"/>
      <c r="AJ67" s="1171">
        <f t="shared" si="7"/>
        <v>0</v>
      </c>
    </row>
    <row r="68" spans="1:36" ht="12.75" customHeight="1">
      <c r="A68" s="260" t="s">
        <v>14</v>
      </c>
      <c r="B68" s="689" t="s">
        <v>43</v>
      </c>
      <c r="C68" s="260" t="s">
        <v>5</v>
      </c>
      <c r="D68" s="793" t="s">
        <v>710</v>
      </c>
      <c r="F68" s="828"/>
      <c r="G68" s="1172">
        <f t="shared" si="10"/>
        <v>0</v>
      </c>
      <c r="H68" s="1172">
        <f t="shared" si="10"/>
        <v>0</v>
      </c>
      <c r="I68" s="1172">
        <f t="shared" si="10"/>
        <v>0</v>
      </c>
      <c r="J68" s="1172">
        <f t="shared" si="10"/>
        <v>0</v>
      </c>
      <c r="K68" s="1172">
        <f t="shared" si="10"/>
        <v>0</v>
      </c>
      <c r="L68" s="1975"/>
      <c r="M68" s="97"/>
      <c r="N68" s="828"/>
      <c r="O68" s="1172">
        <f>SUM('CV3 - Asset Replacement'!G68,'V2 - AR - Connection projects'!G68,'V3 - AR - Gen Reinforcement'!G68,'V4 - AR - Other Movements'!G68)</f>
        <v>0</v>
      </c>
      <c r="P68" s="1172">
        <f>SUM('CV3 - Asset Replacement'!H68,'V2 - AR - Connection projects'!H68,'V3 - AR - Gen Reinforcement'!H68,'V4 - AR - Other Movements'!H68)</f>
        <v>0</v>
      </c>
      <c r="Q68" s="1172">
        <f>SUM('CV3 - Asset Replacement'!I68,'V2 - AR - Connection projects'!I68,'V3 - AR - Gen Reinforcement'!I68,'V4 - AR - Other Movements'!I68)</f>
        <v>0</v>
      </c>
      <c r="R68" s="1172">
        <f>SUM('CV3 - Asset Replacement'!J68,'V2 - AR - Connection projects'!J68,'V3 - AR - Gen Reinforcement'!J68,'V4 - AR - Other Movements'!J68)</f>
        <v>0</v>
      </c>
      <c r="S68" s="1172">
        <f>SUM('CV3 - Asset Replacement'!K68,'V2 - AR - Connection projects'!K68,'V3 - AR - Gen Reinforcement'!K68,'V4 - AR - Other Movements'!K68)</f>
        <v>0</v>
      </c>
      <c r="T68" s="1171">
        <f t="shared" si="5"/>
        <v>0</v>
      </c>
      <c r="U68" s="97"/>
      <c r="V68" s="828"/>
      <c r="W68" s="1172">
        <f>SUM('CV3 - Asset Replacement'!G204,'V2 - AR - Connection projects'!O68,'V3 - AR - Gen Reinforcement'!O68,'V4 - AR - Other Movements'!O68)</f>
        <v>0</v>
      </c>
      <c r="X68" s="1172">
        <f>SUM('CV3 - Asset Replacement'!H204,'V2 - AR - Connection projects'!P68,'V3 - AR - Gen Reinforcement'!P68,'V4 - AR - Other Movements'!P68)</f>
        <v>0</v>
      </c>
      <c r="Y68" s="1172">
        <f>SUM('CV3 - Asset Replacement'!I204,'V2 - AR - Connection projects'!Q68,'V3 - AR - Gen Reinforcement'!Q68,'V4 - AR - Other Movements'!Q68)</f>
        <v>0</v>
      </c>
      <c r="Z68" s="1172">
        <f>SUM('CV3 - Asset Replacement'!J204,'V2 - AR - Connection projects'!R68,'V3 - AR - Gen Reinforcement'!R68,'V4 - AR - Other Movements'!R68)</f>
        <v>0</v>
      </c>
      <c r="AA68" s="1172">
        <f>SUM('CV3 - Asset Replacement'!K204,'V2 - AR - Connection projects'!S68,'V3 - AR - Gen Reinforcement'!S68,'V4 - AR - Other Movements'!S68)</f>
        <v>0</v>
      </c>
      <c r="AB68" s="1171">
        <f t="shared" si="6"/>
        <v>0</v>
      </c>
      <c r="AC68" s="97"/>
      <c r="AD68" s="828"/>
      <c r="AE68" s="828"/>
      <c r="AF68" s="828"/>
      <c r="AG68" s="828"/>
      <c r="AH68" s="828"/>
      <c r="AI68" s="828"/>
      <c r="AJ68" s="1171">
        <f t="shared" si="7"/>
        <v>0</v>
      </c>
    </row>
    <row r="69" spans="1:36" ht="12.75" customHeight="1">
      <c r="A69" s="260" t="s">
        <v>16</v>
      </c>
      <c r="B69" s="689" t="s">
        <v>570</v>
      </c>
      <c r="C69" s="260" t="s">
        <v>5</v>
      </c>
      <c r="D69" s="793" t="s">
        <v>659</v>
      </c>
      <c r="F69" s="828"/>
      <c r="G69" s="1172">
        <f t="shared" si="10"/>
        <v>0</v>
      </c>
      <c r="H69" s="1172">
        <f t="shared" si="10"/>
        <v>0</v>
      </c>
      <c r="I69" s="1172">
        <f t="shared" si="10"/>
        <v>0</v>
      </c>
      <c r="J69" s="1172">
        <f t="shared" si="10"/>
        <v>0</v>
      </c>
      <c r="K69" s="1172">
        <f t="shared" si="10"/>
        <v>0</v>
      </c>
      <c r="L69" s="1975"/>
      <c r="M69" s="97"/>
      <c r="N69" s="828"/>
      <c r="O69" s="1172">
        <f>SUM('CV3 - Asset Replacement'!G69,'V2 - AR - Connection projects'!G69,'V3 - AR - Gen Reinforcement'!G69,'V4 - AR - Other Movements'!G69)</f>
        <v>0</v>
      </c>
      <c r="P69" s="1172">
        <f>SUM('CV3 - Asset Replacement'!H69,'V2 - AR - Connection projects'!H69,'V3 - AR - Gen Reinforcement'!H69,'V4 - AR - Other Movements'!H69)</f>
        <v>0</v>
      </c>
      <c r="Q69" s="1172">
        <f>SUM('CV3 - Asset Replacement'!I69,'V2 - AR - Connection projects'!I69,'V3 - AR - Gen Reinforcement'!I69,'V4 - AR - Other Movements'!I69)</f>
        <v>0</v>
      </c>
      <c r="R69" s="1172">
        <f>SUM('CV3 - Asset Replacement'!J69,'V2 - AR - Connection projects'!J69,'V3 - AR - Gen Reinforcement'!J69,'V4 - AR - Other Movements'!J69)</f>
        <v>0</v>
      </c>
      <c r="S69" s="1172">
        <f>SUM('CV3 - Asset Replacement'!K69,'V2 - AR - Connection projects'!K69,'V3 - AR - Gen Reinforcement'!K69,'V4 - AR - Other Movements'!K69)</f>
        <v>0</v>
      </c>
      <c r="T69" s="1171">
        <f t="shared" si="5"/>
        <v>0</v>
      </c>
      <c r="U69" s="97"/>
      <c r="V69" s="828"/>
      <c r="W69" s="1172">
        <f>SUM('CV3 - Asset Replacement'!G205,'V2 - AR - Connection projects'!O69,'V3 - AR - Gen Reinforcement'!O69,'V4 - AR - Other Movements'!O69)</f>
        <v>0</v>
      </c>
      <c r="X69" s="1172">
        <f>SUM('CV3 - Asset Replacement'!H205,'V2 - AR - Connection projects'!P69,'V3 - AR - Gen Reinforcement'!P69,'V4 - AR - Other Movements'!P69)</f>
        <v>0</v>
      </c>
      <c r="Y69" s="1172">
        <f>SUM('CV3 - Asset Replacement'!I205,'V2 - AR - Connection projects'!Q69,'V3 - AR - Gen Reinforcement'!Q69,'V4 - AR - Other Movements'!Q69)</f>
        <v>0</v>
      </c>
      <c r="Z69" s="1172">
        <f>SUM('CV3 - Asset Replacement'!J205,'V2 - AR - Connection projects'!R69,'V3 - AR - Gen Reinforcement'!R69,'V4 - AR - Other Movements'!R69)</f>
        <v>0</v>
      </c>
      <c r="AA69" s="1172">
        <f>SUM('CV3 - Asset Replacement'!K205,'V2 - AR - Connection projects'!S69,'V3 - AR - Gen Reinforcement'!S69,'V4 - AR - Other Movements'!S69)</f>
        <v>0</v>
      </c>
      <c r="AB69" s="1171">
        <f t="shared" si="6"/>
        <v>0</v>
      </c>
      <c r="AC69" s="97"/>
      <c r="AD69" s="828"/>
      <c r="AE69" s="828"/>
      <c r="AF69" s="828"/>
      <c r="AG69" s="828"/>
      <c r="AH69" s="828"/>
      <c r="AI69" s="828"/>
      <c r="AJ69" s="1171">
        <f t="shared" si="7"/>
        <v>0</v>
      </c>
    </row>
    <row r="70" spans="1:36" ht="12.75" customHeight="1">
      <c r="A70" s="260" t="s">
        <v>16</v>
      </c>
      <c r="B70" s="689" t="s">
        <v>571</v>
      </c>
      <c r="C70" s="260" t="s">
        <v>5</v>
      </c>
      <c r="D70" s="793" t="s">
        <v>659</v>
      </c>
      <c r="F70" s="828"/>
      <c r="G70" s="1172">
        <f t="shared" si="10"/>
        <v>0</v>
      </c>
      <c r="H70" s="1172">
        <f t="shared" si="10"/>
        <v>0</v>
      </c>
      <c r="I70" s="1172">
        <f t="shared" si="10"/>
        <v>0</v>
      </c>
      <c r="J70" s="1172">
        <f t="shared" si="10"/>
        <v>0</v>
      </c>
      <c r="K70" s="1172">
        <f t="shared" si="10"/>
        <v>0</v>
      </c>
      <c r="L70" s="1975"/>
      <c r="M70" s="97"/>
      <c r="N70" s="828"/>
      <c r="O70" s="1172">
        <f>SUM('CV3 - Asset Replacement'!G70,'V2 - AR - Connection projects'!G70,'V3 - AR - Gen Reinforcement'!G70,'V4 - AR - Other Movements'!G70)</f>
        <v>0</v>
      </c>
      <c r="P70" s="1172">
        <f>SUM('CV3 - Asset Replacement'!H70,'V2 - AR - Connection projects'!H70,'V3 - AR - Gen Reinforcement'!H70,'V4 - AR - Other Movements'!H70)</f>
        <v>0</v>
      </c>
      <c r="Q70" s="1172">
        <f>SUM('CV3 - Asset Replacement'!I70,'V2 - AR - Connection projects'!I70,'V3 - AR - Gen Reinforcement'!I70,'V4 - AR - Other Movements'!I70)</f>
        <v>0</v>
      </c>
      <c r="R70" s="1172">
        <f>SUM('CV3 - Asset Replacement'!J70,'V2 - AR - Connection projects'!J70,'V3 - AR - Gen Reinforcement'!J70,'V4 - AR - Other Movements'!J70)</f>
        <v>0</v>
      </c>
      <c r="S70" s="1172">
        <f>SUM('CV3 - Asset Replacement'!K70,'V2 - AR - Connection projects'!K70,'V3 - AR - Gen Reinforcement'!K70,'V4 - AR - Other Movements'!K70)</f>
        <v>0</v>
      </c>
      <c r="T70" s="1171">
        <f t="shared" si="5"/>
        <v>0</v>
      </c>
      <c r="U70" s="97"/>
      <c r="V70" s="828"/>
      <c r="W70" s="1172">
        <f>SUM('CV3 - Asset Replacement'!G206,'V2 - AR - Connection projects'!O70,'V3 - AR - Gen Reinforcement'!O70,'V4 - AR - Other Movements'!O70)</f>
        <v>0</v>
      </c>
      <c r="X70" s="1172">
        <f>SUM('CV3 - Asset Replacement'!H206,'V2 - AR - Connection projects'!P70,'V3 - AR - Gen Reinforcement'!P70,'V4 - AR - Other Movements'!P70)</f>
        <v>0</v>
      </c>
      <c r="Y70" s="1172">
        <f>SUM('CV3 - Asset Replacement'!I206,'V2 - AR - Connection projects'!Q70,'V3 - AR - Gen Reinforcement'!Q70,'V4 - AR - Other Movements'!Q70)</f>
        <v>0</v>
      </c>
      <c r="Z70" s="1172">
        <f>SUM('CV3 - Asset Replacement'!J206,'V2 - AR - Connection projects'!R70,'V3 - AR - Gen Reinforcement'!R70,'V4 - AR - Other Movements'!R70)</f>
        <v>0</v>
      </c>
      <c r="AA70" s="1172">
        <f>SUM('CV3 - Asset Replacement'!K206,'V2 - AR - Connection projects'!S70,'V3 - AR - Gen Reinforcement'!S70,'V4 - AR - Other Movements'!S70)</f>
        <v>0</v>
      </c>
      <c r="AB70" s="1171">
        <f t="shared" si="6"/>
        <v>0</v>
      </c>
      <c r="AC70" s="97"/>
      <c r="AD70" s="828"/>
      <c r="AE70" s="828"/>
      <c r="AF70" s="828"/>
      <c r="AG70" s="828"/>
      <c r="AH70" s="828"/>
      <c r="AI70" s="828"/>
      <c r="AJ70" s="1171">
        <f t="shared" si="7"/>
        <v>0</v>
      </c>
    </row>
    <row r="71" spans="1:36" ht="12.75" customHeight="1">
      <c r="A71" s="260" t="s">
        <v>16</v>
      </c>
      <c r="B71" s="689" t="s">
        <v>572</v>
      </c>
      <c r="C71" s="260" t="s">
        <v>5</v>
      </c>
      <c r="D71" s="793" t="s">
        <v>659</v>
      </c>
      <c r="F71" s="828"/>
      <c r="G71" s="1172">
        <f t="shared" si="10"/>
        <v>0</v>
      </c>
      <c r="H71" s="1172">
        <f t="shared" si="10"/>
        <v>0</v>
      </c>
      <c r="I71" s="1172">
        <f t="shared" si="10"/>
        <v>0</v>
      </c>
      <c r="J71" s="1172">
        <f t="shared" si="10"/>
        <v>0</v>
      </c>
      <c r="K71" s="1172">
        <f t="shared" si="10"/>
        <v>0</v>
      </c>
      <c r="L71" s="1975"/>
      <c r="M71" s="97"/>
      <c r="N71" s="828"/>
      <c r="O71" s="1172">
        <f>SUM('CV3 - Asset Replacement'!G71,'V2 - AR - Connection projects'!G71,'V3 - AR - Gen Reinforcement'!G71,'V4 - AR - Other Movements'!G71)</f>
        <v>0</v>
      </c>
      <c r="P71" s="1172">
        <f>SUM('CV3 - Asset Replacement'!H71,'V2 - AR - Connection projects'!H71,'V3 - AR - Gen Reinforcement'!H71,'V4 - AR - Other Movements'!H71)</f>
        <v>0</v>
      </c>
      <c r="Q71" s="1172">
        <f>SUM('CV3 - Asset Replacement'!I71,'V2 - AR - Connection projects'!I71,'V3 - AR - Gen Reinforcement'!I71,'V4 - AR - Other Movements'!I71)</f>
        <v>0</v>
      </c>
      <c r="R71" s="1172">
        <f>SUM('CV3 - Asset Replacement'!J71,'V2 - AR - Connection projects'!J71,'V3 - AR - Gen Reinforcement'!J71,'V4 - AR - Other Movements'!J71)</f>
        <v>0</v>
      </c>
      <c r="S71" s="1172">
        <f>SUM('CV3 - Asset Replacement'!K71,'V2 - AR - Connection projects'!K71,'V3 - AR - Gen Reinforcement'!K71,'V4 - AR - Other Movements'!K71)</f>
        <v>0</v>
      </c>
      <c r="T71" s="1171">
        <f t="shared" si="5"/>
        <v>0</v>
      </c>
      <c r="U71" s="97"/>
      <c r="V71" s="828"/>
      <c r="W71" s="1172">
        <f>SUM('CV3 - Asset Replacement'!G207,'V2 - AR - Connection projects'!O71,'V3 - AR - Gen Reinforcement'!O71,'V4 - AR - Other Movements'!O71)</f>
        <v>0</v>
      </c>
      <c r="X71" s="1172">
        <f>SUM('CV3 - Asset Replacement'!H207,'V2 - AR - Connection projects'!P71,'V3 - AR - Gen Reinforcement'!P71,'V4 - AR - Other Movements'!P71)</f>
        <v>0</v>
      </c>
      <c r="Y71" s="1172">
        <f>SUM('CV3 - Asset Replacement'!I207,'V2 - AR - Connection projects'!Q71,'V3 - AR - Gen Reinforcement'!Q71,'V4 - AR - Other Movements'!Q71)</f>
        <v>0</v>
      </c>
      <c r="Z71" s="1172">
        <f>SUM('CV3 - Asset Replacement'!J207,'V2 - AR - Connection projects'!R71,'V3 - AR - Gen Reinforcement'!R71,'V4 - AR - Other Movements'!R71)</f>
        <v>0</v>
      </c>
      <c r="AA71" s="1172">
        <f>SUM('CV3 - Asset Replacement'!K207,'V2 - AR - Connection projects'!S71,'V3 - AR - Gen Reinforcement'!S71,'V4 - AR - Other Movements'!S71)</f>
        <v>0</v>
      </c>
      <c r="AB71" s="1171">
        <f t="shared" si="6"/>
        <v>0</v>
      </c>
      <c r="AC71" s="97"/>
      <c r="AD71" s="828"/>
      <c r="AE71" s="828"/>
      <c r="AF71" s="828"/>
      <c r="AG71" s="828"/>
      <c r="AH71" s="828"/>
      <c r="AI71" s="828"/>
      <c r="AJ71" s="1171">
        <f t="shared" si="7"/>
        <v>0</v>
      </c>
    </row>
    <row r="72" spans="1:36" ht="12.75" customHeight="1">
      <c r="A72" s="260" t="s">
        <v>16</v>
      </c>
      <c r="B72" s="689" t="s">
        <v>573</v>
      </c>
      <c r="C72" s="260" t="s">
        <v>5</v>
      </c>
      <c r="D72" s="793" t="s">
        <v>659</v>
      </c>
      <c r="F72" s="828"/>
      <c r="G72" s="1172">
        <f t="shared" si="10"/>
        <v>0</v>
      </c>
      <c r="H72" s="1172">
        <f t="shared" si="10"/>
        <v>0</v>
      </c>
      <c r="I72" s="1172">
        <f t="shared" si="10"/>
        <v>0</v>
      </c>
      <c r="J72" s="1172">
        <f t="shared" si="10"/>
        <v>0</v>
      </c>
      <c r="K72" s="1172">
        <f t="shared" si="10"/>
        <v>0</v>
      </c>
      <c r="L72" s="1975"/>
      <c r="M72" s="97"/>
      <c r="N72" s="828"/>
      <c r="O72" s="1172">
        <f>SUM('CV3 - Asset Replacement'!G72,'V2 - AR - Connection projects'!G72,'V3 - AR - Gen Reinforcement'!G72,'V4 - AR - Other Movements'!G72)</f>
        <v>0</v>
      </c>
      <c r="P72" s="1172">
        <f>SUM('CV3 - Asset Replacement'!H72,'V2 - AR - Connection projects'!H72,'V3 - AR - Gen Reinforcement'!H72,'V4 - AR - Other Movements'!H72)</f>
        <v>0</v>
      </c>
      <c r="Q72" s="1172">
        <f>SUM('CV3 - Asset Replacement'!I72,'V2 - AR - Connection projects'!I72,'V3 - AR - Gen Reinforcement'!I72,'V4 - AR - Other Movements'!I72)</f>
        <v>0</v>
      </c>
      <c r="R72" s="1172">
        <f>SUM('CV3 - Asset Replacement'!J72,'V2 - AR - Connection projects'!J72,'V3 - AR - Gen Reinforcement'!J72,'V4 - AR - Other Movements'!J72)</f>
        <v>0</v>
      </c>
      <c r="S72" s="1172">
        <f>SUM('CV3 - Asset Replacement'!K72,'V2 - AR - Connection projects'!K72,'V3 - AR - Gen Reinforcement'!K72,'V4 - AR - Other Movements'!K72)</f>
        <v>0</v>
      </c>
      <c r="T72" s="1171">
        <f t="shared" si="5"/>
        <v>0</v>
      </c>
      <c r="U72" s="97"/>
      <c r="V72" s="828"/>
      <c r="W72" s="1172">
        <f>SUM('CV3 - Asset Replacement'!G208,'V2 - AR - Connection projects'!O72,'V3 - AR - Gen Reinforcement'!O72,'V4 - AR - Other Movements'!O72)</f>
        <v>0</v>
      </c>
      <c r="X72" s="1172">
        <f>SUM('CV3 - Asset Replacement'!H208,'V2 - AR - Connection projects'!P72,'V3 - AR - Gen Reinforcement'!P72,'V4 - AR - Other Movements'!P72)</f>
        <v>0</v>
      </c>
      <c r="Y72" s="1172">
        <f>SUM('CV3 - Asset Replacement'!I208,'V2 - AR - Connection projects'!Q72,'V3 - AR - Gen Reinforcement'!Q72,'V4 - AR - Other Movements'!Q72)</f>
        <v>0</v>
      </c>
      <c r="Z72" s="1172">
        <f>SUM('CV3 - Asset Replacement'!J208,'V2 - AR - Connection projects'!R72,'V3 - AR - Gen Reinforcement'!R72,'V4 - AR - Other Movements'!R72)</f>
        <v>0</v>
      </c>
      <c r="AA72" s="1172">
        <f>SUM('CV3 - Asset Replacement'!K208,'V2 - AR - Connection projects'!S72,'V3 - AR - Gen Reinforcement'!S72,'V4 - AR - Other Movements'!S72)</f>
        <v>0</v>
      </c>
      <c r="AB72" s="1171">
        <f t="shared" si="6"/>
        <v>0</v>
      </c>
      <c r="AC72" s="97"/>
      <c r="AD72" s="828"/>
      <c r="AE72" s="828"/>
      <c r="AF72" s="828"/>
      <c r="AG72" s="828"/>
      <c r="AH72" s="828"/>
      <c r="AI72" s="828"/>
      <c r="AJ72" s="1171">
        <f t="shared" si="7"/>
        <v>0</v>
      </c>
    </row>
    <row r="73" spans="1:36" ht="12.75" customHeight="1">
      <c r="A73" s="260" t="s">
        <v>16</v>
      </c>
      <c r="B73" s="689" t="s">
        <v>276</v>
      </c>
      <c r="C73" s="260" t="s">
        <v>5</v>
      </c>
      <c r="D73" s="793" t="s">
        <v>659</v>
      </c>
      <c r="F73" s="828"/>
      <c r="G73" s="1172">
        <f t="shared" si="10"/>
        <v>0</v>
      </c>
      <c r="H73" s="1172">
        <f t="shared" si="10"/>
        <v>0</v>
      </c>
      <c r="I73" s="1172">
        <f t="shared" si="10"/>
        <v>0</v>
      </c>
      <c r="J73" s="1172">
        <f t="shared" si="10"/>
        <v>0</v>
      </c>
      <c r="K73" s="1172">
        <f t="shared" si="10"/>
        <v>0</v>
      </c>
      <c r="L73" s="1975"/>
      <c r="M73" s="97"/>
      <c r="N73" s="828"/>
      <c r="O73" s="1172">
        <f>SUM('CV3 - Asset Replacement'!G73,'V2 - AR - Connection projects'!G73,'V3 - AR - Gen Reinforcement'!G73,'V4 - AR - Other Movements'!G73)</f>
        <v>0</v>
      </c>
      <c r="P73" s="1172">
        <f>SUM('CV3 - Asset Replacement'!H73,'V2 - AR - Connection projects'!H73,'V3 - AR - Gen Reinforcement'!H73,'V4 - AR - Other Movements'!H73)</f>
        <v>0</v>
      </c>
      <c r="Q73" s="1172">
        <f>SUM('CV3 - Asset Replacement'!I73,'V2 - AR - Connection projects'!I73,'V3 - AR - Gen Reinforcement'!I73,'V4 - AR - Other Movements'!I73)</f>
        <v>0</v>
      </c>
      <c r="R73" s="1172">
        <f>SUM('CV3 - Asset Replacement'!J73,'V2 - AR - Connection projects'!J73,'V3 - AR - Gen Reinforcement'!J73,'V4 - AR - Other Movements'!J73)</f>
        <v>0</v>
      </c>
      <c r="S73" s="1172">
        <f>SUM('CV3 - Asset Replacement'!K73,'V2 - AR - Connection projects'!K73,'V3 - AR - Gen Reinforcement'!K73,'V4 - AR - Other Movements'!K73)</f>
        <v>0</v>
      </c>
      <c r="T73" s="1171">
        <f t="shared" si="5"/>
        <v>0</v>
      </c>
      <c r="U73" s="97"/>
      <c r="V73" s="828"/>
      <c r="W73" s="1172">
        <f>SUM('CV3 - Asset Replacement'!G209,'V2 - AR - Connection projects'!O73,'V3 - AR - Gen Reinforcement'!O73,'V4 - AR - Other Movements'!O73)</f>
        <v>0</v>
      </c>
      <c r="X73" s="1172">
        <f>SUM('CV3 - Asset Replacement'!H209,'V2 - AR - Connection projects'!P73,'V3 - AR - Gen Reinforcement'!P73,'V4 - AR - Other Movements'!P73)</f>
        <v>0</v>
      </c>
      <c r="Y73" s="1172">
        <f>SUM('CV3 - Asset Replacement'!I209,'V2 - AR - Connection projects'!Q73,'V3 - AR - Gen Reinforcement'!Q73,'V4 - AR - Other Movements'!Q73)</f>
        <v>0</v>
      </c>
      <c r="Z73" s="1172">
        <f>SUM('CV3 - Asset Replacement'!J209,'V2 - AR - Connection projects'!R73,'V3 - AR - Gen Reinforcement'!R73,'V4 - AR - Other Movements'!R73)</f>
        <v>0</v>
      </c>
      <c r="AA73" s="1172">
        <f>SUM('CV3 - Asset Replacement'!K209,'V2 - AR - Connection projects'!S73,'V3 - AR - Gen Reinforcement'!S73,'V4 - AR - Other Movements'!S73)</f>
        <v>0</v>
      </c>
      <c r="AB73" s="1171">
        <f t="shared" si="6"/>
        <v>0</v>
      </c>
      <c r="AC73" s="97"/>
      <c r="AD73" s="828"/>
      <c r="AE73" s="828"/>
      <c r="AF73" s="828"/>
      <c r="AG73" s="828"/>
      <c r="AH73" s="828"/>
      <c r="AI73" s="828"/>
      <c r="AJ73" s="1171">
        <f t="shared" si="7"/>
        <v>0</v>
      </c>
    </row>
    <row r="74" spans="1:36" ht="12.75" customHeight="1">
      <c r="A74" s="260" t="s">
        <v>16</v>
      </c>
      <c r="B74" s="689" t="s">
        <v>574</v>
      </c>
      <c r="C74" s="260" t="s">
        <v>5</v>
      </c>
      <c r="D74" s="793" t="s">
        <v>659</v>
      </c>
      <c r="F74" s="828"/>
      <c r="G74" s="1172">
        <f t="shared" si="10"/>
        <v>0</v>
      </c>
      <c r="H74" s="1172">
        <f t="shared" si="10"/>
        <v>0</v>
      </c>
      <c r="I74" s="1172">
        <f t="shared" si="10"/>
        <v>0</v>
      </c>
      <c r="J74" s="1172">
        <f t="shared" si="10"/>
        <v>0</v>
      </c>
      <c r="K74" s="1172">
        <f t="shared" si="10"/>
        <v>0</v>
      </c>
      <c r="L74" s="1975"/>
      <c r="M74" s="97"/>
      <c r="N74" s="828"/>
      <c r="O74" s="1172">
        <f>SUM('CV3 - Asset Replacement'!G74,'V2 - AR - Connection projects'!G74,'V3 - AR - Gen Reinforcement'!G74,'V4 - AR - Other Movements'!G74)</f>
        <v>0</v>
      </c>
      <c r="P74" s="1172">
        <f>SUM('CV3 - Asset Replacement'!H74,'V2 - AR - Connection projects'!H74,'V3 - AR - Gen Reinforcement'!H74,'V4 - AR - Other Movements'!H74)</f>
        <v>0</v>
      </c>
      <c r="Q74" s="1172">
        <f>SUM('CV3 - Asset Replacement'!I74,'V2 - AR - Connection projects'!I74,'V3 - AR - Gen Reinforcement'!I74,'V4 - AR - Other Movements'!I74)</f>
        <v>0</v>
      </c>
      <c r="R74" s="1172">
        <f>SUM('CV3 - Asset Replacement'!J74,'V2 - AR - Connection projects'!J74,'V3 - AR - Gen Reinforcement'!J74,'V4 - AR - Other Movements'!J74)</f>
        <v>0</v>
      </c>
      <c r="S74" s="1172">
        <f>SUM('CV3 - Asset Replacement'!K74,'V2 - AR - Connection projects'!K74,'V3 - AR - Gen Reinforcement'!K74,'V4 - AR - Other Movements'!K74)</f>
        <v>0</v>
      </c>
      <c r="T74" s="1171">
        <f t="shared" si="5"/>
        <v>0</v>
      </c>
      <c r="U74" s="97"/>
      <c r="V74" s="828"/>
      <c r="W74" s="1172">
        <f>SUM('CV3 - Asset Replacement'!G210,'V2 - AR - Connection projects'!O74,'V3 - AR - Gen Reinforcement'!O74,'V4 - AR - Other Movements'!O74)</f>
        <v>0</v>
      </c>
      <c r="X74" s="1172">
        <f>SUM('CV3 - Asset Replacement'!H210,'V2 - AR - Connection projects'!P74,'V3 - AR - Gen Reinforcement'!P74,'V4 - AR - Other Movements'!P74)</f>
        <v>0</v>
      </c>
      <c r="Y74" s="1172">
        <f>SUM('CV3 - Asset Replacement'!I210,'V2 - AR - Connection projects'!Q74,'V3 - AR - Gen Reinforcement'!Q74,'V4 - AR - Other Movements'!Q74)</f>
        <v>0</v>
      </c>
      <c r="Z74" s="1172">
        <f>SUM('CV3 - Asset Replacement'!J210,'V2 - AR - Connection projects'!R74,'V3 - AR - Gen Reinforcement'!R74,'V4 - AR - Other Movements'!R74)</f>
        <v>0</v>
      </c>
      <c r="AA74" s="1172">
        <f>SUM('CV3 - Asset Replacement'!K210,'V2 - AR - Connection projects'!S74,'V3 - AR - Gen Reinforcement'!S74,'V4 - AR - Other Movements'!S74)</f>
        <v>0</v>
      </c>
      <c r="AB74" s="1171">
        <f t="shared" si="6"/>
        <v>0</v>
      </c>
      <c r="AC74" s="97"/>
      <c r="AD74" s="828"/>
      <c r="AE74" s="828"/>
      <c r="AF74" s="828"/>
      <c r="AG74" s="828"/>
      <c r="AH74" s="828"/>
      <c r="AI74" s="828"/>
      <c r="AJ74" s="1171">
        <f t="shared" si="7"/>
        <v>0</v>
      </c>
    </row>
    <row r="75" spans="1:36" ht="12.75" customHeight="1">
      <c r="A75" s="260" t="s">
        <v>16</v>
      </c>
      <c r="B75" s="689" t="s">
        <v>277</v>
      </c>
      <c r="C75" s="260" t="s">
        <v>5</v>
      </c>
      <c r="D75" s="793" t="s">
        <v>659</v>
      </c>
      <c r="F75" s="828"/>
      <c r="G75" s="1172">
        <f t="shared" si="10"/>
        <v>0</v>
      </c>
      <c r="H75" s="1172">
        <f t="shared" si="10"/>
        <v>0</v>
      </c>
      <c r="I75" s="1172">
        <f t="shared" si="10"/>
        <v>0</v>
      </c>
      <c r="J75" s="1172">
        <f t="shared" si="10"/>
        <v>0</v>
      </c>
      <c r="K75" s="1172">
        <f t="shared" si="10"/>
        <v>0</v>
      </c>
      <c r="L75" s="1975"/>
      <c r="M75" s="97"/>
      <c r="N75" s="828"/>
      <c r="O75" s="1172">
        <f>SUM('CV3 - Asset Replacement'!G75,'V2 - AR - Connection projects'!G75,'V3 - AR - Gen Reinforcement'!G75,'V4 - AR - Other Movements'!G75)</f>
        <v>0</v>
      </c>
      <c r="P75" s="1172">
        <f>SUM('CV3 - Asset Replacement'!H75,'V2 - AR - Connection projects'!H75,'V3 - AR - Gen Reinforcement'!H75,'V4 - AR - Other Movements'!H75)</f>
        <v>0</v>
      </c>
      <c r="Q75" s="1172">
        <f>SUM('CV3 - Asset Replacement'!I75,'V2 - AR - Connection projects'!I75,'V3 - AR - Gen Reinforcement'!I75,'V4 - AR - Other Movements'!I75)</f>
        <v>0</v>
      </c>
      <c r="R75" s="1172">
        <f>SUM('CV3 - Asset Replacement'!J75,'V2 - AR - Connection projects'!J75,'V3 - AR - Gen Reinforcement'!J75,'V4 - AR - Other Movements'!J75)</f>
        <v>0</v>
      </c>
      <c r="S75" s="1172">
        <f>SUM('CV3 - Asset Replacement'!K75,'V2 - AR - Connection projects'!K75,'V3 - AR - Gen Reinforcement'!K75,'V4 - AR - Other Movements'!K75)</f>
        <v>0</v>
      </c>
      <c r="T75" s="1171">
        <f t="shared" si="5"/>
        <v>0</v>
      </c>
      <c r="U75" s="97"/>
      <c r="V75" s="828"/>
      <c r="W75" s="1172">
        <f>SUM('CV3 - Asset Replacement'!G211,'V2 - AR - Connection projects'!O75,'V3 - AR - Gen Reinforcement'!O75,'V4 - AR - Other Movements'!O75)</f>
        <v>0</v>
      </c>
      <c r="X75" s="1172">
        <f>SUM('CV3 - Asset Replacement'!H211,'V2 - AR - Connection projects'!P75,'V3 - AR - Gen Reinforcement'!P75,'V4 - AR - Other Movements'!P75)</f>
        <v>0</v>
      </c>
      <c r="Y75" s="1172">
        <f>SUM('CV3 - Asset Replacement'!I211,'V2 - AR - Connection projects'!Q75,'V3 - AR - Gen Reinforcement'!Q75,'V4 - AR - Other Movements'!Q75)</f>
        <v>0</v>
      </c>
      <c r="Z75" s="1172">
        <f>SUM('CV3 - Asset Replacement'!J211,'V2 - AR - Connection projects'!R75,'V3 - AR - Gen Reinforcement'!R75,'V4 - AR - Other Movements'!R75)</f>
        <v>0</v>
      </c>
      <c r="AA75" s="1172">
        <f>SUM('CV3 - Asset Replacement'!K211,'V2 - AR - Connection projects'!S75,'V3 - AR - Gen Reinforcement'!S75,'V4 - AR - Other Movements'!S75)</f>
        <v>0</v>
      </c>
      <c r="AB75" s="1171">
        <f t="shared" si="6"/>
        <v>0</v>
      </c>
      <c r="AC75" s="97"/>
      <c r="AD75" s="828"/>
      <c r="AE75" s="828"/>
      <c r="AF75" s="828"/>
      <c r="AG75" s="828"/>
      <c r="AH75" s="828"/>
      <c r="AI75" s="828"/>
      <c r="AJ75" s="1171">
        <f t="shared" si="7"/>
        <v>0</v>
      </c>
    </row>
    <row r="76" spans="1:36" ht="12.75" customHeight="1">
      <c r="A76" s="260" t="s">
        <v>16</v>
      </c>
      <c r="B76" s="689" t="s">
        <v>278</v>
      </c>
      <c r="C76" s="260" t="s">
        <v>5</v>
      </c>
      <c r="D76" s="793" t="s">
        <v>659</v>
      </c>
      <c r="F76" s="828"/>
      <c r="G76" s="1172">
        <f t="shared" si="10"/>
        <v>0</v>
      </c>
      <c r="H76" s="1172">
        <f t="shared" si="10"/>
        <v>0</v>
      </c>
      <c r="I76" s="1172">
        <f t="shared" si="10"/>
        <v>0</v>
      </c>
      <c r="J76" s="1172">
        <f t="shared" si="10"/>
        <v>0</v>
      </c>
      <c r="K76" s="1172">
        <f t="shared" si="10"/>
        <v>0</v>
      </c>
      <c r="L76" s="1975"/>
      <c r="M76" s="97"/>
      <c r="N76" s="828"/>
      <c r="O76" s="1172">
        <f>SUM('CV3 - Asset Replacement'!G76,'V2 - AR - Connection projects'!G76,'V3 - AR - Gen Reinforcement'!G76,'V4 - AR - Other Movements'!G76)</f>
        <v>0</v>
      </c>
      <c r="P76" s="1172">
        <f>SUM('CV3 - Asset Replacement'!H76,'V2 - AR - Connection projects'!H76,'V3 - AR - Gen Reinforcement'!H76,'V4 - AR - Other Movements'!H76)</f>
        <v>0</v>
      </c>
      <c r="Q76" s="1172">
        <f>SUM('CV3 - Asset Replacement'!I76,'V2 - AR - Connection projects'!I76,'V3 - AR - Gen Reinforcement'!I76,'V4 - AR - Other Movements'!I76)</f>
        <v>0</v>
      </c>
      <c r="R76" s="1172">
        <f>SUM('CV3 - Asset Replacement'!J76,'V2 - AR - Connection projects'!J76,'V3 - AR - Gen Reinforcement'!J76,'V4 - AR - Other Movements'!J76)</f>
        <v>0</v>
      </c>
      <c r="S76" s="1172">
        <f>SUM('CV3 - Asset Replacement'!K76,'V2 - AR - Connection projects'!K76,'V3 - AR - Gen Reinforcement'!K76,'V4 - AR - Other Movements'!K76)</f>
        <v>0</v>
      </c>
      <c r="T76" s="1171">
        <f t="shared" si="5"/>
        <v>0</v>
      </c>
      <c r="U76" s="97"/>
      <c r="V76" s="828"/>
      <c r="W76" s="1172">
        <f>SUM('CV3 - Asset Replacement'!G212,'V2 - AR - Connection projects'!O76,'V3 - AR - Gen Reinforcement'!O76,'V4 - AR - Other Movements'!O76)</f>
        <v>0</v>
      </c>
      <c r="X76" s="1172">
        <f>SUM('CV3 - Asset Replacement'!H212,'V2 - AR - Connection projects'!P76,'V3 - AR - Gen Reinforcement'!P76,'V4 - AR - Other Movements'!P76)</f>
        <v>0</v>
      </c>
      <c r="Y76" s="1172">
        <f>SUM('CV3 - Asset Replacement'!I212,'V2 - AR - Connection projects'!Q76,'V3 - AR - Gen Reinforcement'!Q76,'V4 - AR - Other Movements'!Q76)</f>
        <v>0</v>
      </c>
      <c r="Z76" s="1172">
        <f>SUM('CV3 - Asset Replacement'!J212,'V2 - AR - Connection projects'!R76,'V3 - AR - Gen Reinforcement'!R76,'V4 - AR - Other Movements'!R76)</f>
        <v>0</v>
      </c>
      <c r="AA76" s="1172">
        <f>SUM('CV3 - Asset Replacement'!K212,'V2 - AR - Connection projects'!S76,'V3 - AR - Gen Reinforcement'!S76,'V4 - AR - Other Movements'!S76)</f>
        <v>0</v>
      </c>
      <c r="AB76" s="1171">
        <f t="shared" si="6"/>
        <v>0</v>
      </c>
      <c r="AC76" s="97"/>
      <c r="AD76" s="828"/>
      <c r="AE76" s="828"/>
      <c r="AF76" s="828"/>
      <c r="AG76" s="828"/>
      <c r="AH76" s="828"/>
      <c r="AI76" s="828"/>
      <c r="AJ76" s="1171">
        <f t="shared" si="7"/>
        <v>0</v>
      </c>
    </row>
    <row r="77" spans="1:36" ht="12.75" customHeight="1">
      <c r="A77" s="260" t="s">
        <v>16</v>
      </c>
      <c r="B77" s="689" t="s">
        <v>575</v>
      </c>
      <c r="C77" s="260" t="s">
        <v>5</v>
      </c>
      <c r="D77" s="793" t="s">
        <v>659</v>
      </c>
      <c r="F77" s="828"/>
      <c r="G77" s="1172">
        <f t="shared" si="10"/>
        <v>0</v>
      </c>
      <c r="H77" s="1172">
        <f t="shared" si="10"/>
        <v>0</v>
      </c>
      <c r="I77" s="1172">
        <f t="shared" si="10"/>
        <v>0</v>
      </c>
      <c r="J77" s="1172">
        <f t="shared" si="10"/>
        <v>0</v>
      </c>
      <c r="K77" s="1172">
        <f t="shared" si="10"/>
        <v>0</v>
      </c>
      <c r="L77" s="1975"/>
      <c r="M77" s="97"/>
      <c r="N77" s="828"/>
      <c r="O77" s="1172">
        <f>SUM('CV3 - Asset Replacement'!G77,'V2 - AR - Connection projects'!G77,'V3 - AR - Gen Reinforcement'!G77,'V4 - AR - Other Movements'!G77)</f>
        <v>0</v>
      </c>
      <c r="P77" s="1172">
        <f>SUM('CV3 - Asset Replacement'!H77,'V2 - AR - Connection projects'!H77,'V3 - AR - Gen Reinforcement'!H77,'V4 - AR - Other Movements'!H77)</f>
        <v>0</v>
      </c>
      <c r="Q77" s="1172">
        <f>SUM('CV3 - Asset Replacement'!I77,'V2 - AR - Connection projects'!I77,'V3 - AR - Gen Reinforcement'!I77,'V4 - AR - Other Movements'!I77)</f>
        <v>0</v>
      </c>
      <c r="R77" s="1172">
        <f>SUM('CV3 - Asset Replacement'!J77,'V2 - AR - Connection projects'!J77,'V3 - AR - Gen Reinforcement'!J77,'V4 - AR - Other Movements'!J77)</f>
        <v>0</v>
      </c>
      <c r="S77" s="1172">
        <f>SUM('CV3 - Asset Replacement'!K77,'V2 - AR - Connection projects'!K77,'V3 - AR - Gen Reinforcement'!K77,'V4 - AR - Other Movements'!K77)</f>
        <v>0</v>
      </c>
      <c r="T77" s="1171">
        <f t="shared" si="5"/>
        <v>0</v>
      </c>
      <c r="U77" s="97"/>
      <c r="V77" s="828"/>
      <c r="W77" s="1172">
        <f>SUM('CV3 - Asset Replacement'!G213,'V2 - AR - Connection projects'!O77,'V3 - AR - Gen Reinforcement'!O77,'V4 - AR - Other Movements'!O77)</f>
        <v>0</v>
      </c>
      <c r="X77" s="1172">
        <f>SUM('CV3 - Asset Replacement'!H213,'V2 - AR - Connection projects'!P77,'V3 - AR - Gen Reinforcement'!P77,'V4 - AR - Other Movements'!P77)</f>
        <v>0</v>
      </c>
      <c r="Y77" s="1172">
        <f>SUM('CV3 - Asset Replacement'!I213,'V2 - AR - Connection projects'!Q77,'V3 - AR - Gen Reinforcement'!Q77,'V4 - AR - Other Movements'!Q77)</f>
        <v>0</v>
      </c>
      <c r="Z77" s="1172">
        <f>SUM('CV3 - Asset Replacement'!J213,'V2 - AR - Connection projects'!R77,'V3 - AR - Gen Reinforcement'!R77,'V4 - AR - Other Movements'!R77)</f>
        <v>0</v>
      </c>
      <c r="AA77" s="1172">
        <f>SUM('CV3 - Asset Replacement'!K213,'V2 - AR - Connection projects'!S77,'V3 - AR - Gen Reinforcement'!S77,'V4 - AR - Other Movements'!S77)</f>
        <v>0</v>
      </c>
      <c r="AB77" s="1171">
        <f t="shared" si="6"/>
        <v>0</v>
      </c>
      <c r="AC77" s="97"/>
      <c r="AD77" s="828"/>
      <c r="AE77" s="828"/>
      <c r="AF77" s="828"/>
      <c r="AG77" s="828"/>
      <c r="AH77" s="828"/>
      <c r="AI77" s="828"/>
      <c r="AJ77" s="1171">
        <f t="shared" si="7"/>
        <v>0</v>
      </c>
    </row>
    <row r="78" spans="1:36" ht="12.75" customHeight="1">
      <c r="A78" s="260" t="s">
        <v>15</v>
      </c>
      <c r="B78" s="689" t="s">
        <v>576</v>
      </c>
      <c r="C78" s="260" t="s">
        <v>5</v>
      </c>
      <c r="D78" s="793" t="s">
        <v>659</v>
      </c>
      <c r="F78" s="828"/>
      <c r="G78" s="1172">
        <f t="shared" si="10"/>
        <v>0</v>
      </c>
      <c r="H78" s="1172">
        <f t="shared" si="10"/>
        <v>0</v>
      </c>
      <c r="I78" s="1172">
        <f t="shared" si="10"/>
        <v>0</v>
      </c>
      <c r="J78" s="1172">
        <f t="shared" si="10"/>
        <v>0</v>
      </c>
      <c r="K78" s="1172">
        <f t="shared" si="10"/>
        <v>0</v>
      </c>
      <c r="L78" s="1975"/>
      <c r="M78" s="97"/>
      <c r="N78" s="828"/>
      <c r="O78" s="1172">
        <f>SUM('CV3 - Asset Replacement'!G78,'V2 - AR - Connection projects'!G78,'V3 - AR - Gen Reinforcement'!G78,'V4 - AR - Other Movements'!G78)</f>
        <v>0</v>
      </c>
      <c r="P78" s="1172">
        <f>SUM('CV3 - Asset Replacement'!H78,'V2 - AR - Connection projects'!H78,'V3 - AR - Gen Reinforcement'!H78,'V4 - AR - Other Movements'!H78)</f>
        <v>0</v>
      </c>
      <c r="Q78" s="1172">
        <f>SUM('CV3 - Asset Replacement'!I78,'V2 - AR - Connection projects'!I78,'V3 - AR - Gen Reinforcement'!I78,'V4 - AR - Other Movements'!I78)</f>
        <v>0</v>
      </c>
      <c r="R78" s="1172">
        <f>SUM('CV3 - Asset Replacement'!J78,'V2 - AR - Connection projects'!J78,'V3 - AR - Gen Reinforcement'!J78,'V4 - AR - Other Movements'!J78)</f>
        <v>0</v>
      </c>
      <c r="S78" s="1172">
        <f>SUM('CV3 - Asset Replacement'!K78,'V2 - AR - Connection projects'!K78,'V3 - AR - Gen Reinforcement'!K78,'V4 - AR - Other Movements'!K78)</f>
        <v>0</v>
      </c>
      <c r="T78" s="1171">
        <f t="shared" si="5"/>
        <v>0</v>
      </c>
      <c r="U78" s="97"/>
      <c r="V78" s="828"/>
      <c r="W78" s="1172">
        <f>SUM('CV3 - Asset Replacement'!G214,'V2 - AR - Connection projects'!O78,'V3 - AR - Gen Reinforcement'!O78,'V4 - AR - Other Movements'!O78)</f>
        <v>0</v>
      </c>
      <c r="X78" s="1172">
        <f>SUM('CV3 - Asset Replacement'!H214,'V2 - AR - Connection projects'!P78,'V3 - AR - Gen Reinforcement'!P78,'V4 - AR - Other Movements'!P78)</f>
        <v>0</v>
      </c>
      <c r="Y78" s="1172">
        <f>SUM('CV3 - Asset Replacement'!I214,'V2 - AR - Connection projects'!Q78,'V3 - AR - Gen Reinforcement'!Q78,'V4 - AR - Other Movements'!Q78)</f>
        <v>0</v>
      </c>
      <c r="Z78" s="1172">
        <f>SUM('CV3 - Asset Replacement'!J214,'V2 - AR - Connection projects'!R78,'V3 - AR - Gen Reinforcement'!R78,'V4 - AR - Other Movements'!R78)</f>
        <v>0</v>
      </c>
      <c r="AA78" s="1172">
        <f>SUM('CV3 - Asset Replacement'!K214,'V2 - AR - Connection projects'!S78,'V3 - AR - Gen Reinforcement'!S78,'V4 - AR - Other Movements'!S78)</f>
        <v>0</v>
      </c>
      <c r="AB78" s="1171">
        <f t="shared" si="6"/>
        <v>0</v>
      </c>
      <c r="AC78" s="97"/>
      <c r="AD78" s="828"/>
      <c r="AE78" s="828"/>
      <c r="AF78" s="828"/>
      <c r="AG78" s="828"/>
      <c r="AH78" s="828"/>
      <c r="AI78" s="828"/>
      <c r="AJ78" s="1171">
        <f t="shared" si="7"/>
        <v>0</v>
      </c>
    </row>
    <row r="79" spans="1:36" ht="12.75" customHeight="1">
      <c r="A79" s="260" t="s">
        <v>15</v>
      </c>
      <c r="B79" s="689" t="s">
        <v>577</v>
      </c>
      <c r="C79" s="260" t="s">
        <v>5</v>
      </c>
      <c r="D79" s="793" t="s">
        <v>659</v>
      </c>
      <c r="F79" s="828"/>
      <c r="G79" s="1172">
        <f t="shared" si="10"/>
        <v>0</v>
      </c>
      <c r="H79" s="1172">
        <f t="shared" si="10"/>
        <v>0</v>
      </c>
      <c r="I79" s="1172">
        <f t="shared" si="10"/>
        <v>0</v>
      </c>
      <c r="J79" s="1172">
        <f t="shared" si="10"/>
        <v>0</v>
      </c>
      <c r="K79" s="1172">
        <f t="shared" si="10"/>
        <v>0</v>
      </c>
      <c r="L79" s="1975"/>
      <c r="M79" s="97"/>
      <c r="N79" s="828"/>
      <c r="O79" s="1172">
        <f>SUM('CV3 - Asset Replacement'!G79,'V2 - AR - Connection projects'!G79,'V3 - AR - Gen Reinforcement'!G79,'V4 - AR - Other Movements'!G79)</f>
        <v>0</v>
      </c>
      <c r="P79" s="1172">
        <f>SUM('CV3 - Asset Replacement'!H79,'V2 - AR - Connection projects'!H79,'V3 - AR - Gen Reinforcement'!H79,'V4 - AR - Other Movements'!H79)</f>
        <v>0</v>
      </c>
      <c r="Q79" s="1172">
        <f>SUM('CV3 - Asset Replacement'!I79,'V2 - AR - Connection projects'!I79,'V3 - AR - Gen Reinforcement'!I79,'V4 - AR - Other Movements'!I79)</f>
        <v>0</v>
      </c>
      <c r="R79" s="1172">
        <f>SUM('CV3 - Asset Replacement'!J79,'V2 - AR - Connection projects'!J79,'V3 - AR - Gen Reinforcement'!J79,'V4 - AR - Other Movements'!J79)</f>
        <v>0</v>
      </c>
      <c r="S79" s="1172">
        <f>SUM('CV3 - Asset Replacement'!K79,'V2 - AR - Connection projects'!K79,'V3 - AR - Gen Reinforcement'!K79,'V4 - AR - Other Movements'!K79)</f>
        <v>0</v>
      </c>
      <c r="T79" s="1171">
        <f t="shared" si="5"/>
        <v>0</v>
      </c>
      <c r="U79" s="97"/>
      <c r="V79" s="828"/>
      <c r="W79" s="1172">
        <f>SUM('CV3 - Asset Replacement'!G215,'V2 - AR - Connection projects'!O79,'V3 - AR - Gen Reinforcement'!O79,'V4 - AR - Other Movements'!O79)</f>
        <v>0</v>
      </c>
      <c r="X79" s="1172">
        <f>SUM('CV3 - Asset Replacement'!H215,'V2 - AR - Connection projects'!P79,'V3 - AR - Gen Reinforcement'!P79,'V4 - AR - Other Movements'!P79)</f>
        <v>0</v>
      </c>
      <c r="Y79" s="1172">
        <f>SUM('CV3 - Asset Replacement'!I215,'V2 - AR - Connection projects'!Q79,'V3 - AR - Gen Reinforcement'!Q79,'V4 - AR - Other Movements'!Q79)</f>
        <v>0</v>
      </c>
      <c r="Z79" s="1172">
        <f>SUM('CV3 - Asset Replacement'!J215,'V2 - AR - Connection projects'!R79,'V3 - AR - Gen Reinforcement'!R79,'V4 - AR - Other Movements'!R79)</f>
        <v>0</v>
      </c>
      <c r="AA79" s="1172">
        <f>SUM('CV3 - Asset Replacement'!K215,'V2 - AR - Connection projects'!S79,'V3 - AR - Gen Reinforcement'!S79,'V4 - AR - Other Movements'!S79)</f>
        <v>0</v>
      </c>
      <c r="AB79" s="1171">
        <f t="shared" si="6"/>
        <v>0</v>
      </c>
      <c r="AC79" s="97"/>
      <c r="AD79" s="828"/>
      <c r="AE79" s="828"/>
      <c r="AF79" s="828"/>
      <c r="AG79" s="828"/>
      <c r="AH79" s="828"/>
      <c r="AI79" s="828"/>
      <c r="AJ79" s="1171">
        <f t="shared" si="7"/>
        <v>0</v>
      </c>
    </row>
    <row r="80" spans="1:36" ht="12.75" customHeight="1">
      <c r="A80" s="260" t="s">
        <v>15</v>
      </c>
      <c r="B80" s="689" t="s">
        <v>578</v>
      </c>
      <c r="C80" s="260" t="s">
        <v>5</v>
      </c>
      <c r="D80" s="793" t="s">
        <v>659</v>
      </c>
      <c r="F80" s="828"/>
      <c r="G80" s="1172">
        <f t="shared" ref="G80:K95" si="11">F80+O80-W80+AE80</f>
        <v>0</v>
      </c>
      <c r="H80" s="1172">
        <f t="shared" si="11"/>
        <v>0</v>
      </c>
      <c r="I80" s="1172">
        <f t="shared" si="11"/>
        <v>0</v>
      </c>
      <c r="J80" s="1172">
        <f t="shared" si="11"/>
        <v>0</v>
      </c>
      <c r="K80" s="1172">
        <f t="shared" si="11"/>
        <v>0</v>
      </c>
      <c r="L80" s="1975"/>
      <c r="M80" s="97"/>
      <c r="N80" s="828"/>
      <c r="O80" s="1172">
        <f>SUM('CV3 - Asset Replacement'!G80,'V2 - AR - Connection projects'!G80,'V3 - AR - Gen Reinforcement'!G80,'V4 - AR - Other Movements'!G80)</f>
        <v>0</v>
      </c>
      <c r="P80" s="1172">
        <f>SUM('CV3 - Asset Replacement'!H80,'V2 - AR - Connection projects'!H80,'V3 - AR - Gen Reinforcement'!H80,'V4 - AR - Other Movements'!H80)</f>
        <v>0</v>
      </c>
      <c r="Q80" s="1172">
        <f>SUM('CV3 - Asset Replacement'!I80,'V2 - AR - Connection projects'!I80,'V3 - AR - Gen Reinforcement'!I80,'V4 - AR - Other Movements'!I80)</f>
        <v>0</v>
      </c>
      <c r="R80" s="1172">
        <f>SUM('CV3 - Asset Replacement'!J80,'V2 - AR - Connection projects'!J80,'V3 - AR - Gen Reinforcement'!J80,'V4 - AR - Other Movements'!J80)</f>
        <v>0</v>
      </c>
      <c r="S80" s="1172">
        <f>SUM('CV3 - Asset Replacement'!K80,'V2 - AR - Connection projects'!K80,'V3 - AR - Gen Reinforcement'!K80,'V4 - AR - Other Movements'!K80)</f>
        <v>0</v>
      </c>
      <c r="T80" s="1171">
        <f t="shared" si="5"/>
        <v>0</v>
      </c>
      <c r="U80" s="97"/>
      <c r="V80" s="828"/>
      <c r="W80" s="1172">
        <f>SUM('CV3 - Asset Replacement'!G216,'V2 - AR - Connection projects'!O80,'V3 - AR - Gen Reinforcement'!O80,'V4 - AR - Other Movements'!O80)</f>
        <v>0</v>
      </c>
      <c r="X80" s="1172">
        <f>SUM('CV3 - Asset Replacement'!H216,'V2 - AR - Connection projects'!P80,'V3 - AR - Gen Reinforcement'!P80,'V4 - AR - Other Movements'!P80)</f>
        <v>0</v>
      </c>
      <c r="Y80" s="1172">
        <f>SUM('CV3 - Asset Replacement'!I216,'V2 - AR - Connection projects'!Q80,'V3 - AR - Gen Reinforcement'!Q80,'V4 - AR - Other Movements'!Q80)</f>
        <v>0</v>
      </c>
      <c r="Z80" s="1172">
        <f>SUM('CV3 - Asset Replacement'!J216,'V2 - AR - Connection projects'!R80,'V3 - AR - Gen Reinforcement'!R80,'V4 - AR - Other Movements'!R80)</f>
        <v>0</v>
      </c>
      <c r="AA80" s="1172">
        <f>SUM('CV3 - Asset Replacement'!K216,'V2 - AR - Connection projects'!S80,'V3 - AR - Gen Reinforcement'!S80,'V4 - AR - Other Movements'!S80)</f>
        <v>0</v>
      </c>
      <c r="AB80" s="1171">
        <f t="shared" si="6"/>
        <v>0</v>
      </c>
      <c r="AC80" s="97"/>
      <c r="AD80" s="828"/>
      <c r="AE80" s="828"/>
      <c r="AF80" s="828"/>
      <c r="AG80" s="828"/>
      <c r="AH80" s="828"/>
      <c r="AI80" s="828"/>
      <c r="AJ80" s="1171">
        <f t="shared" si="7"/>
        <v>0</v>
      </c>
    </row>
    <row r="81" spans="1:36" ht="12.75" customHeight="1">
      <c r="A81" s="260" t="s">
        <v>16</v>
      </c>
      <c r="B81" s="689" t="s">
        <v>579</v>
      </c>
      <c r="C81" s="260" t="s">
        <v>5</v>
      </c>
      <c r="D81" s="793" t="s">
        <v>659</v>
      </c>
      <c r="F81" s="828"/>
      <c r="G81" s="1172">
        <f t="shared" si="11"/>
        <v>0</v>
      </c>
      <c r="H81" s="1172">
        <f t="shared" si="11"/>
        <v>0</v>
      </c>
      <c r="I81" s="1172">
        <f t="shared" si="11"/>
        <v>0</v>
      </c>
      <c r="J81" s="1172">
        <f t="shared" si="11"/>
        <v>0</v>
      </c>
      <c r="K81" s="1172">
        <f t="shared" si="11"/>
        <v>0</v>
      </c>
      <c r="L81" s="1975"/>
      <c r="M81" s="1173"/>
      <c r="N81" s="828"/>
      <c r="O81" s="1172">
        <f>SUM('CV3 - Asset Replacement'!G81,'V2 - AR - Connection projects'!G81,'V3 - AR - Gen Reinforcement'!G81,'V4 - AR - Other Movements'!G81)</f>
        <v>0</v>
      </c>
      <c r="P81" s="1172">
        <f>SUM('CV3 - Asset Replacement'!H81,'V2 - AR - Connection projects'!H81,'V3 - AR - Gen Reinforcement'!H81,'V4 - AR - Other Movements'!H81)</f>
        <v>0</v>
      </c>
      <c r="Q81" s="1172">
        <f>SUM('CV3 - Asset Replacement'!I81,'V2 - AR - Connection projects'!I81,'V3 - AR - Gen Reinforcement'!I81,'V4 - AR - Other Movements'!I81)</f>
        <v>0</v>
      </c>
      <c r="R81" s="1172">
        <f>SUM('CV3 - Asset Replacement'!J81,'V2 - AR - Connection projects'!J81,'V3 - AR - Gen Reinforcement'!J81,'V4 - AR - Other Movements'!J81)</f>
        <v>0</v>
      </c>
      <c r="S81" s="1172">
        <f>SUM('CV3 - Asset Replacement'!K81,'V2 - AR - Connection projects'!K81,'V3 - AR - Gen Reinforcement'!K81,'V4 - AR - Other Movements'!K81)</f>
        <v>0</v>
      </c>
      <c r="T81" s="1171">
        <f t="shared" si="5"/>
        <v>0</v>
      </c>
      <c r="U81" s="97"/>
      <c r="V81" s="828"/>
      <c r="W81" s="1172">
        <f>SUM('CV3 - Asset Replacement'!G217,'V2 - AR - Connection projects'!O81,'V3 - AR - Gen Reinforcement'!O81,'V4 - AR - Other Movements'!O81)</f>
        <v>0</v>
      </c>
      <c r="X81" s="1172">
        <f>SUM('CV3 - Asset Replacement'!H217,'V2 - AR - Connection projects'!P81,'V3 - AR - Gen Reinforcement'!P81,'V4 - AR - Other Movements'!P81)</f>
        <v>0</v>
      </c>
      <c r="Y81" s="1172">
        <f>SUM('CV3 - Asset Replacement'!I217,'V2 - AR - Connection projects'!Q81,'V3 - AR - Gen Reinforcement'!Q81,'V4 - AR - Other Movements'!Q81)</f>
        <v>0</v>
      </c>
      <c r="Z81" s="1172">
        <f>SUM('CV3 - Asset Replacement'!J217,'V2 - AR - Connection projects'!R81,'V3 - AR - Gen Reinforcement'!R81,'V4 - AR - Other Movements'!R81)</f>
        <v>0</v>
      </c>
      <c r="AA81" s="1172">
        <f>SUM('CV3 - Asset Replacement'!K217,'V2 - AR - Connection projects'!S81,'V3 - AR - Gen Reinforcement'!S81,'V4 - AR - Other Movements'!S81)</f>
        <v>0</v>
      </c>
      <c r="AB81" s="1171">
        <f t="shared" si="6"/>
        <v>0</v>
      </c>
      <c r="AC81" s="97"/>
      <c r="AD81" s="828"/>
      <c r="AE81" s="828"/>
      <c r="AF81" s="828"/>
      <c r="AG81" s="828"/>
      <c r="AH81" s="828"/>
      <c r="AI81" s="828"/>
      <c r="AJ81" s="1171">
        <f t="shared" si="7"/>
        <v>0</v>
      </c>
    </row>
    <row r="82" spans="1:36" ht="12.75" customHeight="1">
      <c r="A82" s="260" t="s">
        <v>31</v>
      </c>
      <c r="B82" s="689" t="s">
        <v>279</v>
      </c>
      <c r="C82" s="260" t="s">
        <v>5</v>
      </c>
      <c r="D82" s="793" t="s">
        <v>659</v>
      </c>
      <c r="F82" s="828"/>
      <c r="G82" s="1172">
        <f t="shared" si="11"/>
        <v>0</v>
      </c>
      <c r="H82" s="1172">
        <f t="shared" si="11"/>
        <v>0</v>
      </c>
      <c r="I82" s="1172">
        <f t="shared" si="11"/>
        <v>0</v>
      </c>
      <c r="J82" s="1172">
        <f t="shared" si="11"/>
        <v>0</v>
      </c>
      <c r="K82" s="1172">
        <f t="shared" si="11"/>
        <v>0</v>
      </c>
      <c r="L82" s="1975"/>
      <c r="M82" s="97"/>
      <c r="N82" s="828"/>
      <c r="O82" s="1172">
        <f>SUM('CV3 - Asset Replacement'!G82,'V2 - AR - Connection projects'!G82,'V3 - AR - Gen Reinforcement'!G82,'V4 - AR - Other Movements'!G82)</f>
        <v>0</v>
      </c>
      <c r="P82" s="1172">
        <f>SUM('CV3 - Asset Replacement'!H82,'V2 - AR - Connection projects'!H82,'V3 - AR - Gen Reinforcement'!H82,'V4 - AR - Other Movements'!H82)</f>
        <v>0</v>
      </c>
      <c r="Q82" s="1172">
        <f>SUM('CV3 - Asset Replacement'!I82,'V2 - AR - Connection projects'!I82,'V3 - AR - Gen Reinforcement'!I82,'V4 - AR - Other Movements'!I82)</f>
        <v>0</v>
      </c>
      <c r="R82" s="1172">
        <f>SUM('CV3 - Asset Replacement'!J82,'V2 - AR - Connection projects'!J82,'V3 - AR - Gen Reinforcement'!J82,'V4 - AR - Other Movements'!J82)</f>
        <v>0</v>
      </c>
      <c r="S82" s="1172">
        <f>SUM('CV3 - Asset Replacement'!K82,'V2 - AR - Connection projects'!K82,'V3 - AR - Gen Reinforcement'!K82,'V4 - AR - Other Movements'!K82)</f>
        <v>0</v>
      </c>
      <c r="T82" s="1171">
        <f>SUM(O82:S82)</f>
        <v>0</v>
      </c>
      <c r="U82" s="97"/>
      <c r="V82" s="828"/>
      <c r="W82" s="1172">
        <f>SUM('CV3 - Asset Replacement'!G218,'V2 - AR - Connection projects'!O82,'V3 - AR - Gen Reinforcement'!O82,'V4 - AR - Other Movements'!O82)</f>
        <v>0</v>
      </c>
      <c r="X82" s="1172">
        <f>SUM('CV3 - Asset Replacement'!H218,'V2 - AR - Connection projects'!P82,'V3 - AR - Gen Reinforcement'!P82,'V4 - AR - Other Movements'!P82)</f>
        <v>0</v>
      </c>
      <c r="Y82" s="1172">
        <f>SUM('CV3 - Asset Replacement'!I218,'V2 - AR - Connection projects'!Q82,'V3 - AR - Gen Reinforcement'!Q82,'V4 - AR - Other Movements'!Q82)</f>
        <v>0</v>
      </c>
      <c r="Z82" s="1172">
        <f>SUM('CV3 - Asset Replacement'!J218,'V2 - AR - Connection projects'!R82,'V3 - AR - Gen Reinforcement'!R82,'V4 - AR - Other Movements'!R82)</f>
        <v>0</v>
      </c>
      <c r="AA82" s="1172">
        <f>SUM('CV3 - Asset Replacement'!K218,'V2 - AR - Connection projects'!S82,'V3 - AR - Gen Reinforcement'!S82,'V4 - AR - Other Movements'!S82)</f>
        <v>0</v>
      </c>
      <c r="AB82" s="1171">
        <f t="shared" si="6"/>
        <v>0</v>
      </c>
      <c r="AC82" s="97"/>
      <c r="AD82" s="828"/>
      <c r="AE82" s="828"/>
      <c r="AF82" s="828"/>
      <c r="AG82" s="828"/>
      <c r="AH82" s="828"/>
      <c r="AI82" s="828"/>
      <c r="AJ82" s="1171">
        <f t="shared" si="7"/>
        <v>0</v>
      </c>
    </row>
    <row r="83" spans="1:36" ht="12.75" customHeight="1">
      <c r="A83" s="260" t="s">
        <v>31</v>
      </c>
      <c r="B83" s="689" t="s">
        <v>280</v>
      </c>
      <c r="C83" s="260" t="s">
        <v>5</v>
      </c>
      <c r="D83" s="793" t="s">
        <v>659</v>
      </c>
      <c r="F83" s="828"/>
      <c r="G83" s="1172">
        <f t="shared" si="11"/>
        <v>0</v>
      </c>
      <c r="H83" s="1172">
        <f t="shared" si="11"/>
        <v>0</v>
      </c>
      <c r="I83" s="1172">
        <f t="shared" si="11"/>
        <v>0</v>
      </c>
      <c r="J83" s="1172">
        <f t="shared" si="11"/>
        <v>0</v>
      </c>
      <c r="K83" s="1172">
        <f t="shared" si="11"/>
        <v>0</v>
      </c>
      <c r="L83" s="1975"/>
      <c r="M83" s="97"/>
      <c r="N83" s="828"/>
      <c r="O83" s="1172">
        <f>SUM('CV3 - Asset Replacement'!G83,'V2 - AR - Connection projects'!G83,'V3 - AR - Gen Reinforcement'!G83,'V4 - AR - Other Movements'!G83)</f>
        <v>0</v>
      </c>
      <c r="P83" s="1172">
        <f>SUM('CV3 - Asset Replacement'!H83,'V2 - AR - Connection projects'!H83,'V3 - AR - Gen Reinforcement'!H83,'V4 - AR - Other Movements'!H83)</f>
        <v>0</v>
      </c>
      <c r="Q83" s="1172">
        <f>SUM('CV3 - Asset Replacement'!I83,'V2 - AR - Connection projects'!I83,'V3 - AR - Gen Reinforcement'!I83,'V4 - AR - Other Movements'!I83)</f>
        <v>0</v>
      </c>
      <c r="R83" s="1172">
        <f>SUM('CV3 - Asset Replacement'!J83,'V2 - AR - Connection projects'!J83,'V3 - AR - Gen Reinforcement'!J83,'V4 - AR - Other Movements'!J83)</f>
        <v>0</v>
      </c>
      <c r="S83" s="1172">
        <f>SUM('CV3 - Asset Replacement'!K83,'V2 - AR - Connection projects'!K83,'V3 - AR - Gen Reinforcement'!K83,'V4 - AR - Other Movements'!K83)</f>
        <v>0</v>
      </c>
      <c r="T83" s="1171">
        <f>SUM(O83:S83)</f>
        <v>0</v>
      </c>
      <c r="U83" s="97"/>
      <c r="V83" s="828"/>
      <c r="W83" s="1172">
        <f>SUM('CV3 - Asset Replacement'!G219,'V2 - AR - Connection projects'!O83,'V3 - AR - Gen Reinforcement'!O83,'V4 - AR - Other Movements'!O83)</f>
        <v>0</v>
      </c>
      <c r="X83" s="1172">
        <f>SUM('CV3 - Asset Replacement'!H219,'V2 - AR - Connection projects'!P83,'V3 - AR - Gen Reinforcement'!P83,'V4 - AR - Other Movements'!P83)</f>
        <v>0</v>
      </c>
      <c r="Y83" s="1172">
        <f>SUM('CV3 - Asset Replacement'!I219,'V2 - AR - Connection projects'!Q83,'V3 - AR - Gen Reinforcement'!Q83,'V4 - AR - Other Movements'!Q83)</f>
        <v>0</v>
      </c>
      <c r="Z83" s="1172">
        <f>SUM('CV3 - Asset Replacement'!J219,'V2 - AR - Connection projects'!R83,'V3 - AR - Gen Reinforcement'!R83,'V4 - AR - Other Movements'!R83)</f>
        <v>0</v>
      </c>
      <c r="AA83" s="1172">
        <f>SUM('CV3 - Asset Replacement'!K219,'V2 - AR - Connection projects'!S83,'V3 - AR - Gen Reinforcement'!S83,'V4 - AR - Other Movements'!S83)</f>
        <v>0</v>
      </c>
      <c r="AB83" s="1171">
        <f t="shared" si="6"/>
        <v>0</v>
      </c>
      <c r="AC83" s="97"/>
      <c r="AD83" s="828"/>
      <c r="AE83" s="828"/>
      <c r="AF83" s="828"/>
      <c r="AG83" s="828"/>
      <c r="AH83" s="828"/>
      <c r="AI83" s="828"/>
      <c r="AJ83" s="1171">
        <f t="shared" si="7"/>
        <v>0</v>
      </c>
    </row>
    <row r="84" spans="1:36" ht="12.75" customHeight="1">
      <c r="A84" s="260" t="s">
        <v>31</v>
      </c>
      <c r="B84" s="689" t="s">
        <v>281</v>
      </c>
      <c r="C84" s="260" t="s">
        <v>5</v>
      </c>
      <c r="D84" s="793" t="s">
        <v>659</v>
      </c>
      <c r="F84" s="828"/>
      <c r="G84" s="1172">
        <f>F84+O84-W84+AE84</f>
        <v>0</v>
      </c>
      <c r="H84" s="1172">
        <f>G84+P84-X84+AF84</f>
        <v>0</v>
      </c>
      <c r="I84" s="1172">
        <f t="shared" si="11"/>
        <v>0</v>
      </c>
      <c r="J84" s="1172">
        <f t="shared" si="11"/>
        <v>0</v>
      </c>
      <c r="K84" s="1172">
        <f t="shared" si="11"/>
        <v>0</v>
      </c>
      <c r="L84" s="1975"/>
      <c r="M84" s="1173"/>
      <c r="N84" s="828"/>
      <c r="O84" s="1172">
        <f>SUM('CV3 - Asset Replacement'!G84,'V2 - AR - Connection projects'!G84,'V3 - AR - Gen Reinforcement'!G84,'V4 - AR - Other Movements'!G84)</f>
        <v>0</v>
      </c>
      <c r="P84" s="1172">
        <f>SUM('CV3 - Asset Replacement'!H84,'V2 - AR - Connection projects'!H84,'V3 - AR - Gen Reinforcement'!H84,'V4 - AR - Other Movements'!H84)</f>
        <v>0</v>
      </c>
      <c r="Q84" s="1172">
        <f>SUM('CV3 - Asset Replacement'!I84,'V2 - AR - Connection projects'!I84,'V3 - AR - Gen Reinforcement'!I84,'V4 - AR - Other Movements'!I84)</f>
        <v>0</v>
      </c>
      <c r="R84" s="1172">
        <f>SUM('CV3 - Asset Replacement'!J84,'V2 - AR - Connection projects'!J84,'V3 - AR - Gen Reinforcement'!J84,'V4 - AR - Other Movements'!J84)</f>
        <v>0</v>
      </c>
      <c r="S84" s="1172">
        <f>SUM('CV3 - Asset Replacement'!K84,'V2 - AR - Connection projects'!K84,'V3 - AR - Gen Reinforcement'!K84,'V4 - AR - Other Movements'!K84)</f>
        <v>0</v>
      </c>
      <c r="T84" s="1171">
        <f>SUM(O84:S84)</f>
        <v>0</v>
      </c>
      <c r="U84" s="97"/>
      <c r="V84" s="828"/>
      <c r="W84" s="1172">
        <f>SUM('CV3 - Asset Replacement'!G220,'V2 - AR - Connection projects'!O84,'V3 - AR - Gen Reinforcement'!O84,'V4 - AR - Other Movements'!O84)</f>
        <v>0</v>
      </c>
      <c r="X84" s="1172">
        <f>SUM('CV3 - Asset Replacement'!H220,'V2 - AR - Connection projects'!P84,'V3 - AR - Gen Reinforcement'!P84,'V4 - AR - Other Movements'!P84)</f>
        <v>0</v>
      </c>
      <c r="Y84" s="1172">
        <f>SUM('CV3 - Asset Replacement'!I220,'V2 - AR - Connection projects'!Q84,'V3 - AR - Gen Reinforcement'!Q84,'V4 - AR - Other Movements'!Q84)</f>
        <v>0</v>
      </c>
      <c r="Z84" s="1172">
        <f>SUM('CV3 - Asset Replacement'!J220,'V2 - AR - Connection projects'!R84,'V3 - AR - Gen Reinforcement'!R84,'V4 - AR - Other Movements'!R84)</f>
        <v>0</v>
      </c>
      <c r="AA84" s="1172">
        <f>SUM('CV3 - Asset Replacement'!K220,'V2 - AR - Connection projects'!S84,'V3 - AR - Gen Reinforcement'!S84,'V4 - AR - Other Movements'!S84)</f>
        <v>0</v>
      </c>
      <c r="AB84" s="1171">
        <f t="shared" si="6"/>
        <v>0</v>
      </c>
      <c r="AC84" s="97"/>
      <c r="AD84" s="828"/>
      <c r="AE84" s="828"/>
      <c r="AF84" s="828"/>
      <c r="AG84" s="828"/>
      <c r="AH84" s="828"/>
      <c r="AI84" s="828"/>
      <c r="AJ84" s="1171">
        <f t="shared" si="7"/>
        <v>0</v>
      </c>
    </row>
    <row r="85" spans="1:36" ht="12.75" customHeight="1">
      <c r="A85" s="260" t="s">
        <v>19</v>
      </c>
      <c r="B85" s="689" t="s">
        <v>580</v>
      </c>
      <c r="C85" s="260" t="s">
        <v>5</v>
      </c>
      <c r="D85" s="793" t="s">
        <v>659</v>
      </c>
      <c r="F85" s="828"/>
      <c r="G85" s="1172">
        <f t="shared" si="11"/>
        <v>0</v>
      </c>
      <c r="H85" s="1172">
        <f t="shared" si="11"/>
        <v>0</v>
      </c>
      <c r="I85" s="1172">
        <f t="shared" si="11"/>
        <v>0</v>
      </c>
      <c r="J85" s="1172">
        <f t="shared" si="11"/>
        <v>0</v>
      </c>
      <c r="K85" s="1172">
        <f t="shared" si="11"/>
        <v>0</v>
      </c>
      <c r="L85" s="1975"/>
      <c r="M85" s="97"/>
      <c r="N85" s="828"/>
      <c r="O85" s="1172">
        <f>SUM('CV3 - Asset Replacement'!G85,'V2 - AR - Connection projects'!G85,'V3 - AR - Gen Reinforcement'!G85,'V4 - AR - Other Movements'!G85)</f>
        <v>0</v>
      </c>
      <c r="P85" s="1172">
        <f>SUM('CV3 - Asset Replacement'!H85,'V2 - AR - Connection projects'!H85,'V3 - AR - Gen Reinforcement'!H85,'V4 - AR - Other Movements'!H85)</f>
        <v>0</v>
      </c>
      <c r="Q85" s="1172">
        <f>SUM('CV3 - Asset Replacement'!I85,'V2 - AR - Connection projects'!I85,'V3 - AR - Gen Reinforcement'!I85,'V4 - AR - Other Movements'!I85)</f>
        <v>0</v>
      </c>
      <c r="R85" s="1172">
        <f>SUM('CV3 - Asset Replacement'!J85,'V2 - AR - Connection projects'!J85,'V3 - AR - Gen Reinforcement'!J85,'V4 - AR - Other Movements'!J85)</f>
        <v>0</v>
      </c>
      <c r="S85" s="1172">
        <f>SUM('CV3 - Asset Replacement'!K85,'V2 - AR - Connection projects'!K85,'V3 - AR - Gen Reinforcement'!K85,'V4 - AR - Other Movements'!K85)</f>
        <v>0</v>
      </c>
      <c r="T85" s="1171">
        <f t="shared" ref="T85:T106" si="12">SUM(O85:S85)</f>
        <v>0</v>
      </c>
      <c r="U85" s="97"/>
      <c r="V85" s="828"/>
      <c r="W85" s="1172">
        <f>SUM('CV3 - Asset Replacement'!G221,'V2 - AR - Connection projects'!O85,'V3 - AR - Gen Reinforcement'!O85,'V4 - AR - Other Movements'!O85)</f>
        <v>0</v>
      </c>
      <c r="X85" s="1172">
        <f>SUM('CV3 - Asset Replacement'!H221,'V2 - AR - Connection projects'!P85,'V3 - AR - Gen Reinforcement'!P85,'V4 - AR - Other Movements'!P85)</f>
        <v>0</v>
      </c>
      <c r="Y85" s="1172">
        <f>SUM('CV3 - Asset Replacement'!I221,'V2 - AR - Connection projects'!Q85,'V3 - AR - Gen Reinforcement'!Q85,'V4 - AR - Other Movements'!Q85)</f>
        <v>0</v>
      </c>
      <c r="Z85" s="1172">
        <f>SUM('CV3 - Asset Replacement'!J221,'V2 - AR - Connection projects'!R85,'V3 - AR - Gen Reinforcement'!R85,'V4 - AR - Other Movements'!R85)</f>
        <v>0</v>
      </c>
      <c r="AA85" s="1172">
        <f>SUM('CV3 - Asset Replacement'!K221,'V2 - AR - Connection projects'!S85,'V3 - AR - Gen Reinforcement'!S85,'V4 - AR - Other Movements'!S85)</f>
        <v>0</v>
      </c>
      <c r="AB85" s="1171">
        <f t="shared" si="6"/>
        <v>0</v>
      </c>
      <c r="AC85" s="97"/>
      <c r="AD85" s="828"/>
      <c r="AE85" s="828"/>
      <c r="AF85" s="828"/>
      <c r="AG85" s="828"/>
      <c r="AH85" s="828"/>
      <c r="AI85" s="828"/>
      <c r="AJ85" s="1171">
        <f t="shared" si="7"/>
        <v>0</v>
      </c>
    </row>
    <row r="86" spans="1:36" ht="12.75" customHeight="1">
      <c r="A86" s="260" t="s">
        <v>19</v>
      </c>
      <c r="B86" s="689" t="s">
        <v>581</v>
      </c>
      <c r="C86" s="260" t="s">
        <v>5</v>
      </c>
      <c r="D86" s="793" t="s">
        <v>659</v>
      </c>
      <c r="F86" s="828"/>
      <c r="G86" s="1172">
        <f t="shared" si="11"/>
        <v>0</v>
      </c>
      <c r="H86" s="1172">
        <f t="shared" si="11"/>
        <v>0</v>
      </c>
      <c r="I86" s="1172">
        <f t="shared" si="11"/>
        <v>0</v>
      </c>
      <c r="J86" s="1172">
        <f t="shared" si="11"/>
        <v>0</v>
      </c>
      <c r="K86" s="1172">
        <f t="shared" si="11"/>
        <v>0</v>
      </c>
      <c r="L86" s="1975"/>
      <c r="M86" s="97"/>
      <c r="N86" s="828"/>
      <c r="O86" s="1172">
        <f>SUM('CV3 - Asset Replacement'!G86,'V2 - AR - Connection projects'!G86,'V3 - AR - Gen Reinforcement'!G86,'V4 - AR - Other Movements'!G86)</f>
        <v>0</v>
      </c>
      <c r="P86" s="1172">
        <f>SUM('CV3 - Asset Replacement'!H86,'V2 - AR - Connection projects'!H86,'V3 - AR - Gen Reinforcement'!H86,'V4 - AR - Other Movements'!H86)</f>
        <v>0</v>
      </c>
      <c r="Q86" s="1172">
        <f>SUM('CV3 - Asset Replacement'!I86,'V2 - AR - Connection projects'!I86,'V3 - AR - Gen Reinforcement'!I86,'V4 - AR - Other Movements'!I86)</f>
        <v>0</v>
      </c>
      <c r="R86" s="1172">
        <f>SUM('CV3 - Asset Replacement'!J86,'V2 - AR - Connection projects'!J86,'V3 - AR - Gen Reinforcement'!J86,'V4 - AR - Other Movements'!J86)</f>
        <v>0</v>
      </c>
      <c r="S86" s="1172">
        <f>SUM('CV3 - Asset Replacement'!K86,'V2 - AR - Connection projects'!K86,'V3 - AR - Gen Reinforcement'!K86,'V4 - AR - Other Movements'!K86)</f>
        <v>0</v>
      </c>
      <c r="T86" s="1171">
        <f t="shared" si="12"/>
        <v>0</v>
      </c>
      <c r="U86" s="97"/>
      <c r="V86" s="828"/>
      <c r="W86" s="1172">
        <f>SUM('CV3 - Asset Replacement'!G222,'V2 - AR - Connection projects'!O86,'V3 - AR - Gen Reinforcement'!O86,'V4 - AR - Other Movements'!O86)</f>
        <v>0</v>
      </c>
      <c r="X86" s="1172">
        <f>SUM('CV3 - Asset Replacement'!H222,'V2 - AR - Connection projects'!P86,'V3 - AR - Gen Reinforcement'!P86,'V4 - AR - Other Movements'!P86)</f>
        <v>0</v>
      </c>
      <c r="Y86" s="1172">
        <f>SUM('CV3 - Asset Replacement'!I222,'V2 - AR - Connection projects'!Q86,'V3 - AR - Gen Reinforcement'!Q86,'V4 - AR - Other Movements'!Q86)</f>
        <v>0</v>
      </c>
      <c r="Z86" s="1172">
        <f>SUM('CV3 - Asset Replacement'!J222,'V2 - AR - Connection projects'!R86,'V3 - AR - Gen Reinforcement'!R86,'V4 - AR - Other Movements'!R86)</f>
        <v>0</v>
      </c>
      <c r="AA86" s="1172">
        <f>SUM('CV3 - Asset Replacement'!K222,'V2 - AR - Connection projects'!S86,'V3 - AR - Gen Reinforcement'!S86,'V4 - AR - Other Movements'!S86)</f>
        <v>0</v>
      </c>
      <c r="AB86" s="1171">
        <f t="shared" si="6"/>
        <v>0</v>
      </c>
      <c r="AC86" s="97"/>
      <c r="AD86" s="828"/>
      <c r="AE86" s="828"/>
      <c r="AF86" s="828"/>
      <c r="AG86" s="828"/>
      <c r="AH86" s="828"/>
      <c r="AI86" s="828"/>
      <c r="AJ86" s="1171">
        <f t="shared" si="7"/>
        <v>0</v>
      </c>
    </row>
    <row r="87" spans="1:36" ht="12.75" customHeight="1">
      <c r="A87" s="260" t="s">
        <v>21</v>
      </c>
      <c r="B87" s="689" t="s">
        <v>582</v>
      </c>
      <c r="C87" s="260" t="s">
        <v>6</v>
      </c>
      <c r="D87" s="793" t="s">
        <v>710</v>
      </c>
      <c r="F87" s="828"/>
      <c r="G87" s="1172">
        <f t="shared" si="11"/>
        <v>0</v>
      </c>
      <c r="H87" s="1172">
        <f t="shared" si="11"/>
        <v>0</v>
      </c>
      <c r="I87" s="1172">
        <f t="shared" si="11"/>
        <v>0</v>
      </c>
      <c r="J87" s="1172">
        <f t="shared" si="11"/>
        <v>0</v>
      </c>
      <c r="K87" s="1172">
        <f t="shared" si="11"/>
        <v>0</v>
      </c>
      <c r="L87" s="1975"/>
      <c r="M87" s="97"/>
      <c r="N87" s="828"/>
      <c r="O87" s="1172">
        <f>SUM('CV3 - Asset Replacement'!G87,'V2 - AR - Connection projects'!G87,'V3 - AR - Gen Reinforcement'!G87,'V4 - AR - Other Movements'!G87)</f>
        <v>0</v>
      </c>
      <c r="P87" s="1172">
        <f>SUM('CV3 - Asset Replacement'!H87,'V2 - AR - Connection projects'!H87,'V3 - AR - Gen Reinforcement'!H87,'V4 - AR - Other Movements'!H87)</f>
        <v>0</v>
      </c>
      <c r="Q87" s="1172">
        <f>SUM('CV3 - Asset Replacement'!I87,'V2 - AR - Connection projects'!I87,'V3 - AR - Gen Reinforcement'!I87,'V4 - AR - Other Movements'!I87)</f>
        <v>0</v>
      </c>
      <c r="R87" s="1172">
        <f>SUM('CV3 - Asset Replacement'!J87,'V2 - AR - Connection projects'!J87,'V3 - AR - Gen Reinforcement'!J87,'V4 - AR - Other Movements'!J87)</f>
        <v>0</v>
      </c>
      <c r="S87" s="1172">
        <f>SUM('CV3 - Asset Replacement'!K87,'V2 - AR - Connection projects'!K87,'V3 - AR - Gen Reinforcement'!K87,'V4 - AR - Other Movements'!K87)</f>
        <v>0</v>
      </c>
      <c r="T87" s="1171">
        <f t="shared" si="12"/>
        <v>0</v>
      </c>
      <c r="U87" s="97"/>
      <c r="V87" s="828"/>
      <c r="W87" s="1172">
        <f>SUM('CV3 - Asset Replacement'!G223,'V2 - AR - Connection projects'!O87,'V3 - AR - Gen Reinforcement'!O87,'V4 - AR - Other Movements'!O87)</f>
        <v>0</v>
      </c>
      <c r="X87" s="1172">
        <f>SUM('CV3 - Asset Replacement'!H223,'V2 - AR - Connection projects'!P87,'V3 - AR - Gen Reinforcement'!P87,'V4 - AR - Other Movements'!P87)</f>
        <v>0</v>
      </c>
      <c r="Y87" s="1172">
        <f>SUM('CV3 - Asset Replacement'!I223,'V2 - AR - Connection projects'!Q87,'V3 - AR - Gen Reinforcement'!Q87,'V4 - AR - Other Movements'!Q87)</f>
        <v>0</v>
      </c>
      <c r="Z87" s="1172">
        <f>SUM('CV3 - Asset Replacement'!J223,'V2 - AR - Connection projects'!R87,'V3 - AR - Gen Reinforcement'!R87,'V4 - AR - Other Movements'!R87)</f>
        <v>0</v>
      </c>
      <c r="AA87" s="1172">
        <f>SUM('CV3 - Asset Replacement'!K223,'V2 - AR - Connection projects'!S87,'V3 - AR - Gen Reinforcement'!S87,'V4 - AR - Other Movements'!S87)</f>
        <v>0</v>
      </c>
      <c r="AB87" s="1171">
        <f t="shared" si="6"/>
        <v>0</v>
      </c>
      <c r="AC87" s="97"/>
      <c r="AD87" s="828"/>
      <c r="AE87" s="828"/>
      <c r="AF87" s="828"/>
      <c r="AG87" s="828"/>
      <c r="AH87" s="828"/>
      <c r="AI87" s="828"/>
      <c r="AJ87" s="1171">
        <f t="shared" si="7"/>
        <v>0</v>
      </c>
    </row>
    <row r="88" spans="1:36" ht="12.75" customHeight="1">
      <c r="A88" s="260" t="s">
        <v>21</v>
      </c>
      <c r="B88" s="689" t="s">
        <v>44</v>
      </c>
      <c r="C88" s="260" t="s">
        <v>6</v>
      </c>
      <c r="D88" s="793" t="s">
        <v>659</v>
      </c>
      <c r="F88" s="828"/>
      <c r="G88" s="1172">
        <f t="shared" si="11"/>
        <v>0</v>
      </c>
      <c r="H88" s="1172">
        <f t="shared" si="11"/>
        <v>0</v>
      </c>
      <c r="I88" s="1172">
        <f t="shared" si="11"/>
        <v>0</v>
      </c>
      <c r="J88" s="1172">
        <f t="shared" si="11"/>
        <v>0</v>
      </c>
      <c r="K88" s="1172">
        <f t="shared" si="11"/>
        <v>0</v>
      </c>
      <c r="L88" s="1975"/>
      <c r="M88" s="97"/>
      <c r="N88" s="828"/>
      <c r="O88" s="1172">
        <f>SUM('CV3 - Asset Replacement'!G88,'V2 - AR - Connection projects'!G88,'V3 - AR - Gen Reinforcement'!G88,'V4 - AR - Other Movements'!G88)</f>
        <v>0</v>
      </c>
      <c r="P88" s="1172">
        <f>SUM('CV3 - Asset Replacement'!H88,'V2 - AR - Connection projects'!H88,'V3 - AR - Gen Reinforcement'!H88,'V4 - AR - Other Movements'!H88)</f>
        <v>0</v>
      </c>
      <c r="Q88" s="1172">
        <f>SUM('CV3 - Asset Replacement'!I88,'V2 - AR - Connection projects'!I88,'V3 - AR - Gen Reinforcement'!I88,'V4 - AR - Other Movements'!I88)</f>
        <v>0</v>
      </c>
      <c r="R88" s="1172">
        <f>SUM('CV3 - Asset Replacement'!J88,'V2 - AR - Connection projects'!J88,'V3 - AR - Gen Reinforcement'!J88,'V4 - AR - Other Movements'!J88)</f>
        <v>0</v>
      </c>
      <c r="S88" s="1172">
        <f>SUM('CV3 - Asset Replacement'!K88,'V2 - AR - Connection projects'!K88,'V3 - AR - Gen Reinforcement'!K88,'V4 - AR - Other Movements'!K88)</f>
        <v>0</v>
      </c>
      <c r="T88" s="1171">
        <f t="shared" si="12"/>
        <v>0</v>
      </c>
      <c r="U88" s="97"/>
      <c r="V88" s="828"/>
      <c r="W88" s="1172">
        <f>SUM('CV3 - Asset Replacement'!G224,'V2 - AR - Connection projects'!O88,'V3 - AR - Gen Reinforcement'!O88,'V4 - AR - Other Movements'!O88)</f>
        <v>0</v>
      </c>
      <c r="X88" s="1172">
        <f>SUM('CV3 - Asset Replacement'!H224,'V2 - AR - Connection projects'!P88,'V3 - AR - Gen Reinforcement'!P88,'V4 - AR - Other Movements'!P88)</f>
        <v>0</v>
      </c>
      <c r="Y88" s="1172">
        <f>SUM('CV3 - Asset Replacement'!I224,'V2 - AR - Connection projects'!Q88,'V3 - AR - Gen Reinforcement'!Q88,'V4 - AR - Other Movements'!Q88)</f>
        <v>0</v>
      </c>
      <c r="Z88" s="1172">
        <f>SUM('CV3 - Asset Replacement'!J224,'V2 - AR - Connection projects'!R88,'V3 - AR - Gen Reinforcement'!R88,'V4 - AR - Other Movements'!R88)</f>
        <v>0</v>
      </c>
      <c r="AA88" s="1172">
        <f>SUM('CV3 - Asset Replacement'!K224,'V2 - AR - Connection projects'!S88,'V3 - AR - Gen Reinforcement'!S88,'V4 - AR - Other Movements'!S88)</f>
        <v>0</v>
      </c>
      <c r="AB88" s="1171">
        <f t="shared" si="6"/>
        <v>0</v>
      </c>
      <c r="AC88" s="97"/>
      <c r="AD88" s="828"/>
      <c r="AE88" s="828"/>
      <c r="AF88" s="828"/>
      <c r="AG88" s="828"/>
      <c r="AH88" s="828"/>
      <c r="AI88" s="828"/>
      <c r="AJ88" s="1171">
        <f t="shared" si="7"/>
        <v>0</v>
      </c>
    </row>
    <row r="89" spans="1:36" ht="12.75" customHeight="1">
      <c r="A89" s="260" t="s">
        <v>34</v>
      </c>
      <c r="B89" s="689" t="s">
        <v>583</v>
      </c>
      <c r="C89" s="260" t="s">
        <v>6</v>
      </c>
      <c r="D89" s="793" t="s">
        <v>710</v>
      </c>
      <c r="F89" s="828"/>
      <c r="G89" s="1172">
        <f t="shared" si="11"/>
        <v>0</v>
      </c>
      <c r="H89" s="1172">
        <f t="shared" si="11"/>
        <v>0</v>
      </c>
      <c r="I89" s="1172">
        <f t="shared" si="11"/>
        <v>0</v>
      </c>
      <c r="J89" s="1172">
        <f t="shared" si="11"/>
        <v>0</v>
      </c>
      <c r="K89" s="1172">
        <f t="shared" si="11"/>
        <v>0</v>
      </c>
      <c r="L89" s="1975"/>
      <c r="M89" s="97"/>
      <c r="N89" s="828"/>
      <c r="O89" s="1172">
        <f>SUM('CV3 - Asset Replacement'!G89,'V2 - AR - Connection projects'!G89,'V3 - AR - Gen Reinforcement'!G89,'V4 - AR - Other Movements'!G89)</f>
        <v>0</v>
      </c>
      <c r="P89" s="1172">
        <f>SUM('CV3 - Asset Replacement'!H89,'V2 - AR - Connection projects'!H89,'V3 - AR - Gen Reinforcement'!H89,'V4 - AR - Other Movements'!H89)</f>
        <v>0</v>
      </c>
      <c r="Q89" s="1172">
        <f>SUM('CV3 - Asset Replacement'!I89,'V2 - AR - Connection projects'!I89,'V3 - AR - Gen Reinforcement'!I89,'V4 - AR - Other Movements'!I89)</f>
        <v>0</v>
      </c>
      <c r="R89" s="1172">
        <f>SUM('CV3 - Asset Replacement'!J89,'V2 - AR - Connection projects'!J89,'V3 - AR - Gen Reinforcement'!J89,'V4 - AR - Other Movements'!J89)</f>
        <v>0</v>
      </c>
      <c r="S89" s="1172">
        <f>SUM('CV3 - Asset Replacement'!K89,'V2 - AR - Connection projects'!K89,'V3 - AR - Gen Reinforcement'!K89,'V4 - AR - Other Movements'!K89)</f>
        <v>0</v>
      </c>
      <c r="T89" s="1171">
        <f t="shared" si="12"/>
        <v>0</v>
      </c>
      <c r="U89" s="97"/>
      <c r="V89" s="828"/>
      <c r="W89" s="1172">
        <f>SUM('CV3 - Asset Replacement'!G225,'V2 - AR - Connection projects'!O89,'V3 - AR - Gen Reinforcement'!O89,'V4 - AR - Other Movements'!O89)</f>
        <v>0</v>
      </c>
      <c r="X89" s="1172">
        <f>SUM('CV3 - Asset Replacement'!H225,'V2 - AR - Connection projects'!P89,'V3 - AR - Gen Reinforcement'!P89,'V4 - AR - Other Movements'!P89)</f>
        <v>0</v>
      </c>
      <c r="Y89" s="1172">
        <f>SUM('CV3 - Asset Replacement'!I225,'V2 - AR - Connection projects'!Q89,'V3 - AR - Gen Reinforcement'!Q89,'V4 - AR - Other Movements'!Q89)</f>
        <v>0</v>
      </c>
      <c r="Z89" s="1172">
        <f>SUM('CV3 - Asset Replacement'!J225,'V2 - AR - Connection projects'!R89,'V3 - AR - Gen Reinforcement'!R89,'V4 - AR - Other Movements'!R89)</f>
        <v>0</v>
      </c>
      <c r="AA89" s="1172">
        <f>SUM('CV3 - Asset Replacement'!K225,'V2 - AR - Connection projects'!S89,'V3 - AR - Gen Reinforcement'!S89,'V4 - AR - Other Movements'!S89)</f>
        <v>0</v>
      </c>
      <c r="AB89" s="1171">
        <f t="shared" si="6"/>
        <v>0</v>
      </c>
      <c r="AC89" s="97"/>
      <c r="AD89" s="828"/>
      <c r="AE89" s="828"/>
      <c r="AF89" s="828"/>
      <c r="AG89" s="828"/>
      <c r="AH89" s="828"/>
      <c r="AI89" s="828"/>
      <c r="AJ89" s="1171">
        <f t="shared" si="7"/>
        <v>0</v>
      </c>
    </row>
    <row r="90" spans="1:36" ht="12.75" customHeight="1">
      <c r="A90" s="260" t="s">
        <v>34</v>
      </c>
      <c r="B90" s="689" t="s">
        <v>45</v>
      </c>
      <c r="C90" s="260" t="s">
        <v>6</v>
      </c>
      <c r="D90" s="793" t="s">
        <v>659</v>
      </c>
      <c r="F90" s="828"/>
      <c r="G90" s="1172">
        <f t="shared" si="11"/>
        <v>0</v>
      </c>
      <c r="H90" s="1172">
        <f t="shared" si="11"/>
        <v>0</v>
      </c>
      <c r="I90" s="1172">
        <f t="shared" si="11"/>
        <v>0</v>
      </c>
      <c r="J90" s="1172">
        <f t="shared" si="11"/>
        <v>0</v>
      </c>
      <c r="K90" s="1172">
        <f t="shared" si="11"/>
        <v>0</v>
      </c>
      <c r="L90" s="1975"/>
      <c r="M90" s="97"/>
      <c r="N90" s="828"/>
      <c r="O90" s="1172">
        <f>SUM('CV3 - Asset Replacement'!G90,'V2 - AR - Connection projects'!G90,'V3 - AR - Gen Reinforcement'!G90,'V4 - AR - Other Movements'!G90)</f>
        <v>0</v>
      </c>
      <c r="P90" s="1172">
        <f>SUM('CV3 - Asset Replacement'!H90,'V2 - AR - Connection projects'!H90,'V3 - AR - Gen Reinforcement'!H90,'V4 - AR - Other Movements'!H90)</f>
        <v>0</v>
      </c>
      <c r="Q90" s="1172">
        <f>SUM('CV3 - Asset Replacement'!I90,'V2 - AR - Connection projects'!I90,'V3 - AR - Gen Reinforcement'!I90,'V4 - AR - Other Movements'!I90)</f>
        <v>0</v>
      </c>
      <c r="R90" s="1172">
        <f>SUM('CV3 - Asset Replacement'!J90,'V2 - AR - Connection projects'!J90,'V3 - AR - Gen Reinforcement'!J90,'V4 - AR - Other Movements'!J90)</f>
        <v>0</v>
      </c>
      <c r="S90" s="1172">
        <f>SUM('CV3 - Asset Replacement'!K90,'V2 - AR - Connection projects'!K90,'V3 - AR - Gen Reinforcement'!K90,'V4 - AR - Other Movements'!K90)</f>
        <v>0</v>
      </c>
      <c r="T90" s="1171">
        <f>SUM(O90:S90)</f>
        <v>0</v>
      </c>
      <c r="U90" s="97"/>
      <c r="V90" s="828"/>
      <c r="W90" s="1172">
        <f>SUM('CV3 - Asset Replacement'!G226,'V2 - AR - Connection projects'!O90,'V3 - AR - Gen Reinforcement'!O90,'V4 - AR - Other Movements'!O90)</f>
        <v>0</v>
      </c>
      <c r="X90" s="1172">
        <f>SUM('CV3 - Asset Replacement'!H226,'V2 - AR - Connection projects'!P90,'V3 - AR - Gen Reinforcement'!P90,'V4 - AR - Other Movements'!P90)</f>
        <v>0</v>
      </c>
      <c r="Y90" s="1172">
        <f>SUM('CV3 - Asset Replacement'!I226,'V2 - AR - Connection projects'!Q90,'V3 - AR - Gen Reinforcement'!Q90,'V4 - AR - Other Movements'!Q90)</f>
        <v>0</v>
      </c>
      <c r="Z90" s="1172">
        <f>SUM('CV3 - Asset Replacement'!J226,'V2 - AR - Connection projects'!R90,'V3 - AR - Gen Reinforcement'!R90,'V4 - AR - Other Movements'!R90)</f>
        <v>0</v>
      </c>
      <c r="AA90" s="1172">
        <f>SUM('CV3 - Asset Replacement'!K226,'V2 - AR - Connection projects'!S90,'V3 - AR - Gen Reinforcement'!S90,'V4 - AR - Other Movements'!S90)</f>
        <v>0</v>
      </c>
      <c r="AB90" s="1171">
        <f t="shared" si="6"/>
        <v>0</v>
      </c>
      <c r="AC90" s="97"/>
      <c r="AD90" s="828"/>
      <c r="AE90" s="828"/>
      <c r="AF90" s="828"/>
      <c r="AG90" s="828"/>
      <c r="AH90" s="828"/>
      <c r="AI90" s="828"/>
      <c r="AJ90" s="1171">
        <f t="shared" si="7"/>
        <v>0</v>
      </c>
    </row>
    <row r="91" spans="1:36" ht="12.75" customHeight="1">
      <c r="A91" s="260" t="s">
        <v>34</v>
      </c>
      <c r="B91" s="689" t="s">
        <v>584</v>
      </c>
      <c r="C91" s="260" t="s">
        <v>6</v>
      </c>
      <c r="D91" s="793" t="s">
        <v>659</v>
      </c>
      <c r="F91" s="828"/>
      <c r="G91" s="1172">
        <f t="shared" si="11"/>
        <v>0</v>
      </c>
      <c r="H91" s="1172">
        <f t="shared" si="11"/>
        <v>0</v>
      </c>
      <c r="I91" s="1172">
        <f t="shared" si="11"/>
        <v>0</v>
      </c>
      <c r="J91" s="1172">
        <f t="shared" si="11"/>
        <v>0</v>
      </c>
      <c r="K91" s="1172">
        <f t="shared" si="11"/>
        <v>0</v>
      </c>
      <c r="L91" s="1975"/>
      <c r="M91" s="97"/>
      <c r="N91" s="828"/>
      <c r="O91" s="1172">
        <f>SUM('CV3 - Asset Replacement'!G91,'V2 - AR - Connection projects'!G91,'V3 - AR - Gen Reinforcement'!G91,'V4 - AR - Other Movements'!G91)</f>
        <v>0</v>
      </c>
      <c r="P91" s="1172">
        <f>SUM('CV3 - Asset Replacement'!H91,'V2 - AR - Connection projects'!H91,'V3 - AR - Gen Reinforcement'!H91,'V4 - AR - Other Movements'!H91)</f>
        <v>0</v>
      </c>
      <c r="Q91" s="1172">
        <f>SUM('CV3 - Asset Replacement'!I91,'V2 - AR - Connection projects'!I91,'V3 - AR - Gen Reinforcement'!I91,'V4 - AR - Other Movements'!I91)</f>
        <v>0</v>
      </c>
      <c r="R91" s="1172">
        <f>SUM('CV3 - Asset Replacement'!J91,'V2 - AR - Connection projects'!J91,'V3 - AR - Gen Reinforcement'!J91,'V4 - AR - Other Movements'!J91)</f>
        <v>0</v>
      </c>
      <c r="S91" s="1172">
        <f>SUM('CV3 - Asset Replacement'!K91,'V2 - AR - Connection projects'!K91,'V3 - AR - Gen Reinforcement'!K91,'V4 - AR - Other Movements'!K91)</f>
        <v>0</v>
      </c>
      <c r="T91" s="1171">
        <f t="shared" si="12"/>
        <v>0</v>
      </c>
      <c r="U91" s="97"/>
      <c r="V91" s="828"/>
      <c r="W91" s="1172">
        <f>SUM('CV3 - Asset Replacement'!G227,'V2 - AR - Connection projects'!O91,'V3 - AR - Gen Reinforcement'!O91,'V4 - AR - Other Movements'!O91)</f>
        <v>0</v>
      </c>
      <c r="X91" s="1172">
        <f>SUM('CV3 - Asset Replacement'!H227,'V2 - AR - Connection projects'!P91,'V3 - AR - Gen Reinforcement'!P91,'V4 - AR - Other Movements'!P91)</f>
        <v>0</v>
      </c>
      <c r="Y91" s="1172">
        <f>SUM('CV3 - Asset Replacement'!I227,'V2 - AR - Connection projects'!Q91,'V3 - AR - Gen Reinforcement'!Q91,'V4 - AR - Other Movements'!Q91)</f>
        <v>0</v>
      </c>
      <c r="Z91" s="1172">
        <f>SUM('CV3 - Asset Replacement'!J227,'V2 - AR - Connection projects'!R91,'V3 - AR - Gen Reinforcement'!R91,'V4 - AR - Other Movements'!R91)</f>
        <v>0</v>
      </c>
      <c r="AA91" s="1172">
        <f>SUM('CV3 - Asset Replacement'!K227,'V2 - AR - Connection projects'!S91,'V3 - AR - Gen Reinforcement'!S91,'V4 - AR - Other Movements'!S91)</f>
        <v>0</v>
      </c>
      <c r="AB91" s="1171">
        <f t="shared" si="6"/>
        <v>0</v>
      </c>
      <c r="AC91" s="97"/>
      <c r="AD91" s="828"/>
      <c r="AE91" s="828"/>
      <c r="AF91" s="828"/>
      <c r="AG91" s="828"/>
      <c r="AH91" s="828"/>
      <c r="AI91" s="828"/>
      <c r="AJ91" s="1171">
        <f t="shared" si="7"/>
        <v>0</v>
      </c>
    </row>
    <row r="92" spans="1:36" ht="12.75" customHeight="1">
      <c r="A92" s="260" t="s">
        <v>14</v>
      </c>
      <c r="B92" s="689" t="s">
        <v>46</v>
      </c>
      <c r="C92" s="260" t="s">
        <v>6</v>
      </c>
      <c r="D92" s="793" t="s">
        <v>710</v>
      </c>
      <c r="F92" s="828"/>
      <c r="G92" s="1172">
        <f t="shared" si="11"/>
        <v>0</v>
      </c>
      <c r="H92" s="1172">
        <f t="shared" si="11"/>
        <v>0</v>
      </c>
      <c r="I92" s="1172">
        <f t="shared" si="11"/>
        <v>0</v>
      </c>
      <c r="J92" s="1172">
        <f t="shared" si="11"/>
        <v>0</v>
      </c>
      <c r="K92" s="1172">
        <f t="shared" si="11"/>
        <v>0</v>
      </c>
      <c r="L92" s="1975"/>
      <c r="M92" s="97"/>
      <c r="N92" s="828"/>
      <c r="O92" s="1172">
        <f>SUM('CV3 - Asset Replacement'!G92,'V2 - AR - Connection projects'!G92,'V3 - AR - Gen Reinforcement'!G92,'V4 - AR - Other Movements'!G92)</f>
        <v>0</v>
      </c>
      <c r="P92" s="1172">
        <f>SUM('CV3 - Asset Replacement'!H92,'V2 - AR - Connection projects'!H92,'V3 - AR - Gen Reinforcement'!H92,'V4 - AR - Other Movements'!H92)</f>
        <v>0</v>
      </c>
      <c r="Q92" s="1172">
        <f>SUM('CV3 - Asset Replacement'!I92,'V2 - AR - Connection projects'!I92,'V3 - AR - Gen Reinforcement'!I92,'V4 - AR - Other Movements'!I92)</f>
        <v>0</v>
      </c>
      <c r="R92" s="1172">
        <f>SUM('CV3 - Asset Replacement'!J92,'V2 - AR - Connection projects'!J92,'V3 - AR - Gen Reinforcement'!J92,'V4 - AR - Other Movements'!J92)</f>
        <v>0</v>
      </c>
      <c r="S92" s="1172">
        <f>SUM('CV3 - Asset Replacement'!K92,'V2 - AR - Connection projects'!K92,'V3 - AR - Gen Reinforcement'!K92,'V4 - AR - Other Movements'!K92)</f>
        <v>0</v>
      </c>
      <c r="T92" s="1171">
        <f t="shared" si="12"/>
        <v>0</v>
      </c>
      <c r="U92" s="97"/>
      <c r="V92" s="828"/>
      <c r="W92" s="1172">
        <f>SUM('CV3 - Asset Replacement'!G228,'V2 - AR - Connection projects'!O92,'V3 - AR - Gen Reinforcement'!O92,'V4 - AR - Other Movements'!O92)</f>
        <v>0</v>
      </c>
      <c r="X92" s="1172">
        <f>SUM('CV3 - Asset Replacement'!H228,'V2 - AR - Connection projects'!P92,'V3 - AR - Gen Reinforcement'!P92,'V4 - AR - Other Movements'!P92)</f>
        <v>0</v>
      </c>
      <c r="Y92" s="1172">
        <f>SUM('CV3 - Asset Replacement'!I228,'V2 - AR - Connection projects'!Q92,'V3 - AR - Gen Reinforcement'!Q92,'V4 - AR - Other Movements'!Q92)</f>
        <v>0</v>
      </c>
      <c r="Z92" s="1172">
        <f>SUM('CV3 - Asset Replacement'!J228,'V2 - AR - Connection projects'!R92,'V3 - AR - Gen Reinforcement'!R92,'V4 - AR - Other Movements'!R92)</f>
        <v>0</v>
      </c>
      <c r="AA92" s="1172">
        <f>SUM('CV3 - Asset Replacement'!K228,'V2 - AR - Connection projects'!S92,'V3 - AR - Gen Reinforcement'!S92,'V4 - AR - Other Movements'!S92)</f>
        <v>0</v>
      </c>
      <c r="AB92" s="1171">
        <f t="shared" si="6"/>
        <v>0</v>
      </c>
      <c r="AC92" s="97"/>
      <c r="AD92" s="828"/>
      <c r="AE92" s="828"/>
      <c r="AF92" s="828"/>
      <c r="AG92" s="828"/>
      <c r="AH92" s="828"/>
      <c r="AI92" s="828"/>
      <c r="AJ92" s="1171">
        <f t="shared" si="7"/>
        <v>0</v>
      </c>
    </row>
    <row r="93" spans="1:36" ht="12.75" customHeight="1">
      <c r="A93" s="260" t="s">
        <v>14</v>
      </c>
      <c r="B93" s="689" t="s">
        <v>47</v>
      </c>
      <c r="C93" s="260" t="s">
        <v>6</v>
      </c>
      <c r="D93" s="793" t="s">
        <v>710</v>
      </c>
      <c r="F93" s="828"/>
      <c r="G93" s="1172">
        <f t="shared" si="11"/>
        <v>0</v>
      </c>
      <c r="H93" s="1172">
        <f t="shared" si="11"/>
        <v>0</v>
      </c>
      <c r="I93" s="1172">
        <f t="shared" si="11"/>
        <v>0</v>
      </c>
      <c r="J93" s="1172">
        <f t="shared" si="11"/>
        <v>0</v>
      </c>
      <c r="K93" s="1172">
        <f t="shared" si="11"/>
        <v>0</v>
      </c>
      <c r="L93" s="1975"/>
      <c r="M93" s="97"/>
      <c r="N93" s="828"/>
      <c r="O93" s="1172">
        <f>SUM('CV3 - Asset Replacement'!G93,'V2 - AR - Connection projects'!G93,'V3 - AR - Gen Reinforcement'!G93,'V4 - AR - Other Movements'!G93)</f>
        <v>0</v>
      </c>
      <c r="P93" s="1172">
        <f>SUM('CV3 - Asset Replacement'!H93,'V2 - AR - Connection projects'!H93,'V3 - AR - Gen Reinforcement'!H93,'V4 - AR - Other Movements'!H93)</f>
        <v>0</v>
      </c>
      <c r="Q93" s="1172">
        <f>SUM('CV3 - Asset Replacement'!I93,'V2 - AR - Connection projects'!I93,'V3 - AR - Gen Reinforcement'!I93,'V4 - AR - Other Movements'!I93)</f>
        <v>0</v>
      </c>
      <c r="R93" s="1172">
        <f>SUM('CV3 - Asset Replacement'!J93,'V2 - AR - Connection projects'!J93,'V3 - AR - Gen Reinforcement'!J93,'V4 - AR - Other Movements'!J93)</f>
        <v>0</v>
      </c>
      <c r="S93" s="1172">
        <f>SUM('CV3 - Asset Replacement'!K93,'V2 - AR - Connection projects'!K93,'V3 - AR - Gen Reinforcement'!K93,'V4 - AR - Other Movements'!K93)</f>
        <v>0</v>
      </c>
      <c r="T93" s="1171">
        <f t="shared" si="12"/>
        <v>0</v>
      </c>
      <c r="U93" s="97"/>
      <c r="V93" s="828"/>
      <c r="W93" s="1172">
        <f>SUM('CV3 - Asset Replacement'!G229,'V2 - AR - Connection projects'!O93,'V3 - AR - Gen Reinforcement'!O93,'V4 - AR - Other Movements'!O93)</f>
        <v>0</v>
      </c>
      <c r="X93" s="1172">
        <f>SUM('CV3 - Asset Replacement'!H229,'V2 - AR - Connection projects'!P93,'V3 - AR - Gen Reinforcement'!P93,'V4 - AR - Other Movements'!P93)</f>
        <v>0</v>
      </c>
      <c r="Y93" s="1172">
        <f>SUM('CV3 - Asset Replacement'!I229,'V2 - AR - Connection projects'!Q93,'V3 - AR - Gen Reinforcement'!Q93,'V4 - AR - Other Movements'!Q93)</f>
        <v>0</v>
      </c>
      <c r="Z93" s="1172">
        <f>SUM('CV3 - Asset Replacement'!J229,'V2 - AR - Connection projects'!R93,'V3 - AR - Gen Reinforcement'!R93,'V4 - AR - Other Movements'!R93)</f>
        <v>0</v>
      </c>
      <c r="AA93" s="1172">
        <f>SUM('CV3 - Asset Replacement'!K229,'V2 - AR - Connection projects'!S93,'V3 - AR - Gen Reinforcement'!S93,'V4 - AR - Other Movements'!S93)</f>
        <v>0</v>
      </c>
      <c r="AB93" s="1171">
        <f t="shared" si="6"/>
        <v>0</v>
      </c>
      <c r="AC93" s="97"/>
      <c r="AD93" s="828"/>
      <c r="AE93" s="828"/>
      <c r="AF93" s="828"/>
      <c r="AG93" s="828"/>
      <c r="AH93" s="828"/>
      <c r="AI93" s="828"/>
      <c r="AJ93" s="1171">
        <f t="shared" si="7"/>
        <v>0</v>
      </c>
    </row>
    <row r="94" spans="1:36" ht="12.75" customHeight="1">
      <c r="A94" s="260" t="s">
        <v>14</v>
      </c>
      <c r="B94" s="689" t="s">
        <v>48</v>
      </c>
      <c r="C94" s="260" t="s">
        <v>6</v>
      </c>
      <c r="D94" s="793" t="s">
        <v>710</v>
      </c>
      <c r="F94" s="828"/>
      <c r="G94" s="1172">
        <f t="shared" si="11"/>
        <v>0</v>
      </c>
      <c r="H94" s="1172">
        <f t="shared" si="11"/>
        <v>0</v>
      </c>
      <c r="I94" s="1172">
        <f t="shared" si="11"/>
        <v>0</v>
      </c>
      <c r="J94" s="1172">
        <f t="shared" si="11"/>
        <v>0</v>
      </c>
      <c r="K94" s="1172">
        <f t="shared" si="11"/>
        <v>0</v>
      </c>
      <c r="L94" s="1975"/>
      <c r="M94" s="97"/>
      <c r="N94" s="828"/>
      <c r="O94" s="1172">
        <f>SUM('CV3 - Asset Replacement'!G94,'V2 - AR - Connection projects'!G94,'V3 - AR - Gen Reinforcement'!G94,'V4 - AR - Other Movements'!G94)</f>
        <v>0</v>
      </c>
      <c r="P94" s="1172">
        <f>SUM('CV3 - Asset Replacement'!H94,'V2 - AR - Connection projects'!H94,'V3 - AR - Gen Reinforcement'!H94,'V4 - AR - Other Movements'!H94)</f>
        <v>0</v>
      </c>
      <c r="Q94" s="1172">
        <f>SUM('CV3 - Asset Replacement'!I94,'V2 - AR - Connection projects'!I94,'V3 - AR - Gen Reinforcement'!I94,'V4 - AR - Other Movements'!I94)</f>
        <v>0</v>
      </c>
      <c r="R94" s="1172">
        <f>SUM('CV3 - Asset Replacement'!J94,'V2 - AR - Connection projects'!J94,'V3 - AR - Gen Reinforcement'!J94,'V4 - AR - Other Movements'!J94)</f>
        <v>0</v>
      </c>
      <c r="S94" s="1172">
        <f>SUM('CV3 - Asset Replacement'!K94,'V2 - AR - Connection projects'!K94,'V3 - AR - Gen Reinforcement'!K94,'V4 - AR - Other Movements'!K94)</f>
        <v>0</v>
      </c>
      <c r="T94" s="1171">
        <f t="shared" si="12"/>
        <v>0</v>
      </c>
      <c r="U94" s="97"/>
      <c r="V94" s="828"/>
      <c r="W94" s="1172">
        <f>SUM('CV3 - Asset Replacement'!G230,'V2 - AR - Connection projects'!O94,'V3 - AR - Gen Reinforcement'!O94,'V4 - AR - Other Movements'!O94)</f>
        <v>0</v>
      </c>
      <c r="X94" s="1172">
        <f>SUM('CV3 - Asset Replacement'!H230,'V2 - AR - Connection projects'!P94,'V3 - AR - Gen Reinforcement'!P94,'V4 - AR - Other Movements'!P94)</f>
        <v>0</v>
      </c>
      <c r="Y94" s="1172">
        <f>SUM('CV3 - Asset Replacement'!I230,'V2 - AR - Connection projects'!Q94,'V3 - AR - Gen Reinforcement'!Q94,'V4 - AR - Other Movements'!Q94)</f>
        <v>0</v>
      </c>
      <c r="Z94" s="1172">
        <f>SUM('CV3 - Asset Replacement'!J230,'V2 - AR - Connection projects'!R94,'V3 - AR - Gen Reinforcement'!R94,'V4 - AR - Other Movements'!R94)</f>
        <v>0</v>
      </c>
      <c r="AA94" s="1172">
        <f>SUM('CV3 - Asset Replacement'!K230,'V2 - AR - Connection projects'!S94,'V3 - AR - Gen Reinforcement'!S94,'V4 - AR - Other Movements'!S94)</f>
        <v>0</v>
      </c>
      <c r="AB94" s="1171">
        <f t="shared" si="6"/>
        <v>0</v>
      </c>
      <c r="AC94" s="97"/>
      <c r="AD94" s="828"/>
      <c r="AE94" s="828"/>
      <c r="AF94" s="828"/>
      <c r="AG94" s="828"/>
      <c r="AH94" s="828"/>
      <c r="AI94" s="828"/>
      <c r="AJ94" s="1171">
        <f t="shared" si="7"/>
        <v>0</v>
      </c>
    </row>
    <row r="95" spans="1:36" ht="12.75" customHeight="1">
      <c r="A95" s="260" t="s">
        <v>14</v>
      </c>
      <c r="B95" s="689" t="s">
        <v>282</v>
      </c>
      <c r="C95" s="260" t="s">
        <v>6</v>
      </c>
      <c r="D95" s="793" t="s">
        <v>710</v>
      </c>
      <c r="F95" s="828"/>
      <c r="G95" s="1172">
        <f t="shared" si="11"/>
        <v>0</v>
      </c>
      <c r="H95" s="1172">
        <f t="shared" si="11"/>
        <v>0</v>
      </c>
      <c r="I95" s="1172">
        <f t="shared" si="11"/>
        <v>0</v>
      </c>
      <c r="J95" s="1172">
        <f t="shared" si="11"/>
        <v>0</v>
      </c>
      <c r="K95" s="1172">
        <f t="shared" si="11"/>
        <v>0</v>
      </c>
      <c r="L95" s="1975"/>
      <c r="M95" s="97"/>
      <c r="N95" s="828"/>
      <c r="O95" s="1172">
        <f>SUM('CV3 - Asset Replacement'!G95,'V2 - AR - Connection projects'!G95,'V3 - AR - Gen Reinforcement'!G95,'V4 - AR - Other Movements'!G95)</f>
        <v>0</v>
      </c>
      <c r="P95" s="1172">
        <f>SUM('CV3 - Asset Replacement'!H95,'V2 - AR - Connection projects'!H95,'V3 - AR - Gen Reinforcement'!H95,'V4 - AR - Other Movements'!H95)</f>
        <v>0</v>
      </c>
      <c r="Q95" s="1172">
        <f>SUM('CV3 - Asset Replacement'!I95,'V2 - AR - Connection projects'!I95,'V3 - AR - Gen Reinforcement'!I95,'V4 - AR - Other Movements'!I95)</f>
        <v>0</v>
      </c>
      <c r="R95" s="1172">
        <f>SUM('CV3 - Asset Replacement'!J95,'V2 - AR - Connection projects'!J95,'V3 - AR - Gen Reinforcement'!J95,'V4 - AR - Other Movements'!J95)</f>
        <v>0</v>
      </c>
      <c r="S95" s="1172">
        <f>SUM('CV3 - Asset Replacement'!K95,'V2 - AR - Connection projects'!K95,'V3 - AR - Gen Reinforcement'!K95,'V4 - AR - Other Movements'!K95)</f>
        <v>0</v>
      </c>
      <c r="T95" s="1171">
        <f t="shared" si="12"/>
        <v>0</v>
      </c>
      <c r="U95" s="97"/>
      <c r="V95" s="828"/>
      <c r="W95" s="1172">
        <f>SUM('CV3 - Asset Replacement'!G231,'V2 - AR - Connection projects'!O95,'V3 - AR - Gen Reinforcement'!O95,'V4 - AR - Other Movements'!O95)</f>
        <v>0</v>
      </c>
      <c r="X95" s="1172">
        <f>SUM('CV3 - Asset Replacement'!H231,'V2 - AR - Connection projects'!P95,'V3 - AR - Gen Reinforcement'!P95,'V4 - AR - Other Movements'!P95)</f>
        <v>0</v>
      </c>
      <c r="Y95" s="1172">
        <f>SUM('CV3 - Asset Replacement'!I231,'V2 - AR - Connection projects'!Q95,'V3 - AR - Gen Reinforcement'!Q95,'V4 - AR - Other Movements'!Q95)</f>
        <v>0</v>
      </c>
      <c r="Z95" s="1172">
        <f>SUM('CV3 - Asset Replacement'!J231,'V2 - AR - Connection projects'!R95,'V3 - AR - Gen Reinforcement'!R95,'V4 - AR - Other Movements'!R95)</f>
        <v>0</v>
      </c>
      <c r="AA95" s="1172">
        <f>SUM('CV3 - Asset Replacement'!K231,'V2 - AR - Connection projects'!S95,'V3 - AR - Gen Reinforcement'!S95,'V4 - AR - Other Movements'!S95)</f>
        <v>0</v>
      </c>
      <c r="AB95" s="1171">
        <f t="shared" si="6"/>
        <v>0</v>
      </c>
      <c r="AC95" s="97"/>
      <c r="AD95" s="828"/>
      <c r="AE95" s="828"/>
      <c r="AF95" s="828"/>
      <c r="AG95" s="828"/>
      <c r="AH95" s="828"/>
      <c r="AI95" s="828"/>
      <c r="AJ95" s="1171">
        <f t="shared" si="7"/>
        <v>0</v>
      </c>
    </row>
    <row r="96" spans="1:36" ht="12.75" customHeight="1">
      <c r="A96" s="260" t="s">
        <v>16</v>
      </c>
      <c r="B96" s="689" t="s">
        <v>585</v>
      </c>
      <c r="C96" s="260" t="s">
        <v>6</v>
      </c>
      <c r="D96" s="793" t="s">
        <v>659</v>
      </c>
      <c r="F96" s="828"/>
      <c r="G96" s="1172">
        <f t="shared" ref="G96:K106" si="13">F96+O96-W96+AE96</f>
        <v>0</v>
      </c>
      <c r="H96" s="1172">
        <f t="shared" si="13"/>
        <v>0</v>
      </c>
      <c r="I96" s="1172">
        <f t="shared" si="13"/>
        <v>0</v>
      </c>
      <c r="J96" s="1172">
        <f t="shared" si="13"/>
        <v>0</v>
      </c>
      <c r="K96" s="1172">
        <f t="shared" si="13"/>
        <v>0</v>
      </c>
      <c r="L96" s="1975"/>
      <c r="M96" s="97"/>
      <c r="N96" s="828"/>
      <c r="O96" s="1172">
        <f>SUM('CV3 - Asset Replacement'!G96,'V2 - AR - Connection projects'!G96,'V3 - AR - Gen Reinforcement'!G96,'V4 - AR - Other Movements'!G96)</f>
        <v>0</v>
      </c>
      <c r="P96" s="1172">
        <f>SUM('CV3 - Asset Replacement'!H96,'V2 - AR - Connection projects'!H96,'V3 - AR - Gen Reinforcement'!H96,'V4 - AR - Other Movements'!H96)</f>
        <v>0</v>
      </c>
      <c r="Q96" s="1172">
        <f>SUM('CV3 - Asset Replacement'!I96,'V2 - AR - Connection projects'!I96,'V3 - AR - Gen Reinforcement'!I96,'V4 - AR - Other Movements'!I96)</f>
        <v>0</v>
      </c>
      <c r="R96" s="1172">
        <f>SUM('CV3 - Asset Replacement'!J96,'V2 - AR - Connection projects'!J96,'V3 - AR - Gen Reinforcement'!J96,'V4 - AR - Other Movements'!J96)</f>
        <v>0</v>
      </c>
      <c r="S96" s="1172">
        <f>SUM('CV3 - Asset Replacement'!K96,'V2 - AR - Connection projects'!K96,'V3 - AR - Gen Reinforcement'!K96,'V4 - AR - Other Movements'!K96)</f>
        <v>0</v>
      </c>
      <c r="T96" s="1171">
        <f t="shared" si="12"/>
        <v>0</v>
      </c>
      <c r="U96" s="97"/>
      <c r="V96" s="828"/>
      <c r="W96" s="1172">
        <f>SUM('CV3 - Asset Replacement'!G232,'V2 - AR - Connection projects'!O96,'V3 - AR - Gen Reinforcement'!O96,'V4 - AR - Other Movements'!O96)</f>
        <v>0</v>
      </c>
      <c r="X96" s="1172">
        <f>SUM('CV3 - Asset Replacement'!H232,'V2 - AR - Connection projects'!P96,'V3 - AR - Gen Reinforcement'!P96,'V4 - AR - Other Movements'!P96)</f>
        <v>0</v>
      </c>
      <c r="Y96" s="1172">
        <f>SUM('CV3 - Asset Replacement'!I232,'V2 - AR - Connection projects'!Q96,'V3 - AR - Gen Reinforcement'!Q96,'V4 - AR - Other Movements'!Q96)</f>
        <v>0</v>
      </c>
      <c r="Z96" s="1172">
        <f>SUM('CV3 - Asset Replacement'!J232,'V2 - AR - Connection projects'!R96,'V3 - AR - Gen Reinforcement'!R96,'V4 - AR - Other Movements'!R96)</f>
        <v>0</v>
      </c>
      <c r="AA96" s="1172">
        <f>SUM('CV3 - Asset Replacement'!K232,'V2 - AR - Connection projects'!S96,'V3 - AR - Gen Reinforcement'!S96,'V4 - AR - Other Movements'!S96)</f>
        <v>0</v>
      </c>
      <c r="AB96" s="1171">
        <f t="shared" ref="AB96:AB106" si="14">SUM(W96:AA96)</f>
        <v>0</v>
      </c>
      <c r="AC96" s="97"/>
      <c r="AD96" s="828"/>
      <c r="AE96" s="828"/>
      <c r="AF96" s="828"/>
      <c r="AG96" s="828"/>
      <c r="AH96" s="828"/>
      <c r="AI96" s="828"/>
      <c r="AJ96" s="1171">
        <f t="shared" ref="AJ96:AJ106" si="15">SUM(AE96:AI96)</f>
        <v>0</v>
      </c>
    </row>
    <row r="97" spans="1:36" ht="12.75" customHeight="1">
      <c r="A97" s="260" t="s">
        <v>16</v>
      </c>
      <c r="B97" s="689" t="s">
        <v>586</v>
      </c>
      <c r="C97" s="260" t="s">
        <v>6</v>
      </c>
      <c r="D97" s="793" t="s">
        <v>659</v>
      </c>
      <c r="F97" s="828"/>
      <c r="G97" s="1172">
        <f t="shared" si="13"/>
        <v>0</v>
      </c>
      <c r="H97" s="1172">
        <f t="shared" si="13"/>
        <v>0</v>
      </c>
      <c r="I97" s="1172">
        <f t="shared" si="13"/>
        <v>0</v>
      </c>
      <c r="J97" s="1172">
        <f t="shared" si="13"/>
        <v>0</v>
      </c>
      <c r="K97" s="1172">
        <f t="shared" si="13"/>
        <v>0</v>
      </c>
      <c r="L97" s="1975"/>
      <c r="M97" s="97"/>
      <c r="N97" s="828"/>
      <c r="O97" s="1172">
        <f>SUM('CV3 - Asset Replacement'!G97,'V2 - AR - Connection projects'!G97,'V3 - AR - Gen Reinforcement'!G97,'V4 - AR - Other Movements'!G97)</f>
        <v>0</v>
      </c>
      <c r="P97" s="1172">
        <f>SUM('CV3 - Asset Replacement'!H97,'V2 - AR - Connection projects'!H97,'V3 - AR - Gen Reinforcement'!H97,'V4 - AR - Other Movements'!H97)</f>
        <v>0</v>
      </c>
      <c r="Q97" s="1172">
        <f>SUM('CV3 - Asset Replacement'!I97,'V2 - AR - Connection projects'!I97,'V3 - AR - Gen Reinforcement'!I97,'V4 - AR - Other Movements'!I97)</f>
        <v>0</v>
      </c>
      <c r="R97" s="1172">
        <f>SUM('CV3 - Asset Replacement'!J97,'V2 - AR - Connection projects'!J97,'V3 - AR - Gen Reinforcement'!J97,'V4 - AR - Other Movements'!J97)</f>
        <v>0</v>
      </c>
      <c r="S97" s="1172">
        <f>SUM('CV3 - Asset Replacement'!K97,'V2 - AR - Connection projects'!K97,'V3 - AR - Gen Reinforcement'!K97,'V4 - AR - Other Movements'!K97)</f>
        <v>0</v>
      </c>
      <c r="T97" s="1171">
        <f t="shared" si="12"/>
        <v>0</v>
      </c>
      <c r="U97" s="97"/>
      <c r="V97" s="828"/>
      <c r="W97" s="1172">
        <f>SUM('CV3 - Asset Replacement'!G233,'V2 - AR - Connection projects'!O97,'V3 - AR - Gen Reinforcement'!O97,'V4 - AR - Other Movements'!O97)</f>
        <v>0</v>
      </c>
      <c r="X97" s="1172">
        <f>SUM('CV3 - Asset Replacement'!H233,'V2 - AR - Connection projects'!P97,'V3 - AR - Gen Reinforcement'!P97,'V4 - AR - Other Movements'!P97)</f>
        <v>0</v>
      </c>
      <c r="Y97" s="1172">
        <f>SUM('CV3 - Asset Replacement'!I233,'V2 - AR - Connection projects'!Q97,'V3 - AR - Gen Reinforcement'!Q97,'V4 - AR - Other Movements'!Q97)</f>
        <v>0</v>
      </c>
      <c r="Z97" s="1172">
        <f>SUM('CV3 - Asset Replacement'!J233,'V2 - AR - Connection projects'!R97,'V3 - AR - Gen Reinforcement'!R97,'V4 - AR - Other Movements'!R97)</f>
        <v>0</v>
      </c>
      <c r="AA97" s="1172">
        <f>SUM('CV3 - Asset Replacement'!K233,'V2 - AR - Connection projects'!S97,'V3 - AR - Gen Reinforcement'!S97,'V4 - AR - Other Movements'!S97)</f>
        <v>0</v>
      </c>
      <c r="AB97" s="1171">
        <f t="shared" si="14"/>
        <v>0</v>
      </c>
      <c r="AC97" s="97"/>
      <c r="AD97" s="828"/>
      <c r="AE97" s="828"/>
      <c r="AF97" s="828"/>
      <c r="AG97" s="828"/>
      <c r="AH97" s="828"/>
      <c r="AI97" s="828"/>
      <c r="AJ97" s="1171">
        <f t="shared" si="15"/>
        <v>0</v>
      </c>
    </row>
    <row r="98" spans="1:36" ht="12.75" customHeight="1">
      <c r="A98" s="260" t="s">
        <v>16</v>
      </c>
      <c r="B98" s="689" t="s">
        <v>587</v>
      </c>
      <c r="C98" s="260" t="s">
        <v>6</v>
      </c>
      <c r="D98" s="793" t="s">
        <v>659</v>
      </c>
      <c r="F98" s="828"/>
      <c r="G98" s="1172">
        <f t="shared" si="13"/>
        <v>0</v>
      </c>
      <c r="H98" s="1172">
        <f t="shared" si="13"/>
        <v>0</v>
      </c>
      <c r="I98" s="1172">
        <f t="shared" si="13"/>
        <v>0</v>
      </c>
      <c r="J98" s="1172">
        <f t="shared" si="13"/>
        <v>0</v>
      </c>
      <c r="K98" s="1172">
        <f t="shared" si="13"/>
        <v>0</v>
      </c>
      <c r="L98" s="1975"/>
      <c r="M98" s="97"/>
      <c r="N98" s="828"/>
      <c r="O98" s="1172">
        <f>SUM('CV3 - Asset Replacement'!G98,'V2 - AR - Connection projects'!G98,'V3 - AR - Gen Reinforcement'!G98,'V4 - AR - Other Movements'!G98)</f>
        <v>0</v>
      </c>
      <c r="P98" s="1172">
        <f>SUM('CV3 - Asset Replacement'!H98,'V2 - AR - Connection projects'!H98,'V3 - AR - Gen Reinforcement'!H98,'V4 - AR - Other Movements'!H98)</f>
        <v>0</v>
      </c>
      <c r="Q98" s="1172">
        <f>SUM('CV3 - Asset Replacement'!I98,'V2 - AR - Connection projects'!I98,'V3 - AR - Gen Reinforcement'!I98,'V4 - AR - Other Movements'!I98)</f>
        <v>0</v>
      </c>
      <c r="R98" s="1172">
        <f>SUM('CV3 - Asset Replacement'!J98,'V2 - AR - Connection projects'!J98,'V3 - AR - Gen Reinforcement'!J98,'V4 - AR - Other Movements'!J98)</f>
        <v>0</v>
      </c>
      <c r="S98" s="1172">
        <f>SUM('CV3 - Asset Replacement'!K98,'V2 - AR - Connection projects'!K98,'V3 - AR - Gen Reinforcement'!K98,'V4 - AR - Other Movements'!K98)</f>
        <v>0</v>
      </c>
      <c r="T98" s="1171">
        <f t="shared" si="12"/>
        <v>0</v>
      </c>
      <c r="U98" s="97"/>
      <c r="V98" s="828"/>
      <c r="W98" s="1172">
        <f>SUM('CV3 - Asset Replacement'!G234,'V2 - AR - Connection projects'!O98,'V3 - AR - Gen Reinforcement'!O98,'V4 - AR - Other Movements'!O98)</f>
        <v>0</v>
      </c>
      <c r="X98" s="1172">
        <f>SUM('CV3 - Asset Replacement'!H234,'V2 - AR - Connection projects'!P98,'V3 - AR - Gen Reinforcement'!P98,'V4 - AR - Other Movements'!P98)</f>
        <v>0</v>
      </c>
      <c r="Y98" s="1172">
        <f>SUM('CV3 - Asset Replacement'!I234,'V2 - AR - Connection projects'!Q98,'V3 - AR - Gen Reinforcement'!Q98,'V4 - AR - Other Movements'!Q98)</f>
        <v>0</v>
      </c>
      <c r="Z98" s="1172">
        <f>SUM('CV3 - Asset Replacement'!J234,'V2 - AR - Connection projects'!R98,'V3 - AR - Gen Reinforcement'!R98,'V4 - AR - Other Movements'!R98)</f>
        <v>0</v>
      </c>
      <c r="AA98" s="1172">
        <f>SUM('CV3 - Asset Replacement'!K234,'V2 - AR - Connection projects'!S98,'V3 - AR - Gen Reinforcement'!S98,'V4 - AR - Other Movements'!S98)</f>
        <v>0</v>
      </c>
      <c r="AB98" s="1171">
        <f t="shared" si="14"/>
        <v>0</v>
      </c>
      <c r="AC98" s="97"/>
      <c r="AD98" s="828"/>
      <c r="AE98" s="828"/>
      <c r="AF98" s="828"/>
      <c r="AG98" s="828"/>
      <c r="AH98" s="828"/>
      <c r="AI98" s="828"/>
      <c r="AJ98" s="1171">
        <f t="shared" si="15"/>
        <v>0</v>
      </c>
    </row>
    <row r="99" spans="1:36" ht="12.75" customHeight="1">
      <c r="A99" s="260" t="s">
        <v>16</v>
      </c>
      <c r="B99" s="689" t="s">
        <v>588</v>
      </c>
      <c r="C99" s="260" t="s">
        <v>6</v>
      </c>
      <c r="D99" s="793" t="s">
        <v>659</v>
      </c>
      <c r="F99" s="828"/>
      <c r="G99" s="1172">
        <f t="shared" si="13"/>
        <v>0</v>
      </c>
      <c r="H99" s="1172">
        <f t="shared" si="13"/>
        <v>0</v>
      </c>
      <c r="I99" s="1172">
        <f t="shared" si="13"/>
        <v>0</v>
      </c>
      <c r="J99" s="1172">
        <f t="shared" si="13"/>
        <v>0</v>
      </c>
      <c r="K99" s="1172">
        <f t="shared" si="13"/>
        <v>0</v>
      </c>
      <c r="L99" s="1975"/>
      <c r="M99" s="97"/>
      <c r="N99" s="828"/>
      <c r="O99" s="1172">
        <f>SUM('CV3 - Asset Replacement'!G99,'V2 - AR - Connection projects'!G99,'V3 - AR - Gen Reinforcement'!G99,'V4 - AR - Other Movements'!G99)</f>
        <v>0</v>
      </c>
      <c r="P99" s="1172">
        <f>SUM('CV3 - Asset Replacement'!H99,'V2 - AR - Connection projects'!H99,'V3 - AR - Gen Reinforcement'!H99,'V4 - AR - Other Movements'!H99)</f>
        <v>0</v>
      </c>
      <c r="Q99" s="1172">
        <f>SUM('CV3 - Asset Replacement'!I99,'V2 - AR - Connection projects'!I99,'V3 - AR - Gen Reinforcement'!I99,'V4 - AR - Other Movements'!I99)</f>
        <v>0</v>
      </c>
      <c r="R99" s="1172">
        <f>SUM('CV3 - Asset Replacement'!J99,'V2 - AR - Connection projects'!J99,'V3 - AR - Gen Reinforcement'!J99,'V4 - AR - Other Movements'!J99)</f>
        <v>0</v>
      </c>
      <c r="S99" s="1172">
        <f>SUM('CV3 - Asset Replacement'!K99,'V2 - AR - Connection projects'!K99,'V3 - AR - Gen Reinforcement'!K99,'V4 - AR - Other Movements'!K99)</f>
        <v>0</v>
      </c>
      <c r="T99" s="1171">
        <f t="shared" si="12"/>
        <v>0</v>
      </c>
      <c r="U99" s="97"/>
      <c r="V99" s="828"/>
      <c r="W99" s="1172">
        <f>SUM('CV3 - Asset Replacement'!G235,'V2 - AR - Connection projects'!O99,'V3 - AR - Gen Reinforcement'!O99,'V4 - AR - Other Movements'!O99)</f>
        <v>0</v>
      </c>
      <c r="X99" s="1172">
        <f>SUM('CV3 - Asset Replacement'!H235,'V2 - AR - Connection projects'!P99,'V3 - AR - Gen Reinforcement'!P99,'V4 - AR - Other Movements'!P99)</f>
        <v>0</v>
      </c>
      <c r="Y99" s="1172">
        <f>SUM('CV3 - Asset Replacement'!I235,'V2 - AR - Connection projects'!Q99,'V3 - AR - Gen Reinforcement'!Q99,'V4 - AR - Other Movements'!Q99)</f>
        <v>0</v>
      </c>
      <c r="Z99" s="1172">
        <f>SUM('CV3 - Asset Replacement'!J235,'V2 - AR - Connection projects'!R99,'V3 - AR - Gen Reinforcement'!R99,'V4 - AR - Other Movements'!R99)</f>
        <v>0</v>
      </c>
      <c r="AA99" s="1172">
        <f>SUM('CV3 - Asset Replacement'!K235,'V2 - AR - Connection projects'!S99,'V3 - AR - Gen Reinforcement'!S99,'V4 - AR - Other Movements'!S99)</f>
        <v>0</v>
      </c>
      <c r="AB99" s="1171">
        <f t="shared" si="14"/>
        <v>0</v>
      </c>
      <c r="AC99" s="97"/>
      <c r="AD99" s="828"/>
      <c r="AE99" s="828"/>
      <c r="AF99" s="828"/>
      <c r="AG99" s="828"/>
      <c r="AH99" s="828"/>
      <c r="AI99" s="828"/>
      <c r="AJ99" s="1171">
        <f t="shared" si="15"/>
        <v>0</v>
      </c>
    </row>
    <row r="100" spans="1:36" ht="12.75" customHeight="1">
      <c r="A100" s="260" t="s">
        <v>16</v>
      </c>
      <c r="B100" s="689" t="s">
        <v>589</v>
      </c>
      <c r="C100" s="260" t="s">
        <v>6</v>
      </c>
      <c r="D100" s="793" t="s">
        <v>659</v>
      </c>
      <c r="F100" s="828"/>
      <c r="G100" s="1172">
        <f t="shared" si="13"/>
        <v>0</v>
      </c>
      <c r="H100" s="1172">
        <f t="shared" si="13"/>
        <v>0</v>
      </c>
      <c r="I100" s="1172">
        <f t="shared" si="13"/>
        <v>0</v>
      </c>
      <c r="J100" s="1172">
        <f t="shared" si="13"/>
        <v>0</v>
      </c>
      <c r="K100" s="1172">
        <f t="shared" si="13"/>
        <v>0</v>
      </c>
      <c r="L100" s="1975"/>
      <c r="M100" s="97"/>
      <c r="N100" s="828"/>
      <c r="O100" s="1172">
        <f>SUM('CV3 - Asset Replacement'!G100,'V2 - AR - Connection projects'!G100,'V3 - AR - Gen Reinforcement'!G100,'V4 - AR - Other Movements'!G100)</f>
        <v>0</v>
      </c>
      <c r="P100" s="1172">
        <f>SUM('CV3 - Asset Replacement'!H100,'V2 - AR - Connection projects'!H100,'V3 - AR - Gen Reinforcement'!H100,'V4 - AR - Other Movements'!H100)</f>
        <v>0</v>
      </c>
      <c r="Q100" s="1172">
        <f>SUM('CV3 - Asset Replacement'!I100,'V2 - AR - Connection projects'!I100,'V3 - AR - Gen Reinforcement'!I100,'V4 - AR - Other Movements'!I100)</f>
        <v>0</v>
      </c>
      <c r="R100" s="1172">
        <f>SUM('CV3 - Asset Replacement'!J100,'V2 - AR - Connection projects'!J100,'V3 - AR - Gen Reinforcement'!J100,'V4 - AR - Other Movements'!J100)</f>
        <v>0</v>
      </c>
      <c r="S100" s="1172">
        <f>SUM('CV3 - Asset Replacement'!K100,'V2 - AR - Connection projects'!K100,'V3 - AR - Gen Reinforcement'!K100,'V4 - AR - Other Movements'!K100)</f>
        <v>0</v>
      </c>
      <c r="T100" s="1171">
        <f t="shared" si="12"/>
        <v>0</v>
      </c>
      <c r="U100" s="97"/>
      <c r="V100" s="828"/>
      <c r="W100" s="1172">
        <f>SUM('CV3 - Asset Replacement'!G236,'V2 - AR - Connection projects'!O100,'V3 - AR - Gen Reinforcement'!O100,'V4 - AR - Other Movements'!O100)</f>
        <v>0</v>
      </c>
      <c r="X100" s="1172">
        <f>SUM('CV3 - Asset Replacement'!H236,'V2 - AR - Connection projects'!P100,'V3 - AR - Gen Reinforcement'!P100,'V4 - AR - Other Movements'!P100)</f>
        <v>0</v>
      </c>
      <c r="Y100" s="1172">
        <f>SUM('CV3 - Asset Replacement'!I236,'V2 - AR - Connection projects'!Q100,'V3 - AR - Gen Reinforcement'!Q100,'V4 - AR - Other Movements'!Q100)</f>
        <v>0</v>
      </c>
      <c r="Z100" s="1172">
        <f>SUM('CV3 - Asset Replacement'!J236,'V2 - AR - Connection projects'!R100,'V3 - AR - Gen Reinforcement'!R100,'V4 - AR - Other Movements'!R100)</f>
        <v>0</v>
      </c>
      <c r="AA100" s="1172">
        <f>SUM('CV3 - Asset Replacement'!K236,'V2 - AR - Connection projects'!S100,'V3 - AR - Gen Reinforcement'!S100,'V4 - AR - Other Movements'!S100)</f>
        <v>0</v>
      </c>
      <c r="AB100" s="1171">
        <f t="shared" si="14"/>
        <v>0</v>
      </c>
      <c r="AC100" s="97"/>
      <c r="AD100" s="828"/>
      <c r="AE100" s="828"/>
      <c r="AF100" s="828"/>
      <c r="AG100" s="828"/>
      <c r="AH100" s="828"/>
      <c r="AI100" s="828"/>
      <c r="AJ100" s="1171">
        <f t="shared" si="15"/>
        <v>0</v>
      </c>
    </row>
    <row r="101" spans="1:36" ht="12.75" customHeight="1">
      <c r="A101" s="260" t="s">
        <v>31</v>
      </c>
      <c r="B101" s="689" t="s">
        <v>283</v>
      </c>
      <c r="C101" s="260" t="s">
        <v>6</v>
      </c>
      <c r="D101" s="793" t="s">
        <v>659</v>
      </c>
      <c r="F101" s="828"/>
      <c r="G101" s="1172">
        <f t="shared" si="13"/>
        <v>0</v>
      </c>
      <c r="H101" s="1172">
        <f t="shared" si="13"/>
        <v>0</v>
      </c>
      <c r="I101" s="1172">
        <f t="shared" si="13"/>
        <v>0</v>
      </c>
      <c r="J101" s="1172">
        <f t="shared" si="13"/>
        <v>0</v>
      </c>
      <c r="K101" s="1172">
        <f t="shared" si="13"/>
        <v>0</v>
      </c>
      <c r="L101" s="1975"/>
      <c r="M101" s="97"/>
      <c r="N101" s="828"/>
      <c r="O101" s="1172">
        <f>SUM('CV3 - Asset Replacement'!G101,'V2 - AR - Connection projects'!G101,'V3 - AR - Gen Reinforcement'!G101,'V4 - AR - Other Movements'!G101)</f>
        <v>0</v>
      </c>
      <c r="P101" s="1172">
        <f>SUM('CV3 - Asset Replacement'!H101,'V2 - AR - Connection projects'!H101,'V3 - AR - Gen Reinforcement'!H101,'V4 - AR - Other Movements'!H101)</f>
        <v>0</v>
      </c>
      <c r="Q101" s="1172">
        <f>SUM('CV3 - Asset Replacement'!I101,'V2 - AR - Connection projects'!I101,'V3 - AR - Gen Reinforcement'!I101,'V4 - AR - Other Movements'!I101)</f>
        <v>0</v>
      </c>
      <c r="R101" s="1172">
        <f>SUM('CV3 - Asset Replacement'!J101,'V2 - AR - Connection projects'!J101,'V3 - AR - Gen Reinforcement'!J101,'V4 - AR - Other Movements'!J101)</f>
        <v>0</v>
      </c>
      <c r="S101" s="1172">
        <f>SUM('CV3 - Asset Replacement'!K101,'V2 - AR - Connection projects'!K101,'V3 - AR - Gen Reinforcement'!K101,'V4 - AR - Other Movements'!K101)</f>
        <v>0</v>
      </c>
      <c r="T101" s="1171">
        <f t="shared" si="12"/>
        <v>0</v>
      </c>
      <c r="U101" s="97"/>
      <c r="V101" s="828"/>
      <c r="W101" s="1172">
        <f>SUM('CV3 - Asset Replacement'!G237,'V2 - AR - Connection projects'!O101,'V3 - AR - Gen Reinforcement'!O101,'V4 - AR - Other Movements'!O101)</f>
        <v>0</v>
      </c>
      <c r="X101" s="1172">
        <f>SUM('CV3 - Asset Replacement'!H237,'V2 - AR - Connection projects'!P101,'V3 - AR - Gen Reinforcement'!P101,'V4 - AR - Other Movements'!P101)</f>
        <v>0</v>
      </c>
      <c r="Y101" s="1172">
        <f>SUM('CV3 - Asset Replacement'!I237,'V2 - AR - Connection projects'!Q101,'V3 - AR - Gen Reinforcement'!Q101,'V4 - AR - Other Movements'!Q101)</f>
        <v>0</v>
      </c>
      <c r="Z101" s="1172">
        <f>SUM('CV3 - Asset Replacement'!J237,'V2 - AR - Connection projects'!R101,'V3 - AR - Gen Reinforcement'!R101,'V4 - AR - Other Movements'!R101)</f>
        <v>0</v>
      </c>
      <c r="AA101" s="1172">
        <f>SUM('CV3 - Asset Replacement'!K237,'V2 - AR - Connection projects'!S101,'V3 - AR - Gen Reinforcement'!S101,'V4 - AR - Other Movements'!S101)</f>
        <v>0</v>
      </c>
      <c r="AB101" s="1171">
        <f t="shared" si="14"/>
        <v>0</v>
      </c>
      <c r="AC101" s="97"/>
      <c r="AD101" s="828"/>
      <c r="AE101" s="828"/>
      <c r="AF101" s="828"/>
      <c r="AG101" s="828"/>
      <c r="AH101" s="828"/>
      <c r="AI101" s="828"/>
      <c r="AJ101" s="1171">
        <f t="shared" si="15"/>
        <v>0</v>
      </c>
    </row>
    <row r="102" spans="1:36" ht="12.75" customHeight="1">
      <c r="A102" s="260" t="s">
        <v>19</v>
      </c>
      <c r="B102" s="689" t="s">
        <v>590</v>
      </c>
      <c r="C102" s="260" t="s">
        <v>6</v>
      </c>
      <c r="D102" s="793" t="s">
        <v>659</v>
      </c>
      <c r="F102" s="828"/>
      <c r="G102" s="1172">
        <f t="shared" si="13"/>
        <v>0</v>
      </c>
      <c r="H102" s="1172">
        <f t="shared" si="13"/>
        <v>0</v>
      </c>
      <c r="I102" s="1172">
        <f t="shared" si="13"/>
        <v>0</v>
      </c>
      <c r="J102" s="1172">
        <f t="shared" si="13"/>
        <v>0</v>
      </c>
      <c r="K102" s="1172">
        <f t="shared" si="13"/>
        <v>0</v>
      </c>
      <c r="L102" s="1975"/>
      <c r="M102" s="97"/>
      <c r="N102" s="828"/>
      <c r="O102" s="1172">
        <f>SUM('CV3 - Asset Replacement'!G102,'V2 - AR - Connection projects'!G102,'V3 - AR - Gen Reinforcement'!G102,'V4 - AR - Other Movements'!G102)</f>
        <v>0</v>
      </c>
      <c r="P102" s="1172">
        <f>SUM('CV3 - Asset Replacement'!H102,'V2 - AR - Connection projects'!H102,'V3 - AR - Gen Reinforcement'!H102,'V4 - AR - Other Movements'!H102)</f>
        <v>0</v>
      </c>
      <c r="Q102" s="1172">
        <f>SUM('CV3 - Asset Replacement'!I102,'V2 - AR - Connection projects'!I102,'V3 - AR - Gen Reinforcement'!I102,'V4 - AR - Other Movements'!I102)</f>
        <v>0</v>
      </c>
      <c r="R102" s="1172">
        <f>SUM('CV3 - Asset Replacement'!J102,'V2 - AR - Connection projects'!J102,'V3 - AR - Gen Reinforcement'!J102,'V4 - AR - Other Movements'!J102)</f>
        <v>0</v>
      </c>
      <c r="S102" s="1172">
        <f>SUM('CV3 - Asset Replacement'!K102,'V2 - AR - Connection projects'!K102,'V3 - AR - Gen Reinforcement'!K102,'V4 - AR - Other Movements'!K102)</f>
        <v>0</v>
      </c>
      <c r="T102" s="1171">
        <f t="shared" si="12"/>
        <v>0</v>
      </c>
      <c r="U102" s="97"/>
      <c r="V102" s="828"/>
      <c r="W102" s="1172">
        <f>SUM('CV3 - Asset Replacement'!G238,'V2 - AR - Connection projects'!O102,'V3 - AR - Gen Reinforcement'!O102,'V4 - AR - Other Movements'!O102)</f>
        <v>0</v>
      </c>
      <c r="X102" s="1172">
        <f>SUM('CV3 - Asset Replacement'!H238,'V2 - AR - Connection projects'!P102,'V3 - AR - Gen Reinforcement'!P102,'V4 - AR - Other Movements'!P102)</f>
        <v>0</v>
      </c>
      <c r="Y102" s="1172">
        <f>SUM('CV3 - Asset Replacement'!I238,'V2 - AR - Connection projects'!Q102,'V3 - AR - Gen Reinforcement'!Q102,'V4 - AR - Other Movements'!Q102)</f>
        <v>0</v>
      </c>
      <c r="Z102" s="1172">
        <f>SUM('CV3 - Asset Replacement'!J238,'V2 - AR - Connection projects'!R102,'V3 - AR - Gen Reinforcement'!R102,'V4 - AR - Other Movements'!R102)</f>
        <v>0</v>
      </c>
      <c r="AA102" s="1172">
        <f>SUM('CV3 - Asset Replacement'!K238,'V2 - AR - Connection projects'!S102,'V3 - AR - Gen Reinforcement'!S102,'V4 - AR - Other Movements'!S102)</f>
        <v>0</v>
      </c>
      <c r="AB102" s="1171">
        <f t="shared" si="14"/>
        <v>0</v>
      </c>
      <c r="AC102" s="97"/>
      <c r="AD102" s="828"/>
      <c r="AE102" s="828"/>
      <c r="AF102" s="828"/>
      <c r="AG102" s="828"/>
      <c r="AH102" s="828"/>
      <c r="AI102" s="828"/>
      <c r="AJ102" s="1171">
        <f t="shared" si="15"/>
        <v>0</v>
      </c>
    </row>
    <row r="103" spans="1:36" ht="12.75" customHeight="1">
      <c r="A103" s="260" t="s">
        <v>19</v>
      </c>
      <c r="B103" s="689" t="s">
        <v>49</v>
      </c>
      <c r="C103" s="260" t="s">
        <v>8</v>
      </c>
      <c r="D103" s="793" t="s">
        <v>710</v>
      </c>
      <c r="F103" s="828"/>
      <c r="G103" s="1172">
        <f t="shared" si="13"/>
        <v>0</v>
      </c>
      <c r="H103" s="1172">
        <f t="shared" si="13"/>
        <v>0</v>
      </c>
      <c r="I103" s="1172">
        <f t="shared" si="13"/>
        <v>0</v>
      </c>
      <c r="J103" s="1172">
        <f t="shared" si="13"/>
        <v>0</v>
      </c>
      <c r="K103" s="1172">
        <f t="shared" si="13"/>
        <v>0</v>
      </c>
      <c r="L103" s="1975"/>
      <c r="M103" s="97"/>
      <c r="N103" s="828"/>
      <c r="O103" s="1172">
        <f>SUM('CV3 - Asset Replacement'!G103,'V2 - AR - Connection projects'!G103,'V3 - AR - Gen Reinforcement'!G103,'V4 - AR - Other Movements'!G103)</f>
        <v>0</v>
      </c>
      <c r="P103" s="1172">
        <f>SUM('CV3 - Asset Replacement'!H103,'V2 - AR - Connection projects'!H103,'V3 - AR - Gen Reinforcement'!H103,'V4 - AR - Other Movements'!H103)</f>
        <v>0</v>
      </c>
      <c r="Q103" s="1172">
        <f>SUM('CV3 - Asset Replacement'!I103,'V2 - AR - Connection projects'!I103,'V3 - AR - Gen Reinforcement'!I103,'V4 - AR - Other Movements'!I103)</f>
        <v>0</v>
      </c>
      <c r="R103" s="1172">
        <f>SUM('CV3 - Asset Replacement'!J103,'V2 - AR - Connection projects'!J103,'V3 - AR - Gen Reinforcement'!J103,'V4 - AR - Other Movements'!J103)</f>
        <v>0</v>
      </c>
      <c r="S103" s="1172">
        <f>SUM('CV3 - Asset Replacement'!K103,'V2 - AR - Connection projects'!K103,'V3 - AR - Gen Reinforcement'!K103,'V4 - AR - Other Movements'!K103)</f>
        <v>0</v>
      </c>
      <c r="T103" s="1171">
        <f t="shared" si="12"/>
        <v>0</v>
      </c>
      <c r="U103" s="97"/>
      <c r="V103" s="828"/>
      <c r="W103" s="1172">
        <f>SUM('CV3 - Asset Replacement'!G239,'V2 - AR - Connection projects'!O103,'V3 - AR - Gen Reinforcement'!O103,'V4 - AR - Other Movements'!O103)</f>
        <v>0</v>
      </c>
      <c r="X103" s="1172">
        <f>SUM('CV3 - Asset Replacement'!H239,'V2 - AR - Connection projects'!P103,'V3 - AR - Gen Reinforcement'!P103,'V4 - AR - Other Movements'!P103)</f>
        <v>0</v>
      </c>
      <c r="Y103" s="1172">
        <f>SUM('CV3 - Asset Replacement'!I239,'V2 - AR - Connection projects'!Q103,'V3 - AR - Gen Reinforcement'!Q103,'V4 - AR - Other Movements'!Q103)</f>
        <v>0</v>
      </c>
      <c r="Z103" s="1172">
        <f>SUM('CV3 - Asset Replacement'!J239,'V2 - AR - Connection projects'!R103,'V3 - AR - Gen Reinforcement'!R103,'V4 - AR - Other Movements'!R103)</f>
        <v>0</v>
      </c>
      <c r="AA103" s="1172">
        <f>SUM('CV3 - Asset Replacement'!K239,'V2 - AR - Connection projects'!S103,'V3 - AR - Gen Reinforcement'!S103,'V4 - AR - Other Movements'!S103)</f>
        <v>0</v>
      </c>
      <c r="AB103" s="1171">
        <f t="shared" si="14"/>
        <v>0</v>
      </c>
      <c r="AC103" s="97"/>
      <c r="AD103" s="828"/>
      <c r="AE103" s="828"/>
      <c r="AF103" s="828"/>
      <c r="AG103" s="828"/>
      <c r="AH103" s="828"/>
      <c r="AI103" s="828"/>
      <c r="AJ103" s="1171">
        <f t="shared" si="15"/>
        <v>0</v>
      </c>
    </row>
    <row r="104" spans="1:36" ht="12.75" customHeight="1">
      <c r="A104" s="260" t="s">
        <v>19</v>
      </c>
      <c r="B104" s="689" t="s">
        <v>50</v>
      </c>
      <c r="C104" s="260" t="s">
        <v>8</v>
      </c>
      <c r="D104" s="793" t="s">
        <v>710</v>
      </c>
      <c r="F104" s="828"/>
      <c r="G104" s="1172">
        <f t="shared" si="13"/>
        <v>0</v>
      </c>
      <c r="H104" s="1172">
        <f t="shared" si="13"/>
        <v>0</v>
      </c>
      <c r="I104" s="1172">
        <f t="shared" si="13"/>
        <v>0</v>
      </c>
      <c r="J104" s="1172">
        <f t="shared" si="13"/>
        <v>0</v>
      </c>
      <c r="K104" s="1172">
        <f t="shared" si="13"/>
        <v>0</v>
      </c>
      <c r="L104" s="1975"/>
      <c r="M104" s="97"/>
      <c r="N104" s="828"/>
      <c r="O104" s="1172">
        <f>SUM('CV3 - Asset Replacement'!G104,'V2 - AR - Connection projects'!G104,'V3 - AR - Gen Reinforcement'!G104,'V4 - AR - Other Movements'!G104)</f>
        <v>0</v>
      </c>
      <c r="P104" s="1172">
        <f>SUM('CV3 - Asset Replacement'!H104,'V2 - AR - Connection projects'!H104,'V3 - AR - Gen Reinforcement'!H104,'V4 - AR - Other Movements'!H104)</f>
        <v>0</v>
      </c>
      <c r="Q104" s="1172">
        <f>SUM('CV3 - Asset Replacement'!I104,'V2 - AR - Connection projects'!I104,'V3 - AR - Gen Reinforcement'!I104,'V4 - AR - Other Movements'!I104)</f>
        <v>0</v>
      </c>
      <c r="R104" s="1172">
        <f>SUM('CV3 - Asset Replacement'!J104,'V2 - AR - Connection projects'!J104,'V3 - AR - Gen Reinforcement'!J104,'V4 - AR - Other Movements'!J104)</f>
        <v>0</v>
      </c>
      <c r="S104" s="1172">
        <f>SUM('CV3 - Asset Replacement'!K104,'V2 - AR - Connection projects'!K104,'V3 - AR - Gen Reinforcement'!K104,'V4 - AR - Other Movements'!K104)</f>
        <v>0</v>
      </c>
      <c r="T104" s="1171">
        <f t="shared" si="12"/>
        <v>0</v>
      </c>
      <c r="U104" s="97"/>
      <c r="V104" s="828"/>
      <c r="W104" s="1172">
        <f>SUM('CV3 - Asset Replacement'!G240,'V2 - AR - Connection projects'!O104,'V3 - AR - Gen Reinforcement'!O104,'V4 - AR - Other Movements'!O104)</f>
        <v>0</v>
      </c>
      <c r="X104" s="1172">
        <f>SUM('CV3 - Asset Replacement'!H240,'V2 - AR - Connection projects'!P104,'V3 - AR - Gen Reinforcement'!P104,'V4 - AR - Other Movements'!P104)</f>
        <v>0</v>
      </c>
      <c r="Y104" s="1172">
        <f>SUM('CV3 - Asset Replacement'!I240,'V2 - AR - Connection projects'!Q104,'V3 - AR - Gen Reinforcement'!Q104,'V4 - AR - Other Movements'!Q104)</f>
        <v>0</v>
      </c>
      <c r="Z104" s="1172">
        <f>SUM('CV3 - Asset Replacement'!J240,'V2 - AR - Connection projects'!R104,'V3 - AR - Gen Reinforcement'!R104,'V4 - AR - Other Movements'!R104)</f>
        <v>0</v>
      </c>
      <c r="AA104" s="1172">
        <f>SUM('CV3 - Asset Replacement'!K240,'V2 - AR - Connection projects'!S104,'V3 - AR - Gen Reinforcement'!S104,'V4 - AR - Other Movements'!S104)</f>
        <v>0</v>
      </c>
      <c r="AB104" s="1171">
        <f t="shared" si="14"/>
        <v>0</v>
      </c>
      <c r="AC104" s="97"/>
      <c r="AD104" s="828"/>
      <c r="AE104" s="828"/>
      <c r="AF104" s="828"/>
      <c r="AG104" s="828"/>
      <c r="AH104" s="828"/>
      <c r="AI104" s="828"/>
      <c r="AJ104" s="1171">
        <f t="shared" si="15"/>
        <v>0</v>
      </c>
    </row>
    <row r="105" spans="1:36" ht="12.75" customHeight="1">
      <c r="A105" s="260" t="s">
        <v>18</v>
      </c>
      <c r="B105" s="689" t="s">
        <v>285</v>
      </c>
      <c r="C105" s="260" t="s">
        <v>8</v>
      </c>
      <c r="D105" s="793" t="s">
        <v>659</v>
      </c>
      <c r="F105" s="828"/>
      <c r="G105" s="1172">
        <f t="shared" si="13"/>
        <v>0</v>
      </c>
      <c r="H105" s="1172">
        <f t="shared" si="13"/>
        <v>0</v>
      </c>
      <c r="I105" s="1172">
        <f t="shared" si="13"/>
        <v>0</v>
      </c>
      <c r="J105" s="1172">
        <f t="shared" si="13"/>
        <v>0</v>
      </c>
      <c r="K105" s="1172">
        <f t="shared" si="13"/>
        <v>0</v>
      </c>
      <c r="L105" s="1975"/>
      <c r="M105" s="97"/>
      <c r="N105" s="828"/>
      <c r="O105" s="1172">
        <f>SUM('CV3 - Asset Replacement'!G105,'V2 - AR - Connection projects'!G105,'V3 - AR - Gen Reinforcement'!G105,'V4 - AR - Other Movements'!G105)</f>
        <v>0</v>
      </c>
      <c r="P105" s="1172">
        <f>SUM('CV3 - Asset Replacement'!H105,'V2 - AR - Connection projects'!H105,'V3 - AR - Gen Reinforcement'!H105,'V4 - AR - Other Movements'!H105)</f>
        <v>0</v>
      </c>
      <c r="Q105" s="1172">
        <f>SUM('CV3 - Asset Replacement'!I105,'V2 - AR - Connection projects'!I105,'V3 - AR - Gen Reinforcement'!I105,'V4 - AR - Other Movements'!I105)</f>
        <v>0</v>
      </c>
      <c r="R105" s="1172">
        <f>SUM('CV3 - Asset Replacement'!J105,'V2 - AR - Connection projects'!J105,'V3 - AR - Gen Reinforcement'!J105,'V4 - AR - Other Movements'!J105)</f>
        <v>0</v>
      </c>
      <c r="S105" s="1172">
        <f>SUM('CV3 - Asset Replacement'!K105,'V2 - AR - Connection projects'!K105,'V3 - AR - Gen Reinforcement'!K105,'V4 - AR - Other Movements'!K105)</f>
        <v>0</v>
      </c>
      <c r="T105" s="1171">
        <f t="shared" si="12"/>
        <v>0</v>
      </c>
      <c r="U105" s="97"/>
      <c r="V105" s="828"/>
      <c r="W105" s="1172">
        <f>SUM('CV3 - Asset Replacement'!G241,'V2 - AR - Connection projects'!O105,'V3 - AR - Gen Reinforcement'!O105,'V4 - AR - Other Movements'!O105)</f>
        <v>0</v>
      </c>
      <c r="X105" s="1172">
        <f>SUM('CV3 - Asset Replacement'!H241,'V2 - AR - Connection projects'!P105,'V3 - AR - Gen Reinforcement'!P105,'V4 - AR - Other Movements'!P105)</f>
        <v>0</v>
      </c>
      <c r="Y105" s="1172">
        <f>SUM('CV3 - Asset Replacement'!I241,'V2 - AR - Connection projects'!Q105,'V3 - AR - Gen Reinforcement'!Q105,'V4 - AR - Other Movements'!Q105)</f>
        <v>0</v>
      </c>
      <c r="Z105" s="1172">
        <f>SUM('CV3 - Asset Replacement'!J241,'V2 - AR - Connection projects'!R105,'V3 - AR - Gen Reinforcement'!R105,'V4 - AR - Other Movements'!R105)</f>
        <v>0</v>
      </c>
      <c r="AA105" s="1172">
        <f>SUM('CV3 - Asset Replacement'!K241,'V2 - AR - Connection projects'!S105,'V3 - AR - Gen Reinforcement'!S105,'V4 - AR - Other Movements'!S105)</f>
        <v>0</v>
      </c>
      <c r="AB105" s="1171">
        <f t="shared" si="14"/>
        <v>0</v>
      </c>
      <c r="AC105" s="97"/>
      <c r="AD105" s="828"/>
      <c r="AE105" s="828"/>
      <c r="AF105" s="828"/>
      <c r="AG105" s="828"/>
      <c r="AH105" s="828"/>
      <c r="AI105" s="828"/>
      <c r="AJ105" s="1171">
        <f t="shared" si="15"/>
        <v>0</v>
      </c>
    </row>
    <row r="106" spans="1:36" ht="12.75" customHeight="1">
      <c r="A106" s="260" t="s">
        <v>18</v>
      </c>
      <c r="B106" s="689" t="s">
        <v>286</v>
      </c>
      <c r="C106" s="260" t="s">
        <v>8</v>
      </c>
      <c r="D106" s="793" t="s">
        <v>659</v>
      </c>
      <c r="F106" s="828"/>
      <c r="G106" s="1172">
        <f t="shared" si="13"/>
        <v>0</v>
      </c>
      <c r="H106" s="1172">
        <f t="shared" si="13"/>
        <v>0</v>
      </c>
      <c r="I106" s="1172">
        <f t="shared" si="13"/>
        <v>0</v>
      </c>
      <c r="J106" s="1172">
        <f t="shared" si="13"/>
        <v>0</v>
      </c>
      <c r="K106" s="1172">
        <f t="shared" si="13"/>
        <v>0</v>
      </c>
      <c r="L106" s="1975"/>
      <c r="M106" s="97"/>
      <c r="N106" s="828"/>
      <c r="O106" s="1172">
        <f>SUM('CV3 - Asset Replacement'!G106,'V2 - AR - Connection projects'!G106,'V3 - AR - Gen Reinforcement'!G106,'V4 - AR - Other Movements'!G106)</f>
        <v>0</v>
      </c>
      <c r="P106" s="1172">
        <f>SUM('CV3 - Asset Replacement'!H106,'V2 - AR - Connection projects'!H106,'V3 - AR - Gen Reinforcement'!H106,'V4 - AR - Other Movements'!H106)</f>
        <v>0</v>
      </c>
      <c r="Q106" s="1172">
        <f>SUM('CV3 - Asset Replacement'!I106,'V2 - AR - Connection projects'!I106,'V3 - AR - Gen Reinforcement'!I106,'V4 - AR - Other Movements'!I106)</f>
        <v>0</v>
      </c>
      <c r="R106" s="1172">
        <f>SUM('CV3 - Asset Replacement'!J106,'V2 - AR - Connection projects'!J106,'V3 - AR - Gen Reinforcement'!J106,'V4 - AR - Other Movements'!J106)</f>
        <v>0</v>
      </c>
      <c r="S106" s="1172">
        <f>SUM('CV3 - Asset Replacement'!K106,'V2 - AR - Connection projects'!K106,'V3 - AR - Gen Reinforcement'!K106,'V4 - AR - Other Movements'!K106)</f>
        <v>0</v>
      </c>
      <c r="T106" s="1171">
        <f t="shared" si="12"/>
        <v>0</v>
      </c>
      <c r="U106" s="97"/>
      <c r="V106" s="828"/>
      <c r="W106" s="1172">
        <f>SUM('CV3 - Asset Replacement'!G242,'V2 - AR - Connection projects'!O106,'V3 - AR - Gen Reinforcement'!O106,'V4 - AR - Other Movements'!O106)</f>
        <v>0</v>
      </c>
      <c r="X106" s="1172">
        <f>SUM('CV3 - Asset Replacement'!H242,'V2 - AR - Connection projects'!P106,'V3 - AR - Gen Reinforcement'!P106,'V4 - AR - Other Movements'!P106)</f>
        <v>0</v>
      </c>
      <c r="Y106" s="1172">
        <f>SUM('CV3 - Asset Replacement'!I242,'V2 - AR - Connection projects'!Q106,'V3 - AR - Gen Reinforcement'!Q106,'V4 - AR - Other Movements'!Q106)</f>
        <v>0</v>
      </c>
      <c r="Z106" s="1172">
        <f>SUM('CV3 - Asset Replacement'!J242,'V2 - AR - Connection projects'!R106,'V3 - AR - Gen Reinforcement'!R106,'V4 - AR - Other Movements'!R106)</f>
        <v>0</v>
      </c>
      <c r="AA106" s="1172">
        <f>SUM('CV3 - Asset Replacement'!K242,'V2 - AR - Connection projects'!S106,'V3 - AR - Gen Reinforcement'!S106,'V4 - AR - Other Movements'!S106)</f>
        <v>0</v>
      </c>
      <c r="AB106" s="1171">
        <f t="shared" si="14"/>
        <v>0</v>
      </c>
      <c r="AC106" s="97"/>
      <c r="AD106" s="828"/>
      <c r="AE106" s="828"/>
      <c r="AF106" s="828"/>
      <c r="AG106" s="828"/>
      <c r="AH106" s="828"/>
      <c r="AI106" s="828"/>
      <c r="AJ106" s="1171">
        <f t="shared" si="15"/>
        <v>0</v>
      </c>
    </row>
    <row r="107" spans="1:36" ht="12.75" customHeight="1">
      <c r="F107" s="799"/>
      <c r="G107" s="799"/>
      <c r="H107" s="799"/>
      <c r="I107" s="799"/>
      <c r="J107" s="799"/>
      <c r="K107" s="799"/>
      <c r="L107" s="799"/>
      <c r="M107" s="798"/>
      <c r="N107" s="799"/>
      <c r="O107" s="799"/>
      <c r="P107" s="799"/>
      <c r="Q107" s="799"/>
      <c r="R107" s="799"/>
      <c r="S107" s="799"/>
      <c r="T107" s="799"/>
      <c r="V107" s="799"/>
      <c r="W107" s="799"/>
      <c r="X107" s="799"/>
      <c r="Y107" s="799"/>
      <c r="Z107" s="799"/>
      <c r="AA107" s="799"/>
      <c r="AB107" s="799"/>
      <c r="AD107" s="799"/>
      <c r="AE107" s="799"/>
      <c r="AF107" s="799"/>
      <c r="AG107" s="799"/>
      <c r="AH107" s="799"/>
      <c r="AI107" s="799"/>
      <c r="AJ107" s="799"/>
    </row>
    <row r="108" spans="1:36" ht="12.75" customHeight="1">
      <c r="A108" s="800" t="s">
        <v>711</v>
      </c>
      <c r="B108" s="800"/>
      <c r="C108" s="880"/>
      <c r="D108" s="800"/>
      <c r="F108" s="800"/>
      <c r="G108" s="800"/>
      <c r="H108" s="800"/>
      <c r="I108" s="800"/>
      <c r="J108" s="800"/>
      <c r="K108" s="800"/>
      <c r="N108" s="800"/>
      <c r="O108" s="800"/>
      <c r="P108" s="800"/>
      <c r="Q108" s="800"/>
      <c r="R108" s="800"/>
      <c r="S108" s="800"/>
      <c r="V108" s="800"/>
      <c r="W108" s="800"/>
      <c r="X108" s="800"/>
      <c r="Y108" s="800"/>
      <c r="Z108" s="800"/>
      <c r="AA108" s="800"/>
      <c r="AD108" s="800"/>
      <c r="AE108" s="800"/>
      <c r="AF108" s="800"/>
      <c r="AG108" s="800"/>
      <c r="AH108" s="800"/>
      <c r="AI108" s="800"/>
    </row>
    <row r="109" spans="1:36" ht="12.75" customHeight="1">
      <c r="A109" s="260"/>
      <c r="B109" s="260"/>
      <c r="C109" s="689"/>
      <c r="D109" s="260"/>
      <c r="F109" s="776">
        <v>2010</v>
      </c>
      <c r="G109" s="776">
        <v>2011</v>
      </c>
      <c r="H109" s="776">
        <v>2012</v>
      </c>
      <c r="I109" s="776">
        <v>2013</v>
      </c>
      <c r="J109" s="776">
        <v>2014</v>
      </c>
      <c r="K109" s="792">
        <v>2015</v>
      </c>
      <c r="L109" s="791" t="s">
        <v>2</v>
      </c>
      <c r="N109" s="776">
        <v>2010</v>
      </c>
      <c r="O109" s="776">
        <v>2011</v>
      </c>
      <c r="P109" s="776">
        <v>2012</v>
      </c>
      <c r="Q109" s="776">
        <v>2013</v>
      </c>
      <c r="R109" s="776">
        <v>2014</v>
      </c>
      <c r="S109" s="792">
        <v>2015</v>
      </c>
      <c r="T109" s="791" t="s">
        <v>2</v>
      </c>
      <c r="V109" s="776">
        <v>2010</v>
      </c>
      <c r="W109" s="776">
        <v>2011</v>
      </c>
      <c r="X109" s="776">
        <v>2012</v>
      </c>
      <c r="Y109" s="776">
        <v>2013</v>
      </c>
      <c r="Z109" s="776">
        <v>2014</v>
      </c>
      <c r="AA109" s="792">
        <v>2015</v>
      </c>
      <c r="AB109" s="791" t="s">
        <v>2</v>
      </c>
      <c r="AD109" s="776">
        <v>2010</v>
      </c>
      <c r="AE109" s="776">
        <v>2011</v>
      </c>
      <c r="AF109" s="776">
        <v>2012</v>
      </c>
      <c r="AG109" s="776">
        <v>2013</v>
      </c>
      <c r="AH109" s="776">
        <v>2014</v>
      </c>
      <c r="AI109" s="792">
        <v>2015</v>
      </c>
      <c r="AJ109" s="791" t="s">
        <v>2</v>
      </c>
    </row>
    <row r="110" spans="1:36" ht="12.75" customHeight="1">
      <c r="A110" s="52" t="s">
        <v>651</v>
      </c>
      <c r="B110" s="52" t="s">
        <v>652</v>
      </c>
      <c r="C110" s="125" t="s">
        <v>650</v>
      </c>
      <c r="D110" s="125" t="s">
        <v>653</v>
      </c>
      <c r="F110" s="773" t="s">
        <v>0</v>
      </c>
      <c r="G110" s="773" t="s">
        <v>1</v>
      </c>
      <c r="H110" s="773"/>
      <c r="I110" s="773"/>
      <c r="J110" s="773"/>
      <c r="K110" s="790"/>
      <c r="L110" s="777" t="s">
        <v>1</v>
      </c>
      <c r="N110" s="773" t="s">
        <v>0</v>
      </c>
      <c r="O110" s="773" t="s">
        <v>1</v>
      </c>
      <c r="P110" s="773"/>
      <c r="Q110" s="773"/>
      <c r="R110" s="773"/>
      <c r="S110" s="790"/>
      <c r="T110" s="777" t="s">
        <v>1</v>
      </c>
      <c r="V110" s="773" t="s">
        <v>0</v>
      </c>
      <c r="W110" s="773" t="s">
        <v>1</v>
      </c>
      <c r="X110" s="773"/>
      <c r="Y110" s="773"/>
      <c r="Z110" s="773"/>
      <c r="AA110" s="790"/>
      <c r="AB110" s="777" t="s">
        <v>1</v>
      </c>
      <c r="AD110" s="773" t="s">
        <v>0</v>
      </c>
      <c r="AE110" s="773" t="s">
        <v>1</v>
      </c>
      <c r="AF110" s="773"/>
      <c r="AG110" s="773"/>
      <c r="AH110" s="773"/>
      <c r="AI110" s="790"/>
      <c r="AJ110" s="777" t="s">
        <v>1</v>
      </c>
    </row>
    <row r="111" spans="1:36" ht="12.75" customHeight="1">
      <c r="A111" s="689" t="s">
        <v>16</v>
      </c>
      <c r="B111" s="692" t="s">
        <v>1018</v>
      </c>
      <c r="C111" s="260" t="s">
        <v>10</v>
      </c>
      <c r="D111" s="793" t="s">
        <v>659</v>
      </c>
      <c r="F111" s="1172">
        <f t="shared" ref="F111:I111" si="16">F47</f>
        <v>0</v>
      </c>
      <c r="G111" s="1172">
        <f>G47</f>
        <v>0</v>
      </c>
      <c r="H111" s="1172">
        <f>H47</f>
        <v>0</v>
      </c>
      <c r="I111" s="1172">
        <f t="shared" si="16"/>
        <v>0</v>
      </c>
      <c r="J111" s="1172">
        <f>J47</f>
        <v>0</v>
      </c>
      <c r="K111" s="1172">
        <f>K47</f>
        <v>0</v>
      </c>
      <c r="L111" s="817">
        <f>SUM(G111:K111)</f>
        <v>0</v>
      </c>
      <c r="M111" s="97"/>
      <c r="N111" s="1172">
        <f>N47</f>
        <v>0</v>
      </c>
      <c r="O111" s="1172">
        <f>O47</f>
        <v>0</v>
      </c>
      <c r="P111" s="1172">
        <f t="shared" ref="P111:S111" si="17">P47</f>
        <v>0</v>
      </c>
      <c r="Q111" s="1172">
        <f t="shared" si="17"/>
        <v>0</v>
      </c>
      <c r="R111" s="1172">
        <f t="shared" si="17"/>
        <v>0</v>
      </c>
      <c r="S111" s="1172">
        <f t="shared" si="17"/>
        <v>0</v>
      </c>
      <c r="T111" s="817">
        <f>SUM(O111:S111)</f>
        <v>0</v>
      </c>
      <c r="U111" s="97"/>
      <c r="V111" s="1172">
        <f t="shared" ref="V111:AA111" si="18">V47</f>
        <v>0</v>
      </c>
      <c r="W111" s="1172">
        <f>W47</f>
        <v>0</v>
      </c>
      <c r="X111" s="1172">
        <f t="shared" si="18"/>
        <v>0</v>
      </c>
      <c r="Y111" s="1172">
        <f t="shared" si="18"/>
        <v>0</v>
      </c>
      <c r="Z111" s="1172">
        <f t="shared" si="18"/>
        <v>0</v>
      </c>
      <c r="AA111" s="1172">
        <f t="shared" si="18"/>
        <v>0</v>
      </c>
      <c r="AB111" s="817">
        <f>SUM(W111:AA111)</f>
        <v>0</v>
      </c>
      <c r="AC111" s="97"/>
      <c r="AD111" s="1172">
        <f t="shared" ref="AD111:AI111" si="19">AD47</f>
        <v>0</v>
      </c>
      <c r="AE111" s="1172">
        <f t="shared" si="19"/>
        <v>0</v>
      </c>
      <c r="AF111" s="1172">
        <f t="shared" si="19"/>
        <v>0</v>
      </c>
      <c r="AG111" s="1172">
        <f t="shared" si="19"/>
        <v>0</v>
      </c>
      <c r="AH111" s="1172">
        <f t="shared" si="19"/>
        <v>0</v>
      </c>
      <c r="AI111" s="1172">
        <f t="shared" si="19"/>
        <v>0</v>
      </c>
      <c r="AJ111" s="817">
        <f>SUM(AE111:AI111)</f>
        <v>0</v>
      </c>
    </row>
    <row r="112" spans="1:36" ht="12.75" customHeight="1">
      <c r="A112" s="689" t="s">
        <v>16</v>
      </c>
      <c r="B112" s="692" t="s">
        <v>1019</v>
      </c>
      <c r="C112" s="260" t="s">
        <v>10</v>
      </c>
      <c r="D112" s="793" t="s">
        <v>659</v>
      </c>
      <c r="F112" s="828"/>
      <c r="G112" s="1172">
        <f>F112+O112-W112+AE112</f>
        <v>0</v>
      </c>
      <c r="H112" s="1172">
        <f>G112+P112-X112+AF112</f>
        <v>0</v>
      </c>
      <c r="I112" s="1172">
        <f t="shared" ref="G112:K119" si="20">H112+Q112-Y112+AG112</f>
        <v>0</v>
      </c>
      <c r="J112" s="1172">
        <f t="shared" si="20"/>
        <v>0</v>
      </c>
      <c r="K112" s="1172">
        <f t="shared" si="20"/>
        <v>0</v>
      </c>
      <c r="L112" s="817">
        <f t="shared" ref="L112:L121" si="21">SUM(G112:K112)</f>
        <v>0</v>
      </c>
      <c r="M112" s="97"/>
      <c r="N112" s="828"/>
      <c r="O112" s="828"/>
      <c r="P112" s="828"/>
      <c r="Q112" s="828"/>
      <c r="R112" s="828"/>
      <c r="S112" s="828"/>
      <c r="T112" s="817">
        <f>SUM(O112:S112)</f>
        <v>0</v>
      </c>
      <c r="U112" s="97"/>
      <c r="V112" s="828"/>
      <c r="W112" s="828"/>
      <c r="X112" s="828"/>
      <c r="Y112" s="828"/>
      <c r="Z112" s="828"/>
      <c r="AA112" s="828"/>
      <c r="AB112" s="817">
        <f t="shared" ref="AB112:AB121" si="22">SUM(W112:AA112)</f>
        <v>0</v>
      </c>
      <c r="AC112" s="97"/>
      <c r="AD112" s="828"/>
      <c r="AE112" s="828"/>
      <c r="AF112" s="828"/>
      <c r="AG112" s="828"/>
      <c r="AH112" s="828"/>
      <c r="AI112" s="828"/>
      <c r="AJ112" s="817">
        <f t="shared" ref="AJ112:AJ122" si="23">SUM(AE112:AI112)</f>
        <v>0</v>
      </c>
    </row>
    <row r="113" spans="1:36" ht="12.75" customHeight="1">
      <c r="A113" s="689" t="s">
        <v>16</v>
      </c>
      <c r="B113" s="689" t="s">
        <v>714</v>
      </c>
      <c r="C113" s="260" t="s">
        <v>703</v>
      </c>
      <c r="D113" s="793" t="s">
        <v>659</v>
      </c>
      <c r="F113" s="828"/>
      <c r="G113" s="1172">
        <f t="shared" si="20"/>
        <v>0</v>
      </c>
      <c r="H113" s="1172">
        <f t="shared" si="20"/>
        <v>0</v>
      </c>
      <c r="I113" s="1172">
        <f t="shared" si="20"/>
        <v>0</v>
      </c>
      <c r="J113" s="1172">
        <f t="shared" si="20"/>
        <v>0</v>
      </c>
      <c r="K113" s="1172">
        <f t="shared" si="20"/>
        <v>0</v>
      </c>
      <c r="L113" s="817">
        <f t="shared" si="21"/>
        <v>0</v>
      </c>
      <c r="M113" s="97"/>
      <c r="N113" s="828"/>
      <c r="O113" s="828"/>
      <c r="P113" s="828"/>
      <c r="Q113" s="828"/>
      <c r="R113" s="828"/>
      <c r="S113" s="828"/>
      <c r="T113" s="817">
        <f t="shared" ref="T113:T121" si="24">SUM(O113:S113)</f>
        <v>0</v>
      </c>
      <c r="U113" s="97"/>
      <c r="V113" s="828"/>
      <c r="W113" s="828"/>
      <c r="X113" s="828"/>
      <c r="Y113" s="828"/>
      <c r="Z113" s="828"/>
      <c r="AA113" s="828"/>
      <c r="AB113" s="817">
        <f t="shared" si="22"/>
        <v>0</v>
      </c>
      <c r="AC113" s="97"/>
      <c r="AD113" s="828"/>
      <c r="AE113" s="828"/>
      <c r="AF113" s="828"/>
      <c r="AG113" s="828"/>
      <c r="AH113" s="828"/>
      <c r="AI113" s="828"/>
      <c r="AJ113" s="817">
        <f t="shared" si="23"/>
        <v>0</v>
      </c>
    </row>
    <row r="114" spans="1:36" ht="12.75" customHeight="1">
      <c r="A114" s="689" t="s">
        <v>145</v>
      </c>
      <c r="B114" s="692" t="s">
        <v>1013</v>
      </c>
      <c r="C114" s="260" t="s">
        <v>11</v>
      </c>
      <c r="D114" s="793" t="s">
        <v>659</v>
      </c>
      <c r="F114" s="828"/>
      <c r="G114" s="1172">
        <f t="shared" ref="G114:G122" si="25">F114+O114-W114+AE114</f>
        <v>0</v>
      </c>
      <c r="H114" s="1172">
        <f t="shared" si="20"/>
        <v>0</v>
      </c>
      <c r="I114" s="1172">
        <f t="shared" si="20"/>
        <v>0</v>
      </c>
      <c r="J114" s="1172">
        <f t="shared" si="20"/>
        <v>0</v>
      </c>
      <c r="K114" s="1172">
        <f t="shared" si="20"/>
        <v>0</v>
      </c>
      <c r="L114" s="817">
        <f t="shared" si="21"/>
        <v>0</v>
      </c>
      <c r="M114" s="97"/>
      <c r="N114" s="828"/>
      <c r="O114" s="828"/>
      <c r="P114" s="828"/>
      <c r="Q114" s="828"/>
      <c r="R114" s="828"/>
      <c r="S114" s="828"/>
      <c r="T114" s="817">
        <f t="shared" si="24"/>
        <v>0</v>
      </c>
      <c r="U114" s="97"/>
      <c r="V114" s="828"/>
      <c r="W114" s="828"/>
      <c r="X114" s="828"/>
      <c r="Y114" s="828"/>
      <c r="Z114" s="828"/>
      <c r="AA114" s="828"/>
      <c r="AB114" s="817">
        <f t="shared" si="22"/>
        <v>0</v>
      </c>
      <c r="AC114" s="97"/>
      <c r="AD114" s="828"/>
      <c r="AE114" s="828"/>
      <c r="AF114" s="828"/>
      <c r="AG114" s="828"/>
      <c r="AH114" s="828"/>
      <c r="AI114" s="828"/>
      <c r="AJ114" s="817">
        <f t="shared" si="23"/>
        <v>0</v>
      </c>
    </row>
    <row r="115" spans="1:36" ht="12.75" customHeight="1">
      <c r="A115" s="689" t="s">
        <v>145</v>
      </c>
      <c r="B115" s="692" t="s">
        <v>1014</v>
      </c>
      <c r="C115" s="260" t="s">
        <v>11</v>
      </c>
      <c r="D115" s="793" t="s">
        <v>659</v>
      </c>
      <c r="F115" s="828"/>
      <c r="G115" s="1172">
        <f t="shared" si="25"/>
        <v>0</v>
      </c>
      <c r="H115" s="1172">
        <f t="shared" si="20"/>
        <v>0</v>
      </c>
      <c r="I115" s="1172">
        <f t="shared" si="20"/>
        <v>0</v>
      </c>
      <c r="J115" s="1172">
        <f t="shared" si="20"/>
        <v>0</v>
      </c>
      <c r="K115" s="1172">
        <f t="shared" si="20"/>
        <v>0</v>
      </c>
      <c r="L115" s="817">
        <f t="shared" si="21"/>
        <v>0</v>
      </c>
      <c r="M115" s="97"/>
      <c r="N115" s="828"/>
      <c r="O115" s="828"/>
      <c r="P115" s="828"/>
      <c r="Q115" s="828"/>
      <c r="R115" s="828"/>
      <c r="S115" s="828"/>
      <c r="T115" s="817">
        <f t="shared" si="24"/>
        <v>0</v>
      </c>
      <c r="U115" s="97"/>
      <c r="V115" s="828"/>
      <c r="W115" s="828"/>
      <c r="X115" s="828"/>
      <c r="Y115" s="828"/>
      <c r="Z115" s="828"/>
      <c r="AA115" s="828"/>
      <c r="AB115" s="817">
        <f t="shared" si="22"/>
        <v>0</v>
      </c>
      <c r="AC115" s="97"/>
      <c r="AD115" s="828"/>
      <c r="AE115" s="828"/>
      <c r="AF115" s="828"/>
      <c r="AG115" s="828"/>
      <c r="AH115" s="828"/>
      <c r="AI115" s="828"/>
      <c r="AJ115" s="817">
        <f t="shared" si="23"/>
        <v>0</v>
      </c>
    </row>
    <row r="116" spans="1:36" ht="12.75" customHeight="1">
      <c r="A116" s="689" t="s">
        <v>145</v>
      </c>
      <c r="B116" s="692" t="s">
        <v>1016</v>
      </c>
      <c r="C116" s="260" t="s">
        <v>11</v>
      </c>
      <c r="D116" s="793" t="s">
        <v>659</v>
      </c>
      <c r="F116" s="828"/>
      <c r="G116" s="1172">
        <f t="shared" si="25"/>
        <v>0</v>
      </c>
      <c r="H116" s="1172">
        <f t="shared" si="20"/>
        <v>0</v>
      </c>
      <c r="I116" s="1172">
        <f t="shared" si="20"/>
        <v>0</v>
      </c>
      <c r="J116" s="1172">
        <f t="shared" si="20"/>
        <v>0</v>
      </c>
      <c r="K116" s="1172">
        <f t="shared" si="20"/>
        <v>0</v>
      </c>
      <c r="L116" s="817">
        <f t="shared" si="21"/>
        <v>0</v>
      </c>
      <c r="M116" s="97"/>
      <c r="N116" s="828"/>
      <c r="O116" s="828"/>
      <c r="P116" s="828"/>
      <c r="Q116" s="828"/>
      <c r="R116" s="828"/>
      <c r="S116" s="828"/>
      <c r="T116" s="817">
        <f t="shared" si="24"/>
        <v>0</v>
      </c>
      <c r="U116" s="97"/>
      <c r="V116" s="828"/>
      <c r="W116" s="828"/>
      <c r="X116" s="828"/>
      <c r="Y116" s="828"/>
      <c r="Z116" s="828"/>
      <c r="AA116" s="828"/>
      <c r="AB116" s="817">
        <f t="shared" si="22"/>
        <v>0</v>
      </c>
      <c r="AC116" s="97"/>
      <c r="AD116" s="828"/>
      <c r="AE116" s="828"/>
      <c r="AF116" s="828"/>
      <c r="AG116" s="828"/>
      <c r="AH116" s="828"/>
      <c r="AI116" s="828"/>
      <c r="AJ116" s="817">
        <f>SUM(AE116:AI116)</f>
        <v>0</v>
      </c>
    </row>
    <row r="117" spans="1:36" ht="12.75" customHeight="1">
      <c r="A117" s="689" t="s">
        <v>145</v>
      </c>
      <c r="B117" s="692" t="s">
        <v>1015</v>
      </c>
      <c r="C117" s="260" t="s">
        <v>52</v>
      </c>
      <c r="D117" s="793" t="s">
        <v>659</v>
      </c>
      <c r="F117" s="828"/>
      <c r="G117" s="1172">
        <f t="shared" si="25"/>
        <v>0</v>
      </c>
      <c r="H117" s="1172">
        <f t="shared" si="20"/>
        <v>0</v>
      </c>
      <c r="I117" s="1172">
        <f t="shared" si="20"/>
        <v>0</v>
      </c>
      <c r="J117" s="1172">
        <f t="shared" si="20"/>
        <v>0</v>
      </c>
      <c r="K117" s="1172">
        <f>J117+S117-AA117+AI117</f>
        <v>0</v>
      </c>
      <c r="L117" s="817">
        <f t="shared" si="21"/>
        <v>0</v>
      </c>
      <c r="M117" s="97"/>
      <c r="N117" s="828"/>
      <c r="O117" s="828"/>
      <c r="P117" s="828"/>
      <c r="Q117" s="828"/>
      <c r="R117" s="828"/>
      <c r="S117" s="828"/>
      <c r="T117" s="817">
        <f t="shared" si="24"/>
        <v>0</v>
      </c>
      <c r="U117" s="97"/>
      <c r="V117" s="828"/>
      <c r="W117" s="828"/>
      <c r="X117" s="828"/>
      <c r="Y117" s="828"/>
      <c r="Z117" s="828"/>
      <c r="AA117" s="828"/>
      <c r="AB117" s="817">
        <f t="shared" si="22"/>
        <v>0</v>
      </c>
      <c r="AC117" s="97"/>
      <c r="AD117" s="828"/>
      <c r="AE117" s="828"/>
      <c r="AF117" s="828"/>
      <c r="AG117" s="828"/>
      <c r="AH117" s="828"/>
      <c r="AI117" s="828"/>
      <c r="AJ117" s="817">
        <f t="shared" si="23"/>
        <v>0</v>
      </c>
    </row>
    <row r="118" spans="1:36" ht="12.75" customHeight="1">
      <c r="A118" s="689" t="s">
        <v>145</v>
      </c>
      <c r="B118" s="692" t="s">
        <v>1015</v>
      </c>
      <c r="C118" s="260" t="s">
        <v>53</v>
      </c>
      <c r="D118" s="793" t="s">
        <v>659</v>
      </c>
      <c r="F118" s="828"/>
      <c r="G118" s="1172">
        <f t="shared" si="25"/>
        <v>0</v>
      </c>
      <c r="H118" s="1172">
        <f t="shared" si="20"/>
        <v>0</v>
      </c>
      <c r="I118" s="1172">
        <f t="shared" si="20"/>
        <v>0</v>
      </c>
      <c r="J118" s="1172">
        <f t="shared" si="20"/>
        <v>0</v>
      </c>
      <c r="K118" s="1172">
        <f t="shared" si="20"/>
        <v>0</v>
      </c>
      <c r="L118" s="817">
        <f t="shared" si="21"/>
        <v>0</v>
      </c>
      <c r="M118" s="97"/>
      <c r="N118" s="828"/>
      <c r="O118" s="828"/>
      <c r="P118" s="828"/>
      <c r="Q118" s="828"/>
      <c r="R118" s="828"/>
      <c r="S118" s="828"/>
      <c r="T118" s="817">
        <f t="shared" si="24"/>
        <v>0</v>
      </c>
      <c r="U118" s="97"/>
      <c r="V118" s="828"/>
      <c r="W118" s="828"/>
      <c r="X118" s="828"/>
      <c r="Y118" s="828"/>
      <c r="Z118" s="828"/>
      <c r="AA118" s="828"/>
      <c r="AB118" s="817">
        <f t="shared" si="22"/>
        <v>0</v>
      </c>
      <c r="AC118" s="97"/>
      <c r="AD118" s="828"/>
      <c r="AE118" s="828"/>
      <c r="AF118" s="828"/>
      <c r="AG118" s="828"/>
      <c r="AH118" s="828"/>
      <c r="AI118" s="828"/>
      <c r="AJ118" s="817">
        <f t="shared" si="23"/>
        <v>0</v>
      </c>
    </row>
    <row r="119" spans="1:36" ht="12.75" customHeight="1">
      <c r="A119" s="689" t="s">
        <v>145</v>
      </c>
      <c r="B119" s="692" t="s">
        <v>1015</v>
      </c>
      <c r="C119" s="260" t="s">
        <v>6</v>
      </c>
      <c r="D119" s="793" t="s">
        <v>659</v>
      </c>
      <c r="F119" s="828"/>
      <c r="G119" s="1172">
        <f t="shared" si="25"/>
        <v>0</v>
      </c>
      <c r="H119" s="1172">
        <f t="shared" si="20"/>
        <v>0</v>
      </c>
      <c r="I119" s="1172">
        <f t="shared" si="20"/>
        <v>0</v>
      </c>
      <c r="J119" s="1172">
        <f t="shared" si="20"/>
        <v>0</v>
      </c>
      <c r="K119" s="1172">
        <f t="shared" si="20"/>
        <v>0</v>
      </c>
      <c r="L119" s="817">
        <f t="shared" si="21"/>
        <v>0</v>
      </c>
      <c r="M119" s="97"/>
      <c r="N119" s="828"/>
      <c r="O119" s="828"/>
      <c r="P119" s="828"/>
      <c r="Q119" s="828"/>
      <c r="R119" s="828"/>
      <c r="S119" s="828"/>
      <c r="T119" s="817">
        <f t="shared" si="24"/>
        <v>0</v>
      </c>
      <c r="U119" s="97"/>
      <c r="V119" s="828"/>
      <c r="W119" s="828"/>
      <c r="X119" s="828"/>
      <c r="Y119" s="828"/>
      <c r="Z119" s="828"/>
      <c r="AA119" s="828"/>
      <c r="AB119" s="817">
        <f t="shared" si="22"/>
        <v>0</v>
      </c>
      <c r="AC119" s="97"/>
      <c r="AD119" s="828"/>
      <c r="AE119" s="828"/>
      <c r="AF119" s="828"/>
      <c r="AG119" s="828"/>
      <c r="AH119" s="828"/>
      <c r="AI119" s="828"/>
      <c r="AJ119" s="817">
        <f>SUM(AE119:AI119)</f>
        <v>0</v>
      </c>
    </row>
    <row r="120" spans="1:36" ht="12.75" customHeight="1">
      <c r="A120" s="689" t="s">
        <v>14</v>
      </c>
      <c r="B120" s="692" t="s">
        <v>1017</v>
      </c>
      <c r="C120" s="260" t="s">
        <v>52</v>
      </c>
      <c r="D120" s="793" t="s">
        <v>710</v>
      </c>
      <c r="F120" s="828"/>
      <c r="G120" s="1172">
        <f t="shared" si="25"/>
        <v>0</v>
      </c>
      <c r="H120" s="1172">
        <f t="shared" ref="H120:K122" si="26">G120+P120-X120+AF120</f>
        <v>0</v>
      </c>
      <c r="I120" s="1172">
        <f t="shared" si="26"/>
        <v>0</v>
      </c>
      <c r="J120" s="1172">
        <f t="shared" si="26"/>
        <v>0</v>
      </c>
      <c r="K120" s="1172">
        <f t="shared" si="26"/>
        <v>0</v>
      </c>
      <c r="L120" s="817">
        <f t="shared" si="21"/>
        <v>0</v>
      </c>
      <c r="M120" s="97"/>
      <c r="N120" s="828"/>
      <c r="O120" s="828"/>
      <c r="P120" s="828"/>
      <c r="Q120" s="828"/>
      <c r="R120" s="828"/>
      <c r="S120" s="828"/>
      <c r="T120" s="817">
        <f t="shared" si="24"/>
        <v>0</v>
      </c>
      <c r="U120" s="97"/>
      <c r="V120" s="828"/>
      <c r="W120" s="828"/>
      <c r="X120" s="828"/>
      <c r="Y120" s="828"/>
      <c r="Z120" s="828"/>
      <c r="AA120" s="828"/>
      <c r="AB120" s="817">
        <f t="shared" si="22"/>
        <v>0</v>
      </c>
      <c r="AC120" s="97"/>
      <c r="AD120" s="828"/>
      <c r="AE120" s="828"/>
      <c r="AF120" s="828"/>
      <c r="AG120" s="828"/>
      <c r="AH120" s="828"/>
      <c r="AI120" s="828"/>
      <c r="AJ120" s="817">
        <f t="shared" si="23"/>
        <v>0</v>
      </c>
    </row>
    <row r="121" spans="1:36" ht="12.75" customHeight="1">
      <c r="A121" s="689" t="s">
        <v>14</v>
      </c>
      <c r="B121" s="692" t="s">
        <v>1017</v>
      </c>
      <c r="C121" s="260" t="s">
        <v>53</v>
      </c>
      <c r="D121" s="793" t="s">
        <v>710</v>
      </c>
      <c r="F121" s="828"/>
      <c r="G121" s="1172">
        <f t="shared" si="25"/>
        <v>0</v>
      </c>
      <c r="H121" s="1172">
        <f t="shared" si="26"/>
        <v>0</v>
      </c>
      <c r="I121" s="1172">
        <f t="shared" si="26"/>
        <v>0</v>
      </c>
      <c r="J121" s="1172">
        <f t="shared" si="26"/>
        <v>0</v>
      </c>
      <c r="K121" s="1172">
        <f t="shared" si="26"/>
        <v>0</v>
      </c>
      <c r="L121" s="817">
        <f t="shared" si="21"/>
        <v>0</v>
      </c>
      <c r="M121" s="97"/>
      <c r="N121" s="828"/>
      <c r="O121" s="828"/>
      <c r="P121" s="828"/>
      <c r="Q121" s="828"/>
      <c r="R121" s="828"/>
      <c r="S121" s="828"/>
      <c r="T121" s="817">
        <f t="shared" si="24"/>
        <v>0</v>
      </c>
      <c r="U121" s="97"/>
      <c r="V121" s="828"/>
      <c r="W121" s="828"/>
      <c r="X121" s="828"/>
      <c r="Y121" s="828"/>
      <c r="Z121" s="828"/>
      <c r="AA121" s="828"/>
      <c r="AB121" s="817">
        <f t="shared" si="22"/>
        <v>0</v>
      </c>
      <c r="AC121" s="97"/>
      <c r="AD121" s="828"/>
      <c r="AE121" s="828"/>
      <c r="AF121" s="828"/>
      <c r="AG121" s="828"/>
      <c r="AH121" s="828"/>
      <c r="AI121" s="828"/>
      <c r="AJ121" s="817">
        <f t="shared" si="23"/>
        <v>0</v>
      </c>
    </row>
    <row r="122" spans="1:36" ht="12.75" customHeight="1">
      <c r="A122" s="260" t="s">
        <v>14</v>
      </c>
      <c r="B122" s="1037" t="s">
        <v>1017</v>
      </c>
      <c r="C122" s="260" t="s">
        <v>6</v>
      </c>
      <c r="D122" s="793" t="s">
        <v>710</v>
      </c>
      <c r="F122" s="828"/>
      <c r="G122" s="1172">
        <f t="shared" si="25"/>
        <v>0</v>
      </c>
      <c r="H122" s="1172">
        <f t="shared" si="26"/>
        <v>0</v>
      </c>
      <c r="I122" s="1172">
        <f t="shared" si="26"/>
        <v>0</v>
      </c>
      <c r="J122" s="1172">
        <f t="shared" si="26"/>
        <v>0</v>
      </c>
      <c r="K122" s="1172">
        <f t="shared" si="26"/>
        <v>0</v>
      </c>
      <c r="L122" s="817">
        <f>SUM(G122:K122)</f>
        <v>0</v>
      </c>
      <c r="M122" s="97"/>
      <c r="N122" s="828"/>
      <c r="O122" s="828"/>
      <c r="P122" s="828"/>
      <c r="Q122" s="828"/>
      <c r="R122" s="828"/>
      <c r="S122" s="828"/>
      <c r="T122" s="817">
        <f>SUM(O122:S122)</f>
        <v>0</v>
      </c>
      <c r="U122" s="97"/>
      <c r="V122" s="828"/>
      <c r="W122" s="828"/>
      <c r="X122" s="828"/>
      <c r="Y122" s="828"/>
      <c r="Z122" s="828"/>
      <c r="AA122" s="828"/>
      <c r="AB122" s="817">
        <f>SUM(W122:AA122)</f>
        <v>0</v>
      </c>
      <c r="AC122" s="97"/>
      <c r="AD122" s="828"/>
      <c r="AE122" s="828"/>
      <c r="AF122" s="828"/>
      <c r="AG122" s="828"/>
      <c r="AH122" s="828"/>
      <c r="AI122" s="828"/>
      <c r="AJ122" s="817">
        <f t="shared" si="23"/>
        <v>0</v>
      </c>
    </row>
    <row r="123" spans="1:36" ht="12.75" customHeight="1">
      <c r="M123" s="65"/>
    </row>
    <row r="124" spans="1:36" s="1035" customFormat="1" ht="12.75" customHeight="1">
      <c r="B124" s="1036"/>
      <c r="D124" s="963"/>
      <c r="E124" s="1163"/>
      <c r="F124" s="1163"/>
      <c r="G124" s="1163"/>
    </row>
    <row r="125" spans="1:36" s="1035" customFormat="1" ht="12.75" customHeight="1">
      <c r="A125" s="1522" t="s">
        <v>997</v>
      </c>
      <c r="B125" s="1036"/>
      <c r="D125" s="963"/>
      <c r="F125" s="776">
        <v>2010</v>
      </c>
      <c r="G125" s="776">
        <v>2011</v>
      </c>
      <c r="H125" s="776">
        <v>2012</v>
      </c>
      <c r="I125" s="776">
        <v>2013</v>
      </c>
      <c r="J125" s="776">
        <v>2014</v>
      </c>
      <c r="K125" s="792">
        <v>2015</v>
      </c>
      <c r="L125" s="791" t="s">
        <v>2</v>
      </c>
    </row>
    <row r="126" spans="1:36" s="1035" customFormat="1" ht="12.75" customHeight="1">
      <c r="A126" s="52" t="s">
        <v>651</v>
      </c>
      <c r="B126" s="52"/>
      <c r="C126" s="125" t="s">
        <v>650</v>
      </c>
      <c r="D126" s="125" t="s">
        <v>653</v>
      </c>
      <c r="F126" s="773" t="s">
        <v>0</v>
      </c>
      <c r="G126" s="773" t="s">
        <v>1</v>
      </c>
      <c r="H126" s="773"/>
      <c r="I126" s="773"/>
      <c r="J126" s="773"/>
      <c r="K126" s="790"/>
      <c r="L126" s="777" t="s">
        <v>1</v>
      </c>
    </row>
    <row r="127" spans="1:36" s="1035" customFormat="1" ht="12.75" customHeight="1">
      <c r="A127" s="1042" t="s">
        <v>996</v>
      </c>
      <c r="B127" s="1037"/>
      <c r="C127" s="1037" t="s">
        <v>10</v>
      </c>
      <c r="D127" s="1156" t="s">
        <v>819</v>
      </c>
      <c r="F127" s="988"/>
      <c r="G127" s="988"/>
      <c r="H127" s="988"/>
      <c r="I127" s="988"/>
      <c r="J127" s="988"/>
      <c r="K127" s="988"/>
      <c r="L127" s="817">
        <f>SUM(G127:K127)</f>
        <v>0</v>
      </c>
    </row>
    <row r="128" spans="1:36" s="1035" customFormat="1" ht="12.75" customHeight="1">
      <c r="A128" s="1042" t="s">
        <v>996</v>
      </c>
      <c r="B128" s="1037"/>
      <c r="C128" s="1037" t="s">
        <v>11</v>
      </c>
      <c r="D128" s="1156" t="s">
        <v>819</v>
      </c>
      <c r="F128" s="988"/>
      <c r="G128" s="988"/>
      <c r="H128" s="988"/>
      <c r="I128" s="988"/>
      <c r="J128" s="988"/>
      <c r="K128" s="988"/>
      <c r="L128" s="817">
        <f t="shared" ref="L128:L134" si="27">SUM(G128:K128)</f>
        <v>0</v>
      </c>
    </row>
    <row r="129" spans="1:13" s="1035" customFormat="1" ht="12.75" customHeight="1">
      <c r="A129" s="1042" t="s">
        <v>998</v>
      </c>
      <c r="B129" s="1037"/>
      <c r="C129" s="1037" t="s">
        <v>5</v>
      </c>
      <c r="D129" s="1156" t="s">
        <v>819</v>
      </c>
      <c r="F129" s="988"/>
      <c r="G129" s="988"/>
      <c r="H129" s="988"/>
      <c r="I129" s="988"/>
      <c r="J129" s="988"/>
      <c r="K129" s="988"/>
      <c r="L129" s="817">
        <f t="shared" si="27"/>
        <v>0</v>
      </c>
    </row>
    <row r="130" spans="1:13" s="1035" customFormat="1" ht="12.75" customHeight="1">
      <c r="A130" s="1042" t="s">
        <v>998</v>
      </c>
      <c r="B130" s="1037"/>
      <c r="C130" s="1037" t="s">
        <v>6</v>
      </c>
      <c r="D130" s="1156" t="s">
        <v>819</v>
      </c>
      <c r="F130" s="988"/>
      <c r="G130" s="988"/>
      <c r="H130" s="988"/>
      <c r="I130" s="988"/>
      <c r="J130" s="988"/>
      <c r="K130" s="988"/>
      <c r="L130" s="817">
        <f t="shared" si="27"/>
        <v>0</v>
      </c>
    </row>
    <row r="131" spans="1:13" s="1035" customFormat="1" ht="12.75" customHeight="1">
      <c r="A131" s="1042" t="s">
        <v>999</v>
      </c>
      <c r="B131" s="1037"/>
      <c r="C131" s="1037" t="s">
        <v>10</v>
      </c>
      <c r="D131" s="1156" t="s">
        <v>146</v>
      </c>
      <c r="F131" s="1712" t="str">
        <f t="shared" ref="F131:K131" si="28">IF(F127&gt;0,F127/F8,"")</f>
        <v/>
      </c>
      <c r="G131" s="1712" t="str">
        <f t="shared" si="28"/>
        <v/>
      </c>
      <c r="H131" s="1712" t="str">
        <f t="shared" si="28"/>
        <v/>
      </c>
      <c r="I131" s="1712" t="str">
        <f t="shared" si="28"/>
        <v/>
      </c>
      <c r="J131" s="1712" t="str">
        <f t="shared" si="28"/>
        <v/>
      </c>
      <c r="K131" s="1712" t="str">
        <f t="shared" si="28"/>
        <v/>
      </c>
      <c r="L131" s="817">
        <f t="shared" si="27"/>
        <v>0</v>
      </c>
    </row>
    <row r="132" spans="1:13" s="1035" customFormat="1" ht="12.75" customHeight="1">
      <c r="A132" s="1042" t="s">
        <v>999</v>
      </c>
      <c r="B132" s="1037"/>
      <c r="C132" s="1037" t="s">
        <v>11</v>
      </c>
      <c r="D132" s="1156" t="s">
        <v>146</v>
      </c>
      <c r="F132" s="1712" t="str">
        <f t="shared" ref="F132:K132" si="29">IF(F128&gt;0,F128/(F27+F28),"")</f>
        <v/>
      </c>
      <c r="G132" s="1712" t="str">
        <f t="shared" si="29"/>
        <v/>
      </c>
      <c r="H132" s="1712" t="str">
        <f t="shared" si="29"/>
        <v/>
      </c>
      <c r="I132" s="1712" t="str">
        <f t="shared" si="29"/>
        <v/>
      </c>
      <c r="J132" s="1712" t="str">
        <f t="shared" si="29"/>
        <v/>
      </c>
      <c r="K132" s="1712" t="str">
        <f t="shared" si="29"/>
        <v/>
      </c>
      <c r="L132" s="817">
        <f t="shared" si="27"/>
        <v>0</v>
      </c>
    </row>
    <row r="133" spans="1:13" s="1035" customFormat="1" ht="12.75" customHeight="1">
      <c r="A133" s="1042" t="s">
        <v>1000</v>
      </c>
      <c r="B133" s="1037"/>
      <c r="C133" s="1037" t="s">
        <v>5</v>
      </c>
      <c r="D133" s="1156" t="s">
        <v>146</v>
      </c>
      <c r="F133" s="1712" t="str">
        <f t="shared" ref="F133:K133" si="30">IF(F129&gt;0,F129/(F53+F55),"")</f>
        <v/>
      </c>
      <c r="G133" s="1712" t="str">
        <f t="shared" si="30"/>
        <v/>
      </c>
      <c r="H133" s="1712" t="str">
        <f t="shared" si="30"/>
        <v/>
      </c>
      <c r="I133" s="1712" t="str">
        <f t="shared" si="30"/>
        <v/>
      </c>
      <c r="J133" s="1712" t="str">
        <f t="shared" si="30"/>
        <v/>
      </c>
      <c r="K133" s="1712" t="str">
        <f t="shared" si="30"/>
        <v/>
      </c>
      <c r="L133" s="817">
        <f t="shared" si="27"/>
        <v>0</v>
      </c>
    </row>
    <row r="134" spans="1:13" s="1035" customFormat="1" ht="12.75" customHeight="1">
      <c r="A134" s="1042" t="s">
        <v>1000</v>
      </c>
      <c r="B134" s="1037"/>
      <c r="C134" s="1037" t="s">
        <v>6</v>
      </c>
      <c r="D134" s="1156" t="s">
        <v>146</v>
      </c>
      <c r="F134" s="1712" t="str">
        <f>IF(F130&gt;0,F130/F88,"")</f>
        <v/>
      </c>
      <c r="G134" s="1712" t="str">
        <f t="shared" ref="G134:K134" si="31">IF(G130&gt;0,G130/G88,"")</f>
        <v/>
      </c>
      <c r="H134" s="1712" t="str">
        <f t="shared" si="31"/>
        <v/>
      </c>
      <c r="I134" s="1712" t="str">
        <f t="shared" si="31"/>
        <v/>
      </c>
      <c r="J134" s="1712" t="str">
        <f t="shared" si="31"/>
        <v/>
      </c>
      <c r="K134" s="1712" t="str">
        <f t="shared" si="31"/>
        <v/>
      </c>
      <c r="L134" s="817">
        <f t="shared" si="27"/>
        <v>0</v>
      </c>
    </row>
    <row r="135" spans="1:13">
      <c r="M135" s="129"/>
    </row>
    <row r="136" spans="1:13">
      <c r="M136" s="129"/>
    </row>
    <row r="137" spans="1:13">
      <c r="M137" s="129"/>
    </row>
    <row r="138" spans="1:13">
      <c r="M138" s="129"/>
    </row>
    <row r="139" spans="1:13">
      <c r="M139" s="129"/>
    </row>
    <row r="140" spans="1:13">
      <c r="M140" s="129"/>
    </row>
    <row r="141" spans="1:13">
      <c r="M141" s="129"/>
    </row>
    <row r="142" spans="1:13">
      <c r="M142" s="129"/>
    </row>
    <row r="143" spans="1:13">
      <c r="M143" s="129"/>
    </row>
    <row r="144" spans="1:13">
      <c r="M144" s="129"/>
    </row>
    <row r="145" spans="13:13">
      <c r="M145" s="129"/>
    </row>
    <row r="146" spans="13:13">
      <c r="M146" s="129"/>
    </row>
    <row r="147" spans="13:13">
      <c r="M147" s="129"/>
    </row>
    <row r="148" spans="13:13">
      <c r="M148" s="129"/>
    </row>
    <row r="149" spans="13:13">
      <c r="M149" s="129"/>
    </row>
    <row r="150" spans="13:13">
      <c r="M150" s="129"/>
    </row>
    <row r="151" spans="13:13">
      <c r="M151" s="129"/>
    </row>
    <row r="152" spans="13:13">
      <c r="M152" s="129"/>
    </row>
    <row r="153" spans="13:13">
      <c r="M153" s="129"/>
    </row>
    <row r="154" spans="13:13">
      <c r="M154" s="129"/>
    </row>
    <row r="155" spans="13:13">
      <c r="M155" s="129"/>
    </row>
    <row r="156" spans="13:13">
      <c r="M156" s="129"/>
    </row>
    <row r="157" spans="13:13">
      <c r="M157" s="129"/>
    </row>
    <row r="158" spans="13:13">
      <c r="M158" s="129"/>
    </row>
    <row r="159" spans="13:13">
      <c r="M159" s="129"/>
    </row>
    <row r="160" spans="13:13">
      <c r="M160" s="129"/>
    </row>
    <row r="161" spans="13:13">
      <c r="M161" s="129"/>
    </row>
    <row r="162" spans="13:13">
      <c r="M162" s="129"/>
    </row>
    <row r="163" spans="13:13">
      <c r="M163" s="129"/>
    </row>
    <row r="164" spans="13:13">
      <c r="M164" s="129"/>
    </row>
    <row r="165" spans="13:13">
      <c r="M165" s="129"/>
    </row>
    <row r="166" spans="13:13">
      <c r="M166" s="129"/>
    </row>
    <row r="167" spans="13:13">
      <c r="M167" s="129"/>
    </row>
    <row r="168" spans="13:13">
      <c r="M168" s="129"/>
    </row>
    <row r="169" spans="13:13">
      <c r="M169" s="129"/>
    </row>
    <row r="170" spans="13:13">
      <c r="M170" s="129"/>
    </row>
    <row r="171" spans="13:13">
      <c r="M171" s="129"/>
    </row>
    <row r="172" spans="13:13">
      <c r="M172" s="129"/>
    </row>
    <row r="173" spans="13:13">
      <c r="M173" s="129"/>
    </row>
    <row r="174" spans="13:13">
      <c r="M174" s="129"/>
    </row>
    <row r="175" spans="13:13">
      <c r="M175" s="129"/>
    </row>
    <row r="176" spans="13:13">
      <c r="M176" s="129"/>
    </row>
    <row r="177" spans="13:13">
      <c r="M177" s="129"/>
    </row>
    <row r="178" spans="13:13">
      <c r="M178" s="129"/>
    </row>
    <row r="179" spans="13:13">
      <c r="M179" s="129"/>
    </row>
    <row r="180" spans="13:13">
      <c r="M180" s="129"/>
    </row>
    <row r="181" spans="13:13">
      <c r="M181" s="129"/>
    </row>
    <row r="182" spans="13:13">
      <c r="M182" s="129"/>
    </row>
    <row r="183" spans="13:13">
      <c r="M183" s="129"/>
    </row>
    <row r="184" spans="13:13">
      <c r="M184" s="129"/>
    </row>
    <row r="185" spans="13:13">
      <c r="M185" s="129"/>
    </row>
    <row r="186" spans="13:13">
      <c r="M186" s="129"/>
    </row>
    <row r="187" spans="13:13">
      <c r="M187" s="129"/>
    </row>
    <row r="188" spans="13:13">
      <c r="M188" s="129"/>
    </row>
    <row r="189" spans="13:13">
      <c r="M189" s="129"/>
    </row>
    <row r="190" spans="13:13">
      <c r="M190" s="129"/>
    </row>
    <row r="191" spans="13:13">
      <c r="M191" s="129"/>
    </row>
    <row r="192" spans="13:13">
      <c r="M192" s="129"/>
    </row>
    <row r="193" spans="13:13">
      <c r="M193" s="129"/>
    </row>
    <row r="194" spans="13:13">
      <c r="M194" s="129"/>
    </row>
    <row r="195" spans="13:13">
      <c r="M195" s="129"/>
    </row>
    <row r="196" spans="13:13">
      <c r="M196" s="129"/>
    </row>
    <row r="197" spans="13:13">
      <c r="M197" s="129"/>
    </row>
    <row r="198" spans="13:13">
      <c r="M198" s="129"/>
    </row>
    <row r="199" spans="13:13">
      <c r="M199" s="65"/>
    </row>
    <row r="200" spans="13:13">
      <c r="M200" s="65"/>
    </row>
  </sheetData>
  <mergeCells count="4">
    <mergeCell ref="F3:L3"/>
    <mergeCell ref="N3:T3"/>
    <mergeCell ref="V3:AB3"/>
    <mergeCell ref="AD3:AJ3"/>
  </mergeCells>
  <printOptions headings="1"/>
  <pageMargins left="0.25" right="0.25" top="0.75" bottom="0.75" header="0.3" footer="0.3"/>
  <pageSetup paperSize="8" scale="42" orientation="landscape" r:id="rId1"/>
  <headerFooter alignWithMargins="0"/>
</worksheet>
</file>

<file path=xl/worksheets/sheet74.xml><?xml version="1.0" encoding="utf-8"?>
<worksheet xmlns="http://schemas.openxmlformats.org/spreadsheetml/2006/main" xmlns:r="http://schemas.openxmlformats.org/officeDocument/2006/relationships">
  <sheetPr>
    <tabColor theme="9" tint="0.39997558519241921"/>
    <pageSetUpPr fitToPage="1"/>
  </sheetPr>
  <dimension ref="A1:T106"/>
  <sheetViews>
    <sheetView zoomScale="70" zoomScaleNormal="70" zoomScaleSheetLayoutView="80" workbookViewId="0">
      <pane ySplit="5" topLeftCell="A6" activePane="bottomLeft" state="frozen"/>
      <selection pane="bottomLeft"/>
    </sheetView>
  </sheetViews>
  <sheetFormatPr defaultRowHeight="12.75"/>
  <cols>
    <col min="1" max="1" width="18.375" style="128" customWidth="1"/>
    <col min="2" max="2" width="35.875" style="128" customWidth="1"/>
    <col min="3" max="3" width="8.5" style="130" bestFit="1" customWidth="1"/>
    <col min="4" max="4" width="11.125" style="128" bestFit="1" customWidth="1"/>
    <col min="5" max="5" width="2.125" style="128" customWidth="1"/>
    <col min="6" max="20" width="7.375" style="128" customWidth="1"/>
    <col min="21" max="16384" width="9" style="128"/>
  </cols>
  <sheetData>
    <row r="1" spans="1:20" ht="15">
      <c r="A1" s="1038" t="s">
        <v>1593</v>
      </c>
      <c r="D1" s="789"/>
      <c r="F1" s="801" t="s">
        <v>725</v>
      </c>
      <c r="G1" s="1280" t="s">
        <v>1594</v>
      </c>
    </row>
    <row r="2" spans="1:20" ht="15">
      <c r="A2" s="1038" t="str">
        <f>Cover!D13</f>
        <v>[DNO]</v>
      </c>
    </row>
    <row r="3" spans="1:20" ht="15">
      <c r="A3" s="1523">
        <f>Cover!D15</f>
        <v>2012</v>
      </c>
      <c r="B3" s="65"/>
      <c r="C3" s="129"/>
      <c r="D3" s="65"/>
      <c r="F3" s="2214" t="s">
        <v>726</v>
      </c>
      <c r="G3" s="2215"/>
      <c r="H3" s="2215"/>
      <c r="I3" s="2215"/>
      <c r="J3" s="2215"/>
      <c r="K3" s="2215"/>
      <c r="L3" s="2216"/>
      <c r="N3" s="2214" t="s">
        <v>727</v>
      </c>
      <c r="O3" s="2215"/>
      <c r="P3" s="2215"/>
      <c r="Q3" s="2215"/>
      <c r="R3" s="2215"/>
      <c r="S3" s="2215"/>
      <c r="T3" s="2216"/>
    </row>
    <row r="4" spans="1:20">
      <c r="A4" s="1411"/>
      <c r="B4" s="858"/>
      <c r="C4" s="869"/>
      <c r="D4" s="858"/>
      <c r="F4" s="776">
        <v>2010</v>
      </c>
      <c r="G4" s="776">
        <v>2011</v>
      </c>
      <c r="H4" s="776">
        <v>2012</v>
      </c>
      <c r="I4" s="776">
        <v>2013</v>
      </c>
      <c r="J4" s="776">
        <v>2014</v>
      </c>
      <c r="K4" s="792">
        <v>2015</v>
      </c>
      <c r="L4" s="772" t="s">
        <v>2</v>
      </c>
      <c r="N4" s="776">
        <v>2010</v>
      </c>
      <c r="O4" s="776">
        <v>2011</v>
      </c>
      <c r="P4" s="776">
        <v>2012</v>
      </c>
      <c r="Q4" s="776">
        <v>2013</v>
      </c>
      <c r="R4" s="776">
        <v>2014</v>
      </c>
      <c r="S4" s="792">
        <v>2015</v>
      </c>
      <c r="T4" s="772" t="s">
        <v>2</v>
      </c>
    </row>
    <row r="5" spans="1:20">
      <c r="A5" s="125" t="s">
        <v>651</v>
      </c>
      <c r="B5" s="125" t="s">
        <v>652</v>
      </c>
      <c r="C5" s="125" t="s">
        <v>650</v>
      </c>
      <c r="D5" s="125" t="s">
        <v>653</v>
      </c>
      <c r="F5" s="773" t="s">
        <v>0</v>
      </c>
      <c r="G5" s="773" t="s">
        <v>1</v>
      </c>
      <c r="H5" s="773"/>
      <c r="I5" s="773"/>
      <c r="J5" s="773"/>
      <c r="K5" s="790"/>
      <c r="L5" s="777" t="s">
        <v>1</v>
      </c>
      <c r="N5" s="773" t="s">
        <v>0</v>
      </c>
      <c r="O5" s="773" t="s">
        <v>1</v>
      </c>
      <c r="P5" s="773"/>
      <c r="Q5" s="773"/>
      <c r="R5" s="773"/>
      <c r="S5" s="790"/>
      <c r="T5" s="777" t="s">
        <v>1</v>
      </c>
    </row>
    <row r="6" spans="1:20">
      <c r="A6" s="260" t="s">
        <v>21</v>
      </c>
      <c r="B6" s="260" t="s">
        <v>250</v>
      </c>
      <c r="C6" s="260" t="s">
        <v>10</v>
      </c>
      <c r="D6" s="793" t="s">
        <v>710</v>
      </c>
      <c r="F6" s="828"/>
      <c r="G6" s="828"/>
      <c r="H6" s="828"/>
      <c r="I6" s="828"/>
      <c r="J6" s="828"/>
      <c r="K6" s="828"/>
      <c r="L6" s="1171">
        <f>SUM($G6:$K6)</f>
        <v>0</v>
      </c>
      <c r="M6" s="97"/>
      <c r="N6" s="828"/>
      <c r="O6" s="828"/>
      <c r="P6" s="828"/>
      <c r="Q6" s="828"/>
      <c r="R6" s="828"/>
      <c r="S6" s="828"/>
      <c r="T6" s="1171">
        <f t="shared" ref="T6:T69" si="0">SUM($O6:$S6)</f>
        <v>0</v>
      </c>
    </row>
    <row r="7" spans="1:20">
      <c r="A7" s="260" t="s">
        <v>21</v>
      </c>
      <c r="B7" s="260" t="s">
        <v>13</v>
      </c>
      <c r="C7" s="260" t="s">
        <v>10</v>
      </c>
      <c r="D7" s="793" t="s">
        <v>659</v>
      </c>
      <c r="F7" s="828"/>
      <c r="G7" s="828"/>
      <c r="H7" s="828"/>
      <c r="I7" s="828"/>
      <c r="J7" s="828"/>
      <c r="K7" s="828"/>
      <c r="L7" s="1171">
        <f>SUM($G7:$K7)</f>
        <v>0</v>
      </c>
      <c r="M7" s="97"/>
      <c r="N7" s="828"/>
      <c r="O7" s="828"/>
      <c r="P7" s="828"/>
      <c r="Q7" s="828"/>
      <c r="R7" s="828"/>
      <c r="S7" s="828"/>
      <c r="T7" s="1171">
        <f t="shared" si="0"/>
        <v>0</v>
      </c>
    </row>
    <row r="8" spans="1:20">
      <c r="A8" s="260" t="s">
        <v>21</v>
      </c>
      <c r="B8" s="260" t="s">
        <v>251</v>
      </c>
      <c r="C8" s="260" t="s">
        <v>10</v>
      </c>
      <c r="D8" s="793" t="s">
        <v>659</v>
      </c>
      <c r="F8" s="828"/>
      <c r="G8" s="828"/>
      <c r="H8" s="828"/>
      <c r="I8" s="828"/>
      <c r="J8" s="828"/>
      <c r="K8" s="828"/>
      <c r="L8" s="1171">
        <f>SUM($G8:$K8)</f>
        <v>0</v>
      </c>
      <c r="M8" s="97"/>
      <c r="N8" s="828"/>
      <c r="O8" s="828"/>
      <c r="P8" s="828"/>
      <c r="Q8" s="828"/>
      <c r="R8" s="828"/>
      <c r="S8" s="828"/>
      <c r="T8" s="1171">
        <f t="shared" si="0"/>
        <v>0</v>
      </c>
    </row>
    <row r="9" spans="1:20">
      <c r="A9" s="260" t="s">
        <v>14</v>
      </c>
      <c r="B9" s="260" t="s">
        <v>22</v>
      </c>
      <c r="C9" s="260" t="s">
        <v>10</v>
      </c>
      <c r="D9" s="793" t="s">
        <v>710</v>
      </c>
      <c r="F9" s="828"/>
      <c r="G9" s="828"/>
      <c r="H9" s="828"/>
      <c r="I9" s="828"/>
      <c r="J9" s="828"/>
      <c r="K9" s="828"/>
      <c r="L9" s="1171">
        <f t="shared" ref="L9:L28" si="1">SUM($G9:$K9)</f>
        <v>0</v>
      </c>
      <c r="M9" s="97"/>
      <c r="N9" s="828"/>
      <c r="O9" s="828"/>
      <c r="P9" s="828"/>
      <c r="Q9" s="828"/>
      <c r="R9" s="828"/>
      <c r="S9" s="828"/>
      <c r="T9" s="1171">
        <f t="shared" si="0"/>
        <v>0</v>
      </c>
    </row>
    <row r="10" spans="1:20">
      <c r="A10" s="260" t="s">
        <v>14</v>
      </c>
      <c r="B10" s="260" t="s">
        <v>23</v>
      </c>
      <c r="C10" s="260" t="s">
        <v>10</v>
      </c>
      <c r="D10" s="793" t="s">
        <v>710</v>
      </c>
      <c r="F10" s="828"/>
      <c r="G10" s="828"/>
      <c r="H10" s="828"/>
      <c r="I10" s="828"/>
      <c r="J10" s="828"/>
      <c r="K10" s="828"/>
      <c r="L10" s="1171">
        <f t="shared" si="1"/>
        <v>0</v>
      </c>
      <c r="M10" s="97"/>
      <c r="N10" s="828"/>
      <c r="O10" s="828"/>
      <c r="P10" s="828"/>
      <c r="Q10" s="828"/>
      <c r="R10" s="828"/>
      <c r="S10" s="828"/>
      <c r="T10" s="1171">
        <f t="shared" si="0"/>
        <v>0</v>
      </c>
    </row>
    <row r="11" spans="1:20">
      <c r="A11" s="260" t="s">
        <v>14</v>
      </c>
      <c r="B11" s="260" t="s">
        <v>24</v>
      </c>
      <c r="C11" s="260" t="s">
        <v>10</v>
      </c>
      <c r="D11" s="793" t="s">
        <v>710</v>
      </c>
      <c r="F11" s="828"/>
      <c r="G11" s="828"/>
      <c r="H11" s="828"/>
      <c r="I11" s="828"/>
      <c r="J11" s="828"/>
      <c r="K11" s="828"/>
      <c r="L11" s="1171">
        <f t="shared" si="1"/>
        <v>0</v>
      </c>
      <c r="M11" s="97"/>
      <c r="N11" s="828"/>
      <c r="O11" s="828"/>
      <c r="P11" s="828"/>
      <c r="Q11" s="828"/>
      <c r="R11" s="828"/>
      <c r="S11" s="828"/>
      <c r="T11" s="1171">
        <f t="shared" si="0"/>
        <v>0</v>
      </c>
    </row>
    <row r="12" spans="1:20">
      <c r="A12" s="260" t="s">
        <v>14</v>
      </c>
      <c r="B12" s="260" t="s">
        <v>554</v>
      </c>
      <c r="C12" s="260" t="s">
        <v>10</v>
      </c>
      <c r="D12" s="1282" t="s">
        <v>860</v>
      </c>
      <c r="F12" s="828"/>
      <c r="G12" s="828"/>
      <c r="H12" s="828"/>
      <c r="I12" s="828"/>
      <c r="J12" s="828"/>
      <c r="K12" s="828"/>
      <c r="L12" s="1171">
        <f t="shared" si="1"/>
        <v>0</v>
      </c>
      <c r="M12" s="97"/>
      <c r="N12" s="828"/>
      <c r="O12" s="828"/>
      <c r="P12" s="828"/>
      <c r="Q12" s="828"/>
      <c r="R12" s="828"/>
      <c r="S12" s="828"/>
      <c r="T12" s="1171">
        <f t="shared" si="0"/>
        <v>0</v>
      </c>
    </row>
    <row r="13" spans="1:20">
      <c r="A13" s="260" t="s">
        <v>14</v>
      </c>
      <c r="B13" s="260" t="s">
        <v>20</v>
      </c>
      <c r="C13" s="260" t="s">
        <v>10</v>
      </c>
      <c r="D13" s="793" t="s">
        <v>659</v>
      </c>
      <c r="F13" s="828"/>
      <c r="G13" s="828"/>
      <c r="H13" s="828"/>
      <c r="I13" s="828"/>
      <c r="J13" s="828"/>
      <c r="K13" s="828"/>
      <c r="L13" s="1171">
        <f t="shared" si="1"/>
        <v>0</v>
      </c>
      <c r="M13" s="97"/>
      <c r="N13" s="828"/>
      <c r="O13" s="828"/>
      <c r="P13" s="828"/>
      <c r="Q13" s="828"/>
      <c r="R13" s="828"/>
      <c r="S13" s="828"/>
      <c r="T13" s="1171">
        <f t="shared" si="0"/>
        <v>0</v>
      </c>
    </row>
    <row r="14" spans="1:20">
      <c r="A14" s="260" t="s">
        <v>14</v>
      </c>
      <c r="B14" s="38" t="s">
        <v>252</v>
      </c>
      <c r="C14" s="260" t="s">
        <v>10</v>
      </c>
      <c r="D14" s="796" t="s">
        <v>659</v>
      </c>
      <c r="F14" s="828"/>
      <c r="G14" s="828"/>
      <c r="H14" s="828"/>
      <c r="I14" s="828"/>
      <c r="J14" s="828"/>
      <c r="K14" s="828"/>
      <c r="L14" s="1171">
        <f t="shared" si="1"/>
        <v>0</v>
      </c>
      <c r="M14" s="97"/>
      <c r="N14" s="828"/>
      <c r="O14" s="828"/>
      <c r="P14" s="828"/>
      <c r="Q14" s="828"/>
      <c r="R14" s="828"/>
      <c r="S14" s="828"/>
      <c r="T14" s="1171">
        <f t="shared" si="0"/>
        <v>0</v>
      </c>
    </row>
    <row r="15" spans="1:20">
      <c r="A15" s="260" t="s">
        <v>16</v>
      </c>
      <c r="B15" s="689" t="s">
        <v>25</v>
      </c>
      <c r="C15" s="260" t="s">
        <v>10</v>
      </c>
      <c r="D15" s="793" t="s">
        <v>659</v>
      </c>
      <c r="F15" s="828"/>
      <c r="G15" s="828"/>
      <c r="H15" s="828"/>
      <c r="I15" s="828"/>
      <c r="J15" s="828"/>
      <c r="K15" s="828"/>
      <c r="L15" s="1171">
        <f t="shared" si="1"/>
        <v>0</v>
      </c>
      <c r="M15" s="97"/>
      <c r="N15" s="828"/>
      <c r="O15" s="828"/>
      <c r="P15" s="828"/>
      <c r="Q15" s="828"/>
      <c r="R15" s="828"/>
      <c r="S15" s="828"/>
      <c r="T15" s="1171">
        <f t="shared" si="0"/>
        <v>0</v>
      </c>
    </row>
    <row r="16" spans="1:20">
      <c r="A16" s="260" t="s">
        <v>16</v>
      </c>
      <c r="B16" s="689" t="s">
        <v>26</v>
      </c>
      <c r="C16" s="260" t="s">
        <v>10</v>
      </c>
      <c r="D16" s="793" t="s">
        <v>659</v>
      </c>
      <c r="F16" s="828"/>
      <c r="G16" s="828"/>
      <c r="H16" s="828"/>
      <c r="I16" s="828"/>
      <c r="J16" s="828"/>
      <c r="K16" s="828"/>
      <c r="L16" s="1171">
        <f t="shared" si="1"/>
        <v>0</v>
      </c>
      <c r="M16" s="97"/>
      <c r="N16" s="828"/>
      <c r="O16" s="828"/>
      <c r="P16" s="828"/>
      <c r="Q16" s="828"/>
      <c r="R16" s="828"/>
      <c r="S16" s="828"/>
      <c r="T16" s="1171">
        <f t="shared" si="0"/>
        <v>0</v>
      </c>
    </row>
    <row r="17" spans="1:20">
      <c r="A17" s="260" t="s">
        <v>16</v>
      </c>
      <c r="B17" s="689" t="s">
        <v>555</v>
      </c>
      <c r="C17" s="260" t="s">
        <v>10</v>
      </c>
      <c r="D17" s="793" t="s">
        <v>659</v>
      </c>
      <c r="F17" s="828"/>
      <c r="G17" s="828"/>
      <c r="H17" s="828"/>
      <c r="I17" s="828"/>
      <c r="J17" s="828"/>
      <c r="K17" s="828"/>
      <c r="L17" s="1171">
        <f t="shared" si="1"/>
        <v>0</v>
      </c>
      <c r="M17" s="97"/>
      <c r="N17" s="828"/>
      <c r="O17" s="828"/>
      <c r="P17" s="828"/>
      <c r="Q17" s="828"/>
      <c r="R17" s="828"/>
      <c r="S17" s="828"/>
      <c r="T17" s="1171">
        <f t="shared" si="0"/>
        <v>0</v>
      </c>
    </row>
    <row r="18" spans="1:20">
      <c r="A18" s="260" t="s">
        <v>16</v>
      </c>
      <c r="B18" s="689" t="s">
        <v>27</v>
      </c>
      <c r="C18" s="260" t="s">
        <v>10</v>
      </c>
      <c r="D18" s="793" t="s">
        <v>659</v>
      </c>
      <c r="F18" s="828"/>
      <c r="G18" s="828"/>
      <c r="H18" s="828"/>
      <c r="I18" s="828"/>
      <c r="J18" s="828"/>
      <c r="K18" s="828"/>
      <c r="L18" s="1171">
        <f t="shared" si="1"/>
        <v>0</v>
      </c>
      <c r="M18" s="97"/>
      <c r="N18" s="828"/>
      <c r="O18" s="828"/>
      <c r="P18" s="828"/>
      <c r="Q18" s="828"/>
      <c r="R18" s="828"/>
      <c r="S18" s="828"/>
      <c r="T18" s="1171">
        <f t="shared" si="0"/>
        <v>0</v>
      </c>
    </row>
    <row r="19" spans="1:20">
      <c r="A19" s="260" t="s">
        <v>16</v>
      </c>
      <c r="B19" s="689" t="s">
        <v>556</v>
      </c>
      <c r="C19" s="260" t="s">
        <v>10</v>
      </c>
      <c r="D19" s="793" t="s">
        <v>659</v>
      </c>
      <c r="F19" s="828"/>
      <c r="G19" s="828"/>
      <c r="H19" s="828"/>
      <c r="I19" s="828"/>
      <c r="J19" s="828"/>
      <c r="K19" s="828"/>
      <c r="L19" s="1171">
        <f t="shared" si="1"/>
        <v>0</v>
      </c>
      <c r="M19" s="97"/>
      <c r="N19" s="828"/>
      <c r="O19" s="828"/>
      <c r="P19" s="828"/>
      <c r="Q19" s="828"/>
      <c r="R19" s="828"/>
      <c r="S19" s="828"/>
      <c r="T19" s="1171">
        <f t="shared" si="0"/>
        <v>0</v>
      </c>
    </row>
    <row r="20" spans="1:20">
      <c r="A20" s="260" t="s">
        <v>16</v>
      </c>
      <c r="B20" s="689" t="s">
        <v>557</v>
      </c>
      <c r="C20" s="260" t="s">
        <v>10</v>
      </c>
      <c r="D20" s="793" t="s">
        <v>659</v>
      </c>
      <c r="F20" s="828"/>
      <c r="G20" s="828"/>
      <c r="H20" s="828"/>
      <c r="I20" s="828"/>
      <c r="J20" s="828"/>
      <c r="K20" s="828"/>
      <c r="L20" s="1171">
        <f t="shared" si="1"/>
        <v>0</v>
      </c>
      <c r="M20" s="97"/>
      <c r="N20" s="828"/>
      <c r="O20" s="828"/>
      <c r="P20" s="828"/>
      <c r="Q20" s="828"/>
      <c r="R20" s="828"/>
      <c r="S20" s="828"/>
      <c r="T20" s="1171">
        <f t="shared" si="0"/>
        <v>0</v>
      </c>
    </row>
    <row r="21" spans="1:20">
      <c r="A21" s="260" t="s">
        <v>16</v>
      </c>
      <c r="B21" s="38" t="s">
        <v>558</v>
      </c>
      <c r="C21" s="260" t="s">
        <v>10</v>
      </c>
      <c r="D21" s="796" t="s">
        <v>659</v>
      </c>
      <c r="F21" s="828"/>
      <c r="G21" s="828"/>
      <c r="H21" s="828"/>
      <c r="I21" s="828"/>
      <c r="J21" s="828"/>
      <c r="K21" s="828"/>
      <c r="L21" s="1171">
        <f t="shared" si="1"/>
        <v>0</v>
      </c>
      <c r="M21" s="97"/>
      <c r="N21" s="828"/>
      <c r="O21" s="828"/>
      <c r="P21" s="828"/>
      <c r="Q21" s="828"/>
      <c r="R21" s="828"/>
      <c r="S21" s="828"/>
      <c r="T21" s="1171">
        <f t="shared" si="0"/>
        <v>0</v>
      </c>
    </row>
    <row r="22" spans="1:20">
      <c r="A22" s="688" t="s">
        <v>16</v>
      </c>
      <c r="B22" s="38" t="s">
        <v>559</v>
      </c>
      <c r="C22" s="688" t="s">
        <v>10</v>
      </c>
      <c r="D22" s="796" t="s">
        <v>659</v>
      </c>
      <c r="F22" s="828"/>
      <c r="G22" s="828"/>
      <c r="H22" s="828"/>
      <c r="I22" s="828"/>
      <c r="J22" s="828"/>
      <c r="K22" s="828"/>
      <c r="L22" s="1171">
        <f t="shared" si="1"/>
        <v>0</v>
      </c>
      <c r="M22" s="97"/>
      <c r="N22" s="828"/>
      <c r="O22" s="828"/>
      <c r="P22" s="828"/>
      <c r="Q22" s="828"/>
      <c r="R22" s="828"/>
      <c r="S22" s="828"/>
      <c r="T22" s="1171">
        <f t="shared" si="0"/>
        <v>0</v>
      </c>
    </row>
    <row r="23" spans="1:20">
      <c r="A23" s="260" t="s">
        <v>21</v>
      </c>
      <c r="B23" s="689" t="s">
        <v>560</v>
      </c>
      <c r="C23" s="260" t="s">
        <v>11</v>
      </c>
      <c r="D23" s="793" t="s">
        <v>710</v>
      </c>
      <c r="F23" s="828"/>
      <c r="G23" s="828"/>
      <c r="H23" s="828"/>
      <c r="I23" s="828"/>
      <c r="J23" s="828"/>
      <c r="K23" s="828"/>
      <c r="L23" s="1171">
        <f t="shared" si="1"/>
        <v>0</v>
      </c>
      <c r="M23" s="97"/>
      <c r="N23" s="828"/>
      <c r="O23" s="828"/>
      <c r="P23" s="828"/>
      <c r="Q23" s="828"/>
      <c r="R23" s="828"/>
      <c r="S23" s="828"/>
      <c r="T23" s="1171">
        <f t="shared" si="0"/>
        <v>0</v>
      </c>
    </row>
    <row r="24" spans="1:20">
      <c r="A24" s="260" t="s">
        <v>21</v>
      </c>
      <c r="B24" s="689" t="s">
        <v>561</v>
      </c>
      <c r="C24" s="260" t="s">
        <v>11</v>
      </c>
      <c r="D24" s="793" t="s">
        <v>710</v>
      </c>
      <c r="F24" s="828"/>
      <c r="G24" s="828"/>
      <c r="H24" s="828"/>
      <c r="I24" s="828"/>
      <c r="J24" s="828"/>
      <c r="K24" s="828"/>
      <c r="L24" s="1171">
        <f t="shared" si="1"/>
        <v>0</v>
      </c>
      <c r="M24" s="97"/>
      <c r="N24" s="828"/>
      <c r="O24" s="828"/>
      <c r="P24" s="828"/>
      <c r="Q24" s="828"/>
      <c r="R24" s="828"/>
      <c r="S24" s="828"/>
      <c r="T24" s="1171">
        <f t="shared" si="0"/>
        <v>0</v>
      </c>
    </row>
    <row r="25" spans="1:20">
      <c r="A25" s="260" t="s">
        <v>21</v>
      </c>
      <c r="B25" s="689" t="s">
        <v>253</v>
      </c>
      <c r="C25" s="260" t="s">
        <v>11</v>
      </c>
      <c r="D25" s="793" t="s">
        <v>710</v>
      </c>
      <c r="F25" s="828"/>
      <c r="G25" s="828"/>
      <c r="H25" s="828"/>
      <c r="I25" s="828"/>
      <c r="J25" s="828"/>
      <c r="K25" s="828"/>
      <c r="L25" s="1171">
        <f t="shared" si="1"/>
        <v>0</v>
      </c>
      <c r="M25" s="97"/>
      <c r="N25" s="828"/>
      <c r="O25" s="828"/>
      <c r="P25" s="828"/>
      <c r="Q25" s="828"/>
      <c r="R25" s="828"/>
      <c r="S25" s="828"/>
      <c r="T25" s="1171">
        <f t="shared" si="0"/>
        <v>0</v>
      </c>
    </row>
    <row r="26" spans="1:20">
      <c r="A26" s="260" t="s">
        <v>21</v>
      </c>
      <c r="B26" s="689" t="s">
        <v>254</v>
      </c>
      <c r="C26" s="260" t="s">
        <v>11</v>
      </c>
      <c r="D26" s="793" t="s">
        <v>710</v>
      </c>
      <c r="F26" s="828"/>
      <c r="G26" s="828"/>
      <c r="H26" s="828"/>
      <c r="I26" s="828"/>
      <c r="J26" s="828"/>
      <c r="K26" s="828"/>
      <c r="L26" s="1171">
        <f t="shared" si="1"/>
        <v>0</v>
      </c>
      <c r="M26" s="97"/>
      <c r="N26" s="828"/>
      <c r="O26" s="828"/>
      <c r="P26" s="828"/>
      <c r="Q26" s="828"/>
      <c r="R26" s="828"/>
      <c r="S26" s="828"/>
      <c r="T26" s="1171">
        <f t="shared" si="0"/>
        <v>0</v>
      </c>
    </row>
    <row r="27" spans="1:20">
      <c r="A27" s="260" t="s">
        <v>21</v>
      </c>
      <c r="B27" s="689" t="s">
        <v>562</v>
      </c>
      <c r="C27" s="260" t="s">
        <v>11</v>
      </c>
      <c r="D27" s="793" t="s">
        <v>659</v>
      </c>
      <c r="F27" s="828"/>
      <c r="G27" s="828"/>
      <c r="H27" s="828"/>
      <c r="I27" s="828"/>
      <c r="J27" s="828"/>
      <c r="K27" s="828"/>
      <c r="L27" s="1171">
        <f t="shared" si="1"/>
        <v>0</v>
      </c>
      <c r="M27" s="97"/>
      <c r="N27" s="828"/>
      <c r="O27" s="828"/>
      <c r="P27" s="828"/>
      <c r="Q27" s="828"/>
      <c r="R27" s="828"/>
      <c r="S27" s="828"/>
      <c r="T27" s="1171">
        <f t="shared" si="0"/>
        <v>0</v>
      </c>
    </row>
    <row r="28" spans="1:20">
      <c r="A28" s="260" t="s">
        <v>21</v>
      </c>
      <c r="B28" s="689" t="s">
        <v>563</v>
      </c>
      <c r="C28" s="260" t="s">
        <v>11</v>
      </c>
      <c r="D28" s="793" t="s">
        <v>659</v>
      </c>
      <c r="F28" s="828"/>
      <c r="G28" s="828"/>
      <c r="H28" s="828"/>
      <c r="I28" s="828"/>
      <c r="J28" s="828"/>
      <c r="K28" s="828"/>
      <c r="L28" s="1171">
        <f t="shared" si="1"/>
        <v>0</v>
      </c>
      <c r="M28" s="97"/>
      <c r="N28" s="828"/>
      <c r="O28" s="828"/>
      <c r="P28" s="828"/>
      <c r="Q28" s="828"/>
      <c r="R28" s="828"/>
      <c r="S28" s="828"/>
      <c r="T28" s="1171">
        <f t="shared" si="0"/>
        <v>0</v>
      </c>
    </row>
    <row r="29" spans="1:20">
      <c r="A29" s="260" t="s">
        <v>14</v>
      </c>
      <c r="B29" s="689" t="s">
        <v>28</v>
      </c>
      <c r="C29" s="260" t="s">
        <v>11</v>
      </c>
      <c r="D29" s="793" t="s">
        <v>710</v>
      </c>
      <c r="F29" s="828"/>
      <c r="G29" s="828"/>
      <c r="H29" s="828"/>
      <c r="I29" s="828"/>
      <c r="J29" s="828"/>
      <c r="K29" s="828"/>
      <c r="L29" s="1171">
        <f>SUM($G29:$K29)</f>
        <v>0</v>
      </c>
      <c r="M29" s="97"/>
      <c r="N29" s="828"/>
      <c r="O29" s="828"/>
      <c r="P29" s="828"/>
      <c r="Q29" s="828"/>
      <c r="R29" s="828"/>
      <c r="S29" s="828"/>
      <c r="T29" s="1171">
        <f t="shared" si="0"/>
        <v>0</v>
      </c>
    </row>
    <row r="30" spans="1:20">
      <c r="A30" s="260" t="s">
        <v>14</v>
      </c>
      <c r="B30" s="689" t="s">
        <v>29</v>
      </c>
      <c r="C30" s="260" t="s">
        <v>11</v>
      </c>
      <c r="D30" s="793" t="s">
        <v>710</v>
      </c>
      <c r="F30" s="828"/>
      <c r="G30" s="828"/>
      <c r="H30" s="828"/>
      <c r="I30" s="828"/>
      <c r="J30" s="828"/>
      <c r="K30" s="828"/>
      <c r="L30" s="1171">
        <f>SUM($G30:$K30)</f>
        <v>0</v>
      </c>
      <c r="M30" s="97"/>
      <c r="N30" s="828"/>
      <c r="O30" s="828"/>
      <c r="P30" s="828"/>
      <c r="Q30" s="828"/>
      <c r="R30" s="828"/>
      <c r="S30" s="828"/>
      <c r="T30" s="1171">
        <f t="shared" si="0"/>
        <v>0</v>
      </c>
    </row>
    <row r="31" spans="1:20">
      <c r="A31" s="260" t="s">
        <v>14</v>
      </c>
      <c r="B31" s="689" t="s">
        <v>30</v>
      </c>
      <c r="C31" s="260" t="s">
        <v>11</v>
      </c>
      <c r="D31" s="793" t="s">
        <v>710</v>
      </c>
      <c r="F31" s="828"/>
      <c r="G31" s="828"/>
      <c r="H31" s="828"/>
      <c r="I31" s="828"/>
      <c r="J31" s="828"/>
      <c r="K31" s="828"/>
      <c r="L31" s="1171">
        <f>SUM($G31:$K31)</f>
        <v>0</v>
      </c>
      <c r="M31" s="97"/>
      <c r="N31" s="828"/>
      <c r="O31" s="828"/>
      <c r="P31" s="828"/>
      <c r="Q31" s="828"/>
      <c r="R31" s="828"/>
      <c r="S31" s="828"/>
      <c r="T31" s="1171">
        <f t="shared" si="0"/>
        <v>0</v>
      </c>
    </row>
    <row r="32" spans="1:20">
      <c r="A32" s="260" t="s">
        <v>16</v>
      </c>
      <c r="B32" s="689" t="s">
        <v>257</v>
      </c>
      <c r="C32" s="260" t="s">
        <v>11</v>
      </c>
      <c r="D32" s="793" t="s">
        <v>659</v>
      </c>
      <c r="F32" s="828"/>
      <c r="G32" s="828"/>
      <c r="H32" s="828"/>
      <c r="I32" s="828"/>
      <c r="J32" s="828"/>
      <c r="K32" s="828"/>
      <c r="L32" s="1171">
        <f t="shared" ref="L32:L95" si="2">SUM($G32:$K32)</f>
        <v>0</v>
      </c>
      <c r="M32" s="97"/>
      <c r="N32" s="828"/>
      <c r="O32" s="828"/>
      <c r="P32" s="828"/>
      <c r="Q32" s="828"/>
      <c r="R32" s="828"/>
      <c r="S32" s="828"/>
      <c r="T32" s="1171">
        <f t="shared" si="0"/>
        <v>0</v>
      </c>
    </row>
    <row r="33" spans="1:20">
      <c r="A33" s="260" t="s">
        <v>16</v>
      </c>
      <c r="B33" s="689" t="s">
        <v>258</v>
      </c>
      <c r="C33" s="260" t="s">
        <v>11</v>
      </c>
      <c r="D33" s="793" t="s">
        <v>659</v>
      </c>
      <c r="F33" s="828"/>
      <c r="G33" s="828"/>
      <c r="H33" s="828"/>
      <c r="I33" s="828"/>
      <c r="J33" s="828"/>
      <c r="K33" s="828"/>
      <c r="L33" s="1171">
        <f t="shared" si="2"/>
        <v>0</v>
      </c>
      <c r="M33" s="97"/>
      <c r="N33" s="828"/>
      <c r="O33" s="828"/>
      <c r="P33" s="828"/>
      <c r="Q33" s="828"/>
      <c r="R33" s="828"/>
      <c r="S33" s="828"/>
      <c r="T33" s="1171">
        <f t="shared" si="0"/>
        <v>0</v>
      </c>
    </row>
    <row r="34" spans="1:20">
      <c r="A34" s="260" t="s">
        <v>16</v>
      </c>
      <c r="B34" s="689" t="s">
        <v>259</v>
      </c>
      <c r="C34" s="260" t="s">
        <v>11</v>
      </c>
      <c r="D34" s="793" t="s">
        <v>659</v>
      </c>
      <c r="F34" s="828"/>
      <c r="G34" s="828"/>
      <c r="H34" s="828"/>
      <c r="I34" s="828"/>
      <c r="J34" s="828"/>
      <c r="K34" s="828"/>
      <c r="L34" s="1171">
        <f t="shared" si="2"/>
        <v>0</v>
      </c>
      <c r="M34" s="97"/>
      <c r="N34" s="828"/>
      <c r="O34" s="828"/>
      <c r="P34" s="828"/>
      <c r="Q34" s="828"/>
      <c r="R34" s="828"/>
      <c r="S34" s="828"/>
      <c r="T34" s="1171">
        <f t="shared" si="0"/>
        <v>0</v>
      </c>
    </row>
    <row r="35" spans="1:20">
      <c r="A35" s="260" t="s">
        <v>16</v>
      </c>
      <c r="B35" s="689" t="s">
        <v>260</v>
      </c>
      <c r="C35" s="260" t="s">
        <v>11</v>
      </c>
      <c r="D35" s="793" t="s">
        <v>659</v>
      </c>
      <c r="F35" s="828"/>
      <c r="G35" s="828"/>
      <c r="H35" s="828"/>
      <c r="I35" s="828"/>
      <c r="J35" s="828"/>
      <c r="K35" s="828"/>
      <c r="L35" s="1171">
        <f t="shared" si="2"/>
        <v>0</v>
      </c>
      <c r="M35" s="97"/>
      <c r="N35" s="828"/>
      <c r="O35" s="828"/>
      <c r="P35" s="828"/>
      <c r="Q35" s="828"/>
      <c r="R35" s="828"/>
      <c r="S35" s="828"/>
      <c r="T35" s="1171">
        <f t="shared" si="0"/>
        <v>0</v>
      </c>
    </row>
    <row r="36" spans="1:20">
      <c r="A36" s="260" t="s">
        <v>16</v>
      </c>
      <c r="B36" s="689" t="s">
        <v>564</v>
      </c>
      <c r="C36" s="260" t="s">
        <v>11</v>
      </c>
      <c r="D36" s="793" t="s">
        <v>659</v>
      </c>
      <c r="F36" s="828"/>
      <c r="G36" s="828"/>
      <c r="H36" s="828"/>
      <c r="I36" s="828"/>
      <c r="J36" s="828"/>
      <c r="K36" s="828"/>
      <c r="L36" s="1171">
        <f t="shared" si="2"/>
        <v>0</v>
      </c>
      <c r="M36" s="97"/>
      <c r="N36" s="828"/>
      <c r="O36" s="828"/>
      <c r="P36" s="828"/>
      <c r="Q36" s="828"/>
      <c r="R36" s="828"/>
      <c r="S36" s="828"/>
      <c r="T36" s="1171">
        <f t="shared" si="0"/>
        <v>0</v>
      </c>
    </row>
    <row r="37" spans="1:20">
      <c r="A37" s="260" t="s">
        <v>16</v>
      </c>
      <c r="B37" s="689" t="s">
        <v>261</v>
      </c>
      <c r="C37" s="260" t="s">
        <v>11</v>
      </c>
      <c r="D37" s="793" t="s">
        <v>659</v>
      </c>
      <c r="F37" s="828"/>
      <c r="G37" s="828"/>
      <c r="H37" s="828"/>
      <c r="I37" s="828"/>
      <c r="J37" s="828"/>
      <c r="K37" s="828"/>
      <c r="L37" s="1171">
        <f t="shared" si="2"/>
        <v>0</v>
      </c>
      <c r="M37" s="97"/>
      <c r="N37" s="828"/>
      <c r="O37" s="828"/>
      <c r="P37" s="828"/>
      <c r="Q37" s="828"/>
      <c r="R37" s="828"/>
      <c r="S37" s="828"/>
      <c r="T37" s="1171">
        <f t="shared" si="0"/>
        <v>0</v>
      </c>
    </row>
    <row r="38" spans="1:20">
      <c r="A38" s="260" t="s">
        <v>16</v>
      </c>
      <c r="B38" s="689" t="s">
        <v>262</v>
      </c>
      <c r="C38" s="260" t="s">
        <v>11</v>
      </c>
      <c r="D38" s="793" t="s">
        <v>659</v>
      </c>
      <c r="F38" s="828"/>
      <c r="G38" s="828"/>
      <c r="H38" s="828"/>
      <c r="I38" s="828"/>
      <c r="J38" s="828"/>
      <c r="K38" s="828"/>
      <c r="L38" s="1171">
        <f t="shared" si="2"/>
        <v>0</v>
      </c>
      <c r="M38" s="97"/>
      <c r="N38" s="828"/>
      <c r="O38" s="828"/>
      <c r="P38" s="828"/>
      <c r="Q38" s="828"/>
      <c r="R38" s="828"/>
      <c r="S38" s="828"/>
      <c r="T38" s="1171">
        <f t="shared" si="0"/>
        <v>0</v>
      </c>
    </row>
    <row r="39" spans="1:20">
      <c r="A39" s="260" t="s">
        <v>16</v>
      </c>
      <c r="B39" s="689" t="s">
        <v>565</v>
      </c>
      <c r="C39" s="260" t="s">
        <v>11</v>
      </c>
      <c r="D39" s="793" t="s">
        <v>659</v>
      </c>
      <c r="F39" s="828"/>
      <c r="G39" s="828"/>
      <c r="H39" s="828"/>
      <c r="I39" s="828"/>
      <c r="J39" s="828"/>
      <c r="K39" s="828"/>
      <c r="L39" s="1171">
        <f t="shared" si="2"/>
        <v>0</v>
      </c>
      <c r="M39" s="97"/>
      <c r="N39" s="828"/>
      <c r="O39" s="828"/>
      <c r="P39" s="828"/>
      <c r="Q39" s="828"/>
      <c r="R39" s="828"/>
      <c r="S39" s="828"/>
      <c r="T39" s="1171">
        <f t="shared" si="0"/>
        <v>0</v>
      </c>
    </row>
    <row r="40" spans="1:20">
      <c r="A40" s="260" t="s">
        <v>16</v>
      </c>
      <c r="B40" s="38" t="s">
        <v>263</v>
      </c>
      <c r="C40" s="260" t="s">
        <v>11</v>
      </c>
      <c r="D40" s="793" t="s">
        <v>659</v>
      </c>
      <c r="F40" s="828"/>
      <c r="G40" s="828"/>
      <c r="H40" s="828"/>
      <c r="I40" s="828"/>
      <c r="J40" s="828"/>
      <c r="K40" s="828"/>
      <c r="L40" s="1171">
        <f t="shared" si="2"/>
        <v>0</v>
      </c>
      <c r="M40" s="97"/>
      <c r="N40" s="828"/>
      <c r="O40" s="828"/>
      <c r="P40" s="828"/>
      <c r="Q40" s="828"/>
      <c r="R40" s="828"/>
      <c r="S40" s="828"/>
      <c r="T40" s="1171">
        <f t="shared" si="0"/>
        <v>0</v>
      </c>
    </row>
    <row r="41" spans="1:20">
      <c r="A41" s="260" t="s">
        <v>16</v>
      </c>
      <c r="B41" s="38" t="s">
        <v>566</v>
      </c>
      <c r="C41" s="260" t="s">
        <v>11</v>
      </c>
      <c r="D41" s="793" t="s">
        <v>659</v>
      </c>
      <c r="F41" s="828"/>
      <c r="G41" s="828"/>
      <c r="H41" s="828"/>
      <c r="I41" s="828"/>
      <c r="J41" s="828"/>
      <c r="K41" s="828"/>
      <c r="L41" s="1171">
        <f t="shared" si="2"/>
        <v>0</v>
      </c>
      <c r="M41" s="97"/>
      <c r="N41" s="828"/>
      <c r="O41" s="828"/>
      <c r="P41" s="828"/>
      <c r="Q41" s="828"/>
      <c r="R41" s="828"/>
      <c r="S41" s="828"/>
      <c r="T41" s="1171">
        <f t="shared" si="0"/>
        <v>0</v>
      </c>
    </row>
    <row r="42" spans="1:20">
      <c r="A42" s="260" t="s">
        <v>16</v>
      </c>
      <c r="B42" s="38" t="s">
        <v>266</v>
      </c>
      <c r="C42" s="260" t="s">
        <v>11</v>
      </c>
      <c r="D42" s="793" t="s">
        <v>659</v>
      </c>
      <c r="F42" s="828"/>
      <c r="G42" s="828"/>
      <c r="H42" s="828"/>
      <c r="I42" s="828"/>
      <c r="J42" s="828"/>
      <c r="K42" s="828"/>
      <c r="L42" s="1171">
        <f t="shared" si="2"/>
        <v>0</v>
      </c>
      <c r="M42" s="97"/>
      <c r="N42" s="828"/>
      <c r="O42" s="828"/>
      <c r="P42" s="828"/>
      <c r="Q42" s="828"/>
      <c r="R42" s="828"/>
      <c r="S42" s="828"/>
      <c r="T42" s="1171">
        <f t="shared" si="0"/>
        <v>0</v>
      </c>
    </row>
    <row r="43" spans="1:20">
      <c r="A43" s="260" t="s">
        <v>16</v>
      </c>
      <c r="B43" s="38" t="s">
        <v>265</v>
      </c>
      <c r="C43" s="260" t="s">
        <v>11</v>
      </c>
      <c r="D43" s="793" t="s">
        <v>659</v>
      </c>
      <c r="F43" s="828"/>
      <c r="G43" s="828"/>
      <c r="H43" s="828"/>
      <c r="I43" s="828"/>
      <c r="J43" s="828"/>
      <c r="K43" s="828"/>
      <c r="L43" s="1171">
        <f t="shared" si="2"/>
        <v>0</v>
      </c>
      <c r="M43" s="97"/>
      <c r="N43" s="828"/>
      <c r="O43" s="828"/>
      <c r="P43" s="828"/>
      <c r="Q43" s="828"/>
      <c r="R43" s="828"/>
      <c r="S43" s="828"/>
      <c r="T43" s="1171">
        <f t="shared" si="0"/>
        <v>0</v>
      </c>
    </row>
    <row r="44" spans="1:20">
      <c r="A44" s="260" t="s">
        <v>16</v>
      </c>
      <c r="B44" s="689" t="s">
        <v>567</v>
      </c>
      <c r="C44" s="260" t="s">
        <v>11</v>
      </c>
      <c r="D44" s="793" t="s">
        <v>659</v>
      </c>
      <c r="F44" s="828"/>
      <c r="G44" s="828"/>
      <c r="H44" s="828"/>
      <c r="I44" s="828"/>
      <c r="J44" s="828"/>
      <c r="K44" s="828"/>
      <c r="L44" s="1171">
        <f t="shared" si="2"/>
        <v>0</v>
      </c>
      <c r="M44" s="97"/>
      <c r="N44" s="828"/>
      <c r="O44" s="828"/>
      <c r="P44" s="828"/>
      <c r="Q44" s="828"/>
      <c r="R44" s="828"/>
      <c r="S44" s="828"/>
      <c r="T44" s="1171">
        <f t="shared" si="0"/>
        <v>0</v>
      </c>
    </row>
    <row r="45" spans="1:20">
      <c r="A45" s="260" t="s">
        <v>16</v>
      </c>
      <c r="B45" s="38" t="s">
        <v>264</v>
      </c>
      <c r="C45" s="260" t="s">
        <v>11</v>
      </c>
      <c r="D45" s="793" t="s">
        <v>659</v>
      </c>
      <c r="F45" s="828"/>
      <c r="G45" s="828"/>
      <c r="H45" s="828"/>
      <c r="I45" s="828"/>
      <c r="J45" s="828"/>
      <c r="K45" s="828"/>
      <c r="L45" s="1171">
        <f t="shared" si="2"/>
        <v>0</v>
      </c>
      <c r="M45" s="97"/>
      <c r="N45" s="828"/>
      <c r="O45" s="828"/>
      <c r="P45" s="828"/>
      <c r="Q45" s="828"/>
      <c r="R45" s="828"/>
      <c r="S45" s="828"/>
      <c r="T45" s="1171">
        <f t="shared" si="0"/>
        <v>0</v>
      </c>
    </row>
    <row r="46" spans="1:20">
      <c r="A46" s="260" t="s">
        <v>16</v>
      </c>
      <c r="B46" s="689" t="s">
        <v>267</v>
      </c>
      <c r="C46" s="260" t="s">
        <v>11</v>
      </c>
      <c r="D46" s="793" t="s">
        <v>659</v>
      </c>
      <c r="F46" s="828"/>
      <c r="G46" s="828"/>
      <c r="H46" s="828"/>
      <c r="I46" s="828"/>
      <c r="J46" s="828"/>
      <c r="K46" s="828"/>
      <c r="L46" s="1171">
        <f t="shared" si="2"/>
        <v>0</v>
      </c>
      <c r="M46" s="97"/>
      <c r="N46" s="828"/>
      <c r="O46" s="828"/>
      <c r="P46" s="828"/>
      <c r="Q46" s="828"/>
      <c r="R46" s="828"/>
      <c r="S46" s="828"/>
      <c r="T46" s="1171">
        <f t="shared" si="0"/>
        <v>0</v>
      </c>
    </row>
    <row r="47" spans="1:20">
      <c r="A47" s="260" t="s">
        <v>31</v>
      </c>
      <c r="B47" s="689" t="s">
        <v>268</v>
      </c>
      <c r="C47" s="260" t="s">
        <v>11</v>
      </c>
      <c r="D47" s="793" t="s">
        <v>659</v>
      </c>
      <c r="F47" s="828"/>
      <c r="G47" s="828"/>
      <c r="H47" s="828"/>
      <c r="I47" s="828"/>
      <c r="J47" s="828"/>
      <c r="K47" s="828"/>
      <c r="L47" s="1171">
        <f t="shared" si="2"/>
        <v>0</v>
      </c>
      <c r="M47" s="97"/>
      <c r="N47" s="828"/>
      <c r="O47" s="828"/>
      <c r="P47" s="828"/>
      <c r="Q47" s="828"/>
      <c r="R47" s="828"/>
      <c r="S47" s="828"/>
      <c r="T47" s="1171">
        <f t="shared" si="0"/>
        <v>0</v>
      </c>
    </row>
    <row r="48" spans="1:20">
      <c r="A48" s="260" t="s">
        <v>31</v>
      </c>
      <c r="B48" s="689" t="s">
        <v>269</v>
      </c>
      <c r="C48" s="260" t="s">
        <v>11</v>
      </c>
      <c r="D48" s="793" t="s">
        <v>659</v>
      </c>
      <c r="F48" s="828"/>
      <c r="G48" s="828"/>
      <c r="H48" s="828"/>
      <c r="I48" s="828"/>
      <c r="J48" s="828"/>
      <c r="K48" s="828"/>
      <c r="L48" s="1171">
        <f t="shared" si="2"/>
        <v>0</v>
      </c>
      <c r="M48" s="97"/>
      <c r="N48" s="828"/>
      <c r="O48" s="828"/>
      <c r="P48" s="828"/>
      <c r="Q48" s="828"/>
      <c r="R48" s="828"/>
      <c r="S48" s="828"/>
      <c r="T48" s="1171">
        <f t="shared" si="0"/>
        <v>0</v>
      </c>
    </row>
    <row r="49" spans="1:20">
      <c r="A49" s="260" t="s">
        <v>31</v>
      </c>
      <c r="B49" s="689" t="s">
        <v>270</v>
      </c>
      <c r="C49" s="260" t="s">
        <v>11</v>
      </c>
      <c r="D49" s="793" t="s">
        <v>659</v>
      </c>
      <c r="F49" s="828"/>
      <c r="G49" s="828"/>
      <c r="H49" s="828"/>
      <c r="I49" s="828"/>
      <c r="J49" s="828"/>
      <c r="K49" s="828"/>
      <c r="L49" s="1171">
        <f t="shared" si="2"/>
        <v>0</v>
      </c>
      <c r="M49" s="97"/>
      <c r="N49" s="828"/>
      <c r="O49" s="828"/>
      <c r="P49" s="828"/>
      <c r="Q49" s="828"/>
      <c r="R49" s="828"/>
      <c r="S49" s="828"/>
      <c r="T49" s="1171">
        <f t="shared" si="0"/>
        <v>0</v>
      </c>
    </row>
    <row r="50" spans="1:20">
      <c r="A50" s="260" t="s">
        <v>31</v>
      </c>
      <c r="B50" s="689" t="s">
        <v>271</v>
      </c>
      <c r="C50" s="260" t="s">
        <v>11</v>
      </c>
      <c r="D50" s="793" t="s">
        <v>659</v>
      </c>
      <c r="F50" s="828"/>
      <c r="G50" s="828"/>
      <c r="H50" s="828"/>
      <c r="I50" s="828"/>
      <c r="J50" s="828"/>
      <c r="K50" s="828"/>
      <c r="L50" s="1171">
        <f t="shared" si="2"/>
        <v>0</v>
      </c>
      <c r="M50" s="97"/>
      <c r="N50" s="828"/>
      <c r="O50" s="828"/>
      <c r="P50" s="828"/>
      <c r="Q50" s="828"/>
      <c r="R50" s="828"/>
      <c r="S50" s="828"/>
      <c r="T50" s="1171">
        <f t="shared" si="0"/>
        <v>0</v>
      </c>
    </row>
    <row r="51" spans="1:20">
      <c r="A51" s="260" t="s">
        <v>19</v>
      </c>
      <c r="B51" s="689" t="s">
        <v>284</v>
      </c>
      <c r="C51" s="260" t="s">
        <v>11</v>
      </c>
      <c r="D51" s="793" t="s">
        <v>659</v>
      </c>
      <c r="F51" s="828"/>
      <c r="G51" s="828"/>
      <c r="H51" s="828"/>
      <c r="I51" s="828"/>
      <c r="J51" s="828"/>
      <c r="K51" s="828"/>
      <c r="L51" s="1171">
        <f t="shared" si="2"/>
        <v>0</v>
      </c>
      <c r="M51" s="97"/>
      <c r="N51" s="828"/>
      <c r="O51" s="828"/>
      <c r="P51" s="828"/>
      <c r="Q51" s="828"/>
      <c r="R51" s="828"/>
      <c r="S51" s="828"/>
      <c r="T51" s="1171">
        <f t="shared" si="0"/>
        <v>0</v>
      </c>
    </row>
    <row r="52" spans="1:20">
      <c r="A52" s="260" t="s">
        <v>21</v>
      </c>
      <c r="B52" s="689" t="s">
        <v>272</v>
      </c>
      <c r="C52" s="260" t="s">
        <v>5</v>
      </c>
      <c r="D52" s="793" t="s">
        <v>710</v>
      </c>
      <c r="F52" s="828"/>
      <c r="G52" s="828"/>
      <c r="H52" s="828"/>
      <c r="I52" s="828"/>
      <c r="J52" s="828"/>
      <c r="K52" s="828"/>
      <c r="L52" s="1171">
        <f t="shared" si="2"/>
        <v>0</v>
      </c>
      <c r="M52" s="97"/>
      <c r="N52" s="828"/>
      <c r="O52" s="828"/>
      <c r="P52" s="828"/>
      <c r="Q52" s="828"/>
      <c r="R52" s="828"/>
      <c r="S52" s="828"/>
      <c r="T52" s="1171">
        <f t="shared" si="0"/>
        <v>0</v>
      </c>
    </row>
    <row r="53" spans="1:20">
      <c r="A53" s="260" t="s">
        <v>21</v>
      </c>
      <c r="B53" s="689" t="s">
        <v>32</v>
      </c>
      <c r="C53" s="260" t="s">
        <v>5</v>
      </c>
      <c r="D53" s="793" t="s">
        <v>659</v>
      </c>
      <c r="F53" s="828"/>
      <c r="G53" s="828"/>
      <c r="H53" s="828"/>
      <c r="I53" s="828"/>
      <c r="J53" s="828"/>
      <c r="K53" s="828"/>
      <c r="L53" s="1171">
        <f t="shared" si="2"/>
        <v>0</v>
      </c>
      <c r="M53" s="97"/>
      <c r="N53" s="828"/>
      <c r="O53" s="828"/>
      <c r="P53" s="828"/>
      <c r="Q53" s="828"/>
      <c r="R53" s="828"/>
      <c r="S53" s="828"/>
      <c r="T53" s="1171">
        <f t="shared" si="0"/>
        <v>0</v>
      </c>
    </row>
    <row r="54" spans="1:20">
      <c r="A54" s="260" t="s">
        <v>21</v>
      </c>
      <c r="B54" s="689" t="s">
        <v>273</v>
      </c>
      <c r="C54" s="260" t="s">
        <v>5</v>
      </c>
      <c r="D54" s="793" t="s">
        <v>710</v>
      </c>
      <c r="F54" s="828"/>
      <c r="G54" s="828"/>
      <c r="H54" s="828"/>
      <c r="I54" s="828"/>
      <c r="J54" s="828"/>
      <c r="K54" s="828"/>
      <c r="L54" s="1171">
        <f t="shared" si="2"/>
        <v>0</v>
      </c>
      <c r="M54" s="97"/>
      <c r="N54" s="828"/>
      <c r="O54" s="828"/>
      <c r="P54" s="828"/>
      <c r="Q54" s="828"/>
      <c r="R54" s="828"/>
      <c r="S54" s="828"/>
      <c r="T54" s="1171">
        <f t="shared" si="0"/>
        <v>0</v>
      </c>
    </row>
    <row r="55" spans="1:20">
      <c r="A55" s="260" t="s">
        <v>21</v>
      </c>
      <c r="B55" s="689" t="s">
        <v>33</v>
      </c>
      <c r="C55" s="260" t="s">
        <v>5</v>
      </c>
      <c r="D55" s="793" t="s">
        <v>659</v>
      </c>
      <c r="F55" s="828"/>
      <c r="G55" s="828"/>
      <c r="H55" s="828"/>
      <c r="I55" s="828"/>
      <c r="J55" s="828"/>
      <c r="K55" s="828"/>
      <c r="L55" s="1171">
        <f t="shared" si="2"/>
        <v>0</v>
      </c>
      <c r="M55" s="97"/>
      <c r="N55" s="828"/>
      <c r="O55" s="828"/>
      <c r="P55" s="828"/>
      <c r="Q55" s="828"/>
      <c r="R55" s="828"/>
      <c r="S55" s="828"/>
      <c r="T55" s="1171">
        <f t="shared" si="0"/>
        <v>0</v>
      </c>
    </row>
    <row r="56" spans="1:20">
      <c r="A56" s="260" t="s">
        <v>34</v>
      </c>
      <c r="B56" s="689" t="s">
        <v>568</v>
      </c>
      <c r="C56" s="260" t="s">
        <v>5</v>
      </c>
      <c r="D56" s="793" t="s">
        <v>710</v>
      </c>
      <c r="F56" s="828"/>
      <c r="G56" s="828"/>
      <c r="H56" s="828"/>
      <c r="I56" s="828"/>
      <c r="J56" s="828"/>
      <c r="K56" s="828"/>
      <c r="L56" s="1171">
        <f t="shared" si="2"/>
        <v>0</v>
      </c>
      <c r="M56" s="97"/>
      <c r="N56" s="828"/>
      <c r="O56" s="828"/>
      <c r="P56" s="828"/>
      <c r="Q56" s="828"/>
      <c r="R56" s="828"/>
      <c r="S56" s="828"/>
      <c r="T56" s="1171">
        <f t="shared" si="0"/>
        <v>0</v>
      </c>
    </row>
    <row r="57" spans="1:20">
      <c r="A57" s="260" t="s">
        <v>34</v>
      </c>
      <c r="B57" s="689" t="s">
        <v>35</v>
      </c>
      <c r="C57" s="260" t="s">
        <v>5</v>
      </c>
      <c r="D57" s="793" t="s">
        <v>659</v>
      </c>
      <c r="F57" s="828"/>
      <c r="G57" s="828"/>
      <c r="H57" s="828"/>
      <c r="I57" s="828"/>
      <c r="J57" s="828"/>
      <c r="K57" s="828"/>
      <c r="L57" s="1171">
        <f t="shared" si="2"/>
        <v>0</v>
      </c>
      <c r="M57" s="97"/>
      <c r="N57" s="828"/>
      <c r="O57" s="828"/>
      <c r="P57" s="828"/>
      <c r="Q57" s="828"/>
      <c r="R57" s="828"/>
      <c r="S57" s="828"/>
      <c r="T57" s="1171">
        <f t="shared" si="0"/>
        <v>0</v>
      </c>
    </row>
    <row r="58" spans="1:20">
      <c r="A58" s="260" t="s">
        <v>34</v>
      </c>
      <c r="B58" s="689" t="s">
        <v>274</v>
      </c>
      <c r="C58" s="260" t="s">
        <v>5</v>
      </c>
      <c r="D58" s="793"/>
      <c r="F58" s="828"/>
      <c r="G58" s="828"/>
      <c r="H58" s="828"/>
      <c r="I58" s="828"/>
      <c r="J58" s="828"/>
      <c r="K58" s="828"/>
      <c r="L58" s="1171">
        <f t="shared" si="2"/>
        <v>0</v>
      </c>
      <c r="M58" s="97"/>
      <c r="N58" s="828"/>
      <c r="O58" s="828"/>
      <c r="P58" s="828"/>
      <c r="Q58" s="828"/>
      <c r="R58" s="828"/>
      <c r="S58" s="828"/>
      <c r="T58" s="1171">
        <f t="shared" si="0"/>
        <v>0</v>
      </c>
    </row>
    <row r="59" spans="1:20">
      <c r="A59" s="260" t="s">
        <v>34</v>
      </c>
      <c r="B59" s="692" t="s">
        <v>1232</v>
      </c>
      <c r="C59" s="260" t="s">
        <v>5</v>
      </c>
      <c r="D59" s="793" t="s">
        <v>710</v>
      </c>
      <c r="F59" s="828"/>
      <c r="G59" s="828"/>
      <c r="H59" s="828"/>
      <c r="I59" s="828"/>
      <c r="J59" s="828"/>
      <c r="K59" s="828"/>
      <c r="L59" s="1171">
        <f t="shared" si="2"/>
        <v>0</v>
      </c>
      <c r="M59" s="97"/>
      <c r="N59" s="828"/>
      <c r="O59" s="828"/>
      <c r="P59" s="828"/>
      <c r="Q59" s="828"/>
      <c r="R59" s="828"/>
      <c r="S59" s="828"/>
      <c r="T59" s="1171">
        <f t="shared" si="0"/>
        <v>0</v>
      </c>
    </row>
    <row r="60" spans="1:20">
      <c r="A60" s="260" t="s">
        <v>34</v>
      </c>
      <c r="B60" s="689" t="s">
        <v>36</v>
      </c>
      <c r="C60" s="260" t="s">
        <v>5</v>
      </c>
      <c r="D60" s="793" t="s">
        <v>659</v>
      </c>
      <c r="F60" s="828"/>
      <c r="G60" s="828"/>
      <c r="H60" s="828"/>
      <c r="I60" s="828"/>
      <c r="J60" s="828"/>
      <c r="K60" s="828"/>
      <c r="L60" s="1171">
        <f t="shared" si="2"/>
        <v>0</v>
      </c>
      <c r="M60" s="97"/>
      <c r="N60" s="828"/>
      <c r="O60" s="828"/>
      <c r="P60" s="828"/>
      <c r="Q60" s="828"/>
      <c r="R60" s="828"/>
      <c r="S60" s="828"/>
      <c r="T60" s="1171">
        <f t="shared" si="0"/>
        <v>0</v>
      </c>
    </row>
    <row r="61" spans="1:20">
      <c r="A61" s="260" t="s">
        <v>34</v>
      </c>
      <c r="B61" s="689" t="s">
        <v>275</v>
      </c>
      <c r="C61" s="260" t="s">
        <v>5</v>
      </c>
      <c r="D61" s="793"/>
      <c r="F61" s="828"/>
      <c r="G61" s="828"/>
      <c r="H61" s="828"/>
      <c r="I61" s="828"/>
      <c r="J61" s="828"/>
      <c r="K61" s="828"/>
      <c r="L61" s="1171">
        <f t="shared" si="2"/>
        <v>0</v>
      </c>
      <c r="M61" s="97"/>
      <c r="N61" s="828"/>
      <c r="O61" s="828"/>
      <c r="P61" s="828"/>
      <c r="Q61" s="828"/>
      <c r="R61" s="828"/>
      <c r="S61" s="828"/>
      <c r="T61" s="1171">
        <f t="shared" si="0"/>
        <v>0</v>
      </c>
    </row>
    <row r="62" spans="1:20">
      <c r="A62" s="260" t="s">
        <v>14</v>
      </c>
      <c r="B62" s="689" t="s">
        <v>37</v>
      </c>
      <c r="C62" s="260" t="s">
        <v>5</v>
      </c>
      <c r="D62" s="793" t="s">
        <v>710</v>
      </c>
      <c r="F62" s="828"/>
      <c r="G62" s="828"/>
      <c r="H62" s="828"/>
      <c r="I62" s="828"/>
      <c r="J62" s="828"/>
      <c r="K62" s="828"/>
      <c r="L62" s="1171">
        <f t="shared" si="2"/>
        <v>0</v>
      </c>
      <c r="M62" s="97"/>
      <c r="N62" s="828"/>
      <c r="O62" s="828"/>
      <c r="P62" s="828"/>
      <c r="Q62" s="828"/>
      <c r="R62" s="828"/>
      <c r="S62" s="828"/>
      <c r="T62" s="1171">
        <f t="shared" si="0"/>
        <v>0</v>
      </c>
    </row>
    <row r="63" spans="1:20">
      <c r="A63" s="260" t="s">
        <v>14</v>
      </c>
      <c r="B63" s="689" t="s">
        <v>38</v>
      </c>
      <c r="C63" s="260" t="s">
        <v>5</v>
      </c>
      <c r="D63" s="793" t="s">
        <v>710</v>
      </c>
      <c r="F63" s="828"/>
      <c r="G63" s="828"/>
      <c r="H63" s="828"/>
      <c r="I63" s="828"/>
      <c r="J63" s="828"/>
      <c r="K63" s="828"/>
      <c r="L63" s="1171">
        <f t="shared" si="2"/>
        <v>0</v>
      </c>
      <c r="M63" s="97"/>
      <c r="N63" s="828"/>
      <c r="O63" s="828"/>
      <c r="P63" s="828"/>
      <c r="Q63" s="828"/>
      <c r="R63" s="828"/>
      <c r="S63" s="828"/>
      <c r="T63" s="1171">
        <f t="shared" si="0"/>
        <v>0</v>
      </c>
    </row>
    <row r="64" spans="1:20">
      <c r="A64" s="260" t="s">
        <v>14</v>
      </c>
      <c r="B64" s="689" t="s">
        <v>39</v>
      </c>
      <c r="C64" s="260" t="s">
        <v>5</v>
      </c>
      <c r="D64" s="793" t="s">
        <v>710</v>
      </c>
      <c r="F64" s="828"/>
      <c r="G64" s="828"/>
      <c r="H64" s="828"/>
      <c r="I64" s="828"/>
      <c r="J64" s="828"/>
      <c r="K64" s="828"/>
      <c r="L64" s="1171">
        <f t="shared" si="2"/>
        <v>0</v>
      </c>
      <c r="M64" s="97"/>
      <c r="N64" s="828"/>
      <c r="O64" s="828"/>
      <c r="P64" s="828"/>
      <c r="Q64" s="828"/>
      <c r="R64" s="828"/>
      <c r="S64" s="828"/>
      <c r="T64" s="1171">
        <f t="shared" si="0"/>
        <v>0</v>
      </c>
    </row>
    <row r="65" spans="1:20">
      <c r="A65" s="260" t="s">
        <v>14</v>
      </c>
      <c r="B65" s="689" t="s">
        <v>40</v>
      </c>
      <c r="C65" s="260" t="s">
        <v>5</v>
      </c>
      <c r="D65" s="793" t="s">
        <v>710</v>
      </c>
      <c r="F65" s="828"/>
      <c r="G65" s="828"/>
      <c r="H65" s="828"/>
      <c r="I65" s="828"/>
      <c r="J65" s="828"/>
      <c r="K65" s="828"/>
      <c r="L65" s="1171">
        <f t="shared" si="2"/>
        <v>0</v>
      </c>
      <c r="M65" s="97"/>
      <c r="N65" s="828"/>
      <c r="O65" s="828"/>
      <c r="P65" s="828"/>
      <c r="Q65" s="828"/>
      <c r="R65" s="828"/>
      <c r="S65" s="828"/>
      <c r="T65" s="1171">
        <f t="shared" si="0"/>
        <v>0</v>
      </c>
    </row>
    <row r="66" spans="1:20">
      <c r="A66" s="260" t="s">
        <v>14</v>
      </c>
      <c r="B66" s="689" t="s">
        <v>41</v>
      </c>
      <c r="C66" s="260" t="s">
        <v>5</v>
      </c>
      <c r="D66" s="793" t="s">
        <v>710</v>
      </c>
      <c r="F66" s="828"/>
      <c r="G66" s="828"/>
      <c r="H66" s="828"/>
      <c r="I66" s="828"/>
      <c r="J66" s="828"/>
      <c r="K66" s="828"/>
      <c r="L66" s="1171">
        <f t="shared" si="2"/>
        <v>0</v>
      </c>
      <c r="M66" s="97"/>
      <c r="N66" s="828"/>
      <c r="O66" s="828"/>
      <c r="P66" s="828"/>
      <c r="Q66" s="828"/>
      <c r="R66" s="828"/>
      <c r="S66" s="828"/>
      <c r="T66" s="1171">
        <f t="shared" si="0"/>
        <v>0</v>
      </c>
    </row>
    <row r="67" spans="1:20">
      <c r="A67" s="260" t="s">
        <v>14</v>
      </c>
      <c r="B67" s="689" t="s">
        <v>42</v>
      </c>
      <c r="C67" s="260" t="s">
        <v>5</v>
      </c>
      <c r="D67" s="793" t="s">
        <v>710</v>
      </c>
      <c r="F67" s="828"/>
      <c r="G67" s="828"/>
      <c r="H67" s="828"/>
      <c r="I67" s="828"/>
      <c r="J67" s="828"/>
      <c r="K67" s="828"/>
      <c r="L67" s="1171">
        <f t="shared" si="2"/>
        <v>0</v>
      </c>
      <c r="M67" s="97"/>
      <c r="N67" s="828"/>
      <c r="O67" s="828"/>
      <c r="P67" s="828"/>
      <c r="Q67" s="828"/>
      <c r="R67" s="828"/>
      <c r="S67" s="828"/>
      <c r="T67" s="1171">
        <f t="shared" si="0"/>
        <v>0</v>
      </c>
    </row>
    <row r="68" spans="1:20">
      <c r="A68" s="260" t="s">
        <v>14</v>
      </c>
      <c r="B68" s="689" t="s">
        <v>43</v>
      </c>
      <c r="C68" s="260" t="s">
        <v>5</v>
      </c>
      <c r="D68" s="793" t="s">
        <v>710</v>
      </c>
      <c r="F68" s="828"/>
      <c r="G68" s="828"/>
      <c r="H68" s="828"/>
      <c r="I68" s="828"/>
      <c r="J68" s="828"/>
      <c r="K68" s="828"/>
      <c r="L68" s="1171">
        <f t="shared" si="2"/>
        <v>0</v>
      </c>
      <c r="M68" s="97"/>
      <c r="N68" s="828"/>
      <c r="O68" s="828"/>
      <c r="P68" s="828"/>
      <c r="Q68" s="828"/>
      <c r="R68" s="828"/>
      <c r="S68" s="828"/>
      <c r="T68" s="1171">
        <f t="shared" si="0"/>
        <v>0</v>
      </c>
    </row>
    <row r="69" spans="1:20">
      <c r="A69" s="260" t="s">
        <v>16</v>
      </c>
      <c r="B69" s="689" t="s">
        <v>570</v>
      </c>
      <c r="C69" s="260" t="s">
        <v>5</v>
      </c>
      <c r="D69" s="793" t="s">
        <v>659</v>
      </c>
      <c r="F69" s="828"/>
      <c r="G69" s="828"/>
      <c r="H69" s="828"/>
      <c r="I69" s="828"/>
      <c r="J69" s="828"/>
      <c r="K69" s="828"/>
      <c r="L69" s="1171">
        <f t="shared" si="2"/>
        <v>0</v>
      </c>
      <c r="M69" s="97"/>
      <c r="N69" s="828"/>
      <c r="O69" s="828"/>
      <c r="P69" s="828"/>
      <c r="Q69" s="828"/>
      <c r="R69" s="828"/>
      <c r="S69" s="828"/>
      <c r="T69" s="1171">
        <f t="shared" si="0"/>
        <v>0</v>
      </c>
    </row>
    <row r="70" spans="1:20">
      <c r="A70" s="260" t="s">
        <v>16</v>
      </c>
      <c r="B70" s="689" t="s">
        <v>571</v>
      </c>
      <c r="C70" s="260" t="s">
        <v>5</v>
      </c>
      <c r="D70" s="793" t="s">
        <v>659</v>
      </c>
      <c r="F70" s="828"/>
      <c r="G70" s="828"/>
      <c r="H70" s="828"/>
      <c r="I70" s="828"/>
      <c r="J70" s="828"/>
      <c r="K70" s="828"/>
      <c r="L70" s="1171">
        <f t="shared" si="2"/>
        <v>0</v>
      </c>
      <c r="M70" s="97"/>
      <c r="N70" s="828"/>
      <c r="O70" s="828"/>
      <c r="P70" s="828"/>
      <c r="Q70" s="828"/>
      <c r="R70" s="828"/>
      <c r="S70" s="828"/>
      <c r="T70" s="1171">
        <f t="shared" ref="T70:T106" si="3">SUM($O70:$S70)</f>
        <v>0</v>
      </c>
    </row>
    <row r="71" spans="1:20">
      <c r="A71" s="260" t="s">
        <v>16</v>
      </c>
      <c r="B71" s="689" t="s">
        <v>572</v>
      </c>
      <c r="C71" s="260" t="s">
        <v>5</v>
      </c>
      <c r="D71" s="793" t="s">
        <v>659</v>
      </c>
      <c r="F71" s="828"/>
      <c r="G71" s="828"/>
      <c r="H71" s="828"/>
      <c r="I71" s="828"/>
      <c r="J71" s="828"/>
      <c r="K71" s="828"/>
      <c r="L71" s="1171">
        <f t="shared" si="2"/>
        <v>0</v>
      </c>
      <c r="M71" s="97"/>
      <c r="N71" s="828"/>
      <c r="O71" s="828"/>
      <c r="P71" s="828"/>
      <c r="Q71" s="828"/>
      <c r="R71" s="828"/>
      <c r="S71" s="828"/>
      <c r="T71" s="1171">
        <f t="shared" si="3"/>
        <v>0</v>
      </c>
    </row>
    <row r="72" spans="1:20">
      <c r="A72" s="260" t="s">
        <v>16</v>
      </c>
      <c r="B72" s="689" t="s">
        <v>573</v>
      </c>
      <c r="C72" s="260" t="s">
        <v>5</v>
      </c>
      <c r="D72" s="793" t="s">
        <v>659</v>
      </c>
      <c r="F72" s="828"/>
      <c r="G72" s="828"/>
      <c r="H72" s="828"/>
      <c r="I72" s="828"/>
      <c r="J72" s="828"/>
      <c r="K72" s="828"/>
      <c r="L72" s="1171">
        <f t="shared" si="2"/>
        <v>0</v>
      </c>
      <c r="M72" s="97"/>
      <c r="N72" s="828"/>
      <c r="O72" s="828"/>
      <c r="P72" s="828"/>
      <c r="Q72" s="828"/>
      <c r="R72" s="828"/>
      <c r="S72" s="828"/>
      <c r="T72" s="1171">
        <f t="shared" si="3"/>
        <v>0</v>
      </c>
    </row>
    <row r="73" spans="1:20">
      <c r="A73" s="260" t="s">
        <v>16</v>
      </c>
      <c r="B73" s="689" t="s">
        <v>276</v>
      </c>
      <c r="C73" s="260" t="s">
        <v>5</v>
      </c>
      <c r="D73" s="793" t="s">
        <v>659</v>
      </c>
      <c r="F73" s="828"/>
      <c r="G73" s="828"/>
      <c r="H73" s="828"/>
      <c r="I73" s="828"/>
      <c r="J73" s="828"/>
      <c r="K73" s="828"/>
      <c r="L73" s="1171">
        <f t="shared" si="2"/>
        <v>0</v>
      </c>
      <c r="M73" s="97"/>
      <c r="N73" s="828"/>
      <c r="O73" s="828"/>
      <c r="P73" s="828"/>
      <c r="Q73" s="828"/>
      <c r="R73" s="828"/>
      <c r="S73" s="828"/>
      <c r="T73" s="1171">
        <f t="shared" si="3"/>
        <v>0</v>
      </c>
    </row>
    <row r="74" spans="1:20">
      <c r="A74" s="260" t="s">
        <v>16</v>
      </c>
      <c r="B74" s="689" t="s">
        <v>574</v>
      </c>
      <c r="C74" s="260" t="s">
        <v>5</v>
      </c>
      <c r="D74" s="793" t="s">
        <v>659</v>
      </c>
      <c r="F74" s="828"/>
      <c r="G74" s="828"/>
      <c r="H74" s="828"/>
      <c r="I74" s="828"/>
      <c r="J74" s="828"/>
      <c r="K74" s="828"/>
      <c r="L74" s="1171">
        <f t="shared" si="2"/>
        <v>0</v>
      </c>
      <c r="M74" s="97"/>
      <c r="N74" s="828"/>
      <c r="O74" s="828"/>
      <c r="P74" s="828"/>
      <c r="Q74" s="828"/>
      <c r="R74" s="828"/>
      <c r="S74" s="828"/>
      <c r="T74" s="1171">
        <f t="shared" si="3"/>
        <v>0</v>
      </c>
    </row>
    <row r="75" spans="1:20">
      <c r="A75" s="260" t="s">
        <v>16</v>
      </c>
      <c r="B75" s="689" t="s">
        <v>277</v>
      </c>
      <c r="C75" s="260" t="s">
        <v>5</v>
      </c>
      <c r="D75" s="793" t="s">
        <v>659</v>
      </c>
      <c r="F75" s="828"/>
      <c r="G75" s="828"/>
      <c r="H75" s="828"/>
      <c r="I75" s="828"/>
      <c r="J75" s="828"/>
      <c r="K75" s="828"/>
      <c r="L75" s="1171">
        <f t="shared" si="2"/>
        <v>0</v>
      </c>
      <c r="M75" s="97"/>
      <c r="N75" s="828"/>
      <c r="O75" s="828"/>
      <c r="P75" s="828"/>
      <c r="Q75" s="828"/>
      <c r="R75" s="828"/>
      <c r="S75" s="828"/>
      <c r="T75" s="1171">
        <f t="shared" si="3"/>
        <v>0</v>
      </c>
    </row>
    <row r="76" spans="1:20">
      <c r="A76" s="260" t="s">
        <v>16</v>
      </c>
      <c r="B76" s="689" t="s">
        <v>278</v>
      </c>
      <c r="C76" s="260" t="s">
        <v>5</v>
      </c>
      <c r="D76" s="793" t="s">
        <v>659</v>
      </c>
      <c r="F76" s="828"/>
      <c r="G76" s="828"/>
      <c r="H76" s="828"/>
      <c r="I76" s="828"/>
      <c r="J76" s="828"/>
      <c r="K76" s="828"/>
      <c r="L76" s="1171">
        <f t="shared" si="2"/>
        <v>0</v>
      </c>
      <c r="M76" s="97"/>
      <c r="N76" s="828"/>
      <c r="O76" s="828"/>
      <c r="P76" s="828"/>
      <c r="Q76" s="828"/>
      <c r="R76" s="828"/>
      <c r="S76" s="828"/>
      <c r="T76" s="1171">
        <f t="shared" si="3"/>
        <v>0</v>
      </c>
    </row>
    <row r="77" spans="1:20">
      <c r="A77" s="260" t="s">
        <v>16</v>
      </c>
      <c r="B77" s="689" t="s">
        <v>575</v>
      </c>
      <c r="C77" s="260" t="s">
        <v>5</v>
      </c>
      <c r="D77" s="793" t="s">
        <v>659</v>
      </c>
      <c r="F77" s="828"/>
      <c r="G77" s="828"/>
      <c r="H77" s="828"/>
      <c r="I77" s="828"/>
      <c r="J77" s="828"/>
      <c r="K77" s="828"/>
      <c r="L77" s="1171">
        <f t="shared" si="2"/>
        <v>0</v>
      </c>
      <c r="M77" s="97"/>
      <c r="N77" s="828"/>
      <c r="O77" s="828"/>
      <c r="P77" s="828"/>
      <c r="Q77" s="828"/>
      <c r="R77" s="828"/>
      <c r="S77" s="828"/>
      <c r="T77" s="1171">
        <f t="shared" si="3"/>
        <v>0</v>
      </c>
    </row>
    <row r="78" spans="1:20">
      <c r="A78" s="260" t="s">
        <v>15</v>
      </c>
      <c r="B78" s="689" t="s">
        <v>576</v>
      </c>
      <c r="C78" s="260" t="s">
        <v>5</v>
      </c>
      <c r="D78" s="793" t="s">
        <v>659</v>
      </c>
      <c r="F78" s="828"/>
      <c r="G78" s="828"/>
      <c r="H78" s="828"/>
      <c r="I78" s="828"/>
      <c r="J78" s="828"/>
      <c r="K78" s="828"/>
      <c r="L78" s="1171">
        <f t="shared" si="2"/>
        <v>0</v>
      </c>
      <c r="M78" s="97"/>
      <c r="N78" s="828"/>
      <c r="O78" s="828"/>
      <c r="P78" s="828"/>
      <c r="Q78" s="828"/>
      <c r="R78" s="828"/>
      <c r="S78" s="828"/>
      <c r="T78" s="1171">
        <f t="shared" si="3"/>
        <v>0</v>
      </c>
    </row>
    <row r="79" spans="1:20">
      <c r="A79" s="260" t="s">
        <v>15</v>
      </c>
      <c r="B79" s="689" t="s">
        <v>577</v>
      </c>
      <c r="C79" s="260" t="s">
        <v>5</v>
      </c>
      <c r="D79" s="793" t="s">
        <v>659</v>
      </c>
      <c r="F79" s="828"/>
      <c r="G79" s="828"/>
      <c r="H79" s="828"/>
      <c r="I79" s="828"/>
      <c r="J79" s="828"/>
      <c r="K79" s="828"/>
      <c r="L79" s="1171">
        <f t="shared" si="2"/>
        <v>0</v>
      </c>
      <c r="M79" s="97"/>
      <c r="N79" s="828"/>
      <c r="O79" s="828"/>
      <c r="P79" s="828"/>
      <c r="Q79" s="828"/>
      <c r="R79" s="828"/>
      <c r="S79" s="828"/>
      <c r="T79" s="1171">
        <f t="shared" si="3"/>
        <v>0</v>
      </c>
    </row>
    <row r="80" spans="1:20">
      <c r="A80" s="260" t="s">
        <v>15</v>
      </c>
      <c r="B80" s="689" t="s">
        <v>578</v>
      </c>
      <c r="C80" s="260" t="s">
        <v>5</v>
      </c>
      <c r="D80" s="793" t="s">
        <v>659</v>
      </c>
      <c r="F80" s="828"/>
      <c r="G80" s="828"/>
      <c r="H80" s="828"/>
      <c r="I80" s="828"/>
      <c r="J80" s="828"/>
      <c r="K80" s="828"/>
      <c r="L80" s="1171">
        <f t="shared" si="2"/>
        <v>0</v>
      </c>
      <c r="M80" s="97"/>
      <c r="N80" s="828"/>
      <c r="O80" s="828"/>
      <c r="P80" s="828"/>
      <c r="Q80" s="828"/>
      <c r="R80" s="828"/>
      <c r="S80" s="828"/>
      <c r="T80" s="1171">
        <f t="shared" si="3"/>
        <v>0</v>
      </c>
    </row>
    <row r="81" spans="1:20">
      <c r="A81" s="260" t="s">
        <v>16</v>
      </c>
      <c r="B81" s="689" t="s">
        <v>579</v>
      </c>
      <c r="C81" s="260" t="s">
        <v>5</v>
      </c>
      <c r="D81" s="793" t="s">
        <v>659</v>
      </c>
      <c r="F81" s="828"/>
      <c r="G81" s="828"/>
      <c r="H81" s="828"/>
      <c r="I81" s="828"/>
      <c r="J81" s="828"/>
      <c r="K81" s="828"/>
      <c r="L81" s="1171">
        <f t="shared" si="2"/>
        <v>0</v>
      </c>
      <c r="M81" s="97"/>
      <c r="N81" s="828"/>
      <c r="O81" s="828"/>
      <c r="P81" s="828"/>
      <c r="Q81" s="828"/>
      <c r="R81" s="828"/>
      <c r="S81" s="828"/>
      <c r="T81" s="1171">
        <f t="shared" si="3"/>
        <v>0</v>
      </c>
    </row>
    <row r="82" spans="1:20">
      <c r="A82" s="260" t="s">
        <v>31</v>
      </c>
      <c r="B82" s="689" t="s">
        <v>279</v>
      </c>
      <c r="C82" s="260" t="s">
        <v>5</v>
      </c>
      <c r="D82" s="793" t="s">
        <v>659</v>
      </c>
      <c r="F82" s="828"/>
      <c r="G82" s="828"/>
      <c r="H82" s="828"/>
      <c r="I82" s="828"/>
      <c r="J82" s="828"/>
      <c r="K82" s="828"/>
      <c r="L82" s="1171">
        <f t="shared" si="2"/>
        <v>0</v>
      </c>
      <c r="M82" s="97"/>
      <c r="N82" s="828"/>
      <c r="O82" s="828"/>
      <c r="P82" s="828"/>
      <c r="Q82" s="828"/>
      <c r="R82" s="828"/>
      <c r="S82" s="828"/>
      <c r="T82" s="1171">
        <f t="shared" si="3"/>
        <v>0</v>
      </c>
    </row>
    <row r="83" spans="1:20">
      <c r="A83" s="260" t="s">
        <v>31</v>
      </c>
      <c r="B83" s="689" t="s">
        <v>280</v>
      </c>
      <c r="C83" s="260" t="s">
        <v>5</v>
      </c>
      <c r="D83" s="793" t="s">
        <v>659</v>
      </c>
      <c r="F83" s="828"/>
      <c r="G83" s="828"/>
      <c r="H83" s="828"/>
      <c r="I83" s="828"/>
      <c r="J83" s="828"/>
      <c r="K83" s="828"/>
      <c r="L83" s="1171">
        <f t="shared" si="2"/>
        <v>0</v>
      </c>
      <c r="M83" s="97"/>
      <c r="N83" s="828"/>
      <c r="O83" s="828"/>
      <c r="P83" s="828"/>
      <c r="Q83" s="828"/>
      <c r="R83" s="828"/>
      <c r="S83" s="828"/>
      <c r="T83" s="1171">
        <f t="shared" si="3"/>
        <v>0</v>
      </c>
    </row>
    <row r="84" spans="1:20">
      <c r="A84" s="260" t="s">
        <v>31</v>
      </c>
      <c r="B84" s="689" t="s">
        <v>281</v>
      </c>
      <c r="C84" s="260" t="s">
        <v>5</v>
      </c>
      <c r="D84" s="793" t="s">
        <v>659</v>
      </c>
      <c r="F84" s="828"/>
      <c r="G84" s="828"/>
      <c r="H84" s="828"/>
      <c r="I84" s="828"/>
      <c r="J84" s="828"/>
      <c r="K84" s="828"/>
      <c r="L84" s="1171">
        <f t="shared" si="2"/>
        <v>0</v>
      </c>
      <c r="M84" s="97"/>
      <c r="N84" s="828"/>
      <c r="O84" s="828"/>
      <c r="P84" s="828"/>
      <c r="Q84" s="828"/>
      <c r="R84" s="828"/>
      <c r="S84" s="828"/>
      <c r="T84" s="1171">
        <f t="shared" si="3"/>
        <v>0</v>
      </c>
    </row>
    <row r="85" spans="1:20">
      <c r="A85" s="260" t="s">
        <v>19</v>
      </c>
      <c r="B85" s="689" t="s">
        <v>580</v>
      </c>
      <c r="C85" s="260" t="s">
        <v>5</v>
      </c>
      <c r="D85" s="793" t="s">
        <v>659</v>
      </c>
      <c r="F85" s="828"/>
      <c r="G85" s="828"/>
      <c r="H85" s="828"/>
      <c r="I85" s="828"/>
      <c r="J85" s="828"/>
      <c r="K85" s="828"/>
      <c r="L85" s="1171">
        <f t="shared" si="2"/>
        <v>0</v>
      </c>
      <c r="M85" s="97"/>
      <c r="N85" s="828"/>
      <c r="O85" s="828"/>
      <c r="P85" s="828"/>
      <c r="Q85" s="828"/>
      <c r="R85" s="828"/>
      <c r="S85" s="828"/>
      <c r="T85" s="1171">
        <f t="shared" si="3"/>
        <v>0</v>
      </c>
    </row>
    <row r="86" spans="1:20">
      <c r="A86" s="260" t="s">
        <v>19</v>
      </c>
      <c r="B86" s="689" t="s">
        <v>581</v>
      </c>
      <c r="C86" s="260" t="s">
        <v>5</v>
      </c>
      <c r="D86" s="793" t="s">
        <v>659</v>
      </c>
      <c r="F86" s="828"/>
      <c r="G86" s="828"/>
      <c r="H86" s="828"/>
      <c r="I86" s="828"/>
      <c r="J86" s="828"/>
      <c r="K86" s="828"/>
      <c r="L86" s="1171">
        <f t="shared" si="2"/>
        <v>0</v>
      </c>
      <c r="M86" s="97"/>
      <c r="N86" s="828"/>
      <c r="O86" s="828"/>
      <c r="P86" s="828"/>
      <c r="Q86" s="828"/>
      <c r="R86" s="828"/>
      <c r="S86" s="828"/>
      <c r="T86" s="1171">
        <f t="shared" si="3"/>
        <v>0</v>
      </c>
    </row>
    <row r="87" spans="1:20">
      <c r="A87" s="260" t="s">
        <v>21</v>
      </c>
      <c r="B87" s="689" t="s">
        <v>582</v>
      </c>
      <c r="C87" s="260" t="s">
        <v>6</v>
      </c>
      <c r="D87" s="793" t="s">
        <v>710</v>
      </c>
      <c r="F87" s="828"/>
      <c r="G87" s="828"/>
      <c r="H87" s="828"/>
      <c r="I87" s="828"/>
      <c r="J87" s="828"/>
      <c r="K87" s="828"/>
      <c r="L87" s="1171">
        <f t="shared" si="2"/>
        <v>0</v>
      </c>
      <c r="M87" s="97"/>
      <c r="N87" s="828"/>
      <c r="O87" s="828"/>
      <c r="P87" s="828"/>
      <c r="Q87" s="828"/>
      <c r="R87" s="828"/>
      <c r="S87" s="828"/>
      <c r="T87" s="1171">
        <f t="shared" si="3"/>
        <v>0</v>
      </c>
    </row>
    <row r="88" spans="1:20">
      <c r="A88" s="260" t="s">
        <v>21</v>
      </c>
      <c r="B88" s="689" t="s">
        <v>44</v>
      </c>
      <c r="C88" s="260" t="s">
        <v>6</v>
      </c>
      <c r="D88" s="793" t="s">
        <v>659</v>
      </c>
      <c r="F88" s="828"/>
      <c r="G88" s="828"/>
      <c r="H88" s="828"/>
      <c r="I88" s="828"/>
      <c r="J88" s="828"/>
      <c r="K88" s="828"/>
      <c r="L88" s="1171">
        <f t="shared" si="2"/>
        <v>0</v>
      </c>
      <c r="M88" s="97"/>
      <c r="N88" s="828"/>
      <c r="O88" s="828"/>
      <c r="P88" s="828"/>
      <c r="Q88" s="828"/>
      <c r="R88" s="828"/>
      <c r="S88" s="828"/>
      <c r="T88" s="1171">
        <f t="shared" si="3"/>
        <v>0</v>
      </c>
    </row>
    <row r="89" spans="1:20">
      <c r="A89" s="260" t="s">
        <v>34</v>
      </c>
      <c r="B89" s="689" t="s">
        <v>583</v>
      </c>
      <c r="C89" s="260" t="s">
        <v>6</v>
      </c>
      <c r="D89" s="793" t="s">
        <v>710</v>
      </c>
      <c r="F89" s="828"/>
      <c r="G89" s="828"/>
      <c r="H89" s="828"/>
      <c r="I89" s="828"/>
      <c r="J89" s="828"/>
      <c r="K89" s="828"/>
      <c r="L89" s="1171">
        <f t="shared" si="2"/>
        <v>0</v>
      </c>
      <c r="M89" s="97"/>
      <c r="N89" s="828"/>
      <c r="O89" s="828"/>
      <c r="P89" s="828"/>
      <c r="Q89" s="828"/>
      <c r="R89" s="828"/>
      <c r="S89" s="828"/>
      <c r="T89" s="1171">
        <f t="shared" si="3"/>
        <v>0</v>
      </c>
    </row>
    <row r="90" spans="1:20">
      <c r="A90" s="260" t="s">
        <v>34</v>
      </c>
      <c r="B90" s="689" t="s">
        <v>45</v>
      </c>
      <c r="C90" s="260" t="s">
        <v>6</v>
      </c>
      <c r="D90" s="793" t="s">
        <v>659</v>
      </c>
      <c r="F90" s="828"/>
      <c r="G90" s="828"/>
      <c r="H90" s="828"/>
      <c r="I90" s="828"/>
      <c r="J90" s="828"/>
      <c r="K90" s="828"/>
      <c r="L90" s="1171">
        <f t="shared" si="2"/>
        <v>0</v>
      </c>
      <c r="M90" s="97"/>
      <c r="N90" s="828"/>
      <c r="O90" s="828"/>
      <c r="P90" s="828"/>
      <c r="Q90" s="828"/>
      <c r="R90" s="828"/>
      <c r="S90" s="828"/>
      <c r="T90" s="1171">
        <f t="shared" si="3"/>
        <v>0</v>
      </c>
    </row>
    <row r="91" spans="1:20">
      <c r="A91" s="260" t="s">
        <v>34</v>
      </c>
      <c r="B91" s="689" t="s">
        <v>584</v>
      </c>
      <c r="C91" s="260" t="s">
        <v>6</v>
      </c>
      <c r="D91" s="793" t="s">
        <v>659</v>
      </c>
      <c r="F91" s="828"/>
      <c r="G91" s="828"/>
      <c r="H91" s="828"/>
      <c r="I91" s="828"/>
      <c r="J91" s="828"/>
      <c r="K91" s="828"/>
      <c r="L91" s="1171">
        <f t="shared" si="2"/>
        <v>0</v>
      </c>
      <c r="M91" s="97"/>
      <c r="N91" s="828"/>
      <c r="O91" s="828"/>
      <c r="P91" s="828"/>
      <c r="Q91" s="828"/>
      <c r="R91" s="828"/>
      <c r="S91" s="828"/>
      <c r="T91" s="1171">
        <f t="shared" si="3"/>
        <v>0</v>
      </c>
    </row>
    <row r="92" spans="1:20">
      <c r="A92" s="260" t="s">
        <v>14</v>
      </c>
      <c r="B92" s="689" t="s">
        <v>46</v>
      </c>
      <c r="C92" s="260" t="s">
        <v>6</v>
      </c>
      <c r="D92" s="793" t="s">
        <v>710</v>
      </c>
      <c r="F92" s="828"/>
      <c r="G92" s="828"/>
      <c r="H92" s="828"/>
      <c r="I92" s="828"/>
      <c r="J92" s="828"/>
      <c r="K92" s="828"/>
      <c r="L92" s="1171">
        <f t="shared" si="2"/>
        <v>0</v>
      </c>
      <c r="M92" s="97"/>
      <c r="N92" s="828"/>
      <c r="O92" s="828"/>
      <c r="P92" s="828"/>
      <c r="Q92" s="828"/>
      <c r="R92" s="828"/>
      <c r="S92" s="828"/>
      <c r="T92" s="1171">
        <f t="shared" si="3"/>
        <v>0</v>
      </c>
    </row>
    <row r="93" spans="1:20">
      <c r="A93" s="260" t="s">
        <v>14</v>
      </c>
      <c r="B93" s="689" t="s">
        <v>47</v>
      </c>
      <c r="C93" s="260" t="s">
        <v>6</v>
      </c>
      <c r="D93" s="793" t="s">
        <v>710</v>
      </c>
      <c r="F93" s="828"/>
      <c r="G93" s="828"/>
      <c r="H93" s="828"/>
      <c r="I93" s="828"/>
      <c r="J93" s="828"/>
      <c r="K93" s="828"/>
      <c r="L93" s="1171">
        <f t="shared" si="2"/>
        <v>0</v>
      </c>
      <c r="M93" s="97"/>
      <c r="N93" s="828"/>
      <c r="O93" s="828"/>
      <c r="P93" s="828"/>
      <c r="Q93" s="828"/>
      <c r="R93" s="828"/>
      <c r="S93" s="828"/>
      <c r="T93" s="1171">
        <f t="shared" si="3"/>
        <v>0</v>
      </c>
    </row>
    <row r="94" spans="1:20">
      <c r="A94" s="260" t="s">
        <v>14</v>
      </c>
      <c r="B94" s="689" t="s">
        <v>48</v>
      </c>
      <c r="C94" s="260" t="s">
        <v>6</v>
      </c>
      <c r="D94" s="793" t="s">
        <v>710</v>
      </c>
      <c r="F94" s="828"/>
      <c r="G94" s="828"/>
      <c r="H94" s="828"/>
      <c r="I94" s="828"/>
      <c r="J94" s="828"/>
      <c r="K94" s="828"/>
      <c r="L94" s="1171">
        <f t="shared" si="2"/>
        <v>0</v>
      </c>
      <c r="M94" s="97"/>
      <c r="N94" s="828"/>
      <c r="O94" s="828"/>
      <c r="P94" s="828"/>
      <c r="Q94" s="828"/>
      <c r="R94" s="828"/>
      <c r="S94" s="828"/>
      <c r="T94" s="1171">
        <f t="shared" si="3"/>
        <v>0</v>
      </c>
    </row>
    <row r="95" spans="1:20">
      <c r="A95" s="260" t="s">
        <v>14</v>
      </c>
      <c r="B95" s="689" t="s">
        <v>282</v>
      </c>
      <c r="C95" s="260" t="s">
        <v>6</v>
      </c>
      <c r="D95" s="793" t="s">
        <v>710</v>
      </c>
      <c r="F95" s="828"/>
      <c r="G95" s="828"/>
      <c r="H95" s="828"/>
      <c r="I95" s="828"/>
      <c r="J95" s="828"/>
      <c r="K95" s="828"/>
      <c r="L95" s="1171">
        <f t="shared" si="2"/>
        <v>0</v>
      </c>
      <c r="M95" s="97"/>
      <c r="N95" s="828"/>
      <c r="O95" s="828"/>
      <c r="P95" s="828"/>
      <c r="Q95" s="828"/>
      <c r="R95" s="828"/>
      <c r="S95" s="828"/>
      <c r="T95" s="1171">
        <f t="shared" si="3"/>
        <v>0</v>
      </c>
    </row>
    <row r="96" spans="1:20">
      <c r="A96" s="260" t="s">
        <v>16</v>
      </c>
      <c r="B96" s="689" t="s">
        <v>585</v>
      </c>
      <c r="C96" s="260" t="s">
        <v>6</v>
      </c>
      <c r="D96" s="793" t="s">
        <v>659</v>
      </c>
      <c r="F96" s="828"/>
      <c r="G96" s="828"/>
      <c r="H96" s="828"/>
      <c r="I96" s="828"/>
      <c r="J96" s="828"/>
      <c r="K96" s="828"/>
      <c r="L96" s="1171">
        <f t="shared" ref="L96:L106" si="4">SUM($G96:$K96)</f>
        <v>0</v>
      </c>
      <c r="M96" s="97"/>
      <c r="N96" s="828"/>
      <c r="O96" s="828"/>
      <c r="P96" s="828"/>
      <c r="Q96" s="828"/>
      <c r="R96" s="828"/>
      <c r="S96" s="828"/>
      <c r="T96" s="1171">
        <f t="shared" si="3"/>
        <v>0</v>
      </c>
    </row>
    <row r="97" spans="1:20">
      <c r="A97" s="260" t="s">
        <v>16</v>
      </c>
      <c r="B97" s="689" t="s">
        <v>586</v>
      </c>
      <c r="C97" s="260" t="s">
        <v>6</v>
      </c>
      <c r="D97" s="793" t="s">
        <v>659</v>
      </c>
      <c r="F97" s="828"/>
      <c r="G97" s="828"/>
      <c r="H97" s="828"/>
      <c r="I97" s="828"/>
      <c r="J97" s="828"/>
      <c r="K97" s="828"/>
      <c r="L97" s="1171">
        <f t="shared" si="4"/>
        <v>0</v>
      </c>
      <c r="M97" s="97"/>
      <c r="N97" s="828"/>
      <c r="O97" s="828"/>
      <c r="P97" s="828"/>
      <c r="Q97" s="828"/>
      <c r="R97" s="828"/>
      <c r="S97" s="828"/>
      <c r="T97" s="1171">
        <f t="shared" si="3"/>
        <v>0</v>
      </c>
    </row>
    <row r="98" spans="1:20">
      <c r="A98" s="260" t="s">
        <v>16</v>
      </c>
      <c r="B98" s="689" t="s">
        <v>587</v>
      </c>
      <c r="C98" s="260" t="s">
        <v>6</v>
      </c>
      <c r="D98" s="793" t="s">
        <v>659</v>
      </c>
      <c r="F98" s="828"/>
      <c r="G98" s="828"/>
      <c r="H98" s="828"/>
      <c r="I98" s="828"/>
      <c r="J98" s="828"/>
      <c r="K98" s="828"/>
      <c r="L98" s="1171">
        <f t="shared" si="4"/>
        <v>0</v>
      </c>
      <c r="M98" s="97"/>
      <c r="N98" s="828"/>
      <c r="O98" s="828"/>
      <c r="P98" s="828"/>
      <c r="Q98" s="828"/>
      <c r="R98" s="828"/>
      <c r="S98" s="828"/>
      <c r="T98" s="1171">
        <f t="shared" si="3"/>
        <v>0</v>
      </c>
    </row>
    <row r="99" spans="1:20">
      <c r="A99" s="260" t="s">
        <v>16</v>
      </c>
      <c r="B99" s="689" t="s">
        <v>588</v>
      </c>
      <c r="C99" s="260" t="s">
        <v>6</v>
      </c>
      <c r="D99" s="793" t="s">
        <v>659</v>
      </c>
      <c r="F99" s="828"/>
      <c r="G99" s="828"/>
      <c r="H99" s="828"/>
      <c r="I99" s="828"/>
      <c r="J99" s="828"/>
      <c r="K99" s="828"/>
      <c r="L99" s="1171">
        <f t="shared" si="4"/>
        <v>0</v>
      </c>
      <c r="M99" s="97"/>
      <c r="N99" s="828"/>
      <c r="O99" s="828"/>
      <c r="P99" s="828"/>
      <c r="Q99" s="828"/>
      <c r="R99" s="828"/>
      <c r="S99" s="828"/>
      <c r="T99" s="1171">
        <f t="shared" si="3"/>
        <v>0</v>
      </c>
    </row>
    <row r="100" spans="1:20">
      <c r="A100" s="260" t="s">
        <v>16</v>
      </c>
      <c r="B100" s="689" t="s">
        <v>589</v>
      </c>
      <c r="C100" s="260" t="s">
        <v>6</v>
      </c>
      <c r="D100" s="793" t="s">
        <v>659</v>
      </c>
      <c r="F100" s="828"/>
      <c r="G100" s="828"/>
      <c r="H100" s="828"/>
      <c r="I100" s="828"/>
      <c r="J100" s="828"/>
      <c r="K100" s="828"/>
      <c r="L100" s="1171">
        <f t="shared" si="4"/>
        <v>0</v>
      </c>
      <c r="M100" s="97"/>
      <c r="N100" s="828"/>
      <c r="O100" s="828"/>
      <c r="P100" s="828"/>
      <c r="Q100" s="828"/>
      <c r="R100" s="828"/>
      <c r="S100" s="828"/>
      <c r="T100" s="1171">
        <f t="shared" si="3"/>
        <v>0</v>
      </c>
    </row>
    <row r="101" spans="1:20">
      <c r="A101" s="260" t="s">
        <v>31</v>
      </c>
      <c r="B101" s="689" t="s">
        <v>283</v>
      </c>
      <c r="C101" s="260" t="s">
        <v>6</v>
      </c>
      <c r="D101" s="793" t="s">
        <v>659</v>
      </c>
      <c r="F101" s="828"/>
      <c r="G101" s="828"/>
      <c r="H101" s="828"/>
      <c r="I101" s="828"/>
      <c r="J101" s="828"/>
      <c r="K101" s="828"/>
      <c r="L101" s="1171">
        <f t="shared" si="4"/>
        <v>0</v>
      </c>
      <c r="M101" s="97"/>
      <c r="N101" s="828"/>
      <c r="O101" s="828"/>
      <c r="P101" s="828"/>
      <c r="Q101" s="828"/>
      <c r="R101" s="828"/>
      <c r="S101" s="828"/>
      <c r="T101" s="1171">
        <f t="shared" si="3"/>
        <v>0</v>
      </c>
    </row>
    <row r="102" spans="1:20">
      <c r="A102" s="260" t="s">
        <v>19</v>
      </c>
      <c r="B102" s="689" t="s">
        <v>590</v>
      </c>
      <c r="C102" s="260" t="s">
        <v>6</v>
      </c>
      <c r="D102" s="793" t="s">
        <v>659</v>
      </c>
      <c r="F102" s="828"/>
      <c r="G102" s="828"/>
      <c r="H102" s="828"/>
      <c r="I102" s="828"/>
      <c r="J102" s="828"/>
      <c r="K102" s="828"/>
      <c r="L102" s="1171">
        <f t="shared" si="4"/>
        <v>0</v>
      </c>
      <c r="M102" s="97"/>
      <c r="N102" s="828"/>
      <c r="O102" s="828"/>
      <c r="P102" s="828"/>
      <c r="Q102" s="828"/>
      <c r="R102" s="828"/>
      <c r="S102" s="828"/>
      <c r="T102" s="1171">
        <f t="shared" si="3"/>
        <v>0</v>
      </c>
    </row>
    <row r="103" spans="1:20">
      <c r="A103" s="260" t="s">
        <v>19</v>
      </c>
      <c r="B103" s="689" t="s">
        <v>49</v>
      </c>
      <c r="C103" s="260" t="s">
        <v>8</v>
      </c>
      <c r="D103" s="793" t="s">
        <v>710</v>
      </c>
      <c r="F103" s="828"/>
      <c r="G103" s="828"/>
      <c r="H103" s="828"/>
      <c r="I103" s="828"/>
      <c r="J103" s="828"/>
      <c r="K103" s="828"/>
      <c r="L103" s="1171">
        <f t="shared" si="4"/>
        <v>0</v>
      </c>
      <c r="M103" s="97"/>
      <c r="N103" s="828"/>
      <c r="O103" s="828"/>
      <c r="P103" s="828"/>
      <c r="Q103" s="828"/>
      <c r="R103" s="828"/>
      <c r="S103" s="828"/>
      <c r="T103" s="1171">
        <f t="shared" si="3"/>
        <v>0</v>
      </c>
    </row>
    <row r="104" spans="1:20">
      <c r="A104" s="260" t="s">
        <v>19</v>
      </c>
      <c r="B104" s="689" t="s">
        <v>50</v>
      </c>
      <c r="C104" s="260" t="s">
        <v>8</v>
      </c>
      <c r="D104" s="793" t="s">
        <v>710</v>
      </c>
      <c r="F104" s="828"/>
      <c r="G104" s="828"/>
      <c r="H104" s="828"/>
      <c r="I104" s="828"/>
      <c r="J104" s="828"/>
      <c r="K104" s="828"/>
      <c r="L104" s="1171">
        <f t="shared" si="4"/>
        <v>0</v>
      </c>
      <c r="M104" s="97"/>
      <c r="N104" s="828"/>
      <c r="O104" s="828"/>
      <c r="P104" s="828"/>
      <c r="Q104" s="828"/>
      <c r="R104" s="828"/>
      <c r="S104" s="828"/>
      <c r="T104" s="1171">
        <f t="shared" si="3"/>
        <v>0</v>
      </c>
    </row>
    <row r="105" spans="1:20">
      <c r="A105" s="260" t="s">
        <v>18</v>
      </c>
      <c r="B105" s="689" t="s">
        <v>285</v>
      </c>
      <c r="C105" s="260" t="s">
        <v>8</v>
      </c>
      <c r="D105" s="793" t="s">
        <v>659</v>
      </c>
      <c r="F105" s="828"/>
      <c r="G105" s="828"/>
      <c r="H105" s="828"/>
      <c r="I105" s="828"/>
      <c r="J105" s="828"/>
      <c r="K105" s="828"/>
      <c r="L105" s="1171">
        <f t="shared" si="4"/>
        <v>0</v>
      </c>
      <c r="M105" s="97"/>
      <c r="N105" s="828"/>
      <c r="O105" s="828"/>
      <c r="P105" s="828"/>
      <c r="Q105" s="828"/>
      <c r="R105" s="828"/>
      <c r="S105" s="828"/>
      <c r="T105" s="1171">
        <f t="shared" si="3"/>
        <v>0</v>
      </c>
    </row>
    <row r="106" spans="1:20">
      <c r="A106" s="260" t="s">
        <v>18</v>
      </c>
      <c r="B106" s="689" t="s">
        <v>286</v>
      </c>
      <c r="C106" s="260" t="s">
        <v>8</v>
      </c>
      <c r="D106" s="793" t="s">
        <v>659</v>
      </c>
      <c r="F106" s="828"/>
      <c r="G106" s="828"/>
      <c r="H106" s="828"/>
      <c r="I106" s="828"/>
      <c r="J106" s="828"/>
      <c r="K106" s="828"/>
      <c r="L106" s="1171">
        <f t="shared" si="4"/>
        <v>0</v>
      </c>
      <c r="M106" s="97"/>
      <c r="N106" s="828"/>
      <c r="O106" s="828"/>
      <c r="P106" s="828"/>
      <c r="Q106" s="828"/>
      <c r="R106" s="828"/>
      <c r="S106" s="828"/>
      <c r="T106" s="1171">
        <f t="shared" si="3"/>
        <v>0</v>
      </c>
    </row>
  </sheetData>
  <mergeCells count="2">
    <mergeCell ref="F3:L3"/>
    <mergeCell ref="N3:T3"/>
  </mergeCells>
  <pageMargins left="0.31496062992125984" right="0.11811023622047245" top="0.59055118110236227" bottom="0.35433070866141736" header="0.31496062992125984" footer="0.11811023622047245"/>
  <pageSetup paperSize="8" scale="55" orientation="landscape" r:id="rId1"/>
  <headerFooter alignWithMargins="0"/>
</worksheet>
</file>

<file path=xl/worksheets/sheet75.xml><?xml version="1.0" encoding="utf-8"?>
<worksheet xmlns="http://schemas.openxmlformats.org/spreadsheetml/2006/main" xmlns:r="http://schemas.openxmlformats.org/officeDocument/2006/relationships">
  <sheetPr>
    <tabColor theme="9" tint="0.39997558519241921"/>
    <pageSetUpPr fitToPage="1"/>
  </sheetPr>
  <dimension ref="A1:T106"/>
  <sheetViews>
    <sheetView zoomScale="70" zoomScaleNormal="70" zoomScaleSheetLayoutView="80" workbookViewId="0">
      <pane ySplit="5" topLeftCell="A6" activePane="bottomLeft" state="frozen"/>
      <selection pane="bottomLeft"/>
    </sheetView>
  </sheetViews>
  <sheetFormatPr defaultRowHeight="12.75"/>
  <cols>
    <col min="1" max="1" width="20.5" style="128" bestFit="1" customWidth="1"/>
    <col min="2" max="2" width="48.625" style="128" bestFit="1" customWidth="1"/>
    <col min="3" max="3" width="12" style="128" customWidth="1"/>
    <col min="4" max="4" width="12" style="128" bestFit="1" customWidth="1"/>
    <col min="5" max="5" width="2.125" style="128" customWidth="1"/>
    <col min="6" max="20" width="7.375" style="128" customWidth="1"/>
    <col min="21" max="16384" width="9" style="128"/>
  </cols>
  <sheetData>
    <row r="1" spans="1:20" ht="15">
      <c r="A1" s="767" t="s">
        <v>1083</v>
      </c>
      <c r="D1" s="789"/>
      <c r="F1" s="801" t="s">
        <v>725</v>
      </c>
      <c r="G1" s="128" t="s">
        <v>728</v>
      </c>
    </row>
    <row r="2" spans="1:20" ht="15">
      <c r="A2" s="767" t="str">
        <f>Cover!D13</f>
        <v>[DNO]</v>
      </c>
    </row>
    <row r="3" spans="1:20" ht="15">
      <c r="A3" s="767">
        <f>Cover!D15</f>
        <v>2012</v>
      </c>
      <c r="F3" s="2219" t="s">
        <v>726</v>
      </c>
      <c r="G3" s="2219"/>
      <c r="H3" s="2219"/>
      <c r="I3" s="2219"/>
      <c r="J3" s="2219"/>
      <c r="K3" s="2219"/>
      <c r="L3" s="2219"/>
      <c r="N3" s="2219" t="s">
        <v>727</v>
      </c>
      <c r="O3" s="2219"/>
      <c r="P3" s="2219"/>
      <c r="Q3" s="2219"/>
      <c r="R3" s="2219"/>
      <c r="S3" s="2219"/>
      <c r="T3" s="2219"/>
    </row>
    <row r="4" spans="1:20">
      <c r="F4" s="776">
        <v>2010</v>
      </c>
      <c r="G4" s="776">
        <v>2011</v>
      </c>
      <c r="H4" s="776">
        <v>2012</v>
      </c>
      <c r="I4" s="776">
        <v>2013</v>
      </c>
      <c r="J4" s="776">
        <v>2014</v>
      </c>
      <c r="K4" s="792">
        <v>2015</v>
      </c>
      <c r="L4" s="772" t="s">
        <v>2</v>
      </c>
      <c r="N4" s="776">
        <v>2010</v>
      </c>
      <c r="O4" s="776">
        <v>2011</v>
      </c>
      <c r="P4" s="776">
        <v>2012</v>
      </c>
      <c r="Q4" s="776">
        <v>2013</v>
      </c>
      <c r="R4" s="776">
        <v>2014</v>
      </c>
      <c r="S4" s="792">
        <v>2015</v>
      </c>
      <c r="T4" s="772" t="s">
        <v>2</v>
      </c>
    </row>
    <row r="5" spans="1:20">
      <c r="A5" s="125" t="s">
        <v>651</v>
      </c>
      <c r="B5" s="125" t="s">
        <v>652</v>
      </c>
      <c r="C5" s="125" t="s">
        <v>650</v>
      </c>
      <c r="D5" s="125" t="s">
        <v>653</v>
      </c>
      <c r="F5" s="773" t="s">
        <v>0</v>
      </c>
      <c r="G5" s="773" t="s">
        <v>1</v>
      </c>
      <c r="H5" s="773"/>
      <c r="I5" s="773"/>
      <c r="J5" s="773"/>
      <c r="K5" s="790"/>
      <c r="L5" s="777" t="s">
        <v>1</v>
      </c>
      <c r="N5" s="773" t="s">
        <v>0</v>
      </c>
      <c r="O5" s="773" t="s">
        <v>1</v>
      </c>
      <c r="P5" s="773"/>
      <c r="Q5" s="773"/>
      <c r="R5" s="773"/>
      <c r="S5" s="790"/>
      <c r="T5" s="777" t="s">
        <v>1</v>
      </c>
    </row>
    <row r="6" spans="1:20">
      <c r="A6" s="260" t="s">
        <v>21</v>
      </c>
      <c r="B6" s="260" t="s">
        <v>250</v>
      </c>
      <c r="C6" s="260" t="s">
        <v>10</v>
      </c>
      <c r="D6" s="793" t="s">
        <v>710</v>
      </c>
      <c r="F6" s="828"/>
      <c r="G6" s="828"/>
      <c r="H6" s="828"/>
      <c r="I6" s="828"/>
      <c r="J6" s="828"/>
      <c r="K6" s="828"/>
      <c r="L6" s="817">
        <f>SUM($G6:$K6)</f>
        <v>0</v>
      </c>
      <c r="M6" s="97"/>
      <c r="N6" s="828"/>
      <c r="O6" s="828"/>
      <c r="P6" s="828"/>
      <c r="Q6" s="828"/>
      <c r="R6" s="828"/>
      <c r="S6" s="828"/>
      <c r="T6" s="817">
        <f t="shared" ref="T6:T69" si="0">SUM($O6:$S6)</f>
        <v>0</v>
      </c>
    </row>
    <row r="7" spans="1:20">
      <c r="A7" s="260" t="s">
        <v>21</v>
      </c>
      <c r="B7" s="260" t="s">
        <v>13</v>
      </c>
      <c r="C7" s="260" t="s">
        <v>10</v>
      </c>
      <c r="D7" s="793" t="s">
        <v>659</v>
      </c>
      <c r="F7" s="828"/>
      <c r="G7" s="828"/>
      <c r="H7" s="828"/>
      <c r="I7" s="828"/>
      <c r="J7" s="828"/>
      <c r="K7" s="828"/>
      <c r="L7" s="817">
        <f>SUM($G7:$K7)</f>
        <v>0</v>
      </c>
      <c r="M7" s="97"/>
      <c r="N7" s="828"/>
      <c r="O7" s="828"/>
      <c r="P7" s="828"/>
      <c r="Q7" s="828"/>
      <c r="R7" s="828"/>
      <c r="S7" s="828"/>
      <c r="T7" s="817">
        <f t="shared" si="0"/>
        <v>0</v>
      </c>
    </row>
    <row r="8" spans="1:20">
      <c r="A8" s="260" t="s">
        <v>21</v>
      </c>
      <c r="B8" s="260" t="s">
        <v>251</v>
      </c>
      <c r="C8" s="260" t="s">
        <v>10</v>
      </c>
      <c r="D8" s="793" t="s">
        <v>659</v>
      </c>
      <c r="F8" s="828"/>
      <c r="G8" s="828"/>
      <c r="H8" s="828"/>
      <c r="I8" s="828"/>
      <c r="J8" s="828"/>
      <c r="K8" s="828"/>
      <c r="L8" s="817">
        <f>SUM($G8:$K8)</f>
        <v>0</v>
      </c>
      <c r="M8" s="97"/>
      <c r="N8" s="828"/>
      <c r="O8" s="828"/>
      <c r="P8" s="828"/>
      <c r="Q8" s="828"/>
      <c r="R8" s="828"/>
      <c r="S8" s="828"/>
      <c r="T8" s="817">
        <f t="shared" si="0"/>
        <v>0</v>
      </c>
    </row>
    <row r="9" spans="1:20">
      <c r="A9" s="260" t="s">
        <v>14</v>
      </c>
      <c r="B9" s="260" t="s">
        <v>22</v>
      </c>
      <c r="C9" s="260" t="s">
        <v>10</v>
      </c>
      <c r="D9" s="793" t="s">
        <v>710</v>
      </c>
      <c r="F9" s="828"/>
      <c r="G9" s="828"/>
      <c r="H9" s="828"/>
      <c r="I9" s="828"/>
      <c r="J9" s="828"/>
      <c r="K9" s="828"/>
      <c r="L9" s="817">
        <f t="shared" ref="L9:L28" si="1">SUM($G9:$K9)</f>
        <v>0</v>
      </c>
      <c r="M9" s="97"/>
      <c r="N9" s="828"/>
      <c r="O9" s="828"/>
      <c r="P9" s="828"/>
      <c r="Q9" s="828"/>
      <c r="R9" s="828"/>
      <c r="S9" s="828"/>
      <c r="T9" s="817">
        <f t="shared" si="0"/>
        <v>0</v>
      </c>
    </row>
    <row r="10" spans="1:20">
      <c r="A10" s="260" t="s">
        <v>14</v>
      </c>
      <c r="B10" s="689" t="s">
        <v>23</v>
      </c>
      <c r="C10" s="260" t="s">
        <v>10</v>
      </c>
      <c r="D10" s="793" t="s">
        <v>710</v>
      </c>
      <c r="F10" s="828"/>
      <c r="G10" s="828"/>
      <c r="H10" s="828"/>
      <c r="I10" s="828"/>
      <c r="J10" s="828"/>
      <c r="K10" s="828"/>
      <c r="L10" s="817">
        <f t="shared" si="1"/>
        <v>0</v>
      </c>
      <c r="M10" s="97"/>
      <c r="N10" s="828"/>
      <c r="O10" s="828"/>
      <c r="P10" s="828"/>
      <c r="Q10" s="828"/>
      <c r="R10" s="828"/>
      <c r="S10" s="828"/>
      <c r="T10" s="817">
        <f t="shared" si="0"/>
        <v>0</v>
      </c>
    </row>
    <row r="11" spans="1:20">
      <c r="A11" s="260" t="s">
        <v>14</v>
      </c>
      <c r="B11" s="689" t="s">
        <v>24</v>
      </c>
      <c r="C11" s="260" t="s">
        <v>10</v>
      </c>
      <c r="D11" s="793" t="s">
        <v>710</v>
      </c>
      <c r="F11" s="828"/>
      <c r="G11" s="828"/>
      <c r="H11" s="828"/>
      <c r="I11" s="828"/>
      <c r="J11" s="828"/>
      <c r="K11" s="828"/>
      <c r="L11" s="817">
        <f t="shared" si="1"/>
        <v>0</v>
      </c>
      <c r="M11" s="97"/>
      <c r="N11" s="828"/>
      <c r="O11" s="828"/>
      <c r="P11" s="828"/>
      <c r="Q11" s="828"/>
      <c r="R11" s="828"/>
      <c r="S11" s="828"/>
      <c r="T11" s="817">
        <f t="shared" si="0"/>
        <v>0</v>
      </c>
    </row>
    <row r="12" spans="1:20">
      <c r="A12" s="260" t="s">
        <v>14</v>
      </c>
      <c r="B12" s="689" t="s">
        <v>554</v>
      </c>
      <c r="C12" s="260" t="s">
        <v>10</v>
      </c>
      <c r="D12" s="1282" t="s">
        <v>860</v>
      </c>
      <c r="F12" s="828"/>
      <c r="G12" s="828"/>
      <c r="H12" s="828"/>
      <c r="I12" s="828"/>
      <c r="J12" s="828"/>
      <c r="K12" s="828"/>
      <c r="L12" s="817">
        <f t="shared" si="1"/>
        <v>0</v>
      </c>
      <c r="M12" s="97"/>
      <c r="N12" s="828"/>
      <c r="O12" s="828"/>
      <c r="P12" s="828"/>
      <c r="Q12" s="828"/>
      <c r="R12" s="828"/>
      <c r="S12" s="828"/>
      <c r="T12" s="817">
        <f t="shared" si="0"/>
        <v>0</v>
      </c>
    </row>
    <row r="13" spans="1:20">
      <c r="A13" s="260" t="s">
        <v>14</v>
      </c>
      <c r="B13" s="689" t="s">
        <v>20</v>
      </c>
      <c r="C13" s="260" t="s">
        <v>10</v>
      </c>
      <c r="D13" s="793" t="s">
        <v>659</v>
      </c>
      <c r="F13" s="828"/>
      <c r="G13" s="828"/>
      <c r="H13" s="828"/>
      <c r="I13" s="828"/>
      <c r="J13" s="828"/>
      <c r="K13" s="828"/>
      <c r="L13" s="817">
        <f t="shared" si="1"/>
        <v>0</v>
      </c>
      <c r="M13" s="97"/>
      <c r="N13" s="828"/>
      <c r="O13" s="828"/>
      <c r="P13" s="828"/>
      <c r="Q13" s="828"/>
      <c r="R13" s="828"/>
      <c r="S13" s="828"/>
      <c r="T13" s="817">
        <f t="shared" si="0"/>
        <v>0</v>
      </c>
    </row>
    <row r="14" spans="1:20">
      <c r="A14" s="260" t="s">
        <v>14</v>
      </c>
      <c r="B14" s="38" t="s">
        <v>252</v>
      </c>
      <c r="C14" s="260" t="s">
        <v>10</v>
      </c>
      <c r="D14" s="796" t="s">
        <v>659</v>
      </c>
      <c r="F14" s="828"/>
      <c r="G14" s="828"/>
      <c r="H14" s="828"/>
      <c r="I14" s="828"/>
      <c r="J14" s="828"/>
      <c r="K14" s="828"/>
      <c r="L14" s="817">
        <f t="shared" si="1"/>
        <v>0</v>
      </c>
      <c r="M14" s="97"/>
      <c r="N14" s="828"/>
      <c r="O14" s="828"/>
      <c r="P14" s="828"/>
      <c r="Q14" s="828"/>
      <c r="R14" s="828"/>
      <c r="S14" s="828"/>
      <c r="T14" s="817">
        <f t="shared" si="0"/>
        <v>0</v>
      </c>
    </row>
    <row r="15" spans="1:20">
      <c r="A15" s="260" t="s">
        <v>16</v>
      </c>
      <c r="B15" s="689" t="s">
        <v>25</v>
      </c>
      <c r="C15" s="260" t="s">
        <v>10</v>
      </c>
      <c r="D15" s="793" t="s">
        <v>659</v>
      </c>
      <c r="F15" s="828"/>
      <c r="G15" s="828"/>
      <c r="H15" s="828"/>
      <c r="I15" s="828"/>
      <c r="J15" s="828"/>
      <c r="K15" s="828"/>
      <c r="L15" s="817">
        <f t="shared" si="1"/>
        <v>0</v>
      </c>
      <c r="M15" s="97"/>
      <c r="N15" s="828"/>
      <c r="O15" s="828"/>
      <c r="P15" s="828"/>
      <c r="Q15" s="828"/>
      <c r="R15" s="828"/>
      <c r="S15" s="828"/>
      <c r="T15" s="817">
        <f t="shared" si="0"/>
        <v>0</v>
      </c>
    </row>
    <row r="16" spans="1:20">
      <c r="A16" s="260" t="s">
        <v>16</v>
      </c>
      <c r="B16" s="689" t="s">
        <v>26</v>
      </c>
      <c r="C16" s="260" t="s">
        <v>10</v>
      </c>
      <c r="D16" s="793" t="s">
        <v>659</v>
      </c>
      <c r="F16" s="828"/>
      <c r="G16" s="828"/>
      <c r="H16" s="828"/>
      <c r="I16" s="828"/>
      <c r="J16" s="828"/>
      <c r="K16" s="828"/>
      <c r="L16" s="817">
        <f t="shared" si="1"/>
        <v>0</v>
      </c>
      <c r="M16" s="97"/>
      <c r="N16" s="828"/>
      <c r="O16" s="828"/>
      <c r="P16" s="828"/>
      <c r="Q16" s="828"/>
      <c r="R16" s="828"/>
      <c r="S16" s="828"/>
      <c r="T16" s="817">
        <f t="shared" si="0"/>
        <v>0</v>
      </c>
    </row>
    <row r="17" spans="1:20">
      <c r="A17" s="260" t="s">
        <v>16</v>
      </c>
      <c r="B17" s="689" t="s">
        <v>555</v>
      </c>
      <c r="C17" s="260" t="s">
        <v>10</v>
      </c>
      <c r="D17" s="793" t="s">
        <v>659</v>
      </c>
      <c r="F17" s="828"/>
      <c r="G17" s="828"/>
      <c r="H17" s="828"/>
      <c r="I17" s="828"/>
      <c r="J17" s="828"/>
      <c r="K17" s="828"/>
      <c r="L17" s="817">
        <f t="shared" si="1"/>
        <v>0</v>
      </c>
      <c r="M17" s="97"/>
      <c r="N17" s="828"/>
      <c r="O17" s="828"/>
      <c r="P17" s="828"/>
      <c r="Q17" s="828"/>
      <c r="R17" s="828"/>
      <c r="S17" s="828"/>
      <c r="T17" s="817">
        <f t="shared" si="0"/>
        <v>0</v>
      </c>
    </row>
    <row r="18" spans="1:20">
      <c r="A18" s="260" t="s">
        <v>16</v>
      </c>
      <c r="B18" s="689" t="s">
        <v>27</v>
      </c>
      <c r="C18" s="260" t="s">
        <v>10</v>
      </c>
      <c r="D18" s="793" t="s">
        <v>659</v>
      </c>
      <c r="F18" s="828"/>
      <c r="G18" s="828"/>
      <c r="H18" s="828"/>
      <c r="I18" s="828"/>
      <c r="J18" s="828"/>
      <c r="K18" s="828"/>
      <c r="L18" s="817">
        <f t="shared" si="1"/>
        <v>0</v>
      </c>
      <c r="M18" s="97"/>
      <c r="N18" s="828"/>
      <c r="O18" s="828"/>
      <c r="P18" s="828"/>
      <c r="Q18" s="828"/>
      <c r="R18" s="828"/>
      <c r="S18" s="828"/>
      <c r="T18" s="817">
        <f t="shared" si="0"/>
        <v>0</v>
      </c>
    </row>
    <row r="19" spans="1:20">
      <c r="A19" s="260" t="s">
        <v>16</v>
      </c>
      <c r="B19" s="689" t="s">
        <v>556</v>
      </c>
      <c r="C19" s="260" t="s">
        <v>10</v>
      </c>
      <c r="D19" s="793" t="s">
        <v>659</v>
      </c>
      <c r="F19" s="828"/>
      <c r="G19" s="828"/>
      <c r="H19" s="828"/>
      <c r="I19" s="828"/>
      <c r="J19" s="828"/>
      <c r="K19" s="828"/>
      <c r="L19" s="817">
        <f t="shared" si="1"/>
        <v>0</v>
      </c>
      <c r="M19" s="97"/>
      <c r="N19" s="828"/>
      <c r="O19" s="828"/>
      <c r="P19" s="828"/>
      <c r="Q19" s="828"/>
      <c r="R19" s="828"/>
      <c r="S19" s="828"/>
      <c r="T19" s="817">
        <f t="shared" si="0"/>
        <v>0</v>
      </c>
    </row>
    <row r="20" spans="1:20">
      <c r="A20" s="260" t="s">
        <v>16</v>
      </c>
      <c r="B20" s="689" t="s">
        <v>557</v>
      </c>
      <c r="C20" s="260" t="s">
        <v>10</v>
      </c>
      <c r="D20" s="793" t="s">
        <v>659</v>
      </c>
      <c r="F20" s="828"/>
      <c r="G20" s="828"/>
      <c r="H20" s="828"/>
      <c r="I20" s="828"/>
      <c r="J20" s="828"/>
      <c r="K20" s="828"/>
      <c r="L20" s="817">
        <f t="shared" si="1"/>
        <v>0</v>
      </c>
      <c r="M20" s="97"/>
      <c r="N20" s="828"/>
      <c r="O20" s="828"/>
      <c r="P20" s="828"/>
      <c r="Q20" s="828"/>
      <c r="R20" s="828"/>
      <c r="S20" s="828"/>
      <c r="T20" s="817">
        <f t="shared" si="0"/>
        <v>0</v>
      </c>
    </row>
    <row r="21" spans="1:20">
      <c r="A21" s="260" t="s">
        <v>16</v>
      </c>
      <c r="B21" s="38" t="s">
        <v>558</v>
      </c>
      <c r="C21" s="260" t="s">
        <v>10</v>
      </c>
      <c r="D21" s="796" t="s">
        <v>659</v>
      </c>
      <c r="F21" s="828"/>
      <c r="G21" s="828"/>
      <c r="H21" s="828"/>
      <c r="I21" s="828"/>
      <c r="J21" s="828"/>
      <c r="K21" s="828"/>
      <c r="L21" s="817">
        <f t="shared" si="1"/>
        <v>0</v>
      </c>
      <c r="M21" s="97"/>
      <c r="N21" s="828"/>
      <c r="O21" s="828"/>
      <c r="P21" s="828"/>
      <c r="Q21" s="828"/>
      <c r="R21" s="828"/>
      <c r="S21" s="828"/>
      <c r="T21" s="817">
        <f t="shared" si="0"/>
        <v>0</v>
      </c>
    </row>
    <row r="22" spans="1:20">
      <c r="A22" s="688" t="s">
        <v>16</v>
      </c>
      <c r="B22" s="38" t="s">
        <v>559</v>
      </c>
      <c r="C22" s="688" t="s">
        <v>10</v>
      </c>
      <c r="D22" s="796" t="s">
        <v>659</v>
      </c>
      <c r="F22" s="828"/>
      <c r="G22" s="828"/>
      <c r="H22" s="828"/>
      <c r="I22" s="828"/>
      <c r="J22" s="828"/>
      <c r="K22" s="828"/>
      <c r="L22" s="817">
        <f t="shared" si="1"/>
        <v>0</v>
      </c>
      <c r="M22" s="97"/>
      <c r="N22" s="828"/>
      <c r="O22" s="828"/>
      <c r="P22" s="828"/>
      <c r="Q22" s="828"/>
      <c r="R22" s="828"/>
      <c r="S22" s="828"/>
      <c r="T22" s="817">
        <f t="shared" si="0"/>
        <v>0</v>
      </c>
    </row>
    <row r="23" spans="1:20">
      <c r="A23" s="260" t="s">
        <v>21</v>
      </c>
      <c r="B23" s="689" t="s">
        <v>560</v>
      </c>
      <c r="C23" s="260" t="s">
        <v>11</v>
      </c>
      <c r="D23" s="793" t="s">
        <v>710</v>
      </c>
      <c r="F23" s="828"/>
      <c r="G23" s="828"/>
      <c r="H23" s="828"/>
      <c r="I23" s="828"/>
      <c r="J23" s="828"/>
      <c r="K23" s="828"/>
      <c r="L23" s="817">
        <f t="shared" si="1"/>
        <v>0</v>
      </c>
      <c r="M23" s="97"/>
      <c r="N23" s="828"/>
      <c r="O23" s="828"/>
      <c r="P23" s="828"/>
      <c r="Q23" s="828"/>
      <c r="R23" s="828"/>
      <c r="S23" s="828"/>
      <c r="T23" s="817">
        <f t="shared" si="0"/>
        <v>0</v>
      </c>
    </row>
    <row r="24" spans="1:20">
      <c r="A24" s="260" t="s">
        <v>21</v>
      </c>
      <c r="B24" s="689" t="s">
        <v>561</v>
      </c>
      <c r="C24" s="260" t="s">
        <v>11</v>
      </c>
      <c r="D24" s="793" t="s">
        <v>710</v>
      </c>
      <c r="F24" s="828"/>
      <c r="G24" s="828"/>
      <c r="H24" s="828"/>
      <c r="I24" s="828"/>
      <c r="J24" s="828"/>
      <c r="K24" s="828"/>
      <c r="L24" s="817">
        <f t="shared" si="1"/>
        <v>0</v>
      </c>
      <c r="M24" s="97"/>
      <c r="N24" s="828"/>
      <c r="O24" s="828"/>
      <c r="P24" s="828"/>
      <c r="Q24" s="828"/>
      <c r="R24" s="828"/>
      <c r="S24" s="828"/>
      <c r="T24" s="817">
        <f t="shared" si="0"/>
        <v>0</v>
      </c>
    </row>
    <row r="25" spans="1:20">
      <c r="A25" s="260" t="s">
        <v>21</v>
      </c>
      <c r="B25" s="689" t="s">
        <v>253</v>
      </c>
      <c r="C25" s="260" t="s">
        <v>11</v>
      </c>
      <c r="D25" s="793" t="s">
        <v>710</v>
      </c>
      <c r="F25" s="828"/>
      <c r="G25" s="828"/>
      <c r="H25" s="828"/>
      <c r="I25" s="828"/>
      <c r="J25" s="828"/>
      <c r="K25" s="828"/>
      <c r="L25" s="817">
        <f t="shared" si="1"/>
        <v>0</v>
      </c>
      <c r="M25" s="97"/>
      <c r="N25" s="828"/>
      <c r="O25" s="828"/>
      <c r="P25" s="828"/>
      <c r="Q25" s="828"/>
      <c r="R25" s="828"/>
      <c r="S25" s="828"/>
      <c r="T25" s="817">
        <f t="shared" si="0"/>
        <v>0</v>
      </c>
    </row>
    <row r="26" spans="1:20">
      <c r="A26" s="260" t="s">
        <v>21</v>
      </c>
      <c r="B26" s="689" t="s">
        <v>254</v>
      </c>
      <c r="C26" s="260" t="s">
        <v>11</v>
      </c>
      <c r="D26" s="793" t="s">
        <v>710</v>
      </c>
      <c r="F26" s="828"/>
      <c r="G26" s="828"/>
      <c r="H26" s="828"/>
      <c r="I26" s="828"/>
      <c r="J26" s="828"/>
      <c r="K26" s="828"/>
      <c r="L26" s="817">
        <f t="shared" si="1"/>
        <v>0</v>
      </c>
      <c r="M26" s="97"/>
      <c r="N26" s="828"/>
      <c r="O26" s="828"/>
      <c r="P26" s="828"/>
      <c r="Q26" s="828"/>
      <c r="R26" s="828"/>
      <c r="S26" s="828"/>
      <c r="T26" s="817">
        <f t="shared" si="0"/>
        <v>0</v>
      </c>
    </row>
    <row r="27" spans="1:20">
      <c r="A27" s="260" t="s">
        <v>21</v>
      </c>
      <c r="B27" s="689" t="s">
        <v>562</v>
      </c>
      <c r="C27" s="260" t="s">
        <v>11</v>
      </c>
      <c r="D27" s="793" t="s">
        <v>659</v>
      </c>
      <c r="F27" s="828"/>
      <c r="G27" s="828"/>
      <c r="H27" s="828"/>
      <c r="I27" s="828"/>
      <c r="J27" s="828"/>
      <c r="K27" s="828"/>
      <c r="L27" s="817">
        <f t="shared" si="1"/>
        <v>0</v>
      </c>
      <c r="M27" s="97"/>
      <c r="N27" s="828"/>
      <c r="O27" s="828"/>
      <c r="P27" s="828"/>
      <c r="Q27" s="828"/>
      <c r="R27" s="828"/>
      <c r="S27" s="828"/>
      <c r="T27" s="817">
        <f t="shared" si="0"/>
        <v>0</v>
      </c>
    </row>
    <row r="28" spans="1:20">
      <c r="A28" s="260" t="s">
        <v>21</v>
      </c>
      <c r="B28" s="689" t="s">
        <v>563</v>
      </c>
      <c r="C28" s="260" t="s">
        <v>11</v>
      </c>
      <c r="D28" s="793" t="s">
        <v>659</v>
      </c>
      <c r="F28" s="828"/>
      <c r="G28" s="828"/>
      <c r="H28" s="828"/>
      <c r="I28" s="828"/>
      <c r="J28" s="828"/>
      <c r="K28" s="828"/>
      <c r="L28" s="817">
        <f t="shared" si="1"/>
        <v>0</v>
      </c>
      <c r="M28" s="97"/>
      <c r="N28" s="828"/>
      <c r="O28" s="828"/>
      <c r="P28" s="828"/>
      <c r="Q28" s="828"/>
      <c r="R28" s="828"/>
      <c r="S28" s="828"/>
      <c r="T28" s="817">
        <f t="shared" si="0"/>
        <v>0</v>
      </c>
    </row>
    <row r="29" spans="1:20">
      <c r="A29" s="260" t="s">
        <v>14</v>
      </c>
      <c r="B29" s="689" t="s">
        <v>28</v>
      </c>
      <c r="C29" s="260" t="s">
        <v>11</v>
      </c>
      <c r="D29" s="793" t="s">
        <v>710</v>
      </c>
      <c r="F29" s="828"/>
      <c r="G29" s="828"/>
      <c r="H29" s="828"/>
      <c r="I29" s="828"/>
      <c r="J29" s="828"/>
      <c r="K29" s="828"/>
      <c r="L29" s="817">
        <f>SUM($G29:$K29)</f>
        <v>0</v>
      </c>
      <c r="M29" s="97"/>
      <c r="N29" s="828"/>
      <c r="O29" s="828"/>
      <c r="P29" s="828"/>
      <c r="Q29" s="828"/>
      <c r="R29" s="828"/>
      <c r="S29" s="828"/>
      <c r="T29" s="817">
        <f t="shared" si="0"/>
        <v>0</v>
      </c>
    </row>
    <row r="30" spans="1:20">
      <c r="A30" s="260" t="s">
        <v>14</v>
      </c>
      <c r="B30" s="689" t="s">
        <v>29</v>
      </c>
      <c r="C30" s="260" t="s">
        <v>11</v>
      </c>
      <c r="D30" s="793" t="s">
        <v>710</v>
      </c>
      <c r="F30" s="828"/>
      <c r="G30" s="828"/>
      <c r="H30" s="828"/>
      <c r="I30" s="828"/>
      <c r="J30" s="828"/>
      <c r="K30" s="828"/>
      <c r="L30" s="817">
        <f>SUM($G30:$K30)</f>
        <v>0</v>
      </c>
      <c r="M30" s="97"/>
      <c r="N30" s="828"/>
      <c r="O30" s="828"/>
      <c r="P30" s="828"/>
      <c r="Q30" s="828"/>
      <c r="R30" s="828"/>
      <c r="S30" s="828"/>
      <c r="T30" s="817">
        <f t="shared" si="0"/>
        <v>0</v>
      </c>
    </row>
    <row r="31" spans="1:20">
      <c r="A31" s="260" t="s">
        <v>14</v>
      </c>
      <c r="B31" s="689" t="s">
        <v>30</v>
      </c>
      <c r="C31" s="260" t="s">
        <v>11</v>
      </c>
      <c r="D31" s="793" t="s">
        <v>710</v>
      </c>
      <c r="F31" s="828"/>
      <c r="G31" s="828"/>
      <c r="H31" s="828"/>
      <c r="I31" s="828"/>
      <c r="J31" s="828"/>
      <c r="K31" s="828"/>
      <c r="L31" s="817">
        <f>SUM($G31:$K31)</f>
        <v>0</v>
      </c>
      <c r="M31" s="97"/>
      <c r="N31" s="828"/>
      <c r="O31" s="828"/>
      <c r="P31" s="828"/>
      <c r="Q31" s="828"/>
      <c r="R31" s="828"/>
      <c r="S31" s="828"/>
      <c r="T31" s="817">
        <f t="shared" si="0"/>
        <v>0</v>
      </c>
    </row>
    <row r="32" spans="1:20">
      <c r="A32" s="260" t="s">
        <v>16</v>
      </c>
      <c r="B32" s="689" t="s">
        <v>257</v>
      </c>
      <c r="C32" s="260" t="s">
        <v>11</v>
      </c>
      <c r="D32" s="793" t="s">
        <v>659</v>
      </c>
      <c r="F32" s="828"/>
      <c r="G32" s="828"/>
      <c r="H32" s="828"/>
      <c r="I32" s="828"/>
      <c r="J32" s="828"/>
      <c r="K32" s="828"/>
      <c r="L32" s="817">
        <f t="shared" ref="L32:L95" si="2">SUM($G32:$K32)</f>
        <v>0</v>
      </c>
      <c r="M32" s="97"/>
      <c r="N32" s="828"/>
      <c r="O32" s="828"/>
      <c r="P32" s="828"/>
      <c r="Q32" s="828"/>
      <c r="R32" s="828"/>
      <c r="S32" s="828"/>
      <c r="T32" s="817">
        <f t="shared" si="0"/>
        <v>0</v>
      </c>
    </row>
    <row r="33" spans="1:20">
      <c r="A33" s="260" t="s">
        <v>16</v>
      </c>
      <c r="B33" s="689" t="s">
        <v>258</v>
      </c>
      <c r="C33" s="260" t="s">
        <v>11</v>
      </c>
      <c r="D33" s="793" t="s">
        <v>659</v>
      </c>
      <c r="F33" s="828"/>
      <c r="G33" s="828"/>
      <c r="H33" s="828"/>
      <c r="I33" s="828"/>
      <c r="J33" s="828"/>
      <c r="K33" s="828"/>
      <c r="L33" s="817">
        <f t="shared" si="2"/>
        <v>0</v>
      </c>
      <c r="M33" s="97"/>
      <c r="N33" s="828"/>
      <c r="O33" s="828"/>
      <c r="P33" s="828"/>
      <c r="Q33" s="828"/>
      <c r="R33" s="828"/>
      <c r="S33" s="828"/>
      <c r="T33" s="817">
        <f t="shared" si="0"/>
        <v>0</v>
      </c>
    </row>
    <row r="34" spans="1:20">
      <c r="A34" s="260" t="s">
        <v>16</v>
      </c>
      <c r="B34" s="689" t="s">
        <v>259</v>
      </c>
      <c r="C34" s="260" t="s">
        <v>11</v>
      </c>
      <c r="D34" s="793" t="s">
        <v>659</v>
      </c>
      <c r="F34" s="828"/>
      <c r="G34" s="828"/>
      <c r="H34" s="828"/>
      <c r="I34" s="828"/>
      <c r="J34" s="828"/>
      <c r="K34" s="828"/>
      <c r="L34" s="817">
        <f t="shared" si="2"/>
        <v>0</v>
      </c>
      <c r="M34" s="97"/>
      <c r="N34" s="828"/>
      <c r="O34" s="828"/>
      <c r="P34" s="828"/>
      <c r="Q34" s="828"/>
      <c r="R34" s="828"/>
      <c r="S34" s="828"/>
      <c r="T34" s="817">
        <f t="shared" si="0"/>
        <v>0</v>
      </c>
    </row>
    <row r="35" spans="1:20">
      <c r="A35" s="260" t="s">
        <v>16</v>
      </c>
      <c r="B35" s="689" t="s">
        <v>260</v>
      </c>
      <c r="C35" s="260" t="s">
        <v>11</v>
      </c>
      <c r="D35" s="793" t="s">
        <v>659</v>
      </c>
      <c r="F35" s="828"/>
      <c r="G35" s="828"/>
      <c r="H35" s="828"/>
      <c r="I35" s="828"/>
      <c r="J35" s="828"/>
      <c r="K35" s="828"/>
      <c r="L35" s="817">
        <f t="shared" si="2"/>
        <v>0</v>
      </c>
      <c r="M35" s="97"/>
      <c r="N35" s="828"/>
      <c r="O35" s="828"/>
      <c r="P35" s="828"/>
      <c r="Q35" s="828"/>
      <c r="R35" s="828"/>
      <c r="S35" s="828"/>
      <c r="T35" s="817">
        <f t="shared" si="0"/>
        <v>0</v>
      </c>
    </row>
    <row r="36" spans="1:20">
      <c r="A36" s="260" t="s">
        <v>16</v>
      </c>
      <c r="B36" s="689" t="s">
        <v>564</v>
      </c>
      <c r="C36" s="260" t="s">
        <v>11</v>
      </c>
      <c r="D36" s="793" t="s">
        <v>659</v>
      </c>
      <c r="F36" s="828"/>
      <c r="G36" s="828"/>
      <c r="H36" s="828"/>
      <c r="I36" s="828"/>
      <c r="J36" s="828"/>
      <c r="K36" s="828"/>
      <c r="L36" s="817">
        <f t="shared" si="2"/>
        <v>0</v>
      </c>
      <c r="M36" s="97"/>
      <c r="N36" s="828"/>
      <c r="O36" s="828"/>
      <c r="P36" s="828"/>
      <c r="Q36" s="828"/>
      <c r="R36" s="828"/>
      <c r="S36" s="828"/>
      <c r="T36" s="817">
        <f t="shared" si="0"/>
        <v>0</v>
      </c>
    </row>
    <row r="37" spans="1:20">
      <c r="A37" s="260" t="s">
        <v>16</v>
      </c>
      <c r="B37" s="689" t="s">
        <v>261</v>
      </c>
      <c r="C37" s="260" t="s">
        <v>11</v>
      </c>
      <c r="D37" s="793" t="s">
        <v>659</v>
      </c>
      <c r="F37" s="828"/>
      <c r="G37" s="828"/>
      <c r="H37" s="828"/>
      <c r="I37" s="828"/>
      <c r="J37" s="828"/>
      <c r="K37" s="828"/>
      <c r="L37" s="817">
        <f t="shared" si="2"/>
        <v>0</v>
      </c>
      <c r="M37" s="97"/>
      <c r="N37" s="828"/>
      <c r="O37" s="828"/>
      <c r="P37" s="828"/>
      <c r="Q37" s="828"/>
      <c r="R37" s="828"/>
      <c r="S37" s="828"/>
      <c r="T37" s="817">
        <f t="shared" si="0"/>
        <v>0</v>
      </c>
    </row>
    <row r="38" spans="1:20">
      <c r="A38" s="260" t="s">
        <v>16</v>
      </c>
      <c r="B38" s="689" t="s">
        <v>262</v>
      </c>
      <c r="C38" s="260" t="s">
        <v>11</v>
      </c>
      <c r="D38" s="793" t="s">
        <v>659</v>
      </c>
      <c r="F38" s="828"/>
      <c r="G38" s="828"/>
      <c r="H38" s="828"/>
      <c r="I38" s="828"/>
      <c r="J38" s="828"/>
      <c r="K38" s="828"/>
      <c r="L38" s="817">
        <f t="shared" si="2"/>
        <v>0</v>
      </c>
      <c r="M38" s="97"/>
      <c r="N38" s="828"/>
      <c r="O38" s="828"/>
      <c r="P38" s="828"/>
      <c r="Q38" s="828"/>
      <c r="R38" s="828"/>
      <c r="S38" s="828"/>
      <c r="T38" s="817">
        <f t="shared" si="0"/>
        <v>0</v>
      </c>
    </row>
    <row r="39" spans="1:20">
      <c r="A39" s="260" t="s">
        <v>16</v>
      </c>
      <c r="B39" s="689" t="s">
        <v>565</v>
      </c>
      <c r="C39" s="260" t="s">
        <v>11</v>
      </c>
      <c r="D39" s="793" t="s">
        <v>659</v>
      </c>
      <c r="F39" s="828"/>
      <c r="G39" s="828"/>
      <c r="H39" s="828"/>
      <c r="I39" s="828"/>
      <c r="J39" s="828"/>
      <c r="K39" s="828"/>
      <c r="L39" s="817">
        <f t="shared" si="2"/>
        <v>0</v>
      </c>
      <c r="M39" s="97"/>
      <c r="N39" s="828"/>
      <c r="O39" s="828"/>
      <c r="P39" s="828"/>
      <c r="Q39" s="828"/>
      <c r="R39" s="828"/>
      <c r="S39" s="828"/>
      <c r="T39" s="817">
        <f t="shared" si="0"/>
        <v>0</v>
      </c>
    </row>
    <row r="40" spans="1:20">
      <c r="A40" s="260" t="s">
        <v>16</v>
      </c>
      <c r="B40" s="38" t="s">
        <v>263</v>
      </c>
      <c r="C40" s="260" t="s">
        <v>11</v>
      </c>
      <c r="D40" s="793" t="s">
        <v>659</v>
      </c>
      <c r="F40" s="828"/>
      <c r="G40" s="828"/>
      <c r="H40" s="828"/>
      <c r="I40" s="828"/>
      <c r="J40" s="828"/>
      <c r="K40" s="828"/>
      <c r="L40" s="817">
        <f t="shared" si="2"/>
        <v>0</v>
      </c>
      <c r="M40" s="97"/>
      <c r="N40" s="828"/>
      <c r="O40" s="828"/>
      <c r="P40" s="828"/>
      <c r="Q40" s="828"/>
      <c r="R40" s="828"/>
      <c r="S40" s="828"/>
      <c r="T40" s="817">
        <f t="shared" si="0"/>
        <v>0</v>
      </c>
    </row>
    <row r="41" spans="1:20">
      <c r="A41" s="260" t="s">
        <v>16</v>
      </c>
      <c r="B41" s="38" t="s">
        <v>566</v>
      </c>
      <c r="C41" s="260" t="s">
        <v>11</v>
      </c>
      <c r="D41" s="793" t="s">
        <v>659</v>
      </c>
      <c r="F41" s="828"/>
      <c r="G41" s="828"/>
      <c r="H41" s="828"/>
      <c r="I41" s="828"/>
      <c r="J41" s="828"/>
      <c r="K41" s="828"/>
      <c r="L41" s="817">
        <f t="shared" si="2"/>
        <v>0</v>
      </c>
      <c r="M41" s="97"/>
      <c r="N41" s="828"/>
      <c r="O41" s="828"/>
      <c r="P41" s="828"/>
      <c r="Q41" s="828"/>
      <c r="R41" s="828"/>
      <c r="S41" s="828"/>
      <c r="T41" s="817">
        <f t="shared" si="0"/>
        <v>0</v>
      </c>
    </row>
    <row r="42" spans="1:20">
      <c r="A42" s="260" t="s">
        <v>16</v>
      </c>
      <c r="B42" s="38" t="s">
        <v>266</v>
      </c>
      <c r="C42" s="260" t="s">
        <v>11</v>
      </c>
      <c r="D42" s="793" t="s">
        <v>659</v>
      </c>
      <c r="F42" s="828"/>
      <c r="G42" s="828"/>
      <c r="H42" s="828"/>
      <c r="I42" s="828"/>
      <c r="J42" s="828"/>
      <c r="K42" s="828"/>
      <c r="L42" s="817">
        <f t="shared" si="2"/>
        <v>0</v>
      </c>
      <c r="M42" s="97"/>
      <c r="N42" s="828"/>
      <c r="O42" s="828"/>
      <c r="P42" s="828"/>
      <c r="Q42" s="828"/>
      <c r="R42" s="828"/>
      <c r="S42" s="828"/>
      <c r="T42" s="817">
        <f t="shared" si="0"/>
        <v>0</v>
      </c>
    </row>
    <row r="43" spans="1:20">
      <c r="A43" s="260" t="s">
        <v>16</v>
      </c>
      <c r="B43" s="38" t="s">
        <v>265</v>
      </c>
      <c r="C43" s="260" t="s">
        <v>11</v>
      </c>
      <c r="D43" s="793" t="s">
        <v>659</v>
      </c>
      <c r="F43" s="828"/>
      <c r="G43" s="828"/>
      <c r="H43" s="828"/>
      <c r="I43" s="828"/>
      <c r="J43" s="828"/>
      <c r="K43" s="828"/>
      <c r="L43" s="817">
        <f t="shared" si="2"/>
        <v>0</v>
      </c>
      <c r="M43" s="97"/>
      <c r="N43" s="828"/>
      <c r="O43" s="828"/>
      <c r="P43" s="828"/>
      <c r="Q43" s="828"/>
      <c r="R43" s="828"/>
      <c r="S43" s="828"/>
      <c r="T43" s="817">
        <f t="shared" si="0"/>
        <v>0</v>
      </c>
    </row>
    <row r="44" spans="1:20">
      <c r="A44" s="260" t="s">
        <v>16</v>
      </c>
      <c r="B44" s="689" t="s">
        <v>567</v>
      </c>
      <c r="C44" s="260" t="s">
        <v>11</v>
      </c>
      <c r="D44" s="793" t="s">
        <v>659</v>
      </c>
      <c r="F44" s="828"/>
      <c r="G44" s="828"/>
      <c r="H44" s="828"/>
      <c r="I44" s="828"/>
      <c r="J44" s="828"/>
      <c r="K44" s="828"/>
      <c r="L44" s="817">
        <f t="shared" si="2"/>
        <v>0</v>
      </c>
      <c r="M44" s="97"/>
      <c r="N44" s="828"/>
      <c r="O44" s="828"/>
      <c r="P44" s="828"/>
      <c r="Q44" s="828"/>
      <c r="R44" s="828"/>
      <c r="S44" s="828"/>
      <c r="T44" s="817">
        <f t="shared" si="0"/>
        <v>0</v>
      </c>
    </row>
    <row r="45" spans="1:20">
      <c r="A45" s="260" t="s">
        <v>16</v>
      </c>
      <c r="B45" s="38" t="s">
        <v>264</v>
      </c>
      <c r="C45" s="260" t="s">
        <v>11</v>
      </c>
      <c r="D45" s="793" t="s">
        <v>659</v>
      </c>
      <c r="F45" s="828"/>
      <c r="G45" s="828"/>
      <c r="H45" s="828"/>
      <c r="I45" s="828"/>
      <c r="J45" s="828"/>
      <c r="K45" s="828"/>
      <c r="L45" s="817">
        <f t="shared" si="2"/>
        <v>0</v>
      </c>
      <c r="M45" s="97"/>
      <c r="N45" s="828"/>
      <c r="O45" s="828"/>
      <c r="P45" s="828"/>
      <c r="Q45" s="828"/>
      <c r="R45" s="828"/>
      <c r="S45" s="828"/>
      <c r="T45" s="817">
        <f t="shared" si="0"/>
        <v>0</v>
      </c>
    </row>
    <row r="46" spans="1:20">
      <c r="A46" s="260" t="s">
        <v>16</v>
      </c>
      <c r="B46" s="689" t="s">
        <v>267</v>
      </c>
      <c r="C46" s="260" t="s">
        <v>11</v>
      </c>
      <c r="D46" s="793" t="s">
        <v>659</v>
      </c>
      <c r="F46" s="828"/>
      <c r="G46" s="828"/>
      <c r="H46" s="828"/>
      <c r="I46" s="828"/>
      <c r="J46" s="828"/>
      <c r="K46" s="828"/>
      <c r="L46" s="817">
        <f t="shared" si="2"/>
        <v>0</v>
      </c>
      <c r="M46" s="97"/>
      <c r="N46" s="828"/>
      <c r="O46" s="828"/>
      <c r="P46" s="828"/>
      <c r="Q46" s="828"/>
      <c r="R46" s="828"/>
      <c r="S46" s="828"/>
      <c r="T46" s="817">
        <f t="shared" si="0"/>
        <v>0</v>
      </c>
    </row>
    <row r="47" spans="1:20">
      <c r="A47" s="260" t="s">
        <v>31</v>
      </c>
      <c r="B47" s="689" t="s">
        <v>268</v>
      </c>
      <c r="C47" s="260" t="s">
        <v>11</v>
      </c>
      <c r="D47" s="793" t="s">
        <v>659</v>
      </c>
      <c r="F47" s="828"/>
      <c r="G47" s="828"/>
      <c r="H47" s="828"/>
      <c r="I47" s="828"/>
      <c r="J47" s="828"/>
      <c r="K47" s="828"/>
      <c r="L47" s="817">
        <f t="shared" si="2"/>
        <v>0</v>
      </c>
      <c r="M47" s="97"/>
      <c r="N47" s="828"/>
      <c r="O47" s="828"/>
      <c r="P47" s="828"/>
      <c r="Q47" s="828"/>
      <c r="R47" s="828"/>
      <c r="S47" s="828"/>
      <c r="T47" s="817">
        <f t="shared" si="0"/>
        <v>0</v>
      </c>
    </row>
    <row r="48" spans="1:20">
      <c r="A48" s="260" t="s">
        <v>31</v>
      </c>
      <c r="B48" s="689" t="s">
        <v>269</v>
      </c>
      <c r="C48" s="260" t="s">
        <v>11</v>
      </c>
      <c r="D48" s="793" t="s">
        <v>659</v>
      </c>
      <c r="F48" s="828"/>
      <c r="G48" s="828"/>
      <c r="H48" s="828"/>
      <c r="I48" s="828"/>
      <c r="J48" s="828"/>
      <c r="K48" s="828"/>
      <c r="L48" s="817">
        <f t="shared" si="2"/>
        <v>0</v>
      </c>
      <c r="M48" s="97"/>
      <c r="N48" s="828"/>
      <c r="O48" s="828"/>
      <c r="P48" s="828"/>
      <c r="Q48" s="828"/>
      <c r="R48" s="828"/>
      <c r="S48" s="828"/>
      <c r="T48" s="817">
        <f t="shared" si="0"/>
        <v>0</v>
      </c>
    </row>
    <row r="49" spans="1:20">
      <c r="A49" s="260" t="s">
        <v>31</v>
      </c>
      <c r="B49" s="689" t="s">
        <v>270</v>
      </c>
      <c r="C49" s="260" t="s">
        <v>11</v>
      </c>
      <c r="D49" s="793" t="s">
        <v>659</v>
      </c>
      <c r="F49" s="828"/>
      <c r="G49" s="828"/>
      <c r="H49" s="828"/>
      <c r="I49" s="828"/>
      <c r="J49" s="828"/>
      <c r="K49" s="828"/>
      <c r="L49" s="817">
        <f t="shared" si="2"/>
        <v>0</v>
      </c>
      <c r="M49" s="97"/>
      <c r="N49" s="828"/>
      <c r="O49" s="828"/>
      <c r="P49" s="828"/>
      <c r="Q49" s="828"/>
      <c r="R49" s="828"/>
      <c r="S49" s="828"/>
      <c r="T49" s="817">
        <f t="shared" si="0"/>
        <v>0</v>
      </c>
    </row>
    <row r="50" spans="1:20">
      <c r="A50" s="260" t="s">
        <v>31</v>
      </c>
      <c r="B50" s="689" t="s">
        <v>271</v>
      </c>
      <c r="C50" s="260" t="s">
        <v>11</v>
      </c>
      <c r="D50" s="793" t="s">
        <v>659</v>
      </c>
      <c r="F50" s="828"/>
      <c r="G50" s="828"/>
      <c r="H50" s="828"/>
      <c r="I50" s="828"/>
      <c r="J50" s="828"/>
      <c r="K50" s="828"/>
      <c r="L50" s="817">
        <f t="shared" si="2"/>
        <v>0</v>
      </c>
      <c r="M50" s="97"/>
      <c r="N50" s="828"/>
      <c r="O50" s="828"/>
      <c r="P50" s="828"/>
      <c r="Q50" s="828"/>
      <c r="R50" s="828"/>
      <c r="S50" s="828"/>
      <c r="T50" s="817">
        <f t="shared" si="0"/>
        <v>0</v>
      </c>
    </row>
    <row r="51" spans="1:20">
      <c r="A51" s="260" t="s">
        <v>19</v>
      </c>
      <c r="B51" s="689" t="s">
        <v>284</v>
      </c>
      <c r="C51" s="260" t="s">
        <v>11</v>
      </c>
      <c r="D51" s="793" t="s">
        <v>659</v>
      </c>
      <c r="F51" s="828"/>
      <c r="G51" s="828"/>
      <c r="H51" s="828"/>
      <c r="I51" s="828"/>
      <c r="J51" s="828"/>
      <c r="K51" s="828"/>
      <c r="L51" s="817">
        <f t="shared" si="2"/>
        <v>0</v>
      </c>
      <c r="M51" s="97"/>
      <c r="N51" s="828"/>
      <c r="O51" s="828"/>
      <c r="P51" s="828"/>
      <c r="Q51" s="828"/>
      <c r="R51" s="828"/>
      <c r="S51" s="828"/>
      <c r="T51" s="817">
        <f t="shared" si="0"/>
        <v>0</v>
      </c>
    </row>
    <row r="52" spans="1:20">
      <c r="A52" s="260" t="s">
        <v>21</v>
      </c>
      <c r="B52" s="689" t="s">
        <v>272</v>
      </c>
      <c r="C52" s="260" t="s">
        <v>5</v>
      </c>
      <c r="D52" s="793" t="s">
        <v>710</v>
      </c>
      <c r="F52" s="828"/>
      <c r="G52" s="828"/>
      <c r="H52" s="828"/>
      <c r="I52" s="828"/>
      <c r="J52" s="828"/>
      <c r="K52" s="828"/>
      <c r="L52" s="817">
        <f t="shared" si="2"/>
        <v>0</v>
      </c>
      <c r="M52" s="97"/>
      <c r="N52" s="828"/>
      <c r="O52" s="828"/>
      <c r="P52" s="828"/>
      <c r="Q52" s="828"/>
      <c r="R52" s="828"/>
      <c r="S52" s="828"/>
      <c r="T52" s="817">
        <f t="shared" si="0"/>
        <v>0</v>
      </c>
    </row>
    <row r="53" spans="1:20">
      <c r="A53" s="260" t="s">
        <v>21</v>
      </c>
      <c r="B53" s="689" t="s">
        <v>32</v>
      </c>
      <c r="C53" s="260" t="s">
        <v>5</v>
      </c>
      <c r="D53" s="793" t="s">
        <v>659</v>
      </c>
      <c r="F53" s="828"/>
      <c r="G53" s="828"/>
      <c r="H53" s="828"/>
      <c r="I53" s="828"/>
      <c r="J53" s="828"/>
      <c r="K53" s="828"/>
      <c r="L53" s="817">
        <f t="shared" si="2"/>
        <v>0</v>
      </c>
      <c r="M53" s="97"/>
      <c r="N53" s="828"/>
      <c r="O53" s="828"/>
      <c r="P53" s="828"/>
      <c r="Q53" s="828"/>
      <c r="R53" s="828"/>
      <c r="S53" s="828"/>
      <c r="T53" s="817">
        <f t="shared" si="0"/>
        <v>0</v>
      </c>
    </row>
    <row r="54" spans="1:20">
      <c r="A54" s="260" t="s">
        <v>21</v>
      </c>
      <c r="B54" s="689" t="s">
        <v>273</v>
      </c>
      <c r="C54" s="260" t="s">
        <v>5</v>
      </c>
      <c r="D54" s="793" t="s">
        <v>710</v>
      </c>
      <c r="F54" s="828"/>
      <c r="G54" s="828"/>
      <c r="H54" s="828"/>
      <c r="I54" s="828"/>
      <c r="J54" s="828"/>
      <c r="K54" s="828"/>
      <c r="L54" s="817">
        <f t="shared" si="2"/>
        <v>0</v>
      </c>
      <c r="M54" s="97"/>
      <c r="N54" s="828"/>
      <c r="O54" s="828"/>
      <c r="P54" s="828"/>
      <c r="Q54" s="828"/>
      <c r="R54" s="828"/>
      <c r="S54" s="828"/>
      <c r="T54" s="817">
        <f t="shared" si="0"/>
        <v>0</v>
      </c>
    </row>
    <row r="55" spans="1:20">
      <c r="A55" s="260" t="s">
        <v>21</v>
      </c>
      <c r="B55" s="689" t="s">
        <v>33</v>
      </c>
      <c r="C55" s="260" t="s">
        <v>5</v>
      </c>
      <c r="D55" s="793" t="s">
        <v>659</v>
      </c>
      <c r="F55" s="828"/>
      <c r="G55" s="828"/>
      <c r="H55" s="828"/>
      <c r="I55" s="828"/>
      <c r="J55" s="828"/>
      <c r="K55" s="828"/>
      <c r="L55" s="817">
        <f t="shared" si="2"/>
        <v>0</v>
      </c>
      <c r="M55" s="97"/>
      <c r="N55" s="828"/>
      <c r="O55" s="828"/>
      <c r="P55" s="828"/>
      <c r="Q55" s="828"/>
      <c r="R55" s="828"/>
      <c r="S55" s="828"/>
      <c r="T55" s="817">
        <f t="shared" si="0"/>
        <v>0</v>
      </c>
    </row>
    <row r="56" spans="1:20">
      <c r="A56" s="260" t="s">
        <v>34</v>
      </c>
      <c r="B56" s="689" t="s">
        <v>568</v>
      </c>
      <c r="C56" s="260" t="s">
        <v>5</v>
      </c>
      <c r="D56" s="793" t="s">
        <v>710</v>
      </c>
      <c r="F56" s="828"/>
      <c r="G56" s="828"/>
      <c r="H56" s="828"/>
      <c r="I56" s="828"/>
      <c r="J56" s="828"/>
      <c r="K56" s="828"/>
      <c r="L56" s="817">
        <f t="shared" si="2"/>
        <v>0</v>
      </c>
      <c r="M56" s="97"/>
      <c r="N56" s="828"/>
      <c r="O56" s="828"/>
      <c r="P56" s="828"/>
      <c r="Q56" s="828"/>
      <c r="R56" s="828"/>
      <c r="S56" s="828"/>
      <c r="T56" s="817">
        <f t="shared" si="0"/>
        <v>0</v>
      </c>
    </row>
    <row r="57" spans="1:20">
      <c r="A57" s="260" t="s">
        <v>34</v>
      </c>
      <c r="B57" s="689" t="s">
        <v>35</v>
      </c>
      <c r="C57" s="260" t="s">
        <v>5</v>
      </c>
      <c r="D57" s="793" t="s">
        <v>659</v>
      </c>
      <c r="F57" s="828"/>
      <c r="G57" s="828"/>
      <c r="H57" s="828"/>
      <c r="I57" s="828"/>
      <c r="J57" s="828"/>
      <c r="K57" s="828"/>
      <c r="L57" s="817">
        <f t="shared" si="2"/>
        <v>0</v>
      </c>
      <c r="M57" s="97"/>
      <c r="N57" s="828"/>
      <c r="O57" s="828"/>
      <c r="P57" s="828"/>
      <c r="Q57" s="828"/>
      <c r="R57" s="828"/>
      <c r="S57" s="828"/>
      <c r="T57" s="817">
        <f t="shared" si="0"/>
        <v>0</v>
      </c>
    </row>
    <row r="58" spans="1:20">
      <c r="A58" s="260" t="s">
        <v>34</v>
      </c>
      <c r="B58" s="689" t="s">
        <v>274</v>
      </c>
      <c r="C58" s="260" t="s">
        <v>5</v>
      </c>
      <c r="D58" s="793"/>
      <c r="F58" s="828"/>
      <c r="G58" s="828"/>
      <c r="H58" s="828"/>
      <c r="I58" s="828"/>
      <c r="J58" s="828"/>
      <c r="K58" s="828"/>
      <c r="L58" s="817">
        <f t="shared" si="2"/>
        <v>0</v>
      </c>
      <c r="M58" s="97"/>
      <c r="N58" s="828"/>
      <c r="O58" s="828"/>
      <c r="P58" s="828"/>
      <c r="Q58" s="828"/>
      <c r="R58" s="828"/>
      <c r="S58" s="828"/>
      <c r="T58" s="817">
        <f t="shared" si="0"/>
        <v>0</v>
      </c>
    </row>
    <row r="59" spans="1:20">
      <c r="A59" s="260" t="s">
        <v>34</v>
      </c>
      <c r="B59" s="692" t="s">
        <v>1232</v>
      </c>
      <c r="C59" s="260" t="s">
        <v>5</v>
      </c>
      <c r="D59" s="793" t="s">
        <v>710</v>
      </c>
      <c r="F59" s="828"/>
      <c r="G59" s="828"/>
      <c r="H59" s="828"/>
      <c r="I59" s="828"/>
      <c r="J59" s="828"/>
      <c r="K59" s="828"/>
      <c r="L59" s="817">
        <f t="shared" si="2"/>
        <v>0</v>
      </c>
      <c r="M59" s="97"/>
      <c r="N59" s="828"/>
      <c r="O59" s="828"/>
      <c r="P59" s="828"/>
      <c r="Q59" s="828"/>
      <c r="R59" s="828"/>
      <c r="S59" s="828"/>
      <c r="T59" s="817">
        <f t="shared" si="0"/>
        <v>0</v>
      </c>
    </row>
    <row r="60" spans="1:20">
      <c r="A60" s="260" t="s">
        <v>34</v>
      </c>
      <c r="B60" s="689" t="s">
        <v>36</v>
      </c>
      <c r="C60" s="260" t="s">
        <v>5</v>
      </c>
      <c r="D60" s="793" t="s">
        <v>659</v>
      </c>
      <c r="F60" s="828"/>
      <c r="G60" s="828"/>
      <c r="H60" s="828"/>
      <c r="I60" s="828"/>
      <c r="J60" s="828"/>
      <c r="K60" s="828"/>
      <c r="L60" s="817">
        <f t="shared" si="2"/>
        <v>0</v>
      </c>
      <c r="M60" s="97"/>
      <c r="N60" s="828"/>
      <c r="O60" s="828"/>
      <c r="P60" s="828"/>
      <c r="Q60" s="828"/>
      <c r="R60" s="828"/>
      <c r="S60" s="828"/>
      <c r="T60" s="817">
        <f t="shared" si="0"/>
        <v>0</v>
      </c>
    </row>
    <row r="61" spans="1:20">
      <c r="A61" s="260" t="s">
        <v>34</v>
      </c>
      <c r="B61" s="689" t="s">
        <v>275</v>
      </c>
      <c r="C61" s="260" t="s">
        <v>5</v>
      </c>
      <c r="D61" s="793"/>
      <c r="F61" s="828"/>
      <c r="G61" s="828"/>
      <c r="H61" s="828"/>
      <c r="I61" s="828"/>
      <c r="J61" s="828"/>
      <c r="K61" s="828"/>
      <c r="L61" s="817">
        <f t="shared" si="2"/>
        <v>0</v>
      </c>
      <c r="M61" s="97"/>
      <c r="N61" s="828"/>
      <c r="O61" s="828"/>
      <c r="P61" s="828"/>
      <c r="Q61" s="828"/>
      <c r="R61" s="828"/>
      <c r="S61" s="828"/>
      <c r="T61" s="817">
        <f t="shared" si="0"/>
        <v>0</v>
      </c>
    </row>
    <row r="62" spans="1:20">
      <c r="A62" s="260" t="s">
        <v>14</v>
      </c>
      <c r="B62" s="689" t="s">
        <v>37</v>
      </c>
      <c r="C62" s="260" t="s">
        <v>5</v>
      </c>
      <c r="D62" s="793" t="s">
        <v>710</v>
      </c>
      <c r="F62" s="828"/>
      <c r="G62" s="828"/>
      <c r="H62" s="828"/>
      <c r="I62" s="828"/>
      <c r="J62" s="828"/>
      <c r="K62" s="828"/>
      <c r="L62" s="817">
        <f t="shared" si="2"/>
        <v>0</v>
      </c>
      <c r="M62" s="97"/>
      <c r="N62" s="828"/>
      <c r="O62" s="828"/>
      <c r="P62" s="828"/>
      <c r="Q62" s="828"/>
      <c r="R62" s="828"/>
      <c r="S62" s="828"/>
      <c r="T62" s="817">
        <f t="shared" si="0"/>
        <v>0</v>
      </c>
    </row>
    <row r="63" spans="1:20">
      <c r="A63" s="260" t="s">
        <v>14</v>
      </c>
      <c r="B63" s="689" t="s">
        <v>38</v>
      </c>
      <c r="C63" s="260" t="s">
        <v>5</v>
      </c>
      <c r="D63" s="793" t="s">
        <v>710</v>
      </c>
      <c r="F63" s="828"/>
      <c r="G63" s="828"/>
      <c r="H63" s="828"/>
      <c r="I63" s="828"/>
      <c r="J63" s="828"/>
      <c r="K63" s="828"/>
      <c r="L63" s="817">
        <f t="shared" si="2"/>
        <v>0</v>
      </c>
      <c r="M63" s="97"/>
      <c r="N63" s="828"/>
      <c r="O63" s="828"/>
      <c r="P63" s="828"/>
      <c r="Q63" s="828"/>
      <c r="R63" s="828"/>
      <c r="S63" s="828"/>
      <c r="T63" s="817">
        <f t="shared" si="0"/>
        <v>0</v>
      </c>
    </row>
    <row r="64" spans="1:20">
      <c r="A64" s="260" t="s">
        <v>14</v>
      </c>
      <c r="B64" s="689" t="s">
        <v>39</v>
      </c>
      <c r="C64" s="260" t="s">
        <v>5</v>
      </c>
      <c r="D64" s="793" t="s">
        <v>710</v>
      </c>
      <c r="F64" s="828"/>
      <c r="G64" s="828"/>
      <c r="H64" s="828"/>
      <c r="I64" s="828"/>
      <c r="J64" s="828"/>
      <c r="K64" s="828"/>
      <c r="L64" s="817">
        <f t="shared" si="2"/>
        <v>0</v>
      </c>
      <c r="M64" s="97"/>
      <c r="N64" s="828"/>
      <c r="O64" s="828"/>
      <c r="P64" s="828"/>
      <c r="Q64" s="828"/>
      <c r="R64" s="828"/>
      <c r="S64" s="828"/>
      <c r="T64" s="817">
        <f t="shared" si="0"/>
        <v>0</v>
      </c>
    </row>
    <row r="65" spans="1:20">
      <c r="A65" s="260" t="s">
        <v>14</v>
      </c>
      <c r="B65" s="689" t="s">
        <v>40</v>
      </c>
      <c r="C65" s="260" t="s">
        <v>5</v>
      </c>
      <c r="D65" s="793" t="s">
        <v>710</v>
      </c>
      <c r="F65" s="828"/>
      <c r="G65" s="828"/>
      <c r="H65" s="828"/>
      <c r="I65" s="828"/>
      <c r="J65" s="828"/>
      <c r="K65" s="828"/>
      <c r="L65" s="817">
        <f t="shared" si="2"/>
        <v>0</v>
      </c>
      <c r="M65" s="97"/>
      <c r="N65" s="828"/>
      <c r="O65" s="828"/>
      <c r="P65" s="828"/>
      <c r="Q65" s="828"/>
      <c r="R65" s="828"/>
      <c r="S65" s="828"/>
      <c r="T65" s="817">
        <f t="shared" si="0"/>
        <v>0</v>
      </c>
    </row>
    <row r="66" spans="1:20">
      <c r="A66" s="260" t="s">
        <v>14</v>
      </c>
      <c r="B66" s="689" t="s">
        <v>41</v>
      </c>
      <c r="C66" s="260" t="s">
        <v>5</v>
      </c>
      <c r="D66" s="793" t="s">
        <v>710</v>
      </c>
      <c r="F66" s="828"/>
      <c r="G66" s="828"/>
      <c r="H66" s="828"/>
      <c r="I66" s="828"/>
      <c r="J66" s="828"/>
      <c r="K66" s="828"/>
      <c r="L66" s="817">
        <f t="shared" si="2"/>
        <v>0</v>
      </c>
      <c r="M66" s="97"/>
      <c r="N66" s="828"/>
      <c r="O66" s="828"/>
      <c r="P66" s="828"/>
      <c r="Q66" s="828"/>
      <c r="R66" s="828"/>
      <c r="S66" s="828"/>
      <c r="T66" s="817">
        <f t="shared" si="0"/>
        <v>0</v>
      </c>
    </row>
    <row r="67" spans="1:20">
      <c r="A67" s="260" t="s">
        <v>14</v>
      </c>
      <c r="B67" s="689" t="s">
        <v>42</v>
      </c>
      <c r="C67" s="260" t="s">
        <v>5</v>
      </c>
      <c r="D67" s="793" t="s">
        <v>710</v>
      </c>
      <c r="F67" s="828"/>
      <c r="G67" s="828"/>
      <c r="H67" s="828"/>
      <c r="I67" s="828"/>
      <c r="J67" s="828"/>
      <c r="K67" s="828"/>
      <c r="L67" s="817">
        <f t="shared" si="2"/>
        <v>0</v>
      </c>
      <c r="M67" s="97"/>
      <c r="N67" s="828"/>
      <c r="O67" s="828"/>
      <c r="P67" s="828"/>
      <c r="Q67" s="828"/>
      <c r="R67" s="828"/>
      <c r="S67" s="828"/>
      <c r="T67" s="817">
        <f t="shared" si="0"/>
        <v>0</v>
      </c>
    </row>
    <row r="68" spans="1:20">
      <c r="A68" s="260" t="s">
        <v>14</v>
      </c>
      <c r="B68" s="689" t="s">
        <v>43</v>
      </c>
      <c r="C68" s="260" t="s">
        <v>5</v>
      </c>
      <c r="D68" s="793" t="s">
        <v>710</v>
      </c>
      <c r="F68" s="828"/>
      <c r="G68" s="828"/>
      <c r="H68" s="828"/>
      <c r="I68" s="828"/>
      <c r="J68" s="828"/>
      <c r="K68" s="828"/>
      <c r="L68" s="817">
        <f t="shared" si="2"/>
        <v>0</v>
      </c>
      <c r="M68" s="97"/>
      <c r="N68" s="828"/>
      <c r="O68" s="828"/>
      <c r="P68" s="828"/>
      <c r="Q68" s="828"/>
      <c r="R68" s="828"/>
      <c r="S68" s="828"/>
      <c r="T68" s="817">
        <f t="shared" si="0"/>
        <v>0</v>
      </c>
    </row>
    <row r="69" spans="1:20">
      <c r="A69" s="260" t="s">
        <v>16</v>
      </c>
      <c r="B69" s="689" t="s">
        <v>570</v>
      </c>
      <c r="C69" s="260" t="s">
        <v>5</v>
      </c>
      <c r="D69" s="793" t="s">
        <v>659</v>
      </c>
      <c r="F69" s="828"/>
      <c r="G69" s="828"/>
      <c r="H69" s="828"/>
      <c r="I69" s="828"/>
      <c r="J69" s="828"/>
      <c r="K69" s="828"/>
      <c r="L69" s="817">
        <f t="shared" si="2"/>
        <v>0</v>
      </c>
      <c r="M69" s="97"/>
      <c r="N69" s="828"/>
      <c r="O69" s="828"/>
      <c r="P69" s="828"/>
      <c r="Q69" s="828"/>
      <c r="R69" s="828"/>
      <c r="S69" s="828"/>
      <c r="T69" s="817">
        <f t="shared" si="0"/>
        <v>0</v>
      </c>
    </row>
    <row r="70" spans="1:20">
      <c r="A70" s="260" t="s">
        <v>16</v>
      </c>
      <c r="B70" s="689" t="s">
        <v>571</v>
      </c>
      <c r="C70" s="260" t="s">
        <v>5</v>
      </c>
      <c r="D70" s="793" t="s">
        <v>659</v>
      </c>
      <c r="F70" s="828"/>
      <c r="G70" s="828"/>
      <c r="H70" s="828"/>
      <c r="I70" s="828"/>
      <c r="J70" s="828"/>
      <c r="K70" s="828"/>
      <c r="L70" s="817">
        <f t="shared" si="2"/>
        <v>0</v>
      </c>
      <c r="M70" s="97"/>
      <c r="N70" s="828"/>
      <c r="O70" s="828"/>
      <c r="P70" s="828"/>
      <c r="Q70" s="828"/>
      <c r="R70" s="828"/>
      <c r="S70" s="828"/>
      <c r="T70" s="817">
        <f t="shared" ref="T70:T106" si="3">SUM($O70:$S70)</f>
        <v>0</v>
      </c>
    </row>
    <row r="71" spans="1:20">
      <c r="A71" s="260" t="s">
        <v>16</v>
      </c>
      <c r="B71" s="689" t="s">
        <v>572</v>
      </c>
      <c r="C71" s="260" t="s">
        <v>5</v>
      </c>
      <c r="D71" s="793" t="s">
        <v>659</v>
      </c>
      <c r="F71" s="828"/>
      <c r="G71" s="828"/>
      <c r="H71" s="828"/>
      <c r="I71" s="828"/>
      <c r="J71" s="828"/>
      <c r="K71" s="828"/>
      <c r="L71" s="817">
        <f t="shared" si="2"/>
        <v>0</v>
      </c>
      <c r="M71" s="97"/>
      <c r="N71" s="828"/>
      <c r="O71" s="828"/>
      <c r="P71" s="828"/>
      <c r="Q71" s="828"/>
      <c r="R71" s="828"/>
      <c r="S71" s="828"/>
      <c r="T71" s="817">
        <f t="shared" si="3"/>
        <v>0</v>
      </c>
    </row>
    <row r="72" spans="1:20">
      <c r="A72" s="260" t="s">
        <v>16</v>
      </c>
      <c r="B72" s="689" t="s">
        <v>573</v>
      </c>
      <c r="C72" s="260" t="s">
        <v>5</v>
      </c>
      <c r="D72" s="793" t="s">
        <v>659</v>
      </c>
      <c r="F72" s="828"/>
      <c r="G72" s="828"/>
      <c r="H72" s="828"/>
      <c r="I72" s="828"/>
      <c r="J72" s="828"/>
      <c r="K72" s="828"/>
      <c r="L72" s="817">
        <f t="shared" si="2"/>
        <v>0</v>
      </c>
      <c r="M72" s="97"/>
      <c r="N72" s="828"/>
      <c r="O72" s="828"/>
      <c r="P72" s="828"/>
      <c r="Q72" s="828"/>
      <c r="R72" s="828"/>
      <c r="S72" s="828"/>
      <c r="T72" s="817">
        <f t="shared" si="3"/>
        <v>0</v>
      </c>
    </row>
    <row r="73" spans="1:20">
      <c r="A73" s="260" t="s">
        <v>16</v>
      </c>
      <c r="B73" s="689" t="s">
        <v>276</v>
      </c>
      <c r="C73" s="260" t="s">
        <v>5</v>
      </c>
      <c r="D73" s="793" t="s">
        <v>659</v>
      </c>
      <c r="F73" s="828"/>
      <c r="G73" s="828"/>
      <c r="H73" s="828"/>
      <c r="I73" s="828"/>
      <c r="J73" s="828"/>
      <c r="K73" s="828"/>
      <c r="L73" s="817">
        <f t="shared" si="2"/>
        <v>0</v>
      </c>
      <c r="M73" s="97"/>
      <c r="N73" s="828"/>
      <c r="O73" s="828"/>
      <c r="P73" s="828"/>
      <c r="Q73" s="828"/>
      <c r="R73" s="828"/>
      <c r="S73" s="828"/>
      <c r="T73" s="817">
        <f t="shared" si="3"/>
        <v>0</v>
      </c>
    </row>
    <row r="74" spans="1:20">
      <c r="A74" s="260" t="s">
        <v>16</v>
      </c>
      <c r="B74" s="689" t="s">
        <v>574</v>
      </c>
      <c r="C74" s="260" t="s">
        <v>5</v>
      </c>
      <c r="D74" s="793" t="s">
        <v>659</v>
      </c>
      <c r="F74" s="828"/>
      <c r="G74" s="828"/>
      <c r="H74" s="828"/>
      <c r="I74" s="828"/>
      <c r="J74" s="828"/>
      <c r="K74" s="828"/>
      <c r="L74" s="817">
        <f t="shared" si="2"/>
        <v>0</v>
      </c>
      <c r="M74" s="97"/>
      <c r="N74" s="828"/>
      <c r="O74" s="828"/>
      <c r="P74" s="828"/>
      <c r="Q74" s="828"/>
      <c r="R74" s="828"/>
      <c r="S74" s="828"/>
      <c r="T74" s="817">
        <f t="shared" si="3"/>
        <v>0</v>
      </c>
    </row>
    <row r="75" spans="1:20">
      <c r="A75" s="260" t="s">
        <v>16</v>
      </c>
      <c r="B75" s="689" t="s">
        <v>277</v>
      </c>
      <c r="C75" s="260" t="s">
        <v>5</v>
      </c>
      <c r="D75" s="793" t="s">
        <v>659</v>
      </c>
      <c r="F75" s="828"/>
      <c r="G75" s="828"/>
      <c r="H75" s="828"/>
      <c r="I75" s="828"/>
      <c r="J75" s="828"/>
      <c r="K75" s="828"/>
      <c r="L75" s="817">
        <f t="shared" si="2"/>
        <v>0</v>
      </c>
      <c r="M75" s="97"/>
      <c r="N75" s="828"/>
      <c r="O75" s="828"/>
      <c r="P75" s="828"/>
      <c r="Q75" s="828"/>
      <c r="R75" s="828"/>
      <c r="S75" s="828"/>
      <c r="T75" s="817">
        <f t="shared" si="3"/>
        <v>0</v>
      </c>
    </row>
    <row r="76" spans="1:20">
      <c r="A76" s="260" t="s">
        <v>16</v>
      </c>
      <c r="B76" s="689" t="s">
        <v>278</v>
      </c>
      <c r="C76" s="260" t="s">
        <v>5</v>
      </c>
      <c r="D76" s="793" t="s">
        <v>659</v>
      </c>
      <c r="F76" s="828"/>
      <c r="G76" s="828"/>
      <c r="H76" s="828"/>
      <c r="I76" s="828"/>
      <c r="J76" s="828"/>
      <c r="K76" s="828"/>
      <c r="L76" s="817">
        <f t="shared" si="2"/>
        <v>0</v>
      </c>
      <c r="M76" s="97"/>
      <c r="N76" s="828"/>
      <c r="O76" s="828"/>
      <c r="P76" s="828"/>
      <c r="Q76" s="828"/>
      <c r="R76" s="828"/>
      <c r="S76" s="828"/>
      <c r="T76" s="817">
        <f t="shared" si="3"/>
        <v>0</v>
      </c>
    </row>
    <row r="77" spans="1:20">
      <c r="A77" s="260" t="s">
        <v>16</v>
      </c>
      <c r="B77" s="689" t="s">
        <v>575</v>
      </c>
      <c r="C77" s="260" t="s">
        <v>5</v>
      </c>
      <c r="D77" s="793" t="s">
        <v>659</v>
      </c>
      <c r="F77" s="828"/>
      <c r="G77" s="828"/>
      <c r="H77" s="828"/>
      <c r="I77" s="828"/>
      <c r="J77" s="828"/>
      <c r="K77" s="828"/>
      <c r="L77" s="817">
        <f t="shared" si="2"/>
        <v>0</v>
      </c>
      <c r="M77" s="97"/>
      <c r="N77" s="828"/>
      <c r="O77" s="828"/>
      <c r="P77" s="828"/>
      <c r="Q77" s="828"/>
      <c r="R77" s="828"/>
      <c r="S77" s="828"/>
      <c r="T77" s="817">
        <f t="shared" si="3"/>
        <v>0</v>
      </c>
    </row>
    <row r="78" spans="1:20">
      <c r="A78" s="260" t="s">
        <v>15</v>
      </c>
      <c r="B78" s="689" t="s">
        <v>576</v>
      </c>
      <c r="C78" s="260" t="s">
        <v>5</v>
      </c>
      <c r="D78" s="793" t="s">
        <v>659</v>
      </c>
      <c r="F78" s="828"/>
      <c r="G78" s="828"/>
      <c r="H78" s="828"/>
      <c r="I78" s="828"/>
      <c r="J78" s="828"/>
      <c r="K78" s="828"/>
      <c r="L78" s="817">
        <f t="shared" si="2"/>
        <v>0</v>
      </c>
      <c r="M78" s="97"/>
      <c r="N78" s="828"/>
      <c r="O78" s="828"/>
      <c r="P78" s="828"/>
      <c r="Q78" s="828"/>
      <c r="R78" s="828"/>
      <c r="S78" s="828"/>
      <c r="T78" s="817">
        <f t="shared" si="3"/>
        <v>0</v>
      </c>
    </row>
    <row r="79" spans="1:20">
      <c r="A79" s="260" t="s">
        <v>15</v>
      </c>
      <c r="B79" s="689" t="s">
        <v>577</v>
      </c>
      <c r="C79" s="260" t="s">
        <v>5</v>
      </c>
      <c r="D79" s="793" t="s">
        <v>659</v>
      </c>
      <c r="F79" s="828"/>
      <c r="G79" s="828"/>
      <c r="H79" s="828"/>
      <c r="I79" s="828"/>
      <c r="J79" s="828"/>
      <c r="K79" s="828"/>
      <c r="L79" s="817">
        <f t="shared" si="2"/>
        <v>0</v>
      </c>
      <c r="M79" s="97"/>
      <c r="N79" s="828"/>
      <c r="O79" s="828"/>
      <c r="P79" s="828"/>
      <c r="Q79" s="828"/>
      <c r="R79" s="828"/>
      <c r="S79" s="828"/>
      <c r="T79" s="817">
        <f t="shared" si="3"/>
        <v>0</v>
      </c>
    </row>
    <row r="80" spans="1:20">
      <c r="A80" s="260" t="s">
        <v>15</v>
      </c>
      <c r="B80" s="689" t="s">
        <v>578</v>
      </c>
      <c r="C80" s="260" t="s">
        <v>5</v>
      </c>
      <c r="D80" s="793" t="s">
        <v>659</v>
      </c>
      <c r="F80" s="828"/>
      <c r="G80" s="828"/>
      <c r="H80" s="828"/>
      <c r="I80" s="828"/>
      <c r="J80" s="828"/>
      <c r="K80" s="828"/>
      <c r="L80" s="817">
        <f t="shared" si="2"/>
        <v>0</v>
      </c>
      <c r="M80" s="97"/>
      <c r="N80" s="828"/>
      <c r="O80" s="828"/>
      <c r="P80" s="828"/>
      <c r="Q80" s="828"/>
      <c r="R80" s="828"/>
      <c r="S80" s="828"/>
      <c r="T80" s="817">
        <f t="shared" si="3"/>
        <v>0</v>
      </c>
    </row>
    <row r="81" spans="1:20">
      <c r="A81" s="260" t="s">
        <v>16</v>
      </c>
      <c r="B81" s="689" t="s">
        <v>579</v>
      </c>
      <c r="C81" s="260" t="s">
        <v>5</v>
      </c>
      <c r="D81" s="793" t="s">
        <v>659</v>
      </c>
      <c r="F81" s="828"/>
      <c r="G81" s="828"/>
      <c r="H81" s="828"/>
      <c r="I81" s="828"/>
      <c r="J81" s="828"/>
      <c r="K81" s="828"/>
      <c r="L81" s="817">
        <f t="shared" si="2"/>
        <v>0</v>
      </c>
      <c r="M81" s="97"/>
      <c r="N81" s="828"/>
      <c r="O81" s="828"/>
      <c r="P81" s="828"/>
      <c r="Q81" s="828"/>
      <c r="R81" s="828"/>
      <c r="S81" s="828"/>
      <c r="T81" s="817">
        <f t="shared" si="3"/>
        <v>0</v>
      </c>
    </row>
    <row r="82" spans="1:20">
      <c r="A82" s="260" t="s">
        <v>31</v>
      </c>
      <c r="B82" s="689" t="s">
        <v>279</v>
      </c>
      <c r="C82" s="260" t="s">
        <v>5</v>
      </c>
      <c r="D82" s="793" t="s">
        <v>659</v>
      </c>
      <c r="F82" s="828"/>
      <c r="G82" s="828"/>
      <c r="H82" s="828"/>
      <c r="I82" s="828"/>
      <c r="J82" s="828"/>
      <c r="K82" s="828"/>
      <c r="L82" s="817">
        <f t="shared" si="2"/>
        <v>0</v>
      </c>
      <c r="M82" s="97"/>
      <c r="N82" s="828"/>
      <c r="O82" s="828"/>
      <c r="P82" s="828"/>
      <c r="Q82" s="828"/>
      <c r="R82" s="828"/>
      <c r="S82" s="828"/>
      <c r="T82" s="817">
        <f t="shared" si="3"/>
        <v>0</v>
      </c>
    </row>
    <row r="83" spans="1:20">
      <c r="A83" s="260" t="s">
        <v>31</v>
      </c>
      <c r="B83" s="689" t="s">
        <v>280</v>
      </c>
      <c r="C83" s="260" t="s">
        <v>5</v>
      </c>
      <c r="D83" s="793" t="s">
        <v>659</v>
      </c>
      <c r="F83" s="828"/>
      <c r="G83" s="828"/>
      <c r="H83" s="828"/>
      <c r="I83" s="828"/>
      <c r="J83" s="828"/>
      <c r="K83" s="828"/>
      <c r="L83" s="817">
        <f t="shared" si="2"/>
        <v>0</v>
      </c>
      <c r="M83" s="97"/>
      <c r="N83" s="828"/>
      <c r="O83" s="828"/>
      <c r="P83" s="828"/>
      <c r="Q83" s="828"/>
      <c r="R83" s="828"/>
      <c r="S83" s="828"/>
      <c r="T83" s="817">
        <f t="shared" si="3"/>
        <v>0</v>
      </c>
    </row>
    <row r="84" spans="1:20">
      <c r="A84" s="260" t="s">
        <v>31</v>
      </c>
      <c r="B84" s="689" t="s">
        <v>281</v>
      </c>
      <c r="C84" s="260" t="s">
        <v>5</v>
      </c>
      <c r="D84" s="793" t="s">
        <v>659</v>
      </c>
      <c r="F84" s="828"/>
      <c r="G84" s="828"/>
      <c r="H84" s="828"/>
      <c r="I84" s="828"/>
      <c r="J84" s="828"/>
      <c r="K84" s="828"/>
      <c r="L84" s="817">
        <f t="shared" si="2"/>
        <v>0</v>
      </c>
      <c r="M84" s="97"/>
      <c r="N84" s="828"/>
      <c r="O84" s="828"/>
      <c r="P84" s="828"/>
      <c r="Q84" s="828"/>
      <c r="R84" s="828"/>
      <c r="S84" s="828"/>
      <c r="T84" s="817">
        <f t="shared" si="3"/>
        <v>0</v>
      </c>
    </row>
    <row r="85" spans="1:20">
      <c r="A85" s="260" t="s">
        <v>19</v>
      </c>
      <c r="B85" s="689" t="s">
        <v>580</v>
      </c>
      <c r="C85" s="260" t="s">
        <v>5</v>
      </c>
      <c r="D85" s="793" t="s">
        <v>659</v>
      </c>
      <c r="F85" s="828"/>
      <c r="G85" s="828"/>
      <c r="H85" s="828"/>
      <c r="I85" s="828"/>
      <c r="J85" s="828"/>
      <c r="K85" s="828"/>
      <c r="L85" s="817">
        <f t="shared" si="2"/>
        <v>0</v>
      </c>
      <c r="M85" s="97"/>
      <c r="N85" s="828"/>
      <c r="O85" s="828"/>
      <c r="P85" s="828"/>
      <c r="Q85" s="828"/>
      <c r="R85" s="828"/>
      <c r="S85" s="828"/>
      <c r="T85" s="817">
        <f t="shared" si="3"/>
        <v>0</v>
      </c>
    </row>
    <row r="86" spans="1:20">
      <c r="A86" s="260" t="s">
        <v>19</v>
      </c>
      <c r="B86" s="689" t="s">
        <v>581</v>
      </c>
      <c r="C86" s="260" t="s">
        <v>5</v>
      </c>
      <c r="D86" s="793" t="s">
        <v>659</v>
      </c>
      <c r="F86" s="828"/>
      <c r="G86" s="828"/>
      <c r="H86" s="828"/>
      <c r="I86" s="828"/>
      <c r="J86" s="828"/>
      <c r="K86" s="828"/>
      <c r="L86" s="817">
        <f t="shared" si="2"/>
        <v>0</v>
      </c>
      <c r="M86" s="97"/>
      <c r="N86" s="828"/>
      <c r="O86" s="828"/>
      <c r="P86" s="828"/>
      <c r="Q86" s="828"/>
      <c r="R86" s="828"/>
      <c r="S86" s="828"/>
      <c r="T86" s="817">
        <f t="shared" si="3"/>
        <v>0</v>
      </c>
    </row>
    <row r="87" spans="1:20">
      <c r="A87" s="260" t="s">
        <v>21</v>
      </c>
      <c r="B87" s="689" t="s">
        <v>582</v>
      </c>
      <c r="C87" s="260" t="s">
        <v>6</v>
      </c>
      <c r="D87" s="793" t="s">
        <v>710</v>
      </c>
      <c r="F87" s="828"/>
      <c r="G87" s="828"/>
      <c r="H87" s="828"/>
      <c r="I87" s="828"/>
      <c r="J87" s="828"/>
      <c r="K87" s="828"/>
      <c r="L87" s="817">
        <f t="shared" si="2"/>
        <v>0</v>
      </c>
      <c r="M87" s="97"/>
      <c r="N87" s="828"/>
      <c r="O87" s="828"/>
      <c r="P87" s="828"/>
      <c r="Q87" s="828"/>
      <c r="R87" s="828"/>
      <c r="S87" s="828"/>
      <c r="T87" s="817">
        <f t="shared" si="3"/>
        <v>0</v>
      </c>
    </row>
    <row r="88" spans="1:20">
      <c r="A88" s="260" t="s">
        <v>21</v>
      </c>
      <c r="B88" s="689" t="s">
        <v>44</v>
      </c>
      <c r="C88" s="260" t="s">
        <v>6</v>
      </c>
      <c r="D88" s="793" t="s">
        <v>659</v>
      </c>
      <c r="F88" s="828"/>
      <c r="G88" s="828"/>
      <c r="H88" s="828"/>
      <c r="I88" s="828"/>
      <c r="J88" s="828"/>
      <c r="K88" s="828"/>
      <c r="L88" s="817">
        <f t="shared" si="2"/>
        <v>0</v>
      </c>
      <c r="M88" s="97"/>
      <c r="N88" s="828"/>
      <c r="O88" s="828"/>
      <c r="P88" s="828"/>
      <c r="Q88" s="828"/>
      <c r="R88" s="828"/>
      <c r="S88" s="828"/>
      <c r="T88" s="817">
        <f t="shared" si="3"/>
        <v>0</v>
      </c>
    </row>
    <row r="89" spans="1:20">
      <c r="A89" s="260" t="s">
        <v>34</v>
      </c>
      <c r="B89" s="689" t="s">
        <v>583</v>
      </c>
      <c r="C89" s="260" t="s">
        <v>6</v>
      </c>
      <c r="D89" s="793" t="s">
        <v>710</v>
      </c>
      <c r="F89" s="828"/>
      <c r="G89" s="828"/>
      <c r="H89" s="828"/>
      <c r="I89" s="828"/>
      <c r="J89" s="828"/>
      <c r="K89" s="828"/>
      <c r="L89" s="817">
        <f t="shared" si="2"/>
        <v>0</v>
      </c>
      <c r="M89" s="97"/>
      <c r="N89" s="828"/>
      <c r="O89" s="828"/>
      <c r="P89" s="828"/>
      <c r="Q89" s="828"/>
      <c r="R89" s="828"/>
      <c r="S89" s="828"/>
      <c r="T89" s="817">
        <f t="shared" si="3"/>
        <v>0</v>
      </c>
    </row>
    <row r="90" spans="1:20">
      <c r="A90" s="260" t="s">
        <v>34</v>
      </c>
      <c r="B90" s="689" t="s">
        <v>45</v>
      </c>
      <c r="C90" s="260" t="s">
        <v>6</v>
      </c>
      <c r="D90" s="793" t="s">
        <v>659</v>
      </c>
      <c r="F90" s="828"/>
      <c r="G90" s="828"/>
      <c r="H90" s="828"/>
      <c r="I90" s="828"/>
      <c r="J90" s="828"/>
      <c r="K90" s="828"/>
      <c r="L90" s="817">
        <f t="shared" si="2"/>
        <v>0</v>
      </c>
      <c r="M90" s="97"/>
      <c r="N90" s="828"/>
      <c r="O90" s="828"/>
      <c r="P90" s="828"/>
      <c r="Q90" s="828"/>
      <c r="R90" s="828"/>
      <c r="S90" s="828"/>
      <c r="T90" s="817">
        <f t="shared" si="3"/>
        <v>0</v>
      </c>
    </row>
    <row r="91" spans="1:20">
      <c r="A91" s="260" t="s">
        <v>34</v>
      </c>
      <c r="B91" s="689" t="s">
        <v>584</v>
      </c>
      <c r="C91" s="260" t="s">
        <v>6</v>
      </c>
      <c r="D91" s="793" t="s">
        <v>659</v>
      </c>
      <c r="F91" s="828"/>
      <c r="G91" s="828"/>
      <c r="H91" s="828"/>
      <c r="I91" s="828"/>
      <c r="J91" s="828"/>
      <c r="K91" s="828"/>
      <c r="L91" s="817">
        <f t="shared" si="2"/>
        <v>0</v>
      </c>
      <c r="M91" s="97"/>
      <c r="N91" s="828"/>
      <c r="O91" s="828"/>
      <c r="P91" s="828"/>
      <c r="Q91" s="828"/>
      <c r="R91" s="828"/>
      <c r="S91" s="828"/>
      <c r="T91" s="817">
        <f t="shared" si="3"/>
        <v>0</v>
      </c>
    </row>
    <row r="92" spans="1:20">
      <c r="A92" s="260" t="s">
        <v>14</v>
      </c>
      <c r="B92" s="689" t="s">
        <v>46</v>
      </c>
      <c r="C92" s="260" t="s">
        <v>6</v>
      </c>
      <c r="D92" s="793" t="s">
        <v>710</v>
      </c>
      <c r="F92" s="828"/>
      <c r="G92" s="828"/>
      <c r="H92" s="828"/>
      <c r="I92" s="828"/>
      <c r="J92" s="828"/>
      <c r="K92" s="828"/>
      <c r="L92" s="817">
        <f t="shared" si="2"/>
        <v>0</v>
      </c>
      <c r="M92" s="97"/>
      <c r="N92" s="828"/>
      <c r="O92" s="828"/>
      <c r="P92" s="828"/>
      <c r="Q92" s="828"/>
      <c r="R92" s="828"/>
      <c r="S92" s="828"/>
      <c r="T92" s="817">
        <f t="shared" si="3"/>
        <v>0</v>
      </c>
    </row>
    <row r="93" spans="1:20">
      <c r="A93" s="260" t="s">
        <v>14</v>
      </c>
      <c r="B93" s="689" t="s">
        <v>47</v>
      </c>
      <c r="C93" s="260" t="s">
        <v>6</v>
      </c>
      <c r="D93" s="793" t="s">
        <v>710</v>
      </c>
      <c r="F93" s="828"/>
      <c r="G93" s="828"/>
      <c r="H93" s="828"/>
      <c r="I93" s="828"/>
      <c r="J93" s="828"/>
      <c r="K93" s="828"/>
      <c r="L93" s="817">
        <f t="shared" si="2"/>
        <v>0</v>
      </c>
      <c r="M93" s="97"/>
      <c r="N93" s="828"/>
      <c r="O93" s="828"/>
      <c r="P93" s="828"/>
      <c r="Q93" s="828"/>
      <c r="R93" s="828"/>
      <c r="S93" s="828"/>
      <c r="T93" s="817">
        <f t="shared" si="3"/>
        <v>0</v>
      </c>
    </row>
    <row r="94" spans="1:20">
      <c r="A94" s="260" t="s">
        <v>14</v>
      </c>
      <c r="B94" s="689" t="s">
        <v>48</v>
      </c>
      <c r="C94" s="260" t="s">
        <v>6</v>
      </c>
      <c r="D94" s="793" t="s">
        <v>710</v>
      </c>
      <c r="F94" s="828"/>
      <c r="G94" s="828"/>
      <c r="H94" s="828"/>
      <c r="I94" s="828"/>
      <c r="J94" s="828"/>
      <c r="K94" s="828"/>
      <c r="L94" s="817">
        <f t="shared" si="2"/>
        <v>0</v>
      </c>
      <c r="M94" s="97"/>
      <c r="N94" s="828"/>
      <c r="O94" s="828"/>
      <c r="P94" s="828"/>
      <c r="Q94" s="828"/>
      <c r="R94" s="828"/>
      <c r="S94" s="828"/>
      <c r="T94" s="817">
        <f t="shared" si="3"/>
        <v>0</v>
      </c>
    </row>
    <row r="95" spans="1:20">
      <c r="A95" s="260" t="s">
        <v>14</v>
      </c>
      <c r="B95" s="689" t="s">
        <v>282</v>
      </c>
      <c r="C95" s="260" t="s">
        <v>6</v>
      </c>
      <c r="D95" s="793" t="s">
        <v>710</v>
      </c>
      <c r="F95" s="828"/>
      <c r="G95" s="828"/>
      <c r="H95" s="828"/>
      <c r="I95" s="828"/>
      <c r="J95" s="828"/>
      <c r="K95" s="828"/>
      <c r="L95" s="817">
        <f t="shared" si="2"/>
        <v>0</v>
      </c>
      <c r="M95" s="97"/>
      <c r="N95" s="828"/>
      <c r="O95" s="828"/>
      <c r="P95" s="828"/>
      <c r="Q95" s="828"/>
      <c r="R95" s="828"/>
      <c r="S95" s="828"/>
      <c r="T95" s="817">
        <f t="shared" si="3"/>
        <v>0</v>
      </c>
    </row>
    <row r="96" spans="1:20">
      <c r="A96" s="260" t="s">
        <v>16</v>
      </c>
      <c r="B96" s="689" t="s">
        <v>585</v>
      </c>
      <c r="C96" s="260" t="s">
        <v>6</v>
      </c>
      <c r="D96" s="793" t="s">
        <v>659</v>
      </c>
      <c r="F96" s="828"/>
      <c r="G96" s="828"/>
      <c r="H96" s="828"/>
      <c r="I96" s="828"/>
      <c r="J96" s="828"/>
      <c r="K96" s="828"/>
      <c r="L96" s="817">
        <f t="shared" ref="L96:L106" si="4">SUM($G96:$K96)</f>
        <v>0</v>
      </c>
      <c r="M96" s="97"/>
      <c r="N96" s="828"/>
      <c r="O96" s="828"/>
      <c r="P96" s="828"/>
      <c r="Q96" s="828"/>
      <c r="R96" s="828"/>
      <c r="S96" s="828"/>
      <c r="T96" s="817">
        <f t="shared" si="3"/>
        <v>0</v>
      </c>
    </row>
    <row r="97" spans="1:20">
      <c r="A97" s="260" t="s">
        <v>16</v>
      </c>
      <c r="B97" s="689" t="s">
        <v>586</v>
      </c>
      <c r="C97" s="260" t="s">
        <v>6</v>
      </c>
      <c r="D97" s="793" t="s">
        <v>659</v>
      </c>
      <c r="F97" s="828"/>
      <c r="G97" s="828"/>
      <c r="H97" s="828"/>
      <c r="I97" s="828"/>
      <c r="J97" s="828"/>
      <c r="K97" s="828"/>
      <c r="L97" s="817">
        <f t="shared" si="4"/>
        <v>0</v>
      </c>
      <c r="M97" s="97"/>
      <c r="N97" s="828"/>
      <c r="O97" s="828"/>
      <c r="P97" s="828"/>
      <c r="Q97" s="828"/>
      <c r="R97" s="828"/>
      <c r="S97" s="828"/>
      <c r="T97" s="817">
        <f t="shared" si="3"/>
        <v>0</v>
      </c>
    </row>
    <row r="98" spans="1:20">
      <c r="A98" s="260" t="s">
        <v>16</v>
      </c>
      <c r="B98" s="689" t="s">
        <v>587</v>
      </c>
      <c r="C98" s="260" t="s">
        <v>6</v>
      </c>
      <c r="D98" s="793" t="s">
        <v>659</v>
      </c>
      <c r="F98" s="828"/>
      <c r="G98" s="828"/>
      <c r="H98" s="828"/>
      <c r="I98" s="828"/>
      <c r="J98" s="828"/>
      <c r="K98" s="828"/>
      <c r="L98" s="817">
        <f t="shared" si="4"/>
        <v>0</v>
      </c>
      <c r="M98" s="97"/>
      <c r="N98" s="828"/>
      <c r="O98" s="828"/>
      <c r="P98" s="828"/>
      <c r="Q98" s="828"/>
      <c r="R98" s="828"/>
      <c r="S98" s="828"/>
      <c r="T98" s="817">
        <f t="shared" si="3"/>
        <v>0</v>
      </c>
    </row>
    <row r="99" spans="1:20">
      <c r="A99" s="260" t="s">
        <v>16</v>
      </c>
      <c r="B99" s="689" t="s">
        <v>588</v>
      </c>
      <c r="C99" s="260" t="s">
        <v>6</v>
      </c>
      <c r="D99" s="793" t="s">
        <v>659</v>
      </c>
      <c r="F99" s="828"/>
      <c r="G99" s="828"/>
      <c r="H99" s="828"/>
      <c r="I99" s="828"/>
      <c r="J99" s="828"/>
      <c r="K99" s="828"/>
      <c r="L99" s="817">
        <f t="shared" si="4"/>
        <v>0</v>
      </c>
      <c r="M99" s="97"/>
      <c r="N99" s="828"/>
      <c r="O99" s="828"/>
      <c r="P99" s="828"/>
      <c r="Q99" s="828"/>
      <c r="R99" s="828"/>
      <c r="S99" s="828"/>
      <c r="T99" s="817">
        <f t="shared" si="3"/>
        <v>0</v>
      </c>
    </row>
    <row r="100" spans="1:20">
      <c r="A100" s="260" t="s">
        <v>16</v>
      </c>
      <c r="B100" s="689" t="s">
        <v>589</v>
      </c>
      <c r="C100" s="260" t="s">
        <v>6</v>
      </c>
      <c r="D100" s="793" t="s">
        <v>659</v>
      </c>
      <c r="F100" s="828"/>
      <c r="G100" s="828"/>
      <c r="H100" s="828"/>
      <c r="I100" s="828"/>
      <c r="J100" s="828"/>
      <c r="K100" s="828"/>
      <c r="L100" s="817">
        <f t="shared" si="4"/>
        <v>0</v>
      </c>
      <c r="M100" s="97"/>
      <c r="N100" s="828"/>
      <c r="O100" s="828"/>
      <c r="P100" s="828"/>
      <c r="Q100" s="828"/>
      <c r="R100" s="828"/>
      <c r="S100" s="828"/>
      <c r="T100" s="817">
        <f t="shared" si="3"/>
        <v>0</v>
      </c>
    </row>
    <row r="101" spans="1:20">
      <c r="A101" s="260" t="s">
        <v>31</v>
      </c>
      <c r="B101" s="689" t="s">
        <v>283</v>
      </c>
      <c r="C101" s="260" t="s">
        <v>6</v>
      </c>
      <c r="D101" s="793" t="s">
        <v>659</v>
      </c>
      <c r="F101" s="828"/>
      <c r="G101" s="828"/>
      <c r="H101" s="828"/>
      <c r="I101" s="828"/>
      <c r="J101" s="828"/>
      <c r="K101" s="828"/>
      <c r="L101" s="817">
        <f t="shared" si="4"/>
        <v>0</v>
      </c>
      <c r="M101" s="97"/>
      <c r="N101" s="828"/>
      <c r="O101" s="828"/>
      <c r="P101" s="828"/>
      <c r="Q101" s="828"/>
      <c r="R101" s="828"/>
      <c r="S101" s="828"/>
      <c r="T101" s="817">
        <f t="shared" si="3"/>
        <v>0</v>
      </c>
    </row>
    <row r="102" spans="1:20">
      <c r="A102" s="260" t="s">
        <v>19</v>
      </c>
      <c r="B102" s="689" t="s">
        <v>590</v>
      </c>
      <c r="C102" s="260" t="s">
        <v>6</v>
      </c>
      <c r="D102" s="793" t="s">
        <v>659</v>
      </c>
      <c r="F102" s="828"/>
      <c r="G102" s="828"/>
      <c r="H102" s="828"/>
      <c r="I102" s="828"/>
      <c r="J102" s="828"/>
      <c r="K102" s="828"/>
      <c r="L102" s="817">
        <f t="shared" si="4"/>
        <v>0</v>
      </c>
      <c r="M102" s="97"/>
      <c r="N102" s="828"/>
      <c r="O102" s="828"/>
      <c r="P102" s="828"/>
      <c r="Q102" s="828"/>
      <c r="R102" s="828"/>
      <c r="S102" s="828"/>
      <c r="T102" s="817">
        <f t="shared" si="3"/>
        <v>0</v>
      </c>
    </row>
    <row r="103" spans="1:20">
      <c r="A103" s="260" t="s">
        <v>19</v>
      </c>
      <c r="B103" s="689" t="s">
        <v>49</v>
      </c>
      <c r="C103" s="260" t="s">
        <v>8</v>
      </c>
      <c r="D103" s="793" t="s">
        <v>710</v>
      </c>
      <c r="F103" s="828"/>
      <c r="G103" s="828"/>
      <c r="H103" s="828"/>
      <c r="I103" s="828"/>
      <c r="J103" s="828"/>
      <c r="K103" s="828"/>
      <c r="L103" s="817">
        <f t="shared" si="4"/>
        <v>0</v>
      </c>
      <c r="M103" s="97"/>
      <c r="N103" s="828"/>
      <c r="O103" s="828"/>
      <c r="P103" s="828"/>
      <c r="Q103" s="828"/>
      <c r="R103" s="828"/>
      <c r="S103" s="828"/>
      <c r="T103" s="817">
        <f t="shared" si="3"/>
        <v>0</v>
      </c>
    </row>
    <row r="104" spans="1:20">
      <c r="A104" s="260" t="s">
        <v>19</v>
      </c>
      <c r="B104" s="689" t="s">
        <v>50</v>
      </c>
      <c r="C104" s="260" t="s">
        <v>8</v>
      </c>
      <c r="D104" s="793" t="s">
        <v>710</v>
      </c>
      <c r="F104" s="828"/>
      <c r="G104" s="828"/>
      <c r="H104" s="828"/>
      <c r="I104" s="828"/>
      <c r="J104" s="828"/>
      <c r="K104" s="828"/>
      <c r="L104" s="817">
        <f t="shared" si="4"/>
        <v>0</v>
      </c>
      <c r="M104" s="97"/>
      <c r="N104" s="828"/>
      <c r="O104" s="828"/>
      <c r="P104" s="828"/>
      <c r="Q104" s="828"/>
      <c r="R104" s="828"/>
      <c r="S104" s="828"/>
      <c r="T104" s="817">
        <f t="shared" si="3"/>
        <v>0</v>
      </c>
    </row>
    <row r="105" spans="1:20">
      <c r="A105" s="260" t="s">
        <v>18</v>
      </c>
      <c r="B105" s="689" t="s">
        <v>285</v>
      </c>
      <c r="C105" s="260" t="s">
        <v>8</v>
      </c>
      <c r="D105" s="793" t="s">
        <v>659</v>
      </c>
      <c r="F105" s="828"/>
      <c r="G105" s="828"/>
      <c r="H105" s="828"/>
      <c r="I105" s="828"/>
      <c r="J105" s="828"/>
      <c r="K105" s="828"/>
      <c r="L105" s="817">
        <f t="shared" si="4"/>
        <v>0</v>
      </c>
      <c r="M105" s="97"/>
      <c r="N105" s="828"/>
      <c r="O105" s="828"/>
      <c r="P105" s="828"/>
      <c r="Q105" s="828"/>
      <c r="R105" s="828"/>
      <c r="S105" s="828"/>
      <c r="T105" s="817">
        <f t="shared" si="3"/>
        <v>0</v>
      </c>
    </row>
    <row r="106" spans="1:20">
      <c r="A106" s="260" t="s">
        <v>18</v>
      </c>
      <c r="B106" s="689" t="s">
        <v>286</v>
      </c>
      <c r="C106" s="260" t="s">
        <v>8</v>
      </c>
      <c r="D106" s="793" t="s">
        <v>659</v>
      </c>
      <c r="F106" s="828"/>
      <c r="G106" s="828"/>
      <c r="H106" s="828"/>
      <c r="I106" s="828"/>
      <c r="J106" s="828"/>
      <c r="K106" s="828"/>
      <c r="L106" s="817">
        <f t="shared" si="4"/>
        <v>0</v>
      </c>
      <c r="M106" s="97"/>
      <c r="N106" s="828"/>
      <c r="O106" s="828"/>
      <c r="P106" s="828"/>
      <c r="Q106" s="828"/>
      <c r="R106" s="828"/>
      <c r="S106" s="828"/>
      <c r="T106" s="817">
        <f t="shared" si="3"/>
        <v>0</v>
      </c>
    </row>
  </sheetData>
  <mergeCells count="2">
    <mergeCell ref="F3:L3"/>
    <mergeCell ref="N3:T3"/>
  </mergeCells>
  <pageMargins left="0.31496062992125984" right="0.11811023622047245" top="0.59055118110236227" bottom="0.35433070866141736" header="0.31496062992125984" footer="0.11811023622047245"/>
  <pageSetup paperSize="8" scale="55" orientation="landscape" r:id="rId1"/>
  <headerFooter alignWithMargins="0"/>
</worksheet>
</file>

<file path=xl/worksheets/sheet76.xml><?xml version="1.0" encoding="utf-8"?>
<worksheet xmlns="http://schemas.openxmlformats.org/spreadsheetml/2006/main" xmlns:r="http://schemas.openxmlformats.org/officeDocument/2006/relationships">
  <sheetPr>
    <tabColor theme="9" tint="0.39997558519241921"/>
    <pageSetUpPr fitToPage="1"/>
  </sheetPr>
  <dimension ref="A1:T106"/>
  <sheetViews>
    <sheetView zoomScale="70" zoomScaleNormal="70" zoomScaleSheetLayoutView="80" workbookViewId="0">
      <pane ySplit="5" topLeftCell="A62" activePane="bottomLeft" state="frozen"/>
      <selection pane="bottomLeft"/>
    </sheetView>
  </sheetViews>
  <sheetFormatPr defaultRowHeight="12.75"/>
  <cols>
    <col min="1" max="1" width="20.25" style="128" customWidth="1"/>
    <col min="2" max="2" width="38.375" style="128" bestFit="1" customWidth="1"/>
    <col min="3" max="3" width="8.5" style="130" bestFit="1" customWidth="1"/>
    <col min="4" max="4" width="11.125" style="128" bestFit="1" customWidth="1"/>
    <col min="5" max="5" width="2.125" style="128" customWidth="1"/>
    <col min="6" max="16384" width="9" style="128"/>
  </cols>
  <sheetData>
    <row r="1" spans="1:20" ht="15">
      <c r="A1" s="51" t="s">
        <v>981</v>
      </c>
      <c r="D1" s="789"/>
    </row>
    <row r="2" spans="1:20" ht="15">
      <c r="A2" s="8" t="str">
        <f>Cover!D13</f>
        <v>[DNO]</v>
      </c>
      <c r="F2" s="801" t="s">
        <v>725</v>
      </c>
      <c r="G2" s="1280" t="s">
        <v>1595</v>
      </c>
    </row>
    <row r="3" spans="1:20" ht="15">
      <c r="A3" s="767">
        <f>Cover!D15</f>
        <v>2012</v>
      </c>
      <c r="F3" s="2219" t="s">
        <v>726</v>
      </c>
      <c r="G3" s="2219"/>
      <c r="H3" s="2219"/>
      <c r="I3" s="2219"/>
      <c r="J3" s="2219"/>
      <c r="K3" s="2219"/>
      <c r="L3" s="2219"/>
      <c r="N3" s="2219" t="s">
        <v>727</v>
      </c>
      <c r="O3" s="2219"/>
      <c r="P3" s="2219"/>
      <c r="Q3" s="2219"/>
      <c r="R3" s="2219"/>
      <c r="S3" s="2219"/>
      <c r="T3" s="2219"/>
    </row>
    <row r="4" spans="1:20">
      <c r="A4" s="260"/>
      <c r="B4" s="260"/>
      <c r="C4" s="689"/>
      <c r="D4" s="260"/>
      <c r="F4" s="776">
        <v>2010</v>
      </c>
      <c r="G4" s="776">
        <v>2011</v>
      </c>
      <c r="H4" s="776">
        <v>2012</v>
      </c>
      <c r="I4" s="776">
        <v>2013</v>
      </c>
      <c r="J4" s="776">
        <v>2014</v>
      </c>
      <c r="K4" s="776">
        <v>2015</v>
      </c>
      <c r="L4" s="773" t="s">
        <v>2</v>
      </c>
      <c r="N4" s="776">
        <v>2010</v>
      </c>
      <c r="O4" s="776">
        <v>2011</v>
      </c>
      <c r="P4" s="776">
        <v>2012</v>
      </c>
      <c r="Q4" s="776">
        <v>2013</v>
      </c>
      <c r="R4" s="776">
        <v>2014</v>
      </c>
      <c r="S4" s="776">
        <v>2015</v>
      </c>
      <c r="T4" s="773" t="s">
        <v>2</v>
      </c>
    </row>
    <row r="5" spans="1:20">
      <c r="A5" s="125" t="s">
        <v>651</v>
      </c>
      <c r="B5" s="125" t="s">
        <v>652</v>
      </c>
      <c r="C5" s="125" t="s">
        <v>650</v>
      </c>
      <c r="D5" s="125" t="s">
        <v>653</v>
      </c>
      <c r="F5" s="773" t="s">
        <v>0</v>
      </c>
      <c r="G5" s="773" t="s">
        <v>1</v>
      </c>
      <c r="H5" s="773"/>
      <c r="I5" s="773"/>
      <c r="J5" s="773"/>
      <c r="K5" s="773"/>
      <c r="L5" s="776" t="s">
        <v>1</v>
      </c>
      <c r="N5" s="773" t="s">
        <v>0</v>
      </c>
      <c r="O5" s="773" t="s">
        <v>1</v>
      </c>
      <c r="P5" s="773"/>
      <c r="Q5" s="773"/>
      <c r="R5" s="773"/>
      <c r="S5" s="773"/>
      <c r="T5" s="776" t="s">
        <v>1</v>
      </c>
    </row>
    <row r="6" spans="1:20">
      <c r="A6" s="260" t="s">
        <v>21</v>
      </c>
      <c r="B6" s="260" t="s">
        <v>250</v>
      </c>
      <c r="C6" s="260" t="s">
        <v>10</v>
      </c>
      <c r="D6" s="793" t="s">
        <v>710</v>
      </c>
      <c r="F6" s="828"/>
      <c r="G6" s="828"/>
      <c r="H6" s="828"/>
      <c r="I6" s="828"/>
      <c r="J6" s="828"/>
      <c r="K6" s="828"/>
      <c r="L6" s="817">
        <f>SUM($G6:$K6)</f>
        <v>0</v>
      </c>
      <c r="M6" s="187"/>
      <c r="N6" s="828"/>
      <c r="O6" s="828"/>
      <c r="P6" s="828"/>
      <c r="Q6" s="828"/>
      <c r="R6" s="828"/>
      <c r="S6" s="828"/>
      <c r="T6" s="817">
        <f t="shared" ref="T6:T69" si="0">SUM($O6:$S6)</f>
        <v>0</v>
      </c>
    </row>
    <row r="7" spans="1:20">
      <c r="A7" s="260" t="s">
        <v>21</v>
      </c>
      <c r="B7" s="260" t="s">
        <v>13</v>
      </c>
      <c r="C7" s="260" t="s">
        <v>10</v>
      </c>
      <c r="D7" s="1281" t="s">
        <v>659</v>
      </c>
      <c r="F7" s="828"/>
      <c r="G7" s="828"/>
      <c r="H7" s="828"/>
      <c r="I7" s="828"/>
      <c r="J7" s="828"/>
      <c r="K7" s="828"/>
      <c r="L7" s="817">
        <f>SUM($G7:$K7)</f>
        <v>0</v>
      </c>
      <c r="M7" s="187"/>
      <c r="N7" s="828"/>
      <c r="O7" s="828"/>
      <c r="P7" s="828"/>
      <c r="Q7" s="828"/>
      <c r="R7" s="828"/>
      <c r="S7" s="828"/>
      <c r="T7" s="817">
        <f t="shared" si="0"/>
        <v>0</v>
      </c>
    </row>
    <row r="8" spans="1:20">
      <c r="A8" s="260" t="s">
        <v>21</v>
      </c>
      <c r="B8" s="689" t="s">
        <v>251</v>
      </c>
      <c r="C8" s="260" t="s">
        <v>10</v>
      </c>
      <c r="D8" s="1281" t="s">
        <v>659</v>
      </c>
      <c r="F8" s="828"/>
      <c r="G8" s="828"/>
      <c r="H8" s="828"/>
      <c r="I8" s="828"/>
      <c r="J8" s="828"/>
      <c r="K8" s="828"/>
      <c r="L8" s="817">
        <f>SUM($G8:$K8)</f>
        <v>0</v>
      </c>
      <c r="M8" s="187"/>
      <c r="N8" s="828"/>
      <c r="O8" s="828"/>
      <c r="P8" s="828"/>
      <c r="Q8" s="828"/>
      <c r="R8" s="828"/>
      <c r="S8" s="828"/>
      <c r="T8" s="817">
        <f t="shared" si="0"/>
        <v>0</v>
      </c>
    </row>
    <row r="9" spans="1:20">
      <c r="A9" s="260" t="s">
        <v>14</v>
      </c>
      <c r="B9" s="689" t="s">
        <v>22</v>
      </c>
      <c r="C9" s="260" t="s">
        <v>10</v>
      </c>
      <c r="D9" s="1281" t="s">
        <v>710</v>
      </c>
      <c r="F9" s="828"/>
      <c r="G9" s="828"/>
      <c r="H9" s="828"/>
      <c r="I9" s="828"/>
      <c r="J9" s="828"/>
      <c r="K9" s="828"/>
      <c r="L9" s="817">
        <f t="shared" ref="L9:L28" si="1">SUM($G9:$K9)</f>
        <v>0</v>
      </c>
      <c r="M9" s="187"/>
      <c r="N9" s="828"/>
      <c r="O9" s="828"/>
      <c r="P9" s="828"/>
      <c r="Q9" s="828"/>
      <c r="R9" s="828"/>
      <c r="S9" s="828"/>
      <c r="T9" s="817">
        <f t="shared" si="0"/>
        <v>0</v>
      </c>
    </row>
    <row r="10" spans="1:20">
      <c r="A10" s="260" t="s">
        <v>14</v>
      </c>
      <c r="B10" s="689" t="s">
        <v>23</v>
      </c>
      <c r="C10" s="260" t="s">
        <v>10</v>
      </c>
      <c r="D10" s="1281" t="s">
        <v>710</v>
      </c>
      <c r="F10" s="828"/>
      <c r="G10" s="828"/>
      <c r="H10" s="828"/>
      <c r="I10" s="828"/>
      <c r="J10" s="828"/>
      <c r="K10" s="828"/>
      <c r="L10" s="817">
        <f t="shared" si="1"/>
        <v>0</v>
      </c>
      <c r="M10" s="187"/>
      <c r="N10" s="828"/>
      <c r="O10" s="828"/>
      <c r="P10" s="828"/>
      <c r="Q10" s="828"/>
      <c r="R10" s="828"/>
      <c r="S10" s="828"/>
      <c r="T10" s="817">
        <f t="shared" si="0"/>
        <v>0</v>
      </c>
    </row>
    <row r="11" spans="1:20">
      <c r="A11" s="260" t="s">
        <v>14</v>
      </c>
      <c r="B11" s="689" t="s">
        <v>24</v>
      </c>
      <c r="C11" s="260" t="s">
        <v>10</v>
      </c>
      <c r="D11" s="1281" t="s">
        <v>710</v>
      </c>
      <c r="F11" s="828"/>
      <c r="G11" s="828"/>
      <c r="H11" s="828"/>
      <c r="I11" s="828"/>
      <c r="J11" s="828"/>
      <c r="K11" s="828"/>
      <c r="L11" s="817">
        <f t="shared" si="1"/>
        <v>0</v>
      </c>
      <c r="M11" s="187"/>
      <c r="N11" s="828"/>
      <c r="O11" s="828"/>
      <c r="P11" s="828"/>
      <c r="Q11" s="828"/>
      <c r="R11" s="828"/>
      <c r="S11" s="828"/>
      <c r="T11" s="817">
        <f t="shared" si="0"/>
        <v>0</v>
      </c>
    </row>
    <row r="12" spans="1:20">
      <c r="A12" s="260" t="s">
        <v>14</v>
      </c>
      <c r="B12" s="689" t="s">
        <v>554</v>
      </c>
      <c r="C12" s="260" t="s">
        <v>10</v>
      </c>
      <c r="D12" s="1282" t="s">
        <v>860</v>
      </c>
      <c r="F12" s="828"/>
      <c r="G12" s="828"/>
      <c r="H12" s="828"/>
      <c r="I12" s="828"/>
      <c r="J12" s="828"/>
      <c r="K12" s="828"/>
      <c r="L12" s="817">
        <f t="shared" si="1"/>
        <v>0</v>
      </c>
      <c r="M12" s="187"/>
      <c r="N12" s="828"/>
      <c r="O12" s="828"/>
      <c r="P12" s="828"/>
      <c r="Q12" s="828"/>
      <c r="R12" s="828"/>
      <c r="S12" s="828"/>
      <c r="T12" s="817">
        <f t="shared" si="0"/>
        <v>0</v>
      </c>
    </row>
    <row r="13" spans="1:20">
      <c r="A13" s="260" t="s">
        <v>14</v>
      </c>
      <c r="B13" s="689" t="s">
        <v>20</v>
      </c>
      <c r="C13" s="260" t="s">
        <v>10</v>
      </c>
      <c r="D13" s="1281" t="s">
        <v>659</v>
      </c>
      <c r="F13" s="828"/>
      <c r="G13" s="828"/>
      <c r="H13" s="828"/>
      <c r="I13" s="828"/>
      <c r="J13" s="828"/>
      <c r="K13" s="828"/>
      <c r="L13" s="817">
        <f t="shared" si="1"/>
        <v>0</v>
      </c>
      <c r="M13" s="187"/>
      <c r="N13" s="828"/>
      <c r="O13" s="828"/>
      <c r="P13" s="828"/>
      <c r="Q13" s="828"/>
      <c r="R13" s="828"/>
      <c r="S13" s="828"/>
      <c r="T13" s="817">
        <f t="shared" si="0"/>
        <v>0</v>
      </c>
    </row>
    <row r="14" spans="1:20">
      <c r="A14" s="260" t="s">
        <v>14</v>
      </c>
      <c r="B14" s="38" t="s">
        <v>252</v>
      </c>
      <c r="C14" s="260" t="s">
        <v>10</v>
      </c>
      <c r="D14" s="1283" t="s">
        <v>659</v>
      </c>
      <c r="F14" s="828"/>
      <c r="G14" s="828"/>
      <c r="H14" s="828"/>
      <c r="I14" s="828"/>
      <c r="J14" s="828"/>
      <c r="K14" s="828"/>
      <c r="L14" s="817">
        <f t="shared" si="1"/>
        <v>0</v>
      </c>
      <c r="M14" s="187"/>
      <c r="N14" s="828"/>
      <c r="O14" s="828"/>
      <c r="P14" s="828"/>
      <c r="Q14" s="828"/>
      <c r="R14" s="828"/>
      <c r="S14" s="828"/>
      <c r="T14" s="817">
        <f t="shared" si="0"/>
        <v>0</v>
      </c>
    </row>
    <row r="15" spans="1:20">
      <c r="A15" s="260" t="s">
        <v>16</v>
      </c>
      <c r="B15" s="689" t="s">
        <v>25</v>
      </c>
      <c r="C15" s="260" t="s">
        <v>10</v>
      </c>
      <c r="D15" s="793" t="s">
        <v>659</v>
      </c>
      <c r="F15" s="828"/>
      <c r="G15" s="828"/>
      <c r="H15" s="828"/>
      <c r="I15" s="828"/>
      <c r="J15" s="828"/>
      <c r="K15" s="828"/>
      <c r="L15" s="817">
        <f t="shared" si="1"/>
        <v>0</v>
      </c>
      <c r="M15" s="187"/>
      <c r="N15" s="828"/>
      <c r="O15" s="828"/>
      <c r="P15" s="828"/>
      <c r="Q15" s="828"/>
      <c r="R15" s="828"/>
      <c r="S15" s="828"/>
      <c r="T15" s="817">
        <f t="shared" si="0"/>
        <v>0</v>
      </c>
    </row>
    <row r="16" spans="1:20">
      <c r="A16" s="260" t="s">
        <v>16</v>
      </c>
      <c r="B16" s="689" t="s">
        <v>26</v>
      </c>
      <c r="C16" s="260" t="s">
        <v>10</v>
      </c>
      <c r="D16" s="793" t="s">
        <v>659</v>
      </c>
      <c r="F16" s="828"/>
      <c r="G16" s="828"/>
      <c r="H16" s="828"/>
      <c r="I16" s="828"/>
      <c r="J16" s="828"/>
      <c r="K16" s="828"/>
      <c r="L16" s="817">
        <f t="shared" si="1"/>
        <v>0</v>
      </c>
      <c r="M16" s="187"/>
      <c r="N16" s="828"/>
      <c r="O16" s="828"/>
      <c r="P16" s="828"/>
      <c r="Q16" s="828"/>
      <c r="R16" s="828"/>
      <c r="S16" s="828"/>
      <c r="T16" s="817">
        <f t="shared" si="0"/>
        <v>0</v>
      </c>
    </row>
    <row r="17" spans="1:20">
      <c r="A17" s="260" t="s">
        <v>16</v>
      </c>
      <c r="B17" s="689" t="s">
        <v>555</v>
      </c>
      <c r="C17" s="260" t="s">
        <v>10</v>
      </c>
      <c r="D17" s="793" t="s">
        <v>659</v>
      </c>
      <c r="F17" s="828"/>
      <c r="G17" s="828"/>
      <c r="H17" s="828"/>
      <c r="I17" s="828"/>
      <c r="J17" s="828"/>
      <c r="K17" s="828"/>
      <c r="L17" s="817">
        <f t="shared" si="1"/>
        <v>0</v>
      </c>
      <c r="M17" s="187"/>
      <c r="N17" s="828"/>
      <c r="O17" s="828"/>
      <c r="P17" s="828"/>
      <c r="Q17" s="828"/>
      <c r="R17" s="828"/>
      <c r="S17" s="828"/>
      <c r="T17" s="817">
        <f t="shared" si="0"/>
        <v>0</v>
      </c>
    </row>
    <row r="18" spans="1:20">
      <c r="A18" s="260" t="s">
        <v>16</v>
      </c>
      <c r="B18" s="689" t="s">
        <v>27</v>
      </c>
      <c r="C18" s="260" t="s">
        <v>10</v>
      </c>
      <c r="D18" s="793" t="s">
        <v>659</v>
      </c>
      <c r="F18" s="828"/>
      <c r="G18" s="828"/>
      <c r="H18" s="828"/>
      <c r="I18" s="828"/>
      <c r="J18" s="828"/>
      <c r="K18" s="828"/>
      <c r="L18" s="817">
        <f t="shared" si="1"/>
        <v>0</v>
      </c>
      <c r="M18" s="187"/>
      <c r="N18" s="828"/>
      <c r="O18" s="828"/>
      <c r="P18" s="828"/>
      <c r="Q18" s="828"/>
      <c r="R18" s="828"/>
      <c r="S18" s="828"/>
      <c r="T18" s="817">
        <f t="shared" si="0"/>
        <v>0</v>
      </c>
    </row>
    <row r="19" spans="1:20">
      <c r="A19" s="260" t="s">
        <v>16</v>
      </c>
      <c r="B19" s="689" t="s">
        <v>556</v>
      </c>
      <c r="C19" s="260" t="s">
        <v>10</v>
      </c>
      <c r="D19" s="793" t="s">
        <v>659</v>
      </c>
      <c r="F19" s="828"/>
      <c r="G19" s="828"/>
      <c r="H19" s="828"/>
      <c r="I19" s="828"/>
      <c r="J19" s="828"/>
      <c r="K19" s="828"/>
      <c r="L19" s="817">
        <f t="shared" si="1"/>
        <v>0</v>
      </c>
      <c r="M19" s="187"/>
      <c r="N19" s="828"/>
      <c r="O19" s="828"/>
      <c r="P19" s="828"/>
      <c r="Q19" s="828"/>
      <c r="R19" s="828"/>
      <c r="S19" s="828"/>
      <c r="T19" s="817">
        <f t="shared" si="0"/>
        <v>0</v>
      </c>
    </row>
    <row r="20" spans="1:20">
      <c r="A20" s="260" t="s">
        <v>16</v>
      </c>
      <c r="B20" s="689" t="s">
        <v>557</v>
      </c>
      <c r="C20" s="260" t="s">
        <v>10</v>
      </c>
      <c r="D20" s="793" t="s">
        <v>659</v>
      </c>
      <c r="F20" s="828"/>
      <c r="G20" s="828"/>
      <c r="H20" s="828"/>
      <c r="I20" s="828"/>
      <c r="J20" s="828"/>
      <c r="K20" s="828"/>
      <c r="L20" s="817">
        <f t="shared" si="1"/>
        <v>0</v>
      </c>
      <c r="M20" s="187"/>
      <c r="N20" s="828"/>
      <c r="O20" s="828"/>
      <c r="P20" s="828"/>
      <c r="Q20" s="828"/>
      <c r="R20" s="828"/>
      <c r="S20" s="828"/>
      <c r="T20" s="817">
        <f t="shared" si="0"/>
        <v>0</v>
      </c>
    </row>
    <row r="21" spans="1:20">
      <c r="A21" s="260" t="s">
        <v>16</v>
      </c>
      <c r="B21" s="38" t="s">
        <v>558</v>
      </c>
      <c r="C21" s="260" t="s">
        <v>10</v>
      </c>
      <c r="D21" s="796" t="s">
        <v>659</v>
      </c>
      <c r="F21" s="828"/>
      <c r="G21" s="828"/>
      <c r="H21" s="828"/>
      <c r="I21" s="828"/>
      <c r="J21" s="828"/>
      <c r="K21" s="828"/>
      <c r="L21" s="817">
        <f t="shared" si="1"/>
        <v>0</v>
      </c>
      <c r="M21" s="187"/>
      <c r="N21" s="828"/>
      <c r="O21" s="828"/>
      <c r="P21" s="828"/>
      <c r="Q21" s="828"/>
      <c r="R21" s="828"/>
      <c r="S21" s="828"/>
      <c r="T21" s="817">
        <f t="shared" si="0"/>
        <v>0</v>
      </c>
    </row>
    <row r="22" spans="1:20">
      <c r="A22" s="688" t="s">
        <v>16</v>
      </c>
      <c r="B22" s="38" t="s">
        <v>559</v>
      </c>
      <c r="C22" s="688" t="s">
        <v>10</v>
      </c>
      <c r="D22" s="796" t="s">
        <v>659</v>
      </c>
      <c r="F22" s="828"/>
      <c r="G22" s="828"/>
      <c r="H22" s="828"/>
      <c r="I22" s="828"/>
      <c r="J22" s="828"/>
      <c r="K22" s="828"/>
      <c r="L22" s="817">
        <f t="shared" si="1"/>
        <v>0</v>
      </c>
      <c r="M22" s="187"/>
      <c r="N22" s="828"/>
      <c r="O22" s="828"/>
      <c r="P22" s="828"/>
      <c r="Q22" s="828"/>
      <c r="R22" s="828"/>
      <c r="S22" s="828"/>
      <c r="T22" s="817">
        <f t="shared" si="0"/>
        <v>0</v>
      </c>
    </row>
    <row r="23" spans="1:20">
      <c r="A23" s="260" t="s">
        <v>21</v>
      </c>
      <c r="B23" s="689" t="s">
        <v>560</v>
      </c>
      <c r="C23" s="260" t="s">
        <v>11</v>
      </c>
      <c r="D23" s="793" t="s">
        <v>710</v>
      </c>
      <c r="F23" s="828"/>
      <c r="G23" s="828"/>
      <c r="H23" s="828"/>
      <c r="I23" s="828"/>
      <c r="J23" s="828"/>
      <c r="K23" s="828"/>
      <c r="L23" s="817">
        <f t="shared" si="1"/>
        <v>0</v>
      </c>
      <c r="M23" s="187"/>
      <c r="N23" s="828"/>
      <c r="O23" s="828"/>
      <c r="P23" s="828"/>
      <c r="Q23" s="828"/>
      <c r="R23" s="828"/>
      <c r="S23" s="828"/>
      <c r="T23" s="817">
        <f t="shared" si="0"/>
        <v>0</v>
      </c>
    </row>
    <row r="24" spans="1:20">
      <c r="A24" s="260" t="s">
        <v>21</v>
      </c>
      <c r="B24" s="689" t="s">
        <v>561</v>
      </c>
      <c r="C24" s="260" t="s">
        <v>11</v>
      </c>
      <c r="D24" s="793" t="s">
        <v>710</v>
      </c>
      <c r="F24" s="828"/>
      <c r="G24" s="828"/>
      <c r="H24" s="828"/>
      <c r="I24" s="828"/>
      <c r="J24" s="828"/>
      <c r="K24" s="828"/>
      <c r="L24" s="817">
        <f t="shared" si="1"/>
        <v>0</v>
      </c>
      <c r="M24" s="187"/>
      <c r="N24" s="828"/>
      <c r="O24" s="828"/>
      <c r="P24" s="828"/>
      <c r="Q24" s="828"/>
      <c r="R24" s="828"/>
      <c r="S24" s="828"/>
      <c r="T24" s="817">
        <f t="shared" si="0"/>
        <v>0</v>
      </c>
    </row>
    <row r="25" spans="1:20">
      <c r="A25" s="260" t="s">
        <v>21</v>
      </c>
      <c r="B25" s="689" t="s">
        <v>253</v>
      </c>
      <c r="C25" s="260" t="s">
        <v>11</v>
      </c>
      <c r="D25" s="793" t="s">
        <v>710</v>
      </c>
      <c r="F25" s="828"/>
      <c r="G25" s="828"/>
      <c r="H25" s="828"/>
      <c r="I25" s="828"/>
      <c r="J25" s="828"/>
      <c r="K25" s="828"/>
      <c r="L25" s="817">
        <f t="shared" si="1"/>
        <v>0</v>
      </c>
      <c r="M25" s="187"/>
      <c r="N25" s="828"/>
      <c r="O25" s="828"/>
      <c r="P25" s="828"/>
      <c r="Q25" s="828"/>
      <c r="R25" s="828"/>
      <c r="S25" s="828"/>
      <c r="T25" s="817">
        <f t="shared" si="0"/>
        <v>0</v>
      </c>
    </row>
    <row r="26" spans="1:20">
      <c r="A26" s="260" t="s">
        <v>21</v>
      </c>
      <c r="B26" s="689" t="s">
        <v>254</v>
      </c>
      <c r="C26" s="260" t="s">
        <v>11</v>
      </c>
      <c r="D26" s="793" t="s">
        <v>710</v>
      </c>
      <c r="F26" s="828"/>
      <c r="G26" s="828"/>
      <c r="H26" s="828"/>
      <c r="I26" s="828"/>
      <c r="J26" s="828"/>
      <c r="K26" s="828"/>
      <c r="L26" s="817">
        <f>SUM($G26:$K26)</f>
        <v>0</v>
      </c>
      <c r="M26" s="187"/>
      <c r="N26" s="828"/>
      <c r="O26" s="828"/>
      <c r="P26" s="828"/>
      <c r="Q26" s="828"/>
      <c r="R26" s="828"/>
      <c r="S26" s="828"/>
      <c r="T26" s="817">
        <f>SUM($O26:$S26)</f>
        <v>0</v>
      </c>
    </row>
    <row r="27" spans="1:20">
      <c r="A27" s="260" t="s">
        <v>21</v>
      </c>
      <c r="B27" s="689" t="s">
        <v>562</v>
      </c>
      <c r="C27" s="260" t="s">
        <v>11</v>
      </c>
      <c r="D27" s="793" t="s">
        <v>659</v>
      </c>
      <c r="F27" s="828"/>
      <c r="G27" s="828"/>
      <c r="H27" s="828"/>
      <c r="I27" s="828"/>
      <c r="J27" s="828"/>
      <c r="K27" s="828"/>
      <c r="L27" s="817">
        <f t="shared" si="1"/>
        <v>0</v>
      </c>
      <c r="M27" s="187"/>
      <c r="N27" s="828"/>
      <c r="O27" s="828"/>
      <c r="P27" s="828"/>
      <c r="Q27" s="828"/>
      <c r="R27" s="828"/>
      <c r="S27" s="828"/>
      <c r="T27" s="817">
        <f t="shared" si="0"/>
        <v>0</v>
      </c>
    </row>
    <row r="28" spans="1:20">
      <c r="A28" s="260" t="s">
        <v>21</v>
      </c>
      <c r="B28" s="689" t="s">
        <v>563</v>
      </c>
      <c r="C28" s="260" t="s">
        <v>11</v>
      </c>
      <c r="D28" s="793" t="s">
        <v>659</v>
      </c>
      <c r="F28" s="828"/>
      <c r="G28" s="828"/>
      <c r="H28" s="828"/>
      <c r="I28" s="828"/>
      <c r="J28" s="828"/>
      <c r="K28" s="828"/>
      <c r="L28" s="817">
        <f t="shared" si="1"/>
        <v>0</v>
      </c>
      <c r="M28" s="187"/>
      <c r="N28" s="828"/>
      <c r="O28" s="828"/>
      <c r="P28" s="828"/>
      <c r="Q28" s="828"/>
      <c r="R28" s="828"/>
      <c r="S28" s="828"/>
      <c r="T28" s="817">
        <f t="shared" si="0"/>
        <v>0</v>
      </c>
    </row>
    <row r="29" spans="1:20">
      <c r="A29" s="260" t="s">
        <v>14</v>
      </c>
      <c r="B29" s="689" t="s">
        <v>28</v>
      </c>
      <c r="C29" s="260" t="s">
        <v>11</v>
      </c>
      <c r="D29" s="793" t="s">
        <v>710</v>
      </c>
      <c r="F29" s="828"/>
      <c r="G29" s="828"/>
      <c r="H29" s="828"/>
      <c r="I29" s="828"/>
      <c r="J29" s="828"/>
      <c r="K29" s="828"/>
      <c r="L29" s="817">
        <f>SUM($G29:$K29)</f>
        <v>0</v>
      </c>
      <c r="M29" s="187"/>
      <c r="N29" s="828"/>
      <c r="O29" s="828"/>
      <c r="P29" s="828"/>
      <c r="Q29" s="828"/>
      <c r="R29" s="828"/>
      <c r="S29" s="828"/>
      <c r="T29" s="817">
        <f t="shared" si="0"/>
        <v>0</v>
      </c>
    </row>
    <row r="30" spans="1:20">
      <c r="A30" s="260" t="s">
        <v>14</v>
      </c>
      <c r="B30" s="689" t="s">
        <v>29</v>
      </c>
      <c r="C30" s="260" t="s">
        <v>11</v>
      </c>
      <c r="D30" s="793" t="s">
        <v>710</v>
      </c>
      <c r="F30" s="828"/>
      <c r="G30" s="828"/>
      <c r="H30" s="828"/>
      <c r="I30" s="828"/>
      <c r="J30" s="828"/>
      <c r="K30" s="828"/>
      <c r="L30" s="817">
        <f>SUM($G30:$K30)</f>
        <v>0</v>
      </c>
      <c r="M30" s="187"/>
      <c r="N30" s="828"/>
      <c r="O30" s="828"/>
      <c r="P30" s="828"/>
      <c r="Q30" s="828"/>
      <c r="R30" s="828"/>
      <c r="S30" s="828"/>
      <c r="T30" s="817">
        <f t="shared" si="0"/>
        <v>0</v>
      </c>
    </row>
    <row r="31" spans="1:20">
      <c r="A31" s="260" t="s">
        <v>14</v>
      </c>
      <c r="B31" s="689" t="s">
        <v>30</v>
      </c>
      <c r="C31" s="260" t="s">
        <v>11</v>
      </c>
      <c r="D31" s="793" t="s">
        <v>710</v>
      </c>
      <c r="F31" s="828"/>
      <c r="G31" s="828"/>
      <c r="H31" s="828"/>
      <c r="I31" s="828"/>
      <c r="J31" s="828"/>
      <c r="K31" s="828"/>
      <c r="L31" s="817">
        <f>SUM($G31:$K31)</f>
        <v>0</v>
      </c>
      <c r="M31" s="187"/>
      <c r="N31" s="828"/>
      <c r="O31" s="828"/>
      <c r="P31" s="828"/>
      <c r="Q31" s="828"/>
      <c r="R31" s="828"/>
      <c r="S31" s="828"/>
      <c r="T31" s="817">
        <f t="shared" si="0"/>
        <v>0</v>
      </c>
    </row>
    <row r="32" spans="1:20">
      <c r="A32" s="260" t="s">
        <v>16</v>
      </c>
      <c r="B32" s="689" t="s">
        <v>257</v>
      </c>
      <c r="C32" s="260" t="s">
        <v>11</v>
      </c>
      <c r="D32" s="793" t="s">
        <v>659</v>
      </c>
      <c r="F32" s="828"/>
      <c r="G32" s="828"/>
      <c r="H32" s="828"/>
      <c r="I32" s="828"/>
      <c r="J32" s="828"/>
      <c r="K32" s="828"/>
      <c r="L32" s="817">
        <f t="shared" ref="L32:L95" si="2">SUM($G32:$K32)</f>
        <v>0</v>
      </c>
      <c r="M32" s="187"/>
      <c r="N32" s="828"/>
      <c r="O32" s="828"/>
      <c r="P32" s="828"/>
      <c r="Q32" s="828"/>
      <c r="R32" s="828"/>
      <c r="S32" s="828"/>
      <c r="T32" s="817">
        <f t="shared" si="0"/>
        <v>0</v>
      </c>
    </row>
    <row r="33" spans="1:20">
      <c r="A33" s="260" t="s">
        <v>16</v>
      </c>
      <c r="B33" s="689" t="s">
        <v>258</v>
      </c>
      <c r="C33" s="260" t="s">
        <v>11</v>
      </c>
      <c r="D33" s="793" t="s">
        <v>659</v>
      </c>
      <c r="F33" s="828"/>
      <c r="G33" s="828"/>
      <c r="H33" s="828"/>
      <c r="I33" s="828"/>
      <c r="J33" s="828"/>
      <c r="K33" s="828"/>
      <c r="L33" s="817">
        <f t="shared" si="2"/>
        <v>0</v>
      </c>
      <c r="M33" s="187"/>
      <c r="N33" s="828"/>
      <c r="O33" s="828"/>
      <c r="P33" s="828"/>
      <c r="Q33" s="828"/>
      <c r="R33" s="828"/>
      <c r="S33" s="828"/>
      <c r="T33" s="817">
        <f t="shared" si="0"/>
        <v>0</v>
      </c>
    </row>
    <row r="34" spans="1:20">
      <c r="A34" s="260" t="s">
        <v>16</v>
      </c>
      <c r="B34" s="689" t="s">
        <v>259</v>
      </c>
      <c r="C34" s="260" t="s">
        <v>11</v>
      </c>
      <c r="D34" s="793" t="s">
        <v>659</v>
      </c>
      <c r="F34" s="828"/>
      <c r="G34" s="828"/>
      <c r="H34" s="828"/>
      <c r="I34" s="828"/>
      <c r="J34" s="828"/>
      <c r="K34" s="828"/>
      <c r="L34" s="817">
        <f t="shared" si="2"/>
        <v>0</v>
      </c>
      <c r="M34" s="187"/>
      <c r="N34" s="828"/>
      <c r="O34" s="828"/>
      <c r="P34" s="828"/>
      <c r="Q34" s="828"/>
      <c r="R34" s="828"/>
      <c r="S34" s="828"/>
      <c r="T34" s="817">
        <f t="shared" si="0"/>
        <v>0</v>
      </c>
    </row>
    <row r="35" spans="1:20">
      <c r="A35" s="260" t="s">
        <v>16</v>
      </c>
      <c r="B35" s="689" t="s">
        <v>260</v>
      </c>
      <c r="C35" s="260" t="s">
        <v>11</v>
      </c>
      <c r="D35" s="793" t="s">
        <v>659</v>
      </c>
      <c r="F35" s="828"/>
      <c r="G35" s="828"/>
      <c r="H35" s="828"/>
      <c r="I35" s="828"/>
      <c r="J35" s="828"/>
      <c r="K35" s="828"/>
      <c r="L35" s="817">
        <f t="shared" si="2"/>
        <v>0</v>
      </c>
      <c r="M35" s="187"/>
      <c r="N35" s="828"/>
      <c r="O35" s="828"/>
      <c r="P35" s="828"/>
      <c r="Q35" s="828"/>
      <c r="R35" s="828"/>
      <c r="S35" s="828"/>
      <c r="T35" s="817">
        <f t="shared" si="0"/>
        <v>0</v>
      </c>
    </row>
    <row r="36" spans="1:20">
      <c r="A36" s="260" t="s">
        <v>16</v>
      </c>
      <c r="B36" s="689" t="s">
        <v>564</v>
      </c>
      <c r="C36" s="260" t="s">
        <v>11</v>
      </c>
      <c r="D36" s="793" t="s">
        <v>659</v>
      </c>
      <c r="F36" s="828"/>
      <c r="G36" s="828"/>
      <c r="H36" s="828"/>
      <c r="I36" s="828"/>
      <c r="J36" s="828"/>
      <c r="K36" s="828"/>
      <c r="L36" s="817">
        <f t="shared" si="2"/>
        <v>0</v>
      </c>
      <c r="M36" s="187"/>
      <c r="N36" s="828"/>
      <c r="O36" s="828"/>
      <c r="P36" s="828"/>
      <c r="Q36" s="828"/>
      <c r="R36" s="828"/>
      <c r="S36" s="828"/>
      <c r="T36" s="817">
        <f t="shared" si="0"/>
        <v>0</v>
      </c>
    </row>
    <row r="37" spans="1:20">
      <c r="A37" s="260" t="s">
        <v>16</v>
      </c>
      <c r="B37" s="689" t="s">
        <v>261</v>
      </c>
      <c r="C37" s="260" t="s">
        <v>11</v>
      </c>
      <c r="D37" s="793" t="s">
        <v>659</v>
      </c>
      <c r="F37" s="828"/>
      <c r="G37" s="828"/>
      <c r="H37" s="828"/>
      <c r="I37" s="828"/>
      <c r="J37" s="828"/>
      <c r="K37" s="828"/>
      <c r="L37" s="817">
        <f t="shared" si="2"/>
        <v>0</v>
      </c>
      <c r="M37" s="187"/>
      <c r="N37" s="828"/>
      <c r="O37" s="828"/>
      <c r="P37" s="828"/>
      <c r="Q37" s="828"/>
      <c r="R37" s="828"/>
      <c r="S37" s="828"/>
      <c r="T37" s="817">
        <f t="shared" si="0"/>
        <v>0</v>
      </c>
    </row>
    <row r="38" spans="1:20">
      <c r="A38" s="260" t="s">
        <v>16</v>
      </c>
      <c r="B38" s="689" t="s">
        <v>262</v>
      </c>
      <c r="C38" s="260" t="s">
        <v>11</v>
      </c>
      <c r="D38" s="793" t="s">
        <v>659</v>
      </c>
      <c r="F38" s="828"/>
      <c r="G38" s="828"/>
      <c r="H38" s="828"/>
      <c r="I38" s="828"/>
      <c r="J38" s="828"/>
      <c r="K38" s="828"/>
      <c r="L38" s="817">
        <f t="shared" si="2"/>
        <v>0</v>
      </c>
      <c r="M38" s="187"/>
      <c r="N38" s="828"/>
      <c r="O38" s="828"/>
      <c r="P38" s="828"/>
      <c r="Q38" s="828"/>
      <c r="R38" s="828"/>
      <c r="S38" s="828"/>
      <c r="T38" s="817">
        <f t="shared" si="0"/>
        <v>0</v>
      </c>
    </row>
    <row r="39" spans="1:20">
      <c r="A39" s="260" t="s">
        <v>16</v>
      </c>
      <c r="B39" s="689" t="s">
        <v>565</v>
      </c>
      <c r="C39" s="260" t="s">
        <v>11</v>
      </c>
      <c r="D39" s="793" t="s">
        <v>659</v>
      </c>
      <c r="F39" s="828"/>
      <c r="G39" s="828"/>
      <c r="H39" s="828"/>
      <c r="I39" s="828"/>
      <c r="J39" s="828"/>
      <c r="K39" s="828"/>
      <c r="L39" s="817">
        <f t="shared" si="2"/>
        <v>0</v>
      </c>
      <c r="M39" s="187"/>
      <c r="N39" s="828"/>
      <c r="O39" s="828"/>
      <c r="P39" s="828"/>
      <c r="Q39" s="828"/>
      <c r="R39" s="828"/>
      <c r="S39" s="828"/>
      <c r="T39" s="817">
        <f t="shared" si="0"/>
        <v>0</v>
      </c>
    </row>
    <row r="40" spans="1:20">
      <c r="A40" s="260" t="s">
        <v>16</v>
      </c>
      <c r="B40" s="38" t="s">
        <v>263</v>
      </c>
      <c r="C40" s="260" t="s">
        <v>11</v>
      </c>
      <c r="D40" s="793" t="s">
        <v>659</v>
      </c>
      <c r="F40" s="828"/>
      <c r="G40" s="828"/>
      <c r="H40" s="828"/>
      <c r="I40" s="828"/>
      <c r="J40" s="828"/>
      <c r="K40" s="828"/>
      <c r="L40" s="817">
        <f t="shared" si="2"/>
        <v>0</v>
      </c>
      <c r="M40" s="187"/>
      <c r="N40" s="828"/>
      <c r="O40" s="828"/>
      <c r="P40" s="828"/>
      <c r="Q40" s="828"/>
      <c r="R40" s="828"/>
      <c r="S40" s="828"/>
      <c r="T40" s="817">
        <f t="shared" si="0"/>
        <v>0</v>
      </c>
    </row>
    <row r="41" spans="1:20">
      <c r="A41" s="260" t="s">
        <v>16</v>
      </c>
      <c r="B41" s="38" t="s">
        <v>566</v>
      </c>
      <c r="C41" s="260" t="s">
        <v>11</v>
      </c>
      <c r="D41" s="793" t="s">
        <v>659</v>
      </c>
      <c r="F41" s="828"/>
      <c r="G41" s="828"/>
      <c r="H41" s="828"/>
      <c r="I41" s="828"/>
      <c r="J41" s="828"/>
      <c r="K41" s="828"/>
      <c r="L41" s="817">
        <f t="shared" si="2"/>
        <v>0</v>
      </c>
      <c r="M41" s="187"/>
      <c r="N41" s="828"/>
      <c r="O41" s="828"/>
      <c r="P41" s="828"/>
      <c r="Q41" s="828"/>
      <c r="R41" s="828"/>
      <c r="S41" s="828"/>
      <c r="T41" s="817">
        <f t="shared" si="0"/>
        <v>0</v>
      </c>
    </row>
    <row r="42" spans="1:20">
      <c r="A42" s="260" t="s">
        <v>16</v>
      </c>
      <c r="B42" s="38" t="s">
        <v>266</v>
      </c>
      <c r="C42" s="260" t="s">
        <v>11</v>
      </c>
      <c r="D42" s="793" t="s">
        <v>659</v>
      </c>
      <c r="F42" s="828"/>
      <c r="G42" s="828"/>
      <c r="H42" s="828"/>
      <c r="I42" s="828"/>
      <c r="J42" s="828"/>
      <c r="K42" s="828"/>
      <c r="L42" s="817">
        <f t="shared" si="2"/>
        <v>0</v>
      </c>
      <c r="M42" s="187"/>
      <c r="N42" s="828"/>
      <c r="O42" s="828"/>
      <c r="P42" s="828"/>
      <c r="Q42" s="828"/>
      <c r="R42" s="828"/>
      <c r="S42" s="828"/>
      <c r="T42" s="817">
        <f t="shared" si="0"/>
        <v>0</v>
      </c>
    </row>
    <row r="43" spans="1:20">
      <c r="A43" s="260" t="s">
        <v>16</v>
      </c>
      <c r="B43" s="38" t="s">
        <v>265</v>
      </c>
      <c r="C43" s="260" t="s">
        <v>11</v>
      </c>
      <c r="D43" s="793" t="s">
        <v>659</v>
      </c>
      <c r="F43" s="828"/>
      <c r="G43" s="828"/>
      <c r="H43" s="828"/>
      <c r="I43" s="828"/>
      <c r="J43" s="828"/>
      <c r="K43" s="828"/>
      <c r="L43" s="817">
        <f t="shared" si="2"/>
        <v>0</v>
      </c>
      <c r="M43" s="187"/>
      <c r="N43" s="828"/>
      <c r="O43" s="828"/>
      <c r="P43" s="828"/>
      <c r="Q43" s="828"/>
      <c r="R43" s="828"/>
      <c r="S43" s="828"/>
      <c r="T43" s="817">
        <f t="shared" si="0"/>
        <v>0</v>
      </c>
    </row>
    <row r="44" spans="1:20">
      <c r="A44" s="260" t="s">
        <v>16</v>
      </c>
      <c r="B44" s="689" t="s">
        <v>567</v>
      </c>
      <c r="C44" s="260" t="s">
        <v>11</v>
      </c>
      <c r="D44" s="793" t="s">
        <v>659</v>
      </c>
      <c r="F44" s="828"/>
      <c r="G44" s="828"/>
      <c r="H44" s="828"/>
      <c r="I44" s="828"/>
      <c r="J44" s="828"/>
      <c r="K44" s="828"/>
      <c r="L44" s="817">
        <f t="shared" si="2"/>
        <v>0</v>
      </c>
      <c r="M44" s="187"/>
      <c r="N44" s="828"/>
      <c r="O44" s="828"/>
      <c r="P44" s="828"/>
      <c r="Q44" s="828"/>
      <c r="R44" s="828"/>
      <c r="S44" s="828"/>
      <c r="T44" s="817">
        <f t="shared" si="0"/>
        <v>0</v>
      </c>
    </row>
    <row r="45" spans="1:20">
      <c r="A45" s="260" t="s">
        <v>16</v>
      </c>
      <c r="B45" s="38" t="s">
        <v>264</v>
      </c>
      <c r="C45" s="260" t="s">
        <v>11</v>
      </c>
      <c r="D45" s="793" t="s">
        <v>659</v>
      </c>
      <c r="F45" s="828"/>
      <c r="G45" s="828"/>
      <c r="H45" s="828"/>
      <c r="I45" s="828"/>
      <c r="J45" s="828"/>
      <c r="K45" s="828"/>
      <c r="L45" s="817">
        <f t="shared" si="2"/>
        <v>0</v>
      </c>
      <c r="M45" s="187"/>
      <c r="N45" s="828"/>
      <c r="O45" s="828"/>
      <c r="P45" s="828"/>
      <c r="Q45" s="828"/>
      <c r="R45" s="828"/>
      <c r="S45" s="828"/>
      <c r="T45" s="817">
        <f t="shared" si="0"/>
        <v>0</v>
      </c>
    </row>
    <row r="46" spans="1:20">
      <c r="A46" s="260" t="s">
        <v>16</v>
      </c>
      <c r="B46" s="689" t="s">
        <v>267</v>
      </c>
      <c r="C46" s="260" t="s">
        <v>11</v>
      </c>
      <c r="D46" s="793" t="s">
        <v>659</v>
      </c>
      <c r="F46" s="828"/>
      <c r="G46" s="828"/>
      <c r="H46" s="828"/>
      <c r="I46" s="828"/>
      <c r="J46" s="828"/>
      <c r="K46" s="828"/>
      <c r="L46" s="817">
        <f t="shared" si="2"/>
        <v>0</v>
      </c>
      <c r="M46" s="187"/>
      <c r="N46" s="828"/>
      <c r="O46" s="828"/>
      <c r="P46" s="828"/>
      <c r="Q46" s="828"/>
      <c r="R46" s="828"/>
      <c r="S46" s="828"/>
      <c r="T46" s="817">
        <f t="shared" si="0"/>
        <v>0</v>
      </c>
    </row>
    <row r="47" spans="1:20">
      <c r="A47" s="260" t="s">
        <v>31</v>
      </c>
      <c r="B47" s="689" t="s">
        <v>268</v>
      </c>
      <c r="C47" s="260" t="s">
        <v>11</v>
      </c>
      <c r="D47" s="793" t="s">
        <v>659</v>
      </c>
      <c r="F47" s="828"/>
      <c r="G47" s="828"/>
      <c r="H47" s="828"/>
      <c r="I47" s="828"/>
      <c r="J47" s="828"/>
      <c r="K47" s="828"/>
      <c r="L47" s="817">
        <f t="shared" si="2"/>
        <v>0</v>
      </c>
      <c r="M47" s="187"/>
      <c r="N47" s="828"/>
      <c r="O47" s="828"/>
      <c r="P47" s="828"/>
      <c r="Q47" s="828"/>
      <c r="R47" s="828"/>
      <c r="S47" s="828"/>
      <c r="T47" s="817">
        <f t="shared" si="0"/>
        <v>0</v>
      </c>
    </row>
    <row r="48" spans="1:20">
      <c r="A48" s="260" t="s">
        <v>31</v>
      </c>
      <c r="B48" s="689" t="s">
        <v>269</v>
      </c>
      <c r="C48" s="260" t="s">
        <v>11</v>
      </c>
      <c r="D48" s="793" t="s">
        <v>659</v>
      </c>
      <c r="F48" s="828"/>
      <c r="G48" s="828"/>
      <c r="H48" s="828"/>
      <c r="I48" s="828"/>
      <c r="J48" s="828"/>
      <c r="K48" s="828"/>
      <c r="L48" s="817">
        <f t="shared" si="2"/>
        <v>0</v>
      </c>
      <c r="M48" s="187"/>
      <c r="N48" s="828"/>
      <c r="O48" s="828"/>
      <c r="P48" s="828"/>
      <c r="Q48" s="828"/>
      <c r="R48" s="828"/>
      <c r="S48" s="828"/>
      <c r="T48" s="817">
        <f t="shared" si="0"/>
        <v>0</v>
      </c>
    </row>
    <row r="49" spans="1:20">
      <c r="A49" s="260" t="s">
        <v>31</v>
      </c>
      <c r="B49" s="689" t="s">
        <v>270</v>
      </c>
      <c r="C49" s="260" t="s">
        <v>11</v>
      </c>
      <c r="D49" s="793" t="s">
        <v>659</v>
      </c>
      <c r="F49" s="828"/>
      <c r="G49" s="828"/>
      <c r="H49" s="828"/>
      <c r="I49" s="828"/>
      <c r="J49" s="828"/>
      <c r="K49" s="828"/>
      <c r="L49" s="817">
        <f t="shared" si="2"/>
        <v>0</v>
      </c>
      <c r="M49" s="187"/>
      <c r="N49" s="828"/>
      <c r="O49" s="828"/>
      <c r="P49" s="828"/>
      <c r="Q49" s="828"/>
      <c r="R49" s="828"/>
      <c r="S49" s="828"/>
      <c r="T49" s="817">
        <f t="shared" si="0"/>
        <v>0</v>
      </c>
    </row>
    <row r="50" spans="1:20">
      <c r="A50" s="260" t="s">
        <v>31</v>
      </c>
      <c r="B50" s="689" t="s">
        <v>271</v>
      </c>
      <c r="C50" s="260" t="s">
        <v>11</v>
      </c>
      <c r="D50" s="793" t="s">
        <v>659</v>
      </c>
      <c r="F50" s="828"/>
      <c r="G50" s="828"/>
      <c r="H50" s="828"/>
      <c r="I50" s="828"/>
      <c r="J50" s="828"/>
      <c r="K50" s="828"/>
      <c r="L50" s="817">
        <f t="shared" si="2"/>
        <v>0</v>
      </c>
      <c r="M50" s="187"/>
      <c r="N50" s="828"/>
      <c r="O50" s="828"/>
      <c r="P50" s="828"/>
      <c r="Q50" s="828"/>
      <c r="R50" s="828"/>
      <c r="S50" s="828"/>
      <c r="T50" s="817">
        <f t="shared" si="0"/>
        <v>0</v>
      </c>
    </row>
    <row r="51" spans="1:20">
      <c r="A51" s="260" t="s">
        <v>19</v>
      </c>
      <c r="B51" s="689" t="s">
        <v>284</v>
      </c>
      <c r="C51" s="260" t="s">
        <v>11</v>
      </c>
      <c r="D51" s="793" t="s">
        <v>659</v>
      </c>
      <c r="F51" s="828"/>
      <c r="G51" s="828"/>
      <c r="H51" s="828"/>
      <c r="I51" s="828"/>
      <c r="J51" s="828"/>
      <c r="K51" s="828"/>
      <c r="L51" s="817">
        <f t="shared" si="2"/>
        <v>0</v>
      </c>
      <c r="M51" s="187"/>
      <c r="N51" s="828"/>
      <c r="O51" s="828"/>
      <c r="P51" s="828"/>
      <c r="Q51" s="828"/>
      <c r="R51" s="828"/>
      <c r="S51" s="828"/>
      <c r="T51" s="817">
        <f t="shared" si="0"/>
        <v>0</v>
      </c>
    </row>
    <row r="52" spans="1:20">
      <c r="A52" s="260" t="s">
        <v>21</v>
      </c>
      <c r="B52" s="689" t="s">
        <v>272</v>
      </c>
      <c r="C52" s="260" t="s">
        <v>5</v>
      </c>
      <c r="D52" s="793" t="s">
        <v>710</v>
      </c>
      <c r="F52" s="828"/>
      <c r="G52" s="828"/>
      <c r="H52" s="828"/>
      <c r="I52" s="828"/>
      <c r="J52" s="828"/>
      <c r="K52" s="828"/>
      <c r="L52" s="817">
        <f t="shared" si="2"/>
        <v>0</v>
      </c>
      <c r="M52" s="187"/>
      <c r="N52" s="828"/>
      <c r="O52" s="828"/>
      <c r="P52" s="828"/>
      <c r="Q52" s="828"/>
      <c r="R52" s="828"/>
      <c r="S52" s="828"/>
      <c r="T52" s="817">
        <f t="shared" si="0"/>
        <v>0</v>
      </c>
    </row>
    <row r="53" spans="1:20">
      <c r="A53" s="260" t="s">
        <v>21</v>
      </c>
      <c r="B53" s="689" t="s">
        <v>32</v>
      </c>
      <c r="C53" s="260" t="s">
        <v>5</v>
      </c>
      <c r="D53" s="793" t="s">
        <v>659</v>
      </c>
      <c r="F53" s="828"/>
      <c r="G53" s="828"/>
      <c r="H53" s="828"/>
      <c r="I53" s="828"/>
      <c r="J53" s="828"/>
      <c r="K53" s="828"/>
      <c r="L53" s="817">
        <f t="shared" si="2"/>
        <v>0</v>
      </c>
      <c r="M53" s="187"/>
      <c r="N53" s="828"/>
      <c r="O53" s="828"/>
      <c r="P53" s="828"/>
      <c r="Q53" s="828"/>
      <c r="R53" s="828"/>
      <c r="S53" s="828"/>
      <c r="T53" s="817">
        <f t="shared" si="0"/>
        <v>0</v>
      </c>
    </row>
    <row r="54" spans="1:20">
      <c r="A54" s="260" t="s">
        <v>21</v>
      </c>
      <c r="B54" s="689" t="s">
        <v>273</v>
      </c>
      <c r="C54" s="260" t="s">
        <v>5</v>
      </c>
      <c r="D54" s="793" t="s">
        <v>710</v>
      </c>
      <c r="F54" s="828"/>
      <c r="G54" s="828"/>
      <c r="H54" s="828"/>
      <c r="I54" s="828"/>
      <c r="J54" s="828"/>
      <c r="K54" s="828"/>
      <c r="L54" s="817">
        <f t="shared" si="2"/>
        <v>0</v>
      </c>
      <c r="M54" s="187"/>
      <c r="N54" s="828"/>
      <c r="O54" s="828"/>
      <c r="P54" s="828"/>
      <c r="Q54" s="828"/>
      <c r="R54" s="828"/>
      <c r="S54" s="828"/>
      <c r="T54" s="817">
        <f t="shared" si="0"/>
        <v>0</v>
      </c>
    </row>
    <row r="55" spans="1:20">
      <c r="A55" s="260" t="s">
        <v>21</v>
      </c>
      <c r="B55" s="689" t="s">
        <v>33</v>
      </c>
      <c r="C55" s="260" t="s">
        <v>5</v>
      </c>
      <c r="D55" s="793" t="s">
        <v>659</v>
      </c>
      <c r="F55" s="828"/>
      <c r="G55" s="828"/>
      <c r="H55" s="828"/>
      <c r="I55" s="828"/>
      <c r="J55" s="828"/>
      <c r="K55" s="828"/>
      <c r="L55" s="817">
        <f t="shared" si="2"/>
        <v>0</v>
      </c>
      <c r="M55" s="187"/>
      <c r="N55" s="828"/>
      <c r="O55" s="828"/>
      <c r="P55" s="828"/>
      <c r="Q55" s="828"/>
      <c r="R55" s="828"/>
      <c r="S55" s="828"/>
      <c r="T55" s="817">
        <f t="shared" si="0"/>
        <v>0</v>
      </c>
    </row>
    <row r="56" spans="1:20">
      <c r="A56" s="260" t="s">
        <v>34</v>
      </c>
      <c r="B56" s="689" t="s">
        <v>568</v>
      </c>
      <c r="C56" s="260" t="s">
        <v>5</v>
      </c>
      <c r="D56" s="793" t="s">
        <v>710</v>
      </c>
      <c r="F56" s="828"/>
      <c r="G56" s="828"/>
      <c r="H56" s="828"/>
      <c r="I56" s="828"/>
      <c r="J56" s="828"/>
      <c r="K56" s="828"/>
      <c r="L56" s="817">
        <f t="shared" si="2"/>
        <v>0</v>
      </c>
      <c r="M56" s="187"/>
      <c r="N56" s="828"/>
      <c r="O56" s="828"/>
      <c r="P56" s="828"/>
      <c r="Q56" s="828"/>
      <c r="R56" s="828"/>
      <c r="S56" s="828"/>
      <c r="T56" s="817">
        <f t="shared" si="0"/>
        <v>0</v>
      </c>
    </row>
    <row r="57" spans="1:20">
      <c r="A57" s="260" t="s">
        <v>34</v>
      </c>
      <c r="B57" s="689" t="s">
        <v>35</v>
      </c>
      <c r="C57" s="260" t="s">
        <v>5</v>
      </c>
      <c r="D57" s="793" t="s">
        <v>659</v>
      </c>
      <c r="F57" s="828"/>
      <c r="G57" s="828"/>
      <c r="H57" s="828"/>
      <c r="I57" s="828"/>
      <c r="J57" s="828"/>
      <c r="K57" s="828"/>
      <c r="L57" s="817">
        <f t="shared" si="2"/>
        <v>0</v>
      </c>
      <c r="M57" s="187"/>
      <c r="N57" s="828"/>
      <c r="O57" s="828"/>
      <c r="P57" s="828"/>
      <c r="Q57" s="828"/>
      <c r="R57" s="828"/>
      <c r="S57" s="828"/>
      <c r="T57" s="817">
        <f t="shared" si="0"/>
        <v>0</v>
      </c>
    </row>
    <row r="58" spans="1:20">
      <c r="A58" s="260" t="s">
        <v>34</v>
      </c>
      <c r="B58" s="689" t="s">
        <v>274</v>
      </c>
      <c r="C58" s="260" t="s">
        <v>5</v>
      </c>
      <c r="D58" s="793"/>
      <c r="F58" s="828"/>
      <c r="G58" s="828"/>
      <c r="H58" s="828"/>
      <c r="I58" s="828"/>
      <c r="J58" s="828"/>
      <c r="K58" s="828"/>
      <c r="L58" s="817">
        <f t="shared" si="2"/>
        <v>0</v>
      </c>
      <c r="M58" s="187"/>
      <c r="N58" s="828"/>
      <c r="O58" s="828"/>
      <c r="P58" s="828"/>
      <c r="Q58" s="828"/>
      <c r="R58" s="828"/>
      <c r="S58" s="828"/>
      <c r="T58" s="817">
        <f t="shared" si="0"/>
        <v>0</v>
      </c>
    </row>
    <row r="59" spans="1:20">
      <c r="A59" s="260" t="s">
        <v>34</v>
      </c>
      <c r="B59" s="692" t="s">
        <v>1232</v>
      </c>
      <c r="C59" s="260" t="s">
        <v>5</v>
      </c>
      <c r="D59" s="793" t="s">
        <v>710</v>
      </c>
      <c r="F59" s="828"/>
      <c r="G59" s="828"/>
      <c r="H59" s="828"/>
      <c r="I59" s="828"/>
      <c r="J59" s="828"/>
      <c r="K59" s="828"/>
      <c r="L59" s="817">
        <f t="shared" si="2"/>
        <v>0</v>
      </c>
      <c r="M59" s="187"/>
      <c r="N59" s="828"/>
      <c r="O59" s="828"/>
      <c r="P59" s="828"/>
      <c r="Q59" s="828"/>
      <c r="R59" s="828"/>
      <c r="S59" s="828"/>
      <c r="T59" s="817">
        <f t="shared" si="0"/>
        <v>0</v>
      </c>
    </row>
    <row r="60" spans="1:20">
      <c r="A60" s="260" t="s">
        <v>34</v>
      </c>
      <c r="B60" s="689" t="s">
        <v>36</v>
      </c>
      <c r="C60" s="260" t="s">
        <v>5</v>
      </c>
      <c r="D60" s="793" t="s">
        <v>659</v>
      </c>
      <c r="F60" s="828"/>
      <c r="G60" s="828"/>
      <c r="H60" s="828"/>
      <c r="I60" s="828"/>
      <c r="J60" s="828"/>
      <c r="K60" s="828"/>
      <c r="L60" s="817">
        <f t="shared" si="2"/>
        <v>0</v>
      </c>
      <c r="M60" s="187"/>
      <c r="N60" s="828"/>
      <c r="O60" s="828"/>
      <c r="P60" s="828"/>
      <c r="Q60" s="828"/>
      <c r="R60" s="828"/>
      <c r="S60" s="828"/>
      <c r="T60" s="817">
        <f t="shared" si="0"/>
        <v>0</v>
      </c>
    </row>
    <row r="61" spans="1:20">
      <c r="A61" s="260" t="s">
        <v>34</v>
      </c>
      <c r="B61" s="689" t="s">
        <v>275</v>
      </c>
      <c r="C61" s="260" t="s">
        <v>5</v>
      </c>
      <c r="D61" s="793"/>
      <c r="F61" s="828"/>
      <c r="G61" s="828"/>
      <c r="H61" s="828"/>
      <c r="I61" s="828"/>
      <c r="J61" s="828"/>
      <c r="K61" s="828"/>
      <c r="L61" s="817">
        <f t="shared" si="2"/>
        <v>0</v>
      </c>
      <c r="M61" s="187"/>
      <c r="N61" s="828"/>
      <c r="O61" s="828"/>
      <c r="P61" s="828"/>
      <c r="Q61" s="828"/>
      <c r="R61" s="828"/>
      <c r="S61" s="828"/>
      <c r="T61" s="817">
        <f t="shared" si="0"/>
        <v>0</v>
      </c>
    </row>
    <row r="62" spans="1:20">
      <c r="A62" s="260" t="s">
        <v>14</v>
      </c>
      <c r="B62" s="689" t="s">
        <v>37</v>
      </c>
      <c r="C62" s="260" t="s">
        <v>5</v>
      </c>
      <c r="D62" s="793" t="s">
        <v>710</v>
      </c>
      <c r="F62" s="828"/>
      <c r="G62" s="828"/>
      <c r="H62" s="828"/>
      <c r="I62" s="828"/>
      <c r="J62" s="828"/>
      <c r="K62" s="828"/>
      <c r="L62" s="817">
        <f t="shared" si="2"/>
        <v>0</v>
      </c>
      <c r="M62" s="187"/>
      <c r="N62" s="828"/>
      <c r="O62" s="828"/>
      <c r="P62" s="828"/>
      <c r="Q62" s="828"/>
      <c r="R62" s="828"/>
      <c r="S62" s="828"/>
      <c r="T62" s="817">
        <f t="shared" si="0"/>
        <v>0</v>
      </c>
    </row>
    <row r="63" spans="1:20">
      <c r="A63" s="260" t="s">
        <v>14</v>
      </c>
      <c r="B63" s="689" t="s">
        <v>38</v>
      </c>
      <c r="C63" s="260" t="s">
        <v>5</v>
      </c>
      <c r="D63" s="793" t="s">
        <v>710</v>
      </c>
      <c r="F63" s="828"/>
      <c r="G63" s="828"/>
      <c r="H63" s="828"/>
      <c r="I63" s="828"/>
      <c r="J63" s="828"/>
      <c r="K63" s="828"/>
      <c r="L63" s="817">
        <f t="shared" si="2"/>
        <v>0</v>
      </c>
      <c r="M63" s="187"/>
      <c r="N63" s="828"/>
      <c r="O63" s="828"/>
      <c r="P63" s="828"/>
      <c r="Q63" s="828"/>
      <c r="R63" s="828"/>
      <c r="S63" s="828"/>
      <c r="T63" s="817">
        <f t="shared" si="0"/>
        <v>0</v>
      </c>
    </row>
    <row r="64" spans="1:20">
      <c r="A64" s="260" t="s">
        <v>14</v>
      </c>
      <c r="B64" s="689" t="s">
        <v>39</v>
      </c>
      <c r="C64" s="260" t="s">
        <v>5</v>
      </c>
      <c r="D64" s="793" t="s">
        <v>710</v>
      </c>
      <c r="F64" s="828"/>
      <c r="G64" s="828"/>
      <c r="H64" s="828"/>
      <c r="I64" s="828"/>
      <c r="J64" s="828"/>
      <c r="K64" s="828"/>
      <c r="L64" s="817">
        <f t="shared" si="2"/>
        <v>0</v>
      </c>
      <c r="M64" s="187"/>
      <c r="N64" s="828"/>
      <c r="O64" s="828"/>
      <c r="P64" s="828"/>
      <c r="Q64" s="828"/>
      <c r="R64" s="828"/>
      <c r="S64" s="828"/>
      <c r="T64" s="817">
        <f t="shared" si="0"/>
        <v>0</v>
      </c>
    </row>
    <row r="65" spans="1:20">
      <c r="A65" s="260" t="s">
        <v>14</v>
      </c>
      <c r="B65" s="689" t="s">
        <v>40</v>
      </c>
      <c r="C65" s="260" t="s">
        <v>5</v>
      </c>
      <c r="D65" s="793" t="s">
        <v>710</v>
      </c>
      <c r="F65" s="828"/>
      <c r="G65" s="828"/>
      <c r="H65" s="828"/>
      <c r="I65" s="828"/>
      <c r="J65" s="828"/>
      <c r="K65" s="828"/>
      <c r="L65" s="817">
        <f t="shared" si="2"/>
        <v>0</v>
      </c>
      <c r="M65" s="187"/>
      <c r="N65" s="828"/>
      <c r="O65" s="828"/>
      <c r="P65" s="828"/>
      <c r="Q65" s="828"/>
      <c r="R65" s="828"/>
      <c r="S65" s="828"/>
      <c r="T65" s="817">
        <f t="shared" si="0"/>
        <v>0</v>
      </c>
    </row>
    <row r="66" spans="1:20">
      <c r="A66" s="260" t="s">
        <v>14</v>
      </c>
      <c r="B66" s="689" t="s">
        <v>41</v>
      </c>
      <c r="C66" s="260" t="s">
        <v>5</v>
      </c>
      <c r="D66" s="793" t="s">
        <v>710</v>
      </c>
      <c r="F66" s="828"/>
      <c r="G66" s="828"/>
      <c r="H66" s="828"/>
      <c r="I66" s="828"/>
      <c r="J66" s="828"/>
      <c r="K66" s="828"/>
      <c r="L66" s="817">
        <f t="shared" si="2"/>
        <v>0</v>
      </c>
      <c r="M66" s="187"/>
      <c r="N66" s="828"/>
      <c r="O66" s="828"/>
      <c r="P66" s="828"/>
      <c r="Q66" s="828"/>
      <c r="R66" s="828"/>
      <c r="S66" s="828"/>
      <c r="T66" s="817">
        <f t="shared" si="0"/>
        <v>0</v>
      </c>
    </row>
    <row r="67" spans="1:20">
      <c r="A67" s="260" t="s">
        <v>14</v>
      </c>
      <c r="B67" s="689" t="s">
        <v>42</v>
      </c>
      <c r="C67" s="260" t="s">
        <v>5</v>
      </c>
      <c r="D67" s="793" t="s">
        <v>710</v>
      </c>
      <c r="F67" s="828"/>
      <c r="G67" s="828"/>
      <c r="H67" s="828"/>
      <c r="I67" s="828"/>
      <c r="J67" s="828"/>
      <c r="K67" s="828"/>
      <c r="L67" s="817">
        <f t="shared" si="2"/>
        <v>0</v>
      </c>
      <c r="M67" s="187"/>
      <c r="N67" s="828"/>
      <c r="O67" s="828"/>
      <c r="P67" s="828"/>
      <c r="Q67" s="828"/>
      <c r="R67" s="828"/>
      <c r="S67" s="828"/>
      <c r="T67" s="817">
        <f t="shared" si="0"/>
        <v>0</v>
      </c>
    </row>
    <row r="68" spans="1:20">
      <c r="A68" s="260" t="s">
        <v>14</v>
      </c>
      <c r="B68" s="689" t="s">
        <v>43</v>
      </c>
      <c r="C68" s="260" t="s">
        <v>5</v>
      </c>
      <c r="D68" s="793" t="s">
        <v>710</v>
      </c>
      <c r="F68" s="828"/>
      <c r="G68" s="828"/>
      <c r="H68" s="828"/>
      <c r="I68" s="828"/>
      <c r="J68" s="828"/>
      <c r="K68" s="828"/>
      <c r="L68" s="817">
        <f t="shared" si="2"/>
        <v>0</v>
      </c>
      <c r="M68" s="187"/>
      <c r="N68" s="828"/>
      <c r="O68" s="828"/>
      <c r="P68" s="828"/>
      <c r="Q68" s="828"/>
      <c r="R68" s="828"/>
      <c r="S68" s="828"/>
      <c r="T68" s="817">
        <f t="shared" si="0"/>
        <v>0</v>
      </c>
    </row>
    <row r="69" spans="1:20">
      <c r="A69" s="260" t="s">
        <v>16</v>
      </c>
      <c r="B69" s="689" t="s">
        <v>570</v>
      </c>
      <c r="C69" s="260" t="s">
        <v>5</v>
      </c>
      <c r="D69" s="793" t="s">
        <v>659</v>
      </c>
      <c r="F69" s="828"/>
      <c r="G69" s="828"/>
      <c r="H69" s="828"/>
      <c r="I69" s="828"/>
      <c r="J69" s="828"/>
      <c r="K69" s="828"/>
      <c r="L69" s="817">
        <f t="shared" si="2"/>
        <v>0</v>
      </c>
      <c r="M69" s="187"/>
      <c r="N69" s="828"/>
      <c r="O69" s="828"/>
      <c r="P69" s="828"/>
      <c r="Q69" s="828"/>
      <c r="R69" s="828"/>
      <c r="S69" s="828"/>
      <c r="T69" s="817">
        <f t="shared" si="0"/>
        <v>0</v>
      </c>
    </row>
    <row r="70" spans="1:20">
      <c r="A70" s="260" t="s">
        <v>16</v>
      </c>
      <c r="B70" s="689" t="s">
        <v>571</v>
      </c>
      <c r="C70" s="260" t="s">
        <v>5</v>
      </c>
      <c r="D70" s="793" t="s">
        <v>659</v>
      </c>
      <c r="F70" s="828"/>
      <c r="G70" s="828"/>
      <c r="H70" s="828"/>
      <c r="I70" s="828"/>
      <c r="J70" s="828"/>
      <c r="K70" s="828"/>
      <c r="L70" s="817">
        <f t="shared" si="2"/>
        <v>0</v>
      </c>
      <c r="M70" s="187"/>
      <c r="N70" s="828"/>
      <c r="O70" s="828"/>
      <c r="P70" s="828"/>
      <c r="Q70" s="828"/>
      <c r="R70" s="828"/>
      <c r="S70" s="828"/>
      <c r="T70" s="817">
        <f t="shared" ref="T70:T106" si="3">SUM($O70:$S70)</f>
        <v>0</v>
      </c>
    </row>
    <row r="71" spans="1:20">
      <c r="A71" s="260" t="s">
        <v>16</v>
      </c>
      <c r="B71" s="689" t="s">
        <v>572</v>
      </c>
      <c r="C71" s="260" t="s">
        <v>5</v>
      </c>
      <c r="D71" s="793" t="s">
        <v>659</v>
      </c>
      <c r="F71" s="828"/>
      <c r="G71" s="828"/>
      <c r="H71" s="828"/>
      <c r="I71" s="828"/>
      <c r="J71" s="828"/>
      <c r="K71" s="828"/>
      <c r="L71" s="817">
        <f t="shared" si="2"/>
        <v>0</v>
      </c>
      <c r="M71" s="187"/>
      <c r="N71" s="828"/>
      <c r="O71" s="828"/>
      <c r="P71" s="828"/>
      <c r="Q71" s="828"/>
      <c r="R71" s="828"/>
      <c r="S71" s="828"/>
      <c r="T71" s="817">
        <f t="shared" si="3"/>
        <v>0</v>
      </c>
    </row>
    <row r="72" spans="1:20">
      <c r="A72" s="260" t="s">
        <v>16</v>
      </c>
      <c r="B72" s="689" t="s">
        <v>573</v>
      </c>
      <c r="C72" s="260" t="s">
        <v>5</v>
      </c>
      <c r="D72" s="793" t="s">
        <v>659</v>
      </c>
      <c r="F72" s="828"/>
      <c r="G72" s="828"/>
      <c r="H72" s="828"/>
      <c r="I72" s="828"/>
      <c r="J72" s="828"/>
      <c r="K72" s="828"/>
      <c r="L72" s="817">
        <f t="shared" si="2"/>
        <v>0</v>
      </c>
      <c r="M72" s="187"/>
      <c r="N72" s="828"/>
      <c r="O72" s="828"/>
      <c r="P72" s="828"/>
      <c r="Q72" s="828"/>
      <c r="R72" s="828"/>
      <c r="S72" s="828"/>
      <c r="T72" s="817">
        <f t="shared" si="3"/>
        <v>0</v>
      </c>
    </row>
    <row r="73" spans="1:20">
      <c r="A73" s="260" t="s">
        <v>16</v>
      </c>
      <c r="B73" s="689" t="s">
        <v>276</v>
      </c>
      <c r="C73" s="260" t="s">
        <v>5</v>
      </c>
      <c r="D73" s="793" t="s">
        <v>659</v>
      </c>
      <c r="F73" s="828"/>
      <c r="G73" s="828"/>
      <c r="H73" s="828"/>
      <c r="I73" s="828"/>
      <c r="J73" s="828"/>
      <c r="K73" s="828"/>
      <c r="L73" s="817">
        <f t="shared" si="2"/>
        <v>0</v>
      </c>
      <c r="M73" s="187"/>
      <c r="N73" s="828"/>
      <c r="O73" s="828"/>
      <c r="P73" s="828"/>
      <c r="Q73" s="828"/>
      <c r="R73" s="828"/>
      <c r="S73" s="828"/>
      <c r="T73" s="817">
        <f t="shared" si="3"/>
        <v>0</v>
      </c>
    </row>
    <row r="74" spans="1:20">
      <c r="A74" s="260" t="s">
        <v>16</v>
      </c>
      <c r="B74" s="689" t="s">
        <v>574</v>
      </c>
      <c r="C74" s="260" t="s">
        <v>5</v>
      </c>
      <c r="D74" s="793" t="s">
        <v>659</v>
      </c>
      <c r="F74" s="828"/>
      <c r="G74" s="828"/>
      <c r="H74" s="828"/>
      <c r="I74" s="828"/>
      <c r="J74" s="828"/>
      <c r="K74" s="828"/>
      <c r="L74" s="817">
        <f t="shared" si="2"/>
        <v>0</v>
      </c>
      <c r="M74" s="187"/>
      <c r="N74" s="828"/>
      <c r="O74" s="828"/>
      <c r="P74" s="828"/>
      <c r="Q74" s="828"/>
      <c r="R74" s="828"/>
      <c r="S74" s="828"/>
      <c r="T74" s="817">
        <f t="shared" si="3"/>
        <v>0</v>
      </c>
    </row>
    <row r="75" spans="1:20">
      <c r="A75" s="260" t="s">
        <v>16</v>
      </c>
      <c r="B75" s="689" t="s">
        <v>277</v>
      </c>
      <c r="C75" s="260" t="s">
        <v>5</v>
      </c>
      <c r="D75" s="793" t="s">
        <v>659</v>
      </c>
      <c r="F75" s="828"/>
      <c r="G75" s="828"/>
      <c r="H75" s="828"/>
      <c r="I75" s="828"/>
      <c r="J75" s="828"/>
      <c r="K75" s="828"/>
      <c r="L75" s="817">
        <f t="shared" si="2"/>
        <v>0</v>
      </c>
      <c r="M75" s="187"/>
      <c r="N75" s="828"/>
      <c r="O75" s="828"/>
      <c r="P75" s="828"/>
      <c r="Q75" s="828"/>
      <c r="R75" s="828"/>
      <c r="S75" s="828"/>
      <c r="T75" s="817">
        <f t="shared" si="3"/>
        <v>0</v>
      </c>
    </row>
    <row r="76" spans="1:20">
      <c r="A76" s="260" t="s">
        <v>16</v>
      </c>
      <c r="B76" s="689" t="s">
        <v>278</v>
      </c>
      <c r="C76" s="260" t="s">
        <v>5</v>
      </c>
      <c r="D76" s="793" t="s">
        <v>659</v>
      </c>
      <c r="F76" s="828"/>
      <c r="G76" s="828"/>
      <c r="H76" s="828"/>
      <c r="I76" s="828"/>
      <c r="J76" s="828"/>
      <c r="K76" s="828"/>
      <c r="L76" s="817">
        <f t="shared" si="2"/>
        <v>0</v>
      </c>
      <c r="M76" s="187"/>
      <c r="N76" s="828"/>
      <c r="O76" s="828"/>
      <c r="P76" s="828"/>
      <c r="Q76" s="828"/>
      <c r="R76" s="828"/>
      <c r="S76" s="828"/>
      <c r="T76" s="817">
        <f t="shared" si="3"/>
        <v>0</v>
      </c>
    </row>
    <row r="77" spans="1:20">
      <c r="A77" s="260" t="s">
        <v>16</v>
      </c>
      <c r="B77" s="689" t="s">
        <v>575</v>
      </c>
      <c r="C77" s="260" t="s">
        <v>5</v>
      </c>
      <c r="D77" s="793" t="s">
        <v>659</v>
      </c>
      <c r="F77" s="828"/>
      <c r="G77" s="828"/>
      <c r="H77" s="828"/>
      <c r="I77" s="828"/>
      <c r="J77" s="828"/>
      <c r="K77" s="828"/>
      <c r="L77" s="817">
        <f t="shared" si="2"/>
        <v>0</v>
      </c>
      <c r="M77" s="187"/>
      <c r="N77" s="828"/>
      <c r="O77" s="828"/>
      <c r="P77" s="828"/>
      <c r="Q77" s="828"/>
      <c r="R77" s="828"/>
      <c r="S77" s="828"/>
      <c r="T77" s="817">
        <f t="shared" si="3"/>
        <v>0</v>
      </c>
    </row>
    <row r="78" spans="1:20">
      <c r="A78" s="260" t="s">
        <v>15</v>
      </c>
      <c r="B78" s="689" t="s">
        <v>576</v>
      </c>
      <c r="C78" s="260" t="s">
        <v>5</v>
      </c>
      <c r="D78" s="793" t="s">
        <v>659</v>
      </c>
      <c r="F78" s="828"/>
      <c r="G78" s="828"/>
      <c r="H78" s="828"/>
      <c r="I78" s="828"/>
      <c r="J78" s="828"/>
      <c r="K78" s="828"/>
      <c r="L78" s="817">
        <f t="shared" si="2"/>
        <v>0</v>
      </c>
      <c r="M78" s="187"/>
      <c r="N78" s="828"/>
      <c r="O78" s="828"/>
      <c r="P78" s="828"/>
      <c r="Q78" s="828"/>
      <c r="R78" s="828"/>
      <c r="S78" s="828"/>
      <c r="T78" s="817">
        <f t="shared" si="3"/>
        <v>0</v>
      </c>
    </row>
    <row r="79" spans="1:20">
      <c r="A79" s="260" t="s">
        <v>15</v>
      </c>
      <c r="B79" s="689" t="s">
        <v>577</v>
      </c>
      <c r="C79" s="260" t="s">
        <v>5</v>
      </c>
      <c r="D79" s="793" t="s">
        <v>659</v>
      </c>
      <c r="F79" s="828"/>
      <c r="G79" s="828"/>
      <c r="H79" s="828"/>
      <c r="I79" s="828"/>
      <c r="J79" s="828"/>
      <c r="K79" s="828"/>
      <c r="L79" s="817">
        <f t="shared" si="2"/>
        <v>0</v>
      </c>
      <c r="M79" s="187"/>
      <c r="N79" s="828"/>
      <c r="O79" s="828"/>
      <c r="P79" s="828"/>
      <c r="Q79" s="828"/>
      <c r="R79" s="828"/>
      <c r="S79" s="828"/>
      <c r="T79" s="817">
        <f t="shared" si="3"/>
        <v>0</v>
      </c>
    </row>
    <row r="80" spans="1:20">
      <c r="A80" s="260" t="s">
        <v>15</v>
      </c>
      <c r="B80" s="689" t="s">
        <v>578</v>
      </c>
      <c r="C80" s="260" t="s">
        <v>5</v>
      </c>
      <c r="D80" s="793" t="s">
        <v>659</v>
      </c>
      <c r="F80" s="828"/>
      <c r="G80" s="828"/>
      <c r="H80" s="828"/>
      <c r="I80" s="828"/>
      <c r="J80" s="828"/>
      <c r="K80" s="828"/>
      <c r="L80" s="817">
        <f t="shared" si="2"/>
        <v>0</v>
      </c>
      <c r="M80" s="187"/>
      <c r="N80" s="828"/>
      <c r="O80" s="828"/>
      <c r="P80" s="828"/>
      <c r="Q80" s="828"/>
      <c r="R80" s="828"/>
      <c r="S80" s="828"/>
      <c r="T80" s="817">
        <f t="shared" si="3"/>
        <v>0</v>
      </c>
    </row>
    <row r="81" spans="1:20">
      <c r="A81" s="260" t="s">
        <v>16</v>
      </c>
      <c r="B81" s="689" t="s">
        <v>579</v>
      </c>
      <c r="C81" s="260" t="s">
        <v>5</v>
      </c>
      <c r="D81" s="793" t="s">
        <v>659</v>
      </c>
      <c r="F81" s="828"/>
      <c r="G81" s="828"/>
      <c r="H81" s="828"/>
      <c r="I81" s="828"/>
      <c r="J81" s="828"/>
      <c r="K81" s="828"/>
      <c r="L81" s="817">
        <f t="shared" si="2"/>
        <v>0</v>
      </c>
      <c r="M81" s="187"/>
      <c r="N81" s="828"/>
      <c r="O81" s="828"/>
      <c r="P81" s="828"/>
      <c r="Q81" s="828"/>
      <c r="R81" s="828"/>
      <c r="S81" s="828"/>
      <c r="T81" s="817">
        <f t="shared" si="3"/>
        <v>0</v>
      </c>
    </row>
    <row r="82" spans="1:20">
      <c r="A82" s="260" t="s">
        <v>31</v>
      </c>
      <c r="B82" s="689" t="s">
        <v>279</v>
      </c>
      <c r="C82" s="260" t="s">
        <v>5</v>
      </c>
      <c r="D82" s="793" t="s">
        <v>659</v>
      </c>
      <c r="F82" s="828"/>
      <c r="G82" s="828"/>
      <c r="H82" s="828"/>
      <c r="I82" s="828"/>
      <c r="J82" s="828"/>
      <c r="K82" s="828"/>
      <c r="L82" s="817">
        <f t="shared" si="2"/>
        <v>0</v>
      </c>
      <c r="M82" s="187"/>
      <c r="N82" s="828"/>
      <c r="O82" s="828"/>
      <c r="P82" s="828"/>
      <c r="Q82" s="828"/>
      <c r="R82" s="828"/>
      <c r="S82" s="828"/>
      <c r="T82" s="817">
        <f t="shared" si="3"/>
        <v>0</v>
      </c>
    </row>
    <row r="83" spans="1:20">
      <c r="A83" s="260" t="s">
        <v>31</v>
      </c>
      <c r="B83" s="689" t="s">
        <v>280</v>
      </c>
      <c r="C83" s="260" t="s">
        <v>5</v>
      </c>
      <c r="D83" s="793" t="s">
        <v>659</v>
      </c>
      <c r="F83" s="828"/>
      <c r="G83" s="828"/>
      <c r="H83" s="828"/>
      <c r="I83" s="828"/>
      <c r="J83" s="828"/>
      <c r="K83" s="828"/>
      <c r="L83" s="817">
        <f t="shared" si="2"/>
        <v>0</v>
      </c>
      <c r="M83" s="187"/>
      <c r="N83" s="828"/>
      <c r="O83" s="828"/>
      <c r="P83" s="828"/>
      <c r="Q83" s="828"/>
      <c r="R83" s="828"/>
      <c r="S83" s="828"/>
      <c r="T83" s="817">
        <f t="shared" si="3"/>
        <v>0</v>
      </c>
    </row>
    <row r="84" spans="1:20">
      <c r="A84" s="260" t="s">
        <v>31</v>
      </c>
      <c r="B84" s="689" t="s">
        <v>281</v>
      </c>
      <c r="C84" s="260" t="s">
        <v>5</v>
      </c>
      <c r="D84" s="793" t="s">
        <v>659</v>
      </c>
      <c r="F84" s="828"/>
      <c r="G84" s="828"/>
      <c r="H84" s="828"/>
      <c r="I84" s="828"/>
      <c r="J84" s="828"/>
      <c r="K84" s="828"/>
      <c r="L84" s="817">
        <f t="shared" si="2"/>
        <v>0</v>
      </c>
      <c r="M84" s="187"/>
      <c r="N84" s="828"/>
      <c r="O84" s="828"/>
      <c r="P84" s="828"/>
      <c r="Q84" s="828"/>
      <c r="R84" s="828"/>
      <c r="S84" s="828"/>
      <c r="T84" s="817">
        <f t="shared" si="3"/>
        <v>0</v>
      </c>
    </row>
    <row r="85" spans="1:20">
      <c r="A85" s="260" t="s">
        <v>19</v>
      </c>
      <c r="B85" s="689" t="s">
        <v>580</v>
      </c>
      <c r="C85" s="260" t="s">
        <v>5</v>
      </c>
      <c r="D85" s="793" t="s">
        <v>659</v>
      </c>
      <c r="F85" s="828"/>
      <c r="G85" s="828"/>
      <c r="H85" s="828"/>
      <c r="I85" s="828"/>
      <c r="J85" s="828"/>
      <c r="K85" s="828"/>
      <c r="L85" s="817">
        <f t="shared" si="2"/>
        <v>0</v>
      </c>
      <c r="M85" s="187"/>
      <c r="N85" s="828"/>
      <c r="O85" s="828"/>
      <c r="P85" s="828"/>
      <c r="Q85" s="828"/>
      <c r="R85" s="828"/>
      <c r="S85" s="828"/>
      <c r="T85" s="817">
        <f t="shared" si="3"/>
        <v>0</v>
      </c>
    </row>
    <row r="86" spans="1:20">
      <c r="A86" s="260" t="s">
        <v>19</v>
      </c>
      <c r="B86" s="689" t="s">
        <v>581</v>
      </c>
      <c r="C86" s="260" t="s">
        <v>5</v>
      </c>
      <c r="D86" s="793" t="s">
        <v>659</v>
      </c>
      <c r="F86" s="828"/>
      <c r="G86" s="828"/>
      <c r="H86" s="828"/>
      <c r="I86" s="828"/>
      <c r="J86" s="828"/>
      <c r="K86" s="828"/>
      <c r="L86" s="817">
        <f t="shared" si="2"/>
        <v>0</v>
      </c>
      <c r="M86" s="187"/>
      <c r="N86" s="828"/>
      <c r="O86" s="828"/>
      <c r="P86" s="828"/>
      <c r="Q86" s="828"/>
      <c r="R86" s="828"/>
      <c r="S86" s="828"/>
      <c r="T86" s="817">
        <f t="shared" si="3"/>
        <v>0</v>
      </c>
    </row>
    <row r="87" spans="1:20">
      <c r="A87" s="260" t="s">
        <v>21</v>
      </c>
      <c r="B87" s="689" t="s">
        <v>582</v>
      </c>
      <c r="C87" s="260" t="s">
        <v>6</v>
      </c>
      <c r="D87" s="793" t="s">
        <v>710</v>
      </c>
      <c r="F87" s="828"/>
      <c r="G87" s="828"/>
      <c r="H87" s="828"/>
      <c r="I87" s="828"/>
      <c r="J87" s="828"/>
      <c r="K87" s="828"/>
      <c r="L87" s="817">
        <f t="shared" si="2"/>
        <v>0</v>
      </c>
      <c r="M87" s="187"/>
      <c r="N87" s="828"/>
      <c r="O87" s="828"/>
      <c r="P87" s="828"/>
      <c r="Q87" s="828"/>
      <c r="R87" s="828"/>
      <c r="S87" s="828"/>
      <c r="T87" s="817">
        <f t="shared" si="3"/>
        <v>0</v>
      </c>
    </row>
    <row r="88" spans="1:20">
      <c r="A88" s="260" t="s">
        <v>21</v>
      </c>
      <c r="B88" s="689" t="s">
        <v>44</v>
      </c>
      <c r="C88" s="260" t="s">
        <v>6</v>
      </c>
      <c r="D88" s="793" t="s">
        <v>659</v>
      </c>
      <c r="F88" s="828"/>
      <c r="G88" s="828"/>
      <c r="H88" s="828"/>
      <c r="I88" s="828"/>
      <c r="J88" s="828"/>
      <c r="K88" s="828"/>
      <c r="L88" s="817">
        <f t="shared" si="2"/>
        <v>0</v>
      </c>
      <c r="M88" s="187"/>
      <c r="N88" s="828"/>
      <c r="O88" s="828"/>
      <c r="P88" s="828"/>
      <c r="Q88" s="828"/>
      <c r="R88" s="828"/>
      <c r="S88" s="828"/>
      <c r="T88" s="817">
        <f t="shared" si="3"/>
        <v>0</v>
      </c>
    </row>
    <row r="89" spans="1:20">
      <c r="A89" s="260" t="s">
        <v>34</v>
      </c>
      <c r="B89" s="689" t="s">
        <v>583</v>
      </c>
      <c r="C89" s="260" t="s">
        <v>6</v>
      </c>
      <c r="D89" s="793" t="s">
        <v>710</v>
      </c>
      <c r="F89" s="828"/>
      <c r="G89" s="828"/>
      <c r="H89" s="828"/>
      <c r="I89" s="828"/>
      <c r="J89" s="828"/>
      <c r="K89" s="828"/>
      <c r="L89" s="817">
        <f t="shared" si="2"/>
        <v>0</v>
      </c>
      <c r="M89" s="187"/>
      <c r="N89" s="828"/>
      <c r="O89" s="828"/>
      <c r="P89" s="828"/>
      <c r="Q89" s="828"/>
      <c r="R89" s="828"/>
      <c r="S89" s="828"/>
      <c r="T89" s="817">
        <f t="shared" si="3"/>
        <v>0</v>
      </c>
    </row>
    <row r="90" spans="1:20">
      <c r="A90" s="260" t="s">
        <v>34</v>
      </c>
      <c r="B90" s="689" t="s">
        <v>45</v>
      </c>
      <c r="C90" s="260" t="s">
        <v>6</v>
      </c>
      <c r="D90" s="793" t="s">
        <v>659</v>
      </c>
      <c r="F90" s="828"/>
      <c r="G90" s="828"/>
      <c r="H90" s="828"/>
      <c r="I90" s="828"/>
      <c r="J90" s="828"/>
      <c r="K90" s="828"/>
      <c r="L90" s="817">
        <f t="shared" si="2"/>
        <v>0</v>
      </c>
      <c r="M90" s="187"/>
      <c r="N90" s="828"/>
      <c r="O90" s="828"/>
      <c r="P90" s="828"/>
      <c r="Q90" s="828"/>
      <c r="R90" s="828"/>
      <c r="S90" s="828"/>
      <c r="T90" s="817">
        <f t="shared" si="3"/>
        <v>0</v>
      </c>
    </row>
    <row r="91" spans="1:20">
      <c r="A91" s="260" t="s">
        <v>34</v>
      </c>
      <c r="B91" s="689" t="s">
        <v>584</v>
      </c>
      <c r="C91" s="260" t="s">
        <v>6</v>
      </c>
      <c r="D91" s="793" t="s">
        <v>659</v>
      </c>
      <c r="F91" s="828"/>
      <c r="G91" s="828"/>
      <c r="H91" s="828"/>
      <c r="I91" s="828"/>
      <c r="J91" s="828"/>
      <c r="K91" s="828"/>
      <c r="L91" s="817">
        <f t="shared" si="2"/>
        <v>0</v>
      </c>
      <c r="M91" s="187"/>
      <c r="N91" s="828"/>
      <c r="O91" s="828"/>
      <c r="P91" s="828"/>
      <c r="Q91" s="828"/>
      <c r="R91" s="828"/>
      <c r="S91" s="828"/>
      <c r="T91" s="817">
        <f t="shared" si="3"/>
        <v>0</v>
      </c>
    </row>
    <row r="92" spans="1:20">
      <c r="A92" s="260" t="s">
        <v>14</v>
      </c>
      <c r="B92" s="689" t="s">
        <v>46</v>
      </c>
      <c r="C92" s="260" t="s">
        <v>6</v>
      </c>
      <c r="D92" s="793" t="s">
        <v>710</v>
      </c>
      <c r="F92" s="828"/>
      <c r="G92" s="828"/>
      <c r="H92" s="828"/>
      <c r="I92" s="828"/>
      <c r="J92" s="828"/>
      <c r="K92" s="828"/>
      <c r="L92" s="817">
        <f t="shared" si="2"/>
        <v>0</v>
      </c>
      <c r="M92" s="187"/>
      <c r="N92" s="828"/>
      <c r="O92" s="828"/>
      <c r="P92" s="828"/>
      <c r="Q92" s="828"/>
      <c r="R92" s="828"/>
      <c r="S92" s="828"/>
      <c r="T92" s="817">
        <f t="shared" si="3"/>
        <v>0</v>
      </c>
    </row>
    <row r="93" spans="1:20">
      <c r="A93" s="260" t="s">
        <v>14</v>
      </c>
      <c r="B93" s="689" t="s">
        <v>47</v>
      </c>
      <c r="C93" s="260" t="s">
        <v>6</v>
      </c>
      <c r="D93" s="793" t="s">
        <v>710</v>
      </c>
      <c r="F93" s="828"/>
      <c r="G93" s="828"/>
      <c r="H93" s="828"/>
      <c r="I93" s="828"/>
      <c r="J93" s="828"/>
      <c r="K93" s="828"/>
      <c r="L93" s="817">
        <f t="shared" si="2"/>
        <v>0</v>
      </c>
      <c r="M93" s="187"/>
      <c r="N93" s="828"/>
      <c r="O93" s="828"/>
      <c r="P93" s="828"/>
      <c r="Q93" s="828"/>
      <c r="R93" s="828"/>
      <c r="S93" s="828"/>
      <c r="T93" s="817">
        <f t="shared" si="3"/>
        <v>0</v>
      </c>
    </row>
    <row r="94" spans="1:20">
      <c r="A94" s="260" t="s">
        <v>14</v>
      </c>
      <c r="B94" s="689" t="s">
        <v>48</v>
      </c>
      <c r="C94" s="260" t="s">
        <v>6</v>
      </c>
      <c r="D94" s="793" t="s">
        <v>710</v>
      </c>
      <c r="F94" s="828"/>
      <c r="G94" s="828"/>
      <c r="H94" s="828"/>
      <c r="I94" s="828"/>
      <c r="J94" s="828"/>
      <c r="K94" s="828"/>
      <c r="L94" s="817">
        <f t="shared" si="2"/>
        <v>0</v>
      </c>
      <c r="M94" s="187"/>
      <c r="N94" s="828"/>
      <c r="O94" s="828"/>
      <c r="P94" s="828"/>
      <c r="Q94" s="828"/>
      <c r="R94" s="828"/>
      <c r="S94" s="828"/>
      <c r="T94" s="817">
        <f t="shared" si="3"/>
        <v>0</v>
      </c>
    </row>
    <row r="95" spans="1:20">
      <c r="A95" s="260" t="s">
        <v>14</v>
      </c>
      <c r="B95" s="689" t="s">
        <v>282</v>
      </c>
      <c r="C95" s="260" t="s">
        <v>6</v>
      </c>
      <c r="D95" s="793" t="s">
        <v>710</v>
      </c>
      <c r="F95" s="828"/>
      <c r="G95" s="828"/>
      <c r="H95" s="828"/>
      <c r="I95" s="828"/>
      <c r="J95" s="828"/>
      <c r="K95" s="828"/>
      <c r="L95" s="817">
        <f t="shared" si="2"/>
        <v>0</v>
      </c>
      <c r="M95" s="187"/>
      <c r="N95" s="828"/>
      <c r="O95" s="828"/>
      <c r="P95" s="828"/>
      <c r="Q95" s="828"/>
      <c r="R95" s="828"/>
      <c r="S95" s="828"/>
      <c r="T95" s="817">
        <f t="shared" si="3"/>
        <v>0</v>
      </c>
    </row>
    <row r="96" spans="1:20">
      <c r="A96" s="260" t="s">
        <v>16</v>
      </c>
      <c r="B96" s="689" t="s">
        <v>585</v>
      </c>
      <c r="C96" s="260" t="s">
        <v>6</v>
      </c>
      <c r="D96" s="793" t="s">
        <v>659</v>
      </c>
      <c r="F96" s="828"/>
      <c r="G96" s="828"/>
      <c r="H96" s="828"/>
      <c r="I96" s="828"/>
      <c r="J96" s="828"/>
      <c r="K96" s="828"/>
      <c r="L96" s="817">
        <f t="shared" ref="L96:L106" si="4">SUM($G96:$K96)</f>
        <v>0</v>
      </c>
      <c r="M96" s="187"/>
      <c r="N96" s="828"/>
      <c r="O96" s="828"/>
      <c r="P96" s="828"/>
      <c r="Q96" s="828"/>
      <c r="R96" s="828"/>
      <c r="S96" s="828"/>
      <c r="T96" s="817">
        <f t="shared" si="3"/>
        <v>0</v>
      </c>
    </row>
    <row r="97" spans="1:20">
      <c r="A97" s="260" t="s">
        <v>16</v>
      </c>
      <c r="B97" s="689" t="s">
        <v>586</v>
      </c>
      <c r="C97" s="260" t="s">
        <v>6</v>
      </c>
      <c r="D97" s="793" t="s">
        <v>659</v>
      </c>
      <c r="F97" s="828"/>
      <c r="G97" s="828"/>
      <c r="H97" s="828"/>
      <c r="I97" s="828"/>
      <c r="J97" s="828"/>
      <c r="K97" s="828"/>
      <c r="L97" s="817">
        <f t="shared" si="4"/>
        <v>0</v>
      </c>
      <c r="M97" s="187"/>
      <c r="N97" s="828"/>
      <c r="O97" s="828"/>
      <c r="P97" s="828"/>
      <c r="Q97" s="828"/>
      <c r="R97" s="828"/>
      <c r="S97" s="828"/>
      <c r="T97" s="817">
        <f t="shared" si="3"/>
        <v>0</v>
      </c>
    </row>
    <row r="98" spans="1:20">
      <c r="A98" s="260" t="s">
        <v>16</v>
      </c>
      <c r="B98" s="689" t="s">
        <v>587</v>
      </c>
      <c r="C98" s="260" t="s">
        <v>6</v>
      </c>
      <c r="D98" s="793" t="s">
        <v>659</v>
      </c>
      <c r="F98" s="828"/>
      <c r="G98" s="828"/>
      <c r="H98" s="828"/>
      <c r="I98" s="828"/>
      <c r="J98" s="828"/>
      <c r="K98" s="828"/>
      <c r="L98" s="817">
        <f t="shared" si="4"/>
        <v>0</v>
      </c>
      <c r="M98" s="187"/>
      <c r="N98" s="828"/>
      <c r="O98" s="828"/>
      <c r="P98" s="828"/>
      <c r="Q98" s="828"/>
      <c r="R98" s="828"/>
      <c r="S98" s="828"/>
      <c r="T98" s="817">
        <f t="shared" si="3"/>
        <v>0</v>
      </c>
    </row>
    <row r="99" spans="1:20">
      <c r="A99" s="260" t="s">
        <v>16</v>
      </c>
      <c r="B99" s="689" t="s">
        <v>588</v>
      </c>
      <c r="C99" s="260" t="s">
        <v>6</v>
      </c>
      <c r="D99" s="793" t="s">
        <v>659</v>
      </c>
      <c r="F99" s="828"/>
      <c r="G99" s="828"/>
      <c r="H99" s="828"/>
      <c r="I99" s="828"/>
      <c r="J99" s="828"/>
      <c r="K99" s="828"/>
      <c r="L99" s="817">
        <f t="shared" si="4"/>
        <v>0</v>
      </c>
      <c r="M99" s="187"/>
      <c r="N99" s="828"/>
      <c r="O99" s="828"/>
      <c r="P99" s="828"/>
      <c r="Q99" s="828"/>
      <c r="R99" s="828"/>
      <c r="S99" s="828"/>
      <c r="T99" s="817">
        <f t="shared" si="3"/>
        <v>0</v>
      </c>
    </row>
    <row r="100" spans="1:20">
      <c r="A100" s="260" t="s">
        <v>16</v>
      </c>
      <c r="B100" s="689" t="s">
        <v>589</v>
      </c>
      <c r="C100" s="260" t="s">
        <v>6</v>
      </c>
      <c r="D100" s="793" t="s">
        <v>659</v>
      </c>
      <c r="F100" s="828"/>
      <c r="G100" s="828"/>
      <c r="H100" s="828"/>
      <c r="I100" s="828"/>
      <c r="J100" s="828"/>
      <c r="K100" s="828"/>
      <c r="L100" s="817">
        <f t="shared" si="4"/>
        <v>0</v>
      </c>
      <c r="M100" s="187"/>
      <c r="N100" s="828"/>
      <c r="O100" s="828"/>
      <c r="P100" s="828"/>
      <c r="Q100" s="828"/>
      <c r="R100" s="828"/>
      <c r="S100" s="828"/>
      <c r="T100" s="817">
        <f t="shared" si="3"/>
        <v>0</v>
      </c>
    </row>
    <row r="101" spans="1:20">
      <c r="A101" s="260" t="s">
        <v>31</v>
      </c>
      <c r="B101" s="689" t="s">
        <v>283</v>
      </c>
      <c r="C101" s="260" t="s">
        <v>6</v>
      </c>
      <c r="D101" s="793" t="s">
        <v>659</v>
      </c>
      <c r="F101" s="828"/>
      <c r="G101" s="828"/>
      <c r="H101" s="828"/>
      <c r="I101" s="828"/>
      <c r="J101" s="828"/>
      <c r="K101" s="828"/>
      <c r="L101" s="817">
        <f t="shared" si="4"/>
        <v>0</v>
      </c>
      <c r="M101" s="187"/>
      <c r="N101" s="828"/>
      <c r="O101" s="828"/>
      <c r="P101" s="828"/>
      <c r="Q101" s="828"/>
      <c r="R101" s="828"/>
      <c r="S101" s="828"/>
      <c r="T101" s="817">
        <f t="shared" si="3"/>
        <v>0</v>
      </c>
    </row>
    <row r="102" spans="1:20">
      <c r="A102" s="260" t="s">
        <v>19</v>
      </c>
      <c r="B102" s="689" t="s">
        <v>590</v>
      </c>
      <c r="C102" s="260" t="s">
        <v>6</v>
      </c>
      <c r="D102" s="793" t="s">
        <v>659</v>
      </c>
      <c r="F102" s="828"/>
      <c r="G102" s="828"/>
      <c r="H102" s="828"/>
      <c r="I102" s="828"/>
      <c r="J102" s="828"/>
      <c r="K102" s="828"/>
      <c r="L102" s="817">
        <f t="shared" si="4"/>
        <v>0</v>
      </c>
      <c r="M102" s="187"/>
      <c r="N102" s="828"/>
      <c r="O102" s="828"/>
      <c r="P102" s="828"/>
      <c r="Q102" s="828"/>
      <c r="R102" s="828"/>
      <c r="S102" s="828"/>
      <c r="T102" s="817">
        <f t="shared" si="3"/>
        <v>0</v>
      </c>
    </row>
    <row r="103" spans="1:20">
      <c r="A103" s="260" t="s">
        <v>19</v>
      </c>
      <c r="B103" s="689" t="s">
        <v>49</v>
      </c>
      <c r="C103" s="260" t="s">
        <v>8</v>
      </c>
      <c r="D103" s="793" t="s">
        <v>710</v>
      </c>
      <c r="F103" s="828"/>
      <c r="G103" s="828"/>
      <c r="H103" s="828"/>
      <c r="I103" s="828"/>
      <c r="J103" s="828"/>
      <c r="K103" s="828"/>
      <c r="L103" s="817">
        <f t="shared" si="4"/>
        <v>0</v>
      </c>
      <c r="M103" s="187"/>
      <c r="N103" s="828"/>
      <c r="O103" s="828"/>
      <c r="P103" s="828"/>
      <c r="Q103" s="828"/>
      <c r="R103" s="828"/>
      <c r="S103" s="828"/>
      <c r="T103" s="817">
        <f t="shared" si="3"/>
        <v>0</v>
      </c>
    </row>
    <row r="104" spans="1:20">
      <c r="A104" s="260" t="s">
        <v>19</v>
      </c>
      <c r="B104" s="689" t="s">
        <v>50</v>
      </c>
      <c r="C104" s="260" t="s">
        <v>8</v>
      </c>
      <c r="D104" s="793" t="s">
        <v>710</v>
      </c>
      <c r="F104" s="828"/>
      <c r="G104" s="828"/>
      <c r="H104" s="828"/>
      <c r="I104" s="828"/>
      <c r="J104" s="828"/>
      <c r="K104" s="828"/>
      <c r="L104" s="817">
        <f t="shared" si="4"/>
        <v>0</v>
      </c>
      <c r="M104" s="187"/>
      <c r="N104" s="828"/>
      <c r="O104" s="828"/>
      <c r="P104" s="828"/>
      <c r="Q104" s="828"/>
      <c r="R104" s="828"/>
      <c r="S104" s="828"/>
      <c r="T104" s="817">
        <f t="shared" si="3"/>
        <v>0</v>
      </c>
    </row>
    <row r="105" spans="1:20">
      <c r="A105" s="260" t="s">
        <v>18</v>
      </c>
      <c r="B105" s="689" t="s">
        <v>285</v>
      </c>
      <c r="C105" s="260" t="s">
        <v>8</v>
      </c>
      <c r="D105" s="793" t="s">
        <v>659</v>
      </c>
      <c r="F105" s="828"/>
      <c r="G105" s="828"/>
      <c r="H105" s="828"/>
      <c r="I105" s="828"/>
      <c r="J105" s="828"/>
      <c r="K105" s="828"/>
      <c r="L105" s="817">
        <f t="shared" si="4"/>
        <v>0</v>
      </c>
      <c r="M105" s="187"/>
      <c r="N105" s="828"/>
      <c r="O105" s="828"/>
      <c r="P105" s="828"/>
      <c r="Q105" s="828"/>
      <c r="R105" s="828"/>
      <c r="S105" s="828"/>
      <c r="T105" s="817">
        <f t="shared" si="3"/>
        <v>0</v>
      </c>
    </row>
    <row r="106" spans="1:20">
      <c r="A106" s="260" t="s">
        <v>18</v>
      </c>
      <c r="B106" s="689" t="s">
        <v>286</v>
      </c>
      <c r="C106" s="260" t="s">
        <v>8</v>
      </c>
      <c r="D106" s="793" t="s">
        <v>659</v>
      </c>
      <c r="F106" s="828"/>
      <c r="G106" s="828"/>
      <c r="H106" s="828"/>
      <c r="I106" s="828"/>
      <c r="J106" s="828"/>
      <c r="K106" s="828"/>
      <c r="L106" s="817">
        <f t="shared" si="4"/>
        <v>0</v>
      </c>
      <c r="M106" s="187"/>
      <c r="N106" s="828"/>
      <c r="O106" s="828"/>
      <c r="P106" s="828"/>
      <c r="Q106" s="828"/>
      <c r="R106" s="828"/>
      <c r="S106" s="828"/>
      <c r="T106" s="817">
        <f t="shared" si="3"/>
        <v>0</v>
      </c>
    </row>
  </sheetData>
  <mergeCells count="2">
    <mergeCell ref="F3:L3"/>
    <mergeCell ref="N3:T3"/>
  </mergeCells>
  <pageMargins left="0.31496062992125984" right="0.11811023622047245" top="0.59055118110236227" bottom="0.35433070866141736" header="0.31496062992125984" footer="0.11811023622047245"/>
  <pageSetup paperSize="8" scale="55" orientation="landscape" r:id="rId1"/>
  <headerFooter>
    <oddHeader>&amp;R&amp;"Verdana,Bold"&amp;14&amp;A</oddHeader>
    <oddFooter>&amp;L&amp;D &amp;T&amp;C&amp;Z&amp;F&amp;R&amp;A</oddFooter>
  </headerFooter>
  <rowBreaks count="1" manualBreakCount="1">
    <brk id="81" max="16383" man="1"/>
  </rowBreaks>
</worksheet>
</file>

<file path=xl/worksheets/sheet77.xml><?xml version="1.0" encoding="utf-8"?>
<worksheet xmlns="http://schemas.openxmlformats.org/spreadsheetml/2006/main" xmlns:r="http://schemas.openxmlformats.org/officeDocument/2006/relationships">
  <sheetPr>
    <tabColor theme="9" tint="0.39997558519241921"/>
    <pageSetUpPr fitToPage="1"/>
  </sheetPr>
  <dimension ref="A1:DS106"/>
  <sheetViews>
    <sheetView zoomScale="55" zoomScaleNormal="55" zoomScaleSheetLayoutView="80" workbookViewId="0"/>
  </sheetViews>
  <sheetFormatPr defaultRowHeight="12.75"/>
  <cols>
    <col min="1" max="1" width="18" style="128" customWidth="1"/>
    <col min="2" max="2" width="38.375" style="128" bestFit="1" customWidth="1"/>
    <col min="3" max="3" width="8.5" style="130" bestFit="1" customWidth="1"/>
    <col min="4" max="4" width="11.125" style="978" bestFit="1" customWidth="1"/>
    <col min="5" max="5" width="2.125" style="128" customWidth="1"/>
    <col min="6" max="6" width="9.75" style="128" customWidth="1"/>
    <col min="7" max="7" width="10.625" style="128" customWidth="1"/>
    <col min="8" max="99" width="7.375" style="128" customWidth="1"/>
    <col min="100" max="100" width="7.375" style="984" customWidth="1"/>
    <col min="101" max="115" width="7.375" style="128" customWidth="1"/>
    <col min="116" max="116" width="9" style="128"/>
    <col min="117" max="117" width="15.625" style="128" customWidth="1"/>
    <col min="118" max="16384" width="9" style="128"/>
  </cols>
  <sheetData>
    <row r="1" spans="1:123" ht="15">
      <c r="A1" s="1038" t="s">
        <v>869</v>
      </c>
      <c r="D1" s="1220"/>
    </row>
    <row r="2" spans="1:123" ht="15">
      <c r="A2" s="1038" t="str">
        <f>Cover!D13</f>
        <v>[DNO]</v>
      </c>
    </row>
    <row r="3" spans="1:123" ht="15">
      <c r="A3" s="767">
        <f>Cover!D15</f>
        <v>2012</v>
      </c>
    </row>
    <row r="4" spans="1:123">
      <c r="A4" s="260"/>
      <c r="B4" s="260"/>
      <c r="C4" s="689"/>
      <c r="D4" s="830"/>
      <c r="F4" s="260" t="s">
        <v>747</v>
      </c>
      <c r="G4" s="260"/>
      <c r="H4" s="830" t="s">
        <v>748</v>
      </c>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G4" s="831"/>
      <c r="CH4" s="831"/>
      <c r="CI4" s="831"/>
      <c r="CJ4" s="831"/>
      <c r="CK4" s="831"/>
      <c r="CL4" s="831"/>
      <c r="CM4" s="831"/>
      <c r="CN4" s="831"/>
      <c r="CO4" s="831"/>
      <c r="CP4" s="831"/>
      <c r="CQ4" s="831"/>
      <c r="CR4" s="831"/>
      <c r="CS4" s="831"/>
      <c r="CT4" s="831"/>
      <c r="CU4" s="831"/>
      <c r="CV4" s="831"/>
      <c r="CW4" s="831"/>
      <c r="CX4" s="831"/>
      <c r="CY4" s="831"/>
      <c r="CZ4" s="831"/>
      <c r="DA4" s="831"/>
      <c r="DB4" s="831"/>
      <c r="DC4" s="831"/>
      <c r="DD4" s="831"/>
      <c r="DE4" s="831"/>
      <c r="DF4" s="831"/>
      <c r="DG4" s="831"/>
      <c r="DH4" s="831"/>
      <c r="DI4" s="831"/>
      <c r="DJ4" s="831"/>
      <c r="DK4" s="832"/>
    </row>
    <row r="5" spans="1:123" ht="38.25">
      <c r="A5" s="125" t="s">
        <v>651</v>
      </c>
      <c r="B5" s="125" t="s">
        <v>652</v>
      </c>
      <c r="C5" s="125" t="s">
        <v>650</v>
      </c>
      <c r="D5" s="1461" t="s">
        <v>653</v>
      </c>
      <c r="F5" s="833" t="s">
        <v>749</v>
      </c>
      <c r="G5" s="833" t="s">
        <v>750</v>
      </c>
      <c r="H5" s="776" t="s">
        <v>751</v>
      </c>
      <c r="I5" s="776">
        <v>1920</v>
      </c>
      <c r="J5" s="776">
        <v>1921</v>
      </c>
      <c r="K5" s="776">
        <v>1922</v>
      </c>
      <c r="L5" s="776">
        <v>1923</v>
      </c>
      <c r="M5" s="776">
        <v>1924</v>
      </c>
      <c r="N5" s="776">
        <v>1925</v>
      </c>
      <c r="O5" s="776">
        <v>1926</v>
      </c>
      <c r="P5" s="776">
        <v>1927</v>
      </c>
      <c r="Q5" s="776">
        <v>1928</v>
      </c>
      <c r="R5" s="776">
        <v>1929</v>
      </c>
      <c r="S5" s="776">
        <v>1930</v>
      </c>
      <c r="T5" s="776">
        <v>1931</v>
      </c>
      <c r="U5" s="776">
        <v>1932</v>
      </c>
      <c r="V5" s="776">
        <v>1933</v>
      </c>
      <c r="W5" s="776">
        <v>1934</v>
      </c>
      <c r="X5" s="776">
        <v>1935</v>
      </c>
      <c r="Y5" s="776">
        <v>1936</v>
      </c>
      <c r="Z5" s="776">
        <v>1937</v>
      </c>
      <c r="AA5" s="776">
        <v>1938</v>
      </c>
      <c r="AB5" s="776">
        <v>1939</v>
      </c>
      <c r="AC5" s="776">
        <v>1940</v>
      </c>
      <c r="AD5" s="776">
        <v>1941</v>
      </c>
      <c r="AE5" s="776">
        <v>1942</v>
      </c>
      <c r="AF5" s="776">
        <v>1943</v>
      </c>
      <c r="AG5" s="776">
        <v>1944</v>
      </c>
      <c r="AH5" s="776">
        <v>1945</v>
      </c>
      <c r="AI5" s="776">
        <v>1946</v>
      </c>
      <c r="AJ5" s="776">
        <v>1947</v>
      </c>
      <c r="AK5" s="776">
        <v>1948</v>
      </c>
      <c r="AL5" s="776">
        <v>1949</v>
      </c>
      <c r="AM5" s="776">
        <v>1950</v>
      </c>
      <c r="AN5" s="776">
        <v>1951</v>
      </c>
      <c r="AO5" s="776">
        <v>1952</v>
      </c>
      <c r="AP5" s="776">
        <v>1953</v>
      </c>
      <c r="AQ5" s="776">
        <v>1954</v>
      </c>
      <c r="AR5" s="776">
        <v>1955</v>
      </c>
      <c r="AS5" s="776">
        <v>1956</v>
      </c>
      <c r="AT5" s="776">
        <v>1957</v>
      </c>
      <c r="AU5" s="776">
        <v>1958</v>
      </c>
      <c r="AV5" s="776">
        <v>1959</v>
      </c>
      <c r="AW5" s="776">
        <v>1960</v>
      </c>
      <c r="AX5" s="776">
        <v>1961</v>
      </c>
      <c r="AY5" s="776">
        <v>1962</v>
      </c>
      <c r="AZ5" s="776">
        <v>1963</v>
      </c>
      <c r="BA5" s="776">
        <v>1964</v>
      </c>
      <c r="BB5" s="776">
        <v>1965</v>
      </c>
      <c r="BC5" s="776">
        <v>1966</v>
      </c>
      <c r="BD5" s="776">
        <v>1967</v>
      </c>
      <c r="BE5" s="776">
        <v>1968</v>
      </c>
      <c r="BF5" s="776">
        <v>1969</v>
      </c>
      <c r="BG5" s="776">
        <v>1970</v>
      </c>
      <c r="BH5" s="776">
        <v>1971</v>
      </c>
      <c r="BI5" s="776">
        <v>1972</v>
      </c>
      <c r="BJ5" s="776">
        <v>1973</v>
      </c>
      <c r="BK5" s="776">
        <v>1974</v>
      </c>
      <c r="BL5" s="776">
        <v>1975</v>
      </c>
      <c r="BM5" s="776">
        <v>1976</v>
      </c>
      <c r="BN5" s="776">
        <v>1977</v>
      </c>
      <c r="BO5" s="776">
        <v>1978</v>
      </c>
      <c r="BP5" s="776">
        <v>1979</v>
      </c>
      <c r="BQ5" s="776">
        <v>1980</v>
      </c>
      <c r="BR5" s="776">
        <v>1981</v>
      </c>
      <c r="BS5" s="776">
        <v>1982</v>
      </c>
      <c r="BT5" s="776">
        <v>1983</v>
      </c>
      <c r="BU5" s="776">
        <v>1984</v>
      </c>
      <c r="BV5" s="776">
        <v>1985</v>
      </c>
      <c r="BW5" s="776">
        <v>1986</v>
      </c>
      <c r="BX5" s="776">
        <v>1987</v>
      </c>
      <c r="BY5" s="776">
        <v>1988</v>
      </c>
      <c r="BZ5" s="776">
        <v>1989</v>
      </c>
      <c r="CA5" s="776">
        <v>1990</v>
      </c>
      <c r="CB5" s="776">
        <v>1991</v>
      </c>
      <c r="CC5" s="776">
        <v>1992</v>
      </c>
      <c r="CD5" s="776">
        <v>1993</v>
      </c>
      <c r="CE5" s="776">
        <v>1994</v>
      </c>
      <c r="CF5" s="776">
        <v>1995</v>
      </c>
      <c r="CG5" s="776">
        <v>1996</v>
      </c>
      <c r="CH5" s="776">
        <v>1997</v>
      </c>
      <c r="CI5" s="776">
        <v>1998</v>
      </c>
      <c r="CJ5" s="776">
        <v>1999</v>
      </c>
      <c r="CK5" s="776">
        <v>2000</v>
      </c>
      <c r="CL5" s="776">
        <v>2001</v>
      </c>
      <c r="CM5" s="776">
        <v>2002</v>
      </c>
      <c r="CN5" s="776">
        <v>2003</v>
      </c>
      <c r="CO5" s="776">
        <v>2004</v>
      </c>
      <c r="CP5" s="776">
        <v>2005</v>
      </c>
      <c r="CQ5" s="776">
        <v>2006</v>
      </c>
      <c r="CR5" s="776">
        <v>2007</v>
      </c>
      <c r="CS5" s="776">
        <v>2008</v>
      </c>
      <c r="CT5" s="776">
        <v>2009</v>
      </c>
      <c r="CU5" s="776">
        <v>2010</v>
      </c>
      <c r="CV5" s="776">
        <v>2011</v>
      </c>
      <c r="CW5" s="776">
        <v>2012</v>
      </c>
      <c r="CX5" s="776">
        <v>2013</v>
      </c>
      <c r="CY5" s="776">
        <v>2014</v>
      </c>
      <c r="CZ5" s="776">
        <v>2015</v>
      </c>
      <c r="DA5" s="776">
        <v>2016</v>
      </c>
      <c r="DB5" s="776">
        <v>2017</v>
      </c>
      <c r="DC5" s="776">
        <v>2018</v>
      </c>
      <c r="DD5" s="776">
        <v>2019</v>
      </c>
      <c r="DE5" s="776">
        <v>2020</v>
      </c>
      <c r="DF5" s="776">
        <v>2021</v>
      </c>
      <c r="DG5" s="776">
        <v>2022</v>
      </c>
      <c r="DH5" s="776">
        <v>2023</v>
      </c>
      <c r="DI5" s="776">
        <v>2024</v>
      </c>
      <c r="DJ5" s="776">
        <v>2025</v>
      </c>
      <c r="DK5" s="776" t="s">
        <v>2</v>
      </c>
      <c r="DM5" s="834" t="s">
        <v>752</v>
      </c>
    </row>
    <row r="6" spans="1:123">
      <c r="A6" s="260" t="s">
        <v>21</v>
      </c>
      <c r="B6" s="689" t="s">
        <v>250</v>
      </c>
      <c r="C6" s="260" t="s">
        <v>10</v>
      </c>
      <c r="D6" s="1221" t="s">
        <v>710</v>
      </c>
      <c r="F6" s="835"/>
      <c r="G6" s="836"/>
      <c r="H6" s="836"/>
      <c r="I6" s="836"/>
      <c r="J6" s="836"/>
      <c r="K6" s="836"/>
      <c r="L6" s="836"/>
      <c r="M6" s="836"/>
      <c r="N6" s="836"/>
      <c r="O6" s="836"/>
      <c r="P6" s="836"/>
      <c r="Q6" s="836"/>
      <c r="R6" s="836"/>
      <c r="S6" s="836"/>
      <c r="T6" s="837"/>
      <c r="U6" s="837"/>
      <c r="V6" s="837"/>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38"/>
      <c r="AZ6" s="838"/>
      <c r="BA6" s="838"/>
      <c r="BB6" s="838"/>
      <c r="BC6" s="838"/>
      <c r="BD6" s="838"/>
      <c r="BE6" s="838"/>
      <c r="BF6" s="838"/>
      <c r="BG6" s="838"/>
      <c r="BH6" s="838"/>
      <c r="BI6" s="838"/>
      <c r="BJ6" s="838"/>
      <c r="BK6" s="838"/>
      <c r="BL6" s="838"/>
      <c r="BM6" s="838"/>
      <c r="BN6" s="838"/>
      <c r="BO6" s="838"/>
      <c r="BP6" s="838"/>
      <c r="BQ6" s="838"/>
      <c r="BR6" s="838"/>
      <c r="BS6" s="838"/>
      <c r="BT6" s="838"/>
      <c r="BU6" s="838"/>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9"/>
      <c r="CX6" s="839"/>
      <c r="CY6" s="839"/>
      <c r="CZ6" s="839"/>
      <c r="DA6" s="839"/>
      <c r="DB6" s="839"/>
      <c r="DC6" s="839"/>
      <c r="DD6" s="839"/>
      <c r="DE6" s="839"/>
      <c r="DF6" s="839"/>
      <c r="DG6" s="839"/>
      <c r="DH6" s="839"/>
      <c r="DI6" s="839"/>
      <c r="DJ6" s="839"/>
      <c r="DK6" s="840"/>
      <c r="DM6" s="936"/>
      <c r="DP6" s="710"/>
      <c r="DQ6" s="710"/>
      <c r="DR6" s="710"/>
      <c r="DS6" s="710"/>
    </row>
    <row r="7" spans="1:123">
      <c r="A7" s="260" t="s">
        <v>21</v>
      </c>
      <c r="B7" s="689" t="s">
        <v>13</v>
      </c>
      <c r="C7" s="260" t="s">
        <v>10</v>
      </c>
      <c r="D7" s="1221" t="s">
        <v>659</v>
      </c>
      <c r="F7" s="842"/>
      <c r="G7" s="842"/>
      <c r="H7" s="842"/>
      <c r="I7" s="842"/>
      <c r="J7" s="842"/>
      <c r="K7" s="842"/>
      <c r="L7" s="842"/>
      <c r="M7" s="842"/>
      <c r="N7" s="842"/>
      <c r="O7" s="842"/>
      <c r="P7" s="842"/>
      <c r="Q7" s="842"/>
      <c r="R7" s="842"/>
      <c r="S7" s="842"/>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4">
        <f>SUM(H7:CV7)</f>
        <v>0</v>
      </c>
      <c r="DM7" s="841" t="str">
        <f>IF(DK7='V1 - Total Asset Movement'!G7,"OK","Error")</f>
        <v>OK</v>
      </c>
      <c r="DP7" s="710"/>
      <c r="DQ7" s="710"/>
      <c r="DR7" s="710"/>
      <c r="DS7" s="710"/>
    </row>
    <row r="8" spans="1:123">
      <c r="A8" s="260" t="s">
        <v>21</v>
      </c>
      <c r="B8" s="689" t="s">
        <v>251</v>
      </c>
      <c r="C8" s="260" t="s">
        <v>10</v>
      </c>
      <c r="D8" s="1221" t="s">
        <v>659</v>
      </c>
      <c r="F8" s="842"/>
      <c r="G8" s="842"/>
      <c r="H8" s="842"/>
      <c r="I8" s="842"/>
      <c r="J8" s="842"/>
      <c r="K8" s="842"/>
      <c r="L8" s="842"/>
      <c r="M8" s="842"/>
      <c r="N8" s="842"/>
      <c r="O8" s="842"/>
      <c r="P8" s="842"/>
      <c r="Q8" s="842"/>
      <c r="R8" s="842"/>
      <c r="S8" s="842"/>
      <c r="T8" s="843"/>
      <c r="U8" s="843"/>
      <c r="V8" s="843"/>
      <c r="W8" s="843"/>
      <c r="X8" s="843"/>
      <c r="Y8" s="843"/>
      <c r="Z8" s="843"/>
      <c r="AA8" s="843"/>
      <c r="AB8" s="843"/>
      <c r="AC8" s="843"/>
      <c r="AD8" s="843"/>
      <c r="AE8" s="843"/>
      <c r="AF8" s="843"/>
      <c r="AG8" s="843"/>
      <c r="AH8" s="843"/>
      <c r="AI8" s="843"/>
      <c r="AJ8" s="843"/>
      <c r="AK8" s="843"/>
      <c r="AL8" s="843"/>
      <c r="AM8" s="843"/>
      <c r="AN8" s="843"/>
      <c r="AO8" s="843"/>
      <c r="AP8" s="843"/>
      <c r="AQ8" s="843"/>
      <c r="AR8" s="843"/>
      <c r="AS8" s="843"/>
      <c r="AT8" s="843"/>
      <c r="AU8" s="843"/>
      <c r="AV8" s="843"/>
      <c r="AW8" s="843"/>
      <c r="AX8" s="843"/>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3"/>
      <c r="DD8" s="843"/>
      <c r="DE8" s="843"/>
      <c r="DF8" s="843"/>
      <c r="DG8" s="843"/>
      <c r="DH8" s="843"/>
      <c r="DI8" s="843"/>
      <c r="DJ8" s="843"/>
      <c r="DK8" s="844">
        <f t="shared" ref="DK8:DK71" si="0">SUM(H8:CV8)</f>
        <v>0</v>
      </c>
      <c r="DM8" s="841" t="str">
        <f>IF(DK8='V1 - Total Asset Movement'!G8,"OK","Error")</f>
        <v>OK</v>
      </c>
      <c r="DP8" s="710"/>
      <c r="DQ8" s="710"/>
      <c r="DR8" s="710"/>
      <c r="DS8" s="710"/>
    </row>
    <row r="9" spans="1:123">
      <c r="A9" s="260" t="s">
        <v>14</v>
      </c>
      <c r="B9" s="689" t="s">
        <v>22</v>
      </c>
      <c r="C9" s="260" t="s">
        <v>10</v>
      </c>
      <c r="D9" s="1221" t="s">
        <v>710</v>
      </c>
      <c r="F9" s="842"/>
      <c r="G9" s="842"/>
      <c r="H9" s="842"/>
      <c r="I9" s="842"/>
      <c r="J9" s="842"/>
      <c r="K9" s="842"/>
      <c r="L9" s="842"/>
      <c r="M9" s="842"/>
      <c r="N9" s="842"/>
      <c r="O9" s="842"/>
      <c r="P9" s="842"/>
      <c r="Q9" s="842"/>
      <c r="R9" s="842"/>
      <c r="S9" s="842"/>
      <c r="T9" s="843"/>
      <c r="U9" s="843"/>
      <c r="V9" s="843"/>
      <c r="W9" s="843"/>
      <c r="X9" s="843"/>
      <c r="Y9" s="843"/>
      <c r="Z9" s="843"/>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4">
        <f t="shared" si="0"/>
        <v>0</v>
      </c>
      <c r="DM9" s="841" t="str">
        <f>IF(DK9='V1 - Total Asset Movement'!G9,"OK","Error")</f>
        <v>OK</v>
      </c>
      <c r="DP9" s="710"/>
      <c r="DQ9" s="710"/>
      <c r="DR9" s="710"/>
      <c r="DS9" s="710"/>
    </row>
    <row r="10" spans="1:123">
      <c r="A10" s="260" t="s">
        <v>14</v>
      </c>
      <c r="B10" s="689" t="s">
        <v>23</v>
      </c>
      <c r="C10" s="260" t="s">
        <v>10</v>
      </c>
      <c r="D10" s="1221" t="s">
        <v>710</v>
      </c>
      <c r="F10" s="842"/>
      <c r="G10" s="842"/>
      <c r="H10" s="842"/>
      <c r="I10" s="842"/>
      <c r="J10" s="842"/>
      <c r="K10" s="842"/>
      <c r="L10" s="842"/>
      <c r="M10" s="842"/>
      <c r="N10" s="842"/>
      <c r="O10" s="842"/>
      <c r="P10" s="842"/>
      <c r="Q10" s="842"/>
      <c r="R10" s="842"/>
      <c r="S10" s="842"/>
      <c r="T10" s="843"/>
      <c r="U10" s="843"/>
      <c r="V10" s="843"/>
      <c r="W10" s="843"/>
      <c r="X10" s="843"/>
      <c r="Y10" s="843"/>
      <c r="Z10" s="843"/>
      <c r="AA10" s="843"/>
      <c r="AB10" s="843"/>
      <c r="AC10" s="843"/>
      <c r="AD10" s="843"/>
      <c r="AE10" s="843"/>
      <c r="AF10" s="843"/>
      <c r="AG10" s="843"/>
      <c r="AH10" s="843"/>
      <c r="AI10" s="843"/>
      <c r="AJ10" s="843"/>
      <c r="AK10" s="843"/>
      <c r="AL10" s="843"/>
      <c r="AM10" s="843"/>
      <c r="AN10" s="843"/>
      <c r="AO10" s="843"/>
      <c r="AP10" s="843"/>
      <c r="AQ10" s="843"/>
      <c r="AR10" s="843"/>
      <c r="AS10" s="843"/>
      <c r="AT10" s="843"/>
      <c r="AU10" s="843"/>
      <c r="AV10" s="843"/>
      <c r="AW10" s="843"/>
      <c r="AX10" s="843"/>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3"/>
      <c r="DD10" s="843"/>
      <c r="DE10" s="843"/>
      <c r="DF10" s="843"/>
      <c r="DG10" s="843"/>
      <c r="DH10" s="843"/>
      <c r="DI10" s="843"/>
      <c r="DJ10" s="843"/>
      <c r="DK10" s="844">
        <f t="shared" si="0"/>
        <v>0</v>
      </c>
      <c r="DM10" s="841" t="str">
        <f>IF(DK10='V1 - Total Asset Movement'!G10,"OK","Error")</f>
        <v>OK</v>
      </c>
      <c r="DP10" s="710"/>
      <c r="DQ10" s="710"/>
      <c r="DR10" s="710"/>
      <c r="DS10" s="710"/>
    </row>
    <row r="11" spans="1:123">
      <c r="A11" s="260" t="s">
        <v>14</v>
      </c>
      <c r="B11" s="689" t="s">
        <v>24</v>
      </c>
      <c r="C11" s="260" t="s">
        <v>10</v>
      </c>
      <c r="D11" s="1221" t="s">
        <v>710</v>
      </c>
      <c r="F11" s="842"/>
      <c r="G11" s="842"/>
      <c r="H11" s="842"/>
      <c r="I11" s="842"/>
      <c r="J11" s="842"/>
      <c r="K11" s="842"/>
      <c r="L11" s="842"/>
      <c r="M11" s="842"/>
      <c r="N11" s="842"/>
      <c r="O11" s="842"/>
      <c r="P11" s="842"/>
      <c r="Q11" s="842"/>
      <c r="R11" s="842"/>
      <c r="S11" s="842"/>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3"/>
      <c r="AQ11" s="843"/>
      <c r="AR11" s="843"/>
      <c r="AS11" s="843"/>
      <c r="AT11" s="843"/>
      <c r="AU11" s="843"/>
      <c r="AV11" s="843"/>
      <c r="AW11" s="843"/>
      <c r="AX11" s="843"/>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3"/>
      <c r="DD11" s="843"/>
      <c r="DE11" s="843"/>
      <c r="DF11" s="843"/>
      <c r="DG11" s="843"/>
      <c r="DH11" s="843"/>
      <c r="DI11" s="843"/>
      <c r="DJ11" s="843"/>
      <c r="DK11" s="844">
        <f t="shared" si="0"/>
        <v>0</v>
      </c>
      <c r="DM11" s="841" t="str">
        <f>IF(DK11='V1 - Total Asset Movement'!G11,"OK","Error")</f>
        <v>OK</v>
      </c>
      <c r="DP11" s="710"/>
      <c r="DQ11" s="710"/>
      <c r="DR11" s="710"/>
      <c r="DS11" s="710"/>
    </row>
    <row r="12" spans="1:123">
      <c r="A12" s="260" t="s">
        <v>14</v>
      </c>
      <c r="B12" s="689" t="s">
        <v>554</v>
      </c>
      <c r="C12" s="260" t="s">
        <v>10</v>
      </c>
      <c r="D12" s="1311" t="s">
        <v>860</v>
      </c>
      <c r="F12" s="842"/>
      <c r="G12" s="842"/>
      <c r="H12" s="842"/>
      <c r="I12" s="842"/>
      <c r="J12" s="842"/>
      <c r="K12" s="842"/>
      <c r="L12" s="842"/>
      <c r="M12" s="842"/>
      <c r="N12" s="842"/>
      <c r="O12" s="842"/>
      <c r="P12" s="842"/>
      <c r="Q12" s="842"/>
      <c r="R12" s="842"/>
      <c r="S12" s="842"/>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3"/>
      <c r="DD12" s="843"/>
      <c r="DE12" s="843"/>
      <c r="DF12" s="843"/>
      <c r="DG12" s="843"/>
      <c r="DH12" s="843"/>
      <c r="DI12" s="843"/>
      <c r="DJ12" s="843"/>
      <c r="DK12" s="844">
        <f t="shared" si="0"/>
        <v>0</v>
      </c>
      <c r="DM12" s="841" t="str">
        <f>IF(DK12='V1 - Total Asset Movement'!G12,"OK","Error")</f>
        <v>OK</v>
      </c>
      <c r="DP12" s="710"/>
      <c r="DQ12" s="710"/>
      <c r="DR12" s="710"/>
      <c r="DS12" s="710"/>
    </row>
    <row r="13" spans="1:123">
      <c r="A13" s="260" t="s">
        <v>14</v>
      </c>
      <c r="B13" s="689" t="s">
        <v>20</v>
      </c>
      <c r="C13" s="260" t="s">
        <v>10</v>
      </c>
      <c r="D13" s="1312" t="s">
        <v>659</v>
      </c>
      <c r="F13" s="842"/>
      <c r="G13" s="842"/>
      <c r="H13" s="842"/>
      <c r="I13" s="842"/>
      <c r="J13" s="842"/>
      <c r="K13" s="842"/>
      <c r="L13" s="842"/>
      <c r="M13" s="842"/>
      <c r="N13" s="842"/>
      <c r="O13" s="842"/>
      <c r="P13" s="842"/>
      <c r="Q13" s="842"/>
      <c r="R13" s="842"/>
      <c r="S13" s="842"/>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3"/>
      <c r="DD13" s="843"/>
      <c r="DE13" s="843"/>
      <c r="DF13" s="843"/>
      <c r="DG13" s="843"/>
      <c r="DH13" s="843"/>
      <c r="DI13" s="843"/>
      <c r="DJ13" s="843"/>
      <c r="DK13" s="844">
        <f t="shared" si="0"/>
        <v>0</v>
      </c>
      <c r="DM13" s="841" t="str">
        <f>IF(DK13='V1 - Total Asset Movement'!G13,"OK","Error")</f>
        <v>OK</v>
      </c>
      <c r="DP13" s="710"/>
      <c r="DQ13" s="710"/>
      <c r="DR13" s="710"/>
      <c r="DS13" s="710"/>
    </row>
    <row r="14" spans="1:123">
      <c r="A14" s="260" t="s">
        <v>14</v>
      </c>
      <c r="B14" s="38" t="s">
        <v>252</v>
      </c>
      <c r="C14" s="260" t="s">
        <v>10</v>
      </c>
      <c r="D14" s="1313" t="s">
        <v>659</v>
      </c>
      <c r="F14" s="842"/>
      <c r="G14" s="842"/>
      <c r="H14" s="842"/>
      <c r="I14" s="842"/>
      <c r="J14" s="842"/>
      <c r="K14" s="842"/>
      <c r="L14" s="842"/>
      <c r="M14" s="842"/>
      <c r="N14" s="842"/>
      <c r="O14" s="842"/>
      <c r="P14" s="842"/>
      <c r="Q14" s="842"/>
      <c r="R14" s="842"/>
      <c r="S14" s="842"/>
      <c r="T14" s="843"/>
      <c r="U14" s="843"/>
      <c r="V14" s="843"/>
      <c r="W14" s="843"/>
      <c r="X14" s="843"/>
      <c r="Y14" s="843"/>
      <c r="Z14" s="843"/>
      <c r="AA14" s="843"/>
      <c r="AB14" s="843"/>
      <c r="AC14" s="843"/>
      <c r="AD14" s="843"/>
      <c r="AE14" s="843"/>
      <c r="AF14" s="843"/>
      <c r="AG14" s="843"/>
      <c r="AH14" s="843"/>
      <c r="AI14" s="843"/>
      <c r="AJ14" s="843"/>
      <c r="AK14" s="843"/>
      <c r="AL14" s="843"/>
      <c r="AM14" s="843"/>
      <c r="AN14" s="843"/>
      <c r="AO14" s="843"/>
      <c r="AP14" s="843"/>
      <c r="AQ14" s="843"/>
      <c r="AR14" s="843"/>
      <c r="AS14" s="843"/>
      <c r="AT14" s="843"/>
      <c r="AU14" s="843"/>
      <c r="AV14" s="843"/>
      <c r="AW14" s="843"/>
      <c r="AX14" s="843"/>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3"/>
      <c r="DD14" s="843"/>
      <c r="DE14" s="843"/>
      <c r="DF14" s="843"/>
      <c r="DG14" s="843"/>
      <c r="DH14" s="843"/>
      <c r="DI14" s="843"/>
      <c r="DJ14" s="843"/>
      <c r="DK14" s="844">
        <f t="shared" si="0"/>
        <v>0</v>
      </c>
      <c r="DM14" s="841" t="str">
        <f>IF(DK14='V1 - Total Asset Movement'!G14,"OK","Error")</f>
        <v>OK</v>
      </c>
      <c r="DP14" s="710"/>
      <c r="DQ14" s="710"/>
      <c r="DR14" s="710"/>
      <c r="DS14" s="710"/>
    </row>
    <row r="15" spans="1:123">
      <c r="A15" s="260" t="s">
        <v>16</v>
      </c>
      <c r="B15" s="689" t="s">
        <v>25</v>
      </c>
      <c r="C15" s="260" t="s">
        <v>10</v>
      </c>
      <c r="D15" s="1221" t="s">
        <v>659</v>
      </c>
      <c r="F15" s="842"/>
      <c r="G15" s="842"/>
      <c r="H15" s="842"/>
      <c r="I15" s="842"/>
      <c r="J15" s="842"/>
      <c r="K15" s="842"/>
      <c r="L15" s="842"/>
      <c r="M15" s="842"/>
      <c r="N15" s="842"/>
      <c r="O15" s="842"/>
      <c r="P15" s="842"/>
      <c r="Q15" s="842"/>
      <c r="R15" s="842"/>
      <c r="S15" s="842"/>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3"/>
      <c r="DD15" s="843"/>
      <c r="DE15" s="843"/>
      <c r="DF15" s="843"/>
      <c r="DG15" s="843"/>
      <c r="DH15" s="843"/>
      <c r="DI15" s="843"/>
      <c r="DJ15" s="843"/>
      <c r="DK15" s="844">
        <f t="shared" si="0"/>
        <v>0</v>
      </c>
      <c r="DM15" s="841" t="str">
        <f>IF(DK15='V1 - Total Asset Movement'!G15,"OK","Error")</f>
        <v>OK</v>
      </c>
      <c r="DP15" s="710"/>
      <c r="DQ15" s="710"/>
      <c r="DR15" s="710"/>
      <c r="DS15" s="710"/>
    </row>
    <row r="16" spans="1:123">
      <c r="A16" s="260" t="s">
        <v>16</v>
      </c>
      <c r="B16" s="689" t="s">
        <v>26</v>
      </c>
      <c r="C16" s="260" t="s">
        <v>10</v>
      </c>
      <c r="D16" s="1221" t="s">
        <v>659</v>
      </c>
      <c r="F16" s="842"/>
      <c r="G16" s="842"/>
      <c r="H16" s="842"/>
      <c r="I16" s="842"/>
      <c r="J16" s="842"/>
      <c r="K16" s="842"/>
      <c r="L16" s="842"/>
      <c r="M16" s="842"/>
      <c r="N16" s="842"/>
      <c r="O16" s="842"/>
      <c r="P16" s="842"/>
      <c r="Q16" s="842"/>
      <c r="R16" s="842"/>
      <c r="S16" s="842"/>
      <c r="T16" s="843"/>
      <c r="U16" s="843"/>
      <c r="V16" s="843"/>
      <c r="W16" s="843"/>
      <c r="X16" s="843"/>
      <c r="Y16" s="843"/>
      <c r="Z16" s="843"/>
      <c r="AA16" s="843"/>
      <c r="AB16" s="843"/>
      <c r="AC16" s="843"/>
      <c r="AD16" s="843"/>
      <c r="AE16" s="843"/>
      <c r="AF16" s="843"/>
      <c r="AG16" s="843"/>
      <c r="AH16" s="843"/>
      <c r="AI16" s="843"/>
      <c r="AJ16" s="843"/>
      <c r="AK16" s="843"/>
      <c r="AL16" s="843"/>
      <c r="AM16" s="843"/>
      <c r="AN16" s="843"/>
      <c r="AO16" s="843"/>
      <c r="AP16" s="843"/>
      <c r="AQ16" s="843"/>
      <c r="AR16" s="843"/>
      <c r="AS16" s="843"/>
      <c r="AT16" s="843"/>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3"/>
      <c r="CZ16" s="843"/>
      <c r="DA16" s="843"/>
      <c r="DB16" s="843"/>
      <c r="DC16" s="843"/>
      <c r="DD16" s="843"/>
      <c r="DE16" s="843"/>
      <c r="DF16" s="843"/>
      <c r="DG16" s="843"/>
      <c r="DH16" s="843"/>
      <c r="DI16" s="843"/>
      <c r="DJ16" s="843"/>
      <c r="DK16" s="844">
        <f t="shared" si="0"/>
        <v>0</v>
      </c>
      <c r="DM16" s="841" t="str">
        <f>IF(DK16='V1 - Total Asset Movement'!G16,"OK","Error")</f>
        <v>OK</v>
      </c>
      <c r="DP16" s="710"/>
      <c r="DQ16" s="710"/>
      <c r="DR16" s="710"/>
      <c r="DS16" s="710"/>
    </row>
    <row r="17" spans="1:123">
      <c r="A17" s="260" t="s">
        <v>16</v>
      </c>
      <c r="B17" s="689" t="s">
        <v>555</v>
      </c>
      <c r="C17" s="260" t="s">
        <v>10</v>
      </c>
      <c r="D17" s="1221" t="s">
        <v>659</v>
      </c>
      <c r="F17" s="842"/>
      <c r="G17" s="842"/>
      <c r="H17" s="842"/>
      <c r="I17" s="842"/>
      <c r="J17" s="842"/>
      <c r="K17" s="842"/>
      <c r="L17" s="842"/>
      <c r="M17" s="842"/>
      <c r="N17" s="842"/>
      <c r="O17" s="842"/>
      <c r="P17" s="842"/>
      <c r="Q17" s="842"/>
      <c r="R17" s="842"/>
      <c r="S17" s="842"/>
      <c r="T17" s="843"/>
      <c r="U17" s="843"/>
      <c r="V17" s="843"/>
      <c r="W17" s="843"/>
      <c r="X17" s="843"/>
      <c r="Y17" s="843"/>
      <c r="Z17" s="843"/>
      <c r="AA17" s="843"/>
      <c r="AB17" s="843"/>
      <c r="AC17" s="843"/>
      <c r="AD17" s="843"/>
      <c r="AE17" s="843"/>
      <c r="AF17" s="843"/>
      <c r="AG17" s="843"/>
      <c r="AH17" s="843"/>
      <c r="AI17" s="843"/>
      <c r="AJ17" s="843"/>
      <c r="AK17" s="843"/>
      <c r="AL17" s="843"/>
      <c r="AM17" s="843"/>
      <c r="AN17" s="843"/>
      <c r="AO17" s="843"/>
      <c r="AP17" s="843"/>
      <c r="AQ17" s="843"/>
      <c r="AR17" s="843"/>
      <c r="AS17" s="843"/>
      <c r="AT17" s="843"/>
      <c r="AU17" s="843"/>
      <c r="AV17" s="843"/>
      <c r="AW17" s="843"/>
      <c r="AX17" s="843"/>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3"/>
      <c r="DD17" s="843"/>
      <c r="DE17" s="843"/>
      <c r="DF17" s="843"/>
      <c r="DG17" s="843"/>
      <c r="DH17" s="843"/>
      <c r="DI17" s="843"/>
      <c r="DJ17" s="843"/>
      <c r="DK17" s="844">
        <f t="shared" si="0"/>
        <v>0</v>
      </c>
      <c r="DM17" s="841" t="str">
        <f>IF(DK17='V1 - Total Asset Movement'!G17,"OK","Error")</f>
        <v>OK</v>
      </c>
      <c r="DP17" s="710"/>
      <c r="DQ17" s="710"/>
      <c r="DR17" s="710"/>
      <c r="DS17" s="710"/>
    </row>
    <row r="18" spans="1:123">
      <c r="A18" s="260" t="s">
        <v>16</v>
      </c>
      <c r="B18" s="689" t="s">
        <v>27</v>
      </c>
      <c r="C18" s="260" t="s">
        <v>10</v>
      </c>
      <c r="D18" s="1221" t="s">
        <v>659</v>
      </c>
      <c r="F18" s="842"/>
      <c r="G18" s="842"/>
      <c r="H18" s="842"/>
      <c r="I18" s="842"/>
      <c r="J18" s="842"/>
      <c r="K18" s="842"/>
      <c r="L18" s="842"/>
      <c r="M18" s="842"/>
      <c r="N18" s="842"/>
      <c r="O18" s="842"/>
      <c r="P18" s="842"/>
      <c r="Q18" s="842"/>
      <c r="R18" s="842"/>
      <c r="S18" s="842"/>
      <c r="T18" s="843"/>
      <c r="U18" s="843"/>
      <c r="V18" s="843"/>
      <c r="W18" s="843"/>
      <c r="X18" s="843"/>
      <c r="Y18" s="843"/>
      <c r="Z18" s="843"/>
      <c r="AA18" s="843"/>
      <c r="AB18" s="843"/>
      <c r="AC18" s="843"/>
      <c r="AD18" s="843"/>
      <c r="AE18" s="843"/>
      <c r="AF18" s="843"/>
      <c r="AG18" s="843"/>
      <c r="AH18" s="843"/>
      <c r="AI18" s="843"/>
      <c r="AJ18" s="843"/>
      <c r="AK18" s="843"/>
      <c r="AL18" s="843"/>
      <c r="AM18" s="843"/>
      <c r="AN18" s="843"/>
      <c r="AO18" s="843"/>
      <c r="AP18" s="843"/>
      <c r="AQ18" s="843"/>
      <c r="AR18" s="843"/>
      <c r="AS18" s="843"/>
      <c r="AT18" s="843"/>
      <c r="AU18" s="843"/>
      <c r="AV18" s="843"/>
      <c r="AW18" s="843"/>
      <c r="AX18" s="843"/>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3"/>
      <c r="DD18" s="843"/>
      <c r="DE18" s="843"/>
      <c r="DF18" s="843"/>
      <c r="DG18" s="843"/>
      <c r="DH18" s="843"/>
      <c r="DI18" s="843"/>
      <c r="DJ18" s="843"/>
      <c r="DK18" s="844">
        <f>SUM(H18:CV18)</f>
        <v>0</v>
      </c>
      <c r="DM18" s="841" t="str">
        <f>IF(DK18='V1 - Total Asset Movement'!G18,"OK","Error")</f>
        <v>OK</v>
      </c>
      <c r="DP18" s="710"/>
      <c r="DQ18" s="710"/>
      <c r="DR18" s="710"/>
      <c r="DS18" s="710"/>
    </row>
    <row r="19" spans="1:123">
      <c r="A19" s="260" t="s">
        <v>16</v>
      </c>
      <c r="B19" s="689" t="s">
        <v>556</v>
      </c>
      <c r="C19" s="260" t="s">
        <v>10</v>
      </c>
      <c r="D19" s="1221" t="s">
        <v>659</v>
      </c>
      <c r="F19" s="845"/>
      <c r="G19" s="845"/>
      <c r="H19" s="845"/>
      <c r="I19" s="845"/>
      <c r="J19" s="845"/>
      <c r="K19" s="845"/>
      <c r="L19" s="845"/>
      <c r="M19" s="845"/>
      <c r="N19" s="845"/>
      <c r="O19" s="845"/>
      <c r="P19" s="845"/>
      <c r="Q19" s="845"/>
      <c r="R19" s="845"/>
      <c r="S19" s="845"/>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c r="AY19" s="846"/>
      <c r="AZ19" s="846"/>
      <c r="BA19" s="846"/>
      <c r="BB19" s="846"/>
      <c r="BC19" s="846"/>
      <c r="BD19" s="846"/>
      <c r="BE19" s="846"/>
      <c r="BF19" s="846"/>
      <c r="BG19" s="846"/>
      <c r="BH19" s="846"/>
      <c r="BI19" s="846"/>
      <c r="BJ19" s="846"/>
      <c r="BK19" s="846"/>
      <c r="BL19" s="846"/>
      <c r="BM19" s="846"/>
      <c r="BN19" s="846"/>
      <c r="BO19" s="846"/>
      <c r="BP19" s="846"/>
      <c r="BQ19" s="846"/>
      <c r="BR19" s="846"/>
      <c r="BS19" s="846"/>
      <c r="BT19" s="846"/>
      <c r="BU19" s="846"/>
      <c r="BV19" s="846"/>
      <c r="BW19" s="846"/>
      <c r="BX19" s="846"/>
      <c r="BY19" s="846"/>
      <c r="BZ19" s="846"/>
      <c r="CA19" s="846"/>
      <c r="CB19" s="846"/>
      <c r="CC19" s="846"/>
      <c r="CD19" s="846"/>
      <c r="CE19" s="846"/>
      <c r="CF19" s="846"/>
      <c r="CG19" s="846"/>
      <c r="CH19" s="846"/>
      <c r="CI19" s="846"/>
      <c r="CJ19" s="846"/>
      <c r="CK19" s="846"/>
      <c r="CL19" s="846"/>
      <c r="CM19" s="846"/>
      <c r="CN19" s="846"/>
      <c r="CO19" s="846"/>
      <c r="CP19" s="846"/>
      <c r="CQ19" s="846"/>
      <c r="CR19" s="846"/>
      <c r="CS19" s="846"/>
      <c r="CT19" s="846"/>
      <c r="CU19" s="846"/>
      <c r="CV19" s="846"/>
      <c r="CW19" s="846"/>
      <c r="CX19" s="846"/>
      <c r="CY19" s="846"/>
      <c r="CZ19" s="846"/>
      <c r="DA19" s="846"/>
      <c r="DB19" s="846"/>
      <c r="DC19" s="846"/>
      <c r="DD19" s="846"/>
      <c r="DE19" s="846"/>
      <c r="DF19" s="846"/>
      <c r="DG19" s="846"/>
      <c r="DH19" s="846"/>
      <c r="DI19" s="846"/>
      <c r="DJ19" s="846"/>
      <c r="DK19" s="839"/>
      <c r="DM19" s="936"/>
      <c r="DO19" s="1035"/>
      <c r="DP19" s="1035"/>
      <c r="DQ19" s="710"/>
      <c r="DR19" s="710"/>
      <c r="DS19" s="710"/>
    </row>
    <row r="20" spans="1:123">
      <c r="A20" s="260" t="s">
        <v>16</v>
      </c>
      <c r="B20" s="689" t="s">
        <v>557</v>
      </c>
      <c r="C20" s="260" t="s">
        <v>10</v>
      </c>
      <c r="D20" s="1221" t="s">
        <v>659</v>
      </c>
      <c r="F20" s="845"/>
      <c r="G20" s="845"/>
      <c r="H20" s="845"/>
      <c r="I20" s="845"/>
      <c r="J20" s="845"/>
      <c r="K20" s="845"/>
      <c r="L20" s="845"/>
      <c r="M20" s="845"/>
      <c r="N20" s="845"/>
      <c r="O20" s="845"/>
      <c r="P20" s="845"/>
      <c r="Q20" s="845"/>
      <c r="R20" s="845"/>
      <c r="S20" s="845"/>
      <c r="T20" s="846"/>
      <c r="U20" s="846"/>
      <c r="V20" s="846"/>
      <c r="W20" s="846"/>
      <c r="X20" s="846"/>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6"/>
      <c r="AY20" s="846"/>
      <c r="AZ20" s="846"/>
      <c r="BA20" s="846"/>
      <c r="BB20" s="846"/>
      <c r="BC20" s="846"/>
      <c r="BD20" s="846"/>
      <c r="BE20" s="846"/>
      <c r="BF20" s="846"/>
      <c r="BG20" s="846"/>
      <c r="BH20" s="846"/>
      <c r="BI20" s="846"/>
      <c r="BJ20" s="846"/>
      <c r="BK20" s="846"/>
      <c r="BL20" s="846"/>
      <c r="BM20" s="846"/>
      <c r="BN20" s="846"/>
      <c r="BO20" s="846"/>
      <c r="BP20" s="846"/>
      <c r="BQ20" s="846"/>
      <c r="BR20" s="846"/>
      <c r="BS20" s="846"/>
      <c r="BT20" s="846"/>
      <c r="BU20" s="846"/>
      <c r="BV20" s="846"/>
      <c r="BW20" s="846"/>
      <c r="BX20" s="846"/>
      <c r="BY20" s="846"/>
      <c r="BZ20" s="846"/>
      <c r="CA20" s="846"/>
      <c r="CB20" s="846"/>
      <c r="CC20" s="846"/>
      <c r="CD20" s="846"/>
      <c r="CE20" s="846"/>
      <c r="CF20" s="846"/>
      <c r="CG20" s="846"/>
      <c r="CH20" s="846"/>
      <c r="CI20" s="846"/>
      <c r="CJ20" s="846"/>
      <c r="CK20" s="846"/>
      <c r="CL20" s="846"/>
      <c r="CM20" s="846"/>
      <c r="CN20" s="846"/>
      <c r="CO20" s="846"/>
      <c r="CP20" s="846"/>
      <c r="CQ20" s="846"/>
      <c r="CR20" s="846"/>
      <c r="CS20" s="846"/>
      <c r="CT20" s="846"/>
      <c r="CU20" s="846"/>
      <c r="CV20" s="846"/>
      <c r="CW20" s="846"/>
      <c r="CX20" s="846"/>
      <c r="CY20" s="846"/>
      <c r="CZ20" s="846"/>
      <c r="DA20" s="846"/>
      <c r="DB20" s="846"/>
      <c r="DC20" s="846"/>
      <c r="DD20" s="846"/>
      <c r="DE20" s="846"/>
      <c r="DF20" s="846"/>
      <c r="DG20" s="846"/>
      <c r="DH20" s="846"/>
      <c r="DI20" s="846"/>
      <c r="DJ20" s="846"/>
      <c r="DK20" s="839"/>
      <c r="DM20" s="936"/>
      <c r="DP20" s="710"/>
      <c r="DQ20" s="710"/>
      <c r="DR20" s="710"/>
      <c r="DS20" s="710"/>
    </row>
    <row r="21" spans="1:123">
      <c r="A21" s="260" t="s">
        <v>16</v>
      </c>
      <c r="B21" s="38" t="s">
        <v>558</v>
      </c>
      <c r="C21" s="260" t="s">
        <v>10</v>
      </c>
      <c r="D21" s="1222" t="s">
        <v>659</v>
      </c>
      <c r="F21" s="842"/>
      <c r="G21" s="842"/>
      <c r="H21" s="842"/>
      <c r="I21" s="842"/>
      <c r="J21" s="842"/>
      <c r="K21" s="842"/>
      <c r="L21" s="842"/>
      <c r="M21" s="842"/>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42"/>
      <c r="AW21" s="842"/>
      <c r="AX21" s="842"/>
      <c r="AY21" s="842"/>
      <c r="AZ21" s="842"/>
      <c r="BA21" s="842"/>
      <c r="BB21" s="842"/>
      <c r="BC21" s="842"/>
      <c r="BD21" s="842"/>
      <c r="BE21" s="842"/>
      <c r="BF21" s="842"/>
      <c r="BG21" s="842"/>
      <c r="BH21" s="842"/>
      <c r="BI21" s="842"/>
      <c r="BJ21" s="842"/>
      <c r="BK21" s="842"/>
      <c r="BL21" s="842"/>
      <c r="BM21" s="842"/>
      <c r="BN21" s="842"/>
      <c r="BO21" s="842"/>
      <c r="BP21" s="842"/>
      <c r="BQ21" s="842"/>
      <c r="BR21" s="842"/>
      <c r="BS21" s="842"/>
      <c r="BT21" s="842"/>
      <c r="BU21" s="842"/>
      <c r="BV21" s="842"/>
      <c r="BW21" s="842"/>
      <c r="BX21" s="842"/>
      <c r="BY21" s="842"/>
      <c r="BZ21" s="842"/>
      <c r="CA21" s="842"/>
      <c r="CB21" s="842"/>
      <c r="CC21" s="842"/>
      <c r="CD21" s="842"/>
      <c r="CE21" s="842"/>
      <c r="CF21" s="842"/>
      <c r="CG21" s="842"/>
      <c r="CH21" s="842"/>
      <c r="CI21" s="842"/>
      <c r="CJ21" s="842"/>
      <c r="CK21" s="842"/>
      <c r="CL21" s="842"/>
      <c r="CM21" s="842"/>
      <c r="CN21" s="842"/>
      <c r="CO21" s="842"/>
      <c r="CP21" s="842"/>
      <c r="CQ21" s="842"/>
      <c r="CR21" s="842"/>
      <c r="CS21" s="842"/>
      <c r="CT21" s="842"/>
      <c r="CU21" s="842"/>
      <c r="CV21" s="842"/>
      <c r="CW21" s="842"/>
      <c r="CX21" s="842"/>
      <c r="CY21" s="842"/>
      <c r="CZ21" s="842"/>
      <c r="DA21" s="842"/>
      <c r="DB21" s="842"/>
      <c r="DC21" s="842"/>
      <c r="DD21" s="842"/>
      <c r="DE21" s="842"/>
      <c r="DF21" s="842"/>
      <c r="DG21" s="842"/>
      <c r="DH21" s="842"/>
      <c r="DI21" s="842"/>
      <c r="DJ21" s="842"/>
      <c r="DK21" s="844">
        <f t="shared" si="0"/>
        <v>0</v>
      </c>
      <c r="DM21" s="841" t="str">
        <f>IF(DK21='V1 - Total Asset Movement'!G21,"OK","Error")</f>
        <v>OK</v>
      </c>
      <c r="DP21" s="710"/>
      <c r="DQ21" s="710"/>
      <c r="DR21" s="710"/>
      <c r="DS21" s="710"/>
    </row>
    <row r="22" spans="1:123">
      <c r="A22" s="688" t="s">
        <v>16</v>
      </c>
      <c r="B22" s="38" t="s">
        <v>559</v>
      </c>
      <c r="C22" s="688" t="s">
        <v>10</v>
      </c>
      <c r="D22" s="1222" t="s">
        <v>659</v>
      </c>
      <c r="F22" s="842"/>
      <c r="G22" s="842"/>
      <c r="H22" s="842"/>
      <c r="I22" s="842"/>
      <c r="J22" s="842"/>
      <c r="K22" s="842"/>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2"/>
      <c r="AT22" s="842"/>
      <c r="AU22" s="842"/>
      <c r="AV22" s="842"/>
      <c r="AW22" s="842"/>
      <c r="AX22" s="842"/>
      <c r="AY22" s="842"/>
      <c r="AZ22" s="842"/>
      <c r="BA22" s="842"/>
      <c r="BB22" s="842"/>
      <c r="BC22" s="842"/>
      <c r="BD22" s="842"/>
      <c r="BE22" s="842"/>
      <c r="BF22" s="842"/>
      <c r="BG22" s="842"/>
      <c r="BH22" s="842"/>
      <c r="BI22" s="842"/>
      <c r="BJ22" s="842"/>
      <c r="BK22" s="842"/>
      <c r="BL22" s="842"/>
      <c r="BM22" s="842"/>
      <c r="BN22" s="842"/>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2"/>
      <c r="CW22" s="842"/>
      <c r="CX22" s="842"/>
      <c r="CY22" s="842"/>
      <c r="CZ22" s="842"/>
      <c r="DA22" s="842"/>
      <c r="DB22" s="842"/>
      <c r="DC22" s="842"/>
      <c r="DD22" s="842"/>
      <c r="DE22" s="842"/>
      <c r="DF22" s="842"/>
      <c r="DG22" s="842"/>
      <c r="DH22" s="842"/>
      <c r="DI22" s="842"/>
      <c r="DJ22" s="842"/>
      <c r="DK22" s="844">
        <f t="shared" si="0"/>
        <v>0</v>
      </c>
      <c r="DM22" s="841" t="str">
        <f>IF(DK22='V1 - Total Asset Movement'!G22,"OK","Error")</f>
        <v>OK</v>
      </c>
      <c r="DP22" s="710"/>
      <c r="DQ22" s="710"/>
      <c r="DR22" s="710"/>
      <c r="DS22" s="710"/>
    </row>
    <row r="23" spans="1:123">
      <c r="A23" s="260" t="s">
        <v>21</v>
      </c>
      <c r="B23" s="689" t="s">
        <v>560</v>
      </c>
      <c r="C23" s="260" t="s">
        <v>11</v>
      </c>
      <c r="D23" s="1221" t="s">
        <v>710</v>
      </c>
      <c r="F23" s="847"/>
      <c r="G23" s="848"/>
      <c r="H23" s="848"/>
      <c r="I23" s="848"/>
      <c r="J23" s="848"/>
      <c r="K23" s="848"/>
      <c r="L23" s="848"/>
      <c r="M23" s="848"/>
      <c r="N23" s="848"/>
      <c r="O23" s="848"/>
      <c r="P23" s="848"/>
      <c r="Q23" s="848"/>
      <c r="R23" s="848"/>
      <c r="S23" s="848"/>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9"/>
      <c r="AQ23" s="849"/>
      <c r="AR23" s="849"/>
      <c r="AS23" s="849"/>
      <c r="AT23" s="849"/>
      <c r="AU23" s="849"/>
      <c r="AV23" s="849"/>
      <c r="AW23" s="849"/>
      <c r="AX23" s="849"/>
      <c r="AY23" s="849"/>
      <c r="AZ23" s="849"/>
      <c r="BA23" s="849"/>
      <c r="BB23" s="849"/>
      <c r="BC23" s="849"/>
      <c r="BD23" s="849"/>
      <c r="BE23" s="849"/>
      <c r="BF23" s="849"/>
      <c r="BG23" s="849"/>
      <c r="BH23" s="849"/>
      <c r="BI23" s="849"/>
      <c r="BJ23" s="849"/>
      <c r="BK23" s="849"/>
      <c r="BL23" s="849"/>
      <c r="BM23" s="849"/>
      <c r="BN23" s="849"/>
      <c r="BO23" s="849"/>
      <c r="BP23" s="849"/>
      <c r="BQ23" s="849"/>
      <c r="BR23" s="849"/>
      <c r="BS23" s="849"/>
      <c r="BT23" s="849"/>
      <c r="BU23" s="849"/>
      <c r="BV23" s="849"/>
      <c r="BW23" s="849"/>
      <c r="BX23" s="849"/>
      <c r="BY23" s="849"/>
      <c r="BZ23" s="849"/>
      <c r="CA23" s="849"/>
      <c r="CB23" s="849"/>
      <c r="CC23" s="849"/>
      <c r="CD23" s="849"/>
      <c r="CE23" s="849"/>
      <c r="CF23" s="849"/>
      <c r="CG23" s="849"/>
      <c r="CH23" s="849"/>
      <c r="CI23" s="849"/>
      <c r="CJ23" s="849"/>
      <c r="CK23" s="849"/>
      <c r="CL23" s="849"/>
      <c r="CM23" s="849"/>
      <c r="CN23" s="849"/>
      <c r="CO23" s="849"/>
      <c r="CP23" s="849"/>
      <c r="CQ23" s="849"/>
      <c r="CR23" s="849"/>
      <c r="CS23" s="849"/>
      <c r="CT23" s="849"/>
      <c r="CU23" s="849"/>
      <c r="CV23" s="849"/>
      <c r="CW23" s="850"/>
      <c r="CX23" s="850"/>
      <c r="CY23" s="850"/>
      <c r="CZ23" s="850"/>
      <c r="DA23" s="850"/>
      <c r="DB23" s="850"/>
      <c r="DC23" s="850"/>
      <c r="DD23" s="850"/>
      <c r="DE23" s="850"/>
      <c r="DF23" s="850"/>
      <c r="DG23" s="850"/>
      <c r="DH23" s="850"/>
      <c r="DI23" s="850"/>
      <c r="DJ23" s="850"/>
      <c r="DK23" s="850"/>
      <c r="DM23" s="936"/>
      <c r="DP23" s="710"/>
      <c r="DQ23" s="710"/>
      <c r="DR23" s="710"/>
      <c r="DS23" s="710"/>
    </row>
    <row r="24" spans="1:123">
      <c r="A24" s="260" t="s">
        <v>21</v>
      </c>
      <c r="B24" s="689" t="s">
        <v>561</v>
      </c>
      <c r="C24" s="260" t="s">
        <v>11</v>
      </c>
      <c r="D24" s="1221" t="s">
        <v>710</v>
      </c>
      <c r="F24" s="851"/>
      <c r="G24" s="852"/>
      <c r="H24" s="852"/>
      <c r="I24" s="852"/>
      <c r="J24" s="852"/>
      <c r="K24" s="852"/>
      <c r="L24" s="852"/>
      <c r="M24" s="852"/>
      <c r="N24" s="852"/>
      <c r="O24" s="852"/>
      <c r="P24" s="852"/>
      <c r="Q24" s="852"/>
      <c r="R24" s="852"/>
      <c r="S24" s="852"/>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853"/>
      <c r="CH24" s="853"/>
      <c r="CI24" s="853"/>
      <c r="CJ24" s="853"/>
      <c r="CK24" s="853"/>
      <c r="CL24" s="853"/>
      <c r="CM24" s="853"/>
      <c r="CN24" s="853"/>
      <c r="CO24" s="853"/>
      <c r="CP24" s="853"/>
      <c r="CQ24" s="853"/>
      <c r="CR24" s="853"/>
      <c r="CS24" s="853"/>
      <c r="CT24" s="853"/>
      <c r="CU24" s="853"/>
      <c r="CV24" s="853"/>
      <c r="CW24" s="65"/>
      <c r="CX24" s="1021"/>
      <c r="CY24" s="1021"/>
      <c r="CZ24" s="1021"/>
      <c r="DA24" s="1021"/>
      <c r="DB24" s="1021"/>
      <c r="DC24" s="1021"/>
      <c r="DD24" s="1021"/>
      <c r="DE24" s="1021"/>
      <c r="DF24" s="1021"/>
      <c r="DG24" s="1021"/>
      <c r="DH24" s="1021"/>
      <c r="DI24" s="1021"/>
      <c r="DJ24" s="1021"/>
      <c r="DK24" s="65"/>
      <c r="DM24" s="936"/>
      <c r="DP24" s="710"/>
      <c r="DQ24" s="710"/>
      <c r="DR24" s="710"/>
      <c r="DS24" s="710"/>
    </row>
    <row r="25" spans="1:123">
      <c r="A25" s="260" t="s">
        <v>21</v>
      </c>
      <c r="B25" s="689" t="s">
        <v>253</v>
      </c>
      <c r="C25" s="260" t="s">
        <v>11</v>
      </c>
      <c r="D25" s="1221" t="s">
        <v>710</v>
      </c>
      <c r="F25" s="851"/>
      <c r="G25" s="852"/>
      <c r="H25" s="852"/>
      <c r="I25" s="852"/>
      <c r="J25" s="852"/>
      <c r="K25" s="852"/>
      <c r="L25" s="852"/>
      <c r="M25" s="852"/>
      <c r="N25" s="852"/>
      <c r="O25" s="852"/>
      <c r="P25" s="852"/>
      <c r="Q25" s="852"/>
      <c r="R25" s="852"/>
      <c r="S25" s="852"/>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853"/>
      <c r="BU25" s="853"/>
      <c r="BV25" s="853"/>
      <c r="BW25" s="853"/>
      <c r="BX25" s="853"/>
      <c r="BY25" s="853"/>
      <c r="BZ25" s="853"/>
      <c r="CA25" s="853"/>
      <c r="CB25" s="853"/>
      <c r="CC25" s="853"/>
      <c r="CD25" s="853"/>
      <c r="CE25" s="853"/>
      <c r="CF25" s="853"/>
      <c r="CG25" s="853"/>
      <c r="CH25" s="853"/>
      <c r="CI25" s="853"/>
      <c r="CJ25" s="853"/>
      <c r="CK25" s="853"/>
      <c r="CL25" s="853"/>
      <c r="CM25" s="853"/>
      <c r="CN25" s="853"/>
      <c r="CO25" s="853"/>
      <c r="CP25" s="853"/>
      <c r="CQ25" s="853"/>
      <c r="CR25" s="853"/>
      <c r="CS25" s="853"/>
      <c r="CT25" s="853"/>
      <c r="CU25" s="853"/>
      <c r="CV25" s="853"/>
      <c r="CW25" s="65"/>
      <c r="CX25" s="1021"/>
      <c r="CY25" s="1021"/>
      <c r="CZ25" s="1021"/>
      <c r="DA25" s="1021"/>
      <c r="DB25" s="1021"/>
      <c r="DC25" s="1021"/>
      <c r="DD25" s="1021"/>
      <c r="DE25" s="1021"/>
      <c r="DF25" s="1021"/>
      <c r="DG25" s="1021"/>
      <c r="DH25" s="1021"/>
      <c r="DI25" s="1021"/>
      <c r="DJ25" s="1021"/>
      <c r="DK25" s="65"/>
      <c r="DM25" s="936"/>
      <c r="DP25" s="710"/>
      <c r="DQ25" s="710"/>
      <c r="DR25" s="710"/>
      <c r="DS25" s="710"/>
    </row>
    <row r="26" spans="1:123">
      <c r="A26" s="260" t="s">
        <v>21</v>
      </c>
      <c r="B26" s="689" t="s">
        <v>254</v>
      </c>
      <c r="C26" s="260" t="s">
        <v>11</v>
      </c>
      <c r="D26" s="1221" t="s">
        <v>710</v>
      </c>
      <c r="F26" s="855"/>
      <c r="G26" s="856"/>
      <c r="H26" s="856"/>
      <c r="I26" s="856"/>
      <c r="J26" s="856"/>
      <c r="K26" s="856"/>
      <c r="L26" s="856"/>
      <c r="M26" s="856"/>
      <c r="N26" s="856"/>
      <c r="O26" s="856"/>
      <c r="P26" s="856"/>
      <c r="Q26" s="856"/>
      <c r="R26" s="856"/>
      <c r="S26" s="856"/>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c r="CA26" s="857"/>
      <c r="CB26" s="857"/>
      <c r="CC26" s="857"/>
      <c r="CD26" s="857"/>
      <c r="CE26" s="857"/>
      <c r="CF26" s="857"/>
      <c r="CG26" s="857"/>
      <c r="CH26" s="857"/>
      <c r="CI26" s="857"/>
      <c r="CJ26" s="857"/>
      <c r="CK26" s="857"/>
      <c r="CL26" s="857"/>
      <c r="CM26" s="857"/>
      <c r="CN26" s="857"/>
      <c r="CO26" s="857"/>
      <c r="CP26" s="857"/>
      <c r="CQ26" s="857"/>
      <c r="CR26" s="857"/>
      <c r="CS26" s="857"/>
      <c r="CT26" s="857"/>
      <c r="CU26" s="857"/>
      <c r="CV26" s="857"/>
      <c r="CW26" s="858"/>
      <c r="CX26" s="858"/>
      <c r="CY26" s="858"/>
      <c r="CZ26" s="858"/>
      <c r="DA26" s="858"/>
      <c r="DB26" s="858"/>
      <c r="DC26" s="858"/>
      <c r="DD26" s="858"/>
      <c r="DE26" s="858"/>
      <c r="DF26" s="858"/>
      <c r="DG26" s="858"/>
      <c r="DH26" s="858"/>
      <c r="DI26" s="858"/>
      <c r="DJ26" s="858"/>
      <c r="DK26" s="858"/>
      <c r="DM26" s="936"/>
      <c r="DP26" s="710"/>
      <c r="DQ26" s="710"/>
      <c r="DR26" s="710"/>
      <c r="DS26" s="710"/>
    </row>
    <row r="27" spans="1:123">
      <c r="A27" s="260" t="s">
        <v>21</v>
      </c>
      <c r="B27" s="689" t="s">
        <v>562</v>
      </c>
      <c r="C27" s="260" t="s">
        <v>11</v>
      </c>
      <c r="D27" s="1221" t="s">
        <v>659</v>
      </c>
      <c r="F27" s="859"/>
      <c r="G27" s="859"/>
      <c r="H27" s="859"/>
      <c r="I27" s="859"/>
      <c r="J27" s="859"/>
      <c r="K27" s="859"/>
      <c r="L27" s="859"/>
      <c r="M27" s="859"/>
      <c r="N27" s="859"/>
      <c r="O27" s="859"/>
      <c r="P27" s="859"/>
      <c r="Q27" s="859"/>
      <c r="R27" s="859"/>
      <c r="S27" s="859"/>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c r="CA27" s="860"/>
      <c r="CB27" s="860"/>
      <c r="CC27" s="860"/>
      <c r="CD27" s="860"/>
      <c r="CE27" s="860"/>
      <c r="CF27" s="860"/>
      <c r="CG27" s="860"/>
      <c r="CH27" s="860"/>
      <c r="CI27" s="860"/>
      <c r="CJ27" s="860"/>
      <c r="CK27" s="860"/>
      <c r="CL27" s="860"/>
      <c r="CM27" s="860"/>
      <c r="CN27" s="860"/>
      <c r="CO27" s="860"/>
      <c r="CP27" s="860"/>
      <c r="CQ27" s="860"/>
      <c r="CR27" s="860"/>
      <c r="CS27" s="860"/>
      <c r="CT27" s="860"/>
      <c r="CU27" s="860"/>
      <c r="CV27" s="860"/>
      <c r="CW27" s="860"/>
      <c r="CX27" s="860"/>
      <c r="CY27" s="860"/>
      <c r="CZ27" s="860"/>
      <c r="DA27" s="860"/>
      <c r="DB27" s="860"/>
      <c r="DC27" s="860"/>
      <c r="DD27" s="860"/>
      <c r="DE27" s="860"/>
      <c r="DF27" s="860"/>
      <c r="DG27" s="860"/>
      <c r="DH27" s="860"/>
      <c r="DI27" s="860"/>
      <c r="DJ27" s="860"/>
      <c r="DK27" s="844">
        <f t="shared" si="0"/>
        <v>0</v>
      </c>
      <c r="DM27" s="841" t="str">
        <f>IF(DK27='V1 - Total Asset Movement'!G27,"OK","Error")</f>
        <v>OK</v>
      </c>
      <c r="DP27" s="710"/>
      <c r="DQ27" s="710"/>
      <c r="DR27" s="710"/>
      <c r="DS27" s="710"/>
    </row>
    <row r="28" spans="1:123">
      <c r="A28" s="260" t="s">
        <v>21</v>
      </c>
      <c r="B28" s="689" t="s">
        <v>563</v>
      </c>
      <c r="C28" s="260" t="s">
        <v>11</v>
      </c>
      <c r="D28" s="1221" t="s">
        <v>659</v>
      </c>
      <c r="F28" s="842"/>
      <c r="G28" s="842"/>
      <c r="H28" s="842"/>
      <c r="I28" s="842"/>
      <c r="J28" s="842"/>
      <c r="K28" s="842"/>
      <c r="L28" s="842"/>
      <c r="M28" s="842"/>
      <c r="N28" s="842"/>
      <c r="O28" s="842"/>
      <c r="P28" s="842"/>
      <c r="Q28" s="842"/>
      <c r="R28" s="842"/>
      <c r="S28" s="842"/>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43"/>
      <c r="CP28" s="843"/>
      <c r="CQ28" s="843"/>
      <c r="CR28" s="843"/>
      <c r="CS28" s="843"/>
      <c r="CT28" s="843"/>
      <c r="CU28" s="843"/>
      <c r="CV28" s="843"/>
      <c r="CW28" s="843"/>
      <c r="CX28" s="843"/>
      <c r="CY28" s="843"/>
      <c r="CZ28" s="843"/>
      <c r="DA28" s="843"/>
      <c r="DB28" s="843"/>
      <c r="DC28" s="843"/>
      <c r="DD28" s="843"/>
      <c r="DE28" s="843"/>
      <c r="DF28" s="843"/>
      <c r="DG28" s="843"/>
      <c r="DH28" s="843"/>
      <c r="DI28" s="843"/>
      <c r="DJ28" s="843"/>
      <c r="DK28" s="844">
        <f t="shared" si="0"/>
        <v>0</v>
      </c>
      <c r="DM28" s="841" t="str">
        <f>IF(DK28='V1 - Total Asset Movement'!G28,"OK","Error")</f>
        <v>OK</v>
      </c>
      <c r="DP28" s="710"/>
      <c r="DQ28" s="710"/>
      <c r="DR28" s="710"/>
      <c r="DS28" s="710"/>
    </row>
    <row r="29" spans="1:123">
      <c r="A29" s="260" t="s">
        <v>14</v>
      </c>
      <c r="B29" s="689" t="s">
        <v>28</v>
      </c>
      <c r="C29" s="260" t="s">
        <v>11</v>
      </c>
      <c r="D29" s="1221" t="s">
        <v>710</v>
      </c>
      <c r="F29" s="842"/>
      <c r="G29" s="842"/>
      <c r="H29" s="842"/>
      <c r="I29" s="842"/>
      <c r="J29" s="842"/>
      <c r="K29" s="842"/>
      <c r="L29" s="842"/>
      <c r="M29" s="842"/>
      <c r="N29" s="842"/>
      <c r="O29" s="842"/>
      <c r="P29" s="842"/>
      <c r="Q29" s="842"/>
      <c r="R29" s="842"/>
      <c r="S29" s="842"/>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c r="CK29" s="843"/>
      <c r="CL29" s="843"/>
      <c r="CM29" s="843"/>
      <c r="CN29" s="843"/>
      <c r="CO29" s="843"/>
      <c r="CP29" s="843"/>
      <c r="CQ29" s="843"/>
      <c r="CR29" s="843"/>
      <c r="CS29" s="843"/>
      <c r="CT29" s="843"/>
      <c r="CU29" s="843"/>
      <c r="CV29" s="843"/>
      <c r="CW29" s="843"/>
      <c r="CX29" s="843"/>
      <c r="CY29" s="843"/>
      <c r="CZ29" s="843"/>
      <c r="DA29" s="843"/>
      <c r="DB29" s="843"/>
      <c r="DC29" s="843"/>
      <c r="DD29" s="843"/>
      <c r="DE29" s="843"/>
      <c r="DF29" s="843"/>
      <c r="DG29" s="843"/>
      <c r="DH29" s="843"/>
      <c r="DI29" s="843"/>
      <c r="DJ29" s="843"/>
      <c r="DK29" s="844">
        <f t="shared" si="0"/>
        <v>0</v>
      </c>
      <c r="DM29" s="841" t="str">
        <f>IF(DK29='V1 - Total Asset Movement'!G29,"OK","Error")</f>
        <v>OK</v>
      </c>
      <c r="DP29" s="710"/>
      <c r="DQ29" s="710"/>
      <c r="DR29" s="710"/>
      <c r="DS29" s="710"/>
    </row>
    <row r="30" spans="1:123">
      <c r="A30" s="260" t="s">
        <v>14</v>
      </c>
      <c r="B30" s="689" t="s">
        <v>29</v>
      </c>
      <c r="C30" s="260" t="s">
        <v>11</v>
      </c>
      <c r="D30" s="1221" t="s">
        <v>710</v>
      </c>
      <c r="F30" s="842"/>
      <c r="G30" s="842"/>
      <c r="H30" s="842"/>
      <c r="I30" s="842"/>
      <c r="J30" s="842"/>
      <c r="K30" s="842"/>
      <c r="L30" s="842"/>
      <c r="M30" s="842"/>
      <c r="N30" s="842"/>
      <c r="O30" s="842"/>
      <c r="P30" s="842"/>
      <c r="Q30" s="842"/>
      <c r="R30" s="842"/>
      <c r="S30" s="842"/>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43"/>
      <c r="CP30" s="843"/>
      <c r="CQ30" s="843"/>
      <c r="CR30" s="843"/>
      <c r="CS30" s="843"/>
      <c r="CT30" s="843"/>
      <c r="CU30" s="843"/>
      <c r="CV30" s="843"/>
      <c r="CW30" s="843"/>
      <c r="CX30" s="843"/>
      <c r="CY30" s="843"/>
      <c r="CZ30" s="843"/>
      <c r="DA30" s="843"/>
      <c r="DB30" s="843"/>
      <c r="DC30" s="843"/>
      <c r="DD30" s="843"/>
      <c r="DE30" s="843"/>
      <c r="DF30" s="843"/>
      <c r="DG30" s="843"/>
      <c r="DH30" s="843"/>
      <c r="DI30" s="843"/>
      <c r="DJ30" s="843"/>
      <c r="DK30" s="844">
        <f t="shared" si="0"/>
        <v>0</v>
      </c>
      <c r="DM30" s="841" t="str">
        <f>IF(DK30='V1 - Total Asset Movement'!G30,"OK","Error")</f>
        <v>OK</v>
      </c>
      <c r="DP30" s="710"/>
      <c r="DQ30" s="710"/>
      <c r="DR30" s="710"/>
      <c r="DS30" s="710"/>
    </row>
    <row r="31" spans="1:123">
      <c r="A31" s="260" t="s">
        <v>14</v>
      </c>
      <c r="B31" s="689" t="s">
        <v>30</v>
      </c>
      <c r="C31" s="260" t="s">
        <v>11</v>
      </c>
      <c r="D31" s="1221" t="s">
        <v>710</v>
      </c>
      <c r="F31" s="842"/>
      <c r="G31" s="842"/>
      <c r="H31" s="842"/>
      <c r="I31" s="842"/>
      <c r="J31" s="842"/>
      <c r="K31" s="842"/>
      <c r="L31" s="842"/>
      <c r="M31" s="842"/>
      <c r="N31" s="842"/>
      <c r="O31" s="842"/>
      <c r="P31" s="842"/>
      <c r="Q31" s="842"/>
      <c r="R31" s="842"/>
      <c r="S31" s="842"/>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c r="CK31" s="843"/>
      <c r="CL31" s="843"/>
      <c r="CM31" s="843"/>
      <c r="CN31" s="843"/>
      <c r="CO31" s="843"/>
      <c r="CP31" s="843"/>
      <c r="CQ31" s="843"/>
      <c r="CR31" s="843"/>
      <c r="CS31" s="843"/>
      <c r="CT31" s="843"/>
      <c r="CU31" s="843"/>
      <c r="CV31" s="843"/>
      <c r="CW31" s="843"/>
      <c r="CX31" s="843"/>
      <c r="CY31" s="843"/>
      <c r="CZ31" s="843"/>
      <c r="DA31" s="843"/>
      <c r="DB31" s="843"/>
      <c r="DC31" s="843"/>
      <c r="DD31" s="843"/>
      <c r="DE31" s="843"/>
      <c r="DF31" s="843"/>
      <c r="DG31" s="843"/>
      <c r="DH31" s="843"/>
      <c r="DI31" s="843"/>
      <c r="DJ31" s="843"/>
      <c r="DK31" s="844">
        <f t="shared" si="0"/>
        <v>0</v>
      </c>
      <c r="DM31" s="841" t="str">
        <f>IF(DK31='V1 - Total Asset Movement'!G31,"OK","Error")</f>
        <v>OK</v>
      </c>
      <c r="DP31" s="710"/>
      <c r="DQ31" s="710"/>
      <c r="DR31" s="710"/>
      <c r="DS31" s="710"/>
    </row>
    <row r="32" spans="1:123">
      <c r="A32" s="260" t="s">
        <v>16</v>
      </c>
      <c r="B32" s="689" t="s">
        <v>257</v>
      </c>
      <c r="C32" s="260" t="s">
        <v>11</v>
      </c>
      <c r="D32" s="1221" t="s">
        <v>659</v>
      </c>
      <c r="F32" s="842"/>
      <c r="G32" s="842"/>
      <c r="H32" s="842"/>
      <c r="I32" s="842"/>
      <c r="J32" s="842"/>
      <c r="K32" s="842"/>
      <c r="L32" s="842"/>
      <c r="M32" s="842"/>
      <c r="N32" s="842"/>
      <c r="O32" s="842"/>
      <c r="P32" s="842"/>
      <c r="Q32" s="842"/>
      <c r="R32" s="842"/>
      <c r="S32" s="842"/>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43"/>
      <c r="CP32" s="843"/>
      <c r="CQ32" s="843"/>
      <c r="CR32" s="843"/>
      <c r="CS32" s="843"/>
      <c r="CT32" s="843"/>
      <c r="CU32" s="843"/>
      <c r="CV32" s="843"/>
      <c r="CW32" s="843"/>
      <c r="CX32" s="843"/>
      <c r="CY32" s="843"/>
      <c r="CZ32" s="843"/>
      <c r="DA32" s="843"/>
      <c r="DB32" s="843"/>
      <c r="DC32" s="843"/>
      <c r="DD32" s="843"/>
      <c r="DE32" s="843"/>
      <c r="DF32" s="843"/>
      <c r="DG32" s="843"/>
      <c r="DH32" s="843"/>
      <c r="DI32" s="843"/>
      <c r="DJ32" s="843"/>
      <c r="DK32" s="844">
        <f t="shared" si="0"/>
        <v>0</v>
      </c>
      <c r="DM32" s="841" t="str">
        <f>IF(DK32='V1 - Total Asset Movement'!G32,"OK","Error")</f>
        <v>OK</v>
      </c>
      <c r="DP32" s="710"/>
      <c r="DQ32" s="710"/>
      <c r="DR32" s="710"/>
      <c r="DS32" s="710"/>
    </row>
    <row r="33" spans="1:123">
      <c r="A33" s="260" t="s">
        <v>16</v>
      </c>
      <c r="B33" s="689" t="s">
        <v>258</v>
      </c>
      <c r="C33" s="260" t="s">
        <v>11</v>
      </c>
      <c r="D33" s="1221" t="s">
        <v>659</v>
      </c>
      <c r="F33" s="842"/>
      <c r="G33" s="842"/>
      <c r="H33" s="842"/>
      <c r="I33" s="842"/>
      <c r="J33" s="842"/>
      <c r="K33" s="842"/>
      <c r="L33" s="842"/>
      <c r="M33" s="842"/>
      <c r="N33" s="842"/>
      <c r="O33" s="842"/>
      <c r="P33" s="842"/>
      <c r="Q33" s="842"/>
      <c r="R33" s="842"/>
      <c r="S33" s="842"/>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3"/>
      <c r="BJ33" s="843"/>
      <c r="BK33" s="843"/>
      <c r="BL33" s="843"/>
      <c r="BM33" s="843"/>
      <c r="BN33" s="843"/>
      <c r="BO33" s="843"/>
      <c r="BP33" s="843"/>
      <c r="BQ33" s="843"/>
      <c r="BR33" s="843"/>
      <c r="BS33" s="843"/>
      <c r="BT33" s="843"/>
      <c r="BU33" s="843"/>
      <c r="BV33" s="843"/>
      <c r="BW33" s="843"/>
      <c r="BX33" s="843"/>
      <c r="BY33" s="843"/>
      <c r="BZ33" s="843"/>
      <c r="CA33" s="843"/>
      <c r="CB33" s="843"/>
      <c r="CC33" s="843"/>
      <c r="CD33" s="843"/>
      <c r="CE33" s="843"/>
      <c r="CF33" s="843"/>
      <c r="CG33" s="843"/>
      <c r="CH33" s="843"/>
      <c r="CI33" s="843"/>
      <c r="CJ33" s="843"/>
      <c r="CK33" s="843"/>
      <c r="CL33" s="843"/>
      <c r="CM33" s="843"/>
      <c r="CN33" s="843"/>
      <c r="CO33" s="843"/>
      <c r="CP33" s="843"/>
      <c r="CQ33" s="843"/>
      <c r="CR33" s="843"/>
      <c r="CS33" s="843"/>
      <c r="CT33" s="843"/>
      <c r="CU33" s="843"/>
      <c r="CV33" s="843"/>
      <c r="CW33" s="843"/>
      <c r="CX33" s="843"/>
      <c r="CY33" s="843"/>
      <c r="CZ33" s="843"/>
      <c r="DA33" s="843"/>
      <c r="DB33" s="843"/>
      <c r="DC33" s="843"/>
      <c r="DD33" s="843"/>
      <c r="DE33" s="843"/>
      <c r="DF33" s="843"/>
      <c r="DG33" s="843"/>
      <c r="DH33" s="843"/>
      <c r="DI33" s="843"/>
      <c r="DJ33" s="843"/>
      <c r="DK33" s="844">
        <f t="shared" si="0"/>
        <v>0</v>
      </c>
      <c r="DM33" s="841" t="str">
        <f>IF(DK33='V1 - Total Asset Movement'!G33,"OK","Error")</f>
        <v>OK</v>
      </c>
      <c r="DP33" s="710"/>
      <c r="DQ33" s="710"/>
      <c r="DR33" s="710"/>
      <c r="DS33" s="710"/>
    </row>
    <row r="34" spans="1:123">
      <c r="A34" s="260" t="s">
        <v>16</v>
      </c>
      <c r="B34" s="689" t="s">
        <v>259</v>
      </c>
      <c r="C34" s="260" t="s">
        <v>11</v>
      </c>
      <c r="D34" s="1221" t="s">
        <v>659</v>
      </c>
      <c r="F34" s="842"/>
      <c r="G34" s="842"/>
      <c r="H34" s="842"/>
      <c r="I34" s="842"/>
      <c r="J34" s="842"/>
      <c r="K34" s="842"/>
      <c r="L34" s="842"/>
      <c r="M34" s="842"/>
      <c r="N34" s="842"/>
      <c r="O34" s="842"/>
      <c r="P34" s="842"/>
      <c r="Q34" s="842"/>
      <c r="R34" s="842"/>
      <c r="S34" s="842"/>
      <c r="T34" s="843"/>
      <c r="U34" s="843"/>
      <c r="V34" s="843"/>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c r="BZ34" s="843"/>
      <c r="CA34" s="843"/>
      <c r="CB34" s="843"/>
      <c r="CC34" s="843"/>
      <c r="CD34" s="843"/>
      <c r="CE34" s="843"/>
      <c r="CF34" s="843"/>
      <c r="CG34" s="843"/>
      <c r="CH34" s="843"/>
      <c r="CI34" s="843"/>
      <c r="CJ34" s="843"/>
      <c r="CK34" s="843"/>
      <c r="CL34" s="843"/>
      <c r="CM34" s="843"/>
      <c r="CN34" s="843"/>
      <c r="CO34" s="843"/>
      <c r="CP34" s="843"/>
      <c r="CQ34" s="843"/>
      <c r="CR34" s="843"/>
      <c r="CS34" s="843"/>
      <c r="CT34" s="843"/>
      <c r="CU34" s="843"/>
      <c r="CV34" s="843"/>
      <c r="CW34" s="843"/>
      <c r="CX34" s="843"/>
      <c r="CY34" s="843"/>
      <c r="CZ34" s="843"/>
      <c r="DA34" s="843"/>
      <c r="DB34" s="843"/>
      <c r="DC34" s="843"/>
      <c r="DD34" s="843"/>
      <c r="DE34" s="843"/>
      <c r="DF34" s="843"/>
      <c r="DG34" s="843"/>
      <c r="DH34" s="843"/>
      <c r="DI34" s="843"/>
      <c r="DJ34" s="843"/>
      <c r="DK34" s="844">
        <f t="shared" si="0"/>
        <v>0</v>
      </c>
      <c r="DM34" s="841" t="str">
        <f>IF(DK34='V1 - Total Asset Movement'!G34,"OK","Error")</f>
        <v>OK</v>
      </c>
      <c r="DP34" s="710"/>
      <c r="DQ34" s="710"/>
      <c r="DR34" s="710"/>
      <c r="DS34" s="710"/>
    </row>
    <row r="35" spans="1:123">
      <c r="A35" s="260" t="s">
        <v>16</v>
      </c>
      <c r="B35" s="689" t="s">
        <v>260</v>
      </c>
      <c r="C35" s="260" t="s">
        <v>11</v>
      </c>
      <c r="D35" s="1221" t="s">
        <v>659</v>
      </c>
      <c r="F35" s="862"/>
      <c r="G35" s="862"/>
      <c r="H35" s="862"/>
      <c r="I35" s="862"/>
      <c r="J35" s="862"/>
      <c r="K35" s="862"/>
      <c r="L35" s="862"/>
      <c r="M35" s="862"/>
      <c r="N35" s="862"/>
      <c r="O35" s="862"/>
      <c r="P35" s="862"/>
      <c r="Q35" s="862"/>
      <c r="R35" s="862"/>
      <c r="S35" s="862"/>
      <c r="T35" s="863"/>
      <c r="U35" s="863"/>
      <c r="V35" s="863"/>
      <c r="W35" s="863"/>
      <c r="X35" s="863"/>
      <c r="Y35" s="863"/>
      <c r="Z35" s="863"/>
      <c r="AA35" s="863"/>
      <c r="AB35" s="863"/>
      <c r="AC35" s="863"/>
      <c r="AD35" s="863"/>
      <c r="AE35" s="863"/>
      <c r="AF35" s="863"/>
      <c r="AG35" s="863"/>
      <c r="AH35" s="863"/>
      <c r="AI35" s="863"/>
      <c r="AJ35" s="863"/>
      <c r="AK35" s="863"/>
      <c r="AL35" s="863"/>
      <c r="AM35" s="863"/>
      <c r="AN35" s="863"/>
      <c r="AO35" s="863"/>
      <c r="AP35" s="863"/>
      <c r="AQ35" s="863"/>
      <c r="AR35" s="863"/>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c r="BP35" s="863"/>
      <c r="BQ35" s="863"/>
      <c r="BR35" s="863"/>
      <c r="BS35" s="863"/>
      <c r="BT35" s="863"/>
      <c r="BU35" s="863"/>
      <c r="BV35" s="863"/>
      <c r="BW35" s="863"/>
      <c r="BX35" s="863"/>
      <c r="BY35" s="863"/>
      <c r="BZ35" s="863"/>
      <c r="CA35" s="863"/>
      <c r="CB35" s="863"/>
      <c r="CC35" s="863"/>
      <c r="CD35" s="863"/>
      <c r="CE35" s="863"/>
      <c r="CF35" s="863"/>
      <c r="CG35" s="863"/>
      <c r="CH35" s="863"/>
      <c r="CI35" s="863"/>
      <c r="CJ35" s="863"/>
      <c r="CK35" s="863"/>
      <c r="CL35" s="863"/>
      <c r="CM35" s="863"/>
      <c r="CN35" s="863"/>
      <c r="CO35" s="863"/>
      <c r="CP35" s="863"/>
      <c r="CQ35" s="863"/>
      <c r="CR35" s="863"/>
      <c r="CS35" s="863"/>
      <c r="CT35" s="863"/>
      <c r="CU35" s="863"/>
      <c r="CV35" s="863"/>
      <c r="CW35" s="863"/>
      <c r="CX35" s="863"/>
      <c r="CY35" s="863"/>
      <c r="CZ35" s="863"/>
      <c r="DA35" s="863"/>
      <c r="DB35" s="863"/>
      <c r="DC35" s="863"/>
      <c r="DD35" s="863"/>
      <c r="DE35" s="863"/>
      <c r="DF35" s="863"/>
      <c r="DG35" s="863"/>
      <c r="DH35" s="863"/>
      <c r="DI35" s="863"/>
      <c r="DJ35" s="863"/>
      <c r="DK35" s="844">
        <f t="shared" si="0"/>
        <v>0</v>
      </c>
      <c r="DM35" s="841" t="str">
        <f>IF(DK35='V1 - Total Asset Movement'!G35,"OK","Error")</f>
        <v>OK</v>
      </c>
      <c r="DP35" s="710"/>
      <c r="DQ35" s="710"/>
      <c r="DR35" s="710"/>
      <c r="DS35" s="710"/>
    </row>
    <row r="36" spans="1:123">
      <c r="A36" s="260" t="s">
        <v>16</v>
      </c>
      <c r="B36" s="689" t="s">
        <v>564</v>
      </c>
      <c r="C36" s="260" t="s">
        <v>11</v>
      </c>
      <c r="D36" s="1221" t="s">
        <v>659</v>
      </c>
      <c r="F36" s="835"/>
      <c r="G36" s="836"/>
      <c r="H36" s="836"/>
      <c r="I36" s="836"/>
      <c r="J36" s="836"/>
      <c r="K36" s="836"/>
      <c r="L36" s="836"/>
      <c r="M36" s="836"/>
      <c r="N36" s="836"/>
      <c r="O36" s="836"/>
      <c r="P36" s="836"/>
      <c r="Q36" s="836"/>
      <c r="R36" s="836"/>
      <c r="S36" s="836"/>
      <c r="T36" s="837"/>
      <c r="U36" s="837"/>
      <c r="V36" s="837"/>
      <c r="W36" s="838"/>
      <c r="X36" s="838"/>
      <c r="Y36" s="838"/>
      <c r="Z36" s="838"/>
      <c r="AA36" s="838"/>
      <c r="AB36" s="838"/>
      <c r="AC36" s="838"/>
      <c r="AD36" s="838"/>
      <c r="AE36" s="838"/>
      <c r="AF36" s="838"/>
      <c r="AG36" s="838"/>
      <c r="AH36" s="838"/>
      <c r="AI36" s="838"/>
      <c r="AJ36" s="838"/>
      <c r="AK36" s="838"/>
      <c r="AL36" s="838"/>
      <c r="AM36" s="838"/>
      <c r="AN36" s="838"/>
      <c r="AO36" s="838"/>
      <c r="AP36" s="838"/>
      <c r="AQ36" s="838"/>
      <c r="AR36" s="838"/>
      <c r="AS36" s="838"/>
      <c r="AT36" s="838"/>
      <c r="AU36" s="838"/>
      <c r="AV36" s="838"/>
      <c r="AW36" s="838"/>
      <c r="AX36" s="838"/>
      <c r="AY36" s="838"/>
      <c r="AZ36" s="838"/>
      <c r="BA36" s="838"/>
      <c r="BB36" s="838"/>
      <c r="BC36" s="838"/>
      <c r="BD36" s="838"/>
      <c r="BE36" s="838"/>
      <c r="BF36" s="838"/>
      <c r="BG36" s="838"/>
      <c r="BH36" s="838"/>
      <c r="BI36" s="838"/>
      <c r="BJ36" s="838"/>
      <c r="BK36" s="838"/>
      <c r="BL36" s="838"/>
      <c r="BM36" s="838"/>
      <c r="BN36" s="838"/>
      <c r="BO36" s="838"/>
      <c r="BP36" s="838"/>
      <c r="BQ36" s="838"/>
      <c r="BR36" s="838"/>
      <c r="BS36" s="838"/>
      <c r="BT36" s="838"/>
      <c r="BU36" s="838"/>
      <c r="BV36" s="838"/>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c r="DH36" s="838"/>
      <c r="DI36" s="838"/>
      <c r="DJ36" s="838"/>
      <c r="DK36" s="839"/>
      <c r="DM36" s="936"/>
      <c r="DP36" s="710"/>
      <c r="DQ36" s="710"/>
      <c r="DR36" s="710"/>
      <c r="DS36" s="710"/>
    </row>
    <row r="37" spans="1:123">
      <c r="A37" s="260" t="s">
        <v>16</v>
      </c>
      <c r="B37" s="689" t="s">
        <v>261</v>
      </c>
      <c r="C37" s="260" t="s">
        <v>11</v>
      </c>
      <c r="D37" s="1221" t="s">
        <v>659</v>
      </c>
      <c r="F37" s="859"/>
      <c r="G37" s="859"/>
      <c r="H37" s="859"/>
      <c r="I37" s="859"/>
      <c r="J37" s="859"/>
      <c r="K37" s="859"/>
      <c r="L37" s="859"/>
      <c r="M37" s="859"/>
      <c r="N37" s="859"/>
      <c r="O37" s="859"/>
      <c r="P37" s="859"/>
      <c r="Q37" s="859"/>
      <c r="R37" s="859"/>
      <c r="S37" s="859"/>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c r="BA37" s="860"/>
      <c r="BB37" s="860"/>
      <c r="BC37" s="860"/>
      <c r="BD37" s="860"/>
      <c r="BE37" s="860"/>
      <c r="BF37" s="860"/>
      <c r="BG37" s="860"/>
      <c r="BH37" s="860"/>
      <c r="BI37" s="860"/>
      <c r="BJ37" s="860"/>
      <c r="BK37" s="860"/>
      <c r="BL37" s="860"/>
      <c r="BM37" s="860"/>
      <c r="BN37" s="860"/>
      <c r="BO37" s="860"/>
      <c r="BP37" s="860"/>
      <c r="BQ37" s="860"/>
      <c r="BR37" s="860"/>
      <c r="BS37" s="860"/>
      <c r="BT37" s="860"/>
      <c r="BU37" s="860"/>
      <c r="BV37" s="860"/>
      <c r="BW37" s="860"/>
      <c r="BX37" s="860"/>
      <c r="BY37" s="860"/>
      <c r="BZ37" s="860"/>
      <c r="CA37" s="860"/>
      <c r="CB37" s="860"/>
      <c r="CC37" s="860"/>
      <c r="CD37" s="860"/>
      <c r="CE37" s="860"/>
      <c r="CF37" s="860"/>
      <c r="CG37" s="860"/>
      <c r="CH37" s="860"/>
      <c r="CI37" s="860"/>
      <c r="CJ37" s="860"/>
      <c r="CK37" s="860"/>
      <c r="CL37" s="860"/>
      <c r="CM37" s="860"/>
      <c r="CN37" s="860"/>
      <c r="CO37" s="860"/>
      <c r="CP37" s="860"/>
      <c r="CQ37" s="860"/>
      <c r="CR37" s="860"/>
      <c r="CS37" s="860"/>
      <c r="CT37" s="860"/>
      <c r="CU37" s="860"/>
      <c r="CV37" s="860"/>
      <c r="CW37" s="860"/>
      <c r="CX37" s="860"/>
      <c r="CY37" s="860"/>
      <c r="CZ37" s="860"/>
      <c r="DA37" s="860"/>
      <c r="DB37" s="860"/>
      <c r="DC37" s="860"/>
      <c r="DD37" s="860"/>
      <c r="DE37" s="860"/>
      <c r="DF37" s="860"/>
      <c r="DG37" s="860"/>
      <c r="DH37" s="860"/>
      <c r="DI37" s="860"/>
      <c r="DJ37" s="860"/>
      <c r="DK37" s="844">
        <f t="shared" si="0"/>
        <v>0</v>
      </c>
      <c r="DM37" s="841" t="str">
        <f>IF(DK37='V1 - Total Asset Movement'!G37,"OK","Error")</f>
        <v>OK</v>
      </c>
      <c r="DP37" s="710"/>
      <c r="DQ37" s="710"/>
      <c r="DR37" s="710"/>
      <c r="DS37" s="710"/>
    </row>
    <row r="38" spans="1:123">
      <c r="A38" s="260" t="s">
        <v>16</v>
      </c>
      <c r="B38" s="689" t="s">
        <v>262</v>
      </c>
      <c r="C38" s="260" t="s">
        <v>11</v>
      </c>
      <c r="D38" s="1221" t="s">
        <v>659</v>
      </c>
      <c r="F38" s="842"/>
      <c r="G38" s="842"/>
      <c r="H38" s="842"/>
      <c r="I38" s="842"/>
      <c r="J38" s="842"/>
      <c r="K38" s="842"/>
      <c r="L38" s="842"/>
      <c r="M38" s="842"/>
      <c r="N38" s="842"/>
      <c r="O38" s="842"/>
      <c r="P38" s="842"/>
      <c r="Q38" s="842"/>
      <c r="R38" s="842"/>
      <c r="S38" s="842"/>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43"/>
      <c r="DA38" s="843"/>
      <c r="DB38" s="843"/>
      <c r="DC38" s="843"/>
      <c r="DD38" s="843"/>
      <c r="DE38" s="843"/>
      <c r="DF38" s="843"/>
      <c r="DG38" s="843"/>
      <c r="DH38" s="843"/>
      <c r="DI38" s="843"/>
      <c r="DJ38" s="843"/>
      <c r="DK38" s="844">
        <f t="shared" si="0"/>
        <v>0</v>
      </c>
      <c r="DM38" s="841" t="str">
        <f>IF(DK38='V1 - Total Asset Movement'!G38,"OK","Error")</f>
        <v>OK</v>
      </c>
      <c r="DP38" s="710"/>
      <c r="DQ38" s="710"/>
      <c r="DR38" s="710"/>
      <c r="DS38" s="710"/>
    </row>
    <row r="39" spans="1:123">
      <c r="A39" s="260" t="s">
        <v>16</v>
      </c>
      <c r="B39" s="689" t="s">
        <v>565</v>
      </c>
      <c r="C39" s="260" t="s">
        <v>11</v>
      </c>
      <c r="D39" s="1221" t="s">
        <v>659</v>
      </c>
      <c r="F39" s="842"/>
      <c r="G39" s="842"/>
      <c r="H39" s="842"/>
      <c r="I39" s="842"/>
      <c r="J39" s="842"/>
      <c r="K39" s="842"/>
      <c r="L39" s="842"/>
      <c r="M39" s="842"/>
      <c r="N39" s="842"/>
      <c r="O39" s="842"/>
      <c r="P39" s="842"/>
      <c r="Q39" s="842"/>
      <c r="R39" s="842"/>
      <c r="S39" s="842"/>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843"/>
      <c r="BF39" s="843"/>
      <c r="BG39" s="843"/>
      <c r="BH39" s="843"/>
      <c r="BI39" s="843"/>
      <c r="BJ39" s="843"/>
      <c r="BK39" s="843"/>
      <c r="BL39" s="843"/>
      <c r="BM39" s="843"/>
      <c r="BN39" s="843"/>
      <c r="BO39" s="843"/>
      <c r="BP39" s="843"/>
      <c r="BQ39" s="843"/>
      <c r="BR39" s="843"/>
      <c r="BS39" s="843"/>
      <c r="BT39" s="843"/>
      <c r="BU39" s="843"/>
      <c r="BV39" s="843"/>
      <c r="BW39" s="843"/>
      <c r="BX39" s="843"/>
      <c r="BY39" s="843"/>
      <c r="BZ39" s="843"/>
      <c r="CA39" s="843"/>
      <c r="CB39" s="843"/>
      <c r="CC39" s="843"/>
      <c r="CD39" s="843"/>
      <c r="CE39" s="843"/>
      <c r="CF39" s="843"/>
      <c r="CG39" s="843"/>
      <c r="CH39" s="843"/>
      <c r="CI39" s="843"/>
      <c r="CJ39" s="843"/>
      <c r="CK39" s="843"/>
      <c r="CL39" s="843"/>
      <c r="CM39" s="843"/>
      <c r="CN39" s="843"/>
      <c r="CO39" s="843"/>
      <c r="CP39" s="843"/>
      <c r="CQ39" s="843"/>
      <c r="CR39" s="843"/>
      <c r="CS39" s="843"/>
      <c r="CT39" s="843"/>
      <c r="CU39" s="843"/>
      <c r="CV39" s="843"/>
      <c r="CW39" s="843"/>
      <c r="CX39" s="843"/>
      <c r="CY39" s="843"/>
      <c r="CZ39" s="843"/>
      <c r="DA39" s="843"/>
      <c r="DB39" s="843"/>
      <c r="DC39" s="843"/>
      <c r="DD39" s="843"/>
      <c r="DE39" s="843"/>
      <c r="DF39" s="843"/>
      <c r="DG39" s="843"/>
      <c r="DH39" s="843"/>
      <c r="DI39" s="843"/>
      <c r="DJ39" s="843"/>
      <c r="DK39" s="844">
        <f t="shared" si="0"/>
        <v>0</v>
      </c>
      <c r="DM39" s="841" t="str">
        <f>IF(DK39='V1 - Total Asset Movement'!G39,"OK","Error")</f>
        <v>OK</v>
      </c>
      <c r="DP39" s="710"/>
      <c r="DQ39" s="710"/>
      <c r="DR39" s="710"/>
      <c r="DS39" s="710"/>
    </row>
    <row r="40" spans="1:123">
      <c r="A40" s="260" t="s">
        <v>16</v>
      </c>
      <c r="B40" s="38" t="s">
        <v>263</v>
      </c>
      <c r="C40" s="260" t="s">
        <v>11</v>
      </c>
      <c r="D40" s="1221" t="s">
        <v>659</v>
      </c>
      <c r="F40" s="842"/>
      <c r="G40" s="842"/>
      <c r="H40" s="842"/>
      <c r="I40" s="842"/>
      <c r="J40" s="842"/>
      <c r="K40" s="842"/>
      <c r="L40" s="842"/>
      <c r="M40" s="842"/>
      <c r="N40" s="842"/>
      <c r="O40" s="842"/>
      <c r="P40" s="842"/>
      <c r="Q40" s="842"/>
      <c r="R40" s="842"/>
      <c r="S40" s="842"/>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c r="AY40" s="843"/>
      <c r="AZ40" s="843"/>
      <c r="BA40" s="843"/>
      <c r="BB40" s="843"/>
      <c r="BC40" s="843"/>
      <c r="BD40" s="843"/>
      <c r="BE40" s="843"/>
      <c r="BF40" s="843"/>
      <c r="BG40" s="843"/>
      <c r="BH40" s="843"/>
      <c r="BI40" s="843"/>
      <c r="BJ40" s="843"/>
      <c r="BK40" s="843"/>
      <c r="BL40" s="843"/>
      <c r="BM40" s="843"/>
      <c r="BN40" s="843"/>
      <c r="BO40" s="843"/>
      <c r="BP40" s="843"/>
      <c r="BQ40" s="843"/>
      <c r="BR40" s="843"/>
      <c r="BS40" s="843"/>
      <c r="BT40" s="843"/>
      <c r="BU40" s="843"/>
      <c r="BV40" s="843"/>
      <c r="BW40" s="843"/>
      <c r="BX40" s="843"/>
      <c r="BY40" s="843"/>
      <c r="BZ40" s="843"/>
      <c r="CA40" s="843"/>
      <c r="CB40" s="843"/>
      <c r="CC40" s="843"/>
      <c r="CD40" s="843"/>
      <c r="CE40" s="843"/>
      <c r="CF40" s="843"/>
      <c r="CG40" s="843"/>
      <c r="CH40" s="843"/>
      <c r="CI40" s="843"/>
      <c r="CJ40" s="843"/>
      <c r="CK40" s="843"/>
      <c r="CL40" s="843"/>
      <c r="CM40" s="843"/>
      <c r="CN40" s="843"/>
      <c r="CO40" s="843"/>
      <c r="CP40" s="843"/>
      <c r="CQ40" s="843"/>
      <c r="CR40" s="843"/>
      <c r="CS40" s="843"/>
      <c r="CT40" s="843"/>
      <c r="CU40" s="843"/>
      <c r="CV40" s="843"/>
      <c r="CW40" s="843"/>
      <c r="CX40" s="843"/>
      <c r="CY40" s="843"/>
      <c r="CZ40" s="843"/>
      <c r="DA40" s="843"/>
      <c r="DB40" s="843"/>
      <c r="DC40" s="843"/>
      <c r="DD40" s="843"/>
      <c r="DE40" s="843"/>
      <c r="DF40" s="843"/>
      <c r="DG40" s="843"/>
      <c r="DH40" s="843"/>
      <c r="DI40" s="843"/>
      <c r="DJ40" s="843"/>
      <c r="DK40" s="844">
        <f t="shared" si="0"/>
        <v>0</v>
      </c>
      <c r="DM40" s="841" t="str">
        <f>IF(DK40='V1 - Total Asset Movement'!G40,"OK","Error")</f>
        <v>OK</v>
      </c>
      <c r="DP40" s="710"/>
      <c r="DQ40" s="710"/>
      <c r="DR40" s="710"/>
      <c r="DS40" s="710"/>
    </row>
    <row r="41" spans="1:123">
      <c r="A41" s="260" t="s">
        <v>16</v>
      </c>
      <c r="B41" s="38" t="s">
        <v>566</v>
      </c>
      <c r="C41" s="260" t="s">
        <v>11</v>
      </c>
      <c r="D41" s="1221" t="s">
        <v>659</v>
      </c>
      <c r="F41" s="842"/>
      <c r="G41" s="842"/>
      <c r="H41" s="842"/>
      <c r="I41" s="842"/>
      <c r="J41" s="842"/>
      <c r="K41" s="842"/>
      <c r="L41" s="842"/>
      <c r="M41" s="842"/>
      <c r="N41" s="842"/>
      <c r="O41" s="842"/>
      <c r="P41" s="842"/>
      <c r="Q41" s="842"/>
      <c r="R41" s="842"/>
      <c r="S41" s="842"/>
      <c r="T41" s="843"/>
      <c r="U41" s="843"/>
      <c r="V41" s="843"/>
      <c r="W41" s="843"/>
      <c r="X41" s="843"/>
      <c r="Y41" s="843"/>
      <c r="Z41" s="843"/>
      <c r="AA41" s="843"/>
      <c r="AB41" s="843"/>
      <c r="AC41" s="843"/>
      <c r="AD41" s="843"/>
      <c r="AE41" s="843"/>
      <c r="AF41" s="843"/>
      <c r="AG41" s="843"/>
      <c r="AH41" s="843"/>
      <c r="AI41" s="843"/>
      <c r="AJ41" s="843"/>
      <c r="AK41" s="843"/>
      <c r="AL41" s="843"/>
      <c r="AM41" s="843"/>
      <c r="AN41" s="843"/>
      <c r="AO41" s="843"/>
      <c r="AP41" s="843"/>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843"/>
      <c r="BO41" s="843"/>
      <c r="BP41" s="843"/>
      <c r="BQ41" s="843"/>
      <c r="BR41" s="843"/>
      <c r="BS41" s="843"/>
      <c r="BT41" s="843"/>
      <c r="BU41" s="843"/>
      <c r="BV41" s="843"/>
      <c r="BW41" s="843"/>
      <c r="BX41" s="843"/>
      <c r="BY41" s="843"/>
      <c r="BZ41" s="843"/>
      <c r="CA41" s="843"/>
      <c r="CB41" s="843"/>
      <c r="CC41" s="843"/>
      <c r="CD41" s="843"/>
      <c r="CE41" s="843"/>
      <c r="CF41" s="843"/>
      <c r="CG41" s="843"/>
      <c r="CH41" s="843"/>
      <c r="CI41" s="843"/>
      <c r="CJ41" s="843"/>
      <c r="CK41" s="843"/>
      <c r="CL41" s="843"/>
      <c r="CM41" s="843"/>
      <c r="CN41" s="843"/>
      <c r="CO41" s="843"/>
      <c r="CP41" s="843"/>
      <c r="CQ41" s="843"/>
      <c r="CR41" s="843"/>
      <c r="CS41" s="843"/>
      <c r="CT41" s="843"/>
      <c r="CU41" s="843"/>
      <c r="CV41" s="843"/>
      <c r="CW41" s="843"/>
      <c r="CX41" s="843"/>
      <c r="CY41" s="843"/>
      <c r="CZ41" s="843"/>
      <c r="DA41" s="843"/>
      <c r="DB41" s="843"/>
      <c r="DC41" s="843"/>
      <c r="DD41" s="843"/>
      <c r="DE41" s="843"/>
      <c r="DF41" s="843"/>
      <c r="DG41" s="843"/>
      <c r="DH41" s="843"/>
      <c r="DI41" s="843"/>
      <c r="DJ41" s="843"/>
      <c r="DK41" s="844">
        <f t="shared" si="0"/>
        <v>0</v>
      </c>
      <c r="DM41" s="841" t="str">
        <f>IF(DK41='V1 - Total Asset Movement'!G41,"OK","Error")</f>
        <v>OK</v>
      </c>
      <c r="DP41" s="710"/>
      <c r="DQ41" s="710"/>
      <c r="DR41" s="710"/>
      <c r="DS41" s="710"/>
    </row>
    <row r="42" spans="1:123">
      <c r="A42" s="260" t="s">
        <v>16</v>
      </c>
      <c r="B42" s="38" t="s">
        <v>266</v>
      </c>
      <c r="C42" s="260" t="s">
        <v>11</v>
      </c>
      <c r="D42" s="1221" t="s">
        <v>659</v>
      </c>
      <c r="F42" s="842"/>
      <c r="G42" s="842"/>
      <c r="H42" s="842"/>
      <c r="I42" s="842"/>
      <c r="J42" s="842"/>
      <c r="K42" s="842"/>
      <c r="L42" s="842"/>
      <c r="M42" s="842"/>
      <c r="N42" s="842"/>
      <c r="O42" s="842"/>
      <c r="P42" s="842"/>
      <c r="Q42" s="842"/>
      <c r="R42" s="842"/>
      <c r="S42" s="842"/>
      <c r="T42" s="843"/>
      <c r="U42" s="843"/>
      <c r="V42" s="843"/>
      <c r="W42" s="843"/>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c r="AY42" s="843"/>
      <c r="AZ42" s="843"/>
      <c r="BA42" s="843"/>
      <c r="BB42" s="843"/>
      <c r="BC42" s="843"/>
      <c r="BD42" s="843"/>
      <c r="BE42" s="843"/>
      <c r="BF42" s="843"/>
      <c r="BG42" s="843"/>
      <c r="BH42" s="843"/>
      <c r="BI42" s="843"/>
      <c r="BJ42" s="843"/>
      <c r="BK42" s="843"/>
      <c r="BL42" s="843"/>
      <c r="BM42" s="843"/>
      <c r="BN42" s="843"/>
      <c r="BO42" s="843"/>
      <c r="BP42" s="843"/>
      <c r="BQ42" s="843"/>
      <c r="BR42" s="843"/>
      <c r="BS42" s="843"/>
      <c r="BT42" s="843"/>
      <c r="BU42" s="843"/>
      <c r="BV42" s="843"/>
      <c r="BW42" s="843"/>
      <c r="BX42" s="843"/>
      <c r="BY42" s="843"/>
      <c r="BZ42" s="843"/>
      <c r="CA42" s="843"/>
      <c r="CB42" s="843"/>
      <c r="CC42" s="843"/>
      <c r="CD42" s="843"/>
      <c r="CE42" s="843"/>
      <c r="CF42" s="843"/>
      <c r="CG42" s="843"/>
      <c r="CH42" s="843"/>
      <c r="CI42" s="843"/>
      <c r="CJ42" s="843"/>
      <c r="CK42" s="843"/>
      <c r="CL42" s="843"/>
      <c r="CM42" s="843"/>
      <c r="CN42" s="843"/>
      <c r="CO42" s="843"/>
      <c r="CP42" s="843"/>
      <c r="CQ42" s="843"/>
      <c r="CR42" s="843"/>
      <c r="CS42" s="843"/>
      <c r="CT42" s="843"/>
      <c r="CU42" s="843"/>
      <c r="CV42" s="843"/>
      <c r="CW42" s="843"/>
      <c r="CX42" s="843"/>
      <c r="CY42" s="843"/>
      <c r="CZ42" s="843"/>
      <c r="DA42" s="843"/>
      <c r="DB42" s="843"/>
      <c r="DC42" s="843"/>
      <c r="DD42" s="843"/>
      <c r="DE42" s="843"/>
      <c r="DF42" s="843"/>
      <c r="DG42" s="843"/>
      <c r="DH42" s="843"/>
      <c r="DI42" s="843"/>
      <c r="DJ42" s="843"/>
      <c r="DK42" s="844">
        <f t="shared" si="0"/>
        <v>0</v>
      </c>
      <c r="DM42" s="841" t="str">
        <f>IF(DK42='V1 - Total Asset Movement'!G42,"OK","Error")</f>
        <v>OK</v>
      </c>
      <c r="DP42" s="710"/>
      <c r="DQ42" s="710"/>
      <c r="DR42" s="710"/>
      <c r="DS42" s="710"/>
    </row>
    <row r="43" spans="1:123">
      <c r="A43" s="260" t="s">
        <v>16</v>
      </c>
      <c r="B43" s="38" t="s">
        <v>265</v>
      </c>
      <c r="C43" s="260" t="s">
        <v>11</v>
      </c>
      <c r="D43" s="1221" t="s">
        <v>659</v>
      </c>
      <c r="F43" s="842"/>
      <c r="G43" s="842"/>
      <c r="H43" s="842"/>
      <c r="I43" s="842"/>
      <c r="J43" s="842"/>
      <c r="K43" s="842"/>
      <c r="L43" s="842"/>
      <c r="M43" s="842"/>
      <c r="N43" s="842"/>
      <c r="O43" s="842"/>
      <c r="P43" s="842"/>
      <c r="Q43" s="842"/>
      <c r="R43" s="842"/>
      <c r="S43" s="842"/>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3"/>
      <c r="AQ43" s="843"/>
      <c r="AR43" s="843"/>
      <c r="AS43" s="843"/>
      <c r="AT43" s="843"/>
      <c r="AU43" s="843"/>
      <c r="AV43" s="843"/>
      <c r="AW43" s="843"/>
      <c r="AX43" s="843"/>
      <c r="AY43" s="843"/>
      <c r="AZ43" s="843"/>
      <c r="BA43" s="843"/>
      <c r="BB43" s="843"/>
      <c r="BC43" s="843"/>
      <c r="BD43" s="843"/>
      <c r="BE43" s="843"/>
      <c r="BF43" s="843"/>
      <c r="BG43" s="843"/>
      <c r="BH43" s="843"/>
      <c r="BI43" s="843"/>
      <c r="BJ43" s="843"/>
      <c r="BK43" s="843"/>
      <c r="BL43" s="843"/>
      <c r="BM43" s="843"/>
      <c r="BN43" s="843"/>
      <c r="BO43" s="843"/>
      <c r="BP43" s="843"/>
      <c r="BQ43" s="843"/>
      <c r="BR43" s="843"/>
      <c r="BS43" s="843"/>
      <c r="BT43" s="843"/>
      <c r="BU43" s="843"/>
      <c r="BV43" s="843"/>
      <c r="BW43" s="843"/>
      <c r="BX43" s="843"/>
      <c r="BY43" s="843"/>
      <c r="BZ43" s="843"/>
      <c r="CA43" s="843"/>
      <c r="CB43" s="843"/>
      <c r="CC43" s="843"/>
      <c r="CD43" s="843"/>
      <c r="CE43" s="843"/>
      <c r="CF43" s="843"/>
      <c r="CG43" s="843"/>
      <c r="CH43" s="843"/>
      <c r="CI43" s="843"/>
      <c r="CJ43" s="843"/>
      <c r="CK43" s="843"/>
      <c r="CL43" s="843"/>
      <c r="CM43" s="843"/>
      <c r="CN43" s="843"/>
      <c r="CO43" s="843"/>
      <c r="CP43" s="843"/>
      <c r="CQ43" s="843"/>
      <c r="CR43" s="843"/>
      <c r="CS43" s="843"/>
      <c r="CT43" s="843"/>
      <c r="CU43" s="843"/>
      <c r="CV43" s="843"/>
      <c r="CW43" s="843"/>
      <c r="CX43" s="843"/>
      <c r="CY43" s="843"/>
      <c r="CZ43" s="843"/>
      <c r="DA43" s="843"/>
      <c r="DB43" s="843"/>
      <c r="DC43" s="843"/>
      <c r="DD43" s="843"/>
      <c r="DE43" s="843"/>
      <c r="DF43" s="843"/>
      <c r="DG43" s="843"/>
      <c r="DH43" s="843"/>
      <c r="DI43" s="843"/>
      <c r="DJ43" s="843"/>
      <c r="DK43" s="844">
        <f t="shared" si="0"/>
        <v>0</v>
      </c>
      <c r="DM43" s="841" t="str">
        <f>IF(DK43='V1 - Total Asset Movement'!G43,"OK","Error")</f>
        <v>OK</v>
      </c>
      <c r="DP43" s="710"/>
      <c r="DQ43" s="710"/>
      <c r="DR43" s="710"/>
      <c r="DS43" s="710"/>
    </row>
    <row r="44" spans="1:123">
      <c r="A44" s="260" t="s">
        <v>16</v>
      </c>
      <c r="B44" s="689" t="s">
        <v>567</v>
      </c>
      <c r="C44" s="260" t="s">
        <v>11</v>
      </c>
      <c r="D44" s="1221" t="s">
        <v>659</v>
      </c>
      <c r="F44" s="835"/>
      <c r="G44" s="836"/>
      <c r="H44" s="836"/>
      <c r="I44" s="836"/>
      <c r="J44" s="836"/>
      <c r="K44" s="836"/>
      <c r="L44" s="836"/>
      <c r="M44" s="836"/>
      <c r="N44" s="836"/>
      <c r="O44" s="836"/>
      <c r="P44" s="836"/>
      <c r="Q44" s="836"/>
      <c r="R44" s="836"/>
      <c r="S44" s="836"/>
      <c r="T44" s="837"/>
      <c r="U44" s="837"/>
      <c r="V44" s="837"/>
      <c r="W44" s="838"/>
      <c r="X44" s="838"/>
      <c r="Y44" s="838"/>
      <c r="Z44" s="838"/>
      <c r="AA44" s="838"/>
      <c r="AB44" s="838"/>
      <c r="AC44" s="838"/>
      <c r="AD44" s="838"/>
      <c r="AE44" s="838"/>
      <c r="AF44" s="838"/>
      <c r="AG44" s="838"/>
      <c r="AH44" s="838"/>
      <c r="AI44" s="838"/>
      <c r="AJ44" s="838"/>
      <c r="AK44" s="838"/>
      <c r="AL44" s="838"/>
      <c r="AM44" s="838"/>
      <c r="AN44" s="838"/>
      <c r="AO44" s="838"/>
      <c r="AP44" s="838"/>
      <c r="AQ44" s="838"/>
      <c r="AR44" s="838"/>
      <c r="AS44" s="838"/>
      <c r="AT44" s="838"/>
      <c r="AU44" s="838"/>
      <c r="AV44" s="838"/>
      <c r="AW44" s="838"/>
      <c r="AX44" s="838"/>
      <c r="AY44" s="838"/>
      <c r="AZ44" s="838"/>
      <c r="BA44" s="838"/>
      <c r="BB44" s="838"/>
      <c r="BC44" s="838"/>
      <c r="BD44" s="838"/>
      <c r="BE44" s="838"/>
      <c r="BF44" s="838"/>
      <c r="BG44" s="838"/>
      <c r="BH44" s="838"/>
      <c r="BI44" s="838"/>
      <c r="BJ44" s="838"/>
      <c r="BK44" s="838"/>
      <c r="BL44" s="838"/>
      <c r="BM44" s="838"/>
      <c r="BN44" s="838"/>
      <c r="BO44" s="838"/>
      <c r="BP44" s="838"/>
      <c r="BQ44" s="838"/>
      <c r="BR44" s="838"/>
      <c r="BS44" s="838"/>
      <c r="BT44" s="838"/>
      <c r="BU44" s="838"/>
      <c r="BV44" s="838"/>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c r="DH44" s="838"/>
      <c r="DI44" s="838"/>
      <c r="DJ44" s="838"/>
      <c r="DK44" s="839"/>
      <c r="DM44" s="936"/>
      <c r="DP44" s="710"/>
      <c r="DQ44" s="710"/>
      <c r="DR44" s="710"/>
      <c r="DS44" s="710"/>
    </row>
    <row r="45" spans="1:123">
      <c r="A45" s="260" t="s">
        <v>16</v>
      </c>
      <c r="B45" s="38" t="s">
        <v>264</v>
      </c>
      <c r="C45" s="260" t="s">
        <v>11</v>
      </c>
      <c r="D45" s="1221" t="s">
        <v>659</v>
      </c>
      <c r="F45" s="842"/>
      <c r="G45" s="842"/>
      <c r="H45" s="842"/>
      <c r="I45" s="842"/>
      <c r="J45" s="842"/>
      <c r="K45" s="842"/>
      <c r="L45" s="842"/>
      <c r="M45" s="842"/>
      <c r="N45" s="842"/>
      <c r="O45" s="842"/>
      <c r="P45" s="842"/>
      <c r="Q45" s="842"/>
      <c r="R45" s="842"/>
      <c r="S45" s="842"/>
      <c r="T45" s="843"/>
      <c r="U45" s="843"/>
      <c r="V45" s="843"/>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3"/>
      <c r="BN45" s="843"/>
      <c r="BO45" s="843"/>
      <c r="BP45" s="843"/>
      <c r="BQ45" s="843"/>
      <c r="BR45" s="843"/>
      <c r="BS45" s="843"/>
      <c r="BT45" s="843"/>
      <c r="BU45" s="843"/>
      <c r="BV45" s="843"/>
      <c r="BW45" s="843"/>
      <c r="BX45" s="843"/>
      <c r="BY45" s="843"/>
      <c r="BZ45" s="843"/>
      <c r="CA45" s="843"/>
      <c r="CB45" s="843"/>
      <c r="CC45" s="843"/>
      <c r="CD45" s="843"/>
      <c r="CE45" s="843"/>
      <c r="CF45" s="843"/>
      <c r="CG45" s="843"/>
      <c r="CH45" s="843"/>
      <c r="CI45" s="843"/>
      <c r="CJ45" s="843"/>
      <c r="CK45" s="843"/>
      <c r="CL45" s="843"/>
      <c r="CM45" s="843"/>
      <c r="CN45" s="843"/>
      <c r="CO45" s="843"/>
      <c r="CP45" s="843"/>
      <c r="CQ45" s="843"/>
      <c r="CR45" s="843"/>
      <c r="CS45" s="843"/>
      <c r="CT45" s="843"/>
      <c r="CU45" s="843"/>
      <c r="CV45" s="843"/>
      <c r="CW45" s="843"/>
      <c r="CX45" s="843"/>
      <c r="CY45" s="843"/>
      <c r="CZ45" s="843"/>
      <c r="DA45" s="843"/>
      <c r="DB45" s="843"/>
      <c r="DC45" s="843"/>
      <c r="DD45" s="843"/>
      <c r="DE45" s="843"/>
      <c r="DF45" s="843"/>
      <c r="DG45" s="843"/>
      <c r="DH45" s="843"/>
      <c r="DI45" s="843"/>
      <c r="DJ45" s="843"/>
      <c r="DK45" s="844">
        <f t="shared" si="0"/>
        <v>0</v>
      </c>
      <c r="DM45" s="841" t="str">
        <f>IF(DK45='V1 - Total Asset Movement'!G45,"OK","Error")</f>
        <v>OK</v>
      </c>
      <c r="DP45" s="710"/>
      <c r="DQ45" s="710"/>
      <c r="DR45" s="710"/>
      <c r="DS45" s="710"/>
    </row>
    <row r="46" spans="1:123">
      <c r="A46" s="260" t="s">
        <v>16</v>
      </c>
      <c r="B46" s="689" t="s">
        <v>267</v>
      </c>
      <c r="C46" s="260" t="s">
        <v>11</v>
      </c>
      <c r="D46" s="1221" t="s">
        <v>659</v>
      </c>
      <c r="F46" s="842"/>
      <c r="G46" s="842"/>
      <c r="H46" s="842"/>
      <c r="I46" s="842"/>
      <c r="J46" s="842"/>
      <c r="K46" s="842"/>
      <c r="L46" s="842"/>
      <c r="M46" s="842"/>
      <c r="N46" s="842"/>
      <c r="O46" s="842"/>
      <c r="P46" s="842"/>
      <c r="Q46" s="842"/>
      <c r="R46" s="842"/>
      <c r="S46" s="842"/>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43"/>
      <c r="CP46" s="843"/>
      <c r="CQ46" s="843"/>
      <c r="CR46" s="843"/>
      <c r="CS46" s="843"/>
      <c r="CT46" s="843"/>
      <c r="CU46" s="843"/>
      <c r="CV46" s="843"/>
      <c r="CW46" s="843"/>
      <c r="CX46" s="843"/>
      <c r="CY46" s="843"/>
      <c r="CZ46" s="843"/>
      <c r="DA46" s="843"/>
      <c r="DB46" s="843"/>
      <c r="DC46" s="843"/>
      <c r="DD46" s="843"/>
      <c r="DE46" s="843"/>
      <c r="DF46" s="843"/>
      <c r="DG46" s="843"/>
      <c r="DH46" s="843"/>
      <c r="DI46" s="843"/>
      <c r="DJ46" s="843"/>
      <c r="DK46" s="844">
        <f t="shared" si="0"/>
        <v>0</v>
      </c>
      <c r="DM46" s="841" t="str">
        <f>IF(DK46='V1 - Total Asset Movement'!G46,"OK","Error")</f>
        <v>OK</v>
      </c>
      <c r="DP46" s="710"/>
      <c r="DQ46" s="710"/>
      <c r="DR46" s="710"/>
      <c r="DS46" s="710"/>
    </row>
    <row r="47" spans="1:123">
      <c r="A47" s="260" t="s">
        <v>31</v>
      </c>
      <c r="B47" s="689" t="s">
        <v>268</v>
      </c>
      <c r="C47" s="260" t="s">
        <v>11</v>
      </c>
      <c r="D47" s="1221" t="s">
        <v>659</v>
      </c>
      <c r="F47" s="842"/>
      <c r="G47" s="842"/>
      <c r="H47" s="842"/>
      <c r="I47" s="842"/>
      <c r="J47" s="842"/>
      <c r="K47" s="842"/>
      <c r="L47" s="842"/>
      <c r="M47" s="842"/>
      <c r="N47" s="842"/>
      <c r="O47" s="842"/>
      <c r="P47" s="842"/>
      <c r="Q47" s="842"/>
      <c r="R47" s="842"/>
      <c r="S47" s="842"/>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843"/>
      <c r="BF47" s="843"/>
      <c r="BG47" s="843"/>
      <c r="BH47" s="843"/>
      <c r="BI47" s="843"/>
      <c r="BJ47" s="843"/>
      <c r="BK47" s="843"/>
      <c r="BL47" s="843"/>
      <c r="BM47" s="843"/>
      <c r="BN47" s="843"/>
      <c r="BO47" s="843"/>
      <c r="BP47" s="843"/>
      <c r="BQ47" s="843"/>
      <c r="BR47" s="843"/>
      <c r="BS47" s="843"/>
      <c r="BT47" s="843"/>
      <c r="BU47" s="843"/>
      <c r="BV47" s="843"/>
      <c r="BW47" s="843"/>
      <c r="BX47" s="843"/>
      <c r="BY47" s="843"/>
      <c r="BZ47" s="843"/>
      <c r="CA47" s="843"/>
      <c r="CB47" s="843"/>
      <c r="CC47" s="843"/>
      <c r="CD47" s="843"/>
      <c r="CE47" s="843"/>
      <c r="CF47" s="843"/>
      <c r="CG47" s="843"/>
      <c r="CH47" s="843"/>
      <c r="CI47" s="843"/>
      <c r="CJ47" s="843"/>
      <c r="CK47" s="843"/>
      <c r="CL47" s="843"/>
      <c r="CM47" s="843"/>
      <c r="CN47" s="843"/>
      <c r="CO47" s="843"/>
      <c r="CP47" s="843"/>
      <c r="CQ47" s="843"/>
      <c r="CR47" s="843"/>
      <c r="CS47" s="843"/>
      <c r="CT47" s="843"/>
      <c r="CU47" s="843"/>
      <c r="CV47" s="843"/>
      <c r="CW47" s="843"/>
      <c r="CX47" s="843"/>
      <c r="CY47" s="843"/>
      <c r="CZ47" s="843"/>
      <c r="DA47" s="843"/>
      <c r="DB47" s="843"/>
      <c r="DC47" s="843"/>
      <c r="DD47" s="843"/>
      <c r="DE47" s="843"/>
      <c r="DF47" s="843"/>
      <c r="DG47" s="843"/>
      <c r="DH47" s="843"/>
      <c r="DI47" s="843"/>
      <c r="DJ47" s="843"/>
      <c r="DK47" s="844">
        <f t="shared" si="0"/>
        <v>0</v>
      </c>
      <c r="DM47" s="841" t="str">
        <f>IF(DK47='V1 - Total Asset Movement'!G47,"OK","Error")</f>
        <v>OK</v>
      </c>
      <c r="DP47" s="710"/>
      <c r="DQ47" s="710"/>
      <c r="DR47" s="710"/>
      <c r="DS47" s="710"/>
    </row>
    <row r="48" spans="1:123">
      <c r="A48" s="260" t="s">
        <v>31</v>
      </c>
      <c r="B48" s="689" t="s">
        <v>269</v>
      </c>
      <c r="C48" s="260" t="s">
        <v>11</v>
      </c>
      <c r="D48" s="1221" t="s">
        <v>659</v>
      </c>
      <c r="F48" s="842"/>
      <c r="G48" s="842"/>
      <c r="H48" s="842"/>
      <c r="I48" s="842"/>
      <c r="J48" s="842"/>
      <c r="K48" s="842"/>
      <c r="L48" s="842"/>
      <c r="M48" s="842"/>
      <c r="N48" s="842"/>
      <c r="O48" s="842"/>
      <c r="P48" s="842"/>
      <c r="Q48" s="842"/>
      <c r="R48" s="842"/>
      <c r="S48" s="842"/>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843"/>
      <c r="CQ48" s="843"/>
      <c r="CR48" s="843"/>
      <c r="CS48" s="843"/>
      <c r="CT48" s="843"/>
      <c r="CU48" s="843"/>
      <c r="CV48" s="843"/>
      <c r="CW48" s="843"/>
      <c r="CX48" s="843"/>
      <c r="CY48" s="843"/>
      <c r="CZ48" s="843"/>
      <c r="DA48" s="843"/>
      <c r="DB48" s="843"/>
      <c r="DC48" s="843"/>
      <c r="DD48" s="843"/>
      <c r="DE48" s="843"/>
      <c r="DF48" s="843"/>
      <c r="DG48" s="843"/>
      <c r="DH48" s="843"/>
      <c r="DI48" s="843"/>
      <c r="DJ48" s="843"/>
      <c r="DK48" s="844">
        <f t="shared" si="0"/>
        <v>0</v>
      </c>
      <c r="DM48" s="841" t="str">
        <f>IF(DK48='V1 - Total Asset Movement'!G48,"OK","Error")</f>
        <v>OK</v>
      </c>
      <c r="DP48" s="710"/>
      <c r="DQ48" s="710"/>
      <c r="DR48" s="710"/>
      <c r="DS48" s="710"/>
    </row>
    <row r="49" spans="1:123">
      <c r="A49" s="260" t="s">
        <v>31</v>
      </c>
      <c r="B49" s="689" t="s">
        <v>270</v>
      </c>
      <c r="C49" s="260" t="s">
        <v>11</v>
      </c>
      <c r="D49" s="1221" t="s">
        <v>659</v>
      </c>
      <c r="F49" s="842"/>
      <c r="G49" s="842"/>
      <c r="H49" s="842"/>
      <c r="I49" s="842"/>
      <c r="J49" s="842"/>
      <c r="K49" s="842"/>
      <c r="L49" s="842"/>
      <c r="M49" s="842"/>
      <c r="N49" s="842"/>
      <c r="O49" s="842"/>
      <c r="P49" s="842"/>
      <c r="Q49" s="842"/>
      <c r="R49" s="842"/>
      <c r="S49" s="842"/>
      <c r="T49" s="843"/>
      <c r="U49" s="843"/>
      <c r="V49" s="843"/>
      <c r="W49" s="843"/>
      <c r="X49" s="843"/>
      <c r="Y49" s="843"/>
      <c r="Z49" s="843"/>
      <c r="AA49" s="843"/>
      <c r="AB49" s="843"/>
      <c r="AC49" s="843"/>
      <c r="AD49" s="843"/>
      <c r="AE49" s="843"/>
      <c r="AF49" s="843"/>
      <c r="AG49" s="843"/>
      <c r="AH49" s="843"/>
      <c r="AI49" s="843"/>
      <c r="AJ49" s="843"/>
      <c r="AK49" s="843"/>
      <c r="AL49" s="843"/>
      <c r="AM49" s="843"/>
      <c r="AN49" s="843"/>
      <c r="AO49" s="843"/>
      <c r="AP49" s="843"/>
      <c r="AQ49" s="843"/>
      <c r="AR49" s="843"/>
      <c r="AS49" s="843"/>
      <c r="AT49" s="843"/>
      <c r="AU49" s="843"/>
      <c r="AV49" s="843"/>
      <c r="AW49" s="843"/>
      <c r="AX49" s="843"/>
      <c r="AY49" s="843"/>
      <c r="AZ49" s="843"/>
      <c r="BA49" s="843"/>
      <c r="BB49" s="843"/>
      <c r="BC49" s="843"/>
      <c r="BD49" s="843"/>
      <c r="BE49" s="843"/>
      <c r="BF49" s="843"/>
      <c r="BG49" s="843"/>
      <c r="BH49" s="843"/>
      <c r="BI49" s="843"/>
      <c r="BJ49" s="843"/>
      <c r="BK49" s="843"/>
      <c r="BL49" s="843"/>
      <c r="BM49" s="843"/>
      <c r="BN49" s="843"/>
      <c r="BO49" s="843"/>
      <c r="BP49" s="843"/>
      <c r="BQ49" s="843"/>
      <c r="BR49" s="843"/>
      <c r="BS49" s="843"/>
      <c r="BT49" s="843"/>
      <c r="BU49" s="843"/>
      <c r="BV49" s="843"/>
      <c r="BW49" s="843"/>
      <c r="BX49" s="843"/>
      <c r="BY49" s="843"/>
      <c r="BZ49" s="843"/>
      <c r="CA49" s="843"/>
      <c r="CB49" s="843"/>
      <c r="CC49" s="843"/>
      <c r="CD49" s="843"/>
      <c r="CE49" s="843"/>
      <c r="CF49" s="843"/>
      <c r="CG49" s="843"/>
      <c r="CH49" s="843"/>
      <c r="CI49" s="843"/>
      <c r="CJ49" s="843"/>
      <c r="CK49" s="843"/>
      <c r="CL49" s="843"/>
      <c r="CM49" s="843"/>
      <c r="CN49" s="843"/>
      <c r="CO49" s="843"/>
      <c r="CP49" s="843"/>
      <c r="CQ49" s="843"/>
      <c r="CR49" s="843"/>
      <c r="CS49" s="843"/>
      <c r="CT49" s="843"/>
      <c r="CU49" s="843"/>
      <c r="CV49" s="843"/>
      <c r="CW49" s="843"/>
      <c r="CX49" s="843"/>
      <c r="CY49" s="843"/>
      <c r="CZ49" s="843"/>
      <c r="DA49" s="843"/>
      <c r="DB49" s="843"/>
      <c r="DC49" s="843"/>
      <c r="DD49" s="843"/>
      <c r="DE49" s="843"/>
      <c r="DF49" s="843"/>
      <c r="DG49" s="843"/>
      <c r="DH49" s="843"/>
      <c r="DI49" s="843"/>
      <c r="DJ49" s="843"/>
      <c r="DK49" s="844">
        <f t="shared" si="0"/>
        <v>0</v>
      </c>
      <c r="DM49" s="841" t="str">
        <f>IF(DK49='V1 - Total Asset Movement'!G49,"OK","Error")</f>
        <v>OK</v>
      </c>
      <c r="DP49" s="710"/>
      <c r="DQ49" s="710"/>
      <c r="DR49" s="710"/>
      <c r="DS49" s="710"/>
    </row>
    <row r="50" spans="1:123">
      <c r="A50" s="260" t="s">
        <v>31</v>
      </c>
      <c r="B50" s="689" t="s">
        <v>271</v>
      </c>
      <c r="C50" s="260" t="s">
        <v>11</v>
      </c>
      <c r="D50" s="1221" t="s">
        <v>659</v>
      </c>
      <c r="F50" s="842"/>
      <c r="G50" s="842"/>
      <c r="H50" s="842"/>
      <c r="I50" s="842"/>
      <c r="J50" s="842"/>
      <c r="K50" s="842"/>
      <c r="L50" s="842"/>
      <c r="M50" s="842"/>
      <c r="N50" s="842"/>
      <c r="O50" s="842"/>
      <c r="P50" s="842"/>
      <c r="Q50" s="842"/>
      <c r="R50" s="842"/>
      <c r="S50" s="842"/>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43"/>
      <c r="CP50" s="843"/>
      <c r="CQ50" s="843"/>
      <c r="CR50" s="843"/>
      <c r="CS50" s="843"/>
      <c r="CT50" s="843"/>
      <c r="CU50" s="843"/>
      <c r="CV50" s="843"/>
      <c r="CW50" s="843"/>
      <c r="CX50" s="843"/>
      <c r="CY50" s="843"/>
      <c r="CZ50" s="843"/>
      <c r="DA50" s="843"/>
      <c r="DB50" s="843"/>
      <c r="DC50" s="843"/>
      <c r="DD50" s="843"/>
      <c r="DE50" s="843"/>
      <c r="DF50" s="843"/>
      <c r="DG50" s="843"/>
      <c r="DH50" s="843"/>
      <c r="DI50" s="843"/>
      <c r="DJ50" s="843"/>
      <c r="DK50" s="844">
        <f t="shared" si="0"/>
        <v>0</v>
      </c>
      <c r="DM50" s="841" t="str">
        <f>IF(DK50='V1 - Total Asset Movement'!G50,"OK","Error")</f>
        <v>OK</v>
      </c>
      <c r="DP50" s="710"/>
      <c r="DQ50" s="710"/>
      <c r="DR50" s="710"/>
      <c r="DS50" s="710"/>
    </row>
    <row r="51" spans="1:123">
      <c r="A51" s="260" t="s">
        <v>19</v>
      </c>
      <c r="B51" s="689" t="s">
        <v>284</v>
      </c>
      <c r="C51" s="260" t="s">
        <v>11</v>
      </c>
      <c r="D51" s="1221" t="s">
        <v>659</v>
      </c>
      <c r="F51" s="835"/>
      <c r="G51" s="836"/>
      <c r="H51" s="836"/>
      <c r="I51" s="836"/>
      <c r="J51" s="836"/>
      <c r="K51" s="836"/>
      <c r="L51" s="836"/>
      <c r="M51" s="836"/>
      <c r="N51" s="836"/>
      <c r="O51" s="836"/>
      <c r="P51" s="836"/>
      <c r="Q51" s="836"/>
      <c r="R51" s="836"/>
      <c r="S51" s="836"/>
      <c r="T51" s="837"/>
      <c r="U51" s="837"/>
      <c r="V51" s="837"/>
      <c r="W51" s="838"/>
      <c r="X51" s="838"/>
      <c r="Y51" s="838"/>
      <c r="Z51" s="838"/>
      <c r="AA51" s="838"/>
      <c r="AB51" s="838"/>
      <c r="AC51" s="838"/>
      <c r="AD51" s="838"/>
      <c r="AE51" s="838"/>
      <c r="AF51" s="838"/>
      <c r="AG51" s="838"/>
      <c r="AH51" s="838"/>
      <c r="AI51" s="838"/>
      <c r="AJ51" s="838"/>
      <c r="AK51" s="838"/>
      <c r="AL51" s="838"/>
      <c r="AM51" s="838"/>
      <c r="AN51" s="838"/>
      <c r="AO51" s="838"/>
      <c r="AP51" s="838"/>
      <c r="AQ51" s="838"/>
      <c r="AR51" s="838"/>
      <c r="AS51" s="838"/>
      <c r="AT51" s="838"/>
      <c r="AU51" s="838"/>
      <c r="AV51" s="838"/>
      <c r="AW51" s="838"/>
      <c r="AX51" s="838"/>
      <c r="AY51" s="838"/>
      <c r="AZ51" s="838"/>
      <c r="BA51" s="838"/>
      <c r="BB51" s="838"/>
      <c r="BC51" s="838"/>
      <c r="BD51" s="838"/>
      <c r="BE51" s="838"/>
      <c r="BF51" s="838"/>
      <c r="BG51" s="838"/>
      <c r="BH51" s="838"/>
      <c r="BI51" s="838"/>
      <c r="BJ51" s="838"/>
      <c r="BK51" s="838"/>
      <c r="BL51" s="838"/>
      <c r="BM51" s="838"/>
      <c r="BN51" s="838"/>
      <c r="BO51" s="838"/>
      <c r="BP51" s="838"/>
      <c r="BQ51" s="838"/>
      <c r="BR51" s="838"/>
      <c r="BS51" s="838"/>
      <c r="BT51" s="838"/>
      <c r="BU51" s="838"/>
      <c r="BV51" s="838"/>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c r="DH51" s="838"/>
      <c r="DI51" s="838"/>
      <c r="DJ51" s="838"/>
      <c r="DK51" s="839"/>
      <c r="DM51" s="936"/>
      <c r="DP51" s="710"/>
      <c r="DQ51" s="710"/>
      <c r="DR51" s="710"/>
      <c r="DS51" s="710"/>
    </row>
    <row r="52" spans="1:123">
      <c r="A52" s="260" t="s">
        <v>21</v>
      </c>
      <c r="B52" s="689" t="s">
        <v>272</v>
      </c>
      <c r="C52" s="260" t="s">
        <v>5</v>
      </c>
      <c r="D52" s="1221" t="s">
        <v>710</v>
      </c>
      <c r="F52" s="835"/>
      <c r="G52" s="836"/>
      <c r="H52" s="836"/>
      <c r="I52" s="836"/>
      <c r="J52" s="836"/>
      <c r="K52" s="836"/>
      <c r="L52" s="836"/>
      <c r="M52" s="836"/>
      <c r="N52" s="836"/>
      <c r="O52" s="836"/>
      <c r="P52" s="836"/>
      <c r="Q52" s="836"/>
      <c r="R52" s="836"/>
      <c r="S52" s="836"/>
      <c r="T52" s="837"/>
      <c r="U52" s="837"/>
      <c r="V52" s="837"/>
      <c r="W52" s="838"/>
      <c r="X52" s="838"/>
      <c r="Y52" s="838"/>
      <c r="Z52" s="838"/>
      <c r="AA52" s="838"/>
      <c r="AB52" s="838"/>
      <c r="AC52" s="838"/>
      <c r="AD52" s="838"/>
      <c r="AE52" s="838"/>
      <c r="AF52" s="838"/>
      <c r="AG52" s="838"/>
      <c r="AH52" s="838"/>
      <c r="AI52" s="838"/>
      <c r="AJ52" s="838"/>
      <c r="AK52" s="838"/>
      <c r="AL52" s="838"/>
      <c r="AM52" s="838"/>
      <c r="AN52" s="838"/>
      <c r="AO52" s="838"/>
      <c r="AP52" s="838"/>
      <c r="AQ52" s="838"/>
      <c r="AR52" s="838"/>
      <c r="AS52" s="838"/>
      <c r="AT52" s="838"/>
      <c r="AU52" s="838"/>
      <c r="AV52" s="838"/>
      <c r="AW52" s="838"/>
      <c r="AX52" s="838"/>
      <c r="AY52" s="838"/>
      <c r="AZ52" s="838"/>
      <c r="BA52" s="838"/>
      <c r="BB52" s="838"/>
      <c r="BC52" s="838"/>
      <c r="BD52" s="838"/>
      <c r="BE52" s="838"/>
      <c r="BF52" s="838"/>
      <c r="BG52" s="838"/>
      <c r="BH52" s="838"/>
      <c r="BI52" s="838"/>
      <c r="BJ52" s="838"/>
      <c r="BK52" s="838"/>
      <c r="BL52" s="838"/>
      <c r="BM52" s="838"/>
      <c r="BN52" s="838"/>
      <c r="BO52" s="838"/>
      <c r="BP52" s="838"/>
      <c r="BQ52" s="838"/>
      <c r="BR52" s="838"/>
      <c r="BS52" s="838"/>
      <c r="BT52" s="838"/>
      <c r="BU52" s="838"/>
      <c r="BV52" s="838"/>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c r="DH52" s="838"/>
      <c r="DI52" s="838"/>
      <c r="DJ52" s="838"/>
      <c r="DK52" s="839"/>
      <c r="DM52" s="936"/>
      <c r="DP52" s="710"/>
      <c r="DQ52" s="710"/>
      <c r="DR52" s="710"/>
      <c r="DS52" s="710"/>
    </row>
    <row r="53" spans="1:123">
      <c r="A53" s="260" t="s">
        <v>21</v>
      </c>
      <c r="B53" s="689" t="s">
        <v>32</v>
      </c>
      <c r="C53" s="260" t="s">
        <v>5</v>
      </c>
      <c r="D53" s="1221" t="s">
        <v>659</v>
      </c>
      <c r="F53" s="842"/>
      <c r="G53" s="842"/>
      <c r="H53" s="842"/>
      <c r="I53" s="842"/>
      <c r="J53" s="842"/>
      <c r="K53" s="842"/>
      <c r="L53" s="842"/>
      <c r="M53" s="842"/>
      <c r="N53" s="842"/>
      <c r="O53" s="842"/>
      <c r="P53" s="842"/>
      <c r="Q53" s="842"/>
      <c r="R53" s="842"/>
      <c r="S53" s="842"/>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Q53" s="843"/>
      <c r="AR53" s="843"/>
      <c r="AS53" s="843"/>
      <c r="AT53" s="843"/>
      <c r="AU53" s="843"/>
      <c r="AV53" s="843"/>
      <c r="AW53" s="843"/>
      <c r="AX53" s="843"/>
      <c r="AY53" s="843"/>
      <c r="AZ53" s="843"/>
      <c r="BA53" s="843"/>
      <c r="BB53" s="843"/>
      <c r="BC53" s="843"/>
      <c r="BD53" s="843"/>
      <c r="BE53" s="843"/>
      <c r="BF53" s="843"/>
      <c r="BG53" s="843"/>
      <c r="BH53" s="843"/>
      <c r="BI53" s="843"/>
      <c r="BJ53" s="843"/>
      <c r="BK53" s="843"/>
      <c r="BL53" s="843"/>
      <c r="BM53" s="843"/>
      <c r="BN53" s="843"/>
      <c r="BO53" s="843"/>
      <c r="BP53" s="843"/>
      <c r="BQ53" s="843"/>
      <c r="BR53" s="843"/>
      <c r="BS53" s="843"/>
      <c r="BT53" s="843"/>
      <c r="BU53" s="843"/>
      <c r="BV53" s="843"/>
      <c r="BW53" s="843"/>
      <c r="BX53" s="843"/>
      <c r="BY53" s="843"/>
      <c r="BZ53" s="843"/>
      <c r="CA53" s="843"/>
      <c r="CB53" s="843"/>
      <c r="CC53" s="843"/>
      <c r="CD53" s="843"/>
      <c r="CE53" s="843"/>
      <c r="CF53" s="843"/>
      <c r="CG53" s="843"/>
      <c r="CH53" s="843"/>
      <c r="CI53" s="843"/>
      <c r="CJ53" s="843"/>
      <c r="CK53" s="843"/>
      <c r="CL53" s="843"/>
      <c r="CM53" s="843"/>
      <c r="CN53" s="843"/>
      <c r="CO53" s="843"/>
      <c r="CP53" s="843"/>
      <c r="CQ53" s="843"/>
      <c r="CR53" s="843"/>
      <c r="CS53" s="843"/>
      <c r="CT53" s="843"/>
      <c r="CU53" s="843"/>
      <c r="CV53" s="843"/>
      <c r="CW53" s="843"/>
      <c r="CX53" s="843"/>
      <c r="CY53" s="843"/>
      <c r="CZ53" s="843"/>
      <c r="DA53" s="843"/>
      <c r="DB53" s="843"/>
      <c r="DC53" s="843"/>
      <c r="DD53" s="843"/>
      <c r="DE53" s="843"/>
      <c r="DF53" s="843"/>
      <c r="DG53" s="843"/>
      <c r="DH53" s="843"/>
      <c r="DI53" s="843"/>
      <c r="DJ53" s="843"/>
      <c r="DK53" s="844">
        <f t="shared" si="0"/>
        <v>0</v>
      </c>
      <c r="DM53" s="841" t="str">
        <f>IF(DK53='V1 - Total Asset Movement'!G53,"OK","Error")</f>
        <v>OK</v>
      </c>
      <c r="DP53" s="710"/>
      <c r="DQ53" s="710"/>
      <c r="DR53" s="710"/>
      <c r="DS53" s="710"/>
    </row>
    <row r="54" spans="1:123">
      <c r="A54" s="260" t="s">
        <v>21</v>
      </c>
      <c r="B54" s="689" t="s">
        <v>273</v>
      </c>
      <c r="C54" s="260" t="s">
        <v>5</v>
      </c>
      <c r="D54" s="1221" t="s">
        <v>710</v>
      </c>
      <c r="F54" s="835"/>
      <c r="G54" s="836"/>
      <c r="H54" s="836"/>
      <c r="I54" s="836"/>
      <c r="J54" s="836"/>
      <c r="K54" s="836"/>
      <c r="L54" s="836"/>
      <c r="M54" s="836"/>
      <c r="N54" s="836"/>
      <c r="O54" s="836"/>
      <c r="P54" s="836"/>
      <c r="Q54" s="836"/>
      <c r="R54" s="836"/>
      <c r="S54" s="836"/>
      <c r="T54" s="837"/>
      <c r="U54" s="837"/>
      <c r="V54" s="837"/>
      <c r="W54" s="838"/>
      <c r="X54" s="838"/>
      <c r="Y54" s="838"/>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38"/>
      <c r="AY54" s="838"/>
      <c r="AZ54" s="838"/>
      <c r="BA54" s="838"/>
      <c r="BB54" s="838"/>
      <c r="BC54" s="838"/>
      <c r="BD54" s="838"/>
      <c r="BE54" s="838"/>
      <c r="BF54" s="838"/>
      <c r="BG54" s="838"/>
      <c r="BH54" s="838"/>
      <c r="BI54" s="838"/>
      <c r="BJ54" s="838"/>
      <c r="BK54" s="838"/>
      <c r="BL54" s="838"/>
      <c r="BM54" s="838"/>
      <c r="BN54" s="838"/>
      <c r="BO54" s="838"/>
      <c r="BP54" s="838"/>
      <c r="BQ54" s="838"/>
      <c r="BR54" s="838"/>
      <c r="BS54" s="838"/>
      <c r="BT54" s="838"/>
      <c r="BU54" s="838"/>
      <c r="BV54" s="838"/>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c r="DH54" s="838"/>
      <c r="DI54" s="838"/>
      <c r="DJ54" s="838"/>
      <c r="DK54" s="839"/>
      <c r="DM54" s="936"/>
      <c r="DP54" s="710"/>
      <c r="DQ54" s="710"/>
      <c r="DR54" s="710"/>
      <c r="DS54" s="710"/>
    </row>
    <row r="55" spans="1:123">
      <c r="A55" s="260" t="s">
        <v>21</v>
      </c>
      <c r="B55" s="689" t="s">
        <v>33</v>
      </c>
      <c r="C55" s="260" t="s">
        <v>5</v>
      </c>
      <c r="D55" s="1221" t="s">
        <v>659</v>
      </c>
      <c r="F55" s="842"/>
      <c r="G55" s="842"/>
      <c r="H55" s="842"/>
      <c r="I55" s="842"/>
      <c r="J55" s="842"/>
      <c r="K55" s="842"/>
      <c r="L55" s="842"/>
      <c r="M55" s="842"/>
      <c r="N55" s="842"/>
      <c r="O55" s="842"/>
      <c r="P55" s="842"/>
      <c r="Q55" s="842"/>
      <c r="R55" s="842"/>
      <c r="S55" s="842"/>
      <c r="T55" s="843"/>
      <c r="U55" s="843"/>
      <c r="V55" s="843"/>
      <c r="W55" s="843"/>
      <c r="X55" s="843"/>
      <c r="Y55" s="843"/>
      <c r="Z55" s="843"/>
      <c r="AA55" s="843"/>
      <c r="AB55" s="843"/>
      <c r="AC55" s="843"/>
      <c r="AD55" s="843"/>
      <c r="AE55" s="843"/>
      <c r="AF55" s="843"/>
      <c r="AG55" s="843"/>
      <c r="AH55" s="843"/>
      <c r="AI55" s="843"/>
      <c r="AJ55" s="843"/>
      <c r="AK55" s="843"/>
      <c r="AL55" s="843"/>
      <c r="AM55" s="843"/>
      <c r="AN55" s="843"/>
      <c r="AO55" s="843"/>
      <c r="AP55" s="843"/>
      <c r="AQ55" s="843"/>
      <c r="AR55" s="843"/>
      <c r="AS55" s="84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843"/>
      <c r="BY55" s="843"/>
      <c r="BZ55" s="843"/>
      <c r="CA55" s="843"/>
      <c r="CB55" s="843"/>
      <c r="CC55" s="843"/>
      <c r="CD55" s="843"/>
      <c r="CE55" s="843"/>
      <c r="CF55" s="843"/>
      <c r="CG55" s="843"/>
      <c r="CH55" s="843"/>
      <c r="CI55" s="843"/>
      <c r="CJ55" s="843"/>
      <c r="CK55" s="843"/>
      <c r="CL55" s="843"/>
      <c r="CM55" s="843"/>
      <c r="CN55" s="843"/>
      <c r="CO55" s="843"/>
      <c r="CP55" s="843"/>
      <c r="CQ55" s="843"/>
      <c r="CR55" s="843"/>
      <c r="CS55" s="843"/>
      <c r="CT55" s="843"/>
      <c r="CU55" s="843"/>
      <c r="CV55" s="843"/>
      <c r="CW55" s="843"/>
      <c r="CX55" s="843"/>
      <c r="CY55" s="843"/>
      <c r="CZ55" s="843"/>
      <c r="DA55" s="843"/>
      <c r="DB55" s="843"/>
      <c r="DC55" s="843"/>
      <c r="DD55" s="843"/>
      <c r="DE55" s="843"/>
      <c r="DF55" s="843"/>
      <c r="DG55" s="843"/>
      <c r="DH55" s="843"/>
      <c r="DI55" s="843"/>
      <c r="DJ55" s="843"/>
      <c r="DK55" s="844">
        <f t="shared" si="0"/>
        <v>0</v>
      </c>
      <c r="DM55" s="841" t="str">
        <f>IF(DK55='V1 - Total Asset Movement'!G55,"OK","Error")</f>
        <v>OK</v>
      </c>
      <c r="DP55" s="710"/>
      <c r="DQ55" s="710"/>
      <c r="DR55" s="710"/>
      <c r="DS55" s="710"/>
    </row>
    <row r="56" spans="1:123">
      <c r="A56" s="260" t="s">
        <v>34</v>
      </c>
      <c r="B56" s="689" t="s">
        <v>568</v>
      </c>
      <c r="C56" s="260" t="s">
        <v>5</v>
      </c>
      <c r="D56" s="1221" t="s">
        <v>710</v>
      </c>
      <c r="F56" s="835"/>
      <c r="G56" s="836"/>
      <c r="H56" s="836"/>
      <c r="I56" s="836"/>
      <c r="J56" s="836"/>
      <c r="K56" s="836"/>
      <c r="L56" s="836"/>
      <c r="M56" s="836"/>
      <c r="N56" s="836"/>
      <c r="O56" s="836"/>
      <c r="P56" s="836"/>
      <c r="Q56" s="836"/>
      <c r="R56" s="836"/>
      <c r="S56" s="836"/>
      <c r="T56" s="837"/>
      <c r="U56" s="837"/>
      <c r="V56" s="837"/>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c r="BT56" s="838"/>
      <c r="BU56" s="838"/>
      <c r="BV56" s="838"/>
      <c r="BW56" s="838"/>
      <c r="BX56" s="838"/>
      <c r="BY56" s="838"/>
      <c r="BZ56" s="838"/>
      <c r="CA56" s="838"/>
      <c r="CB56" s="838"/>
      <c r="CC56" s="838"/>
      <c r="CD56" s="838"/>
      <c r="CE56" s="838"/>
      <c r="CF56" s="838"/>
      <c r="CG56" s="838"/>
      <c r="CH56" s="838"/>
      <c r="CI56" s="838"/>
      <c r="CJ56" s="838"/>
      <c r="CK56" s="838"/>
      <c r="CL56" s="838"/>
      <c r="CM56" s="838"/>
      <c r="CN56" s="838"/>
      <c r="CO56" s="838"/>
      <c r="CP56" s="838"/>
      <c r="CQ56" s="838"/>
      <c r="CR56" s="838"/>
      <c r="CS56" s="838"/>
      <c r="CT56" s="838"/>
      <c r="CU56" s="838"/>
      <c r="CV56" s="838"/>
      <c r="CW56" s="838"/>
      <c r="CX56" s="838"/>
      <c r="CY56" s="838"/>
      <c r="CZ56" s="838"/>
      <c r="DA56" s="838"/>
      <c r="DB56" s="838"/>
      <c r="DC56" s="838"/>
      <c r="DD56" s="838"/>
      <c r="DE56" s="838"/>
      <c r="DF56" s="838"/>
      <c r="DG56" s="838"/>
      <c r="DH56" s="838"/>
      <c r="DI56" s="838"/>
      <c r="DJ56" s="838"/>
      <c r="DK56" s="839"/>
      <c r="DM56" s="936"/>
      <c r="DP56" s="710"/>
      <c r="DQ56" s="710"/>
      <c r="DR56" s="710"/>
      <c r="DS56" s="710"/>
    </row>
    <row r="57" spans="1:123">
      <c r="A57" s="260" t="s">
        <v>34</v>
      </c>
      <c r="B57" s="689" t="s">
        <v>35</v>
      </c>
      <c r="C57" s="260" t="s">
        <v>5</v>
      </c>
      <c r="D57" s="1221" t="s">
        <v>659</v>
      </c>
      <c r="F57" s="842"/>
      <c r="G57" s="842"/>
      <c r="H57" s="842"/>
      <c r="I57" s="842"/>
      <c r="J57" s="842"/>
      <c r="K57" s="842"/>
      <c r="L57" s="842"/>
      <c r="M57" s="842"/>
      <c r="N57" s="842"/>
      <c r="O57" s="842"/>
      <c r="P57" s="842"/>
      <c r="Q57" s="842"/>
      <c r="R57" s="842"/>
      <c r="S57" s="842"/>
      <c r="T57" s="843"/>
      <c r="U57" s="843"/>
      <c r="V57" s="843"/>
      <c r="W57" s="843"/>
      <c r="X57" s="843"/>
      <c r="Y57" s="843"/>
      <c r="Z57" s="843"/>
      <c r="AA57" s="843"/>
      <c r="AB57" s="843"/>
      <c r="AC57" s="843"/>
      <c r="AD57" s="843"/>
      <c r="AE57" s="843"/>
      <c r="AF57" s="843"/>
      <c r="AG57" s="843"/>
      <c r="AH57" s="843"/>
      <c r="AI57" s="843"/>
      <c r="AJ57" s="843"/>
      <c r="AK57" s="843"/>
      <c r="AL57" s="843"/>
      <c r="AM57" s="843"/>
      <c r="AN57" s="843"/>
      <c r="AO57" s="843"/>
      <c r="AP57" s="843"/>
      <c r="AQ57" s="843"/>
      <c r="AR57" s="843"/>
      <c r="AS57" s="84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843"/>
      <c r="BY57" s="843"/>
      <c r="BZ57" s="843"/>
      <c r="CA57" s="843"/>
      <c r="CB57" s="843"/>
      <c r="CC57" s="843"/>
      <c r="CD57" s="843"/>
      <c r="CE57" s="843"/>
      <c r="CF57" s="843"/>
      <c r="CG57" s="843"/>
      <c r="CH57" s="843"/>
      <c r="CI57" s="843"/>
      <c r="CJ57" s="843"/>
      <c r="CK57" s="843"/>
      <c r="CL57" s="843"/>
      <c r="CM57" s="843"/>
      <c r="CN57" s="843"/>
      <c r="CO57" s="843"/>
      <c r="CP57" s="843"/>
      <c r="CQ57" s="843"/>
      <c r="CR57" s="843"/>
      <c r="CS57" s="843"/>
      <c r="CT57" s="843"/>
      <c r="CU57" s="843"/>
      <c r="CV57" s="843"/>
      <c r="CW57" s="843"/>
      <c r="CX57" s="843"/>
      <c r="CY57" s="843"/>
      <c r="CZ57" s="843"/>
      <c r="DA57" s="843"/>
      <c r="DB57" s="843"/>
      <c r="DC57" s="843"/>
      <c r="DD57" s="843"/>
      <c r="DE57" s="843"/>
      <c r="DF57" s="843"/>
      <c r="DG57" s="843"/>
      <c r="DH57" s="843"/>
      <c r="DI57" s="843"/>
      <c r="DJ57" s="843"/>
      <c r="DK57" s="844">
        <f t="shared" si="0"/>
        <v>0</v>
      </c>
      <c r="DM57" s="841" t="str">
        <f>IF(DK57='V1 - Total Asset Movement'!G57,"OK","Error")</f>
        <v>OK</v>
      </c>
      <c r="DP57" s="710"/>
      <c r="DQ57" s="710"/>
      <c r="DR57" s="710"/>
      <c r="DS57" s="710"/>
    </row>
    <row r="58" spans="1:123">
      <c r="A58" s="260" t="s">
        <v>34</v>
      </c>
      <c r="B58" s="689" t="s">
        <v>274</v>
      </c>
      <c r="C58" s="260" t="s">
        <v>5</v>
      </c>
      <c r="D58" s="1221"/>
      <c r="F58" s="835"/>
      <c r="G58" s="836"/>
      <c r="H58" s="836"/>
      <c r="I58" s="836"/>
      <c r="J58" s="836"/>
      <c r="K58" s="836"/>
      <c r="L58" s="836"/>
      <c r="M58" s="836"/>
      <c r="N58" s="836"/>
      <c r="O58" s="836"/>
      <c r="P58" s="836"/>
      <c r="Q58" s="836"/>
      <c r="R58" s="836"/>
      <c r="S58" s="836"/>
      <c r="T58" s="837"/>
      <c r="U58" s="837"/>
      <c r="V58" s="837"/>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c r="BT58" s="838"/>
      <c r="BU58" s="838"/>
      <c r="BV58" s="838"/>
      <c r="BW58" s="838"/>
      <c r="BX58" s="838"/>
      <c r="BY58" s="838"/>
      <c r="BZ58" s="838"/>
      <c r="CA58" s="838"/>
      <c r="CB58" s="838"/>
      <c r="CC58" s="838"/>
      <c r="CD58" s="838"/>
      <c r="CE58" s="838"/>
      <c r="CF58" s="838"/>
      <c r="CG58" s="838"/>
      <c r="CH58" s="838"/>
      <c r="CI58" s="838"/>
      <c r="CJ58" s="838"/>
      <c r="CK58" s="838"/>
      <c r="CL58" s="838"/>
      <c r="CM58" s="838"/>
      <c r="CN58" s="838"/>
      <c r="CO58" s="838"/>
      <c r="CP58" s="838"/>
      <c r="CQ58" s="838"/>
      <c r="CR58" s="838"/>
      <c r="CS58" s="838"/>
      <c r="CT58" s="838"/>
      <c r="CU58" s="838"/>
      <c r="CV58" s="838"/>
      <c r="CW58" s="838"/>
      <c r="CX58" s="838"/>
      <c r="CY58" s="838"/>
      <c r="CZ58" s="838"/>
      <c r="DA58" s="838"/>
      <c r="DB58" s="838"/>
      <c r="DC58" s="838"/>
      <c r="DD58" s="838"/>
      <c r="DE58" s="838"/>
      <c r="DF58" s="838"/>
      <c r="DG58" s="838"/>
      <c r="DH58" s="838"/>
      <c r="DI58" s="838"/>
      <c r="DJ58" s="838"/>
      <c r="DK58" s="839"/>
      <c r="DM58" s="936"/>
      <c r="DP58" s="710"/>
      <c r="DQ58" s="710"/>
      <c r="DR58" s="710"/>
      <c r="DS58" s="710"/>
    </row>
    <row r="59" spans="1:123">
      <c r="A59" s="260" t="s">
        <v>34</v>
      </c>
      <c r="B59" s="692" t="s">
        <v>1232</v>
      </c>
      <c r="C59" s="260" t="s">
        <v>5</v>
      </c>
      <c r="D59" s="1221" t="s">
        <v>710</v>
      </c>
      <c r="F59" s="835"/>
      <c r="G59" s="836"/>
      <c r="H59" s="836"/>
      <c r="I59" s="836"/>
      <c r="J59" s="836"/>
      <c r="K59" s="836"/>
      <c r="L59" s="836"/>
      <c r="M59" s="836"/>
      <c r="N59" s="836"/>
      <c r="O59" s="836"/>
      <c r="P59" s="836"/>
      <c r="Q59" s="836"/>
      <c r="R59" s="836"/>
      <c r="S59" s="836"/>
      <c r="T59" s="837"/>
      <c r="U59" s="837"/>
      <c r="V59" s="837"/>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8"/>
      <c r="AX59" s="838"/>
      <c r="AY59" s="838"/>
      <c r="AZ59" s="838"/>
      <c r="BA59" s="838"/>
      <c r="BB59" s="838"/>
      <c r="BC59" s="838"/>
      <c r="BD59" s="838"/>
      <c r="BE59" s="838"/>
      <c r="BF59" s="838"/>
      <c r="BG59" s="838"/>
      <c r="BH59" s="838"/>
      <c r="BI59" s="838"/>
      <c r="BJ59" s="838"/>
      <c r="BK59" s="838"/>
      <c r="BL59" s="838"/>
      <c r="BM59" s="838"/>
      <c r="BN59" s="838"/>
      <c r="BO59" s="838"/>
      <c r="BP59" s="838"/>
      <c r="BQ59" s="838"/>
      <c r="BR59" s="838"/>
      <c r="BS59" s="838"/>
      <c r="BT59" s="838"/>
      <c r="BU59" s="838"/>
      <c r="BV59" s="838"/>
      <c r="BW59" s="838"/>
      <c r="BX59" s="838"/>
      <c r="BY59" s="838"/>
      <c r="BZ59" s="838"/>
      <c r="CA59" s="838"/>
      <c r="CB59" s="838"/>
      <c r="CC59" s="838"/>
      <c r="CD59" s="838"/>
      <c r="CE59" s="838"/>
      <c r="CF59" s="838"/>
      <c r="CG59" s="838"/>
      <c r="CH59" s="838"/>
      <c r="CI59" s="838"/>
      <c r="CJ59" s="838"/>
      <c r="CK59" s="838"/>
      <c r="CL59" s="838"/>
      <c r="CM59" s="838"/>
      <c r="CN59" s="838"/>
      <c r="CO59" s="838"/>
      <c r="CP59" s="838"/>
      <c r="CQ59" s="838"/>
      <c r="CR59" s="838"/>
      <c r="CS59" s="838"/>
      <c r="CT59" s="838"/>
      <c r="CU59" s="838"/>
      <c r="CV59" s="838"/>
      <c r="CW59" s="838"/>
      <c r="CX59" s="838"/>
      <c r="CY59" s="838"/>
      <c r="CZ59" s="838"/>
      <c r="DA59" s="838"/>
      <c r="DB59" s="838"/>
      <c r="DC59" s="838"/>
      <c r="DD59" s="838"/>
      <c r="DE59" s="838"/>
      <c r="DF59" s="838"/>
      <c r="DG59" s="838"/>
      <c r="DH59" s="838"/>
      <c r="DI59" s="838"/>
      <c r="DJ59" s="838"/>
      <c r="DK59" s="839"/>
      <c r="DM59" s="936"/>
      <c r="DP59" s="710"/>
      <c r="DQ59" s="710"/>
      <c r="DR59" s="710"/>
      <c r="DS59" s="710"/>
    </row>
    <row r="60" spans="1:123">
      <c r="A60" s="260" t="s">
        <v>34</v>
      </c>
      <c r="B60" s="689" t="s">
        <v>36</v>
      </c>
      <c r="C60" s="260" t="s">
        <v>5</v>
      </c>
      <c r="D60" s="1221" t="s">
        <v>659</v>
      </c>
      <c r="F60" s="842"/>
      <c r="G60" s="842"/>
      <c r="H60" s="842"/>
      <c r="I60" s="842"/>
      <c r="J60" s="842"/>
      <c r="K60" s="842"/>
      <c r="L60" s="842"/>
      <c r="M60" s="842"/>
      <c r="N60" s="842"/>
      <c r="O60" s="842"/>
      <c r="P60" s="842"/>
      <c r="Q60" s="842"/>
      <c r="R60" s="842"/>
      <c r="S60" s="842"/>
      <c r="T60" s="843"/>
      <c r="U60" s="843"/>
      <c r="V60" s="843"/>
      <c r="W60" s="843"/>
      <c r="X60" s="843"/>
      <c r="Y60" s="843"/>
      <c r="Z60" s="843"/>
      <c r="AA60" s="843"/>
      <c r="AB60" s="843"/>
      <c r="AC60" s="843"/>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843"/>
      <c r="BY60" s="843"/>
      <c r="BZ60" s="843"/>
      <c r="CA60" s="843"/>
      <c r="CB60" s="843"/>
      <c r="CC60" s="843"/>
      <c r="CD60" s="843"/>
      <c r="CE60" s="843"/>
      <c r="CF60" s="843"/>
      <c r="CG60" s="843"/>
      <c r="CH60" s="843"/>
      <c r="CI60" s="843"/>
      <c r="CJ60" s="843"/>
      <c r="CK60" s="843"/>
      <c r="CL60" s="843"/>
      <c r="CM60" s="843"/>
      <c r="CN60" s="843"/>
      <c r="CO60" s="843"/>
      <c r="CP60" s="843"/>
      <c r="CQ60" s="843"/>
      <c r="CR60" s="843"/>
      <c r="CS60" s="843"/>
      <c r="CT60" s="843"/>
      <c r="CU60" s="843"/>
      <c r="CV60" s="843"/>
      <c r="CW60" s="843"/>
      <c r="CX60" s="843"/>
      <c r="CY60" s="843"/>
      <c r="CZ60" s="843"/>
      <c r="DA60" s="843"/>
      <c r="DB60" s="843"/>
      <c r="DC60" s="843"/>
      <c r="DD60" s="843"/>
      <c r="DE60" s="843"/>
      <c r="DF60" s="843"/>
      <c r="DG60" s="843"/>
      <c r="DH60" s="843"/>
      <c r="DI60" s="843"/>
      <c r="DJ60" s="843"/>
      <c r="DK60" s="844">
        <f t="shared" si="0"/>
        <v>0</v>
      </c>
      <c r="DM60" s="841" t="str">
        <f>IF(DK60='V1 - Total Asset Movement'!G60,"OK","Error")</f>
        <v>OK</v>
      </c>
      <c r="DP60" s="710"/>
      <c r="DQ60" s="710"/>
      <c r="DR60" s="710"/>
      <c r="DS60" s="710"/>
    </row>
    <row r="61" spans="1:123">
      <c r="A61" s="260" t="s">
        <v>34</v>
      </c>
      <c r="B61" s="689" t="s">
        <v>275</v>
      </c>
      <c r="C61" s="260" t="s">
        <v>5</v>
      </c>
      <c r="D61" s="1221"/>
      <c r="F61" s="835"/>
      <c r="G61" s="836"/>
      <c r="H61" s="836"/>
      <c r="I61" s="836"/>
      <c r="J61" s="836"/>
      <c r="K61" s="836"/>
      <c r="L61" s="836"/>
      <c r="M61" s="836"/>
      <c r="N61" s="836"/>
      <c r="O61" s="836"/>
      <c r="P61" s="836"/>
      <c r="Q61" s="836"/>
      <c r="R61" s="836"/>
      <c r="S61" s="836"/>
      <c r="T61" s="837"/>
      <c r="U61" s="837"/>
      <c r="V61" s="837"/>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c r="DH61" s="838"/>
      <c r="DI61" s="838"/>
      <c r="DJ61" s="838"/>
      <c r="DK61" s="839"/>
      <c r="DM61" s="936"/>
      <c r="DP61" s="710"/>
      <c r="DQ61" s="710"/>
      <c r="DR61" s="710"/>
      <c r="DS61" s="710"/>
    </row>
    <row r="62" spans="1:123">
      <c r="A62" s="260" t="s">
        <v>14</v>
      </c>
      <c r="B62" s="689" t="s">
        <v>37</v>
      </c>
      <c r="C62" s="260" t="s">
        <v>5</v>
      </c>
      <c r="D62" s="1221" t="s">
        <v>710</v>
      </c>
      <c r="F62" s="842"/>
      <c r="G62" s="842"/>
      <c r="H62" s="842"/>
      <c r="I62" s="842"/>
      <c r="J62" s="842"/>
      <c r="K62" s="842"/>
      <c r="L62" s="842"/>
      <c r="M62" s="842"/>
      <c r="N62" s="842"/>
      <c r="O62" s="842"/>
      <c r="P62" s="842"/>
      <c r="Q62" s="842"/>
      <c r="R62" s="842"/>
      <c r="S62" s="842"/>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3"/>
      <c r="AQ62" s="843"/>
      <c r="AR62" s="843"/>
      <c r="AS62" s="84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843"/>
      <c r="BY62" s="843"/>
      <c r="BZ62" s="843"/>
      <c r="CA62" s="843"/>
      <c r="CB62" s="843"/>
      <c r="CC62" s="843"/>
      <c r="CD62" s="843"/>
      <c r="CE62" s="843"/>
      <c r="CF62" s="843"/>
      <c r="CG62" s="843"/>
      <c r="CH62" s="843"/>
      <c r="CI62" s="843"/>
      <c r="CJ62" s="843"/>
      <c r="CK62" s="843"/>
      <c r="CL62" s="843"/>
      <c r="CM62" s="843"/>
      <c r="CN62" s="843"/>
      <c r="CO62" s="843"/>
      <c r="CP62" s="843"/>
      <c r="CQ62" s="843"/>
      <c r="CR62" s="843"/>
      <c r="CS62" s="843"/>
      <c r="CT62" s="843"/>
      <c r="CU62" s="843"/>
      <c r="CV62" s="843"/>
      <c r="CW62" s="843"/>
      <c r="CX62" s="843"/>
      <c r="CY62" s="843"/>
      <c r="CZ62" s="843"/>
      <c r="DA62" s="843"/>
      <c r="DB62" s="843"/>
      <c r="DC62" s="843"/>
      <c r="DD62" s="843"/>
      <c r="DE62" s="843"/>
      <c r="DF62" s="843"/>
      <c r="DG62" s="843"/>
      <c r="DH62" s="843"/>
      <c r="DI62" s="843"/>
      <c r="DJ62" s="843"/>
      <c r="DK62" s="844">
        <f t="shared" si="0"/>
        <v>0</v>
      </c>
      <c r="DM62" s="841" t="str">
        <f>IF(DK62='V1 - Total Asset Movement'!G62,"OK","Error")</f>
        <v>OK</v>
      </c>
      <c r="DP62" s="710"/>
      <c r="DQ62" s="710"/>
      <c r="DR62" s="710"/>
      <c r="DS62" s="710"/>
    </row>
    <row r="63" spans="1:123">
      <c r="A63" s="260" t="s">
        <v>14</v>
      </c>
      <c r="B63" s="689" t="s">
        <v>38</v>
      </c>
      <c r="C63" s="260" t="s">
        <v>5</v>
      </c>
      <c r="D63" s="1221" t="s">
        <v>710</v>
      </c>
      <c r="F63" s="842"/>
      <c r="G63" s="842"/>
      <c r="H63" s="842"/>
      <c r="I63" s="842"/>
      <c r="J63" s="842"/>
      <c r="K63" s="842"/>
      <c r="L63" s="842"/>
      <c r="M63" s="842"/>
      <c r="N63" s="842"/>
      <c r="O63" s="842"/>
      <c r="P63" s="842"/>
      <c r="Q63" s="842"/>
      <c r="R63" s="842"/>
      <c r="S63" s="842"/>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84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843"/>
      <c r="BY63" s="843"/>
      <c r="BZ63" s="843"/>
      <c r="CA63" s="843"/>
      <c r="CB63" s="843"/>
      <c r="CC63" s="843"/>
      <c r="CD63" s="843"/>
      <c r="CE63" s="843"/>
      <c r="CF63" s="843"/>
      <c r="CG63" s="843"/>
      <c r="CH63" s="843"/>
      <c r="CI63" s="843"/>
      <c r="CJ63" s="843"/>
      <c r="CK63" s="843"/>
      <c r="CL63" s="843"/>
      <c r="CM63" s="843"/>
      <c r="CN63" s="843"/>
      <c r="CO63" s="843"/>
      <c r="CP63" s="843"/>
      <c r="CQ63" s="843"/>
      <c r="CR63" s="843"/>
      <c r="CS63" s="843"/>
      <c r="CT63" s="843"/>
      <c r="CU63" s="843"/>
      <c r="CV63" s="843"/>
      <c r="CW63" s="843"/>
      <c r="CX63" s="843"/>
      <c r="CY63" s="843"/>
      <c r="CZ63" s="843"/>
      <c r="DA63" s="843"/>
      <c r="DB63" s="843"/>
      <c r="DC63" s="843"/>
      <c r="DD63" s="843"/>
      <c r="DE63" s="843"/>
      <c r="DF63" s="843"/>
      <c r="DG63" s="843"/>
      <c r="DH63" s="843"/>
      <c r="DI63" s="843"/>
      <c r="DJ63" s="843"/>
      <c r="DK63" s="844">
        <f t="shared" si="0"/>
        <v>0</v>
      </c>
      <c r="DM63" s="841" t="str">
        <f>IF(DK63='V1 - Total Asset Movement'!G63,"OK","Error")</f>
        <v>OK</v>
      </c>
      <c r="DP63" s="710"/>
      <c r="DQ63" s="710"/>
      <c r="DR63" s="710"/>
      <c r="DS63" s="710"/>
    </row>
    <row r="64" spans="1:123">
      <c r="A64" s="260" t="s">
        <v>14</v>
      </c>
      <c r="B64" s="689" t="s">
        <v>39</v>
      </c>
      <c r="C64" s="260" t="s">
        <v>5</v>
      </c>
      <c r="D64" s="1221" t="s">
        <v>710</v>
      </c>
      <c r="F64" s="842"/>
      <c r="G64" s="842"/>
      <c r="H64" s="842"/>
      <c r="I64" s="842"/>
      <c r="J64" s="842"/>
      <c r="K64" s="842"/>
      <c r="L64" s="842"/>
      <c r="M64" s="842"/>
      <c r="N64" s="842"/>
      <c r="O64" s="842"/>
      <c r="P64" s="842"/>
      <c r="Q64" s="842"/>
      <c r="R64" s="842"/>
      <c r="S64" s="842"/>
      <c r="T64" s="843"/>
      <c r="U64" s="843"/>
      <c r="V64" s="843"/>
      <c r="W64" s="843"/>
      <c r="X64" s="843"/>
      <c r="Y64" s="843"/>
      <c r="Z64" s="843"/>
      <c r="AA64" s="843"/>
      <c r="AB64" s="843"/>
      <c r="AC64" s="843"/>
      <c r="AD64" s="843"/>
      <c r="AE64" s="843"/>
      <c r="AF64" s="843"/>
      <c r="AG64" s="843"/>
      <c r="AH64" s="843"/>
      <c r="AI64" s="843"/>
      <c r="AJ64" s="843"/>
      <c r="AK64" s="843"/>
      <c r="AL64" s="843"/>
      <c r="AM64" s="843"/>
      <c r="AN64" s="843"/>
      <c r="AO64" s="843"/>
      <c r="AP64" s="843"/>
      <c r="AQ64" s="843"/>
      <c r="AR64" s="843"/>
      <c r="AS64" s="84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843"/>
      <c r="BY64" s="843"/>
      <c r="BZ64" s="843"/>
      <c r="CA64" s="843"/>
      <c r="CB64" s="843"/>
      <c r="CC64" s="843"/>
      <c r="CD64" s="843"/>
      <c r="CE64" s="843"/>
      <c r="CF64" s="843"/>
      <c r="CG64" s="843"/>
      <c r="CH64" s="843"/>
      <c r="CI64" s="843"/>
      <c r="CJ64" s="843"/>
      <c r="CK64" s="843"/>
      <c r="CL64" s="843"/>
      <c r="CM64" s="843"/>
      <c r="CN64" s="843"/>
      <c r="CO64" s="843"/>
      <c r="CP64" s="843"/>
      <c r="CQ64" s="843"/>
      <c r="CR64" s="843"/>
      <c r="CS64" s="843"/>
      <c r="CT64" s="843"/>
      <c r="CU64" s="843"/>
      <c r="CV64" s="843"/>
      <c r="CW64" s="843"/>
      <c r="CX64" s="843"/>
      <c r="CY64" s="843"/>
      <c r="CZ64" s="843"/>
      <c r="DA64" s="843"/>
      <c r="DB64" s="843"/>
      <c r="DC64" s="843"/>
      <c r="DD64" s="843"/>
      <c r="DE64" s="843"/>
      <c r="DF64" s="843"/>
      <c r="DG64" s="843"/>
      <c r="DH64" s="843"/>
      <c r="DI64" s="843"/>
      <c r="DJ64" s="843"/>
      <c r="DK64" s="844">
        <f t="shared" si="0"/>
        <v>0</v>
      </c>
      <c r="DM64" s="841" t="str">
        <f>IF(DK64='V1 - Total Asset Movement'!G64,"OK","Error")</f>
        <v>OK</v>
      </c>
      <c r="DP64" s="710"/>
      <c r="DQ64" s="710"/>
      <c r="DR64" s="710"/>
      <c r="DS64" s="710"/>
    </row>
    <row r="65" spans="1:123">
      <c r="A65" s="260" t="s">
        <v>14</v>
      </c>
      <c r="B65" s="689" t="s">
        <v>40</v>
      </c>
      <c r="C65" s="260" t="s">
        <v>5</v>
      </c>
      <c r="D65" s="1221" t="s">
        <v>710</v>
      </c>
      <c r="F65" s="842"/>
      <c r="G65" s="842"/>
      <c r="H65" s="842"/>
      <c r="I65" s="842"/>
      <c r="J65" s="842"/>
      <c r="K65" s="842"/>
      <c r="L65" s="842"/>
      <c r="M65" s="842"/>
      <c r="N65" s="842"/>
      <c r="O65" s="842"/>
      <c r="P65" s="842"/>
      <c r="Q65" s="842"/>
      <c r="R65" s="842"/>
      <c r="S65" s="842"/>
      <c r="T65" s="843"/>
      <c r="U65" s="843"/>
      <c r="V65" s="843"/>
      <c r="W65" s="843"/>
      <c r="X65" s="843"/>
      <c r="Y65" s="843"/>
      <c r="Z65" s="843"/>
      <c r="AA65" s="843"/>
      <c r="AB65" s="843"/>
      <c r="AC65" s="843"/>
      <c r="AD65" s="843"/>
      <c r="AE65" s="843"/>
      <c r="AF65" s="843"/>
      <c r="AG65" s="843"/>
      <c r="AH65" s="843"/>
      <c r="AI65" s="843"/>
      <c r="AJ65" s="843"/>
      <c r="AK65" s="843"/>
      <c r="AL65" s="843"/>
      <c r="AM65" s="843"/>
      <c r="AN65" s="843"/>
      <c r="AO65" s="843"/>
      <c r="AP65" s="843"/>
      <c r="AQ65" s="843"/>
      <c r="AR65" s="843"/>
      <c r="AS65" s="84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843"/>
      <c r="BY65" s="843"/>
      <c r="BZ65" s="843"/>
      <c r="CA65" s="843"/>
      <c r="CB65" s="843"/>
      <c r="CC65" s="843"/>
      <c r="CD65" s="843"/>
      <c r="CE65" s="843"/>
      <c r="CF65" s="843"/>
      <c r="CG65" s="843"/>
      <c r="CH65" s="843"/>
      <c r="CI65" s="843"/>
      <c r="CJ65" s="843"/>
      <c r="CK65" s="843"/>
      <c r="CL65" s="843"/>
      <c r="CM65" s="843"/>
      <c r="CN65" s="843"/>
      <c r="CO65" s="843"/>
      <c r="CP65" s="843"/>
      <c r="CQ65" s="843"/>
      <c r="CR65" s="843"/>
      <c r="CS65" s="843"/>
      <c r="CT65" s="843"/>
      <c r="CU65" s="843"/>
      <c r="CV65" s="843"/>
      <c r="CW65" s="843"/>
      <c r="CX65" s="843"/>
      <c r="CY65" s="843"/>
      <c r="CZ65" s="843"/>
      <c r="DA65" s="843"/>
      <c r="DB65" s="843"/>
      <c r="DC65" s="843"/>
      <c r="DD65" s="843"/>
      <c r="DE65" s="843"/>
      <c r="DF65" s="843"/>
      <c r="DG65" s="843"/>
      <c r="DH65" s="843"/>
      <c r="DI65" s="843"/>
      <c r="DJ65" s="843"/>
      <c r="DK65" s="844">
        <f t="shared" si="0"/>
        <v>0</v>
      </c>
      <c r="DM65" s="841" t="str">
        <f>IF(DK65='V1 - Total Asset Movement'!G65,"OK","Error")</f>
        <v>OK</v>
      </c>
      <c r="DP65" s="710"/>
      <c r="DQ65" s="710"/>
      <c r="DR65" s="710"/>
      <c r="DS65" s="710"/>
    </row>
    <row r="66" spans="1:123">
      <c r="A66" s="260" t="s">
        <v>14</v>
      </c>
      <c r="B66" s="689" t="s">
        <v>41</v>
      </c>
      <c r="C66" s="260" t="s">
        <v>5</v>
      </c>
      <c r="D66" s="1221" t="s">
        <v>710</v>
      </c>
      <c r="F66" s="842"/>
      <c r="G66" s="842"/>
      <c r="H66" s="842"/>
      <c r="I66" s="842"/>
      <c r="J66" s="842"/>
      <c r="K66" s="842"/>
      <c r="L66" s="842"/>
      <c r="M66" s="842"/>
      <c r="N66" s="842"/>
      <c r="O66" s="842"/>
      <c r="P66" s="842"/>
      <c r="Q66" s="842"/>
      <c r="R66" s="842"/>
      <c r="S66" s="842"/>
      <c r="T66" s="843"/>
      <c r="U66" s="843"/>
      <c r="V66" s="843"/>
      <c r="W66" s="843"/>
      <c r="X66" s="843"/>
      <c r="Y66" s="843"/>
      <c r="Z66" s="843"/>
      <c r="AA66" s="843"/>
      <c r="AB66" s="843"/>
      <c r="AC66" s="843"/>
      <c r="AD66" s="843"/>
      <c r="AE66" s="843"/>
      <c r="AF66" s="843"/>
      <c r="AG66" s="843"/>
      <c r="AH66" s="843"/>
      <c r="AI66" s="843"/>
      <c r="AJ66" s="843"/>
      <c r="AK66" s="843"/>
      <c r="AL66" s="843"/>
      <c r="AM66" s="843"/>
      <c r="AN66" s="843"/>
      <c r="AO66" s="843"/>
      <c r="AP66" s="843"/>
      <c r="AQ66" s="843"/>
      <c r="AR66" s="843"/>
      <c r="AS66" s="84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843"/>
      <c r="BY66" s="843"/>
      <c r="BZ66" s="843"/>
      <c r="CA66" s="843"/>
      <c r="CB66" s="843"/>
      <c r="CC66" s="843"/>
      <c r="CD66" s="843"/>
      <c r="CE66" s="843"/>
      <c r="CF66" s="843"/>
      <c r="CG66" s="843"/>
      <c r="CH66" s="843"/>
      <c r="CI66" s="843"/>
      <c r="CJ66" s="843"/>
      <c r="CK66" s="843"/>
      <c r="CL66" s="843"/>
      <c r="CM66" s="843"/>
      <c r="CN66" s="843"/>
      <c r="CO66" s="843"/>
      <c r="CP66" s="843"/>
      <c r="CQ66" s="843"/>
      <c r="CR66" s="843"/>
      <c r="CS66" s="843"/>
      <c r="CT66" s="843"/>
      <c r="CU66" s="843"/>
      <c r="CV66" s="843"/>
      <c r="CW66" s="843"/>
      <c r="CX66" s="843"/>
      <c r="CY66" s="843"/>
      <c r="CZ66" s="843"/>
      <c r="DA66" s="843"/>
      <c r="DB66" s="843"/>
      <c r="DC66" s="843"/>
      <c r="DD66" s="843"/>
      <c r="DE66" s="843"/>
      <c r="DF66" s="843"/>
      <c r="DG66" s="843"/>
      <c r="DH66" s="843"/>
      <c r="DI66" s="843"/>
      <c r="DJ66" s="843"/>
      <c r="DK66" s="844">
        <f t="shared" si="0"/>
        <v>0</v>
      </c>
      <c r="DM66" s="841" t="str">
        <f>IF(DK66='V1 - Total Asset Movement'!G66,"OK","Error")</f>
        <v>OK</v>
      </c>
      <c r="DP66" s="710"/>
      <c r="DQ66" s="710"/>
      <c r="DR66" s="710"/>
      <c r="DS66" s="710"/>
    </row>
    <row r="67" spans="1:123">
      <c r="A67" s="260" t="s">
        <v>14</v>
      </c>
      <c r="B67" s="689" t="s">
        <v>42</v>
      </c>
      <c r="C67" s="260" t="s">
        <v>5</v>
      </c>
      <c r="D67" s="1221" t="s">
        <v>710</v>
      </c>
      <c r="F67" s="842"/>
      <c r="G67" s="842"/>
      <c r="H67" s="842"/>
      <c r="I67" s="842"/>
      <c r="J67" s="842"/>
      <c r="K67" s="842"/>
      <c r="L67" s="842"/>
      <c r="M67" s="842"/>
      <c r="N67" s="842"/>
      <c r="O67" s="842"/>
      <c r="P67" s="842"/>
      <c r="Q67" s="842"/>
      <c r="R67" s="842"/>
      <c r="S67" s="842"/>
      <c r="T67" s="843"/>
      <c r="U67" s="843"/>
      <c r="V67" s="843"/>
      <c r="W67" s="843"/>
      <c r="X67" s="843"/>
      <c r="Y67" s="843"/>
      <c r="Z67" s="843"/>
      <c r="AA67" s="843"/>
      <c r="AB67" s="843"/>
      <c r="AC67" s="843"/>
      <c r="AD67" s="843"/>
      <c r="AE67" s="843"/>
      <c r="AF67" s="843"/>
      <c r="AG67" s="843"/>
      <c r="AH67" s="843"/>
      <c r="AI67" s="843"/>
      <c r="AJ67" s="843"/>
      <c r="AK67" s="843"/>
      <c r="AL67" s="843"/>
      <c r="AM67" s="843"/>
      <c r="AN67" s="843"/>
      <c r="AO67" s="843"/>
      <c r="AP67" s="843"/>
      <c r="AQ67" s="843"/>
      <c r="AR67" s="843"/>
      <c r="AS67" s="843"/>
      <c r="AT67" s="843"/>
      <c r="AU67" s="843"/>
      <c r="AV67" s="843"/>
      <c r="AW67" s="843"/>
      <c r="AX67" s="843"/>
      <c r="AY67" s="843"/>
      <c r="AZ67" s="843"/>
      <c r="BA67" s="843"/>
      <c r="BB67" s="843"/>
      <c r="BC67" s="843"/>
      <c r="BD67" s="843"/>
      <c r="BE67" s="843"/>
      <c r="BF67" s="843"/>
      <c r="BG67" s="843"/>
      <c r="BH67" s="843"/>
      <c r="BI67" s="843"/>
      <c r="BJ67" s="843"/>
      <c r="BK67" s="843"/>
      <c r="BL67" s="843"/>
      <c r="BM67" s="843"/>
      <c r="BN67" s="843"/>
      <c r="BO67" s="843"/>
      <c r="BP67" s="843"/>
      <c r="BQ67" s="843"/>
      <c r="BR67" s="843"/>
      <c r="BS67" s="843"/>
      <c r="BT67" s="843"/>
      <c r="BU67" s="843"/>
      <c r="BV67" s="843"/>
      <c r="BW67" s="843"/>
      <c r="BX67" s="843"/>
      <c r="BY67" s="843"/>
      <c r="BZ67" s="843"/>
      <c r="CA67" s="843"/>
      <c r="CB67" s="843"/>
      <c r="CC67" s="843"/>
      <c r="CD67" s="843"/>
      <c r="CE67" s="843"/>
      <c r="CF67" s="843"/>
      <c r="CG67" s="843"/>
      <c r="CH67" s="843"/>
      <c r="CI67" s="843"/>
      <c r="CJ67" s="843"/>
      <c r="CK67" s="843"/>
      <c r="CL67" s="843"/>
      <c r="CM67" s="843"/>
      <c r="CN67" s="843"/>
      <c r="CO67" s="843"/>
      <c r="CP67" s="843"/>
      <c r="CQ67" s="843"/>
      <c r="CR67" s="843"/>
      <c r="CS67" s="843"/>
      <c r="CT67" s="843"/>
      <c r="CU67" s="843"/>
      <c r="CV67" s="843"/>
      <c r="CW67" s="843"/>
      <c r="CX67" s="843"/>
      <c r="CY67" s="843"/>
      <c r="CZ67" s="843"/>
      <c r="DA67" s="843"/>
      <c r="DB67" s="843"/>
      <c r="DC67" s="843"/>
      <c r="DD67" s="843"/>
      <c r="DE67" s="843"/>
      <c r="DF67" s="843"/>
      <c r="DG67" s="843"/>
      <c r="DH67" s="843"/>
      <c r="DI67" s="843"/>
      <c r="DJ67" s="843"/>
      <c r="DK67" s="844">
        <f t="shared" si="0"/>
        <v>0</v>
      </c>
      <c r="DM67" s="841" t="str">
        <f>IF(DK67='V1 - Total Asset Movement'!G67,"OK","Error")</f>
        <v>OK</v>
      </c>
      <c r="DP67" s="710"/>
      <c r="DQ67" s="710"/>
      <c r="DR67" s="710"/>
      <c r="DS67" s="710"/>
    </row>
    <row r="68" spans="1:123">
      <c r="A68" s="260" t="s">
        <v>14</v>
      </c>
      <c r="B68" s="689" t="s">
        <v>43</v>
      </c>
      <c r="C68" s="260" t="s">
        <v>5</v>
      </c>
      <c r="D68" s="1221" t="s">
        <v>710</v>
      </c>
      <c r="F68" s="842"/>
      <c r="G68" s="842"/>
      <c r="H68" s="842"/>
      <c r="I68" s="842"/>
      <c r="J68" s="842"/>
      <c r="K68" s="842"/>
      <c r="L68" s="842"/>
      <c r="M68" s="842"/>
      <c r="N68" s="842"/>
      <c r="O68" s="842"/>
      <c r="P68" s="842"/>
      <c r="Q68" s="842"/>
      <c r="R68" s="842"/>
      <c r="S68" s="842"/>
      <c r="T68" s="843"/>
      <c r="U68" s="843"/>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3"/>
      <c r="AX68" s="843"/>
      <c r="AY68" s="843"/>
      <c r="AZ68" s="843"/>
      <c r="BA68" s="843"/>
      <c r="BB68" s="843"/>
      <c r="BC68" s="843"/>
      <c r="BD68" s="843"/>
      <c r="BE68" s="843"/>
      <c r="BF68" s="843"/>
      <c r="BG68" s="843"/>
      <c r="BH68" s="843"/>
      <c r="BI68" s="843"/>
      <c r="BJ68" s="843"/>
      <c r="BK68" s="843"/>
      <c r="BL68" s="843"/>
      <c r="BM68" s="843"/>
      <c r="BN68" s="843"/>
      <c r="BO68" s="843"/>
      <c r="BP68" s="843"/>
      <c r="BQ68" s="843"/>
      <c r="BR68" s="843"/>
      <c r="BS68" s="843"/>
      <c r="BT68" s="843"/>
      <c r="BU68" s="843"/>
      <c r="BV68" s="843"/>
      <c r="BW68" s="843"/>
      <c r="BX68" s="843"/>
      <c r="BY68" s="843"/>
      <c r="BZ68" s="843"/>
      <c r="CA68" s="843"/>
      <c r="CB68" s="843"/>
      <c r="CC68" s="843"/>
      <c r="CD68" s="843"/>
      <c r="CE68" s="843"/>
      <c r="CF68" s="843"/>
      <c r="CG68" s="843"/>
      <c r="CH68" s="843"/>
      <c r="CI68" s="843"/>
      <c r="CJ68" s="843"/>
      <c r="CK68" s="843"/>
      <c r="CL68" s="843"/>
      <c r="CM68" s="843"/>
      <c r="CN68" s="843"/>
      <c r="CO68" s="843"/>
      <c r="CP68" s="843"/>
      <c r="CQ68" s="843"/>
      <c r="CR68" s="843"/>
      <c r="CS68" s="843"/>
      <c r="CT68" s="843"/>
      <c r="CU68" s="843"/>
      <c r="CV68" s="843"/>
      <c r="CW68" s="843"/>
      <c r="CX68" s="843"/>
      <c r="CY68" s="843"/>
      <c r="CZ68" s="843"/>
      <c r="DA68" s="843"/>
      <c r="DB68" s="843"/>
      <c r="DC68" s="843"/>
      <c r="DD68" s="843"/>
      <c r="DE68" s="843"/>
      <c r="DF68" s="843"/>
      <c r="DG68" s="843"/>
      <c r="DH68" s="843"/>
      <c r="DI68" s="843"/>
      <c r="DJ68" s="843"/>
      <c r="DK68" s="844">
        <f t="shared" si="0"/>
        <v>0</v>
      </c>
      <c r="DM68" s="841" t="str">
        <f>IF(DK68='V1 - Total Asset Movement'!G68,"OK","Error")</f>
        <v>OK</v>
      </c>
      <c r="DP68" s="710"/>
      <c r="DQ68" s="710"/>
      <c r="DR68" s="710"/>
      <c r="DS68" s="710"/>
    </row>
    <row r="69" spans="1:123">
      <c r="A69" s="260" t="s">
        <v>16</v>
      </c>
      <c r="B69" s="689" t="s">
        <v>570</v>
      </c>
      <c r="C69" s="260" t="s">
        <v>5</v>
      </c>
      <c r="D69" s="1221" t="s">
        <v>659</v>
      </c>
      <c r="F69" s="842"/>
      <c r="G69" s="842"/>
      <c r="H69" s="842"/>
      <c r="I69" s="842"/>
      <c r="J69" s="842"/>
      <c r="K69" s="842"/>
      <c r="L69" s="842"/>
      <c r="M69" s="842"/>
      <c r="N69" s="842"/>
      <c r="O69" s="842"/>
      <c r="P69" s="842"/>
      <c r="Q69" s="842"/>
      <c r="R69" s="842"/>
      <c r="S69" s="842"/>
      <c r="T69" s="843"/>
      <c r="U69" s="843"/>
      <c r="V69" s="843"/>
      <c r="W69" s="843"/>
      <c r="X69" s="843"/>
      <c r="Y69" s="843"/>
      <c r="Z69" s="843"/>
      <c r="AA69" s="843"/>
      <c r="AB69" s="843"/>
      <c r="AC69" s="843"/>
      <c r="AD69" s="843"/>
      <c r="AE69" s="843"/>
      <c r="AF69" s="843"/>
      <c r="AG69" s="843"/>
      <c r="AH69" s="843"/>
      <c r="AI69" s="843"/>
      <c r="AJ69" s="843"/>
      <c r="AK69" s="843"/>
      <c r="AL69" s="843"/>
      <c r="AM69" s="843"/>
      <c r="AN69" s="843"/>
      <c r="AO69" s="843"/>
      <c r="AP69" s="843"/>
      <c r="AQ69" s="843"/>
      <c r="AR69" s="843"/>
      <c r="AS69" s="843"/>
      <c r="AT69" s="843"/>
      <c r="AU69" s="843"/>
      <c r="AV69" s="843"/>
      <c r="AW69" s="843"/>
      <c r="AX69" s="843"/>
      <c r="AY69" s="843"/>
      <c r="AZ69" s="843"/>
      <c r="BA69" s="843"/>
      <c r="BB69" s="843"/>
      <c r="BC69" s="843"/>
      <c r="BD69" s="843"/>
      <c r="BE69" s="843"/>
      <c r="BF69" s="843"/>
      <c r="BG69" s="843"/>
      <c r="BH69" s="843"/>
      <c r="BI69" s="843"/>
      <c r="BJ69" s="843"/>
      <c r="BK69" s="843"/>
      <c r="BL69" s="843"/>
      <c r="BM69" s="843"/>
      <c r="BN69" s="843"/>
      <c r="BO69" s="843"/>
      <c r="BP69" s="843"/>
      <c r="BQ69" s="843"/>
      <c r="BR69" s="843"/>
      <c r="BS69" s="843"/>
      <c r="BT69" s="843"/>
      <c r="BU69" s="843"/>
      <c r="BV69" s="843"/>
      <c r="BW69" s="843"/>
      <c r="BX69" s="843"/>
      <c r="BY69" s="843"/>
      <c r="BZ69" s="843"/>
      <c r="CA69" s="843"/>
      <c r="CB69" s="843"/>
      <c r="CC69" s="843"/>
      <c r="CD69" s="843"/>
      <c r="CE69" s="843"/>
      <c r="CF69" s="843"/>
      <c r="CG69" s="843"/>
      <c r="CH69" s="843"/>
      <c r="CI69" s="843"/>
      <c r="CJ69" s="843"/>
      <c r="CK69" s="843"/>
      <c r="CL69" s="843"/>
      <c r="CM69" s="843"/>
      <c r="CN69" s="843"/>
      <c r="CO69" s="843"/>
      <c r="CP69" s="843"/>
      <c r="CQ69" s="843"/>
      <c r="CR69" s="843"/>
      <c r="CS69" s="843"/>
      <c r="CT69" s="843"/>
      <c r="CU69" s="843"/>
      <c r="CV69" s="843"/>
      <c r="CW69" s="843"/>
      <c r="CX69" s="843"/>
      <c r="CY69" s="843"/>
      <c r="CZ69" s="843"/>
      <c r="DA69" s="843"/>
      <c r="DB69" s="843"/>
      <c r="DC69" s="843"/>
      <c r="DD69" s="843"/>
      <c r="DE69" s="843"/>
      <c r="DF69" s="843"/>
      <c r="DG69" s="843"/>
      <c r="DH69" s="843"/>
      <c r="DI69" s="843"/>
      <c r="DJ69" s="843"/>
      <c r="DK69" s="844">
        <f t="shared" si="0"/>
        <v>0</v>
      </c>
      <c r="DM69" s="841" t="str">
        <f>IF(DK69='V1 - Total Asset Movement'!G69,"OK","Error")</f>
        <v>OK</v>
      </c>
      <c r="DP69" s="710"/>
      <c r="DQ69" s="710"/>
      <c r="DR69" s="710"/>
      <c r="DS69" s="710"/>
    </row>
    <row r="70" spans="1:123">
      <c r="A70" s="260" t="s">
        <v>16</v>
      </c>
      <c r="B70" s="689" t="s">
        <v>571</v>
      </c>
      <c r="C70" s="260" t="s">
        <v>5</v>
      </c>
      <c r="D70" s="1221" t="s">
        <v>659</v>
      </c>
      <c r="F70" s="842"/>
      <c r="G70" s="842"/>
      <c r="H70" s="842"/>
      <c r="I70" s="842"/>
      <c r="J70" s="842"/>
      <c r="K70" s="842"/>
      <c r="L70" s="842"/>
      <c r="M70" s="842"/>
      <c r="N70" s="842"/>
      <c r="O70" s="842"/>
      <c r="P70" s="842"/>
      <c r="Q70" s="842"/>
      <c r="R70" s="842"/>
      <c r="S70" s="842"/>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3"/>
      <c r="AT70" s="843"/>
      <c r="AU70" s="843"/>
      <c r="AV70" s="843"/>
      <c r="AW70" s="843"/>
      <c r="AX70" s="843"/>
      <c r="AY70" s="843"/>
      <c r="AZ70" s="843"/>
      <c r="BA70" s="843"/>
      <c r="BB70" s="843"/>
      <c r="BC70" s="843"/>
      <c r="BD70" s="843"/>
      <c r="BE70" s="843"/>
      <c r="BF70" s="843"/>
      <c r="BG70" s="843"/>
      <c r="BH70" s="843"/>
      <c r="BI70" s="843"/>
      <c r="BJ70" s="843"/>
      <c r="BK70" s="843"/>
      <c r="BL70" s="843"/>
      <c r="BM70" s="843"/>
      <c r="BN70" s="843"/>
      <c r="BO70" s="843"/>
      <c r="BP70" s="843"/>
      <c r="BQ70" s="843"/>
      <c r="BR70" s="843"/>
      <c r="BS70" s="843"/>
      <c r="BT70" s="843"/>
      <c r="BU70" s="843"/>
      <c r="BV70" s="843"/>
      <c r="BW70" s="843"/>
      <c r="BX70" s="843"/>
      <c r="BY70" s="843"/>
      <c r="BZ70" s="843"/>
      <c r="CA70" s="843"/>
      <c r="CB70" s="843"/>
      <c r="CC70" s="843"/>
      <c r="CD70" s="843"/>
      <c r="CE70" s="843"/>
      <c r="CF70" s="843"/>
      <c r="CG70" s="843"/>
      <c r="CH70" s="843"/>
      <c r="CI70" s="843"/>
      <c r="CJ70" s="843"/>
      <c r="CK70" s="843"/>
      <c r="CL70" s="843"/>
      <c r="CM70" s="843"/>
      <c r="CN70" s="843"/>
      <c r="CO70" s="843"/>
      <c r="CP70" s="843"/>
      <c r="CQ70" s="843"/>
      <c r="CR70" s="843"/>
      <c r="CS70" s="843"/>
      <c r="CT70" s="843"/>
      <c r="CU70" s="843"/>
      <c r="CV70" s="843"/>
      <c r="CW70" s="843"/>
      <c r="CX70" s="843"/>
      <c r="CY70" s="843"/>
      <c r="CZ70" s="843"/>
      <c r="DA70" s="843"/>
      <c r="DB70" s="843"/>
      <c r="DC70" s="843"/>
      <c r="DD70" s="843"/>
      <c r="DE70" s="843"/>
      <c r="DF70" s="843"/>
      <c r="DG70" s="843"/>
      <c r="DH70" s="843"/>
      <c r="DI70" s="843"/>
      <c r="DJ70" s="843"/>
      <c r="DK70" s="844">
        <f t="shared" si="0"/>
        <v>0</v>
      </c>
      <c r="DM70" s="841" t="str">
        <f>IF(DK70='V1 - Total Asset Movement'!G70,"OK","Error")</f>
        <v>OK</v>
      </c>
      <c r="DP70" s="710"/>
      <c r="DQ70" s="710"/>
      <c r="DR70" s="710"/>
      <c r="DS70" s="710"/>
    </row>
    <row r="71" spans="1:123">
      <c r="A71" s="260" t="s">
        <v>16</v>
      </c>
      <c r="B71" s="689" t="s">
        <v>572</v>
      </c>
      <c r="C71" s="260" t="s">
        <v>5</v>
      </c>
      <c r="D71" s="1221" t="s">
        <v>659</v>
      </c>
      <c r="F71" s="842"/>
      <c r="G71" s="842"/>
      <c r="H71" s="842"/>
      <c r="I71" s="842"/>
      <c r="J71" s="842"/>
      <c r="K71" s="842"/>
      <c r="L71" s="842"/>
      <c r="M71" s="842"/>
      <c r="N71" s="842"/>
      <c r="O71" s="842"/>
      <c r="P71" s="842"/>
      <c r="Q71" s="842"/>
      <c r="R71" s="842"/>
      <c r="S71" s="842"/>
      <c r="T71" s="843"/>
      <c r="U71" s="843"/>
      <c r="V71" s="843"/>
      <c r="W71" s="843"/>
      <c r="X71" s="843"/>
      <c r="Y71" s="843"/>
      <c r="Z71" s="843"/>
      <c r="AA71" s="843"/>
      <c r="AB71" s="843"/>
      <c r="AC71" s="843"/>
      <c r="AD71" s="843"/>
      <c r="AE71" s="843"/>
      <c r="AF71" s="843"/>
      <c r="AG71" s="843"/>
      <c r="AH71" s="843"/>
      <c r="AI71" s="843"/>
      <c r="AJ71" s="843"/>
      <c r="AK71" s="843"/>
      <c r="AL71" s="843"/>
      <c r="AM71" s="843"/>
      <c r="AN71" s="843"/>
      <c r="AO71" s="843"/>
      <c r="AP71" s="843"/>
      <c r="AQ71" s="843"/>
      <c r="AR71" s="843"/>
      <c r="AS71" s="843"/>
      <c r="AT71" s="843"/>
      <c r="AU71" s="843"/>
      <c r="AV71" s="843"/>
      <c r="AW71" s="843"/>
      <c r="AX71" s="843"/>
      <c r="AY71" s="843"/>
      <c r="AZ71" s="843"/>
      <c r="BA71" s="843"/>
      <c r="BB71" s="843"/>
      <c r="BC71" s="843"/>
      <c r="BD71" s="843"/>
      <c r="BE71" s="843"/>
      <c r="BF71" s="843"/>
      <c r="BG71" s="843"/>
      <c r="BH71" s="843"/>
      <c r="BI71" s="843"/>
      <c r="BJ71" s="843"/>
      <c r="BK71" s="843"/>
      <c r="BL71" s="843"/>
      <c r="BM71" s="843"/>
      <c r="BN71" s="843"/>
      <c r="BO71" s="843"/>
      <c r="BP71" s="843"/>
      <c r="BQ71" s="843"/>
      <c r="BR71" s="843"/>
      <c r="BS71" s="843"/>
      <c r="BT71" s="843"/>
      <c r="BU71" s="843"/>
      <c r="BV71" s="843"/>
      <c r="BW71" s="843"/>
      <c r="BX71" s="843"/>
      <c r="BY71" s="843"/>
      <c r="BZ71" s="843"/>
      <c r="CA71" s="843"/>
      <c r="CB71" s="843"/>
      <c r="CC71" s="843"/>
      <c r="CD71" s="843"/>
      <c r="CE71" s="843"/>
      <c r="CF71" s="843"/>
      <c r="CG71" s="843"/>
      <c r="CH71" s="843"/>
      <c r="CI71" s="843"/>
      <c r="CJ71" s="843"/>
      <c r="CK71" s="843"/>
      <c r="CL71" s="843"/>
      <c r="CM71" s="843"/>
      <c r="CN71" s="843"/>
      <c r="CO71" s="843"/>
      <c r="CP71" s="843"/>
      <c r="CQ71" s="843"/>
      <c r="CR71" s="843"/>
      <c r="CS71" s="843"/>
      <c r="CT71" s="843"/>
      <c r="CU71" s="843"/>
      <c r="CV71" s="843"/>
      <c r="CW71" s="843"/>
      <c r="CX71" s="843"/>
      <c r="CY71" s="843"/>
      <c r="CZ71" s="843"/>
      <c r="DA71" s="843"/>
      <c r="DB71" s="843"/>
      <c r="DC71" s="843"/>
      <c r="DD71" s="843"/>
      <c r="DE71" s="843"/>
      <c r="DF71" s="843"/>
      <c r="DG71" s="843"/>
      <c r="DH71" s="843"/>
      <c r="DI71" s="843"/>
      <c r="DJ71" s="843"/>
      <c r="DK71" s="844">
        <f t="shared" si="0"/>
        <v>0</v>
      </c>
      <c r="DM71" s="841" t="str">
        <f>IF(DK71='V1 - Total Asset Movement'!G71,"OK","Error")</f>
        <v>OK</v>
      </c>
      <c r="DP71" s="710"/>
      <c r="DQ71" s="710"/>
      <c r="DR71" s="710"/>
      <c r="DS71" s="710"/>
    </row>
    <row r="72" spans="1:123">
      <c r="A72" s="260" t="s">
        <v>16</v>
      </c>
      <c r="B72" s="689" t="s">
        <v>573</v>
      </c>
      <c r="C72" s="260" t="s">
        <v>5</v>
      </c>
      <c r="D72" s="1221" t="s">
        <v>659</v>
      </c>
      <c r="F72" s="842"/>
      <c r="G72" s="842"/>
      <c r="H72" s="842"/>
      <c r="I72" s="842"/>
      <c r="J72" s="842"/>
      <c r="K72" s="842"/>
      <c r="L72" s="842"/>
      <c r="M72" s="842"/>
      <c r="N72" s="842"/>
      <c r="O72" s="842"/>
      <c r="P72" s="842"/>
      <c r="Q72" s="842"/>
      <c r="R72" s="842"/>
      <c r="S72" s="842"/>
      <c r="T72" s="843"/>
      <c r="U72" s="843"/>
      <c r="V72" s="843"/>
      <c r="W72" s="843"/>
      <c r="X72" s="843"/>
      <c r="Y72" s="843"/>
      <c r="Z72" s="843"/>
      <c r="AA72" s="843"/>
      <c r="AB72" s="843"/>
      <c r="AC72" s="843"/>
      <c r="AD72" s="843"/>
      <c r="AE72" s="843"/>
      <c r="AF72" s="843"/>
      <c r="AG72" s="843"/>
      <c r="AH72" s="843"/>
      <c r="AI72" s="843"/>
      <c r="AJ72" s="843"/>
      <c r="AK72" s="843"/>
      <c r="AL72" s="843"/>
      <c r="AM72" s="843"/>
      <c r="AN72" s="843"/>
      <c r="AO72" s="843"/>
      <c r="AP72" s="843"/>
      <c r="AQ72" s="843"/>
      <c r="AR72" s="843"/>
      <c r="AS72" s="843"/>
      <c r="AT72" s="843"/>
      <c r="AU72" s="843"/>
      <c r="AV72" s="843"/>
      <c r="AW72" s="843"/>
      <c r="AX72" s="843"/>
      <c r="AY72" s="843"/>
      <c r="AZ72" s="843"/>
      <c r="BA72" s="843"/>
      <c r="BB72" s="843"/>
      <c r="BC72" s="843"/>
      <c r="BD72" s="843"/>
      <c r="BE72" s="843"/>
      <c r="BF72" s="843"/>
      <c r="BG72" s="843"/>
      <c r="BH72" s="843"/>
      <c r="BI72" s="843"/>
      <c r="BJ72" s="843"/>
      <c r="BK72" s="843"/>
      <c r="BL72" s="843"/>
      <c r="BM72" s="843"/>
      <c r="BN72" s="843"/>
      <c r="BO72" s="843"/>
      <c r="BP72" s="843"/>
      <c r="BQ72" s="843"/>
      <c r="BR72" s="843"/>
      <c r="BS72" s="843"/>
      <c r="BT72" s="843"/>
      <c r="BU72" s="843"/>
      <c r="BV72" s="843"/>
      <c r="BW72" s="843"/>
      <c r="BX72" s="843"/>
      <c r="BY72" s="843"/>
      <c r="BZ72" s="843"/>
      <c r="CA72" s="843"/>
      <c r="CB72" s="843"/>
      <c r="CC72" s="843"/>
      <c r="CD72" s="843"/>
      <c r="CE72" s="843"/>
      <c r="CF72" s="843"/>
      <c r="CG72" s="843"/>
      <c r="CH72" s="843"/>
      <c r="CI72" s="843"/>
      <c r="CJ72" s="843"/>
      <c r="CK72" s="843"/>
      <c r="CL72" s="843"/>
      <c r="CM72" s="843"/>
      <c r="CN72" s="843"/>
      <c r="CO72" s="843"/>
      <c r="CP72" s="843"/>
      <c r="CQ72" s="843"/>
      <c r="CR72" s="843"/>
      <c r="CS72" s="843"/>
      <c r="CT72" s="843"/>
      <c r="CU72" s="843"/>
      <c r="CV72" s="843"/>
      <c r="CW72" s="843"/>
      <c r="CX72" s="843"/>
      <c r="CY72" s="843"/>
      <c r="CZ72" s="843"/>
      <c r="DA72" s="843"/>
      <c r="DB72" s="843"/>
      <c r="DC72" s="843"/>
      <c r="DD72" s="843"/>
      <c r="DE72" s="843"/>
      <c r="DF72" s="843"/>
      <c r="DG72" s="843"/>
      <c r="DH72" s="843"/>
      <c r="DI72" s="843"/>
      <c r="DJ72" s="843"/>
      <c r="DK72" s="844">
        <f t="shared" ref="DK72:DK99" si="1">SUM(H72:CV72)</f>
        <v>0</v>
      </c>
      <c r="DM72" s="841" t="str">
        <f>IF(DK72='V1 - Total Asset Movement'!G72,"OK","Error")</f>
        <v>OK</v>
      </c>
      <c r="DP72" s="710"/>
      <c r="DQ72" s="710"/>
      <c r="DR72" s="710"/>
      <c r="DS72" s="710"/>
    </row>
    <row r="73" spans="1:123">
      <c r="A73" s="260" t="s">
        <v>16</v>
      </c>
      <c r="B73" s="689" t="s">
        <v>276</v>
      </c>
      <c r="C73" s="260" t="s">
        <v>5</v>
      </c>
      <c r="D73" s="1221" t="s">
        <v>659</v>
      </c>
      <c r="F73" s="842"/>
      <c r="G73" s="842"/>
      <c r="H73" s="842"/>
      <c r="I73" s="842"/>
      <c r="J73" s="842"/>
      <c r="K73" s="842"/>
      <c r="L73" s="842"/>
      <c r="M73" s="842"/>
      <c r="N73" s="842"/>
      <c r="O73" s="842"/>
      <c r="P73" s="842"/>
      <c r="Q73" s="842"/>
      <c r="R73" s="842"/>
      <c r="S73" s="842"/>
      <c r="T73" s="843"/>
      <c r="U73" s="843"/>
      <c r="V73" s="843"/>
      <c r="W73" s="843"/>
      <c r="X73" s="843"/>
      <c r="Y73" s="843"/>
      <c r="Z73" s="843"/>
      <c r="AA73" s="843"/>
      <c r="AB73" s="843"/>
      <c r="AC73" s="843"/>
      <c r="AD73" s="843"/>
      <c r="AE73" s="843"/>
      <c r="AF73" s="843"/>
      <c r="AG73" s="843"/>
      <c r="AH73" s="843"/>
      <c r="AI73" s="843"/>
      <c r="AJ73" s="843"/>
      <c r="AK73" s="843"/>
      <c r="AL73" s="843"/>
      <c r="AM73" s="843"/>
      <c r="AN73" s="843"/>
      <c r="AO73" s="843"/>
      <c r="AP73" s="843"/>
      <c r="AQ73" s="843"/>
      <c r="AR73" s="843"/>
      <c r="AS73" s="843"/>
      <c r="AT73" s="843"/>
      <c r="AU73" s="843"/>
      <c r="AV73" s="843"/>
      <c r="AW73" s="843"/>
      <c r="AX73" s="843"/>
      <c r="AY73" s="843"/>
      <c r="AZ73" s="843"/>
      <c r="BA73" s="843"/>
      <c r="BB73" s="843"/>
      <c r="BC73" s="843"/>
      <c r="BD73" s="843"/>
      <c r="BE73" s="843"/>
      <c r="BF73" s="843"/>
      <c r="BG73" s="843"/>
      <c r="BH73" s="843"/>
      <c r="BI73" s="843"/>
      <c r="BJ73" s="843"/>
      <c r="BK73" s="843"/>
      <c r="BL73" s="843"/>
      <c r="BM73" s="843"/>
      <c r="BN73" s="843"/>
      <c r="BO73" s="843"/>
      <c r="BP73" s="843"/>
      <c r="BQ73" s="843"/>
      <c r="BR73" s="843"/>
      <c r="BS73" s="843"/>
      <c r="BT73" s="843"/>
      <c r="BU73" s="843"/>
      <c r="BV73" s="843"/>
      <c r="BW73" s="843"/>
      <c r="BX73" s="843"/>
      <c r="BY73" s="843"/>
      <c r="BZ73" s="843"/>
      <c r="CA73" s="843"/>
      <c r="CB73" s="843"/>
      <c r="CC73" s="843"/>
      <c r="CD73" s="843"/>
      <c r="CE73" s="843"/>
      <c r="CF73" s="843"/>
      <c r="CG73" s="843"/>
      <c r="CH73" s="843"/>
      <c r="CI73" s="843"/>
      <c r="CJ73" s="843"/>
      <c r="CK73" s="843"/>
      <c r="CL73" s="843"/>
      <c r="CM73" s="843"/>
      <c r="CN73" s="843"/>
      <c r="CO73" s="843"/>
      <c r="CP73" s="843"/>
      <c r="CQ73" s="843"/>
      <c r="CR73" s="843"/>
      <c r="CS73" s="843"/>
      <c r="CT73" s="843"/>
      <c r="CU73" s="843"/>
      <c r="CV73" s="843"/>
      <c r="CW73" s="843"/>
      <c r="CX73" s="843"/>
      <c r="CY73" s="843"/>
      <c r="CZ73" s="843"/>
      <c r="DA73" s="843"/>
      <c r="DB73" s="843"/>
      <c r="DC73" s="843"/>
      <c r="DD73" s="843"/>
      <c r="DE73" s="843"/>
      <c r="DF73" s="843"/>
      <c r="DG73" s="843"/>
      <c r="DH73" s="843"/>
      <c r="DI73" s="843"/>
      <c r="DJ73" s="843"/>
      <c r="DK73" s="844">
        <f t="shared" si="1"/>
        <v>0</v>
      </c>
      <c r="DM73" s="841" t="str">
        <f>IF(DK73='V1 - Total Asset Movement'!G73,"OK","Error")</f>
        <v>OK</v>
      </c>
      <c r="DP73" s="710"/>
      <c r="DQ73" s="710"/>
      <c r="DR73" s="710"/>
      <c r="DS73" s="710"/>
    </row>
    <row r="74" spans="1:123">
      <c r="A74" s="260" t="s">
        <v>16</v>
      </c>
      <c r="B74" s="689" t="s">
        <v>574</v>
      </c>
      <c r="C74" s="260" t="s">
        <v>5</v>
      </c>
      <c r="D74" s="1221" t="s">
        <v>659</v>
      </c>
      <c r="F74" s="835"/>
      <c r="G74" s="836"/>
      <c r="H74" s="836"/>
      <c r="I74" s="836"/>
      <c r="J74" s="836"/>
      <c r="K74" s="836"/>
      <c r="L74" s="836"/>
      <c r="M74" s="836"/>
      <c r="N74" s="836"/>
      <c r="O74" s="836"/>
      <c r="P74" s="836"/>
      <c r="Q74" s="836"/>
      <c r="R74" s="836"/>
      <c r="S74" s="836"/>
      <c r="T74" s="837"/>
      <c r="U74" s="837"/>
      <c r="V74" s="837"/>
      <c r="W74" s="838"/>
      <c r="X74" s="838"/>
      <c r="Y74" s="838"/>
      <c r="Z74" s="838"/>
      <c r="AA74" s="838"/>
      <c r="AB74" s="838"/>
      <c r="AC74" s="838"/>
      <c r="AD74" s="838"/>
      <c r="AE74" s="838"/>
      <c r="AF74" s="838"/>
      <c r="AG74" s="838"/>
      <c r="AH74" s="838"/>
      <c r="AI74" s="838"/>
      <c r="AJ74" s="838"/>
      <c r="AK74" s="838"/>
      <c r="AL74" s="838"/>
      <c r="AM74" s="838"/>
      <c r="AN74" s="838"/>
      <c r="AO74" s="838"/>
      <c r="AP74" s="838"/>
      <c r="AQ74" s="838"/>
      <c r="AR74" s="838"/>
      <c r="AS74" s="838"/>
      <c r="AT74" s="838"/>
      <c r="AU74" s="838"/>
      <c r="AV74" s="838"/>
      <c r="AW74" s="838"/>
      <c r="AX74" s="838"/>
      <c r="AY74" s="838"/>
      <c r="AZ74" s="838"/>
      <c r="BA74" s="838"/>
      <c r="BB74" s="838"/>
      <c r="BC74" s="838"/>
      <c r="BD74" s="838"/>
      <c r="BE74" s="838"/>
      <c r="BF74" s="838"/>
      <c r="BG74" s="838"/>
      <c r="BH74" s="838"/>
      <c r="BI74" s="838"/>
      <c r="BJ74" s="838"/>
      <c r="BK74" s="838"/>
      <c r="BL74" s="838"/>
      <c r="BM74" s="838"/>
      <c r="BN74" s="838"/>
      <c r="BO74" s="838"/>
      <c r="BP74" s="838"/>
      <c r="BQ74" s="838"/>
      <c r="BR74" s="838"/>
      <c r="BS74" s="838"/>
      <c r="BT74" s="838"/>
      <c r="BU74" s="838"/>
      <c r="BV74" s="838"/>
      <c r="BW74" s="838"/>
      <c r="BX74" s="838"/>
      <c r="BY74" s="838"/>
      <c r="BZ74" s="838"/>
      <c r="CA74" s="838"/>
      <c r="CB74" s="838"/>
      <c r="CC74" s="838"/>
      <c r="CD74" s="838"/>
      <c r="CE74" s="838"/>
      <c r="CF74" s="838"/>
      <c r="CG74" s="838"/>
      <c r="CH74" s="838"/>
      <c r="CI74" s="838"/>
      <c r="CJ74" s="838"/>
      <c r="CK74" s="838"/>
      <c r="CL74" s="838"/>
      <c r="CM74" s="838"/>
      <c r="CN74" s="838"/>
      <c r="CO74" s="838"/>
      <c r="CP74" s="838"/>
      <c r="CQ74" s="838"/>
      <c r="CR74" s="838"/>
      <c r="CS74" s="838"/>
      <c r="CT74" s="838"/>
      <c r="CU74" s="838"/>
      <c r="CV74" s="838"/>
      <c r="CW74" s="838"/>
      <c r="CX74" s="838"/>
      <c r="CY74" s="838"/>
      <c r="CZ74" s="838"/>
      <c r="DA74" s="838"/>
      <c r="DB74" s="838"/>
      <c r="DC74" s="838"/>
      <c r="DD74" s="838"/>
      <c r="DE74" s="838"/>
      <c r="DF74" s="838"/>
      <c r="DG74" s="838"/>
      <c r="DH74" s="838"/>
      <c r="DI74" s="838"/>
      <c r="DJ74" s="838"/>
      <c r="DK74" s="839"/>
      <c r="DM74" s="936"/>
      <c r="DP74" s="710"/>
      <c r="DQ74" s="710"/>
      <c r="DR74" s="710"/>
      <c r="DS74" s="710"/>
    </row>
    <row r="75" spans="1:123">
      <c r="A75" s="260" t="s">
        <v>16</v>
      </c>
      <c r="B75" s="689" t="s">
        <v>277</v>
      </c>
      <c r="C75" s="260" t="s">
        <v>5</v>
      </c>
      <c r="D75" s="1221" t="s">
        <v>659</v>
      </c>
      <c r="F75" s="835"/>
      <c r="G75" s="836"/>
      <c r="H75" s="836"/>
      <c r="I75" s="836"/>
      <c r="J75" s="836"/>
      <c r="K75" s="836"/>
      <c r="L75" s="836"/>
      <c r="M75" s="836"/>
      <c r="N75" s="836"/>
      <c r="O75" s="836"/>
      <c r="P75" s="836"/>
      <c r="Q75" s="836"/>
      <c r="R75" s="836"/>
      <c r="S75" s="836"/>
      <c r="T75" s="837"/>
      <c r="U75" s="837"/>
      <c r="V75" s="837"/>
      <c r="W75" s="838"/>
      <c r="X75" s="838"/>
      <c r="Y75" s="838"/>
      <c r="Z75" s="838"/>
      <c r="AA75" s="838"/>
      <c r="AB75" s="838"/>
      <c r="AC75" s="838"/>
      <c r="AD75" s="838"/>
      <c r="AE75" s="838"/>
      <c r="AF75" s="838"/>
      <c r="AG75" s="838"/>
      <c r="AH75" s="838"/>
      <c r="AI75" s="838"/>
      <c r="AJ75" s="838"/>
      <c r="AK75" s="838"/>
      <c r="AL75" s="838"/>
      <c r="AM75" s="838"/>
      <c r="AN75" s="838"/>
      <c r="AO75" s="838"/>
      <c r="AP75" s="838"/>
      <c r="AQ75" s="838"/>
      <c r="AR75" s="838"/>
      <c r="AS75" s="838"/>
      <c r="AT75" s="838"/>
      <c r="AU75" s="838"/>
      <c r="AV75" s="838"/>
      <c r="AW75" s="838"/>
      <c r="AX75" s="838"/>
      <c r="AY75" s="838"/>
      <c r="AZ75" s="838"/>
      <c r="BA75" s="838"/>
      <c r="BB75" s="838"/>
      <c r="BC75" s="838"/>
      <c r="BD75" s="838"/>
      <c r="BE75" s="838"/>
      <c r="BF75" s="838"/>
      <c r="BG75" s="838"/>
      <c r="BH75" s="838"/>
      <c r="BI75" s="838"/>
      <c r="BJ75" s="838"/>
      <c r="BK75" s="838"/>
      <c r="BL75" s="838"/>
      <c r="BM75" s="838"/>
      <c r="BN75" s="838"/>
      <c r="BO75" s="838"/>
      <c r="BP75" s="838"/>
      <c r="BQ75" s="838"/>
      <c r="BR75" s="838"/>
      <c r="BS75" s="838"/>
      <c r="BT75" s="838"/>
      <c r="BU75" s="838"/>
      <c r="BV75" s="838"/>
      <c r="BW75" s="838"/>
      <c r="BX75" s="838"/>
      <c r="BY75" s="838"/>
      <c r="BZ75" s="838"/>
      <c r="CA75" s="838"/>
      <c r="CB75" s="838"/>
      <c r="CC75" s="838"/>
      <c r="CD75" s="838"/>
      <c r="CE75" s="838"/>
      <c r="CF75" s="838"/>
      <c r="CG75" s="838"/>
      <c r="CH75" s="838"/>
      <c r="CI75" s="838"/>
      <c r="CJ75" s="838"/>
      <c r="CK75" s="838"/>
      <c r="CL75" s="838"/>
      <c r="CM75" s="838"/>
      <c r="CN75" s="838"/>
      <c r="CO75" s="838"/>
      <c r="CP75" s="838"/>
      <c r="CQ75" s="838"/>
      <c r="CR75" s="838"/>
      <c r="CS75" s="838"/>
      <c r="CT75" s="838"/>
      <c r="CU75" s="838"/>
      <c r="CV75" s="838"/>
      <c r="CW75" s="838"/>
      <c r="CX75" s="838"/>
      <c r="CY75" s="838"/>
      <c r="CZ75" s="838"/>
      <c r="DA75" s="838"/>
      <c r="DB75" s="838"/>
      <c r="DC75" s="838"/>
      <c r="DD75" s="838"/>
      <c r="DE75" s="838"/>
      <c r="DF75" s="838"/>
      <c r="DG75" s="838"/>
      <c r="DH75" s="838"/>
      <c r="DI75" s="838"/>
      <c r="DJ75" s="838"/>
      <c r="DK75" s="839"/>
      <c r="DM75" s="936"/>
      <c r="DP75" s="710"/>
      <c r="DQ75" s="710"/>
      <c r="DR75" s="710"/>
      <c r="DS75" s="710"/>
    </row>
    <row r="76" spans="1:123">
      <c r="A76" s="260" t="s">
        <v>16</v>
      </c>
      <c r="B76" s="689" t="s">
        <v>278</v>
      </c>
      <c r="C76" s="260" t="s">
        <v>5</v>
      </c>
      <c r="D76" s="1221" t="s">
        <v>659</v>
      </c>
      <c r="F76" s="842"/>
      <c r="G76" s="842"/>
      <c r="H76" s="842"/>
      <c r="I76" s="842"/>
      <c r="J76" s="842"/>
      <c r="K76" s="842"/>
      <c r="L76" s="842"/>
      <c r="M76" s="842"/>
      <c r="N76" s="842"/>
      <c r="O76" s="842"/>
      <c r="P76" s="842"/>
      <c r="Q76" s="842"/>
      <c r="R76" s="842"/>
      <c r="S76" s="842"/>
      <c r="T76" s="843"/>
      <c r="U76" s="843"/>
      <c r="V76" s="843"/>
      <c r="W76" s="843"/>
      <c r="X76" s="843"/>
      <c r="Y76" s="843"/>
      <c r="Z76" s="843"/>
      <c r="AA76" s="843"/>
      <c r="AB76" s="843"/>
      <c r="AC76" s="843"/>
      <c r="AD76" s="843"/>
      <c r="AE76" s="843"/>
      <c r="AF76" s="843"/>
      <c r="AG76" s="843"/>
      <c r="AH76" s="843"/>
      <c r="AI76" s="843"/>
      <c r="AJ76" s="843"/>
      <c r="AK76" s="843"/>
      <c r="AL76" s="843"/>
      <c r="AM76" s="843"/>
      <c r="AN76" s="843"/>
      <c r="AO76" s="843"/>
      <c r="AP76" s="843"/>
      <c r="AQ76" s="843"/>
      <c r="AR76" s="843"/>
      <c r="AS76" s="843"/>
      <c r="AT76" s="843"/>
      <c r="AU76" s="843"/>
      <c r="AV76" s="843"/>
      <c r="AW76" s="843"/>
      <c r="AX76" s="843"/>
      <c r="AY76" s="843"/>
      <c r="AZ76" s="843"/>
      <c r="BA76" s="843"/>
      <c r="BB76" s="843"/>
      <c r="BC76" s="843"/>
      <c r="BD76" s="843"/>
      <c r="BE76" s="843"/>
      <c r="BF76" s="843"/>
      <c r="BG76" s="843"/>
      <c r="BH76" s="843"/>
      <c r="BI76" s="843"/>
      <c r="BJ76" s="843"/>
      <c r="BK76" s="843"/>
      <c r="BL76" s="843"/>
      <c r="BM76" s="843"/>
      <c r="BN76" s="843"/>
      <c r="BO76" s="843"/>
      <c r="BP76" s="843"/>
      <c r="BQ76" s="843"/>
      <c r="BR76" s="843"/>
      <c r="BS76" s="843"/>
      <c r="BT76" s="843"/>
      <c r="BU76" s="843"/>
      <c r="BV76" s="843"/>
      <c r="BW76" s="843"/>
      <c r="BX76" s="843"/>
      <c r="BY76" s="843"/>
      <c r="BZ76" s="843"/>
      <c r="CA76" s="843"/>
      <c r="CB76" s="843"/>
      <c r="CC76" s="843"/>
      <c r="CD76" s="843"/>
      <c r="CE76" s="843"/>
      <c r="CF76" s="843"/>
      <c r="CG76" s="843"/>
      <c r="CH76" s="843"/>
      <c r="CI76" s="843"/>
      <c r="CJ76" s="843"/>
      <c r="CK76" s="843"/>
      <c r="CL76" s="843"/>
      <c r="CM76" s="843"/>
      <c r="CN76" s="843"/>
      <c r="CO76" s="843"/>
      <c r="CP76" s="843"/>
      <c r="CQ76" s="843"/>
      <c r="CR76" s="843"/>
      <c r="CS76" s="843"/>
      <c r="CT76" s="843"/>
      <c r="CU76" s="843"/>
      <c r="CV76" s="843"/>
      <c r="CW76" s="843"/>
      <c r="CX76" s="843"/>
      <c r="CY76" s="843"/>
      <c r="CZ76" s="843"/>
      <c r="DA76" s="843"/>
      <c r="DB76" s="843"/>
      <c r="DC76" s="843"/>
      <c r="DD76" s="843"/>
      <c r="DE76" s="843"/>
      <c r="DF76" s="843"/>
      <c r="DG76" s="843"/>
      <c r="DH76" s="843"/>
      <c r="DI76" s="843"/>
      <c r="DJ76" s="843"/>
      <c r="DK76" s="844">
        <f t="shared" si="1"/>
        <v>0</v>
      </c>
      <c r="DM76" s="841" t="str">
        <f>IF(DK76='V1 - Total Asset Movement'!G76,"OK","Error")</f>
        <v>OK</v>
      </c>
      <c r="DP76" s="710"/>
      <c r="DQ76" s="710"/>
      <c r="DR76" s="710"/>
      <c r="DS76" s="710"/>
    </row>
    <row r="77" spans="1:123">
      <c r="A77" s="260" t="s">
        <v>16</v>
      </c>
      <c r="B77" s="689" t="s">
        <v>575</v>
      </c>
      <c r="C77" s="260" t="s">
        <v>5</v>
      </c>
      <c r="D77" s="1221" t="s">
        <v>659</v>
      </c>
      <c r="F77" s="842"/>
      <c r="G77" s="842"/>
      <c r="H77" s="842"/>
      <c r="I77" s="842"/>
      <c r="J77" s="842"/>
      <c r="K77" s="842"/>
      <c r="L77" s="842"/>
      <c r="M77" s="842"/>
      <c r="N77" s="842"/>
      <c r="O77" s="842"/>
      <c r="P77" s="842"/>
      <c r="Q77" s="842"/>
      <c r="R77" s="842"/>
      <c r="S77" s="842"/>
      <c r="T77" s="843"/>
      <c r="U77" s="843"/>
      <c r="V77" s="843"/>
      <c r="W77" s="843"/>
      <c r="X77" s="843"/>
      <c r="Y77" s="843"/>
      <c r="Z77" s="843"/>
      <c r="AA77" s="843"/>
      <c r="AB77" s="843"/>
      <c r="AC77" s="843"/>
      <c r="AD77" s="843"/>
      <c r="AE77" s="843"/>
      <c r="AF77" s="843"/>
      <c r="AG77" s="843"/>
      <c r="AH77" s="843"/>
      <c r="AI77" s="843"/>
      <c r="AJ77" s="843"/>
      <c r="AK77" s="843"/>
      <c r="AL77" s="843"/>
      <c r="AM77" s="843"/>
      <c r="AN77" s="843"/>
      <c r="AO77" s="843"/>
      <c r="AP77" s="843"/>
      <c r="AQ77" s="843"/>
      <c r="AR77" s="843"/>
      <c r="AS77" s="843"/>
      <c r="AT77" s="843"/>
      <c r="AU77" s="843"/>
      <c r="AV77" s="843"/>
      <c r="AW77" s="843"/>
      <c r="AX77" s="843"/>
      <c r="AY77" s="843"/>
      <c r="AZ77" s="843"/>
      <c r="BA77" s="843"/>
      <c r="BB77" s="843"/>
      <c r="BC77" s="843"/>
      <c r="BD77" s="843"/>
      <c r="BE77" s="843"/>
      <c r="BF77" s="843"/>
      <c r="BG77" s="843"/>
      <c r="BH77" s="843"/>
      <c r="BI77" s="843"/>
      <c r="BJ77" s="843"/>
      <c r="BK77" s="843"/>
      <c r="BL77" s="843"/>
      <c r="BM77" s="843"/>
      <c r="BN77" s="843"/>
      <c r="BO77" s="843"/>
      <c r="BP77" s="843"/>
      <c r="BQ77" s="843"/>
      <c r="BR77" s="843"/>
      <c r="BS77" s="843"/>
      <c r="BT77" s="843"/>
      <c r="BU77" s="843"/>
      <c r="BV77" s="843"/>
      <c r="BW77" s="843"/>
      <c r="BX77" s="843"/>
      <c r="BY77" s="843"/>
      <c r="BZ77" s="843"/>
      <c r="CA77" s="843"/>
      <c r="CB77" s="843"/>
      <c r="CC77" s="843"/>
      <c r="CD77" s="843"/>
      <c r="CE77" s="843"/>
      <c r="CF77" s="843"/>
      <c r="CG77" s="843"/>
      <c r="CH77" s="843"/>
      <c r="CI77" s="843"/>
      <c r="CJ77" s="843"/>
      <c r="CK77" s="843"/>
      <c r="CL77" s="843"/>
      <c r="CM77" s="843"/>
      <c r="CN77" s="843"/>
      <c r="CO77" s="843"/>
      <c r="CP77" s="843"/>
      <c r="CQ77" s="843"/>
      <c r="CR77" s="843"/>
      <c r="CS77" s="843"/>
      <c r="CT77" s="843"/>
      <c r="CU77" s="843"/>
      <c r="CV77" s="843"/>
      <c r="CW77" s="843"/>
      <c r="CX77" s="843"/>
      <c r="CY77" s="843"/>
      <c r="CZ77" s="843"/>
      <c r="DA77" s="843"/>
      <c r="DB77" s="843"/>
      <c r="DC77" s="843"/>
      <c r="DD77" s="843"/>
      <c r="DE77" s="843"/>
      <c r="DF77" s="843"/>
      <c r="DG77" s="843"/>
      <c r="DH77" s="843"/>
      <c r="DI77" s="843"/>
      <c r="DJ77" s="843"/>
      <c r="DK77" s="844">
        <f t="shared" si="1"/>
        <v>0</v>
      </c>
      <c r="DM77" s="841" t="str">
        <f>IF(DK77='V1 - Total Asset Movement'!G77,"OK","Error")</f>
        <v>OK</v>
      </c>
      <c r="DP77" s="710"/>
      <c r="DQ77" s="710"/>
      <c r="DR77" s="710"/>
      <c r="DS77" s="710"/>
    </row>
    <row r="78" spans="1:123">
      <c r="A78" s="260" t="s">
        <v>15</v>
      </c>
      <c r="B78" s="689" t="s">
        <v>576</v>
      </c>
      <c r="C78" s="260" t="s">
        <v>5</v>
      </c>
      <c r="D78" s="1221" t="s">
        <v>659</v>
      </c>
      <c r="F78" s="842"/>
      <c r="G78" s="842"/>
      <c r="H78" s="842"/>
      <c r="I78" s="842"/>
      <c r="J78" s="842"/>
      <c r="K78" s="842"/>
      <c r="L78" s="842"/>
      <c r="M78" s="842"/>
      <c r="N78" s="842"/>
      <c r="O78" s="842"/>
      <c r="P78" s="842"/>
      <c r="Q78" s="842"/>
      <c r="R78" s="842"/>
      <c r="S78" s="842"/>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843"/>
      <c r="AU78" s="843"/>
      <c r="AV78" s="843"/>
      <c r="AW78" s="843"/>
      <c r="AX78" s="843"/>
      <c r="AY78" s="843"/>
      <c r="AZ78" s="843"/>
      <c r="BA78" s="843"/>
      <c r="BB78" s="843"/>
      <c r="BC78" s="843"/>
      <c r="BD78" s="843"/>
      <c r="BE78" s="843"/>
      <c r="BF78" s="843"/>
      <c r="BG78" s="843"/>
      <c r="BH78" s="843"/>
      <c r="BI78" s="843"/>
      <c r="BJ78" s="843"/>
      <c r="BK78" s="843"/>
      <c r="BL78" s="843"/>
      <c r="BM78" s="843"/>
      <c r="BN78" s="843"/>
      <c r="BO78" s="843"/>
      <c r="BP78" s="843"/>
      <c r="BQ78" s="843"/>
      <c r="BR78" s="843"/>
      <c r="BS78" s="843"/>
      <c r="BT78" s="843"/>
      <c r="BU78" s="843"/>
      <c r="BV78" s="843"/>
      <c r="BW78" s="843"/>
      <c r="BX78" s="843"/>
      <c r="BY78" s="843"/>
      <c r="BZ78" s="843"/>
      <c r="CA78" s="843"/>
      <c r="CB78" s="843"/>
      <c r="CC78" s="843"/>
      <c r="CD78" s="843"/>
      <c r="CE78" s="843"/>
      <c r="CF78" s="843"/>
      <c r="CG78" s="843"/>
      <c r="CH78" s="843"/>
      <c r="CI78" s="843"/>
      <c r="CJ78" s="843"/>
      <c r="CK78" s="843"/>
      <c r="CL78" s="843"/>
      <c r="CM78" s="843"/>
      <c r="CN78" s="843"/>
      <c r="CO78" s="843"/>
      <c r="CP78" s="843"/>
      <c r="CQ78" s="843"/>
      <c r="CR78" s="843"/>
      <c r="CS78" s="843"/>
      <c r="CT78" s="843"/>
      <c r="CU78" s="843"/>
      <c r="CV78" s="843"/>
      <c r="CW78" s="843"/>
      <c r="CX78" s="843"/>
      <c r="CY78" s="843"/>
      <c r="CZ78" s="843"/>
      <c r="DA78" s="843"/>
      <c r="DB78" s="843"/>
      <c r="DC78" s="843"/>
      <c r="DD78" s="843"/>
      <c r="DE78" s="843"/>
      <c r="DF78" s="843"/>
      <c r="DG78" s="843"/>
      <c r="DH78" s="843"/>
      <c r="DI78" s="843"/>
      <c r="DJ78" s="843"/>
      <c r="DK78" s="844">
        <f t="shared" si="1"/>
        <v>0</v>
      </c>
      <c r="DM78" s="841" t="str">
        <f>IF(DK78='V1 - Total Asset Movement'!G78,"OK","Error")</f>
        <v>OK</v>
      </c>
      <c r="DP78" s="710"/>
      <c r="DQ78" s="710"/>
      <c r="DR78" s="710"/>
      <c r="DS78" s="710"/>
    </row>
    <row r="79" spans="1:123">
      <c r="A79" s="260" t="s">
        <v>15</v>
      </c>
      <c r="B79" s="689" t="s">
        <v>577</v>
      </c>
      <c r="C79" s="260" t="s">
        <v>5</v>
      </c>
      <c r="D79" s="1221" t="s">
        <v>659</v>
      </c>
      <c r="F79" s="842"/>
      <c r="G79" s="842"/>
      <c r="H79" s="842"/>
      <c r="I79" s="842"/>
      <c r="J79" s="842"/>
      <c r="K79" s="842"/>
      <c r="L79" s="842"/>
      <c r="M79" s="842"/>
      <c r="N79" s="842"/>
      <c r="O79" s="842"/>
      <c r="P79" s="842"/>
      <c r="Q79" s="842"/>
      <c r="R79" s="842"/>
      <c r="S79" s="842"/>
      <c r="T79" s="843"/>
      <c r="U79" s="843"/>
      <c r="V79" s="843"/>
      <c r="W79" s="843"/>
      <c r="X79" s="843"/>
      <c r="Y79" s="843"/>
      <c r="Z79" s="843"/>
      <c r="AA79" s="843"/>
      <c r="AB79" s="843"/>
      <c r="AC79" s="843"/>
      <c r="AD79" s="843"/>
      <c r="AE79" s="843"/>
      <c r="AF79" s="843"/>
      <c r="AG79" s="843"/>
      <c r="AH79" s="843"/>
      <c r="AI79" s="843"/>
      <c r="AJ79" s="843"/>
      <c r="AK79" s="843"/>
      <c r="AL79" s="843"/>
      <c r="AM79" s="843"/>
      <c r="AN79" s="843"/>
      <c r="AO79" s="843"/>
      <c r="AP79" s="843"/>
      <c r="AQ79" s="843"/>
      <c r="AR79" s="843"/>
      <c r="AS79" s="843"/>
      <c r="AT79" s="843"/>
      <c r="AU79" s="843"/>
      <c r="AV79" s="843"/>
      <c r="AW79" s="843"/>
      <c r="AX79" s="843"/>
      <c r="AY79" s="843"/>
      <c r="AZ79" s="843"/>
      <c r="BA79" s="843"/>
      <c r="BB79" s="843"/>
      <c r="BC79" s="843"/>
      <c r="BD79" s="843"/>
      <c r="BE79" s="843"/>
      <c r="BF79" s="843"/>
      <c r="BG79" s="843"/>
      <c r="BH79" s="843"/>
      <c r="BI79" s="843"/>
      <c r="BJ79" s="843"/>
      <c r="BK79" s="843"/>
      <c r="BL79" s="843"/>
      <c r="BM79" s="843"/>
      <c r="BN79" s="843"/>
      <c r="BO79" s="843"/>
      <c r="BP79" s="843"/>
      <c r="BQ79" s="843"/>
      <c r="BR79" s="843"/>
      <c r="BS79" s="843"/>
      <c r="BT79" s="843"/>
      <c r="BU79" s="843"/>
      <c r="BV79" s="843"/>
      <c r="BW79" s="843"/>
      <c r="BX79" s="843"/>
      <c r="BY79" s="843"/>
      <c r="BZ79" s="843"/>
      <c r="CA79" s="843"/>
      <c r="CB79" s="843"/>
      <c r="CC79" s="843"/>
      <c r="CD79" s="843"/>
      <c r="CE79" s="843"/>
      <c r="CF79" s="843"/>
      <c r="CG79" s="843"/>
      <c r="CH79" s="843"/>
      <c r="CI79" s="843"/>
      <c r="CJ79" s="843"/>
      <c r="CK79" s="843"/>
      <c r="CL79" s="843"/>
      <c r="CM79" s="843"/>
      <c r="CN79" s="843"/>
      <c r="CO79" s="843"/>
      <c r="CP79" s="843"/>
      <c r="CQ79" s="843"/>
      <c r="CR79" s="843"/>
      <c r="CS79" s="843"/>
      <c r="CT79" s="843"/>
      <c r="CU79" s="843"/>
      <c r="CV79" s="843"/>
      <c r="CW79" s="843"/>
      <c r="CX79" s="843"/>
      <c r="CY79" s="843"/>
      <c r="CZ79" s="843"/>
      <c r="DA79" s="843"/>
      <c r="DB79" s="843"/>
      <c r="DC79" s="843"/>
      <c r="DD79" s="843"/>
      <c r="DE79" s="843"/>
      <c r="DF79" s="843"/>
      <c r="DG79" s="843"/>
      <c r="DH79" s="843"/>
      <c r="DI79" s="843"/>
      <c r="DJ79" s="843"/>
      <c r="DK79" s="844">
        <f t="shared" si="1"/>
        <v>0</v>
      </c>
      <c r="DM79" s="841" t="str">
        <f>IF(DK79='V1 - Total Asset Movement'!G79,"OK","Error")</f>
        <v>OK</v>
      </c>
      <c r="DP79" s="710"/>
      <c r="DQ79" s="710"/>
      <c r="DR79" s="710"/>
      <c r="DS79" s="710"/>
    </row>
    <row r="80" spans="1:123">
      <c r="A80" s="260" t="s">
        <v>15</v>
      </c>
      <c r="B80" s="689" t="s">
        <v>578</v>
      </c>
      <c r="C80" s="260" t="s">
        <v>5</v>
      </c>
      <c r="D80" s="1221" t="s">
        <v>659</v>
      </c>
      <c r="F80" s="842"/>
      <c r="G80" s="842"/>
      <c r="H80" s="842"/>
      <c r="I80" s="842"/>
      <c r="J80" s="842"/>
      <c r="K80" s="842"/>
      <c r="L80" s="842"/>
      <c r="M80" s="842"/>
      <c r="N80" s="842"/>
      <c r="O80" s="842"/>
      <c r="P80" s="842"/>
      <c r="Q80" s="842"/>
      <c r="R80" s="842"/>
      <c r="S80" s="842"/>
      <c r="T80" s="843"/>
      <c r="U80" s="843"/>
      <c r="V80" s="843"/>
      <c r="W80" s="843"/>
      <c r="X80" s="843"/>
      <c r="Y80" s="843"/>
      <c r="Z80" s="843"/>
      <c r="AA80" s="843"/>
      <c r="AB80" s="843"/>
      <c r="AC80" s="843"/>
      <c r="AD80" s="843"/>
      <c r="AE80" s="843"/>
      <c r="AF80" s="843"/>
      <c r="AG80" s="843"/>
      <c r="AH80" s="843"/>
      <c r="AI80" s="843"/>
      <c r="AJ80" s="843"/>
      <c r="AK80" s="843"/>
      <c r="AL80" s="843"/>
      <c r="AM80" s="843"/>
      <c r="AN80" s="843"/>
      <c r="AO80" s="843"/>
      <c r="AP80" s="843"/>
      <c r="AQ80" s="843"/>
      <c r="AR80" s="843"/>
      <c r="AS80" s="843"/>
      <c r="AT80" s="843"/>
      <c r="AU80" s="843"/>
      <c r="AV80" s="843"/>
      <c r="AW80" s="843"/>
      <c r="AX80" s="843"/>
      <c r="AY80" s="843"/>
      <c r="AZ80" s="843"/>
      <c r="BA80" s="843"/>
      <c r="BB80" s="843"/>
      <c r="BC80" s="843"/>
      <c r="BD80" s="843"/>
      <c r="BE80" s="843"/>
      <c r="BF80" s="843"/>
      <c r="BG80" s="843"/>
      <c r="BH80" s="843"/>
      <c r="BI80" s="843"/>
      <c r="BJ80" s="843"/>
      <c r="BK80" s="843"/>
      <c r="BL80" s="843"/>
      <c r="BM80" s="843"/>
      <c r="BN80" s="843"/>
      <c r="BO80" s="843"/>
      <c r="BP80" s="843"/>
      <c r="BQ80" s="843"/>
      <c r="BR80" s="843"/>
      <c r="BS80" s="843"/>
      <c r="BT80" s="843"/>
      <c r="BU80" s="843"/>
      <c r="BV80" s="843"/>
      <c r="BW80" s="843"/>
      <c r="BX80" s="843"/>
      <c r="BY80" s="843"/>
      <c r="BZ80" s="843"/>
      <c r="CA80" s="843"/>
      <c r="CB80" s="843"/>
      <c r="CC80" s="843"/>
      <c r="CD80" s="843"/>
      <c r="CE80" s="843"/>
      <c r="CF80" s="843"/>
      <c r="CG80" s="843"/>
      <c r="CH80" s="843"/>
      <c r="CI80" s="843"/>
      <c r="CJ80" s="843"/>
      <c r="CK80" s="843"/>
      <c r="CL80" s="843"/>
      <c r="CM80" s="843"/>
      <c r="CN80" s="843"/>
      <c r="CO80" s="843"/>
      <c r="CP80" s="843"/>
      <c r="CQ80" s="843"/>
      <c r="CR80" s="843"/>
      <c r="CS80" s="843"/>
      <c r="CT80" s="843"/>
      <c r="CU80" s="843"/>
      <c r="CV80" s="843"/>
      <c r="CW80" s="843"/>
      <c r="CX80" s="843"/>
      <c r="CY80" s="843"/>
      <c r="CZ80" s="843"/>
      <c r="DA80" s="843"/>
      <c r="DB80" s="843"/>
      <c r="DC80" s="843"/>
      <c r="DD80" s="843"/>
      <c r="DE80" s="843"/>
      <c r="DF80" s="843"/>
      <c r="DG80" s="843"/>
      <c r="DH80" s="843"/>
      <c r="DI80" s="843"/>
      <c r="DJ80" s="843"/>
      <c r="DK80" s="844">
        <f t="shared" si="1"/>
        <v>0</v>
      </c>
      <c r="DM80" s="841" t="str">
        <f>IF(DK80='V1 - Total Asset Movement'!G80,"OK","Error")</f>
        <v>OK</v>
      </c>
      <c r="DP80" s="710"/>
      <c r="DQ80" s="710"/>
      <c r="DR80" s="710"/>
      <c r="DS80" s="710"/>
    </row>
    <row r="81" spans="1:123">
      <c r="A81" s="260" t="s">
        <v>16</v>
      </c>
      <c r="B81" s="689" t="s">
        <v>579</v>
      </c>
      <c r="C81" s="260" t="s">
        <v>5</v>
      </c>
      <c r="D81" s="1221" t="s">
        <v>659</v>
      </c>
      <c r="F81" s="835"/>
      <c r="G81" s="836"/>
      <c r="H81" s="836"/>
      <c r="I81" s="836"/>
      <c r="J81" s="836"/>
      <c r="K81" s="836"/>
      <c r="L81" s="836"/>
      <c r="M81" s="836"/>
      <c r="N81" s="836"/>
      <c r="O81" s="836"/>
      <c r="P81" s="836"/>
      <c r="Q81" s="836"/>
      <c r="R81" s="836"/>
      <c r="S81" s="836"/>
      <c r="T81" s="837"/>
      <c r="U81" s="837"/>
      <c r="V81" s="837"/>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8"/>
      <c r="BT81" s="838"/>
      <c r="BU81" s="838"/>
      <c r="BV81" s="838"/>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c r="DH81" s="838"/>
      <c r="DI81" s="838"/>
      <c r="DJ81" s="838"/>
      <c r="DK81" s="839"/>
      <c r="DM81" s="936"/>
      <c r="DP81" s="710"/>
      <c r="DQ81" s="710"/>
      <c r="DR81" s="710"/>
      <c r="DS81" s="710"/>
    </row>
    <row r="82" spans="1:123">
      <c r="A82" s="260" t="s">
        <v>31</v>
      </c>
      <c r="B82" s="689" t="s">
        <v>279</v>
      </c>
      <c r="C82" s="260" t="s">
        <v>5</v>
      </c>
      <c r="D82" s="1221" t="s">
        <v>659</v>
      </c>
      <c r="F82" s="842"/>
      <c r="G82" s="842"/>
      <c r="H82" s="842"/>
      <c r="I82" s="842"/>
      <c r="J82" s="842"/>
      <c r="K82" s="842"/>
      <c r="L82" s="842"/>
      <c r="M82" s="842"/>
      <c r="N82" s="842"/>
      <c r="O82" s="842"/>
      <c r="P82" s="842"/>
      <c r="Q82" s="842"/>
      <c r="R82" s="842"/>
      <c r="S82" s="842"/>
      <c r="T82" s="843"/>
      <c r="U82" s="843"/>
      <c r="V82" s="843"/>
      <c r="W82" s="843"/>
      <c r="X82" s="843"/>
      <c r="Y82" s="843"/>
      <c r="Z82" s="843"/>
      <c r="AA82" s="843"/>
      <c r="AB82" s="843"/>
      <c r="AC82" s="843"/>
      <c r="AD82" s="843"/>
      <c r="AE82" s="843"/>
      <c r="AF82" s="843"/>
      <c r="AG82" s="843"/>
      <c r="AH82" s="843"/>
      <c r="AI82" s="843"/>
      <c r="AJ82" s="843"/>
      <c r="AK82" s="843"/>
      <c r="AL82" s="843"/>
      <c r="AM82" s="843"/>
      <c r="AN82" s="843"/>
      <c r="AO82" s="843"/>
      <c r="AP82" s="843"/>
      <c r="AQ82" s="843"/>
      <c r="AR82" s="843"/>
      <c r="AS82" s="843"/>
      <c r="AT82" s="843"/>
      <c r="AU82" s="843"/>
      <c r="AV82" s="843"/>
      <c r="AW82" s="843"/>
      <c r="AX82" s="843"/>
      <c r="AY82" s="843"/>
      <c r="AZ82" s="843"/>
      <c r="BA82" s="843"/>
      <c r="BB82" s="843"/>
      <c r="BC82" s="843"/>
      <c r="BD82" s="843"/>
      <c r="BE82" s="843"/>
      <c r="BF82" s="843"/>
      <c r="BG82" s="843"/>
      <c r="BH82" s="843"/>
      <c r="BI82" s="843"/>
      <c r="BJ82" s="843"/>
      <c r="BK82" s="843"/>
      <c r="BL82" s="843"/>
      <c r="BM82" s="843"/>
      <c r="BN82" s="843"/>
      <c r="BO82" s="843"/>
      <c r="BP82" s="843"/>
      <c r="BQ82" s="843"/>
      <c r="BR82" s="843"/>
      <c r="BS82" s="843"/>
      <c r="BT82" s="843"/>
      <c r="BU82" s="843"/>
      <c r="BV82" s="843"/>
      <c r="BW82" s="843"/>
      <c r="BX82" s="843"/>
      <c r="BY82" s="843"/>
      <c r="BZ82" s="843"/>
      <c r="CA82" s="843"/>
      <c r="CB82" s="843"/>
      <c r="CC82" s="843"/>
      <c r="CD82" s="843"/>
      <c r="CE82" s="843"/>
      <c r="CF82" s="843"/>
      <c r="CG82" s="843"/>
      <c r="CH82" s="843"/>
      <c r="CI82" s="843"/>
      <c r="CJ82" s="843"/>
      <c r="CK82" s="843"/>
      <c r="CL82" s="843"/>
      <c r="CM82" s="843"/>
      <c r="CN82" s="843"/>
      <c r="CO82" s="843"/>
      <c r="CP82" s="843"/>
      <c r="CQ82" s="843"/>
      <c r="CR82" s="843"/>
      <c r="CS82" s="843"/>
      <c r="CT82" s="843"/>
      <c r="CU82" s="843"/>
      <c r="CV82" s="843"/>
      <c r="CW82" s="843"/>
      <c r="CX82" s="843"/>
      <c r="CY82" s="843"/>
      <c r="CZ82" s="843"/>
      <c r="DA82" s="843"/>
      <c r="DB82" s="843"/>
      <c r="DC82" s="843"/>
      <c r="DD82" s="843"/>
      <c r="DE82" s="843"/>
      <c r="DF82" s="843"/>
      <c r="DG82" s="843"/>
      <c r="DH82" s="843"/>
      <c r="DI82" s="843"/>
      <c r="DJ82" s="843"/>
      <c r="DK82" s="844">
        <f t="shared" si="1"/>
        <v>0</v>
      </c>
      <c r="DM82" s="841" t="str">
        <f>IF(DK82='V1 - Total Asset Movement'!G82,"OK","Error")</f>
        <v>OK</v>
      </c>
      <c r="DP82" s="710"/>
      <c r="DQ82" s="710"/>
      <c r="DR82" s="710"/>
      <c r="DS82" s="710"/>
    </row>
    <row r="83" spans="1:123">
      <c r="A83" s="260" t="s">
        <v>31</v>
      </c>
      <c r="B83" s="689" t="s">
        <v>280</v>
      </c>
      <c r="C83" s="260" t="s">
        <v>5</v>
      </c>
      <c r="D83" s="1221" t="s">
        <v>659</v>
      </c>
      <c r="F83" s="842"/>
      <c r="G83" s="842"/>
      <c r="H83" s="842"/>
      <c r="I83" s="842"/>
      <c r="J83" s="842"/>
      <c r="K83" s="842"/>
      <c r="L83" s="842"/>
      <c r="M83" s="842"/>
      <c r="N83" s="842"/>
      <c r="O83" s="842"/>
      <c r="P83" s="842"/>
      <c r="Q83" s="842"/>
      <c r="R83" s="842"/>
      <c r="S83" s="842"/>
      <c r="T83" s="843"/>
      <c r="U83" s="843"/>
      <c r="V83" s="843"/>
      <c r="W83" s="843"/>
      <c r="X83" s="843"/>
      <c r="Y83" s="843"/>
      <c r="Z83" s="843"/>
      <c r="AA83" s="843"/>
      <c r="AB83" s="843"/>
      <c r="AC83" s="843"/>
      <c r="AD83" s="843"/>
      <c r="AE83" s="843"/>
      <c r="AF83" s="843"/>
      <c r="AG83" s="843"/>
      <c r="AH83" s="843"/>
      <c r="AI83" s="843"/>
      <c r="AJ83" s="843"/>
      <c r="AK83" s="843"/>
      <c r="AL83" s="843"/>
      <c r="AM83" s="843"/>
      <c r="AN83" s="843"/>
      <c r="AO83" s="843"/>
      <c r="AP83" s="843"/>
      <c r="AQ83" s="843"/>
      <c r="AR83" s="843"/>
      <c r="AS83" s="843"/>
      <c r="AT83" s="843"/>
      <c r="AU83" s="843"/>
      <c r="AV83" s="843"/>
      <c r="AW83" s="843"/>
      <c r="AX83" s="843"/>
      <c r="AY83" s="843"/>
      <c r="AZ83" s="843"/>
      <c r="BA83" s="843"/>
      <c r="BB83" s="843"/>
      <c r="BC83" s="843"/>
      <c r="BD83" s="843"/>
      <c r="BE83" s="843"/>
      <c r="BF83" s="843"/>
      <c r="BG83" s="843"/>
      <c r="BH83" s="843"/>
      <c r="BI83" s="843"/>
      <c r="BJ83" s="843"/>
      <c r="BK83" s="843"/>
      <c r="BL83" s="843"/>
      <c r="BM83" s="843"/>
      <c r="BN83" s="843"/>
      <c r="BO83" s="843"/>
      <c r="BP83" s="843"/>
      <c r="BQ83" s="843"/>
      <c r="BR83" s="843"/>
      <c r="BS83" s="843"/>
      <c r="BT83" s="843"/>
      <c r="BU83" s="843"/>
      <c r="BV83" s="843"/>
      <c r="BW83" s="843"/>
      <c r="BX83" s="843"/>
      <c r="BY83" s="843"/>
      <c r="BZ83" s="843"/>
      <c r="CA83" s="843"/>
      <c r="CB83" s="843"/>
      <c r="CC83" s="843"/>
      <c r="CD83" s="843"/>
      <c r="CE83" s="843"/>
      <c r="CF83" s="843"/>
      <c r="CG83" s="843"/>
      <c r="CH83" s="843"/>
      <c r="CI83" s="843"/>
      <c r="CJ83" s="843"/>
      <c r="CK83" s="843"/>
      <c r="CL83" s="843"/>
      <c r="CM83" s="843"/>
      <c r="CN83" s="843"/>
      <c r="CO83" s="843"/>
      <c r="CP83" s="843"/>
      <c r="CQ83" s="843"/>
      <c r="CR83" s="843"/>
      <c r="CS83" s="843"/>
      <c r="CT83" s="843"/>
      <c r="CU83" s="843"/>
      <c r="CV83" s="843"/>
      <c r="CW83" s="843"/>
      <c r="CX83" s="843"/>
      <c r="CY83" s="843"/>
      <c r="CZ83" s="843"/>
      <c r="DA83" s="843"/>
      <c r="DB83" s="843"/>
      <c r="DC83" s="843"/>
      <c r="DD83" s="843"/>
      <c r="DE83" s="843"/>
      <c r="DF83" s="843"/>
      <c r="DG83" s="843"/>
      <c r="DH83" s="843"/>
      <c r="DI83" s="843"/>
      <c r="DJ83" s="843"/>
      <c r="DK83" s="844">
        <f t="shared" si="1"/>
        <v>0</v>
      </c>
      <c r="DM83" s="841" t="str">
        <f>IF(DK83='V1 - Total Asset Movement'!G83,"OK","Error")</f>
        <v>OK</v>
      </c>
      <c r="DP83" s="710"/>
      <c r="DQ83" s="710"/>
      <c r="DR83" s="710"/>
      <c r="DS83" s="710"/>
    </row>
    <row r="84" spans="1:123">
      <c r="A84" s="260" t="s">
        <v>31</v>
      </c>
      <c r="B84" s="689" t="s">
        <v>281</v>
      </c>
      <c r="C84" s="260" t="s">
        <v>5</v>
      </c>
      <c r="D84" s="1221" t="s">
        <v>659</v>
      </c>
      <c r="F84" s="842"/>
      <c r="G84" s="842"/>
      <c r="H84" s="842"/>
      <c r="I84" s="842"/>
      <c r="J84" s="842"/>
      <c r="K84" s="842"/>
      <c r="L84" s="842"/>
      <c r="M84" s="842"/>
      <c r="N84" s="842"/>
      <c r="O84" s="842"/>
      <c r="P84" s="842"/>
      <c r="Q84" s="842"/>
      <c r="R84" s="842"/>
      <c r="S84" s="842"/>
      <c r="T84" s="843"/>
      <c r="U84" s="843"/>
      <c r="V84" s="843"/>
      <c r="W84" s="843"/>
      <c r="X84" s="843"/>
      <c r="Y84" s="843"/>
      <c r="Z84" s="843"/>
      <c r="AA84" s="843"/>
      <c r="AB84" s="843"/>
      <c r="AC84" s="843"/>
      <c r="AD84" s="843"/>
      <c r="AE84" s="843"/>
      <c r="AF84" s="843"/>
      <c r="AG84" s="843"/>
      <c r="AH84" s="843"/>
      <c r="AI84" s="843"/>
      <c r="AJ84" s="843"/>
      <c r="AK84" s="843"/>
      <c r="AL84" s="843"/>
      <c r="AM84" s="843"/>
      <c r="AN84" s="843"/>
      <c r="AO84" s="843"/>
      <c r="AP84" s="843"/>
      <c r="AQ84" s="843"/>
      <c r="AR84" s="843"/>
      <c r="AS84" s="843"/>
      <c r="AT84" s="843"/>
      <c r="AU84" s="843"/>
      <c r="AV84" s="843"/>
      <c r="AW84" s="843"/>
      <c r="AX84" s="843"/>
      <c r="AY84" s="843"/>
      <c r="AZ84" s="843"/>
      <c r="BA84" s="843"/>
      <c r="BB84" s="843"/>
      <c r="BC84" s="843"/>
      <c r="BD84" s="843"/>
      <c r="BE84" s="843"/>
      <c r="BF84" s="843"/>
      <c r="BG84" s="843"/>
      <c r="BH84" s="843"/>
      <c r="BI84" s="843"/>
      <c r="BJ84" s="843"/>
      <c r="BK84" s="843"/>
      <c r="BL84" s="843"/>
      <c r="BM84" s="843"/>
      <c r="BN84" s="843"/>
      <c r="BO84" s="843"/>
      <c r="BP84" s="843"/>
      <c r="BQ84" s="843"/>
      <c r="BR84" s="843"/>
      <c r="BS84" s="843"/>
      <c r="BT84" s="843"/>
      <c r="BU84" s="843"/>
      <c r="BV84" s="843"/>
      <c r="BW84" s="843"/>
      <c r="BX84" s="843"/>
      <c r="BY84" s="843"/>
      <c r="BZ84" s="843"/>
      <c r="CA84" s="843"/>
      <c r="CB84" s="843"/>
      <c r="CC84" s="843"/>
      <c r="CD84" s="843"/>
      <c r="CE84" s="843"/>
      <c r="CF84" s="843"/>
      <c r="CG84" s="843"/>
      <c r="CH84" s="843"/>
      <c r="CI84" s="843"/>
      <c r="CJ84" s="843"/>
      <c r="CK84" s="843"/>
      <c r="CL84" s="843"/>
      <c r="CM84" s="843"/>
      <c r="CN84" s="843"/>
      <c r="CO84" s="843"/>
      <c r="CP84" s="843"/>
      <c r="CQ84" s="843"/>
      <c r="CR84" s="843"/>
      <c r="CS84" s="843"/>
      <c r="CT84" s="843"/>
      <c r="CU84" s="843"/>
      <c r="CV84" s="843"/>
      <c r="CW84" s="843"/>
      <c r="CX84" s="843"/>
      <c r="CY84" s="843"/>
      <c r="CZ84" s="843"/>
      <c r="DA84" s="843"/>
      <c r="DB84" s="843"/>
      <c r="DC84" s="843"/>
      <c r="DD84" s="843"/>
      <c r="DE84" s="843"/>
      <c r="DF84" s="843"/>
      <c r="DG84" s="843"/>
      <c r="DH84" s="843"/>
      <c r="DI84" s="843"/>
      <c r="DJ84" s="843"/>
      <c r="DK84" s="844">
        <f t="shared" si="1"/>
        <v>0</v>
      </c>
      <c r="DM84" s="841" t="str">
        <f>IF(DK84='V1 - Total Asset Movement'!G84,"OK","Error")</f>
        <v>OK</v>
      </c>
      <c r="DP84" s="710"/>
      <c r="DQ84" s="710"/>
      <c r="DR84" s="710"/>
      <c r="DS84" s="710"/>
    </row>
    <row r="85" spans="1:123">
      <c r="A85" s="260" t="s">
        <v>19</v>
      </c>
      <c r="B85" s="689" t="s">
        <v>580</v>
      </c>
      <c r="C85" s="260" t="s">
        <v>5</v>
      </c>
      <c r="D85" s="1221" t="s">
        <v>659</v>
      </c>
      <c r="F85" s="847"/>
      <c r="G85" s="848"/>
      <c r="H85" s="848"/>
      <c r="I85" s="848"/>
      <c r="J85" s="848"/>
      <c r="K85" s="848"/>
      <c r="L85" s="848"/>
      <c r="M85" s="848"/>
      <c r="N85" s="848"/>
      <c r="O85" s="848"/>
      <c r="P85" s="848"/>
      <c r="Q85" s="848"/>
      <c r="R85" s="848"/>
      <c r="S85" s="848"/>
      <c r="T85" s="864"/>
      <c r="U85" s="864"/>
      <c r="V85" s="864"/>
      <c r="W85" s="865"/>
      <c r="X85" s="865"/>
      <c r="Y85" s="865"/>
      <c r="Z85" s="865"/>
      <c r="AA85" s="865"/>
      <c r="AB85" s="865"/>
      <c r="AC85" s="865"/>
      <c r="AD85" s="865"/>
      <c r="AE85" s="865"/>
      <c r="AF85" s="865"/>
      <c r="AG85" s="865"/>
      <c r="AH85" s="865"/>
      <c r="AI85" s="865"/>
      <c r="AJ85" s="865"/>
      <c r="AK85" s="865"/>
      <c r="AL85" s="865"/>
      <c r="AM85" s="865"/>
      <c r="AN85" s="865"/>
      <c r="AO85" s="865"/>
      <c r="AP85" s="865"/>
      <c r="AQ85" s="865"/>
      <c r="AR85" s="865"/>
      <c r="AS85" s="865"/>
      <c r="AT85" s="865"/>
      <c r="AU85" s="865"/>
      <c r="AV85" s="865"/>
      <c r="AW85" s="865"/>
      <c r="AX85" s="865"/>
      <c r="AY85" s="865"/>
      <c r="AZ85" s="865"/>
      <c r="BA85" s="865"/>
      <c r="BB85" s="865"/>
      <c r="BC85" s="865"/>
      <c r="BD85" s="865"/>
      <c r="BE85" s="865"/>
      <c r="BF85" s="865"/>
      <c r="BG85" s="865"/>
      <c r="BH85" s="865"/>
      <c r="BI85" s="865"/>
      <c r="BJ85" s="865"/>
      <c r="BK85" s="865"/>
      <c r="BL85" s="865"/>
      <c r="BM85" s="865"/>
      <c r="BN85" s="865"/>
      <c r="BO85" s="865"/>
      <c r="BP85" s="865"/>
      <c r="BQ85" s="865"/>
      <c r="BR85" s="865"/>
      <c r="BS85" s="865"/>
      <c r="BT85" s="865"/>
      <c r="BU85" s="865"/>
      <c r="BV85" s="865"/>
      <c r="BW85" s="865"/>
      <c r="BX85" s="865"/>
      <c r="BY85" s="865"/>
      <c r="BZ85" s="865"/>
      <c r="CA85" s="865"/>
      <c r="CB85" s="865"/>
      <c r="CC85" s="865"/>
      <c r="CD85" s="865"/>
      <c r="CE85" s="865"/>
      <c r="CF85" s="865"/>
      <c r="CG85" s="865"/>
      <c r="CH85" s="865"/>
      <c r="CI85" s="865"/>
      <c r="CJ85" s="865"/>
      <c r="CK85" s="865"/>
      <c r="CL85" s="865"/>
      <c r="CM85" s="865"/>
      <c r="CN85" s="865"/>
      <c r="CO85" s="865"/>
      <c r="CP85" s="865"/>
      <c r="CQ85" s="865"/>
      <c r="CR85" s="865"/>
      <c r="CS85" s="865"/>
      <c r="CT85" s="865"/>
      <c r="CU85" s="865"/>
      <c r="CV85" s="865"/>
      <c r="CW85" s="865"/>
      <c r="CX85" s="865"/>
      <c r="CY85" s="865"/>
      <c r="CZ85" s="865"/>
      <c r="DA85" s="865"/>
      <c r="DB85" s="865"/>
      <c r="DC85" s="865"/>
      <c r="DD85" s="865"/>
      <c r="DE85" s="865"/>
      <c r="DF85" s="865"/>
      <c r="DG85" s="865"/>
      <c r="DH85" s="865"/>
      <c r="DI85" s="865"/>
      <c r="DJ85" s="865"/>
      <c r="DK85" s="866"/>
      <c r="DM85" s="936"/>
      <c r="DP85" s="710"/>
      <c r="DQ85" s="710"/>
      <c r="DR85" s="710"/>
      <c r="DS85" s="710"/>
    </row>
    <row r="86" spans="1:123">
      <c r="A86" s="260" t="s">
        <v>19</v>
      </c>
      <c r="B86" s="689" t="s">
        <v>581</v>
      </c>
      <c r="C86" s="260" t="s">
        <v>5</v>
      </c>
      <c r="D86" s="1221" t="s">
        <v>659</v>
      </c>
      <c r="F86" s="855"/>
      <c r="G86" s="856"/>
      <c r="H86" s="856"/>
      <c r="I86" s="856"/>
      <c r="J86" s="856"/>
      <c r="K86" s="856"/>
      <c r="L86" s="856"/>
      <c r="M86" s="856"/>
      <c r="N86" s="856"/>
      <c r="O86" s="856"/>
      <c r="P86" s="856"/>
      <c r="Q86" s="856"/>
      <c r="R86" s="856"/>
      <c r="S86" s="856"/>
      <c r="T86" s="867"/>
      <c r="U86" s="867"/>
      <c r="V86" s="867"/>
      <c r="W86" s="868"/>
      <c r="X86" s="868"/>
      <c r="Y86" s="868"/>
      <c r="Z86" s="868"/>
      <c r="AA86" s="868"/>
      <c r="AB86" s="868"/>
      <c r="AC86" s="868"/>
      <c r="AD86" s="868"/>
      <c r="AE86" s="868"/>
      <c r="AF86" s="868"/>
      <c r="AG86" s="868"/>
      <c r="AH86" s="868"/>
      <c r="AI86" s="868"/>
      <c r="AJ86" s="868"/>
      <c r="AK86" s="868"/>
      <c r="AL86" s="868"/>
      <c r="AM86" s="868"/>
      <c r="AN86" s="868"/>
      <c r="AO86" s="868"/>
      <c r="AP86" s="868"/>
      <c r="AQ86" s="868"/>
      <c r="AR86" s="868"/>
      <c r="AS86" s="868"/>
      <c r="AT86" s="868"/>
      <c r="AU86" s="868"/>
      <c r="AV86" s="868"/>
      <c r="AW86" s="868"/>
      <c r="AX86" s="868"/>
      <c r="AY86" s="868"/>
      <c r="AZ86" s="868"/>
      <c r="BA86" s="868"/>
      <c r="BB86" s="868"/>
      <c r="BC86" s="868"/>
      <c r="BD86" s="868"/>
      <c r="BE86" s="868"/>
      <c r="BF86" s="868"/>
      <c r="BG86" s="868"/>
      <c r="BH86" s="868"/>
      <c r="BI86" s="868"/>
      <c r="BJ86" s="868"/>
      <c r="BK86" s="868"/>
      <c r="BL86" s="868"/>
      <c r="BM86" s="868"/>
      <c r="BN86" s="868"/>
      <c r="BO86" s="868"/>
      <c r="BP86" s="868"/>
      <c r="BQ86" s="868"/>
      <c r="BR86" s="868"/>
      <c r="BS86" s="868"/>
      <c r="BT86" s="868"/>
      <c r="BU86" s="868"/>
      <c r="BV86" s="868"/>
      <c r="BW86" s="868"/>
      <c r="BX86" s="868"/>
      <c r="BY86" s="868"/>
      <c r="BZ86" s="868"/>
      <c r="CA86" s="868"/>
      <c r="CB86" s="868"/>
      <c r="CC86" s="868"/>
      <c r="CD86" s="868"/>
      <c r="CE86" s="868"/>
      <c r="CF86" s="868"/>
      <c r="CG86" s="868"/>
      <c r="CH86" s="868"/>
      <c r="CI86" s="868"/>
      <c r="CJ86" s="868"/>
      <c r="CK86" s="868"/>
      <c r="CL86" s="868"/>
      <c r="CM86" s="868"/>
      <c r="CN86" s="868"/>
      <c r="CO86" s="868"/>
      <c r="CP86" s="868"/>
      <c r="CQ86" s="868"/>
      <c r="CR86" s="868"/>
      <c r="CS86" s="868"/>
      <c r="CT86" s="868"/>
      <c r="CU86" s="868"/>
      <c r="CV86" s="868"/>
      <c r="CW86" s="868"/>
      <c r="CX86" s="868"/>
      <c r="CY86" s="868"/>
      <c r="CZ86" s="868"/>
      <c r="DA86" s="868"/>
      <c r="DB86" s="868"/>
      <c r="DC86" s="868"/>
      <c r="DD86" s="868"/>
      <c r="DE86" s="868"/>
      <c r="DF86" s="868"/>
      <c r="DG86" s="868"/>
      <c r="DH86" s="868"/>
      <c r="DI86" s="868"/>
      <c r="DJ86" s="868"/>
      <c r="DK86" s="869"/>
      <c r="DM86" s="936"/>
      <c r="DP86" s="710"/>
      <c r="DQ86" s="710"/>
      <c r="DR86" s="710"/>
      <c r="DS86" s="710"/>
    </row>
    <row r="87" spans="1:123">
      <c r="A87" s="260" t="s">
        <v>21</v>
      </c>
      <c r="B87" s="689" t="s">
        <v>582</v>
      </c>
      <c r="C87" s="260" t="s">
        <v>6</v>
      </c>
      <c r="D87" s="1221" t="s">
        <v>710</v>
      </c>
      <c r="F87" s="835"/>
      <c r="G87" s="836"/>
      <c r="H87" s="836"/>
      <c r="I87" s="836"/>
      <c r="J87" s="836"/>
      <c r="K87" s="836"/>
      <c r="L87" s="836"/>
      <c r="M87" s="836"/>
      <c r="N87" s="836"/>
      <c r="O87" s="836"/>
      <c r="P87" s="836"/>
      <c r="Q87" s="836"/>
      <c r="R87" s="836"/>
      <c r="S87" s="836"/>
      <c r="T87" s="837"/>
      <c r="U87" s="837"/>
      <c r="V87" s="837"/>
      <c r="W87" s="838"/>
      <c r="X87" s="838"/>
      <c r="Y87" s="838"/>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8"/>
      <c r="AX87" s="838"/>
      <c r="AY87" s="838"/>
      <c r="AZ87" s="838"/>
      <c r="BA87" s="838"/>
      <c r="BB87" s="838"/>
      <c r="BC87" s="838"/>
      <c r="BD87" s="838"/>
      <c r="BE87" s="838"/>
      <c r="BF87" s="838"/>
      <c r="BG87" s="838"/>
      <c r="BH87" s="838"/>
      <c r="BI87" s="838"/>
      <c r="BJ87" s="838"/>
      <c r="BK87" s="838"/>
      <c r="BL87" s="838"/>
      <c r="BM87" s="838"/>
      <c r="BN87" s="838"/>
      <c r="BO87" s="838"/>
      <c r="BP87" s="838"/>
      <c r="BQ87" s="838"/>
      <c r="BR87" s="838"/>
      <c r="BS87" s="838"/>
      <c r="BT87" s="838"/>
      <c r="BU87" s="838"/>
      <c r="BV87" s="838"/>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c r="DH87" s="838"/>
      <c r="DI87" s="838"/>
      <c r="DJ87" s="838"/>
      <c r="DK87" s="839"/>
      <c r="DM87" s="841" t="str">
        <f>IF(DK87='V1 - Total Asset Movement'!G87,"OK","Error")</f>
        <v>OK</v>
      </c>
      <c r="DP87" s="710"/>
      <c r="DQ87" s="710"/>
      <c r="DR87" s="710"/>
      <c r="DS87" s="710"/>
    </row>
    <row r="88" spans="1:123">
      <c r="A88" s="260" t="s">
        <v>21</v>
      </c>
      <c r="B88" s="689" t="s">
        <v>44</v>
      </c>
      <c r="C88" s="260" t="s">
        <v>6</v>
      </c>
      <c r="D88" s="1221" t="s">
        <v>659</v>
      </c>
      <c r="F88" s="842"/>
      <c r="G88" s="842"/>
      <c r="H88" s="842"/>
      <c r="I88" s="842"/>
      <c r="J88" s="842"/>
      <c r="K88" s="842"/>
      <c r="L88" s="842"/>
      <c r="M88" s="842"/>
      <c r="N88" s="842"/>
      <c r="O88" s="842"/>
      <c r="P88" s="842"/>
      <c r="Q88" s="842"/>
      <c r="R88" s="842"/>
      <c r="S88" s="842"/>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843"/>
      <c r="AS88" s="843"/>
      <c r="AT88" s="843"/>
      <c r="AU88" s="843"/>
      <c r="AV88" s="843"/>
      <c r="AW88" s="843"/>
      <c r="AX88" s="843"/>
      <c r="AY88" s="843"/>
      <c r="AZ88" s="843"/>
      <c r="BA88" s="843"/>
      <c r="BB88" s="843"/>
      <c r="BC88" s="843"/>
      <c r="BD88" s="843"/>
      <c r="BE88" s="843"/>
      <c r="BF88" s="843"/>
      <c r="BG88" s="843"/>
      <c r="BH88" s="843"/>
      <c r="BI88" s="843"/>
      <c r="BJ88" s="843"/>
      <c r="BK88" s="843"/>
      <c r="BL88" s="843"/>
      <c r="BM88" s="843"/>
      <c r="BN88" s="843"/>
      <c r="BO88" s="843"/>
      <c r="BP88" s="843"/>
      <c r="BQ88" s="843"/>
      <c r="BR88" s="843"/>
      <c r="BS88" s="843"/>
      <c r="BT88" s="843"/>
      <c r="BU88" s="843"/>
      <c r="BV88" s="843"/>
      <c r="BW88" s="843"/>
      <c r="BX88" s="843"/>
      <c r="BY88" s="843"/>
      <c r="BZ88" s="843"/>
      <c r="CA88" s="843"/>
      <c r="CB88" s="843"/>
      <c r="CC88" s="843"/>
      <c r="CD88" s="843"/>
      <c r="CE88" s="843"/>
      <c r="CF88" s="843"/>
      <c r="CG88" s="843"/>
      <c r="CH88" s="843"/>
      <c r="CI88" s="843"/>
      <c r="CJ88" s="843"/>
      <c r="CK88" s="843"/>
      <c r="CL88" s="843"/>
      <c r="CM88" s="843"/>
      <c r="CN88" s="843"/>
      <c r="CO88" s="843"/>
      <c r="CP88" s="843"/>
      <c r="CQ88" s="843"/>
      <c r="CR88" s="843"/>
      <c r="CS88" s="843"/>
      <c r="CT88" s="843"/>
      <c r="CU88" s="843"/>
      <c r="CV88" s="843"/>
      <c r="CW88" s="843"/>
      <c r="CX88" s="843"/>
      <c r="CY88" s="843"/>
      <c r="CZ88" s="843"/>
      <c r="DA88" s="843"/>
      <c r="DB88" s="843"/>
      <c r="DC88" s="843"/>
      <c r="DD88" s="843"/>
      <c r="DE88" s="843"/>
      <c r="DF88" s="843"/>
      <c r="DG88" s="843"/>
      <c r="DH88" s="843"/>
      <c r="DI88" s="843"/>
      <c r="DJ88" s="843"/>
      <c r="DK88" s="844">
        <f t="shared" si="1"/>
        <v>0</v>
      </c>
      <c r="DM88" s="841" t="str">
        <f>IF(DK88='V1 - Total Asset Movement'!G88,"OK","Error")</f>
        <v>OK</v>
      </c>
      <c r="DP88" s="710"/>
      <c r="DQ88" s="710"/>
      <c r="DR88" s="710"/>
      <c r="DS88" s="710"/>
    </row>
    <row r="89" spans="1:123">
      <c r="A89" s="260" t="s">
        <v>34</v>
      </c>
      <c r="B89" s="689" t="s">
        <v>583</v>
      </c>
      <c r="C89" s="260" t="s">
        <v>6</v>
      </c>
      <c r="D89" s="1221" t="s">
        <v>710</v>
      </c>
      <c r="F89" s="835"/>
      <c r="G89" s="836"/>
      <c r="H89" s="836"/>
      <c r="I89" s="836"/>
      <c r="J89" s="836"/>
      <c r="K89" s="836"/>
      <c r="L89" s="836"/>
      <c r="M89" s="836"/>
      <c r="N89" s="836"/>
      <c r="O89" s="836"/>
      <c r="P89" s="836"/>
      <c r="Q89" s="836"/>
      <c r="R89" s="836"/>
      <c r="S89" s="836"/>
      <c r="T89" s="837"/>
      <c r="U89" s="837"/>
      <c r="V89" s="837"/>
      <c r="W89" s="838"/>
      <c r="X89" s="838"/>
      <c r="Y89" s="838"/>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8"/>
      <c r="AX89" s="838"/>
      <c r="AY89" s="838"/>
      <c r="AZ89" s="838"/>
      <c r="BA89" s="838"/>
      <c r="BB89" s="838"/>
      <c r="BC89" s="838"/>
      <c r="BD89" s="838"/>
      <c r="BE89" s="838"/>
      <c r="BF89" s="838"/>
      <c r="BG89" s="838"/>
      <c r="BH89" s="838"/>
      <c r="BI89" s="838"/>
      <c r="BJ89" s="838"/>
      <c r="BK89" s="838"/>
      <c r="BL89" s="838"/>
      <c r="BM89" s="838"/>
      <c r="BN89" s="838"/>
      <c r="BO89" s="838"/>
      <c r="BP89" s="838"/>
      <c r="BQ89" s="838"/>
      <c r="BR89" s="838"/>
      <c r="BS89" s="838"/>
      <c r="BT89" s="838"/>
      <c r="BU89" s="838"/>
      <c r="BV89" s="838"/>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c r="DH89" s="838"/>
      <c r="DI89" s="838"/>
      <c r="DJ89" s="838"/>
      <c r="DK89" s="839"/>
      <c r="DM89" s="936"/>
      <c r="DP89" s="710"/>
      <c r="DQ89" s="710"/>
      <c r="DR89" s="710"/>
      <c r="DS89" s="710"/>
    </row>
    <row r="90" spans="1:123">
      <c r="A90" s="260" t="s">
        <v>34</v>
      </c>
      <c r="B90" s="689" t="s">
        <v>45</v>
      </c>
      <c r="C90" s="260" t="s">
        <v>6</v>
      </c>
      <c r="D90" s="1221" t="s">
        <v>659</v>
      </c>
      <c r="F90" s="842"/>
      <c r="G90" s="842"/>
      <c r="H90" s="842"/>
      <c r="I90" s="842"/>
      <c r="J90" s="842"/>
      <c r="K90" s="842"/>
      <c r="L90" s="842"/>
      <c r="M90" s="842"/>
      <c r="N90" s="842"/>
      <c r="O90" s="842"/>
      <c r="P90" s="842"/>
      <c r="Q90" s="842"/>
      <c r="R90" s="842"/>
      <c r="S90" s="842"/>
      <c r="T90" s="842"/>
      <c r="U90" s="842"/>
      <c r="V90" s="842"/>
      <c r="W90" s="842"/>
      <c r="X90" s="842"/>
      <c r="Y90" s="842"/>
      <c r="Z90" s="842"/>
      <c r="AA90" s="842"/>
      <c r="AB90" s="842"/>
      <c r="AC90" s="842"/>
      <c r="AD90" s="842"/>
      <c r="AE90" s="842"/>
      <c r="AF90" s="842"/>
      <c r="AG90" s="842"/>
      <c r="AH90" s="842"/>
      <c r="AI90" s="842"/>
      <c r="AJ90" s="842"/>
      <c r="AK90" s="842"/>
      <c r="AL90" s="842"/>
      <c r="AM90" s="842"/>
      <c r="AN90" s="842"/>
      <c r="AO90" s="842"/>
      <c r="AP90" s="842"/>
      <c r="AQ90" s="842"/>
      <c r="AR90" s="842"/>
      <c r="AS90" s="842"/>
      <c r="AT90" s="842"/>
      <c r="AU90" s="842"/>
      <c r="AV90" s="842"/>
      <c r="AW90" s="842"/>
      <c r="AX90" s="842"/>
      <c r="AY90" s="842"/>
      <c r="AZ90" s="842"/>
      <c r="BA90" s="842"/>
      <c r="BB90" s="842"/>
      <c r="BC90" s="842"/>
      <c r="BD90" s="842"/>
      <c r="BE90" s="842"/>
      <c r="BF90" s="842"/>
      <c r="BG90" s="842"/>
      <c r="BH90" s="842"/>
      <c r="BI90" s="842"/>
      <c r="BJ90" s="842"/>
      <c r="BK90" s="842"/>
      <c r="BL90" s="842"/>
      <c r="BM90" s="842"/>
      <c r="BN90" s="842"/>
      <c r="BO90" s="842"/>
      <c r="BP90" s="842"/>
      <c r="BQ90" s="842"/>
      <c r="BR90" s="842"/>
      <c r="BS90" s="842"/>
      <c r="BT90" s="842"/>
      <c r="BU90" s="842"/>
      <c r="BV90" s="842"/>
      <c r="BW90" s="842"/>
      <c r="BX90" s="842"/>
      <c r="BY90" s="842"/>
      <c r="BZ90" s="842"/>
      <c r="CA90" s="842"/>
      <c r="CB90" s="842"/>
      <c r="CC90" s="842"/>
      <c r="CD90" s="842"/>
      <c r="CE90" s="842"/>
      <c r="CF90" s="842"/>
      <c r="CG90" s="842"/>
      <c r="CH90" s="842"/>
      <c r="CI90" s="842"/>
      <c r="CJ90" s="842"/>
      <c r="CK90" s="842"/>
      <c r="CL90" s="842"/>
      <c r="CM90" s="842"/>
      <c r="CN90" s="842"/>
      <c r="CO90" s="842"/>
      <c r="CP90" s="842"/>
      <c r="CQ90" s="842"/>
      <c r="CR90" s="842"/>
      <c r="CS90" s="842"/>
      <c r="CT90" s="842"/>
      <c r="CU90" s="842"/>
      <c r="CV90" s="842"/>
      <c r="CW90" s="842"/>
      <c r="CX90" s="842"/>
      <c r="CY90" s="842"/>
      <c r="CZ90" s="842"/>
      <c r="DA90" s="842"/>
      <c r="DB90" s="842"/>
      <c r="DC90" s="842"/>
      <c r="DD90" s="842"/>
      <c r="DE90" s="842"/>
      <c r="DF90" s="842"/>
      <c r="DG90" s="842"/>
      <c r="DH90" s="842"/>
      <c r="DI90" s="842"/>
      <c r="DJ90" s="842"/>
      <c r="DK90" s="844">
        <f t="shared" si="1"/>
        <v>0</v>
      </c>
      <c r="DM90" s="841" t="str">
        <f>IF(DK90='V1 - Total Asset Movement'!G90,"OK","Error")</f>
        <v>OK</v>
      </c>
      <c r="DP90" s="710"/>
      <c r="DQ90" s="710"/>
      <c r="DR90" s="710"/>
      <c r="DS90" s="710"/>
    </row>
    <row r="91" spans="1:123">
      <c r="A91" s="260" t="s">
        <v>34</v>
      </c>
      <c r="B91" s="689" t="s">
        <v>584</v>
      </c>
      <c r="C91" s="260" t="s">
        <v>6</v>
      </c>
      <c r="D91" s="1221" t="s">
        <v>659</v>
      </c>
      <c r="F91" s="835"/>
      <c r="G91" s="836"/>
      <c r="H91" s="836"/>
      <c r="I91" s="836"/>
      <c r="J91" s="836"/>
      <c r="K91" s="836"/>
      <c r="L91" s="836"/>
      <c r="M91" s="836"/>
      <c r="N91" s="836"/>
      <c r="O91" s="836"/>
      <c r="P91" s="836"/>
      <c r="Q91" s="836"/>
      <c r="R91" s="836"/>
      <c r="S91" s="836"/>
      <c r="T91" s="837"/>
      <c r="U91" s="837"/>
      <c r="V91" s="837"/>
      <c r="W91" s="838"/>
      <c r="X91" s="838"/>
      <c r="Y91" s="838"/>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838"/>
      <c r="AV91" s="838"/>
      <c r="AW91" s="838"/>
      <c r="AX91" s="838"/>
      <c r="AY91" s="838"/>
      <c r="AZ91" s="838"/>
      <c r="BA91" s="838"/>
      <c r="BB91" s="838"/>
      <c r="BC91" s="838"/>
      <c r="BD91" s="838"/>
      <c r="BE91" s="838"/>
      <c r="BF91" s="838"/>
      <c r="BG91" s="838"/>
      <c r="BH91" s="838"/>
      <c r="BI91" s="838"/>
      <c r="BJ91" s="838"/>
      <c r="BK91" s="838"/>
      <c r="BL91" s="838"/>
      <c r="BM91" s="838"/>
      <c r="BN91" s="838"/>
      <c r="BO91" s="838"/>
      <c r="BP91" s="838"/>
      <c r="BQ91" s="838"/>
      <c r="BR91" s="838"/>
      <c r="BS91" s="838"/>
      <c r="BT91" s="838"/>
      <c r="BU91" s="838"/>
      <c r="BV91" s="838"/>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c r="DH91" s="838"/>
      <c r="DI91" s="838"/>
      <c r="DJ91" s="838"/>
      <c r="DK91" s="839"/>
      <c r="DM91" s="936"/>
      <c r="DP91" s="710"/>
      <c r="DQ91" s="710"/>
      <c r="DR91" s="710"/>
      <c r="DS91" s="710"/>
    </row>
    <row r="92" spans="1:123">
      <c r="A92" s="260" t="s">
        <v>14</v>
      </c>
      <c r="B92" s="689" t="s">
        <v>46</v>
      </c>
      <c r="C92" s="260" t="s">
        <v>6</v>
      </c>
      <c r="D92" s="1221" t="s">
        <v>710</v>
      </c>
      <c r="F92" s="842"/>
      <c r="G92" s="842"/>
      <c r="H92" s="842"/>
      <c r="I92" s="842"/>
      <c r="J92" s="842"/>
      <c r="K92" s="842"/>
      <c r="L92" s="842"/>
      <c r="M92" s="842"/>
      <c r="N92" s="842"/>
      <c r="O92" s="842"/>
      <c r="P92" s="842"/>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2"/>
      <c r="AR92" s="842"/>
      <c r="AS92" s="842"/>
      <c r="AT92" s="842"/>
      <c r="AU92" s="842"/>
      <c r="AV92" s="842"/>
      <c r="AW92" s="842"/>
      <c r="AX92" s="842"/>
      <c r="AY92" s="842"/>
      <c r="AZ92" s="842"/>
      <c r="BA92" s="842"/>
      <c r="BB92" s="842"/>
      <c r="BC92" s="842"/>
      <c r="BD92" s="842"/>
      <c r="BE92" s="842"/>
      <c r="BF92" s="842"/>
      <c r="BG92" s="842"/>
      <c r="BH92" s="842"/>
      <c r="BI92" s="842"/>
      <c r="BJ92" s="842"/>
      <c r="BK92" s="842"/>
      <c r="BL92" s="842"/>
      <c r="BM92" s="842"/>
      <c r="BN92" s="842"/>
      <c r="BO92" s="842"/>
      <c r="BP92" s="842"/>
      <c r="BQ92" s="842"/>
      <c r="BR92" s="842"/>
      <c r="BS92" s="842"/>
      <c r="BT92" s="842"/>
      <c r="BU92" s="842"/>
      <c r="BV92" s="842"/>
      <c r="BW92" s="842"/>
      <c r="BX92" s="842"/>
      <c r="BY92" s="842"/>
      <c r="BZ92" s="842"/>
      <c r="CA92" s="842"/>
      <c r="CB92" s="842"/>
      <c r="CC92" s="842"/>
      <c r="CD92" s="842"/>
      <c r="CE92" s="842"/>
      <c r="CF92" s="842"/>
      <c r="CG92" s="842"/>
      <c r="CH92" s="842"/>
      <c r="CI92" s="842"/>
      <c r="CJ92" s="842"/>
      <c r="CK92" s="842"/>
      <c r="CL92" s="842"/>
      <c r="CM92" s="842"/>
      <c r="CN92" s="842"/>
      <c r="CO92" s="842"/>
      <c r="CP92" s="842"/>
      <c r="CQ92" s="842"/>
      <c r="CR92" s="842"/>
      <c r="CS92" s="842"/>
      <c r="CT92" s="842"/>
      <c r="CU92" s="842"/>
      <c r="CV92" s="842"/>
      <c r="CW92" s="842"/>
      <c r="CX92" s="842"/>
      <c r="CY92" s="842"/>
      <c r="CZ92" s="842"/>
      <c r="DA92" s="842"/>
      <c r="DB92" s="842"/>
      <c r="DC92" s="842"/>
      <c r="DD92" s="842"/>
      <c r="DE92" s="842"/>
      <c r="DF92" s="842"/>
      <c r="DG92" s="842"/>
      <c r="DH92" s="842"/>
      <c r="DI92" s="842"/>
      <c r="DJ92" s="842"/>
      <c r="DK92" s="844">
        <f t="shared" si="1"/>
        <v>0</v>
      </c>
      <c r="DM92" s="841" t="str">
        <f>IF(DK92='V1 - Total Asset Movement'!G92,"OK","Error")</f>
        <v>OK</v>
      </c>
      <c r="DP92" s="710"/>
      <c r="DQ92" s="710"/>
      <c r="DR92" s="710"/>
      <c r="DS92" s="710"/>
    </row>
    <row r="93" spans="1:123">
      <c r="A93" s="260" t="s">
        <v>14</v>
      </c>
      <c r="B93" s="689" t="s">
        <v>47</v>
      </c>
      <c r="C93" s="260" t="s">
        <v>6</v>
      </c>
      <c r="D93" s="1221" t="s">
        <v>710</v>
      </c>
      <c r="F93" s="842"/>
      <c r="G93" s="842"/>
      <c r="H93" s="842"/>
      <c r="I93" s="842"/>
      <c r="J93" s="842"/>
      <c r="K93" s="842"/>
      <c r="L93" s="842"/>
      <c r="M93" s="842"/>
      <c r="N93" s="842"/>
      <c r="O93" s="842"/>
      <c r="P93" s="842"/>
      <c r="Q93" s="842"/>
      <c r="R93" s="842"/>
      <c r="S93" s="842"/>
      <c r="T93" s="842"/>
      <c r="U93" s="842"/>
      <c r="V93" s="842"/>
      <c r="W93" s="842"/>
      <c r="X93" s="842"/>
      <c r="Y93" s="842"/>
      <c r="Z93" s="842"/>
      <c r="AA93" s="842"/>
      <c r="AB93" s="842"/>
      <c r="AC93" s="842"/>
      <c r="AD93" s="842"/>
      <c r="AE93" s="842"/>
      <c r="AF93" s="842"/>
      <c r="AG93" s="842"/>
      <c r="AH93" s="842"/>
      <c r="AI93" s="842"/>
      <c r="AJ93" s="842"/>
      <c r="AK93" s="842"/>
      <c r="AL93" s="842"/>
      <c r="AM93" s="842"/>
      <c r="AN93" s="842"/>
      <c r="AO93" s="842"/>
      <c r="AP93" s="842"/>
      <c r="AQ93" s="842"/>
      <c r="AR93" s="842"/>
      <c r="AS93" s="842"/>
      <c r="AT93" s="842"/>
      <c r="AU93" s="842"/>
      <c r="AV93" s="842"/>
      <c r="AW93" s="842"/>
      <c r="AX93" s="842"/>
      <c r="AY93" s="842"/>
      <c r="AZ93" s="842"/>
      <c r="BA93" s="842"/>
      <c r="BB93" s="842"/>
      <c r="BC93" s="842"/>
      <c r="BD93" s="842"/>
      <c r="BE93" s="842"/>
      <c r="BF93" s="842"/>
      <c r="BG93" s="842"/>
      <c r="BH93" s="842"/>
      <c r="BI93" s="842"/>
      <c r="BJ93" s="842"/>
      <c r="BK93" s="842"/>
      <c r="BL93" s="842"/>
      <c r="BM93" s="842"/>
      <c r="BN93" s="842"/>
      <c r="BO93" s="842"/>
      <c r="BP93" s="842"/>
      <c r="BQ93" s="842"/>
      <c r="BR93" s="842"/>
      <c r="BS93" s="842"/>
      <c r="BT93" s="842"/>
      <c r="BU93" s="842"/>
      <c r="BV93" s="842"/>
      <c r="BW93" s="842"/>
      <c r="BX93" s="842"/>
      <c r="BY93" s="842"/>
      <c r="BZ93" s="842"/>
      <c r="CA93" s="842"/>
      <c r="CB93" s="842"/>
      <c r="CC93" s="842"/>
      <c r="CD93" s="842"/>
      <c r="CE93" s="842"/>
      <c r="CF93" s="842"/>
      <c r="CG93" s="842"/>
      <c r="CH93" s="842"/>
      <c r="CI93" s="842"/>
      <c r="CJ93" s="842"/>
      <c r="CK93" s="842"/>
      <c r="CL93" s="842"/>
      <c r="CM93" s="842"/>
      <c r="CN93" s="842"/>
      <c r="CO93" s="842"/>
      <c r="CP93" s="842"/>
      <c r="CQ93" s="842"/>
      <c r="CR93" s="842"/>
      <c r="CS93" s="842"/>
      <c r="CT93" s="842"/>
      <c r="CU93" s="842"/>
      <c r="CV93" s="842"/>
      <c r="CW93" s="842"/>
      <c r="CX93" s="842"/>
      <c r="CY93" s="842"/>
      <c r="CZ93" s="842"/>
      <c r="DA93" s="842"/>
      <c r="DB93" s="842"/>
      <c r="DC93" s="842"/>
      <c r="DD93" s="842"/>
      <c r="DE93" s="842"/>
      <c r="DF93" s="842"/>
      <c r="DG93" s="842"/>
      <c r="DH93" s="842"/>
      <c r="DI93" s="842"/>
      <c r="DJ93" s="842"/>
      <c r="DK93" s="844">
        <f t="shared" si="1"/>
        <v>0</v>
      </c>
      <c r="DM93" s="841" t="str">
        <f>IF(DK93='V1 - Total Asset Movement'!G93,"OK","Error")</f>
        <v>OK</v>
      </c>
      <c r="DP93" s="710"/>
      <c r="DQ93" s="710"/>
      <c r="DR93" s="710"/>
      <c r="DS93" s="710"/>
    </row>
    <row r="94" spans="1:123">
      <c r="A94" s="260" t="s">
        <v>14</v>
      </c>
      <c r="B94" s="689" t="s">
        <v>48</v>
      </c>
      <c r="C94" s="260" t="s">
        <v>6</v>
      </c>
      <c r="D94" s="1221" t="s">
        <v>710</v>
      </c>
      <c r="F94" s="842"/>
      <c r="G94" s="842"/>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2"/>
      <c r="AR94" s="842"/>
      <c r="AS94" s="842"/>
      <c r="AT94" s="842"/>
      <c r="AU94" s="842"/>
      <c r="AV94" s="842"/>
      <c r="AW94" s="842"/>
      <c r="AX94" s="842"/>
      <c r="AY94" s="842"/>
      <c r="AZ94" s="842"/>
      <c r="BA94" s="842"/>
      <c r="BB94" s="842"/>
      <c r="BC94" s="842"/>
      <c r="BD94" s="842"/>
      <c r="BE94" s="842"/>
      <c r="BF94" s="842"/>
      <c r="BG94" s="842"/>
      <c r="BH94" s="842"/>
      <c r="BI94" s="842"/>
      <c r="BJ94" s="842"/>
      <c r="BK94" s="842"/>
      <c r="BL94" s="842"/>
      <c r="BM94" s="842"/>
      <c r="BN94" s="842"/>
      <c r="BO94" s="842"/>
      <c r="BP94" s="842"/>
      <c r="BQ94" s="842"/>
      <c r="BR94" s="842"/>
      <c r="BS94" s="842"/>
      <c r="BT94" s="842"/>
      <c r="BU94" s="842"/>
      <c r="BV94" s="842"/>
      <c r="BW94" s="842"/>
      <c r="BX94" s="842"/>
      <c r="BY94" s="842"/>
      <c r="BZ94" s="842"/>
      <c r="CA94" s="842"/>
      <c r="CB94" s="842"/>
      <c r="CC94" s="842"/>
      <c r="CD94" s="842"/>
      <c r="CE94" s="842"/>
      <c r="CF94" s="842"/>
      <c r="CG94" s="842"/>
      <c r="CH94" s="842"/>
      <c r="CI94" s="842"/>
      <c r="CJ94" s="842"/>
      <c r="CK94" s="842"/>
      <c r="CL94" s="842"/>
      <c r="CM94" s="842"/>
      <c r="CN94" s="842"/>
      <c r="CO94" s="842"/>
      <c r="CP94" s="842"/>
      <c r="CQ94" s="842"/>
      <c r="CR94" s="842"/>
      <c r="CS94" s="842"/>
      <c r="CT94" s="842"/>
      <c r="CU94" s="842"/>
      <c r="CV94" s="842"/>
      <c r="CW94" s="842"/>
      <c r="CX94" s="842"/>
      <c r="CY94" s="842"/>
      <c r="CZ94" s="842"/>
      <c r="DA94" s="842"/>
      <c r="DB94" s="842"/>
      <c r="DC94" s="842"/>
      <c r="DD94" s="842"/>
      <c r="DE94" s="842"/>
      <c r="DF94" s="842"/>
      <c r="DG94" s="842"/>
      <c r="DH94" s="842"/>
      <c r="DI94" s="842"/>
      <c r="DJ94" s="842"/>
      <c r="DK94" s="844">
        <f t="shared" si="1"/>
        <v>0</v>
      </c>
      <c r="DM94" s="841" t="str">
        <f>IF(DK94='V1 - Total Asset Movement'!G94,"OK","Error")</f>
        <v>OK</v>
      </c>
      <c r="DP94" s="710"/>
      <c r="DQ94" s="710"/>
      <c r="DR94" s="710"/>
      <c r="DS94" s="710"/>
    </row>
    <row r="95" spans="1:123">
      <c r="A95" s="260" t="s">
        <v>14</v>
      </c>
      <c r="B95" s="689" t="s">
        <v>282</v>
      </c>
      <c r="C95" s="260" t="s">
        <v>6</v>
      </c>
      <c r="D95" s="1221" t="s">
        <v>710</v>
      </c>
      <c r="F95" s="842"/>
      <c r="G95" s="842"/>
      <c r="H95" s="842"/>
      <c r="I95" s="842"/>
      <c r="J95" s="842"/>
      <c r="K95" s="842"/>
      <c r="L95" s="842"/>
      <c r="M95" s="842"/>
      <c r="N95" s="842"/>
      <c r="O95" s="842"/>
      <c r="P95" s="842"/>
      <c r="Q95" s="842"/>
      <c r="R95" s="842"/>
      <c r="S95" s="842"/>
      <c r="T95" s="842"/>
      <c r="U95" s="842"/>
      <c r="V95" s="842"/>
      <c r="W95" s="842"/>
      <c r="X95" s="842"/>
      <c r="Y95" s="842"/>
      <c r="Z95" s="842"/>
      <c r="AA95" s="842"/>
      <c r="AB95" s="842"/>
      <c r="AC95" s="842"/>
      <c r="AD95" s="842"/>
      <c r="AE95" s="842"/>
      <c r="AF95" s="842"/>
      <c r="AG95" s="842"/>
      <c r="AH95" s="842"/>
      <c r="AI95" s="842"/>
      <c r="AJ95" s="842"/>
      <c r="AK95" s="842"/>
      <c r="AL95" s="842"/>
      <c r="AM95" s="842"/>
      <c r="AN95" s="842"/>
      <c r="AO95" s="842"/>
      <c r="AP95" s="842"/>
      <c r="AQ95" s="842"/>
      <c r="AR95" s="842"/>
      <c r="AS95" s="842"/>
      <c r="AT95" s="842"/>
      <c r="AU95" s="842"/>
      <c r="AV95" s="842"/>
      <c r="AW95" s="842"/>
      <c r="AX95" s="842"/>
      <c r="AY95" s="842"/>
      <c r="AZ95" s="842"/>
      <c r="BA95" s="842"/>
      <c r="BB95" s="842"/>
      <c r="BC95" s="842"/>
      <c r="BD95" s="842"/>
      <c r="BE95" s="842"/>
      <c r="BF95" s="842"/>
      <c r="BG95" s="842"/>
      <c r="BH95" s="842"/>
      <c r="BI95" s="842"/>
      <c r="BJ95" s="842"/>
      <c r="BK95" s="842"/>
      <c r="BL95" s="842"/>
      <c r="BM95" s="842"/>
      <c r="BN95" s="842"/>
      <c r="BO95" s="842"/>
      <c r="BP95" s="842"/>
      <c r="BQ95" s="842"/>
      <c r="BR95" s="842"/>
      <c r="BS95" s="842"/>
      <c r="BT95" s="842"/>
      <c r="BU95" s="842"/>
      <c r="BV95" s="842"/>
      <c r="BW95" s="842"/>
      <c r="BX95" s="842"/>
      <c r="BY95" s="842"/>
      <c r="BZ95" s="842"/>
      <c r="CA95" s="842"/>
      <c r="CB95" s="842"/>
      <c r="CC95" s="842"/>
      <c r="CD95" s="842"/>
      <c r="CE95" s="842"/>
      <c r="CF95" s="842"/>
      <c r="CG95" s="842"/>
      <c r="CH95" s="842"/>
      <c r="CI95" s="842"/>
      <c r="CJ95" s="842"/>
      <c r="CK95" s="842"/>
      <c r="CL95" s="842"/>
      <c r="CM95" s="842"/>
      <c r="CN95" s="842"/>
      <c r="CO95" s="842"/>
      <c r="CP95" s="842"/>
      <c r="CQ95" s="842"/>
      <c r="CR95" s="842"/>
      <c r="CS95" s="842"/>
      <c r="CT95" s="842"/>
      <c r="CU95" s="842"/>
      <c r="CV95" s="842"/>
      <c r="CW95" s="842"/>
      <c r="CX95" s="842"/>
      <c r="CY95" s="842"/>
      <c r="CZ95" s="842"/>
      <c r="DA95" s="842"/>
      <c r="DB95" s="842"/>
      <c r="DC95" s="842"/>
      <c r="DD95" s="842"/>
      <c r="DE95" s="842"/>
      <c r="DF95" s="842"/>
      <c r="DG95" s="842"/>
      <c r="DH95" s="842"/>
      <c r="DI95" s="842"/>
      <c r="DJ95" s="842"/>
      <c r="DK95" s="844">
        <f t="shared" si="1"/>
        <v>0</v>
      </c>
      <c r="DM95" s="841" t="str">
        <f>IF(DK95='V1 - Total Asset Movement'!G95,"OK","Error")</f>
        <v>OK</v>
      </c>
      <c r="DP95" s="710"/>
      <c r="DQ95" s="710"/>
      <c r="DR95" s="710"/>
      <c r="DS95" s="710"/>
    </row>
    <row r="96" spans="1:123">
      <c r="A96" s="260" t="s">
        <v>16</v>
      </c>
      <c r="B96" s="689" t="s">
        <v>585</v>
      </c>
      <c r="C96" s="260" t="s">
        <v>6</v>
      </c>
      <c r="D96" s="1221" t="s">
        <v>659</v>
      </c>
      <c r="F96" s="842"/>
      <c r="G96" s="842"/>
      <c r="H96" s="842"/>
      <c r="I96" s="842"/>
      <c r="J96" s="842"/>
      <c r="K96" s="842"/>
      <c r="L96" s="842"/>
      <c r="M96" s="842"/>
      <c r="N96" s="842"/>
      <c r="O96" s="842"/>
      <c r="P96" s="842"/>
      <c r="Q96" s="842"/>
      <c r="R96" s="842"/>
      <c r="S96" s="842"/>
      <c r="T96" s="842"/>
      <c r="U96" s="842"/>
      <c r="V96" s="842"/>
      <c r="W96" s="842"/>
      <c r="X96" s="842"/>
      <c r="Y96" s="842"/>
      <c r="Z96" s="842"/>
      <c r="AA96" s="842"/>
      <c r="AB96" s="842"/>
      <c r="AC96" s="842"/>
      <c r="AD96" s="842"/>
      <c r="AE96" s="842"/>
      <c r="AF96" s="842"/>
      <c r="AG96" s="842"/>
      <c r="AH96" s="842"/>
      <c r="AI96" s="842"/>
      <c r="AJ96" s="842"/>
      <c r="AK96" s="842"/>
      <c r="AL96" s="842"/>
      <c r="AM96" s="842"/>
      <c r="AN96" s="842"/>
      <c r="AO96" s="842"/>
      <c r="AP96" s="842"/>
      <c r="AQ96" s="842"/>
      <c r="AR96" s="842"/>
      <c r="AS96" s="842"/>
      <c r="AT96" s="842"/>
      <c r="AU96" s="842"/>
      <c r="AV96" s="842"/>
      <c r="AW96" s="842"/>
      <c r="AX96" s="842"/>
      <c r="AY96" s="842"/>
      <c r="AZ96" s="842"/>
      <c r="BA96" s="842"/>
      <c r="BB96" s="842"/>
      <c r="BC96" s="842"/>
      <c r="BD96" s="842"/>
      <c r="BE96" s="842"/>
      <c r="BF96" s="842"/>
      <c r="BG96" s="842"/>
      <c r="BH96" s="842"/>
      <c r="BI96" s="842"/>
      <c r="BJ96" s="842"/>
      <c r="BK96" s="842"/>
      <c r="BL96" s="842"/>
      <c r="BM96" s="842"/>
      <c r="BN96" s="842"/>
      <c r="BO96" s="842"/>
      <c r="BP96" s="842"/>
      <c r="BQ96" s="842"/>
      <c r="BR96" s="842"/>
      <c r="BS96" s="842"/>
      <c r="BT96" s="842"/>
      <c r="BU96" s="842"/>
      <c r="BV96" s="842"/>
      <c r="BW96" s="842"/>
      <c r="BX96" s="842"/>
      <c r="BY96" s="842"/>
      <c r="BZ96" s="842"/>
      <c r="CA96" s="842"/>
      <c r="CB96" s="842"/>
      <c r="CC96" s="842"/>
      <c r="CD96" s="842"/>
      <c r="CE96" s="842"/>
      <c r="CF96" s="842"/>
      <c r="CG96" s="842"/>
      <c r="CH96" s="842"/>
      <c r="CI96" s="842"/>
      <c r="CJ96" s="842"/>
      <c r="CK96" s="842"/>
      <c r="CL96" s="842"/>
      <c r="CM96" s="842"/>
      <c r="CN96" s="842"/>
      <c r="CO96" s="842"/>
      <c r="CP96" s="842"/>
      <c r="CQ96" s="842"/>
      <c r="CR96" s="842"/>
      <c r="CS96" s="842"/>
      <c r="CT96" s="842"/>
      <c r="CU96" s="842"/>
      <c r="CV96" s="842"/>
      <c r="CW96" s="842"/>
      <c r="CX96" s="842"/>
      <c r="CY96" s="842"/>
      <c r="CZ96" s="842"/>
      <c r="DA96" s="842"/>
      <c r="DB96" s="842"/>
      <c r="DC96" s="842"/>
      <c r="DD96" s="842"/>
      <c r="DE96" s="842"/>
      <c r="DF96" s="842"/>
      <c r="DG96" s="842"/>
      <c r="DH96" s="842"/>
      <c r="DI96" s="842"/>
      <c r="DJ96" s="842"/>
      <c r="DK96" s="844">
        <f t="shared" si="1"/>
        <v>0</v>
      </c>
      <c r="DM96" s="841" t="str">
        <f>IF(DK96='V1 - Total Asset Movement'!G96,"OK","Error")</f>
        <v>OK</v>
      </c>
      <c r="DP96" s="710"/>
      <c r="DQ96" s="710"/>
      <c r="DR96" s="710"/>
      <c r="DS96" s="710"/>
    </row>
    <row r="97" spans="1:123">
      <c r="A97" s="260" t="s">
        <v>16</v>
      </c>
      <c r="B97" s="689" t="s">
        <v>586</v>
      </c>
      <c r="C97" s="260" t="s">
        <v>6</v>
      </c>
      <c r="D97" s="1221" t="s">
        <v>659</v>
      </c>
      <c r="F97" s="842"/>
      <c r="G97" s="842"/>
      <c r="H97" s="842"/>
      <c r="I97" s="842"/>
      <c r="J97" s="842"/>
      <c r="K97" s="842"/>
      <c r="L97" s="842"/>
      <c r="M97" s="842"/>
      <c r="N97" s="842"/>
      <c r="O97" s="842"/>
      <c r="P97" s="842"/>
      <c r="Q97" s="842"/>
      <c r="R97" s="842"/>
      <c r="S97" s="842"/>
      <c r="T97" s="842"/>
      <c r="U97" s="842"/>
      <c r="V97" s="842"/>
      <c r="W97" s="842"/>
      <c r="X97" s="842"/>
      <c r="Y97" s="842"/>
      <c r="Z97" s="842"/>
      <c r="AA97" s="842"/>
      <c r="AB97" s="842"/>
      <c r="AC97" s="842"/>
      <c r="AD97" s="842"/>
      <c r="AE97" s="842"/>
      <c r="AF97" s="842"/>
      <c r="AG97" s="842"/>
      <c r="AH97" s="842"/>
      <c r="AI97" s="842"/>
      <c r="AJ97" s="842"/>
      <c r="AK97" s="842"/>
      <c r="AL97" s="842"/>
      <c r="AM97" s="842"/>
      <c r="AN97" s="842"/>
      <c r="AO97" s="842"/>
      <c r="AP97" s="842"/>
      <c r="AQ97" s="842"/>
      <c r="AR97" s="842"/>
      <c r="AS97" s="842"/>
      <c r="AT97" s="842"/>
      <c r="AU97" s="842"/>
      <c r="AV97" s="842"/>
      <c r="AW97" s="842"/>
      <c r="AX97" s="842"/>
      <c r="AY97" s="842"/>
      <c r="AZ97" s="842"/>
      <c r="BA97" s="842"/>
      <c r="BB97" s="842"/>
      <c r="BC97" s="842"/>
      <c r="BD97" s="842"/>
      <c r="BE97" s="842"/>
      <c r="BF97" s="842"/>
      <c r="BG97" s="842"/>
      <c r="BH97" s="842"/>
      <c r="BI97" s="842"/>
      <c r="BJ97" s="842"/>
      <c r="BK97" s="842"/>
      <c r="BL97" s="842"/>
      <c r="BM97" s="842"/>
      <c r="BN97" s="842"/>
      <c r="BO97" s="842"/>
      <c r="BP97" s="842"/>
      <c r="BQ97" s="842"/>
      <c r="BR97" s="842"/>
      <c r="BS97" s="842"/>
      <c r="BT97" s="842"/>
      <c r="BU97" s="842"/>
      <c r="BV97" s="842"/>
      <c r="BW97" s="842"/>
      <c r="BX97" s="842"/>
      <c r="BY97" s="842"/>
      <c r="BZ97" s="842"/>
      <c r="CA97" s="842"/>
      <c r="CB97" s="842"/>
      <c r="CC97" s="842"/>
      <c r="CD97" s="842"/>
      <c r="CE97" s="842"/>
      <c r="CF97" s="842"/>
      <c r="CG97" s="842"/>
      <c r="CH97" s="842"/>
      <c r="CI97" s="842"/>
      <c r="CJ97" s="842"/>
      <c r="CK97" s="842"/>
      <c r="CL97" s="842"/>
      <c r="CM97" s="842"/>
      <c r="CN97" s="842"/>
      <c r="CO97" s="842"/>
      <c r="CP97" s="842"/>
      <c r="CQ97" s="842"/>
      <c r="CR97" s="842"/>
      <c r="CS97" s="842"/>
      <c r="CT97" s="842"/>
      <c r="CU97" s="842"/>
      <c r="CV97" s="842"/>
      <c r="CW97" s="842"/>
      <c r="CX97" s="842"/>
      <c r="CY97" s="842"/>
      <c r="CZ97" s="842"/>
      <c r="DA97" s="842"/>
      <c r="DB97" s="842"/>
      <c r="DC97" s="842"/>
      <c r="DD97" s="842"/>
      <c r="DE97" s="842"/>
      <c r="DF97" s="842"/>
      <c r="DG97" s="842"/>
      <c r="DH97" s="842"/>
      <c r="DI97" s="842"/>
      <c r="DJ97" s="842"/>
      <c r="DK97" s="844">
        <f t="shared" si="1"/>
        <v>0</v>
      </c>
      <c r="DM97" s="841" t="str">
        <f>IF(DK97='V1 - Total Asset Movement'!G97,"OK","Error")</f>
        <v>OK</v>
      </c>
      <c r="DP97" s="710"/>
      <c r="DQ97" s="710"/>
      <c r="DR97" s="710"/>
      <c r="DS97" s="710"/>
    </row>
    <row r="98" spans="1:123">
      <c r="A98" s="260" t="s">
        <v>16</v>
      </c>
      <c r="B98" s="689" t="s">
        <v>587</v>
      </c>
      <c r="C98" s="260" t="s">
        <v>6</v>
      </c>
      <c r="D98" s="1221" t="s">
        <v>659</v>
      </c>
      <c r="F98" s="842"/>
      <c r="G98" s="842"/>
      <c r="H98" s="842"/>
      <c r="I98" s="842"/>
      <c r="J98" s="842"/>
      <c r="K98" s="842"/>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2"/>
      <c r="AT98" s="842"/>
      <c r="AU98" s="842"/>
      <c r="AV98" s="842"/>
      <c r="AW98" s="842"/>
      <c r="AX98" s="842"/>
      <c r="AY98" s="842"/>
      <c r="AZ98" s="842"/>
      <c r="BA98" s="842"/>
      <c r="BB98" s="842"/>
      <c r="BC98" s="842"/>
      <c r="BD98" s="842"/>
      <c r="BE98" s="842"/>
      <c r="BF98" s="842"/>
      <c r="BG98" s="842"/>
      <c r="BH98" s="842"/>
      <c r="BI98" s="842"/>
      <c r="BJ98" s="842"/>
      <c r="BK98" s="842"/>
      <c r="BL98" s="842"/>
      <c r="BM98" s="842"/>
      <c r="BN98" s="842"/>
      <c r="BO98" s="842"/>
      <c r="BP98" s="842"/>
      <c r="BQ98" s="842"/>
      <c r="BR98" s="842"/>
      <c r="BS98" s="842"/>
      <c r="BT98" s="842"/>
      <c r="BU98" s="842"/>
      <c r="BV98" s="842"/>
      <c r="BW98" s="842"/>
      <c r="BX98" s="842"/>
      <c r="BY98" s="842"/>
      <c r="BZ98" s="842"/>
      <c r="CA98" s="842"/>
      <c r="CB98" s="842"/>
      <c r="CC98" s="842"/>
      <c r="CD98" s="842"/>
      <c r="CE98" s="842"/>
      <c r="CF98" s="842"/>
      <c r="CG98" s="842"/>
      <c r="CH98" s="842"/>
      <c r="CI98" s="842"/>
      <c r="CJ98" s="842"/>
      <c r="CK98" s="842"/>
      <c r="CL98" s="842"/>
      <c r="CM98" s="842"/>
      <c r="CN98" s="842"/>
      <c r="CO98" s="842"/>
      <c r="CP98" s="842"/>
      <c r="CQ98" s="842"/>
      <c r="CR98" s="842"/>
      <c r="CS98" s="842"/>
      <c r="CT98" s="842"/>
      <c r="CU98" s="842"/>
      <c r="CV98" s="842"/>
      <c r="CW98" s="842"/>
      <c r="CX98" s="842"/>
      <c r="CY98" s="842"/>
      <c r="CZ98" s="842"/>
      <c r="DA98" s="842"/>
      <c r="DB98" s="842"/>
      <c r="DC98" s="842"/>
      <c r="DD98" s="842"/>
      <c r="DE98" s="842"/>
      <c r="DF98" s="842"/>
      <c r="DG98" s="842"/>
      <c r="DH98" s="842"/>
      <c r="DI98" s="842"/>
      <c r="DJ98" s="842"/>
      <c r="DK98" s="844">
        <f t="shared" si="1"/>
        <v>0</v>
      </c>
      <c r="DM98" s="841" t="str">
        <f>IF(DK98='V1 - Total Asset Movement'!G98,"OK","Error")</f>
        <v>OK</v>
      </c>
      <c r="DP98" s="710"/>
      <c r="DQ98" s="710"/>
      <c r="DR98" s="710"/>
      <c r="DS98" s="710"/>
    </row>
    <row r="99" spans="1:123">
      <c r="A99" s="260" t="s">
        <v>16</v>
      </c>
      <c r="B99" s="689" t="s">
        <v>588</v>
      </c>
      <c r="C99" s="260" t="s">
        <v>6</v>
      </c>
      <c r="D99" s="1221" t="s">
        <v>659</v>
      </c>
      <c r="F99" s="842"/>
      <c r="G99" s="842"/>
      <c r="H99" s="842"/>
      <c r="I99" s="842"/>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2"/>
      <c r="AY99" s="842"/>
      <c r="AZ99" s="842"/>
      <c r="BA99" s="842"/>
      <c r="BB99" s="842"/>
      <c r="BC99" s="842"/>
      <c r="BD99" s="842"/>
      <c r="BE99" s="842"/>
      <c r="BF99" s="842"/>
      <c r="BG99" s="842"/>
      <c r="BH99" s="842"/>
      <c r="BI99" s="842"/>
      <c r="BJ99" s="842"/>
      <c r="BK99" s="842"/>
      <c r="BL99" s="842"/>
      <c r="BM99" s="842"/>
      <c r="BN99" s="842"/>
      <c r="BO99" s="842"/>
      <c r="BP99" s="842"/>
      <c r="BQ99" s="842"/>
      <c r="BR99" s="842"/>
      <c r="BS99" s="842"/>
      <c r="BT99" s="842"/>
      <c r="BU99" s="842"/>
      <c r="BV99" s="842"/>
      <c r="BW99" s="842"/>
      <c r="BX99" s="842"/>
      <c r="BY99" s="842"/>
      <c r="BZ99" s="842"/>
      <c r="CA99" s="842"/>
      <c r="CB99" s="842"/>
      <c r="CC99" s="842"/>
      <c r="CD99" s="842"/>
      <c r="CE99" s="842"/>
      <c r="CF99" s="842"/>
      <c r="CG99" s="842"/>
      <c r="CH99" s="842"/>
      <c r="CI99" s="842"/>
      <c r="CJ99" s="842"/>
      <c r="CK99" s="842"/>
      <c r="CL99" s="842"/>
      <c r="CM99" s="842"/>
      <c r="CN99" s="842"/>
      <c r="CO99" s="842"/>
      <c r="CP99" s="842"/>
      <c r="CQ99" s="842"/>
      <c r="CR99" s="842"/>
      <c r="CS99" s="842"/>
      <c r="CT99" s="842"/>
      <c r="CU99" s="842"/>
      <c r="CV99" s="842"/>
      <c r="CW99" s="842"/>
      <c r="CX99" s="842"/>
      <c r="CY99" s="842"/>
      <c r="CZ99" s="842"/>
      <c r="DA99" s="842"/>
      <c r="DB99" s="842"/>
      <c r="DC99" s="842"/>
      <c r="DD99" s="842"/>
      <c r="DE99" s="842"/>
      <c r="DF99" s="842"/>
      <c r="DG99" s="842"/>
      <c r="DH99" s="842"/>
      <c r="DI99" s="842"/>
      <c r="DJ99" s="842"/>
      <c r="DK99" s="844">
        <f t="shared" si="1"/>
        <v>0</v>
      </c>
      <c r="DM99" s="841" t="str">
        <f>IF(DK99='V1 - Total Asset Movement'!G99,"OK","Error")</f>
        <v>OK</v>
      </c>
      <c r="DP99" s="710"/>
      <c r="DQ99" s="710"/>
      <c r="DR99" s="710"/>
      <c r="DS99" s="710"/>
    </row>
    <row r="100" spans="1:123">
      <c r="A100" s="260" t="s">
        <v>16</v>
      </c>
      <c r="B100" s="689" t="s">
        <v>589</v>
      </c>
      <c r="C100" s="260" t="s">
        <v>6</v>
      </c>
      <c r="D100" s="1221" t="s">
        <v>659</v>
      </c>
      <c r="F100" s="835"/>
      <c r="G100" s="836"/>
      <c r="H100" s="836"/>
      <c r="I100" s="836"/>
      <c r="J100" s="836"/>
      <c r="K100" s="836"/>
      <c r="L100" s="836"/>
      <c r="M100" s="836"/>
      <c r="N100" s="836"/>
      <c r="O100" s="836"/>
      <c r="P100" s="836"/>
      <c r="Q100" s="836"/>
      <c r="R100" s="836"/>
      <c r="S100" s="836"/>
      <c r="T100" s="837"/>
      <c r="U100" s="837"/>
      <c r="V100" s="837"/>
      <c r="W100" s="838"/>
      <c r="X100" s="838"/>
      <c r="Y100" s="838"/>
      <c r="Z100" s="838"/>
      <c r="AA100" s="838"/>
      <c r="AB100" s="838"/>
      <c r="AC100" s="838"/>
      <c r="AD100" s="838"/>
      <c r="AE100" s="838"/>
      <c r="AF100" s="838"/>
      <c r="AG100" s="838"/>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8"/>
      <c r="BJ100" s="838"/>
      <c r="BK100" s="838"/>
      <c r="BL100" s="838"/>
      <c r="BM100" s="838"/>
      <c r="BN100" s="838"/>
      <c r="BO100" s="838"/>
      <c r="BP100" s="838"/>
      <c r="BQ100" s="838"/>
      <c r="BR100" s="838"/>
      <c r="BS100" s="838"/>
      <c r="BT100" s="838"/>
      <c r="BU100" s="838"/>
      <c r="BV100" s="838"/>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c r="DH100" s="838"/>
      <c r="DI100" s="838"/>
      <c r="DJ100" s="838"/>
      <c r="DK100" s="839"/>
      <c r="DM100" s="936"/>
      <c r="DP100" s="710"/>
      <c r="DQ100" s="710"/>
      <c r="DR100" s="710"/>
      <c r="DS100" s="710"/>
    </row>
    <row r="101" spans="1:123">
      <c r="A101" s="260" t="s">
        <v>31</v>
      </c>
      <c r="B101" s="689" t="s">
        <v>283</v>
      </c>
      <c r="C101" s="260" t="s">
        <v>6</v>
      </c>
      <c r="D101" s="1221" t="s">
        <v>659</v>
      </c>
      <c r="F101" s="842"/>
      <c r="G101" s="842"/>
      <c r="H101" s="842"/>
      <c r="I101" s="842"/>
      <c r="J101" s="842"/>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2"/>
      <c r="AR101" s="842"/>
      <c r="AS101" s="842"/>
      <c r="AT101" s="842"/>
      <c r="AU101" s="842"/>
      <c r="AV101" s="842"/>
      <c r="AW101" s="842"/>
      <c r="AX101" s="842"/>
      <c r="AY101" s="842"/>
      <c r="AZ101" s="842"/>
      <c r="BA101" s="842"/>
      <c r="BB101" s="842"/>
      <c r="BC101" s="842"/>
      <c r="BD101" s="842"/>
      <c r="BE101" s="842"/>
      <c r="BF101" s="842"/>
      <c r="BG101" s="842"/>
      <c r="BH101" s="842"/>
      <c r="BI101" s="842"/>
      <c r="BJ101" s="842"/>
      <c r="BK101" s="842"/>
      <c r="BL101" s="842"/>
      <c r="BM101" s="842"/>
      <c r="BN101" s="842"/>
      <c r="BO101" s="842"/>
      <c r="BP101" s="842"/>
      <c r="BQ101" s="842"/>
      <c r="BR101" s="842"/>
      <c r="BS101" s="842"/>
      <c r="BT101" s="842"/>
      <c r="BU101" s="842"/>
      <c r="BV101" s="842"/>
      <c r="BW101" s="842"/>
      <c r="BX101" s="842"/>
      <c r="BY101" s="842"/>
      <c r="BZ101" s="842"/>
      <c r="CA101" s="842"/>
      <c r="CB101" s="842"/>
      <c r="CC101" s="842"/>
      <c r="CD101" s="842"/>
      <c r="CE101" s="842"/>
      <c r="CF101" s="842"/>
      <c r="CG101" s="842"/>
      <c r="CH101" s="842"/>
      <c r="CI101" s="842"/>
      <c r="CJ101" s="842"/>
      <c r="CK101" s="842"/>
      <c r="CL101" s="842"/>
      <c r="CM101" s="842"/>
      <c r="CN101" s="842"/>
      <c r="CO101" s="842"/>
      <c r="CP101" s="842"/>
      <c r="CQ101" s="842"/>
      <c r="CR101" s="842"/>
      <c r="CS101" s="842"/>
      <c r="CT101" s="842"/>
      <c r="CU101" s="842"/>
      <c r="CV101" s="842"/>
      <c r="CW101" s="842"/>
      <c r="CX101" s="842"/>
      <c r="CY101" s="842"/>
      <c r="CZ101" s="842"/>
      <c r="DA101" s="842"/>
      <c r="DB101" s="842"/>
      <c r="DC101" s="842"/>
      <c r="DD101" s="842"/>
      <c r="DE101" s="842"/>
      <c r="DF101" s="842"/>
      <c r="DG101" s="842"/>
      <c r="DH101" s="842"/>
      <c r="DI101" s="842"/>
      <c r="DJ101" s="842"/>
      <c r="DK101" s="844">
        <f>SUM(H101:CV101)</f>
        <v>0</v>
      </c>
      <c r="DM101" s="841" t="str">
        <f>IF(DK101='V1 - Total Asset Movement'!G101,"OK","Error")</f>
        <v>OK</v>
      </c>
      <c r="DP101" s="710"/>
      <c r="DQ101" s="710"/>
      <c r="DR101" s="710"/>
      <c r="DS101" s="710"/>
    </row>
    <row r="102" spans="1:123">
      <c r="A102" s="260" t="s">
        <v>19</v>
      </c>
      <c r="B102" s="689" t="s">
        <v>590</v>
      </c>
      <c r="C102" s="260" t="s">
        <v>6</v>
      </c>
      <c r="D102" s="1221" t="s">
        <v>659</v>
      </c>
      <c r="F102" s="835"/>
      <c r="G102" s="836"/>
      <c r="H102" s="836"/>
      <c r="I102" s="836"/>
      <c r="J102" s="836"/>
      <c r="K102" s="836"/>
      <c r="L102" s="836"/>
      <c r="M102" s="836"/>
      <c r="N102" s="836"/>
      <c r="O102" s="836"/>
      <c r="P102" s="836"/>
      <c r="Q102" s="836"/>
      <c r="R102" s="836"/>
      <c r="S102" s="836"/>
      <c r="T102" s="837"/>
      <c r="U102" s="837"/>
      <c r="V102" s="837"/>
      <c r="W102" s="838"/>
      <c r="X102" s="838"/>
      <c r="Y102" s="838"/>
      <c r="Z102" s="838"/>
      <c r="AA102" s="838"/>
      <c r="AB102" s="838"/>
      <c r="AC102" s="838"/>
      <c r="AD102" s="838"/>
      <c r="AE102" s="838"/>
      <c r="AF102" s="838"/>
      <c r="AG102" s="838"/>
      <c r="AH102" s="838"/>
      <c r="AI102" s="838"/>
      <c r="AJ102" s="838"/>
      <c r="AK102" s="838"/>
      <c r="AL102" s="838"/>
      <c r="AM102" s="838"/>
      <c r="AN102" s="838"/>
      <c r="AO102" s="838"/>
      <c r="AP102" s="838"/>
      <c r="AQ102" s="838"/>
      <c r="AR102" s="838"/>
      <c r="AS102" s="838"/>
      <c r="AT102" s="838"/>
      <c r="AU102" s="838"/>
      <c r="AV102" s="838"/>
      <c r="AW102" s="838"/>
      <c r="AX102" s="838"/>
      <c r="AY102" s="838"/>
      <c r="AZ102" s="838"/>
      <c r="BA102" s="838"/>
      <c r="BB102" s="838"/>
      <c r="BC102" s="838"/>
      <c r="BD102" s="838"/>
      <c r="BE102" s="838"/>
      <c r="BF102" s="838"/>
      <c r="BG102" s="838"/>
      <c r="BH102" s="838"/>
      <c r="BI102" s="838"/>
      <c r="BJ102" s="838"/>
      <c r="BK102" s="838"/>
      <c r="BL102" s="838"/>
      <c r="BM102" s="838"/>
      <c r="BN102" s="838"/>
      <c r="BO102" s="838"/>
      <c r="BP102" s="838"/>
      <c r="BQ102" s="838"/>
      <c r="BR102" s="838"/>
      <c r="BS102" s="838"/>
      <c r="BT102" s="838"/>
      <c r="BU102" s="838"/>
      <c r="BV102" s="838"/>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c r="DH102" s="838"/>
      <c r="DI102" s="838"/>
      <c r="DJ102" s="838"/>
      <c r="DK102" s="840"/>
      <c r="DM102" s="936"/>
      <c r="DP102" s="710"/>
      <c r="DQ102" s="710"/>
      <c r="DR102" s="710"/>
      <c r="DS102" s="710"/>
    </row>
    <row r="103" spans="1:123">
      <c r="A103" s="260" t="s">
        <v>19</v>
      </c>
      <c r="B103" s="689" t="s">
        <v>49</v>
      </c>
      <c r="C103" s="260" t="s">
        <v>8</v>
      </c>
      <c r="D103" s="1221" t="s">
        <v>710</v>
      </c>
      <c r="F103" s="835"/>
      <c r="G103" s="836"/>
      <c r="H103" s="836"/>
      <c r="I103" s="836"/>
      <c r="J103" s="836"/>
      <c r="K103" s="836"/>
      <c r="L103" s="836"/>
      <c r="M103" s="836"/>
      <c r="N103" s="836"/>
      <c r="O103" s="836"/>
      <c r="P103" s="836"/>
      <c r="Q103" s="836"/>
      <c r="R103" s="836"/>
      <c r="S103" s="836"/>
      <c r="T103" s="837"/>
      <c r="U103" s="837"/>
      <c r="V103" s="837"/>
      <c r="W103" s="838"/>
      <c r="X103" s="838"/>
      <c r="Y103" s="838"/>
      <c r="Z103" s="838"/>
      <c r="AA103" s="838"/>
      <c r="AB103" s="838"/>
      <c r="AC103" s="838"/>
      <c r="AD103" s="838"/>
      <c r="AE103" s="838"/>
      <c r="AF103" s="838"/>
      <c r="AG103" s="838"/>
      <c r="AH103" s="838"/>
      <c r="AI103" s="838"/>
      <c r="AJ103" s="838"/>
      <c r="AK103" s="838"/>
      <c r="AL103" s="838"/>
      <c r="AM103" s="838"/>
      <c r="AN103" s="838"/>
      <c r="AO103" s="838"/>
      <c r="AP103" s="838"/>
      <c r="AQ103" s="838"/>
      <c r="AR103" s="838"/>
      <c r="AS103" s="838"/>
      <c r="AT103" s="838"/>
      <c r="AU103" s="838"/>
      <c r="AV103" s="838"/>
      <c r="AW103" s="838"/>
      <c r="AX103" s="838"/>
      <c r="AY103" s="838"/>
      <c r="AZ103" s="838"/>
      <c r="BA103" s="838"/>
      <c r="BB103" s="838"/>
      <c r="BC103" s="838"/>
      <c r="BD103" s="838"/>
      <c r="BE103" s="838"/>
      <c r="BF103" s="838"/>
      <c r="BG103" s="838"/>
      <c r="BH103" s="838"/>
      <c r="BI103" s="838"/>
      <c r="BJ103" s="838"/>
      <c r="BK103" s="838"/>
      <c r="BL103" s="838"/>
      <c r="BM103" s="838"/>
      <c r="BN103" s="838"/>
      <c r="BO103" s="838"/>
      <c r="BP103" s="838"/>
      <c r="BQ103" s="838"/>
      <c r="BR103" s="838"/>
      <c r="BS103" s="838"/>
      <c r="BT103" s="838"/>
      <c r="BU103" s="838"/>
      <c r="BV103" s="838"/>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c r="DH103" s="838"/>
      <c r="DI103" s="838"/>
      <c r="DJ103" s="838"/>
      <c r="DK103" s="840"/>
      <c r="DM103" s="936"/>
      <c r="DP103" s="710"/>
      <c r="DQ103" s="710"/>
      <c r="DR103" s="710"/>
      <c r="DS103" s="710"/>
    </row>
    <row r="104" spans="1:123">
      <c r="A104" s="260" t="s">
        <v>19</v>
      </c>
      <c r="B104" s="689" t="s">
        <v>50</v>
      </c>
      <c r="C104" s="260" t="s">
        <v>8</v>
      </c>
      <c r="D104" s="1221" t="s">
        <v>710</v>
      </c>
      <c r="F104" s="835"/>
      <c r="G104" s="836"/>
      <c r="H104" s="836"/>
      <c r="I104" s="836"/>
      <c r="J104" s="836"/>
      <c r="K104" s="836"/>
      <c r="L104" s="836"/>
      <c r="M104" s="836"/>
      <c r="N104" s="836"/>
      <c r="O104" s="836"/>
      <c r="P104" s="836"/>
      <c r="Q104" s="836"/>
      <c r="R104" s="836"/>
      <c r="S104" s="836"/>
      <c r="T104" s="837"/>
      <c r="U104" s="837"/>
      <c r="V104" s="837"/>
      <c r="W104" s="838"/>
      <c r="X104" s="838"/>
      <c r="Y104" s="838"/>
      <c r="Z104" s="838"/>
      <c r="AA104" s="838"/>
      <c r="AB104" s="838"/>
      <c r="AC104" s="838"/>
      <c r="AD104" s="838"/>
      <c r="AE104" s="838"/>
      <c r="AF104" s="838"/>
      <c r="AG104" s="838"/>
      <c r="AH104" s="838"/>
      <c r="AI104" s="838"/>
      <c r="AJ104" s="838"/>
      <c r="AK104" s="838"/>
      <c r="AL104" s="838"/>
      <c r="AM104" s="838"/>
      <c r="AN104" s="838"/>
      <c r="AO104" s="838"/>
      <c r="AP104" s="838"/>
      <c r="AQ104" s="838"/>
      <c r="AR104" s="838"/>
      <c r="AS104" s="838"/>
      <c r="AT104" s="838"/>
      <c r="AU104" s="838"/>
      <c r="AV104" s="838"/>
      <c r="AW104" s="838"/>
      <c r="AX104" s="838"/>
      <c r="AY104" s="838"/>
      <c r="AZ104" s="838"/>
      <c r="BA104" s="838"/>
      <c r="BB104" s="838"/>
      <c r="BC104" s="838"/>
      <c r="BD104" s="838"/>
      <c r="BE104" s="838"/>
      <c r="BF104" s="838"/>
      <c r="BG104" s="838"/>
      <c r="BH104" s="838"/>
      <c r="BI104" s="838"/>
      <c r="BJ104" s="838"/>
      <c r="BK104" s="838"/>
      <c r="BL104" s="838"/>
      <c r="BM104" s="838"/>
      <c r="BN104" s="838"/>
      <c r="BO104" s="838"/>
      <c r="BP104" s="838"/>
      <c r="BQ104" s="838"/>
      <c r="BR104" s="838"/>
      <c r="BS104" s="838"/>
      <c r="BT104" s="838"/>
      <c r="BU104" s="838"/>
      <c r="BV104" s="838"/>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c r="DH104" s="838"/>
      <c r="DI104" s="838"/>
      <c r="DJ104" s="838"/>
      <c r="DK104" s="840"/>
      <c r="DM104" s="936"/>
      <c r="DP104" s="710"/>
      <c r="DQ104" s="710"/>
      <c r="DR104" s="710"/>
      <c r="DS104" s="710"/>
    </row>
    <row r="105" spans="1:123">
      <c r="A105" s="260" t="s">
        <v>18</v>
      </c>
      <c r="B105" s="689" t="s">
        <v>285</v>
      </c>
      <c r="C105" s="260" t="s">
        <v>8</v>
      </c>
      <c r="D105" s="1221" t="s">
        <v>659</v>
      </c>
      <c r="F105" s="835"/>
      <c r="G105" s="836"/>
      <c r="H105" s="836"/>
      <c r="I105" s="836"/>
      <c r="J105" s="836"/>
      <c r="K105" s="836"/>
      <c r="L105" s="836"/>
      <c r="M105" s="836"/>
      <c r="N105" s="836"/>
      <c r="O105" s="836"/>
      <c r="P105" s="836"/>
      <c r="Q105" s="836"/>
      <c r="R105" s="836"/>
      <c r="S105" s="836"/>
      <c r="T105" s="837"/>
      <c r="U105" s="837"/>
      <c r="V105" s="837"/>
      <c r="W105" s="838"/>
      <c r="X105" s="838"/>
      <c r="Y105" s="838"/>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X105" s="838"/>
      <c r="AY105" s="838"/>
      <c r="AZ105" s="838"/>
      <c r="BA105" s="838"/>
      <c r="BB105" s="838"/>
      <c r="BC105" s="838"/>
      <c r="BD105" s="838"/>
      <c r="BE105" s="838"/>
      <c r="BF105" s="838"/>
      <c r="BG105" s="838"/>
      <c r="BH105" s="838"/>
      <c r="BI105" s="838"/>
      <c r="BJ105" s="838"/>
      <c r="BK105" s="838"/>
      <c r="BL105" s="838"/>
      <c r="BM105" s="838"/>
      <c r="BN105" s="838"/>
      <c r="BO105" s="838"/>
      <c r="BP105" s="838"/>
      <c r="BQ105" s="838"/>
      <c r="BR105" s="838"/>
      <c r="BS105" s="838"/>
      <c r="BT105" s="838"/>
      <c r="BU105" s="838"/>
      <c r="BV105" s="838"/>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c r="DH105" s="838"/>
      <c r="DI105" s="838"/>
      <c r="DJ105" s="838"/>
      <c r="DK105" s="840"/>
      <c r="DM105" s="936"/>
      <c r="DP105" s="710"/>
      <c r="DQ105" s="710"/>
      <c r="DR105" s="710"/>
      <c r="DS105" s="710"/>
    </row>
    <row r="106" spans="1:123">
      <c r="A106" s="260" t="s">
        <v>18</v>
      </c>
      <c r="B106" s="689" t="s">
        <v>286</v>
      </c>
      <c r="C106" s="260" t="s">
        <v>8</v>
      </c>
      <c r="D106" s="1221" t="s">
        <v>659</v>
      </c>
      <c r="F106" s="835"/>
      <c r="G106" s="836"/>
      <c r="H106" s="836"/>
      <c r="I106" s="836"/>
      <c r="J106" s="836"/>
      <c r="K106" s="836"/>
      <c r="L106" s="836"/>
      <c r="M106" s="836"/>
      <c r="N106" s="836"/>
      <c r="O106" s="836"/>
      <c r="P106" s="836"/>
      <c r="Q106" s="836"/>
      <c r="R106" s="836"/>
      <c r="S106" s="836"/>
      <c r="T106" s="837"/>
      <c r="U106" s="837"/>
      <c r="V106" s="837"/>
      <c r="W106" s="838"/>
      <c r="X106" s="838"/>
      <c r="Y106" s="838"/>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8"/>
      <c r="AX106" s="838"/>
      <c r="AY106" s="838"/>
      <c r="AZ106" s="838"/>
      <c r="BA106" s="838"/>
      <c r="BB106" s="838"/>
      <c r="BC106" s="838"/>
      <c r="BD106" s="838"/>
      <c r="BE106" s="838"/>
      <c r="BF106" s="838"/>
      <c r="BG106" s="838"/>
      <c r="BH106" s="838"/>
      <c r="BI106" s="838"/>
      <c r="BJ106" s="838"/>
      <c r="BK106" s="838"/>
      <c r="BL106" s="838"/>
      <c r="BM106" s="838"/>
      <c r="BN106" s="838"/>
      <c r="BO106" s="838"/>
      <c r="BP106" s="838"/>
      <c r="BQ106" s="838"/>
      <c r="BR106" s="838"/>
      <c r="BS106" s="838"/>
      <c r="BT106" s="838"/>
      <c r="BU106" s="838"/>
      <c r="BV106" s="838"/>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c r="DH106" s="838"/>
      <c r="DI106" s="838"/>
      <c r="DJ106" s="838"/>
      <c r="DK106" s="840"/>
      <c r="DM106" s="936"/>
    </row>
  </sheetData>
  <conditionalFormatting sqref="DM6:DM106">
    <cfRule type="containsText" dxfId="15" priority="1" operator="containsText" text="Error">
      <formula>NOT(ISERROR(SEARCH("Error",DM6)))</formula>
    </cfRule>
    <cfRule type="containsText" dxfId="14" priority="2" operator="containsText" text="OK">
      <formula>NOT(ISERROR(SEARCH("OK",DM6)))</formula>
    </cfRule>
  </conditionalFormatting>
  <pageMargins left="0.31496062992125984" right="0.11811023622047245" top="0.59055118110236227" bottom="0.35433070866141736" header="0.31496062992125984" footer="0.11811023622047245"/>
  <pageSetup paperSize="8" scale="54" fitToWidth="4" orientation="landscape" r:id="rId1"/>
  <headerFooter alignWithMargins="0">
    <oddHeader>&amp;R&amp;"Verdana,Bold"&amp;14&amp;A</oddHeader>
    <oddFooter>&amp;L&amp;D&amp;T&amp;C&amp;Z&amp;F&amp;R&amp;A</oddFooter>
  </headerFooter>
  <colBreaks count="1" manualBreakCount="1">
    <brk id="47" max="1048575" man="1"/>
  </colBreaks>
</worksheet>
</file>

<file path=xl/worksheets/sheet78.xml><?xml version="1.0" encoding="utf-8"?>
<worksheet xmlns="http://schemas.openxmlformats.org/spreadsheetml/2006/main" xmlns:r="http://schemas.openxmlformats.org/officeDocument/2006/relationships">
  <sheetPr>
    <pageSetUpPr fitToPage="1"/>
  </sheetPr>
  <dimension ref="A1:L38"/>
  <sheetViews>
    <sheetView zoomScale="70" zoomScaleNormal="70" workbookViewId="0"/>
  </sheetViews>
  <sheetFormatPr defaultRowHeight="15"/>
  <cols>
    <col min="1" max="1" width="44.75" style="1096" customWidth="1"/>
    <col min="2" max="2" width="28.375" style="1096" customWidth="1"/>
    <col min="3" max="3" width="13" style="1096" bestFit="1" customWidth="1"/>
    <col min="4" max="4" width="9.625" style="1096" bestFit="1" customWidth="1"/>
    <col min="5" max="5" width="2.125" style="1096" customWidth="1"/>
    <col min="6" max="12" width="7.375" style="1096" customWidth="1"/>
    <col min="13" max="16384" width="9" style="1096"/>
  </cols>
  <sheetData>
    <row r="1" spans="1:12" ht="15.75">
      <c r="A1" s="1248" t="s">
        <v>1122</v>
      </c>
      <c r="F1" s="788"/>
    </row>
    <row r="2" spans="1:12" ht="15.75">
      <c r="A2" s="1038" t="str">
        <f>Cover!D13</f>
        <v>[DNO]</v>
      </c>
    </row>
    <row r="3" spans="1:12" ht="15.75">
      <c r="A3" s="767">
        <f>Cover!D15</f>
        <v>2012</v>
      </c>
    </row>
    <row r="4" spans="1:12" ht="12.75" customHeight="1">
      <c r="A4" s="1114"/>
      <c r="F4" s="776">
        <v>2010</v>
      </c>
      <c r="G4" s="776">
        <v>2011</v>
      </c>
      <c r="H4" s="776">
        <v>2012</v>
      </c>
      <c r="I4" s="776">
        <v>2013</v>
      </c>
      <c r="J4" s="776">
        <v>2014</v>
      </c>
      <c r="K4" s="776">
        <v>2015</v>
      </c>
      <c r="L4" s="791" t="s">
        <v>2</v>
      </c>
    </row>
    <row r="5" spans="1:12" ht="12.75" customHeight="1">
      <c r="A5" s="1524" t="s">
        <v>1123</v>
      </c>
      <c r="B5" s="1525"/>
      <c r="C5" s="1526"/>
      <c r="D5" s="1526"/>
      <c r="F5" s="791" t="s">
        <v>0</v>
      </c>
      <c r="G5" s="791" t="s">
        <v>1</v>
      </c>
      <c r="H5" s="791"/>
      <c r="I5" s="791"/>
      <c r="J5" s="791"/>
      <c r="K5" s="791"/>
      <c r="L5" s="777" t="s">
        <v>1</v>
      </c>
    </row>
    <row r="6" spans="1:12" ht="12.75" customHeight="1">
      <c r="A6" s="1527" t="s">
        <v>1124</v>
      </c>
      <c r="B6" s="1527" t="s">
        <v>2</v>
      </c>
      <c r="C6" s="1527" t="s">
        <v>11</v>
      </c>
      <c r="D6" s="1527" t="s">
        <v>819</v>
      </c>
      <c r="E6" s="944"/>
      <c r="F6" s="1250"/>
      <c r="G6" s="1250"/>
      <c r="H6" s="1250"/>
      <c r="I6" s="1250"/>
      <c r="J6" s="1250"/>
      <c r="K6" s="1250"/>
      <c r="L6" s="59">
        <f>SUM(G6:K6)</f>
        <v>0</v>
      </c>
    </row>
    <row r="7" spans="1:12" ht="12.75" customHeight="1">
      <c r="A7" s="1527" t="s">
        <v>1124</v>
      </c>
      <c r="B7" s="1527" t="s">
        <v>2</v>
      </c>
      <c r="C7" s="1527" t="s">
        <v>5</v>
      </c>
      <c r="D7" s="1527" t="s">
        <v>819</v>
      </c>
      <c r="E7" s="944"/>
      <c r="F7" s="1250"/>
      <c r="G7" s="1250"/>
      <c r="H7" s="1250"/>
      <c r="I7" s="1250"/>
      <c r="J7" s="1250"/>
      <c r="K7" s="1250"/>
      <c r="L7" s="59">
        <f>SUM(G7:K7)</f>
        <v>0</v>
      </c>
    </row>
    <row r="8" spans="1:12" ht="12.75" customHeight="1">
      <c r="A8" s="1527" t="s">
        <v>1124</v>
      </c>
      <c r="B8" s="1527" t="s">
        <v>2</v>
      </c>
      <c r="C8" s="1527" t="s">
        <v>6</v>
      </c>
      <c r="D8" s="1527" t="s">
        <v>819</v>
      </c>
      <c r="E8" s="944"/>
      <c r="F8" s="1250"/>
      <c r="G8" s="1250"/>
      <c r="H8" s="1250"/>
      <c r="I8" s="1250"/>
      <c r="J8" s="1250"/>
      <c r="K8" s="1250"/>
      <c r="L8" s="59">
        <f>SUM(G8:K8)</f>
        <v>0</v>
      </c>
    </row>
    <row r="9" spans="1:12" ht="12.75" customHeight="1">
      <c r="A9" s="1528"/>
      <c r="B9" s="1528"/>
      <c r="C9" s="1528"/>
      <c r="D9" s="1528"/>
      <c r="E9" s="944"/>
      <c r="F9" s="1251"/>
      <c r="G9" s="1251"/>
      <c r="H9" s="1251"/>
      <c r="I9" s="1251"/>
      <c r="J9" s="1251"/>
      <c r="K9" s="1251"/>
    </row>
    <row r="10" spans="1:12" ht="12.75" customHeight="1">
      <c r="A10" s="1524" t="s">
        <v>1125</v>
      </c>
      <c r="B10" s="1526"/>
      <c r="C10" s="1526"/>
      <c r="D10" s="1526"/>
      <c r="F10" s="1249"/>
      <c r="G10" s="1249"/>
      <c r="H10" s="1249"/>
      <c r="I10" s="1249"/>
      <c r="J10" s="1249"/>
      <c r="K10" s="1249"/>
    </row>
    <row r="11" spans="1:12" ht="12.75" customHeight="1">
      <c r="A11" s="1527" t="s">
        <v>1124</v>
      </c>
      <c r="B11" s="1529" t="s">
        <v>1126</v>
      </c>
      <c r="C11" s="1527" t="s">
        <v>11</v>
      </c>
      <c r="D11" s="1527" t="s">
        <v>819</v>
      </c>
      <c r="E11" s="944"/>
      <c r="F11" s="1250"/>
      <c r="G11" s="1250"/>
      <c r="H11" s="1250"/>
      <c r="I11" s="1250"/>
      <c r="J11" s="1250"/>
      <c r="K11" s="1250"/>
      <c r="L11" s="59">
        <f>SUM(G11:K11)</f>
        <v>0</v>
      </c>
    </row>
    <row r="12" spans="1:12" ht="12.75" customHeight="1">
      <c r="A12" s="1527" t="s">
        <v>1124</v>
      </c>
      <c r="B12" s="1529" t="s">
        <v>1126</v>
      </c>
      <c r="C12" s="1527" t="s">
        <v>5</v>
      </c>
      <c r="D12" s="1527" t="s">
        <v>819</v>
      </c>
      <c r="E12" s="944"/>
      <c r="F12" s="1250"/>
      <c r="G12" s="1250"/>
      <c r="H12" s="1250"/>
      <c r="I12" s="1250"/>
      <c r="J12" s="1250"/>
      <c r="K12" s="1250"/>
      <c r="L12" s="59">
        <f>SUM(G12:K12)</f>
        <v>0</v>
      </c>
    </row>
    <row r="13" spans="1:12" ht="12.75" customHeight="1">
      <c r="A13" s="1527" t="s">
        <v>1124</v>
      </c>
      <c r="B13" s="1529" t="s">
        <v>1126</v>
      </c>
      <c r="C13" s="1527" t="s">
        <v>6</v>
      </c>
      <c r="D13" s="1527" t="s">
        <v>819</v>
      </c>
      <c r="E13" s="944"/>
      <c r="F13" s="1250"/>
      <c r="G13" s="1250"/>
      <c r="H13" s="1250"/>
      <c r="I13" s="1250"/>
      <c r="J13" s="1250"/>
      <c r="K13" s="1250"/>
      <c r="L13" s="59">
        <f>SUM(G13:K13)</f>
        <v>0</v>
      </c>
    </row>
    <row r="14" spans="1:12" ht="12.75" customHeight="1">
      <c r="A14" s="1528"/>
      <c r="B14" s="1528"/>
      <c r="C14" s="1528"/>
      <c r="D14" s="1528"/>
      <c r="E14" s="944"/>
      <c r="F14" s="1251"/>
      <c r="G14" s="1251"/>
      <c r="H14" s="1251"/>
      <c r="I14" s="1251"/>
      <c r="J14" s="1251"/>
      <c r="K14" s="1251"/>
    </row>
    <row r="15" spans="1:12" ht="12.75" customHeight="1">
      <c r="A15" s="1530" t="s">
        <v>1127</v>
      </c>
      <c r="B15" s="1531"/>
      <c r="C15" s="1531"/>
      <c r="D15" s="1531"/>
      <c r="E15" s="944"/>
      <c r="F15" s="1251"/>
      <c r="G15" s="1251"/>
      <c r="H15" s="1251"/>
      <c r="I15" s="1251"/>
      <c r="J15" s="1251"/>
      <c r="K15" s="1251"/>
    </row>
    <row r="16" spans="1:12" ht="12.75" customHeight="1">
      <c r="A16" s="1527" t="s">
        <v>1124</v>
      </c>
      <c r="B16" s="1527" t="s">
        <v>1128</v>
      </c>
      <c r="C16" s="1527" t="s">
        <v>11</v>
      </c>
      <c r="D16" s="1527" t="s">
        <v>819</v>
      </c>
      <c r="E16" s="944"/>
      <c r="F16" s="1250"/>
      <c r="G16" s="1250"/>
      <c r="H16" s="1250"/>
      <c r="I16" s="1250"/>
      <c r="J16" s="1250"/>
      <c r="K16" s="1250"/>
      <c r="L16" s="59">
        <f>SUM(G16:K16)</f>
        <v>0</v>
      </c>
    </row>
    <row r="17" spans="1:12" ht="12.75" customHeight="1">
      <c r="A17" s="1527" t="s">
        <v>1124</v>
      </c>
      <c r="B17" s="1527" t="s">
        <v>1128</v>
      </c>
      <c r="C17" s="1527" t="s">
        <v>5</v>
      </c>
      <c r="D17" s="1527" t="s">
        <v>819</v>
      </c>
      <c r="E17" s="944"/>
      <c r="F17" s="1250"/>
      <c r="G17" s="1250"/>
      <c r="H17" s="1250"/>
      <c r="I17" s="1250"/>
      <c r="J17" s="1250"/>
      <c r="K17" s="1250"/>
      <c r="L17" s="59">
        <f>SUM(G17:K17)</f>
        <v>0</v>
      </c>
    </row>
    <row r="18" spans="1:12" ht="12.75" customHeight="1">
      <c r="A18" s="1527" t="s">
        <v>1124</v>
      </c>
      <c r="B18" s="1527" t="s">
        <v>1128</v>
      </c>
      <c r="C18" s="1527" t="s">
        <v>6</v>
      </c>
      <c r="D18" s="1527" t="s">
        <v>819</v>
      </c>
      <c r="E18" s="1252"/>
      <c r="F18" s="1250"/>
      <c r="G18" s="1250"/>
      <c r="H18" s="1250"/>
      <c r="I18" s="1250"/>
      <c r="J18" s="1250"/>
      <c r="K18" s="1250"/>
      <c r="L18" s="59">
        <f>SUM(G18:K18)</f>
        <v>0</v>
      </c>
    </row>
    <row r="19" spans="1:12" ht="12.75" customHeight="1">
      <c r="A19" s="1528"/>
      <c r="B19" s="1532"/>
      <c r="C19" s="1532"/>
      <c r="D19" s="1532"/>
      <c r="E19" s="1252"/>
      <c r="F19" s="1251"/>
      <c r="G19" s="1251"/>
      <c r="H19" s="1251"/>
      <c r="I19" s="1251"/>
      <c r="J19" s="1251"/>
      <c r="K19" s="1251"/>
    </row>
    <row r="20" spans="1:12" ht="12.75" customHeight="1">
      <c r="A20" s="1533" t="s">
        <v>1129</v>
      </c>
      <c r="B20" s="1534"/>
      <c r="C20" s="1534"/>
      <c r="D20" s="1534"/>
      <c r="E20" s="1252"/>
      <c r="F20" s="1251"/>
      <c r="G20" s="1251"/>
      <c r="H20" s="1251"/>
      <c r="I20" s="1251"/>
      <c r="J20" s="1251"/>
      <c r="K20" s="1251"/>
    </row>
    <row r="21" spans="1:12" ht="12.75" customHeight="1">
      <c r="A21" s="1529" t="s">
        <v>1124</v>
      </c>
      <c r="B21" s="1527"/>
      <c r="C21" s="1527" t="s">
        <v>11</v>
      </c>
      <c r="D21" s="1527" t="s">
        <v>1029</v>
      </c>
      <c r="E21" s="944"/>
      <c r="F21" s="1250"/>
      <c r="G21" s="1250"/>
      <c r="H21" s="1250"/>
      <c r="I21" s="1250"/>
      <c r="J21" s="1250"/>
      <c r="K21" s="1250"/>
      <c r="L21" s="59">
        <f>SUM(G21:K21)</f>
        <v>0</v>
      </c>
    </row>
    <row r="22" spans="1:12" ht="12.75" customHeight="1">
      <c r="A22" s="1527" t="s">
        <v>1030</v>
      </c>
      <c r="B22" s="1527"/>
      <c r="C22" s="1527" t="s">
        <v>11</v>
      </c>
      <c r="D22" s="1527" t="s">
        <v>1029</v>
      </c>
      <c r="E22" s="944"/>
      <c r="F22" s="1250"/>
      <c r="G22" s="1250"/>
      <c r="H22" s="1250"/>
      <c r="I22" s="1250"/>
      <c r="J22" s="1250"/>
      <c r="K22" s="1250"/>
      <c r="L22" s="59">
        <f>SUM(G22:K22)</f>
        <v>0</v>
      </c>
    </row>
    <row r="23" spans="1:12" ht="12.75" customHeight="1">
      <c r="A23" s="1535" t="s">
        <v>1130</v>
      </c>
      <c r="B23" s="1535"/>
      <c r="C23" s="1535" t="s">
        <v>11</v>
      </c>
      <c r="D23" s="1535" t="s">
        <v>1029</v>
      </c>
      <c r="E23" s="944"/>
      <c r="F23" s="171">
        <f t="shared" ref="F23:K23" si="0">SUM(F21:F22)</f>
        <v>0</v>
      </c>
      <c r="G23" s="171">
        <f t="shared" si="0"/>
        <v>0</v>
      </c>
      <c r="H23" s="171">
        <f t="shared" si="0"/>
        <v>0</v>
      </c>
      <c r="I23" s="171">
        <f t="shared" si="0"/>
        <v>0</v>
      </c>
      <c r="J23" s="171">
        <f t="shared" si="0"/>
        <v>0</v>
      </c>
      <c r="K23" s="171">
        <f t="shared" si="0"/>
        <v>0</v>
      </c>
      <c r="L23" s="60">
        <f>SUM(G23:K23)</f>
        <v>0</v>
      </c>
    </row>
    <row r="24" spans="1:12" ht="12.75" customHeight="1">
      <c r="A24" s="1529" t="s">
        <v>1124</v>
      </c>
      <c r="B24" s="1527"/>
      <c r="C24" s="1527" t="s">
        <v>5</v>
      </c>
      <c r="D24" s="1527" t="s">
        <v>1029</v>
      </c>
      <c r="E24" s="944"/>
      <c r="F24" s="1250"/>
      <c r="G24" s="1250"/>
      <c r="H24" s="1250"/>
      <c r="I24" s="1250"/>
      <c r="J24" s="1250"/>
      <c r="K24" s="1250"/>
      <c r="L24" s="59">
        <f t="shared" ref="L24:L30" si="1">SUM(G24:K24)</f>
        <v>0</v>
      </c>
    </row>
    <row r="25" spans="1:12" ht="12.75" customHeight="1">
      <c r="A25" s="1527" t="s">
        <v>592</v>
      </c>
      <c r="B25" s="1527"/>
      <c r="C25" s="1527" t="s">
        <v>5</v>
      </c>
      <c r="D25" s="1527" t="s">
        <v>1029</v>
      </c>
      <c r="E25" s="944"/>
      <c r="F25" s="1250"/>
      <c r="G25" s="1250"/>
      <c r="H25" s="1250"/>
      <c r="I25" s="1250"/>
      <c r="J25" s="1250"/>
      <c r="K25" s="1250"/>
      <c r="L25" s="59">
        <f t="shared" si="1"/>
        <v>0</v>
      </c>
    </row>
    <row r="26" spans="1:12" ht="12.75" customHeight="1">
      <c r="A26" s="1527" t="s">
        <v>1030</v>
      </c>
      <c r="B26" s="1527"/>
      <c r="C26" s="1527" t="s">
        <v>5</v>
      </c>
      <c r="D26" s="1527" t="s">
        <v>1029</v>
      </c>
      <c r="E26" s="944"/>
      <c r="F26" s="1250"/>
      <c r="G26" s="1250"/>
      <c r="H26" s="1250"/>
      <c r="I26" s="1250"/>
      <c r="J26" s="1250"/>
      <c r="K26" s="1250"/>
      <c r="L26" s="59">
        <f t="shared" si="1"/>
        <v>0</v>
      </c>
    </row>
    <row r="27" spans="1:12" ht="12.75" customHeight="1">
      <c r="A27" s="1535" t="s">
        <v>1130</v>
      </c>
      <c r="B27" s="1535"/>
      <c r="C27" s="1535" t="s">
        <v>5</v>
      </c>
      <c r="D27" s="1535" t="s">
        <v>1029</v>
      </c>
      <c r="E27" s="944"/>
      <c r="F27" s="171">
        <f t="shared" ref="F27:K27" si="2">SUM(F24:F26)</f>
        <v>0</v>
      </c>
      <c r="G27" s="171">
        <f t="shared" si="2"/>
        <v>0</v>
      </c>
      <c r="H27" s="171">
        <f t="shared" si="2"/>
        <v>0</v>
      </c>
      <c r="I27" s="171">
        <f t="shared" si="2"/>
        <v>0</v>
      </c>
      <c r="J27" s="171">
        <f t="shared" si="2"/>
        <v>0</v>
      </c>
      <c r="K27" s="171">
        <f t="shared" si="2"/>
        <v>0</v>
      </c>
      <c r="L27" s="60">
        <f>SUM(G27:K27)</f>
        <v>0</v>
      </c>
    </row>
    <row r="28" spans="1:12" ht="12.75" customHeight="1">
      <c r="A28" s="1529" t="s">
        <v>1124</v>
      </c>
      <c r="B28" s="1527"/>
      <c r="C28" s="1527" t="s">
        <v>6</v>
      </c>
      <c r="D28" s="1527" t="s">
        <v>1029</v>
      </c>
      <c r="E28" s="944"/>
      <c r="F28" s="1250"/>
      <c r="G28" s="1250"/>
      <c r="H28" s="1250"/>
      <c r="I28" s="1250"/>
      <c r="J28" s="1250"/>
      <c r="K28" s="1250"/>
      <c r="L28" s="59">
        <f t="shared" si="1"/>
        <v>0</v>
      </c>
    </row>
    <row r="29" spans="1:12" ht="12.75" customHeight="1">
      <c r="A29" s="1527" t="s">
        <v>592</v>
      </c>
      <c r="B29" s="1527"/>
      <c r="C29" s="1527" t="s">
        <v>6</v>
      </c>
      <c r="D29" s="1527" t="s">
        <v>1029</v>
      </c>
      <c r="E29" s="944"/>
      <c r="F29" s="1250"/>
      <c r="G29" s="1250"/>
      <c r="H29" s="1250"/>
      <c r="I29" s="1250"/>
      <c r="J29" s="1250"/>
      <c r="K29" s="1250"/>
      <c r="L29" s="59">
        <f t="shared" si="1"/>
        <v>0</v>
      </c>
    </row>
    <row r="30" spans="1:12" ht="12.75" customHeight="1">
      <c r="A30" s="1527" t="s">
        <v>1030</v>
      </c>
      <c r="B30" s="1527"/>
      <c r="C30" s="1527" t="s">
        <v>6</v>
      </c>
      <c r="D30" s="1527" t="s">
        <v>1029</v>
      </c>
      <c r="E30" s="944"/>
      <c r="F30" s="1250"/>
      <c r="G30" s="1250"/>
      <c r="H30" s="1250"/>
      <c r="I30" s="1250"/>
      <c r="J30" s="1250"/>
      <c r="K30" s="1250"/>
      <c r="L30" s="59">
        <f t="shared" si="1"/>
        <v>0</v>
      </c>
    </row>
    <row r="31" spans="1:12" ht="12.75" customHeight="1">
      <c r="A31" s="1535" t="s">
        <v>1130</v>
      </c>
      <c r="B31" s="1535"/>
      <c r="C31" s="1535" t="s">
        <v>6</v>
      </c>
      <c r="D31" s="1535" t="s">
        <v>1029</v>
      </c>
      <c r="E31" s="944"/>
      <c r="F31" s="171">
        <f t="shared" ref="F31:K31" si="3">SUM(F28:F30)</f>
        <v>0</v>
      </c>
      <c r="G31" s="171">
        <f t="shared" si="3"/>
        <v>0</v>
      </c>
      <c r="H31" s="171">
        <f t="shared" si="3"/>
        <v>0</v>
      </c>
      <c r="I31" s="171">
        <f t="shared" si="3"/>
        <v>0</v>
      </c>
      <c r="J31" s="171">
        <f t="shared" si="3"/>
        <v>0</v>
      </c>
      <c r="K31" s="171">
        <f t="shared" si="3"/>
        <v>0</v>
      </c>
      <c r="L31" s="60">
        <f>SUM(G31:K31)</f>
        <v>0</v>
      </c>
    </row>
    <row r="32" spans="1:12" ht="12.75" customHeight="1">
      <c r="A32" s="1535" t="s">
        <v>1130</v>
      </c>
      <c r="B32" s="1535"/>
      <c r="C32" s="1535" t="s">
        <v>703</v>
      </c>
      <c r="D32" s="1535" t="s">
        <v>1029</v>
      </c>
      <c r="E32" s="944"/>
      <c r="F32" s="171">
        <f t="shared" ref="F32:K32" si="4">SUM(F23,F27,F31)</f>
        <v>0</v>
      </c>
      <c r="G32" s="171">
        <f t="shared" si="4"/>
        <v>0</v>
      </c>
      <c r="H32" s="171">
        <f t="shared" si="4"/>
        <v>0</v>
      </c>
      <c r="I32" s="171">
        <f t="shared" si="4"/>
        <v>0</v>
      </c>
      <c r="J32" s="171">
        <f t="shared" si="4"/>
        <v>0</v>
      </c>
      <c r="K32" s="171">
        <f t="shared" si="4"/>
        <v>0</v>
      </c>
      <c r="L32" s="60">
        <f>SUM(G32:K32)</f>
        <v>0</v>
      </c>
    </row>
    <row r="33" spans="1:12" ht="12.75" customHeight="1">
      <c r="A33" s="1526"/>
      <c r="B33" s="1526"/>
      <c r="C33" s="1526"/>
      <c r="D33" s="1526"/>
    </row>
    <row r="34" spans="1:12" ht="12.75" customHeight="1">
      <c r="A34" s="1533" t="s">
        <v>1131</v>
      </c>
      <c r="B34" s="1534"/>
      <c r="C34" s="1534"/>
      <c r="D34" s="1534"/>
      <c r="E34" s="1252"/>
      <c r="F34" s="1251"/>
      <c r="G34" s="1251"/>
      <c r="H34" s="1251"/>
      <c r="I34" s="1251"/>
      <c r="J34" s="1251"/>
      <c r="K34" s="1251"/>
    </row>
    <row r="35" spans="1:12" ht="12.75" customHeight="1">
      <c r="A35" s="1529" t="s">
        <v>1130</v>
      </c>
      <c r="B35" s="1527"/>
      <c r="C35" s="1527" t="s">
        <v>11</v>
      </c>
      <c r="D35" s="1527" t="s">
        <v>1029</v>
      </c>
      <c r="E35" s="944"/>
      <c r="F35" s="1250"/>
      <c r="G35" s="1250"/>
      <c r="H35" s="1250"/>
      <c r="I35" s="1250"/>
      <c r="J35" s="1250"/>
      <c r="K35" s="1250"/>
      <c r="L35" s="59">
        <f>SUM(G35:K35)</f>
        <v>0</v>
      </c>
    </row>
    <row r="36" spans="1:12" ht="12.75" customHeight="1">
      <c r="A36" s="1529" t="s">
        <v>1130</v>
      </c>
      <c r="B36" s="1527"/>
      <c r="C36" s="1527" t="s">
        <v>1006</v>
      </c>
      <c r="D36" s="1527" t="s">
        <v>1029</v>
      </c>
      <c r="E36" s="944"/>
      <c r="F36" s="1250"/>
      <c r="G36" s="1250"/>
      <c r="H36" s="1250"/>
      <c r="I36" s="1250"/>
      <c r="J36" s="1250"/>
      <c r="K36" s="1250"/>
      <c r="L36" s="59">
        <f>SUM(G36:K36)</f>
        <v>0</v>
      </c>
    </row>
    <row r="37" spans="1:12" ht="12.75" customHeight="1">
      <c r="A37" s="1529" t="s">
        <v>1130</v>
      </c>
      <c r="B37" s="1527"/>
      <c r="C37" s="1527" t="s">
        <v>6</v>
      </c>
      <c r="D37" s="1527" t="s">
        <v>1029</v>
      </c>
      <c r="E37" s="944"/>
      <c r="F37" s="1250"/>
      <c r="G37" s="1250"/>
      <c r="H37" s="1250"/>
      <c r="I37" s="1250"/>
      <c r="J37" s="1250"/>
      <c r="K37" s="1250"/>
      <c r="L37" s="59">
        <f>SUM(G37:K37)</f>
        <v>0</v>
      </c>
    </row>
    <row r="38" spans="1:12" ht="12.75" customHeight="1">
      <c r="A38" s="1713" t="s">
        <v>1130</v>
      </c>
      <c r="B38" s="1535"/>
      <c r="C38" s="1535" t="s">
        <v>703</v>
      </c>
      <c r="D38" s="1535" t="s">
        <v>1029</v>
      </c>
      <c r="E38" s="944"/>
      <c r="F38" s="171">
        <f t="shared" ref="F38:K38" si="5">SUM(F35:F37)</f>
        <v>0</v>
      </c>
      <c r="G38" s="171">
        <f t="shared" si="5"/>
        <v>0</v>
      </c>
      <c r="H38" s="171">
        <f t="shared" si="5"/>
        <v>0</v>
      </c>
      <c r="I38" s="171">
        <f t="shared" si="5"/>
        <v>0</v>
      </c>
      <c r="J38" s="171">
        <f t="shared" si="5"/>
        <v>0</v>
      </c>
      <c r="K38" s="171">
        <f t="shared" si="5"/>
        <v>0</v>
      </c>
      <c r="L38" s="60">
        <f>SUM(G38:K38)</f>
        <v>0</v>
      </c>
    </row>
  </sheetData>
  <pageMargins left="0.35433070866141736" right="0.11811023622047245" top="0.59055118110236227" bottom="0.39370078740157483" header="0.31496062992125984" footer="0.11811023622047245"/>
  <pageSetup paperSize="8" orientation="landscape" r:id="rId1"/>
  <headerFooter>
    <oddHeader>&amp;R&amp;"Verdana,Bold"&amp;14&amp;A</oddHeader>
    <oddFooter>&amp;L&amp;D &amp;T&amp;C&amp;Z&amp;F&amp;R&amp;A</oddFooter>
  </headerFooter>
  <ignoredErrors>
    <ignoredError sqref="F23:K38" unlockedFormula="1"/>
  </ignoredErrors>
</worksheet>
</file>

<file path=xl/worksheets/sheet79.xml><?xml version="1.0" encoding="utf-8"?>
<worksheet xmlns="http://schemas.openxmlformats.org/spreadsheetml/2006/main" xmlns:r="http://schemas.openxmlformats.org/officeDocument/2006/relationships">
  <sheetPr>
    <tabColor rgb="FF99CCFF"/>
    <pageSetUpPr fitToPage="1"/>
  </sheetPr>
  <dimension ref="A1:AE263"/>
  <sheetViews>
    <sheetView zoomScale="55" zoomScaleNormal="55" zoomScaleSheetLayoutView="70" workbookViewId="0"/>
  </sheetViews>
  <sheetFormatPr defaultRowHeight="12.75"/>
  <cols>
    <col min="1" max="1" width="10.25" style="910" customWidth="1"/>
    <col min="2" max="2" width="15.125" style="910" bestFit="1" customWidth="1"/>
    <col min="3" max="4" width="9.5" style="910" customWidth="1"/>
    <col min="5" max="5" width="15.875" style="910" customWidth="1"/>
    <col min="6" max="6" width="18" style="910" bestFit="1" customWidth="1"/>
    <col min="7" max="7" width="15.5" style="910" customWidth="1"/>
    <col min="8" max="8" width="13.75" style="910" bestFit="1" customWidth="1"/>
    <col min="9" max="9" width="13.75" style="910" customWidth="1"/>
    <col min="10" max="13" width="16.25" style="910" customWidth="1"/>
    <col min="14" max="14" width="15.875" style="910" customWidth="1"/>
    <col min="15" max="15" width="17.875" style="910" customWidth="1"/>
    <col min="16" max="16" width="16" style="910" customWidth="1"/>
    <col min="17" max="17" width="20.625" style="910" customWidth="1"/>
    <col min="18" max="18" width="11.625" style="910" customWidth="1"/>
    <col min="19" max="19" width="22.375" style="910" customWidth="1"/>
    <col min="20" max="21" width="11.625" style="910" customWidth="1"/>
    <col min="22" max="22" width="9.625" style="910" bestFit="1" customWidth="1"/>
    <col min="23" max="25" width="11.625" style="910" customWidth="1"/>
    <col min="26" max="26" width="9" style="910"/>
    <col min="27" max="27" width="11.25" style="910" customWidth="1"/>
    <col min="28" max="28" width="9" style="910" customWidth="1"/>
    <col min="29" max="29" width="9" style="910" hidden="1" customWidth="1"/>
    <col min="30" max="30" width="5.875" style="910" hidden="1" customWidth="1"/>
    <col min="31" max="31" width="9" style="910" hidden="1" customWidth="1"/>
    <col min="32" max="16384" width="9" style="910"/>
  </cols>
  <sheetData>
    <row r="1" spans="1:31" ht="15">
      <c r="A1" s="1033" t="s">
        <v>870</v>
      </c>
      <c r="C1" s="788"/>
      <c r="D1" s="788"/>
      <c r="F1" s="870"/>
    </row>
    <row r="2" spans="1:31" ht="15">
      <c r="A2" s="8" t="str">
        <f>Cover!D13</f>
        <v>[DNO]</v>
      </c>
      <c r="AB2" s="1554"/>
    </row>
    <row r="3" spans="1:31" ht="15">
      <c r="A3" s="8">
        <f>Cover!D15</f>
        <v>2012</v>
      </c>
      <c r="B3" s="911"/>
      <c r="C3" s="911"/>
      <c r="D3" s="911"/>
      <c r="E3" s="911"/>
      <c r="F3" s="911"/>
      <c r="G3" s="911"/>
      <c r="H3" s="911"/>
      <c r="I3" s="911"/>
      <c r="J3" s="911"/>
      <c r="K3" s="912"/>
      <c r="L3" s="911"/>
      <c r="M3" s="911"/>
      <c r="N3" s="911"/>
      <c r="O3" s="912"/>
      <c r="P3" s="911"/>
      <c r="Q3" s="913"/>
      <c r="AB3" s="1554"/>
    </row>
    <row r="4" spans="1:31" ht="76.5">
      <c r="A4" s="1175" t="s">
        <v>952</v>
      </c>
      <c r="B4" s="914" t="s">
        <v>760</v>
      </c>
      <c r="C4" s="2285" t="s">
        <v>761</v>
      </c>
      <c r="D4" s="2286"/>
      <c r="E4" s="915" t="s">
        <v>762</v>
      </c>
      <c r="F4" s="916"/>
      <c r="G4" s="917"/>
      <c r="H4" s="914" t="s">
        <v>953</v>
      </c>
      <c r="I4" s="1552" t="s">
        <v>1298</v>
      </c>
      <c r="J4" s="925" t="s">
        <v>763</v>
      </c>
      <c r="K4" s="925" t="s">
        <v>764</v>
      </c>
      <c r="L4" s="1176" t="s">
        <v>954</v>
      </c>
      <c r="M4" s="926" t="s">
        <v>766</v>
      </c>
      <c r="N4" s="925" t="s">
        <v>955</v>
      </c>
      <c r="O4" s="926" t="s">
        <v>767</v>
      </c>
      <c r="P4" s="926" t="s">
        <v>768</v>
      </c>
      <c r="Q4" s="926" t="s">
        <v>769</v>
      </c>
      <c r="R4" s="918" t="s">
        <v>770</v>
      </c>
      <c r="S4" s="918" t="s">
        <v>956</v>
      </c>
      <c r="T4" s="1177" t="s">
        <v>957</v>
      </c>
      <c r="U4" s="1177"/>
      <c r="V4" s="1177"/>
      <c r="W4" s="1177"/>
      <c r="X4" s="1177"/>
      <c r="Y4" s="1178" t="s">
        <v>958</v>
      </c>
      <c r="AB4" s="1554"/>
    </row>
    <row r="5" spans="1:31" ht="63.75">
      <c r="A5" s="1175"/>
      <c r="B5" s="919" t="s">
        <v>771</v>
      </c>
      <c r="C5" s="919" t="s">
        <v>116</v>
      </c>
      <c r="D5" s="919" t="s">
        <v>1075</v>
      </c>
      <c r="E5" s="914" t="s">
        <v>772</v>
      </c>
      <c r="F5" s="914" t="s">
        <v>773</v>
      </c>
      <c r="G5" s="914" t="s">
        <v>774</v>
      </c>
      <c r="H5" s="919" t="s">
        <v>775</v>
      </c>
      <c r="I5" s="919" t="s">
        <v>1299</v>
      </c>
      <c r="J5" s="928" t="s">
        <v>776</v>
      </c>
      <c r="K5" s="928" t="s">
        <v>776</v>
      </c>
      <c r="L5" s="928" t="s">
        <v>776</v>
      </c>
      <c r="M5" s="928" t="s">
        <v>776</v>
      </c>
      <c r="N5" s="928" t="s">
        <v>959</v>
      </c>
      <c r="O5" s="1179" t="s">
        <v>1182</v>
      </c>
      <c r="P5" s="928" t="s">
        <v>777</v>
      </c>
      <c r="Q5" s="928" t="s">
        <v>778</v>
      </c>
      <c r="R5" s="920" t="s">
        <v>779</v>
      </c>
      <c r="S5" s="919" t="s">
        <v>775</v>
      </c>
      <c r="T5" s="921">
        <v>2011</v>
      </c>
      <c r="U5" s="921">
        <f>T5+1</f>
        <v>2012</v>
      </c>
      <c r="V5" s="921">
        <f>U5+1</f>
        <v>2013</v>
      </c>
      <c r="W5" s="921">
        <f>V5+1</f>
        <v>2014</v>
      </c>
      <c r="X5" s="921">
        <f>W5+1</f>
        <v>2015</v>
      </c>
      <c r="Y5" s="921" t="s">
        <v>1</v>
      </c>
      <c r="Z5" s="128"/>
      <c r="AA5" s="128"/>
    </row>
    <row r="6" spans="1:31">
      <c r="A6" s="1175"/>
      <c r="B6" s="1180"/>
      <c r="C6" s="1180"/>
      <c r="D6" s="1180"/>
      <c r="E6" s="1180"/>
      <c r="F6" s="1181"/>
      <c r="G6" s="1182"/>
      <c r="H6" s="1555"/>
      <c r="I6" s="1556">
        <f>IF(H6=0,0,IF((H6&gt;=0.01),"1/100",IF((H6&gt;0.02),"1/200","1/1000")))</f>
        <v>0</v>
      </c>
      <c r="J6" s="1182"/>
      <c r="K6" s="1182"/>
      <c r="L6" s="1182"/>
      <c r="M6" s="1182"/>
      <c r="N6" s="1182"/>
      <c r="O6" s="1183"/>
      <c r="P6" s="1182"/>
      <c r="Q6" s="1182"/>
      <c r="R6" s="1182"/>
      <c r="S6" s="1182"/>
      <c r="T6" s="1184"/>
      <c r="U6" s="1184"/>
      <c r="V6" s="1184"/>
      <c r="W6" s="1184"/>
      <c r="X6" s="1184"/>
      <c r="Y6" s="1185">
        <f>SUM(T6:X6)</f>
        <v>0</v>
      </c>
      <c r="Z6" s="128"/>
      <c r="AA6" s="128"/>
      <c r="AC6" s="910" t="s">
        <v>1179</v>
      </c>
      <c r="AE6" s="910" t="s">
        <v>1179</v>
      </c>
    </row>
    <row r="7" spans="1:31">
      <c r="A7" s="1175"/>
      <c r="B7" s="1180"/>
      <c r="C7" s="1180"/>
      <c r="D7" s="1180"/>
      <c r="E7" s="1180"/>
      <c r="F7" s="1181"/>
      <c r="G7" s="1180"/>
      <c r="H7" s="1555"/>
      <c r="I7" s="1556">
        <f t="shared" ref="I7:I70" si="0">IF(H7=0,0,IF((H7&gt;=0.01),"1/100",IF((H7&gt;0.02),"1/200","1/1000")))</f>
        <v>0</v>
      </c>
      <c r="J7" s="1180"/>
      <c r="K7" s="1180"/>
      <c r="L7" s="1180"/>
      <c r="M7" s="1180"/>
      <c r="N7" s="1182"/>
      <c r="O7" s="1183"/>
      <c r="P7" s="1180"/>
      <c r="Q7" s="1180"/>
      <c r="R7" s="1180"/>
      <c r="S7" s="1182"/>
      <c r="T7" s="1184"/>
      <c r="U7" s="1184"/>
      <c r="V7" s="1184"/>
      <c r="W7" s="1184"/>
      <c r="X7" s="1184"/>
      <c r="Y7" s="1185">
        <f t="shared" ref="Y7:Y128" si="1">SUM(T7:X7)</f>
        <v>0</v>
      </c>
      <c r="Z7" s="128"/>
      <c r="AA7" s="128"/>
      <c r="AB7" s="1280"/>
      <c r="AC7" s="910" t="s">
        <v>1181</v>
      </c>
      <c r="AE7" s="910" t="s">
        <v>1180</v>
      </c>
    </row>
    <row r="8" spans="1:31">
      <c r="A8" s="1175"/>
      <c r="B8" s="1180"/>
      <c r="C8" s="1180"/>
      <c r="D8" s="1180"/>
      <c r="E8" s="1180"/>
      <c r="F8" s="1181"/>
      <c r="G8" s="1180"/>
      <c r="H8" s="1555"/>
      <c r="I8" s="1556">
        <f t="shared" si="0"/>
        <v>0</v>
      </c>
      <c r="J8" s="1180"/>
      <c r="K8" s="1180"/>
      <c r="L8" s="1180"/>
      <c r="M8" s="1180"/>
      <c r="N8" s="1182"/>
      <c r="O8" s="1183"/>
      <c r="P8" s="1180"/>
      <c r="Q8" s="1180"/>
      <c r="R8" s="1180"/>
      <c r="S8" s="1182"/>
      <c r="T8" s="1184"/>
      <c r="U8" s="1184"/>
      <c r="V8" s="1184"/>
      <c r="W8" s="1184"/>
      <c r="X8" s="1184"/>
      <c r="Y8" s="1185">
        <f t="shared" si="1"/>
        <v>0</v>
      </c>
      <c r="Z8" s="128"/>
      <c r="AA8" s="128"/>
      <c r="AB8" s="1280"/>
    </row>
    <row r="9" spans="1:31">
      <c r="A9" s="1175"/>
      <c r="B9" s="1180"/>
      <c r="C9" s="1180"/>
      <c r="D9" s="1180"/>
      <c r="E9" s="1180"/>
      <c r="F9" s="1181"/>
      <c r="G9" s="1180"/>
      <c r="H9" s="1555"/>
      <c r="I9" s="1556">
        <f t="shared" si="0"/>
        <v>0</v>
      </c>
      <c r="J9" s="1180"/>
      <c r="K9" s="1180"/>
      <c r="L9" s="1180"/>
      <c r="M9" s="1180"/>
      <c r="N9" s="1182"/>
      <c r="O9" s="1183"/>
      <c r="P9" s="1180"/>
      <c r="Q9" s="1180"/>
      <c r="R9" s="1180"/>
      <c r="S9" s="1182"/>
      <c r="T9" s="1184"/>
      <c r="U9" s="1184"/>
      <c r="V9" s="1184"/>
      <c r="W9" s="1184"/>
      <c r="X9" s="1184"/>
      <c r="Y9" s="1185">
        <f t="shared" si="1"/>
        <v>0</v>
      </c>
      <c r="Z9" s="128"/>
      <c r="AA9" s="128"/>
      <c r="AB9" s="128"/>
    </row>
    <row r="10" spans="1:31">
      <c r="A10" s="1175"/>
      <c r="B10" s="1180"/>
      <c r="C10" s="1180"/>
      <c r="D10" s="1180"/>
      <c r="E10" s="1180"/>
      <c r="F10" s="1181"/>
      <c r="G10" s="1180"/>
      <c r="H10" s="1555"/>
      <c r="I10" s="1556">
        <f t="shared" si="0"/>
        <v>0</v>
      </c>
      <c r="J10" s="1180"/>
      <c r="K10" s="1180"/>
      <c r="L10" s="1180"/>
      <c r="M10" s="1180"/>
      <c r="N10" s="1182"/>
      <c r="O10" s="1183"/>
      <c r="P10" s="1180"/>
      <c r="Q10" s="1180"/>
      <c r="R10" s="1180"/>
      <c r="S10" s="1182"/>
      <c r="T10" s="1184"/>
      <c r="U10" s="1184"/>
      <c r="V10" s="1184"/>
      <c r="W10" s="1184"/>
      <c r="X10" s="1184"/>
      <c r="Y10" s="1185">
        <f t="shared" si="1"/>
        <v>0</v>
      </c>
      <c r="Z10" s="128"/>
      <c r="AA10" s="128"/>
      <c r="AB10" s="128"/>
    </row>
    <row r="11" spans="1:31">
      <c r="A11" s="1175"/>
      <c r="B11" s="1180"/>
      <c r="C11" s="1180"/>
      <c r="D11" s="1180"/>
      <c r="E11" s="1180"/>
      <c r="F11" s="1181"/>
      <c r="G11" s="1180"/>
      <c r="H11" s="1555"/>
      <c r="I11" s="1556">
        <f t="shared" si="0"/>
        <v>0</v>
      </c>
      <c r="J11" s="1180"/>
      <c r="K11" s="1180"/>
      <c r="L11" s="1180"/>
      <c r="M11" s="1180"/>
      <c r="N11" s="1182"/>
      <c r="O11" s="1183"/>
      <c r="P11" s="1180"/>
      <c r="Q11" s="1180"/>
      <c r="R11" s="1180"/>
      <c r="S11" s="1182"/>
      <c r="T11" s="1184"/>
      <c r="U11" s="1184"/>
      <c r="V11" s="1184"/>
      <c r="W11" s="1184"/>
      <c r="X11" s="1184"/>
      <c r="Y11" s="1185">
        <f t="shared" si="1"/>
        <v>0</v>
      </c>
      <c r="Z11" s="128"/>
      <c r="AA11" s="128"/>
      <c r="AB11" s="128"/>
    </row>
    <row r="12" spans="1:31">
      <c r="A12" s="1175"/>
      <c r="B12" s="1180"/>
      <c r="C12" s="1180"/>
      <c r="D12" s="1180"/>
      <c r="E12" s="1180"/>
      <c r="F12" s="1181"/>
      <c r="G12" s="1180"/>
      <c r="H12" s="1555"/>
      <c r="I12" s="1556">
        <f t="shared" si="0"/>
        <v>0</v>
      </c>
      <c r="J12" s="1180"/>
      <c r="K12" s="1180"/>
      <c r="L12" s="1180"/>
      <c r="M12" s="1180"/>
      <c r="N12" s="1182"/>
      <c r="O12" s="1183"/>
      <c r="P12" s="1180"/>
      <c r="Q12" s="1180"/>
      <c r="R12" s="1180"/>
      <c r="S12" s="1182"/>
      <c r="T12" s="1184"/>
      <c r="U12" s="1184"/>
      <c r="V12" s="1184"/>
      <c r="W12" s="1184"/>
      <c r="X12" s="1184"/>
      <c r="Y12" s="1185">
        <f t="shared" si="1"/>
        <v>0</v>
      </c>
      <c r="Z12" s="128"/>
      <c r="AA12" s="128"/>
      <c r="AB12" s="128"/>
    </row>
    <row r="13" spans="1:31">
      <c r="A13" s="1175"/>
      <c r="B13" s="1180"/>
      <c r="C13" s="1180"/>
      <c r="D13" s="1180"/>
      <c r="E13" s="1180"/>
      <c r="F13" s="1181"/>
      <c r="G13" s="1180"/>
      <c r="H13" s="1555"/>
      <c r="I13" s="1556">
        <f t="shared" si="0"/>
        <v>0</v>
      </c>
      <c r="J13" s="1180"/>
      <c r="K13" s="1180"/>
      <c r="L13" s="1180"/>
      <c r="M13" s="1180"/>
      <c r="N13" s="1182"/>
      <c r="O13" s="1183"/>
      <c r="P13" s="1180"/>
      <c r="Q13" s="1180"/>
      <c r="R13" s="1180"/>
      <c r="S13" s="1182"/>
      <c r="T13" s="1184"/>
      <c r="U13" s="1184"/>
      <c r="V13" s="1184"/>
      <c r="W13" s="1184"/>
      <c r="X13" s="1184"/>
      <c r="Y13" s="1185">
        <f t="shared" si="1"/>
        <v>0</v>
      </c>
      <c r="AB13" s="128"/>
    </row>
    <row r="14" spans="1:31">
      <c r="A14" s="1175"/>
      <c r="B14" s="1180"/>
      <c r="C14" s="1180"/>
      <c r="D14" s="1180"/>
      <c r="E14" s="1180"/>
      <c r="F14" s="1181"/>
      <c r="G14" s="1180"/>
      <c r="H14" s="1555"/>
      <c r="I14" s="1556">
        <f t="shared" si="0"/>
        <v>0</v>
      </c>
      <c r="J14" s="1180"/>
      <c r="K14" s="1180"/>
      <c r="L14" s="1180"/>
      <c r="M14" s="1180"/>
      <c r="N14" s="1182"/>
      <c r="O14" s="1183"/>
      <c r="P14" s="1180"/>
      <c r="Q14" s="1180"/>
      <c r="R14" s="1180"/>
      <c r="S14" s="1182"/>
      <c r="T14" s="1184"/>
      <c r="U14" s="1184"/>
      <c r="V14" s="1184"/>
      <c r="W14" s="1184"/>
      <c r="X14" s="1184"/>
      <c r="Y14" s="1185">
        <f t="shared" si="1"/>
        <v>0</v>
      </c>
    </row>
    <row r="15" spans="1:31">
      <c r="A15" s="1175"/>
      <c r="B15" s="1180"/>
      <c r="C15" s="1180"/>
      <c r="D15" s="1180"/>
      <c r="E15" s="1180"/>
      <c r="F15" s="1181"/>
      <c r="G15" s="1180"/>
      <c r="H15" s="1555"/>
      <c r="I15" s="1556">
        <f t="shared" si="0"/>
        <v>0</v>
      </c>
      <c r="J15" s="1180"/>
      <c r="K15" s="1180"/>
      <c r="L15" s="1180"/>
      <c r="M15" s="1180"/>
      <c r="N15" s="1182"/>
      <c r="O15" s="1183"/>
      <c r="P15" s="1180"/>
      <c r="Q15" s="1180"/>
      <c r="R15" s="1180"/>
      <c r="S15" s="1182"/>
      <c r="T15" s="1184"/>
      <c r="U15" s="1184"/>
      <c r="V15" s="1184"/>
      <c r="W15" s="1184"/>
      <c r="X15" s="1184"/>
      <c r="Y15" s="1185">
        <f t="shared" si="1"/>
        <v>0</v>
      </c>
    </row>
    <row r="16" spans="1:31">
      <c r="A16" s="1175"/>
      <c r="B16" s="1180"/>
      <c r="C16" s="1180"/>
      <c r="D16" s="1180"/>
      <c r="E16" s="1180"/>
      <c r="F16" s="1181"/>
      <c r="G16" s="1180"/>
      <c r="H16" s="1555"/>
      <c r="I16" s="1556">
        <f t="shared" si="0"/>
        <v>0</v>
      </c>
      <c r="J16" s="1180"/>
      <c r="K16" s="1180"/>
      <c r="L16" s="1180"/>
      <c r="M16" s="1180"/>
      <c r="N16" s="1182"/>
      <c r="O16" s="1183"/>
      <c r="P16" s="1180"/>
      <c r="Q16" s="1180"/>
      <c r="R16" s="1180"/>
      <c r="S16" s="1182"/>
      <c r="T16" s="1184"/>
      <c r="U16" s="1184"/>
      <c r="V16" s="1184"/>
      <c r="W16" s="1184"/>
      <c r="X16" s="1184"/>
      <c r="Y16" s="1185">
        <f t="shared" si="1"/>
        <v>0</v>
      </c>
    </row>
    <row r="17" spans="1:25">
      <c r="A17" s="1175"/>
      <c r="B17" s="1180"/>
      <c r="C17" s="1180"/>
      <c r="D17" s="1180"/>
      <c r="E17" s="1180"/>
      <c r="F17" s="1181"/>
      <c r="G17" s="1180"/>
      <c r="H17" s="1555"/>
      <c r="I17" s="1556">
        <f t="shared" si="0"/>
        <v>0</v>
      </c>
      <c r="J17" s="1180"/>
      <c r="K17" s="1180"/>
      <c r="L17" s="1180"/>
      <c r="M17" s="1180"/>
      <c r="N17" s="1182"/>
      <c r="O17" s="1183"/>
      <c r="P17" s="1180"/>
      <c r="Q17" s="1180"/>
      <c r="R17" s="1180"/>
      <c r="S17" s="1182"/>
      <c r="T17" s="1184"/>
      <c r="U17" s="1184"/>
      <c r="V17" s="1184"/>
      <c r="W17" s="1184"/>
      <c r="X17" s="1184"/>
      <c r="Y17" s="1185">
        <f t="shared" si="1"/>
        <v>0</v>
      </c>
    </row>
    <row r="18" spans="1:25">
      <c r="A18" s="1175"/>
      <c r="B18" s="1180"/>
      <c r="C18" s="1180"/>
      <c r="D18" s="1180"/>
      <c r="E18" s="1180"/>
      <c r="F18" s="1181"/>
      <c r="G18" s="1180"/>
      <c r="H18" s="1555"/>
      <c r="I18" s="1556">
        <f t="shared" si="0"/>
        <v>0</v>
      </c>
      <c r="J18" s="1180"/>
      <c r="K18" s="1180"/>
      <c r="L18" s="1180"/>
      <c r="M18" s="1180"/>
      <c r="N18" s="1182"/>
      <c r="O18" s="1183"/>
      <c r="P18" s="1180"/>
      <c r="Q18" s="1180"/>
      <c r="R18" s="1180"/>
      <c r="S18" s="1182"/>
      <c r="T18" s="1184"/>
      <c r="U18" s="1184"/>
      <c r="V18" s="1184"/>
      <c r="W18" s="1184"/>
      <c r="X18" s="1184"/>
      <c r="Y18" s="1185">
        <f t="shared" si="1"/>
        <v>0</v>
      </c>
    </row>
    <row r="19" spans="1:25">
      <c r="A19" s="1175"/>
      <c r="B19" s="1180"/>
      <c r="C19" s="1180"/>
      <c r="D19" s="1180"/>
      <c r="E19" s="1180"/>
      <c r="F19" s="1181"/>
      <c r="G19" s="1180"/>
      <c r="H19" s="1555"/>
      <c r="I19" s="1556">
        <f t="shared" si="0"/>
        <v>0</v>
      </c>
      <c r="J19" s="1180"/>
      <c r="K19" s="1180"/>
      <c r="L19" s="1180"/>
      <c r="M19" s="1180"/>
      <c r="N19" s="1182"/>
      <c r="O19" s="1183"/>
      <c r="P19" s="1180"/>
      <c r="Q19" s="1180"/>
      <c r="R19" s="1180"/>
      <c r="S19" s="1182"/>
      <c r="T19" s="1184"/>
      <c r="U19" s="1184"/>
      <c r="V19" s="1184"/>
      <c r="W19" s="1184"/>
      <c r="X19" s="1184"/>
      <c r="Y19" s="1185">
        <f t="shared" si="1"/>
        <v>0</v>
      </c>
    </row>
    <row r="20" spans="1:25">
      <c r="A20" s="1175"/>
      <c r="B20" s="1180"/>
      <c r="C20" s="1180"/>
      <c r="D20" s="1180"/>
      <c r="E20" s="1180"/>
      <c r="F20" s="1181"/>
      <c r="G20" s="1180"/>
      <c r="H20" s="1555"/>
      <c r="I20" s="1556">
        <f t="shared" si="0"/>
        <v>0</v>
      </c>
      <c r="J20" s="1180"/>
      <c r="K20" s="1180"/>
      <c r="L20" s="1180"/>
      <c r="M20" s="1180"/>
      <c r="N20" s="1182"/>
      <c r="O20" s="1183"/>
      <c r="P20" s="1180"/>
      <c r="Q20" s="1180"/>
      <c r="R20" s="1180"/>
      <c r="S20" s="1182"/>
      <c r="T20" s="1184"/>
      <c r="U20" s="1184"/>
      <c r="V20" s="1184"/>
      <c r="W20" s="1184"/>
      <c r="X20" s="1184"/>
      <c r="Y20" s="1185">
        <f t="shared" si="1"/>
        <v>0</v>
      </c>
    </row>
    <row r="21" spans="1:25">
      <c r="A21" s="1175"/>
      <c r="B21" s="1180"/>
      <c r="C21" s="1180"/>
      <c r="D21" s="1180"/>
      <c r="E21" s="1180"/>
      <c r="F21" s="1181"/>
      <c r="G21" s="1180"/>
      <c r="H21" s="1555"/>
      <c r="I21" s="1556">
        <f t="shared" si="0"/>
        <v>0</v>
      </c>
      <c r="J21" s="1180"/>
      <c r="K21" s="1180"/>
      <c r="L21" s="1180"/>
      <c r="M21" s="1180"/>
      <c r="N21" s="1182"/>
      <c r="O21" s="1183"/>
      <c r="P21" s="1180"/>
      <c r="Q21" s="1180"/>
      <c r="R21" s="1180"/>
      <c r="S21" s="1182"/>
      <c r="T21" s="1184"/>
      <c r="U21" s="1184"/>
      <c r="V21" s="1184"/>
      <c r="W21" s="1184"/>
      <c r="X21" s="1184"/>
      <c r="Y21" s="1185">
        <f t="shared" si="1"/>
        <v>0</v>
      </c>
    </row>
    <row r="22" spans="1:25">
      <c r="A22" s="1175"/>
      <c r="B22" s="1180"/>
      <c r="C22" s="1180"/>
      <c r="D22" s="1180"/>
      <c r="E22" s="1180"/>
      <c r="F22" s="1181"/>
      <c r="G22" s="1180"/>
      <c r="H22" s="1555"/>
      <c r="I22" s="1556">
        <f t="shared" si="0"/>
        <v>0</v>
      </c>
      <c r="J22" s="1180"/>
      <c r="K22" s="1180"/>
      <c r="L22" s="1180"/>
      <c r="M22" s="1180"/>
      <c r="N22" s="1182"/>
      <c r="O22" s="1183"/>
      <c r="P22" s="1180"/>
      <c r="Q22" s="1180"/>
      <c r="R22" s="1180"/>
      <c r="S22" s="1182"/>
      <c r="T22" s="1184"/>
      <c r="U22" s="1184"/>
      <c r="V22" s="1184"/>
      <c r="W22" s="1184"/>
      <c r="X22" s="1184"/>
      <c r="Y22" s="1185">
        <f t="shared" si="1"/>
        <v>0</v>
      </c>
    </row>
    <row r="23" spans="1:25">
      <c r="A23" s="1175"/>
      <c r="B23" s="1180"/>
      <c r="C23" s="1180"/>
      <c r="D23" s="1180"/>
      <c r="E23" s="1180"/>
      <c r="F23" s="1181"/>
      <c r="G23" s="1180"/>
      <c r="H23" s="1555"/>
      <c r="I23" s="1556">
        <f t="shared" si="0"/>
        <v>0</v>
      </c>
      <c r="J23" s="1180"/>
      <c r="K23" s="1180"/>
      <c r="L23" s="1180"/>
      <c r="M23" s="1180"/>
      <c r="N23" s="1182"/>
      <c r="O23" s="1183"/>
      <c r="P23" s="1180"/>
      <c r="Q23" s="1180"/>
      <c r="R23" s="1180"/>
      <c r="S23" s="1182"/>
      <c r="T23" s="1184"/>
      <c r="U23" s="1184"/>
      <c r="V23" s="1184"/>
      <c r="W23" s="1184"/>
      <c r="X23" s="1184"/>
      <c r="Y23" s="1185">
        <f t="shared" si="1"/>
        <v>0</v>
      </c>
    </row>
    <row r="24" spans="1:25">
      <c r="A24" s="1175"/>
      <c r="B24" s="1180"/>
      <c r="C24" s="1180"/>
      <c r="D24" s="1180"/>
      <c r="E24" s="1180"/>
      <c r="F24" s="1181"/>
      <c r="G24" s="1180"/>
      <c r="H24" s="1555"/>
      <c r="I24" s="1556">
        <f t="shared" si="0"/>
        <v>0</v>
      </c>
      <c r="J24" s="1180"/>
      <c r="K24" s="1180"/>
      <c r="L24" s="1180"/>
      <c r="M24" s="1180"/>
      <c r="N24" s="1182"/>
      <c r="O24" s="1183"/>
      <c r="P24" s="1180"/>
      <c r="Q24" s="1180"/>
      <c r="R24" s="1180"/>
      <c r="S24" s="1182"/>
      <c r="T24" s="1184"/>
      <c r="U24" s="1184"/>
      <c r="V24" s="1184"/>
      <c r="W24" s="1184"/>
      <c r="X24" s="1184"/>
      <c r="Y24" s="1185">
        <f t="shared" si="1"/>
        <v>0</v>
      </c>
    </row>
    <row r="25" spans="1:25">
      <c r="A25" s="1175"/>
      <c r="B25" s="1180"/>
      <c r="C25" s="1180"/>
      <c r="D25" s="1180"/>
      <c r="E25" s="1180"/>
      <c r="F25" s="1181"/>
      <c r="G25" s="1180"/>
      <c r="H25" s="1555"/>
      <c r="I25" s="1556">
        <f t="shared" si="0"/>
        <v>0</v>
      </c>
      <c r="J25" s="1180"/>
      <c r="K25" s="1180"/>
      <c r="L25" s="1180"/>
      <c r="M25" s="1180"/>
      <c r="N25" s="1182"/>
      <c r="O25" s="1183"/>
      <c r="P25" s="1180"/>
      <c r="Q25" s="1180"/>
      <c r="R25" s="1180"/>
      <c r="S25" s="1182"/>
      <c r="T25" s="1184"/>
      <c r="U25" s="1184"/>
      <c r="V25" s="1184"/>
      <c r="W25" s="1184"/>
      <c r="X25" s="1184"/>
      <c r="Y25" s="1185">
        <f t="shared" si="1"/>
        <v>0</v>
      </c>
    </row>
    <row r="26" spans="1:25">
      <c r="A26" s="1175"/>
      <c r="B26" s="1180"/>
      <c r="C26" s="1180"/>
      <c r="D26" s="1180"/>
      <c r="E26" s="1180"/>
      <c r="F26" s="1181"/>
      <c r="G26" s="1180"/>
      <c r="H26" s="1555"/>
      <c r="I26" s="1556">
        <f t="shared" si="0"/>
        <v>0</v>
      </c>
      <c r="J26" s="1180"/>
      <c r="K26" s="1180"/>
      <c r="L26" s="1180"/>
      <c r="M26" s="1180"/>
      <c r="N26" s="1182"/>
      <c r="O26" s="1183"/>
      <c r="P26" s="1180"/>
      <c r="Q26" s="1180"/>
      <c r="R26" s="1180"/>
      <c r="S26" s="1182"/>
      <c r="T26" s="1184"/>
      <c r="U26" s="1184"/>
      <c r="V26" s="1184"/>
      <c r="W26" s="1184"/>
      <c r="X26" s="1184"/>
      <c r="Y26" s="1185">
        <f t="shared" si="1"/>
        <v>0</v>
      </c>
    </row>
    <row r="27" spans="1:25">
      <c r="A27" s="1175"/>
      <c r="B27" s="1180"/>
      <c r="C27" s="1180"/>
      <c r="D27" s="1180"/>
      <c r="E27" s="1180"/>
      <c r="F27" s="1181"/>
      <c r="G27" s="1180"/>
      <c r="H27" s="1555"/>
      <c r="I27" s="1556">
        <f t="shared" si="0"/>
        <v>0</v>
      </c>
      <c r="J27" s="1180"/>
      <c r="K27" s="1180"/>
      <c r="L27" s="1180"/>
      <c r="M27" s="1180"/>
      <c r="N27" s="1182"/>
      <c r="O27" s="1183"/>
      <c r="P27" s="1180"/>
      <c r="Q27" s="1180"/>
      <c r="R27" s="1180"/>
      <c r="S27" s="1182"/>
      <c r="T27" s="1184"/>
      <c r="U27" s="1184"/>
      <c r="V27" s="1184"/>
      <c r="W27" s="1184"/>
      <c r="X27" s="1184"/>
      <c r="Y27" s="1185">
        <f t="shared" si="1"/>
        <v>0</v>
      </c>
    </row>
    <row r="28" spans="1:25">
      <c r="A28" s="1175"/>
      <c r="B28" s="1180"/>
      <c r="C28" s="1180"/>
      <c r="D28" s="1180"/>
      <c r="E28" s="1180"/>
      <c r="F28" s="1181"/>
      <c r="G28" s="1180"/>
      <c r="H28" s="1555"/>
      <c r="I28" s="1556">
        <f t="shared" si="0"/>
        <v>0</v>
      </c>
      <c r="J28" s="1180"/>
      <c r="K28" s="1180"/>
      <c r="L28" s="1180"/>
      <c r="M28" s="1180"/>
      <c r="N28" s="1182"/>
      <c r="O28" s="1183"/>
      <c r="P28" s="1180"/>
      <c r="Q28" s="1180"/>
      <c r="R28" s="1180"/>
      <c r="S28" s="1182"/>
      <c r="T28" s="1184"/>
      <c r="U28" s="1184"/>
      <c r="V28" s="1184"/>
      <c r="W28" s="1184"/>
      <c r="X28" s="1184"/>
      <c r="Y28" s="1185">
        <f t="shared" si="1"/>
        <v>0</v>
      </c>
    </row>
    <row r="29" spans="1:25">
      <c r="A29" s="1175"/>
      <c r="B29" s="1180"/>
      <c r="C29" s="1180"/>
      <c r="D29" s="1180"/>
      <c r="E29" s="1180"/>
      <c r="F29" s="1181"/>
      <c r="G29" s="1180"/>
      <c r="H29" s="1555"/>
      <c r="I29" s="1556">
        <f t="shared" si="0"/>
        <v>0</v>
      </c>
      <c r="J29" s="1180"/>
      <c r="K29" s="1180"/>
      <c r="L29" s="1180"/>
      <c r="M29" s="1180"/>
      <c r="N29" s="1182"/>
      <c r="O29" s="1183"/>
      <c r="P29" s="1180"/>
      <c r="Q29" s="1180"/>
      <c r="R29" s="1180"/>
      <c r="S29" s="1182"/>
      <c r="T29" s="1184"/>
      <c r="U29" s="1184"/>
      <c r="V29" s="1184"/>
      <c r="W29" s="1184"/>
      <c r="X29" s="1184"/>
      <c r="Y29" s="1185">
        <f t="shared" si="1"/>
        <v>0</v>
      </c>
    </row>
    <row r="30" spans="1:25">
      <c r="A30" s="1175"/>
      <c r="B30" s="1180"/>
      <c r="C30" s="1180"/>
      <c r="D30" s="1180"/>
      <c r="E30" s="1180"/>
      <c r="F30" s="1181"/>
      <c r="G30" s="1180"/>
      <c r="H30" s="1555"/>
      <c r="I30" s="1556">
        <f t="shared" si="0"/>
        <v>0</v>
      </c>
      <c r="J30" s="1180"/>
      <c r="K30" s="1180"/>
      <c r="L30" s="1180"/>
      <c r="M30" s="1180"/>
      <c r="N30" s="1182"/>
      <c r="O30" s="1183"/>
      <c r="P30" s="1180"/>
      <c r="Q30" s="1180"/>
      <c r="R30" s="1180"/>
      <c r="S30" s="1182"/>
      <c r="T30" s="1184"/>
      <c r="U30" s="1184"/>
      <c r="V30" s="1184"/>
      <c r="W30" s="1184"/>
      <c r="X30" s="1184"/>
      <c r="Y30" s="1185">
        <f t="shared" si="1"/>
        <v>0</v>
      </c>
    </row>
    <row r="31" spans="1:25">
      <c r="A31" s="1175"/>
      <c r="B31" s="1180"/>
      <c r="C31" s="1180"/>
      <c r="D31" s="1180"/>
      <c r="E31" s="1180"/>
      <c r="F31" s="1181"/>
      <c r="G31" s="1180"/>
      <c r="H31" s="1555"/>
      <c r="I31" s="1556">
        <f t="shared" si="0"/>
        <v>0</v>
      </c>
      <c r="J31" s="1180"/>
      <c r="K31" s="1180"/>
      <c r="L31" s="1180"/>
      <c r="M31" s="1180"/>
      <c r="N31" s="1182"/>
      <c r="O31" s="1183"/>
      <c r="P31" s="1180"/>
      <c r="Q31" s="1180"/>
      <c r="R31" s="1180"/>
      <c r="S31" s="1182"/>
      <c r="T31" s="1184"/>
      <c r="U31" s="1184"/>
      <c r="V31" s="1184"/>
      <c r="W31" s="1184"/>
      <c r="X31" s="1184"/>
      <c r="Y31" s="1185">
        <f t="shared" si="1"/>
        <v>0</v>
      </c>
    </row>
    <row r="32" spans="1:25">
      <c r="A32" s="1175"/>
      <c r="B32" s="1180"/>
      <c r="C32" s="1180"/>
      <c r="D32" s="1180"/>
      <c r="E32" s="1180"/>
      <c r="F32" s="1181"/>
      <c r="G32" s="1180"/>
      <c r="H32" s="1555"/>
      <c r="I32" s="1556">
        <f t="shared" si="0"/>
        <v>0</v>
      </c>
      <c r="J32" s="1180"/>
      <c r="K32" s="1180"/>
      <c r="L32" s="1180"/>
      <c r="M32" s="1180"/>
      <c r="N32" s="1182"/>
      <c r="O32" s="1183"/>
      <c r="P32" s="1180"/>
      <c r="Q32" s="1180"/>
      <c r="R32" s="1180"/>
      <c r="S32" s="1182"/>
      <c r="T32" s="1184"/>
      <c r="U32" s="1184"/>
      <c r="V32" s="1184"/>
      <c r="W32" s="1184"/>
      <c r="X32" s="1184"/>
      <c r="Y32" s="1185">
        <f t="shared" si="1"/>
        <v>0</v>
      </c>
    </row>
    <row r="33" spans="1:25">
      <c r="A33" s="1175"/>
      <c r="B33" s="1180"/>
      <c r="C33" s="1180"/>
      <c r="D33" s="1180"/>
      <c r="E33" s="1180"/>
      <c r="F33" s="1181"/>
      <c r="G33" s="1180"/>
      <c r="H33" s="1555"/>
      <c r="I33" s="1556">
        <f t="shared" si="0"/>
        <v>0</v>
      </c>
      <c r="J33" s="1180"/>
      <c r="K33" s="1180"/>
      <c r="L33" s="1180"/>
      <c r="M33" s="1180"/>
      <c r="N33" s="1182"/>
      <c r="O33" s="1183"/>
      <c r="P33" s="1180"/>
      <c r="Q33" s="1180"/>
      <c r="R33" s="1180"/>
      <c r="S33" s="1182"/>
      <c r="T33" s="1184"/>
      <c r="U33" s="1184"/>
      <c r="V33" s="1184"/>
      <c r="W33" s="1184"/>
      <c r="X33" s="1184"/>
      <c r="Y33" s="1185">
        <f t="shared" si="1"/>
        <v>0</v>
      </c>
    </row>
    <row r="34" spans="1:25">
      <c r="A34" s="1175"/>
      <c r="B34" s="1180"/>
      <c r="C34" s="1180"/>
      <c r="D34" s="1180"/>
      <c r="E34" s="1180"/>
      <c r="F34" s="1181"/>
      <c r="G34" s="1180"/>
      <c r="H34" s="1555"/>
      <c r="I34" s="1556">
        <f t="shared" si="0"/>
        <v>0</v>
      </c>
      <c r="J34" s="1180"/>
      <c r="K34" s="1180"/>
      <c r="L34" s="1180"/>
      <c r="M34" s="1180"/>
      <c r="N34" s="1182"/>
      <c r="O34" s="1183"/>
      <c r="P34" s="1180"/>
      <c r="Q34" s="1180"/>
      <c r="R34" s="1180"/>
      <c r="S34" s="1182"/>
      <c r="T34" s="1184"/>
      <c r="U34" s="1184"/>
      <c r="V34" s="1184"/>
      <c r="W34" s="1184"/>
      <c r="X34" s="1184"/>
      <c r="Y34" s="1185">
        <f t="shared" si="1"/>
        <v>0</v>
      </c>
    </row>
    <row r="35" spans="1:25">
      <c r="A35" s="1175"/>
      <c r="B35" s="1180"/>
      <c r="C35" s="1180"/>
      <c r="D35" s="1180"/>
      <c r="E35" s="1180"/>
      <c r="F35" s="1181"/>
      <c r="G35" s="1180"/>
      <c r="H35" s="1555"/>
      <c r="I35" s="1556">
        <f t="shared" si="0"/>
        <v>0</v>
      </c>
      <c r="J35" s="1180"/>
      <c r="K35" s="1180"/>
      <c r="L35" s="1180"/>
      <c r="M35" s="1180"/>
      <c r="N35" s="1182"/>
      <c r="O35" s="1183"/>
      <c r="P35" s="1180"/>
      <c r="Q35" s="1180"/>
      <c r="R35" s="1180"/>
      <c r="S35" s="1182"/>
      <c r="T35" s="1184"/>
      <c r="U35" s="1184"/>
      <c r="V35" s="1184"/>
      <c r="W35" s="1184"/>
      <c r="X35" s="1184"/>
      <c r="Y35" s="1185">
        <f t="shared" si="1"/>
        <v>0</v>
      </c>
    </row>
    <row r="36" spans="1:25">
      <c r="A36" s="1175"/>
      <c r="B36" s="1180"/>
      <c r="C36" s="1180"/>
      <c r="D36" s="1180"/>
      <c r="E36" s="1180"/>
      <c r="F36" s="1181"/>
      <c r="G36" s="1180"/>
      <c r="H36" s="1555"/>
      <c r="I36" s="1556">
        <f t="shared" si="0"/>
        <v>0</v>
      </c>
      <c r="J36" s="1180"/>
      <c r="K36" s="1180"/>
      <c r="L36" s="1180"/>
      <c r="M36" s="1180"/>
      <c r="N36" s="1182"/>
      <c r="O36" s="1183"/>
      <c r="P36" s="1180"/>
      <c r="Q36" s="1180"/>
      <c r="R36" s="1180"/>
      <c r="S36" s="1182"/>
      <c r="T36" s="1184"/>
      <c r="U36" s="1184"/>
      <c r="V36" s="1184"/>
      <c r="W36" s="1184"/>
      <c r="X36" s="1184"/>
      <c r="Y36" s="1185">
        <f t="shared" si="1"/>
        <v>0</v>
      </c>
    </row>
    <row r="37" spans="1:25">
      <c r="A37" s="1175"/>
      <c r="B37" s="1180"/>
      <c r="C37" s="1180"/>
      <c r="D37" s="1180"/>
      <c r="E37" s="1180"/>
      <c r="F37" s="1181"/>
      <c r="G37" s="1180"/>
      <c r="H37" s="1555"/>
      <c r="I37" s="1556">
        <f t="shared" si="0"/>
        <v>0</v>
      </c>
      <c r="J37" s="1180"/>
      <c r="K37" s="1180"/>
      <c r="L37" s="1180"/>
      <c r="M37" s="1180"/>
      <c r="N37" s="1182"/>
      <c r="O37" s="1183"/>
      <c r="P37" s="1180"/>
      <c r="Q37" s="1180"/>
      <c r="R37" s="1180"/>
      <c r="S37" s="1182"/>
      <c r="T37" s="1184"/>
      <c r="U37" s="1184"/>
      <c r="V37" s="1184"/>
      <c r="W37" s="1184"/>
      <c r="X37" s="1184"/>
      <c r="Y37" s="1185">
        <f t="shared" si="1"/>
        <v>0</v>
      </c>
    </row>
    <row r="38" spans="1:25">
      <c r="A38" s="1175"/>
      <c r="B38" s="1180"/>
      <c r="C38" s="1180"/>
      <c r="D38" s="1180"/>
      <c r="E38" s="1180"/>
      <c r="F38" s="1181"/>
      <c r="G38" s="1180"/>
      <c r="H38" s="1555"/>
      <c r="I38" s="1556">
        <f t="shared" si="0"/>
        <v>0</v>
      </c>
      <c r="J38" s="1180"/>
      <c r="K38" s="1180"/>
      <c r="L38" s="1180"/>
      <c r="M38" s="1180"/>
      <c r="N38" s="1182"/>
      <c r="O38" s="1183"/>
      <c r="P38" s="1180"/>
      <c r="Q38" s="1180"/>
      <c r="R38" s="1180"/>
      <c r="S38" s="1182"/>
      <c r="T38" s="1184"/>
      <c r="U38" s="1184"/>
      <c r="V38" s="1184"/>
      <c r="W38" s="1184"/>
      <c r="X38" s="1184"/>
      <c r="Y38" s="1185">
        <f t="shared" si="1"/>
        <v>0</v>
      </c>
    </row>
    <row r="39" spans="1:25">
      <c r="A39" s="1175"/>
      <c r="B39" s="1180"/>
      <c r="C39" s="1180"/>
      <c r="D39" s="1180"/>
      <c r="E39" s="1180"/>
      <c r="F39" s="1181"/>
      <c r="G39" s="1180"/>
      <c r="H39" s="1555"/>
      <c r="I39" s="1556">
        <f t="shared" si="0"/>
        <v>0</v>
      </c>
      <c r="J39" s="1180"/>
      <c r="K39" s="1180"/>
      <c r="L39" s="1180"/>
      <c r="M39" s="1180"/>
      <c r="N39" s="1182"/>
      <c r="O39" s="1183"/>
      <c r="P39" s="1180"/>
      <c r="Q39" s="1180"/>
      <c r="R39" s="1180"/>
      <c r="S39" s="1182"/>
      <c r="T39" s="1184"/>
      <c r="U39" s="1184"/>
      <c r="V39" s="1184"/>
      <c r="W39" s="1184"/>
      <c r="X39" s="1184"/>
      <c r="Y39" s="1185">
        <f t="shared" si="1"/>
        <v>0</v>
      </c>
    </row>
    <row r="40" spans="1:25">
      <c r="A40" s="1175"/>
      <c r="B40" s="1180"/>
      <c r="C40" s="1180"/>
      <c r="D40" s="1180"/>
      <c r="E40" s="1180"/>
      <c r="F40" s="1181"/>
      <c r="G40" s="1180"/>
      <c r="H40" s="1555"/>
      <c r="I40" s="1556">
        <f t="shared" si="0"/>
        <v>0</v>
      </c>
      <c r="J40" s="1180"/>
      <c r="K40" s="1180"/>
      <c r="L40" s="1180"/>
      <c r="M40" s="1180"/>
      <c r="N40" s="1182"/>
      <c r="O40" s="1183"/>
      <c r="P40" s="1180"/>
      <c r="Q40" s="1180"/>
      <c r="R40" s="1180"/>
      <c r="S40" s="1182"/>
      <c r="T40" s="1184"/>
      <c r="U40" s="1184"/>
      <c r="V40" s="1184"/>
      <c r="W40" s="1184"/>
      <c r="X40" s="1184"/>
      <c r="Y40" s="1185">
        <f t="shared" si="1"/>
        <v>0</v>
      </c>
    </row>
    <row r="41" spans="1:25">
      <c r="A41" s="1175"/>
      <c r="B41" s="1180"/>
      <c r="C41" s="1180"/>
      <c r="D41" s="1180"/>
      <c r="E41" s="1180"/>
      <c r="F41" s="1181"/>
      <c r="G41" s="1180"/>
      <c r="H41" s="1555"/>
      <c r="I41" s="1556">
        <f t="shared" si="0"/>
        <v>0</v>
      </c>
      <c r="J41" s="1180"/>
      <c r="K41" s="1180"/>
      <c r="L41" s="1180"/>
      <c r="M41" s="1180"/>
      <c r="N41" s="1182"/>
      <c r="O41" s="1183"/>
      <c r="P41" s="1180"/>
      <c r="Q41" s="1180"/>
      <c r="R41" s="1180"/>
      <c r="S41" s="1182"/>
      <c r="T41" s="1184"/>
      <c r="U41" s="1184"/>
      <c r="V41" s="1184"/>
      <c r="W41" s="1184"/>
      <c r="X41" s="1184"/>
      <c r="Y41" s="1185">
        <f t="shared" si="1"/>
        <v>0</v>
      </c>
    </row>
    <row r="42" spans="1:25">
      <c r="A42" s="1175"/>
      <c r="B42" s="1180"/>
      <c r="C42" s="1180"/>
      <c r="D42" s="1180"/>
      <c r="E42" s="1180"/>
      <c r="F42" s="1181"/>
      <c r="G42" s="1180"/>
      <c r="H42" s="1555"/>
      <c r="I42" s="1556">
        <f t="shared" si="0"/>
        <v>0</v>
      </c>
      <c r="J42" s="1180"/>
      <c r="K42" s="1180"/>
      <c r="L42" s="1180"/>
      <c r="M42" s="1180"/>
      <c r="N42" s="1182"/>
      <c r="O42" s="1183"/>
      <c r="P42" s="1180"/>
      <c r="Q42" s="1180"/>
      <c r="R42" s="1180"/>
      <c r="S42" s="1182"/>
      <c r="T42" s="1184"/>
      <c r="U42" s="1184"/>
      <c r="V42" s="1184"/>
      <c r="W42" s="1184"/>
      <c r="X42" s="1184"/>
      <c r="Y42" s="1185">
        <f t="shared" si="1"/>
        <v>0</v>
      </c>
    </row>
    <row r="43" spans="1:25">
      <c r="A43" s="1175"/>
      <c r="B43" s="1180"/>
      <c r="C43" s="1180"/>
      <c r="D43" s="1180"/>
      <c r="E43" s="1180"/>
      <c r="F43" s="1181"/>
      <c r="G43" s="1180"/>
      <c r="H43" s="1555"/>
      <c r="I43" s="1556">
        <f t="shared" si="0"/>
        <v>0</v>
      </c>
      <c r="J43" s="1180"/>
      <c r="K43" s="1180"/>
      <c r="L43" s="1180"/>
      <c r="M43" s="1180"/>
      <c r="N43" s="1182"/>
      <c r="O43" s="1183"/>
      <c r="P43" s="1180"/>
      <c r="Q43" s="1180"/>
      <c r="R43" s="1180"/>
      <c r="S43" s="1182"/>
      <c r="T43" s="1184"/>
      <c r="U43" s="1184"/>
      <c r="V43" s="1184"/>
      <c r="W43" s="1184"/>
      <c r="X43" s="1184"/>
      <c r="Y43" s="1185">
        <f t="shared" si="1"/>
        <v>0</v>
      </c>
    </row>
    <row r="44" spans="1:25">
      <c r="A44" s="1175"/>
      <c r="B44" s="1180"/>
      <c r="C44" s="1180"/>
      <c r="D44" s="1180"/>
      <c r="E44" s="1180"/>
      <c r="F44" s="1181"/>
      <c r="G44" s="1180"/>
      <c r="H44" s="1555"/>
      <c r="I44" s="1556">
        <f t="shared" si="0"/>
        <v>0</v>
      </c>
      <c r="J44" s="1180"/>
      <c r="K44" s="1180"/>
      <c r="L44" s="1180"/>
      <c r="M44" s="1180"/>
      <c r="N44" s="1182"/>
      <c r="O44" s="1183"/>
      <c r="P44" s="1180"/>
      <c r="Q44" s="1180"/>
      <c r="R44" s="1180"/>
      <c r="S44" s="1182"/>
      <c r="T44" s="1184"/>
      <c r="U44" s="1184"/>
      <c r="V44" s="1184"/>
      <c r="W44" s="1184"/>
      <c r="X44" s="1184"/>
      <c r="Y44" s="1185">
        <f t="shared" si="1"/>
        <v>0</v>
      </c>
    </row>
    <row r="45" spans="1:25">
      <c r="A45" s="1175"/>
      <c r="B45" s="1180"/>
      <c r="C45" s="1180"/>
      <c r="D45" s="1180"/>
      <c r="E45" s="1180"/>
      <c r="F45" s="1181"/>
      <c r="G45" s="1180"/>
      <c r="H45" s="1555"/>
      <c r="I45" s="1556">
        <f t="shared" si="0"/>
        <v>0</v>
      </c>
      <c r="J45" s="1180"/>
      <c r="K45" s="1180"/>
      <c r="L45" s="1180"/>
      <c r="M45" s="1180"/>
      <c r="N45" s="1182"/>
      <c r="O45" s="1183"/>
      <c r="P45" s="1180"/>
      <c r="Q45" s="1180"/>
      <c r="R45" s="1180"/>
      <c r="S45" s="1182"/>
      <c r="T45" s="1184"/>
      <c r="U45" s="1184"/>
      <c r="V45" s="1184"/>
      <c r="W45" s="1184"/>
      <c r="X45" s="1184"/>
      <c r="Y45" s="1185">
        <f t="shared" si="1"/>
        <v>0</v>
      </c>
    </row>
    <row r="46" spans="1:25">
      <c r="A46" s="1175"/>
      <c r="B46" s="1180"/>
      <c r="C46" s="1180"/>
      <c r="D46" s="1180"/>
      <c r="E46" s="1180"/>
      <c r="F46" s="1181"/>
      <c r="G46" s="1180"/>
      <c r="H46" s="1555"/>
      <c r="I46" s="1556">
        <f t="shared" si="0"/>
        <v>0</v>
      </c>
      <c r="J46" s="1180"/>
      <c r="K46" s="1180"/>
      <c r="L46" s="1180"/>
      <c r="M46" s="1180"/>
      <c r="N46" s="1182"/>
      <c r="O46" s="1183"/>
      <c r="P46" s="1180"/>
      <c r="Q46" s="1180"/>
      <c r="R46" s="1180"/>
      <c r="S46" s="1182"/>
      <c r="T46" s="1184"/>
      <c r="U46" s="1184"/>
      <c r="V46" s="1184"/>
      <c r="W46" s="1184"/>
      <c r="X46" s="1184"/>
      <c r="Y46" s="1185">
        <f t="shared" si="1"/>
        <v>0</v>
      </c>
    </row>
    <row r="47" spans="1:25">
      <c r="A47" s="1175"/>
      <c r="B47" s="1180"/>
      <c r="C47" s="1180"/>
      <c r="D47" s="1180"/>
      <c r="E47" s="1180"/>
      <c r="F47" s="1181"/>
      <c r="G47" s="1180"/>
      <c r="H47" s="1555"/>
      <c r="I47" s="1556">
        <f t="shared" si="0"/>
        <v>0</v>
      </c>
      <c r="J47" s="1180"/>
      <c r="K47" s="1180"/>
      <c r="L47" s="1180"/>
      <c r="M47" s="1180"/>
      <c r="N47" s="1182"/>
      <c r="O47" s="1183"/>
      <c r="P47" s="1180"/>
      <c r="Q47" s="1180"/>
      <c r="R47" s="1180"/>
      <c r="S47" s="1182"/>
      <c r="T47" s="1184"/>
      <c r="U47" s="1184"/>
      <c r="V47" s="1184"/>
      <c r="W47" s="1184"/>
      <c r="X47" s="1184"/>
      <c r="Y47" s="1185">
        <f t="shared" si="1"/>
        <v>0</v>
      </c>
    </row>
    <row r="48" spans="1:25">
      <c r="A48" s="1175"/>
      <c r="B48" s="1180"/>
      <c r="C48" s="1180"/>
      <c r="D48" s="1180"/>
      <c r="E48" s="1180"/>
      <c r="F48" s="1181"/>
      <c r="G48" s="1180"/>
      <c r="H48" s="1555"/>
      <c r="I48" s="1556">
        <f t="shared" si="0"/>
        <v>0</v>
      </c>
      <c r="J48" s="1180"/>
      <c r="K48" s="1180"/>
      <c r="L48" s="1180"/>
      <c r="M48" s="1180"/>
      <c r="N48" s="1182"/>
      <c r="O48" s="1183"/>
      <c r="P48" s="1180"/>
      <c r="Q48" s="1180"/>
      <c r="R48" s="1180"/>
      <c r="S48" s="1182"/>
      <c r="T48" s="1184"/>
      <c r="U48" s="1184"/>
      <c r="V48" s="1184"/>
      <c r="W48" s="1184"/>
      <c r="X48" s="1184"/>
      <c r="Y48" s="1185">
        <f t="shared" si="1"/>
        <v>0</v>
      </c>
    </row>
    <row r="49" spans="1:25">
      <c r="A49" s="1175"/>
      <c r="B49" s="1180"/>
      <c r="C49" s="1180"/>
      <c r="D49" s="1180"/>
      <c r="E49" s="1180"/>
      <c r="F49" s="1181"/>
      <c r="G49" s="1180"/>
      <c r="H49" s="1555"/>
      <c r="I49" s="1556">
        <f t="shared" si="0"/>
        <v>0</v>
      </c>
      <c r="J49" s="1180"/>
      <c r="K49" s="1180"/>
      <c r="L49" s="1180"/>
      <c r="M49" s="1180"/>
      <c r="N49" s="1182"/>
      <c r="O49" s="1183"/>
      <c r="P49" s="1180"/>
      <c r="Q49" s="1180"/>
      <c r="R49" s="1180"/>
      <c r="S49" s="1182"/>
      <c r="T49" s="1184"/>
      <c r="U49" s="1184"/>
      <c r="V49" s="1184"/>
      <c r="W49" s="1184"/>
      <c r="X49" s="1184"/>
      <c r="Y49" s="1185">
        <f t="shared" si="1"/>
        <v>0</v>
      </c>
    </row>
    <row r="50" spans="1:25">
      <c r="A50" s="1175"/>
      <c r="B50" s="1180"/>
      <c r="C50" s="1180"/>
      <c r="D50" s="1180"/>
      <c r="E50" s="1180"/>
      <c r="F50" s="1181"/>
      <c r="G50" s="1180"/>
      <c r="H50" s="1555"/>
      <c r="I50" s="1556">
        <f t="shared" si="0"/>
        <v>0</v>
      </c>
      <c r="J50" s="1180"/>
      <c r="K50" s="1180"/>
      <c r="L50" s="1180"/>
      <c r="M50" s="1180"/>
      <c r="N50" s="1182"/>
      <c r="O50" s="1183"/>
      <c r="P50" s="1180"/>
      <c r="Q50" s="1180"/>
      <c r="R50" s="1180"/>
      <c r="S50" s="1182"/>
      <c r="T50" s="1184"/>
      <c r="U50" s="1184"/>
      <c r="V50" s="1184"/>
      <c r="W50" s="1184"/>
      <c r="X50" s="1184"/>
      <c r="Y50" s="1185">
        <f t="shared" si="1"/>
        <v>0</v>
      </c>
    </row>
    <row r="51" spans="1:25">
      <c r="A51" s="1175"/>
      <c r="B51" s="1180"/>
      <c r="C51" s="1180"/>
      <c r="D51" s="1180"/>
      <c r="E51" s="1180"/>
      <c r="F51" s="1181"/>
      <c r="G51" s="1180"/>
      <c r="H51" s="1555"/>
      <c r="I51" s="1556">
        <f t="shared" si="0"/>
        <v>0</v>
      </c>
      <c r="J51" s="1180"/>
      <c r="K51" s="1180"/>
      <c r="L51" s="1180"/>
      <c r="M51" s="1180"/>
      <c r="N51" s="1182"/>
      <c r="O51" s="1183"/>
      <c r="P51" s="1180"/>
      <c r="Q51" s="1180"/>
      <c r="R51" s="1180"/>
      <c r="S51" s="1182"/>
      <c r="T51" s="1184"/>
      <c r="U51" s="1184"/>
      <c r="V51" s="1184"/>
      <c r="W51" s="1184"/>
      <c r="X51" s="1184"/>
      <c r="Y51" s="1185">
        <f t="shared" si="1"/>
        <v>0</v>
      </c>
    </row>
    <row r="52" spans="1:25">
      <c r="A52" s="1175"/>
      <c r="B52" s="1180"/>
      <c r="C52" s="1180"/>
      <c r="D52" s="1180"/>
      <c r="E52" s="1180"/>
      <c r="F52" s="1181"/>
      <c r="G52" s="1180"/>
      <c r="H52" s="1555"/>
      <c r="I52" s="1556">
        <f t="shared" si="0"/>
        <v>0</v>
      </c>
      <c r="J52" s="1180"/>
      <c r="K52" s="1180"/>
      <c r="L52" s="1180"/>
      <c r="M52" s="1180"/>
      <c r="N52" s="1182"/>
      <c r="O52" s="1183"/>
      <c r="P52" s="1180"/>
      <c r="Q52" s="1180"/>
      <c r="R52" s="1180"/>
      <c r="S52" s="1182"/>
      <c r="T52" s="1184"/>
      <c r="U52" s="1184"/>
      <c r="V52" s="1184"/>
      <c r="W52" s="1184"/>
      <c r="X52" s="1184"/>
      <c r="Y52" s="1185">
        <f t="shared" si="1"/>
        <v>0</v>
      </c>
    </row>
    <row r="53" spans="1:25">
      <c r="A53" s="1175"/>
      <c r="B53" s="1180"/>
      <c r="C53" s="1180"/>
      <c r="D53" s="1180"/>
      <c r="E53" s="1180"/>
      <c r="F53" s="1181"/>
      <c r="G53" s="1180"/>
      <c r="H53" s="1555"/>
      <c r="I53" s="1556">
        <f t="shared" si="0"/>
        <v>0</v>
      </c>
      <c r="J53" s="1180"/>
      <c r="K53" s="1180"/>
      <c r="L53" s="1180"/>
      <c r="M53" s="1180"/>
      <c r="N53" s="1182"/>
      <c r="O53" s="1183"/>
      <c r="P53" s="1180"/>
      <c r="Q53" s="1180"/>
      <c r="R53" s="1180"/>
      <c r="S53" s="1182"/>
      <c r="T53" s="1184"/>
      <c r="U53" s="1184"/>
      <c r="V53" s="1184"/>
      <c r="W53" s="1184"/>
      <c r="X53" s="1184"/>
      <c r="Y53" s="1185">
        <f t="shared" si="1"/>
        <v>0</v>
      </c>
    </row>
    <row r="54" spans="1:25">
      <c r="A54" s="1175"/>
      <c r="B54" s="1180"/>
      <c r="C54" s="1180"/>
      <c r="D54" s="1180"/>
      <c r="E54" s="1180"/>
      <c r="F54" s="1181"/>
      <c r="G54" s="1180"/>
      <c r="H54" s="1555"/>
      <c r="I54" s="1556">
        <f t="shared" si="0"/>
        <v>0</v>
      </c>
      <c r="J54" s="1180"/>
      <c r="K54" s="1180"/>
      <c r="L54" s="1180"/>
      <c r="M54" s="1180"/>
      <c r="N54" s="1182"/>
      <c r="O54" s="1183"/>
      <c r="P54" s="1180"/>
      <c r="Q54" s="1180"/>
      <c r="R54" s="1180"/>
      <c r="S54" s="1182"/>
      <c r="T54" s="1184"/>
      <c r="U54" s="1184"/>
      <c r="V54" s="1184"/>
      <c r="W54" s="1184"/>
      <c r="X54" s="1184"/>
      <c r="Y54" s="1185">
        <f t="shared" si="1"/>
        <v>0</v>
      </c>
    </row>
    <row r="55" spans="1:25">
      <c r="A55" s="1175"/>
      <c r="B55" s="1180"/>
      <c r="C55" s="1180"/>
      <c r="D55" s="1180"/>
      <c r="E55" s="1180"/>
      <c r="F55" s="1181"/>
      <c r="G55" s="1180"/>
      <c r="H55" s="1555"/>
      <c r="I55" s="1556">
        <f t="shared" si="0"/>
        <v>0</v>
      </c>
      <c r="J55" s="1180"/>
      <c r="K55" s="1180"/>
      <c r="L55" s="1180"/>
      <c r="M55" s="1180"/>
      <c r="N55" s="1182"/>
      <c r="O55" s="1183"/>
      <c r="P55" s="1180"/>
      <c r="Q55" s="1180"/>
      <c r="R55" s="1180"/>
      <c r="S55" s="1182"/>
      <c r="T55" s="1184"/>
      <c r="U55" s="1184"/>
      <c r="V55" s="1184"/>
      <c r="W55" s="1184"/>
      <c r="X55" s="1184"/>
      <c r="Y55" s="1185">
        <f t="shared" si="1"/>
        <v>0</v>
      </c>
    </row>
    <row r="56" spans="1:25">
      <c r="A56" s="1175"/>
      <c r="B56" s="1180"/>
      <c r="C56" s="1180"/>
      <c r="D56" s="1180"/>
      <c r="E56" s="1180"/>
      <c r="F56" s="1181"/>
      <c r="G56" s="1180"/>
      <c r="H56" s="1555"/>
      <c r="I56" s="1556">
        <f t="shared" si="0"/>
        <v>0</v>
      </c>
      <c r="J56" s="1180"/>
      <c r="K56" s="1180"/>
      <c r="L56" s="1180"/>
      <c r="M56" s="1180"/>
      <c r="N56" s="1182"/>
      <c r="O56" s="1183"/>
      <c r="P56" s="1180"/>
      <c r="Q56" s="1180"/>
      <c r="R56" s="1180"/>
      <c r="S56" s="1182"/>
      <c r="T56" s="1184"/>
      <c r="U56" s="1184"/>
      <c r="V56" s="1184"/>
      <c r="W56" s="1184"/>
      <c r="X56" s="1184"/>
      <c r="Y56" s="1185">
        <f t="shared" si="1"/>
        <v>0</v>
      </c>
    </row>
    <row r="57" spans="1:25">
      <c r="A57" s="1175"/>
      <c r="B57" s="1180"/>
      <c r="C57" s="1180"/>
      <c r="D57" s="1180"/>
      <c r="E57" s="1180"/>
      <c r="F57" s="1181"/>
      <c r="G57" s="1180"/>
      <c r="H57" s="1555"/>
      <c r="I57" s="1556">
        <f t="shared" si="0"/>
        <v>0</v>
      </c>
      <c r="J57" s="1180"/>
      <c r="K57" s="1180"/>
      <c r="L57" s="1180"/>
      <c r="M57" s="1180"/>
      <c r="N57" s="1182"/>
      <c r="O57" s="1183"/>
      <c r="P57" s="1180"/>
      <c r="Q57" s="1180"/>
      <c r="R57" s="1180"/>
      <c r="S57" s="1182"/>
      <c r="T57" s="1184"/>
      <c r="U57" s="1184"/>
      <c r="V57" s="1184"/>
      <c r="W57" s="1184"/>
      <c r="X57" s="1184"/>
      <c r="Y57" s="1185">
        <f t="shared" si="1"/>
        <v>0</v>
      </c>
    </row>
    <row r="58" spans="1:25">
      <c r="A58" s="1175"/>
      <c r="B58" s="1180"/>
      <c r="C58" s="1180"/>
      <c r="D58" s="1180"/>
      <c r="E58" s="1180"/>
      <c r="F58" s="1181"/>
      <c r="G58" s="1180"/>
      <c r="H58" s="1555"/>
      <c r="I58" s="1556">
        <f t="shared" si="0"/>
        <v>0</v>
      </c>
      <c r="J58" s="1180"/>
      <c r="K58" s="1180"/>
      <c r="L58" s="1180"/>
      <c r="M58" s="1180"/>
      <c r="N58" s="1182"/>
      <c r="O58" s="1183"/>
      <c r="P58" s="1180"/>
      <c r="Q58" s="1180"/>
      <c r="R58" s="1180"/>
      <c r="S58" s="1182"/>
      <c r="T58" s="1184"/>
      <c r="U58" s="1184"/>
      <c r="V58" s="1184"/>
      <c r="W58" s="1184"/>
      <c r="X58" s="1184"/>
      <c r="Y58" s="1185">
        <f t="shared" si="1"/>
        <v>0</v>
      </c>
    </row>
    <row r="59" spans="1:25">
      <c r="A59" s="1175"/>
      <c r="B59" s="1180"/>
      <c r="C59" s="1180"/>
      <c r="D59" s="1180"/>
      <c r="E59" s="1180"/>
      <c r="F59" s="1181"/>
      <c r="G59" s="1180"/>
      <c r="H59" s="1555"/>
      <c r="I59" s="1556">
        <f t="shared" si="0"/>
        <v>0</v>
      </c>
      <c r="J59" s="1180"/>
      <c r="K59" s="1180"/>
      <c r="L59" s="1180"/>
      <c r="M59" s="1180"/>
      <c r="N59" s="1182"/>
      <c r="O59" s="1183"/>
      <c r="P59" s="1180"/>
      <c r="Q59" s="1180"/>
      <c r="R59" s="1180"/>
      <c r="S59" s="1182"/>
      <c r="T59" s="1184"/>
      <c r="U59" s="1184"/>
      <c r="V59" s="1184"/>
      <c r="W59" s="1184"/>
      <c r="X59" s="1184"/>
      <c r="Y59" s="1185">
        <f t="shared" si="1"/>
        <v>0</v>
      </c>
    </row>
    <row r="60" spans="1:25">
      <c r="A60" s="1175"/>
      <c r="B60" s="1180"/>
      <c r="C60" s="1180"/>
      <c r="D60" s="1180"/>
      <c r="E60" s="1180"/>
      <c r="F60" s="1181"/>
      <c r="G60" s="1180"/>
      <c r="H60" s="1555"/>
      <c r="I60" s="1556">
        <f t="shared" si="0"/>
        <v>0</v>
      </c>
      <c r="J60" s="1180"/>
      <c r="K60" s="1180"/>
      <c r="L60" s="1180"/>
      <c r="M60" s="1180"/>
      <c r="N60" s="1182"/>
      <c r="O60" s="1183"/>
      <c r="P60" s="1180"/>
      <c r="Q60" s="1180"/>
      <c r="R60" s="1180"/>
      <c r="S60" s="1182"/>
      <c r="T60" s="1184"/>
      <c r="U60" s="1184"/>
      <c r="V60" s="1184"/>
      <c r="W60" s="1184"/>
      <c r="X60" s="1184"/>
      <c r="Y60" s="1185">
        <f t="shared" si="1"/>
        <v>0</v>
      </c>
    </row>
    <row r="61" spans="1:25">
      <c r="A61" s="1175"/>
      <c r="B61" s="1180"/>
      <c r="C61" s="1180"/>
      <c r="D61" s="1180"/>
      <c r="E61" s="1180"/>
      <c r="F61" s="1181"/>
      <c r="G61" s="1180"/>
      <c r="H61" s="1555"/>
      <c r="I61" s="1556">
        <f t="shared" si="0"/>
        <v>0</v>
      </c>
      <c r="J61" s="1180"/>
      <c r="K61" s="1180"/>
      <c r="L61" s="1180"/>
      <c r="M61" s="1180"/>
      <c r="N61" s="1182"/>
      <c r="O61" s="1183"/>
      <c r="P61" s="1180"/>
      <c r="Q61" s="1180"/>
      <c r="R61" s="1180"/>
      <c r="S61" s="1182"/>
      <c r="T61" s="1184"/>
      <c r="U61" s="1184"/>
      <c r="V61" s="1184"/>
      <c r="W61" s="1184"/>
      <c r="X61" s="1184"/>
      <c r="Y61" s="1185">
        <f t="shared" si="1"/>
        <v>0</v>
      </c>
    </row>
    <row r="62" spans="1:25">
      <c r="A62" s="1175"/>
      <c r="B62" s="1180"/>
      <c r="C62" s="1180"/>
      <c r="D62" s="1180"/>
      <c r="E62" s="1180"/>
      <c r="F62" s="1181"/>
      <c r="G62" s="1180"/>
      <c r="H62" s="1555"/>
      <c r="I62" s="1556">
        <f t="shared" si="0"/>
        <v>0</v>
      </c>
      <c r="J62" s="1180"/>
      <c r="K62" s="1180"/>
      <c r="L62" s="1180"/>
      <c r="M62" s="1180"/>
      <c r="N62" s="1182"/>
      <c r="O62" s="1183"/>
      <c r="P62" s="1180"/>
      <c r="Q62" s="1180"/>
      <c r="R62" s="1180"/>
      <c r="S62" s="1182"/>
      <c r="T62" s="1184"/>
      <c r="U62" s="1184"/>
      <c r="V62" s="1184"/>
      <c r="W62" s="1184"/>
      <c r="X62" s="1184"/>
      <c r="Y62" s="1185">
        <f t="shared" si="1"/>
        <v>0</v>
      </c>
    </row>
    <row r="63" spans="1:25">
      <c r="A63" s="1175"/>
      <c r="B63" s="1180"/>
      <c r="C63" s="1180"/>
      <c r="D63" s="1180"/>
      <c r="E63" s="1180"/>
      <c r="F63" s="1181"/>
      <c r="G63" s="1180"/>
      <c r="H63" s="1555"/>
      <c r="I63" s="1556">
        <f t="shared" si="0"/>
        <v>0</v>
      </c>
      <c r="J63" s="1180"/>
      <c r="K63" s="1180"/>
      <c r="L63" s="1180"/>
      <c r="M63" s="1180"/>
      <c r="N63" s="1182"/>
      <c r="O63" s="1183"/>
      <c r="P63" s="1180"/>
      <c r="Q63" s="1180"/>
      <c r="R63" s="1180"/>
      <c r="S63" s="1182"/>
      <c r="T63" s="1184"/>
      <c r="U63" s="1184"/>
      <c r="V63" s="1184"/>
      <c r="W63" s="1184"/>
      <c r="X63" s="1184"/>
      <c r="Y63" s="1185">
        <f t="shared" si="1"/>
        <v>0</v>
      </c>
    </row>
    <row r="64" spans="1:25">
      <c r="A64" s="1175"/>
      <c r="B64" s="1180"/>
      <c r="C64" s="1180"/>
      <c r="D64" s="1180"/>
      <c r="E64" s="1180"/>
      <c r="F64" s="1181"/>
      <c r="G64" s="1180"/>
      <c r="H64" s="1555"/>
      <c r="I64" s="1556">
        <f t="shared" si="0"/>
        <v>0</v>
      </c>
      <c r="J64" s="1180"/>
      <c r="K64" s="1180"/>
      <c r="L64" s="1180"/>
      <c r="M64" s="1180"/>
      <c r="N64" s="1182"/>
      <c r="O64" s="1183"/>
      <c r="P64" s="1180"/>
      <c r="Q64" s="1180"/>
      <c r="R64" s="1180"/>
      <c r="S64" s="1182"/>
      <c r="T64" s="1184"/>
      <c r="U64" s="1184"/>
      <c r="V64" s="1184"/>
      <c r="W64" s="1184"/>
      <c r="X64" s="1184"/>
      <c r="Y64" s="1185">
        <f t="shared" si="1"/>
        <v>0</v>
      </c>
    </row>
    <row r="65" spans="1:25">
      <c r="A65" s="1175"/>
      <c r="B65" s="1180"/>
      <c r="C65" s="1180"/>
      <c r="D65" s="1180"/>
      <c r="E65" s="1180"/>
      <c r="F65" s="1181"/>
      <c r="G65" s="1180"/>
      <c r="H65" s="1555"/>
      <c r="I65" s="1556">
        <f t="shared" si="0"/>
        <v>0</v>
      </c>
      <c r="J65" s="1180"/>
      <c r="K65" s="1180"/>
      <c r="L65" s="1180"/>
      <c r="M65" s="1180"/>
      <c r="N65" s="1182"/>
      <c r="O65" s="1183"/>
      <c r="P65" s="1180"/>
      <c r="Q65" s="1180"/>
      <c r="R65" s="1180"/>
      <c r="S65" s="1182"/>
      <c r="T65" s="1184"/>
      <c r="U65" s="1184"/>
      <c r="V65" s="1184"/>
      <c r="W65" s="1184"/>
      <c r="X65" s="1184"/>
      <c r="Y65" s="1185">
        <f t="shared" si="1"/>
        <v>0</v>
      </c>
    </row>
    <row r="66" spans="1:25">
      <c r="A66" s="1175"/>
      <c r="B66" s="1180"/>
      <c r="C66" s="1180"/>
      <c r="D66" s="1180"/>
      <c r="E66" s="1180"/>
      <c r="F66" s="1181"/>
      <c r="G66" s="1180"/>
      <c r="H66" s="1555"/>
      <c r="I66" s="1556">
        <f t="shared" si="0"/>
        <v>0</v>
      </c>
      <c r="J66" s="1180"/>
      <c r="K66" s="1180"/>
      <c r="L66" s="1180"/>
      <c r="M66" s="1180"/>
      <c r="N66" s="1182"/>
      <c r="O66" s="1183"/>
      <c r="P66" s="1180"/>
      <c r="Q66" s="1180"/>
      <c r="R66" s="1180"/>
      <c r="S66" s="1182"/>
      <c r="T66" s="1184"/>
      <c r="U66" s="1184"/>
      <c r="V66" s="1184"/>
      <c r="W66" s="1184"/>
      <c r="X66" s="1184"/>
      <c r="Y66" s="1185">
        <f t="shared" si="1"/>
        <v>0</v>
      </c>
    </row>
    <row r="67" spans="1:25">
      <c r="A67" s="1175"/>
      <c r="B67" s="1180"/>
      <c r="C67" s="1180"/>
      <c r="D67" s="1180"/>
      <c r="E67" s="1180"/>
      <c r="F67" s="1181"/>
      <c r="G67" s="1180"/>
      <c r="H67" s="1555"/>
      <c r="I67" s="1556">
        <f t="shared" si="0"/>
        <v>0</v>
      </c>
      <c r="J67" s="1180"/>
      <c r="K67" s="1180"/>
      <c r="L67" s="1180"/>
      <c r="M67" s="1180"/>
      <c r="N67" s="1182"/>
      <c r="O67" s="1183"/>
      <c r="P67" s="1180"/>
      <c r="Q67" s="1180"/>
      <c r="R67" s="1180"/>
      <c r="S67" s="1182"/>
      <c r="T67" s="1184"/>
      <c r="U67" s="1184"/>
      <c r="V67" s="1184"/>
      <c r="W67" s="1184"/>
      <c r="X67" s="1184"/>
      <c r="Y67" s="1185">
        <f t="shared" si="1"/>
        <v>0</v>
      </c>
    </row>
    <row r="68" spans="1:25">
      <c r="A68" s="1175"/>
      <c r="B68" s="1180"/>
      <c r="C68" s="1180"/>
      <c r="D68" s="1180"/>
      <c r="E68" s="1180"/>
      <c r="F68" s="1181"/>
      <c r="G68" s="1180"/>
      <c r="H68" s="1555"/>
      <c r="I68" s="1556">
        <f t="shared" si="0"/>
        <v>0</v>
      </c>
      <c r="J68" s="1180"/>
      <c r="K68" s="1180"/>
      <c r="L68" s="1180"/>
      <c r="M68" s="1180"/>
      <c r="N68" s="1182"/>
      <c r="O68" s="1183"/>
      <c r="P68" s="1180"/>
      <c r="Q68" s="1180"/>
      <c r="R68" s="1180"/>
      <c r="S68" s="1182"/>
      <c r="T68" s="1184"/>
      <c r="U68" s="1184"/>
      <c r="V68" s="1184"/>
      <c r="W68" s="1184"/>
      <c r="X68" s="1184"/>
      <c r="Y68" s="1185">
        <f t="shared" si="1"/>
        <v>0</v>
      </c>
    </row>
    <row r="69" spans="1:25">
      <c r="A69" s="1175"/>
      <c r="B69" s="1180"/>
      <c r="C69" s="1180"/>
      <c r="D69" s="1180"/>
      <c r="E69" s="1180"/>
      <c r="F69" s="1181"/>
      <c r="G69" s="1180"/>
      <c r="H69" s="1555"/>
      <c r="I69" s="1556">
        <f t="shared" si="0"/>
        <v>0</v>
      </c>
      <c r="J69" s="1180"/>
      <c r="K69" s="1180"/>
      <c r="L69" s="1180"/>
      <c r="M69" s="1180"/>
      <c r="N69" s="1182"/>
      <c r="O69" s="1183"/>
      <c r="P69" s="1180"/>
      <c r="Q69" s="1180"/>
      <c r="R69" s="1180"/>
      <c r="S69" s="1182"/>
      <c r="T69" s="1184"/>
      <c r="U69" s="1184"/>
      <c r="V69" s="1184"/>
      <c r="W69" s="1184"/>
      <c r="X69" s="1184"/>
      <c r="Y69" s="1185">
        <f t="shared" si="1"/>
        <v>0</v>
      </c>
    </row>
    <row r="70" spans="1:25">
      <c r="A70" s="1175"/>
      <c r="B70" s="1180"/>
      <c r="C70" s="1180"/>
      <c r="D70" s="1180"/>
      <c r="E70" s="1180"/>
      <c r="F70" s="1181"/>
      <c r="G70" s="1180"/>
      <c r="H70" s="1555"/>
      <c r="I70" s="1556">
        <f t="shared" si="0"/>
        <v>0</v>
      </c>
      <c r="J70" s="1180"/>
      <c r="K70" s="1180"/>
      <c r="L70" s="1180"/>
      <c r="M70" s="1180"/>
      <c r="N70" s="1182"/>
      <c r="O70" s="1183"/>
      <c r="P70" s="1180"/>
      <c r="Q70" s="1180"/>
      <c r="R70" s="1180"/>
      <c r="S70" s="1182"/>
      <c r="T70" s="1184"/>
      <c r="U70" s="1184"/>
      <c r="V70" s="1184"/>
      <c r="W70" s="1184"/>
      <c r="X70" s="1184"/>
      <c r="Y70" s="1185">
        <f t="shared" si="1"/>
        <v>0</v>
      </c>
    </row>
    <row r="71" spans="1:25">
      <c r="A71" s="1175"/>
      <c r="B71" s="1180"/>
      <c r="C71" s="1180"/>
      <c r="D71" s="1180"/>
      <c r="E71" s="1180"/>
      <c r="F71" s="1181"/>
      <c r="G71" s="1180"/>
      <c r="H71" s="1555"/>
      <c r="I71" s="1556">
        <f t="shared" ref="I71:I127" si="2">IF(H71=0,0,IF((H71&gt;=0.01),"1/100",IF((H71&gt;0.02),"1/200","1/1000")))</f>
        <v>0</v>
      </c>
      <c r="J71" s="1180"/>
      <c r="K71" s="1180"/>
      <c r="L71" s="1180"/>
      <c r="M71" s="1180"/>
      <c r="N71" s="1182"/>
      <c r="O71" s="1183"/>
      <c r="P71" s="1180"/>
      <c r="Q71" s="1180"/>
      <c r="R71" s="1180"/>
      <c r="S71" s="1182"/>
      <c r="T71" s="1184"/>
      <c r="U71" s="1184"/>
      <c r="V71" s="1184"/>
      <c r="W71" s="1184"/>
      <c r="X71" s="1184"/>
      <c r="Y71" s="1185">
        <f t="shared" si="1"/>
        <v>0</v>
      </c>
    </row>
    <row r="72" spans="1:25">
      <c r="A72" s="1175"/>
      <c r="B72" s="1180"/>
      <c r="C72" s="1180"/>
      <c r="D72" s="1180"/>
      <c r="E72" s="1180"/>
      <c r="F72" s="1181"/>
      <c r="G72" s="1180"/>
      <c r="H72" s="1555"/>
      <c r="I72" s="1556">
        <f t="shared" si="2"/>
        <v>0</v>
      </c>
      <c r="J72" s="1180"/>
      <c r="K72" s="1180"/>
      <c r="L72" s="1180"/>
      <c r="M72" s="1180"/>
      <c r="N72" s="1182"/>
      <c r="O72" s="1183"/>
      <c r="P72" s="1180"/>
      <c r="Q72" s="1180"/>
      <c r="R72" s="1180"/>
      <c r="S72" s="1182"/>
      <c r="T72" s="1184"/>
      <c r="U72" s="1184"/>
      <c r="V72" s="1184"/>
      <c r="W72" s="1184"/>
      <c r="X72" s="1184"/>
      <c r="Y72" s="1185">
        <f t="shared" si="1"/>
        <v>0</v>
      </c>
    </row>
    <row r="73" spans="1:25">
      <c r="A73" s="1175"/>
      <c r="B73" s="1180"/>
      <c r="C73" s="1180"/>
      <c r="D73" s="1180"/>
      <c r="E73" s="1180"/>
      <c r="F73" s="1181"/>
      <c r="G73" s="1180"/>
      <c r="H73" s="1555"/>
      <c r="I73" s="1556">
        <f t="shared" si="2"/>
        <v>0</v>
      </c>
      <c r="J73" s="1180"/>
      <c r="K73" s="1180"/>
      <c r="L73" s="1180"/>
      <c r="M73" s="1180"/>
      <c r="N73" s="1182"/>
      <c r="O73" s="1183"/>
      <c r="P73" s="1180"/>
      <c r="Q73" s="1180"/>
      <c r="R73" s="1180"/>
      <c r="S73" s="1182"/>
      <c r="T73" s="1184"/>
      <c r="U73" s="1184"/>
      <c r="V73" s="1184"/>
      <c r="W73" s="1184"/>
      <c r="X73" s="1184"/>
      <c r="Y73" s="1185">
        <f t="shared" si="1"/>
        <v>0</v>
      </c>
    </row>
    <row r="74" spans="1:25">
      <c r="A74" s="1175"/>
      <c r="B74" s="1180"/>
      <c r="C74" s="1180"/>
      <c r="D74" s="1180"/>
      <c r="E74" s="1180"/>
      <c r="F74" s="1181"/>
      <c r="G74" s="1180"/>
      <c r="H74" s="1555"/>
      <c r="I74" s="1556">
        <f t="shared" si="2"/>
        <v>0</v>
      </c>
      <c r="J74" s="1180"/>
      <c r="K74" s="1180"/>
      <c r="L74" s="1180"/>
      <c r="M74" s="1180"/>
      <c r="N74" s="1182"/>
      <c r="O74" s="1183"/>
      <c r="P74" s="1180"/>
      <c r="Q74" s="1180"/>
      <c r="R74" s="1180"/>
      <c r="S74" s="1182"/>
      <c r="T74" s="1184"/>
      <c r="U74" s="1184"/>
      <c r="V74" s="1184"/>
      <c r="W74" s="1184"/>
      <c r="X74" s="1184"/>
      <c r="Y74" s="1185">
        <f t="shared" si="1"/>
        <v>0</v>
      </c>
    </row>
    <row r="75" spans="1:25">
      <c r="A75" s="1175"/>
      <c r="B75" s="1180"/>
      <c r="C75" s="1180"/>
      <c r="D75" s="1180"/>
      <c r="E75" s="1180"/>
      <c r="F75" s="1181"/>
      <c r="G75" s="1180"/>
      <c r="H75" s="1555"/>
      <c r="I75" s="1556">
        <f t="shared" si="2"/>
        <v>0</v>
      </c>
      <c r="J75" s="1180"/>
      <c r="K75" s="1180"/>
      <c r="L75" s="1180"/>
      <c r="M75" s="1180"/>
      <c r="N75" s="1182"/>
      <c r="O75" s="1183"/>
      <c r="P75" s="1180"/>
      <c r="Q75" s="1180"/>
      <c r="R75" s="1180"/>
      <c r="S75" s="1182"/>
      <c r="T75" s="1184"/>
      <c r="U75" s="1184"/>
      <c r="V75" s="1184"/>
      <c r="W75" s="1184"/>
      <c r="X75" s="1184"/>
      <c r="Y75" s="1185">
        <f t="shared" si="1"/>
        <v>0</v>
      </c>
    </row>
    <row r="76" spans="1:25">
      <c r="A76" s="1175"/>
      <c r="B76" s="1180"/>
      <c r="C76" s="1180"/>
      <c r="D76" s="1180"/>
      <c r="E76" s="1180"/>
      <c r="F76" s="1181"/>
      <c r="G76" s="1180"/>
      <c r="H76" s="1555"/>
      <c r="I76" s="1556">
        <f t="shared" si="2"/>
        <v>0</v>
      </c>
      <c r="J76" s="1180"/>
      <c r="K76" s="1180"/>
      <c r="L76" s="1180"/>
      <c r="M76" s="1180"/>
      <c r="N76" s="1182"/>
      <c r="O76" s="1183"/>
      <c r="P76" s="1180"/>
      <c r="Q76" s="1180"/>
      <c r="R76" s="1180"/>
      <c r="S76" s="1182"/>
      <c r="T76" s="1184"/>
      <c r="U76" s="1184"/>
      <c r="V76" s="1184"/>
      <c r="W76" s="1184"/>
      <c r="X76" s="1184"/>
      <c r="Y76" s="1185">
        <f t="shared" si="1"/>
        <v>0</v>
      </c>
    </row>
    <row r="77" spans="1:25">
      <c r="A77" s="1175"/>
      <c r="B77" s="1180"/>
      <c r="C77" s="1180"/>
      <c r="D77" s="1180"/>
      <c r="E77" s="1180"/>
      <c r="F77" s="1181"/>
      <c r="G77" s="1180"/>
      <c r="H77" s="1555"/>
      <c r="I77" s="1556">
        <f t="shared" si="2"/>
        <v>0</v>
      </c>
      <c r="J77" s="1180"/>
      <c r="K77" s="1180"/>
      <c r="L77" s="1180"/>
      <c r="M77" s="1180"/>
      <c r="N77" s="1182"/>
      <c r="O77" s="1183"/>
      <c r="P77" s="1180"/>
      <c r="Q77" s="1180"/>
      <c r="R77" s="1180"/>
      <c r="S77" s="1182"/>
      <c r="T77" s="1184"/>
      <c r="U77" s="1184"/>
      <c r="V77" s="1184"/>
      <c r="W77" s="1184"/>
      <c r="X77" s="1184"/>
      <c r="Y77" s="1185">
        <f t="shared" si="1"/>
        <v>0</v>
      </c>
    </row>
    <row r="78" spans="1:25">
      <c r="A78" s="1175"/>
      <c r="B78" s="1180"/>
      <c r="C78" s="1180"/>
      <c r="D78" s="1180"/>
      <c r="E78" s="1180"/>
      <c r="F78" s="1181"/>
      <c r="G78" s="1180"/>
      <c r="H78" s="1555"/>
      <c r="I78" s="1556">
        <f t="shared" si="2"/>
        <v>0</v>
      </c>
      <c r="J78" s="1180"/>
      <c r="K78" s="1180"/>
      <c r="L78" s="1180"/>
      <c r="M78" s="1180"/>
      <c r="N78" s="1182"/>
      <c r="O78" s="1183"/>
      <c r="P78" s="1180"/>
      <c r="Q78" s="1180"/>
      <c r="R78" s="1180"/>
      <c r="S78" s="1182"/>
      <c r="T78" s="1184"/>
      <c r="U78" s="1184"/>
      <c r="V78" s="1184"/>
      <c r="W78" s="1184"/>
      <c r="X78" s="1184"/>
      <c r="Y78" s="1185">
        <f t="shared" si="1"/>
        <v>0</v>
      </c>
    </row>
    <row r="79" spans="1:25">
      <c r="A79" s="1175"/>
      <c r="B79" s="1180"/>
      <c r="C79" s="1180"/>
      <c r="D79" s="1180"/>
      <c r="E79" s="1180"/>
      <c r="F79" s="1181"/>
      <c r="G79" s="1180"/>
      <c r="H79" s="1555"/>
      <c r="I79" s="1556">
        <f t="shared" si="2"/>
        <v>0</v>
      </c>
      <c r="J79" s="1180"/>
      <c r="K79" s="1180"/>
      <c r="L79" s="1180"/>
      <c r="M79" s="1180"/>
      <c r="N79" s="1182"/>
      <c r="O79" s="1183"/>
      <c r="P79" s="1180"/>
      <c r="Q79" s="1180"/>
      <c r="R79" s="1180"/>
      <c r="S79" s="1182"/>
      <c r="T79" s="1184"/>
      <c r="U79" s="1184"/>
      <c r="V79" s="1184"/>
      <c r="W79" s="1184"/>
      <c r="X79" s="1184"/>
      <c r="Y79" s="1185">
        <f t="shared" si="1"/>
        <v>0</v>
      </c>
    </row>
    <row r="80" spans="1:25">
      <c r="A80" s="1175"/>
      <c r="B80" s="1180"/>
      <c r="C80" s="1180"/>
      <c r="D80" s="1180"/>
      <c r="E80" s="1180"/>
      <c r="F80" s="1181"/>
      <c r="G80" s="1180"/>
      <c r="H80" s="1555"/>
      <c r="I80" s="1556">
        <f t="shared" si="2"/>
        <v>0</v>
      </c>
      <c r="J80" s="1180"/>
      <c r="K80" s="1180"/>
      <c r="L80" s="1180"/>
      <c r="M80" s="1180"/>
      <c r="N80" s="1182"/>
      <c r="O80" s="1183"/>
      <c r="P80" s="1180"/>
      <c r="Q80" s="1180"/>
      <c r="R80" s="1180"/>
      <c r="S80" s="1182"/>
      <c r="T80" s="1184"/>
      <c r="U80" s="1184"/>
      <c r="V80" s="1184"/>
      <c r="W80" s="1184"/>
      <c r="X80" s="1184"/>
      <c r="Y80" s="1185">
        <f t="shared" si="1"/>
        <v>0</v>
      </c>
    </row>
    <row r="81" spans="1:25">
      <c r="A81" s="1175"/>
      <c r="B81" s="1180"/>
      <c r="C81" s="1180"/>
      <c r="D81" s="1180"/>
      <c r="E81" s="1180"/>
      <c r="F81" s="1181"/>
      <c r="G81" s="1180"/>
      <c r="H81" s="1555"/>
      <c r="I81" s="1556">
        <f t="shared" si="2"/>
        <v>0</v>
      </c>
      <c r="J81" s="1180"/>
      <c r="K81" s="1180"/>
      <c r="L81" s="1180"/>
      <c r="M81" s="1180"/>
      <c r="N81" s="1182"/>
      <c r="O81" s="1183"/>
      <c r="P81" s="1180"/>
      <c r="Q81" s="1180"/>
      <c r="R81" s="1180"/>
      <c r="S81" s="1182"/>
      <c r="T81" s="1184"/>
      <c r="U81" s="1184"/>
      <c r="V81" s="1184"/>
      <c r="W81" s="1184"/>
      <c r="X81" s="1184"/>
      <c r="Y81" s="1185">
        <f t="shared" si="1"/>
        <v>0</v>
      </c>
    </row>
    <row r="82" spans="1:25">
      <c r="A82" s="1175"/>
      <c r="B82" s="1180"/>
      <c r="C82" s="1180"/>
      <c r="D82" s="1180"/>
      <c r="E82" s="1180"/>
      <c r="F82" s="1181"/>
      <c r="G82" s="1180"/>
      <c r="H82" s="1555"/>
      <c r="I82" s="1556">
        <f t="shared" si="2"/>
        <v>0</v>
      </c>
      <c r="J82" s="1180"/>
      <c r="K82" s="1180"/>
      <c r="L82" s="1180"/>
      <c r="M82" s="1180"/>
      <c r="N82" s="1182"/>
      <c r="O82" s="1183"/>
      <c r="P82" s="1180"/>
      <c r="Q82" s="1180"/>
      <c r="R82" s="1180"/>
      <c r="S82" s="1182"/>
      <c r="T82" s="1184"/>
      <c r="U82" s="1184"/>
      <c r="V82" s="1184"/>
      <c r="W82" s="1184"/>
      <c r="X82" s="1184"/>
      <c r="Y82" s="1185">
        <f t="shared" si="1"/>
        <v>0</v>
      </c>
    </row>
    <row r="83" spans="1:25">
      <c r="A83" s="1175"/>
      <c r="B83" s="1180"/>
      <c r="C83" s="1180"/>
      <c r="D83" s="1180"/>
      <c r="E83" s="1180"/>
      <c r="F83" s="1181"/>
      <c r="G83" s="1180"/>
      <c r="H83" s="1555"/>
      <c r="I83" s="1556">
        <f t="shared" si="2"/>
        <v>0</v>
      </c>
      <c r="J83" s="1180"/>
      <c r="K83" s="1180"/>
      <c r="L83" s="1180"/>
      <c r="M83" s="1180"/>
      <c r="N83" s="1182"/>
      <c r="O83" s="1183"/>
      <c r="P83" s="1180"/>
      <c r="Q83" s="1180"/>
      <c r="R83" s="1180"/>
      <c r="S83" s="1182"/>
      <c r="T83" s="1184"/>
      <c r="U83" s="1184"/>
      <c r="V83" s="1184"/>
      <c r="W83" s="1184"/>
      <c r="X83" s="1184"/>
      <c r="Y83" s="1185">
        <f t="shared" si="1"/>
        <v>0</v>
      </c>
    </row>
    <row r="84" spans="1:25">
      <c r="A84" s="1175"/>
      <c r="B84" s="1180"/>
      <c r="C84" s="1180"/>
      <c r="D84" s="1180"/>
      <c r="E84" s="1180"/>
      <c r="F84" s="1181"/>
      <c r="G84" s="1180"/>
      <c r="H84" s="1555"/>
      <c r="I84" s="1556">
        <f t="shared" si="2"/>
        <v>0</v>
      </c>
      <c r="J84" s="1180"/>
      <c r="K84" s="1180"/>
      <c r="L84" s="1180"/>
      <c r="M84" s="1180"/>
      <c r="N84" s="1182"/>
      <c r="O84" s="1183"/>
      <c r="P84" s="1180"/>
      <c r="Q84" s="1180"/>
      <c r="R84" s="1180"/>
      <c r="S84" s="1182"/>
      <c r="T84" s="1184"/>
      <c r="U84" s="1184"/>
      <c r="V84" s="1184"/>
      <c r="W84" s="1184"/>
      <c r="X84" s="1184"/>
      <c r="Y84" s="1185">
        <f t="shared" si="1"/>
        <v>0</v>
      </c>
    </row>
    <row r="85" spans="1:25">
      <c r="A85" s="1175"/>
      <c r="B85" s="1180"/>
      <c r="C85" s="1180"/>
      <c r="D85" s="1180"/>
      <c r="E85" s="1180"/>
      <c r="F85" s="1181"/>
      <c r="G85" s="1180"/>
      <c r="H85" s="1555"/>
      <c r="I85" s="1556">
        <f t="shared" si="2"/>
        <v>0</v>
      </c>
      <c r="J85" s="1180"/>
      <c r="K85" s="1180"/>
      <c r="L85" s="1180"/>
      <c r="M85" s="1180"/>
      <c r="N85" s="1182"/>
      <c r="O85" s="1183"/>
      <c r="P85" s="1180"/>
      <c r="Q85" s="1180"/>
      <c r="R85" s="1180"/>
      <c r="S85" s="1182"/>
      <c r="T85" s="1184"/>
      <c r="U85" s="1184"/>
      <c r="V85" s="1184"/>
      <c r="W85" s="1184"/>
      <c r="X85" s="1184"/>
      <c r="Y85" s="1185">
        <f t="shared" si="1"/>
        <v>0</v>
      </c>
    </row>
    <row r="86" spans="1:25">
      <c r="A86" s="1175"/>
      <c r="B86" s="1180"/>
      <c r="C86" s="1180"/>
      <c r="D86" s="1180"/>
      <c r="E86" s="1180"/>
      <c r="F86" s="1181"/>
      <c r="G86" s="1180"/>
      <c r="H86" s="1555"/>
      <c r="I86" s="1556">
        <f t="shared" si="2"/>
        <v>0</v>
      </c>
      <c r="J86" s="1180"/>
      <c r="K86" s="1180"/>
      <c r="L86" s="1180"/>
      <c r="M86" s="1180"/>
      <c r="N86" s="1182"/>
      <c r="O86" s="1183"/>
      <c r="P86" s="1180"/>
      <c r="Q86" s="1180"/>
      <c r="R86" s="1180"/>
      <c r="S86" s="1182"/>
      <c r="T86" s="1184"/>
      <c r="U86" s="1184"/>
      <c r="V86" s="1184"/>
      <c r="W86" s="1184"/>
      <c r="X86" s="1184"/>
      <c r="Y86" s="1185">
        <f t="shared" si="1"/>
        <v>0</v>
      </c>
    </row>
    <row r="87" spans="1:25">
      <c r="A87" s="1175"/>
      <c r="B87" s="1180"/>
      <c r="C87" s="1180"/>
      <c r="D87" s="1180"/>
      <c r="E87" s="1180"/>
      <c r="F87" s="1181"/>
      <c r="G87" s="1180"/>
      <c r="H87" s="1555"/>
      <c r="I87" s="1556">
        <f t="shared" si="2"/>
        <v>0</v>
      </c>
      <c r="J87" s="1180"/>
      <c r="K87" s="1180"/>
      <c r="L87" s="1180"/>
      <c r="M87" s="1180"/>
      <c r="N87" s="1182"/>
      <c r="O87" s="1183"/>
      <c r="P87" s="1180"/>
      <c r="Q87" s="1180"/>
      <c r="R87" s="1180"/>
      <c r="S87" s="1182"/>
      <c r="T87" s="1184"/>
      <c r="U87" s="1184"/>
      <c r="V87" s="1184"/>
      <c r="W87" s="1184"/>
      <c r="X87" s="1184"/>
      <c r="Y87" s="1185">
        <f t="shared" si="1"/>
        <v>0</v>
      </c>
    </row>
    <row r="88" spans="1:25">
      <c r="A88" s="1175"/>
      <c r="B88" s="1180"/>
      <c r="C88" s="1180"/>
      <c r="D88" s="1180"/>
      <c r="E88" s="1180"/>
      <c r="F88" s="1181"/>
      <c r="G88" s="1180"/>
      <c r="H88" s="1555"/>
      <c r="I88" s="1556">
        <f t="shared" si="2"/>
        <v>0</v>
      </c>
      <c r="J88" s="1180"/>
      <c r="K88" s="1180"/>
      <c r="L88" s="1180"/>
      <c r="M88" s="1180"/>
      <c r="N88" s="1182"/>
      <c r="O88" s="1183"/>
      <c r="P88" s="1180"/>
      <c r="Q88" s="1180"/>
      <c r="R88" s="1180"/>
      <c r="S88" s="1182"/>
      <c r="T88" s="1184"/>
      <c r="U88" s="1184"/>
      <c r="V88" s="1184"/>
      <c r="W88" s="1184"/>
      <c r="X88" s="1184"/>
      <c r="Y88" s="1185">
        <f t="shared" si="1"/>
        <v>0</v>
      </c>
    </row>
    <row r="89" spans="1:25">
      <c r="A89" s="1175"/>
      <c r="B89" s="1180"/>
      <c r="C89" s="1180"/>
      <c r="D89" s="1180"/>
      <c r="E89" s="1180"/>
      <c r="F89" s="1181"/>
      <c r="G89" s="1180"/>
      <c r="H89" s="1555"/>
      <c r="I89" s="1556">
        <f t="shared" si="2"/>
        <v>0</v>
      </c>
      <c r="J89" s="1180"/>
      <c r="K89" s="1180"/>
      <c r="L89" s="1180"/>
      <c r="M89" s="1180"/>
      <c r="N89" s="1182"/>
      <c r="O89" s="1183"/>
      <c r="P89" s="1180"/>
      <c r="Q89" s="1180"/>
      <c r="R89" s="1180"/>
      <c r="S89" s="1182"/>
      <c r="T89" s="1184"/>
      <c r="U89" s="1184"/>
      <c r="V89" s="1184"/>
      <c r="W89" s="1184"/>
      <c r="X89" s="1184"/>
      <c r="Y89" s="1185">
        <f t="shared" si="1"/>
        <v>0</v>
      </c>
    </row>
    <row r="90" spans="1:25">
      <c r="A90" s="1175"/>
      <c r="B90" s="1180"/>
      <c r="C90" s="1180"/>
      <c r="D90" s="1180"/>
      <c r="E90" s="1180"/>
      <c r="F90" s="1181"/>
      <c r="G90" s="1180"/>
      <c r="H90" s="1555"/>
      <c r="I90" s="1556">
        <f t="shared" si="2"/>
        <v>0</v>
      </c>
      <c r="J90" s="1180"/>
      <c r="K90" s="1180"/>
      <c r="L90" s="1180"/>
      <c r="M90" s="1180"/>
      <c r="N90" s="1182"/>
      <c r="O90" s="1183"/>
      <c r="P90" s="1180"/>
      <c r="Q90" s="1180"/>
      <c r="R90" s="1180"/>
      <c r="S90" s="1182"/>
      <c r="T90" s="1184"/>
      <c r="U90" s="1184"/>
      <c r="V90" s="1184"/>
      <c r="W90" s="1184"/>
      <c r="X90" s="1184"/>
      <c r="Y90" s="1185">
        <f t="shared" si="1"/>
        <v>0</v>
      </c>
    </row>
    <row r="91" spans="1:25">
      <c r="A91" s="1175"/>
      <c r="B91" s="1180"/>
      <c r="C91" s="1180"/>
      <c r="D91" s="1180"/>
      <c r="E91" s="1180"/>
      <c r="F91" s="1181"/>
      <c r="G91" s="1180"/>
      <c r="H91" s="1555"/>
      <c r="I91" s="1556">
        <f t="shared" si="2"/>
        <v>0</v>
      </c>
      <c r="J91" s="1180"/>
      <c r="K91" s="1180"/>
      <c r="L91" s="1180"/>
      <c r="M91" s="1180"/>
      <c r="N91" s="1182"/>
      <c r="O91" s="1183"/>
      <c r="P91" s="1180"/>
      <c r="Q91" s="1180"/>
      <c r="R91" s="1180"/>
      <c r="S91" s="1182"/>
      <c r="T91" s="1184"/>
      <c r="U91" s="1184"/>
      <c r="V91" s="1184"/>
      <c r="W91" s="1184"/>
      <c r="X91" s="1184"/>
      <c r="Y91" s="1185">
        <f t="shared" si="1"/>
        <v>0</v>
      </c>
    </row>
    <row r="92" spans="1:25">
      <c r="A92" s="1175"/>
      <c r="B92" s="1180"/>
      <c r="C92" s="1180"/>
      <c r="D92" s="1180"/>
      <c r="E92" s="1180"/>
      <c r="F92" s="1181"/>
      <c r="G92" s="1180"/>
      <c r="H92" s="1555"/>
      <c r="I92" s="1556">
        <f t="shared" si="2"/>
        <v>0</v>
      </c>
      <c r="J92" s="1180"/>
      <c r="K92" s="1180"/>
      <c r="L92" s="1180"/>
      <c r="M92" s="1180"/>
      <c r="N92" s="1182"/>
      <c r="O92" s="1183"/>
      <c r="P92" s="1180"/>
      <c r="Q92" s="1180"/>
      <c r="R92" s="1180"/>
      <c r="S92" s="1182"/>
      <c r="T92" s="1184"/>
      <c r="U92" s="1184"/>
      <c r="V92" s="1184"/>
      <c r="W92" s="1184"/>
      <c r="X92" s="1184"/>
      <c r="Y92" s="1185">
        <f t="shared" si="1"/>
        <v>0</v>
      </c>
    </row>
    <row r="93" spans="1:25">
      <c r="A93" s="1175"/>
      <c r="B93" s="1180"/>
      <c r="C93" s="1180"/>
      <c r="D93" s="1180"/>
      <c r="E93" s="1180"/>
      <c r="F93" s="1181"/>
      <c r="G93" s="1180"/>
      <c r="H93" s="1555"/>
      <c r="I93" s="1556">
        <f t="shared" si="2"/>
        <v>0</v>
      </c>
      <c r="J93" s="1180"/>
      <c r="K93" s="1180"/>
      <c r="L93" s="1180"/>
      <c r="M93" s="1180"/>
      <c r="N93" s="1182"/>
      <c r="O93" s="1183"/>
      <c r="P93" s="1180"/>
      <c r="Q93" s="1180"/>
      <c r="R93" s="1180"/>
      <c r="S93" s="1182"/>
      <c r="T93" s="1184"/>
      <c r="U93" s="1184"/>
      <c r="V93" s="1184"/>
      <c r="W93" s="1184"/>
      <c r="X93" s="1184"/>
      <c r="Y93" s="1185">
        <f t="shared" si="1"/>
        <v>0</v>
      </c>
    </row>
    <row r="94" spans="1:25">
      <c r="A94" s="1175"/>
      <c r="B94" s="1180"/>
      <c r="C94" s="1180"/>
      <c r="D94" s="1180"/>
      <c r="E94" s="1180"/>
      <c r="F94" s="1181"/>
      <c r="G94" s="1180"/>
      <c r="H94" s="1555"/>
      <c r="I94" s="1556">
        <f t="shared" si="2"/>
        <v>0</v>
      </c>
      <c r="J94" s="1180"/>
      <c r="K94" s="1180"/>
      <c r="L94" s="1180"/>
      <c r="M94" s="1180"/>
      <c r="N94" s="1182"/>
      <c r="O94" s="1183"/>
      <c r="P94" s="1180"/>
      <c r="Q94" s="1180"/>
      <c r="R94" s="1180"/>
      <c r="S94" s="1182"/>
      <c r="T94" s="1184"/>
      <c r="U94" s="1184"/>
      <c r="V94" s="1184"/>
      <c r="W94" s="1184"/>
      <c r="X94" s="1184"/>
      <c r="Y94" s="1185">
        <f t="shared" si="1"/>
        <v>0</v>
      </c>
    </row>
    <row r="95" spans="1:25">
      <c r="A95" s="1175"/>
      <c r="B95" s="1180"/>
      <c r="C95" s="1180"/>
      <c r="D95" s="1180"/>
      <c r="E95" s="1180"/>
      <c r="F95" s="1181"/>
      <c r="G95" s="1180"/>
      <c r="H95" s="1555"/>
      <c r="I95" s="1556">
        <f t="shared" si="2"/>
        <v>0</v>
      </c>
      <c r="J95" s="1180"/>
      <c r="K95" s="1180"/>
      <c r="L95" s="1180"/>
      <c r="M95" s="1180"/>
      <c r="N95" s="1182"/>
      <c r="O95" s="1183"/>
      <c r="P95" s="1180"/>
      <c r="Q95" s="1180"/>
      <c r="R95" s="1180"/>
      <c r="S95" s="1182"/>
      <c r="T95" s="1184"/>
      <c r="U95" s="1184"/>
      <c r="V95" s="1184"/>
      <c r="W95" s="1184"/>
      <c r="X95" s="1184"/>
      <c r="Y95" s="1185">
        <f t="shared" si="1"/>
        <v>0</v>
      </c>
    </row>
    <row r="96" spans="1:25">
      <c r="A96" s="1175"/>
      <c r="B96" s="1180"/>
      <c r="C96" s="1180"/>
      <c r="D96" s="1180"/>
      <c r="E96" s="1180"/>
      <c r="F96" s="1181"/>
      <c r="G96" s="1180"/>
      <c r="H96" s="1555"/>
      <c r="I96" s="1556">
        <f t="shared" si="2"/>
        <v>0</v>
      </c>
      <c r="J96" s="1180"/>
      <c r="K96" s="1180"/>
      <c r="L96" s="1180"/>
      <c r="M96" s="1180"/>
      <c r="N96" s="1182"/>
      <c r="O96" s="1183"/>
      <c r="P96" s="1180"/>
      <c r="Q96" s="1180"/>
      <c r="R96" s="1180"/>
      <c r="S96" s="1182"/>
      <c r="T96" s="1184"/>
      <c r="U96" s="1184"/>
      <c r="V96" s="1184"/>
      <c r="W96" s="1184"/>
      <c r="X96" s="1184"/>
      <c r="Y96" s="1185">
        <f t="shared" si="1"/>
        <v>0</v>
      </c>
    </row>
    <row r="97" spans="1:25">
      <c r="A97" s="1175"/>
      <c r="B97" s="1180"/>
      <c r="C97" s="1180"/>
      <c r="D97" s="1180"/>
      <c r="E97" s="1180"/>
      <c r="F97" s="1181"/>
      <c r="G97" s="1180"/>
      <c r="H97" s="1555"/>
      <c r="I97" s="1556">
        <f t="shared" si="2"/>
        <v>0</v>
      </c>
      <c r="J97" s="1180"/>
      <c r="K97" s="1180"/>
      <c r="L97" s="1180"/>
      <c r="M97" s="1180"/>
      <c r="N97" s="1182"/>
      <c r="O97" s="1183"/>
      <c r="P97" s="1180"/>
      <c r="Q97" s="1180"/>
      <c r="R97" s="1180"/>
      <c r="S97" s="1182"/>
      <c r="T97" s="1184"/>
      <c r="U97" s="1184"/>
      <c r="V97" s="1184"/>
      <c r="W97" s="1184"/>
      <c r="X97" s="1184"/>
      <c r="Y97" s="1185">
        <f t="shared" si="1"/>
        <v>0</v>
      </c>
    </row>
    <row r="98" spans="1:25">
      <c r="A98" s="1175"/>
      <c r="B98" s="1180"/>
      <c r="C98" s="1180"/>
      <c r="D98" s="1180"/>
      <c r="E98" s="1180"/>
      <c r="F98" s="1181"/>
      <c r="G98" s="1180"/>
      <c r="H98" s="1555"/>
      <c r="I98" s="1556">
        <f t="shared" si="2"/>
        <v>0</v>
      </c>
      <c r="J98" s="1180"/>
      <c r="K98" s="1180"/>
      <c r="L98" s="1180"/>
      <c r="M98" s="1180"/>
      <c r="N98" s="1182"/>
      <c r="O98" s="1183"/>
      <c r="P98" s="1180"/>
      <c r="Q98" s="1180"/>
      <c r="R98" s="1180"/>
      <c r="S98" s="1182"/>
      <c r="T98" s="1184"/>
      <c r="U98" s="1184"/>
      <c r="V98" s="1184"/>
      <c r="W98" s="1184"/>
      <c r="X98" s="1184"/>
      <c r="Y98" s="1185">
        <f t="shared" si="1"/>
        <v>0</v>
      </c>
    </row>
    <row r="99" spans="1:25">
      <c r="A99" s="1175"/>
      <c r="B99" s="1180"/>
      <c r="C99" s="1180"/>
      <c r="D99" s="1180"/>
      <c r="E99" s="1180"/>
      <c r="F99" s="1181"/>
      <c r="G99" s="1180"/>
      <c r="H99" s="1555"/>
      <c r="I99" s="1556">
        <f t="shared" si="2"/>
        <v>0</v>
      </c>
      <c r="J99" s="1180"/>
      <c r="K99" s="1180"/>
      <c r="L99" s="1180"/>
      <c r="M99" s="1180"/>
      <c r="N99" s="1182"/>
      <c r="O99" s="1183"/>
      <c r="P99" s="1180"/>
      <c r="Q99" s="1180"/>
      <c r="R99" s="1180"/>
      <c r="S99" s="1182"/>
      <c r="T99" s="1184"/>
      <c r="U99" s="1184"/>
      <c r="V99" s="1184"/>
      <c r="W99" s="1184"/>
      <c r="X99" s="1184"/>
      <c r="Y99" s="1185">
        <f t="shared" si="1"/>
        <v>0</v>
      </c>
    </row>
    <row r="100" spans="1:25">
      <c r="A100" s="1175"/>
      <c r="B100" s="1180"/>
      <c r="C100" s="1180"/>
      <c r="D100" s="1180"/>
      <c r="E100" s="1180"/>
      <c r="F100" s="1181"/>
      <c r="G100" s="1180"/>
      <c r="H100" s="1555"/>
      <c r="I100" s="1556">
        <f t="shared" si="2"/>
        <v>0</v>
      </c>
      <c r="J100" s="1180"/>
      <c r="K100" s="1180"/>
      <c r="L100" s="1180"/>
      <c r="M100" s="1180"/>
      <c r="N100" s="1182"/>
      <c r="O100" s="1183"/>
      <c r="P100" s="1180"/>
      <c r="Q100" s="1180"/>
      <c r="R100" s="1180"/>
      <c r="S100" s="1182"/>
      <c r="T100" s="1184"/>
      <c r="U100" s="1184"/>
      <c r="V100" s="1184"/>
      <c r="W100" s="1184"/>
      <c r="X100" s="1184"/>
      <c r="Y100" s="1185">
        <f t="shared" si="1"/>
        <v>0</v>
      </c>
    </row>
    <row r="101" spans="1:25">
      <c r="A101" s="1175"/>
      <c r="B101" s="1180"/>
      <c r="C101" s="1180"/>
      <c r="D101" s="1180"/>
      <c r="E101" s="1180"/>
      <c r="F101" s="1181"/>
      <c r="G101" s="1180"/>
      <c r="H101" s="1555"/>
      <c r="I101" s="1556">
        <f t="shared" si="2"/>
        <v>0</v>
      </c>
      <c r="J101" s="1180"/>
      <c r="K101" s="1180"/>
      <c r="L101" s="1180"/>
      <c r="M101" s="1180"/>
      <c r="N101" s="1182"/>
      <c r="O101" s="1183"/>
      <c r="P101" s="1180"/>
      <c r="Q101" s="1180"/>
      <c r="R101" s="1180"/>
      <c r="S101" s="1182"/>
      <c r="T101" s="1184"/>
      <c r="U101" s="1184"/>
      <c r="V101" s="1184"/>
      <c r="W101" s="1184"/>
      <c r="X101" s="1184"/>
      <c r="Y101" s="1185">
        <f t="shared" si="1"/>
        <v>0</v>
      </c>
    </row>
    <row r="102" spans="1:25">
      <c r="A102" s="1175"/>
      <c r="B102" s="1180"/>
      <c r="C102" s="1180"/>
      <c r="D102" s="1180"/>
      <c r="E102" s="1180"/>
      <c r="F102" s="1181"/>
      <c r="G102" s="1180"/>
      <c r="H102" s="1555"/>
      <c r="I102" s="1556">
        <f t="shared" si="2"/>
        <v>0</v>
      </c>
      <c r="J102" s="1180"/>
      <c r="K102" s="1180"/>
      <c r="L102" s="1180"/>
      <c r="M102" s="1180"/>
      <c r="N102" s="1182"/>
      <c r="O102" s="1183"/>
      <c r="P102" s="1180"/>
      <c r="Q102" s="1180"/>
      <c r="R102" s="1180"/>
      <c r="S102" s="1182"/>
      <c r="T102" s="1184"/>
      <c r="U102" s="1184"/>
      <c r="V102" s="1184"/>
      <c r="W102" s="1184"/>
      <c r="X102" s="1184"/>
      <c r="Y102" s="1185">
        <f t="shared" si="1"/>
        <v>0</v>
      </c>
    </row>
    <row r="103" spans="1:25">
      <c r="A103" s="1175"/>
      <c r="B103" s="1180"/>
      <c r="C103" s="1180"/>
      <c r="D103" s="1180"/>
      <c r="E103" s="1180"/>
      <c r="F103" s="1181"/>
      <c r="G103" s="1180"/>
      <c r="H103" s="1555"/>
      <c r="I103" s="1556">
        <f t="shared" si="2"/>
        <v>0</v>
      </c>
      <c r="J103" s="1180"/>
      <c r="K103" s="1180"/>
      <c r="L103" s="1180"/>
      <c r="M103" s="1180"/>
      <c r="N103" s="1182"/>
      <c r="O103" s="1183"/>
      <c r="P103" s="1180"/>
      <c r="Q103" s="1180"/>
      <c r="R103" s="1180"/>
      <c r="S103" s="1182"/>
      <c r="T103" s="1184"/>
      <c r="U103" s="1184"/>
      <c r="V103" s="1184"/>
      <c r="W103" s="1184"/>
      <c r="X103" s="1184"/>
      <c r="Y103" s="1185">
        <f t="shared" si="1"/>
        <v>0</v>
      </c>
    </row>
    <row r="104" spans="1:25">
      <c r="A104" s="1175"/>
      <c r="B104" s="1180"/>
      <c r="C104" s="1180"/>
      <c r="D104" s="1180"/>
      <c r="E104" s="1180"/>
      <c r="F104" s="1181"/>
      <c r="G104" s="1180"/>
      <c r="H104" s="1555"/>
      <c r="I104" s="1556">
        <f t="shared" si="2"/>
        <v>0</v>
      </c>
      <c r="J104" s="1180"/>
      <c r="K104" s="1180"/>
      <c r="L104" s="1180"/>
      <c r="M104" s="1180"/>
      <c r="N104" s="1182"/>
      <c r="O104" s="1183"/>
      <c r="P104" s="1180"/>
      <c r="Q104" s="1180"/>
      <c r="R104" s="1180"/>
      <c r="S104" s="1182"/>
      <c r="T104" s="1184"/>
      <c r="U104" s="1184"/>
      <c r="V104" s="1184"/>
      <c r="W104" s="1184"/>
      <c r="X104" s="1184"/>
      <c r="Y104" s="1185">
        <f t="shared" si="1"/>
        <v>0</v>
      </c>
    </row>
    <row r="105" spans="1:25">
      <c r="A105" s="1175"/>
      <c r="B105" s="1180"/>
      <c r="C105" s="1180"/>
      <c r="D105" s="1180"/>
      <c r="E105" s="1180"/>
      <c r="F105" s="1181"/>
      <c r="G105" s="1180"/>
      <c r="H105" s="1555"/>
      <c r="I105" s="1556">
        <f t="shared" si="2"/>
        <v>0</v>
      </c>
      <c r="J105" s="1180"/>
      <c r="K105" s="1180"/>
      <c r="L105" s="1180"/>
      <c r="M105" s="1180"/>
      <c r="N105" s="1182"/>
      <c r="O105" s="1183"/>
      <c r="P105" s="1180"/>
      <c r="Q105" s="1180"/>
      <c r="R105" s="1180"/>
      <c r="S105" s="1182"/>
      <c r="T105" s="1184"/>
      <c r="U105" s="1184"/>
      <c r="V105" s="1184"/>
      <c r="W105" s="1184"/>
      <c r="X105" s="1184"/>
      <c r="Y105" s="1185">
        <f t="shared" si="1"/>
        <v>0</v>
      </c>
    </row>
    <row r="106" spans="1:25">
      <c r="A106" s="1175"/>
      <c r="B106" s="1180"/>
      <c r="C106" s="1180"/>
      <c r="D106" s="1180"/>
      <c r="E106" s="1180"/>
      <c r="F106" s="1181"/>
      <c r="G106" s="1180"/>
      <c r="H106" s="1555"/>
      <c r="I106" s="1556">
        <f t="shared" si="2"/>
        <v>0</v>
      </c>
      <c r="J106" s="1180"/>
      <c r="K106" s="1180"/>
      <c r="L106" s="1180"/>
      <c r="M106" s="1180"/>
      <c r="N106" s="1182"/>
      <c r="O106" s="1183"/>
      <c r="P106" s="1180"/>
      <c r="Q106" s="1180"/>
      <c r="R106" s="1180"/>
      <c r="S106" s="1182"/>
      <c r="T106" s="1184"/>
      <c r="U106" s="1184"/>
      <c r="V106" s="1184"/>
      <c r="W106" s="1184"/>
      <c r="X106" s="1184"/>
      <c r="Y106" s="1185">
        <f t="shared" si="1"/>
        <v>0</v>
      </c>
    </row>
    <row r="107" spans="1:25">
      <c r="A107" s="1175"/>
      <c r="B107" s="1180"/>
      <c r="C107" s="1180"/>
      <c r="D107" s="1180"/>
      <c r="E107" s="1180"/>
      <c r="F107" s="1181"/>
      <c r="G107" s="1180"/>
      <c r="H107" s="1555"/>
      <c r="I107" s="1556">
        <f t="shared" si="2"/>
        <v>0</v>
      </c>
      <c r="J107" s="1180"/>
      <c r="K107" s="1180"/>
      <c r="L107" s="1180"/>
      <c r="M107" s="1180"/>
      <c r="N107" s="1182"/>
      <c r="O107" s="1183"/>
      <c r="P107" s="1180"/>
      <c r="Q107" s="1180"/>
      <c r="R107" s="1180"/>
      <c r="S107" s="1182"/>
      <c r="T107" s="1184"/>
      <c r="U107" s="1184"/>
      <c r="V107" s="1184"/>
      <c r="W107" s="1184"/>
      <c r="X107" s="1184"/>
      <c r="Y107" s="1185">
        <f t="shared" si="1"/>
        <v>0</v>
      </c>
    </row>
    <row r="108" spans="1:25">
      <c r="A108" s="1175"/>
      <c r="B108" s="1180"/>
      <c r="C108" s="1180"/>
      <c r="D108" s="1180"/>
      <c r="E108" s="1180"/>
      <c r="F108" s="1181"/>
      <c r="G108" s="1180"/>
      <c r="H108" s="1555"/>
      <c r="I108" s="1556">
        <f t="shared" si="2"/>
        <v>0</v>
      </c>
      <c r="J108" s="1180"/>
      <c r="K108" s="1180"/>
      <c r="L108" s="1180"/>
      <c r="M108" s="1180"/>
      <c r="N108" s="1182"/>
      <c r="O108" s="1183"/>
      <c r="P108" s="1180"/>
      <c r="Q108" s="1180"/>
      <c r="R108" s="1180"/>
      <c r="S108" s="1182"/>
      <c r="T108" s="1184"/>
      <c r="U108" s="1184"/>
      <c r="V108" s="1184"/>
      <c r="W108" s="1184"/>
      <c r="X108" s="1184"/>
      <c r="Y108" s="1185">
        <f t="shared" si="1"/>
        <v>0</v>
      </c>
    </row>
    <row r="109" spans="1:25">
      <c r="A109" s="1175"/>
      <c r="B109" s="1180"/>
      <c r="C109" s="1180"/>
      <c r="D109" s="1180"/>
      <c r="E109" s="1180"/>
      <c r="F109" s="1181"/>
      <c r="G109" s="1180"/>
      <c r="H109" s="1555"/>
      <c r="I109" s="1556">
        <f t="shared" si="2"/>
        <v>0</v>
      </c>
      <c r="J109" s="1180"/>
      <c r="K109" s="1180"/>
      <c r="L109" s="1180"/>
      <c r="M109" s="1180"/>
      <c r="N109" s="1182"/>
      <c r="O109" s="1183"/>
      <c r="P109" s="1180"/>
      <c r="Q109" s="1180"/>
      <c r="R109" s="1180"/>
      <c r="S109" s="1182"/>
      <c r="T109" s="1184"/>
      <c r="U109" s="1184"/>
      <c r="V109" s="1184"/>
      <c r="W109" s="1184"/>
      <c r="X109" s="1184"/>
      <c r="Y109" s="1185">
        <f t="shared" si="1"/>
        <v>0</v>
      </c>
    </row>
    <row r="110" spans="1:25">
      <c r="A110" s="1175"/>
      <c r="B110" s="1180"/>
      <c r="C110" s="1180"/>
      <c r="D110" s="1180"/>
      <c r="E110" s="1180"/>
      <c r="F110" s="1181"/>
      <c r="G110" s="1180"/>
      <c r="H110" s="1555"/>
      <c r="I110" s="1556">
        <f t="shared" si="2"/>
        <v>0</v>
      </c>
      <c r="J110" s="1180"/>
      <c r="K110" s="1180"/>
      <c r="L110" s="1180"/>
      <c r="M110" s="1180"/>
      <c r="N110" s="1182"/>
      <c r="O110" s="1183"/>
      <c r="P110" s="1180"/>
      <c r="Q110" s="1180"/>
      <c r="R110" s="1180"/>
      <c r="S110" s="1182"/>
      <c r="T110" s="1184"/>
      <c r="U110" s="1184"/>
      <c r="V110" s="1184"/>
      <c r="W110" s="1184"/>
      <c r="X110" s="1184"/>
      <c r="Y110" s="1185">
        <f t="shared" si="1"/>
        <v>0</v>
      </c>
    </row>
    <row r="111" spans="1:25">
      <c r="A111" s="1175"/>
      <c r="B111" s="1180"/>
      <c r="C111" s="1180"/>
      <c r="D111" s="1180"/>
      <c r="E111" s="1180"/>
      <c r="F111" s="1181"/>
      <c r="G111" s="1180"/>
      <c r="H111" s="1555"/>
      <c r="I111" s="1556">
        <f t="shared" si="2"/>
        <v>0</v>
      </c>
      <c r="J111" s="1180"/>
      <c r="K111" s="1180"/>
      <c r="L111" s="1180"/>
      <c r="M111" s="1180"/>
      <c r="N111" s="1182"/>
      <c r="O111" s="1183"/>
      <c r="P111" s="1180"/>
      <c r="Q111" s="1180"/>
      <c r="R111" s="1180"/>
      <c r="S111" s="1182"/>
      <c r="T111" s="1184"/>
      <c r="U111" s="1184"/>
      <c r="V111" s="1184"/>
      <c r="W111" s="1184"/>
      <c r="X111" s="1184"/>
      <c r="Y111" s="1185">
        <f t="shared" si="1"/>
        <v>0</v>
      </c>
    </row>
    <row r="112" spans="1:25">
      <c r="A112" s="1175"/>
      <c r="B112" s="1180"/>
      <c r="C112" s="1180"/>
      <c r="D112" s="1180"/>
      <c r="E112" s="1180"/>
      <c r="F112" s="1181"/>
      <c r="G112" s="1180"/>
      <c r="H112" s="1555"/>
      <c r="I112" s="1556">
        <f t="shared" si="2"/>
        <v>0</v>
      </c>
      <c r="J112" s="1180"/>
      <c r="K112" s="1180"/>
      <c r="L112" s="1180"/>
      <c r="M112" s="1180"/>
      <c r="N112" s="1182"/>
      <c r="O112" s="1183"/>
      <c r="P112" s="1180"/>
      <c r="Q112" s="1180"/>
      <c r="R112" s="1180"/>
      <c r="S112" s="1182"/>
      <c r="T112" s="1184"/>
      <c r="U112" s="1184"/>
      <c r="V112" s="1184"/>
      <c r="W112" s="1184"/>
      <c r="X112" s="1184"/>
      <c r="Y112" s="1185">
        <f t="shared" si="1"/>
        <v>0</v>
      </c>
    </row>
    <row r="113" spans="1:25">
      <c r="A113" s="1175"/>
      <c r="B113" s="1180"/>
      <c r="C113" s="1180"/>
      <c r="D113" s="1180"/>
      <c r="E113" s="1180"/>
      <c r="F113" s="1181"/>
      <c r="G113" s="1180"/>
      <c r="H113" s="1555"/>
      <c r="I113" s="1556">
        <f t="shared" si="2"/>
        <v>0</v>
      </c>
      <c r="J113" s="1180"/>
      <c r="K113" s="1180"/>
      <c r="L113" s="1180"/>
      <c r="M113" s="1180"/>
      <c r="N113" s="1182"/>
      <c r="O113" s="1183"/>
      <c r="P113" s="1180"/>
      <c r="Q113" s="1180"/>
      <c r="R113" s="1180"/>
      <c r="S113" s="1182"/>
      <c r="T113" s="1184"/>
      <c r="U113" s="1184"/>
      <c r="V113" s="1184"/>
      <c r="W113" s="1184"/>
      <c r="X113" s="1184"/>
      <c r="Y113" s="1185">
        <f t="shared" si="1"/>
        <v>0</v>
      </c>
    </row>
    <row r="114" spans="1:25">
      <c r="A114" s="1175"/>
      <c r="B114" s="1180"/>
      <c r="C114" s="1180"/>
      <c r="D114" s="1180"/>
      <c r="E114" s="1180"/>
      <c r="F114" s="1181"/>
      <c r="G114" s="1180"/>
      <c r="H114" s="1555"/>
      <c r="I114" s="1556">
        <f t="shared" si="2"/>
        <v>0</v>
      </c>
      <c r="J114" s="1180"/>
      <c r="K114" s="1180"/>
      <c r="L114" s="1180"/>
      <c r="M114" s="1180"/>
      <c r="N114" s="1182"/>
      <c r="O114" s="1183"/>
      <c r="P114" s="1180"/>
      <c r="Q114" s="1180"/>
      <c r="R114" s="1180"/>
      <c r="S114" s="1182"/>
      <c r="T114" s="1184"/>
      <c r="U114" s="1184"/>
      <c r="V114" s="1184"/>
      <c r="W114" s="1184"/>
      <c r="X114" s="1184"/>
      <c r="Y114" s="1185">
        <f t="shared" si="1"/>
        <v>0</v>
      </c>
    </row>
    <row r="115" spans="1:25">
      <c r="A115" s="1175"/>
      <c r="B115" s="1180"/>
      <c r="C115" s="1180"/>
      <c r="D115" s="1180"/>
      <c r="E115" s="1180"/>
      <c r="F115" s="1181"/>
      <c r="G115" s="1180"/>
      <c r="H115" s="1555"/>
      <c r="I115" s="1556">
        <f t="shared" si="2"/>
        <v>0</v>
      </c>
      <c r="J115" s="1180"/>
      <c r="K115" s="1180"/>
      <c r="L115" s="1180"/>
      <c r="M115" s="1180"/>
      <c r="N115" s="1182"/>
      <c r="O115" s="1183"/>
      <c r="P115" s="1180"/>
      <c r="Q115" s="1180"/>
      <c r="R115" s="1180"/>
      <c r="S115" s="1182"/>
      <c r="T115" s="1184"/>
      <c r="U115" s="1184"/>
      <c r="V115" s="1184"/>
      <c r="W115" s="1184"/>
      <c r="X115" s="1184"/>
      <c r="Y115" s="1185">
        <f t="shared" si="1"/>
        <v>0</v>
      </c>
    </row>
    <row r="116" spans="1:25">
      <c r="A116" s="1175"/>
      <c r="B116" s="1180"/>
      <c r="C116" s="1180"/>
      <c r="D116" s="1180"/>
      <c r="E116" s="1180"/>
      <c r="F116" s="1181"/>
      <c r="G116" s="1180"/>
      <c r="H116" s="1555"/>
      <c r="I116" s="1556">
        <f t="shared" si="2"/>
        <v>0</v>
      </c>
      <c r="J116" s="1180"/>
      <c r="K116" s="1180"/>
      <c r="L116" s="1180"/>
      <c r="M116" s="1180"/>
      <c r="N116" s="1182"/>
      <c r="O116" s="1183"/>
      <c r="P116" s="1180"/>
      <c r="Q116" s="1180"/>
      <c r="R116" s="1180"/>
      <c r="S116" s="1182"/>
      <c r="T116" s="1184"/>
      <c r="U116" s="1184"/>
      <c r="V116" s="1184"/>
      <c r="W116" s="1184"/>
      <c r="X116" s="1184"/>
      <c r="Y116" s="1185">
        <f t="shared" si="1"/>
        <v>0</v>
      </c>
    </row>
    <row r="117" spans="1:25">
      <c r="A117" s="1175"/>
      <c r="B117" s="1180"/>
      <c r="C117" s="1180"/>
      <c r="D117" s="1180"/>
      <c r="E117" s="1180"/>
      <c r="F117" s="1181"/>
      <c r="G117" s="1180"/>
      <c r="H117" s="1555"/>
      <c r="I117" s="1556">
        <f t="shared" si="2"/>
        <v>0</v>
      </c>
      <c r="J117" s="1180"/>
      <c r="K117" s="1180"/>
      <c r="L117" s="1180"/>
      <c r="M117" s="1180"/>
      <c r="N117" s="1182"/>
      <c r="O117" s="1183"/>
      <c r="P117" s="1180"/>
      <c r="Q117" s="1180"/>
      <c r="R117" s="1180"/>
      <c r="S117" s="1182"/>
      <c r="T117" s="1184"/>
      <c r="U117" s="1184"/>
      <c r="V117" s="1184"/>
      <c r="W117" s="1184"/>
      <c r="X117" s="1184"/>
      <c r="Y117" s="1185">
        <f t="shared" si="1"/>
        <v>0</v>
      </c>
    </row>
    <row r="118" spans="1:25">
      <c r="A118" s="1175"/>
      <c r="B118" s="1180"/>
      <c r="C118" s="1180"/>
      <c r="D118" s="1180"/>
      <c r="E118" s="1180"/>
      <c r="F118" s="1181"/>
      <c r="G118" s="1180"/>
      <c r="H118" s="1555"/>
      <c r="I118" s="1556">
        <f t="shared" si="2"/>
        <v>0</v>
      </c>
      <c r="J118" s="1180"/>
      <c r="K118" s="1180"/>
      <c r="L118" s="1180"/>
      <c r="M118" s="1180"/>
      <c r="N118" s="1182"/>
      <c r="O118" s="1183"/>
      <c r="P118" s="1180"/>
      <c r="Q118" s="1180"/>
      <c r="R118" s="1180"/>
      <c r="S118" s="1182"/>
      <c r="T118" s="1184"/>
      <c r="U118" s="1184"/>
      <c r="V118" s="1184"/>
      <c r="W118" s="1184"/>
      <c r="X118" s="1184"/>
      <c r="Y118" s="1185">
        <f t="shared" si="1"/>
        <v>0</v>
      </c>
    </row>
    <row r="119" spans="1:25">
      <c r="A119" s="1175"/>
      <c r="B119" s="1180"/>
      <c r="C119" s="1180"/>
      <c r="D119" s="1180"/>
      <c r="E119" s="1180"/>
      <c r="F119" s="1181"/>
      <c r="G119" s="1180"/>
      <c r="H119" s="1555"/>
      <c r="I119" s="1556">
        <f t="shared" si="2"/>
        <v>0</v>
      </c>
      <c r="J119" s="1180"/>
      <c r="K119" s="1180"/>
      <c r="L119" s="1180"/>
      <c r="M119" s="1180"/>
      <c r="N119" s="1182"/>
      <c r="O119" s="1183"/>
      <c r="P119" s="1180"/>
      <c r="Q119" s="1180"/>
      <c r="R119" s="1180"/>
      <c r="S119" s="1182"/>
      <c r="T119" s="1184"/>
      <c r="U119" s="1184"/>
      <c r="V119" s="1184"/>
      <c r="W119" s="1184"/>
      <c r="X119" s="1184"/>
      <c r="Y119" s="1185">
        <f t="shared" si="1"/>
        <v>0</v>
      </c>
    </row>
    <row r="120" spans="1:25">
      <c r="A120" s="1175"/>
      <c r="B120" s="1180"/>
      <c r="C120" s="1180"/>
      <c r="D120" s="1180"/>
      <c r="E120" s="1180"/>
      <c r="F120" s="1181"/>
      <c r="G120" s="1180"/>
      <c r="H120" s="1555"/>
      <c r="I120" s="1556">
        <f t="shared" si="2"/>
        <v>0</v>
      </c>
      <c r="J120" s="1180"/>
      <c r="K120" s="1180"/>
      <c r="L120" s="1180"/>
      <c r="M120" s="1180"/>
      <c r="N120" s="1182"/>
      <c r="O120" s="1183"/>
      <c r="P120" s="1180"/>
      <c r="Q120" s="1180"/>
      <c r="R120" s="1180"/>
      <c r="S120" s="1182"/>
      <c r="T120" s="1184"/>
      <c r="U120" s="1184"/>
      <c r="V120" s="1184"/>
      <c r="W120" s="1184"/>
      <c r="X120" s="1184"/>
      <c r="Y120" s="1185">
        <f t="shared" si="1"/>
        <v>0</v>
      </c>
    </row>
    <row r="121" spans="1:25">
      <c r="A121" s="1175"/>
      <c r="B121" s="1180"/>
      <c r="C121" s="1180"/>
      <c r="D121" s="1180"/>
      <c r="E121" s="1180"/>
      <c r="F121" s="1181"/>
      <c r="G121" s="1180"/>
      <c r="H121" s="1555"/>
      <c r="I121" s="1556">
        <f t="shared" si="2"/>
        <v>0</v>
      </c>
      <c r="J121" s="1180"/>
      <c r="K121" s="1180"/>
      <c r="L121" s="1180"/>
      <c r="M121" s="1180"/>
      <c r="N121" s="1182"/>
      <c r="O121" s="1183"/>
      <c r="P121" s="1180"/>
      <c r="Q121" s="1180"/>
      <c r="R121" s="1180"/>
      <c r="S121" s="1182"/>
      <c r="T121" s="1184"/>
      <c r="U121" s="1184"/>
      <c r="V121" s="1184"/>
      <c r="W121" s="1184"/>
      <c r="X121" s="1184"/>
      <c r="Y121" s="1185">
        <f t="shared" si="1"/>
        <v>0</v>
      </c>
    </row>
    <row r="122" spans="1:25">
      <c r="A122" s="1175"/>
      <c r="B122" s="1180"/>
      <c r="C122" s="1180"/>
      <c r="D122" s="1180"/>
      <c r="E122" s="1180"/>
      <c r="F122" s="1181"/>
      <c r="G122" s="1180"/>
      <c r="H122" s="1555"/>
      <c r="I122" s="1556">
        <f t="shared" si="2"/>
        <v>0</v>
      </c>
      <c r="J122" s="1180"/>
      <c r="K122" s="1180"/>
      <c r="L122" s="1180"/>
      <c r="M122" s="1180"/>
      <c r="N122" s="1182"/>
      <c r="O122" s="1183"/>
      <c r="P122" s="1180"/>
      <c r="Q122" s="1180"/>
      <c r="R122" s="1180"/>
      <c r="S122" s="1182"/>
      <c r="T122" s="1184"/>
      <c r="U122" s="1184"/>
      <c r="V122" s="1184"/>
      <c r="W122" s="1184"/>
      <c r="X122" s="1184"/>
      <c r="Y122" s="1185">
        <f t="shared" si="1"/>
        <v>0</v>
      </c>
    </row>
    <row r="123" spans="1:25">
      <c r="A123" s="1175"/>
      <c r="B123" s="1180"/>
      <c r="C123" s="1180"/>
      <c r="D123" s="1180"/>
      <c r="E123" s="1180"/>
      <c r="F123" s="1181"/>
      <c r="G123" s="1180"/>
      <c r="H123" s="1555"/>
      <c r="I123" s="1556">
        <f t="shared" si="2"/>
        <v>0</v>
      </c>
      <c r="J123" s="1180"/>
      <c r="K123" s="1180"/>
      <c r="L123" s="1180"/>
      <c r="M123" s="1180"/>
      <c r="N123" s="1182"/>
      <c r="O123" s="1183"/>
      <c r="P123" s="1180"/>
      <c r="Q123" s="1180"/>
      <c r="R123" s="1180"/>
      <c r="S123" s="1182"/>
      <c r="T123" s="1184"/>
      <c r="U123" s="1184"/>
      <c r="V123" s="1184"/>
      <c r="W123" s="1184"/>
      <c r="X123" s="1184"/>
      <c r="Y123" s="1185">
        <f t="shared" si="1"/>
        <v>0</v>
      </c>
    </row>
    <row r="124" spans="1:25">
      <c r="A124" s="1175"/>
      <c r="B124" s="1180"/>
      <c r="C124" s="1180"/>
      <c r="D124" s="1180"/>
      <c r="E124" s="1180"/>
      <c r="F124" s="1181"/>
      <c r="G124" s="1180"/>
      <c r="H124" s="1555"/>
      <c r="I124" s="1556">
        <f t="shared" si="2"/>
        <v>0</v>
      </c>
      <c r="J124" s="1180"/>
      <c r="K124" s="1180"/>
      <c r="L124" s="1180"/>
      <c r="M124" s="1180"/>
      <c r="N124" s="1182"/>
      <c r="O124" s="1183"/>
      <c r="P124" s="1180"/>
      <c r="Q124" s="1180"/>
      <c r="R124" s="1180"/>
      <c r="S124" s="1182"/>
      <c r="T124" s="1184"/>
      <c r="U124" s="1184"/>
      <c r="V124" s="1184"/>
      <c r="W124" s="1184"/>
      <c r="X124" s="1184"/>
      <c r="Y124" s="1185">
        <f t="shared" si="1"/>
        <v>0</v>
      </c>
    </row>
    <row r="125" spans="1:25">
      <c r="A125" s="1175"/>
      <c r="B125" s="1180"/>
      <c r="C125" s="1180"/>
      <c r="D125" s="1180"/>
      <c r="E125" s="1180"/>
      <c r="F125" s="1181"/>
      <c r="G125" s="1180"/>
      <c r="H125" s="1555"/>
      <c r="I125" s="1556">
        <f t="shared" si="2"/>
        <v>0</v>
      </c>
      <c r="J125" s="1180"/>
      <c r="K125" s="1180"/>
      <c r="L125" s="1180"/>
      <c r="M125" s="1180"/>
      <c r="N125" s="1182"/>
      <c r="O125" s="1183"/>
      <c r="P125" s="1180"/>
      <c r="Q125" s="1180"/>
      <c r="R125" s="1180"/>
      <c r="S125" s="1182"/>
      <c r="T125" s="1184"/>
      <c r="U125" s="1184"/>
      <c r="V125" s="1184"/>
      <c r="W125" s="1184"/>
      <c r="X125" s="1184"/>
      <c r="Y125" s="1185">
        <f t="shared" si="1"/>
        <v>0</v>
      </c>
    </row>
    <row r="126" spans="1:25">
      <c r="A126" s="1175"/>
      <c r="B126" s="1180"/>
      <c r="C126" s="1180"/>
      <c r="D126" s="1180"/>
      <c r="E126" s="1180"/>
      <c r="F126" s="1181"/>
      <c r="G126" s="1180"/>
      <c r="H126" s="1555"/>
      <c r="I126" s="1556">
        <f t="shared" si="2"/>
        <v>0</v>
      </c>
      <c r="J126" s="1180"/>
      <c r="K126" s="1180"/>
      <c r="L126" s="1180"/>
      <c r="M126" s="1180"/>
      <c r="N126" s="1182"/>
      <c r="O126" s="1183"/>
      <c r="P126" s="1180"/>
      <c r="Q126" s="1180"/>
      <c r="R126" s="1180"/>
      <c r="S126" s="1182"/>
      <c r="T126" s="1184"/>
      <c r="U126" s="1184"/>
      <c r="V126" s="1184"/>
      <c r="W126" s="1184"/>
      <c r="X126" s="1184"/>
      <c r="Y126" s="1185">
        <f t="shared" si="1"/>
        <v>0</v>
      </c>
    </row>
    <row r="127" spans="1:25">
      <c r="A127" s="1175"/>
      <c r="B127" s="1180"/>
      <c r="C127" s="1180"/>
      <c r="D127" s="1180"/>
      <c r="E127" s="1180"/>
      <c r="F127" s="1181"/>
      <c r="G127" s="1180"/>
      <c r="H127" s="1555"/>
      <c r="I127" s="1556">
        <f t="shared" si="2"/>
        <v>0</v>
      </c>
      <c r="J127" s="1180"/>
      <c r="K127" s="1180"/>
      <c r="L127" s="1180"/>
      <c r="M127" s="1180"/>
      <c r="N127" s="1182"/>
      <c r="O127" s="1183"/>
      <c r="P127" s="1180"/>
      <c r="Q127" s="1180"/>
      <c r="R127" s="1180"/>
      <c r="S127" s="1182"/>
      <c r="T127" s="1184"/>
      <c r="U127" s="1184"/>
      <c r="V127" s="1184"/>
      <c r="W127" s="1184"/>
      <c r="X127" s="1184"/>
      <c r="Y127" s="1185">
        <f t="shared" si="1"/>
        <v>0</v>
      </c>
    </row>
    <row r="128" spans="1:25">
      <c r="A128" s="1175"/>
      <c r="B128" s="923" t="s">
        <v>2</v>
      </c>
      <c r="C128" s="923"/>
      <c r="D128" s="923"/>
      <c r="E128" s="1185">
        <f>SUM(E6:E127)</f>
        <v>0</v>
      </c>
      <c r="F128" s="924"/>
      <c r="G128" s="924"/>
      <c r="H128" s="924"/>
      <c r="I128" s="1553"/>
      <c r="J128" s="924"/>
      <c r="K128" s="924"/>
      <c r="L128" s="924"/>
      <c r="M128" s="924"/>
      <c r="N128" s="924"/>
      <c r="O128" s="924"/>
      <c r="P128" s="924"/>
      <c r="Q128" s="924"/>
      <c r="R128" s="924"/>
      <c r="S128" s="924"/>
      <c r="T128" s="1185">
        <f>SUM(T6:T127)</f>
        <v>0</v>
      </c>
      <c r="U128" s="1185">
        <f>SUM(U6:U127)</f>
        <v>0</v>
      </c>
      <c r="V128" s="1185">
        <f>SUM(V6:V127)</f>
        <v>0</v>
      </c>
      <c r="W128" s="1185">
        <f>SUM(W6:W127)</f>
        <v>0</v>
      </c>
      <c r="X128" s="1185">
        <f>SUM(X6:X127)</f>
        <v>0</v>
      </c>
      <c r="Y128" s="1185">
        <f t="shared" si="1"/>
        <v>0</v>
      </c>
    </row>
    <row r="129" spans="1:24">
      <c r="A129" s="1174"/>
      <c r="T129" s="872"/>
      <c r="U129" s="872"/>
      <c r="X129" s="128"/>
    </row>
    <row r="130" spans="1:24" ht="102">
      <c r="A130" s="1186" t="s">
        <v>960</v>
      </c>
      <c r="B130" s="914" t="s">
        <v>760</v>
      </c>
      <c r="C130" s="2285" t="s">
        <v>761</v>
      </c>
      <c r="D130" s="2286"/>
      <c r="E130" s="915" t="s">
        <v>762</v>
      </c>
      <c r="F130" s="916"/>
      <c r="G130" s="917"/>
      <c r="H130" s="914" t="s">
        <v>953</v>
      </c>
      <c r="I130" s="1552" t="s">
        <v>1298</v>
      </c>
      <c r="J130" s="925" t="s">
        <v>763</v>
      </c>
      <c r="K130" s="925" t="s">
        <v>764</v>
      </c>
      <c r="L130" s="1176" t="s">
        <v>765</v>
      </c>
      <c r="M130" s="926" t="s">
        <v>766</v>
      </c>
      <c r="N130" s="925" t="s">
        <v>955</v>
      </c>
      <c r="O130" s="926" t="s">
        <v>767</v>
      </c>
      <c r="P130" s="922"/>
      <c r="Q130" s="927"/>
    </row>
    <row r="131" spans="1:24" ht="51">
      <c r="A131" s="1187"/>
      <c r="B131" s="919" t="s">
        <v>771</v>
      </c>
      <c r="C131" s="919" t="s">
        <v>116</v>
      </c>
      <c r="D131" s="919" t="s">
        <v>1075</v>
      </c>
      <c r="E131" s="914" t="s">
        <v>772</v>
      </c>
      <c r="F131" s="914" t="s">
        <v>773</v>
      </c>
      <c r="G131" s="914" t="s">
        <v>774</v>
      </c>
      <c r="H131" s="919" t="s">
        <v>775</v>
      </c>
      <c r="I131" s="919" t="s">
        <v>1299</v>
      </c>
      <c r="J131" s="928" t="s">
        <v>780</v>
      </c>
      <c r="K131" s="928" t="s">
        <v>780</v>
      </c>
      <c r="L131" s="928" t="s">
        <v>780</v>
      </c>
      <c r="M131" s="928" t="s">
        <v>780</v>
      </c>
      <c r="N131" s="928" t="s">
        <v>959</v>
      </c>
      <c r="O131" s="688" t="s">
        <v>1183</v>
      </c>
      <c r="P131" s="929"/>
      <c r="Q131" s="930"/>
    </row>
    <row r="132" spans="1:24">
      <c r="A132" s="1187"/>
      <c r="B132" s="1188"/>
      <c r="C132" s="1188"/>
      <c r="D132" s="1188"/>
      <c r="E132" s="1189"/>
      <c r="F132" s="1189"/>
      <c r="G132" s="1189"/>
      <c r="H132" s="1555"/>
      <c r="I132" s="1556">
        <f t="shared" ref="I132:I195" si="3">IF(H132=0,0,IF((H132&gt;=0.01),"1/100",IF((H132&gt;0.02),"1/200","1/1000")))</f>
        <v>0</v>
      </c>
      <c r="J132" s="1190"/>
      <c r="K132" s="1190"/>
      <c r="L132" s="1190"/>
      <c r="M132" s="1190"/>
      <c r="N132" s="1182"/>
      <c r="O132" s="1183"/>
      <c r="P132" s="929"/>
      <c r="Q132" s="930"/>
    </row>
    <row r="133" spans="1:24">
      <c r="A133" s="1187"/>
      <c r="B133" s="1188"/>
      <c r="C133" s="1188"/>
      <c r="D133" s="1188"/>
      <c r="E133" s="1189"/>
      <c r="F133" s="1189"/>
      <c r="G133" s="1189"/>
      <c r="H133" s="1555"/>
      <c r="I133" s="1556">
        <f t="shared" si="3"/>
        <v>0</v>
      </c>
      <c r="J133" s="1190"/>
      <c r="K133" s="1190"/>
      <c r="L133" s="1190"/>
      <c r="M133" s="1190"/>
      <c r="N133" s="1182"/>
      <c r="O133" s="1183"/>
      <c r="P133" s="929"/>
      <c r="Q133" s="930"/>
    </row>
    <row r="134" spans="1:24">
      <c r="A134" s="1187"/>
      <c r="B134" s="1188"/>
      <c r="C134" s="1188"/>
      <c r="D134" s="1188"/>
      <c r="E134" s="1189"/>
      <c r="F134" s="1189"/>
      <c r="G134" s="1189"/>
      <c r="H134" s="1555"/>
      <c r="I134" s="1556">
        <f t="shared" si="3"/>
        <v>0</v>
      </c>
      <c r="J134" s="1190"/>
      <c r="K134" s="1190"/>
      <c r="L134" s="1190"/>
      <c r="M134" s="1190"/>
      <c r="N134" s="1182"/>
      <c r="O134" s="1183"/>
      <c r="P134" s="929"/>
      <c r="Q134" s="930"/>
    </row>
    <row r="135" spans="1:24">
      <c r="A135" s="1187"/>
      <c r="B135" s="1188"/>
      <c r="C135" s="1188"/>
      <c r="D135" s="1188"/>
      <c r="E135" s="1189"/>
      <c r="F135" s="1189"/>
      <c r="G135" s="1189"/>
      <c r="H135" s="1555"/>
      <c r="I135" s="1556">
        <f t="shared" si="3"/>
        <v>0</v>
      </c>
      <c r="J135" s="1190"/>
      <c r="K135" s="1190"/>
      <c r="L135" s="1190"/>
      <c r="M135" s="1190"/>
      <c r="N135" s="1182"/>
      <c r="O135" s="1183"/>
      <c r="P135" s="929"/>
      <c r="Q135" s="930"/>
    </row>
    <row r="136" spans="1:24">
      <c r="A136" s="1187"/>
      <c r="B136" s="1188"/>
      <c r="C136" s="1188"/>
      <c r="D136" s="1188"/>
      <c r="E136" s="1189"/>
      <c r="F136" s="1189"/>
      <c r="G136" s="1189"/>
      <c r="H136" s="1555"/>
      <c r="I136" s="1556">
        <f t="shared" si="3"/>
        <v>0</v>
      </c>
      <c r="J136" s="1190"/>
      <c r="K136" s="1190"/>
      <c r="L136" s="1190"/>
      <c r="M136" s="1190"/>
      <c r="N136" s="1182"/>
      <c r="O136" s="1183"/>
      <c r="P136" s="929"/>
      <c r="Q136" s="930"/>
    </row>
    <row r="137" spans="1:24">
      <c r="A137" s="1187"/>
      <c r="B137" s="1188"/>
      <c r="C137" s="1188"/>
      <c r="D137" s="1188"/>
      <c r="E137" s="1189"/>
      <c r="F137" s="1189"/>
      <c r="G137" s="1189"/>
      <c r="H137" s="1555"/>
      <c r="I137" s="1556">
        <f t="shared" si="3"/>
        <v>0</v>
      </c>
      <c r="J137" s="1190"/>
      <c r="K137" s="1190"/>
      <c r="L137" s="1190"/>
      <c r="M137" s="1190"/>
      <c r="N137" s="1182"/>
      <c r="O137" s="1183"/>
      <c r="P137" s="929"/>
      <c r="Q137" s="930"/>
    </row>
    <row r="138" spans="1:24">
      <c r="A138" s="1187"/>
      <c r="B138" s="1188"/>
      <c r="C138" s="1188"/>
      <c r="D138" s="1188"/>
      <c r="E138" s="1189"/>
      <c r="F138" s="1189"/>
      <c r="G138" s="1189"/>
      <c r="H138" s="1555"/>
      <c r="I138" s="1556">
        <f t="shared" si="3"/>
        <v>0</v>
      </c>
      <c r="J138" s="1190"/>
      <c r="K138" s="1190"/>
      <c r="L138" s="1190"/>
      <c r="M138" s="1190"/>
      <c r="N138" s="1182"/>
      <c r="O138" s="1183"/>
      <c r="P138" s="929"/>
      <c r="Q138" s="930"/>
    </row>
    <row r="139" spans="1:24">
      <c r="A139" s="1187"/>
      <c r="B139" s="1188"/>
      <c r="C139" s="1188"/>
      <c r="D139" s="1188"/>
      <c r="E139" s="1189"/>
      <c r="F139" s="1189"/>
      <c r="G139" s="1189"/>
      <c r="H139" s="1555"/>
      <c r="I139" s="1556">
        <f t="shared" si="3"/>
        <v>0</v>
      </c>
      <c r="J139" s="1190"/>
      <c r="K139" s="1190"/>
      <c r="L139" s="1190"/>
      <c r="M139" s="1190"/>
      <c r="N139" s="1182"/>
      <c r="O139" s="1183"/>
      <c r="P139" s="929"/>
      <c r="Q139" s="930"/>
    </row>
    <row r="140" spans="1:24">
      <c r="A140" s="1187"/>
      <c r="B140" s="1188"/>
      <c r="C140" s="1188"/>
      <c r="D140" s="1188"/>
      <c r="E140" s="1189"/>
      <c r="F140" s="1189"/>
      <c r="G140" s="1189"/>
      <c r="H140" s="1555"/>
      <c r="I140" s="1556">
        <f t="shared" si="3"/>
        <v>0</v>
      </c>
      <c r="J140" s="1190"/>
      <c r="K140" s="1190"/>
      <c r="L140" s="1190"/>
      <c r="M140" s="1190"/>
      <c r="N140" s="1182"/>
      <c r="O140" s="1183"/>
      <c r="P140" s="929"/>
      <c r="Q140" s="930"/>
    </row>
    <row r="141" spans="1:24">
      <c r="A141" s="1187"/>
      <c r="B141" s="1188"/>
      <c r="C141" s="1188"/>
      <c r="D141" s="1188"/>
      <c r="E141" s="1189"/>
      <c r="F141" s="1189"/>
      <c r="G141" s="1189"/>
      <c r="H141" s="1555"/>
      <c r="I141" s="1556">
        <f t="shared" si="3"/>
        <v>0</v>
      </c>
      <c r="J141" s="1190"/>
      <c r="K141" s="1190"/>
      <c r="L141" s="1190"/>
      <c r="M141" s="1190"/>
      <c r="N141" s="1182"/>
      <c r="O141" s="1183"/>
      <c r="P141" s="929"/>
      <c r="Q141" s="930"/>
    </row>
    <row r="142" spans="1:24">
      <c r="A142" s="1187"/>
      <c r="B142" s="1188"/>
      <c r="C142" s="1188"/>
      <c r="D142" s="1188"/>
      <c r="E142" s="1189"/>
      <c r="F142" s="1189"/>
      <c r="G142" s="1189"/>
      <c r="H142" s="1555"/>
      <c r="I142" s="1556">
        <f t="shared" si="3"/>
        <v>0</v>
      </c>
      <c r="J142" s="1190"/>
      <c r="K142" s="1190"/>
      <c r="L142" s="1190"/>
      <c r="M142" s="1190"/>
      <c r="N142" s="1182"/>
      <c r="O142" s="1183"/>
      <c r="P142" s="929"/>
      <c r="Q142" s="930"/>
    </row>
    <row r="143" spans="1:24">
      <c r="A143" s="1187"/>
      <c r="B143" s="1188"/>
      <c r="C143" s="1188"/>
      <c r="D143" s="1188"/>
      <c r="E143" s="1189"/>
      <c r="F143" s="1189"/>
      <c r="G143" s="1189"/>
      <c r="H143" s="1555"/>
      <c r="I143" s="1556">
        <f t="shared" si="3"/>
        <v>0</v>
      </c>
      <c r="J143" s="1190"/>
      <c r="K143" s="1190"/>
      <c r="L143" s="1190"/>
      <c r="M143" s="1190"/>
      <c r="N143" s="1182"/>
      <c r="O143" s="1183"/>
      <c r="P143" s="929"/>
      <c r="Q143" s="930"/>
    </row>
    <row r="144" spans="1:24">
      <c r="A144" s="1187"/>
      <c r="B144" s="1188"/>
      <c r="C144" s="1188"/>
      <c r="D144" s="1188"/>
      <c r="E144" s="1189"/>
      <c r="F144" s="1189"/>
      <c r="G144" s="1189"/>
      <c r="H144" s="1555"/>
      <c r="I144" s="1556">
        <f t="shared" si="3"/>
        <v>0</v>
      </c>
      <c r="J144" s="1190"/>
      <c r="K144" s="1190"/>
      <c r="L144" s="1190"/>
      <c r="M144" s="1190"/>
      <c r="N144" s="1182"/>
      <c r="O144" s="1183"/>
      <c r="P144" s="929"/>
      <c r="Q144" s="930"/>
    </row>
    <row r="145" spans="1:17">
      <c r="A145" s="1187"/>
      <c r="B145" s="1188"/>
      <c r="C145" s="1188"/>
      <c r="D145" s="1188"/>
      <c r="E145" s="1189"/>
      <c r="F145" s="1189"/>
      <c r="G145" s="1189"/>
      <c r="H145" s="1555"/>
      <c r="I145" s="1556">
        <f t="shared" si="3"/>
        <v>0</v>
      </c>
      <c r="J145" s="1190"/>
      <c r="K145" s="1190"/>
      <c r="L145" s="1190"/>
      <c r="M145" s="1190"/>
      <c r="N145" s="1182"/>
      <c r="O145" s="1183"/>
      <c r="P145" s="929"/>
      <c r="Q145" s="930"/>
    </row>
    <row r="146" spans="1:17">
      <c r="A146" s="1187"/>
      <c r="B146" s="1188"/>
      <c r="C146" s="1188"/>
      <c r="D146" s="1188"/>
      <c r="E146" s="1189"/>
      <c r="F146" s="1189"/>
      <c r="G146" s="1189"/>
      <c r="H146" s="1555"/>
      <c r="I146" s="1556">
        <f t="shared" si="3"/>
        <v>0</v>
      </c>
      <c r="J146" s="1190"/>
      <c r="K146" s="1190"/>
      <c r="L146" s="1190"/>
      <c r="M146" s="1190"/>
      <c r="N146" s="1182"/>
      <c r="O146" s="1183"/>
      <c r="P146" s="929"/>
      <c r="Q146" s="930"/>
    </row>
    <row r="147" spans="1:17">
      <c r="A147" s="1187"/>
      <c r="B147" s="1188"/>
      <c r="C147" s="1188"/>
      <c r="D147" s="1188"/>
      <c r="E147" s="1189"/>
      <c r="F147" s="1189"/>
      <c r="G147" s="1189"/>
      <c r="H147" s="1555"/>
      <c r="I147" s="1556">
        <f t="shared" si="3"/>
        <v>0</v>
      </c>
      <c r="J147" s="1190"/>
      <c r="K147" s="1190"/>
      <c r="L147" s="1190"/>
      <c r="M147" s="1190"/>
      <c r="N147" s="1182"/>
      <c r="O147" s="1183"/>
      <c r="P147" s="929"/>
      <c r="Q147" s="930"/>
    </row>
    <row r="148" spans="1:17">
      <c r="A148" s="1187"/>
      <c r="B148" s="1188"/>
      <c r="C148" s="1188"/>
      <c r="D148" s="1188"/>
      <c r="E148" s="1189"/>
      <c r="F148" s="1189"/>
      <c r="G148" s="1189"/>
      <c r="H148" s="1555"/>
      <c r="I148" s="1556">
        <f t="shared" si="3"/>
        <v>0</v>
      </c>
      <c r="J148" s="1190"/>
      <c r="K148" s="1190"/>
      <c r="L148" s="1190"/>
      <c r="M148" s="1190"/>
      <c r="N148" s="1182"/>
      <c r="O148" s="1183"/>
      <c r="P148" s="929"/>
      <c r="Q148" s="930"/>
    </row>
    <row r="149" spans="1:17">
      <c r="A149" s="1187"/>
      <c r="B149" s="1188"/>
      <c r="C149" s="1188"/>
      <c r="D149" s="1188"/>
      <c r="E149" s="1189"/>
      <c r="F149" s="1189"/>
      <c r="G149" s="1189"/>
      <c r="H149" s="1555"/>
      <c r="I149" s="1556">
        <f t="shared" si="3"/>
        <v>0</v>
      </c>
      <c r="J149" s="1190"/>
      <c r="K149" s="1190"/>
      <c r="L149" s="1190"/>
      <c r="M149" s="1190"/>
      <c r="N149" s="1182"/>
      <c r="O149" s="1183"/>
      <c r="P149" s="929"/>
      <c r="Q149" s="930"/>
    </row>
    <row r="150" spans="1:17">
      <c r="A150" s="1187"/>
      <c r="B150" s="1188"/>
      <c r="C150" s="1188"/>
      <c r="D150" s="1188"/>
      <c r="E150" s="1189"/>
      <c r="F150" s="1189"/>
      <c r="G150" s="1189"/>
      <c r="H150" s="1555"/>
      <c r="I150" s="1556">
        <f t="shared" si="3"/>
        <v>0</v>
      </c>
      <c r="J150" s="1190"/>
      <c r="K150" s="1190"/>
      <c r="L150" s="1190"/>
      <c r="M150" s="1190"/>
      <c r="N150" s="1182"/>
      <c r="O150" s="1183"/>
      <c r="P150" s="929"/>
      <c r="Q150" s="930"/>
    </row>
    <row r="151" spans="1:17">
      <c r="A151" s="1187"/>
      <c r="B151" s="1188"/>
      <c r="C151" s="1188"/>
      <c r="D151" s="1188"/>
      <c r="E151" s="1189"/>
      <c r="F151" s="1189"/>
      <c r="G151" s="1189"/>
      <c r="H151" s="1555"/>
      <c r="I151" s="1556">
        <f t="shared" si="3"/>
        <v>0</v>
      </c>
      <c r="J151" s="1190"/>
      <c r="K151" s="1190"/>
      <c r="L151" s="1190"/>
      <c r="M151" s="1190"/>
      <c r="N151" s="1182"/>
      <c r="O151" s="1183"/>
      <c r="P151" s="929"/>
      <c r="Q151" s="930"/>
    </row>
    <row r="152" spans="1:17">
      <c r="A152" s="1187"/>
      <c r="B152" s="1188"/>
      <c r="C152" s="1188"/>
      <c r="D152" s="1188"/>
      <c r="E152" s="1189"/>
      <c r="F152" s="1189"/>
      <c r="G152" s="1189"/>
      <c r="H152" s="1555"/>
      <c r="I152" s="1556">
        <f t="shared" si="3"/>
        <v>0</v>
      </c>
      <c r="J152" s="1190"/>
      <c r="K152" s="1190"/>
      <c r="L152" s="1190"/>
      <c r="M152" s="1190"/>
      <c r="N152" s="1182"/>
      <c r="O152" s="1183"/>
      <c r="P152" s="929"/>
      <c r="Q152" s="930"/>
    </row>
    <row r="153" spans="1:17">
      <c r="A153" s="1187"/>
      <c r="B153" s="1188"/>
      <c r="C153" s="1188"/>
      <c r="D153" s="1188"/>
      <c r="E153" s="1189"/>
      <c r="F153" s="1189"/>
      <c r="G153" s="1189"/>
      <c r="H153" s="1555"/>
      <c r="I153" s="1556">
        <f t="shared" si="3"/>
        <v>0</v>
      </c>
      <c r="J153" s="1190"/>
      <c r="K153" s="1190"/>
      <c r="L153" s="1190"/>
      <c r="M153" s="1190"/>
      <c r="N153" s="1182"/>
      <c r="O153" s="1183"/>
      <c r="P153" s="929"/>
      <c r="Q153" s="930"/>
    </row>
    <row r="154" spans="1:17">
      <c r="A154" s="1187"/>
      <c r="B154" s="1188"/>
      <c r="C154" s="1188"/>
      <c r="D154" s="1188"/>
      <c r="E154" s="1189"/>
      <c r="F154" s="1189"/>
      <c r="G154" s="1189"/>
      <c r="H154" s="1555"/>
      <c r="I154" s="1556">
        <f t="shared" si="3"/>
        <v>0</v>
      </c>
      <c r="J154" s="1190"/>
      <c r="K154" s="1190"/>
      <c r="L154" s="1190"/>
      <c r="M154" s="1190"/>
      <c r="N154" s="1182"/>
      <c r="O154" s="1183"/>
      <c r="P154" s="929"/>
      <c r="Q154" s="930"/>
    </row>
    <row r="155" spans="1:17">
      <c r="A155" s="1187"/>
      <c r="B155" s="1188"/>
      <c r="C155" s="1188"/>
      <c r="D155" s="1188"/>
      <c r="E155" s="1189"/>
      <c r="F155" s="1189"/>
      <c r="G155" s="1189"/>
      <c r="H155" s="1555"/>
      <c r="I155" s="1556">
        <f t="shared" si="3"/>
        <v>0</v>
      </c>
      <c r="J155" s="1190"/>
      <c r="K155" s="1190"/>
      <c r="L155" s="1190"/>
      <c r="M155" s="1190"/>
      <c r="N155" s="1182"/>
      <c r="O155" s="1183"/>
      <c r="P155" s="929"/>
      <c r="Q155" s="930"/>
    </row>
    <row r="156" spans="1:17">
      <c r="A156" s="1187"/>
      <c r="B156" s="1188"/>
      <c r="C156" s="1188"/>
      <c r="D156" s="1188"/>
      <c r="E156" s="1189"/>
      <c r="F156" s="1189"/>
      <c r="G156" s="1189"/>
      <c r="H156" s="1555"/>
      <c r="I156" s="1556">
        <f t="shared" si="3"/>
        <v>0</v>
      </c>
      <c r="J156" s="1190"/>
      <c r="K156" s="1190"/>
      <c r="L156" s="1190"/>
      <c r="M156" s="1190"/>
      <c r="N156" s="1182"/>
      <c r="O156" s="1183"/>
      <c r="P156" s="929"/>
      <c r="Q156" s="930"/>
    </row>
    <row r="157" spans="1:17">
      <c r="A157" s="1187"/>
      <c r="B157" s="1188"/>
      <c r="C157" s="1188"/>
      <c r="D157" s="1188"/>
      <c r="E157" s="1189"/>
      <c r="F157" s="1189"/>
      <c r="G157" s="1189"/>
      <c r="H157" s="1555"/>
      <c r="I157" s="1556">
        <f t="shared" si="3"/>
        <v>0</v>
      </c>
      <c r="J157" s="1190"/>
      <c r="K157" s="1190"/>
      <c r="L157" s="1190"/>
      <c r="M157" s="1190"/>
      <c r="N157" s="1182"/>
      <c r="O157" s="1183"/>
      <c r="P157" s="929"/>
      <c r="Q157" s="930"/>
    </row>
    <row r="158" spans="1:17">
      <c r="A158" s="1187"/>
      <c r="B158" s="1188"/>
      <c r="C158" s="1188"/>
      <c r="D158" s="1188"/>
      <c r="E158" s="1189"/>
      <c r="F158" s="1189"/>
      <c r="G158" s="1189"/>
      <c r="H158" s="1555"/>
      <c r="I158" s="1556">
        <f t="shared" si="3"/>
        <v>0</v>
      </c>
      <c r="J158" s="1190"/>
      <c r="K158" s="1190"/>
      <c r="L158" s="1190"/>
      <c r="M158" s="1190"/>
      <c r="N158" s="1182"/>
      <c r="O158" s="1183"/>
      <c r="P158" s="929"/>
      <c r="Q158" s="930"/>
    </row>
    <row r="159" spans="1:17">
      <c r="A159" s="1187"/>
      <c r="B159" s="1188"/>
      <c r="C159" s="1188"/>
      <c r="D159" s="1188"/>
      <c r="E159" s="1189"/>
      <c r="F159" s="1189"/>
      <c r="G159" s="1189"/>
      <c r="H159" s="1555"/>
      <c r="I159" s="1556">
        <f t="shared" si="3"/>
        <v>0</v>
      </c>
      <c r="J159" s="1190"/>
      <c r="K159" s="1190"/>
      <c r="L159" s="1190"/>
      <c r="M159" s="1190"/>
      <c r="N159" s="1182"/>
      <c r="O159" s="1183"/>
      <c r="P159" s="929"/>
      <c r="Q159" s="930"/>
    </row>
    <row r="160" spans="1:17">
      <c r="A160" s="1187"/>
      <c r="B160" s="1188"/>
      <c r="C160" s="1188"/>
      <c r="D160" s="1188"/>
      <c r="E160" s="1189"/>
      <c r="F160" s="1189"/>
      <c r="G160" s="1189"/>
      <c r="H160" s="1555"/>
      <c r="I160" s="1556">
        <f t="shared" si="3"/>
        <v>0</v>
      </c>
      <c r="J160" s="1190"/>
      <c r="K160" s="1190"/>
      <c r="L160" s="1190"/>
      <c r="M160" s="1190"/>
      <c r="N160" s="1182"/>
      <c r="O160" s="1183"/>
      <c r="P160" s="929"/>
      <c r="Q160" s="930"/>
    </row>
    <row r="161" spans="1:17">
      <c r="A161" s="1187"/>
      <c r="B161" s="1188"/>
      <c r="C161" s="1188"/>
      <c r="D161" s="1188"/>
      <c r="E161" s="1189"/>
      <c r="F161" s="1189"/>
      <c r="G161" s="1189"/>
      <c r="H161" s="1555"/>
      <c r="I161" s="1556">
        <f t="shared" si="3"/>
        <v>0</v>
      </c>
      <c r="J161" s="1190"/>
      <c r="K161" s="1190"/>
      <c r="L161" s="1190"/>
      <c r="M161" s="1190"/>
      <c r="N161" s="1182"/>
      <c r="O161" s="1183"/>
      <c r="P161" s="929"/>
      <c r="Q161" s="930"/>
    </row>
    <row r="162" spans="1:17">
      <c r="A162" s="1187"/>
      <c r="B162" s="1188"/>
      <c r="C162" s="1188"/>
      <c r="D162" s="1188"/>
      <c r="E162" s="1189"/>
      <c r="F162" s="1189"/>
      <c r="G162" s="1189"/>
      <c r="H162" s="1555"/>
      <c r="I162" s="1556">
        <f t="shared" si="3"/>
        <v>0</v>
      </c>
      <c r="J162" s="1190"/>
      <c r="K162" s="1190"/>
      <c r="L162" s="1190"/>
      <c r="M162" s="1190"/>
      <c r="N162" s="1182"/>
      <c r="O162" s="1183"/>
      <c r="P162" s="929"/>
      <c r="Q162" s="930"/>
    </row>
    <row r="163" spans="1:17">
      <c r="A163" s="1187"/>
      <c r="B163" s="1188"/>
      <c r="C163" s="1188"/>
      <c r="D163" s="1188"/>
      <c r="E163" s="1189"/>
      <c r="F163" s="1189"/>
      <c r="G163" s="1189"/>
      <c r="H163" s="1555"/>
      <c r="I163" s="1556">
        <f t="shared" si="3"/>
        <v>0</v>
      </c>
      <c r="J163" s="1190"/>
      <c r="K163" s="1190"/>
      <c r="L163" s="1190"/>
      <c r="M163" s="1190"/>
      <c r="N163" s="1182"/>
      <c r="O163" s="1183"/>
      <c r="P163" s="929"/>
      <c r="Q163" s="930"/>
    </row>
    <row r="164" spans="1:17">
      <c r="A164" s="1187"/>
      <c r="B164" s="1188"/>
      <c r="C164" s="1188"/>
      <c r="D164" s="1188"/>
      <c r="E164" s="1189"/>
      <c r="F164" s="1189"/>
      <c r="G164" s="1189"/>
      <c r="H164" s="1555"/>
      <c r="I164" s="1556">
        <f t="shared" si="3"/>
        <v>0</v>
      </c>
      <c r="J164" s="1190"/>
      <c r="K164" s="1190"/>
      <c r="L164" s="1190"/>
      <c r="M164" s="1190"/>
      <c r="N164" s="1182"/>
      <c r="O164" s="1183"/>
      <c r="P164" s="929"/>
      <c r="Q164" s="930"/>
    </row>
    <row r="165" spans="1:17">
      <c r="A165" s="1187"/>
      <c r="B165" s="1188"/>
      <c r="C165" s="1188"/>
      <c r="D165" s="1188"/>
      <c r="E165" s="1189"/>
      <c r="F165" s="1189"/>
      <c r="G165" s="1189"/>
      <c r="H165" s="1555"/>
      <c r="I165" s="1556">
        <f t="shared" si="3"/>
        <v>0</v>
      </c>
      <c r="J165" s="1190"/>
      <c r="K165" s="1190"/>
      <c r="L165" s="1190"/>
      <c r="M165" s="1190"/>
      <c r="N165" s="1182"/>
      <c r="O165" s="1183"/>
      <c r="P165" s="929"/>
      <c r="Q165" s="930"/>
    </row>
    <row r="166" spans="1:17">
      <c r="A166" s="1187"/>
      <c r="B166" s="1188"/>
      <c r="C166" s="1188"/>
      <c r="D166" s="1188"/>
      <c r="E166" s="1189"/>
      <c r="F166" s="1189"/>
      <c r="G166" s="1189"/>
      <c r="H166" s="1555"/>
      <c r="I166" s="1556">
        <f t="shared" si="3"/>
        <v>0</v>
      </c>
      <c r="J166" s="1190"/>
      <c r="K166" s="1190"/>
      <c r="L166" s="1190"/>
      <c r="M166" s="1190"/>
      <c r="N166" s="1182"/>
      <c r="O166" s="1183"/>
      <c r="P166" s="929"/>
      <c r="Q166" s="930"/>
    </row>
    <row r="167" spans="1:17">
      <c r="A167" s="1187"/>
      <c r="B167" s="1188"/>
      <c r="C167" s="1188"/>
      <c r="D167" s="1188"/>
      <c r="E167" s="1189"/>
      <c r="F167" s="1189"/>
      <c r="G167" s="1189"/>
      <c r="H167" s="1555"/>
      <c r="I167" s="1556">
        <f t="shared" si="3"/>
        <v>0</v>
      </c>
      <c r="J167" s="1190"/>
      <c r="K167" s="1190"/>
      <c r="L167" s="1190"/>
      <c r="M167" s="1190"/>
      <c r="N167" s="1182"/>
      <c r="O167" s="1183"/>
      <c r="P167" s="929"/>
      <c r="Q167" s="930"/>
    </row>
    <row r="168" spans="1:17">
      <c r="A168" s="1187"/>
      <c r="B168" s="1188"/>
      <c r="C168" s="1188"/>
      <c r="D168" s="1188"/>
      <c r="E168" s="1189"/>
      <c r="F168" s="1189"/>
      <c r="G168" s="1189"/>
      <c r="H168" s="1555"/>
      <c r="I168" s="1556">
        <f t="shared" si="3"/>
        <v>0</v>
      </c>
      <c r="J168" s="1190"/>
      <c r="K168" s="1190"/>
      <c r="L168" s="1190"/>
      <c r="M168" s="1190"/>
      <c r="N168" s="1182"/>
      <c r="O168" s="1183"/>
      <c r="P168" s="929"/>
      <c r="Q168" s="930"/>
    </row>
    <row r="169" spans="1:17">
      <c r="A169" s="1187"/>
      <c r="B169" s="1188"/>
      <c r="C169" s="1188"/>
      <c r="D169" s="1188"/>
      <c r="E169" s="1189"/>
      <c r="F169" s="1189"/>
      <c r="G169" s="1189"/>
      <c r="H169" s="1555"/>
      <c r="I169" s="1556">
        <f t="shared" si="3"/>
        <v>0</v>
      </c>
      <c r="J169" s="1190"/>
      <c r="K169" s="1190"/>
      <c r="L169" s="1190"/>
      <c r="M169" s="1190"/>
      <c r="N169" s="1182"/>
      <c r="O169" s="1183"/>
      <c r="P169" s="929"/>
      <c r="Q169" s="930"/>
    </row>
    <row r="170" spans="1:17">
      <c r="A170" s="1187"/>
      <c r="B170" s="1188"/>
      <c r="C170" s="1188"/>
      <c r="D170" s="1188"/>
      <c r="E170" s="1189"/>
      <c r="F170" s="1189"/>
      <c r="G170" s="1189"/>
      <c r="H170" s="1555"/>
      <c r="I170" s="1556">
        <f t="shared" si="3"/>
        <v>0</v>
      </c>
      <c r="J170" s="1190"/>
      <c r="K170" s="1190"/>
      <c r="L170" s="1190"/>
      <c r="M170" s="1190"/>
      <c r="N170" s="1182"/>
      <c r="O170" s="1183"/>
      <c r="P170" s="929"/>
      <c r="Q170" s="930"/>
    </row>
    <row r="171" spans="1:17">
      <c r="A171" s="1187"/>
      <c r="B171" s="1188"/>
      <c r="C171" s="1188"/>
      <c r="D171" s="1188"/>
      <c r="E171" s="1189"/>
      <c r="F171" s="1189"/>
      <c r="G171" s="1189"/>
      <c r="H171" s="1555"/>
      <c r="I171" s="1556">
        <f t="shared" si="3"/>
        <v>0</v>
      </c>
      <c r="J171" s="1190"/>
      <c r="K171" s="1190"/>
      <c r="L171" s="1190"/>
      <c r="M171" s="1190"/>
      <c r="N171" s="1182"/>
      <c r="O171" s="1183"/>
      <c r="P171" s="929"/>
      <c r="Q171" s="930"/>
    </row>
    <row r="172" spans="1:17">
      <c r="A172" s="1187"/>
      <c r="B172" s="1188"/>
      <c r="C172" s="1188"/>
      <c r="D172" s="1188"/>
      <c r="E172" s="1189"/>
      <c r="F172" s="1189"/>
      <c r="G172" s="1189"/>
      <c r="H172" s="1555"/>
      <c r="I172" s="1556">
        <f t="shared" si="3"/>
        <v>0</v>
      </c>
      <c r="J172" s="1190"/>
      <c r="K172" s="1190"/>
      <c r="L172" s="1190"/>
      <c r="M172" s="1190"/>
      <c r="N172" s="1182"/>
      <c r="O172" s="1183"/>
      <c r="P172" s="929"/>
      <c r="Q172" s="930"/>
    </row>
    <row r="173" spans="1:17">
      <c r="A173" s="1187"/>
      <c r="B173" s="1188"/>
      <c r="C173" s="1188"/>
      <c r="D173" s="1188"/>
      <c r="E173" s="1189"/>
      <c r="F173" s="1189"/>
      <c r="G173" s="1189"/>
      <c r="H173" s="1555"/>
      <c r="I173" s="1556">
        <f t="shared" si="3"/>
        <v>0</v>
      </c>
      <c r="J173" s="1190"/>
      <c r="K173" s="1190"/>
      <c r="L173" s="1190"/>
      <c r="M173" s="1190"/>
      <c r="N173" s="1182"/>
      <c r="O173" s="1183"/>
      <c r="P173" s="929"/>
      <c r="Q173" s="930"/>
    </row>
    <row r="174" spans="1:17">
      <c r="A174" s="1187"/>
      <c r="B174" s="1188"/>
      <c r="C174" s="1188"/>
      <c r="D174" s="1188"/>
      <c r="E174" s="1189"/>
      <c r="F174" s="1189"/>
      <c r="G174" s="1189"/>
      <c r="H174" s="1555"/>
      <c r="I174" s="1556">
        <f t="shared" si="3"/>
        <v>0</v>
      </c>
      <c r="J174" s="1190"/>
      <c r="K174" s="1190"/>
      <c r="L174" s="1190"/>
      <c r="M174" s="1190"/>
      <c r="N174" s="1182"/>
      <c r="O174" s="1183"/>
      <c r="P174" s="929"/>
      <c r="Q174" s="930"/>
    </row>
    <row r="175" spans="1:17">
      <c r="A175" s="1187"/>
      <c r="B175" s="1188"/>
      <c r="C175" s="1188"/>
      <c r="D175" s="1188"/>
      <c r="E175" s="1189"/>
      <c r="F175" s="1189"/>
      <c r="G175" s="1189"/>
      <c r="H175" s="1555"/>
      <c r="I175" s="1556">
        <f t="shared" si="3"/>
        <v>0</v>
      </c>
      <c r="J175" s="1190"/>
      <c r="K175" s="1190"/>
      <c r="L175" s="1190"/>
      <c r="M175" s="1190"/>
      <c r="N175" s="1182"/>
      <c r="O175" s="1183"/>
      <c r="P175" s="929"/>
      <c r="Q175" s="930"/>
    </row>
    <row r="176" spans="1:17">
      <c r="A176" s="1187"/>
      <c r="B176" s="1188"/>
      <c r="C176" s="1188"/>
      <c r="D176" s="1188"/>
      <c r="E176" s="1189"/>
      <c r="F176" s="1189"/>
      <c r="G176" s="1189"/>
      <c r="H176" s="1555"/>
      <c r="I176" s="1556">
        <f t="shared" si="3"/>
        <v>0</v>
      </c>
      <c r="J176" s="1190"/>
      <c r="K176" s="1190"/>
      <c r="L176" s="1190"/>
      <c r="M176" s="1190"/>
      <c r="N176" s="1182"/>
      <c r="O176" s="1183"/>
      <c r="P176" s="929"/>
      <c r="Q176" s="930"/>
    </row>
    <row r="177" spans="1:17">
      <c r="A177" s="1187"/>
      <c r="B177" s="1188"/>
      <c r="C177" s="1188"/>
      <c r="D177" s="1188"/>
      <c r="E177" s="1189"/>
      <c r="F177" s="1189"/>
      <c r="G177" s="1189"/>
      <c r="H177" s="1555"/>
      <c r="I177" s="1556">
        <f t="shared" si="3"/>
        <v>0</v>
      </c>
      <c r="J177" s="1190"/>
      <c r="K177" s="1190"/>
      <c r="L177" s="1190"/>
      <c r="M177" s="1190"/>
      <c r="N177" s="1182"/>
      <c r="O177" s="1183"/>
      <c r="P177" s="929"/>
      <c r="Q177" s="930"/>
    </row>
    <row r="178" spans="1:17">
      <c r="A178" s="1187"/>
      <c r="B178" s="1188"/>
      <c r="C178" s="1188"/>
      <c r="D178" s="1188"/>
      <c r="E178" s="1189"/>
      <c r="F178" s="1189"/>
      <c r="G178" s="1189"/>
      <c r="H178" s="1555"/>
      <c r="I178" s="1556">
        <f t="shared" si="3"/>
        <v>0</v>
      </c>
      <c r="J178" s="1190"/>
      <c r="K178" s="1190"/>
      <c r="L178" s="1190"/>
      <c r="M178" s="1190"/>
      <c r="N178" s="1182"/>
      <c r="O178" s="1183"/>
      <c r="P178" s="929"/>
      <c r="Q178" s="930"/>
    </row>
    <row r="179" spans="1:17">
      <c r="A179" s="1187"/>
      <c r="B179" s="1188"/>
      <c r="C179" s="1188"/>
      <c r="D179" s="1188"/>
      <c r="E179" s="1189"/>
      <c r="F179" s="1189"/>
      <c r="G179" s="1189"/>
      <c r="H179" s="1555"/>
      <c r="I179" s="1556">
        <f t="shared" si="3"/>
        <v>0</v>
      </c>
      <c r="J179" s="1190"/>
      <c r="K179" s="1190"/>
      <c r="L179" s="1190"/>
      <c r="M179" s="1190"/>
      <c r="N179" s="1182"/>
      <c r="O179" s="1183"/>
      <c r="P179" s="929"/>
      <c r="Q179" s="930"/>
    </row>
    <row r="180" spans="1:17">
      <c r="A180" s="1187"/>
      <c r="B180" s="1188"/>
      <c r="C180" s="1188"/>
      <c r="D180" s="1188"/>
      <c r="E180" s="1189"/>
      <c r="F180" s="1189"/>
      <c r="G180" s="1189"/>
      <c r="H180" s="1555"/>
      <c r="I180" s="1556">
        <f t="shared" si="3"/>
        <v>0</v>
      </c>
      <c r="J180" s="1190"/>
      <c r="K180" s="1190"/>
      <c r="L180" s="1190"/>
      <c r="M180" s="1190"/>
      <c r="N180" s="1182"/>
      <c r="O180" s="1183"/>
      <c r="P180" s="929"/>
      <c r="Q180" s="930"/>
    </row>
    <row r="181" spans="1:17">
      <c r="A181" s="1187"/>
      <c r="B181" s="1188"/>
      <c r="C181" s="1188"/>
      <c r="D181" s="1188"/>
      <c r="E181" s="1189"/>
      <c r="F181" s="1189"/>
      <c r="G181" s="1189"/>
      <c r="H181" s="1555"/>
      <c r="I181" s="1556">
        <f t="shared" si="3"/>
        <v>0</v>
      </c>
      <c r="J181" s="1190"/>
      <c r="K181" s="1190"/>
      <c r="L181" s="1190"/>
      <c r="M181" s="1190"/>
      <c r="N181" s="1182"/>
      <c r="O181" s="1183"/>
      <c r="P181" s="929"/>
      <c r="Q181" s="930"/>
    </row>
    <row r="182" spans="1:17">
      <c r="A182" s="1187"/>
      <c r="B182" s="1188"/>
      <c r="C182" s="1188"/>
      <c r="D182" s="1188"/>
      <c r="E182" s="1189"/>
      <c r="F182" s="1189"/>
      <c r="G182" s="1189"/>
      <c r="H182" s="1555"/>
      <c r="I182" s="1556">
        <f t="shared" si="3"/>
        <v>0</v>
      </c>
      <c r="J182" s="1190"/>
      <c r="K182" s="1190"/>
      <c r="L182" s="1190"/>
      <c r="M182" s="1190"/>
      <c r="N182" s="1182"/>
      <c r="O182" s="1183"/>
      <c r="P182" s="929"/>
      <c r="Q182" s="930"/>
    </row>
    <row r="183" spans="1:17">
      <c r="A183" s="1187"/>
      <c r="B183" s="1188"/>
      <c r="C183" s="1188"/>
      <c r="D183" s="1188"/>
      <c r="E183" s="1189"/>
      <c r="F183" s="1189"/>
      <c r="G183" s="1189"/>
      <c r="H183" s="1555"/>
      <c r="I183" s="1556">
        <f t="shared" si="3"/>
        <v>0</v>
      </c>
      <c r="J183" s="1190"/>
      <c r="K183" s="1190"/>
      <c r="L183" s="1190"/>
      <c r="M183" s="1190"/>
      <c r="N183" s="1182"/>
      <c r="O183" s="1183"/>
      <c r="P183" s="929"/>
      <c r="Q183" s="930"/>
    </row>
    <row r="184" spans="1:17">
      <c r="A184" s="1187"/>
      <c r="B184" s="1188"/>
      <c r="C184" s="1188"/>
      <c r="D184" s="1188"/>
      <c r="E184" s="1189"/>
      <c r="F184" s="1189"/>
      <c r="G184" s="1189"/>
      <c r="H184" s="1555"/>
      <c r="I184" s="1556">
        <f t="shared" si="3"/>
        <v>0</v>
      </c>
      <c r="J184" s="1190"/>
      <c r="K184" s="1190"/>
      <c r="L184" s="1190"/>
      <c r="M184" s="1190"/>
      <c r="N184" s="1182"/>
      <c r="O184" s="1183"/>
      <c r="P184" s="929"/>
      <c r="Q184" s="930"/>
    </row>
    <row r="185" spans="1:17">
      <c r="A185" s="1187"/>
      <c r="B185" s="1188"/>
      <c r="C185" s="1188"/>
      <c r="D185" s="1188"/>
      <c r="E185" s="1189"/>
      <c r="F185" s="1189"/>
      <c r="G185" s="1189"/>
      <c r="H185" s="1555"/>
      <c r="I185" s="1556">
        <f t="shared" si="3"/>
        <v>0</v>
      </c>
      <c r="J185" s="1190"/>
      <c r="K185" s="1190"/>
      <c r="L185" s="1190"/>
      <c r="M185" s="1190"/>
      <c r="N185" s="1182"/>
      <c r="O185" s="1183"/>
      <c r="P185" s="929"/>
      <c r="Q185" s="930"/>
    </row>
    <row r="186" spans="1:17">
      <c r="A186" s="1187"/>
      <c r="B186" s="1188"/>
      <c r="C186" s="1188"/>
      <c r="D186" s="1188"/>
      <c r="E186" s="1189"/>
      <c r="F186" s="1189"/>
      <c r="G186" s="1189"/>
      <c r="H186" s="1555"/>
      <c r="I186" s="1556">
        <f t="shared" si="3"/>
        <v>0</v>
      </c>
      <c r="J186" s="1190"/>
      <c r="K186" s="1190"/>
      <c r="L186" s="1190"/>
      <c r="M186" s="1190"/>
      <c r="N186" s="1182"/>
      <c r="O186" s="1183"/>
      <c r="P186" s="929"/>
      <c r="Q186" s="930"/>
    </row>
    <row r="187" spans="1:17">
      <c r="A187" s="1187"/>
      <c r="B187" s="1188"/>
      <c r="C187" s="1188"/>
      <c r="D187" s="1188"/>
      <c r="E187" s="1189"/>
      <c r="F187" s="1189"/>
      <c r="G187" s="1189"/>
      <c r="H187" s="1555"/>
      <c r="I187" s="1556">
        <f t="shared" si="3"/>
        <v>0</v>
      </c>
      <c r="J187" s="1190"/>
      <c r="K187" s="1190"/>
      <c r="L187" s="1190"/>
      <c r="M187" s="1190"/>
      <c r="N187" s="1182"/>
      <c r="O187" s="1183"/>
      <c r="P187" s="929"/>
      <c r="Q187" s="930"/>
    </row>
    <row r="188" spans="1:17">
      <c r="A188" s="1187"/>
      <c r="B188" s="1188"/>
      <c r="C188" s="1188"/>
      <c r="D188" s="1188"/>
      <c r="E188" s="1189"/>
      <c r="F188" s="1189"/>
      <c r="G188" s="1189"/>
      <c r="H188" s="1555"/>
      <c r="I188" s="1556">
        <f t="shared" si="3"/>
        <v>0</v>
      </c>
      <c r="J188" s="1190"/>
      <c r="K188" s="1190"/>
      <c r="L188" s="1190"/>
      <c r="M188" s="1190"/>
      <c r="N188" s="1182"/>
      <c r="O188" s="1183"/>
      <c r="P188" s="929"/>
      <c r="Q188" s="930"/>
    </row>
    <row r="189" spans="1:17">
      <c r="A189" s="1187"/>
      <c r="B189" s="1188"/>
      <c r="C189" s="1188"/>
      <c r="D189" s="1188"/>
      <c r="E189" s="1189"/>
      <c r="F189" s="1189"/>
      <c r="G189" s="1189"/>
      <c r="H189" s="1555"/>
      <c r="I189" s="1556">
        <f t="shared" si="3"/>
        <v>0</v>
      </c>
      <c r="J189" s="1190"/>
      <c r="K189" s="1190"/>
      <c r="L189" s="1190"/>
      <c r="M189" s="1190"/>
      <c r="N189" s="1182"/>
      <c r="O189" s="1183"/>
      <c r="P189" s="929"/>
      <c r="Q189" s="930"/>
    </row>
    <row r="190" spans="1:17">
      <c r="A190" s="1187"/>
      <c r="B190" s="1188"/>
      <c r="C190" s="1188"/>
      <c r="D190" s="1188"/>
      <c r="E190" s="1189"/>
      <c r="F190" s="1189"/>
      <c r="G190" s="1189"/>
      <c r="H190" s="1555"/>
      <c r="I190" s="1556">
        <f t="shared" si="3"/>
        <v>0</v>
      </c>
      <c r="J190" s="1190"/>
      <c r="K190" s="1190"/>
      <c r="L190" s="1190"/>
      <c r="M190" s="1190"/>
      <c r="N190" s="1182"/>
      <c r="O190" s="1183"/>
      <c r="P190" s="929"/>
      <c r="Q190" s="930"/>
    </row>
    <row r="191" spans="1:17">
      <c r="A191" s="1187"/>
      <c r="B191" s="1188"/>
      <c r="C191" s="1188"/>
      <c r="D191" s="1188"/>
      <c r="E191" s="1189"/>
      <c r="F191" s="1189"/>
      <c r="G191" s="1189"/>
      <c r="H191" s="1555"/>
      <c r="I191" s="1556">
        <f t="shared" si="3"/>
        <v>0</v>
      </c>
      <c r="J191" s="1190"/>
      <c r="K191" s="1190"/>
      <c r="L191" s="1190"/>
      <c r="M191" s="1190"/>
      <c r="N191" s="1182"/>
      <c r="O191" s="1183"/>
      <c r="P191" s="929"/>
      <c r="Q191" s="930"/>
    </row>
    <row r="192" spans="1:17">
      <c r="A192" s="1187"/>
      <c r="B192" s="1188"/>
      <c r="C192" s="1188"/>
      <c r="D192" s="1188"/>
      <c r="E192" s="1189"/>
      <c r="F192" s="1189"/>
      <c r="G192" s="1189"/>
      <c r="H192" s="1555"/>
      <c r="I192" s="1556">
        <f t="shared" si="3"/>
        <v>0</v>
      </c>
      <c r="J192" s="1190"/>
      <c r="K192" s="1190"/>
      <c r="L192" s="1190"/>
      <c r="M192" s="1190"/>
      <c r="N192" s="1182"/>
      <c r="O192" s="1183"/>
      <c r="P192" s="929"/>
      <c r="Q192" s="930"/>
    </row>
    <row r="193" spans="1:17">
      <c r="A193" s="1187"/>
      <c r="B193" s="1188"/>
      <c r="C193" s="1188"/>
      <c r="D193" s="1188"/>
      <c r="E193" s="1189"/>
      <c r="F193" s="1189"/>
      <c r="G193" s="1189"/>
      <c r="H193" s="1555"/>
      <c r="I193" s="1556">
        <f t="shared" si="3"/>
        <v>0</v>
      </c>
      <c r="J193" s="1190"/>
      <c r="K193" s="1190"/>
      <c r="L193" s="1190"/>
      <c r="M193" s="1190"/>
      <c r="N193" s="1182"/>
      <c r="O193" s="1183"/>
      <c r="P193" s="929"/>
      <c r="Q193" s="930"/>
    </row>
    <row r="194" spans="1:17">
      <c r="A194" s="1187"/>
      <c r="B194" s="1188"/>
      <c r="C194" s="1188"/>
      <c r="D194" s="1188"/>
      <c r="E194" s="1189"/>
      <c r="F194" s="1189"/>
      <c r="G194" s="1189"/>
      <c r="H194" s="1555"/>
      <c r="I194" s="1556">
        <f t="shared" si="3"/>
        <v>0</v>
      </c>
      <c r="J194" s="1190"/>
      <c r="K194" s="1190"/>
      <c r="L194" s="1190"/>
      <c r="M194" s="1190"/>
      <c r="N194" s="1182"/>
      <c r="O194" s="1183"/>
      <c r="P194" s="929"/>
      <c r="Q194" s="930"/>
    </row>
    <row r="195" spans="1:17">
      <c r="A195" s="1187"/>
      <c r="B195" s="1188"/>
      <c r="C195" s="1188"/>
      <c r="D195" s="1188"/>
      <c r="E195" s="1189"/>
      <c r="F195" s="1189"/>
      <c r="G195" s="1189"/>
      <c r="H195" s="1555"/>
      <c r="I195" s="1556">
        <f t="shared" si="3"/>
        <v>0</v>
      </c>
      <c r="J195" s="1190"/>
      <c r="K195" s="1190"/>
      <c r="L195" s="1190"/>
      <c r="M195" s="1190"/>
      <c r="N195" s="1182"/>
      <c r="O195" s="1183"/>
      <c r="P195" s="929"/>
      <c r="Q195" s="930"/>
    </row>
    <row r="196" spans="1:17">
      <c r="A196" s="1187"/>
      <c r="B196" s="1188"/>
      <c r="C196" s="1188"/>
      <c r="D196" s="1188"/>
      <c r="E196" s="1189"/>
      <c r="F196" s="1189"/>
      <c r="G196" s="1189"/>
      <c r="H196" s="1555"/>
      <c r="I196" s="1556">
        <f t="shared" ref="I196:I259" si="4">IF(H196=0,0,IF((H196&gt;=0.01),"1/100",IF((H196&gt;0.02),"1/200","1/1000")))</f>
        <v>0</v>
      </c>
      <c r="J196" s="1190"/>
      <c r="K196" s="1190"/>
      <c r="L196" s="1190"/>
      <c r="M196" s="1190"/>
      <c r="N196" s="1182"/>
      <c r="O196" s="1183"/>
      <c r="P196" s="929"/>
      <c r="Q196" s="930"/>
    </row>
    <row r="197" spans="1:17">
      <c r="A197" s="1187"/>
      <c r="B197" s="1188"/>
      <c r="C197" s="1188"/>
      <c r="D197" s="1188"/>
      <c r="E197" s="1189"/>
      <c r="F197" s="1189"/>
      <c r="G197" s="1189"/>
      <c r="H197" s="1555"/>
      <c r="I197" s="1556">
        <f t="shared" si="4"/>
        <v>0</v>
      </c>
      <c r="J197" s="1190"/>
      <c r="K197" s="1190"/>
      <c r="L197" s="1190"/>
      <c r="M197" s="1190"/>
      <c r="N197" s="1182"/>
      <c r="O197" s="1183"/>
      <c r="P197" s="929"/>
      <c r="Q197" s="930"/>
    </row>
    <row r="198" spans="1:17">
      <c r="A198" s="1187"/>
      <c r="B198" s="1188"/>
      <c r="C198" s="1188"/>
      <c r="D198" s="1188"/>
      <c r="E198" s="1189"/>
      <c r="F198" s="1189"/>
      <c r="G198" s="1189"/>
      <c r="H198" s="1555"/>
      <c r="I198" s="1556">
        <f t="shared" si="4"/>
        <v>0</v>
      </c>
      <c r="J198" s="1190"/>
      <c r="K198" s="1190"/>
      <c r="L198" s="1190"/>
      <c r="M198" s="1190"/>
      <c r="N198" s="1182"/>
      <c r="O198" s="1183"/>
      <c r="P198" s="929"/>
      <c r="Q198" s="930"/>
    </row>
    <row r="199" spans="1:17">
      <c r="A199" s="1187"/>
      <c r="B199" s="1188"/>
      <c r="C199" s="1188"/>
      <c r="D199" s="1188"/>
      <c r="E199" s="1189"/>
      <c r="F199" s="1189"/>
      <c r="G199" s="1189"/>
      <c r="H199" s="1555"/>
      <c r="I199" s="1556">
        <f t="shared" si="4"/>
        <v>0</v>
      </c>
      <c r="J199" s="1190"/>
      <c r="K199" s="1190"/>
      <c r="L199" s="1190"/>
      <c r="M199" s="1190"/>
      <c r="N199" s="1182"/>
      <c r="O199" s="1183"/>
      <c r="P199" s="929"/>
      <c r="Q199" s="930"/>
    </row>
    <row r="200" spans="1:17">
      <c r="A200" s="1187"/>
      <c r="B200" s="1188"/>
      <c r="C200" s="1188"/>
      <c r="D200" s="1188"/>
      <c r="E200" s="1189"/>
      <c r="F200" s="1189"/>
      <c r="G200" s="1189"/>
      <c r="H200" s="1555"/>
      <c r="I200" s="1556">
        <f t="shared" si="4"/>
        <v>0</v>
      </c>
      <c r="J200" s="1190"/>
      <c r="K200" s="1190"/>
      <c r="L200" s="1190"/>
      <c r="M200" s="1190"/>
      <c r="N200" s="1182"/>
      <c r="O200" s="1183"/>
      <c r="P200" s="929"/>
      <c r="Q200" s="930"/>
    </row>
    <row r="201" spans="1:17">
      <c r="A201" s="1187"/>
      <c r="B201" s="1188"/>
      <c r="C201" s="1188"/>
      <c r="D201" s="1188"/>
      <c r="E201" s="1189"/>
      <c r="F201" s="1189"/>
      <c r="G201" s="1189"/>
      <c r="H201" s="1555"/>
      <c r="I201" s="1556">
        <f t="shared" si="4"/>
        <v>0</v>
      </c>
      <c r="J201" s="1190"/>
      <c r="K201" s="1190"/>
      <c r="L201" s="1190"/>
      <c r="M201" s="1190"/>
      <c r="N201" s="1182"/>
      <c r="O201" s="1183"/>
      <c r="P201" s="929"/>
      <c r="Q201" s="930"/>
    </row>
    <row r="202" spans="1:17">
      <c r="A202" s="1187"/>
      <c r="B202" s="1188"/>
      <c r="C202" s="1188"/>
      <c r="D202" s="1188"/>
      <c r="E202" s="1189"/>
      <c r="F202" s="1189"/>
      <c r="G202" s="1189"/>
      <c r="H202" s="1555"/>
      <c r="I202" s="1556">
        <f t="shared" si="4"/>
        <v>0</v>
      </c>
      <c r="J202" s="1190"/>
      <c r="K202" s="1190"/>
      <c r="L202" s="1190"/>
      <c r="M202" s="1190"/>
      <c r="N202" s="1182"/>
      <c r="O202" s="1183"/>
      <c r="P202" s="929"/>
      <c r="Q202" s="930"/>
    </row>
    <row r="203" spans="1:17">
      <c r="A203" s="1187"/>
      <c r="B203" s="1188"/>
      <c r="C203" s="1188"/>
      <c r="D203" s="1188"/>
      <c r="E203" s="1189"/>
      <c r="F203" s="1189"/>
      <c r="G203" s="1189"/>
      <c r="H203" s="1555"/>
      <c r="I203" s="1556">
        <f t="shared" si="4"/>
        <v>0</v>
      </c>
      <c r="J203" s="1190"/>
      <c r="K203" s="1190"/>
      <c r="L203" s="1190"/>
      <c r="M203" s="1190"/>
      <c r="N203" s="1182"/>
      <c r="O203" s="1183"/>
      <c r="P203" s="929"/>
      <c r="Q203" s="930"/>
    </row>
    <row r="204" spans="1:17">
      <c r="A204" s="1187"/>
      <c r="B204" s="1188"/>
      <c r="C204" s="1188"/>
      <c r="D204" s="1188"/>
      <c r="E204" s="1189"/>
      <c r="F204" s="1189"/>
      <c r="G204" s="1189"/>
      <c r="H204" s="1555"/>
      <c r="I204" s="1556">
        <f t="shared" si="4"/>
        <v>0</v>
      </c>
      <c r="J204" s="1190"/>
      <c r="K204" s="1190"/>
      <c r="L204" s="1190"/>
      <c r="M204" s="1190"/>
      <c r="N204" s="1182"/>
      <c r="O204" s="1183"/>
      <c r="P204" s="929"/>
      <c r="Q204" s="930"/>
    </row>
    <row r="205" spans="1:17">
      <c r="A205" s="1187"/>
      <c r="B205" s="1188"/>
      <c r="C205" s="1188"/>
      <c r="D205" s="1188"/>
      <c r="E205" s="1189"/>
      <c r="F205" s="1189"/>
      <c r="G205" s="1189"/>
      <c r="H205" s="1555"/>
      <c r="I205" s="1556">
        <f t="shared" si="4"/>
        <v>0</v>
      </c>
      <c r="J205" s="1190"/>
      <c r="K205" s="1190"/>
      <c r="L205" s="1190"/>
      <c r="M205" s="1190"/>
      <c r="N205" s="1182"/>
      <c r="O205" s="1183"/>
      <c r="P205" s="929"/>
      <c r="Q205" s="930"/>
    </row>
    <row r="206" spans="1:17">
      <c r="A206" s="1187"/>
      <c r="B206" s="1188"/>
      <c r="C206" s="1188"/>
      <c r="D206" s="1188"/>
      <c r="E206" s="1189"/>
      <c r="F206" s="1189"/>
      <c r="G206" s="1189"/>
      <c r="H206" s="1555"/>
      <c r="I206" s="1556">
        <f t="shared" si="4"/>
        <v>0</v>
      </c>
      <c r="J206" s="1190"/>
      <c r="K206" s="1190"/>
      <c r="L206" s="1190"/>
      <c r="M206" s="1190"/>
      <c r="N206" s="1182"/>
      <c r="O206" s="1183"/>
      <c r="P206" s="929"/>
      <c r="Q206" s="930"/>
    </row>
    <row r="207" spans="1:17">
      <c r="A207" s="1187"/>
      <c r="B207" s="1188"/>
      <c r="C207" s="1188"/>
      <c r="D207" s="1188"/>
      <c r="E207" s="1189"/>
      <c r="F207" s="1189"/>
      <c r="G207" s="1189"/>
      <c r="H207" s="1555"/>
      <c r="I207" s="1556">
        <f t="shared" si="4"/>
        <v>0</v>
      </c>
      <c r="J207" s="1190"/>
      <c r="K207" s="1190"/>
      <c r="L207" s="1190"/>
      <c r="M207" s="1190"/>
      <c r="N207" s="1182"/>
      <c r="O207" s="1183"/>
      <c r="P207" s="929"/>
      <c r="Q207" s="930"/>
    </row>
    <row r="208" spans="1:17">
      <c r="A208" s="1187"/>
      <c r="B208" s="1188"/>
      <c r="C208" s="1188"/>
      <c r="D208" s="1188"/>
      <c r="E208" s="1189"/>
      <c r="F208" s="1189"/>
      <c r="G208" s="1189"/>
      <c r="H208" s="1555"/>
      <c r="I208" s="1556">
        <f t="shared" si="4"/>
        <v>0</v>
      </c>
      <c r="J208" s="1190"/>
      <c r="K208" s="1190"/>
      <c r="L208" s="1190"/>
      <c r="M208" s="1190"/>
      <c r="N208" s="1182"/>
      <c r="O208" s="1183"/>
      <c r="P208" s="929"/>
      <c r="Q208" s="930"/>
    </row>
    <row r="209" spans="1:17">
      <c r="A209" s="1187"/>
      <c r="B209" s="1188"/>
      <c r="C209" s="1188"/>
      <c r="D209" s="1188"/>
      <c r="E209" s="1189"/>
      <c r="F209" s="1189"/>
      <c r="G209" s="1189"/>
      <c r="H209" s="1555"/>
      <c r="I209" s="1556">
        <f t="shared" si="4"/>
        <v>0</v>
      </c>
      <c r="J209" s="1190"/>
      <c r="K209" s="1190"/>
      <c r="L209" s="1190"/>
      <c r="M209" s="1190"/>
      <c r="N209" s="1182"/>
      <c r="O209" s="1183"/>
      <c r="P209" s="929"/>
      <c r="Q209" s="930"/>
    </row>
    <row r="210" spans="1:17">
      <c r="A210" s="1187"/>
      <c r="B210" s="1188"/>
      <c r="C210" s="1188"/>
      <c r="D210" s="1188"/>
      <c r="E210" s="1189"/>
      <c r="F210" s="1189"/>
      <c r="G210" s="1189"/>
      <c r="H210" s="1555"/>
      <c r="I210" s="1556">
        <f t="shared" si="4"/>
        <v>0</v>
      </c>
      <c r="J210" s="1190"/>
      <c r="K210" s="1190"/>
      <c r="L210" s="1190"/>
      <c r="M210" s="1190"/>
      <c r="N210" s="1182"/>
      <c r="O210" s="1183"/>
      <c r="P210" s="929"/>
      <c r="Q210" s="930"/>
    </row>
    <row r="211" spans="1:17">
      <c r="A211" s="1187"/>
      <c r="B211" s="1188"/>
      <c r="C211" s="1188"/>
      <c r="D211" s="1188"/>
      <c r="E211" s="1189"/>
      <c r="F211" s="1189"/>
      <c r="G211" s="1189"/>
      <c r="H211" s="1555"/>
      <c r="I211" s="1556">
        <f t="shared" si="4"/>
        <v>0</v>
      </c>
      <c r="J211" s="1190"/>
      <c r="K211" s="1190"/>
      <c r="L211" s="1190"/>
      <c r="M211" s="1190"/>
      <c r="N211" s="1182"/>
      <c r="O211" s="1183"/>
      <c r="P211" s="929"/>
      <c r="Q211" s="930"/>
    </row>
    <row r="212" spans="1:17">
      <c r="A212" s="1187"/>
      <c r="B212" s="1188"/>
      <c r="C212" s="1188"/>
      <c r="D212" s="1188"/>
      <c r="E212" s="1189"/>
      <c r="F212" s="1189"/>
      <c r="G212" s="1189"/>
      <c r="H212" s="1555"/>
      <c r="I212" s="1556">
        <f t="shared" si="4"/>
        <v>0</v>
      </c>
      <c r="J212" s="1190"/>
      <c r="K212" s="1190"/>
      <c r="L212" s="1190"/>
      <c r="M212" s="1190"/>
      <c r="N212" s="1182"/>
      <c r="O212" s="1183"/>
      <c r="P212" s="929"/>
      <c r="Q212" s="930"/>
    </row>
    <row r="213" spans="1:17">
      <c r="A213" s="1187"/>
      <c r="B213" s="1188"/>
      <c r="C213" s="1188"/>
      <c r="D213" s="1188"/>
      <c r="E213" s="1189"/>
      <c r="F213" s="1189"/>
      <c r="G213" s="1189"/>
      <c r="H213" s="1555"/>
      <c r="I213" s="1556">
        <f t="shared" si="4"/>
        <v>0</v>
      </c>
      <c r="J213" s="1190"/>
      <c r="K213" s="1190"/>
      <c r="L213" s="1190"/>
      <c r="M213" s="1190"/>
      <c r="N213" s="1182"/>
      <c r="O213" s="1183"/>
      <c r="P213" s="929"/>
      <c r="Q213" s="930"/>
    </row>
    <row r="214" spans="1:17">
      <c r="A214" s="1187"/>
      <c r="B214" s="1188"/>
      <c r="C214" s="1188"/>
      <c r="D214" s="1188"/>
      <c r="E214" s="1189"/>
      <c r="F214" s="1189"/>
      <c r="G214" s="1189"/>
      <c r="H214" s="1555"/>
      <c r="I214" s="1556">
        <f t="shared" si="4"/>
        <v>0</v>
      </c>
      <c r="J214" s="1190"/>
      <c r="K214" s="1190"/>
      <c r="L214" s="1190"/>
      <c r="M214" s="1190"/>
      <c r="N214" s="1182"/>
      <c r="O214" s="1183"/>
      <c r="P214" s="929"/>
      <c r="Q214" s="930"/>
    </row>
    <row r="215" spans="1:17">
      <c r="A215" s="1187"/>
      <c r="B215" s="1188"/>
      <c r="C215" s="1188"/>
      <c r="D215" s="1188"/>
      <c r="E215" s="1189"/>
      <c r="F215" s="1189"/>
      <c r="G215" s="1189"/>
      <c r="H215" s="1555"/>
      <c r="I215" s="1556">
        <f t="shared" si="4"/>
        <v>0</v>
      </c>
      <c r="J215" s="1190"/>
      <c r="K215" s="1190"/>
      <c r="L215" s="1190"/>
      <c r="M215" s="1190"/>
      <c r="N215" s="1182"/>
      <c r="O215" s="1183"/>
      <c r="P215" s="929"/>
      <c r="Q215" s="930"/>
    </row>
    <row r="216" spans="1:17">
      <c r="A216" s="1187"/>
      <c r="B216" s="1188"/>
      <c r="C216" s="1188"/>
      <c r="D216" s="1188"/>
      <c r="E216" s="1189"/>
      <c r="F216" s="1189"/>
      <c r="G216" s="1189"/>
      <c r="H216" s="1555"/>
      <c r="I216" s="1556">
        <f t="shared" si="4"/>
        <v>0</v>
      </c>
      <c r="J216" s="1190"/>
      <c r="K216" s="1190"/>
      <c r="L216" s="1190"/>
      <c r="M216" s="1190"/>
      <c r="N216" s="1182"/>
      <c r="O216" s="1183"/>
      <c r="P216" s="929"/>
      <c r="Q216" s="930"/>
    </row>
    <row r="217" spans="1:17">
      <c r="A217" s="1187"/>
      <c r="B217" s="1188"/>
      <c r="C217" s="1188"/>
      <c r="D217" s="1188"/>
      <c r="E217" s="1189"/>
      <c r="F217" s="1189"/>
      <c r="G217" s="1189"/>
      <c r="H217" s="1555"/>
      <c r="I217" s="1556">
        <f t="shared" si="4"/>
        <v>0</v>
      </c>
      <c r="J217" s="1190"/>
      <c r="K217" s="1190"/>
      <c r="L217" s="1190"/>
      <c r="M217" s="1190"/>
      <c r="N217" s="1182"/>
      <c r="O217" s="1183"/>
      <c r="P217" s="929"/>
      <c r="Q217" s="930"/>
    </row>
    <row r="218" spans="1:17">
      <c r="A218" s="1187"/>
      <c r="B218" s="1188"/>
      <c r="C218" s="1188"/>
      <c r="D218" s="1188"/>
      <c r="E218" s="1189"/>
      <c r="F218" s="1189"/>
      <c r="G218" s="1189"/>
      <c r="H218" s="1555"/>
      <c r="I218" s="1556">
        <f t="shared" si="4"/>
        <v>0</v>
      </c>
      <c r="J218" s="1190"/>
      <c r="K218" s="1190"/>
      <c r="L218" s="1190"/>
      <c r="M218" s="1190"/>
      <c r="N218" s="1182"/>
      <c r="O218" s="1183"/>
      <c r="P218" s="929"/>
      <c r="Q218" s="930"/>
    </row>
    <row r="219" spans="1:17">
      <c r="A219" s="1187"/>
      <c r="B219" s="1188"/>
      <c r="C219" s="1188"/>
      <c r="D219" s="1188"/>
      <c r="E219" s="1189"/>
      <c r="F219" s="1189"/>
      <c r="G219" s="1189"/>
      <c r="H219" s="1555"/>
      <c r="I219" s="1556">
        <f t="shared" si="4"/>
        <v>0</v>
      </c>
      <c r="J219" s="1190"/>
      <c r="K219" s="1190"/>
      <c r="L219" s="1190"/>
      <c r="M219" s="1190"/>
      <c r="N219" s="1182"/>
      <c r="O219" s="1183"/>
      <c r="P219" s="929"/>
      <c r="Q219" s="930"/>
    </row>
    <row r="220" spans="1:17">
      <c r="A220" s="1187"/>
      <c r="B220" s="1188"/>
      <c r="C220" s="1188"/>
      <c r="D220" s="1188"/>
      <c r="E220" s="1189"/>
      <c r="F220" s="1189"/>
      <c r="G220" s="1189"/>
      <c r="H220" s="1555"/>
      <c r="I220" s="1556">
        <f t="shared" si="4"/>
        <v>0</v>
      </c>
      <c r="J220" s="1190"/>
      <c r="K220" s="1190"/>
      <c r="L220" s="1190"/>
      <c r="M220" s="1190"/>
      <c r="N220" s="1182"/>
      <c r="O220" s="1183"/>
      <c r="P220" s="929"/>
      <c r="Q220" s="930"/>
    </row>
    <row r="221" spans="1:17">
      <c r="A221" s="1187"/>
      <c r="B221" s="1188"/>
      <c r="C221" s="1188"/>
      <c r="D221" s="1188"/>
      <c r="E221" s="1189"/>
      <c r="F221" s="1189"/>
      <c r="G221" s="1189"/>
      <c r="H221" s="1555"/>
      <c r="I221" s="1556">
        <f t="shared" si="4"/>
        <v>0</v>
      </c>
      <c r="J221" s="1190"/>
      <c r="K221" s="1190"/>
      <c r="L221" s="1190"/>
      <c r="M221" s="1190"/>
      <c r="N221" s="1182"/>
      <c r="O221" s="1183"/>
      <c r="P221" s="929"/>
      <c r="Q221" s="930"/>
    </row>
    <row r="222" spans="1:17">
      <c r="A222" s="1187"/>
      <c r="B222" s="1188"/>
      <c r="C222" s="1188"/>
      <c r="D222" s="1188"/>
      <c r="E222" s="1189"/>
      <c r="F222" s="1189"/>
      <c r="G222" s="1189"/>
      <c r="H222" s="1555"/>
      <c r="I222" s="1556">
        <f t="shared" si="4"/>
        <v>0</v>
      </c>
      <c r="J222" s="1190"/>
      <c r="K222" s="1190"/>
      <c r="L222" s="1190"/>
      <c r="M222" s="1190"/>
      <c r="N222" s="1182"/>
      <c r="O222" s="1183"/>
      <c r="P222" s="929"/>
      <c r="Q222" s="930"/>
    </row>
    <row r="223" spans="1:17">
      <c r="A223" s="1187"/>
      <c r="B223" s="1188"/>
      <c r="C223" s="1188"/>
      <c r="D223" s="1188"/>
      <c r="E223" s="1189"/>
      <c r="F223" s="1189"/>
      <c r="G223" s="1189"/>
      <c r="H223" s="1555"/>
      <c r="I223" s="1556">
        <f t="shared" si="4"/>
        <v>0</v>
      </c>
      <c r="J223" s="1190"/>
      <c r="K223" s="1190"/>
      <c r="L223" s="1190"/>
      <c r="M223" s="1190"/>
      <c r="N223" s="1182"/>
      <c r="O223" s="1183"/>
      <c r="P223" s="929"/>
      <c r="Q223" s="930"/>
    </row>
    <row r="224" spans="1:17">
      <c r="A224" s="1187"/>
      <c r="B224" s="1188"/>
      <c r="C224" s="1188"/>
      <c r="D224" s="1188"/>
      <c r="E224" s="1189"/>
      <c r="F224" s="1189"/>
      <c r="G224" s="1189"/>
      <c r="H224" s="1555"/>
      <c r="I224" s="1556">
        <f t="shared" si="4"/>
        <v>0</v>
      </c>
      <c r="J224" s="1190"/>
      <c r="K224" s="1190"/>
      <c r="L224" s="1190"/>
      <c r="M224" s="1190"/>
      <c r="N224" s="1182"/>
      <c r="O224" s="1183"/>
      <c r="P224" s="929"/>
      <c r="Q224" s="930"/>
    </row>
    <row r="225" spans="1:17">
      <c r="A225" s="1187"/>
      <c r="B225" s="1188"/>
      <c r="C225" s="1188"/>
      <c r="D225" s="1188"/>
      <c r="E225" s="1189"/>
      <c r="F225" s="1189"/>
      <c r="G225" s="1189"/>
      <c r="H225" s="1555"/>
      <c r="I225" s="1556">
        <f t="shared" si="4"/>
        <v>0</v>
      </c>
      <c r="J225" s="1190"/>
      <c r="K225" s="1190"/>
      <c r="L225" s="1190"/>
      <c r="M225" s="1190"/>
      <c r="N225" s="1182"/>
      <c r="O225" s="1183"/>
      <c r="P225" s="929"/>
      <c r="Q225" s="930"/>
    </row>
    <row r="226" spans="1:17">
      <c r="A226" s="1187"/>
      <c r="B226" s="1188"/>
      <c r="C226" s="1188"/>
      <c r="D226" s="1188"/>
      <c r="E226" s="1189"/>
      <c r="F226" s="1189"/>
      <c r="G226" s="1189"/>
      <c r="H226" s="1555"/>
      <c r="I226" s="1556">
        <f t="shared" si="4"/>
        <v>0</v>
      </c>
      <c r="J226" s="1190"/>
      <c r="K226" s="1190"/>
      <c r="L226" s="1190"/>
      <c r="M226" s="1190"/>
      <c r="N226" s="1182"/>
      <c r="O226" s="1183"/>
      <c r="P226" s="929"/>
      <c r="Q226" s="930"/>
    </row>
    <row r="227" spans="1:17">
      <c r="A227" s="1187"/>
      <c r="B227" s="1188"/>
      <c r="C227" s="1188"/>
      <c r="D227" s="1188"/>
      <c r="E227" s="1189"/>
      <c r="F227" s="1189"/>
      <c r="G227" s="1189"/>
      <c r="H227" s="1555"/>
      <c r="I227" s="1556">
        <f t="shared" si="4"/>
        <v>0</v>
      </c>
      <c r="J227" s="1190"/>
      <c r="K227" s="1190"/>
      <c r="L227" s="1190"/>
      <c r="M227" s="1190"/>
      <c r="N227" s="1182"/>
      <c r="O227" s="1183"/>
      <c r="P227" s="929"/>
      <c r="Q227" s="930"/>
    </row>
    <row r="228" spans="1:17">
      <c r="A228" s="1187"/>
      <c r="B228" s="1188"/>
      <c r="C228" s="1188"/>
      <c r="D228" s="1188"/>
      <c r="E228" s="1189"/>
      <c r="F228" s="1189"/>
      <c r="G228" s="1189"/>
      <c r="H228" s="1555"/>
      <c r="I228" s="1556">
        <f t="shared" si="4"/>
        <v>0</v>
      </c>
      <c r="J228" s="1190"/>
      <c r="K228" s="1190"/>
      <c r="L228" s="1190"/>
      <c r="M228" s="1190"/>
      <c r="N228" s="1182"/>
      <c r="O228" s="1183"/>
      <c r="P228" s="929"/>
      <c r="Q228" s="930"/>
    </row>
    <row r="229" spans="1:17">
      <c r="A229" s="1187"/>
      <c r="B229" s="1188"/>
      <c r="C229" s="1188"/>
      <c r="D229" s="1188"/>
      <c r="E229" s="1189"/>
      <c r="F229" s="1189"/>
      <c r="G229" s="1189"/>
      <c r="H229" s="1555"/>
      <c r="I229" s="1556">
        <f t="shared" si="4"/>
        <v>0</v>
      </c>
      <c r="J229" s="1190"/>
      <c r="K229" s="1190"/>
      <c r="L229" s="1190"/>
      <c r="M229" s="1190"/>
      <c r="N229" s="1182"/>
      <c r="O229" s="1183"/>
      <c r="P229" s="929"/>
      <c r="Q229" s="930"/>
    </row>
    <row r="230" spans="1:17">
      <c r="A230" s="1187"/>
      <c r="B230" s="1188"/>
      <c r="C230" s="1188"/>
      <c r="D230" s="1188"/>
      <c r="E230" s="1189"/>
      <c r="F230" s="1189"/>
      <c r="G230" s="1189"/>
      <c r="H230" s="1555"/>
      <c r="I230" s="1556">
        <f t="shared" si="4"/>
        <v>0</v>
      </c>
      <c r="J230" s="1190"/>
      <c r="K230" s="1190"/>
      <c r="L230" s="1190"/>
      <c r="M230" s="1190"/>
      <c r="N230" s="1182"/>
      <c r="O230" s="1183"/>
      <c r="P230" s="929"/>
      <c r="Q230" s="930"/>
    </row>
    <row r="231" spans="1:17">
      <c r="A231" s="1187"/>
      <c r="B231" s="1188"/>
      <c r="C231" s="1188"/>
      <c r="D231" s="1188"/>
      <c r="E231" s="1189"/>
      <c r="F231" s="1189"/>
      <c r="G231" s="1189"/>
      <c r="H231" s="1555"/>
      <c r="I231" s="1556">
        <f t="shared" si="4"/>
        <v>0</v>
      </c>
      <c r="J231" s="1190"/>
      <c r="K231" s="1190"/>
      <c r="L231" s="1190"/>
      <c r="M231" s="1190"/>
      <c r="N231" s="1182"/>
      <c r="O231" s="1183"/>
      <c r="P231" s="929"/>
      <c r="Q231" s="930"/>
    </row>
    <row r="232" spans="1:17">
      <c r="A232" s="1187"/>
      <c r="B232" s="1188"/>
      <c r="C232" s="1188"/>
      <c r="D232" s="1188"/>
      <c r="E232" s="1189"/>
      <c r="F232" s="1189"/>
      <c r="G232" s="1189"/>
      <c r="H232" s="1555"/>
      <c r="I232" s="1556">
        <f t="shared" si="4"/>
        <v>0</v>
      </c>
      <c r="J232" s="1190"/>
      <c r="K232" s="1190"/>
      <c r="L232" s="1190"/>
      <c r="M232" s="1190"/>
      <c r="N232" s="1182"/>
      <c r="O232" s="1183"/>
      <c r="P232" s="929"/>
      <c r="Q232" s="930"/>
    </row>
    <row r="233" spans="1:17">
      <c r="A233" s="1187"/>
      <c r="B233" s="1188"/>
      <c r="C233" s="1188"/>
      <c r="D233" s="1188"/>
      <c r="E233" s="1189"/>
      <c r="F233" s="1189"/>
      <c r="G233" s="1189"/>
      <c r="H233" s="1555"/>
      <c r="I233" s="1556">
        <f t="shared" si="4"/>
        <v>0</v>
      </c>
      <c r="J233" s="1190"/>
      <c r="K233" s="1190"/>
      <c r="L233" s="1190"/>
      <c r="M233" s="1190"/>
      <c r="N233" s="1182"/>
      <c r="O233" s="1183"/>
      <c r="P233" s="929"/>
      <c r="Q233" s="930"/>
    </row>
    <row r="234" spans="1:17">
      <c r="A234" s="1187"/>
      <c r="B234" s="1188"/>
      <c r="C234" s="1188"/>
      <c r="D234" s="1188"/>
      <c r="E234" s="1189"/>
      <c r="F234" s="1189"/>
      <c r="G234" s="1189"/>
      <c r="H234" s="1555"/>
      <c r="I234" s="1556">
        <f t="shared" si="4"/>
        <v>0</v>
      </c>
      <c r="J234" s="1190"/>
      <c r="K234" s="1190"/>
      <c r="L234" s="1190"/>
      <c r="M234" s="1190"/>
      <c r="N234" s="1182"/>
      <c r="O234" s="1183"/>
      <c r="P234" s="929"/>
      <c r="Q234" s="930"/>
    </row>
    <row r="235" spans="1:17">
      <c r="A235" s="1187"/>
      <c r="B235" s="1188"/>
      <c r="C235" s="1188"/>
      <c r="D235" s="1188"/>
      <c r="E235" s="1189"/>
      <c r="F235" s="1189"/>
      <c r="G235" s="1189"/>
      <c r="H235" s="1555"/>
      <c r="I235" s="1556">
        <f t="shared" si="4"/>
        <v>0</v>
      </c>
      <c r="J235" s="1190"/>
      <c r="K235" s="1190"/>
      <c r="L235" s="1190"/>
      <c r="M235" s="1190"/>
      <c r="N235" s="1182"/>
      <c r="O235" s="1183"/>
      <c r="P235" s="929"/>
      <c r="Q235" s="930"/>
    </row>
    <row r="236" spans="1:17">
      <c r="A236" s="1187"/>
      <c r="B236" s="1188"/>
      <c r="C236" s="1188"/>
      <c r="D236" s="1188"/>
      <c r="E236" s="1189"/>
      <c r="F236" s="1189"/>
      <c r="G236" s="1189"/>
      <c r="H236" s="1555"/>
      <c r="I236" s="1556">
        <f t="shared" si="4"/>
        <v>0</v>
      </c>
      <c r="J236" s="1190"/>
      <c r="K236" s="1190"/>
      <c r="L236" s="1190"/>
      <c r="M236" s="1190"/>
      <c r="N236" s="1182"/>
      <c r="O236" s="1183"/>
      <c r="P236" s="929"/>
      <c r="Q236" s="930"/>
    </row>
    <row r="237" spans="1:17">
      <c r="A237" s="1187"/>
      <c r="B237" s="1188"/>
      <c r="C237" s="1188"/>
      <c r="D237" s="1188"/>
      <c r="E237" s="1189"/>
      <c r="F237" s="1189"/>
      <c r="G237" s="1189"/>
      <c r="H237" s="1555"/>
      <c r="I237" s="1556">
        <f t="shared" si="4"/>
        <v>0</v>
      </c>
      <c r="J237" s="1190"/>
      <c r="K237" s="1190"/>
      <c r="L237" s="1190"/>
      <c r="M237" s="1190"/>
      <c r="N237" s="1182"/>
      <c r="O237" s="1183"/>
      <c r="P237" s="929"/>
      <c r="Q237" s="930"/>
    </row>
    <row r="238" spans="1:17">
      <c r="A238" s="1187"/>
      <c r="B238" s="1188"/>
      <c r="C238" s="1188"/>
      <c r="D238" s="1188"/>
      <c r="E238" s="1189"/>
      <c r="F238" s="1189"/>
      <c r="G238" s="1189"/>
      <c r="H238" s="1555"/>
      <c r="I238" s="1556">
        <f t="shared" si="4"/>
        <v>0</v>
      </c>
      <c r="J238" s="1190"/>
      <c r="K238" s="1190"/>
      <c r="L238" s="1190"/>
      <c r="M238" s="1190"/>
      <c r="N238" s="1182"/>
      <c r="O238" s="1183"/>
      <c r="P238" s="929"/>
      <c r="Q238" s="930"/>
    </row>
    <row r="239" spans="1:17">
      <c r="A239" s="1187"/>
      <c r="B239" s="1188"/>
      <c r="C239" s="1188"/>
      <c r="D239" s="1188"/>
      <c r="E239" s="1189"/>
      <c r="F239" s="1189"/>
      <c r="G239" s="1189"/>
      <c r="H239" s="1555"/>
      <c r="I239" s="1556">
        <f t="shared" si="4"/>
        <v>0</v>
      </c>
      <c r="J239" s="1190"/>
      <c r="K239" s="1190"/>
      <c r="L239" s="1190"/>
      <c r="M239" s="1190"/>
      <c r="N239" s="1182"/>
      <c r="O239" s="1183"/>
      <c r="P239" s="929"/>
      <c r="Q239" s="930"/>
    </row>
    <row r="240" spans="1:17">
      <c r="A240" s="1187"/>
      <c r="B240" s="1188"/>
      <c r="C240" s="1188"/>
      <c r="D240" s="1188"/>
      <c r="E240" s="1189"/>
      <c r="F240" s="1189"/>
      <c r="G240" s="1189"/>
      <c r="H240" s="1555"/>
      <c r="I240" s="1556">
        <f t="shared" si="4"/>
        <v>0</v>
      </c>
      <c r="J240" s="1190"/>
      <c r="K240" s="1190"/>
      <c r="L240" s="1190"/>
      <c r="M240" s="1190"/>
      <c r="N240" s="1182"/>
      <c r="O240" s="1183"/>
      <c r="P240" s="929"/>
      <c r="Q240" s="930"/>
    </row>
    <row r="241" spans="1:17">
      <c r="A241" s="1187"/>
      <c r="B241" s="1188"/>
      <c r="C241" s="1188"/>
      <c r="D241" s="1188"/>
      <c r="E241" s="1189"/>
      <c r="F241" s="1189"/>
      <c r="G241" s="1189"/>
      <c r="H241" s="1555"/>
      <c r="I241" s="1556">
        <f t="shared" si="4"/>
        <v>0</v>
      </c>
      <c r="J241" s="1190"/>
      <c r="K241" s="1190"/>
      <c r="L241" s="1190"/>
      <c r="M241" s="1190"/>
      <c r="N241" s="1182"/>
      <c r="O241" s="1183"/>
      <c r="P241" s="929"/>
      <c r="Q241" s="930"/>
    </row>
    <row r="242" spans="1:17">
      <c r="A242" s="1187"/>
      <c r="B242" s="1188"/>
      <c r="C242" s="1188"/>
      <c r="D242" s="1188"/>
      <c r="E242" s="1189"/>
      <c r="F242" s="1189"/>
      <c r="G242" s="1189"/>
      <c r="H242" s="1555"/>
      <c r="I242" s="1556">
        <f t="shared" si="4"/>
        <v>0</v>
      </c>
      <c r="J242" s="1190"/>
      <c r="K242" s="1190"/>
      <c r="L242" s="1190"/>
      <c r="M242" s="1190"/>
      <c r="N242" s="1182"/>
      <c r="O242" s="1183"/>
      <c r="P242" s="929"/>
      <c r="Q242" s="930"/>
    </row>
    <row r="243" spans="1:17">
      <c r="A243" s="1187"/>
      <c r="B243" s="1188"/>
      <c r="C243" s="1188"/>
      <c r="D243" s="1188"/>
      <c r="E243" s="1189"/>
      <c r="F243" s="1189"/>
      <c r="G243" s="1189"/>
      <c r="H243" s="1555"/>
      <c r="I243" s="1556">
        <f t="shared" si="4"/>
        <v>0</v>
      </c>
      <c r="J243" s="1190"/>
      <c r="K243" s="1190"/>
      <c r="L243" s="1190"/>
      <c r="M243" s="1190"/>
      <c r="N243" s="1182"/>
      <c r="O243" s="1183"/>
      <c r="P243" s="929"/>
      <c r="Q243" s="930"/>
    </row>
    <row r="244" spans="1:17">
      <c r="A244" s="1187"/>
      <c r="B244" s="1188"/>
      <c r="C244" s="1188"/>
      <c r="D244" s="1188"/>
      <c r="E244" s="1189"/>
      <c r="F244" s="1189"/>
      <c r="G244" s="1189"/>
      <c r="H244" s="1555"/>
      <c r="I244" s="1556">
        <f t="shared" si="4"/>
        <v>0</v>
      </c>
      <c r="J244" s="1190"/>
      <c r="K244" s="1190"/>
      <c r="L244" s="1190"/>
      <c r="M244" s="1190"/>
      <c r="N244" s="1182"/>
      <c r="O244" s="1183"/>
      <c r="P244" s="929"/>
      <c r="Q244" s="930"/>
    </row>
    <row r="245" spans="1:17">
      <c r="A245" s="1187"/>
      <c r="B245" s="1188"/>
      <c r="C245" s="1188"/>
      <c r="D245" s="1188"/>
      <c r="E245" s="1189"/>
      <c r="F245" s="1189"/>
      <c r="G245" s="1189"/>
      <c r="H245" s="1555"/>
      <c r="I245" s="1556">
        <f t="shared" si="4"/>
        <v>0</v>
      </c>
      <c r="J245" s="1190"/>
      <c r="K245" s="1190"/>
      <c r="L245" s="1190"/>
      <c r="M245" s="1190"/>
      <c r="N245" s="1182"/>
      <c r="O245" s="1183"/>
      <c r="P245" s="929"/>
      <c r="Q245" s="930"/>
    </row>
    <row r="246" spans="1:17">
      <c r="A246" s="1187"/>
      <c r="B246" s="1188"/>
      <c r="C246" s="1188"/>
      <c r="D246" s="1188"/>
      <c r="E246" s="1189"/>
      <c r="F246" s="1189"/>
      <c r="G246" s="1189"/>
      <c r="H246" s="1555"/>
      <c r="I246" s="1556">
        <f t="shared" si="4"/>
        <v>0</v>
      </c>
      <c r="J246" s="1190"/>
      <c r="K246" s="1190"/>
      <c r="L246" s="1190"/>
      <c r="M246" s="1190"/>
      <c r="N246" s="1182"/>
      <c r="O246" s="1183"/>
      <c r="P246" s="929"/>
      <c r="Q246" s="930"/>
    </row>
    <row r="247" spans="1:17">
      <c r="A247" s="1187"/>
      <c r="B247" s="1188"/>
      <c r="C247" s="1188"/>
      <c r="D247" s="1188"/>
      <c r="E247" s="1189"/>
      <c r="F247" s="1189"/>
      <c r="G247" s="1189"/>
      <c r="H247" s="1555"/>
      <c r="I247" s="1556">
        <f t="shared" si="4"/>
        <v>0</v>
      </c>
      <c r="J247" s="1190"/>
      <c r="K247" s="1190"/>
      <c r="L247" s="1190"/>
      <c r="M247" s="1190"/>
      <c r="N247" s="1182"/>
      <c r="O247" s="1183"/>
      <c r="P247" s="929"/>
      <c r="Q247" s="930"/>
    </row>
    <row r="248" spans="1:17">
      <c r="A248" s="1187"/>
      <c r="B248" s="1188"/>
      <c r="C248" s="1188"/>
      <c r="D248" s="1188"/>
      <c r="E248" s="1189"/>
      <c r="F248" s="1189"/>
      <c r="G248" s="1189"/>
      <c r="H248" s="1555"/>
      <c r="I248" s="1556">
        <f t="shared" si="4"/>
        <v>0</v>
      </c>
      <c r="J248" s="1190"/>
      <c r="K248" s="1190"/>
      <c r="L248" s="1190"/>
      <c r="M248" s="1190"/>
      <c r="N248" s="1182"/>
      <c r="O248" s="1183"/>
      <c r="P248" s="929"/>
      <c r="Q248" s="930"/>
    </row>
    <row r="249" spans="1:17">
      <c r="A249" s="1187"/>
      <c r="B249" s="1188"/>
      <c r="C249" s="1188"/>
      <c r="D249" s="1188"/>
      <c r="E249" s="1189"/>
      <c r="F249" s="1189"/>
      <c r="G249" s="1189"/>
      <c r="H249" s="1555"/>
      <c r="I249" s="1556">
        <f t="shared" si="4"/>
        <v>0</v>
      </c>
      <c r="J249" s="1190"/>
      <c r="K249" s="1190"/>
      <c r="L249" s="1190"/>
      <c r="M249" s="1190"/>
      <c r="N249" s="1182"/>
      <c r="O249" s="1183"/>
      <c r="P249" s="929"/>
      <c r="Q249" s="930"/>
    </row>
    <row r="250" spans="1:17">
      <c r="A250" s="1187"/>
      <c r="B250" s="1188"/>
      <c r="C250" s="1188"/>
      <c r="D250" s="1188"/>
      <c r="E250" s="1189"/>
      <c r="F250" s="1189"/>
      <c r="G250" s="1189"/>
      <c r="H250" s="1555"/>
      <c r="I250" s="1556">
        <f t="shared" si="4"/>
        <v>0</v>
      </c>
      <c r="J250" s="1190"/>
      <c r="K250" s="1190"/>
      <c r="L250" s="1190"/>
      <c r="M250" s="1190"/>
      <c r="N250" s="1182"/>
      <c r="O250" s="1183"/>
      <c r="P250" s="929"/>
      <c r="Q250" s="930"/>
    </row>
    <row r="251" spans="1:17">
      <c r="A251" s="1187"/>
      <c r="B251" s="1188"/>
      <c r="C251" s="1188"/>
      <c r="D251" s="1188"/>
      <c r="E251" s="1189"/>
      <c r="F251" s="1189"/>
      <c r="G251" s="1189"/>
      <c r="H251" s="1555"/>
      <c r="I251" s="1556">
        <f t="shared" si="4"/>
        <v>0</v>
      </c>
      <c r="J251" s="1190"/>
      <c r="K251" s="1190"/>
      <c r="L251" s="1190"/>
      <c r="M251" s="1190"/>
      <c r="N251" s="1182"/>
      <c r="O251" s="1183"/>
      <c r="P251" s="929"/>
      <c r="Q251" s="930"/>
    </row>
    <row r="252" spans="1:17">
      <c r="A252" s="1187"/>
      <c r="B252" s="1188"/>
      <c r="C252" s="1188"/>
      <c r="D252" s="1188"/>
      <c r="E252" s="1189"/>
      <c r="F252" s="1189"/>
      <c r="G252" s="1189"/>
      <c r="H252" s="1555"/>
      <c r="I252" s="1556">
        <f t="shared" si="4"/>
        <v>0</v>
      </c>
      <c r="J252" s="1190"/>
      <c r="K252" s="1190"/>
      <c r="L252" s="1190"/>
      <c r="M252" s="1190"/>
      <c r="N252" s="1182"/>
      <c r="O252" s="1183"/>
      <c r="P252" s="929"/>
      <c r="Q252" s="930"/>
    </row>
    <row r="253" spans="1:17">
      <c r="A253" s="1187"/>
      <c r="B253" s="1180"/>
      <c r="C253" s="1180"/>
      <c r="D253" s="1180"/>
      <c r="E253" s="1180"/>
      <c r="F253" s="1181"/>
      <c r="G253" s="1182"/>
      <c r="H253" s="1555"/>
      <c r="I253" s="1556">
        <f t="shared" si="4"/>
        <v>0</v>
      </c>
      <c r="J253" s="1182"/>
      <c r="K253" s="1182"/>
      <c r="L253" s="1182"/>
      <c r="M253" s="1182"/>
      <c r="N253" s="1182"/>
      <c r="O253" s="1183"/>
      <c r="P253" s="931"/>
      <c r="Q253" s="932"/>
    </row>
    <row r="254" spans="1:17">
      <c r="A254" s="1187"/>
      <c r="B254" s="1180"/>
      <c r="C254" s="1180"/>
      <c r="D254" s="1180"/>
      <c r="E254" s="1180"/>
      <c r="F254" s="1181"/>
      <c r="G254" s="1180"/>
      <c r="H254" s="1555"/>
      <c r="I254" s="1556">
        <f t="shared" si="4"/>
        <v>0</v>
      </c>
      <c r="J254" s="1180"/>
      <c r="K254" s="1180"/>
      <c r="L254" s="1180"/>
      <c r="M254" s="1180"/>
      <c r="N254" s="1182"/>
      <c r="O254" s="1183"/>
      <c r="P254" s="931"/>
      <c r="Q254" s="932"/>
    </row>
    <row r="255" spans="1:17">
      <c r="A255" s="1187"/>
      <c r="B255" s="1180"/>
      <c r="C255" s="1180"/>
      <c r="D255" s="1180"/>
      <c r="E255" s="1180"/>
      <c r="F255" s="1181"/>
      <c r="G255" s="1180"/>
      <c r="H255" s="1555"/>
      <c r="I255" s="1556">
        <f t="shared" si="4"/>
        <v>0</v>
      </c>
      <c r="J255" s="1180"/>
      <c r="K255" s="1180"/>
      <c r="L255" s="1180"/>
      <c r="M255" s="1180"/>
      <c r="N255" s="1182"/>
      <c r="O255" s="1183"/>
      <c r="P255" s="931"/>
      <c r="Q255" s="932"/>
    </row>
    <row r="256" spans="1:17">
      <c r="A256" s="1187"/>
      <c r="B256" s="1180"/>
      <c r="C256" s="1180"/>
      <c r="D256" s="1180"/>
      <c r="E256" s="1180"/>
      <c r="F256" s="1181"/>
      <c r="G256" s="1180"/>
      <c r="H256" s="1555"/>
      <c r="I256" s="1556">
        <f t="shared" si="4"/>
        <v>0</v>
      </c>
      <c r="J256" s="1180"/>
      <c r="K256" s="1180"/>
      <c r="L256" s="1180"/>
      <c r="M256" s="1180"/>
      <c r="N256" s="1182"/>
      <c r="O256" s="1183"/>
      <c r="P256" s="931"/>
      <c r="Q256" s="932"/>
    </row>
    <row r="257" spans="1:17">
      <c r="A257" s="1187"/>
      <c r="B257" s="1180"/>
      <c r="C257" s="1180"/>
      <c r="D257" s="1180"/>
      <c r="E257" s="1180"/>
      <c r="F257" s="1181"/>
      <c r="G257" s="1180"/>
      <c r="H257" s="1555"/>
      <c r="I257" s="1556">
        <f t="shared" si="4"/>
        <v>0</v>
      </c>
      <c r="J257" s="1180"/>
      <c r="K257" s="1180"/>
      <c r="L257" s="1180"/>
      <c r="M257" s="1180"/>
      <c r="N257" s="1182"/>
      <c r="O257" s="1183"/>
      <c r="P257" s="931"/>
      <c r="Q257" s="932"/>
    </row>
    <row r="258" spans="1:17">
      <c r="A258" s="1187"/>
      <c r="B258" s="1180"/>
      <c r="C258" s="1180"/>
      <c r="D258" s="1180"/>
      <c r="E258" s="1180"/>
      <c r="F258" s="1181"/>
      <c r="G258" s="1180"/>
      <c r="H258" s="1555"/>
      <c r="I258" s="1556">
        <f t="shared" si="4"/>
        <v>0</v>
      </c>
      <c r="J258" s="1180"/>
      <c r="K258" s="1180"/>
      <c r="L258" s="1180"/>
      <c r="M258" s="1180"/>
      <c r="N258" s="1182"/>
      <c r="O258" s="1183"/>
      <c r="P258" s="931"/>
      <c r="Q258" s="932"/>
    </row>
    <row r="259" spans="1:17">
      <c r="A259" s="1187"/>
      <c r="B259" s="1180"/>
      <c r="C259" s="1180"/>
      <c r="D259" s="1180"/>
      <c r="E259" s="1180"/>
      <c r="F259" s="1181"/>
      <c r="G259" s="1180"/>
      <c r="H259" s="1555"/>
      <c r="I259" s="1556">
        <f t="shared" si="4"/>
        <v>0</v>
      </c>
      <c r="J259" s="1180"/>
      <c r="K259" s="1180"/>
      <c r="L259" s="1180"/>
      <c r="M259" s="1180"/>
      <c r="N259" s="1182"/>
      <c r="O259" s="1183"/>
      <c r="P259" s="931"/>
      <c r="Q259" s="932"/>
    </row>
    <row r="260" spans="1:17">
      <c r="A260" s="1187"/>
      <c r="B260" s="1180"/>
      <c r="C260" s="1180"/>
      <c r="D260" s="1180"/>
      <c r="E260" s="1180"/>
      <c r="F260" s="1181"/>
      <c r="G260" s="1180"/>
      <c r="H260" s="1555"/>
      <c r="I260" s="1556">
        <f>IF(H260=0,0,IF((H260&gt;=0.01),"1/100",IF((H260&gt;0.02),"1/200","1/1000")))</f>
        <v>0</v>
      </c>
      <c r="J260" s="1180"/>
      <c r="K260" s="1180"/>
      <c r="L260" s="1180"/>
      <c r="M260" s="1180"/>
      <c r="N260" s="1182"/>
      <c r="O260" s="1183"/>
      <c r="P260" s="931"/>
      <c r="Q260" s="932"/>
    </row>
    <row r="261" spans="1:17">
      <c r="A261" s="1187"/>
      <c r="B261" s="1180"/>
      <c r="C261" s="1180"/>
      <c r="D261" s="1180"/>
      <c r="E261" s="1180"/>
      <c r="F261" s="1181"/>
      <c r="G261" s="1180"/>
      <c r="H261" s="1555"/>
      <c r="I261" s="1556">
        <f>IF(H261=0,0,IF((H261&gt;=0.01),"1/100",IF((H261&gt;0.02),"1/200","1/1000")))</f>
        <v>0</v>
      </c>
      <c r="J261" s="1180"/>
      <c r="K261" s="1180"/>
      <c r="L261" s="1180"/>
      <c r="M261" s="1180"/>
      <c r="N261" s="1182"/>
      <c r="O261" s="1183"/>
      <c r="P261" s="931"/>
      <c r="Q261" s="932"/>
    </row>
    <row r="262" spans="1:17">
      <c r="A262" s="1187"/>
      <c r="B262" s="1180"/>
      <c r="C262" s="1180"/>
      <c r="D262" s="1180"/>
      <c r="E262" s="1180"/>
      <c r="F262" s="1181"/>
      <c r="G262" s="1180"/>
      <c r="H262" s="1555"/>
      <c r="I262" s="1556">
        <f>IF(H262=0,0,IF((H262&gt;=0.01),"1/100",IF((H262&gt;0.02),"1/200","1/1000")))</f>
        <v>0</v>
      </c>
      <c r="J262" s="1180"/>
      <c r="K262" s="1180"/>
      <c r="L262" s="1180"/>
      <c r="M262" s="1180"/>
      <c r="N262" s="1182"/>
      <c r="O262" s="1183"/>
      <c r="P262" s="931"/>
      <c r="Q262" s="932"/>
    </row>
    <row r="263" spans="1:17">
      <c r="A263" s="1187"/>
      <c r="B263" s="923" t="s">
        <v>2</v>
      </c>
      <c r="C263" s="923"/>
      <c r="D263" s="923"/>
      <c r="E263" s="1185">
        <f>SUM(E132:E262)</f>
        <v>0</v>
      </c>
      <c r="F263" s="924"/>
      <c r="G263" s="924"/>
      <c r="H263" s="924"/>
      <c r="I263" s="924"/>
      <c r="J263" s="924"/>
      <c r="K263" s="924"/>
      <c r="L263" s="924"/>
      <c r="M263" s="924"/>
      <c r="N263" s="924"/>
      <c r="O263" s="924"/>
      <c r="P263" s="933"/>
      <c r="Q263" s="934"/>
    </row>
  </sheetData>
  <dataConsolidate/>
  <mergeCells count="2">
    <mergeCell ref="C4:D4"/>
    <mergeCell ref="C130:D130"/>
  </mergeCells>
  <dataValidations count="3">
    <dataValidation type="list" allowBlank="1" showInputMessage="1" showErrorMessage="1" sqref="C253:D262">
      <formula1>#REF!</formula1>
    </dataValidation>
    <dataValidation type="list" allowBlank="1" showInputMessage="1" showErrorMessage="1" sqref="N6:N127 N132:N262">
      <formula1>$AC$6:$AC$7</formula1>
    </dataValidation>
    <dataValidation type="list" allowBlank="1" showInputMessage="1" showErrorMessage="1" sqref="O6:O127 O132:O262">
      <formula1>$AE$6:$AE$7</formula1>
    </dataValidation>
  </dataValidations>
  <pageMargins left="0.31496062992125984" right="0.11811023622047245" top="0.59055118110236227" bottom="0.35433070866141736" header="0.31496062992125984" footer="0.11811023622047245"/>
  <pageSetup paperSize="8" scale="49" fitToHeight="4" orientation="landscape" r:id="rId1"/>
  <headerFooter>
    <oddHeader>&amp;R&amp;"Verdana,Bold"&amp;14&amp;A</oddHeader>
    <oddFooter>&amp;L&amp;D &amp;T&amp;C&amp;Z&amp;F&amp;R&amp;A</oddFooter>
  </headerFooter>
</worksheet>
</file>

<file path=xl/worksheets/sheet8.xml><?xml version="1.0" encoding="utf-8"?>
<worksheet xmlns="http://schemas.openxmlformats.org/spreadsheetml/2006/main" xmlns:r="http://schemas.openxmlformats.org/officeDocument/2006/relationships">
  <sheetPr>
    <tabColor theme="0"/>
    <pageSetUpPr fitToPage="1"/>
  </sheetPr>
  <dimension ref="A1:BD190"/>
  <sheetViews>
    <sheetView zoomScale="70" zoomScaleNormal="70" workbookViewId="0">
      <pane xSplit="1" ySplit="8" topLeftCell="T52" activePane="bottomRight" state="frozen"/>
      <selection activeCell="M69" sqref="M69"/>
      <selection pane="topRight" activeCell="M69" sqref="M69"/>
      <selection pane="bottomLeft" activeCell="M69" sqref="M69"/>
      <selection pane="bottomRight" activeCell="M69" sqref="M69"/>
    </sheetView>
  </sheetViews>
  <sheetFormatPr defaultRowHeight="12.75" outlineLevelRow="2"/>
  <cols>
    <col min="1" max="1" width="45.75" style="272" customWidth="1"/>
    <col min="2" max="3" width="12.125" style="272" customWidth="1"/>
    <col min="4" max="4" width="9.625" style="272" bestFit="1" customWidth="1"/>
    <col min="5" max="5" width="6.75" style="272" customWidth="1"/>
    <col min="6" max="12" width="6.125" style="272" customWidth="1"/>
    <col min="13" max="13" width="7.25" style="272" customWidth="1"/>
    <col min="14" max="15" width="7.625" style="272" bestFit="1" customWidth="1"/>
    <col min="16" max="16" width="7.625" style="272" customWidth="1"/>
    <col min="17" max="17" width="7.25" style="272" customWidth="1"/>
    <col min="18" max="22" width="6.125" style="482" customWidth="1"/>
    <col min="23" max="23" width="7.25" style="272" customWidth="1"/>
    <col min="24" max="25" width="6.125" style="482" customWidth="1"/>
    <col min="26" max="28" width="6.125" style="272" customWidth="1"/>
    <col min="29" max="29" width="7" style="272" customWidth="1"/>
    <col min="30" max="33" width="6.125" style="272" customWidth="1"/>
    <col min="34" max="34" width="7.625" style="272" customWidth="1"/>
    <col min="35" max="35" width="7.25" style="272" customWidth="1"/>
    <col min="36" max="42" width="6.125" style="272" customWidth="1"/>
    <col min="43" max="44" width="7.625" style="272" customWidth="1"/>
    <col min="45" max="45" width="11.125" style="272" customWidth="1"/>
    <col min="46" max="46" width="9.75" style="272" customWidth="1"/>
    <col min="47" max="50" width="7.625" style="272" customWidth="1"/>
    <col min="51" max="52" width="10.125" style="272" customWidth="1"/>
    <col min="53" max="53" width="8.125" style="272" customWidth="1"/>
    <col min="54" max="54" width="7.25" style="272" customWidth="1"/>
    <col min="55" max="55" width="11.875" style="272" customWidth="1"/>
    <col min="56" max="56" width="10.125" style="272" bestFit="1" customWidth="1"/>
    <col min="57" max="65" width="8.125" style="272" customWidth="1"/>
    <col min="66" max="16384" width="9" style="272"/>
  </cols>
  <sheetData>
    <row r="1" spans="1:55" s="264" customFormat="1" ht="15">
      <c r="A1" s="8" t="s">
        <v>627</v>
      </c>
      <c r="G1" s="265"/>
      <c r="I1" s="265"/>
      <c r="J1" s="265"/>
      <c r="K1" s="265"/>
      <c r="L1" s="265"/>
      <c r="AB1" s="265"/>
    </row>
    <row r="2" spans="1:55" s="264" customFormat="1" ht="15">
      <c r="A2" s="8" t="str">
        <f>Cover!D13</f>
        <v>[DNO]</v>
      </c>
      <c r="D2" s="266"/>
    </row>
    <row r="3" spans="1:55" s="264" customFormat="1" ht="15.75" thickBot="1">
      <c r="A3" s="8">
        <v>2015</v>
      </c>
      <c r="D3" s="266"/>
    </row>
    <row r="4" spans="1:55" ht="51" customHeight="1" thickBot="1">
      <c r="A4" s="267"/>
      <c r="B4" s="2172" t="s">
        <v>351</v>
      </c>
      <c r="C4" s="2163"/>
      <c r="D4" s="2163"/>
      <c r="E4" s="2163"/>
      <c r="F4" s="2163"/>
      <c r="G4" s="2163"/>
      <c r="H4" s="2163"/>
      <c r="I4" s="2163"/>
      <c r="J4" s="2163"/>
      <c r="K4" s="2163"/>
      <c r="L4" s="2163"/>
      <c r="M4" s="2163"/>
      <c r="N4" s="2163"/>
      <c r="O4" s="2163"/>
      <c r="P4" s="2164"/>
      <c r="Q4" s="268"/>
      <c r="R4" s="2162" t="s">
        <v>352</v>
      </c>
      <c r="S4" s="2163"/>
      <c r="T4" s="2163"/>
      <c r="U4" s="2163"/>
      <c r="V4" s="2163"/>
      <c r="W4" s="2164"/>
      <c r="X4" s="2162" t="s">
        <v>353</v>
      </c>
      <c r="Y4" s="2163"/>
      <c r="Z4" s="2163"/>
      <c r="AA4" s="2163"/>
      <c r="AB4" s="2163"/>
      <c r="AC4" s="2163"/>
      <c r="AD4" s="2163"/>
      <c r="AE4" s="2163"/>
      <c r="AF4" s="2163"/>
      <c r="AG4" s="2164"/>
      <c r="AH4" s="1849" t="s">
        <v>354</v>
      </c>
      <c r="AI4" s="269"/>
      <c r="AJ4" s="2162" t="s">
        <v>355</v>
      </c>
      <c r="AK4" s="2163"/>
      <c r="AL4" s="2163"/>
      <c r="AM4" s="2163"/>
      <c r="AN4" s="2163"/>
      <c r="AO4" s="2163"/>
      <c r="AP4" s="2163"/>
      <c r="AQ4" s="2163"/>
      <c r="AR4" s="2163"/>
      <c r="AS4" s="2164"/>
      <c r="AT4" s="270" t="s">
        <v>356</v>
      </c>
      <c r="AU4" s="2165" t="s">
        <v>315</v>
      </c>
      <c r="AV4" s="2163"/>
      <c r="AW4" s="2163"/>
      <c r="AX4" s="2163"/>
      <c r="AY4" s="2163"/>
      <c r="AZ4" s="2164"/>
      <c r="BA4" s="270" t="s">
        <v>357</v>
      </c>
      <c r="BB4" s="1715" t="s">
        <v>358</v>
      </c>
      <c r="BC4" s="271" t="s">
        <v>359</v>
      </c>
    </row>
    <row r="5" spans="1:55" s="288" customFormat="1" ht="57.75" customHeight="1" thickBot="1">
      <c r="A5" s="706"/>
      <c r="B5" s="2166" t="s">
        <v>360</v>
      </c>
      <c r="C5" s="2167"/>
      <c r="D5" s="2168"/>
      <c r="E5" s="2169" t="s">
        <v>361</v>
      </c>
      <c r="F5" s="2167"/>
      <c r="G5" s="2167"/>
      <c r="H5" s="2167"/>
      <c r="I5" s="2167"/>
      <c r="J5" s="2167"/>
      <c r="K5" s="2167"/>
      <c r="L5" s="2167"/>
      <c r="M5" s="2168"/>
      <c r="N5" s="274" t="s">
        <v>290</v>
      </c>
      <c r="O5" s="275" t="s">
        <v>362</v>
      </c>
      <c r="P5" s="276" t="s">
        <v>228</v>
      </c>
      <c r="Q5" s="277"/>
      <c r="R5" s="2170" t="s">
        <v>152</v>
      </c>
      <c r="S5" s="2167"/>
      <c r="T5" s="2167"/>
      <c r="U5" s="2167"/>
      <c r="V5" s="2167"/>
      <c r="W5" s="2168"/>
      <c r="X5" s="2171" t="s">
        <v>363</v>
      </c>
      <c r="Y5" s="2167"/>
      <c r="Z5" s="2167"/>
      <c r="AA5" s="2167"/>
      <c r="AB5" s="2167"/>
      <c r="AC5" s="2167"/>
      <c r="AD5" s="2167"/>
      <c r="AE5" s="2167"/>
      <c r="AF5" s="2167"/>
      <c r="AG5" s="2168"/>
      <c r="AH5" s="278" t="s">
        <v>364</v>
      </c>
      <c r="AI5" s="279"/>
      <c r="AJ5" s="280" t="s">
        <v>317</v>
      </c>
      <c r="AK5" s="281"/>
      <c r="AL5" s="281"/>
      <c r="AM5" s="281"/>
      <c r="AN5" s="281"/>
      <c r="AO5" s="281"/>
      <c r="AP5" s="1557"/>
      <c r="AQ5" s="282" t="s">
        <v>365</v>
      </c>
      <c r="AR5" s="278" t="s">
        <v>364</v>
      </c>
      <c r="AS5" s="283" t="s">
        <v>366</v>
      </c>
      <c r="AT5" s="270" t="s">
        <v>356</v>
      </c>
      <c r="AU5" s="284" t="s">
        <v>367</v>
      </c>
      <c r="AV5" s="285"/>
      <c r="AW5" s="285"/>
      <c r="AX5" s="286"/>
      <c r="AY5" s="287" t="s">
        <v>315</v>
      </c>
      <c r="AZ5" s="278" t="s">
        <v>364</v>
      </c>
      <c r="BA5" s="270" t="s">
        <v>357</v>
      </c>
      <c r="BB5" s="1715" t="s">
        <v>358</v>
      </c>
      <c r="BC5" s="271" t="s">
        <v>359</v>
      </c>
    </row>
    <row r="6" spans="1:55" s="305" customFormat="1" ht="21.75" customHeight="1">
      <c r="A6" s="289"/>
      <c r="B6" s="290"/>
      <c r="C6" s="293"/>
      <c r="D6" s="300"/>
      <c r="E6" s="291"/>
      <c r="F6" s="292"/>
      <c r="G6" s="293"/>
      <c r="H6" s="294"/>
      <c r="I6" s="294"/>
      <c r="J6" s="294"/>
      <c r="K6" s="294"/>
      <c r="L6" s="294"/>
      <c r="M6" s="295"/>
      <c r="N6" s="296"/>
      <c r="O6" s="296"/>
      <c r="P6" s="296"/>
      <c r="Q6" s="297"/>
      <c r="R6" s="298"/>
      <c r="S6" s="293"/>
      <c r="T6" s="293"/>
      <c r="U6" s="299"/>
      <c r="V6" s="293"/>
      <c r="W6" s="300"/>
      <c r="X6" s="293"/>
      <c r="Y6" s="293"/>
      <c r="Z6" s="293"/>
      <c r="AA6" s="293"/>
      <c r="AB6" s="293"/>
      <c r="AC6" s="293"/>
      <c r="AD6" s="293"/>
      <c r="AE6" s="293"/>
      <c r="AF6" s="293"/>
      <c r="AG6" s="301"/>
      <c r="AH6" s="302"/>
      <c r="AI6" s="303"/>
      <c r="AJ6" s="298"/>
      <c r="AK6" s="293"/>
      <c r="AL6" s="293"/>
      <c r="AM6" s="293"/>
      <c r="AN6" s="293"/>
      <c r="AO6" s="293"/>
      <c r="AP6" s="301"/>
      <c r="AQ6" s="296"/>
      <c r="AR6" s="302"/>
      <c r="AS6" s="296"/>
      <c r="AT6" s="304"/>
      <c r="AU6" s="292" t="s">
        <v>368</v>
      </c>
      <c r="AV6" s="292" t="s">
        <v>368</v>
      </c>
      <c r="AW6" s="292" t="s">
        <v>368</v>
      </c>
      <c r="AX6" s="300"/>
      <c r="AY6" s="296"/>
      <c r="AZ6" s="483"/>
      <c r="BA6" s="304"/>
      <c r="BB6" s="295"/>
      <c r="BC6" s="304"/>
    </row>
    <row r="7" spans="1:55" s="320" customFormat="1" ht="108.75" customHeight="1">
      <c r="A7" s="306"/>
      <c r="B7" s="1446" t="s">
        <v>1156</v>
      </c>
      <c r="C7" s="308" t="s">
        <v>1178</v>
      </c>
      <c r="D7" s="484" t="s">
        <v>1177</v>
      </c>
      <c r="E7" s="307" t="s">
        <v>128</v>
      </c>
      <c r="F7" s="308" t="s">
        <v>129</v>
      </c>
      <c r="G7" s="308" t="s">
        <v>124</v>
      </c>
      <c r="H7" s="308" t="s">
        <v>76</v>
      </c>
      <c r="I7" s="308" t="s">
        <v>125</v>
      </c>
      <c r="J7" s="308" t="s">
        <v>168</v>
      </c>
      <c r="K7" s="308" t="s">
        <v>370</v>
      </c>
      <c r="L7" s="308" t="s">
        <v>371</v>
      </c>
      <c r="M7" s="309" t="s">
        <v>372</v>
      </c>
      <c r="N7" s="310" t="s">
        <v>290</v>
      </c>
      <c r="O7" s="310" t="s">
        <v>362</v>
      </c>
      <c r="P7" s="311" t="s">
        <v>228</v>
      </c>
      <c r="Q7" s="312" t="s">
        <v>373</v>
      </c>
      <c r="R7" s="307" t="s">
        <v>294</v>
      </c>
      <c r="S7" s="308" t="s">
        <v>374</v>
      </c>
      <c r="T7" s="308" t="s">
        <v>115</v>
      </c>
      <c r="U7" s="313" t="s">
        <v>82</v>
      </c>
      <c r="V7" s="308" t="s">
        <v>375</v>
      </c>
      <c r="W7" s="314" t="s">
        <v>152</v>
      </c>
      <c r="X7" s="308" t="s">
        <v>88</v>
      </c>
      <c r="Y7" s="308" t="s">
        <v>89</v>
      </c>
      <c r="Z7" s="308" t="s">
        <v>376</v>
      </c>
      <c r="AA7" s="308" t="s">
        <v>377</v>
      </c>
      <c r="AB7" s="308" t="s">
        <v>91</v>
      </c>
      <c r="AC7" s="308" t="s">
        <v>378</v>
      </c>
      <c r="AD7" s="308" t="s">
        <v>92</v>
      </c>
      <c r="AE7" s="308" t="s">
        <v>137</v>
      </c>
      <c r="AF7" s="308" t="s">
        <v>93</v>
      </c>
      <c r="AG7" s="314" t="s">
        <v>199</v>
      </c>
      <c r="AH7" s="315" t="s">
        <v>364</v>
      </c>
      <c r="AI7" s="316" t="s">
        <v>379</v>
      </c>
      <c r="AJ7" s="307" t="s">
        <v>90</v>
      </c>
      <c r="AK7" s="308" t="s">
        <v>380</v>
      </c>
      <c r="AL7" s="308" t="s">
        <v>96</v>
      </c>
      <c r="AM7" s="317" t="s">
        <v>381</v>
      </c>
      <c r="AN7" s="317" t="s">
        <v>94</v>
      </c>
      <c r="AO7" s="308" t="s">
        <v>95</v>
      </c>
      <c r="AP7" s="314" t="s">
        <v>382</v>
      </c>
      <c r="AQ7" s="311" t="s">
        <v>365</v>
      </c>
      <c r="AR7" s="315" t="s">
        <v>432</v>
      </c>
      <c r="AS7" s="311" t="s">
        <v>433</v>
      </c>
      <c r="AT7" s="318" t="s">
        <v>383</v>
      </c>
      <c r="AU7" s="307" t="s">
        <v>1176</v>
      </c>
      <c r="AV7" s="313" t="s">
        <v>1185</v>
      </c>
      <c r="AW7" s="313" t="s">
        <v>1186</v>
      </c>
      <c r="AX7" s="314" t="s">
        <v>434</v>
      </c>
      <c r="AY7" s="311" t="s">
        <v>315</v>
      </c>
      <c r="AZ7" s="315" t="s">
        <v>1074</v>
      </c>
      <c r="BA7" s="318" t="s">
        <v>384</v>
      </c>
      <c r="BB7" s="319" t="s">
        <v>435</v>
      </c>
      <c r="BC7" s="318" t="s">
        <v>359</v>
      </c>
    </row>
    <row r="8" spans="1:55">
      <c r="A8" s="321"/>
      <c r="B8" s="1447" t="s">
        <v>385</v>
      </c>
      <c r="C8" s="325" t="s">
        <v>385</v>
      </c>
      <c r="D8" s="1448" t="s">
        <v>385</v>
      </c>
      <c r="E8" s="324" t="s">
        <v>385</v>
      </c>
      <c r="F8" s="325" t="s">
        <v>385</v>
      </c>
      <c r="G8" s="325" t="s">
        <v>385</v>
      </c>
      <c r="H8" s="325" t="s">
        <v>385</v>
      </c>
      <c r="I8" s="325" t="s">
        <v>385</v>
      </c>
      <c r="J8" s="325" t="s">
        <v>385</v>
      </c>
      <c r="K8" s="325" t="s">
        <v>385</v>
      </c>
      <c r="L8" s="325" t="s">
        <v>385</v>
      </c>
      <c r="M8" s="326" t="s">
        <v>385</v>
      </c>
      <c r="N8" s="327" t="s">
        <v>385</v>
      </c>
      <c r="O8" s="327" t="s">
        <v>385</v>
      </c>
      <c r="P8" s="327" t="s">
        <v>385</v>
      </c>
      <c r="Q8" s="326"/>
      <c r="R8" s="324" t="s">
        <v>385</v>
      </c>
      <c r="S8" s="325" t="s">
        <v>385</v>
      </c>
      <c r="T8" s="325" t="s">
        <v>385</v>
      </c>
      <c r="U8" s="328" t="s">
        <v>385</v>
      </c>
      <c r="V8" s="325" t="s">
        <v>385</v>
      </c>
      <c r="W8" s="329" t="s">
        <v>385</v>
      </c>
      <c r="X8" s="325" t="s">
        <v>385</v>
      </c>
      <c r="Y8" s="325" t="s">
        <v>385</v>
      </c>
      <c r="Z8" s="325" t="s">
        <v>385</v>
      </c>
      <c r="AA8" s="325" t="s">
        <v>385</v>
      </c>
      <c r="AB8" s="325" t="s">
        <v>385</v>
      </c>
      <c r="AC8" s="325" t="s">
        <v>385</v>
      </c>
      <c r="AD8" s="325" t="s">
        <v>385</v>
      </c>
      <c r="AE8" s="325" t="s">
        <v>385</v>
      </c>
      <c r="AF8" s="325" t="s">
        <v>385</v>
      </c>
      <c r="AG8" s="329" t="s">
        <v>385</v>
      </c>
      <c r="AH8" s="330" t="s">
        <v>385</v>
      </c>
      <c r="AI8" s="331"/>
      <c r="AJ8" s="324" t="s">
        <v>385</v>
      </c>
      <c r="AK8" s="325" t="s">
        <v>385</v>
      </c>
      <c r="AL8" s="325" t="s">
        <v>385</v>
      </c>
      <c r="AM8" s="325" t="s">
        <v>385</v>
      </c>
      <c r="AN8" s="325"/>
      <c r="AO8" s="325" t="s">
        <v>385</v>
      </c>
      <c r="AP8" s="329" t="s">
        <v>385</v>
      </c>
      <c r="AQ8" s="327" t="s">
        <v>385</v>
      </c>
      <c r="AR8" s="330" t="s">
        <v>385</v>
      </c>
      <c r="AS8" s="327" t="s">
        <v>385</v>
      </c>
      <c r="AT8" s="329"/>
      <c r="AU8" s="325" t="s">
        <v>385</v>
      </c>
      <c r="AV8" s="328" t="s">
        <v>385</v>
      </c>
      <c r="AW8" s="328"/>
      <c r="AX8" s="329" t="s">
        <v>385</v>
      </c>
      <c r="AY8" s="327" t="s">
        <v>385</v>
      </c>
      <c r="AZ8" s="485"/>
      <c r="BA8" s="329"/>
      <c r="BB8" s="326" t="s">
        <v>385</v>
      </c>
      <c r="BC8" s="329" t="s">
        <v>385</v>
      </c>
    </row>
    <row r="9" spans="1:55">
      <c r="A9" s="486" t="s">
        <v>436</v>
      </c>
      <c r="B9" s="493"/>
      <c r="C9" s="1460"/>
      <c r="D9" s="490"/>
      <c r="E9" s="488"/>
      <c r="F9" s="489"/>
      <c r="G9" s="489"/>
      <c r="H9" s="489"/>
      <c r="I9" s="489"/>
      <c r="J9" s="489"/>
      <c r="K9" s="489"/>
      <c r="L9" s="489"/>
      <c r="M9" s="490"/>
      <c r="N9" s="491"/>
      <c r="O9" s="491"/>
      <c r="P9" s="491"/>
      <c r="Q9" s="490"/>
      <c r="R9" s="488"/>
      <c r="S9" s="489"/>
      <c r="T9" s="489"/>
      <c r="U9" s="492"/>
      <c r="V9" s="489"/>
      <c r="W9" s="487"/>
      <c r="X9" s="489"/>
      <c r="Y9" s="489"/>
      <c r="Z9" s="489"/>
      <c r="AA9" s="489"/>
      <c r="AB9" s="489"/>
      <c r="AC9" s="489"/>
      <c r="AD9" s="489"/>
      <c r="AE9" s="489"/>
      <c r="AF9" s="489"/>
      <c r="AG9" s="487"/>
      <c r="AH9" s="493"/>
      <c r="AI9" s="491"/>
      <c r="AJ9" s="488"/>
      <c r="AK9" s="489"/>
      <c r="AL9" s="489"/>
      <c r="AM9" s="489"/>
      <c r="AN9" s="489"/>
      <c r="AO9" s="489"/>
      <c r="AP9" s="487"/>
      <c r="AQ9" s="491"/>
      <c r="AR9" s="493"/>
      <c r="AS9" s="491"/>
      <c r="AT9" s="494"/>
      <c r="AU9" s="489"/>
      <c r="AV9" s="492"/>
      <c r="AW9" s="492"/>
      <c r="AX9" s="487"/>
      <c r="AY9" s="491"/>
      <c r="AZ9" s="491"/>
      <c r="BA9" s="494"/>
      <c r="BB9" s="490"/>
      <c r="BC9" s="494"/>
    </row>
    <row r="10" spans="1:55">
      <c r="A10" s="495" t="s">
        <v>437</v>
      </c>
      <c r="B10" s="497">
        <f t="shared" ref="B10:BA10" si="0">SUM(B11:B12)</f>
        <v>0</v>
      </c>
      <c r="C10" s="364">
        <f t="shared" si="0"/>
        <v>0</v>
      </c>
      <c r="D10" s="348">
        <f t="shared" si="0"/>
        <v>0</v>
      </c>
      <c r="E10" s="363">
        <f t="shared" si="0"/>
        <v>0</v>
      </c>
      <c r="F10" s="364">
        <f t="shared" si="0"/>
        <v>0</v>
      </c>
      <c r="G10" s="364">
        <f t="shared" si="0"/>
        <v>0</v>
      </c>
      <c r="H10" s="364">
        <f t="shared" si="0"/>
        <v>0</v>
      </c>
      <c r="I10" s="364">
        <f t="shared" si="0"/>
        <v>0</v>
      </c>
      <c r="J10" s="364">
        <f t="shared" si="0"/>
        <v>0</v>
      </c>
      <c r="K10" s="364">
        <f t="shared" si="0"/>
        <v>0</v>
      </c>
      <c r="L10" s="364">
        <f t="shared" si="0"/>
        <v>0</v>
      </c>
      <c r="M10" s="348">
        <f t="shared" si="0"/>
        <v>0</v>
      </c>
      <c r="N10" s="351">
        <f t="shared" si="0"/>
        <v>0</v>
      </c>
      <c r="O10" s="351">
        <f t="shared" si="0"/>
        <v>0</v>
      </c>
      <c r="P10" s="351">
        <f t="shared" si="0"/>
        <v>0</v>
      </c>
      <c r="Q10" s="348">
        <f t="shared" si="0"/>
        <v>0</v>
      </c>
      <c r="R10" s="363">
        <f t="shared" si="0"/>
        <v>0</v>
      </c>
      <c r="S10" s="364">
        <f t="shared" si="0"/>
        <v>0</v>
      </c>
      <c r="T10" s="364">
        <f t="shared" si="0"/>
        <v>0</v>
      </c>
      <c r="U10" s="496">
        <f t="shared" si="0"/>
        <v>0</v>
      </c>
      <c r="V10" s="364">
        <f t="shared" si="0"/>
        <v>0</v>
      </c>
      <c r="W10" s="346">
        <f t="shared" si="0"/>
        <v>0</v>
      </c>
      <c r="X10" s="364">
        <f t="shared" si="0"/>
        <v>0</v>
      </c>
      <c r="Y10" s="364">
        <f t="shared" si="0"/>
        <v>0</v>
      </c>
      <c r="Z10" s="364">
        <f t="shared" si="0"/>
        <v>0</v>
      </c>
      <c r="AA10" s="364">
        <f t="shared" si="0"/>
        <v>0</v>
      </c>
      <c r="AB10" s="364">
        <f t="shared" si="0"/>
        <v>0</v>
      </c>
      <c r="AC10" s="364">
        <f t="shared" si="0"/>
        <v>0</v>
      </c>
      <c r="AD10" s="364">
        <f t="shared" si="0"/>
        <v>0</v>
      </c>
      <c r="AE10" s="364">
        <f t="shared" si="0"/>
        <v>0</v>
      </c>
      <c r="AF10" s="364">
        <f t="shared" si="0"/>
        <v>0</v>
      </c>
      <c r="AG10" s="346">
        <f t="shared" si="0"/>
        <v>0</v>
      </c>
      <c r="AH10" s="497">
        <f t="shared" si="0"/>
        <v>0</v>
      </c>
      <c r="AI10" s="351">
        <f t="shared" si="0"/>
        <v>0</v>
      </c>
      <c r="AJ10" s="363">
        <f t="shared" si="0"/>
        <v>0</v>
      </c>
      <c r="AK10" s="364">
        <f t="shared" si="0"/>
        <v>0</v>
      </c>
      <c r="AL10" s="364">
        <f t="shared" si="0"/>
        <v>0</v>
      </c>
      <c r="AM10" s="364">
        <f t="shared" si="0"/>
        <v>0</v>
      </c>
      <c r="AN10" s="364">
        <f t="shared" si="0"/>
        <v>0</v>
      </c>
      <c r="AO10" s="364">
        <f t="shared" si="0"/>
        <v>0</v>
      </c>
      <c r="AP10" s="346">
        <f t="shared" si="0"/>
        <v>0</v>
      </c>
      <c r="AQ10" s="351">
        <f t="shared" si="0"/>
        <v>0</v>
      </c>
      <c r="AR10" s="497">
        <f t="shared" si="0"/>
        <v>0</v>
      </c>
      <c r="AS10" s="351">
        <f t="shared" si="0"/>
        <v>0</v>
      </c>
      <c r="AT10" s="352">
        <f t="shared" si="0"/>
        <v>0</v>
      </c>
      <c r="AU10" s="364">
        <f t="shared" si="0"/>
        <v>0</v>
      </c>
      <c r="AV10" s="496">
        <f t="shared" si="0"/>
        <v>0</v>
      </c>
      <c r="AW10" s="496">
        <f t="shared" si="0"/>
        <v>0</v>
      </c>
      <c r="AX10" s="346">
        <f t="shared" si="0"/>
        <v>0</v>
      </c>
      <c r="AY10" s="351">
        <f t="shared" si="0"/>
        <v>0</v>
      </c>
      <c r="AZ10" s="351">
        <f t="shared" si="0"/>
        <v>0</v>
      </c>
      <c r="BA10" s="352">
        <f t="shared" si="0"/>
        <v>0</v>
      </c>
      <c r="BB10" s="1582"/>
      <c r="BC10" s="352">
        <f>SUM(BC11:BC12)</f>
        <v>0</v>
      </c>
    </row>
    <row r="11" spans="1:55" hidden="1" outlineLevel="1">
      <c r="A11" s="272" t="s">
        <v>438</v>
      </c>
      <c r="B11" s="1784"/>
      <c r="C11" s="1785"/>
      <c r="D11" s="1786"/>
      <c r="E11" s="1787"/>
      <c r="F11" s="1788"/>
      <c r="G11" s="1788"/>
      <c r="H11" s="1788"/>
      <c r="I11" s="1788"/>
      <c r="J11" s="1788"/>
      <c r="K11" s="1788"/>
      <c r="L11" s="1788"/>
      <c r="M11" s="346">
        <f>SUM(E11:L11)</f>
        <v>0</v>
      </c>
      <c r="N11" s="1789"/>
      <c r="O11" s="1789"/>
      <c r="P11" s="1789"/>
      <c r="Q11" s="348">
        <f>B11+C11+M11+N11+O11+P11+D11</f>
        <v>0</v>
      </c>
      <c r="R11" s="1790"/>
      <c r="S11" s="1791"/>
      <c r="T11" s="1791"/>
      <c r="U11" s="1791"/>
      <c r="V11" s="1791"/>
      <c r="W11" s="346">
        <f>SUM(R11:V11)</f>
        <v>0</v>
      </c>
      <c r="X11" s="1790"/>
      <c r="Y11" s="1791"/>
      <c r="Z11" s="1791"/>
      <c r="AA11" s="1791"/>
      <c r="AB11" s="1791"/>
      <c r="AC11" s="1791"/>
      <c r="AD11" s="1791"/>
      <c r="AE11" s="1791"/>
      <c r="AF11" s="1791"/>
      <c r="AG11" s="346">
        <f>SUM(X11:AF11)</f>
        <v>0</v>
      </c>
      <c r="AH11" s="1792"/>
      <c r="AI11" s="351">
        <f>Q11+W11+AG11+AH11</f>
        <v>0</v>
      </c>
      <c r="AJ11" s="1787"/>
      <c r="AK11" s="1788"/>
      <c r="AL11" s="1788"/>
      <c r="AM11" s="1788"/>
      <c r="AN11" s="1788"/>
      <c r="AO11" s="1788"/>
      <c r="AP11" s="346">
        <f>SUM(AJ11:AO11)</f>
        <v>0</v>
      </c>
      <c r="AQ11" s="1789"/>
      <c r="AR11" s="1792"/>
      <c r="AS11" s="1789"/>
      <c r="AT11" s="352">
        <f t="shared" ref="AT11:AT27" si="1">AI11+AP11+AQ11+AR11+AS11</f>
        <v>0</v>
      </c>
      <c r="AU11" s="1785"/>
      <c r="AV11" s="1793"/>
      <c r="AW11" s="1793"/>
      <c r="AX11" s="346">
        <f>SUM(AU11:AW11)</f>
        <v>0</v>
      </c>
      <c r="AY11" s="1789"/>
      <c r="AZ11" s="1789"/>
      <c r="BA11" s="352">
        <f t="shared" ref="BA11:BA27" si="2">AX11+AY11+AZ11</f>
        <v>0</v>
      </c>
      <c r="BB11" s="1563"/>
      <c r="BC11" s="352">
        <f t="shared" ref="BC11:BC27" si="3">BA11+AT11+BB11</f>
        <v>0</v>
      </c>
    </row>
    <row r="12" spans="1:55" hidden="1" outlineLevel="1">
      <c r="A12" s="272" t="s">
        <v>439</v>
      </c>
      <c r="B12" s="1450">
        <f>SUM(B13:B27)</f>
        <v>0</v>
      </c>
      <c r="C12" s="368">
        <f t="shared" ref="C12:V12" si="4">SUM(C13:C27)</f>
        <v>0</v>
      </c>
      <c r="D12" s="1449">
        <f t="shared" si="4"/>
        <v>0</v>
      </c>
      <c r="E12" s="363">
        <f t="shared" si="4"/>
        <v>0</v>
      </c>
      <c r="F12" s="364">
        <f t="shared" si="4"/>
        <v>0</v>
      </c>
      <c r="G12" s="364">
        <f t="shared" si="4"/>
        <v>0</v>
      </c>
      <c r="H12" s="364">
        <f t="shared" si="4"/>
        <v>0</v>
      </c>
      <c r="I12" s="364">
        <f t="shared" si="4"/>
        <v>0</v>
      </c>
      <c r="J12" s="364">
        <f t="shared" si="4"/>
        <v>0</v>
      </c>
      <c r="K12" s="364">
        <f t="shared" si="4"/>
        <v>0</v>
      </c>
      <c r="L12" s="364">
        <f t="shared" si="4"/>
        <v>0</v>
      </c>
      <c r="M12" s="346">
        <f t="shared" si="4"/>
        <v>0</v>
      </c>
      <c r="N12" s="365">
        <f t="shared" si="4"/>
        <v>0</v>
      </c>
      <c r="O12" s="365">
        <f t="shared" si="4"/>
        <v>0</v>
      </c>
      <c r="P12" s="365">
        <f t="shared" si="4"/>
        <v>0</v>
      </c>
      <c r="Q12" s="348">
        <f t="shared" si="4"/>
        <v>0</v>
      </c>
      <c r="R12" s="366">
        <f t="shared" si="4"/>
        <v>0</v>
      </c>
      <c r="S12" s="367">
        <f t="shared" si="4"/>
        <v>0</v>
      </c>
      <c r="T12" s="367">
        <f t="shared" si="4"/>
        <v>0</v>
      </c>
      <c r="U12" s="367">
        <f t="shared" si="4"/>
        <v>0</v>
      </c>
      <c r="V12" s="367">
        <f t="shared" si="4"/>
        <v>0</v>
      </c>
      <c r="W12" s="346">
        <f>SUM(W13:W27)</f>
        <v>0</v>
      </c>
      <c r="X12" s="366">
        <f t="shared" ref="X12" si="5">SUM(X13:X27)</f>
        <v>0</v>
      </c>
      <c r="Y12" s="367">
        <f t="shared" ref="Y12" si="6">SUM(Y13:Y27)</f>
        <v>0</v>
      </c>
      <c r="Z12" s="367">
        <f t="shared" ref="Z12" si="7">SUM(Z13:Z27)</f>
        <v>0</v>
      </c>
      <c r="AA12" s="367">
        <f t="shared" ref="AA12" si="8">SUM(AA13:AA27)</f>
        <v>0</v>
      </c>
      <c r="AB12" s="367">
        <f t="shared" ref="AB12" si="9">SUM(AB13:AB27)</f>
        <v>0</v>
      </c>
      <c r="AC12" s="367">
        <f t="shared" ref="AC12" si="10">SUM(AC13:AC27)</f>
        <v>0</v>
      </c>
      <c r="AD12" s="367">
        <f t="shared" ref="AD12" si="11">SUM(AD13:AD27)</f>
        <v>0</v>
      </c>
      <c r="AE12" s="367">
        <f t="shared" ref="AE12" si="12">SUM(AE13:AE27)</f>
        <v>0</v>
      </c>
      <c r="AF12" s="367">
        <f t="shared" ref="AF12" si="13">SUM(AF13:AF27)</f>
        <v>0</v>
      </c>
      <c r="AG12" s="346">
        <f>SUM(AG13:AG27)</f>
        <v>0</v>
      </c>
      <c r="AH12" s="370">
        <f>SUM(AH13:AH27)</f>
        <v>0</v>
      </c>
      <c r="AI12" s="351">
        <f>SUM(AI13:AI27)</f>
        <v>0</v>
      </c>
      <c r="AJ12" s="363">
        <f t="shared" ref="AJ12" si="14">SUM(AJ13:AJ27)</f>
        <v>0</v>
      </c>
      <c r="AK12" s="364">
        <f t="shared" ref="AK12" si="15">SUM(AK13:AK27)</f>
        <v>0</v>
      </c>
      <c r="AL12" s="364">
        <f>SUM(AL13:AL27)</f>
        <v>0</v>
      </c>
      <c r="AM12" s="364">
        <f>SUM(AM13:AM27)</f>
        <v>0</v>
      </c>
      <c r="AN12" s="364">
        <f t="shared" ref="AN12" si="16">SUM(AN13:AN27)</f>
        <v>0</v>
      </c>
      <c r="AO12" s="364">
        <f t="shared" ref="AO12" si="17">SUM(AO13:AO27)</f>
        <v>0</v>
      </c>
      <c r="AP12" s="346">
        <f t="shared" ref="AP12" si="18">SUM(AP13:AP27)</f>
        <v>0</v>
      </c>
      <c r="AQ12" s="365">
        <f t="shared" ref="AQ12" si="19">SUM(AQ13:AQ27)</f>
        <v>0</v>
      </c>
      <c r="AR12" s="370">
        <f t="shared" ref="AR12" si="20">SUM(AR13:AR27)</f>
        <v>0</v>
      </c>
      <c r="AS12" s="365">
        <f t="shared" ref="AS12" si="21">SUM(AS13:AS27)</f>
        <v>0</v>
      </c>
      <c r="AT12" s="352">
        <f>AI12+AP12+AQ12+AR12+AS12</f>
        <v>0</v>
      </c>
      <c r="AU12" s="368">
        <f t="shared" ref="AU12" si="22">SUM(AU13:AU27)</f>
        <v>0</v>
      </c>
      <c r="AV12" s="369">
        <f t="shared" ref="AV12" si="23">SUM(AV13:AV27)</f>
        <v>0</v>
      </c>
      <c r="AW12" s="369">
        <f>SUM(AW13:AW27)</f>
        <v>0</v>
      </c>
      <c r="AX12" s="346">
        <f t="shared" ref="AX12" si="24">SUM(AX13:AX27)</f>
        <v>0</v>
      </c>
      <c r="AY12" s="365">
        <f t="shared" ref="AY12" si="25">SUM(AY13:AY27)</f>
        <v>0</v>
      </c>
      <c r="AZ12" s="365">
        <f>SUM(AZ13:AZ27)</f>
        <v>0</v>
      </c>
      <c r="BA12" s="352">
        <f>AX12+AY12+AZ12</f>
        <v>0</v>
      </c>
      <c r="BB12" s="1563"/>
      <c r="BC12" s="352">
        <f>BA12+AT12+BB12</f>
        <v>0</v>
      </c>
    </row>
    <row r="13" spans="1:55" hidden="1" outlineLevel="2">
      <c r="A13" s="1777" t="str">
        <f>Cover!C21</f>
        <v>- none -</v>
      </c>
      <c r="B13" s="1784"/>
      <c r="C13" s="1785"/>
      <c r="D13" s="1786"/>
      <c r="E13" s="1787"/>
      <c r="F13" s="1788"/>
      <c r="G13" s="1788"/>
      <c r="H13" s="1788"/>
      <c r="I13" s="1788"/>
      <c r="J13" s="1788"/>
      <c r="K13" s="1788"/>
      <c r="L13" s="1788"/>
      <c r="M13" s="346">
        <f t="shared" ref="M13:M27" si="26">SUM(E13:L13)</f>
        <v>0</v>
      </c>
      <c r="N13" s="1789"/>
      <c r="O13" s="1789"/>
      <c r="P13" s="1789"/>
      <c r="Q13" s="348">
        <f t="shared" ref="Q13:Q27" si="27">B13+C13+M13+N13+O13+P13+D13</f>
        <v>0</v>
      </c>
      <c r="R13" s="1790"/>
      <c r="S13" s="1791"/>
      <c r="T13" s="1791"/>
      <c r="U13" s="1791"/>
      <c r="V13" s="1791"/>
      <c r="W13" s="346">
        <f t="shared" ref="W13:W27" si="28">SUM(R13:V13)</f>
        <v>0</v>
      </c>
      <c r="X13" s="1790"/>
      <c r="Y13" s="1791"/>
      <c r="Z13" s="1791"/>
      <c r="AA13" s="1791"/>
      <c r="AB13" s="1791"/>
      <c r="AC13" s="1791"/>
      <c r="AD13" s="1791"/>
      <c r="AE13" s="1791"/>
      <c r="AF13" s="1791"/>
      <c r="AG13" s="346">
        <f t="shared" ref="AG13:AG27" si="29">SUM(X13:AF13)</f>
        <v>0</v>
      </c>
      <c r="AH13" s="1792"/>
      <c r="AI13" s="351">
        <f t="shared" ref="AI13:AI27" si="30">Q13+W13+AG13+AH13</f>
        <v>0</v>
      </c>
      <c r="AJ13" s="1787"/>
      <c r="AK13" s="1788"/>
      <c r="AL13" s="1788"/>
      <c r="AM13" s="1788"/>
      <c r="AN13" s="1788"/>
      <c r="AO13" s="1788"/>
      <c r="AP13" s="346">
        <f t="shared" ref="AP13:AP27" si="31">SUM(AJ13:AO13)</f>
        <v>0</v>
      </c>
      <c r="AQ13" s="1789"/>
      <c r="AR13" s="1792"/>
      <c r="AS13" s="1789"/>
      <c r="AT13" s="352">
        <f t="shared" si="1"/>
        <v>0</v>
      </c>
      <c r="AU13" s="1785"/>
      <c r="AV13" s="1793"/>
      <c r="AW13" s="1793"/>
      <c r="AX13" s="346">
        <f t="shared" ref="AX13:AX27" si="32">SUM(AU13:AW13)</f>
        <v>0</v>
      </c>
      <c r="AY13" s="1789"/>
      <c r="AZ13" s="1789"/>
      <c r="BA13" s="352">
        <f t="shared" si="2"/>
        <v>0</v>
      </c>
      <c r="BB13" s="1563"/>
      <c r="BC13" s="352">
        <f t="shared" si="3"/>
        <v>0</v>
      </c>
    </row>
    <row r="14" spans="1:55" hidden="1" outlineLevel="2">
      <c r="A14" s="1777" t="str">
        <f>Cover!C22</f>
        <v>- none -</v>
      </c>
      <c r="B14" s="1784"/>
      <c r="C14" s="1785"/>
      <c r="D14" s="1786"/>
      <c r="E14" s="1787"/>
      <c r="F14" s="1788"/>
      <c r="G14" s="1788"/>
      <c r="H14" s="1788"/>
      <c r="I14" s="1788"/>
      <c r="J14" s="1788"/>
      <c r="K14" s="1788"/>
      <c r="L14" s="1788"/>
      <c r="M14" s="346">
        <f t="shared" si="26"/>
        <v>0</v>
      </c>
      <c r="N14" s="1789"/>
      <c r="O14" s="1789"/>
      <c r="P14" s="1789"/>
      <c r="Q14" s="348">
        <f t="shared" si="27"/>
        <v>0</v>
      </c>
      <c r="R14" s="1790"/>
      <c r="S14" s="1791"/>
      <c r="T14" s="1791"/>
      <c r="U14" s="1791"/>
      <c r="V14" s="1791"/>
      <c r="W14" s="346">
        <f t="shared" si="28"/>
        <v>0</v>
      </c>
      <c r="X14" s="1790"/>
      <c r="Y14" s="1791"/>
      <c r="Z14" s="1791"/>
      <c r="AA14" s="1791"/>
      <c r="AB14" s="1791"/>
      <c r="AC14" s="1791"/>
      <c r="AD14" s="1791"/>
      <c r="AE14" s="1791"/>
      <c r="AF14" s="1791"/>
      <c r="AG14" s="346">
        <f t="shared" si="29"/>
        <v>0</v>
      </c>
      <c r="AH14" s="1792"/>
      <c r="AI14" s="351">
        <f t="shared" si="30"/>
        <v>0</v>
      </c>
      <c r="AJ14" s="1787"/>
      <c r="AK14" s="1788"/>
      <c r="AL14" s="1788"/>
      <c r="AM14" s="1788"/>
      <c r="AN14" s="1788"/>
      <c r="AO14" s="1788"/>
      <c r="AP14" s="346">
        <f t="shared" si="31"/>
        <v>0</v>
      </c>
      <c r="AQ14" s="1789"/>
      <c r="AR14" s="1792"/>
      <c r="AS14" s="1789"/>
      <c r="AT14" s="352">
        <f t="shared" si="1"/>
        <v>0</v>
      </c>
      <c r="AU14" s="1785"/>
      <c r="AV14" s="1793"/>
      <c r="AW14" s="1793"/>
      <c r="AX14" s="346">
        <f t="shared" si="32"/>
        <v>0</v>
      </c>
      <c r="AY14" s="1789"/>
      <c r="AZ14" s="1789"/>
      <c r="BA14" s="352">
        <f t="shared" si="2"/>
        <v>0</v>
      </c>
      <c r="BB14" s="1563"/>
      <c r="BC14" s="352">
        <f t="shared" si="3"/>
        <v>0</v>
      </c>
    </row>
    <row r="15" spans="1:55" hidden="1" outlineLevel="2">
      <c r="A15" s="1777" t="str">
        <f>Cover!C23</f>
        <v>- none -</v>
      </c>
      <c r="B15" s="1784"/>
      <c r="C15" s="1785"/>
      <c r="D15" s="1786"/>
      <c r="E15" s="1787"/>
      <c r="F15" s="1788"/>
      <c r="G15" s="1788"/>
      <c r="H15" s="1788"/>
      <c r="I15" s="1788"/>
      <c r="J15" s="1788"/>
      <c r="K15" s="1788"/>
      <c r="L15" s="1788"/>
      <c r="M15" s="346">
        <f t="shared" si="26"/>
        <v>0</v>
      </c>
      <c r="N15" s="1789"/>
      <c r="O15" s="1789"/>
      <c r="P15" s="1789"/>
      <c r="Q15" s="348">
        <f t="shared" si="27"/>
        <v>0</v>
      </c>
      <c r="R15" s="1790"/>
      <c r="S15" s="1791"/>
      <c r="T15" s="1791"/>
      <c r="U15" s="1791"/>
      <c r="V15" s="1791"/>
      <c r="W15" s="346">
        <f t="shared" si="28"/>
        <v>0</v>
      </c>
      <c r="X15" s="1790"/>
      <c r="Y15" s="1791"/>
      <c r="Z15" s="1791"/>
      <c r="AA15" s="1791"/>
      <c r="AB15" s="1791"/>
      <c r="AC15" s="1791"/>
      <c r="AD15" s="1791"/>
      <c r="AE15" s="1791"/>
      <c r="AF15" s="1791"/>
      <c r="AG15" s="346">
        <f t="shared" si="29"/>
        <v>0</v>
      </c>
      <c r="AH15" s="1792"/>
      <c r="AI15" s="351">
        <f t="shared" si="30"/>
        <v>0</v>
      </c>
      <c r="AJ15" s="1787"/>
      <c r="AK15" s="1788"/>
      <c r="AL15" s="1788"/>
      <c r="AM15" s="1788"/>
      <c r="AN15" s="1788"/>
      <c r="AO15" s="1788"/>
      <c r="AP15" s="346">
        <f t="shared" si="31"/>
        <v>0</v>
      </c>
      <c r="AQ15" s="1789"/>
      <c r="AR15" s="1792"/>
      <c r="AS15" s="1789"/>
      <c r="AT15" s="352">
        <f t="shared" si="1"/>
        <v>0</v>
      </c>
      <c r="AU15" s="1785"/>
      <c r="AV15" s="1793"/>
      <c r="AW15" s="1793"/>
      <c r="AX15" s="346">
        <f t="shared" si="32"/>
        <v>0</v>
      </c>
      <c r="AY15" s="1789"/>
      <c r="AZ15" s="1789"/>
      <c r="BA15" s="352">
        <f t="shared" si="2"/>
        <v>0</v>
      </c>
      <c r="BB15" s="1563"/>
      <c r="BC15" s="352">
        <f t="shared" si="3"/>
        <v>0</v>
      </c>
    </row>
    <row r="16" spans="1:55" hidden="1" outlineLevel="2">
      <c r="A16" s="1777" t="str">
        <f>Cover!C24</f>
        <v>- none -</v>
      </c>
      <c r="B16" s="1784"/>
      <c r="C16" s="1785"/>
      <c r="D16" s="1786"/>
      <c r="E16" s="1787"/>
      <c r="F16" s="1788"/>
      <c r="G16" s="1788"/>
      <c r="H16" s="1788"/>
      <c r="I16" s="1788"/>
      <c r="J16" s="1788"/>
      <c r="K16" s="1788"/>
      <c r="L16" s="1788"/>
      <c r="M16" s="346">
        <f t="shared" si="26"/>
        <v>0</v>
      </c>
      <c r="N16" s="1789"/>
      <c r="O16" s="1789"/>
      <c r="P16" s="1789"/>
      <c r="Q16" s="348">
        <f t="shared" si="27"/>
        <v>0</v>
      </c>
      <c r="R16" s="1790"/>
      <c r="S16" s="1791"/>
      <c r="T16" s="1791"/>
      <c r="U16" s="1791"/>
      <c r="V16" s="1791"/>
      <c r="W16" s="346">
        <f t="shared" si="28"/>
        <v>0</v>
      </c>
      <c r="X16" s="1790"/>
      <c r="Y16" s="1791"/>
      <c r="Z16" s="1791"/>
      <c r="AA16" s="1791"/>
      <c r="AB16" s="1791"/>
      <c r="AC16" s="1791"/>
      <c r="AD16" s="1791"/>
      <c r="AE16" s="1791"/>
      <c r="AF16" s="1791"/>
      <c r="AG16" s="346">
        <f t="shared" si="29"/>
        <v>0</v>
      </c>
      <c r="AH16" s="1792"/>
      <c r="AI16" s="351">
        <f t="shared" si="30"/>
        <v>0</v>
      </c>
      <c r="AJ16" s="1787"/>
      <c r="AK16" s="1788"/>
      <c r="AL16" s="1788"/>
      <c r="AM16" s="1788"/>
      <c r="AN16" s="1788"/>
      <c r="AO16" s="1788"/>
      <c r="AP16" s="346">
        <f t="shared" si="31"/>
        <v>0</v>
      </c>
      <c r="AQ16" s="1789"/>
      <c r="AR16" s="1792"/>
      <c r="AS16" s="1789"/>
      <c r="AT16" s="352">
        <f t="shared" si="1"/>
        <v>0</v>
      </c>
      <c r="AU16" s="1785"/>
      <c r="AV16" s="1793"/>
      <c r="AW16" s="1793"/>
      <c r="AX16" s="346">
        <f t="shared" si="32"/>
        <v>0</v>
      </c>
      <c r="AY16" s="1789"/>
      <c r="AZ16" s="1789"/>
      <c r="BA16" s="352">
        <f t="shared" si="2"/>
        <v>0</v>
      </c>
      <c r="BB16" s="1563"/>
      <c r="BC16" s="352">
        <f t="shared" si="3"/>
        <v>0</v>
      </c>
    </row>
    <row r="17" spans="1:56" hidden="1" outlineLevel="2">
      <c r="A17" s="1777" t="str">
        <f>Cover!C25</f>
        <v>- none -</v>
      </c>
      <c r="B17" s="1784"/>
      <c r="C17" s="1785"/>
      <c r="D17" s="1786"/>
      <c r="E17" s="1787"/>
      <c r="F17" s="1788"/>
      <c r="G17" s="1788"/>
      <c r="H17" s="1788"/>
      <c r="I17" s="1788"/>
      <c r="J17" s="1788"/>
      <c r="K17" s="1788"/>
      <c r="L17" s="1788"/>
      <c r="M17" s="346">
        <f t="shared" si="26"/>
        <v>0</v>
      </c>
      <c r="N17" s="1789"/>
      <c r="O17" s="1789"/>
      <c r="P17" s="1789"/>
      <c r="Q17" s="348">
        <f t="shared" si="27"/>
        <v>0</v>
      </c>
      <c r="R17" s="1790"/>
      <c r="S17" s="1791"/>
      <c r="T17" s="1791"/>
      <c r="U17" s="1791"/>
      <c r="V17" s="1791"/>
      <c r="W17" s="346">
        <f t="shared" si="28"/>
        <v>0</v>
      </c>
      <c r="X17" s="1790"/>
      <c r="Y17" s="1791"/>
      <c r="Z17" s="1791"/>
      <c r="AA17" s="1791"/>
      <c r="AB17" s="1791"/>
      <c r="AC17" s="1791"/>
      <c r="AD17" s="1791"/>
      <c r="AE17" s="1791"/>
      <c r="AF17" s="1791"/>
      <c r="AG17" s="346">
        <f t="shared" si="29"/>
        <v>0</v>
      </c>
      <c r="AH17" s="1792"/>
      <c r="AI17" s="351">
        <f t="shared" si="30"/>
        <v>0</v>
      </c>
      <c r="AJ17" s="1787"/>
      <c r="AK17" s="1788"/>
      <c r="AL17" s="1788"/>
      <c r="AM17" s="1788"/>
      <c r="AN17" s="1788"/>
      <c r="AO17" s="1788"/>
      <c r="AP17" s="346">
        <f t="shared" si="31"/>
        <v>0</v>
      </c>
      <c r="AQ17" s="1789"/>
      <c r="AR17" s="1792"/>
      <c r="AS17" s="1789"/>
      <c r="AT17" s="352">
        <f t="shared" si="1"/>
        <v>0</v>
      </c>
      <c r="AU17" s="1785"/>
      <c r="AV17" s="1793"/>
      <c r="AW17" s="1793"/>
      <c r="AX17" s="346">
        <f t="shared" si="32"/>
        <v>0</v>
      </c>
      <c r="AY17" s="1789"/>
      <c r="AZ17" s="1789"/>
      <c r="BA17" s="352">
        <f t="shared" si="2"/>
        <v>0</v>
      </c>
      <c r="BB17" s="1563"/>
      <c r="BC17" s="352">
        <f t="shared" si="3"/>
        <v>0</v>
      </c>
    </row>
    <row r="18" spans="1:56" hidden="1" outlineLevel="2">
      <c r="A18" s="1777" t="str">
        <f>Cover!C26</f>
        <v>- none -</v>
      </c>
      <c r="B18" s="1784"/>
      <c r="C18" s="1785"/>
      <c r="D18" s="1786"/>
      <c r="E18" s="1787"/>
      <c r="F18" s="1788"/>
      <c r="G18" s="1788"/>
      <c r="H18" s="1788"/>
      <c r="I18" s="1788"/>
      <c r="J18" s="1788"/>
      <c r="K18" s="1788"/>
      <c r="L18" s="1788"/>
      <c r="M18" s="346">
        <f t="shared" si="26"/>
        <v>0</v>
      </c>
      <c r="N18" s="1789"/>
      <c r="O18" s="1789"/>
      <c r="P18" s="1789"/>
      <c r="Q18" s="348">
        <f t="shared" si="27"/>
        <v>0</v>
      </c>
      <c r="R18" s="1790"/>
      <c r="S18" s="1791"/>
      <c r="T18" s="1791"/>
      <c r="U18" s="1791"/>
      <c r="V18" s="1791"/>
      <c r="W18" s="346">
        <f t="shared" si="28"/>
        <v>0</v>
      </c>
      <c r="X18" s="1790"/>
      <c r="Y18" s="1791"/>
      <c r="Z18" s="1791"/>
      <c r="AA18" s="1791"/>
      <c r="AB18" s="1791"/>
      <c r="AC18" s="1791"/>
      <c r="AD18" s="1791"/>
      <c r="AE18" s="1791"/>
      <c r="AF18" s="1791"/>
      <c r="AG18" s="346">
        <f t="shared" si="29"/>
        <v>0</v>
      </c>
      <c r="AH18" s="1792"/>
      <c r="AI18" s="351">
        <f t="shared" si="30"/>
        <v>0</v>
      </c>
      <c r="AJ18" s="1787"/>
      <c r="AK18" s="1788"/>
      <c r="AL18" s="1788"/>
      <c r="AM18" s="1788"/>
      <c r="AN18" s="1788"/>
      <c r="AO18" s="1788"/>
      <c r="AP18" s="346">
        <f t="shared" si="31"/>
        <v>0</v>
      </c>
      <c r="AQ18" s="1789"/>
      <c r="AR18" s="1792"/>
      <c r="AS18" s="1789"/>
      <c r="AT18" s="352">
        <f>AI18+AP18+AQ18+AR18+AS18</f>
        <v>0</v>
      </c>
      <c r="AU18" s="1785"/>
      <c r="AV18" s="1793"/>
      <c r="AW18" s="1793"/>
      <c r="AX18" s="346">
        <f t="shared" si="32"/>
        <v>0</v>
      </c>
      <c r="AY18" s="1789"/>
      <c r="AZ18" s="1789"/>
      <c r="BA18" s="352">
        <f t="shared" si="2"/>
        <v>0</v>
      </c>
      <c r="BB18" s="1563"/>
      <c r="BC18" s="352">
        <f t="shared" si="3"/>
        <v>0</v>
      </c>
    </row>
    <row r="19" spans="1:56" hidden="1" outlineLevel="2">
      <c r="A19" s="1777" t="str">
        <f>Cover!C27</f>
        <v>- none -</v>
      </c>
      <c r="B19" s="1784"/>
      <c r="C19" s="1785"/>
      <c r="D19" s="1786"/>
      <c r="E19" s="1787"/>
      <c r="F19" s="1788"/>
      <c r="G19" s="1788"/>
      <c r="H19" s="1788"/>
      <c r="I19" s="1788"/>
      <c r="J19" s="1788"/>
      <c r="K19" s="1788"/>
      <c r="L19" s="1788"/>
      <c r="M19" s="346">
        <f t="shared" si="26"/>
        <v>0</v>
      </c>
      <c r="N19" s="1789"/>
      <c r="O19" s="1789"/>
      <c r="P19" s="1789"/>
      <c r="Q19" s="348">
        <f t="shared" si="27"/>
        <v>0</v>
      </c>
      <c r="R19" s="1790"/>
      <c r="S19" s="1791"/>
      <c r="T19" s="1791"/>
      <c r="U19" s="1791"/>
      <c r="V19" s="1791"/>
      <c r="W19" s="346">
        <f t="shared" si="28"/>
        <v>0</v>
      </c>
      <c r="X19" s="1790"/>
      <c r="Y19" s="1791"/>
      <c r="Z19" s="1791"/>
      <c r="AA19" s="1791"/>
      <c r="AB19" s="1791"/>
      <c r="AC19" s="1791"/>
      <c r="AD19" s="1791"/>
      <c r="AE19" s="1791"/>
      <c r="AF19" s="1791"/>
      <c r="AG19" s="346">
        <f t="shared" si="29"/>
        <v>0</v>
      </c>
      <c r="AH19" s="1792"/>
      <c r="AI19" s="351">
        <f t="shared" si="30"/>
        <v>0</v>
      </c>
      <c r="AJ19" s="1787"/>
      <c r="AK19" s="1788"/>
      <c r="AL19" s="1788"/>
      <c r="AM19" s="1788"/>
      <c r="AN19" s="1788"/>
      <c r="AO19" s="1788"/>
      <c r="AP19" s="346">
        <f t="shared" si="31"/>
        <v>0</v>
      </c>
      <c r="AQ19" s="1789"/>
      <c r="AR19" s="1792"/>
      <c r="AS19" s="1789"/>
      <c r="AT19" s="352">
        <f t="shared" si="1"/>
        <v>0</v>
      </c>
      <c r="AU19" s="1785"/>
      <c r="AV19" s="1793"/>
      <c r="AW19" s="1793"/>
      <c r="AX19" s="346">
        <f t="shared" si="32"/>
        <v>0</v>
      </c>
      <c r="AY19" s="1789"/>
      <c r="AZ19" s="1789"/>
      <c r="BA19" s="352">
        <f t="shared" si="2"/>
        <v>0</v>
      </c>
      <c r="BB19" s="1563"/>
      <c r="BC19" s="352">
        <f t="shared" si="3"/>
        <v>0</v>
      </c>
    </row>
    <row r="20" spans="1:56" hidden="1" outlineLevel="2">
      <c r="A20" s="1777" t="str">
        <f>Cover!C28</f>
        <v>- none -</v>
      </c>
      <c r="B20" s="1784"/>
      <c r="C20" s="1785"/>
      <c r="D20" s="1786"/>
      <c r="E20" s="1787"/>
      <c r="F20" s="1788"/>
      <c r="G20" s="1788"/>
      <c r="H20" s="1788"/>
      <c r="I20" s="1788"/>
      <c r="J20" s="1788"/>
      <c r="K20" s="1788"/>
      <c r="L20" s="1788"/>
      <c r="M20" s="346">
        <f t="shared" si="26"/>
        <v>0</v>
      </c>
      <c r="N20" s="1789"/>
      <c r="O20" s="1789"/>
      <c r="P20" s="1789"/>
      <c r="Q20" s="348">
        <f t="shared" si="27"/>
        <v>0</v>
      </c>
      <c r="R20" s="1790"/>
      <c r="S20" s="1791"/>
      <c r="T20" s="1791"/>
      <c r="U20" s="1791"/>
      <c r="V20" s="1791"/>
      <c r="W20" s="346">
        <f t="shared" si="28"/>
        <v>0</v>
      </c>
      <c r="X20" s="1790"/>
      <c r="Y20" s="1791"/>
      <c r="Z20" s="1791"/>
      <c r="AA20" s="1791"/>
      <c r="AB20" s="1791"/>
      <c r="AC20" s="1791"/>
      <c r="AD20" s="1791"/>
      <c r="AE20" s="1791"/>
      <c r="AF20" s="1791"/>
      <c r="AG20" s="346">
        <f t="shared" si="29"/>
        <v>0</v>
      </c>
      <c r="AH20" s="1792"/>
      <c r="AI20" s="351">
        <f t="shared" si="30"/>
        <v>0</v>
      </c>
      <c r="AJ20" s="1787"/>
      <c r="AK20" s="1788"/>
      <c r="AL20" s="1788"/>
      <c r="AM20" s="1788"/>
      <c r="AN20" s="1788"/>
      <c r="AO20" s="1788"/>
      <c r="AP20" s="346">
        <f t="shared" si="31"/>
        <v>0</v>
      </c>
      <c r="AQ20" s="1789"/>
      <c r="AR20" s="1792"/>
      <c r="AS20" s="1789"/>
      <c r="AT20" s="352">
        <f t="shared" si="1"/>
        <v>0</v>
      </c>
      <c r="AU20" s="1785"/>
      <c r="AV20" s="1793"/>
      <c r="AW20" s="1793"/>
      <c r="AX20" s="346">
        <f t="shared" si="32"/>
        <v>0</v>
      </c>
      <c r="AY20" s="1789"/>
      <c r="AZ20" s="1789"/>
      <c r="BA20" s="352">
        <f t="shared" si="2"/>
        <v>0</v>
      </c>
      <c r="BB20" s="1563"/>
      <c r="BC20" s="352">
        <f t="shared" si="3"/>
        <v>0</v>
      </c>
      <c r="BD20" s="498"/>
    </row>
    <row r="21" spans="1:56" hidden="1" outlineLevel="2">
      <c r="A21" s="1777" t="str">
        <f>Cover!C29</f>
        <v>- none -</v>
      </c>
      <c r="B21" s="1784"/>
      <c r="C21" s="1785"/>
      <c r="D21" s="1786"/>
      <c r="E21" s="1787"/>
      <c r="F21" s="1788"/>
      <c r="G21" s="1788"/>
      <c r="H21" s="1788"/>
      <c r="I21" s="1788"/>
      <c r="J21" s="1788"/>
      <c r="K21" s="1788"/>
      <c r="L21" s="1788"/>
      <c r="M21" s="346">
        <f t="shared" si="26"/>
        <v>0</v>
      </c>
      <c r="N21" s="1789"/>
      <c r="O21" s="1789"/>
      <c r="P21" s="1789"/>
      <c r="Q21" s="348">
        <f t="shared" si="27"/>
        <v>0</v>
      </c>
      <c r="R21" s="1790"/>
      <c r="S21" s="1791"/>
      <c r="T21" s="1791"/>
      <c r="U21" s="1791"/>
      <c r="V21" s="1791"/>
      <c r="W21" s="346">
        <f t="shared" si="28"/>
        <v>0</v>
      </c>
      <c r="X21" s="1790"/>
      <c r="Y21" s="1791"/>
      <c r="Z21" s="1791"/>
      <c r="AA21" s="1791"/>
      <c r="AB21" s="1791"/>
      <c r="AC21" s="1791"/>
      <c r="AD21" s="1791"/>
      <c r="AE21" s="1791"/>
      <c r="AF21" s="1791"/>
      <c r="AG21" s="346">
        <f t="shared" si="29"/>
        <v>0</v>
      </c>
      <c r="AH21" s="1792"/>
      <c r="AI21" s="351">
        <f t="shared" si="30"/>
        <v>0</v>
      </c>
      <c r="AJ21" s="1787"/>
      <c r="AK21" s="1788"/>
      <c r="AL21" s="1788"/>
      <c r="AM21" s="1788"/>
      <c r="AN21" s="1788"/>
      <c r="AO21" s="1788"/>
      <c r="AP21" s="346">
        <f t="shared" si="31"/>
        <v>0</v>
      </c>
      <c r="AQ21" s="1789"/>
      <c r="AR21" s="1792"/>
      <c r="AS21" s="1789"/>
      <c r="AT21" s="352">
        <f t="shared" si="1"/>
        <v>0</v>
      </c>
      <c r="AU21" s="1785"/>
      <c r="AV21" s="1793"/>
      <c r="AW21" s="1793"/>
      <c r="AX21" s="346">
        <f t="shared" si="32"/>
        <v>0</v>
      </c>
      <c r="AY21" s="1789"/>
      <c r="AZ21" s="1789"/>
      <c r="BA21" s="352">
        <f t="shared" si="2"/>
        <v>0</v>
      </c>
      <c r="BB21" s="1563"/>
      <c r="BC21" s="352">
        <f t="shared" si="3"/>
        <v>0</v>
      </c>
      <c r="BD21" s="499"/>
    </row>
    <row r="22" spans="1:56" hidden="1" outlineLevel="2">
      <c r="A22" s="1777" t="str">
        <f>Cover!C30</f>
        <v>- none -</v>
      </c>
      <c r="B22" s="1784"/>
      <c r="C22" s="1785"/>
      <c r="D22" s="1786"/>
      <c r="E22" s="1787"/>
      <c r="F22" s="1788"/>
      <c r="G22" s="1788"/>
      <c r="H22" s="1788"/>
      <c r="I22" s="1788"/>
      <c r="J22" s="1788"/>
      <c r="K22" s="1788"/>
      <c r="L22" s="1788"/>
      <c r="M22" s="346">
        <f t="shared" si="26"/>
        <v>0</v>
      </c>
      <c r="N22" s="1789"/>
      <c r="O22" s="1789"/>
      <c r="P22" s="1789"/>
      <c r="Q22" s="348">
        <f t="shared" si="27"/>
        <v>0</v>
      </c>
      <c r="R22" s="1790"/>
      <c r="S22" s="1791"/>
      <c r="T22" s="1791"/>
      <c r="U22" s="1791"/>
      <c r="V22" s="1791"/>
      <c r="W22" s="346">
        <f t="shared" si="28"/>
        <v>0</v>
      </c>
      <c r="X22" s="1790"/>
      <c r="Y22" s="1791"/>
      <c r="Z22" s="1791"/>
      <c r="AA22" s="1791"/>
      <c r="AB22" s="1791"/>
      <c r="AC22" s="1791"/>
      <c r="AD22" s="1791"/>
      <c r="AE22" s="1791"/>
      <c r="AF22" s="1791"/>
      <c r="AG22" s="346">
        <f t="shared" si="29"/>
        <v>0</v>
      </c>
      <c r="AH22" s="1792"/>
      <c r="AI22" s="351">
        <f t="shared" si="30"/>
        <v>0</v>
      </c>
      <c r="AJ22" s="1787"/>
      <c r="AK22" s="1788"/>
      <c r="AL22" s="1788"/>
      <c r="AM22" s="1788"/>
      <c r="AN22" s="1788"/>
      <c r="AO22" s="1788"/>
      <c r="AP22" s="346">
        <f t="shared" si="31"/>
        <v>0</v>
      </c>
      <c r="AQ22" s="1789"/>
      <c r="AR22" s="1792"/>
      <c r="AS22" s="1789"/>
      <c r="AT22" s="352">
        <f t="shared" si="1"/>
        <v>0</v>
      </c>
      <c r="AU22" s="1785"/>
      <c r="AV22" s="1793"/>
      <c r="AW22" s="1793"/>
      <c r="AX22" s="346">
        <f t="shared" si="32"/>
        <v>0</v>
      </c>
      <c r="AY22" s="1789"/>
      <c r="AZ22" s="1789"/>
      <c r="BA22" s="352">
        <f t="shared" si="2"/>
        <v>0</v>
      </c>
      <c r="BB22" s="1563"/>
      <c r="BC22" s="352">
        <f t="shared" si="3"/>
        <v>0</v>
      </c>
      <c r="BD22" s="498"/>
    </row>
    <row r="23" spans="1:56" hidden="1" outlineLevel="2">
      <c r="A23" s="1777" t="str">
        <f>Cover!C31</f>
        <v>- none -</v>
      </c>
      <c r="B23" s="1784"/>
      <c r="C23" s="1785"/>
      <c r="D23" s="1786"/>
      <c r="E23" s="1787"/>
      <c r="F23" s="1788"/>
      <c r="G23" s="1788"/>
      <c r="H23" s="1788"/>
      <c r="I23" s="1788"/>
      <c r="J23" s="1788"/>
      <c r="K23" s="1788"/>
      <c r="L23" s="1788"/>
      <c r="M23" s="346">
        <f t="shared" si="26"/>
        <v>0</v>
      </c>
      <c r="N23" s="1789"/>
      <c r="O23" s="1789"/>
      <c r="P23" s="1789"/>
      <c r="Q23" s="348">
        <f t="shared" si="27"/>
        <v>0</v>
      </c>
      <c r="R23" s="1790"/>
      <c r="S23" s="1791"/>
      <c r="T23" s="1791"/>
      <c r="U23" s="1791"/>
      <c r="V23" s="1791"/>
      <c r="W23" s="346">
        <f t="shared" si="28"/>
        <v>0</v>
      </c>
      <c r="X23" s="1790"/>
      <c r="Y23" s="1791"/>
      <c r="Z23" s="1791"/>
      <c r="AA23" s="1791"/>
      <c r="AB23" s="1791"/>
      <c r="AC23" s="1791"/>
      <c r="AD23" s="1791"/>
      <c r="AE23" s="1791"/>
      <c r="AF23" s="1791"/>
      <c r="AG23" s="346">
        <f t="shared" si="29"/>
        <v>0</v>
      </c>
      <c r="AH23" s="1792"/>
      <c r="AI23" s="351">
        <f t="shared" si="30"/>
        <v>0</v>
      </c>
      <c r="AJ23" s="1787"/>
      <c r="AK23" s="1788"/>
      <c r="AL23" s="1788"/>
      <c r="AM23" s="1788"/>
      <c r="AN23" s="1788"/>
      <c r="AO23" s="1788"/>
      <c r="AP23" s="346">
        <f t="shared" si="31"/>
        <v>0</v>
      </c>
      <c r="AQ23" s="1789"/>
      <c r="AR23" s="1792"/>
      <c r="AS23" s="1789"/>
      <c r="AT23" s="352">
        <f t="shared" si="1"/>
        <v>0</v>
      </c>
      <c r="AU23" s="1785"/>
      <c r="AV23" s="1793"/>
      <c r="AW23" s="1793"/>
      <c r="AX23" s="346">
        <f t="shared" si="32"/>
        <v>0</v>
      </c>
      <c r="AY23" s="1789"/>
      <c r="AZ23" s="1789"/>
      <c r="BA23" s="352">
        <f t="shared" si="2"/>
        <v>0</v>
      </c>
      <c r="BB23" s="1563"/>
      <c r="BC23" s="352">
        <f t="shared" si="3"/>
        <v>0</v>
      </c>
      <c r="BD23" s="498"/>
    </row>
    <row r="24" spans="1:56" hidden="1" outlineLevel="2">
      <c r="A24" s="1777" t="str">
        <f>Cover!C32</f>
        <v>- none -</v>
      </c>
      <c r="B24" s="1784"/>
      <c r="C24" s="1785"/>
      <c r="D24" s="1786"/>
      <c r="E24" s="1787"/>
      <c r="F24" s="1788"/>
      <c r="G24" s="1788"/>
      <c r="H24" s="1788"/>
      <c r="I24" s="1788"/>
      <c r="J24" s="1788"/>
      <c r="K24" s="1788"/>
      <c r="L24" s="1788"/>
      <c r="M24" s="346">
        <f t="shared" si="26"/>
        <v>0</v>
      </c>
      <c r="N24" s="1789"/>
      <c r="O24" s="1789"/>
      <c r="P24" s="1789"/>
      <c r="Q24" s="348">
        <f t="shared" si="27"/>
        <v>0</v>
      </c>
      <c r="R24" s="1790"/>
      <c r="S24" s="1791"/>
      <c r="T24" s="1791"/>
      <c r="U24" s="1791"/>
      <c r="V24" s="1791"/>
      <c r="W24" s="346">
        <f t="shared" si="28"/>
        <v>0</v>
      </c>
      <c r="X24" s="1790"/>
      <c r="Y24" s="1791"/>
      <c r="Z24" s="1791"/>
      <c r="AA24" s="1791"/>
      <c r="AB24" s="1791"/>
      <c r="AC24" s="1791"/>
      <c r="AD24" s="1791"/>
      <c r="AE24" s="1791"/>
      <c r="AF24" s="1791"/>
      <c r="AG24" s="346">
        <f t="shared" si="29"/>
        <v>0</v>
      </c>
      <c r="AH24" s="1792"/>
      <c r="AI24" s="351">
        <f t="shared" si="30"/>
        <v>0</v>
      </c>
      <c r="AJ24" s="1787"/>
      <c r="AK24" s="1788"/>
      <c r="AL24" s="1788"/>
      <c r="AM24" s="1788"/>
      <c r="AN24" s="1788"/>
      <c r="AO24" s="1788"/>
      <c r="AP24" s="346">
        <f t="shared" si="31"/>
        <v>0</v>
      </c>
      <c r="AQ24" s="1789"/>
      <c r="AR24" s="1792"/>
      <c r="AS24" s="1789"/>
      <c r="AT24" s="352">
        <f t="shared" si="1"/>
        <v>0</v>
      </c>
      <c r="AU24" s="1785"/>
      <c r="AV24" s="1793"/>
      <c r="AW24" s="1793"/>
      <c r="AX24" s="346">
        <f t="shared" si="32"/>
        <v>0</v>
      </c>
      <c r="AY24" s="1789"/>
      <c r="AZ24" s="1789"/>
      <c r="BA24" s="352">
        <f t="shared" si="2"/>
        <v>0</v>
      </c>
      <c r="BB24" s="1563"/>
      <c r="BC24" s="352">
        <f t="shared" si="3"/>
        <v>0</v>
      </c>
      <c r="BD24" s="498"/>
    </row>
    <row r="25" spans="1:56" hidden="1" outlineLevel="2">
      <c r="A25" s="1777" t="str">
        <f>Cover!C33</f>
        <v>- none -</v>
      </c>
      <c r="B25" s="1784"/>
      <c r="C25" s="1785"/>
      <c r="D25" s="1786"/>
      <c r="E25" s="1787"/>
      <c r="F25" s="1788"/>
      <c r="G25" s="1788"/>
      <c r="H25" s="1788"/>
      <c r="I25" s="1788"/>
      <c r="J25" s="1788"/>
      <c r="K25" s="1788"/>
      <c r="L25" s="1788"/>
      <c r="M25" s="346">
        <f t="shared" si="26"/>
        <v>0</v>
      </c>
      <c r="N25" s="1789"/>
      <c r="O25" s="1789"/>
      <c r="P25" s="1789"/>
      <c r="Q25" s="348">
        <f t="shared" si="27"/>
        <v>0</v>
      </c>
      <c r="R25" s="1790"/>
      <c r="S25" s="1791"/>
      <c r="T25" s="1791"/>
      <c r="U25" s="1791"/>
      <c r="V25" s="1791"/>
      <c r="W25" s="346">
        <f t="shared" si="28"/>
        <v>0</v>
      </c>
      <c r="X25" s="1790"/>
      <c r="Y25" s="1791"/>
      <c r="Z25" s="1791"/>
      <c r="AA25" s="1791"/>
      <c r="AB25" s="1791"/>
      <c r="AC25" s="1791"/>
      <c r="AD25" s="1791"/>
      <c r="AE25" s="1791"/>
      <c r="AF25" s="1791"/>
      <c r="AG25" s="346">
        <f t="shared" si="29"/>
        <v>0</v>
      </c>
      <c r="AH25" s="1792"/>
      <c r="AI25" s="351">
        <f t="shared" si="30"/>
        <v>0</v>
      </c>
      <c r="AJ25" s="1787"/>
      <c r="AK25" s="1788"/>
      <c r="AL25" s="1788"/>
      <c r="AM25" s="1788"/>
      <c r="AN25" s="1788"/>
      <c r="AO25" s="1788"/>
      <c r="AP25" s="346">
        <f t="shared" si="31"/>
        <v>0</v>
      </c>
      <c r="AQ25" s="1789"/>
      <c r="AR25" s="1792"/>
      <c r="AS25" s="1789"/>
      <c r="AT25" s="352">
        <f t="shared" si="1"/>
        <v>0</v>
      </c>
      <c r="AU25" s="1785"/>
      <c r="AV25" s="1793"/>
      <c r="AW25" s="1793"/>
      <c r="AX25" s="346">
        <f t="shared" si="32"/>
        <v>0</v>
      </c>
      <c r="AY25" s="1789"/>
      <c r="AZ25" s="1789"/>
      <c r="BA25" s="352">
        <f t="shared" si="2"/>
        <v>0</v>
      </c>
      <c r="BB25" s="1563"/>
      <c r="BC25" s="352">
        <f t="shared" si="3"/>
        <v>0</v>
      </c>
      <c r="BD25" s="498"/>
    </row>
    <row r="26" spans="1:56" hidden="1" outlineLevel="2">
      <c r="A26" s="1777" t="str">
        <f>Cover!C34</f>
        <v>- none -</v>
      </c>
      <c r="B26" s="1784"/>
      <c r="C26" s="1785"/>
      <c r="D26" s="1786"/>
      <c r="E26" s="1787"/>
      <c r="F26" s="1788"/>
      <c r="G26" s="1788"/>
      <c r="H26" s="1788"/>
      <c r="I26" s="1788"/>
      <c r="J26" s="1788"/>
      <c r="K26" s="1788"/>
      <c r="L26" s="1788"/>
      <c r="M26" s="346">
        <f t="shared" si="26"/>
        <v>0</v>
      </c>
      <c r="N26" s="1789"/>
      <c r="O26" s="1789"/>
      <c r="P26" s="1789"/>
      <c r="Q26" s="348">
        <f t="shared" si="27"/>
        <v>0</v>
      </c>
      <c r="R26" s="1790"/>
      <c r="S26" s="1791"/>
      <c r="T26" s="1791"/>
      <c r="U26" s="1791"/>
      <c r="V26" s="1791"/>
      <c r="W26" s="346">
        <f t="shared" si="28"/>
        <v>0</v>
      </c>
      <c r="X26" s="1790"/>
      <c r="Y26" s="1791"/>
      <c r="Z26" s="1791"/>
      <c r="AA26" s="1791"/>
      <c r="AB26" s="1791"/>
      <c r="AC26" s="1791"/>
      <c r="AD26" s="1791"/>
      <c r="AE26" s="1791"/>
      <c r="AF26" s="1791"/>
      <c r="AG26" s="346">
        <f t="shared" si="29"/>
        <v>0</v>
      </c>
      <c r="AH26" s="1792"/>
      <c r="AI26" s="351">
        <f t="shared" si="30"/>
        <v>0</v>
      </c>
      <c r="AJ26" s="1787"/>
      <c r="AK26" s="1788"/>
      <c r="AL26" s="1788"/>
      <c r="AM26" s="1788"/>
      <c r="AN26" s="1788"/>
      <c r="AO26" s="1788"/>
      <c r="AP26" s="346">
        <f t="shared" si="31"/>
        <v>0</v>
      </c>
      <c r="AQ26" s="1789"/>
      <c r="AR26" s="1792"/>
      <c r="AS26" s="1789"/>
      <c r="AT26" s="352">
        <f t="shared" si="1"/>
        <v>0</v>
      </c>
      <c r="AU26" s="1785"/>
      <c r="AV26" s="1793"/>
      <c r="AW26" s="1793"/>
      <c r="AX26" s="346">
        <f t="shared" si="32"/>
        <v>0</v>
      </c>
      <c r="AY26" s="1789"/>
      <c r="AZ26" s="1789"/>
      <c r="BA26" s="352">
        <f t="shared" si="2"/>
        <v>0</v>
      </c>
      <c r="BB26" s="1563"/>
      <c r="BC26" s="352">
        <f t="shared" si="3"/>
        <v>0</v>
      </c>
      <c r="BD26" s="498"/>
    </row>
    <row r="27" spans="1:56" hidden="1" outlineLevel="2">
      <c r="A27" s="1777" t="str">
        <f>Cover!C35</f>
        <v>- none -</v>
      </c>
      <c r="B27" s="1784"/>
      <c r="C27" s="1785"/>
      <c r="D27" s="1786"/>
      <c r="E27" s="1787"/>
      <c r="F27" s="1788"/>
      <c r="G27" s="1788"/>
      <c r="H27" s="1788"/>
      <c r="I27" s="1788"/>
      <c r="J27" s="1788"/>
      <c r="K27" s="1788"/>
      <c r="L27" s="1788"/>
      <c r="M27" s="346">
        <f t="shared" si="26"/>
        <v>0</v>
      </c>
      <c r="N27" s="1789"/>
      <c r="O27" s="1789"/>
      <c r="P27" s="1789"/>
      <c r="Q27" s="348">
        <f t="shared" si="27"/>
        <v>0</v>
      </c>
      <c r="R27" s="1790"/>
      <c r="S27" s="1791"/>
      <c r="T27" s="1791"/>
      <c r="U27" s="1791"/>
      <c r="V27" s="1791"/>
      <c r="W27" s="346">
        <f t="shared" si="28"/>
        <v>0</v>
      </c>
      <c r="X27" s="1790"/>
      <c r="Y27" s="1791"/>
      <c r="Z27" s="1791"/>
      <c r="AA27" s="1791"/>
      <c r="AB27" s="1791"/>
      <c r="AC27" s="1791"/>
      <c r="AD27" s="1791"/>
      <c r="AE27" s="1791"/>
      <c r="AF27" s="1791"/>
      <c r="AG27" s="346">
        <f t="shared" si="29"/>
        <v>0</v>
      </c>
      <c r="AH27" s="1792"/>
      <c r="AI27" s="351">
        <f t="shared" si="30"/>
        <v>0</v>
      </c>
      <c r="AJ27" s="1787"/>
      <c r="AK27" s="1788"/>
      <c r="AL27" s="1788"/>
      <c r="AM27" s="1788"/>
      <c r="AN27" s="1788"/>
      <c r="AO27" s="1788"/>
      <c r="AP27" s="346">
        <f t="shared" si="31"/>
        <v>0</v>
      </c>
      <c r="AQ27" s="1789"/>
      <c r="AR27" s="1792"/>
      <c r="AS27" s="1789"/>
      <c r="AT27" s="352">
        <f t="shared" si="1"/>
        <v>0</v>
      </c>
      <c r="AU27" s="1785"/>
      <c r="AV27" s="1793"/>
      <c r="AW27" s="1793"/>
      <c r="AX27" s="346">
        <f t="shared" si="32"/>
        <v>0</v>
      </c>
      <c r="AY27" s="1789"/>
      <c r="AZ27" s="1789"/>
      <c r="BA27" s="352">
        <f t="shared" si="2"/>
        <v>0</v>
      </c>
      <c r="BB27" s="1563"/>
      <c r="BC27" s="352">
        <f t="shared" si="3"/>
        <v>0</v>
      </c>
      <c r="BD27" s="498"/>
    </row>
    <row r="28" spans="1:56" s="509" customFormat="1" collapsed="1">
      <c r="A28" s="495"/>
      <c r="B28" s="506"/>
      <c r="C28" s="502"/>
      <c r="D28" s="503"/>
      <c r="E28" s="501"/>
      <c r="F28" s="502"/>
      <c r="G28" s="502"/>
      <c r="H28" s="502"/>
      <c r="I28" s="502"/>
      <c r="J28" s="502"/>
      <c r="K28" s="502"/>
      <c r="L28" s="502"/>
      <c r="M28" s="503"/>
      <c r="N28" s="504"/>
      <c r="O28" s="504"/>
      <c r="P28" s="504"/>
      <c r="Q28" s="503"/>
      <c r="R28" s="501"/>
      <c r="S28" s="502"/>
      <c r="T28" s="502"/>
      <c r="U28" s="505"/>
      <c r="V28" s="502"/>
      <c r="W28" s="500"/>
      <c r="X28" s="502"/>
      <c r="Y28" s="502"/>
      <c r="Z28" s="502"/>
      <c r="AA28" s="502"/>
      <c r="AB28" s="502"/>
      <c r="AC28" s="502"/>
      <c r="AD28" s="502"/>
      <c r="AE28" s="502"/>
      <c r="AF28" s="502"/>
      <c r="AG28" s="500"/>
      <c r="AH28" s="506"/>
      <c r="AI28" s="504"/>
      <c r="AJ28" s="501"/>
      <c r="AK28" s="502"/>
      <c r="AL28" s="502"/>
      <c r="AM28" s="502"/>
      <c r="AN28" s="502"/>
      <c r="AO28" s="502"/>
      <c r="AP28" s="500"/>
      <c r="AQ28" s="504"/>
      <c r="AR28" s="506"/>
      <c r="AS28" s="504"/>
      <c r="AT28" s="507"/>
      <c r="AU28" s="502"/>
      <c r="AV28" s="505"/>
      <c r="AW28" s="505"/>
      <c r="AX28" s="500"/>
      <c r="AY28" s="504"/>
      <c r="AZ28" s="504"/>
      <c r="BA28" s="507"/>
      <c r="BB28" s="508"/>
      <c r="BC28" s="507"/>
    </row>
    <row r="29" spans="1:56">
      <c r="A29" s="495" t="s">
        <v>59</v>
      </c>
      <c r="B29" s="497">
        <f t="shared" ref="B29:BA29" si="33">SUM(B30:B31)</f>
        <v>0</v>
      </c>
      <c r="C29" s="364">
        <f t="shared" si="33"/>
        <v>0</v>
      </c>
      <c r="D29" s="348">
        <f t="shared" si="33"/>
        <v>0</v>
      </c>
      <c r="E29" s="363">
        <f t="shared" si="33"/>
        <v>0</v>
      </c>
      <c r="F29" s="364">
        <f t="shared" si="33"/>
        <v>0</v>
      </c>
      <c r="G29" s="364">
        <f t="shared" si="33"/>
        <v>0</v>
      </c>
      <c r="H29" s="364">
        <f t="shared" si="33"/>
        <v>0</v>
      </c>
      <c r="I29" s="364">
        <f t="shared" si="33"/>
        <v>0</v>
      </c>
      <c r="J29" s="364">
        <f t="shared" si="33"/>
        <v>0</v>
      </c>
      <c r="K29" s="364">
        <f t="shared" si="33"/>
        <v>0</v>
      </c>
      <c r="L29" s="364">
        <f t="shared" si="33"/>
        <v>0</v>
      </c>
      <c r="M29" s="348">
        <f t="shared" si="33"/>
        <v>0</v>
      </c>
      <c r="N29" s="351">
        <f t="shared" si="33"/>
        <v>0</v>
      </c>
      <c r="O29" s="351">
        <f t="shared" si="33"/>
        <v>0</v>
      </c>
      <c r="P29" s="351">
        <f t="shared" si="33"/>
        <v>0</v>
      </c>
      <c r="Q29" s="348">
        <f t="shared" si="33"/>
        <v>0</v>
      </c>
      <c r="R29" s="363">
        <f t="shared" si="33"/>
        <v>0</v>
      </c>
      <c r="S29" s="364">
        <f t="shared" si="33"/>
        <v>0</v>
      </c>
      <c r="T29" s="364">
        <f t="shared" si="33"/>
        <v>0</v>
      </c>
      <c r="U29" s="496">
        <f t="shared" si="33"/>
        <v>0</v>
      </c>
      <c r="V29" s="364">
        <f t="shared" si="33"/>
        <v>0</v>
      </c>
      <c r="W29" s="346">
        <f t="shared" si="33"/>
        <v>0</v>
      </c>
      <c r="X29" s="364">
        <f t="shared" si="33"/>
        <v>0</v>
      </c>
      <c r="Y29" s="364">
        <f t="shared" si="33"/>
        <v>0</v>
      </c>
      <c r="Z29" s="364">
        <f t="shared" si="33"/>
        <v>0</v>
      </c>
      <c r="AA29" s="364">
        <f t="shared" si="33"/>
        <v>0</v>
      </c>
      <c r="AB29" s="364">
        <f t="shared" si="33"/>
        <v>0</v>
      </c>
      <c r="AC29" s="364">
        <f t="shared" si="33"/>
        <v>0</v>
      </c>
      <c r="AD29" s="364">
        <f t="shared" si="33"/>
        <v>0</v>
      </c>
      <c r="AE29" s="364">
        <f t="shared" si="33"/>
        <v>0</v>
      </c>
      <c r="AF29" s="364">
        <f t="shared" si="33"/>
        <v>0</v>
      </c>
      <c r="AG29" s="346">
        <f t="shared" si="33"/>
        <v>0</v>
      </c>
      <c r="AH29" s="497">
        <f t="shared" si="33"/>
        <v>0</v>
      </c>
      <c r="AI29" s="351">
        <f t="shared" si="33"/>
        <v>0</v>
      </c>
      <c r="AJ29" s="363">
        <f t="shared" si="33"/>
        <v>0</v>
      </c>
      <c r="AK29" s="364">
        <f t="shared" si="33"/>
        <v>0</v>
      </c>
      <c r="AL29" s="364">
        <f t="shared" si="33"/>
        <v>0</v>
      </c>
      <c r="AM29" s="364">
        <f t="shared" si="33"/>
        <v>0</v>
      </c>
      <c r="AN29" s="364">
        <f t="shared" si="33"/>
        <v>0</v>
      </c>
      <c r="AO29" s="364">
        <f t="shared" si="33"/>
        <v>0</v>
      </c>
      <c r="AP29" s="346">
        <f t="shared" si="33"/>
        <v>0</v>
      </c>
      <c r="AQ29" s="351">
        <f t="shared" si="33"/>
        <v>0</v>
      </c>
      <c r="AR29" s="497">
        <f t="shared" si="33"/>
        <v>0</v>
      </c>
      <c r="AS29" s="351">
        <f t="shared" si="33"/>
        <v>0</v>
      </c>
      <c r="AT29" s="352">
        <f t="shared" si="33"/>
        <v>0</v>
      </c>
      <c r="AU29" s="364">
        <f t="shared" si="33"/>
        <v>0</v>
      </c>
      <c r="AV29" s="496">
        <f t="shared" si="33"/>
        <v>0</v>
      </c>
      <c r="AW29" s="496">
        <f t="shared" si="33"/>
        <v>0</v>
      </c>
      <c r="AX29" s="346">
        <f t="shared" si="33"/>
        <v>0</v>
      </c>
      <c r="AY29" s="351">
        <f t="shared" si="33"/>
        <v>0</v>
      </c>
      <c r="AZ29" s="351">
        <f t="shared" si="33"/>
        <v>0</v>
      </c>
      <c r="BA29" s="352">
        <f t="shared" si="33"/>
        <v>0</v>
      </c>
      <c r="BB29" s="351">
        <f>SUM(BB30:BB31)</f>
        <v>0</v>
      </c>
      <c r="BC29" s="352">
        <f>SUM(BC30:BC31)</f>
        <v>0</v>
      </c>
    </row>
    <row r="30" spans="1:56" hidden="1" outlineLevel="1">
      <c r="A30" s="272" t="s">
        <v>438</v>
      </c>
      <c r="B30" s="1784"/>
      <c r="C30" s="1785"/>
      <c r="D30" s="1786"/>
      <c r="E30" s="1787"/>
      <c r="F30" s="1788"/>
      <c r="G30" s="1788"/>
      <c r="H30" s="1788"/>
      <c r="I30" s="1788"/>
      <c r="J30" s="1788"/>
      <c r="K30" s="1788"/>
      <c r="L30" s="1788"/>
      <c r="M30" s="346">
        <f>SUM(E30:L30)</f>
        <v>0</v>
      </c>
      <c r="N30" s="1789"/>
      <c r="O30" s="1789"/>
      <c r="P30" s="1789"/>
      <c r="Q30" s="348">
        <f>B30+C30+M30+N30+O30+P30+D30</f>
        <v>0</v>
      </c>
      <c r="R30" s="1790"/>
      <c r="S30" s="1791"/>
      <c r="T30" s="1791"/>
      <c r="U30" s="1791"/>
      <c r="V30" s="1791"/>
      <c r="W30" s="346">
        <f>SUM(R30:V30)</f>
        <v>0</v>
      </c>
      <c r="X30" s="1790"/>
      <c r="Y30" s="1791"/>
      <c r="Z30" s="1791"/>
      <c r="AA30" s="1791"/>
      <c r="AB30" s="1791"/>
      <c r="AC30" s="1791"/>
      <c r="AD30" s="1791"/>
      <c r="AE30" s="1791"/>
      <c r="AF30" s="1791"/>
      <c r="AG30" s="346">
        <f>SUM(X30:AF30)</f>
        <v>0</v>
      </c>
      <c r="AH30" s="1792"/>
      <c r="AI30" s="351">
        <f>Q30+W30+AG30+AH30</f>
        <v>0</v>
      </c>
      <c r="AJ30" s="1787"/>
      <c r="AK30" s="1788"/>
      <c r="AL30" s="1788"/>
      <c r="AM30" s="1788"/>
      <c r="AN30" s="1788"/>
      <c r="AO30" s="1788"/>
      <c r="AP30" s="346">
        <f>SUM(AJ30:AO30)</f>
        <v>0</v>
      </c>
      <c r="AQ30" s="1789"/>
      <c r="AR30" s="1792"/>
      <c r="AS30" s="1789"/>
      <c r="AT30" s="352">
        <f t="shared" ref="AT30:AT46" si="34">AI30+AP30+AQ30+AR30+AS30</f>
        <v>0</v>
      </c>
      <c r="AU30" s="1785"/>
      <c r="AV30" s="1793"/>
      <c r="AW30" s="1793"/>
      <c r="AX30" s="346">
        <f>SUM(AU30:AW30)</f>
        <v>0</v>
      </c>
      <c r="AY30" s="1789"/>
      <c r="AZ30" s="1789"/>
      <c r="BA30" s="352">
        <f>AX30+AY30+AZ30</f>
        <v>0</v>
      </c>
      <c r="BB30" s="1789"/>
      <c r="BC30" s="352">
        <f t="shared" ref="BC30:BC46" si="35">BA30+AT30+BB30</f>
        <v>0</v>
      </c>
    </row>
    <row r="31" spans="1:56" hidden="1" outlineLevel="1">
      <c r="A31" s="272" t="s">
        <v>439</v>
      </c>
      <c r="B31" s="1450">
        <f>SUM(B32:B46)</f>
        <v>0</v>
      </c>
      <c r="C31" s="368">
        <f t="shared" ref="C31:AS31" si="36">SUM(C32:C46)</f>
        <v>0</v>
      </c>
      <c r="D31" s="1449">
        <f t="shared" si="36"/>
        <v>0</v>
      </c>
      <c r="E31" s="363">
        <f t="shared" si="36"/>
        <v>0</v>
      </c>
      <c r="F31" s="364">
        <f t="shared" si="36"/>
        <v>0</v>
      </c>
      <c r="G31" s="364">
        <f t="shared" si="36"/>
        <v>0</v>
      </c>
      <c r="H31" s="364">
        <f t="shared" si="36"/>
        <v>0</v>
      </c>
      <c r="I31" s="364">
        <f t="shared" si="36"/>
        <v>0</v>
      </c>
      <c r="J31" s="364">
        <f t="shared" si="36"/>
        <v>0</v>
      </c>
      <c r="K31" s="364">
        <f t="shared" si="36"/>
        <v>0</v>
      </c>
      <c r="L31" s="364">
        <f t="shared" si="36"/>
        <v>0</v>
      </c>
      <c r="M31" s="346">
        <f t="shared" si="36"/>
        <v>0</v>
      </c>
      <c r="N31" s="365">
        <f t="shared" si="36"/>
        <v>0</v>
      </c>
      <c r="O31" s="365">
        <f t="shared" si="36"/>
        <v>0</v>
      </c>
      <c r="P31" s="365">
        <f t="shared" si="36"/>
        <v>0</v>
      </c>
      <c r="Q31" s="348">
        <f t="shared" si="36"/>
        <v>0</v>
      </c>
      <c r="R31" s="366">
        <f t="shared" si="36"/>
        <v>0</v>
      </c>
      <c r="S31" s="367">
        <f t="shared" si="36"/>
        <v>0</v>
      </c>
      <c r="T31" s="367">
        <f t="shared" si="36"/>
        <v>0</v>
      </c>
      <c r="U31" s="367">
        <f t="shared" si="36"/>
        <v>0</v>
      </c>
      <c r="V31" s="367">
        <f t="shared" si="36"/>
        <v>0</v>
      </c>
      <c r="W31" s="346">
        <f t="shared" si="36"/>
        <v>0</v>
      </c>
      <c r="X31" s="366">
        <f t="shared" si="36"/>
        <v>0</v>
      </c>
      <c r="Y31" s="367">
        <f t="shared" si="36"/>
        <v>0</v>
      </c>
      <c r="Z31" s="367">
        <f t="shared" si="36"/>
        <v>0</v>
      </c>
      <c r="AA31" s="367">
        <f t="shared" si="36"/>
        <v>0</v>
      </c>
      <c r="AB31" s="367">
        <f t="shared" si="36"/>
        <v>0</v>
      </c>
      <c r="AC31" s="367">
        <f t="shared" si="36"/>
        <v>0</v>
      </c>
      <c r="AD31" s="367">
        <f t="shared" si="36"/>
        <v>0</v>
      </c>
      <c r="AE31" s="367">
        <f t="shared" si="36"/>
        <v>0</v>
      </c>
      <c r="AF31" s="367">
        <f t="shared" si="36"/>
        <v>0</v>
      </c>
      <c r="AG31" s="346">
        <f t="shared" si="36"/>
        <v>0</v>
      </c>
      <c r="AH31" s="370">
        <f t="shared" si="36"/>
        <v>0</v>
      </c>
      <c r="AI31" s="351">
        <f t="shared" si="36"/>
        <v>0</v>
      </c>
      <c r="AJ31" s="363">
        <f t="shared" si="36"/>
        <v>0</v>
      </c>
      <c r="AK31" s="364">
        <f t="shared" si="36"/>
        <v>0</v>
      </c>
      <c r="AL31" s="364">
        <f t="shared" si="36"/>
        <v>0</v>
      </c>
      <c r="AM31" s="364">
        <f t="shared" si="36"/>
        <v>0</v>
      </c>
      <c r="AN31" s="364">
        <f t="shared" si="36"/>
        <v>0</v>
      </c>
      <c r="AO31" s="364">
        <f t="shared" si="36"/>
        <v>0</v>
      </c>
      <c r="AP31" s="346">
        <f t="shared" si="36"/>
        <v>0</v>
      </c>
      <c r="AQ31" s="365">
        <f t="shared" si="36"/>
        <v>0</v>
      </c>
      <c r="AR31" s="370">
        <f t="shared" si="36"/>
        <v>0</v>
      </c>
      <c r="AS31" s="365">
        <f t="shared" si="36"/>
        <v>0</v>
      </c>
      <c r="AT31" s="352">
        <f>AI31+AP31+AQ31+AR31+AS31</f>
        <v>0</v>
      </c>
      <c r="AU31" s="368">
        <f t="shared" ref="AU31" si="37">SUM(AU32:AU46)</f>
        <v>0</v>
      </c>
      <c r="AV31" s="369">
        <f t="shared" ref="AV31" si="38">SUM(AV32:AV46)</f>
        <v>0</v>
      </c>
      <c r="AW31" s="369">
        <f t="shared" ref="AW31" si="39">SUM(AW32:AW46)</f>
        <v>0</v>
      </c>
      <c r="AX31" s="346">
        <f>SUM(AX32:AX46)</f>
        <v>0</v>
      </c>
      <c r="AY31" s="365">
        <f t="shared" ref="AY31" si="40">SUM(AY32:AY46)</f>
        <v>0</v>
      </c>
      <c r="AZ31" s="365">
        <f>SUM(AZ32:AZ46)</f>
        <v>0</v>
      </c>
      <c r="BA31" s="352">
        <f>AX31+AZ31+AY31</f>
        <v>0</v>
      </c>
      <c r="BB31" s="365">
        <f t="shared" ref="BB31" si="41">SUM(BB32:BB46)</f>
        <v>0</v>
      </c>
      <c r="BC31" s="352">
        <f t="shared" si="35"/>
        <v>0</v>
      </c>
    </row>
    <row r="32" spans="1:56" hidden="1" outlineLevel="2">
      <c r="A32" s="1777" t="str">
        <f>Cover!C21</f>
        <v>- none -</v>
      </c>
      <c r="B32" s="1784"/>
      <c r="C32" s="1785"/>
      <c r="D32" s="1786"/>
      <c r="E32" s="1787"/>
      <c r="F32" s="1788"/>
      <c r="G32" s="1788"/>
      <c r="H32" s="1788"/>
      <c r="I32" s="1788"/>
      <c r="J32" s="1788"/>
      <c r="K32" s="1788"/>
      <c r="L32" s="1788"/>
      <c r="M32" s="346">
        <f t="shared" ref="M32:M41" si="42">SUM(E32:L32)</f>
        <v>0</v>
      </c>
      <c r="N32" s="1789"/>
      <c r="O32" s="1789"/>
      <c r="P32" s="1789"/>
      <c r="Q32" s="348">
        <f t="shared" ref="Q32:Q46" si="43">B32+C32+M32+N32+O32+P32+D32</f>
        <v>0</v>
      </c>
      <c r="R32" s="1790"/>
      <c r="S32" s="1791"/>
      <c r="T32" s="1791"/>
      <c r="U32" s="1791"/>
      <c r="V32" s="1791"/>
      <c r="W32" s="346">
        <f t="shared" ref="W32:W46" si="44">SUM(R32:V32)</f>
        <v>0</v>
      </c>
      <c r="X32" s="1790"/>
      <c r="Y32" s="1791"/>
      <c r="Z32" s="1791"/>
      <c r="AA32" s="1791"/>
      <c r="AB32" s="1791"/>
      <c r="AC32" s="1791"/>
      <c r="AD32" s="1791"/>
      <c r="AE32" s="1791"/>
      <c r="AF32" s="1791"/>
      <c r="AG32" s="346">
        <f t="shared" ref="AG32:AG46" si="45">SUM(X32:AF32)</f>
        <v>0</v>
      </c>
      <c r="AH32" s="1792"/>
      <c r="AI32" s="351">
        <f t="shared" ref="AI32:AI46" si="46">Q32+W32+AG32+AH32</f>
        <v>0</v>
      </c>
      <c r="AJ32" s="1787"/>
      <c r="AK32" s="1788"/>
      <c r="AL32" s="1788"/>
      <c r="AM32" s="1788"/>
      <c r="AN32" s="1788"/>
      <c r="AO32" s="1788"/>
      <c r="AP32" s="346">
        <f t="shared" ref="AP32:AP46" si="47">SUM(AJ32:AO32)</f>
        <v>0</v>
      </c>
      <c r="AQ32" s="1789"/>
      <c r="AR32" s="1792"/>
      <c r="AS32" s="1789"/>
      <c r="AT32" s="352">
        <f t="shared" si="34"/>
        <v>0</v>
      </c>
      <c r="AU32" s="1785"/>
      <c r="AV32" s="1793"/>
      <c r="AW32" s="1793"/>
      <c r="AX32" s="346">
        <f t="shared" ref="AX32:AX46" si="48">SUM(AU32:AW32)</f>
        <v>0</v>
      </c>
      <c r="AY32" s="1789"/>
      <c r="AZ32" s="1789"/>
      <c r="BA32" s="352">
        <f t="shared" ref="BA32:BA46" si="49">AX32+AY32+AZ32</f>
        <v>0</v>
      </c>
      <c r="BB32" s="1789"/>
      <c r="BC32" s="352">
        <f t="shared" si="35"/>
        <v>0</v>
      </c>
    </row>
    <row r="33" spans="1:56" hidden="1" outlineLevel="2">
      <c r="A33" s="1777" t="str">
        <f>Cover!C22</f>
        <v>- none -</v>
      </c>
      <c r="B33" s="1784"/>
      <c r="C33" s="1785"/>
      <c r="D33" s="1786"/>
      <c r="E33" s="1787"/>
      <c r="F33" s="1788"/>
      <c r="G33" s="1788"/>
      <c r="H33" s="1788"/>
      <c r="I33" s="1788"/>
      <c r="J33" s="1788"/>
      <c r="K33" s="1788"/>
      <c r="L33" s="1788"/>
      <c r="M33" s="346">
        <f t="shared" si="42"/>
        <v>0</v>
      </c>
      <c r="N33" s="1789"/>
      <c r="O33" s="1789"/>
      <c r="P33" s="1789"/>
      <c r="Q33" s="348">
        <f t="shared" si="43"/>
        <v>0</v>
      </c>
      <c r="R33" s="1790"/>
      <c r="S33" s="1791"/>
      <c r="T33" s="1791"/>
      <c r="U33" s="1791"/>
      <c r="V33" s="1791"/>
      <c r="W33" s="346">
        <f t="shared" si="44"/>
        <v>0</v>
      </c>
      <c r="X33" s="1790"/>
      <c r="Y33" s="1791"/>
      <c r="Z33" s="1791"/>
      <c r="AA33" s="1791"/>
      <c r="AB33" s="1791"/>
      <c r="AC33" s="1791"/>
      <c r="AD33" s="1791"/>
      <c r="AE33" s="1791"/>
      <c r="AF33" s="1791"/>
      <c r="AG33" s="346">
        <f t="shared" si="45"/>
        <v>0</v>
      </c>
      <c r="AH33" s="1792"/>
      <c r="AI33" s="351">
        <f t="shared" si="46"/>
        <v>0</v>
      </c>
      <c r="AJ33" s="1787"/>
      <c r="AK33" s="1788"/>
      <c r="AL33" s="1788"/>
      <c r="AM33" s="1788"/>
      <c r="AN33" s="1788"/>
      <c r="AO33" s="1788"/>
      <c r="AP33" s="346">
        <f t="shared" si="47"/>
        <v>0</v>
      </c>
      <c r="AQ33" s="1789"/>
      <c r="AR33" s="1792"/>
      <c r="AS33" s="1789"/>
      <c r="AT33" s="352">
        <f t="shared" si="34"/>
        <v>0</v>
      </c>
      <c r="AU33" s="1785"/>
      <c r="AV33" s="1793"/>
      <c r="AW33" s="1793"/>
      <c r="AX33" s="346">
        <f t="shared" si="48"/>
        <v>0</v>
      </c>
      <c r="AY33" s="1789"/>
      <c r="AZ33" s="1789"/>
      <c r="BA33" s="352">
        <f t="shared" si="49"/>
        <v>0</v>
      </c>
      <c r="BB33" s="1789"/>
      <c r="BC33" s="352">
        <f t="shared" si="35"/>
        <v>0</v>
      </c>
    </row>
    <row r="34" spans="1:56" hidden="1" outlineLevel="2">
      <c r="A34" s="1777" t="str">
        <f>Cover!C23</f>
        <v>- none -</v>
      </c>
      <c r="B34" s="1784"/>
      <c r="C34" s="1785"/>
      <c r="D34" s="1786"/>
      <c r="E34" s="1787"/>
      <c r="F34" s="1788"/>
      <c r="G34" s="1788"/>
      <c r="H34" s="1788"/>
      <c r="I34" s="1788"/>
      <c r="J34" s="1788"/>
      <c r="K34" s="1788"/>
      <c r="L34" s="1788"/>
      <c r="M34" s="346">
        <f t="shared" si="42"/>
        <v>0</v>
      </c>
      <c r="N34" s="1789"/>
      <c r="O34" s="1789"/>
      <c r="P34" s="1789"/>
      <c r="Q34" s="348">
        <f t="shared" si="43"/>
        <v>0</v>
      </c>
      <c r="R34" s="1790"/>
      <c r="S34" s="1791"/>
      <c r="T34" s="1791"/>
      <c r="U34" s="1791"/>
      <c r="V34" s="1791"/>
      <c r="W34" s="346">
        <f t="shared" si="44"/>
        <v>0</v>
      </c>
      <c r="X34" s="1790"/>
      <c r="Y34" s="1791"/>
      <c r="Z34" s="1791"/>
      <c r="AA34" s="1791"/>
      <c r="AB34" s="1791"/>
      <c r="AC34" s="1791"/>
      <c r="AD34" s="1791"/>
      <c r="AE34" s="1791"/>
      <c r="AF34" s="1791"/>
      <c r="AG34" s="346">
        <f t="shared" si="45"/>
        <v>0</v>
      </c>
      <c r="AH34" s="1792"/>
      <c r="AI34" s="351">
        <f t="shared" si="46"/>
        <v>0</v>
      </c>
      <c r="AJ34" s="1787"/>
      <c r="AK34" s="1788"/>
      <c r="AL34" s="1788"/>
      <c r="AM34" s="1788"/>
      <c r="AN34" s="1788"/>
      <c r="AO34" s="1788"/>
      <c r="AP34" s="346">
        <f t="shared" si="47"/>
        <v>0</v>
      </c>
      <c r="AQ34" s="1789"/>
      <c r="AR34" s="1792"/>
      <c r="AS34" s="1789"/>
      <c r="AT34" s="352">
        <f t="shared" si="34"/>
        <v>0</v>
      </c>
      <c r="AU34" s="1785"/>
      <c r="AV34" s="1793"/>
      <c r="AW34" s="1793"/>
      <c r="AX34" s="346">
        <f t="shared" si="48"/>
        <v>0</v>
      </c>
      <c r="AY34" s="1789"/>
      <c r="AZ34" s="1789"/>
      <c r="BA34" s="352">
        <f t="shared" si="49"/>
        <v>0</v>
      </c>
      <c r="BB34" s="1789"/>
      <c r="BC34" s="352">
        <f t="shared" si="35"/>
        <v>0</v>
      </c>
    </row>
    <row r="35" spans="1:56" hidden="1" outlineLevel="2">
      <c r="A35" s="1777" t="str">
        <f>Cover!C24</f>
        <v>- none -</v>
      </c>
      <c r="B35" s="1784"/>
      <c r="C35" s="1785"/>
      <c r="D35" s="1786"/>
      <c r="E35" s="1787"/>
      <c r="F35" s="1788"/>
      <c r="G35" s="1788"/>
      <c r="H35" s="1788"/>
      <c r="I35" s="1788"/>
      <c r="J35" s="1788"/>
      <c r="K35" s="1788"/>
      <c r="L35" s="1788"/>
      <c r="M35" s="346">
        <f t="shared" si="42"/>
        <v>0</v>
      </c>
      <c r="N35" s="1789"/>
      <c r="O35" s="1789"/>
      <c r="P35" s="1789"/>
      <c r="Q35" s="348">
        <f t="shared" si="43"/>
        <v>0</v>
      </c>
      <c r="R35" s="1790"/>
      <c r="S35" s="1791"/>
      <c r="T35" s="1791"/>
      <c r="U35" s="1791"/>
      <c r="V35" s="1791"/>
      <c r="W35" s="346">
        <f t="shared" si="44"/>
        <v>0</v>
      </c>
      <c r="X35" s="1790"/>
      <c r="Y35" s="1791"/>
      <c r="Z35" s="1791"/>
      <c r="AA35" s="1791"/>
      <c r="AB35" s="1791"/>
      <c r="AC35" s="1791"/>
      <c r="AD35" s="1791"/>
      <c r="AE35" s="1791"/>
      <c r="AF35" s="1791"/>
      <c r="AG35" s="346">
        <f t="shared" si="45"/>
        <v>0</v>
      </c>
      <c r="AH35" s="1792"/>
      <c r="AI35" s="351">
        <f t="shared" si="46"/>
        <v>0</v>
      </c>
      <c r="AJ35" s="1787"/>
      <c r="AK35" s="1788"/>
      <c r="AL35" s="1788"/>
      <c r="AM35" s="1788"/>
      <c r="AN35" s="1788"/>
      <c r="AO35" s="1788"/>
      <c r="AP35" s="346">
        <f t="shared" si="47"/>
        <v>0</v>
      </c>
      <c r="AQ35" s="1789"/>
      <c r="AR35" s="1792"/>
      <c r="AS35" s="1789"/>
      <c r="AT35" s="352">
        <f t="shared" si="34"/>
        <v>0</v>
      </c>
      <c r="AU35" s="1785"/>
      <c r="AV35" s="1793"/>
      <c r="AW35" s="1793"/>
      <c r="AX35" s="346">
        <f t="shared" si="48"/>
        <v>0</v>
      </c>
      <c r="AY35" s="1789"/>
      <c r="AZ35" s="1789"/>
      <c r="BA35" s="352">
        <f t="shared" si="49"/>
        <v>0</v>
      </c>
      <c r="BB35" s="1789"/>
      <c r="BC35" s="352">
        <f t="shared" si="35"/>
        <v>0</v>
      </c>
    </row>
    <row r="36" spans="1:56" hidden="1" outlineLevel="2">
      <c r="A36" s="1777" t="str">
        <f>Cover!C25</f>
        <v>- none -</v>
      </c>
      <c r="B36" s="1784"/>
      <c r="C36" s="1785"/>
      <c r="D36" s="1786"/>
      <c r="E36" s="1787"/>
      <c r="F36" s="1788"/>
      <c r="G36" s="1788"/>
      <c r="H36" s="1788"/>
      <c r="I36" s="1788"/>
      <c r="J36" s="1788"/>
      <c r="K36" s="1788"/>
      <c r="L36" s="1788"/>
      <c r="M36" s="346">
        <f t="shared" si="42"/>
        <v>0</v>
      </c>
      <c r="N36" s="1789"/>
      <c r="O36" s="1789"/>
      <c r="P36" s="1789"/>
      <c r="Q36" s="348">
        <f t="shared" si="43"/>
        <v>0</v>
      </c>
      <c r="R36" s="1790"/>
      <c r="S36" s="1791"/>
      <c r="T36" s="1791"/>
      <c r="U36" s="1791"/>
      <c r="V36" s="1791"/>
      <c r="W36" s="346">
        <f t="shared" si="44"/>
        <v>0</v>
      </c>
      <c r="X36" s="1790"/>
      <c r="Y36" s="1791"/>
      <c r="Z36" s="1791"/>
      <c r="AA36" s="1791"/>
      <c r="AB36" s="1791"/>
      <c r="AC36" s="1791"/>
      <c r="AD36" s="1791"/>
      <c r="AE36" s="1791"/>
      <c r="AF36" s="1791"/>
      <c r="AG36" s="346">
        <f t="shared" si="45"/>
        <v>0</v>
      </c>
      <c r="AH36" s="1792"/>
      <c r="AI36" s="351">
        <f t="shared" si="46"/>
        <v>0</v>
      </c>
      <c r="AJ36" s="1787"/>
      <c r="AK36" s="1788"/>
      <c r="AL36" s="1788"/>
      <c r="AM36" s="1788"/>
      <c r="AN36" s="1788"/>
      <c r="AO36" s="1788"/>
      <c r="AP36" s="346">
        <f t="shared" si="47"/>
        <v>0</v>
      </c>
      <c r="AQ36" s="1789"/>
      <c r="AR36" s="1792"/>
      <c r="AS36" s="1789"/>
      <c r="AT36" s="352">
        <f t="shared" si="34"/>
        <v>0</v>
      </c>
      <c r="AU36" s="1785"/>
      <c r="AV36" s="1793"/>
      <c r="AW36" s="1793"/>
      <c r="AX36" s="346">
        <f t="shared" si="48"/>
        <v>0</v>
      </c>
      <c r="AY36" s="1789"/>
      <c r="AZ36" s="1789"/>
      <c r="BA36" s="352">
        <f t="shared" si="49"/>
        <v>0</v>
      </c>
      <c r="BB36" s="1789"/>
      <c r="BC36" s="352">
        <f t="shared" si="35"/>
        <v>0</v>
      </c>
    </row>
    <row r="37" spans="1:56" hidden="1" outlineLevel="2">
      <c r="A37" s="1777" t="str">
        <f>Cover!C26</f>
        <v>- none -</v>
      </c>
      <c r="B37" s="1784"/>
      <c r="C37" s="1785"/>
      <c r="D37" s="1786"/>
      <c r="E37" s="1787"/>
      <c r="F37" s="1788"/>
      <c r="G37" s="1788"/>
      <c r="H37" s="1788"/>
      <c r="I37" s="1788"/>
      <c r="J37" s="1788"/>
      <c r="K37" s="1788"/>
      <c r="L37" s="1788"/>
      <c r="M37" s="346">
        <f t="shared" si="42"/>
        <v>0</v>
      </c>
      <c r="N37" s="1789"/>
      <c r="O37" s="1789"/>
      <c r="P37" s="1789"/>
      <c r="Q37" s="348">
        <f t="shared" si="43"/>
        <v>0</v>
      </c>
      <c r="R37" s="1790"/>
      <c r="S37" s="1791"/>
      <c r="T37" s="1791"/>
      <c r="U37" s="1791"/>
      <c r="V37" s="1791"/>
      <c r="W37" s="346">
        <f t="shared" si="44"/>
        <v>0</v>
      </c>
      <c r="X37" s="1790"/>
      <c r="Y37" s="1791"/>
      <c r="Z37" s="1791"/>
      <c r="AA37" s="1791"/>
      <c r="AB37" s="1791"/>
      <c r="AC37" s="1791"/>
      <c r="AD37" s="1791"/>
      <c r="AE37" s="1791"/>
      <c r="AF37" s="1791"/>
      <c r="AG37" s="346">
        <f t="shared" si="45"/>
        <v>0</v>
      </c>
      <c r="AH37" s="1792"/>
      <c r="AI37" s="351">
        <f t="shared" si="46"/>
        <v>0</v>
      </c>
      <c r="AJ37" s="1787"/>
      <c r="AK37" s="1788"/>
      <c r="AL37" s="1788"/>
      <c r="AM37" s="1788"/>
      <c r="AN37" s="1788"/>
      <c r="AO37" s="1788"/>
      <c r="AP37" s="346">
        <f t="shared" si="47"/>
        <v>0</v>
      </c>
      <c r="AQ37" s="1789"/>
      <c r="AR37" s="1792"/>
      <c r="AS37" s="1789"/>
      <c r="AT37" s="352">
        <f t="shared" si="34"/>
        <v>0</v>
      </c>
      <c r="AU37" s="1785"/>
      <c r="AV37" s="1793"/>
      <c r="AW37" s="1793"/>
      <c r="AX37" s="346">
        <f t="shared" si="48"/>
        <v>0</v>
      </c>
      <c r="AY37" s="1789"/>
      <c r="AZ37" s="1789"/>
      <c r="BA37" s="352">
        <f t="shared" si="49"/>
        <v>0</v>
      </c>
      <c r="BB37" s="1789"/>
      <c r="BC37" s="352">
        <f t="shared" si="35"/>
        <v>0</v>
      </c>
    </row>
    <row r="38" spans="1:56" hidden="1" outlineLevel="2">
      <c r="A38" s="1777" t="str">
        <f>Cover!C27</f>
        <v>- none -</v>
      </c>
      <c r="B38" s="1784"/>
      <c r="C38" s="1785"/>
      <c r="D38" s="1786"/>
      <c r="E38" s="1787"/>
      <c r="F38" s="1788"/>
      <c r="G38" s="1788"/>
      <c r="H38" s="1788"/>
      <c r="I38" s="1788"/>
      <c r="J38" s="1788"/>
      <c r="K38" s="1788"/>
      <c r="L38" s="1788"/>
      <c r="M38" s="346">
        <f t="shared" si="42"/>
        <v>0</v>
      </c>
      <c r="N38" s="1789"/>
      <c r="O38" s="1789"/>
      <c r="P38" s="1789"/>
      <c r="Q38" s="348">
        <f t="shared" si="43"/>
        <v>0</v>
      </c>
      <c r="R38" s="1790"/>
      <c r="S38" s="1791"/>
      <c r="T38" s="1791"/>
      <c r="U38" s="1791"/>
      <c r="V38" s="1791"/>
      <c r="W38" s="346">
        <f t="shared" si="44"/>
        <v>0</v>
      </c>
      <c r="X38" s="1790"/>
      <c r="Y38" s="1791"/>
      <c r="Z38" s="1791"/>
      <c r="AA38" s="1791"/>
      <c r="AB38" s="1791"/>
      <c r="AC38" s="1791"/>
      <c r="AD38" s="1791"/>
      <c r="AE38" s="1791"/>
      <c r="AF38" s="1791"/>
      <c r="AG38" s="346">
        <f t="shared" si="45"/>
        <v>0</v>
      </c>
      <c r="AH38" s="1792"/>
      <c r="AI38" s="351">
        <f t="shared" si="46"/>
        <v>0</v>
      </c>
      <c r="AJ38" s="1787"/>
      <c r="AK38" s="1788"/>
      <c r="AL38" s="1788"/>
      <c r="AM38" s="1788"/>
      <c r="AN38" s="1788"/>
      <c r="AO38" s="1788"/>
      <c r="AP38" s="346">
        <f t="shared" si="47"/>
        <v>0</v>
      </c>
      <c r="AQ38" s="1789"/>
      <c r="AR38" s="1792"/>
      <c r="AS38" s="1789"/>
      <c r="AT38" s="352">
        <f t="shared" si="34"/>
        <v>0</v>
      </c>
      <c r="AU38" s="1785"/>
      <c r="AV38" s="1793"/>
      <c r="AW38" s="1793"/>
      <c r="AX38" s="346">
        <f t="shared" si="48"/>
        <v>0</v>
      </c>
      <c r="AY38" s="1789"/>
      <c r="AZ38" s="1789"/>
      <c r="BA38" s="352">
        <f t="shared" si="49"/>
        <v>0</v>
      </c>
      <c r="BB38" s="1789"/>
      <c r="BC38" s="352">
        <f t="shared" si="35"/>
        <v>0</v>
      </c>
    </row>
    <row r="39" spans="1:56" hidden="1" outlineLevel="2">
      <c r="A39" s="1777" t="str">
        <f>Cover!C28</f>
        <v>- none -</v>
      </c>
      <c r="B39" s="1784"/>
      <c r="C39" s="1785"/>
      <c r="D39" s="1786"/>
      <c r="E39" s="1787"/>
      <c r="F39" s="1788"/>
      <c r="G39" s="1788"/>
      <c r="H39" s="1788"/>
      <c r="I39" s="1788"/>
      <c r="J39" s="1788"/>
      <c r="K39" s="1788"/>
      <c r="L39" s="1788"/>
      <c r="M39" s="346">
        <f t="shared" si="42"/>
        <v>0</v>
      </c>
      <c r="N39" s="1789"/>
      <c r="O39" s="1789"/>
      <c r="P39" s="1789"/>
      <c r="Q39" s="348">
        <f t="shared" si="43"/>
        <v>0</v>
      </c>
      <c r="R39" s="1790"/>
      <c r="S39" s="1791"/>
      <c r="T39" s="1791"/>
      <c r="U39" s="1791"/>
      <c r="V39" s="1791"/>
      <c r="W39" s="346">
        <f t="shared" si="44"/>
        <v>0</v>
      </c>
      <c r="X39" s="1790"/>
      <c r="Y39" s="1791"/>
      <c r="Z39" s="1791"/>
      <c r="AA39" s="1791"/>
      <c r="AB39" s="1791"/>
      <c r="AC39" s="1791"/>
      <c r="AD39" s="1791"/>
      <c r="AE39" s="1791"/>
      <c r="AF39" s="1791"/>
      <c r="AG39" s="346">
        <f t="shared" si="45"/>
        <v>0</v>
      </c>
      <c r="AH39" s="1792"/>
      <c r="AI39" s="351">
        <f t="shared" si="46"/>
        <v>0</v>
      </c>
      <c r="AJ39" s="1787"/>
      <c r="AK39" s="1788"/>
      <c r="AL39" s="1788"/>
      <c r="AM39" s="1788"/>
      <c r="AN39" s="1788"/>
      <c r="AO39" s="1788"/>
      <c r="AP39" s="346">
        <f t="shared" si="47"/>
        <v>0</v>
      </c>
      <c r="AQ39" s="1789"/>
      <c r="AR39" s="1792"/>
      <c r="AS39" s="1789"/>
      <c r="AT39" s="352">
        <f t="shared" si="34"/>
        <v>0</v>
      </c>
      <c r="AU39" s="1785"/>
      <c r="AV39" s="1793"/>
      <c r="AW39" s="1793"/>
      <c r="AX39" s="346">
        <f t="shared" si="48"/>
        <v>0</v>
      </c>
      <c r="AY39" s="1789"/>
      <c r="AZ39" s="1789"/>
      <c r="BA39" s="352">
        <f t="shared" si="49"/>
        <v>0</v>
      </c>
      <c r="BB39" s="1789"/>
      <c r="BC39" s="352">
        <f t="shared" si="35"/>
        <v>0</v>
      </c>
      <c r="BD39" s="498"/>
    </row>
    <row r="40" spans="1:56" hidden="1" outlineLevel="2">
      <c r="A40" s="1777" t="str">
        <f>Cover!C29</f>
        <v>- none -</v>
      </c>
      <c r="B40" s="1784"/>
      <c r="C40" s="1785"/>
      <c r="D40" s="1786"/>
      <c r="E40" s="1787"/>
      <c r="F40" s="1788"/>
      <c r="G40" s="1788"/>
      <c r="H40" s="1788"/>
      <c r="I40" s="1788"/>
      <c r="J40" s="1788"/>
      <c r="K40" s="1788"/>
      <c r="L40" s="1788"/>
      <c r="M40" s="346">
        <f t="shared" si="42"/>
        <v>0</v>
      </c>
      <c r="N40" s="1789"/>
      <c r="O40" s="1789"/>
      <c r="P40" s="1789"/>
      <c r="Q40" s="348">
        <f t="shared" si="43"/>
        <v>0</v>
      </c>
      <c r="R40" s="1790"/>
      <c r="S40" s="1791"/>
      <c r="T40" s="1791"/>
      <c r="U40" s="1791"/>
      <c r="V40" s="1791"/>
      <c r="W40" s="346">
        <f t="shared" si="44"/>
        <v>0</v>
      </c>
      <c r="X40" s="1790"/>
      <c r="Y40" s="1791"/>
      <c r="Z40" s="1791"/>
      <c r="AA40" s="1791"/>
      <c r="AB40" s="1791"/>
      <c r="AC40" s="1791"/>
      <c r="AD40" s="1791"/>
      <c r="AE40" s="1791"/>
      <c r="AF40" s="1791"/>
      <c r="AG40" s="346">
        <f t="shared" si="45"/>
        <v>0</v>
      </c>
      <c r="AH40" s="1792"/>
      <c r="AI40" s="351">
        <f t="shared" si="46"/>
        <v>0</v>
      </c>
      <c r="AJ40" s="1787"/>
      <c r="AK40" s="1788"/>
      <c r="AL40" s="1788"/>
      <c r="AM40" s="1788"/>
      <c r="AN40" s="1788"/>
      <c r="AO40" s="1788"/>
      <c r="AP40" s="346">
        <f t="shared" si="47"/>
        <v>0</v>
      </c>
      <c r="AQ40" s="1789"/>
      <c r="AR40" s="1792"/>
      <c r="AS40" s="1789"/>
      <c r="AT40" s="352">
        <f t="shared" si="34"/>
        <v>0</v>
      </c>
      <c r="AU40" s="1785"/>
      <c r="AV40" s="1793"/>
      <c r="AW40" s="1793"/>
      <c r="AX40" s="346">
        <f t="shared" si="48"/>
        <v>0</v>
      </c>
      <c r="AY40" s="1789"/>
      <c r="AZ40" s="1789"/>
      <c r="BA40" s="352">
        <f t="shared" si="49"/>
        <v>0</v>
      </c>
      <c r="BB40" s="1789"/>
      <c r="BC40" s="352">
        <f t="shared" si="35"/>
        <v>0</v>
      </c>
      <c r="BD40" s="499"/>
    </row>
    <row r="41" spans="1:56" hidden="1" outlineLevel="2">
      <c r="A41" s="1777" t="str">
        <f>Cover!C30</f>
        <v>- none -</v>
      </c>
      <c r="B41" s="1784"/>
      <c r="C41" s="1785"/>
      <c r="D41" s="1786"/>
      <c r="E41" s="1787"/>
      <c r="F41" s="1788"/>
      <c r="G41" s="1788"/>
      <c r="H41" s="1788"/>
      <c r="I41" s="1788"/>
      <c r="J41" s="1788"/>
      <c r="K41" s="1788"/>
      <c r="L41" s="1788"/>
      <c r="M41" s="346">
        <f t="shared" si="42"/>
        <v>0</v>
      </c>
      <c r="N41" s="1789"/>
      <c r="O41" s="1789"/>
      <c r="P41" s="1789"/>
      <c r="Q41" s="348">
        <f t="shared" si="43"/>
        <v>0</v>
      </c>
      <c r="R41" s="1790"/>
      <c r="S41" s="1791"/>
      <c r="T41" s="1791"/>
      <c r="U41" s="1791"/>
      <c r="V41" s="1791"/>
      <c r="W41" s="346">
        <f t="shared" si="44"/>
        <v>0</v>
      </c>
      <c r="X41" s="1790"/>
      <c r="Y41" s="1791"/>
      <c r="Z41" s="1791"/>
      <c r="AA41" s="1791"/>
      <c r="AB41" s="1791"/>
      <c r="AC41" s="1791"/>
      <c r="AD41" s="1791"/>
      <c r="AE41" s="1791"/>
      <c r="AF41" s="1791"/>
      <c r="AG41" s="346">
        <f t="shared" si="45"/>
        <v>0</v>
      </c>
      <c r="AH41" s="1792"/>
      <c r="AI41" s="351">
        <f t="shared" si="46"/>
        <v>0</v>
      </c>
      <c r="AJ41" s="1787"/>
      <c r="AK41" s="1788"/>
      <c r="AL41" s="1788"/>
      <c r="AM41" s="1788"/>
      <c r="AN41" s="1788"/>
      <c r="AO41" s="1788"/>
      <c r="AP41" s="346">
        <f t="shared" si="47"/>
        <v>0</v>
      </c>
      <c r="AQ41" s="1789"/>
      <c r="AR41" s="1792"/>
      <c r="AS41" s="1789"/>
      <c r="AT41" s="352">
        <f t="shared" si="34"/>
        <v>0</v>
      </c>
      <c r="AU41" s="1785"/>
      <c r="AV41" s="1793"/>
      <c r="AW41" s="1793"/>
      <c r="AX41" s="346">
        <f t="shared" si="48"/>
        <v>0</v>
      </c>
      <c r="AY41" s="1789"/>
      <c r="AZ41" s="1789"/>
      <c r="BA41" s="352">
        <f t="shared" si="49"/>
        <v>0</v>
      </c>
      <c r="BB41" s="1789"/>
      <c r="BC41" s="352">
        <f t="shared" si="35"/>
        <v>0</v>
      </c>
      <c r="BD41" s="498"/>
    </row>
    <row r="42" spans="1:56" hidden="1" outlineLevel="2">
      <c r="A42" s="1777" t="str">
        <f>Cover!C31</f>
        <v>- none -</v>
      </c>
      <c r="B42" s="1784"/>
      <c r="C42" s="1785"/>
      <c r="D42" s="1786"/>
      <c r="E42" s="1787"/>
      <c r="F42" s="1788"/>
      <c r="G42" s="1788"/>
      <c r="H42" s="1788"/>
      <c r="I42" s="1788"/>
      <c r="J42" s="1788"/>
      <c r="K42" s="1788"/>
      <c r="L42" s="1788"/>
      <c r="M42" s="346">
        <f t="shared" ref="M42:M46" si="50">SUM(E42:L42)</f>
        <v>0</v>
      </c>
      <c r="N42" s="1789"/>
      <c r="O42" s="1789"/>
      <c r="P42" s="1789"/>
      <c r="Q42" s="348">
        <f t="shared" si="43"/>
        <v>0</v>
      </c>
      <c r="R42" s="1790"/>
      <c r="S42" s="1791"/>
      <c r="T42" s="1791"/>
      <c r="U42" s="1791"/>
      <c r="V42" s="1791"/>
      <c r="W42" s="346">
        <f t="shared" si="44"/>
        <v>0</v>
      </c>
      <c r="X42" s="1790"/>
      <c r="Y42" s="1791"/>
      <c r="Z42" s="1791"/>
      <c r="AA42" s="1791"/>
      <c r="AB42" s="1791"/>
      <c r="AC42" s="1791"/>
      <c r="AD42" s="1791"/>
      <c r="AE42" s="1791"/>
      <c r="AF42" s="1791"/>
      <c r="AG42" s="346">
        <f t="shared" si="45"/>
        <v>0</v>
      </c>
      <c r="AH42" s="1792"/>
      <c r="AI42" s="351">
        <f t="shared" si="46"/>
        <v>0</v>
      </c>
      <c r="AJ42" s="1787"/>
      <c r="AK42" s="1788"/>
      <c r="AL42" s="1788"/>
      <c r="AM42" s="1788"/>
      <c r="AN42" s="1788"/>
      <c r="AO42" s="1788"/>
      <c r="AP42" s="346">
        <f t="shared" si="47"/>
        <v>0</v>
      </c>
      <c r="AQ42" s="1789"/>
      <c r="AR42" s="1792"/>
      <c r="AS42" s="1789"/>
      <c r="AT42" s="352">
        <f t="shared" si="34"/>
        <v>0</v>
      </c>
      <c r="AU42" s="1785"/>
      <c r="AV42" s="1793"/>
      <c r="AW42" s="1793"/>
      <c r="AX42" s="346">
        <f t="shared" si="48"/>
        <v>0</v>
      </c>
      <c r="AY42" s="1789"/>
      <c r="AZ42" s="1789"/>
      <c r="BA42" s="352">
        <f t="shared" si="49"/>
        <v>0</v>
      </c>
      <c r="BB42" s="1789"/>
      <c r="BC42" s="352">
        <f t="shared" si="35"/>
        <v>0</v>
      </c>
      <c r="BD42" s="498"/>
    </row>
    <row r="43" spans="1:56" hidden="1" outlineLevel="2">
      <c r="A43" s="1777" t="str">
        <f>Cover!C32</f>
        <v>- none -</v>
      </c>
      <c r="B43" s="1784"/>
      <c r="C43" s="1785"/>
      <c r="D43" s="1786"/>
      <c r="E43" s="1787"/>
      <c r="F43" s="1788"/>
      <c r="G43" s="1788"/>
      <c r="H43" s="1788"/>
      <c r="I43" s="1788"/>
      <c r="J43" s="1788"/>
      <c r="K43" s="1788"/>
      <c r="L43" s="1788"/>
      <c r="M43" s="346">
        <f t="shared" si="50"/>
        <v>0</v>
      </c>
      <c r="N43" s="1789"/>
      <c r="O43" s="1789"/>
      <c r="P43" s="1789"/>
      <c r="Q43" s="348">
        <f t="shared" si="43"/>
        <v>0</v>
      </c>
      <c r="R43" s="1790"/>
      <c r="S43" s="1791"/>
      <c r="T43" s="1791"/>
      <c r="U43" s="1791"/>
      <c r="V43" s="1791"/>
      <c r="W43" s="346">
        <f t="shared" si="44"/>
        <v>0</v>
      </c>
      <c r="X43" s="1790"/>
      <c r="Y43" s="1791"/>
      <c r="Z43" s="1791"/>
      <c r="AA43" s="1791"/>
      <c r="AB43" s="1791"/>
      <c r="AC43" s="1791"/>
      <c r="AD43" s="1791"/>
      <c r="AE43" s="1791"/>
      <c r="AF43" s="1791"/>
      <c r="AG43" s="346">
        <f t="shared" si="45"/>
        <v>0</v>
      </c>
      <c r="AH43" s="1792"/>
      <c r="AI43" s="351">
        <f t="shared" si="46"/>
        <v>0</v>
      </c>
      <c r="AJ43" s="1787"/>
      <c r="AK43" s="1788"/>
      <c r="AL43" s="1788"/>
      <c r="AM43" s="1788"/>
      <c r="AN43" s="1788"/>
      <c r="AO43" s="1788"/>
      <c r="AP43" s="346">
        <f t="shared" si="47"/>
        <v>0</v>
      </c>
      <c r="AQ43" s="1789"/>
      <c r="AR43" s="1792"/>
      <c r="AS43" s="1789"/>
      <c r="AT43" s="352">
        <f t="shared" si="34"/>
        <v>0</v>
      </c>
      <c r="AU43" s="1785"/>
      <c r="AV43" s="1793"/>
      <c r="AW43" s="1793"/>
      <c r="AX43" s="346">
        <f t="shared" si="48"/>
        <v>0</v>
      </c>
      <c r="AY43" s="1789"/>
      <c r="AZ43" s="1789"/>
      <c r="BA43" s="352">
        <f t="shared" si="49"/>
        <v>0</v>
      </c>
      <c r="BB43" s="1789"/>
      <c r="BC43" s="352">
        <f t="shared" si="35"/>
        <v>0</v>
      </c>
      <c r="BD43" s="498"/>
    </row>
    <row r="44" spans="1:56" hidden="1" outlineLevel="2">
      <c r="A44" s="1777" t="str">
        <f>Cover!C33</f>
        <v>- none -</v>
      </c>
      <c r="B44" s="1784"/>
      <c r="C44" s="1785"/>
      <c r="D44" s="1786"/>
      <c r="E44" s="1787"/>
      <c r="F44" s="1788"/>
      <c r="G44" s="1788"/>
      <c r="H44" s="1788"/>
      <c r="I44" s="1788"/>
      <c r="J44" s="1788"/>
      <c r="K44" s="1788"/>
      <c r="L44" s="1788"/>
      <c r="M44" s="346">
        <f t="shared" si="50"/>
        <v>0</v>
      </c>
      <c r="N44" s="1789"/>
      <c r="O44" s="1789"/>
      <c r="P44" s="1789"/>
      <c r="Q44" s="348">
        <f t="shared" si="43"/>
        <v>0</v>
      </c>
      <c r="R44" s="1790"/>
      <c r="S44" s="1791"/>
      <c r="T44" s="1791"/>
      <c r="U44" s="1791"/>
      <c r="V44" s="1791"/>
      <c r="W44" s="346">
        <f t="shared" si="44"/>
        <v>0</v>
      </c>
      <c r="X44" s="1790"/>
      <c r="Y44" s="1791"/>
      <c r="Z44" s="1791"/>
      <c r="AA44" s="1791"/>
      <c r="AB44" s="1791"/>
      <c r="AC44" s="1791"/>
      <c r="AD44" s="1791"/>
      <c r="AE44" s="1791"/>
      <c r="AF44" s="1791"/>
      <c r="AG44" s="346">
        <f t="shared" si="45"/>
        <v>0</v>
      </c>
      <c r="AH44" s="1792"/>
      <c r="AI44" s="351">
        <f t="shared" si="46"/>
        <v>0</v>
      </c>
      <c r="AJ44" s="1787"/>
      <c r="AK44" s="1788"/>
      <c r="AL44" s="1788"/>
      <c r="AM44" s="1788"/>
      <c r="AN44" s="1788"/>
      <c r="AO44" s="1788"/>
      <c r="AP44" s="346">
        <f t="shared" si="47"/>
        <v>0</v>
      </c>
      <c r="AQ44" s="1789"/>
      <c r="AR44" s="1792"/>
      <c r="AS44" s="1789"/>
      <c r="AT44" s="352">
        <f t="shared" si="34"/>
        <v>0</v>
      </c>
      <c r="AU44" s="1785"/>
      <c r="AV44" s="1793"/>
      <c r="AW44" s="1793"/>
      <c r="AX44" s="346">
        <f t="shared" si="48"/>
        <v>0</v>
      </c>
      <c r="AY44" s="1789"/>
      <c r="AZ44" s="1789"/>
      <c r="BA44" s="352">
        <f t="shared" si="49"/>
        <v>0</v>
      </c>
      <c r="BB44" s="1789"/>
      <c r="BC44" s="352">
        <f t="shared" si="35"/>
        <v>0</v>
      </c>
      <c r="BD44" s="498"/>
    </row>
    <row r="45" spans="1:56" hidden="1" outlineLevel="2">
      <c r="A45" s="1777" t="str">
        <f>Cover!C34</f>
        <v>- none -</v>
      </c>
      <c r="B45" s="1784"/>
      <c r="C45" s="1785"/>
      <c r="D45" s="1786"/>
      <c r="E45" s="1787"/>
      <c r="F45" s="1788"/>
      <c r="G45" s="1788"/>
      <c r="H45" s="1788"/>
      <c r="I45" s="1788"/>
      <c r="J45" s="1788"/>
      <c r="K45" s="1788"/>
      <c r="L45" s="1788"/>
      <c r="M45" s="346">
        <f t="shared" si="50"/>
        <v>0</v>
      </c>
      <c r="N45" s="1789"/>
      <c r="O45" s="1789"/>
      <c r="P45" s="1789"/>
      <c r="Q45" s="348">
        <f t="shared" si="43"/>
        <v>0</v>
      </c>
      <c r="R45" s="1790"/>
      <c r="S45" s="1791"/>
      <c r="T45" s="1791"/>
      <c r="U45" s="1791"/>
      <c r="V45" s="1791"/>
      <c r="W45" s="346">
        <f t="shared" si="44"/>
        <v>0</v>
      </c>
      <c r="X45" s="1790"/>
      <c r="Y45" s="1791"/>
      <c r="Z45" s="1791"/>
      <c r="AA45" s="1791"/>
      <c r="AB45" s="1791"/>
      <c r="AC45" s="1791"/>
      <c r="AD45" s="1791"/>
      <c r="AE45" s="1791"/>
      <c r="AF45" s="1791"/>
      <c r="AG45" s="346">
        <f t="shared" si="45"/>
        <v>0</v>
      </c>
      <c r="AH45" s="1792"/>
      <c r="AI45" s="351">
        <f t="shared" si="46"/>
        <v>0</v>
      </c>
      <c r="AJ45" s="1787"/>
      <c r="AK45" s="1788"/>
      <c r="AL45" s="1788"/>
      <c r="AM45" s="1788"/>
      <c r="AN45" s="1788"/>
      <c r="AO45" s="1788"/>
      <c r="AP45" s="346">
        <f t="shared" si="47"/>
        <v>0</v>
      </c>
      <c r="AQ45" s="1789"/>
      <c r="AR45" s="1792"/>
      <c r="AS45" s="1789"/>
      <c r="AT45" s="352">
        <f t="shared" si="34"/>
        <v>0</v>
      </c>
      <c r="AU45" s="1785"/>
      <c r="AV45" s="1793"/>
      <c r="AW45" s="1793"/>
      <c r="AX45" s="346">
        <f t="shared" si="48"/>
        <v>0</v>
      </c>
      <c r="AY45" s="1789"/>
      <c r="AZ45" s="1789"/>
      <c r="BA45" s="352">
        <f t="shared" si="49"/>
        <v>0</v>
      </c>
      <c r="BB45" s="1789"/>
      <c r="BC45" s="352">
        <f t="shared" si="35"/>
        <v>0</v>
      </c>
      <c r="BD45" s="498"/>
    </row>
    <row r="46" spans="1:56" hidden="1" outlineLevel="2">
      <c r="A46" s="1777" t="str">
        <f>Cover!C35</f>
        <v>- none -</v>
      </c>
      <c r="B46" s="1784"/>
      <c r="C46" s="1785"/>
      <c r="D46" s="1786"/>
      <c r="E46" s="1787"/>
      <c r="F46" s="1788"/>
      <c r="G46" s="1788"/>
      <c r="H46" s="1788"/>
      <c r="I46" s="1788"/>
      <c r="J46" s="1788"/>
      <c r="K46" s="1788"/>
      <c r="L46" s="1788"/>
      <c r="M46" s="346">
        <f t="shared" si="50"/>
        <v>0</v>
      </c>
      <c r="N46" s="1789"/>
      <c r="O46" s="1789"/>
      <c r="P46" s="1789"/>
      <c r="Q46" s="348">
        <f t="shared" si="43"/>
        <v>0</v>
      </c>
      <c r="R46" s="1790"/>
      <c r="S46" s="1791"/>
      <c r="T46" s="1791"/>
      <c r="U46" s="1791"/>
      <c r="V46" s="1791"/>
      <c r="W46" s="346">
        <f t="shared" si="44"/>
        <v>0</v>
      </c>
      <c r="X46" s="1790"/>
      <c r="Y46" s="1791"/>
      <c r="Z46" s="1791"/>
      <c r="AA46" s="1791"/>
      <c r="AB46" s="1791"/>
      <c r="AC46" s="1791"/>
      <c r="AD46" s="1791"/>
      <c r="AE46" s="1791"/>
      <c r="AF46" s="1791"/>
      <c r="AG46" s="346">
        <f t="shared" si="45"/>
        <v>0</v>
      </c>
      <c r="AH46" s="1792"/>
      <c r="AI46" s="351">
        <f t="shared" si="46"/>
        <v>0</v>
      </c>
      <c r="AJ46" s="1787"/>
      <c r="AK46" s="1788"/>
      <c r="AL46" s="1788"/>
      <c r="AM46" s="1788"/>
      <c r="AN46" s="1788"/>
      <c r="AO46" s="1788"/>
      <c r="AP46" s="346">
        <f t="shared" si="47"/>
        <v>0</v>
      </c>
      <c r="AQ46" s="1789"/>
      <c r="AR46" s="1792"/>
      <c r="AS46" s="1789"/>
      <c r="AT46" s="352">
        <f t="shared" si="34"/>
        <v>0</v>
      </c>
      <c r="AU46" s="1785"/>
      <c r="AV46" s="1793"/>
      <c r="AW46" s="1793"/>
      <c r="AX46" s="346">
        <f t="shared" si="48"/>
        <v>0</v>
      </c>
      <c r="AY46" s="1789"/>
      <c r="AZ46" s="1789"/>
      <c r="BA46" s="352">
        <f t="shared" si="49"/>
        <v>0</v>
      </c>
      <c r="BB46" s="1789"/>
      <c r="BC46" s="352">
        <f t="shared" si="35"/>
        <v>0</v>
      </c>
      <c r="BD46" s="498"/>
    </row>
    <row r="47" spans="1:56" s="509" customFormat="1" collapsed="1">
      <c r="A47" s="495"/>
      <c r="B47" s="506"/>
      <c r="C47" s="502"/>
      <c r="D47" s="503"/>
      <c r="E47" s="501"/>
      <c r="F47" s="502"/>
      <c r="G47" s="502"/>
      <c r="H47" s="502"/>
      <c r="I47" s="502"/>
      <c r="J47" s="502"/>
      <c r="K47" s="502"/>
      <c r="L47" s="502"/>
      <c r="M47" s="503"/>
      <c r="N47" s="504"/>
      <c r="O47" s="504"/>
      <c r="P47" s="504"/>
      <c r="Q47" s="503"/>
      <c r="R47" s="501"/>
      <c r="S47" s="502"/>
      <c r="T47" s="502"/>
      <c r="U47" s="505"/>
      <c r="V47" s="502"/>
      <c r="W47" s="500"/>
      <c r="X47" s="502"/>
      <c r="Y47" s="502"/>
      <c r="Z47" s="502"/>
      <c r="AA47" s="502"/>
      <c r="AB47" s="502"/>
      <c r="AC47" s="502"/>
      <c r="AD47" s="502"/>
      <c r="AE47" s="502"/>
      <c r="AF47" s="502"/>
      <c r="AG47" s="500"/>
      <c r="AH47" s="506"/>
      <c r="AI47" s="504"/>
      <c r="AJ47" s="501"/>
      <c r="AK47" s="502"/>
      <c r="AL47" s="502"/>
      <c r="AM47" s="502"/>
      <c r="AN47" s="502"/>
      <c r="AO47" s="502"/>
      <c r="AP47" s="500"/>
      <c r="AQ47" s="504"/>
      <c r="AR47" s="506"/>
      <c r="AS47" s="504"/>
      <c r="AT47" s="507"/>
      <c r="AU47" s="502"/>
      <c r="AV47" s="505"/>
      <c r="AW47" s="505"/>
      <c r="AX47" s="500"/>
      <c r="AY47" s="504"/>
      <c r="AZ47" s="504"/>
      <c r="BA47" s="507"/>
      <c r="BB47" s="508"/>
      <c r="BC47" s="507"/>
    </row>
    <row r="48" spans="1:56">
      <c r="A48" s="420" t="s">
        <v>60</v>
      </c>
      <c r="B48" s="1794"/>
      <c r="C48" s="1788"/>
      <c r="D48" s="1795"/>
      <c r="E48" s="1787"/>
      <c r="F48" s="1788"/>
      <c r="G48" s="1788"/>
      <c r="H48" s="1788"/>
      <c r="I48" s="1788"/>
      <c r="J48" s="1788"/>
      <c r="K48" s="1788"/>
      <c r="L48" s="1788"/>
      <c r="M48" s="348">
        <f>SUM(E48:L48)</f>
        <v>0</v>
      </c>
      <c r="N48" s="1796"/>
      <c r="O48" s="1796"/>
      <c r="P48" s="1796"/>
      <c r="Q48" s="348">
        <f>B48+C48+M48+N48+O48+P48+D48</f>
        <v>0</v>
      </c>
      <c r="R48" s="1787"/>
      <c r="S48" s="1788"/>
      <c r="T48" s="1788"/>
      <c r="U48" s="1797"/>
      <c r="V48" s="1788"/>
      <c r="W48" s="346">
        <f>SUM(R48:V48)</f>
        <v>0</v>
      </c>
      <c r="X48" s="1788"/>
      <c r="Y48" s="1788"/>
      <c r="Z48" s="1788"/>
      <c r="AA48" s="1788"/>
      <c r="AB48" s="1788"/>
      <c r="AC48" s="1788"/>
      <c r="AD48" s="1788"/>
      <c r="AE48" s="1788"/>
      <c r="AF48" s="1788"/>
      <c r="AG48" s="346">
        <f>SUM(X48:AF48)</f>
        <v>0</v>
      </c>
      <c r="AH48" s="1794"/>
      <c r="AI48" s="351">
        <f>Q48+W48+AG48+AH48</f>
        <v>0</v>
      </c>
      <c r="AJ48" s="1787"/>
      <c r="AK48" s="1788"/>
      <c r="AL48" s="1788"/>
      <c r="AM48" s="1788"/>
      <c r="AN48" s="1788"/>
      <c r="AO48" s="1788"/>
      <c r="AP48" s="346">
        <f>SUM(AJ48:AO48)</f>
        <v>0</v>
      </c>
      <c r="AQ48" s="1796"/>
      <c r="AR48" s="1794"/>
      <c r="AS48" s="1796"/>
      <c r="AT48" s="352">
        <f>AI48+AP48+AQ48+AR48+AS48</f>
        <v>0</v>
      </c>
      <c r="AU48" s="1788"/>
      <c r="AV48" s="1797"/>
      <c r="AW48" s="1797"/>
      <c r="AX48" s="346">
        <f>SUM(AU48:AW48)</f>
        <v>0</v>
      </c>
      <c r="AY48" s="1796"/>
      <c r="AZ48" s="1796"/>
      <c r="BA48" s="352">
        <f>AX48+AY48+AZ48</f>
        <v>0</v>
      </c>
      <c r="BB48" s="1582"/>
      <c r="BC48" s="352">
        <f>BA48+AT48+BB48</f>
        <v>0</v>
      </c>
    </row>
    <row r="49" spans="1:56" s="509" customFormat="1">
      <c r="A49" s="495"/>
      <c r="B49" s="506"/>
      <c r="C49" s="502"/>
      <c r="D49" s="503"/>
      <c r="E49" s="501"/>
      <c r="F49" s="502"/>
      <c r="G49" s="502"/>
      <c r="H49" s="502"/>
      <c r="I49" s="502"/>
      <c r="J49" s="502"/>
      <c r="K49" s="502"/>
      <c r="L49" s="502"/>
      <c r="M49" s="503"/>
      <c r="N49" s="504"/>
      <c r="O49" s="504"/>
      <c r="P49" s="504"/>
      <c r="Q49" s="503"/>
      <c r="R49" s="501"/>
      <c r="S49" s="502"/>
      <c r="T49" s="502"/>
      <c r="U49" s="505"/>
      <c r="V49" s="502"/>
      <c r="W49" s="500"/>
      <c r="X49" s="502"/>
      <c r="Y49" s="502"/>
      <c r="Z49" s="502"/>
      <c r="AA49" s="502"/>
      <c r="AB49" s="502"/>
      <c r="AC49" s="502"/>
      <c r="AD49" s="502"/>
      <c r="AE49" s="502"/>
      <c r="AF49" s="502"/>
      <c r="AG49" s="500"/>
      <c r="AH49" s="506"/>
      <c r="AI49" s="504"/>
      <c r="AJ49" s="501"/>
      <c r="AK49" s="502"/>
      <c r="AL49" s="502"/>
      <c r="AM49" s="502"/>
      <c r="AN49" s="502"/>
      <c r="AO49" s="502"/>
      <c r="AP49" s="500"/>
      <c r="AQ49" s="504"/>
      <c r="AR49" s="506"/>
      <c r="AS49" s="504"/>
      <c r="AT49" s="507"/>
      <c r="AU49" s="502"/>
      <c r="AV49" s="505"/>
      <c r="AW49" s="505"/>
      <c r="AX49" s="500"/>
      <c r="AY49" s="504"/>
      <c r="AZ49" s="504"/>
      <c r="BA49" s="507"/>
      <c r="BB49" s="508"/>
      <c r="BC49" s="507"/>
    </row>
    <row r="50" spans="1:56">
      <c r="A50" s="321" t="s">
        <v>61</v>
      </c>
      <c r="B50" s="1794"/>
      <c r="C50" s="1788"/>
      <c r="D50" s="1795"/>
      <c r="E50" s="1787"/>
      <c r="F50" s="1788"/>
      <c r="G50" s="1788"/>
      <c r="H50" s="1788"/>
      <c r="I50" s="1788"/>
      <c r="J50" s="1788"/>
      <c r="K50" s="1788"/>
      <c r="L50" s="1788"/>
      <c r="M50" s="348">
        <f>SUM(E50:L50)</f>
        <v>0</v>
      </c>
      <c r="N50" s="1796"/>
      <c r="O50" s="1796"/>
      <c r="P50" s="1796"/>
      <c r="Q50" s="348">
        <f>B50+C50+M50+N50+O50+P50+D50</f>
        <v>0</v>
      </c>
      <c r="R50" s="1787"/>
      <c r="S50" s="1788"/>
      <c r="T50" s="1788"/>
      <c r="U50" s="1797"/>
      <c r="V50" s="1788"/>
      <c r="W50" s="346">
        <f>SUM(R50:V50)</f>
        <v>0</v>
      </c>
      <c r="X50" s="1788"/>
      <c r="Y50" s="1788"/>
      <c r="Z50" s="1788"/>
      <c r="AA50" s="1788"/>
      <c r="AB50" s="1788"/>
      <c r="AC50" s="1788"/>
      <c r="AD50" s="1788"/>
      <c r="AE50" s="1788"/>
      <c r="AF50" s="1788"/>
      <c r="AG50" s="346">
        <f>SUM(X50:AF50)</f>
        <v>0</v>
      </c>
      <c r="AH50" s="1794"/>
      <c r="AI50" s="351">
        <f>Q50+W50+AG50+AH50</f>
        <v>0</v>
      </c>
      <c r="AJ50" s="1787"/>
      <c r="AK50" s="1788"/>
      <c r="AL50" s="1788"/>
      <c r="AM50" s="1788"/>
      <c r="AN50" s="1788"/>
      <c r="AO50" s="1788"/>
      <c r="AP50" s="346">
        <f>SUM(AJ50:AO50)</f>
        <v>0</v>
      </c>
      <c r="AQ50" s="1796"/>
      <c r="AR50" s="1794"/>
      <c r="AS50" s="1796"/>
      <c r="AT50" s="352">
        <f>AI50+AP50+AQ50+AR50+AS50</f>
        <v>0</v>
      </c>
      <c r="AU50" s="1788"/>
      <c r="AV50" s="1797"/>
      <c r="AW50" s="1797"/>
      <c r="AX50" s="346">
        <f>SUM(AU50:AW50)</f>
        <v>0</v>
      </c>
      <c r="AY50" s="1796"/>
      <c r="AZ50" s="1796"/>
      <c r="BA50" s="352">
        <f>AX50+AY50+AZ50</f>
        <v>0</v>
      </c>
      <c r="BB50" s="1582"/>
      <c r="BC50" s="352">
        <f>BA50+AT50+BB50</f>
        <v>0</v>
      </c>
    </row>
    <row r="51" spans="1:56" s="509" customFormat="1">
      <c r="A51" s="495"/>
      <c r="B51" s="506"/>
      <c r="C51" s="502"/>
      <c r="D51" s="503"/>
      <c r="E51" s="501"/>
      <c r="F51" s="502"/>
      <c r="G51" s="502"/>
      <c r="H51" s="502"/>
      <c r="I51" s="502"/>
      <c r="J51" s="502"/>
      <c r="K51" s="502"/>
      <c r="L51" s="502"/>
      <c r="M51" s="503"/>
      <c r="N51" s="504"/>
      <c r="O51" s="504"/>
      <c r="P51" s="504"/>
      <c r="Q51" s="503"/>
      <c r="R51" s="501"/>
      <c r="S51" s="502"/>
      <c r="T51" s="502"/>
      <c r="U51" s="505"/>
      <c r="V51" s="502"/>
      <c r="W51" s="500"/>
      <c r="X51" s="502"/>
      <c r="Y51" s="502"/>
      <c r="Z51" s="502"/>
      <c r="AA51" s="502"/>
      <c r="AB51" s="502"/>
      <c r="AC51" s="502"/>
      <c r="AD51" s="502"/>
      <c r="AE51" s="502"/>
      <c r="AF51" s="502"/>
      <c r="AG51" s="500"/>
      <c r="AH51" s="506"/>
      <c r="AI51" s="504"/>
      <c r="AJ51" s="501"/>
      <c r="AK51" s="502"/>
      <c r="AL51" s="502"/>
      <c r="AM51" s="502"/>
      <c r="AN51" s="502"/>
      <c r="AO51" s="502"/>
      <c r="AP51" s="500"/>
      <c r="AQ51" s="504"/>
      <c r="AR51" s="506"/>
      <c r="AS51" s="504"/>
      <c r="AT51" s="507"/>
      <c r="AU51" s="502"/>
      <c r="AV51" s="505"/>
      <c r="AW51" s="505"/>
      <c r="AX51" s="500"/>
      <c r="AY51" s="504"/>
      <c r="AZ51" s="504"/>
      <c r="BA51" s="507"/>
      <c r="BB51" s="508"/>
      <c r="BC51" s="507"/>
    </row>
    <row r="52" spans="1:56">
      <c r="A52" s="321" t="s">
        <v>62</v>
      </c>
      <c r="B52" s="1794"/>
      <c r="C52" s="1788"/>
      <c r="D52" s="1795"/>
      <c r="E52" s="1787"/>
      <c r="F52" s="1788"/>
      <c r="G52" s="1788"/>
      <c r="H52" s="1788"/>
      <c r="I52" s="1788"/>
      <c r="J52" s="1788"/>
      <c r="K52" s="1788"/>
      <c r="L52" s="1788"/>
      <c r="M52" s="348">
        <f>SUM(E52:L52)</f>
        <v>0</v>
      </c>
      <c r="N52" s="1796"/>
      <c r="O52" s="1796"/>
      <c r="P52" s="1796"/>
      <c r="Q52" s="348">
        <f>B52+C52+M52+N52+O52+P52+D52</f>
        <v>0</v>
      </c>
      <c r="R52" s="1787"/>
      <c r="S52" s="1788"/>
      <c r="T52" s="1788"/>
      <c r="U52" s="1797"/>
      <c r="V52" s="1788"/>
      <c r="W52" s="346">
        <f>SUM(R52:V52)</f>
        <v>0</v>
      </c>
      <c r="X52" s="1788"/>
      <c r="Y52" s="1788"/>
      <c r="Z52" s="1788"/>
      <c r="AA52" s="1788"/>
      <c r="AB52" s="1788"/>
      <c r="AC52" s="1788"/>
      <c r="AD52" s="1788"/>
      <c r="AE52" s="1788"/>
      <c r="AF52" s="1788"/>
      <c r="AG52" s="346">
        <f>SUM(X52:AF52)</f>
        <v>0</v>
      </c>
      <c r="AH52" s="1794"/>
      <c r="AI52" s="351">
        <f>Q52+W52+AG52+AH52</f>
        <v>0</v>
      </c>
      <c r="AJ52" s="1787"/>
      <c r="AK52" s="1788"/>
      <c r="AL52" s="1788"/>
      <c r="AM52" s="1788"/>
      <c r="AN52" s="1788"/>
      <c r="AO52" s="1788"/>
      <c r="AP52" s="346">
        <f>SUM(AJ52:AO52)</f>
        <v>0</v>
      </c>
      <c r="AQ52" s="1796"/>
      <c r="AR52" s="1794"/>
      <c r="AS52" s="1796"/>
      <c r="AT52" s="352">
        <f>AI52+AP52+AQ52+AR52+AS52</f>
        <v>0</v>
      </c>
      <c r="AU52" s="1788"/>
      <c r="AV52" s="1797"/>
      <c r="AW52" s="1797"/>
      <c r="AX52" s="346">
        <f>SUM(AU52:AW52)</f>
        <v>0</v>
      </c>
      <c r="AY52" s="1796"/>
      <c r="AZ52" s="1796"/>
      <c r="BA52" s="352">
        <f>AX52+AY52+AZ52</f>
        <v>0</v>
      </c>
      <c r="BB52" s="1582"/>
      <c r="BC52" s="352">
        <f>BA52+AT52+BB52</f>
        <v>0</v>
      </c>
    </row>
    <row r="53" spans="1:56" s="509" customFormat="1">
      <c r="A53" s="495"/>
      <c r="B53" s="506"/>
      <c r="C53" s="502"/>
      <c r="D53" s="503"/>
      <c r="E53" s="501"/>
      <c r="F53" s="502"/>
      <c r="G53" s="502"/>
      <c r="H53" s="502"/>
      <c r="I53" s="502"/>
      <c r="J53" s="502"/>
      <c r="K53" s="502"/>
      <c r="L53" s="502"/>
      <c r="M53" s="503"/>
      <c r="N53" s="504"/>
      <c r="O53" s="504"/>
      <c r="P53" s="504"/>
      <c r="Q53" s="503"/>
      <c r="R53" s="501"/>
      <c r="S53" s="502"/>
      <c r="T53" s="502"/>
      <c r="U53" s="505"/>
      <c r="V53" s="502"/>
      <c r="W53" s="500"/>
      <c r="X53" s="502"/>
      <c r="Y53" s="502"/>
      <c r="Z53" s="502"/>
      <c r="AA53" s="502"/>
      <c r="AB53" s="502"/>
      <c r="AC53" s="502"/>
      <c r="AD53" s="502"/>
      <c r="AE53" s="502"/>
      <c r="AF53" s="502"/>
      <c r="AG53" s="500"/>
      <c r="AH53" s="506"/>
      <c r="AI53" s="504"/>
      <c r="AJ53" s="501"/>
      <c r="AK53" s="502"/>
      <c r="AL53" s="502"/>
      <c r="AM53" s="502"/>
      <c r="AN53" s="502"/>
      <c r="AO53" s="502"/>
      <c r="AP53" s="500"/>
      <c r="AQ53" s="504"/>
      <c r="AR53" s="506"/>
      <c r="AS53" s="504"/>
      <c r="AT53" s="507"/>
      <c r="AU53" s="502"/>
      <c r="AV53" s="505"/>
      <c r="AW53" s="505"/>
      <c r="AX53" s="500"/>
      <c r="AY53" s="504"/>
      <c r="AZ53" s="504"/>
      <c r="BA53" s="507"/>
      <c r="BB53" s="508"/>
      <c r="BC53" s="507"/>
    </row>
    <row r="54" spans="1:56">
      <c r="A54" s="321" t="s">
        <v>63</v>
      </c>
      <c r="B54" s="1794"/>
      <c r="C54" s="1788"/>
      <c r="D54" s="1795"/>
      <c r="E54" s="1787"/>
      <c r="F54" s="1788"/>
      <c r="G54" s="1788"/>
      <c r="H54" s="1788"/>
      <c r="I54" s="1788"/>
      <c r="J54" s="1788"/>
      <c r="K54" s="1788"/>
      <c r="L54" s="1788"/>
      <c r="M54" s="348">
        <f>SUM(E54:L54)</f>
        <v>0</v>
      </c>
      <c r="N54" s="1796"/>
      <c r="O54" s="1796"/>
      <c r="P54" s="1796"/>
      <c r="Q54" s="348">
        <f>B54+C54+M54+N54+O54+P54+D54</f>
        <v>0</v>
      </c>
      <c r="R54" s="1787"/>
      <c r="S54" s="1788"/>
      <c r="T54" s="1788"/>
      <c r="U54" s="1797"/>
      <c r="V54" s="1788"/>
      <c r="W54" s="346">
        <f>SUM(R54:V54)</f>
        <v>0</v>
      </c>
      <c r="X54" s="1788"/>
      <c r="Y54" s="1788"/>
      <c r="Z54" s="1788"/>
      <c r="AA54" s="1788"/>
      <c r="AB54" s="1788"/>
      <c r="AC54" s="1788"/>
      <c r="AD54" s="1788"/>
      <c r="AE54" s="1788"/>
      <c r="AF54" s="1788"/>
      <c r="AG54" s="346">
        <f>SUM(X54:AF54)</f>
        <v>0</v>
      </c>
      <c r="AH54" s="1794"/>
      <c r="AI54" s="351">
        <f>Q54+W54+AG54+AH54</f>
        <v>0</v>
      </c>
      <c r="AJ54" s="1787"/>
      <c r="AK54" s="1788"/>
      <c r="AL54" s="1788"/>
      <c r="AM54" s="1788"/>
      <c r="AN54" s="1788"/>
      <c r="AO54" s="1788"/>
      <c r="AP54" s="346">
        <f>SUM(AJ54:AO54)</f>
        <v>0</v>
      </c>
      <c r="AQ54" s="1796"/>
      <c r="AR54" s="1794"/>
      <c r="AS54" s="1796"/>
      <c r="AT54" s="352">
        <f>AI54+AP54+AQ54+AR54+AS54</f>
        <v>0</v>
      </c>
      <c r="AU54" s="1788"/>
      <c r="AV54" s="1797"/>
      <c r="AW54" s="1797"/>
      <c r="AX54" s="346">
        <f>SUM(AU54:AW54)</f>
        <v>0</v>
      </c>
      <c r="AY54" s="1796"/>
      <c r="AZ54" s="1796"/>
      <c r="BA54" s="352">
        <f>AX54+AY54+AZ54</f>
        <v>0</v>
      </c>
      <c r="BB54" s="1582"/>
      <c r="BC54" s="352">
        <f>BA54+AT54+BB54</f>
        <v>0</v>
      </c>
    </row>
    <row r="55" spans="1:56" s="509" customFormat="1">
      <c r="A55" s="495"/>
      <c r="B55" s="506"/>
      <c r="C55" s="502"/>
      <c r="D55" s="503"/>
      <c r="E55" s="501"/>
      <c r="F55" s="502"/>
      <c r="G55" s="502"/>
      <c r="H55" s="502"/>
      <c r="I55" s="502"/>
      <c r="J55" s="502"/>
      <c r="K55" s="502"/>
      <c r="L55" s="502"/>
      <c r="M55" s="503"/>
      <c r="N55" s="504"/>
      <c r="O55" s="504"/>
      <c r="P55" s="504"/>
      <c r="Q55" s="503"/>
      <c r="R55" s="501"/>
      <c r="S55" s="502"/>
      <c r="T55" s="502"/>
      <c r="U55" s="505"/>
      <c r="V55" s="502"/>
      <c r="W55" s="500"/>
      <c r="X55" s="502"/>
      <c r="Y55" s="502"/>
      <c r="Z55" s="502"/>
      <c r="AA55" s="502"/>
      <c r="AB55" s="502"/>
      <c r="AC55" s="502"/>
      <c r="AD55" s="502"/>
      <c r="AE55" s="502"/>
      <c r="AF55" s="502"/>
      <c r="AG55" s="500"/>
      <c r="AH55" s="506"/>
      <c r="AI55" s="504"/>
      <c r="AJ55" s="501"/>
      <c r="AK55" s="502"/>
      <c r="AL55" s="502"/>
      <c r="AM55" s="502"/>
      <c r="AN55" s="502"/>
      <c r="AO55" s="502"/>
      <c r="AP55" s="500"/>
      <c r="AQ55" s="504"/>
      <c r="AR55" s="506"/>
      <c r="AS55" s="504"/>
      <c r="AT55" s="507"/>
      <c r="AU55" s="502"/>
      <c r="AV55" s="505"/>
      <c r="AW55" s="505"/>
      <c r="AX55" s="500"/>
      <c r="AY55" s="504"/>
      <c r="AZ55" s="504"/>
      <c r="BA55" s="507"/>
      <c r="BB55" s="508"/>
      <c r="BC55" s="507"/>
    </row>
    <row r="56" spans="1:56">
      <c r="A56" s="321" t="s">
        <v>64</v>
      </c>
      <c r="B56" s="1794"/>
      <c r="C56" s="1788"/>
      <c r="D56" s="1795"/>
      <c r="E56" s="1787"/>
      <c r="F56" s="1788"/>
      <c r="G56" s="1788"/>
      <c r="H56" s="1788"/>
      <c r="I56" s="1788"/>
      <c r="J56" s="1788"/>
      <c r="K56" s="1788"/>
      <c r="L56" s="1788"/>
      <c r="M56" s="348">
        <f>SUM(E56:L56)</f>
        <v>0</v>
      </c>
      <c r="N56" s="1796"/>
      <c r="O56" s="1796"/>
      <c r="P56" s="1796"/>
      <c r="Q56" s="348">
        <f>B56+C56+M56+N56+O56+P56+D56</f>
        <v>0</v>
      </c>
      <c r="R56" s="1787"/>
      <c r="S56" s="1788"/>
      <c r="T56" s="1788"/>
      <c r="U56" s="1797"/>
      <c r="V56" s="1788"/>
      <c r="W56" s="346">
        <f>SUM(R56:V56)</f>
        <v>0</v>
      </c>
      <c r="X56" s="1788"/>
      <c r="Y56" s="1788"/>
      <c r="Z56" s="1788"/>
      <c r="AA56" s="1788"/>
      <c r="AB56" s="1788"/>
      <c r="AC56" s="1788"/>
      <c r="AD56" s="1788"/>
      <c r="AE56" s="1788"/>
      <c r="AF56" s="1788"/>
      <c r="AG56" s="346">
        <f>SUM(X56:AF56)</f>
        <v>0</v>
      </c>
      <c r="AH56" s="1794"/>
      <c r="AI56" s="351">
        <f>Q56+W56+AG56+AH56</f>
        <v>0</v>
      </c>
      <c r="AJ56" s="1787"/>
      <c r="AK56" s="1788"/>
      <c r="AL56" s="1788"/>
      <c r="AM56" s="1788"/>
      <c r="AN56" s="1788"/>
      <c r="AO56" s="1788"/>
      <c r="AP56" s="346">
        <f>SUM(AJ56:AO56)</f>
        <v>0</v>
      </c>
      <c r="AQ56" s="1796"/>
      <c r="AR56" s="1794"/>
      <c r="AS56" s="1796"/>
      <c r="AT56" s="352">
        <f>AI56+AP56+AQ56+AR56+AS56</f>
        <v>0</v>
      </c>
      <c r="AU56" s="1788"/>
      <c r="AV56" s="1797"/>
      <c r="AW56" s="1797"/>
      <c r="AX56" s="346">
        <f>SUM(AU56:AW56)</f>
        <v>0</v>
      </c>
      <c r="AY56" s="1796"/>
      <c r="AZ56" s="1796"/>
      <c r="BA56" s="352">
        <f>AX56+AY56+AZ56</f>
        <v>0</v>
      </c>
      <c r="BB56" s="1582"/>
      <c r="BC56" s="352">
        <f>BA56+AT56+BB56</f>
        <v>0</v>
      </c>
    </row>
    <row r="57" spans="1:56" s="509" customFormat="1">
      <c r="A57" s="495"/>
      <c r="B57" s="506"/>
      <c r="C57" s="502"/>
      <c r="D57" s="503"/>
      <c r="E57" s="501"/>
      <c r="F57" s="502"/>
      <c r="G57" s="502"/>
      <c r="H57" s="502"/>
      <c r="I57" s="502"/>
      <c r="J57" s="502"/>
      <c r="K57" s="502"/>
      <c r="L57" s="502"/>
      <c r="M57" s="503"/>
      <c r="N57" s="504"/>
      <c r="O57" s="504"/>
      <c r="P57" s="504"/>
      <c r="Q57" s="503"/>
      <c r="R57" s="501"/>
      <c r="S57" s="502"/>
      <c r="T57" s="502"/>
      <c r="U57" s="505"/>
      <c r="V57" s="502"/>
      <c r="W57" s="500"/>
      <c r="X57" s="502"/>
      <c r="Y57" s="502"/>
      <c r="Z57" s="502"/>
      <c r="AA57" s="502"/>
      <c r="AB57" s="502"/>
      <c r="AC57" s="502"/>
      <c r="AD57" s="502"/>
      <c r="AE57" s="502"/>
      <c r="AF57" s="502"/>
      <c r="AG57" s="500"/>
      <c r="AH57" s="506"/>
      <c r="AI57" s="504"/>
      <c r="AJ57" s="501"/>
      <c r="AK57" s="502"/>
      <c r="AL57" s="502"/>
      <c r="AM57" s="502"/>
      <c r="AN57" s="502"/>
      <c r="AO57" s="502"/>
      <c r="AP57" s="500"/>
      <c r="AQ57" s="504"/>
      <c r="AR57" s="506"/>
      <c r="AS57" s="504"/>
      <c r="AT57" s="507"/>
      <c r="AU57" s="502"/>
      <c r="AV57" s="505"/>
      <c r="AW57" s="505"/>
      <c r="AX57" s="500"/>
      <c r="AY57" s="504"/>
      <c r="AZ57" s="504"/>
      <c r="BA57" s="507"/>
      <c r="BB57" s="508"/>
      <c r="BC57" s="507"/>
    </row>
    <row r="58" spans="1:56">
      <c r="A58" s="420" t="s">
        <v>65</v>
      </c>
      <c r="B58" s="1794"/>
      <c r="C58" s="1788"/>
      <c r="D58" s="1795"/>
      <c r="E58" s="1787"/>
      <c r="F58" s="1788"/>
      <c r="G58" s="1788"/>
      <c r="H58" s="1788"/>
      <c r="I58" s="1788"/>
      <c r="J58" s="1788"/>
      <c r="K58" s="1788"/>
      <c r="L58" s="1788"/>
      <c r="M58" s="348">
        <f>SUM(E58:L58)</f>
        <v>0</v>
      </c>
      <c r="N58" s="1796"/>
      <c r="O58" s="1796"/>
      <c r="P58" s="1796"/>
      <c r="Q58" s="348">
        <f>B58+C58+M58+N58+O58+P58+D58</f>
        <v>0</v>
      </c>
      <c r="R58" s="1787"/>
      <c r="S58" s="1788"/>
      <c r="T58" s="1788"/>
      <c r="U58" s="1797"/>
      <c r="V58" s="1788"/>
      <c r="W58" s="346">
        <f>SUM(R58:V58)</f>
        <v>0</v>
      </c>
      <c r="X58" s="1788"/>
      <c r="Y58" s="1788"/>
      <c r="Z58" s="1788"/>
      <c r="AA58" s="1788"/>
      <c r="AB58" s="1788"/>
      <c r="AC58" s="1788"/>
      <c r="AD58" s="1788"/>
      <c r="AE58" s="1788"/>
      <c r="AF58" s="1788"/>
      <c r="AG58" s="346">
        <f>SUM(X58:AF58)</f>
        <v>0</v>
      </c>
      <c r="AH58" s="1794"/>
      <c r="AI58" s="351">
        <f>Q58+W58+AG58+AH58</f>
        <v>0</v>
      </c>
      <c r="AJ58" s="1787"/>
      <c r="AK58" s="1788"/>
      <c r="AL58" s="1788"/>
      <c r="AM58" s="1788"/>
      <c r="AN58" s="1788"/>
      <c r="AO58" s="1788"/>
      <c r="AP58" s="346">
        <f>SUM(AJ58:AO58)</f>
        <v>0</v>
      </c>
      <c r="AQ58" s="1796"/>
      <c r="AR58" s="1794"/>
      <c r="AS58" s="1796"/>
      <c r="AT58" s="352">
        <f>AI58+AP58+AQ58+AR58+AS58</f>
        <v>0</v>
      </c>
      <c r="AU58" s="1788"/>
      <c r="AV58" s="1797"/>
      <c r="AW58" s="1797"/>
      <c r="AX58" s="346">
        <f>SUM(AU58:AW58)</f>
        <v>0</v>
      </c>
      <c r="AY58" s="1796"/>
      <c r="AZ58" s="1796"/>
      <c r="BA58" s="352">
        <f>AX58+AY58+AZ58</f>
        <v>0</v>
      </c>
      <c r="BB58" s="1798"/>
      <c r="BC58" s="352">
        <f>BA58+AT58+BB58</f>
        <v>0</v>
      </c>
    </row>
    <row r="59" spans="1:56" s="509" customFormat="1">
      <c r="A59" s="495"/>
      <c r="B59" s="506"/>
      <c r="C59" s="502"/>
      <c r="D59" s="503"/>
      <c r="E59" s="501"/>
      <c r="F59" s="502"/>
      <c r="G59" s="502"/>
      <c r="H59" s="502"/>
      <c r="I59" s="502"/>
      <c r="J59" s="502"/>
      <c r="K59" s="502"/>
      <c r="L59" s="502"/>
      <c r="M59" s="503"/>
      <c r="N59" s="504"/>
      <c r="O59" s="504"/>
      <c r="P59" s="504"/>
      <c r="Q59" s="503"/>
      <c r="R59" s="501"/>
      <c r="S59" s="502"/>
      <c r="T59" s="502"/>
      <c r="U59" s="505"/>
      <c r="V59" s="502"/>
      <c r="W59" s="500"/>
      <c r="X59" s="502"/>
      <c r="Y59" s="502"/>
      <c r="Z59" s="502"/>
      <c r="AA59" s="502"/>
      <c r="AB59" s="502"/>
      <c r="AC59" s="502"/>
      <c r="AD59" s="502"/>
      <c r="AE59" s="502"/>
      <c r="AF59" s="502"/>
      <c r="AG59" s="500"/>
      <c r="AH59" s="506"/>
      <c r="AI59" s="504"/>
      <c r="AJ59" s="501"/>
      <c r="AK59" s="502"/>
      <c r="AL59" s="502"/>
      <c r="AM59" s="502"/>
      <c r="AN59" s="502"/>
      <c r="AO59" s="502"/>
      <c r="AP59" s="500"/>
      <c r="AQ59" s="504"/>
      <c r="AR59" s="506"/>
      <c r="AS59" s="504"/>
      <c r="AT59" s="507"/>
      <c r="AU59" s="502"/>
      <c r="AV59" s="505"/>
      <c r="AW59" s="505"/>
      <c r="AX59" s="500"/>
      <c r="AY59" s="504"/>
      <c r="AZ59" s="504"/>
      <c r="BA59" s="507"/>
      <c r="BB59" s="508"/>
      <c r="BC59" s="507"/>
    </row>
    <row r="60" spans="1:56" s="509" customFormat="1">
      <c r="A60" s="495" t="s">
        <v>66</v>
      </c>
      <c r="B60" s="497">
        <f>SUM(B61:B75)</f>
        <v>0</v>
      </c>
      <c r="C60" s="364">
        <f t="shared" ref="C60:BB60" si="51">SUM(C61:C75)</f>
        <v>0</v>
      </c>
      <c r="D60" s="348">
        <f t="shared" si="51"/>
        <v>0</v>
      </c>
      <c r="E60" s="370">
        <f t="shared" si="51"/>
        <v>0</v>
      </c>
      <c r="F60" s="368">
        <f t="shared" si="51"/>
        <v>0</v>
      </c>
      <c r="G60" s="364">
        <f t="shared" si="51"/>
        <v>0</v>
      </c>
      <c r="H60" s="364">
        <f t="shared" si="51"/>
        <v>0</v>
      </c>
      <c r="I60" s="364">
        <f t="shared" si="51"/>
        <v>0</v>
      </c>
      <c r="J60" s="364">
        <f t="shared" si="51"/>
        <v>0</v>
      </c>
      <c r="K60" s="364">
        <f t="shared" si="51"/>
        <v>0</v>
      </c>
      <c r="L60" s="364">
        <f t="shared" si="51"/>
        <v>0</v>
      </c>
      <c r="M60" s="348">
        <f t="shared" si="51"/>
        <v>0</v>
      </c>
      <c r="N60" s="351">
        <f t="shared" si="51"/>
        <v>0</v>
      </c>
      <c r="O60" s="351">
        <f t="shared" si="51"/>
        <v>0</v>
      </c>
      <c r="P60" s="351">
        <f t="shared" si="51"/>
        <v>0</v>
      </c>
      <c r="Q60" s="348">
        <f t="shared" si="51"/>
        <v>0</v>
      </c>
      <c r="R60" s="363">
        <f t="shared" si="51"/>
        <v>0</v>
      </c>
      <c r="S60" s="364">
        <f t="shared" si="51"/>
        <v>0</v>
      </c>
      <c r="T60" s="368">
        <f t="shared" si="51"/>
        <v>0</v>
      </c>
      <c r="U60" s="369">
        <f t="shared" si="51"/>
        <v>0</v>
      </c>
      <c r="V60" s="364">
        <f t="shared" si="51"/>
        <v>0</v>
      </c>
      <c r="W60" s="346">
        <f t="shared" si="51"/>
        <v>0</v>
      </c>
      <c r="X60" s="368">
        <f t="shared" si="51"/>
        <v>0</v>
      </c>
      <c r="Y60" s="368">
        <f t="shared" si="51"/>
        <v>0</v>
      </c>
      <c r="Z60" s="368">
        <f t="shared" si="51"/>
        <v>0</v>
      </c>
      <c r="AA60" s="368">
        <f t="shared" si="51"/>
        <v>0</v>
      </c>
      <c r="AB60" s="368">
        <f t="shared" si="51"/>
        <v>0</v>
      </c>
      <c r="AC60" s="368">
        <f t="shared" si="51"/>
        <v>0</v>
      </c>
      <c r="AD60" s="368">
        <f t="shared" si="51"/>
        <v>0</v>
      </c>
      <c r="AE60" s="368">
        <f t="shared" si="51"/>
        <v>0</v>
      </c>
      <c r="AF60" s="368">
        <f t="shared" si="51"/>
        <v>0</v>
      </c>
      <c r="AG60" s="346">
        <f t="shared" si="51"/>
        <v>0</v>
      </c>
      <c r="AH60" s="496">
        <f t="shared" si="51"/>
        <v>0</v>
      </c>
      <c r="AI60" s="351">
        <f>SUM(AI61:AI75)</f>
        <v>0</v>
      </c>
      <c r="AJ60" s="370">
        <f t="shared" si="51"/>
        <v>0</v>
      </c>
      <c r="AK60" s="368">
        <f t="shared" si="51"/>
        <v>0</v>
      </c>
      <c r="AL60" s="368">
        <f t="shared" si="51"/>
        <v>0</v>
      </c>
      <c r="AM60" s="368">
        <f t="shared" si="51"/>
        <v>0</v>
      </c>
      <c r="AN60" s="368">
        <f t="shared" si="51"/>
        <v>0</v>
      </c>
      <c r="AO60" s="368">
        <f t="shared" si="51"/>
        <v>0</v>
      </c>
      <c r="AP60" s="346">
        <f t="shared" si="51"/>
        <v>0</v>
      </c>
      <c r="AQ60" s="351">
        <f t="shared" si="51"/>
        <v>0</v>
      </c>
      <c r="AR60" s="496">
        <f t="shared" si="51"/>
        <v>0</v>
      </c>
      <c r="AS60" s="351">
        <f t="shared" si="51"/>
        <v>0</v>
      </c>
      <c r="AT60" s="352">
        <f t="shared" si="51"/>
        <v>0</v>
      </c>
      <c r="AU60" s="364">
        <f t="shared" si="51"/>
        <v>0</v>
      </c>
      <c r="AV60" s="496">
        <f t="shared" si="51"/>
        <v>0</v>
      </c>
      <c r="AW60" s="496">
        <f t="shared" si="51"/>
        <v>0</v>
      </c>
      <c r="AX60" s="346">
        <f t="shared" si="51"/>
        <v>0</v>
      </c>
      <c r="AY60" s="351">
        <f t="shared" si="51"/>
        <v>0</v>
      </c>
      <c r="AZ60" s="351">
        <f t="shared" si="51"/>
        <v>0</v>
      </c>
      <c r="BA60" s="352">
        <f>SUM(BA61:BA75)</f>
        <v>0</v>
      </c>
      <c r="BB60" s="1582">
        <f t="shared" si="51"/>
        <v>0</v>
      </c>
      <c r="BC60" s="1730">
        <f>SUM(BC61:BC75)</f>
        <v>0</v>
      </c>
      <c r="BD60" s="1847"/>
    </row>
    <row r="61" spans="1:56" s="509" customFormat="1" outlineLevel="1">
      <c r="A61" s="1777" t="str">
        <f>Cover!C21</f>
        <v>- none -</v>
      </c>
      <c r="B61" s="1794"/>
      <c r="C61" s="1788"/>
      <c r="D61" s="1795"/>
      <c r="E61" s="1792"/>
      <c r="F61" s="1785"/>
      <c r="G61" s="1788"/>
      <c r="H61" s="1788"/>
      <c r="I61" s="1788"/>
      <c r="J61" s="1788"/>
      <c r="K61" s="1788"/>
      <c r="L61" s="1788"/>
      <c r="M61" s="348">
        <f t="shared" ref="M61:M75" si="52">SUM(E61:L61)</f>
        <v>0</v>
      </c>
      <c r="N61" s="1796"/>
      <c r="O61" s="1796"/>
      <c r="P61" s="1796"/>
      <c r="Q61" s="348">
        <f t="shared" ref="Q61:Q75" si="53">SUM(B61:D61,M61,N61:P61)</f>
        <v>0</v>
      </c>
      <c r="R61" s="1787"/>
      <c r="S61" s="1788"/>
      <c r="T61" s="1785"/>
      <c r="U61" s="1793"/>
      <c r="V61" s="1788"/>
      <c r="W61" s="346">
        <f t="shared" ref="W61:W75" si="54">SUM(R61:V61)</f>
        <v>0</v>
      </c>
      <c r="X61" s="1792"/>
      <c r="Y61" s="1785"/>
      <c r="Z61" s="1785"/>
      <c r="AA61" s="1785"/>
      <c r="AB61" s="1785"/>
      <c r="AC61" s="1785"/>
      <c r="AD61" s="1785"/>
      <c r="AE61" s="1785"/>
      <c r="AF61" s="1785"/>
      <c r="AG61" s="346">
        <f t="shared" ref="AG61:AG75" si="55">SUM(X61:AF61)</f>
        <v>0</v>
      </c>
      <c r="AH61" s="1798"/>
      <c r="AI61" s="351">
        <f>SUM(Q61,W61,AG61,AH61)</f>
        <v>0</v>
      </c>
      <c r="AJ61" s="1792"/>
      <c r="AK61" s="1785"/>
      <c r="AL61" s="1785"/>
      <c r="AM61" s="1785"/>
      <c r="AN61" s="1785"/>
      <c r="AO61" s="1785"/>
      <c r="AP61" s="346">
        <f t="shared" ref="AP61:AP75" si="56">SUM(AJ61:AO61)</f>
        <v>0</v>
      </c>
      <c r="AQ61" s="1796"/>
      <c r="AR61" s="1798"/>
      <c r="AS61" s="1796"/>
      <c r="AT61" s="352">
        <f t="shared" ref="AT61:AT75" si="57">SUM(AI61,AP61,AQ61,AR61,AS61)</f>
        <v>0</v>
      </c>
      <c r="AU61" s="1788"/>
      <c r="AV61" s="1797"/>
      <c r="AW61" s="1797"/>
      <c r="AX61" s="346">
        <f t="shared" ref="AX61:AX75" si="58">SUM(AU61:AW61)</f>
        <v>0</v>
      </c>
      <c r="AY61" s="1796"/>
      <c r="AZ61" s="1796"/>
      <c r="BA61" s="352">
        <f>SUM(AX61,AY61,AZ61)</f>
        <v>0</v>
      </c>
      <c r="BB61" s="1582"/>
      <c r="BC61" s="1730">
        <f t="shared" ref="BC61:BC75" si="59">BA61+AT61+BB61</f>
        <v>0</v>
      </c>
      <c r="BD61" s="1831">
        <f>'C8 - Related Party Cross Sub'!$CX$7</f>
        <v>0</v>
      </c>
    </row>
    <row r="62" spans="1:56" s="509" customFormat="1" outlineLevel="1">
      <c r="A62" s="1777" t="str">
        <f>Cover!C22</f>
        <v>- none -</v>
      </c>
      <c r="B62" s="1794"/>
      <c r="C62" s="1788"/>
      <c r="D62" s="1795"/>
      <c r="E62" s="1792"/>
      <c r="F62" s="1785"/>
      <c r="G62" s="1788"/>
      <c r="H62" s="1788"/>
      <c r="I62" s="1788"/>
      <c r="J62" s="1788"/>
      <c r="K62" s="1788"/>
      <c r="L62" s="1788"/>
      <c r="M62" s="348">
        <f t="shared" si="52"/>
        <v>0</v>
      </c>
      <c r="N62" s="1796"/>
      <c r="O62" s="1796"/>
      <c r="P62" s="1796"/>
      <c r="Q62" s="348">
        <f t="shared" si="53"/>
        <v>0</v>
      </c>
      <c r="R62" s="1787"/>
      <c r="S62" s="1788"/>
      <c r="T62" s="1785"/>
      <c r="U62" s="1793"/>
      <c r="V62" s="1788"/>
      <c r="W62" s="346">
        <f t="shared" si="54"/>
        <v>0</v>
      </c>
      <c r="X62" s="1792"/>
      <c r="Y62" s="1785"/>
      <c r="Z62" s="1785"/>
      <c r="AA62" s="1785"/>
      <c r="AB62" s="1785"/>
      <c r="AC62" s="1785"/>
      <c r="AD62" s="1785"/>
      <c r="AE62" s="1785"/>
      <c r="AF62" s="1785"/>
      <c r="AG62" s="346">
        <f t="shared" si="55"/>
        <v>0</v>
      </c>
      <c r="AH62" s="1798"/>
      <c r="AI62" s="351">
        <f t="shared" ref="AI62:AI75" si="60">SUM(Q62,W62,AG62,AH62)</f>
        <v>0</v>
      </c>
      <c r="AJ62" s="1792"/>
      <c r="AK62" s="1785"/>
      <c r="AL62" s="1785"/>
      <c r="AM62" s="1785"/>
      <c r="AN62" s="1785"/>
      <c r="AO62" s="1785"/>
      <c r="AP62" s="346">
        <f t="shared" si="56"/>
        <v>0</v>
      </c>
      <c r="AQ62" s="1796"/>
      <c r="AR62" s="1798"/>
      <c r="AS62" s="1796"/>
      <c r="AT62" s="352">
        <f t="shared" si="57"/>
        <v>0</v>
      </c>
      <c r="AU62" s="1788"/>
      <c r="AV62" s="1797"/>
      <c r="AW62" s="1797"/>
      <c r="AX62" s="346">
        <f t="shared" si="58"/>
        <v>0</v>
      </c>
      <c r="AY62" s="1796"/>
      <c r="AZ62" s="1796"/>
      <c r="BA62" s="352">
        <f t="shared" ref="BA62:BA75" si="61">SUM(AX62,AY62,AZ62)</f>
        <v>0</v>
      </c>
      <c r="BB62" s="1582"/>
      <c r="BC62" s="1730">
        <f t="shared" si="59"/>
        <v>0</v>
      </c>
      <c r="BD62" s="1831">
        <f>'C8 - Related Party Cross Sub'!$CX$35</f>
        <v>0</v>
      </c>
    </row>
    <row r="63" spans="1:56" s="509" customFormat="1" outlineLevel="1">
      <c r="A63" s="1777" t="str">
        <f>Cover!C23</f>
        <v>- none -</v>
      </c>
      <c r="B63" s="1794"/>
      <c r="C63" s="1788"/>
      <c r="D63" s="1795"/>
      <c r="E63" s="1792"/>
      <c r="F63" s="1785"/>
      <c r="G63" s="1788"/>
      <c r="H63" s="1788"/>
      <c r="I63" s="1788"/>
      <c r="J63" s="1788"/>
      <c r="K63" s="1788"/>
      <c r="L63" s="1788"/>
      <c r="M63" s="348">
        <f t="shared" si="52"/>
        <v>0</v>
      </c>
      <c r="N63" s="1796"/>
      <c r="O63" s="1796"/>
      <c r="P63" s="1796"/>
      <c r="Q63" s="348">
        <f t="shared" si="53"/>
        <v>0</v>
      </c>
      <c r="R63" s="1787"/>
      <c r="S63" s="1788"/>
      <c r="T63" s="1785"/>
      <c r="U63" s="1793"/>
      <c r="V63" s="1788"/>
      <c r="W63" s="346">
        <f t="shared" si="54"/>
        <v>0</v>
      </c>
      <c r="X63" s="1792"/>
      <c r="Y63" s="1785"/>
      <c r="Z63" s="1785"/>
      <c r="AA63" s="1785"/>
      <c r="AB63" s="1785"/>
      <c r="AC63" s="1785"/>
      <c r="AD63" s="1785"/>
      <c r="AE63" s="1785"/>
      <c r="AF63" s="1785"/>
      <c r="AG63" s="346">
        <f t="shared" si="55"/>
        <v>0</v>
      </c>
      <c r="AH63" s="1798"/>
      <c r="AI63" s="351">
        <f t="shared" si="60"/>
        <v>0</v>
      </c>
      <c r="AJ63" s="1792"/>
      <c r="AK63" s="1785"/>
      <c r="AL63" s="1785"/>
      <c r="AM63" s="1785"/>
      <c r="AN63" s="1785"/>
      <c r="AO63" s="1785"/>
      <c r="AP63" s="346">
        <f t="shared" si="56"/>
        <v>0</v>
      </c>
      <c r="AQ63" s="1796"/>
      <c r="AR63" s="1798"/>
      <c r="AS63" s="1796"/>
      <c r="AT63" s="352">
        <f t="shared" si="57"/>
        <v>0</v>
      </c>
      <c r="AU63" s="1788"/>
      <c r="AV63" s="1797"/>
      <c r="AW63" s="1797"/>
      <c r="AX63" s="346">
        <f t="shared" si="58"/>
        <v>0</v>
      </c>
      <c r="AY63" s="1796"/>
      <c r="AZ63" s="1796"/>
      <c r="BA63" s="352">
        <f t="shared" si="61"/>
        <v>0</v>
      </c>
      <c r="BB63" s="1582"/>
      <c r="BC63" s="1730">
        <f t="shared" si="59"/>
        <v>0</v>
      </c>
      <c r="BD63" s="1831">
        <f>'C8 - Related Party Cross Sub'!$CX$63</f>
        <v>0</v>
      </c>
    </row>
    <row r="64" spans="1:56" s="509" customFormat="1" outlineLevel="1">
      <c r="A64" s="1777" t="str">
        <f>Cover!C24</f>
        <v>- none -</v>
      </c>
      <c r="B64" s="1794"/>
      <c r="C64" s="1788"/>
      <c r="D64" s="1795"/>
      <c r="E64" s="1792"/>
      <c r="F64" s="1785"/>
      <c r="G64" s="1788"/>
      <c r="H64" s="1788"/>
      <c r="I64" s="1788"/>
      <c r="J64" s="1788"/>
      <c r="K64" s="1788"/>
      <c r="L64" s="1788"/>
      <c r="M64" s="348">
        <f t="shared" si="52"/>
        <v>0</v>
      </c>
      <c r="N64" s="1796"/>
      <c r="O64" s="1796"/>
      <c r="P64" s="1796"/>
      <c r="Q64" s="348">
        <f t="shared" si="53"/>
        <v>0</v>
      </c>
      <c r="R64" s="1787"/>
      <c r="S64" s="1788"/>
      <c r="T64" s="1785"/>
      <c r="U64" s="1793"/>
      <c r="V64" s="1788"/>
      <c r="W64" s="346">
        <f t="shared" si="54"/>
        <v>0</v>
      </c>
      <c r="X64" s="1792"/>
      <c r="Y64" s="1785"/>
      <c r="Z64" s="1785"/>
      <c r="AA64" s="1785"/>
      <c r="AB64" s="1785"/>
      <c r="AC64" s="1785"/>
      <c r="AD64" s="1785"/>
      <c r="AE64" s="1785"/>
      <c r="AF64" s="1785"/>
      <c r="AG64" s="346">
        <f t="shared" si="55"/>
        <v>0</v>
      </c>
      <c r="AH64" s="1798"/>
      <c r="AI64" s="351">
        <f t="shared" si="60"/>
        <v>0</v>
      </c>
      <c r="AJ64" s="1792"/>
      <c r="AK64" s="1785"/>
      <c r="AL64" s="1785"/>
      <c r="AM64" s="1785"/>
      <c r="AN64" s="1785"/>
      <c r="AO64" s="1785"/>
      <c r="AP64" s="346">
        <f t="shared" si="56"/>
        <v>0</v>
      </c>
      <c r="AQ64" s="1796"/>
      <c r="AR64" s="1798"/>
      <c r="AS64" s="1796"/>
      <c r="AT64" s="352">
        <f t="shared" si="57"/>
        <v>0</v>
      </c>
      <c r="AU64" s="1788"/>
      <c r="AV64" s="1797"/>
      <c r="AW64" s="1797"/>
      <c r="AX64" s="346">
        <f t="shared" si="58"/>
        <v>0</v>
      </c>
      <c r="AY64" s="1796"/>
      <c r="AZ64" s="1796"/>
      <c r="BA64" s="352">
        <f>SUM(AX64,AY64,AZ64)</f>
        <v>0</v>
      </c>
      <c r="BB64" s="1582"/>
      <c r="BC64" s="1730">
        <f t="shared" si="59"/>
        <v>0</v>
      </c>
      <c r="BD64" s="1831">
        <f>'C8 - Related Party Cross Sub'!$CX$91</f>
        <v>0</v>
      </c>
    </row>
    <row r="65" spans="1:56" s="509" customFormat="1" outlineLevel="1">
      <c r="A65" s="1777" t="str">
        <f>Cover!C25</f>
        <v>- none -</v>
      </c>
      <c r="B65" s="1794"/>
      <c r="C65" s="1788"/>
      <c r="D65" s="1795"/>
      <c r="E65" s="1792"/>
      <c r="F65" s="1785"/>
      <c r="G65" s="1788"/>
      <c r="H65" s="1788"/>
      <c r="I65" s="1788"/>
      <c r="J65" s="1788"/>
      <c r="K65" s="1788"/>
      <c r="L65" s="1788"/>
      <c r="M65" s="348">
        <f t="shared" si="52"/>
        <v>0</v>
      </c>
      <c r="N65" s="1796"/>
      <c r="O65" s="1796"/>
      <c r="P65" s="1796"/>
      <c r="Q65" s="348">
        <f t="shared" si="53"/>
        <v>0</v>
      </c>
      <c r="R65" s="1787"/>
      <c r="S65" s="1788"/>
      <c r="T65" s="1785"/>
      <c r="U65" s="1793"/>
      <c r="V65" s="1788"/>
      <c r="W65" s="346">
        <f t="shared" si="54"/>
        <v>0</v>
      </c>
      <c r="X65" s="1792"/>
      <c r="Y65" s="1785"/>
      <c r="Z65" s="1785"/>
      <c r="AA65" s="1785"/>
      <c r="AB65" s="1785"/>
      <c r="AC65" s="1785"/>
      <c r="AD65" s="1785"/>
      <c r="AE65" s="1785"/>
      <c r="AF65" s="1785"/>
      <c r="AG65" s="346">
        <f t="shared" si="55"/>
        <v>0</v>
      </c>
      <c r="AH65" s="1798"/>
      <c r="AI65" s="351">
        <f t="shared" si="60"/>
        <v>0</v>
      </c>
      <c r="AJ65" s="1792"/>
      <c r="AK65" s="1785"/>
      <c r="AL65" s="1785"/>
      <c r="AM65" s="1785"/>
      <c r="AN65" s="1785"/>
      <c r="AO65" s="1785"/>
      <c r="AP65" s="346">
        <f t="shared" si="56"/>
        <v>0</v>
      </c>
      <c r="AQ65" s="1796"/>
      <c r="AR65" s="1798"/>
      <c r="AS65" s="1796"/>
      <c r="AT65" s="352">
        <f t="shared" si="57"/>
        <v>0</v>
      </c>
      <c r="AU65" s="1788"/>
      <c r="AV65" s="1797"/>
      <c r="AW65" s="1797"/>
      <c r="AX65" s="346">
        <f t="shared" si="58"/>
        <v>0</v>
      </c>
      <c r="AY65" s="1796"/>
      <c r="AZ65" s="1796"/>
      <c r="BA65" s="352">
        <f t="shared" si="61"/>
        <v>0</v>
      </c>
      <c r="BB65" s="1582"/>
      <c r="BC65" s="1730">
        <f t="shared" si="59"/>
        <v>0</v>
      </c>
      <c r="BD65" s="1831">
        <f>'C8 - Related Party Cross Sub'!$CX$119</f>
        <v>0</v>
      </c>
    </row>
    <row r="66" spans="1:56" s="509" customFormat="1" outlineLevel="1">
      <c r="A66" s="1777" t="str">
        <f>Cover!C26</f>
        <v>- none -</v>
      </c>
      <c r="B66" s="1794"/>
      <c r="C66" s="1788"/>
      <c r="D66" s="1795"/>
      <c r="E66" s="1792"/>
      <c r="F66" s="1785"/>
      <c r="G66" s="1788"/>
      <c r="H66" s="1788"/>
      <c r="I66" s="1788"/>
      <c r="J66" s="1788"/>
      <c r="K66" s="1788"/>
      <c r="L66" s="1788"/>
      <c r="M66" s="348">
        <f t="shared" si="52"/>
        <v>0</v>
      </c>
      <c r="N66" s="1796"/>
      <c r="O66" s="1796"/>
      <c r="P66" s="1796"/>
      <c r="Q66" s="348">
        <f t="shared" si="53"/>
        <v>0</v>
      </c>
      <c r="R66" s="1787"/>
      <c r="S66" s="1788"/>
      <c r="T66" s="1785"/>
      <c r="U66" s="1793"/>
      <c r="V66" s="1788"/>
      <c r="W66" s="346">
        <f t="shared" si="54"/>
        <v>0</v>
      </c>
      <c r="X66" s="1792"/>
      <c r="Y66" s="1785"/>
      <c r="Z66" s="1785"/>
      <c r="AA66" s="1785"/>
      <c r="AB66" s="1785"/>
      <c r="AC66" s="1785"/>
      <c r="AD66" s="1785"/>
      <c r="AE66" s="1785"/>
      <c r="AF66" s="1785"/>
      <c r="AG66" s="346">
        <f t="shared" si="55"/>
        <v>0</v>
      </c>
      <c r="AH66" s="1798"/>
      <c r="AI66" s="351">
        <f t="shared" si="60"/>
        <v>0</v>
      </c>
      <c r="AJ66" s="1792"/>
      <c r="AK66" s="1785"/>
      <c r="AL66" s="1785"/>
      <c r="AM66" s="1785"/>
      <c r="AN66" s="1785"/>
      <c r="AO66" s="1785"/>
      <c r="AP66" s="346">
        <f t="shared" si="56"/>
        <v>0</v>
      </c>
      <c r="AQ66" s="1796"/>
      <c r="AR66" s="1798"/>
      <c r="AS66" s="1796"/>
      <c r="AT66" s="352">
        <f t="shared" si="57"/>
        <v>0</v>
      </c>
      <c r="AU66" s="1788"/>
      <c r="AV66" s="1797"/>
      <c r="AW66" s="1797"/>
      <c r="AX66" s="346">
        <f t="shared" si="58"/>
        <v>0</v>
      </c>
      <c r="AY66" s="1796"/>
      <c r="AZ66" s="1796"/>
      <c r="BA66" s="352">
        <f t="shared" si="61"/>
        <v>0</v>
      </c>
      <c r="BB66" s="1582"/>
      <c r="BC66" s="1730">
        <f t="shared" si="59"/>
        <v>0</v>
      </c>
      <c r="BD66" s="1831">
        <f>'C8 - Related Party Cross Sub'!$CX$147</f>
        <v>0</v>
      </c>
    </row>
    <row r="67" spans="1:56" s="509" customFormat="1" outlineLevel="1">
      <c r="A67" s="1777" t="str">
        <f>Cover!C27</f>
        <v>- none -</v>
      </c>
      <c r="B67" s="1794"/>
      <c r="C67" s="1788"/>
      <c r="D67" s="1795"/>
      <c r="E67" s="1792"/>
      <c r="F67" s="1785"/>
      <c r="G67" s="1788"/>
      <c r="H67" s="1788"/>
      <c r="I67" s="1788"/>
      <c r="J67" s="1788"/>
      <c r="K67" s="1788"/>
      <c r="L67" s="1788"/>
      <c r="M67" s="348">
        <f t="shared" si="52"/>
        <v>0</v>
      </c>
      <c r="N67" s="1796"/>
      <c r="O67" s="1796"/>
      <c r="P67" s="1796"/>
      <c r="Q67" s="348">
        <f t="shared" si="53"/>
        <v>0</v>
      </c>
      <c r="R67" s="1787"/>
      <c r="S67" s="1788"/>
      <c r="T67" s="1785"/>
      <c r="U67" s="1793"/>
      <c r="V67" s="1788"/>
      <c r="W67" s="346">
        <f t="shared" si="54"/>
        <v>0</v>
      </c>
      <c r="X67" s="1792"/>
      <c r="Y67" s="1785"/>
      <c r="Z67" s="1785"/>
      <c r="AA67" s="1785"/>
      <c r="AB67" s="1785"/>
      <c r="AC67" s="1785"/>
      <c r="AD67" s="1785"/>
      <c r="AE67" s="1785"/>
      <c r="AF67" s="1785"/>
      <c r="AG67" s="346">
        <f t="shared" si="55"/>
        <v>0</v>
      </c>
      <c r="AH67" s="1798"/>
      <c r="AI67" s="351">
        <f t="shared" si="60"/>
        <v>0</v>
      </c>
      <c r="AJ67" s="1792"/>
      <c r="AK67" s="1785"/>
      <c r="AL67" s="1785"/>
      <c r="AM67" s="1785"/>
      <c r="AN67" s="1785"/>
      <c r="AO67" s="1785"/>
      <c r="AP67" s="346">
        <f t="shared" si="56"/>
        <v>0</v>
      </c>
      <c r="AQ67" s="1796"/>
      <c r="AR67" s="1798"/>
      <c r="AS67" s="1796"/>
      <c r="AT67" s="352">
        <f t="shared" si="57"/>
        <v>0</v>
      </c>
      <c r="AU67" s="1788"/>
      <c r="AV67" s="1797"/>
      <c r="AW67" s="1797"/>
      <c r="AX67" s="346">
        <f t="shared" si="58"/>
        <v>0</v>
      </c>
      <c r="AY67" s="1796"/>
      <c r="AZ67" s="1796"/>
      <c r="BA67" s="352">
        <f t="shared" si="61"/>
        <v>0</v>
      </c>
      <c r="BB67" s="1582"/>
      <c r="BC67" s="1730">
        <f>BA67+AT67+BB67</f>
        <v>0</v>
      </c>
      <c r="BD67" s="1831">
        <f>'C8 - Related Party Cross Sub'!$CX$175</f>
        <v>0</v>
      </c>
    </row>
    <row r="68" spans="1:56" s="509" customFormat="1" outlineLevel="1">
      <c r="A68" s="1777" t="str">
        <f>Cover!C28</f>
        <v>- none -</v>
      </c>
      <c r="B68" s="1794"/>
      <c r="C68" s="1788"/>
      <c r="D68" s="1795"/>
      <c r="E68" s="1792"/>
      <c r="F68" s="1785"/>
      <c r="G68" s="1788"/>
      <c r="H68" s="1788"/>
      <c r="I68" s="1788"/>
      <c r="J68" s="1788"/>
      <c r="K68" s="1788"/>
      <c r="L68" s="1788"/>
      <c r="M68" s="348">
        <f t="shared" si="52"/>
        <v>0</v>
      </c>
      <c r="N68" s="1796"/>
      <c r="O68" s="1796"/>
      <c r="P68" s="1796"/>
      <c r="Q68" s="348">
        <f t="shared" si="53"/>
        <v>0</v>
      </c>
      <c r="R68" s="1787"/>
      <c r="S68" s="1788"/>
      <c r="T68" s="1785"/>
      <c r="U68" s="1793"/>
      <c r="V68" s="1788"/>
      <c r="W68" s="346">
        <f t="shared" si="54"/>
        <v>0</v>
      </c>
      <c r="X68" s="1792"/>
      <c r="Y68" s="1785"/>
      <c r="Z68" s="1785"/>
      <c r="AA68" s="1785"/>
      <c r="AB68" s="1785"/>
      <c r="AC68" s="1785"/>
      <c r="AD68" s="1785"/>
      <c r="AE68" s="1785"/>
      <c r="AF68" s="1785"/>
      <c r="AG68" s="346">
        <f t="shared" si="55"/>
        <v>0</v>
      </c>
      <c r="AH68" s="1798"/>
      <c r="AI68" s="351">
        <f t="shared" si="60"/>
        <v>0</v>
      </c>
      <c r="AJ68" s="1792"/>
      <c r="AK68" s="1785"/>
      <c r="AL68" s="1785"/>
      <c r="AM68" s="1785"/>
      <c r="AN68" s="1785"/>
      <c r="AO68" s="1785"/>
      <c r="AP68" s="346">
        <f t="shared" si="56"/>
        <v>0</v>
      </c>
      <c r="AQ68" s="1796"/>
      <c r="AR68" s="1798"/>
      <c r="AS68" s="1796"/>
      <c r="AT68" s="352">
        <f t="shared" si="57"/>
        <v>0</v>
      </c>
      <c r="AU68" s="1788"/>
      <c r="AV68" s="1797"/>
      <c r="AW68" s="1797"/>
      <c r="AX68" s="346">
        <f t="shared" si="58"/>
        <v>0</v>
      </c>
      <c r="AY68" s="1796"/>
      <c r="AZ68" s="1796"/>
      <c r="BA68" s="352">
        <f t="shared" si="61"/>
        <v>0</v>
      </c>
      <c r="BB68" s="1582"/>
      <c r="BC68" s="1730">
        <f t="shared" si="59"/>
        <v>0</v>
      </c>
      <c r="BD68" s="1831">
        <f>'C8 - Related Party Cross Sub'!$CX$203</f>
        <v>0</v>
      </c>
    </row>
    <row r="69" spans="1:56" s="509" customFormat="1" outlineLevel="1">
      <c r="A69" s="1777" t="str">
        <f>Cover!C29</f>
        <v>- none -</v>
      </c>
      <c r="B69" s="1794"/>
      <c r="C69" s="1788"/>
      <c r="D69" s="1795"/>
      <c r="E69" s="1792"/>
      <c r="F69" s="1785"/>
      <c r="G69" s="1788"/>
      <c r="H69" s="1788"/>
      <c r="I69" s="1788"/>
      <c r="J69" s="1788"/>
      <c r="K69" s="1788"/>
      <c r="L69" s="1788"/>
      <c r="M69" s="348">
        <f t="shared" si="52"/>
        <v>0</v>
      </c>
      <c r="N69" s="1796"/>
      <c r="O69" s="1796"/>
      <c r="P69" s="1796"/>
      <c r="Q69" s="348">
        <f t="shared" si="53"/>
        <v>0</v>
      </c>
      <c r="R69" s="1787"/>
      <c r="S69" s="1788"/>
      <c r="T69" s="1785"/>
      <c r="U69" s="1793"/>
      <c r="V69" s="1788"/>
      <c r="W69" s="346">
        <f t="shared" si="54"/>
        <v>0</v>
      </c>
      <c r="X69" s="1792"/>
      <c r="Y69" s="1785"/>
      <c r="Z69" s="1785"/>
      <c r="AA69" s="1785"/>
      <c r="AB69" s="1785"/>
      <c r="AC69" s="1785"/>
      <c r="AD69" s="1785"/>
      <c r="AE69" s="1785"/>
      <c r="AF69" s="1785"/>
      <c r="AG69" s="346">
        <f t="shared" si="55"/>
        <v>0</v>
      </c>
      <c r="AH69" s="1798"/>
      <c r="AI69" s="351">
        <f t="shared" si="60"/>
        <v>0</v>
      </c>
      <c r="AJ69" s="1792"/>
      <c r="AK69" s="1785"/>
      <c r="AL69" s="1785"/>
      <c r="AM69" s="1785"/>
      <c r="AN69" s="1785"/>
      <c r="AO69" s="1785"/>
      <c r="AP69" s="346">
        <f t="shared" si="56"/>
        <v>0</v>
      </c>
      <c r="AQ69" s="1796"/>
      <c r="AR69" s="1798"/>
      <c r="AS69" s="1796"/>
      <c r="AT69" s="352">
        <f t="shared" si="57"/>
        <v>0</v>
      </c>
      <c r="AU69" s="1788"/>
      <c r="AV69" s="1797"/>
      <c r="AW69" s="1797"/>
      <c r="AX69" s="346">
        <f t="shared" si="58"/>
        <v>0</v>
      </c>
      <c r="AY69" s="1796"/>
      <c r="AZ69" s="1796"/>
      <c r="BA69" s="352">
        <f t="shared" si="61"/>
        <v>0</v>
      </c>
      <c r="BB69" s="1582"/>
      <c r="BC69" s="1730">
        <f t="shared" si="59"/>
        <v>0</v>
      </c>
      <c r="BD69" s="1831">
        <f>'C8 - Related Party Cross Sub'!$CX$231</f>
        <v>0</v>
      </c>
    </row>
    <row r="70" spans="1:56" s="509" customFormat="1" outlineLevel="1">
      <c r="A70" s="1777" t="str">
        <f>Cover!C30</f>
        <v>- none -</v>
      </c>
      <c r="B70" s="1794"/>
      <c r="C70" s="1788"/>
      <c r="D70" s="1795"/>
      <c r="E70" s="1792"/>
      <c r="F70" s="1785"/>
      <c r="G70" s="1788"/>
      <c r="H70" s="1788"/>
      <c r="I70" s="1788"/>
      <c r="J70" s="1788"/>
      <c r="K70" s="1788"/>
      <c r="L70" s="1788"/>
      <c r="M70" s="348">
        <f t="shared" si="52"/>
        <v>0</v>
      </c>
      <c r="N70" s="1796"/>
      <c r="O70" s="1796"/>
      <c r="P70" s="1796"/>
      <c r="Q70" s="348">
        <f t="shared" si="53"/>
        <v>0</v>
      </c>
      <c r="R70" s="1787"/>
      <c r="S70" s="1788"/>
      <c r="T70" s="1785"/>
      <c r="U70" s="1793"/>
      <c r="V70" s="1788"/>
      <c r="W70" s="346">
        <f t="shared" si="54"/>
        <v>0</v>
      </c>
      <c r="X70" s="1792"/>
      <c r="Y70" s="1785"/>
      <c r="Z70" s="1785"/>
      <c r="AA70" s="1785"/>
      <c r="AB70" s="1785"/>
      <c r="AC70" s="1785"/>
      <c r="AD70" s="1785"/>
      <c r="AE70" s="1785"/>
      <c r="AF70" s="1785"/>
      <c r="AG70" s="346">
        <f t="shared" si="55"/>
        <v>0</v>
      </c>
      <c r="AH70" s="1798"/>
      <c r="AI70" s="351">
        <f t="shared" si="60"/>
        <v>0</v>
      </c>
      <c r="AJ70" s="1792"/>
      <c r="AK70" s="1785"/>
      <c r="AL70" s="1785"/>
      <c r="AM70" s="1785"/>
      <c r="AN70" s="1785"/>
      <c r="AO70" s="1785"/>
      <c r="AP70" s="346">
        <f t="shared" si="56"/>
        <v>0</v>
      </c>
      <c r="AQ70" s="1796"/>
      <c r="AR70" s="1798"/>
      <c r="AS70" s="1796"/>
      <c r="AT70" s="352">
        <f t="shared" si="57"/>
        <v>0</v>
      </c>
      <c r="AU70" s="1788"/>
      <c r="AV70" s="1797"/>
      <c r="AW70" s="1797"/>
      <c r="AX70" s="346">
        <f t="shared" si="58"/>
        <v>0</v>
      </c>
      <c r="AY70" s="1796"/>
      <c r="AZ70" s="1796"/>
      <c r="BA70" s="352">
        <f t="shared" si="61"/>
        <v>0</v>
      </c>
      <c r="BB70" s="1582"/>
      <c r="BC70" s="1730">
        <f t="shared" si="59"/>
        <v>0</v>
      </c>
      <c r="BD70" s="1831">
        <f>'C8 - Related Party Cross Sub'!$CX$259</f>
        <v>0</v>
      </c>
    </row>
    <row r="71" spans="1:56" s="509" customFormat="1" outlineLevel="1">
      <c r="A71" s="1777" t="str">
        <f>Cover!C31</f>
        <v>- none -</v>
      </c>
      <c r="B71" s="1794"/>
      <c r="C71" s="1788"/>
      <c r="D71" s="1795"/>
      <c r="E71" s="1792"/>
      <c r="F71" s="1785"/>
      <c r="G71" s="1788"/>
      <c r="H71" s="1788"/>
      <c r="I71" s="1788"/>
      <c r="J71" s="1788"/>
      <c r="K71" s="1788"/>
      <c r="L71" s="1788"/>
      <c r="M71" s="348">
        <f t="shared" si="52"/>
        <v>0</v>
      </c>
      <c r="N71" s="1796"/>
      <c r="O71" s="1796"/>
      <c r="P71" s="1796"/>
      <c r="Q71" s="348">
        <f t="shared" si="53"/>
        <v>0</v>
      </c>
      <c r="R71" s="1787"/>
      <c r="S71" s="1788"/>
      <c r="T71" s="1785"/>
      <c r="U71" s="1793"/>
      <c r="V71" s="1788"/>
      <c r="W71" s="346">
        <f t="shared" si="54"/>
        <v>0</v>
      </c>
      <c r="X71" s="1792"/>
      <c r="Y71" s="1785"/>
      <c r="Z71" s="1785"/>
      <c r="AA71" s="1785"/>
      <c r="AB71" s="1785"/>
      <c r="AC71" s="1785"/>
      <c r="AD71" s="1785"/>
      <c r="AE71" s="1785"/>
      <c r="AF71" s="1785"/>
      <c r="AG71" s="346">
        <f t="shared" si="55"/>
        <v>0</v>
      </c>
      <c r="AH71" s="1798"/>
      <c r="AI71" s="351">
        <f>SUM(Q71,W71,AG71,AH71)</f>
        <v>0</v>
      </c>
      <c r="AJ71" s="1792"/>
      <c r="AK71" s="1785"/>
      <c r="AL71" s="1785"/>
      <c r="AM71" s="1785"/>
      <c r="AN71" s="1785"/>
      <c r="AO71" s="1785"/>
      <c r="AP71" s="346">
        <f t="shared" si="56"/>
        <v>0</v>
      </c>
      <c r="AQ71" s="1796"/>
      <c r="AR71" s="1798"/>
      <c r="AS71" s="1796"/>
      <c r="AT71" s="352">
        <f t="shared" si="57"/>
        <v>0</v>
      </c>
      <c r="AU71" s="1788"/>
      <c r="AV71" s="1797"/>
      <c r="AW71" s="1797"/>
      <c r="AX71" s="346">
        <f t="shared" si="58"/>
        <v>0</v>
      </c>
      <c r="AY71" s="1796"/>
      <c r="AZ71" s="1796"/>
      <c r="BA71" s="352">
        <f t="shared" si="61"/>
        <v>0</v>
      </c>
      <c r="BB71" s="1582"/>
      <c r="BC71" s="1730">
        <f t="shared" si="59"/>
        <v>0</v>
      </c>
      <c r="BD71" s="1831">
        <f>'C8 - Related Party Cross Sub'!$CX$287</f>
        <v>0</v>
      </c>
    </row>
    <row r="72" spans="1:56" s="509" customFormat="1" outlineLevel="1">
      <c r="A72" s="1777" t="str">
        <f>Cover!C32</f>
        <v>- none -</v>
      </c>
      <c r="B72" s="1794"/>
      <c r="C72" s="1788"/>
      <c r="D72" s="1795"/>
      <c r="E72" s="1792"/>
      <c r="F72" s="1785"/>
      <c r="G72" s="1788"/>
      <c r="H72" s="1788"/>
      <c r="I72" s="1788"/>
      <c r="J72" s="1788"/>
      <c r="K72" s="1788"/>
      <c r="L72" s="1788"/>
      <c r="M72" s="348">
        <f t="shared" si="52"/>
        <v>0</v>
      </c>
      <c r="N72" s="1796"/>
      <c r="O72" s="1796"/>
      <c r="P72" s="1796"/>
      <c r="Q72" s="348">
        <f t="shared" si="53"/>
        <v>0</v>
      </c>
      <c r="R72" s="1787"/>
      <c r="S72" s="1788"/>
      <c r="T72" s="1785"/>
      <c r="U72" s="1793"/>
      <c r="V72" s="1788"/>
      <c r="W72" s="346">
        <f t="shared" si="54"/>
        <v>0</v>
      </c>
      <c r="X72" s="1792"/>
      <c r="Y72" s="1785"/>
      <c r="Z72" s="1785"/>
      <c r="AA72" s="1785"/>
      <c r="AB72" s="1785"/>
      <c r="AC72" s="1785"/>
      <c r="AD72" s="1785"/>
      <c r="AE72" s="1785"/>
      <c r="AF72" s="1785"/>
      <c r="AG72" s="346">
        <f t="shared" si="55"/>
        <v>0</v>
      </c>
      <c r="AH72" s="1798"/>
      <c r="AI72" s="351">
        <f t="shared" si="60"/>
        <v>0</v>
      </c>
      <c r="AJ72" s="1792"/>
      <c r="AK72" s="1785"/>
      <c r="AL72" s="1785"/>
      <c r="AM72" s="1785"/>
      <c r="AN72" s="1785"/>
      <c r="AO72" s="1785"/>
      <c r="AP72" s="346">
        <f t="shared" si="56"/>
        <v>0</v>
      </c>
      <c r="AQ72" s="1796"/>
      <c r="AR72" s="1798"/>
      <c r="AS72" s="1796"/>
      <c r="AT72" s="352">
        <f t="shared" si="57"/>
        <v>0</v>
      </c>
      <c r="AU72" s="1788"/>
      <c r="AV72" s="1797"/>
      <c r="AW72" s="1797"/>
      <c r="AX72" s="346">
        <f>SUM(AU72:AW72)</f>
        <v>0</v>
      </c>
      <c r="AY72" s="1796"/>
      <c r="AZ72" s="1796"/>
      <c r="BA72" s="352">
        <f t="shared" si="61"/>
        <v>0</v>
      </c>
      <c r="BB72" s="1582"/>
      <c r="BC72" s="1730">
        <f>BA72+AT72+BB72</f>
        <v>0</v>
      </c>
      <c r="BD72" s="1831">
        <f>'C8 - Related Party Cross Sub'!$CX$315</f>
        <v>0</v>
      </c>
    </row>
    <row r="73" spans="1:56" s="509" customFormat="1" outlineLevel="1">
      <c r="A73" s="1777" t="str">
        <f>Cover!C33</f>
        <v>- none -</v>
      </c>
      <c r="B73" s="1794"/>
      <c r="C73" s="1788"/>
      <c r="D73" s="1795"/>
      <c r="E73" s="1792"/>
      <c r="F73" s="1785"/>
      <c r="G73" s="1788"/>
      <c r="H73" s="1788"/>
      <c r="I73" s="1788"/>
      <c r="J73" s="1788"/>
      <c r="K73" s="1788"/>
      <c r="L73" s="1788"/>
      <c r="M73" s="348">
        <f t="shared" si="52"/>
        <v>0</v>
      </c>
      <c r="N73" s="1796"/>
      <c r="O73" s="1796"/>
      <c r="P73" s="1796"/>
      <c r="Q73" s="348">
        <f t="shared" si="53"/>
        <v>0</v>
      </c>
      <c r="R73" s="1787"/>
      <c r="S73" s="1788"/>
      <c r="T73" s="1785"/>
      <c r="U73" s="1793"/>
      <c r="V73" s="1788"/>
      <c r="W73" s="346">
        <f t="shared" si="54"/>
        <v>0</v>
      </c>
      <c r="X73" s="1792"/>
      <c r="Y73" s="1785"/>
      <c r="Z73" s="1785"/>
      <c r="AA73" s="1785"/>
      <c r="AB73" s="1785"/>
      <c r="AC73" s="1785"/>
      <c r="AD73" s="1785"/>
      <c r="AE73" s="1785"/>
      <c r="AF73" s="1785"/>
      <c r="AG73" s="346">
        <f t="shared" si="55"/>
        <v>0</v>
      </c>
      <c r="AH73" s="1798"/>
      <c r="AI73" s="351">
        <f t="shared" si="60"/>
        <v>0</v>
      </c>
      <c r="AJ73" s="1792"/>
      <c r="AK73" s="1785"/>
      <c r="AL73" s="1785"/>
      <c r="AM73" s="1785"/>
      <c r="AN73" s="1785"/>
      <c r="AO73" s="1785"/>
      <c r="AP73" s="346">
        <f t="shared" si="56"/>
        <v>0</v>
      </c>
      <c r="AQ73" s="1796"/>
      <c r="AR73" s="1798"/>
      <c r="AS73" s="1796"/>
      <c r="AT73" s="352">
        <f t="shared" si="57"/>
        <v>0</v>
      </c>
      <c r="AU73" s="1788"/>
      <c r="AV73" s="1797"/>
      <c r="AW73" s="1797"/>
      <c r="AX73" s="346">
        <f t="shared" si="58"/>
        <v>0</v>
      </c>
      <c r="AY73" s="1796"/>
      <c r="AZ73" s="1796"/>
      <c r="BA73" s="352">
        <f t="shared" si="61"/>
        <v>0</v>
      </c>
      <c r="BB73" s="1582"/>
      <c r="BC73" s="1730">
        <f t="shared" si="59"/>
        <v>0</v>
      </c>
      <c r="BD73" s="1831">
        <f>'C8 - Related Party Cross Sub'!$CX$343</f>
        <v>0</v>
      </c>
    </row>
    <row r="74" spans="1:56" s="509" customFormat="1" outlineLevel="1">
      <c r="A74" s="1777" t="str">
        <f>Cover!C34</f>
        <v>- none -</v>
      </c>
      <c r="B74" s="1794"/>
      <c r="C74" s="1788"/>
      <c r="D74" s="1795"/>
      <c r="E74" s="1792"/>
      <c r="F74" s="1785"/>
      <c r="G74" s="1788"/>
      <c r="H74" s="1788"/>
      <c r="I74" s="1788"/>
      <c r="J74" s="1788"/>
      <c r="K74" s="1788"/>
      <c r="L74" s="1788"/>
      <c r="M74" s="348">
        <f t="shared" si="52"/>
        <v>0</v>
      </c>
      <c r="N74" s="1796"/>
      <c r="O74" s="1796"/>
      <c r="P74" s="1796"/>
      <c r="Q74" s="348">
        <f t="shared" si="53"/>
        <v>0</v>
      </c>
      <c r="R74" s="1787"/>
      <c r="S74" s="1788"/>
      <c r="T74" s="1785"/>
      <c r="U74" s="1793"/>
      <c r="V74" s="1788"/>
      <c r="W74" s="346">
        <f t="shared" si="54"/>
        <v>0</v>
      </c>
      <c r="X74" s="1792"/>
      <c r="Y74" s="1785"/>
      <c r="Z74" s="1785"/>
      <c r="AA74" s="1785"/>
      <c r="AB74" s="1785"/>
      <c r="AC74" s="1785"/>
      <c r="AD74" s="1785"/>
      <c r="AE74" s="1785"/>
      <c r="AF74" s="1785"/>
      <c r="AG74" s="346">
        <f t="shared" si="55"/>
        <v>0</v>
      </c>
      <c r="AH74" s="1798"/>
      <c r="AI74" s="351">
        <f t="shared" si="60"/>
        <v>0</v>
      </c>
      <c r="AJ74" s="1792"/>
      <c r="AK74" s="1785"/>
      <c r="AL74" s="1785"/>
      <c r="AM74" s="1785"/>
      <c r="AN74" s="1785"/>
      <c r="AO74" s="1785"/>
      <c r="AP74" s="346">
        <f t="shared" si="56"/>
        <v>0</v>
      </c>
      <c r="AQ74" s="1796"/>
      <c r="AR74" s="1798"/>
      <c r="AS74" s="1796"/>
      <c r="AT74" s="352">
        <f>SUM(AI74,AP74,AQ74,AR74,AS74)</f>
        <v>0</v>
      </c>
      <c r="AU74" s="1788"/>
      <c r="AV74" s="1797"/>
      <c r="AW74" s="1797"/>
      <c r="AX74" s="346">
        <f t="shared" si="58"/>
        <v>0</v>
      </c>
      <c r="AY74" s="1796"/>
      <c r="AZ74" s="1796"/>
      <c r="BA74" s="352">
        <f>SUM(AX74,AY74,AZ74)</f>
        <v>0</v>
      </c>
      <c r="BB74" s="1582"/>
      <c r="BC74" s="1730">
        <f t="shared" si="59"/>
        <v>0</v>
      </c>
      <c r="BD74" s="1831">
        <f>'C8 - Related Party Cross Sub'!$CX$371</f>
        <v>0</v>
      </c>
    </row>
    <row r="75" spans="1:56" s="509" customFormat="1" outlineLevel="1">
      <c r="A75" s="1777" t="str">
        <f>Cover!C35</f>
        <v>- none -</v>
      </c>
      <c r="B75" s="1794"/>
      <c r="C75" s="1788"/>
      <c r="D75" s="1795"/>
      <c r="E75" s="1792"/>
      <c r="F75" s="1785"/>
      <c r="G75" s="1788"/>
      <c r="H75" s="1788"/>
      <c r="I75" s="1788"/>
      <c r="J75" s="1788"/>
      <c r="K75" s="1788"/>
      <c r="L75" s="1788"/>
      <c r="M75" s="348">
        <f t="shared" si="52"/>
        <v>0</v>
      </c>
      <c r="N75" s="1796"/>
      <c r="O75" s="1796"/>
      <c r="P75" s="1796"/>
      <c r="Q75" s="348">
        <f t="shared" si="53"/>
        <v>0</v>
      </c>
      <c r="R75" s="1787"/>
      <c r="S75" s="1788"/>
      <c r="T75" s="1785"/>
      <c r="U75" s="1793"/>
      <c r="V75" s="1788"/>
      <c r="W75" s="346">
        <f t="shared" si="54"/>
        <v>0</v>
      </c>
      <c r="X75" s="1792"/>
      <c r="Y75" s="1785"/>
      <c r="Z75" s="1785"/>
      <c r="AA75" s="1785"/>
      <c r="AB75" s="1785"/>
      <c r="AC75" s="1785"/>
      <c r="AD75" s="1785"/>
      <c r="AE75" s="1785"/>
      <c r="AF75" s="1785"/>
      <c r="AG75" s="346">
        <f t="shared" si="55"/>
        <v>0</v>
      </c>
      <c r="AH75" s="1798"/>
      <c r="AI75" s="351">
        <f t="shared" si="60"/>
        <v>0</v>
      </c>
      <c r="AJ75" s="1792"/>
      <c r="AK75" s="1785"/>
      <c r="AL75" s="1785"/>
      <c r="AM75" s="1785"/>
      <c r="AN75" s="1785"/>
      <c r="AO75" s="1785"/>
      <c r="AP75" s="346">
        <f t="shared" si="56"/>
        <v>0</v>
      </c>
      <c r="AQ75" s="1796"/>
      <c r="AR75" s="1798"/>
      <c r="AS75" s="1796"/>
      <c r="AT75" s="352">
        <f t="shared" si="57"/>
        <v>0</v>
      </c>
      <c r="AU75" s="1788"/>
      <c r="AV75" s="1797"/>
      <c r="AW75" s="1797"/>
      <c r="AX75" s="346">
        <f t="shared" si="58"/>
        <v>0</v>
      </c>
      <c r="AY75" s="1796"/>
      <c r="AZ75" s="1796"/>
      <c r="BA75" s="352">
        <f t="shared" si="61"/>
        <v>0</v>
      </c>
      <c r="BB75" s="1582"/>
      <c r="BC75" s="1730">
        <f t="shared" si="59"/>
        <v>0</v>
      </c>
      <c r="BD75" s="1831">
        <f>'C8 - Related Party Cross Sub'!$CX$399</f>
        <v>0</v>
      </c>
    </row>
    <row r="76" spans="1:56" s="509" customFormat="1">
      <c r="A76" s="495"/>
      <c r="B76" s="506"/>
      <c r="C76" s="502"/>
      <c r="D76" s="503"/>
      <c r="E76" s="501"/>
      <c r="F76" s="502"/>
      <c r="G76" s="502"/>
      <c r="H76" s="502"/>
      <c r="I76" s="502"/>
      <c r="J76" s="502"/>
      <c r="K76" s="502"/>
      <c r="L76" s="502"/>
      <c r="M76" s="500"/>
      <c r="N76" s="504"/>
      <c r="O76" s="504"/>
      <c r="P76" s="504"/>
      <c r="Q76" s="503"/>
      <c r="R76" s="501"/>
      <c r="S76" s="502" t="s">
        <v>440</v>
      </c>
      <c r="T76" s="502"/>
      <c r="U76" s="505"/>
      <c r="V76" s="502"/>
      <c r="W76" s="500"/>
      <c r="X76" s="501"/>
      <c r="Y76" s="502"/>
      <c r="Z76" s="502"/>
      <c r="AA76" s="502"/>
      <c r="AB76" s="502"/>
      <c r="AC76" s="502"/>
      <c r="AD76" s="502"/>
      <c r="AE76" s="502"/>
      <c r="AF76" s="502"/>
      <c r="AG76" s="500"/>
      <c r="AH76" s="508"/>
      <c r="AI76" s="504"/>
      <c r="AJ76" s="501"/>
      <c r="AK76" s="502"/>
      <c r="AL76" s="502"/>
      <c r="AM76" s="502"/>
      <c r="AN76" s="502"/>
      <c r="AO76" s="502"/>
      <c r="AP76" s="500"/>
      <c r="AQ76" s="504"/>
      <c r="AR76" s="508"/>
      <c r="AS76" s="504"/>
      <c r="AT76" s="507"/>
      <c r="AU76" s="502"/>
      <c r="AV76" s="505"/>
      <c r="AW76" s="505"/>
      <c r="AX76" s="500"/>
      <c r="AY76" s="504"/>
      <c r="AZ76" s="504"/>
      <c r="BA76" s="507"/>
      <c r="BB76" s="508"/>
      <c r="BC76" s="507"/>
    </row>
    <row r="77" spans="1:56" s="523" customFormat="1">
      <c r="A77" s="516" t="s">
        <v>441</v>
      </c>
      <c r="B77" s="1451">
        <f t="shared" ref="B77:P77" si="62">B10+B29+B48+B50+B52+B54+B56+B58+B60</f>
        <v>0</v>
      </c>
      <c r="C77" s="519">
        <f t="shared" si="62"/>
        <v>0</v>
      </c>
      <c r="D77" s="1457">
        <f t="shared" si="62"/>
        <v>0</v>
      </c>
      <c r="E77" s="518">
        <f t="shared" si="62"/>
        <v>0</v>
      </c>
      <c r="F77" s="519">
        <f t="shared" si="62"/>
        <v>0</v>
      </c>
      <c r="G77" s="519">
        <f t="shared" si="62"/>
        <v>0</v>
      </c>
      <c r="H77" s="519">
        <f t="shared" si="62"/>
        <v>0</v>
      </c>
      <c r="I77" s="519">
        <f t="shared" si="62"/>
        <v>0</v>
      </c>
      <c r="J77" s="519">
        <f t="shared" si="62"/>
        <v>0</v>
      </c>
      <c r="K77" s="519">
        <f t="shared" si="62"/>
        <v>0</v>
      </c>
      <c r="L77" s="519">
        <f t="shared" si="62"/>
        <v>0</v>
      </c>
      <c r="M77" s="520">
        <f t="shared" si="62"/>
        <v>0</v>
      </c>
      <c r="N77" s="521">
        <f t="shared" si="62"/>
        <v>0</v>
      </c>
      <c r="O77" s="521">
        <f t="shared" si="62"/>
        <v>0</v>
      </c>
      <c r="P77" s="521">
        <f t="shared" si="62"/>
        <v>0</v>
      </c>
      <c r="Q77" s="348">
        <f>B77+C77+M77+N77+O77+P77+D77</f>
        <v>0</v>
      </c>
      <c r="R77" s="518">
        <f t="shared" ref="R77:BC77" si="63">R10+R29+R48+R50+R52+R54+R56+R58+R60</f>
        <v>0</v>
      </c>
      <c r="S77" s="519">
        <f t="shared" si="63"/>
        <v>0</v>
      </c>
      <c r="T77" s="519">
        <f t="shared" si="63"/>
        <v>0</v>
      </c>
      <c r="U77" s="519">
        <f t="shared" si="63"/>
        <v>0</v>
      </c>
      <c r="V77" s="519">
        <f>V10+V29+V48+V50+V52+V54+V56+V58+V60</f>
        <v>0</v>
      </c>
      <c r="W77" s="517">
        <f t="shared" si="63"/>
        <v>0</v>
      </c>
      <c r="X77" s="518">
        <f t="shared" si="63"/>
        <v>0</v>
      </c>
      <c r="Y77" s="519">
        <f>Y10+Y29+Y48+Y50+Y52+Y54+Y56+Y58+Y60</f>
        <v>0</v>
      </c>
      <c r="Z77" s="519">
        <f t="shared" si="63"/>
        <v>0</v>
      </c>
      <c r="AA77" s="519">
        <f t="shared" si="63"/>
        <v>0</v>
      </c>
      <c r="AB77" s="519">
        <f t="shared" si="63"/>
        <v>0</v>
      </c>
      <c r="AC77" s="519">
        <f t="shared" si="63"/>
        <v>0</v>
      </c>
      <c r="AD77" s="519">
        <f t="shared" si="63"/>
        <v>0</v>
      </c>
      <c r="AE77" s="519">
        <f t="shared" si="63"/>
        <v>0</v>
      </c>
      <c r="AF77" s="519">
        <f t="shared" si="63"/>
        <v>0</v>
      </c>
      <c r="AG77" s="517">
        <f t="shared" si="63"/>
        <v>0</v>
      </c>
      <c r="AH77" s="518">
        <f t="shared" si="63"/>
        <v>0</v>
      </c>
      <c r="AI77" s="351">
        <f t="shared" si="63"/>
        <v>0</v>
      </c>
      <c r="AJ77" s="518">
        <f t="shared" si="63"/>
        <v>0</v>
      </c>
      <c r="AK77" s="519">
        <f t="shared" si="63"/>
        <v>0</v>
      </c>
      <c r="AL77" s="519">
        <f t="shared" si="63"/>
        <v>0</v>
      </c>
      <c r="AM77" s="519">
        <f t="shared" si="63"/>
        <v>0</v>
      </c>
      <c r="AN77" s="519">
        <f t="shared" si="63"/>
        <v>0</v>
      </c>
      <c r="AO77" s="519">
        <f t="shared" si="63"/>
        <v>0</v>
      </c>
      <c r="AP77" s="517">
        <f t="shared" si="63"/>
        <v>0</v>
      </c>
      <c r="AQ77" s="521">
        <f t="shared" si="63"/>
        <v>0</v>
      </c>
      <c r="AR77" s="518">
        <f t="shared" si="63"/>
        <v>0</v>
      </c>
      <c r="AS77" s="521">
        <f t="shared" si="63"/>
        <v>0</v>
      </c>
      <c r="AT77" s="352">
        <f t="shared" si="63"/>
        <v>0</v>
      </c>
      <c r="AU77" s="519">
        <f t="shared" si="63"/>
        <v>0</v>
      </c>
      <c r="AV77" s="522">
        <f t="shared" si="63"/>
        <v>0</v>
      </c>
      <c r="AW77" s="522">
        <f t="shared" si="63"/>
        <v>0</v>
      </c>
      <c r="AX77" s="517">
        <f t="shared" si="63"/>
        <v>0</v>
      </c>
      <c r="AY77" s="521">
        <f t="shared" si="63"/>
        <v>0</v>
      </c>
      <c r="AZ77" s="521">
        <f t="shared" si="63"/>
        <v>0</v>
      </c>
      <c r="BA77" s="352">
        <f t="shared" si="63"/>
        <v>0</v>
      </c>
      <c r="BB77" s="518">
        <f t="shared" si="63"/>
        <v>0</v>
      </c>
      <c r="BC77" s="352">
        <f t="shared" si="63"/>
        <v>0</v>
      </c>
    </row>
    <row r="78" spans="1:56" s="509" customFormat="1">
      <c r="A78" s="495"/>
      <c r="B78" s="506"/>
      <c r="C78" s="502"/>
      <c r="D78" s="503"/>
      <c r="E78" s="501"/>
      <c r="F78" s="502"/>
      <c r="G78" s="502"/>
      <c r="H78" s="502"/>
      <c r="I78" s="502"/>
      <c r="J78" s="502"/>
      <c r="K78" s="502"/>
      <c r="L78" s="502"/>
      <c r="M78" s="500"/>
      <c r="N78" s="504"/>
      <c r="O78" s="504"/>
      <c r="P78" s="504"/>
      <c r="Q78" s="503"/>
      <c r="R78" s="501"/>
      <c r="S78" s="502"/>
      <c r="T78" s="502"/>
      <c r="U78" s="505"/>
      <c r="V78" s="502"/>
      <c r="W78" s="500"/>
      <c r="X78" s="502"/>
      <c r="Y78" s="502"/>
      <c r="Z78" s="502"/>
      <c r="AA78" s="502"/>
      <c r="AB78" s="502"/>
      <c r="AC78" s="502"/>
      <c r="AD78" s="502"/>
      <c r="AE78" s="502"/>
      <c r="AF78" s="502"/>
      <c r="AG78" s="500"/>
      <c r="AH78" s="508"/>
      <c r="AI78" s="504"/>
      <c r="AJ78" s="501"/>
      <c r="AK78" s="502"/>
      <c r="AL78" s="502"/>
      <c r="AM78" s="502"/>
      <c r="AN78" s="502"/>
      <c r="AO78" s="502"/>
      <c r="AP78" s="500"/>
      <c r="AQ78" s="504"/>
      <c r="AR78" s="508"/>
      <c r="AS78" s="504"/>
      <c r="AT78" s="507"/>
      <c r="AU78" s="502"/>
      <c r="AV78" s="505"/>
      <c r="AW78" s="505"/>
      <c r="AX78" s="500"/>
      <c r="AY78" s="504"/>
      <c r="AZ78" s="504"/>
      <c r="BA78" s="507"/>
      <c r="BB78" s="508"/>
      <c r="BC78" s="507"/>
    </row>
    <row r="79" spans="1:56" s="509" customFormat="1">
      <c r="A79" s="495" t="s">
        <v>442</v>
      </c>
      <c r="B79" s="1794"/>
      <c r="C79" s="1788"/>
      <c r="D79" s="1795"/>
      <c r="E79" s="1787"/>
      <c r="F79" s="1788"/>
      <c r="G79" s="1788"/>
      <c r="H79" s="1788"/>
      <c r="I79" s="1788"/>
      <c r="J79" s="1788"/>
      <c r="K79" s="1788"/>
      <c r="L79" s="1788"/>
      <c r="M79" s="348">
        <f>SUM(E79:L79)</f>
        <v>0</v>
      </c>
      <c r="N79" s="1558"/>
      <c r="O79" s="1559"/>
      <c r="P79" s="1559"/>
      <c r="Q79" s="348">
        <f>B79+C79+M79+N79+O79+P79+D79</f>
        <v>0</v>
      </c>
      <c r="R79" s="1787"/>
      <c r="S79" s="1788"/>
      <c r="T79" s="1788"/>
      <c r="U79" s="1797"/>
      <c r="V79" s="1788"/>
      <c r="W79" s="346">
        <f>SUM(R79:V79)</f>
        <v>0</v>
      </c>
      <c r="X79" s="1788"/>
      <c r="Y79" s="1788"/>
      <c r="Z79" s="1788"/>
      <c r="AA79" s="1788"/>
      <c r="AB79" s="1788"/>
      <c r="AC79" s="1788"/>
      <c r="AD79" s="1788"/>
      <c r="AE79" s="1788"/>
      <c r="AF79" s="1788"/>
      <c r="AG79" s="346">
        <f>SUM(X79:AF79)</f>
        <v>0</v>
      </c>
      <c r="AH79" s="1798"/>
      <c r="AI79" s="351">
        <f>Q79+W79+AG79+AH79</f>
        <v>0</v>
      </c>
      <c r="AJ79" s="1787"/>
      <c r="AK79" s="1788"/>
      <c r="AL79" s="1788"/>
      <c r="AM79" s="1788"/>
      <c r="AN79" s="1788"/>
      <c r="AO79" s="1788"/>
      <c r="AP79" s="346">
        <f>SUM(AJ79:AO79)</f>
        <v>0</v>
      </c>
      <c r="AQ79" s="1796"/>
      <c r="AR79" s="1798"/>
      <c r="AS79" s="1796"/>
      <c r="AT79" s="352">
        <f>AI79+AP79+AQ79+AR79+AS79</f>
        <v>0</v>
      </c>
      <c r="AU79" s="1788"/>
      <c r="AV79" s="1797"/>
      <c r="AW79" s="1797"/>
      <c r="AX79" s="346">
        <f>SUM(AU79:AW79)</f>
        <v>0</v>
      </c>
      <c r="AY79" s="1796"/>
      <c r="AZ79" s="1796"/>
      <c r="BA79" s="352">
        <f>AX79+AY79+AZ79</f>
        <v>0</v>
      </c>
      <c r="BB79" s="1582"/>
      <c r="BC79" s="352">
        <f>BA79+AT79+BB79</f>
        <v>0</v>
      </c>
    </row>
    <row r="80" spans="1:56" s="509" customFormat="1">
      <c r="A80" s="495" t="s">
        <v>307</v>
      </c>
      <c r="B80" s="1794"/>
      <c r="C80" s="1788"/>
      <c r="D80" s="1795"/>
      <c r="E80" s="1787"/>
      <c r="F80" s="1788"/>
      <c r="G80" s="1788"/>
      <c r="H80" s="1788"/>
      <c r="I80" s="1788"/>
      <c r="J80" s="1788"/>
      <c r="K80" s="1788"/>
      <c r="L80" s="1788"/>
      <c r="M80" s="348">
        <f>SUM(E80:L80)</f>
        <v>0</v>
      </c>
      <c r="N80" s="1796"/>
      <c r="O80" s="1796"/>
      <c r="P80" s="1796"/>
      <c r="Q80" s="348">
        <f>B80+C80+M80+N80+O80+P80+D80</f>
        <v>0</v>
      </c>
      <c r="R80" s="1787"/>
      <c r="S80" s="1788"/>
      <c r="T80" s="1788"/>
      <c r="U80" s="1797"/>
      <c r="V80" s="1788"/>
      <c r="W80" s="346">
        <f>SUM(R80:V80)</f>
        <v>0</v>
      </c>
      <c r="X80" s="1787"/>
      <c r="Y80" s="1788"/>
      <c r="Z80" s="1788"/>
      <c r="AA80" s="1788"/>
      <c r="AB80" s="1788"/>
      <c r="AC80" s="1788"/>
      <c r="AD80" s="1788"/>
      <c r="AE80" s="1788"/>
      <c r="AF80" s="1788"/>
      <c r="AG80" s="346">
        <f>SUM(X80:AF80)</f>
        <v>0</v>
      </c>
      <c r="AH80" s="1798"/>
      <c r="AI80" s="351">
        <f>Q80+W80+AG80+AH80</f>
        <v>0</v>
      </c>
      <c r="AJ80" s="1787"/>
      <c r="AK80" s="1788"/>
      <c r="AL80" s="1788"/>
      <c r="AM80" s="1788"/>
      <c r="AN80" s="1788"/>
      <c r="AO80" s="1788"/>
      <c r="AP80" s="346">
        <f>SUM(AJ80:AO80)</f>
        <v>0</v>
      </c>
      <c r="AQ80" s="1796"/>
      <c r="AR80" s="1798"/>
      <c r="AS80" s="1796"/>
      <c r="AT80" s="352">
        <f>AI80+AP80+AQ80+AR80+AS80</f>
        <v>0</v>
      </c>
      <c r="AU80" s="1788"/>
      <c r="AV80" s="1797"/>
      <c r="AW80" s="1797"/>
      <c r="AX80" s="346">
        <f>SUM(AU80:AW80)</f>
        <v>0</v>
      </c>
      <c r="AY80" s="1796"/>
      <c r="AZ80" s="1796"/>
      <c r="BA80" s="352">
        <f>AX80+AY80+AZ80</f>
        <v>0</v>
      </c>
      <c r="BB80" s="1582"/>
      <c r="BC80" s="352">
        <f>BA80+AT80+BB80</f>
        <v>0</v>
      </c>
    </row>
    <row r="81" spans="1:56" s="509" customFormat="1">
      <c r="A81" s="495"/>
      <c r="B81" s="506"/>
      <c r="C81" s="502"/>
      <c r="D81" s="503"/>
      <c r="E81" s="501"/>
      <c r="F81" s="502"/>
      <c r="G81" s="502"/>
      <c r="H81" s="502"/>
      <c r="I81" s="502"/>
      <c r="J81" s="502"/>
      <c r="K81" s="502"/>
      <c r="L81" s="502"/>
      <c r="M81" s="500"/>
      <c r="N81" s="504"/>
      <c r="O81" s="504"/>
      <c r="P81" s="504"/>
      <c r="Q81" s="503"/>
      <c r="R81" s="501"/>
      <c r="S81" s="502"/>
      <c r="T81" s="502"/>
      <c r="U81" s="505"/>
      <c r="V81" s="502"/>
      <c r="W81" s="500"/>
      <c r="X81" s="501"/>
      <c r="Y81" s="502"/>
      <c r="Z81" s="502"/>
      <c r="AA81" s="502"/>
      <c r="AB81" s="502"/>
      <c r="AC81" s="502"/>
      <c r="AD81" s="502"/>
      <c r="AE81" s="502"/>
      <c r="AF81" s="502"/>
      <c r="AG81" s="500"/>
      <c r="AH81" s="508"/>
      <c r="AI81" s="504"/>
      <c r="AJ81" s="501"/>
      <c r="AK81" s="502"/>
      <c r="AL81" s="502"/>
      <c r="AM81" s="502"/>
      <c r="AN81" s="502"/>
      <c r="AO81" s="502"/>
      <c r="AP81" s="500"/>
      <c r="AQ81" s="504"/>
      <c r="AR81" s="508"/>
      <c r="AS81" s="504"/>
      <c r="AT81" s="507"/>
      <c r="AU81" s="502"/>
      <c r="AV81" s="505"/>
      <c r="AW81" s="505"/>
      <c r="AX81" s="500"/>
      <c r="AY81" s="504"/>
      <c r="AZ81" s="504"/>
      <c r="BA81" s="507"/>
      <c r="BB81" s="508"/>
      <c r="BC81" s="507"/>
    </row>
    <row r="82" spans="1:56" s="523" customFormat="1">
      <c r="A82" s="516" t="s">
        <v>1556</v>
      </c>
      <c r="B82" s="1451">
        <f t="shared" ref="B82:P82" si="64">SUM(B77:B80)</f>
        <v>0</v>
      </c>
      <c r="C82" s="519">
        <f t="shared" si="64"/>
        <v>0</v>
      </c>
      <c r="D82" s="1457">
        <f t="shared" si="64"/>
        <v>0</v>
      </c>
      <c r="E82" s="518">
        <f t="shared" si="64"/>
        <v>0</v>
      </c>
      <c r="F82" s="519">
        <f t="shared" si="64"/>
        <v>0</v>
      </c>
      <c r="G82" s="519">
        <f t="shared" si="64"/>
        <v>0</v>
      </c>
      <c r="H82" s="519">
        <f t="shared" si="64"/>
        <v>0</v>
      </c>
      <c r="I82" s="519">
        <f t="shared" si="64"/>
        <v>0</v>
      </c>
      <c r="J82" s="519">
        <f t="shared" si="64"/>
        <v>0</v>
      </c>
      <c r="K82" s="519">
        <f t="shared" si="64"/>
        <v>0</v>
      </c>
      <c r="L82" s="519">
        <f t="shared" si="64"/>
        <v>0</v>
      </c>
      <c r="M82" s="520">
        <f t="shared" si="64"/>
        <v>0</v>
      </c>
      <c r="N82" s="521">
        <f t="shared" si="64"/>
        <v>0</v>
      </c>
      <c r="O82" s="521">
        <f t="shared" si="64"/>
        <v>0</v>
      </c>
      <c r="P82" s="521">
        <f t="shared" si="64"/>
        <v>0</v>
      </c>
      <c r="Q82" s="348">
        <f>B82+C82+M82+N82+O82+P82+D82</f>
        <v>0</v>
      </c>
      <c r="R82" s="518">
        <f t="shared" ref="R82:AH82" si="65">SUM(R77:R80)</f>
        <v>0</v>
      </c>
      <c r="S82" s="519">
        <f t="shared" si="65"/>
        <v>0</v>
      </c>
      <c r="T82" s="519">
        <f t="shared" si="65"/>
        <v>0</v>
      </c>
      <c r="U82" s="519">
        <f t="shared" si="65"/>
        <v>0</v>
      </c>
      <c r="V82" s="519">
        <f t="shared" si="65"/>
        <v>0</v>
      </c>
      <c r="W82" s="517">
        <f t="shared" si="65"/>
        <v>0</v>
      </c>
      <c r="X82" s="518">
        <f t="shared" si="65"/>
        <v>0</v>
      </c>
      <c r="Y82" s="519">
        <f>SUM(Y77:Y80)</f>
        <v>0</v>
      </c>
      <c r="Z82" s="519">
        <f t="shared" si="65"/>
        <v>0</v>
      </c>
      <c r="AA82" s="519">
        <f t="shared" si="65"/>
        <v>0</v>
      </c>
      <c r="AB82" s="519">
        <f t="shared" si="65"/>
        <v>0</v>
      </c>
      <c r="AC82" s="519">
        <f t="shared" si="65"/>
        <v>0</v>
      </c>
      <c r="AD82" s="519">
        <f t="shared" si="65"/>
        <v>0</v>
      </c>
      <c r="AE82" s="519">
        <f t="shared" si="65"/>
        <v>0</v>
      </c>
      <c r="AF82" s="519">
        <f t="shared" si="65"/>
        <v>0</v>
      </c>
      <c r="AG82" s="517">
        <f t="shared" si="65"/>
        <v>0</v>
      </c>
      <c r="AH82" s="518">
        <f t="shared" si="65"/>
        <v>0</v>
      </c>
      <c r="AI82" s="351">
        <f>Q82+W82+AG82+AH82</f>
        <v>0</v>
      </c>
      <c r="AJ82" s="518">
        <f t="shared" ref="AJ82:AS82" si="66">SUM(AJ77:AJ80)</f>
        <v>0</v>
      </c>
      <c r="AK82" s="519">
        <f t="shared" si="66"/>
        <v>0</v>
      </c>
      <c r="AL82" s="519">
        <f t="shared" si="66"/>
        <v>0</v>
      </c>
      <c r="AM82" s="519">
        <f t="shared" si="66"/>
        <v>0</v>
      </c>
      <c r="AN82" s="519">
        <f t="shared" si="66"/>
        <v>0</v>
      </c>
      <c r="AO82" s="519">
        <f t="shared" si="66"/>
        <v>0</v>
      </c>
      <c r="AP82" s="517">
        <f t="shared" si="66"/>
        <v>0</v>
      </c>
      <c r="AQ82" s="521">
        <f t="shared" si="66"/>
        <v>0</v>
      </c>
      <c r="AR82" s="518">
        <f t="shared" si="66"/>
        <v>0</v>
      </c>
      <c r="AS82" s="521">
        <f t="shared" si="66"/>
        <v>0</v>
      </c>
      <c r="AT82" s="352">
        <f>AI82+AP82+AQ82+AR82+AS82</f>
        <v>0</v>
      </c>
      <c r="AU82" s="519">
        <f>SUM(AU77:AU80)</f>
        <v>0</v>
      </c>
      <c r="AV82" s="522">
        <f>SUM(AV77:AV80)</f>
        <v>0</v>
      </c>
      <c r="AW82" s="522">
        <f>SUM(AW77:AW80)</f>
        <v>0</v>
      </c>
      <c r="AX82" s="346">
        <f>SUM(AU82:AW82)</f>
        <v>0</v>
      </c>
      <c r="AY82" s="521">
        <f>SUM(AY77:AY80)</f>
        <v>0</v>
      </c>
      <c r="AZ82" s="521">
        <f>SUM(AZ77:AZ80)</f>
        <v>0</v>
      </c>
      <c r="BA82" s="352">
        <f>AX82+AY82+AZ82</f>
        <v>0</v>
      </c>
      <c r="BB82" s="518">
        <f>SUM(BB77:BB80)</f>
        <v>0</v>
      </c>
      <c r="BC82" s="352">
        <f>BA82+AT82+BB82</f>
        <v>0</v>
      </c>
    </row>
    <row r="83" spans="1:56" s="526" customFormat="1">
      <c r="A83" s="524"/>
      <c r="B83" s="506"/>
      <c r="C83" s="502"/>
      <c r="D83" s="503"/>
      <c r="E83" s="501"/>
      <c r="F83" s="502"/>
      <c r="G83" s="502"/>
      <c r="H83" s="502"/>
      <c r="I83" s="502"/>
      <c r="J83" s="502"/>
      <c r="K83" s="502"/>
      <c r="L83" s="502"/>
      <c r="M83" s="500"/>
      <c r="N83" s="504"/>
      <c r="O83" s="504"/>
      <c r="P83" s="504"/>
      <c r="Q83" s="503"/>
      <c r="R83" s="501"/>
      <c r="S83" s="502"/>
      <c r="T83" s="502"/>
      <c r="U83" s="502"/>
      <c r="V83" s="502"/>
      <c r="W83" s="500"/>
      <c r="X83" s="501"/>
      <c r="Y83" s="502"/>
      <c r="Z83" s="502"/>
      <c r="AA83" s="502"/>
      <c r="AB83" s="502"/>
      <c r="AC83" s="502"/>
      <c r="AD83" s="502"/>
      <c r="AE83" s="502"/>
      <c r="AF83" s="502"/>
      <c r="AG83" s="500"/>
      <c r="AH83" s="501"/>
      <c r="AI83" s="504"/>
      <c r="AJ83" s="501"/>
      <c r="AK83" s="502"/>
      <c r="AL83" s="502"/>
      <c r="AM83" s="502"/>
      <c r="AN83" s="502"/>
      <c r="AO83" s="502"/>
      <c r="AP83" s="500"/>
      <c r="AQ83" s="504"/>
      <c r="AR83" s="501"/>
      <c r="AS83" s="504"/>
      <c r="AT83" s="525"/>
      <c r="AU83" s="502"/>
      <c r="AV83" s="505"/>
      <c r="AW83" s="505"/>
      <c r="AX83" s="500"/>
      <c r="AY83" s="504"/>
      <c r="AZ83" s="504"/>
      <c r="BA83" s="525"/>
      <c r="BB83" s="501"/>
      <c r="BC83" s="525"/>
    </row>
    <row r="84" spans="1:56">
      <c r="A84" s="527" t="s">
        <v>444</v>
      </c>
      <c r="B84" s="1452"/>
      <c r="C84" s="530"/>
      <c r="D84" s="533"/>
      <c r="E84" s="529"/>
      <c r="F84" s="530"/>
      <c r="G84" s="530"/>
      <c r="H84" s="530"/>
      <c r="I84" s="530"/>
      <c r="J84" s="530"/>
      <c r="K84" s="530"/>
      <c r="L84" s="530"/>
      <c r="M84" s="528"/>
      <c r="N84" s="531"/>
      <c r="O84" s="531"/>
      <c r="P84" s="532"/>
      <c r="Q84" s="533"/>
      <c r="R84" s="529"/>
      <c r="S84" s="530"/>
      <c r="T84" s="530"/>
      <c r="U84" s="530"/>
      <c r="V84" s="530"/>
      <c r="W84" s="528"/>
      <c r="X84" s="529"/>
      <c r="Y84" s="530"/>
      <c r="Z84" s="530"/>
      <c r="AA84" s="530"/>
      <c r="AB84" s="530"/>
      <c r="AC84" s="530"/>
      <c r="AD84" s="530"/>
      <c r="AE84" s="530"/>
      <c r="AF84" s="530"/>
      <c r="AG84" s="528"/>
      <c r="AH84" s="529"/>
      <c r="AI84" s="532"/>
      <c r="AJ84" s="529"/>
      <c r="AK84" s="530"/>
      <c r="AL84" s="530"/>
      <c r="AM84" s="530"/>
      <c r="AN84" s="530"/>
      <c r="AO84" s="530"/>
      <c r="AP84" s="528"/>
      <c r="AQ84" s="532"/>
      <c r="AR84" s="529"/>
      <c r="AS84" s="532"/>
      <c r="AT84" s="507"/>
      <c r="AU84" s="530"/>
      <c r="AV84" s="534"/>
      <c r="AW84" s="534"/>
      <c r="AX84" s="528"/>
      <c r="AY84" s="532"/>
      <c r="AZ84" s="532"/>
      <c r="BA84" s="507"/>
      <c r="BB84" s="529"/>
      <c r="BC84" s="507"/>
    </row>
    <row r="85" spans="1:56">
      <c r="A85" s="272" t="s">
        <v>438</v>
      </c>
      <c r="B85" s="1784"/>
      <c r="C85" s="1785"/>
      <c r="D85" s="1786"/>
      <c r="E85" s="1787"/>
      <c r="F85" s="1788"/>
      <c r="G85" s="1788"/>
      <c r="H85" s="1788"/>
      <c r="I85" s="1788"/>
      <c r="J85" s="1788"/>
      <c r="K85" s="1788"/>
      <c r="L85" s="1788"/>
      <c r="M85" s="346">
        <f>SUM(E85:L85)</f>
        <v>0</v>
      </c>
      <c r="N85" s="1789"/>
      <c r="O85" s="1789"/>
      <c r="P85" s="1789"/>
      <c r="Q85" s="348">
        <f>B85+C85+M85+N85+O85+P85+D85</f>
        <v>0</v>
      </c>
      <c r="R85" s="1790"/>
      <c r="S85" s="1791"/>
      <c r="T85" s="1791"/>
      <c r="U85" s="1791"/>
      <c r="V85" s="1791"/>
      <c r="W85" s="346">
        <f>SUM(R85:V85)</f>
        <v>0</v>
      </c>
      <c r="X85" s="1790"/>
      <c r="Y85" s="1791"/>
      <c r="Z85" s="1791"/>
      <c r="AA85" s="1791"/>
      <c r="AB85" s="1791"/>
      <c r="AC85" s="1791"/>
      <c r="AD85" s="1791"/>
      <c r="AE85" s="1791"/>
      <c r="AF85" s="1791"/>
      <c r="AG85" s="346">
        <f>SUM(X85:AF85)</f>
        <v>0</v>
      </c>
      <c r="AH85" s="1792"/>
      <c r="AI85" s="351">
        <f>Q85+W85+AG85+AH85</f>
        <v>0</v>
      </c>
      <c r="AJ85" s="1787"/>
      <c r="AK85" s="1788"/>
      <c r="AL85" s="1788"/>
      <c r="AM85" s="1788"/>
      <c r="AN85" s="1788"/>
      <c r="AO85" s="1788"/>
      <c r="AP85" s="346">
        <f>SUM(AJ85:AO85)</f>
        <v>0</v>
      </c>
      <c r="AQ85" s="1789"/>
      <c r="AR85" s="1792"/>
      <c r="AS85" s="1789"/>
      <c r="AT85" s="352">
        <f t="shared" ref="AT85:AT101" si="67">AI85+AP85+AQ85+AR85+AS85</f>
        <v>0</v>
      </c>
      <c r="AU85" s="1785"/>
      <c r="AV85" s="1793"/>
      <c r="AW85" s="1793"/>
      <c r="AX85" s="346">
        <f>SUM(AU85:AW85)</f>
        <v>0</v>
      </c>
      <c r="AY85" s="1789"/>
      <c r="AZ85" s="1789"/>
      <c r="BA85" s="352">
        <f t="shared" ref="BA85:BA101" si="68">AX85+AY85+AZ85</f>
        <v>0</v>
      </c>
      <c r="BB85" s="1792"/>
      <c r="BC85" s="352">
        <f t="shared" ref="BC85:BC101" si="69">BA85+AT85+BB85</f>
        <v>0</v>
      </c>
    </row>
    <row r="86" spans="1:56">
      <c r="A86" s="272" t="s">
        <v>1624</v>
      </c>
      <c r="B86" s="1450">
        <f t="shared" ref="B86:AS86" si="70">SUM(B87:B96)</f>
        <v>0</v>
      </c>
      <c r="C86" s="368">
        <f t="shared" si="70"/>
        <v>0</v>
      </c>
      <c r="D86" s="1449">
        <f t="shared" si="70"/>
        <v>0</v>
      </c>
      <c r="E86" s="363">
        <f t="shared" si="70"/>
        <v>0</v>
      </c>
      <c r="F86" s="364">
        <f t="shared" si="70"/>
        <v>0</v>
      </c>
      <c r="G86" s="364">
        <f t="shared" si="70"/>
        <v>0</v>
      </c>
      <c r="H86" s="364">
        <f t="shared" si="70"/>
        <v>0</v>
      </c>
      <c r="I86" s="364">
        <f t="shared" si="70"/>
        <v>0</v>
      </c>
      <c r="J86" s="364">
        <f t="shared" si="70"/>
        <v>0</v>
      </c>
      <c r="K86" s="364">
        <f t="shared" si="70"/>
        <v>0</v>
      </c>
      <c r="L86" s="364">
        <f t="shared" si="70"/>
        <v>0</v>
      </c>
      <c r="M86" s="346">
        <f t="shared" si="70"/>
        <v>0</v>
      </c>
      <c r="N86" s="365">
        <f t="shared" si="70"/>
        <v>0</v>
      </c>
      <c r="O86" s="365">
        <f t="shared" si="70"/>
        <v>0</v>
      </c>
      <c r="P86" s="365">
        <f t="shared" si="70"/>
        <v>0</v>
      </c>
      <c r="Q86" s="348">
        <f t="shared" si="70"/>
        <v>0</v>
      </c>
      <c r="R86" s="366">
        <f t="shared" si="70"/>
        <v>0</v>
      </c>
      <c r="S86" s="367">
        <f t="shared" si="70"/>
        <v>0</v>
      </c>
      <c r="T86" s="367">
        <f t="shared" si="70"/>
        <v>0</v>
      </c>
      <c r="U86" s="367">
        <f t="shared" si="70"/>
        <v>0</v>
      </c>
      <c r="V86" s="367">
        <f t="shared" si="70"/>
        <v>0</v>
      </c>
      <c r="W86" s="346">
        <f t="shared" si="70"/>
        <v>0</v>
      </c>
      <c r="X86" s="366">
        <f t="shared" si="70"/>
        <v>0</v>
      </c>
      <c r="Y86" s="367">
        <f>SUM(Y87:Y96)</f>
        <v>0</v>
      </c>
      <c r="Z86" s="367">
        <f t="shared" si="70"/>
        <v>0</v>
      </c>
      <c r="AA86" s="367">
        <f t="shared" si="70"/>
        <v>0</v>
      </c>
      <c r="AB86" s="367">
        <f t="shared" si="70"/>
        <v>0</v>
      </c>
      <c r="AC86" s="367">
        <f t="shared" si="70"/>
        <v>0</v>
      </c>
      <c r="AD86" s="367">
        <f t="shared" si="70"/>
        <v>0</v>
      </c>
      <c r="AE86" s="367">
        <f t="shared" si="70"/>
        <v>0</v>
      </c>
      <c r="AF86" s="367">
        <f t="shared" si="70"/>
        <v>0</v>
      </c>
      <c r="AG86" s="346">
        <f t="shared" si="70"/>
        <v>0</v>
      </c>
      <c r="AH86" s="370">
        <f t="shared" si="70"/>
        <v>0</v>
      </c>
      <c r="AI86" s="351">
        <f t="shared" si="70"/>
        <v>0</v>
      </c>
      <c r="AJ86" s="363">
        <f t="shared" si="70"/>
        <v>0</v>
      </c>
      <c r="AK86" s="364">
        <f t="shared" si="70"/>
        <v>0</v>
      </c>
      <c r="AL86" s="364">
        <f t="shared" si="70"/>
        <v>0</v>
      </c>
      <c r="AM86" s="364">
        <f t="shared" si="70"/>
        <v>0</v>
      </c>
      <c r="AN86" s="364">
        <f t="shared" si="70"/>
        <v>0</v>
      </c>
      <c r="AO86" s="364">
        <f t="shared" si="70"/>
        <v>0</v>
      </c>
      <c r="AP86" s="346">
        <f t="shared" si="70"/>
        <v>0</v>
      </c>
      <c r="AQ86" s="365">
        <f t="shared" si="70"/>
        <v>0</v>
      </c>
      <c r="AR86" s="370">
        <f t="shared" si="70"/>
        <v>0</v>
      </c>
      <c r="AS86" s="365">
        <f t="shared" si="70"/>
        <v>0</v>
      </c>
      <c r="AT86" s="352">
        <f t="shared" si="67"/>
        <v>0</v>
      </c>
      <c r="AU86" s="368">
        <f t="shared" ref="AU86:AZ86" si="71">SUM(AU87:AU96)</f>
        <v>0</v>
      </c>
      <c r="AV86" s="369">
        <f t="shared" si="71"/>
        <v>0</v>
      </c>
      <c r="AW86" s="369">
        <f t="shared" si="71"/>
        <v>0</v>
      </c>
      <c r="AX86" s="346">
        <f t="shared" si="71"/>
        <v>0</v>
      </c>
      <c r="AY86" s="365">
        <f t="shared" si="71"/>
        <v>0</v>
      </c>
      <c r="AZ86" s="365">
        <f t="shared" si="71"/>
        <v>0</v>
      </c>
      <c r="BA86" s="352">
        <f t="shared" si="68"/>
        <v>0</v>
      </c>
      <c r="BB86" s="370">
        <f>SUM(BB87:BB96)</f>
        <v>0</v>
      </c>
      <c r="BC86" s="352">
        <f t="shared" si="69"/>
        <v>0</v>
      </c>
    </row>
    <row r="87" spans="1:56" hidden="1" outlineLevel="2">
      <c r="A87" s="1777" t="str">
        <f>Cover!C21</f>
        <v>- none -</v>
      </c>
      <c r="B87" s="1784"/>
      <c r="C87" s="1785"/>
      <c r="D87" s="1786"/>
      <c r="E87" s="1787"/>
      <c r="F87" s="1788"/>
      <c r="G87" s="1788"/>
      <c r="H87" s="1788"/>
      <c r="I87" s="1788"/>
      <c r="J87" s="1788"/>
      <c r="K87" s="1788"/>
      <c r="L87" s="1788"/>
      <c r="M87" s="346">
        <f t="shared" ref="M87:M101" si="72">SUM(E87:L87)</f>
        <v>0</v>
      </c>
      <c r="N87" s="1789"/>
      <c r="O87" s="1789"/>
      <c r="P87" s="1789"/>
      <c r="Q87" s="348">
        <f t="shared" ref="Q87:Q101" si="73">B87+C87+M87+N87+O87+P87+D87</f>
        <v>0</v>
      </c>
      <c r="R87" s="1790"/>
      <c r="S87" s="1791"/>
      <c r="T87" s="1791"/>
      <c r="U87" s="1791"/>
      <c r="V87" s="1791"/>
      <c r="W87" s="346">
        <f t="shared" ref="W87:W101" si="74">SUM(R87:V87)</f>
        <v>0</v>
      </c>
      <c r="X87" s="1790"/>
      <c r="Y87" s="1791"/>
      <c r="Z87" s="1791"/>
      <c r="AA87" s="1791"/>
      <c r="AB87" s="1791"/>
      <c r="AC87" s="1791"/>
      <c r="AD87" s="1791"/>
      <c r="AE87" s="1791"/>
      <c r="AF87" s="1791"/>
      <c r="AG87" s="346">
        <f t="shared" ref="AG87:AG101" si="75">SUM(X87:AF87)</f>
        <v>0</v>
      </c>
      <c r="AH87" s="1792"/>
      <c r="AI87" s="351">
        <f t="shared" ref="AI87:AI101" si="76">Q87+W87+AG87+AH87</f>
        <v>0</v>
      </c>
      <c r="AJ87" s="1787"/>
      <c r="AK87" s="1788"/>
      <c r="AL87" s="1788"/>
      <c r="AM87" s="1788"/>
      <c r="AN87" s="1788"/>
      <c r="AO87" s="1788"/>
      <c r="AP87" s="346">
        <f t="shared" ref="AP87:AP101" si="77">SUM(AJ87:AO87)</f>
        <v>0</v>
      </c>
      <c r="AQ87" s="1789"/>
      <c r="AR87" s="1792"/>
      <c r="AS87" s="1789"/>
      <c r="AT87" s="352">
        <f t="shared" si="67"/>
        <v>0</v>
      </c>
      <c r="AU87" s="1785"/>
      <c r="AV87" s="1793"/>
      <c r="AW87" s="1793"/>
      <c r="AX87" s="346">
        <f t="shared" ref="AX87:AX101" si="78">SUM(AU87:AW87)</f>
        <v>0</v>
      </c>
      <c r="AY87" s="1789"/>
      <c r="AZ87" s="1789"/>
      <c r="BA87" s="352">
        <f t="shared" si="68"/>
        <v>0</v>
      </c>
      <c r="BB87" s="1792"/>
      <c r="BC87" s="352">
        <f t="shared" si="69"/>
        <v>0</v>
      </c>
    </row>
    <row r="88" spans="1:56" hidden="1" outlineLevel="2">
      <c r="A88" s="1777" t="str">
        <f>Cover!C22</f>
        <v>- none -</v>
      </c>
      <c r="B88" s="1784"/>
      <c r="C88" s="1785"/>
      <c r="D88" s="1786"/>
      <c r="E88" s="1787"/>
      <c r="F88" s="1788"/>
      <c r="G88" s="1788"/>
      <c r="H88" s="1788"/>
      <c r="I88" s="1788"/>
      <c r="J88" s="1788"/>
      <c r="K88" s="1788"/>
      <c r="L88" s="1788"/>
      <c r="M88" s="346">
        <f t="shared" si="72"/>
        <v>0</v>
      </c>
      <c r="N88" s="1789"/>
      <c r="O88" s="1789"/>
      <c r="P88" s="1789"/>
      <c r="Q88" s="348">
        <f t="shared" si="73"/>
        <v>0</v>
      </c>
      <c r="R88" s="1790"/>
      <c r="S88" s="1791"/>
      <c r="T88" s="1791"/>
      <c r="U88" s="1791"/>
      <c r="V88" s="1791"/>
      <c r="W88" s="346">
        <f t="shared" si="74"/>
        <v>0</v>
      </c>
      <c r="X88" s="1790"/>
      <c r="Y88" s="1791"/>
      <c r="Z88" s="1791"/>
      <c r="AA88" s="1791"/>
      <c r="AB88" s="1791"/>
      <c r="AC88" s="1791"/>
      <c r="AD88" s="1791"/>
      <c r="AE88" s="1791"/>
      <c r="AF88" s="1791"/>
      <c r="AG88" s="346">
        <f t="shared" si="75"/>
        <v>0</v>
      </c>
      <c r="AH88" s="1792"/>
      <c r="AI88" s="351">
        <f t="shared" si="76"/>
        <v>0</v>
      </c>
      <c r="AJ88" s="1787"/>
      <c r="AK88" s="1788"/>
      <c r="AL88" s="1788"/>
      <c r="AM88" s="1788"/>
      <c r="AN88" s="1788"/>
      <c r="AO88" s="1788"/>
      <c r="AP88" s="346">
        <f t="shared" si="77"/>
        <v>0</v>
      </c>
      <c r="AQ88" s="1789"/>
      <c r="AR88" s="1792"/>
      <c r="AS88" s="1789"/>
      <c r="AT88" s="352">
        <f t="shared" si="67"/>
        <v>0</v>
      </c>
      <c r="AU88" s="1785"/>
      <c r="AV88" s="1793"/>
      <c r="AW88" s="1793"/>
      <c r="AX88" s="346">
        <f t="shared" si="78"/>
        <v>0</v>
      </c>
      <c r="AY88" s="1789"/>
      <c r="AZ88" s="1789"/>
      <c r="BA88" s="352">
        <f t="shared" si="68"/>
        <v>0</v>
      </c>
      <c r="BB88" s="1792"/>
      <c r="BC88" s="352">
        <f t="shared" si="69"/>
        <v>0</v>
      </c>
    </row>
    <row r="89" spans="1:56" hidden="1" outlineLevel="2">
      <c r="A89" s="1777" t="str">
        <f>Cover!C23</f>
        <v>- none -</v>
      </c>
      <c r="B89" s="1784"/>
      <c r="C89" s="1785"/>
      <c r="D89" s="1786"/>
      <c r="E89" s="1787"/>
      <c r="F89" s="1788"/>
      <c r="G89" s="1788"/>
      <c r="H89" s="1788"/>
      <c r="I89" s="1788"/>
      <c r="J89" s="1788"/>
      <c r="K89" s="1788"/>
      <c r="L89" s="1788"/>
      <c r="M89" s="346">
        <f t="shared" si="72"/>
        <v>0</v>
      </c>
      <c r="N89" s="1789"/>
      <c r="O89" s="1789"/>
      <c r="P89" s="1789"/>
      <c r="Q89" s="348">
        <f t="shared" si="73"/>
        <v>0</v>
      </c>
      <c r="R89" s="1790"/>
      <c r="S89" s="1791"/>
      <c r="T89" s="1791"/>
      <c r="U89" s="1791"/>
      <c r="V89" s="1791"/>
      <c r="W89" s="346">
        <f t="shared" si="74"/>
        <v>0</v>
      </c>
      <c r="X89" s="1790"/>
      <c r="Y89" s="1791"/>
      <c r="Z89" s="1791"/>
      <c r="AA89" s="1791"/>
      <c r="AB89" s="1791"/>
      <c r="AC89" s="1791"/>
      <c r="AD89" s="1791"/>
      <c r="AE89" s="1791"/>
      <c r="AF89" s="1791"/>
      <c r="AG89" s="346">
        <f t="shared" si="75"/>
        <v>0</v>
      </c>
      <c r="AH89" s="1792"/>
      <c r="AI89" s="351">
        <f t="shared" si="76"/>
        <v>0</v>
      </c>
      <c r="AJ89" s="1787"/>
      <c r="AK89" s="1788"/>
      <c r="AL89" s="1788"/>
      <c r="AM89" s="1788"/>
      <c r="AN89" s="1788"/>
      <c r="AO89" s="1788"/>
      <c r="AP89" s="346">
        <f t="shared" si="77"/>
        <v>0</v>
      </c>
      <c r="AQ89" s="1789"/>
      <c r="AR89" s="1792"/>
      <c r="AS89" s="1789"/>
      <c r="AT89" s="352">
        <f t="shared" si="67"/>
        <v>0</v>
      </c>
      <c r="AU89" s="1785"/>
      <c r="AV89" s="1793"/>
      <c r="AW89" s="1793"/>
      <c r="AX89" s="346">
        <f t="shared" si="78"/>
        <v>0</v>
      </c>
      <c r="AY89" s="1789"/>
      <c r="AZ89" s="1789"/>
      <c r="BA89" s="352">
        <f t="shared" si="68"/>
        <v>0</v>
      </c>
      <c r="BB89" s="1792"/>
      <c r="BC89" s="352">
        <f t="shared" si="69"/>
        <v>0</v>
      </c>
    </row>
    <row r="90" spans="1:56" hidden="1" outlineLevel="2">
      <c r="A90" s="1777" t="str">
        <f>Cover!C24</f>
        <v>- none -</v>
      </c>
      <c r="B90" s="1784"/>
      <c r="C90" s="1785"/>
      <c r="D90" s="1786"/>
      <c r="E90" s="1787"/>
      <c r="F90" s="1788"/>
      <c r="G90" s="1788"/>
      <c r="H90" s="1788"/>
      <c r="I90" s="1788"/>
      <c r="J90" s="1788"/>
      <c r="K90" s="1788"/>
      <c r="L90" s="1788"/>
      <c r="M90" s="346">
        <f t="shared" si="72"/>
        <v>0</v>
      </c>
      <c r="N90" s="1789"/>
      <c r="O90" s="1789"/>
      <c r="P90" s="1789"/>
      <c r="Q90" s="348">
        <f t="shared" si="73"/>
        <v>0</v>
      </c>
      <c r="R90" s="1790"/>
      <c r="S90" s="1791"/>
      <c r="T90" s="1791"/>
      <c r="U90" s="1791"/>
      <c r="V90" s="1791"/>
      <c r="W90" s="346">
        <f t="shared" si="74"/>
        <v>0</v>
      </c>
      <c r="X90" s="1790"/>
      <c r="Y90" s="1791"/>
      <c r="Z90" s="1791"/>
      <c r="AA90" s="1791"/>
      <c r="AB90" s="1791"/>
      <c r="AC90" s="1791"/>
      <c r="AD90" s="1791"/>
      <c r="AE90" s="1791"/>
      <c r="AF90" s="1791"/>
      <c r="AG90" s="346">
        <f t="shared" si="75"/>
        <v>0</v>
      </c>
      <c r="AH90" s="1792"/>
      <c r="AI90" s="351">
        <f t="shared" si="76"/>
        <v>0</v>
      </c>
      <c r="AJ90" s="1787"/>
      <c r="AK90" s="1788"/>
      <c r="AL90" s="1788"/>
      <c r="AM90" s="1788"/>
      <c r="AN90" s="1788"/>
      <c r="AO90" s="1788"/>
      <c r="AP90" s="346">
        <f t="shared" si="77"/>
        <v>0</v>
      </c>
      <c r="AQ90" s="1789"/>
      <c r="AR90" s="1792"/>
      <c r="AS90" s="1789"/>
      <c r="AT90" s="352">
        <f t="shared" si="67"/>
        <v>0</v>
      </c>
      <c r="AU90" s="1785"/>
      <c r="AV90" s="1793"/>
      <c r="AW90" s="1793"/>
      <c r="AX90" s="346">
        <f t="shared" si="78"/>
        <v>0</v>
      </c>
      <c r="AY90" s="1789"/>
      <c r="AZ90" s="1789"/>
      <c r="BA90" s="352">
        <f t="shared" si="68"/>
        <v>0</v>
      </c>
      <c r="BB90" s="1792"/>
      <c r="BC90" s="352">
        <f t="shared" si="69"/>
        <v>0</v>
      </c>
    </row>
    <row r="91" spans="1:56" hidden="1" outlineLevel="2">
      <c r="A91" s="1777" t="str">
        <f>Cover!C25</f>
        <v>- none -</v>
      </c>
      <c r="B91" s="1784"/>
      <c r="C91" s="1785"/>
      <c r="D91" s="1786"/>
      <c r="E91" s="1787"/>
      <c r="F91" s="1788"/>
      <c r="G91" s="1788"/>
      <c r="H91" s="1788"/>
      <c r="I91" s="1788"/>
      <c r="J91" s="1788"/>
      <c r="K91" s="1788"/>
      <c r="L91" s="1788"/>
      <c r="M91" s="346">
        <f t="shared" si="72"/>
        <v>0</v>
      </c>
      <c r="N91" s="1789"/>
      <c r="O91" s="1789"/>
      <c r="P91" s="1789"/>
      <c r="Q91" s="348">
        <f t="shared" si="73"/>
        <v>0</v>
      </c>
      <c r="R91" s="1790"/>
      <c r="S91" s="1791"/>
      <c r="T91" s="1791"/>
      <c r="U91" s="1791"/>
      <c r="V91" s="1791"/>
      <c r="W91" s="346">
        <f t="shared" si="74"/>
        <v>0</v>
      </c>
      <c r="X91" s="1790"/>
      <c r="Y91" s="1791"/>
      <c r="Z91" s="1791"/>
      <c r="AA91" s="1791"/>
      <c r="AB91" s="1791"/>
      <c r="AC91" s="1791"/>
      <c r="AD91" s="1791"/>
      <c r="AE91" s="1791"/>
      <c r="AF91" s="1791"/>
      <c r="AG91" s="346">
        <f t="shared" si="75"/>
        <v>0</v>
      </c>
      <c r="AH91" s="1792"/>
      <c r="AI91" s="351">
        <f t="shared" si="76"/>
        <v>0</v>
      </c>
      <c r="AJ91" s="1787"/>
      <c r="AK91" s="1788"/>
      <c r="AL91" s="1788"/>
      <c r="AM91" s="1788"/>
      <c r="AN91" s="1788"/>
      <c r="AO91" s="1788"/>
      <c r="AP91" s="346">
        <f t="shared" si="77"/>
        <v>0</v>
      </c>
      <c r="AQ91" s="1789"/>
      <c r="AR91" s="1792"/>
      <c r="AS91" s="1789"/>
      <c r="AT91" s="352">
        <f t="shared" si="67"/>
        <v>0</v>
      </c>
      <c r="AU91" s="1785"/>
      <c r="AV91" s="1793"/>
      <c r="AW91" s="1793"/>
      <c r="AX91" s="346">
        <f t="shared" si="78"/>
        <v>0</v>
      </c>
      <c r="AY91" s="1789"/>
      <c r="AZ91" s="1789"/>
      <c r="BA91" s="352">
        <f t="shared" si="68"/>
        <v>0</v>
      </c>
      <c r="BB91" s="1792"/>
      <c r="BC91" s="352">
        <f t="shared" si="69"/>
        <v>0</v>
      </c>
    </row>
    <row r="92" spans="1:56" hidden="1" outlineLevel="2">
      <c r="A92" s="1777" t="str">
        <f>Cover!C26</f>
        <v>- none -</v>
      </c>
      <c r="B92" s="1784"/>
      <c r="C92" s="1785"/>
      <c r="D92" s="1786"/>
      <c r="E92" s="1787"/>
      <c r="F92" s="1788"/>
      <c r="G92" s="1788"/>
      <c r="H92" s="1788"/>
      <c r="I92" s="1788"/>
      <c r="J92" s="1788"/>
      <c r="K92" s="1788"/>
      <c r="L92" s="1788"/>
      <c r="M92" s="346">
        <f t="shared" si="72"/>
        <v>0</v>
      </c>
      <c r="N92" s="1789"/>
      <c r="O92" s="1789"/>
      <c r="P92" s="1789"/>
      <c r="Q92" s="348">
        <f t="shared" si="73"/>
        <v>0</v>
      </c>
      <c r="R92" s="1790"/>
      <c r="S92" s="1791"/>
      <c r="T92" s="1791"/>
      <c r="U92" s="1791"/>
      <c r="V92" s="1791"/>
      <c r="W92" s="346">
        <f t="shared" si="74"/>
        <v>0</v>
      </c>
      <c r="X92" s="1790"/>
      <c r="Y92" s="1791"/>
      <c r="Z92" s="1791"/>
      <c r="AA92" s="1791"/>
      <c r="AB92" s="1791"/>
      <c r="AC92" s="1791"/>
      <c r="AD92" s="1791"/>
      <c r="AE92" s="1791"/>
      <c r="AF92" s="1791"/>
      <c r="AG92" s="346">
        <f t="shared" si="75"/>
        <v>0</v>
      </c>
      <c r="AH92" s="1792"/>
      <c r="AI92" s="351">
        <f t="shared" si="76"/>
        <v>0</v>
      </c>
      <c r="AJ92" s="1787"/>
      <c r="AK92" s="1788"/>
      <c r="AL92" s="1788"/>
      <c r="AM92" s="1788"/>
      <c r="AN92" s="1788"/>
      <c r="AO92" s="1788"/>
      <c r="AP92" s="346">
        <f t="shared" si="77"/>
        <v>0</v>
      </c>
      <c r="AQ92" s="1789"/>
      <c r="AR92" s="1792"/>
      <c r="AS92" s="1789"/>
      <c r="AT92" s="352">
        <f t="shared" si="67"/>
        <v>0</v>
      </c>
      <c r="AU92" s="1785"/>
      <c r="AV92" s="1793"/>
      <c r="AW92" s="1793"/>
      <c r="AX92" s="346">
        <f t="shared" si="78"/>
        <v>0</v>
      </c>
      <c r="AY92" s="1789"/>
      <c r="AZ92" s="1789"/>
      <c r="BA92" s="352">
        <f t="shared" si="68"/>
        <v>0</v>
      </c>
      <c r="BB92" s="1792"/>
      <c r="BC92" s="352">
        <f t="shared" si="69"/>
        <v>0</v>
      </c>
    </row>
    <row r="93" spans="1:56" hidden="1" outlineLevel="2">
      <c r="A93" s="1777" t="str">
        <f>Cover!C27</f>
        <v>- none -</v>
      </c>
      <c r="B93" s="1784"/>
      <c r="C93" s="1785"/>
      <c r="D93" s="1786"/>
      <c r="E93" s="1787"/>
      <c r="F93" s="1788"/>
      <c r="G93" s="1788"/>
      <c r="H93" s="1788"/>
      <c r="I93" s="1788"/>
      <c r="J93" s="1788"/>
      <c r="K93" s="1788"/>
      <c r="L93" s="1788"/>
      <c r="M93" s="346">
        <f t="shared" si="72"/>
        <v>0</v>
      </c>
      <c r="N93" s="1789"/>
      <c r="O93" s="1789"/>
      <c r="P93" s="1789"/>
      <c r="Q93" s="348">
        <f t="shared" si="73"/>
        <v>0</v>
      </c>
      <c r="R93" s="1790"/>
      <c r="S93" s="1791"/>
      <c r="T93" s="1791"/>
      <c r="U93" s="1791"/>
      <c r="V93" s="1791"/>
      <c r="W93" s="346">
        <f t="shared" si="74"/>
        <v>0</v>
      </c>
      <c r="X93" s="1790"/>
      <c r="Y93" s="1791"/>
      <c r="Z93" s="1791"/>
      <c r="AA93" s="1791"/>
      <c r="AB93" s="1791"/>
      <c r="AC93" s="1791"/>
      <c r="AD93" s="1791"/>
      <c r="AE93" s="1791"/>
      <c r="AF93" s="1791"/>
      <c r="AG93" s="346">
        <f t="shared" si="75"/>
        <v>0</v>
      </c>
      <c r="AH93" s="1792"/>
      <c r="AI93" s="351">
        <f t="shared" si="76"/>
        <v>0</v>
      </c>
      <c r="AJ93" s="1787"/>
      <c r="AK93" s="1788"/>
      <c r="AL93" s="1788"/>
      <c r="AM93" s="1788"/>
      <c r="AN93" s="1788"/>
      <c r="AO93" s="1788"/>
      <c r="AP93" s="346">
        <f t="shared" si="77"/>
        <v>0</v>
      </c>
      <c r="AQ93" s="1789"/>
      <c r="AR93" s="1792"/>
      <c r="AS93" s="1789"/>
      <c r="AT93" s="352">
        <f t="shared" si="67"/>
        <v>0</v>
      </c>
      <c r="AU93" s="1785"/>
      <c r="AV93" s="1793"/>
      <c r="AW93" s="1793"/>
      <c r="AX93" s="346">
        <f t="shared" si="78"/>
        <v>0</v>
      </c>
      <c r="AY93" s="1789"/>
      <c r="AZ93" s="1789"/>
      <c r="BA93" s="352">
        <f t="shared" si="68"/>
        <v>0</v>
      </c>
      <c r="BB93" s="1792"/>
      <c r="BC93" s="352">
        <f t="shared" si="69"/>
        <v>0</v>
      </c>
    </row>
    <row r="94" spans="1:56" hidden="1" outlineLevel="2">
      <c r="A94" s="1777" t="str">
        <f>Cover!C28</f>
        <v>- none -</v>
      </c>
      <c r="B94" s="1784"/>
      <c r="C94" s="1785"/>
      <c r="D94" s="1786"/>
      <c r="E94" s="1787"/>
      <c r="F94" s="1788"/>
      <c r="G94" s="1788"/>
      <c r="H94" s="1788"/>
      <c r="I94" s="1788"/>
      <c r="J94" s="1788"/>
      <c r="K94" s="1788"/>
      <c r="L94" s="1788"/>
      <c r="M94" s="346">
        <f t="shared" si="72"/>
        <v>0</v>
      </c>
      <c r="N94" s="1789"/>
      <c r="O94" s="1789"/>
      <c r="P94" s="1789"/>
      <c r="Q94" s="348">
        <f t="shared" si="73"/>
        <v>0</v>
      </c>
      <c r="R94" s="1790"/>
      <c r="S94" s="1791"/>
      <c r="T94" s="1791"/>
      <c r="U94" s="1791"/>
      <c r="V94" s="1791"/>
      <c r="W94" s="346">
        <f t="shared" si="74"/>
        <v>0</v>
      </c>
      <c r="X94" s="1790"/>
      <c r="Y94" s="1791"/>
      <c r="Z94" s="1791"/>
      <c r="AA94" s="1791"/>
      <c r="AB94" s="1791"/>
      <c r="AC94" s="1791"/>
      <c r="AD94" s="1791"/>
      <c r="AE94" s="1791"/>
      <c r="AF94" s="1791"/>
      <c r="AG94" s="346">
        <f t="shared" si="75"/>
        <v>0</v>
      </c>
      <c r="AH94" s="1792"/>
      <c r="AI94" s="351">
        <f t="shared" si="76"/>
        <v>0</v>
      </c>
      <c r="AJ94" s="1787"/>
      <c r="AK94" s="1788"/>
      <c r="AL94" s="1788"/>
      <c r="AM94" s="1788"/>
      <c r="AN94" s="1788"/>
      <c r="AO94" s="1788"/>
      <c r="AP94" s="346">
        <f t="shared" si="77"/>
        <v>0</v>
      </c>
      <c r="AQ94" s="1789"/>
      <c r="AR94" s="1792"/>
      <c r="AS94" s="1789"/>
      <c r="AT94" s="352">
        <f t="shared" si="67"/>
        <v>0</v>
      </c>
      <c r="AU94" s="1785"/>
      <c r="AV94" s="1793"/>
      <c r="AW94" s="1793"/>
      <c r="AX94" s="346">
        <f t="shared" si="78"/>
        <v>0</v>
      </c>
      <c r="AY94" s="1789"/>
      <c r="AZ94" s="1789"/>
      <c r="BA94" s="352">
        <f t="shared" si="68"/>
        <v>0</v>
      </c>
      <c r="BB94" s="1792"/>
      <c r="BC94" s="352">
        <f t="shared" si="69"/>
        <v>0</v>
      </c>
      <c r="BD94" s="498"/>
    </row>
    <row r="95" spans="1:56" hidden="1" outlineLevel="2">
      <c r="A95" s="1777" t="str">
        <f>Cover!C29</f>
        <v>- none -</v>
      </c>
      <c r="B95" s="1784"/>
      <c r="C95" s="1785"/>
      <c r="D95" s="1786"/>
      <c r="E95" s="1787"/>
      <c r="F95" s="1788"/>
      <c r="G95" s="1788"/>
      <c r="H95" s="1788"/>
      <c r="I95" s="1788"/>
      <c r="J95" s="1788"/>
      <c r="K95" s="1788"/>
      <c r="L95" s="1788"/>
      <c r="M95" s="346">
        <f t="shared" si="72"/>
        <v>0</v>
      </c>
      <c r="N95" s="1789"/>
      <c r="O95" s="1789"/>
      <c r="P95" s="1789"/>
      <c r="Q95" s="348">
        <f t="shared" si="73"/>
        <v>0</v>
      </c>
      <c r="R95" s="1790"/>
      <c r="S95" s="1791"/>
      <c r="T95" s="1791"/>
      <c r="U95" s="1791"/>
      <c r="V95" s="1791"/>
      <c r="W95" s="346">
        <f t="shared" si="74"/>
        <v>0</v>
      </c>
      <c r="X95" s="1790"/>
      <c r="Y95" s="1791"/>
      <c r="Z95" s="1791"/>
      <c r="AA95" s="1791"/>
      <c r="AB95" s="1791"/>
      <c r="AC95" s="1791"/>
      <c r="AD95" s="1791"/>
      <c r="AE95" s="1791"/>
      <c r="AF95" s="1791"/>
      <c r="AG95" s="346">
        <f t="shared" si="75"/>
        <v>0</v>
      </c>
      <c r="AH95" s="1792"/>
      <c r="AI95" s="351">
        <f t="shared" si="76"/>
        <v>0</v>
      </c>
      <c r="AJ95" s="1787"/>
      <c r="AK95" s="1788"/>
      <c r="AL95" s="1788"/>
      <c r="AM95" s="1788"/>
      <c r="AN95" s="1788"/>
      <c r="AO95" s="1788"/>
      <c r="AP95" s="346">
        <f t="shared" si="77"/>
        <v>0</v>
      </c>
      <c r="AQ95" s="1789"/>
      <c r="AR95" s="1792"/>
      <c r="AS95" s="1789"/>
      <c r="AT95" s="352">
        <f t="shared" si="67"/>
        <v>0</v>
      </c>
      <c r="AU95" s="1785"/>
      <c r="AV95" s="1793"/>
      <c r="AW95" s="1793"/>
      <c r="AX95" s="346">
        <f t="shared" si="78"/>
        <v>0</v>
      </c>
      <c r="AY95" s="1789"/>
      <c r="AZ95" s="1789"/>
      <c r="BA95" s="352">
        <f t="shared" si="68"/>
        <v>0</v>
      </c>
      <c r="BB95" s="1792"/>
      <c r="BC95" s="352">
        <f t="shared" si="69"/>
        <v>0</v>
      </c>
      <c r="BD95" s="499"/>
    </row>
    <row r="96" spans="1:56" hidden="1" outlineLevel="2">
      <c r="A96" s="1777" t="str">
        <f>Cover!C30</f>
        <v>- none -</v>
      </c>
      <c r="B96" s="1784"/>
      <c r="C96" s="1785"/>
      <c r="D96" s="1786"/>
      <c r="E96" s="1787"/>
      <c r="F96" s="1788"/>
      <c r="G96" s="1788"/>
      <c r="H96" s="1788"/>
      <c r="I96" s="1788"/>
      <c r="J96" s="1788"/>
      <c r="K96" s="1788"/>
      <c r="L96" s="1788"/>
      <c r="M96" s="346">
        <f t="shared" si="72"/>
        <v>0</v>
      </c>
      <c r="N96" s="1789"/>
      <c r="O96" s="1789"/>
      <c r="P96" s="1789"/>
      <c r="Q96" s="348">
        <f t="shared" si="73"/>
        <v>0</v>
      </c>
      <c r="R96" s="1790"/>
      <c r="S96" s="1791"/>
      <c r="T96" s="1791"/>
      <c r="U96" s="1791"/>
      <c r="V96" s="1791"/>
      <c r="W96" s="346">
        <f t="shared" si="74"/>
        <v>0</v>
      </c>
      <c r="X96" s="1790"/>
      <c r="Y96" s="1791"/>
      <c r="Z96" s="1791"/>
      <c r="AA96" s="1791"/>
      <c r="AB96" s="1791"/>
      <c r="AC96" s="1791"/>
      <c r="AD96" s="1791"/>
      <c r="AE96" s="1791"/>
      <c r="AF96" s="1791"/>
      <c r="AG96" s="346">
        <f t="shared" si="75"/>
        <v>0</v>
      </c>
      <c r="AH96" s="1792"/>
      <c r="AI96" s="351">
        <f t="shared" si="76"/>
        <v>0</v>
      </c>
      <c r="AJ96" s="1787"/>
      <c r="AK96" s="1788"/>
      <c r="AL96" s="1788"/>
      <c r="AM96" s="1788"/>
      <c r="AN96" s="1788"/>
      <c r="AO96" s="1788"/>
      <c r="AP96" s="346">
        <f t="shared" si="77"/>
        <v>0</v>
      </c>
      <c r="AQ96" s="1789"/>
      <c r="AR96" s="1792"/>
      <c r="AS96" s="1789"/>
      <c r="AT96" s="352">
        <f t="shared" si="67"/>
        <v>0</v>
      </c>
      <c r="AU96" s="1785"/>
      <c r="AV96" s="1793"/>
      <c r="AW96" s="1793"/>
      <c r="AX96" s="346">
        <f t="shared" si="78"/>
        <v>0</v>
      </c>
      <c r="AY96" s="1789"/>
      <c r="AZ96" s="1789"/>
      <c r="BA96" s="352">
        <f t="shared" si="68"/>
        <v>0</v>
      </c>
      <c r="BB96" s="1792"/>
      <c r="BC96" s="352">
        <f t="shared" si="69"/>
        <v>0</v>
      </c>
      <c r="BD96" s="498"/>
    </row>
    <row r="97" spans="1:56" hidden="1" outlineLevel="2">
      <c r="A97" s="1777" t="str">
        <f>Cover!C31</f>
        <v>- none -</v>
      </c>
      <c r="B97" s="1784"/>
      <c r="C97" s="1785"/>
      <c r="D97" s="1786"/>
      <c r="E97" s="1787"/>
      <c r="F97" s="1788"/>
      <c r="G97" s="1788"/>
      <c r="H97" s="1788"/>
      <c r="I97" s="1788"/>
      <c r="J97" s="1788"/>
      <c r="K97" s="1788"/>
      <c r="L97" s="1788"/>
      <c r="M97" s="346">
        <f t="shared" si="72"/>
        <v>0</v>
      </c>
      <c r="N97" s="1789"/>
      <c r="O97" s="1789"/>
      <c r="P97" s="1789"/>
      <c r="Q97" s="348">
        <f t="shared" si="73"/>
        <v>0</v>
      </c>
      <c r="R97" s="1790"/>
      <c r="S97" s="1791"/>
      <c r="T97" s="1791"/>
      <c r="U97" s="1791"/>
      <c r="V97" s="1791"/>
      <c r="W97" s="346">
        <f t="shared" si="74"/>
        <v>0</v>
      </c>
      <c r="X97" s="1790"/>
      <c r="Y97" s="1791"/>
      <c r="Z97" s="1791"/>
      <c r="AA97" s="1791"/>
      <c r="AB97" s="1791"/>
      <c r="AC97" s="1791"/>
      <c r="AD97" s="1791"/>
      <c r="AE97" s="1791"/>
      <c r="AF97" s="1791"/>
      <c r="AG97" s="346">
        <f t="shared" si="75"/>
        <v>0</v>
      </c>
      <c r="AH97" s="1792"/>
      <c r="AI97" s="351">
        <f t="shared" si="76"/>
        <v>0</v>
      </c>
      <c r="AJ97" s="1787"/>
      <c r="AK97" s="1788"/>
      <c r="AL97" s="1788"/>
      <c r="AM97" s="1788"/>
      <c r="AN97" s="1788"/>
      <c r="AO97" s="1788"/>
      <c r="AP97" s="346">
        <f t="shared" si="77"/>
        <v>0</v>
      </c>
      <c r="AQ97" s="1789"/>
      <c r="AR97" s="1792"/>
      <c r="AS97" s="1789"/>
      <c r="AT97" s="352">
        <f t="shared" si="67"/>
        <v>0</v>
      </c>
      <c r="AU97" s="1785"/>
      <c r="AV97" s="1793"/>
      <c r="AW97" s="1793"/>
      <c r="AX97" s="346">
        <f t="shared" si="78"/>
        <v>0</v>
      </c>
      <c r="AY97" s="1789"/>
      <c r="AZ97" s="1789"/>
      <c r="BA97" s="352">
        <f t="shared" si="68"/>
        <v>0</v>
      </c>
      <c r="BB97" s="1792"/>
      <c r="BC97" s="352">
        <f t="shared" si="69"/>
        <v>0</v>
      </c>
      <c r="BD97" s="498"/>
    </row>
    <row r="98" spans="1:56" hidden="1" outlineLevel="2">
      <c r="A98" s="1777" t="str">
        <f>Cover!C32</f>
        <v>- none -</v>
      </c>
      <c r="B98" s="1784"/>
      <c r="C98" s="1785"/>
      <c r="D98" s="1786"/>
      <c r="E98" s="1787"/>
      <c r="F98" s="1788"/>
      <c r="G98" s="1788"/>
      <c r="H98" s="1788"/>
      <c r="I98" s="1788"/>
      <c r="J98" s="1788"/>
      <c r="K98" s="1788"/>
      <c r="L98" s="1788"/>
      <c r="M98" s="346">
        <f t="shared" si="72"/>
        <v>0</v>
      </c>
      <c r="N98" s="1789"/>
      <c r="O98" s="1789"/>
      <c r="P98" s="1789"/>
      <c r="Q98" s="348">
        <f t="shared" si="73"/>
        <v>0</v>
      </c>
      <c r="R98" s="1790"/>
      <c r="S98" s="1791"/>
      <c r="T98" s="1791"/>
      <c r="U98" s="1791"/>
      <c r="V98" s="1791"/>
      <c r="W98" s="346">
        <f t="shared" si="74"/>
        <v>0</v>
      </c>
      <c r="X98" s="1790"/>
      <c r="Y98" s="1791"/>
      <c r="Z98" s="1791"/>
      <c r="AA98" s="1791"/>
      <c r="AB98" s="1791"/>
      <c r="AC98" s="1791"/>
      <c r="AD98" s="1791"/>
      <c r="AE98" s="1791"/>
      <c r="AF98" s="1791"/>
      <c r="AG98" s="346">
        <f t="shared" si="75"/>
        <v>0</v>
      </c>
      <c r="AH98" s="1792"/>
      <c r="AI98" s="351">
        <f t="shared" si="76"/>
        <v>0</v>
      </c>
      <c r="AJ98" s="1787"/>
      <c r="AK98" s="1788"/>
      <c r="AL98" s="1788"/>
      <c r="AM98" s="1788"/>
      <c r="AN98" s="1788"/>
      <c r="AO98" s="1788"/>
      <c r="AP98" s="346">
        <f t="shared" si="77"/>
        <v>0</v>
      </c>
      <c r="AQ98" s="1789"/>
      <c r="AR98" s="1792"/>
      <c r="AS98" s="1789"/>
      <c r="AT98" s="352">
        <f t="shared" si="67"/>
        <v>0</v>
      </c>
      <c r="AU98" s="1785"/>
      <c r="AV98" s="1793"/>
      <c r="AW98" s="1793"/>
      <c r="AX98" s="346">
        <f t="shared" si="78"/>
        <v>0</v>
      </c>
      <c r="AY98" s="1789"/>
      <c r="AZ98" s="1789"/>
      <c r="BA98" s="352">
        <f t="shared" si="68"/>
        <v>0</v>
      </c>
      <c r="BB98" s="1792"/>
      <c r="BC98" s="352">
        <f t="shared" si="69"/>
        <v>0</v>
      </c>
      <c r="BD98" s="498"/>
    </row>
    <row r="99" spans="1:56" hidden="1" outlineLevel="2">
      <c r="A99" s="1777" t="str">
        <f>Cover!C33</f>
        <v>- none -</v>
      </c>
      <c r="B99" s="1784"/>
      <c r="C99" s="1785"/>
      <c r="D99" s="1786"/>
      <c r="E99" s="1787"/>
      <c r="F99" s="1788"/>
      <c r="G99" s="1788"/>
      <c r="H99" s="1788"/>
      <c r="I99" s="1788"/>
      <c r="J99" s="1788"/>
      <c r="K99" s="1788"/>
      <c r="L99" s="1788"/>
      <c r="M99" s="346">
        <f t="shared" si="72"/>
        <v>0</v>
      </c>
      <c r="N99" s="1789"/>
      <c r="O99" s="1789"/>
      <c r="P99" s="1789"/>
      <c r="Q99" s="348">
        <f t="shared" si="73"/>
        <v>0</v>
      </c>
      <c r="R99" s="1790"/>
      <c r="S99" s="1791"/>
      <c r="T99" s="1791"/>
      <c r="U99" s="1791"/>
      <c r="V99" s="1791"/>
      <c r="W99" s="346">
        <f t="shared" si="74"/>
        <v>0</v>
      </c>
      <c r="X99" s="1790"/>
      <c r="Y99" s="1791"/>
      <c r="Z99" s="1791"/>
      <c r="AA99" s="1791"/>
      <c r="AB99" s="1791"/>
      <c r="AC99" s="1791"/>
      <c r="AD99" s="1791"/>
      <c r="AE99" s="1791"/>
      <c r="AF99" s="1791"/>
      <c r="AG99" s="346">
        <f t="shared" si="75"/>
        <v>0</v>
      </c>
      <c r="AH99" s="1792"/>
      <c r="AI99" s="351">
        <f t="shared" si="76"/>
        <v>0</v>
      </c>
      <c r="AJ99" s="1787"/>
      <c r="AK99" s="1788"/>
      <c r="AL99" s="1788"/>
      <c r="AM99" s="1788"/>
      <c r="AN99" s="1788"/>
      <c r="AO99" s="1788"/>
      <c r="AP99" s="346">
        <f t="shared" si="77"/>
        <v>0</v>
      </c>
      <c r="AQ99" s="1789"/>
      <c r="AR99" s="1792"/>
      <c r="AS99" s="1789"/>
      <c r="AT99" s="352">
        <f t="shared" si="67"/>
        <v>0</v>
      </c>
      <c r="AU99" s="1785"/>
      <c r="AV99" s="1793"/>
      <c r="AW99" s="1793"/>
      <c r="AX99" s="346">
        <f t="shared" si="78"/>
        <v>0</v>
      </c>
      <c r="AY99" s="1789"/>
      <c r="AZ99" s="1789"/>
      <c r="BA99" s="352">
        <f t="shared" si="68"/>
        <v>0</v>
      </c>
      <c r="BB99" s="1792"/>
      <c r="BC99" s="352">
        <f t="shared" si="69"/>
        <v>0</v>
      </c>
      <c r="BD99" s="498"/>
    </row>
    <row r="100" spans="1:56" hidden="1" outlineLevel="2">
      <c r="A100" s="1777" t="str">
        <f>Cover!C34</f>
        <v>- none -</v>
      </c>
      <c r="B100" s="1784"/>
      <c r="C100" s="1785"/>
      <c r="D100" s="1786"/>
      <c r="E100" s="1787"/>
      <c r="F100" s="1788"/>
      <c r="G100" s="1788"/>
      <c r="H100" s="1788"/>
      <c r="I100" s="1788"/>
      <c r="J100" s="1788"/>
      <c r="K100" s="1788"/>
      <c r="L100" s="1788"/>
      <c r="M100" s="346">
        <f t="shared" si="72"/>
        <v>0</v>
      </c>
      <c r="N100" s="1789"/>
      <c r="O100" s="1789"/>
      <c r="P100" s="1789"/>
      <c r="Q100" s="348">
        <f t="shared" si="73"/>
        <v>0</v>
      </c>
      <c r="R100" s="1790"/>
      <c r="S100" s="1791"/>
      <c r="T100" s="1791"/>
      <c r="U100" s="1791"/>
      <c r="V100" s="1791"/>
      <c r="W100" s="346">
        <f t="shared" si="74"/>
        <v>0</v>
      </c>
      <c r="X100" s="1790"/>
      <c r="Y100" s="1791"/>
      <c r="Z100" s="1791"/>
      <c r="AA100" s="1791"/>
      <c r="AB100" s="1791"/>
      <c r="AC100" s="1791"/>
      <c r="AD100" s="1791"/>
      <c r="AE100" s="1791"/>
      <c r="AF100" s="1791"/>
      <c r="AG100" s="346">
        <f t="shared" si="75"/>
        <v>0</v>
      </c>
      <c r="AH100" s="1792"/>
      <c r="AI100" s="351">
        <f t="shared" si="76"/>
        <v>0</v>
      </c>
      <c r="AJ100" s="1787"/>
      <c r="AK100" s="1788"/>
      <c r="AL100" s="1788"/>
      <c r="AM100" s="1788"/>
      <c r="AN100" s="1788"/>
      <c r="AO100" s="1788"/>
      <c r="AP100" s="346">
        <f t="shared" si="77"/>
        <v>0</v>
      </c>
      <c r="AQ100" s="1789"/>
      <c r="AR100" s="1792"/>
      <c r="AS100" s="1789"/>
      <c r="AT100" s="352">
        <f t="shared" si="67"/>
        <v>0</v>
      </c>
      <c r="AU100" s="1785"/>
      <c r="AV100" s="1793"/>
      <c r="AW100" s="1793"/>
      <c r="AX100" s="346">
        <f t="shared" si="78"/>
        <v>0</v>
      </c>
      <c r="AY100" s="1789"/>
      <c r="AZ100" s="1789"/>
      <c r="BA100" s="352">
        <f t="shared" si="68"/>
        <v>0</v>
      </c>
      <c r="BB100" s="1792"/>
      <c r="BC100" s="352">
        <f t="shared" si="69"/>
        <v>0</v>
      </c>
      <c r="BD100" s="498"/>
    </row>
    <row r="101" spans="1:56" hidden="1" outlineLevel="2">
      <c r="A101" s="1777" t="str">
        <f>Cover!C35</f>
        <v>- none -</v>
      </c>
      <c r="B101" s="1784"/>
      <c r="C101" s="1785"/>
      <c r="D101" s="1786"/>
      <c r="E101" s="1787"/>
      <c r="F101" s="1788"/>
      <c r="G101" s="1788"/>
      <c r="H101" s="1788"/>
      <c r="I101" s="1788"/>
      <c r="J101" s="1788"/>
      <c r="K101" s="1788"/>
      <c r="L101" s="1788"/>
      <c r="M101" s="346">
        <f t="shared" si="72"/>
        <v>0</v>
      </c>
      <c r="N101" s="1789"/>
      <c r="O101" s="1789"/>
      <c r="P101" s="1789"/>
      <c r="Q101" s="348">
        <f t="shared" si="73"/>
        <v>0</v>
      </c>
      <c r="R101" s="1790"/>
      <c r="S101" s="1791"/>
      <c r="T101" s="1791"/>
      <c r="U101" s="1791"/>
      <c r="V101" s="1791"/>
      <c r="W101" s="346">
        <f t="shared" si="74"/>
        <v>0</v>
      </c>
      <c r="X101" s="1790"/>
      <c r="Y101" s="1791"/>
      <c r="Z101" s="1791"/>
      <c r="AA101" s="1791"/>
      <c r="AB101" s="1791"/>
      <c r="AC101" s="1791"/>
      <c r="AD101" s="1791"/>
      <c r="AE101" s="1791"/>
      <c r="AF101" s="1791"/>
      <c r="AG101" s="346">
        <f t="shared" si="75"/>
        <v>0</v>
      </c>
      <c r="AH101" s="1792"/>
      <c r="AI101" s="351">
        <f t="shared" si="76"/>
        <v>0</v>
      </c>
      <c r="AJ101" s="1787"/>
      <c r="AK101" s="1788"/>
      <c r="AL101" s="1788"/>
      <c r="AM101" s="1788"/>
      <c r="AN101" s="1788"/>
      <c r="AO101" s="1788"/>
      <c r="AP101" s="346">
        <f t="shared" si="77"/>
        <v>0</v>
      </c>
      <c r="AQ101" s="1789"/>
      <c r="AR101" s="1792"/>
      <c r="AS101" s="1789"/>
      <c r="AT101" s="352">
        <f t="shared" si="67"/>
        <v>0</v>
      </c>
      <c r="AU101" s="1785"/>
      <c r="AV101" s="1793"/>
      <c r="AW101" s="1793"/>
      <c r="AX101" s="346">
        <f t="shared" si="78"/>
        <v>0</v>
      </c>
      <c r="AY101" s="1789"/>
      <c r="AZ101" s="1789"/>
      <c r="BA101" s="352">
        <f t="shared" si="68"/>
        <v>0</v>
      </c>
      <c r="BB101" s="1792"/>
      <c r="BC101" s="352">
        <f t="shared" si="69"/>
        <v>0</v>
      </c>
      <c r="BD101" s="498"/>
    </row>
    <row r="102" spans="1:56" collapsed="1">
      <c r="B102" s="506"/>
      <c r="C102" s="502"/>
      <c r="D102" s="503"/>
      <c r="E102" s="501"/>
      <c r="F102" s="502"/>
      <c r="G102" s="502"/>
      <c r="H102" s="502"/>
      <c r="I102" s="502"/>
      <c r="J102" s="502"/>
      <c r="K102" s="502"/>
      <c r="L102" s="502"/>
      <c r="M102" s="500"/>
      <c r="N102" s="504"/>
      <c r="O102" s="504"/>
      <c r="P102" s="504"/>
      <c r="Q102" s="503"/>
      <c r="R102" s="501"/>
      <c r="S102" s="502"/>
      <c r="T102" s="502"/>
      <c r="U102" s="505"/>
      <c r="V102" s="502"/>
      <c r="W102" s="500"/>
      <c r="X102" s="501"/>
      <c r="Y102" s="502"/>
      <c r="Z102" s="502"/>
      <c r="AA102" s="502"/>
      <c r="AB102" s="502"/>
      <c r="AC102" s="502"/>
      <c r="AD102" s="502"/>
      <c r="AE102" s="502"/>
      <c r="AF102" s="502"/>
      <c r="AG102" s="500"/>
      <c r="AH102" s="508"/>
      <c r="AI102" s="504"/>
      <c r="AJ102" s="501"/>
      <c r="AK102" s="502"/>
      <c r="AL102" s="502"/>
      <c r="AM102" s="502"/>
      <c r="AN102" s="502"/>
      <c r="AO102" s="502"/>
      <c r="AP102" s="500"/>
      <c r="AQ102" s="504"/>
      <c r="AR102" s="508"/>
      <c r="AS102" s="504"/>
      <c r="AT102" s="507"/>
      <c r="AU102" s="502"/>
      <c r="AV102" s="505"/>
      <c r="AW102" s="505"/>
      <c r="AX102" s="500"/>
      <c r="AY102" s="504"/>
      <c r="AZ102" s="504"/>
      <c r="BA102" s="507"/>
      <c r="BB102" s="508"/>
      <c r="BC102" s="507"/>
    </row>
    <row r="103" spans="1:56">
      <c r="A103" s="535" t="s">
        <v>1556</v>
      </c>
      <c r="B103" s="1450">
        <f t="shared" ref="B103:AS103" si="79">SUM(B85:B86)</f>
        <v>0</v>
      </c>
      <c r="C103" s="368">
        <f t="shared" si="79"/>
        <v>0</v>
      </c>
      <c r="D103" s="1449">
        <f t="shared" si="79"/>
        <v>0</v>
      </c>
      <c r="E103" s="370">
        <f t="shared" si="79"/>
        <v>0</v>
      </c>
      <c r="F103" s="368">
        <f t="shared" si="79"/>
        <v>0</v>
      </c>
      <c r="G103" s="368">
        <f t="shared" si="79"/>
        <v>0</v>
      </c>
      <c r="H103" s="368">
        <f t="shared" si="79"/>
        <v>0</v>
      </c>
      <c r="I103" s="368">
        <f t="shared" si="79"/>
        <v>0</v>
      </c>
      <c r="J103" s="368">
        <f t="shared" si="79"/>
        <v>0</v>
      </c>
      <c r="K103" s="368">
        <f t="shared" si="79"/>
        <v>0</v>
      </c>
      <c r="L103" s="368">
        <f t="shared" si="79"/>
        <v>0</v>
      </c>
      <c r="M103" s="362">
        <f t="shared" si="79"/>
        <v>0</v>
      </c>
      <c r="N103" s="365">
        <f t="shared" si="79"/>
        <v>0</v>
      </c>
      <c r="O103" s="365">
        <f t="shared" si="79"/>
        <v>0</v>
      </c>
      <c r="P103" s="365">
        <f t="shared" si="79"/>
        <v>0</v>
      </c>
      <c r="Q103" s="348">
        <f t="shared" si="79"/>
        <v>0</v>
      </c>
      <c r="R103" s="370">
        <f t="shared" si="79"/>
        <v>0</v>
      </c>
      <c r="S103" s="368">
        <f t="shared" si="79"/>
        <v>0</v>
      </c>
      <c r="T103" s="368">
        <f t="shared" si="79"/>
        <v>0</v>
      </c>
      <c r="U103" s="368">
        <f t="shared" si="79"/>
        <v>0</v>
      </c>
      <c r="V103" s="368">
        <f t="shared" si="79"/>
        <v>0</v>
      </c>
      <c r="W103" s="362">
        <f t="shared" si="79"/>
        <v>0</v>
      </c>
      <c r="X103" s="370">
        <f t="shared" si="79"/>
        <v>0</v>
      </c>
      <c r="Y103" s="368">
        <f>SUM(Y85:Y86)</f>
        <v>0</v>
      </c>
      <c r="Z103" s="368">
        <f t="shared" si="79"/>
        <v>0</v>
      </c>
      <c r="AA103" s="368">
        <f t="shared" si="79"/>
        <v>0</v>
      </c>
      <c r="AB103" s="368">
        <f t="shared" si="79"/>
        <v>0</v>
      </c>
      <c r="AC103" s="368">
        <f t="shared" si="79"/>
        <v>0</v>
      </c>
      <c r="AD103" s="368">
        <f t="shared" si="79"/>
        <v>0</v>
      </c>
      <c r="AE103" s="368">
        <f t="shared" si="79"/>
        <v>0</v>
      </c>
      <c r="AF103" s="368">
        <f t="shared" si="79"/>
        <v>0</v>
      </c>
      <c r="AG103" s="362">
        <f t="shared" si="79"/>
        <v>0</v>
      </c>
      <c r="AH103" s="370">
        <f t="shared" si="79"/>
        <v>0</v>
      </c>
      <c r="AI103" s="351">
        <f t="shared" si="79"/>
        <v>0</v>
      </c>
      <c r="AJ103" s="370">
        <f t="shared" si="79"/>
        <v>0</v>
      </c>
      <c r="AK103" s="368">
        <f t="shared" si="79"/>
        <v>0</v>
      </c>
      <c r="AL103" s="368">
        <f t="shared" si="79"/>
        <v>0</v>
      </c>
      <c r="AM103" s="368">
        <f t="shared" si="79"/>
        <v>0</v>
      </c>
      <c r="AN103" s="368">
        <f t="shared" si="79"/>
        <v>0</v>
      </c>
      <c r="AO103" s="368">
        <f t="shared" si="79"/>
        <v>0</v>
      </c>
      <c r="AP103" s="362">
        <f t="shared" si="79"/>
        <v>0</v>
      </c>
      <c r="AQ103" s="365">
        <f t="shared" si="79"/>
        <v>0</v>
      </c>
      <c r="AR103" s="370">
        <f t="shared" si="79"/>
        <v>0</v>
      </c>
      <c r="AS103" s="365">
        <f t="shared" si="79"/>
        <v>0</v>
      </c>
      <c r="AT103" s="352">
        <f>AI103+AP103+AQ103+AR103+AS103</f>
        <v>0</v>
      </c>
      <c r="AU103" s="368">
        <f>SUM(AU85:AU86)</f>
        <v>0</v>
      </c>
      <c r="AV103" s="369">
        <f>SUM(AV85:AV86)</f>
        <v>0</v>
      </c>
      <c r="AW103" s="369">
        <f>SUM(AW85:AW86)</f>
        <v>0</v>
      </c>
      <c r="AX103" s="346">
        <f>SUM(AU103:AW103)</f>
        <v>0</v>
      </c>
      <c r="AY103" s="365">
        <f>SUM(AY85:AY86)</f>
        <v>0</v>
      </c>
      <c r="AZ103" s="365">
        <f>SUM(AZ85:AZ86)</f>
        <v>0</v>
      </c>
      <c r="BA103" s="352">
        <f>AX103+AY103+AZ103</f>
        <v>0</v>
      </c>
      <c r="BB103" s="370">
        <f>SUM(BB85:BB86)</f>
        <v>0</v>
      </c>
      <c r="BC103" s="352">
        <f>BA103+AT103+BB103</f>
        <v>0</v>
      </c>
    </row>
    <row r="104" spans="1:56">
      <c r="A104" s="536" t="s">
        <v>445</v>
      </c>
      <c r="B104" s="1452">
        <f t="shared" ref="B104:BC104" si="80">B82-B103</f>
        <v>0</v>
      </c>
      <c r="C104" s="530">
        <f t="shared" si="80"/>
        <v>0</v>
      </c>
      <c r="D104" s="533">
        <f t="shared" si="80"/>
        <v>0</v>
      </c>
      <c r="E104" s="529">
        <f t="shared" si="80"/>
        <v>0</v>
      </c>
      <c r="F104" s="530">
        <f t="shared" si="80"/>
        <v>0</v>
      </c>
      <c r="G104" s="530">
        <f t="shared" si="80"/>
        <v>0</v>
      </c>
      <c r="H104" s="530">
        <f t="shared" si="80"/>
        <v>0</v>
      </c>
      <c r="I104" s="530">
        <f t="shared" si="80"/>
        <v>0</v>
      </c>
      <c r="J104" s="530">
        <f t="shared" si="80"/>
        <v>0</v>
      </c>
      <c r="K104" s="530">
        <f t="shared" si="80"/>
        <v>0</v>
      </c>
      <c r="L104" s="530">
        <f t="shared" si="80"/>
        <v>0</v>
      </c>
      <c r="M104" s="528">
        <f t="shared" si="80"/>
        <v>0</v>
      </c>
      <c r="N104" s="531">
        <f t="shared" si="80"/>
        <v>0</v>
      </c>
      <c r="O104" s="531">
        <f t="shared" si="80"/>
        <v>0</v>
      </c>
      <c r="P104" s="532">
        <f t="shared" si="80"/>
        <v>0</v>
      </c>
      <c r="Q104" s="532">
        <f t="shared" si="80"/>
        <v>0</v>
      </c>
      <c r="R104" s="529">
        <f t="shared" si="80"/>
        <v>0</v>
      </c>
      <c r="S104" s="530">
        <f t="shared" si="80"/>
        <v>0</v>
      </c>
      <c r="T104" s="530">
        <f t="shared" si="80"/>
        <v>0</v>
      </c>
      <c r="U104" s="530">
        <f t="shared" si="80"/>
        <v>0</v>
      </c>
      <c r="V104" s="530">
        <f t="shared" si="80"/>
        <v>0</v>
      </c>
      <c r="W104" s="528">
        <f t="shared" si="80"/>
        <v>0</v>
      </c>
      <c r="X104" s="529">
        <f t="shared" si="80"/>
        <v>0</v>
      </c>
      <c r="Y104" s="530">
        <f t="shared" si="80"/>
        <v>0</v>
      </c>
      <c r="Z104" s="530">
        <f t="shared" si="80"/>
        <v>0</v>
      </c>
      <c r="AA104" s="530">
        <f t="shared" si="80"/>
        <v>0</v>
      </c>
      <c r="AB104" s="530">
        <f t="shared" si="80"/>
        <v>0</v>
      </c>
      <c r="AC104" s="552">
        <f t="shared" si="80"/>
        <v>0</v>
      </c>
      <c r="AD104" s="530">
        <f t="shared" si="80"/>
        <v>0</v>
      </c>
      <c r="AE104" s="530">
        <f t="shared" si="80"/>
        <v>0</v>
      </c>
      <c r="AF104" s="530">
        <f t="shared" si="80"/>
        <v>0</v>
      </c>
      <c r="AG104" s="528">
        <f t="shared" si="80"/>
        <v>0</v>
      </c>
      <c r="AH104" s="529">
        <f t="shared" si="80"/>
        <v>0</v>
      </c>
      <c r="AI104" s="529">
        <f t="shared" si="80"/>
        <v>0</v>
      </c>
      <c r="AJ104" s="529">
        <f t="shared" si="80"/>
        <v>0</v>
      </c>
      <c r="AK104" s="530">
        <f t="shared" si="80"/>
        <v>0</v>
      </c>
      <c r="AL104" s="530">
        <f t="shared" si="80"/>
        <v>0</v>
      </c>
      <c r="AM104" s="530">
        <f t="shared" si="80"/>
        <v>0</v>
      </c>
      <c r="AN104" s="530">
        <f t="shared" si="80"/>
        <v>0</v>
      </c>
      <c r="AO104" s="530">
        <f t="shared" si="80"/>
        <v>0</v>
      </c>
      <c r="AP104" s="530">
        <f t="shared" si="80"/>
        <v>0</v>
      </c>
      <c r="AQ104" s="528">
        <f t="shared" si="80"/>
        <v>0</v>
      </c>
      <c r="AR104" s="529">
        <f t="shared" si="80"/>
        <v>0</v>
      </c>
      <c r="AS104" s="532">
        <f t="shared" si="80"/>
        <v>0</v>
      </c>
      <c r="AT104" s="532">
        <f t="shared" si="80"/>
        <v>0</v>
      </c>
      <c r="AU104" s="530">
        <f t="shared" si="80"/>
        <v>0</v>
      </c>
      <c r="AV104" s="534">
        <f t="shared" si="80"/>
        <v>0</v>
      </c>
      <c r="AW104" s="534">
        <f t="shared" si="80"/>
        <v>0</v>
      </c>
      <c r="AX104" s="528">
        <f t="shared" si="80"/>
        <v>0</v>
      </c>
      <c r="AY104" s="532">
        <f t="shared" si="80"/>
        <v>0</v>
      </c>
      <c r="AZ104" s="532">
        <f t="shared" si="80"/>
        <v>0</v>
      </c>
      <c r="BA104" s="532">
        <f t="shared" si="80"/>
        <v>0</v>
      </c>
      <c r="BB104" s="529">
        <f t="shared" si="80"/>
        <v>0</v>
      </c>
      <c r="BC104" s="529">
        <f t="shared" si="80"/>
        <v>0</v>
      </c>
    </row>
    <row r="105" spans="1:56" s="526" customFormat="1">
      <c r="A105" s="524"/>
      <c r="B105" s="1453"/>
      <c r="C105" s="539"/>
      <c r="D105" s="1458"/>
      <c r="E105" s="538"/>
      <c r="F105" s="539"/>
      <c r="G105" s="539"/>
      <c r="H105" s="539"/>
      <c r="I105" s="539"/>
      <c r="J105" s="539"/>
      <c r="K105" s="539"/>
      <c r="L105" s="539"/>
      <c r="M105" s="540"/>
      <c r="N105" s="541"/>
      <c r="O105" s="541"/>
      <c r="P105" s="541"/>
      <c r="Q105" s="542"/>
      <c r="R105" s="538"/>
      <c r="S105" s="539"/>
      <c r="T105" s="539"/>
      <c r="U105" s="539"/>
      <c r="V105" s="539"/>
      <c r="W105" s="537"/>
      <c r="X105" s="538"/>
      <c r="Y105" s="539"/>
      <c r="Z105" s="539"/>
      <c r="AA105" s="539"/>
      <c r="AB105" s="539"/>
      <c r="AC105" s="539"/>
      <c r="AD105" s="539"/>
      <c r="AE105" s="539"/>
      <c r="AF105" s="539"/>
      <c r="AG105" s="537"/>
      <c r="AH105" s="538"/>
      <c r="AI105" s="531"/>
      <c r="AJ105" s="538"/>
      <c r="AK105" s="539"/>
      <c r="AL105" s="539"/>
      <c r="AM105" s="539"/>
      <c r="AN105" s="539"/>
      <c r="AO105" s="539"/>
      <c r="AP105" s="537"/>
      <c r="AQ105" s="541"/>
      <c r="AR105" s="538"/>
      <c r="AS105" s="541"/>
      <c r="AT105" s="525"/>
      <c r="AU105" s="539"/>
      <c r="AV105" s="543"/>
      <c r="AW105" s="543"/>
      <c r="AX105" s="528"/>
      <c r="AY105" s="541"/>
      <c r="AZ105" s="541"/>
      <c r="BA105" s="525"/>
      <c r="BB105" s="538"/>
      <c r="BC105" s="507"/>
    </row>
    <row r="106" spans="1:56" s="550" customFormat="1">
      <c r="A106" s="524" t="s">
        <v>446</v>
      </c>
      <c r="B106" s="1779"/>
      <c r="C106" s="1780"/>
      <c r="D106" s="1781"/>
      <c r="E106" s="1782"/>
      <c r="F106" s="1780"/>
      <c r="G106" s="1780"/>
      <c r="H106" s="1780"/>
      <c r="I106" s="1780"/>
      <c r="J106" s="1780"/>
      <c r="K106" s="1780"/>
      <c r="L106" s="1780"/>
      <c r="M106" s="547">
        <f>SUM(E106:L106)</f>
        <v>0</v>
      </c>
      <c r="N106" s="1799"/>
      <c r="O106" s="1799"/>
      <c r="P106" s="1799"/>
      <c r="Q106" s="348">
        <f>B106+C106+M106+N106+O106+P106+D106</f>
        <v>0</v>
      </c>
      <c r="R106" s="1782"/>
      <c r="S106" s="1785"/>
      <c r="T106" s="1785"/>
      <c r="U106" s="1785"/>
      <c r="V106" s="1785"/>
      <c r="W106" s="548">
        <f>SUM(R106:V106)</f>
        <v>0</v>
      </c>
      <c r="X106" s="1560"/>
      <c r="Y106" s="1561"/>
      <c r="Z106" s="1561"/>
      <c r="AA106" s="1561"/>
      <c r="AB106" s="1561"/>
      <c r="AC106" s="1561"/>
      <c r="AD106" s="1561"/>
      <c r="AE106" s="1561"/>
      <c r="AF106" s="1561"/>
      <c r="AG106" s="1562"/>
      <c r="AH106" s="1560"/>
      <c r="AI106" s="549">
        <f>Q106+W106+AG106+AH106</f>
        <v>0</v>
      </c>
      <c r="AJ106" s="1787"/>
      <c r="AK106" s="1787"/>
      <c r="AL106" s="1787"/>
      <c r="AM106" s="1787"/>
      <c r="AN106" s="1787"/>
      <c r="AO106" s="1787"/>
      <c r="AP106" s="346">
        <f>SUM(AJ106:AO106)</f>
        <v>0</v>
      </c>
      <c r="AQ106" s="1799"/>
      <c r="AR106" s="1560"/>
      <c r="AS106" s="1579"/>
      <c r="AT106" s="352">
        <f>AI106+AP106+AQ106+AR106+AS106</f>
        <v>0</v>
      </c>
      <c r="AU106" s="1561"/>
      <c r="AV106" s="1580"/>
      <c r="AW106" s="1580"/>
      <c r="AX106" s="1562"/>
      <c r="AY106" s="1579"/>
      <c r="AZ106" s="1579"/>
      <c r="BA106" s="1581"/>
      <c r="BB106" s="1560"/>
      <c r="BC106" s="352">
        <f>BA106+AT106+BB106</f>
        <v>0</v>
      </c>
    </row>
    <row r="107" spans="1:56">
      <c r="A107" s="524" t="s">
        <v>1336</v>
      </c>
      <c r="B107" s="1779"/>
      <c r="C107" s="1780"/>
      <c r="D107" s="1781"/>
      <c r="E107" s="1783"/>
      <c r="F107" s="1780"/>
      <c r="G107" s="1780"/>
      <c r="H107" s="1780"/>
      <c r="I107" s="1780"/>
      <c r="J107" s="1780"/>
      <c r="K107" s="1780"/>
      <c r="L107" s="1780"/>
      <c r="M107" s="1801">
        <f>SUM(E107:L107)</f>
        <v>0</v>
      </c>
      <c r="N107" s="1799"/>
      <c r="O107" s="1799"/>
      <c r="P107" s="1799"/>
      <c r="Q107" s="351">
        <f>B107+C107+M107+N107+O107+P107+D107</f>
        <v>0</v>
      </c>
      <c r="R107" s="1783"/>
      <c r="S107" s="1780"/>
      <c r="T107" s="1780"/>
      <c r="U107" s="1780"/>
      <c r="V107" s="1780"/>
      <c r="W107" s="548">
        <f>SUM(R107:V107)</f>
        <v>0</v>
      </c>
      <c r="X107" s="1794"/>
      <c r="Y107" s="1797"/>
      <c r="Z107" s="1797"/>
      <c r="AA107" s="1797"/>
      <c r="AB107" s="1797"/>
      <c r="AC107" s="1797"/>
      <c r="AD107" s="1797"/>
      <c r="AE107" s="1797"/>
      <c r="AF107" s="1788"/>
      <c r="AG107" s="547">
        <f>SUM(X107:AF107)</f>
        <v>0</v>
      </c>
      <c r="AH107" s="1579"/>
      <c r="AI107" s="549">
        <f>Q107+W107+AG107+AH107</f>
        <v>0</v>
      </c>
      <c r="AJ107" s="1561"/>
      <c r="AK107" s="1561"/>
      <c r="AL107" s="1561"/>
      <c r="AM107" s="1561"/>
      <c r="AN107" s="1561"/>
      <c r="AO107" s="1561"/>
      <c r="AP107" s="1561"/>
      <c r="AQ107" s="1579"/>
      <c r="AR107" s="1579"/>
      <c r="AS107" s="1775"/>
      <c r="AT107" s="352">
        <f>AI107+AP107+AQ107+AR107+AS107</f>
        <v>0</v>
      </c>
      <c r="AU107" s="1776"/>
      <c r="AV107" s="1580"/>
      <c r="AW107" s="1580"/>
      <c r="AX107" s="1562"/>
      <c r="AY107" s="1579"/>
      <c r="AZ107" s="1579"/>
      <c r="BA107" s="1581"/>
      <c r="BB107" s="1775"/>
      <c r="BC107" s="352">
        <f>BA107+AT107+BB107</f>
        <v>0</v>
      </c>
    </row>
    <row r="108" spans="1:56" s="509" customFormat="1">
      <c r="B108" s="506"/>
      <c r="C108" s="502"/>
      <c r="D108" s="503"/>
      <c r="E108" s="551"/>
      <c r="F108" s="552"/>
      <c r="G108" s="552"/>
      <c r="H108" s="552"/>
      <c r="I108" s="552"/>
      <c r="J108" s="552"/>
      <c r="K108" s="552"/>
      <c r="L108" s="552"/>
      <c r="M108" s="553"/>
      <c r="N108" s="504"/>
      <c r="O108" s="504"/>
      <c r="P108" s="504"/>
      <c r="Q108" s="542"/>
      <c r="R108" s="554"/>
      <c r="S108" s="555"/>
      <c r="T108" s="555"/>
      <c r="U108" s="555"/>
      <c r="V108" s="555"/>
      <c r="W108" s="553"/>
      <c r="X108" s="556"/>
      <c r="Y108" s="556"/>
      <c r="Z108" s="556"/>
      <c r="AA108" s="556"/>
      <c r="AB108" s="556"/>
      <c r="AC108" s="556"/>
      <c r="AD108" s="556"/>
      <c r="AE108" s="556"/>
      <c r="AF108" s="556"/>
      <c r="AG108" s="553"/>
      <c r="AH108" s="501"/>
      <c r="AI108" s="531"/>
      <c r="AJ108" s="551"/>
      <c r="AK108" s="552"/>
      <c r="AL108" s="552"/>
      <c r="AM108" s="552"/>
      <c r="AN108" s="552"/>
      <c r="AO108" s="552"/>
      <c r="AP108" s="553"/>
      <c r="AQ108" s="504"/>
      <c r="AR108" s="501"/>
      <c r="AS108" s="504"/>
      <c r="AT108" s="525"/>
      <c r="AU108" s="502"/>
      <c r="AV108" s="505"/>
      <c r="AW108" s="505"/>
      <c r="AX108" s="553"/>
      <c r="AY108" s="504"/>
      <c r="AZ108" s="504"/>
      <c r="BA108" s="525"/>
      <c r="BB108" s="501"/>
      <c r="BC108" s="525"/>
    </row>
    <row r="109" spans="1:56" s="509" customFormat="1" hidden="1" outlineLevel="1">
      <c r="A109" s="272" t="s">
        <v>447</v>
      </c>
      <c r="B109" s="1564"/>
      <c r="C109" s="1565"/>
      <c r="D109" s="1566"/>
      <c r="E109" s="1567"/>
      <c r="F109" s="1568"/>
      <c r="G109" s="1568"/>
      <c r="H109" s="1568"/>
      <c r="I109" s="1568"/>
      <c r="J109" s="1568"/>
      <c r="K109" s="1568"/>
      <c r="L109" s="1568"/>
      <c r="M109" s="1569"/>
      <c r="N109" s="1570"/>
      <c r="O109" s="1570"/>
      <c r="P109" s="1570"/>
      <c r="Q109" s="1571"/>
      <c r="R109" s="1572"/>
      <c r="S109" s="1573"/>
      <c r="T109" s="1573"/>
      <c r="U109" s="1573"/>
      <c r="V109" s="1573"/>
      <c r="W109" s="1569"/>
      <c r="X109" s="1790"/>
      <c r="Y109" s="1790"/>
      <c r="Z109" s="1790"/>
      <c r="AA109" s="1790"/>
      <c r="AB109" s="1790"/>
      <c r="AC109" s="1790"/>
      <c r="AD109" s="1790"/>
      <c r="AE109" s="1790"/>
      <c r="AF109" s="1790"/>
      <c r="AG109" s="346">
        <f t="shared" ref="AG109:AG115" si="81">SUM(X109:AF109)</f>
        <v>0</v>
      </c>
      <c r="AH109" s="1563"/>
      <c r="AI109" s="351">
        <f t="shared" ref="AI109:AI115" si="82">Q109+W109+AG109+AH109</f>
        <v>0</v>
      </c>
      <c r="AJ109" s="1787"/>
      <c r="AK109" s="1787"/>
      <c r="AL109" s="1787"/>
      <c r="AM109" s="1787"/>
      <c r="AN109" s="1787"/>
      <c r="AO109" s="1787"/>
      <c r="AP109" s="346">
        <f t="shared" ref="AP109:AP115" si="83">SUM(AJ109:AO109)</f>
        <v>0</v>
      </c>
      <c r="AQ109" s="1789"/>
      <c r="AR109" s="1563"/>
      <c r="AS109" s="1570"/>
      <c r="AT109" s="352">
        <f t="shared" ref="AT109:AT115" si="84">AI109+AP109+AQ109+AR109+AS109</f>
        <v>0</v>
      </c>
      <c r="AU109" s="1785"/>
      <c r="AV109" s="1793"/>
      <c r="AW109" s="1793"/>
      <c r="AX109" s="346">
        <f t="shared" ref="AX109:AX115" si="85">SUM(AU109:AW109)</f>
        <v>0</v>
      </c>
      <c r="AY109" s="1570"/>
      <c r="AZ109" s="1570"/>
      <c r="BA109" s="352">
        <f t="shared" ref="BA109:BA115" si="86">AX109+AY109</f>
        <v>0</v>
      </c>
      <c r="BB109" s="1563"/>
      <c r="BC109" s="352">
        <f t="shared" ref="BC109:BC115" si="87">BA109+AT109+BB109</f>
        <v>0</v>
      </c>
      <c r="BD109" s="1832" t="str">
        <f t="shared" ref="BD109:BD115" si="88">IF(ABS(BC109)&lt;&gt;0,"ERROR","OK")</f>
        <v>OK</v>
      </c>
    </row>
    <row r="110" spans="1:56" s="509" customFormat="1" hidden="1" outlineLevel="1">
      <c r="A110" s="272" t="s">
        <v>448</v>
      </c>
      <c r="B110" s="1564"/>
      <c r="C110" s="1565"/>
      <c r="D110" s="1566"/>
      <c r="E110" s="1567"/>
      <c r="F110" s="1568"/>
      <c r="G110" s="1568"/>
      <c r="H110" s="1568"/>
      <c r="I110" s="1568"/>
      <c r="J110" s="1568"/>
      <c r="K110" s="1568"/>
      <c r="L110" s="1568"/>
      <c r="M110" s="1569"/>
      <c r="N110" s="1570"/>
      <c r="O110" s="1570"/>
      <c r="P110" s="1570"/>
      <c r="Q110" s="1571"/>
      <c r="R110" s="1572"/>
      <c r="S110" s="1573"/>
      <c r="T110" s="1573"/>
      <c r="U110" s="1573"/>
      <c r="V110" s="1573"/>
      <c r="W110" s="1569"/>
      <c r="X110" s="1790"/>
      <c r="Y110" s="1790"/>
      <c r="Z110" s="1790"/>
      <c r="AA110" s="1790"/>
      <c r="AB110" s="1790"/>
      <c r="AC110" s="1790"/>
      <c r="AD110" s="1790"/>
      <c r="AE110" s="1790"/>
      <c r="AF110" s="1790"/>
      <c r="AG110" s="346">
        <f t="shared" si="81"/>
        <v>0</v>
      </c>
      <c r="AH110" s="1563"/>
      <c r="AI110" s="351">
        <f t="shared" si="82"/>
        <v>0</v>
      </c>
      <c r="AJ110" s="1787"/>
      <c r="AK110" s="1787"/>
      <c r="AL110" s="1787"/>
      <c r="AM110" s="1787"/>
      <c r="AN110" s="1787"/>
      <c r="AO110" s="1787"/>
      <c r="AP110" s="346">
        <f t="shared" si="83"/>
        <v>0</v>
      </c>
      <c r="AQ110" s="1789"/>
      <c r="AR110" s="1563"/>
      <c r="AS110" s="1570"/>
      <c r="AT110" s="352">
        <f t="shared" si="84"/>
        <v>0</v>
      </c>
      <c r="AU110" s="1785"/>
      <c r="AV110" s="1793"/>
      <c r="AW110" s="1793"/>
      <c r="AX110" s="346">
        <f t="shared" si="85"/>
        <v>0</v>
      </c>
      <c r="AY110" s="1570"/>
      <c r="AZ110" s="1570"/>
      <c r="BA110" s="352">
        <f t="shared" si="86"/>
        <v>0</v>
      </c>
      <c r="BB110" s="1563"/>
      <c r="BC110" s="352">
        <f t="shared" si="87"/>
        <v>0</v>
      </c>
      <c r="BD110" s="1832" t="str">
        <f t="shared" si="88"/>
        <v>OK</v>
      </c>
    </row>
    <row r="111" spans="1:56" s="509" customFormat="1" hidden="1" outlineLevel="1">
      <c r="A111" s="272" t="s">
        <v>449</v>
      </c>
      <c r="B111" s="1564"/>
      <c r="C111" s="1565"/>
      <c r="D111" s="1566"/>
      <c r="E111" s="1567"/>
      <c r="F111" s="1568"/>
      <c r="G111" s="1568"/>
      <c r="H111" s="1568"/>
      <c r="I111" s="1568"/>
      <c r="J111" s="1568"/>
      <c r="K111" s="1568"/>
      <c r="L111" s="1568"/>
      <c r="M111" s="1569"/>
      <c r="N111" s="1570"/>
      <c r="O111" s="1570"/>
      <c r="P111" s="1570"/>
      <c r="Q111" s="1571"/>
      <c r="R111" s="1572"/>
      <c r="S111" s="1573"/>
      <c r="T111" s="1573"/>
      <c r="U111" s="1573"/>
      <c r="V111" s="1573"/>
      <c r="W111" s="1569"/>
      <c r="X111" s="1790"/>
      <c r="Y111" s="1790"/>
      <c r="Z111" s="1790"/>
      <c r="AA111" s="1790"/>
      <c r="AB111" s="1790"/>
      <c r="AC111" s="1790"/>
      <c r="AD111" s="1790"/>
      <c r="AE111" s="1790"/>
      <c r="AF111" s="1790"/>
      <c r="AG111" s="346">
        <f t="shared" si="81"/>
        <v>0</v>
      </c>
      <c r="AH111" s="1563"/>
      <c r="AI111" s="351">
        <f t="shared" si="82"/>
        <v>0</v>
      </c>
      <c r="AJ111" s="1787"/>
      <c r="AK111" s="1787"/>
      <c r="AL111" s="1787"/>
      <c r="AM111" s="1787"/>
      <c r="AN111" s="1787"/>
      <c r="AO111" s="1787"/>
      <c r="AP111" s="346">
        <f t="shared" si="83"/>
        <v>0</v>
      </c>
      <c r="AQ111" s="1789"/>
      <c r="AR111" s="1563"/>
      <c r="AS111" s="1570"/>
      <c r="AT111" s="352">
        <f t="shared" si="84"/>
        <v>0</v>
      </c>
      <c r="AU111" s="1785"/>
      <c r="AV111" s="1793"/>
      <c r="AW111" s="1793"/>
      <c r="AX111" s="346">
        <f t="shared" si="85"/>
        <v>0</v>
      </c>
      <c r="AY111" s="1570"/>
      <c r="AZ111" s="1570"/>
      <c r="BA111" s="352">
        <f t="shared" si="86"/>
        <v>0</v>
      </c>
      <c r="BB111" s="1563"/>
      <c r="BC111" s="352">
        <f t="shared" si="87"/>
        <v>0</v>
      </c>
      <c r="BD111" s="1832" t="str">
        <f t="shared" si="88"/>
        <v>OK</v>
      </c>
    </row>
    <row r="112" spans="1:56" s="509" customFormat="1" hidden="1" outlineLevel="1">
      <c r="A112" s="272" t="s">
        <v>450</v>
      </c>
      <c r="B112" s="1564"/>
      <c r="C112" s="1565"/>
      <c r="D112" s="1566"/>
      <c r="E112" s="1567"/>
      <c r="F112" s="1568"/>
      <c r="G112" s="1568"/>
      <c r="H112" s="1568"/>
      <c r="I112" s="1568"/>
      <c r="J112" s="1568"/>
      <c r="K112" s="1568"/>
      <c r="L112" s="1568"/>
      <c r="M112" s="1569"/>
      <c r="N112" s="1570"/>
      <c r="O112" s="1570"/>
      <c r="P112" s="1570"/>
      <c r="Q112" s="1571"/>
      <c r="R112" s="1572"/>
      <c r="S112" s="1573"/>
      <c r="T112" s="1573"/>
      <c r="U112" s="1573"/>
      <c r="V112" s="1573"/>
      <c r="W112" s="1569"/>
      <c r="X112" s="1790"/>
      <c r="Y112" s="1790"/>
      <c r="Z112" s="1790"/>
      <c r="AA112" s="1790"/>
      <c r="AB112" s="1790"/>
      <c r="AC112" s="1790"/>
      <c r="AD112" s="1790"/>
      <c r="AE112" s="1790"/>
      <c r="AF112" s="1790"/>
      <c r="AG112" s="346">
        <f t="shared" si="81"/>
        <v>0</v>
      </c>
      <c r="AH112" s="1563"/>
      <c r="AI112" s="351">
        <f t="shared" si="82"/>
        <v>0</v>
      </c>
      <c r="AJ112" s="1787"/>
      <c r="AK112" s="1787"/>
      <c r="AL112" s="1787"/>
      <c r="AM112" s="1787"/>
      <c r="AN112" s="1787"/>
      <c r="AO112" s="1787"/>
      <c r="AP112" s="346">
        <f t="shared" si="83"/>
        <v>0</v>
      </c>
      <c r="AQ112" s="1789"/>
      <c r="AR112" s="1563"/>
      <c r="AS112" s="1570"/>
      <c r="AT112" s="352">
        <f t="shared" si="84"/>
        <v>0</v>
      </c>
      <c r="AU112" s="1785"/>
      <c r="AV112" s="1793"/>
      <c r="AW112" s="1793"/>
      <c r="AX112" s="346">
        <f t="shared" si="85"/>
        <v>0</v>
      </c>
      <c r="AY112" s="1570"/>
      <c r="AZ112" s="1570"/>
      <c r="BA112" s="352">
        <f t="shared" si="86"/>
        <v>0</v>
      </c>
      <c r="BB112" s="1563"/>
      <c r="BC112" s="352">
        <f t="shared" si="87"/>
        <v>0</v>
      </c>
      <c r="BD112" s="1832" t="str">
        <f t="shared" si="88"/>
        <v>OK</v>
      </c>
    </row>
    <row r="113" spans="1:56" s="509" customFormat="1" hidden="1" outlineLevel="1">
      <c r="A113" s="272" t="s">
        <v>451</v>
      </c>
      <c r="B113" s="1564"/>
      <c r="C113" s="1565"/>
      <c r="D113" s="1566"/>
      <c r="E113" s="1567"/>
      <c r="F113" s="1568"/>
      <c r="G113" s="1568"/>
      <c r="H113" s="1568"/>
      <c r="I113" s="1568"/>
      <c r="J113" s="1568"/>
      <c r="K113" s="1568"/>
      <c r="L113" s="1568"/>
      <c r="M113" s="1569"/>
      <c r="N113" s="1570"/>
      <c r="O113" s="1570"/>
      <c r="P113" s="1570"/>
      <c r="Q113" s="1571"/>
      <c r="R113" s="1572"/>
      <c r="S113" s="1573"/>
      <c r="T113" s="1573"/>
      <c r="U113" s="1573"/>
      <c r="V113" s="1573"/>
      <c r="W113" s="1569"/>
      <c r="X113" s="1790"/>
      <c r="Y113" s="1790"/>
      <c r="Z113" s="1790"/>
      <c r="AA113" s="1790"/>
      <c r="AB113" s="1790"/>
      <c r="AC113" s="1790"/>
      <c r="AD113" s="1790"/>
      <c r="AE113" s="1790"/>
      <c r="AF113" s="1790"/>
      <c r="AG113" s="346">
        <f t="shared" si="81"/>
        <v>0</v>
      </c>
      <c r="AH113" s="1563"/>
      <c r="AI113" s="351">
        <f t="shared" si="82"/>
        <v>0</v>
      </c>
      <c r="AJ113" s="1787"/>
      <c r="AK113" s="1787"/>
      <c r="AL113" s="1787"/>
      <c r="AM113" s="1787"/>
      <c r="AN113" s="1787"/>
      <c r="AO113" s="1787"/>
      <c r="AP113" s="346">
        <f t="shared" si="83"/>
        <v>0</v>
      </c>
      <c r="AQ113" s="1789"/>
      <c r="AR113" s="1563"/>
      <c r="AS113" s="1570"/>
      <c r="AT113" s="352">
        <f t="shared" si="84"/>
        <v>0</v>
      </c>
      <c r="AU113" s="1785"/>
      <c r="AV113" s="1793"/>
      <c r="AW113" s="1793"/>
      <c r="AX113" s="346">
        <f t="shared" si="85"/>
        <v>0</v>
      </c>
      <c r="AY113" s="1570"/>
      <c r="AZ113" s="1570"/>
      <c r="BA113" s="352">
        <f t="shared" si="86"/>
        <v>0</v>
      </c>
      <c r="BB113" s="1563"/>
      <c r="BC113" s="352">
        <f t="shared" si="87"/>
        <v>0</v>
      </c>
      <c r="BD113" s="1832" t="str">
        <f t="shared" si="88"/>
        <v>OK</v>
      </c>
    </row>
    <row r="114" spans="1:56" s="509" customFormat="1" hidden="1" outlineLevel="1">
      <c r="A114" s="272" t="s">
        <v>452</v>
      </c>
      <c r="B114" s="1564"/>
      <c r="C114" s="1565"/>
      <c r="D114" s="1566"/>
      <c r="E114" s="1567"/>
      <c r="F114" s="1568"/>
      <c r="G114" s="1568"/>
      <c r="H114" s="1568"/>
      <c r="I114" s="1568"/>
      <c r="J114" s="1568"/>
      <c r="K114" s="1568"/>
      <c r="L114" s="1568"/>
      <c r="M114" s="1569"/>
      <c r="N114" s="1570"/>
      <c r="O114" s="1570"/>
      <c r="P114" s="1570"/>
      <c r="Q114" s="1571"/>
      <c r="R114" s="1572"/>
      <c r="S114" s="1573"/>
      <c r="T114" s="1573"/>
      <c r="U114" s="1573"/>
      <c r="V114" s="1573"/>
      <c r="W114" s="1569"/>
      <c r="X114" s="1790"/>
      <c r="Y114" s="1790"/>
      <c r="Z114" s="1790"/>
      <c r="AA114" s="1790"/>
      <c r="AB114" s="1790"/>
      <c r="AC114" s="1790"/>
      <c r="AD114" s="1790"/>
      <c r="AE114" s="1790"/>
      <c r="AF114" s="1790"/>
      <c r="AG114" s="346">
        <f t="shared" si="81"/>
        <v>0</v>
      </c>
      <c r="AH114" s="1563"/>
      <c r="AI114" s="351">
        <f t="shared" si="82"/>
        <v>0</v>
      </c>
      <c r="AJ114" s="1787"/>
      <c r="AK114" s="1787"/>
      <c r="AL114" s="1787"/>
      <c r="AM114" s="1787"/>
      <c r="AN114" s="1787"/>
      <c r="AO114" s="1787"/>
      <c r="AP114" s="346">
        <f t="shared" si="83"/>
        <v>0</v>
      </c>
      <c r="AQ114" s="1789"/>
      <c r="AR114" s="1563"/>
      <c r="AS114" s="1570"/>
      <c r="AT114" s="352">
        <f t="shared" si="84"/>
        <v>0</v>
      </c>
      <c r="AU114" s="1785"/>
      <c r="AV114" s="1793"/>
      <c r="AW114" s="1793"/>
      <c r="AX114" s="346">
        <f t="shared" si="85"/>
        <v>0</v>
      </c>
      <c r="AY114" s="1570"/>
      <c r="AZ114" s="1570"/>
      <c r="BA114" s="352">
        <f t="shared" si="86"/>
        <v>0</v>
      </c>
      <c r="BB114" s="1563"/>
      <c r="BC114" s="352">
        <f t="shared" si="87"/>
        <v>0</v>
      </c>
      <c r="BD114" s="1832" t="str">
        <f t="shared" si="88"/>
        <v>OK</v>
      </c>
    </row>
    <row r="115" spans="1:56" collapsed="1">
      <c r="A115" s="121" t="s">
        <v>1269</v>
      </c>
      <c r="B115" s="1564"/>
      <c r="C115" s="1565"/>
      <c r="D115" s="1566"/>
      <c r="E115" s="1567"/>
      <c r="F115" s="1568"/>
      <c r="G115" s="1568"/>
      <c r="H115" s="1568"/>
      <c r="I115" s="1568"/>
      <c r="J115" s="1568"/>
      <c r="K115" s="1568"/>
      <c r="L115" s="1568"/>
      <c r="M115" s="1569"/>
      <c r="N115" s="1570"/>
      <c r="O115" s="1570"/>
      <c r="P115" s="1570"/>
      <c r="Q115" s="1571"/>
      <c r="R115" s="1572"/>
      <c r="S115" s="1573"/>
      <c r="T115" s="1573"/>
      <c r="U115" s="1573"/>
      <c r="V115" s="1573"/>
      <c r="W115" s="1569"/>
      <c r="X115" s="366">
        <f t="shared" ref="X115:AF115" si="89">SUM(X109:X114)</f>
        <v>0</v>
      </c>
      <c r="Y115" s="366">
        <f t="shared" si="89"/>
        <v>0</v>
      </c>
      <c r="Z115" s="366">
        <f t="shared" si="89"/>
        <v>0</v>
      </c>
      <c r="AA115" s="366">
        <f t="shared" si="89"/>
        <v>0</v>
      </c>
      <c r="AB115" s="366">
        <f t="shared" si="89"/>
        <v>0</v>
      </c>
      <c r="AC115" s="366">
        <f t="shared" si="89"/>
        <v>0</v>
      </c>
      <c r="AD115" s="366">
        <f t="shared" si="89"/>
        <v>0</v>
      </c>
      <c r="AE115" s="366">
        <f t="shared" si="89"/>
        <v>0</v>
      </c>
      <c r="AF115" s="366">
        <f t="shared" si="89"/>
        <v>0</v>
      </c>
      <c r="AG115" s="346">
        <f t="shared" si="81"/>
        <v>0</v>
      </c>
      <c r="AH115" s="1563"/>
      <c r="AI115" s="351">
        <f t="shared" si="82"/>
        <v>0</v>
      </c>
      <c r="AJ115" s="363">
        <f t="shared" ref="AJ115:AO115" si="90">SUM(AJ109:AJ114)</f>
        <v>0</v>
      </c>
      <c r="AK115" s="363">
        <f t="shared" si="90"/>
        <v>0</v>
      </c>
      <c r="AL115" s="363">
        <f t="shared" si="90"/>
        <v>0</v>
      </c>
      <c r="AM115" s="363">
        <f t="shared" si="90"/>
        <v>0</v>
      </c>
      <c r="AN115" s="363">
        <f t="shared" si="90"/>
        <v>0</v>
      </c>
      <c r="AO115" s="363">
        <f t="shared" si="90"/>
        <v>0</v>
      </c>
      <c r="AP115" s="346">
        <f t="shared" si="83"/>
        <v>0</v>
      </c>
      <c r="AQ115" s="365">
        <f>SUM(AQ109:AQ114)</f>
        <v>0</v>
      </c>
      <c r="AR115" s="1563"/>
      <c r="AS115" s="1570"/>
      <c r="AT115" s="352">
        <f t="shared" si="84"/>
        <v>0</v>
      </c>
      <c r="AU115" s="368">
        <f>SUM(AU109:AU114)</f>
        <v>0</v>
      </c>
      <c r="AV115" s="368">
        <f>SUM(AV109:AV114)</f>
        <v>0</v>
      </c>
      <c r="AW115" s="368">
        <f>SUM(AW109:AW114)</f>
        <v>0</v>
      </c>
      <c r="AX115" s="346">
        <f t="shared" si="85"/>
        <v>0</v>
      </c>
      <c r="AY115" s="1570"/>
      <c r="AZ115" s="1570"/>
      <c r="BA115" s="352">
        <f t="shared" si="86"/>
        <v>0</v>
      </c>
      <c r="BB115" s="1563"/>
      <c r="BC115" s="352">
        <f t="shared" si="87"/>
        <v>0</v>
      </c>
      <c r="BD115" s="1832" t="str">
        <f t="shared" si="88"/>
        <v>OK</v>
      </c>
    </row>
    <row r="116" spans="1:56" s="509" customFormat="1">
      <c r="B116" s="506"/>
      <c r="C116" s="502"/>
      <c r="D116" s="503"/>
      <c r="E116" s="551"/>
      <c r="F116" s="552"/>
      <c r="G116" s="552"/>
      <c r="H116" s="552"/>
      <c r="I116" s="552"/>
      <c r="J116" s="552"/>
      <c r="K116" s="552"/>
      <c r="L116" s="552"/>
      <c r="M116" s="553"/>
      <c r="N116" s="504"/>
      <c r="O116" s="504"/>
      <c r="P116" s="504"/>
      <c r="Q116" s="542"/>
      <c r="R116" s="554"/>
      <c r="S116" s="555"/>
      <c r="T116" s="555"/>
      <c r="U116" s="555"/>
      <c r="V116" s="555"/>
      <c r="W116" s="553"/>
      <c r="X116" s="556"/>
      <c r="Y116" s="556"/>
      <c r="Z116" s="556"/>
      <c r="AA116" s="556"/>
      <c r="AB116" s="556"/>
      <c r="AC116" s="556"/>
      <c r="AD116" s="556"/>
      <c r="AE116" s="556"/>
      <c r="AF116" s="556"/>
      <c r="AG116" s="553"/>
      <c r="AH116" s="501"/>
      <c r="AI116" s="531"/>
      <c r="AJ116" s="551"/>
      <c r="AK116" s="552"/>
      <c r="AL116" s="552"/>
      <c r="AM116" s="552"/>
      <c r="AN116" s="552"/>
      <c r="AO116" s="552"/>
      <c r="AP116" s="553"/>
      <c r="AQ116" s="504"/>
      <c r="AR116" s="501"/>
      <c r="AS116" s="504"/>
      <c r="AT116" s="525"/>
      <c r="AU116" s="502"/>
      <c r="AV116" s="505"/>
      <c r="AW116" s="505"/>
      <c r="AX116" s="553"/>
      <c r="AY116" s="504"/>
      <c r="AZ116" s="504"/>
      <c r="BA116" s="525"/>
      <c r="BB116" s="501"/>
      <c r="BC116" s="525"/>
    </row>
    <row r="117" spans="1:56" s="509" customFormat="1" hidden="1" outlineLevel="1">
      <c r="A117" s="272" t="s">
        <v>447</v>
      </c>
      <c r="B117" s="1564"/>
      <c r="C117" s="1565"/>
      <c r="D117" s="1566"/>
      <c r="E117" s="1567"/>
      <c r="F117" s="1568"/>
      <c r="G117" s="1568"/>
      <c r="H117" s="1568"/>
      <c r="I117" s="1568"/>
      <c r="J117" s="1568"/>
      <c r="K117" s="1568"/>
      <c r="L117" s="1568"/>
      <c r="M117" s="1569"/>
      <c r="N117" s="1570"/>
      <c r="O117" s="1570"/>
      <c r="P117" s="1570"/>
      <c r="Q117" s="1571"/>
      <c r="R117" s="1572"/>
      <c r="S117" s="1573"/>
      <c r="T117" s="1573"/>
      <c r="U117" s="1573"/>
      <c r="V117" s="1573"/>
      <c r="W117" s="1569"/>
      <c r="X117" s="1790"/>
      <c r="Y117" s="1790"/>
      <c r="Z117" s="1790"/>
      <c r="AA117" s="1790"/>
      <c r="AB117" s="1790"/>
      <c r="AC117" s="1790"/>
      <c r="AD117" s="1790"/>
      <c r="AE117" s="1790"/>
      <c r="AF117" s="1790"/>
      <c r="AG117" s="346">
        <f t="shared" ref="AG117:AG123" si="91">SUM(X117:AF117)</f>
        <v>0</v>
      </c>
      <c r="AH117" s="1563"/>
      <c r="AI117" s="351">
        <f t="shared" ref="AI117:AI123" si="92">Q117+W117+AG117+AH117</f>
        <v>0</v>
      </c>
      <c r="AJ117" s="1787"/>
      <c r="AK117" s="1787"/>
      <c r="AL117" s="1787"/>
      <c r="AM117" s="1787"/>
      <c r="AN117" s="1787"/>
      <c r="AO117" s="1787"/>
      <c r="AP117" s="346">
        <f t="shared" ref="AP117:AP123" si="93">SUM(AJ117:AO117)</f>
        <v>0</v>
      </c>
      <c r="AQ117" s="1789"/>
      <c r="AR117" s="1563"/>
      <c r="AS117" s="1789"/>
      <c r="AT117" s="352">
        <f t="shared" ref="AT117:AT123" si="94">AI117+AP117+AQ117+AR117+AS117</f>
        <v>0</v>
      </c>
      <c r="AU117" s="1565"/>
      <c r="AV117" s="1577"/>
      <c r="AW117" s="1577"/>
      <c r="AX117" s="346">
        <f t="shared" ref="AX117:AX123" si="95">SUM(AU117:AW117)</f>
        <v>0</v>
      </c>
      <c r="AY117" s="1789"/>
      <c r="AZ117" s="1570">
        <v>0</v>
      </c>
      <c r="BA117" s="352">
        <f t="shared" ref="BA117:BA123" si="96">AX117+AY117+AZ117</f>
        <v>0</v>
      </c>
      <c r="BB117" s="1792"/>
      <c r="BC117" s="352">
        <f t="shared" ref="BC117:BC123" si="97">BA117+AT117+BB117</f>
        <v>0</v>
      </c>
      <c r="BD117" s="1832" t="str">
        <f t="shared" ref="BD117:BD123" si="98">IF(ABS(BC117)&lt;&gt;0,"ERROR","OK")</f>
        <v>OK</v>
      </c>
    </row>
    <row r="118" spans="1:56" s="509" customFormat="1" hidden="1" outlineLevel="1">
      <c r="A118" s="272" t="s">
        <v>448</v>
      </c>
      <c r="B118" s="1564"/>
      <c r="C118" s="1565"/>
      <c r="D118" s="1566"/>
      <c r="E118" s="1567"/>
      <c r="F118" s="1568"/>
      <c r="G118" s="1568"/>
      <c r="H118" s="1568"/>
      <c r="I118" s="1568"/>
      <c r="J118" s="1568"/>
      <c r="K118" s="1568"/>
      <c r="L118" s="1568"/>
      <c r="M118" s="1569"/>
      <c r="N118" s="1570"/>
      <c r="O118" s="1570"/>
      <c r="P118" s="1570"/>
      <c r="Q118" s="1571"/>
      <c r="R118" s="1572"/>
      <c r="S118" s="1573"/>
      <c r="T118" s="1573"/>
      <c r="U118" s="1573"/>
      <c r="V118" s="1573"/>
      <c r="W118" s="1569"/>
      <c r="X118" s="1790"/>
      <c r="Y118" s="1790"/>
      <c r="Z118" s="1790"/>
      <c r="AA118" s="1790"/>
      <c r="AB118" s="1790"/>
      <c r="AC118" s="1790"/>
      <c r="AD118" s="1790"/>
      <c r="AE118" s="1790"/>
      <c r="AF118" s="1790"/>
      <c r="AG118" s="346">
        <f t="shared" si="91"/>
        <v>0</v>
      </c>
      <c r="AH118" s="1563"/>
      <c r="AI118" s="351">
        <f t="shared" si="92"/>
        <v>0</v>
      </c>
      <c r="AJ118" s="1787"/>
      <c r="AK118" s="1787"/>
      <c r="AL118" s="1787"/>
      <c r="AM118" s="1787"/>
      <c r="AN118" s="1787"/>
      <c r="AO118" s="1787"/>
      <c r="AP118" s="346">
        <f t="shared" si="93"/>
        <v>0</v>
      </c>
      <c r="AQ118" s="1789"/>
      <c r="AR118" s="1563"/>
      <c r="AS118" s="1789"/>
      <c r="AT118" s="352">
        <f t="shared" si="94"/>
        <v>0</v>
      </c>
      <c r="AU118" s="1565"/>
      <c r="AV118" s="1577"/>
      <c r="AW118" s="1577"/>
      <c r="AX118" s="346">
        <f t="shared" si="95"/>
        <v>0</v>
      </c>
      <c r="AY118" s="1789"/>
      <c r="AZ118" s="1570">
        <v>0</v>
      </c>
      <c r="BA118" s="352">
        <f t="shared" si="96"/>
        <v>0</v>
      </c>
      <c r="BB118" s="1792"/>
      <c r="BC118" s="352">
        <f t="shared" si="97"/>
        <v>0</v>
      </c>
      <c r="BD118" s="1832" t="str">
        <f t="shared" si="98"/>
        <v>OK</v>
      </c>
    </row>
    <row r="119" spans="1:56" s="509" customFormat="1" hidden="1" outlineLevel="1">
      <c r="A119" s="272" t="s">
        <v>449</v>
      </c>
      <c r="B119" s="1564"/>
      <c r="C119" s="1565"/>
      <c r="D119" s="1566"/>
      <c r="E119" s="1567"/>
      <c r="F119" s="1568"/>
      <c r="G119" s="1568"/>
      <c r="H119" s="1568"/>
      <c r="I119" s="1568"/>
      <c r="J119" s="1568"/>
      <c r="K119" s="1568"/>
      <c r="L119" s="1568"/>
      <c r="M119" s="1569"/>
      <c r="N119" s="1570"/>
      <c r="O119" s="1570"/>
      <c r="P119" s="1570"/>
      <c r="Q119" s="1571"/>
      <c r="R119" s="1572"/>
      <c r="S119" s="1573"/>
      <c r="T119" s="1573"/>
      <c r="U119" s="1573"/>
      <c r="V119" s="1573"/>
      <c r="W119" s="1569"/>
      <c r="X119" s="1790"/>
      <c r="Y119" s="1790"/>
      <c r="Z119" s="1790"/>
      <c r="AA119" s="1790"/>
      <c r="AB119" s="1790"/>
      <c r="AC119" s="1790"/>
      <c r="AD119" s="1790"/>
      <c r="AE119" s="1790"/>
      <c r="AF119" s="1790"/>
      <c r="AG119" s="346">
        <f t="shared" si="91"/>
        <v>0</v>
      </c>
      <c r="AH119" s="1563"/>
      <c r="AI119" s="351">
        <f t="shared" si="92"/>
        <v>0</v>
      </c>
      <c r="AJ119" s="1787"/>
      <c r="AK119" s="1787"/>
      <c r="AL119" s="1787"/>
      <c r="AM119" s="1787"/>
      <c r="AN119" s="1787"/>
      <c r="AO119" s="1787"/>
      <c r="AP119" s="346">
        <f t="shared" si="93"/>
        <v>0</v>
      </c>
      <c r="AQ119" s="1789"/>
      <c r="AR119" s="1563"/>
      <c r="AS119" s="1789"/>
      <c r="AT119" s="352">
        <f t="shared" si="94"/>
        <v>0</v>
      </c>
      <c r="AU119" s="1565"/>
      <c r="AV119" s="1577"/>
      <c r="AW119" s="1577"/>
      <c r="AX119" s="346">
        <f t="shared" si="95"/>
        <v>0</v>
      </c>
      <c r="AY119" s="1789"/>
      <c r="AZ119" s="1570">
        <v>0</v>
      </c>
      <c r="BA119" s="352">
        <f t="shared" si="96"/>
        <v>0</v>
      </c>
      <c r="BB119" s="1792"/>
      <c r="BC119" s="352">
        <f t="shared" si="97"/>
        <v>0</v>
      </c>
      <c r="BD119" s="1832" t="str">
        <f t="shared" si="98"/>
        <v>OK</v>
      </c>
    </row>
    <row r="120" spans="1:56" s="509" customFormat="1" hidden="1" outlineLevel="1">
      <c r="A120" s="272" t="s">
        <v>450</v>
      </c>
      <c r="B120" s="1564"/>
      <c r="C120" s="1565"/>
      <c r="D120" s="1566"/>
      <c r="E120" s="1567"/>
      <c r="F120" s="1568"/>
      <c r="G120" s="1568"/>
      <c r="H120" s="1568"/>
      <c r="I120" s="1568"/>
      <c r="J120" s="1568"/>
      <c r="K120" s="1568"/>
      <c r="L120" s="1568"/>
      <c r="M120" s="1569"/>
      <c r="N120" s="1570"/>
      <c r="O120" s="1570"/>
      <c r="P120" s="1570"/>
      <c r="Q120" s="1571"/>
      <c r="R120" s="1572"/>
      <c r="S120" s="1573"/>
      <c r="T120" s="1573"/>
      <c r="U120" s="1573"/>
      <c r="V120" s="1573"/>
      <c r="W120" s="1569"/>
      <c r="X120" s="1790"/>
      <c r="Y120" s="1790"/>
      <c r="Z120" s="1790"/>
      <c r="AA120" s="1790"/>
      <c r="AB120" s="1790"/>
      <c r="AC120" s="1790"/>
      <c r="AD120" s="1790"/>
      <c r="AE120" s="1790"/>
      <c r="AF120" s="1790"/>
      <c r="AG120" s="346">
        <f t="shared" si="91"/>
        <v>0</v>
      </c>
      <c r="AH120" s="1563"/>
      <c r="AI120" s="351">
        <f t="shared" si="92"/>
        <v>0</v>
      </c>
      <c r="AJ120" s="1787"/>
      <c r="AK120" s="1787"/>
      <c r="AL120" s="1787"/>
      <c r="AM120" s="1787"/>
      <c r="AN120" s="1787"/>
      <c r="AO120" s="1787"/>
      <c r="AP120" s="346">
        <f t="shared" si="93"/>
        <v>0</v>
      </c>
      <c r="AQ120" s="1789"/>
      <c r="AR120" s="1563"/>
      <c r="AS120" s="1789"/>
      <c r="AT120" s="352">
        <f t="shared" si="94"/>
        <v>0</v>
      </c>
      <c r="AU120" s="1565"/>
      <c r="AV120" s="1577"/>
      <c r="AW120" s="1577"/>
      <c r="AX120" s="346">
        <f t="shared" si="95"/>
        <v>0</v>
      </c>
      <c r="AY120" s="1789"/>
      <c r="AZ120" s="1570">
        <v>0</v>
      </c>
      <c r="BA120" s="352">
        <f t="shared" si="96"/>
        <v>0</v>
      </c>
      <c r="BB120" s="1792"/>
      <c r="BC120" s="352">
        <f t="shared" si="97"/>
        <v>0</v>
      </c>
      <c r="BD120" s="1832" t="str">
        <f t="shared" si="98"/>
        <v>OK</v>
      </c>
    </row>
    <row r="121" spans="1:56" s="509" customFormat="1" hidden="1" outlineLevel="1">
      <c r="A121" s="272" t="s">
        <v>451</v>
      </c>
      <c r="B121" s="1564"/>
      <c r="C121" s="1565"/>
      <c r="D121" s="1566"/>
      <c r="E121" s="1567"/>
      <c r="F121" s="1568"/>
      <c r="G121" s="1568"/>
      <c r="H121" s="1568"/>
      <c r="I121" s="1568"/>
      <c r="J121" s="1568"/>
      <c r="K121" s="1568"/>
      <c r="L121" s="1568"/>
      <c r="M121" s="1569"/>
      <c r="N121" s="1570"/>
      <c r="O121" s="1570"/>
      <c r="P121" s="1570"/>
      <c r="Q121" s="1571"/>
      <c r="R121" s="1572"/>
      <c r="S121" s="1573"/>
      <c r="T121" s="1573"/>
      <c r="U121" s="1573"/>
      <c r="V121" s="1573"/>
      <c r="W121" s="1569"/>
      <c r="X121" s="1790"/>
      <c r="Y121" s="1790"/>
      <c r="Z121" s="1790"/>
      <c r="AA121" s="1790"/>
      <c r="AB121" s="1790"/>
      <c r="AC121" s="1790"/>
      <c r="AD121" s="1790"/>
      <c r="AE121" s="1790"/>
      <c r="AF121" s="1790"/>
      <c r="AG121" s="346">
        <f t="shared" si="91"/>
        <v>0</v>
      </c>
      <c r="AH121" s="1563"/>
      <c r="AI121" s="351">
        <f t="shared" si="92"/>
        <v>0</v>
      </c>
      <c r="AJ121" s="1787"/>
      <c r="AK121" s="1787"/>
      <c r="AL121" s="1787"/>
      <c r="AM121" s="1787"/>
      <c r="AN121" s="1787"/>
      <c r="AO121" s="1787"/>
      <c r="AP121" s="346">
        <f t="shared" si="93"/>
        <v>0</v>
      </c>
      <c r="AQ121" s="1789"/>
      <c r="AR121" s="1563"/>
      <c r="AS121" s="1789"/>
      <c r="AT121" s="352">
        <f t="shared" si="94"/>
        <v>0</v>
      </c>
      <c r="AU121" s="1565"/>
      <c r="AV121" s="1577"/>
      <c r="AW121" s="1577"/>
      <c r="AX121" s="346">
        <f t="shared" si="95"/>
        <v>0</v>
      </c>
      <c r="AY121" s="1789"/>
      <c r="AZ121" s="1570">
        <v>0</v>
      </c>
      <c r="BA121" s="352">
        <f t="shared" si="96"/>
        <v>0</v>
      </c>
      <c r="BB121" s="1792"/>
      <c r="BC121" s="352">
        <f t="shared" si="97"/>
        <v>0</v>
      </c>
      <c r="BD121" s="1832" t="str">
        <f t="shared" si="98"/>
        <v>OK</v>
      </c>
    </row>
    <row r="122" spans="1:56" s="509" customFormat="1" hidden="1" outlineLevel="1">
      <c r="A122" s="272" t="s">
        <v>452</v>
      </c>
      <c r="B122" s="1564"/>
      <c r="C122" s="1565"/>
      <c r="D122" s="1566"/>
      <c r="E122" s="1567"/>
      <c r="F122" s="1568"/>
      <c r="G122" s="1568"/>
      <c r="H122" s="1568"/>
      <c r="I122" s="1568"/>
      <c r="J122" s="1568"/>
      <c r="K122" s="1568"/>
      <c r="L122" s="1568"/>
      <c r="M122" s="1569"/>
      <c r="N122" s="1570"/>
      <c r="O122" s="1570"/>
      <c r="P122" s="1570"/>
      <c r="Q122" s="1571"/>
      <c r="R122" s="1572"/>
      <c r="S122" s="1573"/>
      <c r="T122" s="1573"/>
      <c r="U122" s="1573"/>
      <c r="V122" s="1573"/>
      <c r="W122" s="1569"/>
      <c r="X122" s="1790"/>
      <c r="Y122" s="1790"/>
      <c r="Z122" s="1790"/>
      <c r="AA122" s="1790"/>
      <c r="AB122" s="1790"/>
      <c r="AC122" s="1790"/>
      <c r="AD122" s="1790"/>
      <c r="AE122" s="1790"/>
      <c r="AF122" s="1790"/>
      <c r="AG122" s="346">
        <f t="shared" si="91"/>
        <v>0</v>
      </c>
      <c r="AH122" s="1563"/>
      <c r="AI122" s="351">
        <f t="shared" si="92"/>
        <v>0</v>
      </c>
      <c r="AJ122" s="1787"/>
      <c r="AK122" s="1787"/>
      <c r="AL122" s="1787"/>
      <c r="AM122" s="1787"/>
      <c r="AN122" s="1787"/>
      <c r="AO122" s="1787"/>
      <c r="AP122" s="346">
        <f t="shared" si="93"/>
        <v>0</v>
      </c>
      <c r="AQ122" s="1789"/>
      <c r="AR122" s="1563"/>
      <c r="AS122" s="1789"/>
      <c r="AT122" s="352">
        <f t="shared" si="94"/>
        <v>0</v>
      </c>
      <c r="AU122" s="1565"/>
      <c r="AV122" s="1577"/>
      <c r="AW122" s="1577"/>
      <c r="AX122" s="346">
        <f t="shared" si="95"/>
        <v>0</v>
      </c>
      <c r="AY122" s="1789"/>
      <c r="AZ122" s="1570">
        <v>0</v>
      </c>
      <c r="BA122" s="352">
        <f t="shared" si="96"/>
        <v>0</v>
      </c>
      <c r="BB122" s="1792"/>
      <c r="BC122" s="352">
        <f t="shared" si="97"/>
        <v>0</v>
      </c>
      <c r="BD122" s="1832" t="str">
        <f t="shared" si="98"/>
        <v>OK</v>
      </c>
    </row>
    <row r="123" spans="1:56" collapsed="1">
      <c r="A123" s="121" t="s">
        <v>1270</v>
      </c>
      <c r="B123" s="1564"/>
      <c r="C123" s="1565"/>
      <c r="D123" s="1566"/>
      <c r="E123" s="1567"/>
      <c r="F123" s="1568"/>
      <c r="G123" s="1568"/>
      <c r="H123" s="1568"/>
      <c r="I123" s="1568"/>
      <c r="J123" s="1568"/>
      <c r="K123" s="1568"/>
      <c r="L123" s="1568"/>
      <c r="M123" s="1569"/>
      <c r="N123" s="1570"/>
      <c r="O123" s="1570"/>
      <c r="P123" s="1570"/>
      <c r="Q123" s="1571"/>
      <c r="R123" s="1572"/>
      <c r="S123" s="1573"/>
      <c r="T123" s="1573"/>
      <c r="U123" s="1573"/>
      <c r="V123" s="1573"/>
      <c r="W123" s="1569"/>
      <c r="X123" s="366">
        <f t="shared" ref="X123:AF123" si="99">SUM(X117:X122)</f>
        <v>0</v>
      </c>
      <c r="Y123" s="366">
        <f t="shared" si="99"/>
        <v>0</v>
      </c>
      <c r="Z123" s="366">
        <f t="shared" si="99"/>
        <v>0</v>
      </c>
      <c r="AA123" s="366">
        <f t="shared" si="99"/>
        <v>0</v>
      </c>
      <c r="AB123" s="366">
        <f t="shared" si="99"/>
        <v>0</v>
      </c>
      <c r="AC123" s="366">
        <f t="shared" si="99"/>
        <v>0</v>
      </c>
      <c r="AD123" s="366">
        <f t="shared" si="99"/>
        <v>0</v>
      </c>
      <c r="AE123" s="366">
        <f t="shared" si="99"/>
        <v>0</v>
      </c>
      <c r="AF123" s="366">
        <f t="shared" si="99"/>
        <v>0</v>
      </c>
      <c r="AG123" s="346">
        <f t="shared" si="91"/>
        <v>0</v>
      </c>
      <c r="AH123" s="1563"/>
      <c r="AI123" s="351">
        <f t="shared" si="92"/>
        <v>0</v>
      </c>
      <c r="AJ123" s="363">
        <f t="shared" ref="AJ123:AO123" si="100">SUM(AJ117:AJ122)</f>
        <v>0</v>
      </c>
      <c r="AK123" s="363">
        <f t="shared" si="100"/>
        <v>0</v>
      </c>
      <c r="AL123" s="363">
        <f t="shared" si="100"/>
        <v>0</v>
      </c>
      <c r="AM123" s="363">
        <f t="shared" si="100"/>
        <v>0</v>
      </c>
      <c r="AN123" s="363">
        <f t="shared" si="100"/>
        <v>0</v>
      </c>
      <c r="AO123" s="363">
        <f t="shared" si="100"/>
        <v>0</v>
      </c>
      <c r="AP123" s="346">
        <f t="shared" si="93"/>
        <v>0</v>
      </c>
      <c r="AQ123" s="365">
        <f>SUM(AQ117:AQ122)</f>
        <v>0</v>
      </c>
      <c r="AR123" s="1563"/>
      <c r="AS123" s="365">
        <f>SUM(AS117:AS122)</f>
        <v>0</v>
      </c>
      <c r="AT123" s="352">
        <f t="shared" si="94"/>
        <v>0</v>
      </c>
      <c r="AU123" s="1565"/>
      <c r="AV123" s="1577"/>
      <c r="AW123" s="1577"/>
      <c r="AX123" s="346">
        <f t="shared" si="95"/>
        <v>0</v>
      </c>
      <c r="AY123" s="365">
        <f>SUM(AY117:AY122)</f>
        <v>0</v>
      </c>
      <c r="AZ123" s="1570"/>
      <c r="BA123" s="352">
        <f t="shared" si="96"/>
        <v>0</v>
      </c>
      <c r="BB123" s="365">
        <f>SUM(BB117:BB122)</f>
        <v>0</v>
      </c>
      <c r="BC123" s="352">
        <f t="shared" si="97"/>
        <v>0</v>
      </c>
      <c r="BD123" s="1832" t="str">
        <f t="shared" si="98"/>
        <v>OK</v>
      </c>
    </row>
    <row r="124" spans="1:56">
      <c r="B124" s="1452"/>
      <c r="C124" s="530"/>
      <c r="D124" s="533"/>
      <c r="E124" s="529"/>
      <c r="F124" s="530"/>
      <c r="G124" s="530"/>
      <c r="H124" s="530"/>
      <c r="I124" s="530"/>
      <c r="J124" s="530"/>
      <c r="K124" s="530"/>
      <c r="L124" s="530"/>
      <c r="M124" s="528"/>
      <c r="N124" s="531"/>
      <c r="O124" s="531"/>
      <c r="P124" s="532"/>
      <c r="Q124" s="557"/>
      <c r="R124" s="529"/>
      <c r="S124" s="530"/>
      <c r="T124" s="530"/>
      <c r="U124" s="530"/>
      <c r="V124" s="530"/>
      <c r="W124" s="528"/>
      <c r="X124" s="529"/>
      <c r="Y124" s="530"/>
      <c r="Z124" s="530"/>
      <c r="AA124" s="530"/>
      <c r="AB124" s="530"/>
      <c r="AC124" s="530"/>
      <c r="AD124" s="530"/>
      <c r="AE124" s="530"/>
      <c r="AF124" s="530"/>
      <c r="AG124" s="528"/>
      <c r="AH124" s="529"/>
      <c r="AI124" s="532"/>
      <c r="AJ124" s="529"/>
      <c r="AK124" s="530"/>
      <c r="AL124" s="530"/>
      <c r="AM124" s="530"/>
      <c r="AN124" s="530"/>
      <c r="AO124" s="530"/>
      <c r="AP124" s="528"/>
      <c r="AQ124" s="532"/>
      <c r="AR124" s="529"/>
      <c r="AS124" s="532"/>
      <c r="AT124" s="507"/>
      <c r="AU124" s="530"/>
      <c r="AV124" s="534"/>
      <c r="AW124" s="534"/>
      <c r="AX124" s="528"/>
      <c r="AY124" s="532"/>
      <c r="AZ124" s="532"/>
      <c r="BA124" s="507"/>
      <c r="BB124" s="529"/>
      <c r="BC124" s="507"/>
    </row>
    <row r="125" spans="1:56">
      <c r="A125" s="535" t="s">
        <v>453</v>
      </c>
      <c r="B125" s="1450">
        <f t="shared" ref="B125:BC125" si="101">B103+B106+B107+B115+B123</f>
        <v>0</v>
      </c>
      <c r="C125" s="368">
        <f t="shared" si="101"/>
        <v>0</v>
      </c>
      <c r="D125" s="520">
        <f t="shared" si="101"/>
        <v>0</v>
      </c>
      <c r="E125" s="370">
        <f>E103+E106+E107+E115+E123</f>
        <v>0</v>
      </c>
      <c r="F125" s="368">
        <f t="shared" si="101"/>
        <v>0</v>
      </c>
      <c r="G125" s="368">
        <f t="shared" si="101"/>
        <v>0</v>
      </c>
      <c r="H125" s="368">
        <f t="shared" si="101"/>
        <v>0</v>
      </c>
      <c r="I125" s="368">
        <f t="shared" si="101"/>
        <v>0</v>
      </c>
      <c r="J125" s="368">
        <f t="shared" si="101"/>
        <v>0</v>
      </c>
      <c r="K125" s="368">
        <f t="shared" si="101"/>
        <v>0</v>
      </c>
      <c r="L125" s="368">
        <f t="shared" si="101"/>
        <v>0</v>
      </c>
      <c r="M125" s="362">
        <f t="shared" si="101"/>
        <v>0</v>
      </c>
      <c r="N125" s="365">
        <f t="shared" si="101"/>
        <v>0</v>
      </c>
      <c r="O125" s="365">
        <f t="shared" si="101"/>
        <v>0</v>
      </c>
      <c r="P125" s="365">
        <f t="shared" si="101"/>
        <v>0</v>
      </c>
      <c r="Q125" s="348">
        <f t="shared" si="101"/>
        <v>0</v>
      </c>
      <c r="R125" s="370">
        <f t="shared" si="101"/>
        <v>0</v>
      </c>
      <c r="S125" s="368">
        <f t="shared" si="101"/>
        <v>0</v>
      </c>
      <c r="T125" s="368">
        <f t="shared" si="101"/>
        <v>0</v>
      </c>
      <c r="U125" s="368">
        <f t="shared" si="101"/>
        <v>0</v>
      </c>
      <c r="V125" s="368">
        <f t="shared" si="101"/>
        <v>0</v>
      </c>
      <c r="W125" s="362">
        <f t="shared" si="101"/>
        <v>0</v>
      </c>
      <c r="X125" s="370">
        <f t="shared" si="101"/>
        <v>0</v>
      </c>
      <c r="Y125" s="368">
        <f>Y103+Y106+Y107+Y115+Y123</f>
        <v>0</v>
      </c>
      <c r="Z125" s="368">
        <f t="shared" si="101"/>
        <v>0</v>
      </c>
      <c r="AA125" s="368">
        <f t="shared" si="101"/>
        <v>0</v>
      </c>
      <c r="AB125" s="368">
        <f t="shared" si="101"/>
        <v>0</v>
      </c>
      <c r="AC125" s="368">
        <f t="shared" si="101"/>
        <v>0</v>
      </c>
      <c r="AD125" s="368">
        <f t="shared" si="101"/>
        <v>0</v>
      </c>
      <c r="AE125" s="368">
        <f t="shared" si="101"/>
        <v>0</v>
      </c>
      <c r="AF125" s="368">
        <f t="shared" si="101"/>
        <v>0</v>
      </c>
      <c r="AG125" s="362">
        <f t="shared" si="101"/>
        <v>0</v>
      </c>
      <c r="AH125" s="370">
        <f t="shared" si="101"/>
        <v>0</v>
      </c>
      <c r="AI125" s="351">
        <f t="shared" si="101"/>
        <v>0</v>
      </c>
      <c r="AJ125" s="370">
        <f t="shared" si="101"/>
        <v>0</v>
      </c>
      <c r="AK125" s="368">
        <f t="shared" si="101"/>
        <v>0</v>
      </c>
      <c r="AL125" s="368">
        <f t="shared" si="101"/>
        <v>0</v>
      </c>
      <c r="AM125" s="368">
        <f t="shared" si="101"/>
        <v>0</v>
      </c>
      <c r="AN125" s="368">
        <f t="shared" si="101"/>
        <v>0</v>
      </c>
      <c r="AO125" s="368">
        <f t="shared" si="101"/>
        <v>0</v>
      </c>
      <c r="AP125" s="362">
        <f t="shared" si="101"/>
        <v>0</v>
      </c>
      <c r="AQ125" s="365">
        <f t="shared" si="101"/>
        <v>0</v>
      </c>
      <c r="AR125" s="370">
        <f t="shared" si="101"/>
        <v>0</v>
      </c>
      <c r="AS125" s="365">
        <f t="shared" si="101"/>
        <v>0</v>
      </c>
      <c r="AT125" s="352">
        <f t="shared" si="101"/>
        <v>0</v>
      </c>
      <c r="AU125" s="368">
        <f t="shared" si="101"/>
        <v>0</v>
      </c>
      <c r="AV125" s="369">
        <f t="shared" si="101"/>
        <v>0</v>
      </c>
      <c r="AW125" s="369">
        <f t="shared" si="101"/>
        <v>0</v>
      </c>
      <c r="AX125" s="362">
        <f t="shared" si="101"/>
        <v>0</v>
      </c>
      <c r="AY125" s="365">
        <f t="shared" si="101"/>
        <v>0</v>
      </c>
      <c r="AZ125" s="365">
        <f t="shared" si="101"/>
        <v>0</v>
      </c>
      <c r="BA125" s="352">
        <f t="shared" si="101"/>
        <v>0</v>
      </c>
      <c r="BB125" s="370">
        <f t="shared" si="101"/>
        <v>0</v>
      </c>
      <c r="BC125" s="352">
        <f t="shared" si="101"/>
        <v>0</v>
      </c>
    </row>
    <row r="126" spans="1:56">
      <c r="B126" s="1452"/>
      <c r="C126" s="530"/>
      <c r="D126" s="533"/>
      <c r="E126" s="529"/>
      <c r="F126" s="530"/>
      <c r="G126" s="530"/>
      <c r="H126" s="530"/>
      <c r="I126" s="530"/>
      <c r="J126" s="530"/>
      <c r="K126" s="530"/>
      <c r="L126" s="530"/>
      <c r="M126" s="528"/>
      <c r="N126" s="531"/>
      <c r="O126" s="531"/>
      <c r="P126" s="532"/>
      <c r="Q126" s="558"/>
      <c r="R126" s="529"/>
      <c r="S126" s="530"/>
      <c r="T126" s="530"/>
      <c r="U126" s="530"/>
      <c r="V126" s="530"/>
      <c r="W126" s="528"/>
      <c r="X126" s="529"/>
      <c r="Y126" s="530"/>
      <c r="Z126" s="530"/>
      <c r="AA126" s="530"/>
      <c r="AB126" s="530"/>
      <c r="AC126" s="530"/>
      <c r="AD126" s="530"/>
      <c r="AE126" s="530"/>
      <c r="AF126" s="530"/>
      <c r="AG126" s="528"/>
      <c r="AH126" s="529"/>
      <c r="AI126" s="532"/>
      <c r="AJ126" s="529"/>
      <c r="AK126" s="530"/>
      <c r="AL126" s="530"/>
      <c r="AM126" s="530"/>
      <c r="AN126" s="530"/>
      <c r="AO126" s="530"/>
      <c r="AP126" s="528"/>
      <c r="AQ126" s="532"/>
      <c r="AR126" s="529"/>
      <c r="AS126" s="532"/>
      <c r="AT126" s="507"/>
      <c r="AU126" s="530"/>
      <c r="AV126" s="534"/>
      <c r="AW126" s="534"/>
      <c r="AX126" s="528"/>
      <c r="AY126" s="532"/>
      <c r="AZ126" s="532"/>
      <c r="BA126" s="507"/>
      <c r="BB126" s="529"/>
      <c r="BC126" s="507"/>
    </row>
    <row r="127" spans="1:56" ht="15.75">
      <c r="A127" s="559" t="s">
        <v>454</v>
      </c>
      <c r="B127" s="1455"/>
      <c r="C127" s="562"/>
      <c r="D127" s="564"/>
      <c r="E127" s="561"/>
      <c r="F127" s="562"/>
      <c r="G127" s="562"/>
      <c r="H127" s="562"/>
      <c r="I127" s="562"/>
      <c r="J127" s="562"/>
      <c r="K127" s="562"/>
      <c r="L127" s="562"/>
      <c r="M127" s="560"/>
      <c r="N127" s="563"/>
      <c r="O127" s="563"/>
      <c r="P127" s="563"/>
      <c r="Q127" s="564"/>
      <c r="R127" s="561"/>
      <c r="S127" s="562"/>
      <c r="T127" s="562"/>
      <c r="U127" s="562"/>
      <c r="V127" s="562"/>
      <c r="W127" s="560"/>
      <c r="X127" s="561"/>
      <c r="Y127" s="562"/>
      <c r="Z127" s="562"/>
      <c r="AA127" s="562"/>
      <c r="AB127" s="562"/>
      <c r="AC127" s="562"/>
      <c r="AD127" s="562"/>
      <c r="AE127" s="562"/>
      <c r="AF127" s="562"/>
      <c r="AG127" s="560"/>
      <c r="AH127" s="561"/>
      <c r="AI127" s="565"/>
      <c r="AJ127" s="561"/>
      <c r="AK127" s="562"/>
      <c r="AL127" s="562"/>
      <c r="AM127" s="562"/>
      <c r="AN127" s="562"/>
      <c r="AO127" s="562"/>
      <c r="AP127" s="560"/>
      <c r="AQ127" s="563"/>
      <c r="AR127" s="561"/>
      <c r="AS127" s="563"/>
      <c r="AT127" s="565">
        <f>AI127+AP127+AQ127+AR127+AS127+BB127</f>
        <v>0</v>
      </c>
      <c r="AU127" s="562"/>
      <c r="AV127" s="566"/>
      <c r="AW127" s="566"/>
      <c r="AX127" s="560"/>
      <c r="AY127" s="563"/>
      <c r="AZ127" s="563"/>
      <c r="BA127" s="565"/>
      <c r="BB127" s="561"/>
      <c r="BC127" s="565"/>
    </row>
    <row r="128" spans="1:56" s="509" customFormat="1">
      <c r="A128" s="2059"/>
      <c r="B128" s="506"/>
      <c r="C128" s="502"/>
      <c r="D128" s="503"/>
      <c r="E128" s="551"/>
      <c r="F128" s="552"/>
      <c r="G128" s="552"/>
      <c r="H128" s="552"/>
      <c r="I128" s="552"/>
      <c r="J128" s="552"/>
      <c r="K128" s="552"/>
      <c r="L128" s="552"/>
      <c r="M128" s="553"/>
      <c r="N128" s="504"/>
      <c r="O128" s="504"/>
      <c r="P128" s="504"/>
      <c r="Q128" s="542"/>
      <c r="R128" s="554"/>
      <c r="S128" s="555"/>
      <c r="T128" s="555"/>
      <c r="U128" s="555"/>
      <c r="V128" s="555"/>
      <c r="W128" s="553"/>
      <c r="X128" s="556"/>
      <c r="Y128" s="556"/>
      <c r="Z128" s="556"/>
      <c r="AA128" s="556"/>
      <c r="AB128" s="556"/>
      <c r="AC128" s="556"/>
      <c r="AD128" s="556"/>
      <c r="AE128" s="556"/>
      <c r="AF128" s="556"/>
      <c r="AG128" s="553"/>
      <c r="AH128" s="501"/>
      <c r="AI128" s="531"/>
      <c r="AJ128" s="551"/>
      <c r="AK128" s="552"/>
      <c r="AL128" s="552"/>
      <c r="AM128" s="552"/>
      <c r="AN128" s="552"/>
      <c r="AO128" s="552"/>
      <c r="AP128" s="553"/>
      <c r="AQ128" s="504"/>
      <c r="AR128" s="501"/>
      <c r="AS128" s="504"/>
      <c r="AT128" s="525"/>
      <c r="AU128" s="502"/>
      <c r="AV128" s="505"/>
      <c r="AW128" s="505"/>
      <c r="AX128" s="553"/>
      <c r="AY128" s="504"/>
      <c r="AZ128" s="504"/>
      <c r="BA128" s="525"/>
      <c r="BB128" s="501"/>
      <c r="BC128" s="525"/>
    </row>
    <row r="129" spans="1:56" s="509" customFormat="1">
      <c r="A129" s="2056" t="s">
        <v>1542</v>
      </c>
      <c r="B129" s="506"/>
      <c r="C129" s="502"/>
      <c r="D129" s="503"/>
      <c r="E129" s="551"/>
      <c r="F129" s="552"/>
      <c r="G129" s="552"/>
      <c r="H129" s="552"/>
      <c r="I129" s="552"/>
      <c r="J129" s="552"/>
      <c r="K129" s="552"/>
      <c r="L129" s="552"/>
      <c r="M129" s="553"/>
      <c r="N129" s="504"/>
      <c r="O129" s="504"/>
      <c r="P129" s="504"/>
      <c r="Q129" s="542"/>
      <c r="R129" s="554"/>
      <c r="S129" s="555"/>
      <c r="T129" s="555"/>
      <c r="U129" s="555"/>
      <c r="V129" s="555"/>
      <c r="W129" s="553"/>
      <c r="X129" s="556"/>
      <c r="Y129" s="556"/>
      <c r="Z129" s="556"/>
      <c r="AA129" s="556"/>
      <c r="AB129" s="556"/>
      <c r="AC129" s="556"/>
      <c r="AD129" s="556"/>
      <c r="AE129" s="556"/>
      <c r="AF129" s="556"/>
      <c r="AG129" s="553"/>
      <c r="AH129" s="501"/>
      <c r="AI129" s="531"/>
      <c r="AJ129" s="551"/>
      <c r="AK129" s="552"/>
      <c r="AL129" s="552"/>
      <c r="AM129" s="552"/>
      <c r="AN129" s="552"/>
      <c r="AO129" s="552"/>
      <c r="AP129" s="553"/>
      <c r="AQ129" s="504"/>
      <c r="AR129" s="501"/>
      <c r="AS129" s="504"/>
      <c r="AT129" s="525"/>
      <c r="AU129" s="502"/>
      <c r="AV129" s="505"/>
      <c r="AW129" s="505"/>
      <c r="AX129" s="553"/>
      <c r="AY129" s="504"/>
      <c r="AZ129" s="504"/>
      <c r="BA129" s="525"/>
      <c r="BB129" s="501"/>
      <c r="BC129" s="525"/>
    </row>
    <row r="130" spans="1:56" hidden="1" outlineLevel="1">
      <c r="A130" s="272" t="s">
        <v>447</v>
      </c>
      <c r="B130" s="1794"/>
      <c r="C130" s="1788"/>
      <c r="D130" s="1795"/>
      <c r="E130" s="1567"/>
      <c r="F130" s="1568"/>
      <c r="G130" s="1568"/>
      <c r="H130" s="1568"/>
      <c r="I130" s="1568"/>
      <c r="J130" s="1568"/>
      <c r="K130" s="1568"/>
      <c r="L130" s="1568"/>
      <c r="M130" s="1569"/>
      <c r="N130" s="1559"/>
      <c r="O130" s="1559"/>
      <c r="P130" s="1559"/>
      <c r="Q130" s="1571"/>
      <c r="R130" s="1567"/>
      <c r="S130" s="1568"/>
      <c r="T130" s="1568"/>
      <c r="U130" s="1568"/>
      <c r="V130" s="1568"/>
      <c r="W130" s="1569"/>
      <c r="X130" s="1787"/>
      <c r="Y130" s="1787"/>
      <c r="Z130" s="1787"/>
      <c r="AA130" s="1787"/>
      <c r="AB130" s="1787"/>
      <c r="AC130" s="1787"/>
      <c r="AD130" s="1787"/>
      <c r="AE130" s="1787"/>
      <c r="AF130" s="1787"/>
      <c r="AG130" s="346">
        <f t="shared" ref="AG130:AG136" si="102">SUM(X130:AF130)</f>
        <v>0</v>
      </c>
      <c r="AH130" s="1567"/>
      <c r="AI130" s="351">
        <f t="shared" ref="AI130:AI136" si="103">Q130+W130+AG130+AH130+B130+D130+C130</f>
        <v>0</v>
      </c>
      <c r="AJ130" s="1787"/>
      <c r="AK130" s="1788"/>
      <c r="AL130" s="1788"/>
      <c r="AM130" s="1788"/>
      <c r="AN130" s="1788"/>
      <c r="AO130" s="1788"/>
      <c r="AP130" s="346">
        <f t="shared" ref="AP130:AP135" si="104">SUM(AJ130:AO130)</f>
        <v>0</v>
      </c>
      <c r="AQ130" s="1796"/>
      <c r="AR130" s="1567"/>
      <c r="AS130" s="1559"/>
      <c r="AT130" s="352">
        <f t="shared" ref="AT130:AT136" si="105">AI130+AP130+AQ130+AR130+AS130</f>
        <v>0</v>
      </c>
      <c r="AU130" s="1568"/>
      <c r="AV130" s="1578"/>
      <c r="AW130" s="1578"/>
      <c r="AX130" s="1569"/>
      <c r="AY130" s="1559"/>
      <c r="AZ130" s="1559"/>
      <c r="BA130" s="1576"/>
      <c r="BB130" s="1567"/>
      <c r="BC130" s="352">
        <f t="shared" ref="BC130:BC136" si="106">BA130+AT130+BB130</f>
        <v>0</v>
      </c>
      <c r="BD130" s="1832" t="str">
        <f t="shared" ref="BD130:BD136" si="107">IF(ABS(BC130)&lt;&gt;0,"ERROR","OK")</f>
        <v>OK</v>
      </c>
    </row>
    <row r="131" spans="1:56" hidden="1" outlineLevel="1">
      <c r="A131" s="272" t="s">
        <v>448</v>
      </c>
      <c r="B131" s="1794"/>
      <c r="C131" s="1788"/>
      <c r="D131" s="1795"/>
      <c r="E131" s="1567"/>
      <c r="F131" s="1568"/>
      <c r="G131" s="1568"/>
      <c r="H131" s="1568"/>
      <c r="I131" s="1568"/>
      <c r="J131" s="1568"/>
      <c r="K131" s="1568"/>
      <c r="L131" s="1568"/>
      <c r="M131" s="1569"/>
      <c r="N131" s="1559"/>
      <c r="O131" s="1559"/>
      <c r="P131" s="1559"/>
      <c r="Q131" s="1571"/>
      <c r="R131" s="1567"/>
      <c r="S131" s="1568"/>
      <c r="T131" s="1568"/>
      <c r="U131" s="1568"/>
      <c r="V131" s="1568"/>
      <c r="W131" s="1569"/>
      <c r="X131" s="1787"/>
      <c r="Y131" s="1787"/>
      <c r="Z131" s="1787"/>
      <c r="AA131" s="1787"/>
      <c r="AB131" s="1787"/>
      <c r="AC131" s="1787"/>
      <c r="AD131" s="1787"/>
      <c r="AE131" s="1787"/>
      <c r="AF131" s="1787"/>
      <c r="AG131" s="346">
        <f t="shared" si="102"/>
        <v>0</v>
      </c>
      <c r="AH131" s="1567"/>
      <c r="AI131" s="351">
        <f t="shared" si="103"/>
        <v>0</v>
      </c>
      <c r="AJ131" s="1787"/>
      <c r="AK131" s="1788"/>
      <c r="AL131" s="1788"/>
      <c r="AM131" s="1788"/>
      <c r="AN131" s="1788"/>
      <c r="AO131" s="1788"/>
      <c r="AP131" s="346">
        <f t="shared" si="104"/>
        <v>0</v>
      </c>
      <c r="AQ131" s="1796"/>
      <c r="AR131" s="1567"/>
      <c r="AS131" s="1559"/>
      <c r="AT131" s="352">
        <f t="shared" si="105"/>
        <v>0</v>
      </c>
      <c r="AU131" s="1568"/>
      <c r="AV131" s="1578"/>
      <c r="AW131" s="1578"/>
      <c r="AX131" s="1569"/>
      <c r="AY131" s="1559"/>
      <c r="AZ131" s="1559"/>
      <c r="BA131" s="1576"/>
      <c r="BB131" s="1567"/>
      <c r="BC131" s="352">
        <f t="shared" si="106"/>
        <v>0</v>
      </c>
      <c r="BD131" s="1832" t="str">
        <f t="shared" si="107"/>
        <v>OK</v>
      </c>
    </row>
    <row r="132" spans="1:56" hidden="1" outlineLevel="1">
      <c r="A132" s="272" t="s">
        <v>449</v>
      </c>
      <c r="B132" s="1794"/>
      <c r="C132" s="1788"/>
      <c r="D132" s="1795"/>
      <c r="E132" s="1567"/>
      <c r="F132" s="1568"/>
      <c r="G132" s="1568"/>
      <c r="H132" s="1568"/>
      <c r="I132" s="1568"/>
      <c r="J132" s="1568"/>
      <c r="K132" s="1568"/>
      <c r="L132" s="1568"/>
      <c r="M132" s="1569"/>
      <c r="N132" s="1559"/>
      <c r="O132" s="1559"/>
      <c r="P132" s="1559"/>
      <c r="Q132" s="1571"/>
      <c r="R132" s="1567"/>
      <c r="S132" s="1568"/>
      <c r="T132" s="1568"/>
      <c r="U132" s="1568"/>
      <c r="V132" s="1568"/>
      <c r="W132" s="1569"/>
      <c r="X132" s="1787"/>
      <c r="Y132" s="1787"/>
      <c r="Z132" s="1787"/>
      <c r="AA132" s="1787"/>
      <c r="AB132" s="1787"/>
      <c r="AC132" s="1787"/>
      <c r="AD132" s="1787"/>
      <c r="AE132" s="1787"/>
      <c r="AF132" s="1787"/>
      <c r="AG132" s="346">
        <f t="shared" si="102"/>
        <v>0</v>
      </c>
      <c r="AH132" s="1567"/>
      <c r="AI132" s="351">
        <f t="shared" si="103"/>
        <v>0</v>
      </c>
      <c r="AJ132" s="1787"/>
      <c r="AK132" s="1788"/>
      <c r="AL132" s="1788"/>
      <c r="AM132" s="1788"/>
      <c r="AN132" s="1788"/>
      <c r="AO132" s="1788"/>
      <c r="AP132" s="346">
        <f t="shared" si="104"/>
        <v>0</v>
      </c>
      <c r="AQ132" s="1796"/>
      <c r="AR132" s="1567"/>
      <c r="AS132" s="1559"/>
      <c r="AT132" s="352">
        <f t="shared" si="105"/>
        <v>0</v>
      </c>
      <c r="AU132" s="1568"/>
      <c r="AV132" s="1578"/>
      <c r="AW132" s="1578"/>
      <c r="AX132" s="1569"/>
      <c r="AY132" s="1559"/>
      <c r="AZ132" s="1559"/>
      <c r="BA132" s="1576"/>
      <c r="BB132" s="1567"/>
      <c r="BC132" s="352">
        <f t="shared" si="106"/>
        <v>0</v>
      </c>
      <c r="BD132" s="1832" t="str">
        <f t="shared" si="107"/>
        <v>OK</v>
      </c>
    </row>
    <row r="133" spans="1:56" hidden="1" outlineLevel="1">
      <c r="A133" s="272" t="s">
        <v>450</v>
      </c>
      <c r="B133" s="1794"/>
      <c r="C133" s="1788"/>
      <c r="D133" s="1795"/>
      <c r="E133" s="1567"/>
      <c r="F133" s="1568"/>
      <c r="G133" s="1568"/>
      <c r="H133" s="1568"/>
      <c r="I133" s="1568"/>
      <c r="J133" s="1568"/>
      <c r="K133" s="1568"/>
      <c r="L133" s="1568"/>
      <c r="M133" s="1569"/>
      <c r="N133" s="1559"/>
      <c r="O133" s="1559"/>
      <c r="P133" s="1559"/>
      <c r="Q133" s="1571"/>
      <c r="R133" s="1567"/>
      <c r="S133" s="1568"/>
      <c r="T133" s="1568"/>
      <c r="U133" s="1568"/>
      <c r="V133" s="1568"/>
      <c r="W133" s="1569"/>
      <c r="X133" s="1787"/>
      <c r="Y133" s="1787"/>
      <c r="Z133" s="1787"/>
      <c r="AA133" s="1787"/>
      <c r="AB133" s="1787"/>
      <c r="AC133" s="1787"/>
      <c r="AD133" s="1787"/>
      <c r="AE133" s="1787"/>
      <c r="AF133" s="1787"/>
      <c r="AG133" s="346">
        <f t="shared" si="102"/>
        <v>0</v>
      </c>
      <c r="AH133" s="1567"/>
      <c r="AI133" s="351">
        <f t="shared" si="103"/>
        <v>0</v>
      </c>
      <c r="AJ133" s="1787"/>
      <c r="AK133" s="1788"/>
      <c r="AL133" s="1788"/>
      <c r="AM133" s="1788"/>
      <c r="AN133" s="1788"/>
      <c r="AO133" s="1788"/>
      <c r="AP133" s="346">
        <f t="shared" si="104"/>
        <v>0</v>
      </c>
      <c r="AQ133" s="1796"/>
      <c r="AR133" s="1567"/>
      <c r="AS133" s="1559"/>
      <c r="AT133" s="352">
        <f t="shared" si="105"/>
        <v>0</v>
      </c>
      <c r="AU133" s="1568"/>
      <c r="AV133" s="1578"/>
      <c r="AW133" s="1578"/>
      <c r="AX133" s="1569"/>
      <c r="AY133" s="1559"/>
      <c r="AZ133" s="1559"/>
      <c r="BA133" s="1576"/>
      <c r="BB133" s="1567"/>
      <c r="BC133" s="352">
        <f t="shared" si="106"/>
        <v>0</v>
      </c>
      <c r="BD133" s="1832" t="str">
        <f t="shared" si="107"/>
        <v>OK</v>
      </c>
    </row>
    <row r="134" spans="1:56" hidden="1" outlineLevel="1">
      <c r="A134" s="272" t="s">
        <v>451</v>
      </c>
      <c r="B134" s="1794"/>
      <c r="C134" s="1788"/>
      <c r="D134" s="1795"/>
      <c r="E134" s="1567"/>
      <c r="F134" s="1568"/>
      <c r="G134" s="1568"/>
      <c r="H134" s="1568"/>
      <c r="I134" s="1568"/>
      <c r="J134" s="1568"/>
      <c r="K134" s="1568"/>
      <c r="L134" s="1568"/>
      <c r="M134" s="1569"/>
      <c r="N134" s="1559"/>
      <c r="O134" s="1559"/>
      <c r="P134" s="1559"/>
      <c r="Q134" s="1571"/>
      <c r="R134" s="1567"/>
      <c r="S134" s="1568"/>
      <c r="T134" s="1568"/>
      <c r="U134" s="1568"/>
      <c r="V134" s="1568"/>
      <c r="W134" s="1569"/>
      <c r="X134" s="1787"/>
      <c r="Y134" s="1787"/>
      <c r="Z134" s="1787"/>
      <c r="AA134" s="1787"/>
      <c r="AB134" s="1787"/>
      <c r="AC134" s="1787"/>
      <c r="AD134" s="1787"/>
      <c r="AE134" s="1787"/>
      <c r="AF134" s="1787"/>
      <c r="AG134" s="346">
        <f t="shared" si="102"/>
        <v>0</v>
      </c>
      <c r="AH134" s="1567"/>
      <c r="AI134" s="351">
        <f t="shared" si="103"/>
        <v>0</v>
      </c>
      <c r="AJ134" s="1787"/>
      <c r="AK134" s="1788"/>
      <c r="AL134" s="1788"/>
      <c r="AM134" s="1788"/>
      <c r="AN134" s="1788"/>
      <c r="AO134" s="1788"/>
      <c r="AP134" s="346">
        <f t="shared" si="104"/>
        <v>0</v>
      </c>
      <c r="AQ134" s="1796"/>
      <c r="AR134" s="1567"/>
      <c r="AS134" s="1559"/>
      <c r="AT134" s="352">
        <f t="shared" si="105"/>
        <v>0</v>
      </c>
      <c r="AU134" s="1568"/>
      <c r="AV134" s="1578"/>
      <c r="AW134" s="1578"/>
      <c r="AX134" s="1569"/>
      <c r="AY134" s="1559"/>
      <c r="AZ134" s="1559"/>
      <c r="BA134" s="1576"/>
      <c r="BB134" s="1567"/>
      <c r="BC134" s="352">
        <f t="shared" si="106"/>
        <v>0</v>
      </c>
      <c r="BD134" s="1832" t="str">
        <f t="shared" si="107"/>
        <v>OK</v>
      </c>
    </row>
    <row r="135" spans="1:56" hidden="1" outlineLevel="1">
      <c r="A135" s="272" t="s">
        <v>452</v>
      </c>
      <c r="B135" s="1794"/>
      <c r="C135" s="1788"/>
      <c r="D135" s="1795"/>
      <c r="E135" s="1567"/>
      <c r="F135" s="1568"/>
      <c r="G135" s="1568"/>
      <c r="H135" s="1568"/>
      <c r="I135" s="1568"/>
      <c r="J135" s="1568"/>
      <c r="K135" s="1568"/>
      <c r="L135" s="1568"/>
      <c r="M135" s="1569"/>
      <c r="N135" s="1559"/>
      <c r="O135" s="1559"/>
      <c r="P135" s="1559"/>
      <c r="Q135" s="1571"/>
      <c r="R135" s="1567"/>
      <c r="S135" s="1568"/>
      <c r="T135" s="1568"/>
      <c r="U135" s="1568"/>
      <c r="V135" s="1568"/>
      <c r="W135" s="1569"/>
      <c r="X135" s="1787"/>
      <c r="Y135" s="1787"/>
      <c r="Z135" s="1787"/>
      <c r="AA135" s="1787"/>
      <c r="AB135" s="1787"/>
      <c r="AC135" s="1787"/>
      <c r="AD135" s="1787"/>
      <c r="AE135" s="1787"/>
      <c r="AF135" s="1787"/>
      <c r="AG135" s="346">
        <f t="shared" si="102"/>
        <v>0</v>
      </c>
      <c r="AH135" s="1567"/>
      <c r="AI135" s="351">
        <f t="shared" si="103"/>
        <v>0</v>
      </c>
      <c r="AJ135" s="1787"/>
      <c r="AK135" s="1788"/>
      <c r="AL135" s="1788"/>
      <c r="AM135" s="1788"/>
      <c r="AN135" s="1788"/>
      <c r="AO135" s="1788"/>
      <c r="AP135" s="346">
        <f t="shared" si="104"/>
        <v>0</v>
      </c>
      <c r="AQ135" s="1796"/>
      <c r="AR135" s="1567"/>
      <c r="AS135" s="1559"/>
      <c r="AT135" s="352">
        <f t="shared" si="105"/>
        <v>0</v>
      </c>
      <c r="AU135" s="1568"/>
      <c r="AV135" s="1578"/>
      <c r="AW135" s="1578"/>
      <c r="AX135" s="1569"/>
      <c r="AY135" s="1559"/>
      <c r="AZ135" s="1559"/>
      <c r="BA135" s="1576"/>
      <c r="BB135" s="1567"/>
      <c r="BC135" s="352">
        <f t="shared" si="106"/>
        <v>0</v>
      </c>
      <c r="BD135" s="1832" t="str">
        <f t="shared" si="107"/>
        <v>OK</v>
      </c>
    </row>
    <row r="136" spans="1:56" collapsed="1">
      <c r="A136" s="121" t="s">
        <v>1149</v>
      </c>
      <c r="B136" s="1450">
        <f>SUM(B130:B135)</f>
        <v>0</v>
      </c>
      <c r="C136" s="368">
        <f>SUM(C130:C135)</f>
        <v>0</v>
      </c>
      <c r="D136" s="1449">
        <f>SUM(D130:D135)</f>
        <v>0</v>
      </c>
      <c r="E136" s="1567"/>
      <c r="F136" s="1568"/>
      <c r="G136" s="1568"/>
      <c r="H136" s="1568"/>
      <c r="I136" s="1568"/>
      <c r="J136" s="1568"/>
      <c r="K136" s="1568"/>
      <c r="L136" s="1568"/>
      <c r="M136" s="1569"/>
      <c r="N136" s="1570"/>
      <c r="O136" s="1570"/>
      <c r="P136" s="1570"/>
      <c r="Q136" s="1571"/>
      <c r="R136" s="1572"/>
      <c r="S136" s="1573"/>
      <c r="T136" s="1573"/>
      <c r="U136" s="1573"/>
      <c r="V136" s="1573"/>
      <c r="W136" s="1569"/>
      <c r="X136" s="366">
        <f t="shared" ref="X136:AF136" si="108">SUM(X130:X135)</f>
        <v>0</v>
      </c>
      <c r="Y136" s="366">
        <f t="shared" si="108"/>
        <v>0</v>
      </c>
      <c r="Z136" s="366">
        <f t="shared" si="108"/>
        <v>0</v>
      </c>
      <c r="AA136" s="366">
        <f t="shared" si="108"/>
        <v>0</v>
      </c>
      <c r="AB136" s="366">
        <f t="shared" si="108"/>
        <v>0</v>
      </c>
      <c r="AC136" s="366">
        <f t="shared" si="108"/>
        <v>0</v>
      </c>
      <c r="AD136" s="366">
        <f t="shared" si="108"/>
        <v>0</v>
      </c>
      <c r="AE136" s="366">
        <f t="shared" si="108"/>
        <v>0</v>
      </c>
      <c r="AF136" s="366">
        <f t="shared" si="108"/>
        <v>0</v>
      </c>
      <c r="AG136" s="346">
        <f t="shared" si="102"/>
        <v>0</v>
      </c>
      <c r="AH136" s="1563"/>
      <c r="AI136" s="351">
        <f t="shared" si="103"/>
        <v>0</v>
      </c>
      <c r="AJ136" s="363">
        <f t="shared" ref="AJ136:AQ136" si="109">SUM(AJ130:AJ135)</f>
        <v>0</v>
      </c>
      <c r="AK136" s="363">
        <f t="shared" si="109"/>
        <v>0</v>
      </c>
      <c r="AL136" s="363">
        <f t="shared" si="109"/>
        <v>0</v>
      </c>
      <c r="AM136" s="363">
        <f t="shared" si="109"/>
        <v>0</v>
      </c>
      <c r="AN136" s="363">
        <f t="shared" si="109"/>
        <v>0</v>
      </c>
      <c r="AO136" s="363">
        <f t="shared" si="109"/>
        <v>0</v>
      </c>
      <c r="AP136" s="363">
        <f t="shared" si="109"/>
        <v>0</v>
      </c>
      <c r="AQ136" s="365">
        <f t="shared" si="109"/>
        <v>0</v>
      </c>
      <c r="AR136" s="1563"/>
      <c r="AS136" s="1570"/>
      <c r="AT136" s="352">
        <f t="shared" si="105"/>
        <v>0</v>
      </c>
      <c r="AU136" s="1565"/>
      <c r="AV136" s="1577"/>
      <c r="AW136" s="1577"/>
      <c r="AX136" s="1569"/>
      <c r="AY136" s="1570"/>
      <c r="AZ136" s="1570"/>
      <c r="BA136" s="1576"/>
      <c r="BB136" s="1563"/>
      <c r="BC136" s="352">
        <f t="shared" si="106"/>
        <v>0</v>
      </c>
      <c r="BD136" s="1832" t="str">
        <f t="shared" si="107"/>
        <v>OK</v>
      </c>
    </row>
    <row r="137" spans="1:56" s="509" customFormat="1">
      <c r="B137" s="506"/>
      <c r="C137" s="502"/>
      <c r="D137" s="503"/>
      <c r="E137" s="551"/>
      <c r="F137" s="552"/>
      <c r="G137" s="552"/>
      <c r="H137" s="552"/>
      <c r="I137" s="552"/>
      <c r="J137" s="552"/>
      <c r="K137" s="552"/>
      <c r="L137" s="552"/>
      <c r="M137" s="553"/>
      <c r="N137" s="504"/>
      <c r="O137" s="504"/>
      <c r="P137" s="504"/>
      <c r="Q137" s="542"/>
      <c r="R137" s="554"/>
      <c r="S137" s="555"/>
      <c r="T137" s="555"/>
      <c r="U137" s="555"/>
      <c r="V137" s="555"/>
      <c r="W137" s="553"/>
      <c r="X137" s="556"/>
      <c r="Y137" s="556"/>
      <c r="Z137" s="556"/>
      <c r="AA137" s="556"/>
      <c r="AB137" s="556"/>
      <c r="AC137" s="556"/>
      <c r="AD137" s="556"/>
      <c r="AE137" s="556"/>
      <c r="AF137" s="556"/>
      <c r="AG137" s="553"/>
      <c r="AH137" s="501"/>
      <c r="AI137" s="531"/>
      <c r="AJ137" s="551"/>
      <c r="AK137" s="552"/>
      <c r="AL137" s="552"/>
      <c r="AM137" s="552"/>
      <c r="AN137" s="552"/>
      <c r="AO137" s="552"/>
      <c r="AP137" s="553"/>
      <c r="AQ137" s="504"/>
      <c r="AR137" s="501"/>
      <c r="AS137" s="504"/>
      <c r="AT137" s="525"/>
      <c r="AU137" s="502"/>
      <c r="AV137" s="505"/>
      <c r="AW137" s="505"/>
      <c r="AX137" s="553"/>
      <c r="AY137" s="504"/>
      <c r="AZ137" s="504"/>
      <c r="BA137" s="525"/>
      <c r="BB137" s="501"/>
      <c r="BC137" s="525"/>
    </row>
    <row r="138" spans="1:56" s="509" customFormat="1">
      <c r="A138" s="2060" t="s">
        <v>1541</v>
      </c>
      <c r="B138" s="506"/>
      <c r="C138" s="502"/>
      <c r="D138" s="503"/>
      <c r="E138" s="551"/>
      <c r="F138" s="552"/>
      <c r="G138" s="552"/>
      <c r="H138" s="552"/>
      <c r="I138" s="552"/>
      <c r="J138" s="552"/>
      <c r="K138" s="552"/>
      <c r="L138" s="552"/>
      <c r="M138" s="553"/>
      <c r="N138" s="504"/>
      <c r="O138" s="504"/>
      <c r="P138" s="504"/>
      <c r="Q138" s="542"/>
      <c r="R138" s="554"/>
      <c r="S138" s="555"/>
      <c r="T138" s="555"/>
      <c r="U138" s="555"/>
      <c r="V138" s="555"/>
      <c r="W138" s="553"/>
      <c r="X138" s="556"/>
      <c r="Y138" s="556"/>
      <c r="Z138" s="556"/>
      <c r="AA138" s="556"/>
      <c r="AB138" s="556"/>
      <c r="AC138" s="556"/>
      <c r="AD138" s="556"/>
      <c r="AE138" s="556"/>
      <c r="AF138" s="556"/>
      <c r="AG138" s="553"/>
      <c r="AH138" s="501"/>
      <c r="AI138" s="531"/>
      <c r="AJ138" s="551"/>
      <c r="AK138" s="552"/>
      <c r="AL138" s="552"/>
      <c r="AM138" s="552"/>
      <c r="AN138" s="552"/>
      <c r="AO138" s="552"/>
      <c r="AP138" s="553"/>
      <c r="AQ138" s="504"/>
      <c r="AR138" s="501"/>
      <c r="AS138" s="504"/>
      <c r="AT138" s="525"/>
      <c r="AU138" s="502"/>
      <c r="AV138" s="505"/>
      <c r="AW138" s="505"/>
      <c r="AX138" s="553"/>
      <c r="AY138" s="504"/>
      <c r="AZ138" s="504"/>
      <c r="BA138" s="525"/>
      <c r="BB138" s="501"/>
      <c r="BC138" s="525"/>
    </row>
    <row r="139" spans="1:56" s="509" customFormat="1" hidden="1" outlineLevel="1">
      <c r="A139" s="2057" t="s">
        <v>447</v>
      </c>
      <c r="B139" s="1564"/>
      <c r="C139" s="1788"/>
      <c r="D139" s="1795"/>
      <c r="E139" s="1567"/>
      <c r="F139" s="1568"/>
      <c r="G139" s="1568"/>
      <c r="H139" s="1568"/>
      <c r="I139" s="1568"/>
      <c r="J139" s="1568"/>
      <c r="K139" s="1568"/>
      <c r="L139" s="1568"/>
      <c r="M139" s="1569"/>
      <c r="N139" s="1559"/>
      <c r="O139" s="1559"/>
      <c r="P139" s="1559"/>
      <c r="Q139" s="1571"/>
      <c r="R139" s="1567"/>
      <c r="S139" s="1568"/>
      <c r="T139" s="1568"/>
      <c r="U139" s="1568"/>
      <c r="V139" s="1568"/>
      <c r="W139" s="1569"/>
      <c r="X139" s="1787"/>
      <c r="Y139" s="1787"/>
      <c r="Z139" s="1787"/>
      <c r="AA139" s="1787"/>
      <c r="AB139" s="1787"/>
      <c r="AC139" s="1787"/>
      <c r="AD139" s="1787"/>
      <c r="AE139" s="1787"/>
      <c r="AF139" s="1787"/>
      <c r="AG139" s="346">
        <f t="shared" ref="AG139:AG145" si="110">SUM(X139:AF139)</f>
        <v>0</v>
      </c>
      <c r="AH139" s="1567"/>
      <c r="AI139" s="351">
        <f t="shared" ref="AI139:AI145" si="111">Q139+W139+AG139+AH139+B139+D139+C139</f>
        <v>0</v>
      </c>
      <c r="AJ139" s="1787"/>
      <c r="AK139" s="1788"/>
      <c r="AL139" s="1788"/>
      <c r="AM139" s="1788"/>
      <c r="AN139" s="1788"/>
      <c r="AO139" s="1788"/>
      <c r="AP139" s="346">
        <f t="shared" ref="AP139:AP144" si="112">SUM(AJ139:AO139)</f>
        <v>0</v>
      </c>
      <c r="AQ139" s="1796"/>
      <c r="AR139" s="1567"/>
      <c r="AS139" s="1559"/>
      <c r="AT139" s="352">
        <f t="shared" ref="AT139:AT145" si="113">AI139+AP139+AQ139+AR139+AS139</f>
        <v>0</v>
      </c>
      <c r="AU139" s="1568"/>
      <c r="AV139" s="1578"/>
      <c r="AW139" s="1578"/>
      <c r="AX139" s="1569"/>
      <c r="AY139" s="1559"/>
      <c r="AZ139" s="1559"/>
      <c r="BA139" s="1576"/>
      <c r="BB139" s="1567"/>
      <c r="BC139" s="352">
        <f t="shared" ref="BC139:BC145" si="114">BA139+AT139+BB139</f>
        <v>0</v>
      </c>
      <c r="BD139" s="1832" t="str">
        <f t="shared" ref="BD139:BD145" si="115">IF(ABS(BC139)&lt;&gt;0,"ERROR","OK")</f>
        <v>OK</v>
      </c>
    </row>
    <row r="140" spans="1:56" s="509" customFormat="1" hidden="1" outlineLevel="1">
      <c r="A140" s="2057" t="s">
        <v>448</v>
      </c>
      <c r="B140" s="1564"/>
      <c r="C140" s="1788"/>
      <c r="D140" s="1795"/>
      <c r="E140" s="1567"/>
      <c r="F140" s="1568"/>
      <c r="G140" s="1568"/>
      <c r="H140" s="1568"/>
      <c r="I140" s="1568"/>
      <c r="J140" s="1568"/>
      <c r="K140" s="1568"/>
      <c r="L140" s="1568"/>
      <c r="M140" s="1569"/>
      <c r="N140" s="1559"/>
      <c r="O140" s="1559"/>
      <c r="P140" s="1559"/>
      <c r="Q140" s="1571"/>
      <c r="R140" s="1567"/>
      <c r="S140" s="1568"/>
      <c r="T140" s="1568"/>
      <c r="U140" s="1568"/>
      <c r="V140" s="1568"/>
      <c r="W140" s="1569"/>
      <c r="X140" s="1787"/>
      <c r="Y140" s="1787"/>
      <c r="Z140" s="1787"/>
      <c r="AA140" s="1787"/>
      <c r="AB140" s="1787"/>
      <c r="AC140" s="1787"/>
      <c r="AD140" s="1787"/>
      <c r="AE140" s="1787"/>
      <c r="AF140" s="1787"/>
      <c r="AG140" s="346">
        <f t="shared" si="110"/>
        <v>0</v>
      </c>
      <c r="AH140" s="1567"/>
      <c r="AI140" s="351">
        <f t="shared" si="111"/>
        <v>0</v>
      </c>
      <c r="AJ140" s="1787"/>
      <c r="AK140" s="1788"/>
      <c r="AL140" s="1788"/>
      <c r="AM140" s="1788"/>
      <c r="AN140" s="1788"/>
      <c r="AO140" s="1788"/>
      <c r="AP140" s="346">
        <f t="shared" si="112"/>
        <v>0</v>
      </c>
      <c r="AQ140" s="1796"/>
      <c r="AR140" s="1567"/>
      <c r="AS140" s="1559"/>
      <c r="AT140" s="352">
        <f t="shared" si="113"/>
        <v>0</v>
      </c>
      <c r="AU140" s="1568"/>
      <c r="AV140" s="1578"/>
      <c r="AW140" s="1578"/>
      <c r="AX140" s="1569"/>
      <c r="AY140" s="1559"/>
      <c r="AZ140" s="1559"/>
      <c r="BA140" s="1576"/>
      <c r="BB140" s="1567"/>
      <c r="BC140" s="352">
        <f t="shared" si="114"/>
        <v>0</v>
      </c>
      <c r="BD140" s="1832" t="str">
        <f t="shared" si="115"/>
        <v>OK</v>
      </c>
    </row>
    <row r="141" spans="1:56" s="509" customFormat="1" hidden="1" outlineLevel="1">
      <c r="A141" s="2057" t="s">
        <v>449</v>
      </c>
      <c r="B141" s="1564"/>
      <c r="C141" s="1788"/>
      <c r="D141" s="1795"/>
      <c r="E141" s="1567"/>
      <c r="F141" s="1568"/>
      <c r="G141" s="1568"/>
      <c r="H141" s="1568"/>
      <c r="I141" s="1568"/>
      <c r="J141" s="1568"/>
      <c r="K141" s="1568"/>
      <c r="L141" s="1568"/>
      <c r="M141" s="1569"/>
      <c r="N141" s="1559"/>
      <c r="O141" s="1559"/>
      <c r="P141" s="1559"/>
      <c r="Q141" s="1571"/>
      <c r="R141" s="1567"/>
      <c r="S141" s="1568"/>
      <c r="T141" s="1568"/>
      <c r="U141" s="1568"/>
      <c r="V141" s="1568"/>
      <c r="W141" s="1569"/>
      <c r="X141" s="1787"/>
      <c r="Y141" s="1787"/>
      <c r="Z141" s="1787"/>
      <c r="AA141" s="1787"/>
      <c r="AB141" s="1787"/>
      <c r="AC141" s="1787"/>
      <c r="AD141" s="1787"/>
      <c r="AE141" s="1787"/>
      <c r="AF141" s="1787"/>
      <c r="AG141" s="346">
        <f t="shared" si="110"/>
        <v>0</v>
      </c>
      <c r="AH141" s="1567"/>
      <c r="AI141" s="351">
        <f t="shared" si="111"/>
        <v>0</v>
      </c>
      <c r="AJ141" s="1787"/>
      <c r="AK141" s="1788"/>
      <c r="AL141" s="1788"/>
      <c r="AM141" s="1788"/>
      <c r="AN141" s="1788"/>
      <c r="AO141" s="1788"/>
      <c r="AP141" s="346">
        <f t="shared" si="112"/>
        <v>0</v>
      </c>
      <c r="AQ141" s="1796"/>
      <c r="AR141" s="1567"/>
      <c r="AS141" s="1559"/>
      <c r="AT141" s="352">
        <f t="shared" si="113"/>
        <v>0</v>
      </c>
      <c r="AU141" s="1568"/>
      <c r="AV141" s="1578"/>
      <c r="AW141" s="1578"/>
      <c r="AX141" s="1569"/>
      <c r="AY141" s="1559"/>
      <c r="AZ141" s="1559"/>
      <c r="BA141" s="1576"/>
      <c r="BB141" s="1567"/>
      <c r="BC141" s="352">
        <f t="shared" si="114"/>
        <v>0</v>
      </c>
      <c r="BD141" s="1832" t="str">
        <f t="shared" si="115"/>
        <v>OK</v>
      </c>
    </row>
    <row r="142" spans="1:56" s="509" customFormat="1" hidden="1" outlineLevel="1">
      <c r="A142" s="2057" t="s">
        <v>450</v>
      </c>
      <c r="B142" s="1564"/>
      <c r="C142" s="1788"/>
      <c r="D142" s="1795"/>
      <c r="E142" s="1567"/>
      <c r="F142" s="1568"/>
      <c r="G142" s="1568"/>
      <c r="H142" s="1568"/>
      <c r="I142" s="1568"/>
      <c r="J142" s="1568"/>
      <c r="K142" s="1568"/>
      <c r="L142" s="1568"/>
      <c r="M142" s="1569"/>
      <c r="N142" s="1559"/>
      <c r="O142" s="1559"/>
      <c r="P142" s="1559"/>
      <c r="Q142" s="1571"/>
      <c r="R142" s="1567"/>
      <c r="S142" s="1568"/>
      <c r="T142" s="1568"/>
      <c r="U142" s="1568"/>
      <c r="V142" s="1568"/>
      <c r="W142" s="1569"/>
      <c r="X142" s="1787"/>
      <c r="Y142" s="1787"/>
      <c r="Z142" s="1787"/>
      <c r="AA142" s="1787"/>
      <c r="AB142" s="1787"/>
      <c r="AC142" s="1787"/>
      <c r="AD142" s="1787"/>
      <c r="AE142" s="1787"/>
      <c r="AF142" s="1787"/>
      <c r="AG142" s="346">
        <f t="shared" si="110"/>
        <v>0</v>
      </c>
      <c r="AH142" s="1567"/>
      <c r="AI142" s="351">
        <f t="shared" si="111"/>
        <v>0</v>
      </c>
      <c r="AJ142" s="1787"/>
      <c r="AK142" s="1788"/>
      <c r="AL142" s="1788"/>
      <c r="AM142" s="1788"/>
      <c r="AN142" s="1788"/>
      <c r="AO142" s="1788"/>
      <c r="AP142" s="346">
        <f t="shared" si="112"/>
        <v>0</v>
      </c>
      <c r="AQ142" s="1796"/>
      <c r="AR142" s="1567"/>
      <c r="AS142" s="1559"/>
      <c r="AT142" s="352">
        <f t="shared" si="113"/>
        <v>0</v>
      </c>
      <c r="AU142" s="1568"/>
      <c r="AV142" s="1578"/>
      <c r="AW142" s="1578"/>
      <c r="AX142" s="1569"/>
      <c r="AY142" s="1559"/>
      <c r="AZ142" s="1559"/>
      <c r="BA142" s="1576"/>
      <c r="BB142" s="1567"/>
      <c r="BC142" s="352">
        <f t="shared" si="114"/>
        <v>0</v>
      </c>
      <c r="BD142" s="1832" t="str">
        <f t="shared" si="115"/>
        <v>OK</v>
      </c>
    </row>
    <row r="143" spans="1:56" s="509" customFormat="1" hidden="1" outlineLevel="1">
      <c r="A143" s="2057" t="s">
        <v>451</v>
      </c>
      <c r="B143" s="1564"/>
      <c r="C143" s="1788"/>
      <c r="D143" s="1795"/>
      <c r="E143" s="1567"/>
      <c r="F143" s="1568"/>
      <c r="G143" s="1568"/>
      <c r="H143" s="1568"/>
      <c r="I143" s="1568"/>
      <c r="J143" s="1568"/>
      <c r="K143" s="1568"/>
      <c r="L143" s="1568"/>
      <c r="M143" s="1569"/>
      <c r="N143" s="1559"/>
      <c r="O143" s="1559"/>
      <c r="P143" s="1559"/>
      <c r="Q143" s="1571"/>
      <c r="R143" s="1567"/>
      <c r="S143" s="1568"/>
      <c r="T143" s="1568"/>
      <c r="U143" s="1568"/>
      <c r="V143" s="1568"/>
      <c r="W143" s="1569"/>
      <c r="X143" s="1787"/>
      <c r="Y143" s="1787"/>
      <c r="Z143" s="1787"/>
      <c r="AA143" s="1787"/>
      <c r="AB143" s="1787"/>
      <c r="AC143" s="1787"/>
      <c r="AD143" s="1787"/>
      <c r="AE143" s="1787"/>
      <c r="AF143" s="1787"/>
      <c r="AG143" s="346">
        <f t="shared" si="110"/>
        <v>0</v>
      </c>
      <c r="AH143" s="1567"/>
      <c r="AI143" s="351">
        <f t="shared" si="111"/>
        <v>0</v>
      </c>
      <c r="AJ143" s="1787"/>
      <c r="AK143" s="1788"/>
      <c r="AL143" s="1788"/>
      <c r="AM143" s="1788"/>
      <c r="AN143" s="1788"/>
      <c r="AO143" s="1788"/>
      <c r="AP143" s="346">
        <f t="shared" si="112"/>
        <v>0</v>
      </c>
      <c r="AQ143" s="1796"/>
      <c r="AR143" s="1567"/>
      <c r="AS143" s="1559"/>
      <c r="AT143" s="352">
        <f t="shared" si="113"/>
        <v>0</v>
      </c>
      <c r="AU143" s="1568"/>
      <c r="AV143" s="1578"/>
      <c r="AW143" s="1578"/>
      <c r="AX143" s="1569"/>
      <c r="AY143" s="1559"/>
      <c r="AZ143" s="1559"/>
      <c r="BA143" s="1576"/>
      <c r="BB143" s="1567"/>
      <c r="BC143" s="352">
        <f t="shared" si="114"/>
        <v>0</v>
      </c>
      <c r="BD143" s="1832" t="str">
        <f t="shared" si="115"/>
        <v>OK</v>
      </c>
    </row>
    <row r="144" spans="1:56" s="509" customFormat="1" hidden="1" outlineLevel="1">
      <c r="A144" s="2057" t="s">
        <v>452</v>
      </c>
      <c r="B144" s="1564"/>
      <c r="C144" s="1788"/>
      <c r="D144" s="1795"/>
      <c r="E144" s="1567"/>
      <c r="F144" s="1568"/>
      <c r="G144" s="1568"/>
      <c r="H144" s="1568"/>
      <c r="I144" s="1568"/>
      <c r="J144" s="1568"/>
      <c r="K144" s="1568"/>
      <c r="L144" s="1568"/>
      <c r="M144" s="1569"/>
      <c r="N144" s="1559"/>
      <c r="O144" s="1559"/>
      <c r="P144" s="1559"/>
      <c r="Q144" s="1571"/>
      <c r="R144" s="1567"/>
      <c r="S144" s="1568"/>
      <c r="T144" s="1568"/>
      <c r="U144" s="1568"/>
      <c r="V144" s="1568"/>
      <c r="W144" s="1569"/>
      <c r="X144" s="1787"/>
      <c r="Y144" s="1787"/>
      <c r="Z144" s="1787"/>
      <c r="AA144" s="1787"/>
      <c r="AB144" s="1787"/>
      <c r="AC144" s="1787"/>
      <c r="AD144" s="1787"/>
      <c r="AE144" s="1787"/>
      <c r="AF144" s="1787"/>
      <c r="AG144" s="346">
        <f t="shared" si="110"/>
        <v>0</v>
      </c>
      <c r="AH144" s="1567"/>
      <c r="AI144" s="351">
        <f t="shared" si="111"/>
        <v>0</v>
      </c>
      <c r="AJ144" s="1787"/>
      <c r="AK144" s="1788"/>
      <c r="AL144" s="1788"/>
      <c r="AM144" s="1788"/>
      <c r="AN144" s="1788"/>
      <c r="AO144" s="1788"/>
      <c r="AP144" s="346">
        <f t="shared" si="112"/>
        <v>0</v>
      </c>
      <c r="AQ144" s="1796"/>
      <c r="AR144" s="1567"/>
      <c r="AS144" s="1559"/>
      <c r="AT144" s="352">
        <f t="shared" si="113"/>
        <v>0</v>
      </c>
      <c r="AU144" s="1568"/>
      <c r="AV144" s="1578"/>
      <c r="AW144" s="1578"/>
      <c r="AX144" s="1569"/>
      <c r="AY144" s="1559"/>
      <c r="AZ144" s="1559"/>
      <c r="BA144" s="1576"/>
      <c r="BB144" s="1567"/>
      <c r="BC144" s="352">
        <f t="shared" si="114"/>
        <v>0</v>
      </c>
      <c r="BD144" s="1832" t="str">
        <f t="shared" si="115"/>
        <v>OK</v>
      </c>
    </row>
    <row r="145" spans="1:56" s="509" customFormat="1" collapsed="1">
      <c r="A145" s="2058" t="s">
        <v>1540</v>
      </c>
      <c r="B145" s="1564"/>
      <c r="C145" s="368">
        <f>SUM(C139:C144)</f>
        <v>0</v>
      </c>
      <c r="D145" s="1449">
        <f>SUM(D139:D144)</f>
        <v>0</v>
      </c>
      <c r="E145" s="1567"/>
      <c r="F145" s="1568"/>
      <c r="G145" s="1568"/>
      <c r="H145" s="1568"/>
      <c r="I145" s="1568"/>
      <c r="J145" s="1568"/>
      <c r="K145" s="1568"/>
      <c r="L145" s="1568"/>
      <c r="M145" s="1569"/>
      <c r="N145" s="1570"/>
      <c r="O145" s="1570"/>
      <c r="P145" s="1570"/>
      <c r="Q145" s="1571"/>
      <c r="R145" s="1572"/>
      <c r="S145" s="1573"/>
      <c r="T145" s="1573"/>
      <c r="U145" s="1573"/>
      <c r="V145" s="1573"/>
      <c r="W145" s="1569"/>
      <c r="X145" s="366">
        <f t="shared" ref="X145:AF145" si="116">SUM(X139:X144)</f>
        <v>0</v>
      </c>
      <c r="Y145" s="366">
        <f t="shared" si="116"/>
        <v>0</v>
      </c>
      <c r="Z145" s="366">
        <f t="shared" si="116"/>
        <v>0</v>
      </c>
      <c r="AA145" s="366">
        <f t="shared" si="116"/>
        <v>0</v>
      </c>
      <c r="AB145" s="366">
        <f t="shared" si="116"/>
        <v>0</v>
      </c>
      <c r="AC145" s="366">
        <f t="shared" si="116"/>
        <v>0</v>
      </c>
      <c r="AD145" s="366">
        <f t="shared" si="116"/>
        <v>0</v>
      </c>
      <c r="AE145" s="366">
        <f t="shared" si="116"/>
        <v>0</v>
      </c>
      <c r="AF145" s="366">
        <f t="shared" si="116"/>
        <v>0</v>
      </c>
      <c r="AG145" s="346">
        <f t="shared" si="110"/>
        <v>0</v>
      </c>
      <c r="AH145" s="1563"/>
      <c r="AI145" s="351">
        <f t="shared" si="111"/>
        <v>0</v>
      </c>
      <c r="AJ145" s="363">
        <f t="shared" ref="AJ145:AQ145" si="117">SUM(AJ139:AJ144)</f>
        <v>0</v>
      </c>
      <c r="AK145" s="363">
        <f t="shared" si="117"/>
        <v>0</v>
      </c>
      <c r="AL145" s="363">
        <f t="shared" si="117"/>
        <v>0</v>
      </c>
      <c r="AM145" s="363">
        <f t="shared" si="117"/>
        <v>0</v>
      </c>
      <c r="AN145" s="363">
        <f t="shared" si="117"/>
        <v>0</v>
      </c>
      <c r="AO145" s="363">
        <f t="shared" si="117"/>
        <v>0</v>
      </c>
      <c r="AP145" s="363">
        <f t="shared" si="117"/>
        <v>0</v>
      </c>
      <c r="AQ145" s="365">
        <f t="shared" si="117"/>
        <v>0</v>
      </c>
      <c r="AR145" s="1563"/>
      <c r="AS145" s="1570"/>
      <c r="AT145" s="352">
        <f t="shared" si="113"/>
        <v>0</v>
      </c>
      <c r="AU145" s="1565"/>
      <c r="AV145" s="1577"/>
      <c r="AW145" s="1577"/>
      <c r="AX145" s="1569"/>
      <c r="AY145" s="1570"/>
      <c r="AZ145" s="1570"/>
      <c r="BA145" s="1576"/>
      <c r="BB145" s="1563"/>
      <c r="BC145" s="352">
        <f t="shared" si="114"/>
        <v>0</v>
      </c>
      <c r="BD145" s="1832" t="str">
        <f t="shared" si="115"/>
        <v>OK</v>
      </c>
    </row>
    <row r="146" spans="1:56" s="509" customFormat="1">
      <c r="B146" s="506"/>
      <c r="C146" s="502"/>
      <c r="D146" s="503"/>
      <c r="E146" s="551"/>
      <c r="F146" s="552"/>
      <c r="G146" s="552"/>
      <c r="H146" s="552"/>
      <c r="I146" s="552"/>
      <c r="J146" s="552"/>
      <c r="K146" s="552"/>
      <c r="L146" s="552"/>
      <c r="M146" s="553"/>
      <c r="N146" s="504"/>
      <c r="O146" s="504"/>
      <c r="P146" s="504"/>
      <c r="Q146" s="542"/>
      <c r="R146" s="554"/>
      <c r="S146" s="555"/>
      <c r="T146" s="555"/>
      <c r="U146" s="555"/>
      <c r="V146" s="555"/>
      <c r="W146" s="553"/>
      <c r="X146" s="556"/>
      <c r="Y146" s="556"/>
      <c r="Z146" s="556"/>
      <c r="AA146" s="556"/>
      <c r="AB146" s="556"/>
      <c r="AC146" s="556"/>
      <c r="AD146" s="556"/>
      <c r="AE146" s="556"/>
      <c r="AF146" s="556"/>
      <c r="AG146" s="553"/>
      <c r="AH146" s="501"/>
      <c r="AI146" s="531"/>
      <c r="AJ146" s="551"/>
      <c r="AK146" s="552"/>
      <c r="AL146" s="552"/>
      <c r="AM146" s="552"/>
      <c r="AN146" s="552"/>
      <c r="AO146" s="552"/>
      <c r="AP146" s="553"/>
      <c r="AQ146" s="504"/>
      <c r="AR146" s="501"/>
      <c r="AS146" s="504"/>
      <c r="AT146" s="525"/>
      <c r="AU146" s="502"/>
      <c r="AV146" s="505"/>
      <c r="AW146" s="505"/>
      <c r="AX146" s="553"/>
      <c r="AY146" s="504"/>
      <c r="AZ146" s="504"/>
      <c r="BA146" s="525"/>
      <c r="BB146" s="501"/>
      <c r="BC146" s="525"/>
    </row>
    <row r="147" spans="1:56" s="509" customFormat="1">
      <c r="A147" s="567" t="s">
        <v>455</v>
      </c>
      <c r="B147" s="506"/>
      <c r="C147" s="502"/>
      <c r="D147" s="503"/>
      <c r="E147" s="551"/>
      <c r="F147" s="552"/>
      <c r="G147" s="552"/>
      <c r="H147" s="552"/>
      <c r="I147" s="552"/>
      <c r="J147" s="552"/>
      <c r="K147" s="552"/>
      <c r="L147" s="552"/>
      <c r="M147" s="553"/>
      <c r="N147" s="504"/>
      <c r="O147" s="504"/>
      <c r="P147" s="504"/>
      <c r="Q147" s="542"/>
      <c r="R147" s="554"/>
      <c r="S147" s="555"/>
      <c r="T147" s="555"/>
      <c r="U147" s="555"/>
      <c r="V147" s="555"/>
      <c r="W147" s="553"/>
      <c r="X147" s="556"/>
      <c r="Y147" s="556"/>
      <c r="Z147" s="556"/>
      <c r="AA147" s="556"/>
      <c r="AB147" s="556"/>
      <c r="AC147" s="556"/>
      <c r="AD147" s="556"/>
      <c r="AE147" s="556"/>
      <c r="AF147" s="556"/>
      <c r="AG147" s="553"/>
      <c r="AH147" s="501"/>
      <c r="AI147" s="531"/>
      <c r="AJ147" s="551"/>
      <c r="AK147" s="552"/>
      <c r="AL147" s="552"/>
      <c r="AM147" s="552"/>
      <c r="AN147" s="552"/>
      <c r="AO147" s="552"/>
      <c r="AP147" s="553"/>
      <c r="AQ147" s="504"/>
      <c r="AR147" s="501"/>
      <c r="AS147" s="504"/>
      <c r="AT147" s="525"/>
      <c r="AU147" s="502"/>
      <c r="AV147" s="505"/>
      <c r="AW147" s="505"/>
      <c r="AX147" s="553"/>
      <c r="AY147" s="504"/>
      <c r="AZ147" s="504"/>
      <c r="BA147" s="525"/>
      <c r="BB147" s="501"/>
      <c r="BC147" s="525"/>
    </row>
    <row r="148" spans="1:56">
      <c r="A148" s="272" t="s">
        <v>438</v>
      </c>
      <c r="B148" s="1784"/>
      <c r="C148" s="1785"/>
      <c r="D148" s="1786"/>
      <c r="E148" s="1787"/>
      <c r="F148" s="1788"/>
      <c r="G148" s="1788"/>
      <c r="H148" s="1788"/>
      <c r="I148" s="1788"/>
      <c r="J148" s="1788"/>
      <c r="K148" s="1788"/>
      <c r="L148" s="1788"/>
      <c r="M148" s="346">
        <f>SUM(E148:L148)</f>
        <v>0</v>
      </c>
      <c r="N148" s="1789"/>
      <c r="O148" s="1789"/>
      <c r="P148" s="1789"/>
      <c r="Q148" s="348">
        <f>B148+C148+M148+N148+O148+P148+D148</f>
        <v>0</v>
      </c>
      <c r="R148" s="1790"/>
      <c r="S148" s="1791"/>
      <c r="T148" s="1791"/>
      <c r="U148" s="1791"/>
      <c r="V148" s="1791"/>
      <c r="W148" s="346">
        <f>SUM(R148:V148)</f>
        <v>0</v>
      </c>
      <c r="X148" s="1790"/>
      <c r="Y148" s="1791"/>
      <c r="Z148" s="1791"/>
      <c r="AA148" s="1791"/>
      <c r="AB148" s="1791"/>
      <c r="AC148" s="1791"/>
      <c r="AD148" s="1791"/>
      <c r="AE148" s="1791"/>
      <c r="AF148" s="1791"/>
      <c r="AG148" s="346">
        <f>SUM(X148:AF148)</f>
        <v>0</v>
      </c>
      <c r="AH148" s="1792"/>
      <c r="AI148" s="351">
        <f>Q148+W148+AG148+AH148</f>
        <v>0</v>
      </c>
      <c r="AJ148" s="1787"/>
      <c r="AK148" s="1788"/>
      <c r="AL148" s="1788"/>
      <c r="AM148" s="1788"/>
      <c r="AN148" s="1788"/>
      <c r="AO148" s="1788"/>
      <c r="AP148" s="346">
        <f>SUM(AJ148:AO148)</f>
        <v>0</v>
      </c>
      <c r="AQ148" s="1789"/>
      <c r="AR148" s="1792"/>
      <c r="AS148" s="1789"/>
      <c r="AT148" s="352">
        <f>AI148+AP148+AQ148+AR148+AS148</f>
        <v>0</v>
      </c>
      <c r="AU148" s="1785"/>
      <c r="AV148" s="1793"/>
      <c r="AW148" s="1793"/>
      <c r="AX148" s="346">
        <f>SUM(AU148:AW148)</f>
        <v>0</v>
      </c>
      <c r="AY148" s="1789"/>
      <c r="AZ148" s="1789"/>
      <c r="BA148" s="352">
        <f>AX148+AY148+AZ148</f>
        <v>0</v>
      </c>
      <c r="BB148" s="1792"/>
      <c r="BC148" s="352">
        <f>BA148+AT148+BB148</f>
        <v>0</v>
      </c>
    </row>
    <row r="149" spans="1:56">
      <c r="A149" s="272" t="s">
        <v>439</v>
      </c>
      <c r="B149" s="1450">
        <f t="shared" ref="B149:AS149" si="118">SUM(B150:B159)</f>
        <v>0</v>
      </c>
      <c r="C149" s="368">
        <f t="shared" si="118"/>
        <v>0</v>
      </c>
      <c r="D149" s="1449">
        <f t="shared" si="118"/>
        <v>0</v>
      </c>
      <c r="E149" s="363">
        <f t="shared" si="118"/>
        <v>0</v>
      </c>
      <c r="F149" s="364">
        <f t="shared" si="118"/>
        <v>0</v>
      </c>
      <c r="G149" s="364">
        <f t="shared" si="118"/>
        <v>0</v>
      </c>
      <c r="H149" s="364">
        <f t="shared" si="118"/>
        <v>0</v>
      </c>
      <c r="I149" s="364">
        <f t="shared" si="118"/>
        <v>0</v>
      </c>
      <c r="J149" s="364">
        <f t="shared" si="118"/>
        <v>0</v>
      </c>
      <c r="K149" s="364">
        <f t="shared" si="118"/>
        <v>0</v>
      </c>
      <c r="L149" s="364">
        <f t="shared" si="118"/>
        <v>0</v>
      </c>
      <c r="M149" s="346">
        <f t="shared" si="118"/>
        <v>0</v>
      </c>
      <c r="N149" s="365">
        <f t="shared" si="118"/>
        <v>0</v>
      </c>
      <c r="O149" s="365">
        <f t="shared" si="118"/>
        <v>0</v>
      </c>
      <c r="P149" s="365">
        <f t="shared" si="118"/>
        <v>0</v>
      </c>
      <c r="Q149" s="348">
        <f t="shared" si="118"/>
        <v>0</v>
      </c>
      <c r="R149" s="366">
        <f t="shared" si="118"/>
        <v>0</v>
      </c>
      <c r="S149" s="367">
        <f t="shared" si="118"/>
        <v>0</v>
      </c>
      <c r="T149" s="367">
        <f t="shared" si="118"/>
        <v>0</v>
      </c>
      <c r="U149" s="367">
        <f t="shared" si="118"/>
        <v>0</v>
      </c>
      <c r="V149" s="367">
        <f t="shared" si="118"/>
        <v>0</v>
      </c>
      <c r="W149" s="346">
        <f t="shared" si="118"/>
        <v>0</v>
      </c>
      <c r="X149" s="366">
        <f t="shared" si="118"/>
        <v>0</v>
      </c>
      <c r="Y149" s="367">
        <f t="shared" si="118"/>
        <v>0</v>
      </c>
      <c r="Z149" s="367">
        <f t="shared" si="118"/>
        <v>0</v>
      </c>
      <c r="AA149" s="367">
        <f t="shared" si="118"/>
        <v>0</v>
      </c>
      <c r="AB149" s="367">
        <f t="shared" si="118"/>
        <v>0</v>
      </c>
      <c r="AC149" s="367">
        <f t="shared" si="118"/>
        <v>0</v>
      </c>
      <c r="AD149" s="367">
        <f t="shared" si="118"/>
        <v>0</v>
      </c>
      <c r="AE149" s="367">
        <f t="shared" si="118"/>
        <v>0</v>
      </c>
      <c r="AF149" s="367">
        <f t="shared" si="118"/>
        <v>0</v>
      </c>
      <c r="AG149" s="346">
        <f t="shared" si="118"/>
        <v>0</v>
      </c>
      <c r="AH149" s="370">
        <f t="shared" si="118"/>
        <v>0</v>
      </c>
      <c r="AI149" s="351">
        <f t="shared" si="118"/>
        <v>0</v>
      </c>
      <c r="AJ149" s="363">
        <f t="shared" si="118"/>
        <v>0</v>
      </c>
      <c r="AK149" s="364">
        <f t="shared" si="118"/>
        <v>0</v>
      </c>
      <c r="AL149" s="364">
        <f t="shared" si="118"/>
        <v>0</v>
      </c>
      <c r="AM149" s="364">
        <f t="shared" si="118"/>
        <v>0</v>
      </c>
      <c r="AN149" s="364">
        <f t="shared" si="118"/>
        <v>0</v>
      </c>
      <c r="AO149" s="364">
        <f t="shared" si="118"/>
        <v>0</v>
      </c>
      <c r="AP149" s="346">
        <f t="shared" si="118"/>
        <v>0</v>
      </c>
      <c r="AQ149" s="365">
        <f t="shared" si="118"/>
        <v>0</v>
      </c>
      <c r="AR149" s="370">
        <f t="shared" si="118"/>
        <v>0</v>
      </c>
      <c r="AS149" s="365">
        <f t="shared" si="118"/>
        <v>0</v>
      </c>
      <c r="AT149" s="352">
        <f t="shared" ref="AT149:AT164" si="119">AI149+AP149+AQ149+AR149+AS149</f>
        <v>0</v>
      </c>
      <c r="AU149" s="368">
        <f t="shared" ref="AU149:AZ149" si="120">SUM(AU150:AU159)</f>
        <v>0</v>
      </c>
      <c r="AV149" s="369">
        <f t="shared" si="120"/>
        <v>0</v>
      </c>
      <c r="AW149" s="369">
        <f t="shared" si="120"/>
        <v>0</v>
      </c>
      <c r="AX149" s="346">
        <f t="shared" si="120"/>
        <v>0</v>
      </c>
      <c r="AY149" s="365">
        <f t="shared" si="120"/>
        <v>0</v>
      </c>
      <c r="AZ149" s="365">
        <f t="shared" si="120"/>
        <v>0</v>
      </c>
      <c r="BA149" s="352">
        <f>AX149+AY149+AZ149</f>
        <v>0</v>
      </c>
      <c r="BB149" s="370">
        <f>SUM(BB150:BB159)</f>
        <v>0</v>
      </c>
      <c r="BC149" s="352">
        <f t="shared" ref="BC149:BC164" si="121">BA149+AT149+BB149</f>
        <v>0</v>
      </c>
    </row>
    <row r="150" spans="1:56" hidden="1" outlineLevel="2">
      <c r="A150" s="1778" t="str">
        <f>Cover!C21</f>
        <v>- none -</v>
      </c>
      <c r="B150" s="1784"/>
      <c r="C150" s="1785"/>
      <c r="D150" s="1786"/>
      <c r="E150" s="1787"/>
      <c r="F150" s="1788"/>
      <c r="G150" s="1788"/>
      <c r="H150" s="1788"/>
      <c r="I150" s="1788"/>
      <c r="J150" s="1788"/>
      <c r="K150" s="1788"/>
      <c r="L150" s="1788"/>
      <c r="M150" s="346">
        <f t="shared" ref="M150:M164" si="122">SUM(E150:L150)</f>
        <v>0</v>
      </c>
      <c r="N150" s="1789"/>
      <c r="O150" s="1789"/>
      <c r="P150" s="1789"/>
      <c r="Q150" s="348">
        <f t="shared" ref="Q150:Q164" si="123">B150+C150+M150+N150+O150+P150+D150</f>
        <v>0</v>
      </c>
      <c r="R150" s="1790"/>
      <c r="S150" s="1791"/>
      <c r="T150" s="1791"/>
      <c r="U150" s="1791"/>
      <c r="V150" s="1791"/>
      <c r="W150" s="346">
        <f t="shared" ref="W150:W164" si="124">SUM(R150:V150)</f>
        <v>0</v>
      </c>
      <c r="X150" s="1790"/>
      <c r="Y150" s="1791"/>
      <c r="Z150" s="1791"/>
      <c r="AA150" s="1791"/>
      <c r="AB150" s="1791"/>
      <c r="AC150" s="1791"/>
      <c r="AD150" s="1791"/>
      <c r="AE150" s="1791"/>
      <c r="AF150" s="1791"/>
      <c r="AG150" s="346">
        <f t="shared" ref="AG150:AG164" si="125">SUM(X150:AF150)</f>
        <v>0</v>
      </c>
      <c r="AH150" s="1792"/>
      <c r="AI150" s="351">
        <f t="shared" ref="AI150:AI164" si="126">Q150+W150+AG150+AH150</f>
        <v>0</v>
      </c>
      <c r="AJ150" s="1787"/>
      <c r="AK150" s="1788"/>
      <c r="AL150" s="1788"/>
      <c r="AM150" s="1788"/>
      <c r="AN150" s="1788"/>
      <c r="AO150" s="1788"/>
      <c r="AP150" s="346">
        <f t="shared" ref="AP150:AP164" si="127">SUM(AJ150:AO150)</f>
        <v>0</v>
      </c>
      <c r="AQ150" s="1789"/>
      <c r="AR150" s="1792"/>
      <c r="AS150" s="1789"/>
      <c r="AT150" s="352">
        <f t="shared" si="119"/>
        <v>0</v>
      </c>
      <c r="AU150" s="1785"/>
      <c r="AV150" s="1793"/>
      <c r="AW150" s="1793"/>
      <c r="AX150" s="346">
        <f t="shared" ref="AX150:AX164" si="128">SUM(AU150:AW150)</f>
        <v>0</v>
      </c>
      <c r="AY150" s="1789"/>
      <c r="AZ150" s="1789"/>
      <c r="BA150" s="352">
        <f t="shared" ref="BA150:BA164" si="129">AX150+AY150</f>
        <v>0</v>
      </c>
      <c r="BB150" s="1792"/>
      <c r="BC150" s="352">
        <f t="shared" si="121"/>
        <v>0</v>
      </c>
    </row>
    <row r="151" spans="1:56" hidden="1" outlineLevel="2">
      <c r="A151" s="1778" t="str">
        <f>Cover!C22</f>
        <v>- none -</v>
      </c>
      <c r="B151" s="1784"/>
      <c r="C151" s="1785"/>
      <c r="D151" s="1786"/>
      <c r="E151" s="1787"/>
      <c r="F151" s="1788"/>
      <c r="G151" s="1788"/>
      <c r="H151" s="1788"/>
      <c r="I151" s="1788"/>
      <c r="J151" s="1788"/>
      <c r="K151" s="1788"/>
      <c r="L151" s="1788"/>
      <c r="M151" s="346">
        <f t="shared" si="122"/>
        <v>0</v>
      </c>
      <c r="N151" s="1789"/>
      <c r="O151" s="1789"/>
      <c r="P151" s="1789"/>
      <c r="Q151" s="348">
        <f t="shared" si="123"/>
        <v>0</v>
      </c>
      <c r="R151" s="1790"/>
      <c r="S151" s="1791"/>
      <c r="T151" s="1791"/>
      <c r="U151" s="1791"/>
      <c r="V151" s="1791"/>
      <c r="W151" s="346">
        <f t="shared" si="124"/>
        <v>0</v>
      </c>
      <c r="X151" s="1790"/>
      <c r="Y151" s="1791"/>
      <c r="Z151" s="1791"/>
      <c r="AA151" s="1791"/>
      <c r="AB151" s="1791"/>
      <c r="AC151" s="1791"/>
      <c r="AD151" s="1791"/>
      <c r="AE151" s="1791"/>
      <c r="AF151" s="1791"/>
      <c r="AG151" s="346">
        <f t="shared" si="125"/>
        <v>0</v>
      </c>
      <c r="AH151" s="1792"/>
      <c r="AI151" s="351">
        <f t="shared" si="126"/>
        <v>0</v>
      </c>
      <c r="AJ151" s="1787"/>
      <c r="AK151" s="1788"/>
      <c r="AL151" s="1788"/>
      <c r="AM151" s="1788"/>
      <c r="AN151" s="1788"/>
      <c r="AO151" s="1788"/>
      <c r="AP151" s="346">
        <f t="shared" si="127"/>
        <v>0</v>
      </c>
      <c r="AQ151" s="1789"/>
      <c r="AR151" s="1792"/>
      <c r="AS151" s="1789"/>
      <c r="AT151" s="352">
        <f t="shared" si="119"/>
        <v>0</v>
      </c>
      <c r="AU151" s="1785"/>
      <c r="AV151" s="1793"/>
      <c r="AW151" s="1793"/>
      <c r="AX151" s="346">
        <f t="shared" si="128"/>
        <v>0</v>
      </c>
      <c r="AY151" s="1789"/>
      <c r="AZ151" s="1789"/>
      <c r="BA151" s="352">
        <f t="shared" si="129"/>
        <v>0</v>
      </c>
      <c r="BB151" s="1792"/>
      <c r="BC151" s="352">
        <f t="shared" si="121"/>
        <v>0</v>
      </c>
    </row>
    <row r="152" spans="1:56" hidden="1" outlineLevel="2">
      <c r="A152" s="1778" t="str">
        <f>Cover!C23</f>
        <v>- none -</v>
      </c>
      <c r="B152" s="1784"/>
      <c r="C152" s="1785"/>
      <c r="D152" s="1786"/>
      <c r="E152" s="1787"/>
      <c r="F152" s="1788"/>
      <c r="G152" s="1788"/>
      <c r="H152" s="1788"/>
      <c r="I152" s="1788"/>
      <c r="J152" s="1788"/>
      <c r="K152" s="1788"/>
      <c r="L152" s="1788"/>
      <c r="M152" s="346">
        <f t="shared" si="122"/>
        <v>0</v>
      </c>
      <c r="N152" s="1789"/>
      <c r="O152" s="1789"/>
      <c r="P152" s="1789"/>
      <c r="Q152" s="348">
        <f t="shared" si="123"/>
        <v>0</v>
      </c>
      <c r="R152" s="1790"/>
      <c r="S152" s="1791"/>
      <c r="T152" s="1791"/>
      <c r="U152" s="1791"/>
      <c r="V152" s="1791"/>
      <c r="W152" s="346">
        <f t="shared" si="124"/>
        <v>0</v>
      </c>
      <c r="X152" s="1790"/>
      <c r="Y152" s="1791"/>
      <c r="Z152" s="1791"/>
      <c r="AA152" s="1791"/>
      <c r="AB152" s="1791"/>
      <c r="AC152" s="1791"/>
      <c r="AD152" s="1791"/>
      <c r="AE152" s="1791"/>
      <c r="AF152" s="1791"/>
      <c r="AG152" s="346">
        <f t="shared" si="125"/>
        <v>0</v>
      </c>
      <c r="AH152" s="1792"/>
      <c r="AI152" s="351">
        <f t="shared" si="126"/>
        <v>0</v>
      </c>
      <c r="AJ152" s="1787"/>
      <c r="AK152" s="1788"/>
      <c r="AL152" s="1788"/>
      <c r="AM152" s="1788"/>
      <c r="AN152" s="1788"/>
      <c r="AO152" s="1788"/>
      <c r="AP152" s="346">
        <f t="shared" si="127"/>
        <v>0</v>
      </c>
      <c r="AQ152" s="1789"/>
      <c r="AR152" s="1792"/>
      <c r="AS152" s="1789"/>
      <c r="AT152" s="352">
        <f t="shared" si="119"/>
        <v>0</v>
      </c>
      <c r="AU152" s="1785"/>
      <c r="AV152" s="1793"/>
      <c r="AW152" s="1793"/>
      <c r="AX152" s="346">
        <f t="shared" si="128"/>
        <v>0</v>
      </c>
      <c r="AY152" s="1789"/>
      <c r="AZ152" s="1789"/>
      <c r="BA152" s="352">
        <f t="shared" si="129"/>
        <v>0</v>
      </c>
      <c r="BB152" s="1792"/>
      <c r="BC152" s="352">
        <f t="shared" si="121"/>
        <v>0</v>
      </c>
    </row>
    <row r="153" spans="1:56" hidden="1" outlineLevel="2">
      <c r="A153" s="1778" t="str">
        <f>Cover!C24</f>
        <v>- none -</v>
      </c>
      <c r="B153" s="1784"/>
      <c r="C153" s="1785"/>
      <c r="D153" s="1786"/>
      <c r="E153" s="1787"/>
      <c r="F153" s="1788"/>
      <c r="G153" s="1788"/>
      <c r="H153" s="1788"/>
      <c r="I153" s="1788"/>
      <c r="J153" s="1788"/>
      <c r="K153" s="1788"/>
      <c r="L153" s="1788"/>
      <c r="M153" s="346">
        <f t="shared" si="122"/>
        <v>0</v>
      </c>
      <c r="N153" s="1789"/>
      <c r="O153" s="1789"/>
      <c r="P153" s="1789"/>
      <c r="Q153" s="348">
        <f t="shared" si="123"/>
        <v>0</v>
      </c>
      <c r="R153" s="1790"/>
      <c r="S153" s="1791"/>
      <c r="T153" s="1791"/>
      <c r="U153" s="1791"/>
      <c r="V153" s="1791"/>
      <c r="W153" s="346">
        <f t="shared" si="124"/>
        <v>0</v>
      </c>
      <c r="X153" s="1790"/>
      <c r="Y153" s="1791"/>
      <c r="Z153" s="1791"/>
      <c r="AA153" s="1791"/>
      <c r="AB153" s="1791"/>
      <c r="AC153" s="1791"/>
      <c r="AD153" s="1791"/>
      <c r="AE153" s="1791"/>
      <c r="AF153" s="1791"/>
      <c r="AG153" s="346">
        <f t="shared" si="125"/>
        <v>0</v>
      </c>
      <c r="AH153" s="1792"/>
      <c r="AI153" s="351">
        <f t="shared" si="126"/>
        <v>0</v>
      </c>
      <c r="AJ153" s="1787"/>
      <c r="AK153" s="1788"/>
      <c r="AL153" s="1788"/>
      <c r="AM153" s="1788"/>
      <c r="AN153" s="1788"/>
      <c r="AO153" s="1788"/>
      <c r="AP153" s="346">
        <f t="shared" si="127"/>
        <v>0</v>
      </c>
      <c r="AQ153" s="1789"/>
      <c r="AR153" s="1792"/>
      <c r="AS153" s="1789"/>
      <c r="AT153" s="352">
        <f t="shared" si="119"/>
        <v>0</v>
      </c>
      <c r="AU153" s="1785"/>
      <c r="AV153" s="1793"/>
      <c r="AW153" s="1793"/>
      <c r="AX153" s="346">
        <f t="shared" si="128"/>
        <v>0</v>
      </c>
      <c r="AY153" s="1789"/>
      <c r="AZ153" s="1789"/>
      <c r="BA153" s="352">
        <f t="shared" si="129"/>
        <v>0</v>
      </c>
      <c r="BB153" s="1792"/>
      <c r="BC153" s="352">
        <f t="shared" si="121"/>
        <v>0</v>
      </c>
    </row>
    <row r="154" spans="1:56" hidden="1" outlineLevel="2">
      <c r="A154" s="1778" t="str">
        <f>Cover!C25</f>
        <v>- none -</v>
      </c>
      <c r="B154" s="1784"/>
      <c r="C154" s="1785"/>
      <c r="D154" s="1786"/>
      <c r="E154" s="1787"/>
      <c r="F154" s="1788"/>
      <c r="G154" s="1788"/>
      <c r="H154" s="1788"/>
      <c r="I154" s="1788"/>
      <c r="J154" s="1788"/>
      <c r="K154" s="1788"/>
      <c r="L154" s="1788"/>
      <c r="M154" s="346">
        <f t="shared" si="122"/>
        <v>0</v>
      </c>
      <c r="N154" s="1789"/>
      <c r="O154" s="1789"/>
      <c r="P154" s="1789"/>
      <c r="Q154" s="348">
        <f t="shared" si="123"/>
        <v>0</v>
      </c>
      <c r="R154" s="1790"/>
      <c r="S154" s="1791"/>
      <c r="T154" s="1791"/>
      <c r="U154" s="1791"/>
      <c r="V154" s="1791"/>
      <c r="W154" s="346">
        <f t="shared" si="124"/>
        <v>0</v>
      </c>
      <c r="X154" s="1790"/>
      <c r="Y154" s="1791"/>
      <c r="Z154" s="1791"/>
      <c r="AA154" s="1791"/>
      <c r="AB154" s="1791"/>
      <c r="AC154" s="1791"/>
      <c r="AD154" s="1791"/>
      <c r="AE154" s="1791"/>
      <c r="AF154" s="1791"/>
      <c r="AG154" s="346">
        <f t="shared" si="125"/>
        <v>0</v>
      </c>
      <c r="AH154" s="1792"/>
      <c r="AI154" s="351">
        <f t="shared" si="126"/>
        <v>0</v>
      </c>
      <c r="AJ154" s="1787"/>
      <c r="AK154" s="1788"/>
      <c r="AL154" s="1788"/>
      <c r="AM154" s="1788"/>
      <c r="AN154" s="1788"/>
      <c r="AO154" s="1788"/>
      <c r="AP154" s="346">
        <f t="shared" si="127"/>
        <v>0</v>
      </c>
      <c r="AQ154" s="1789"/>
      <c r="AR154" s="1792"/>
      <c r="AS154" s="1789"/>
      <c r="AT154" s="352">
        <f t="shared" si="119"/>
        <v>0</v>
      </c>
      <c r="AU154" s="1785"/>
      <c r="AV154" s="1793"/>
      <c r="AW154" s="1793"/>
      <c r="AX154" s="346">
        <f t="shared" si="128"/>
        <v>0</v>
      </c>
      <c r="AY154" s="1789"/>
      <c r="AZ154" s="1789"/>
      <c r="BA154" s="352">
        <f t="shared" si="129"/>
        <v>0</v>
      </c>
      <c r="BB154" s="1792"/>
      <c r="BC154" s="352">
        <f t="shared" si="121"/>
        <v>0</v>
      </c>
    </row>
    <row r="155" spans="1:56" hidden="1" outlineLevel="2">
      <c r="A155" s="1778" t="str">
        <f>Cover!C26</f>
        <v>- none -</v>
      </c>
      <c r="B155" s="1784"/>
      <c r="C155" s="1785"/>
      <c r="D155" s="1786"/>
      <c r="E155" s="1787"/>
      <c r="F155" s="1788"/>
      <c r="G155" s="1788"/>
      <c r="H155" s="1788"/>
      <c r="I155" s="1788"/>
      <c r="J155" s="1788"/>
      <c r="K155" s="1788"/>
      <c r="L155" s="1788"/>
      <c r="M155" s="346">
        <f t="shared" si="122"/>
        <v>0</v>
      </c>
      <c r="N155" s="1789"/>
      <c r="O155" s="1789"/>
      <c r="P155" s="1789"/>
      <c r="Q155" s="348">
        <f t="shared" si="123"/>
        <v>0</v>
      </c>
      <c r="R155" s="1790"/>
      <c r="S155" s="1791"/>
      <c r="T155" s="1791"/>
      <c r="U155" s="1791"/>
      <c r="V155" s="1791"/>
      <c r="W155" s="346">
        <f t="shared" si="124"/>
        <v>0</v>
      </c>
      <c r="X155" s="1790"/>
      <c r="Y155" s="1791"/>
      <c r="Z155" s="1791"/>
      <c r="AA155" s="1791"/>
      <c r="AB155" s="1791"/>
      <c r="AC155" s="1791"/>
      <c r="AD155" s="1791"/>
      <c r="AE155" s="1791"/>
      <c r="AF155" s="1791"/>
      <c r="AG155" s="346">
        <f t="shared" si="125"/>
        <v>0</v>
      </c>
      <c r="AH155" s="1792"/>
      <c r="AI155" s="351">
        <f t="shared" si="126"/>
        <v>0</v>
      </c>
      <c r="AJ155" s="1787"/>
      <c r="AK155" s="1788"/>
      <c r="AL155" s="1788"/>
      <c r="AM155" s="1788"/>
      <c r="AN155" s="1788"/>
      <c r="AO155" s="1788"/>
      <c r="AP155" s="346">
        <f t="shared" si="127"/>
        <v>0</v>
      </c>
      <c r="AQ155" s="1789"/>
      <c r="AR155" s="1792"/>
      <c r="AS155" s="1789"/>
      <c r="AT155" s="352">
        <f t="shared" si="119"/>
        <v>0</v>
      </c>
      <c r="AU155" s="1785"/>
      <c r="AV155" s="1793"/>
      <c r="AW155" s="1793"/>
      <c r="AX155" s="346">
        <f t="shared" si="128"/>
        <v>0</v>
      </c>
      <c r="AY155" s="1789"/>
      <c r="AZ155" s="1789"/>
      <c r="BA155" s="352">
        <f t="shared" si="129"/>
        <v>0</v>
      </c>
      <c r="BB155" s="1792"/>
      <c r="BC155" s="352">
        <f t="shared" si="121"/>
        <v>0</v>
      </c>
    </row>
    <row r="156" spans="1:56" hidden="1" outlineLevel="2">
      <c r="A156" s="1778" t="str">
        <f>Cover!C27</f>
        <v>- none -</v>
      </c>
      <c r="B156" s="1784"/>
      <c r="C156" s="1785"/>
      <c r="D156" s="1786"/>
      <c r="E156" s="1787"/>
      <c r="F156" s="1788"/>
      <c r="G156" s="1788"/>
      <c r="H156" s="1788"/>
      <c r="I156" s="1788"/>
      <c r="J156" s="1788"/>
      <c r="K156" s="1788"/>
      <c r="L156" s="1788"/>
      <c r="M156" s="346">
        <f t="shared" si="122"/>
        <v>0</v>
      </c>
      <c r="N156" s="1789"/>
      <c r="O156" s="1789"/>
      <c r="P156" s="1789"/>
      <c r="Q156" s="348">
        <f t="shared" si="123"/>
        <v>0</v>
      </c>
      <c r="R156" s="1790"/>
      <c r="S156" s="1791"/>
      <c r="T156" s="1791"/>
      <c r="U156" s="1791"/>
      <c r="V156" s="1791"/>
      <c r="W156" s="346">
        <f t="shared" si="124"/>
        <v>0</v>
      </c>
      <c r="X156" s="1790"/>
      <c r="Y156" s="1791"/>
      <c r="Z156" s="1791"/>
      <c r="AA156" s="1791"/>
      <c r="AB156" s="1791"/>
      <c r="AC156" s="1791"/>
      <c r="AD156" s="1791"/>
      <c r="AE156" s="1791"/>
      <c r="AF156" s="1791"/>
      <c r="AG156" s="346">
        <f t="shared" si="125"/>
        <v>0</v>
      </c>
      <c r="AH156" s="1792"/>
      <c r="AI156" s="351">
        <f t="shared" si="126"/>
        <v>0</v>
      </c>
      <c r="AJ156" s="1787"/>
      <c r="AK156" s="1788"/>
      <c r="AL156" s="1788"/>
      <c r="AM156" s="1788"/>
      <c r="AN156" s="1788"/>
      <c r="AO156" s="1788"/>
      <c r="AP156" s="346">
        <f t="shared" si="127"/>
        <v>0</v>
      </c>
      <c r="AQ156" s="1789"/>
      <c r="AR156" s="1792"/>
      <c r="AS156" s="1789"/>
      <c r="AT156" s="352">
        <f t="shared" si="119"/>
        <v>0</v>
      </c>
      <c r="AU156" s="1785"/>
      <c r="AV156" s="1793"/>
      <c r="AW156" s="1793"/>
      <c r="AX156" s="346">
        <f t="shared" si="128"/>
        <v>0</v>
      </c>
      <c r="AY156" s="1789"/>
      <c r="AZ156" s="1789"/>
      <c r="BA156" s="352">
        <f t="shared" si="129"/>
        <v>0</v>
      </c>
      <c r="BB156" s="1792"/>
      <c r="BC156" s="352">
        <f t="shared" si="121"/>
        <v>0</v>
      </c>
    </row>
    <row r="157" spans="1:56" hidden="1" outlineLevel="2">
      <c r="A157" s="1778" t="str">
        <f>Cover!C28</f>
        <v>- none -</v>
      </c>
      <c r="B157" s="1784"/>
      <c r="C157" s="1785"/>
      <c r="D157" s="1786"/>
      <c r="E157" s="1787"/>
      <c r="F157" s="1788"/>
      <c r="G157" s="1788"/>
      <c r="H157" s="1788"/>
      <c r="I157" s="1788"/>
      <c r="J157" s="1788"/>
      <c r="K157" s="1788"/>
      <c r="L157" s="1788"/>
      <c r="M157" s="346">
        <f t="shared" si="122"/>
        <v>0</v>
      </c>
      <c r="N157" s="1789"/>
      <c r="O157" s="1789"/>
      <c r="P157" s="1789"/>
      <c r="Q157" s="348">
        <f t="shared" si="123"/>
        <v>0</v>
      </c>
      <c r="R157" s="1790"/>
      <c r="S157" s="1791"/>
      <c r="T157" s="1791"/>
      <c r="U157" s="1791"/>
      <c r="V157" s="1791"/>
      <c r="W157" s="346">
        <f t="shared" si="124"/>
        <v>0</v>
      </c>
      <c r="X157" s="1790"/>
      <c r="Y157" s="1791"/>
      <c r="Z157" s="1791"/>
      <c r="AA157" s="1791"/>
      <c r="AB157" s="1791"/>
      <c r="AC157" s="1791"/>
      <c r="AD157" s="1791"/>
      <c r="AE157" s="1791"/>
      <c r="AF157" s="1791"/>
      <c r="AG157" s="346">
        <f t="shared" si="125"/>
        <v>0</v>
      </c>
      <c r="AH157" s="1792"/>
      <c r="AI157" s="351">
        <f t="shared" si="126"/>
        <v>0</v>
      </c>
      <c r="AJ157" s="1787"/>
      <c r="AK157" s="1788"/>
      <c r="AL157" s="1788"/>
      <c r="AM157" s="1788"/>
      <c r="AN157" s="1788"/>
      <c r="AO157" s="1788"/>
      <c r="AP157" s="346">
        <f t="shared" si="127"/>
        <v>0</v>
      </c>
      <c r="AQ157" s="1789"/>
      <c r="AR157" s="1792"/>
      <c r="AS157" s="1789"/>
      <c r="AT157" s="352">
        <f t="shared" si="119"/>
        <v>0</v>
      </c>
      <c r="AU157" s="1785"/>
      <c r="AV157" s="1793"/>
      <c r="AW157" s="1793"/>
      <c r="AX157" s="346">
        <f t="shared" si="128"/>
        <v>0</v>
      </c>
      <c r="AY157" s="1789"/>
      <c r="AZ157" s="1789"/>
      <c r="BA157" s="352">
        <f t="shared" si="129"/>
        <v>0</v>
      </c>
      <c r="BB157" s="1792"/>
      <c r="BC157" s="352">
        <f t="shared" si="121"/>
        <v>0</v>
      </c>
      <c r="BD157" s="498"/>
    </row>
    <row r="158" spans="1:56" hidden="1" outlineLevel="2">
      <c r="A158" s="1778" t="str">
        <f>Cover!C29</f>
        <v>- none -</v>
      </c>
      <c r="B158" s="1784"/>
      <c r="C158" s="1785"/>
      <c r="D158" s="1786"/>
      <c r="E158" s="1787"/>
      <c r="F158" s="1788"/>
      <c r="G158" s="1788"/>
      <c r="H158" s="1788"/>
      <c r="I158" s="1788"/>
      <c r="J158" s="1788"/>
      <c r="K158" s="1788"/>
      <c r="L158" s="1788"/>
      <c r="M158" s="346">
        <f t="shared" si="122"/>
        <v>0</v>
      </c>
      <c r="N158" s="1789"/>
      <c r="O158" s="1789"/>
      <c r="P158" s="1789"/>
      <c r="Q158" s="348">
        <f t="shared" si="123"/>
        <v>0</v>
      </c>
      <c r="R158" s="1790"/>
      <c r="S158" s="1791"/>
      <c r="T158" s="1791"/>
      <c r="U158" s="1791"/>
      <c r="V158" s="1791"/>
      <c r="W158" s="346">
        <f t="shared" si="124"/>
        <v>0</v>
      </c>
      <c r="X158" s="1790"/>
      <c r="Y158" s="1791"/>
      <c r="Z158" s="1791"/>
      <c r="AA158" s="1791"/>
      <c r="AB158" s="1791"/>
      <c r="AC158" s="1791"/>
      <c r="AD158" s="1791"/>
      <c r="AE158" s="1791"/>
      <c r="AF158" s="1791"/>
      <c r="AG158" s="346">
        <f t="shared" si="125"/>
        <v>0</v>
      </c>
      <c r="AH158" s="1792"/>
      <c r="AI158" s="351">
        <f t="shared" si="126"/>
        <v>0</v>
      </c>
      <c r="AJ158" s="1787"/>
      <c r="AK158" s="1788"/>
      <c r="AL158" s="1788"/>
      <c r="AM158" s="1788"/>
      <c r="AN158" s="1788"/>
      <c r="AO158" s="1788"/>
      <c r="AP158" s="346">
        <f t="shared" si="127"/>
        <v>0</v>
      </c>
      <c r="AQ158" s="1789"/>
      <c r="AR158" s="1792"/>
      <c r="AS158" s="1789"/>
      <c r="AT158" s="352">
        <f t="shared" si="119"/>
        <v>0</v>
      </c>
      <c r="AU158" s="1785"/>
      <c r="AV158" s="1793"/>
      <c r="AW158" s="1793"/>
      <c r="AX158" s="346">
        <f t="shared" si="128"/>
        <v>0</v>
      </c>
      <c r="AY158" s="1789"/>
      <c r="AZ158" s="1789"/>
      <c r="BA158" s="352">
        <f t="shared" si="129"/>
        <v>0</v>
      </c>
      <c r="BB158" s="1792"/>
      <c r="BC158" s="352">
        <f t="shared" si="121"/>
        <v>0</v>
      </c>
      <c r="BD158" s="499"/>
    </row>
    <row r="159" spans="1:56" hidden="1" outlineLevel="2">
      <c r="A159" s="1778" t="str">
        <f>Cover!C30</f>
        <v>- none -</v>
      </c>
      <c r="B159" s="1784"/>
      <c r="C159" s="1785"/>
      <c r="D159" s="1786"/>
      <c r="E159" s="1787"/>
      <c r="F159" s="1788"/>
      <c r="G159" s="1788"/>
      <c r="H159" s="1788"/>
      <c r="I159" s="1788"/>
      <c r="J159" s="1788"/>
      <c r="K159" s="1788"/>
      <c r="L159" s="1788"/>
      <c r="M159" s="346">
        <f t="shared" si="122"/>
        <v>0</v>
      </c>
      <c r="N159" s="1789"/>
      <c r="O159" s="1789"/>
      <c r="P159" s="1789"/>
      <c r="Q159" s="348">
        <f t="shared" si="123"/>
        <v>0</v>
      </c>
      <c r="R159" s="1790"/>
      <c r="S159" s="1791"/>
      <c r="T159" s="1791"/>
      <c r="U159" s="1791"/>
      <c r="V159" s="1791"/>
      <c r="W159" s="346">
        <f t="shared" si="124"/>
        <v>0</v>
      </c>
      <c r="X159" s="1790"/>
      <c r="Y159" s="1791"/>
      <c r="Z159" s="1791"/>
      <c r="AA159" s="1791"/>
      <c r="AB159" s="1791"/>
      <c r="AC159" s="1791"/>
      <c r="AD159" s="1791"/>
      <c r="AE159" s="1791"/>
      <c r="AF159" s="1791"/>
      <c r="AG159" s="346">
        <f t="shared" si="125"/>
        <v>0</v>
      </c>
      <c r="AH159" s="1792"/>
      <c r="AI159" s="351">
        <f t="shared" si="126"/>
        <v>0</v>
      </c>
      <c r="AJ159" s="1787"/>
      <c r="AK159" s="1788"/>
      <c r="AL159" s="1788"/>
      <c r="AM159" s="1788"/>
      <c r="AN159" s="1788"/>
      <c r="AO159" s="1788"/>
      <c r="AP159" s="346">
        <f t="shared" si="127"/>
        <v>0</v>
      </c>
      <c r="AQ159" s="1789"/>
      <c r="AR159" s="1792"/>
      <c r="AS159" s="1789"/>
      <c r="AT159" s="352">
        <f t="shared" si="119"/>
        <v>0</v>
      </c>
      <c r="AU159" s="1785"/>
      <c r="AV159" s="1793"/>
      <c r="AW159" s="1793"/>
      <c r="AX159" s="346">
        <f t="shared" si="128"/>
        <v>0</v>
      </c>
      <c r="AY159" s="1789"/>
      <c r="AZ159" s="1789"/>
      <c r="BA159" s="352">
        <f t="shared" si="129"/>
        <v>0</v>
      </c>
      <c r="BB159" s="1792"/>
      <c r="BC159" s="352">
        <f t="shared" si="121"/>
        <v>0</v>
      </c>
      <c r="BD159" s="498"/>
    </row>
    <row r="160" spans="1:56" hidden="1" outlineLevel="2">
      <c r="A160" s="1778" t="str">
        <f>Cover!C31</f>
        <v>- none -</v>
      </c>
      <c r="B160" s="1784"/>
      <c r="C160" s="1785"/>
      <c r="D160" s="1786"/>
      <c r="E160" s="1787"/>
      <c r="F160" s="1788"/>
      <c r="G160" s="1788"/>
      <c r="H160" s="1788"/>
      <c r="I160" s="1788"/>
      <c r="J160" s="1788"/>
      <c r="K160" s="1788"/>
      <c r="L160" s="1788"/>
      <c r="M160" s="346">
        <f t="shared" si="122"/>
        <v>0</v>
      </c>
      <c r="N160" s="1789"/>
      <c r="O160" s="1789"/>
      <c r="P160" s="1789"/>
      <c r="Q160" s="348">
        <f t="shared" si="123"/>
        <v>0</v>
      </c>
      <c r="R160" s="1790"/>
      <c r="S160" s="1791"/>
      <c r="T160" s="1791"/>
      <c r="U160" s="1791"/>
      <c r="V160" s="1791"/>
      <c r="W160" s="346">
        <f t="shared" si="124"/>
        <v>0</v>
      </c>
      <c r="X160" s="1790"/>
      <c r="Y160" s="1791"/>
      <c r="Z160" s="1791"/>
      <c r="AA160" s="1791"/>
      <c r="AB160" s="1791"/>
      <c r="AC160" s="1791"/>
      <c r="AD160" s="1791"/>
      <c r="AE160" s="1791"/>
      <c r="AF160" s="1791"/>
      <c r="AG160" s="346">
        <f t="shared" si="125"/>
        <v>0</v>
      </c>
      <c r="AH160" s="1792"/>
      <c r="AI160" s="351">
        <f t="shared" si="126"/>
        <v>0</v>
      </c>
      <c r="AJ160" s="1787"/>
      <c r="AK160" s="1788"/>
      <c r="AL160" s="1788"/>
      <c r="AM160" s="1788"/>
      <c r="AN160" s="1788"/>
      <c r="AO160" s="1788"/>
      <c r="AP160" s="346">
        <f t="shared" si="127"/>
        <v>0</v>
      </c>
      <c r="AQ160" s="1789"/>
      <c r="AR160" s="1792"/>
      <c r="AS160" s="1789"/>
      <c r="AT160" s="352">
        <f t="shared" si="119"/>
        <v>0</v>
      </c>
      <c r="AU160" s="1785"/>
      <c r="AV160" s="1793"/>
      <c r="AW160" s="1793"/>
      <c r="AX160" s="346">
        <f t="shared" si="128"/>
        <v>0</v>
      </c>
      <c r="AY160" s="1789"/>
      <c r="AZ160" s="1789"/>
      <c r="BA160" s="352">
        <f t="shared" si="129"/>
        <v>0</v>
      </c>
      <c r="BB160" s="1792"/>
      <c r="BC160" s="352">
        <f t="shared" si="121"/>
        <v>0</v>
      </c>
      <c r="BD160" s="498"/>
    </row>
    <row r="161" spans="1:56" hidden="1" outlineLevel="2">
      <c r="A161" s="1778" t="str">
        <f>Cover!C32</f>
        <v>- none -</v>
      </c>
      <c r="B161" s="1784"/>
      <c r="C161" s="1785"/>
      <c r="D161" s="1786"/>
      <c r="E161" s="1787"/>
      <c r="F161" s="1788"/>
      <c r="G161" s="1788"/>
      <c r="H161" s="1788"/>
      <c r="I161" s="1788"/>
      <c r="J161" s="1788"/>
      <c r="K161" s="1788"/>
      <c r="L161" s="1788"/>
      <c r="M161" s="346">
        <f t="shared" si="122"/>
        <v>0</v>
      </c>
      <c r="N161" s="1789"/>
      <c r="O161" s="1789"/>
      <c r="P161" s="1789"/>
      <c r="Q161" s="348">
        <f t="shared" si="123"/>
        <v>0</v>
      </c>
      <c r="R161" s="1790"/>
      <c r="S161" s="1791"/>
      <c r="T161" s="1791"/>
      <c r="U161" s="1791"/>
      <c r="V161" s="1791"/>
      <c r="W161" s="346">
        <f t="shared" si="124"/>
        <v>0</v>
      </c>
      <c r="X161" s="1790"/>
      <c r="Y161" s="1791"/>
      <c r="Z161" s="1791"/>
      <c r="AA161" s="1791"/>
      <c r="AB161" s="1791"/>
      <c r="AC161" s="1791"/>
      <c r="AD161" s="1791"/>
      <c r="AE161" s="1791"/>
      <c r="AF161" s="1791"/>
      <c r="AG161" s="346">
        <f t="shared" si="125"/>
        <v>0</v>
      </c>
      <c r="AH161" s="1792"/>
      <c r="AI161" s="351">
        <f t="shared" si="126"/>
        <v>0</v>
      </c>
      <c r="AJ161" s="1787"/>
      <c r="AK161" s="1788"/>
      <c r="AL161" s="1788"/>
      <c r="AM161" s="1788"/>
      <c r="AN161" s="1788"/>
      <c r="AO161" s="1788"/>
      <c r="AP161" s="346">
        <f t="shared" si="127"/>
        <v>0</v>
      </c>
      <c r="AQ161" s="1789"/>
      <c r="AR161" s="1792"/>
      <c r="AS161" s="1789"/>
      <c r="AT161" s="352">
        <f t="shared" si="119"/>
        <v>0</v>
      </c>
      <c r="AU161" s="1785"/>
      <c r="AV161" s="1793"/>
      <c r="AW161" s="1793"/>
      <c r="AX161" s="346">
        <f t="shared" si="128"/>
        <v>0</v>
      </c>
      <c r="AY161" s="1789"/>
      <c r="AZ161" s="1789"/>
      <c r="BA161" s="352">
        <f t="shared" si="129"/>
        <v>0</v>
      </c>
      <c r="BB161" s="1792"/>
      <c r="BC161" s="352">
        <f t="shared" si="121"/>
        <v>0</v>
      </c>
      <c r="BD161" s="498"/>
    </row>
    <row r="162" spans="1:56" hidden="1" outlineLevel="2">
      <c r="A162" s="1778" t="str">
        <f>Cover!C33</f>
        <v>- none -</v>
      </c>
      <c r="B162" s="1784"/>
      <c r="C162" s="1785"/>
      <c r="D162" s="1786"/>
      <c r="E162" s="1787"/>
      <c r="F162" s="1788"/>
      <c r="G162" s="1788"/>
      <c r="H162" s="1788"/>
      <c r="I162" s="1788"/>
      <c r="J162" s="1788"/>
      <c r="K162" s="1788"/>
      <c r="L162" s="1788"/>
      <c r="M162" s="346">
        <f t="shared" si="122"/>
        <v>0</v>
      </c>
      <c r="N162" s="1789"/>
      <c r="O162" s="1789"/>
      <c r="P162" s="1789"/>
      <c r="Q162" s="348">
        <f t="shared" si="123"/>
        <v>0</v>
      </c>
      <c r="R162" s="1790"/>
      <c r="S162" s="1791"/>
      <c r="T162" s="1791"/>
      <c r="U162" s="1791"/>
      <c r="V162" s="1791"/>
      <c r="W162" s="346">
        <f t="shared" si="124"/>
        <v>0</v>
      </c>
      <c r="X162" s="1790"/>
      <c r="Y162" s="1791"/>
      <c r="Z162" s="1791"/>
      <c r="AA162" s="1791"/>
      <c r="AB162" s="1791"/>
      <c r="AC162" s="1791"/>
      <c r="AD162" s="1791"/>
      <c r="AE162" s="1791"/>
      <c r="AF162" s="1791"/>
      <c r="AG162" s="346">
        <f t="shared" si="125"/>
        <v>0</v>
      </c>
      <c r="AH162" s="1792"/>
      <c r="AI162" s="351">
        <f t="shared" si="126"/>
        <v>0</v>
      </c>
      <c r="AJ162" s="1787"/>
      <c r="AK162" s="1788"/>
      <c r="AL162" s="1788"/>
      <c r="AM162" s="1788"/>
      <c r="AN162" s="1788"/>
      <c r="AO162" s="1788"/>
      <c r="AP162" s="346">
        <f t="shared" si="127"/>
        <v>0</v>
      </c>
      <c r="AQ162" s="1789"/>
      <c r="AR162" s="1792"/>
      <c r="AS162" s="1789"/>
      <c r="AT162" s="352">
        <f t="shared" si="119"/>
        <v>0</v>
      </c>
      <c r="AU162" s="1785"/>
      <c r="AV162" s="1793"/>
      <c r="AW162" s="1793"/>
      <c r="AX162" s="346">
        <f t="shared" si="128"/>
        <v>0</v>
      </c>
      <c r="AY162" s="1789"/>
      <c r="AZ162" s="1789"/>
      <c r="BA162" s="352">
        <f t="shared" si="129"/>
        <v>0</v>
      </c>
      <c r="BB162" s="1792"/>
      <c r="BC162" s="352">
        <f t="shared" si="121"/>
        <v>0</v>
      </c>
      <c r="BD162" s="498"/>
    </row>
    <row r="163" spans="1:56" hidden="1" outlineLevel="2">
      <c r="A163" s="1778" t="str">
        <f>Cover!C34</f>
        <v>- none -</v>
      </c>
      <c r="B163" s="1784"/>
      <c r="C163" s="1785"/>
      <c r="D163" s="1786"/>
      <c r="E163" s="1787"/>
      <c r="F163" s="1788"/>
      <c r="G163" s="1788"/>
      <c r="H163" s="1788"/>
      <c r="I163" s="1788"/>
      <c r="J163" s="1788"/>
      <c r="K163" s="1788"/>
      <c r="L163" s="1788"/>
      <c r="M163" s="346">
        <f t="shared" si="122"/>
        <v>0</v>
      </c>
      <c r="N163" s="1789"/>
      <c r="O163" s="1789"/>
      <c r="P163" s="1789"/>
      <c r="Q163" s="348">
        <f t="shared" si="123"/>
        <v>0</v>
      </c>
      <c r="R163" s="1790"/>
      <c r="S163" s="1791"/>
      <c r="T163" s="1791"/>
      <c r="U163" s="1791"/>
      <c r="V163" s="1791"/>
      <c r="W163" s="346">
        <f t="shared" si="124"/>
        <v>0</v>
      </c>
      <c r="X163" s="1790"/>
      <c r="Y163" s="1791"/>
      <c r="Z163" s="1791"/>
      <c r="AA163" s="1791"/>
      <c r="AB163" s="1791"/>
      <c r="AC163" s="1791"/>
      <c r="AD163" s="1791"/>
      <c r="AE163" s="1791"/>
      <c r="AF163" s="1791"/>
      <c r="AG163" s="346">
        <f t="shared" si="125"/>
        <v>0</v>
      </c>
      <c r="AH163" s="1792"/>
      <c r="AI163" s="351">
        <f t="shared" si="126"/>
        <v>0</v>
      </c>
      <c r="AJ163" s="1787"/>
      <c r="AK163" s="1788"/>
      <c r="AL163" s="1788"/>
      <c r="AM163" s="1788"/>
      <c r="AN163" s="1788"/>
      <c r="AO163" s="1788"/>
      <c r="AP163" s="346">
        <f t="shared" si="127"/>
        <v>0</v>
      </c>
      <c r="AQ163" s="1789"/>
      <c r="AR163" s="1792"/>
      <c r="AS163" s="1789"/>
      <c r="AT163" s="352">
        <f t="shared" si="119"/>
        <v>0</v>
      </c>
      <c r="AU163" s="1785"/>
      <c r="AV163" s="1793"/>
      <c r="AW163" s="1793"/>
      <c r="AX163" s="346">
        <f t="shared" si="128"/>
        <v>0</v>
      </c>
      <c r="AY163" s="1789"/>
      <c r="AZ163" s="1789"/>
      <c r="BA163" s="352">
        <f t="shared" si="129"/>
        <v>0</v>
      </c>
      <c r="BB163" s="1792"/>
      <c r="BC163" s="352">
        <f t="shared" si="121"/>
        <v>0</v>
      </c>
      <c r="BD163" s="498"/>
    </row>
    <row r="164" spans="1:56" hidden="1" outlineLevel="2">
      <c r="A164" s="1778" t="str">
        <f>Cover!C35</f>
        <v>- none -</v>
      </c>
      <c r="B164" s="1784"/>
      <c r="C164" s="1785"/>
      <c r="D164" s="1786"/>
      <c r="E164" s="1787"/>
      <c r="F164" s="1788"/>
      <c r="G164" s="1788"/>
      <c r="H164" s="1788"/>
      <c r="I164" s="1788"/>
      <c r="J164" s="1788"/>
      <c r="K164" s="1788"/>
      <c r="L164" s="1788"/>
      <c r="M164" s="346">
        <f t="shared" si="122"/>
        <v>0</v>
      </c>
      <c r="N164" s="1789"/>
      <c r="O164" s="1789"/>
      <c r="P164" s="1789"/>
      <c r="Q164" s="348">
        <f t="shared" si="123"/>
        <v>0</v>
      </c>
      <c r="R164" s="1790"/>
      <c r="S164" s="1791"/>
      <c r="T164" s="1791"/>
      <c r="U164" s="1791"/>
      <c r="V164" s="1791"/>
      <c r="W164" s="346">
        <f t="shared" si="124"/>
        <v>0</v>
      </c>
      <c r="X164" s="1790"/>
      <c r="Y164" s="1791"/>
      <c r="Z164" s="1791"/>
      <c r="AA164" s="1791"/>
      <c r="AB164" s="1791"/>
      <c r="AC164" s="1791"/>
      <c r="AD164" s="1791"/>
      <c r="AE164" s="1791"/>
      <c r="AF164" s="1791"/>
      <c r="AG164" s="346">
        <f t="shared" si="125"/>
        <v>0</v>
      </c>
      <c r="AH164" s="1792"/>
      <c r="AI164" s="351">
        <f t="shared" si="126"/>
        <v>0</v>
      </c>
      <c r="AJ164" s="1787"/>
      <c r="AK164" s="1788"/>
      <c r="AL164" s="1788"/>
      <c r="AM164" s="1788"/>
      <c r="AN164" s="1788"/>
      <c r="AO164" s="1788"/>
      <c r="AP164" s="346">
        <f t="shared" si="127"/>
        <v>0</v>
      </c>
      <c r="AQ164" s="1789"/>
      <c r="AR164" s="1792"/>
      <c r="AS164" s="1789"/>
      <c r="AT164" s="352">
        <f t="shared" si="119"/>
        <v>0</v>
      </c>
      <c r="AU164" s="1785"/>
      <c r="AV164" s="1793"/>
      <c r="AW164" s="1793"/>
      <c r="AX164" s="346">
        <f t="shared" si="128"/>
        <v>0</v>
      </c>
      <c r="AY164" s="1789"/>
      <c r="AZ164" s="1789"/>
      <c r="BA164" s="352">
        <f t="shared" si="129"/>
        <v>0</v>
      </c>
      <c r="BB164" s="1792"/>
      <c r="BC164" s="352">
        <f t="shared" si="121"/>
        <v>0</v>
      </c>
      <c r="BD164" s="498"/>
    </row>
    <row r="165" spans="1:56" s="509" customFormat="1" collapsed="1">
      <c r="B165" s="506"/>
      <c r="C165" s="502"/>
      <c r="D165" s="503"/>
      <c r="E165" s="551"/>
      <c r="F165" s="552"/>
      <c r="G165" s="552"/>
      <c r="H165" s="552"/>
      <c r="I165" s="552"/>
      <c r="J165" s="552"/>
      <c r="K165" s="552"/>
      <c r="L165" s="552"/>
      <c r="M165" s="553"/>
      <c r="N165" s="504"/>
      <c r="O165" s="504"/>
      <c r="P165" s="504"/>
      <c r="Q165" s="542"/>
      <c r="R165" s="554"/>
      <c r="S165" s="555"/>
      <c r="T165" s="555"/>
      <c r="U165" s="555"/>
      <c r="V165" s="555"/>
      <c r="W165" s="553"/>
      <c r="X165" s="556"/>
      <c r="Y165" s="556"/>
      <c r="Z165" s="556"/>
      <c r="AA165" s="556"/>
      <c r="AB165" s="556"/>
      <c r="AC165" s="556"/>
      <c r="AD165" s="556"/>
      <c r="AE165" s="556"/>
      <c r="AF165" s="556"/>
      <c r="AG165" s="553"/>
      <c r="AH165" s="501"/>
      <c r="AI165" s="531"/>
      <c r="AJ165" s="551"/>
      <c r="AK165" s="552"/>
      <c r="AL165" s="552"/>
      <c r="AM165" s="552"/>
      <c r="AN165" s="552"/>
      <c r="AO165" s="552"/>
      <c r="AP165" s="553"/>
      <c r="AQ165" s="504"/>
      <c r="AR165" s="501"/>
      <c r="AS165" s="504"/>
      <c r="AT165" s="525"/>
      <c r="AU165" s="502"/>
      <c r="AV165" s="505"/>
      <c r="AW165" s="505"/>
      <c r="AX165" s="553"/>
      <c r="AY165" s="504"/>
      <c r="AZ165" s="504"/>
      <c r="BA165" s="525"/>
      <c r="BB165" s="501"/>
      <c r="BC165" s="525"/>
    </row>
    <row r="166" spans="1:56">
      <c r="A166" s="567" t="s">
        <v>456</v>
      </c>
      <c r="B166" s="1564"/>
      <c r="C166" s="1565"/>
      <c r="D166" s="1566"/>
      <c r="E166" s="1567"/>
      <c r="F166" s="1568"/>
      <c r="G166" s="1568"/>
      <c r="H166" s="1568"/>
      <c r="I166" s="1568"/>
      <c r="J166" s="1568"/>
      <c r="K166" s="1568"/>
      <c r="L166" s="1568"/>
      <c r="M166" s="1569"/>
      <c r="N166" s="1570"/>
      <c r="O166" s="1570"/>
      <c r="P166" s="1570"/>
      <c r="Q166" s="1795"/>
      <c r="R166" s="1574"/>
      <c r="S166" s="1575"/>
      <c r="T166" s="1575"/>
      <c r="U166" s="1575"/>
      <c r="V166" s="1575"/>
      <c r="W166" s="1800"/>
      <c r="X166" s="1574"/>
      <c r="Y166" s="1575"/>
      <c r="Z166" s="1575"/>
      <c r="AA166" s="1575"/>
      <c r="AB166" s="1575"/>
      <c r="AC166" s="1575"/>
      <c r="AD166" s="1575"/>
      <c r="AE166" s="1575"/>
      <c r="AF166" s="1575"/>
      <c r="AG166" s="1800"/>
      <c r="AH166" s="1563"/>
      <c r="AI166" s="1796"/>
      <c r="AJ166" s="1567"/>
      <c r="AK166" s="1568"/>
      <c r="AL166" s="1568"/>
      <c r="AM166" s="1568"/>
      <c r="AN166" s="1568"/>
      <c r="AO166" s="1568"/>
      <c r="AP166" s="1800"/>
      <c r="AQ166" s="1570"/>
      <c r="AR166" s="1563"/>
      <c r="AS166" s="1570"/>
      <c r="AT166" s="1576"/>
      <c r="AU166" s="1565"/>
      <c r="AV166" s="1577"/>
      <c r="AW166" s="1577"/>
      <c r="AX166" s="1569"/>
      <c r="AY166" s="1570"/>
      <c r="AZ166" s="1570"/>
      <c r="BA166" s="1576"/>
      <c r="BB166" s="1563"/>
      <c r="BC166" s="352">
        <f>W166+Q166+AG166+AI166+AP166</f>
        <v>0</v>
      </c>
    </row>
    <row r="167" spans="1:56" s="509" customFormat="1" collapsed="1">
      <c r="B167" s="506"/>
      <c r="C167" s="502"/>
      <c r="D167" s="503"/>
      <c r="E167" s="551"/>
      <c r="F167" s="552"/>
      <c r="G167" s="552"/>
      <c r="H167" s="552"/>
      <c r="I167" s="552"/>
      <c r="J167" s="552"/>
      <c r="K167" s="552"/>
      <c r="L167" s="552"/>
      <c r="M167" s="553"/>
      <c r="N167" s="504"/>
      <c r="O167" s="504"/>
      <c r="P167" s="504"/>
      <c r="Q167" s="542"/>
      <c r="R167" s="554"/>
      <c r="S167" s="555"/>
      <c r="T167" s="555"/>
      <c r="U167" s="555"/>
      <c r="V167" s="555"/>
      <c r="W167" s="553"/>
      <c r="X167" s="556"/>
      <c r="Y167" s="556"/>
      <c r="Z167" s="556"/>
      <c r="AA167" s="556"/>
      <c r="AB167" s="556"/>
      <c r="AC167" s="556"/>
      <c r="AD167" s="556"/>
      <c r="AE167" s="556"/>
      <c r="AF167" s="556"/>
      <c r="AG167" s="553"/>
      <c r="AH167" s="501"/>
      <c r="AI167" s="531"/>
      <c r="AJ167" s="551"/>
      <c r="AK167" s="552"/>
      <c r="AL167" s="552"/>
      <c r="AM167" s="552"/>
      <c r="AN167" s="552"/>
      <c r="AO167" s="552"/>
      <c r="AP167" s="553"/>
      <c r="AQ167" s="504"/>
      <c r="AR167" s="501"/>
      <c r="AS167" s="504"/>
      <c r="AT167" s="525"/>
      <c r="AU167" s="502"/>
      <c r="AV167" s="505"/>
      <c r="AW167" s="505"/>
      <c r="AX167" s="553"/>
      <c r="AY167" s="504"/>
      <c r="AZ167" s="504"/>
      <c r="BA167" s="525"/>
      <c r="BB167" s="501"/>
      <c r="BC167" s="525"/>
    </row>
    <row r="168" spans="1:56" s="509" customFormat="1">
      <c r="A168" s="567" t="s">
        <v>1557</v>
      </c>
      <c r="B168" s="1784"/>
      <c r="C168" s="1785"/>
      <c r="D168" s="1786"/>
      <c r="E168" s="1787"/>
      <c r="F168" s="1788"/>
      <c r="G168" s="1788"/>
      <c r="H168" s="1788"/>
      <c r="I168" s="1788"/>
      <c r="J168" s="1788"/>
      <c r="K168" s="1788"/>
      <c r="L168" s="1788"/>
      <c r="M168" s="346">
        <f>SUM(E168:L168)</f>
        <v>0</v>
      </c>
      <c r="N168" s="1789"/>
      <c r="O168" s="1789"/>
      <c r="P168" s="1789"/>
      <c r="Q168" s="348">
        <f>B168+C168+M168+N168+O168+P168+D168</f>
        <v>0</v>
      </c>
      <c r="R168" s="1790"/>
      <c r="S168" s="1791"/>
      <c r="T168" s="1791"/>
      <c r="U168" s="1791"/>
      <c r="V168" s="1791"/>
      <c r="W168" s="346">
        <f>SUM(R168:V168)</f>
        <v>0</v>
      </c>
      <c r="X168" s="1790"/>
      <c r="Y168" s="1791"/>
      <c r="Z168" s="1791"/>
      <c r="AA168" s="1791"/>
      <c r="AB168" s="1791"/>
      <c r="AC168" s="1791"/>
      <c r="AD168" s="1791"/>
      <c r="AE168" s="1791"/>
      <c r="AF168" s="1791"/>
      <c r="AG168" s="346">
        <f>SUM(X168:AF168)</f>
        <v>0</v>
      </c>
      <c r="AH168" s="1792"/>
      <c r="AI168" s="351">
        <f>Q168+W168+AG168+AH168</f>
        <v>0</v>
      </c>
      <c r="AJ168" s="1787"/>
      <c r="AK168" s="1788"/>
      <c r="AL168" s="1788"/>
      <c r="AM168" s="1788"/>
      <c r="AN168" s="1788"/>
      <c r="AO168" s="1788"/>
      <c r="AP168" s="346">
        <f>SUM(AJ168:AO168)</f>
        <v>0</v>
      </c>
      <c r="AQ168" s="1789"/>
      <c r="AR168" s="1792"/>
      <c r="AS168" s="1789"/>
      <c r="AT168" s="352">
        <f>AI168+AP168+AQ168+AR168+AS168</f>
        <v>0</v>
      </c>
      <c r="AU168" s="1785"/>
      <c r="AV168" s="1793"/>
      <c r="AW168" s="1793"/>
      <c r="AX168" s="346">
        <f>SUM(AU168:AW168)</f>
        <v>0</v>
      </c>
      <c r="AY168" s="1789"/>
      <c r="AZ168" s="1789"/>
      <c r="BA168" s="352">
        <f>AX168+AY168+AZ168</f>
        <v>0</v>
      </c>
      <c r="BB168" s="1792"/>
      <c r="BC168" s="352">
        <f>BA168+AT168+BB168</f>
        <v>0</v>
      </c>
    </row>
    <row r="169" spans="1:56" s="509" customFormat="1">
      <c r="B169" s="506"/>
      <c r="C169" s="502"/>
      <c r="D169" s="503"/>
      <c r="E169" s="551"/>
      <c r="F169" s="552"/>
      <c r="G169" s="552"/>
      <c r="H169" s="552"/>
      <c r="I169" s="552"/>
      <c r="J169" s="552"/>
      <c r="K169" s="552"/>
      <c r="L169" s="552"/>
      <c r="M169" s="553"/>
      <c r="N169" s="504"/>
      <c r="O169" s="504"/>
      <c r="P169" s="504"/>
      <c r="Q169" s="542"/>
      <c r="R169" s="554"/>
      <c r="S169" s="555"/>
      <c r="T169" s="555"/>
      <c r="U169" s="555"/>
      <c r="V169" s="555"/>
      <c r="W169" s="553"/>
      <c r="X169" s="556"/>
      <c r="Y169" s="556"/>
      <c r="Z169" s="556"/>
      <c r="AA169" s="556"/>
      <c r="AB169" s="556"/>
      <c r="AC169" s="556"/>
      <c r="AD169" s="556"/>
      <c r="AE169" s="556"/>
      <c r="AF169" s="556"/>
      <c r="AG169" s="553"/>
      <c r="AH169" s="501"/>
      <c r="AI169" s="531"/>
      <c r="AJ169" s="551"/>
      <c r="AK169" s="552"/>
      <c r="AL169" s="552"/>
      <c r="AM169" s="552"/>
      <c r="AN169" s="552"/>
      <c r="AO169" s="552"/>
      <c r="AP169" s="553"/>
      <c r="AQ169" s="504"/>
      <c r="AR169" s="501"/>
      <c r="AS169" s="504"/>
      <c r="AT169" s="525"/>
      <c r="AU169" s="502"/>
      <c r="AV169" s="505"/>
      <c r="AW169" s="505"/>
      <c r="AX169" s="553"/>
      <c r="AY169" s="504"/>
      <c r="AZ169" s="504"/>
      <c r="BA169" s="525"/>
      <c r="BB169" s="501"/>
      <c r="BC169" s="525"/>
    </row>
    <row r="170" spans="1:56">
      <c r="A170" s="527" t="s">
        <v>457</v>
      </c>
      <c r="B170" s="1450">
        <f>B125+B148+B149+B136+B145+B168</f>
        <v>0</v>
      </c>
      <c r="C170" s="368">
        <f t="shared" ref="C170:BB170" si="130">C125+C148+C149+C136+C145+C168</f>
        <v>0</v>
      </c>
      <c r="D170" s="709">
        <f t="shared" si="130"/>
        <v>0</v>
      </c>
      <c r="E170" s="1450">
        <f>E125+E148+E149+E136+E145+E168</f>
        <v>0</v>
      </c>
      <c r="F170" s="368">
        <f t="shared" si="130"/>
        <v>0</v>
      </c>
      <c r="G170" s="368">
        <f t="shared" si="130"/>
        <v>0</v>
      </c>
      <c r="H170" s="368">
        <f>H125+H148+H149+H136+H145+H168</f>
        <v>0</v>
      </c>
      <c r="I170" s="368">
        <f>I125+I148+I149+I136+I145+I168</f>
        <v>0</v>
      </c>
      <c r="J170" s="368">
        <f t="shared" si="130"/>
        <v>0</v>
      </c>
      <c r="K170" s="368">
        <f t="shared" si="130"/>
        <v>0</v>
      </c>
      <c r="L170" s="370">
        <f>L125+L148+L149+L136+L145+L168</f>
        <v>0</v>
      </c>
      <c r="M170" s="709">
        <f t="shared" si="130"/>
        <v>0</v>
      </c>
      <c r="N170" s="1450">
        <f t="shared" si="130"/>
        <v>0</v>
      </c>
      <c r="O170" s="1450">
        <f>O125+O148+O149+O136+O145+O168</f>
        <v>0</v>
      </c>
      <c r="P170" s="1450">
        <f t="shared" si="130"/>
        <v>0</v>
      </c>
      <c r="Q170" s="1450">
        <f t="shared" si="130"/>
        <v>0</v>
      </c>
      <c r="R170" s="1450">
        <f t="shared" si="130"/>
        <v>0</v>
      </c>
      <c r="S170" s="368">
        <f>S125+S148+S149+S136+S145+S168</f>
        <v>0</v>
      </c>
      <c r="T170" s="368">
        <f t="shared" si="130"/>
        <v>0</v>
      </c>
      <c r="U170" s="368">
        <f t="shared" si="130"/>
        <v>0</v>
      </c>
      <c r="V170" s="368">
        <f t="shared" si="130"/>
        <v>0</v>
      </c>
      <c r="W170" s="709">
        <f>W125+W148+W149+W136+W145+W168</f>
        <v>0</v>
      </c>
      <c r="X170" s="1450">
        <f t="shared" si="130"/>
        <v>0</v>
      </c>
      <c r="Y170" s="368">
        <f t="shared" si="130"/>
        <v>0</v>
      </c>
      <c r="Z170" s="368">
        <f t="shared" si="130"/>
        <v>0</v>
      </c>
      <c r="AA170" s="368">
        <f t="shared" si="130"/>
        <v>0</v>
      </c>
      <c r="AB170" s="368">
        <f t="shared" si="130"/>
        <v>0</v>
      </c>
      <c r="AC170" s="368">
        <f t="shared" si="130"/>
        <v>0</v>
      </c>
      <c r="AD170" s="368">
        <f t="shared" si="130"/>
        <v>0</v>
      </c>
      <c r="AE170" s="368">
        <f t="shared" si="130"/>
        <v>0</v>
      </c>
      <c r="AF170" s="370">
        <f t="shared" si="130"/>
        <v>0</v>
      </c>
      <c r="AG170" s="709">
        <f t="shared" si="130"/>
        <v>0</v>
      </c>
      <c r="AH170" s="1450">
        <f t="shared" si="130"/>
        <v>0</v>
      </c>
      <c r="AI170" s="1450">
        <f t="shared" si="130"/>
        <v>0</v>
      </c>
      <c r="AJ170" s="1450">
        <f t="shared" si="130"/>
        <v>0</v>
      </c>
      <c r="AK170" s="368">
        <f t="shared" si="130"/>
        <v>0</v>
      </c>
      <c r="AL170" s="368">
        <f t="shared" si="130"/>
        <v>0</v>
      </c>
      <c r="AM170" s="368">
        <f t="shared" si="130"/>
        <v>0</v>
      </c>
      <c r="AN170" s="368">
        <f t="shared" si="130"/>
        <v>0</v>
      </c>
      <c r="AO170" s="370">
        <f t="shared" si="130"/>
        <v>0</v>
      </c>
      <c r="AP170" s="709">
        <f t="shared" si="130"/>
        <v>0</v>
      </c>
      <c r="AQ170" s="1450">
        <f t="shared" si="130"/>
        <v>0</v>
      </c>
      <c r="AR170" s="1450">
        <f t="shared" si="130"/>
        <v>0</v>
      </c>
      <c r="AS170" s="1450">
        <f t="shared" si="130"/>
        <v>0</v>
      </c>
      <c r="AT170" s="1450">
        <f t="shared" si="130"/>
        <v>0</v>
      </c>
      <c r="AU170" s="1450">
        <f t="shared" si="130"/>
        <v>0</v>
      </c>
      <c r="AV170" s="368">
        <f t="shared" si="130"/>
        <v>0</v>
      </c>
      <c r="AW170" s="370">
        <f t="shared" si="130"/>
        <v>0</v>
      </c>
      <c r="AX170" s="709">
        <f t="shared" si="130"/>
        <v>0</v>
      </c>
      <c r="AY170" s="1450">
        <f t="shared" si="130"/>
        <v>0</v>
      </c>
      <c r="AZ170" s="1450">
        <f t="shared" si="130"/>
        <v>0</v>
      </c>
      <c r="BA170" s="1450">
        <f t="shared" si="130"/>
        <v>0</v>
      </c>
      <c r="BB170" s="1450">
        <f t="shared" si="130"/>
        <v>0</v>
      </c>
      <c r="BC170" s="1450">
        <f>BC125+BC148+BC149+BC136+BC145+BC166+BC168</f>
        <v>0</v>
      </c>
    </row>
    <row r="171" spans="1:56">
      <c r="A171" s="509"/>
      <c r="B171" s="1802"/>
      <c r="C171" s="1810"/>
      <c r="D171" s="1812"/>
      <c r="E171" s="569"/>
      <c r="F171" s="1813"/>
      <c r="G171" s="1813"/>
      <c r="H171" s="1813"/>
      <c r="I171" s="1813"/>
      <c r="J171" s="1813"/>
      <c r="K171" s="1813"/>
      <c r="L171" s="1813"/>
      <c r="M171" s="1813"/>
      <c r="N171" s="1805"/>
      <c r="O171" s="1805"/>
      <c r="P171" s="1803"/>
      <c r="Q171" s="1803"/>
      <c r="R171" s="1807"/>
      <c r="S171" s="1813"/>
      <c r="T171" s="1813"/>
      <c r="U171" s="1813"/>
      <c r="V171" s="1813"/>
      <c r="W171" s="1813"/>
      <c r="X171" s="1807"/>
      <c r="Y171" s="1813"/>
      <c r="Z171" s="1813"/>
      <c r="AA171" s="1813"/>
      <c r="AB171" s="1813"/>
      <c r="AC171" s="1813"/>
      <c r="AD171" s="1813"/>
      <c r="AE171" s="1813"/>
      <c r="AF171" s="1813"/>
      <c r="AG171" s="1813"/>
      <c r="AH171" s="1803"/>
      <c r="AI171" s="1803"/>
      <c r="AJ171" s="1807"/>
      <c r="AK171" s="1813"/>
      <c r="AL171" s="1813"/>
      <c r="AM171" s="1813"/>
      <c r="AN171" s="1813"/>
      <c r="AO171" s="1813"/>
      <c r="AP171" s="1813"/>
      <c r="AQ171" s="1803"/>
      <c r="AR171" s="1803"/>
      <c r="AS171" s="1803"/>
      <c r="AT171" s="1803"/>
      <c r="AU171" s="1802"/>
      <c r="AV171" s="1813"/>
      <c r="AW171" s="1813"/>
      <c r="AX171" s="1813"/>
      <c r="AY171" s="1802"/>
      <c r="AZ171" s="1802"/>
      <c r="BA171" s="1803"/>
      <c r="BB171" s="1803"/>
      <c r="BC171" s="1803"/>
      <c r="BD171" s="1803"/>
    </row>
    <row r="172" spans="1:56">
      <c r="B172" s="1803"/>
      <c r="C172" s="1809"/>
      <c r="D172" s="1809"/>
      <c r="E172" s="1803"/>
      <c r="F172" s="1809"/>
      <c r="G172" s="1809"/>
      <c r="H172" s="1809"/>
      <c r="I172" s="1809"/>
      <c r="J172" s="1809"/>
      <c r="K172" s="1809"/>
      <c r="L172" s="1809"/>
      <c r="M172" s="1809"/>
      <c r="N172" s="1803"/>
      <c r="O172" s="1803"/>
      <c r="P172" s="1803"/>
      <c r="Q172" s="1803"/>
      <c r="R172" s="1808"/>
      <c r="S172" s="1809"/>
      <c r="T172" s="1809"/>
      <c r="U172" s="1809"/>
      <c r="V172" s="1809"/>
      <c r="W172" s="1809"/>
      <c r="X172" s="1808"/>
      <c r="Y172" s="1809"/>
      <c r="Z172" s="1809"/>
      <c r="AA172" s="1809"/>
      <c r="AB172" s="1809"/>
      <c r="AC172" s="1809"/>
      <c r="AD172" s="1809"/>
      <c r="AE172" s="1809"/>
      <c r="AF172" s="1809"/>
      <c r="AG172" s="1809"/>
      <c r="AH172" s="1803"/>
      <c r="AI172" s="1803"/>
      <c r="AJ172" s="1803"/>
      <c r="AK172" s="1809"/>
      <c r="AL172" s="1809"/>
      <c r="AM172" s="1809"/>
      <c r="AN172" s="1809"/>
      <c r="AO172" s="1809"/>
      <c r="AP172" s="1809"/>
      <c r="AQ172" s="1803"/>
      <c r="AR172" s="1803"/>
      <c r="AS172" s="1803"/>
      <c r="AT172" s="1803"/>
      <c r="AU172" s="1803"/>
      <c r="AV172" s="1809"/>
      <c r="AW172" s="1809"/>
      <c r="AX172" s="1809"/>
      <c r="AY172" s="1803"/>
      <c r="AZ172" s="1803"/>
      <c r="BA172" s="1803"/>
      <c r="BB172" s="1803"/>
      <c r="BC172" s="1803"/>
      <c r="BD172" s="1803"/>
    </row>
    <row r="173" spans="1:56">
      <c r="A173" s="509" t="s">
        <v>1332</v>
      </c>
      <c r="B173" s="1803"/>
      <c r="C173" s="1809"/>
      <c r="D173" s="1809"/>
      <c r="E173" s="1803"/>
      <c r="F173" s="1809"/>
      <c r="G173" s="1809"/>
      <c r="H173" s="1809"/>
      <c r="I173" s="1809"/>
      <c r="J173" s="1809"/>
      <c r="K173" s="1809"/>
      <c r="L173" s="1809"/>
      <c r="M173" s="1809"/>
      <c r="N173" s="1803"/>
      <c r="O173" s="1803"/>
      <c r="P173" s="1803"/>
      <c r="Q173" s="1803"/>
      <c r="R173" s="1808"/>
      <c r="S173" s="1809"/>
      <c r="T173" s="1809"/>
      <c r="U173" s="1809"/>
      <c r="V173" s="1809"/>
      <c r="W173" s="1809"/>
      <c r="X173" s="1808" t="s">
        <v>458</v>
      </c>
      <c r="Y173" s="1809"/>
      <c r="Z173" s="1809"/>
      <c r="AA173" s="1809"/>
      <c r="AB173" s="1809"/>
      <c r="AC173" s="1809"/>
      <c r="AD173" s="1809"/>
      <c r="AE173" s="1809"/>
      <c r="AF173" s="1809"/>
      <c r="AG173" s="1809"/>
      <c r="AH173" s="1808"/>
      <c r="AI173" s="1808"/>
      <c r="AJ173" s="1808"/>
      <c r="AK173" s="1809"/>
      <c r="AL173" s="1809"/>
      <c r="AM173" s="1809"/>
      <c r="AN173" s="1809"/>
      <c r="AO173" s="1809"/>
      <c r="AP173" s="1809"/>
      <c r="AQ173" s="1803"/>
      <c r="AR173" s="1803"/>
      <c r="AS173" s="1803"/>
      <c r="AT173" s="1803"/>
      <c r="AU173" s="1803"/>
      <c r="AV173" s="1809"/>
      <c r="AW173" s="1809"/>
      <c r="AX173" s="1809"/>
      <c r="AY173" s="1803"/>
      <c r="AZ173" s="1803"/>
      <c r="BA173" s="1803"/>
      <c r="BB173" s="1803"/>
      <c r="BC173" s="1803"/>
      <c r="BD173" s="1803"/>
    </row>
    <row r="174" spans="1:56">
      <c r="A174" s="509" t="s">
        <v>1333</v>
      </c>
      <c r="B174" s="1806">
        <f t="shared" ref="B174:BC174" si="131">B125</f>
        <v>0</v>
      </c>
      <c r="C174" s="1811">
        <f t="shared" si="131"/>
        <v>0</v>
      </c>
      <c r="D174" s="1811">
        <f t="shared" si="131"/>
        <v>0</v>
      </c>
      <c r="E174" s="1806">
        <f t="shared" si="131"/>
        <v>0</v>
      </c>
      <c r="F174" s="1811">
        <f t="shared" si="131"/>
        <v>0</v>
      </c>
      <c r="G174" s="1811">
        <f t="shared" si="131"/>
        <v>0</v>
      </c>
      <c r="H174" s="1811">
        <f t="shared" si="131"/>
        <v>0</v>
      </c>
      <c r="I174" s="1811">
        <f t="shared" si="131"/>
        <v>0</v>
      </c>
      <c r="J174" s="1811">
        <f t="shared" si="131"/>
        <v>0</v>
      </c>
      <c r="K174" s="1811">
        <f t="shared" si="131"/>
        <v>0</v>
      </c>
      <c r="L174" s="1811">
        <f t="shared" si="131"/>
        <v>0</v>
      </c>
      <c r="M174" s="1811">
        <f t="shared" si="131"/>
        <v>0</v>
      </c>
      <c r="N174" s="1806">
        <f t="shared" si="131"/>
        <v>0</v>
      </c>
      <c r="O174" s="1806">
        <f t="shared" si="131"/>
        <v>0</v>
      </c>
      <c r="P174" s="1806">
        <f t="shared" si="131"/>
        <v>0</v>
      </c>
      <c r="Q174" s="1806">
        <f t="shared" si="131"/>
        <v>0</v>
      </c>
      <c r="R174" s="1804">
        <f t="shared" si="131"/>
        <v>0</v>
      </c>
      <c r="S174" s="1811">
        <f t="shared" si="131"/>
        <v>0</v>
      </c>
      <c r="T174" s="1811">
        <f t="shared" si="131"/>
        <v>0</v>
      </c>
      <c r="U174" s="1811">
        <f t="shared" si="131"/>
        <v>0</v>
      </c>
      <c r="V174" s="1811">
        <f>V125</f>
        <v>0</v>
      </c>
      <c r="W174" s="1811">
        <f t="shared" si="131"/>
        <v>0</v>
      </c>
      <c r="X174" s="1804">
        <f t="shared" si="131"/>
        <v>0</v>
      </c>
      <c r="Y174" s="1811">
        <f t="shared" si="131"/>
        <v>0</v>
      </c>
      <c r="Z174" s="1811">
        <f t="shared" si="131"/>
        <v>0</v>
      </c>
      <c r="AA174" s="1811">
        <f t="shared" si="131"/>
        <v>0</v>
      </c>
      <c r="AB174" s="1811">
        <f t="shared" si="131"/>
        <v>0</v>
      </c>
      <c r="AC174" s="1811">
        <f t="shared" si="131"/>
        <v>0</v>
      </c>
      <c r="AD174" s="1811">
        <f t="shared" si="131"/>
        <v>0</v>
      </c>
      <c r="AE174" s="1811">
        <f t="shared" si="131"/>
        <v>0</v>
      </c>
      <c r="AF174" s="1811">
        <f t="shared" si="131"/>
        <v>0</v>
      </c>
      <c r="AG174" s="1811">
        <f t="shared" si="131"/>
        <v>0</v>
      </c>
      <c r="AH174" s="1806">
        <f t="shared" si="131"/>
        <v>0</v>
      </c>
      <c r="AI174" s="1806">
        <f t="shared" si="131"/>
        <v>0</v>
      </c>
      <c r="AJ174" s="1804">
        <f t="shared" si="131"/>
        <v>0</v>
      </c>
      <c r="AK174" s="1811">
        <f t="shared" si="131"/>
        <v>0</v>
      </c>
      <c r="AL174" s="1811">
        <f t="shared" si="131"/>
        <v>0</v>
      </c>
      <c r="AM174" s="1811">
        <f t="shared" si="131"/>
        <v>0</v>
      </c>
      <c r="AN174" s="1811">
        <f t="shared" si="131"/>
        <v>0</v>
      </c>
      <c r="AO174" s="1811">
        <f t="shared" si="131"/>
        <v>0</v>
      </c>
      <c r="AP174" s="1811">
        <f t="shared" si="131"/>
        <v>0</v>
      </c>
      <c r="AQ174" s="1806">
        <f t="shared" si="131"/>
        <v>0</v>
      </c>
      <c r="AR174" s="1806">
        <f t="shared" si="131"/>
        <v>0</v>
      </c>
      <c r="AS174" s="1806">
        <f t="shared" si="131"/>
        <v>0</v>
      </c>
      <c r="AT174" s="1806">
        <f t="shared" si="131"/>
        <v>0</v>
      </c>
      <c r="AU174" s="1804">
        <f t="shared" si="131"/>
        <v>0</v>
      </c>
      <c r="AV174" s="1811">
        <f t="shared" si="131"/>
        <v>0</v>
      </c>
      <c r="AW174" s="1811">
        <f t="shared" si="131"/>
        <v>0</v>
      </c>
      <c r="AX174" s="1811">
        <f t="shared" si="131"/>
        <v>0</v>
      </c>
      <c r="AY174" s="1806">
        <f t="shared" si="131"/>
        <v>0</v>
      </c>
      <c r="AZ174" s="1806">
        <f t="shared" si="131"/>
        <v>0</v>
      </c>
      <c r="BA174" s="1806">
        <f t="shared" si="131"/>
        <v>0</v>
      </c>
      <c r="BB174" s="1806">
        <f t="shared" si="131"/>
        <v>0</v>
      </c>
      <c r="BC174" s="1806">
        <f t="shared" si="131"/>
        <v>0</v>
      </c>
      <c r="BD174" s="1803"/>
    </row>
    <row r="175" spans="1:56">
      <c r="A175" s="509" t="s">
        <v>1334</v>
      </c>
      <c r="B175" s="1806">
        <f t="shared" ref="B175:BC175" si="132">-B29</f>
        <v>0</v>
      </c>
      <c r="C175" s="1811">
        <f t="shared" si="132"/>
        <v>0</v>
      </c>
      <c r="D175" s="1811">
        <f t="shared" si="132"/>
        <v>0</v>
      </c>
      <c r="E175" s="1806">
        <f t="shared" si="132"/>
        <v>0</v>
      </c>
      <c r="F175" s="1811">
        <f t="shared" si="132"/>
        <v>0</v>
      </c>
      <c r="G175" s="1811">
        <f t="shared" si="132"/>
        <v>0</v>
      </c>
      <c r="H175" s="1811">
        <f t="shared" si="132"/>
        <v>0</v>
      </c>
      <c r="I175" s="1811">
        <f t="shared" si="132"/>
        <v>0</v>
      </c>
      <c r="J175" s="1811">
        <f t="shared" si="132"/>
        <v>0</v>
      </c>
      <c r="K175" s="1811">
        <f t="shared" si="132"/>
        <v>0</v>
      </c>
      <c r="L175" s="1811">
        <f t="shared" si="132"/>
        <v>0</v>
      </c>
      <c r="M175" s="1811">
        <f t="shared" si="132"/>
        <v>0</v>
      </c>
      <c r="N175" s="1806">
        <f t="shared" si="132"/>
        <v>0</v>
      </c>
      <c r="O175" s="1806">
        <f t="shared" si="132"/>
        <v>0</v>
      </c>
      <c r="P175" s="1806">
        <f t="shared" si="132"/>
        <v>0</v>
      </c>
      <c r="Q175" s="1806">
        <f t="shared" si="132"/>
        <v>0</v>
      </c>
      <c r="R175" s="1804">
        <f t="shared" si="132"/>
        <v>0</v>
      </c>
      <c r="S175" s="1811">
        <f t="shared" si="132"/>
        <v>0</v>
      </c>
      <c r="T175" s="1811">
        <f t="shared" si="132"/>
        <v>0</v>
      </c>
      <c r="U175" s="1811">
        <f t="shared" si="132"/>
        <v>0</v>
      </c>
      <c r="V175" s="1811">
        <f t="shared" si="132"/>
        <v>0</v>
      </c>
      <c r="W175" s="1811">
        <f t="shared" si="132"/>
        <v>0</v>
      </c>
      <c r="X175" s="1804">
        <f t="shared" si="132"/>
        <v>0</v>
      </c>
      <c r="Y175" s="1811">
        <f t="shared" si="132"/>
        <v>0</v>
      </c>
      <c r="Z175" s="1811">
        <f t="shared" si="132"/>
        <v>0</v>
      </c>
      <c r="AA175" s="1811">
        <f t="shared" si="132"/>
        <v>0</v>
      </c>
      <c r="AB175" s="1811">
        <f t="shared" si="132"/>
        <v>0</v>
      </c>
      <c r="AC175" s="1811">
        <f t="shared" si="132"/>
        <v>0</v>
      </c>
      <c r="AD175" s="1811">
        <f t="shared" si="132"/>
        <v>0</v>
      </c>
      <c r="AE175" s="1811">
        <f t="shared" si="132"/>
        <v>0</v>
      </c>
      <c r="AF175" s="1811">
        <f t="shared" si="132"/>
        <v>0</v>
      </c>
      <c r="AG175" s="1811">
        <f t="shared" si="132"/>
        <v>0</v>
      </c>
      <c r="AH175" s="1806">
        <f t="shared" si="132"/>
        <v>0</v>
      </c>
      <c r="AI175" s="1806">
        <f t="shared" si="132"/>
        <v>0</v>
      </c>
      <c r="AJ175" s="1804">
        <f t="shared" si="132"/>
        <v>0</v>
      </c>
      <c r="AK175" s="1811">
        <f t="shared" si="132"/>
        <v>0</v>
      </c>
      <c r="AL175" s="1811">
        <f t="shared" si="132"/>
        <v>0</v>
      </c>
      <c r="AM175" s="1811">
        <f t="shared" si="132"/>
        <v>0</v>
      </c>
      <c r="AN175" s="1811">
        <f t="shared" si="132"/>
        <v>0</v>
      </c>
      <c r="AO175" s="1811">
        <f t="shared" si="132"/>
        <v>0</v>
      </c>
      <c r="AP175" s="1811">
        <f t="shared" si="132"/>
        <v>0</v>
      </c>
      <c r="AQ175" s="1806">
        <f t="shared" si="132"/>
        <v>0</v>
      </c>
      <c r="AR175" s="1806">
        <f t="shared" si="132"/>
        <v>0</v>
      </c>
      <c r="AS175" s="1806">
        <f t="shared" si="132"/>
        <v>0</v>
      </c>
      <c r="AT175" s="1806">
        <f t="shared" si="132"/>
        <v>0</v>
      </c>
      <c r="AU175" s="1804">
        <f t="shared" si="132"/>
        <v>0</v>
      </c>
      <c r="AV175" s="1811">
        <f t="shared" si="132"/>
        <v>0</v>
      </c>
      <c r="AW175" s="1811">
        <f t="shared" si="132"/>
        <v>0</v>
      </c>
      <c r="AX175" s="1811">
        <f t="shared" si="132"/>
        <v>0</v>
      </c>
      <c r="AY175" s="1806">
        <f t="shared" si="132"/>
        <v>0</v>
      </c>
      <c r="AZ175" s="1806">
        <f t="shared" si="132"/>
        <v>0</v>
      </c>
      <c r="BA175" s="1806">
        <f t="shared" si="132"/>
        <v>0</v>
      </c>
      <c r="BB175" s="1806">
        <f t="shared" si="132"/>
        <v>0</v>
      </c>
      <c r="BC175" s="1806">
        <f t="shared" si="132"/>
        <v>0</v>
      </c>
      <c r="BD175" s="1803"/>
    </row>
    <row r="176" spans="1:56">
      <c r="A176" s="509" t="s">
        <v>1335</v>
      </c>
      <c r="B176" s="1806">
        <f t="shared" ref="B176:BC176" si="133">-B110-B118</f>
        <v>0</v>
      </c>
      <c r="C176" s="1811">
        <f t="shared" si="133"/>
        <v>0</v>
      </c>
      <c r="D176" s="1811">
        <f t="shared" si="133"/>
        <v>0</v>
      </c>
      <c r="E176" s="1806">
        <f t="shared" si="133"/>
        <v>0</v>
      </c>
      <c r="F176" s="1811">
        <f t="shared" si="133"/>
        <v>0</v>
      </c>
      <c r="G176" s="1811">
        <f t="shared" si="133"/>
        <v>0</v>
      </c>
      <c r="H176" s="1811">
        <f t="shared" si="133"/>
        <v>0</v>
      </c>
      <c r="I176" s="1811">
        <f t="shared" si="133"/>
        <v>0</v>
      </c>
      <c r="J176" s="1811">
        <f t="shared" si="133"/>
        <v>0</v>
      </c>
      <c r="K176" s="1811">
        <f t="shared" si="133"/>
        <v>0</v>
      </c>
      <c r="L176" s="1811">
        <f t="shared" si="133"/>
        <v>0</v>
      </c>
      <c r="M176" s="1811">
        <f t="shared" si="133"/>
        <v>0</v>
      </c>
      <c r="N176" s="1806">
        <f t="shared" si="133"/>
        <v>0</v>
      </c>
      <c r="O176" s="1806">
        <f t="shared" si="133"/>
        <v>0</v>
      </c>
      <c r="P176" s="1806">
        <f t="shared" si="133"/>
        <v>0</v>
      </c>
      <c r="Q176" s="1806">
        <f t="shared" si="133"/>
        <v>0</v>
      </c>
      <c r="R176" s="1804">
        <f t="shared" si="133"/>
        <v>0</v>
      </c>
      <c r="S176" s="1811">
        <f t="shared" si="133"/>
        <v>0</v>
      </c>
      <c r="T176" s="1811">
        <f t="shared" si="133"/>
        <v>0</v>
      </c>
      <c r="U176" s="1811">
        <f t="shared" si="133"/>
        <v>0</v>
      </c>
      <c r="V176" s="1811">
        <f t="shared" si="133"/>
        <v>0</v>
      </c>
      <c r="W176" s="1811">
        <f t="shared" si="133"/>
        <v>0</v>
      </c>
      <c r="X176" s="1804">
        <f t="shared" si="133"/>
        <v>0</v>
      </c>
      <c r="Y176" s="1811">
        <f t="shared" si="133"/>
        <v>0</v>
      </c>
      <c r="Z176" s="1811">
        <f t="shared" si="133"/>
        <v>0</v>
      </c>
      <c r="AA176" s="1811">
        <f t="shared" si="133"/>
        <v>0</v>
      </c>
      <c r="AB176" s="1811">
        <f t="shared" si="133"/>
        <v>0</v>
      </c>
      <c r="AC176" s="1811">
        <f t="shared" si="133"/>
        <v>0</v>
      </c>
      <c r="AD176" s="1811">
        <f t="shared" si="133"/>
        <v>0</v>
      </c>
      <c r="AE176" s="1811">
        <f t="shared" si="133"/>
        <v>0</v>
      </c>
      <c r="AF176" s="1811">
        <f t="shared" si="133"/>
        <v>0</v>
      </c>
      <c r="AG176" s="1811">
        <f t="shared" si="133"/>
        <v>0</v>
      </c>
      <c r="AH176" s="1806">
        <f t="shared" si="133"/>
        <v>0</v>
      </c>
      <c r="AI176" s="1806">
        <f t="shared" si="133"/>
        <v>0</v>
      </c>
      <c r="AJ176" s="1804">
        <f t="shared" si="133"/>
        <v>0</v>
      </c>
      <c r="AK176" s="1811">
        <f t="shared" si="133"/>
        <v>0</v>
      </c>
      <c r="AL176" s="1811">
        <f t="shared" si="133"/>
        <v>0</v>
      </c>
      <c r="AM176" s="1811">
        <f t="shared" si="133"/>
        <v>0</v>
      </c>
      <c r="AN176" s="1811">
        <f t="shared" si="133"/>
        <v>0</v>
      </c>
      <c r="AO176" s="1811">
        <f t="shared" si="133"/>
        <v>0</v>
      </c>
      <c r="AP176" s="1811">
        <f t="shared" si="133"/>
        <v>0</v>
      </c>
      <c r="AQ176" s="1806">
        <f t="shared" si="133"/>
        <v>0</v>
      </c>
      <c r="AR176" s="1806">
        <f t="shared" si="133"/>
        <v>0</v>
      </c>
      <c r="AS176" s="1806">
        <f t="shared" si="133"/>
        <v>0</v>
      </c>
      <c r="AT176" s="1806">
        <f t="shared" si="133"/>
        <v>0</v>
      </c>
      <c r="AU176" s="1804">
        <f t="shared" si="133"/>
        <v>0</v>
      </c>
      <c r="AV176" s="1811">
        <f t="shared" si="133"/>
        <v>0</v>
      </c>
      <c r="AW176" s="1811">
        <f t="shared" si="133"/>
        <v>0</v>
      </c>
      <c r="AX176" s="1811">
        <f t="shared" si="133"/>
        <v>0</v>
      </c>
      <c r="AY176" s="1806">
        <f t="shared" si="133"/>
        <v>0</v>
      </c>
      <c r="AZ176" s="1806">
        <f t="shared" si="133"/>
        <v>0</v>
      </c>
      <c r="BA176" s="1806">
        <f t="shared" si="133"/>
        <v>0</v>
      </c>
      <c r="BB176" s="1806">
        <f t="shared" si="133"/>
        <v>0</v>
      </c>
      <c r="BC176" s="1806">
        <f t="shared" si="133"/>
        <v>0</v>
      </c>
      <c r="BD176" s="1803"/>
    </row>
    <row r="177" spans="1:56">
      <c r="A177" s="509" t="s">
        <v>1688</v>
      </c>
      <c r="B177" s="1806">
        <f t="shared" ref="B177:AG177" si="134">SUM(B174:B176)</f>
        <v>0</v>
      </c>
      <c r="C177" s="1811">
        <f t="shared" si="134"/>
        <v>0</v>
      </c>
      <c r="D177" s="1811">
        <f t="shared" si="134"/>
        <v>0</v>
      </c>
      <c r="E177" s="1806">
        <f t="shared" si="134"/>
        <v>0</v>
      </c>
      <c r="F177" s="1811">
        <f t="shared" si="134"/>
        <v>0</v>
      </c>
      <c r="G177" s="1811">
        <f t="shared" si="134"/>
        <v>0</v>
      </c>
      <c r="H177" s="1811">
        <f t="shared" si="134"/>
        <v>0</v>
      </c>
      <c r="I177" s="1811">
        <f t="shared" si="134"/>
        <v>0</v>
      </c>
      <c r="J177" s="1811">
        <f t="shared" si="134"/>
        <v>0</v>
      </c>
      <c r="K177" s="1811">
        <f t="shared" si="134"/>
        <v>0</v>
      </c>
      <c r="L177" s="1811">
        <f t="shared" si="134"/>
        <v>0</v>
      </c>
      <c r="M177" s="1811">
        <f t="shared" si="134"/>
        <v>0</v>
      </c>
      <c r="N177" s="1806">
        <f t="shared" si="134"/>
        <v>0</v>
      </c>
      <c r="O177" s="1806">
        <f t="shared" si="134"/>
        <v>0</v>
      </c>
      <c r="P177" s="1806">
        <f t="shared" si="134"/>
        <v>0</v>
      </c>
      <c r="Q177" s="1806">
        <f t="shared" si="134"/>
        <v>0</v>
      </c>
      <c r="R177" s="1804">
        <f t="shared" si="134"/>
        <v>0</v>
      </c>
      <c r="S177" s="1811">
        <f t="shared" si="134"/>
        <v>0</v>
      </c>
      <c r="T177" s="1811">
        <f t="shared" si="134"/>
        <v>0</v>
      </c>
      <c r="U177" s="1811">
        <f t="shared" si="134"/>
        <v>0</v>
      </c>
      <c r="V177" s="1811">
        <f t="shared" si="134"/>
        <v>0</v>
      </c>
      <c r="W177" s="1811">
        <f t="shared" si="134"/>
        <v>0</v>
      </c>
      <c r="X177" s="1804">
        <f t="shared" si="134"/>
        <v>0</v>
      </c>
      <c r="Y177" s="1811">
        <f t="shared" si="134"/>
        <v>0</v>
      </c>
      <c r="Z177" s="1811">
        <f t="shared" si="134"/>
        <v>0</v>
      </c>
      <c r="AA177" s="1811">
        <f t="shared" si="134"/>
        <v>0</v>
      </c>
      <c r="AB177" s="1811">
        <f t="shared" si="134"/>
        <v>0</v>
      </c>
      <c r="AC177" s="1811">
        <f t="shared" si="134"/>
        <v>0</v>
      </c>
      <c r="AD177" s="1811">
        <f t="shared" si="134"/>
        <v>0</v>
      </c>
      <c r="AE177" s="1811">
        <f t="shared" si="134"/>
        <v>0</v>
      </c>
      <c r="AF177" s="1811">
        <f t="shared" si="134"/>
        <v>0</v>
      </c>
      <c r="AG177" s="1811">
        <f t="shared" si="134"/>
        <v>0</v>
      </c>
      <c r="AH177" s="1806">
        <f t="shared" ref="AH177:BC177" si="135">SUM(AH174:AH176)</f>
        <v>0</v>
      </c>
      <c r="AI177" s="1806">
        <f t="shared" si="135"/>
        <v>0</v>
      </c>
      <c r="AJ177" s="1804">
        <f t="shared" si="135"/>
        <v>0</v>
      </c>
      <c r="AK177" s="1811">
        <f t="shared" si="135"/>
        <v>0</v>
      </c>
      <c r="AL177" s="1811">
        <f t="shared" si="135"/>
        <v>0</v>
      </c>
      <c r="AM177" s="1811">
        <f t="shared" si="135"/>
        <v>0</v>
      </c>
      <c r="AN177" s="1811">
        <f t="shared" si="135"/>
        <v>0</v>
      </c>
      <c r="AO177" s="1811">
        <f t="shared" si="135"/>
        <v>0</v>
      </c>
      <c r="AP177" s="1811">
        <f t="shared" si="135"/>
        <v>0</v>
      </c>
      <c r="AQ177" s="1806">
        <f t="shared" si="135"/>
        <v>0</v>
      </c>
      <c r="AR177" s="1806">
        <f t="shared" si="135"/>
        <v>0</v>
      </c>
      <c r="AS177" s="1806">
        <f t="shared" si="135"/>
        <v>0</v>
      </c>
      <c r="AT177" s="1806">
        <f t="shared" si="135"/>
        <v>0</v>
      </c>
      <c r="AU177" s="1804">
        <f t="shared" si="135"/>
        <v>0</v>
      </c>
      <c r="AV177" s="1811">
        <f t="shared" si="135"/>
        <v>0</v>
      </c>
      <c r="AW177" s="1811">
        <f t="shared" si="135"/>
        <v>0</v>
      </c>
      <c r="AX177" s="1811">
        <f t="shared" si="135"/>
        <v>0</v>
      </c>
      <c r="AY177" s="1806">
        <f t="shared" si="135"/>
        <v>0</v>
      </c>
      <c r="AZ177" s="1806">
        <f t="shared" si="135"/>
        <v>0</v>
      </c>
      <c r="BA177" s="1806">
        <f t="shared" si="135"/>
        <v>0</v>
      </c>
      <c r="BB177" s="1806">
        <f t="shared" si="135"/>
        <v>0</v>
      </c>
      <c r="BC177" s="1806">
        <f t="shared" si="135"/>
        <v>0</v>
      </c>
      <c r="BD177" s="1803"/>
    </row>
    <row r="178" spans="1:56">
      <c r="B178" s="1803"/>
      <c r="C178" s="1809"/>
      <c r="D178" s="1809"/>
      <c r="E178" s="1803"/>
      <c r="F178" s="1809"/>
      <c r="G178" s="1809"/>
      <c r="H178" s="1809"/>
      <c r="I178" s="1809"/>
      <c r="J178" s="1809"/>
      <c r="K178" s="1809"/>
      <c r="L178" s="1809"/>
      <c r="M178" s="1809"/>
      <c r="N178" s="1803"/>
      <c r="O178" s="1803"/>
      <c r="P178" s="1803"/>
      <c r="Q178" s="1803"/>
      <c r="R178" s="1808"/>
      <c r="S178" s="1809"/>
      <c r="T178" s="1809"/>
      <c r="U178" s="1809"/>
      <c r="V178" s="1809"/>
      <c r="W178" s="1809"/>
      <c r="X178" s="1808" t="s">
        <v>458</v>
      </c>
      <c r="Y178" s="1809"/>
      <c r="Z178" s="1809"/>
      <c r="AA178" s="1809"/>
      <c r="AB178" s="1809"/>
      <c r="AC178" s="1809"/>
      <c r="AD178" s="1809"/>
      <c r="AE178" s="1809"/>
      <c r="AF178" s="1809"/>
      <c r="AG178" s="1809"/>
      <c r="AH178" s="1808"/>
      <c r="AI178" s="1808"/>
      <c r="AJ178" s="1808"/>
      <c r="AK178" s="1809"/>
      <c r="AL178" s="1809"/>
      <c r="AM178" s="1809"/>
      <c r="AN178" s="1809"/>
      <c r="AO178" s="1809"/>
      <c r="AP178" s="1809"/>
      <c r="AQ178" s="1803"/>
      <c r="AR178" s="1803"/>
      <c r="AS178" s="1803"/>
      <c r="AT178" s="1803"/>
      <c r="AU178" s="1803"/>
      <c r="AV178" s="1809"/>
      <c r="AW178" s="1809"/>
      <c r="AX178" s="1809"/>
      <c r="AY178" s="1803"/>
      <c r="AZ178" s="1803"/>
      <c r="BA178" s="1803"/>
      <c r="BB178" s="1803"/>
      <c r="BC178" s="1803"/>
      <c r="BD178" s="1803"/>
    </row>
    <row r="181" spans="1:56">
      <c r="L181" s="272" t="s">
        <v>135</v>
      </c>
    </row>
    <row r="187" spans="1:56">
      <c r="AX187" s="321"/>
      <c r="AY187" s="321"/>
    </row>
    <row r="188" spans="1:56">
      <c r="AX188" s="321"/>
      <c r="AY188" s="321"/>
    </row>
    <row r="189" spans="1:56">
      <c r="AX189" s="321"/>
      <c r="AY189" s="321"/>
    </row>
    <row r="190" spans="1:56">
      <c r="AX190" s="321"/>
      <c r="AY190" s="321"/>
    </row>
  </sheetData>
  <mergeCells count="9">
    <mergeCell ref="AJ4:AS4"/>
    <mergeCell ref="AU4:AZ4"/>
    <mergeCell ref="B5:D5"/>
    <mergeCell ref="E5:M5"/>
    <mergeCell ref="R5:W5"/>
    <mergeCell ref="X5:AG5"/>
    <mergeCell ref="B4:P4"/>
    <mergeCell ref="R4:W4"/>
    <mergeCell ref="X4:AG4"/>
  </mergeCells>
  <pageMargins left="0.70866141732283472" right="0.70866141732283472" top="0.74803149606299213" bottom="0.74803149606299213" header="0.31496062992125984" footer="0.31496062992125984"/>
  <pageSetup paperSize="8" scale="38" orientation="landscape" r:id="rId1"/>
</worksheet>
</file>

<file path=xl/worksheets/sheet80.xml><?xml version="1.0" encoding="utf-8"?>
<worksheet xmlns="http://schemas.openxmlformats.org/spreadsheetml/2006/main" xmlns:r="http://schemas.openxmlformats.org/officeDocument/2006/relationships">
  <sheetPr>
    <tabColor rgb="FF99CCFF"/>
    <pageSetUpPr fitToPage="1"/>
  </sheetPr>
  <dimension ref="A1:L91"/>
  <sheetViews>
    <sheetView zoomScale="70" zoomScaleNormal="70" zoomScaleSheetLayoutView="80" workbookViewId="0"/>
  </sheetViews>
  <sheetFormatPr defaultRowHeight="12.75"/>
  <cols>
    <col min="1" max="1" width="68" style="1544" customWidth="1"/>
    <col min="2" max="2" width="65.375" style="1544" customWidth="1"/>
    <col min="3" max="3" width="6.375" style="1544" customWidth="1"/>
    <col min="4" max="4" width="2.125" style="1544" customWidth="1"/>
    <col min="5" max="5" width="2" style="1544" customWidth="1"/>
    <col min="6" max="12" width="7.375" style="1544" customWidth="1"/>
    <col min="13" max="16384" width="9" style="1544"/>
  </cols>
  <sheetData>
    <row r="1" spans="1:12" ht="15">
      <c r="A1" s="51" t="s">
        <v>1389</v>
      </c>
      <c r="B1" s="23"/>
      <c r="C1" s="1836"/>
      <c r="D1" s="1837"/>
      <c r="E1" s="23"/>
      <c r="F1" s="23"/>
      <c r="G1" s="23"/>
      <c r="H1" s="23"/>
      <c r="I1" s="23"/>
      <c r="J1" s="23"/>
      <c r="K1" s="23"/>
      <c r="L1" s="23"/>
    </row>
    <row r="2" spans="1:12" ht="15">
      <c r="A2" s="8" t="s">
        <v>1390</v>
      </c>
      <c r="B2" s="44"/>
      <c r="C2" s="44"/>
      <c r="D2" s="44"/>
    </row>
    <row r="3" spans="1:12" ht="15">
      <c r="A3" s="8"/>
      <c r="B3" s="6"/>
      <c r="C3" s="6"/>
      <c r="D3" s="6"/>
      <c r="E3" s="6"/>
      <c r="F3" s="887"/>
      <c r="G3" s="887"/>
      <c r="H3" s="887"/>
      <c r="I3" s="887"/>
      <c r="J3" s="887"/>
      <c r="K3" s="887"/>
      <c r="L3" s="1838"/>
    </row>
    <row r="4" spans="1:12">
      <c r="A4" s="870"/>
      <c r="C4" s="888"/>
      <c r="F4" s="1838"/>
      <c r="G4" s="1838"/>
      <c r="H4" s="1838"/>
      <c r="I4" s="1838"/>
      <c r="J4" s="1838"/>
      <c r="K4" s="1838"/>
      <c r="L4" s="887"/>
    </row>
    <row r="5" spans="1:12">
      <c r="A5" s="24"/>
    </row>
    <row r="6" spans="1:12">
      <c r="A6" s="40"/>
      <c r="B6" s="1839"/>
      <c r="C6" s="40"/>
      <c r="F6" s="1158"/>
      <c r="G6" s="1158"/>
      <c r="H6" s="1158"/>
      <c r="I6" s="1158"/>
      <c r="J6" s="1158"/>
      <c r="K6" s="1158"/>
      <c r="L6" s="818"/>
    </row>
    <row r="7" spans="1:12">
      <c r="A7" s="40"/>
      <c r="B7" s="1839"/>
      <c r="C7" s="40"/>
      <c r="F7" s="1158"/>
      <c r="G7" s="1158"/>
      <c r="H7" s="1158"/>
      <c r="I7" s="1158"/>
      <c r="J7" s="1158"/>
      <c r="K7" s="1158"/>
      <c r="L7" s="818"/>
    </row>
    <row r="8" spans="1:12">
      <c r="A8" s="40"/>
      <c r="B8" s="1839"/>
      <c r="C8" s="40"/>
      <c r="F8" s="1158"/>
      <c r="G8" s="1158"/>
      <c r="H8" s="1158"/>
      <c r="I8" s="1158"/>
      <c r="J8" s="1158"/>
      <c r="K8" s="1158"/>
      <c r="L8" s="818"/>
    </row>
    <row r="9" spans="1:12">
      <c r="A9" s="40"/>
      <c r="B9" s="40"/>
      <c r="C9" s="40"/>
      <c r="F9" s="1158"/>
      <c r="G9" s="1158"/>
      <c r="H9" s="1158"/>
      <c r="I9" s="1158"/>
      <c r="J9" s="1158"/>
      <c r="K9" s="1158"/>
      <c r="L9" s="818"/>
    </row>
    <row r="10" spans="1:12">
      <c r="A10" s="40"/>
      <c r="B10" s="40"/>
      <c r="C10" s="40"/>
      <c r="F10" s="1158"/>
      <c r="G10" s="1158"/>
      <c r="H10" s="1158"/>
      <c r="I10" s="1158"/>
      <c r="J10" s="1158"/>
      <c r="K10" s="1158"/>
      <c r="L10" s="818"/>
    </row>
    <row r="11" spans="1:12">
      <c r="A11" s="39"/>
      <c r="B11" s="39"/>
      <c r="C11" s="40"/>
      <c r="F11" s="818"/>
      <c r="G11" s="818"/>
      <c r="H11" s="818"/>
      <c r="I11" s="818"/>
      <c r="J11" s="818"/>
      <c r="K11" s="818"/>
      <c r="L11" s="818"/>
    </row>
    <row r="12" spans="1:12">
      <c r="A12" s="40"/>
      <c r="B12" s="1839"/>
      <c r="C12" s="40"/>
      <c r="F12" s="1158"/>
      <c r="G12" s="1158"/>
      <c r="H12" s="1158"/>
      <c r="I12" s="1158"/>
      <c r="J12" s="1158"/>
      <c r="K12" s="1158"/>
      <c r="L12" s="818"/>
    </row>
    <row r="13" spans="1:12">
      <c r="A13" s="40"/>
      <c r="B13" s="1839"/>
      <c r="C13" s="40"/>
      <c r="F13" s="1158"/>
      <c r="G13" s="1158"/>
      <c r="H13" s="1158"/>
      <c r="I13" s="1158"/>
      <c r="J13" s="1158"/>
      <c r="K13" s="1158"/>
      <c r="L13" s="818"/>
    </row>
    <row r="14" spans="1:12">
      <c r="A14" s="40"/>
      <c r="B14" s="1839"/>
      <c r="C14" s="40"/>
      <c r="F14" s="1158"/>
      <c r="G14" s="1158"/>
      <c r="H14" s="1158"/>
      <c r="I14" s="1158"/>
      <c r="J14" s="1158"/>
      <c r="K14" s="1158"/>
      <c r="L14" s="818"/>
    </row>
    <row r="15" spans="1:12">
      <c r="A15" s="40"/>
      <c r="B15" s="40"/>
      <c r="C15" s="40"/>
      <c r="F15" s="1158"/>
      <c r="G15" s="1158"/>
      <c r="H15" s="1158"/>
      <c r="I15" s="1158"/>
      <c r="J15" s="1158"/>
      <c r="K15" s="1158"/>
      <c r="L15" s="818"/>
    </row>
    <row r="16" spans="1:12">
      <c r="A16" s="40"/>
      <c r="B16" s="40"/>
      <c r="C16" s="40"/>
      <c r="F16" s="1158"/>
      <c r="G16" s="1158"/>
      <c r="H16" s="1158"/>
      <c r="I16" s="1158"/>
      <c r="J16" s="1158"/>
      <c r="K16" s="1158"/>
      <c r="L16" s="818"/>
    </row>
    <row r="17" spans="1:12">
      <c r="A17" s="39"/>
      <c r="B17" s="39"/>
      <c r="C17" s="40"/>
      <c r="F17" s="818"/>
      <c r="G17" s="818"/>
      <c r="H17" s="818"/>
      <c r="I17" s="818"/>
      <c r="J17" s="818"/>
      <c r="K17" s="818"/>
      <c r="L17" s="818"/>
    </row>
    <row r="18" spans="1:12">
      <c r="A18" s="40"/>
      <c r="B18" s="1839"/>
      <c r="C18" s="40"/>
      <c r="D18" s="888"/>
      <c r="E18" s="888"/>
      <c r="F18" s="1158"/>
      <c r="G18" s="1158"/>
      <c r="H18" s="1158"/>
      <c r="I18" s="1158"/>
      <c r="J18" s="1158"/>
      <c r="K18" s="1158"/>
      <c r="L18" s="818"/>
    </row>
    <row r="19" spans="1:12">
      <c r="A19" s="40"/>
      <c r="B19" s="1839"/>
      <c r="C19" s="40"/>
      <c r="D19" s="888"/>
      <c r="E19" s="888"/>
      <c r="F19" s="1158"/>
      <c r="G19" s="1158"/>
      <c r="H19" s="1158"/>
      <c r="I19" s="1158"/>
      <c r="J19" s="1158"/>
      <c r="K19" s="1158"/>
      <c r="L19" s="818"/>
    </row>
    <row r="20" spans="1:12">
      <c r="A20" s="40"/>
      <c r="B20" s="1839"/>
      <c r="C20" s="40"/>
      <c r="D20" s="888"/>
      <c r="E20" s="888"/>
      <c r="F20" s="1158"/>
      <c r="G20" s="1158"/>
      <c r="H20" s="1158"/>
      <c r="I20" s="1158"/>
      <c r="J20" s="1158"/>
      <c r="K20" s="1158"/>
      <c r="L20" s="818"/>
    </row>
    <row r="21" spans="1:12">
      <c r="A21" s="40"/>
      <c r="B21" s="40"/>
      <c r="C21" s="40"/>
      <c r="F21" s="1158"/>
      <c r="G21" s="1158"/>
      <c r="H21" s="1158"/>
      <c r="I21" s="1158"/>
      <c r="J21" s="1158"/>
      <c r="K21" s="1158"/>
      <c r="L21" s="818"/>
    </row>
    <row r="22" spans="1:12">
      <c r="A22" s="40"/>
      <c r="B22" s="40"/>
      <c r="C22" s="40"/>
      <c r="F22" s="1158"/>
      <c r="G22" s="1158"/>
      <c r="H22" s="1158"/>
      <c r="I22" s="1158"/>
      <c r="J22" s="1158"/>
      <c r="K22" s="1158"/>
      <c r="L22" s="818"/>
    </row>
    <row r="23" spans="1:12">
      <c r="A23" s="39"/>
      <c r="B23" s="39"/>
      <c r="C23" s="40"/>
      <c r="F23" s="818"/>
      <c r="G23" s="818"/>
      <c r="H23" s="818"/>
      <c r="I23" s="818"/>
      <c r="J23" s="818"/>
      <c r="K23" s="818"/>
      <c r="L23" s="818"/>
    </row>
    <row r="24" spans="1:12">
      <c r="A24" s="40"/>
      <c r="B24" s="1839"/>
      <c r="C24" s="40"/>
      <c r="F24" s="1158"/>
      <c r="G24" s="1158"/>
      <c r="H24" s="1158"/>
      <c r="I24" s="1158"/>
      <c r="J24" s="1158"/>
      <c r="K24" s="1158"/>
      <c r="L24" s="818"/>
    </row>
    <row r="25" spans="1:12">
      <c r="A25" s="40"/>
      <c r="B25" s="1839"/>
      <c r="C25" s="40"/>
      <c r="F25" s="1158"/>
      <c r="G25" s="1158"/>
      <c r="H25" s="1158"/>
      <c r="I25" s="1158"/>
      <c r="J25" s="1158"/>
      <c r="K25" s="1158"/>
      <c r="L25" s="818"/>
    </row>
    <row r="26" spans="1:12">
      <c r="A26" s="40"/>
      <c r="B26" s="1839"/>
      <c r="C26" s="40"/>
      <c r="F26" s="1158"/>
      <c r="G26" s="1158"/>
      <c r="H26" s="1158"/>
      <c r="I26" s="1158"/>
      <c r="J26" s="1158"/>
      <c r="K26" s="1158"/>
      <c r="L26" s="818"/>
    </row>
    <row r="27" spans="1:12">
      <c r="A27" s="40"/>
      <c r="B27" s="40"/>
      <c r="C27" s="40"/>
      <c r="D27" s="888"/>
      <c r="E27" s="888"/>
      <c r="F27" s="1158"/>
      <c r="G27" s="1158"/>
      <c r="H27" s="1158"/>
      <c r="I27" s="1158"/>
      <c r="J27" s="1158"/>
      <c r="K27" s="1158"/>
      <c r="L27" s="818"/>
    </row>
    <row r="28" spans="1:12">
      <c r="A28" s="40"/>
      <c r="B28" s="40"/>
      <c r="C28" s="40"/>
      <c r="F28" s="1158"/>
      <c r="G28" s="1158"/>
      <c r="H28" s="1158"/>
      <c r="I28" s="1158"/>
      <c r="J28" s="1158"/>
      <c r="K28" s="1158"/>
      <c r="L28" s="818"/>
    </row>
    <row r="29" spans="1:12">
      <c r="A29" s="39"/>
      <c r="B29" s="39"/>
      <c r="C29" s="40"/>
      <c r="F29" s="818"/>
      <c r="G29" s="818"/>
      <c r="H29" s="818"/>
      <c r="I29" s="818"/>
      <c r="J29" s="818"/>
      <c r="K29" s="818"/>
      <c r="L29" s="818"/>
    </row>
    <row r="30" spans="1:12">
      <c r="A30" s="40"/>
      <c r="B30" s="1839"/>
      <c r="C30" s="40"/>
      <c r="F30" s="1158"/>
      <c r="G30" s="1158"/>
      <c r="H30" s="1158"/>
      <c r="I30" s="1158"/>
      <c r="J30" s="1158"/>
      <c r="K30" s="1158"/>
      <c r="L30" s="818"/>
    </row>
    <row r="31" spans="1:12">
      <c r="A31" s="40"/>
      <c r="B31" s="1839"/>
      <c r="C31" s="40"/>
      <c r="F31" s="1158"/>
      <c r="G31" s="1158"/>
      <c r="H31" s="1158"/>
      <c r="I31" s="1158"/>
      <c r="J31" s="1158"/>
      <c r="K31" s="1158"/>
      <c r="L31" s="818"/>
    </row>
    <row r="32" spans="1:12">
      <c r="A32" s="40"/>
      <c r="B32" s="1839"/>
      <c r="C32" s="40"/>
      <c r="F32" s="1158"/>
      <c r="G32" s="1158"/>
      <c r="H32" s="1158"/>
      <c r="I32" s="1158"/>
      <c r="J32" s="1158"/>
      <c r="K32" s="1158"/>
      <c r="L32" s="818"/>
    </row>
    <row r="33" spans="1:12">
      <c r="A33" s="40"/>
      <c r="B33" s="40"/>
      <c r="C33" s="40"/>
      <c r="F33" s="1158"/>
      <c r="G33" s="1158"/>
      <c r="H33" s="1158"/>
      <c r="I33" s="1158"/>
      <c r="J33" s="1158"/>
      <c r="K33" s="1158"/>
      <c r="L33" s="818"/>
    </row>
    <row r="34" spans="1:12">
      <c r="A34" s="40"/>
      <c r="B34" s="40"/>
      <c r="C34" s="40"/>
      <c r="D34" s="888"/>
      <c r="E34" s="888"/>
      <c r="F34" s="1158"/>
      <c r="G34" s="1158"/>
      <c r="H34" s="1158"/>
      <c r="I34" s="1158"/>
      <c r="J34" s="1158"/>
      <c r="K34" s="1158"/>
      <c r="L34" s="818"/>
    </row>
    <row r="35" spans="1:12">
      <c r="A35" s="39"/>
      <c r="B35" s="39"/>
      <c r="C35" s="40"/>
      <c r="F35" s="818"/>
      <c r="G35" s="818"/>
      <c r="H35" s="818"/>
      <c r="I35" s="818"/>
      <c r="J35" s="818"/>
      <c r="K35" s="818"/>
      <c r="L35" s="818"/>
    </row>
    <row r="36" spans="1:12">
      <c r="A36" s="40"/>
      <c r="B36" s="1839"/>
      <c r="C36" s="40"/>
      <c r="F36" s="1158"/>
      <c r="G36" s="1158"/>
      <c r="H36" s="1158"/>
      <c r="I36" s="1158"/>
      <c r="J36" s="1158"/>
      <c r="K36" s="1158"/>
      <c r="L36" s="818"/>
    </row>
    <row r="37" spans="1:12">
      <c r="A37" s="40"/>
      <c r="B37" s="1839"/>
      <c r="C37" s="40"/>
      <c r="F37" s="1158"/>
      <c r="G37" s="1158"/>
      <c r="H37" s="1158"/>
      <c r="I37" s="1158"/>
      <c r="J37" s="1158"/>
      <c r="K37" s="1158"/>
      <c r="L37" s="818"/>
    </row>
    <row r="38" spans="1:12">
      <c r="A38" s="40"/>
      <c r="B38" s="1839"/>
      <c r="C38" s="40"/>
      <c r="F38" s="1158"/>
      <c r="G38" s="1158"/>
      <c r="H38" s="1158"/>
      <c r="I38" s="1158"/>
      <c r="J38" s="1158"/>
      <c r="K38" s="1158"/>
      <c r="L38" s="818"/>
    </row>
    <row r="39" spans="1:12">
      <c r="A39" s="40"/>
      <c r="B39" s="40"/>
      <c r="C39" s="40"/>
      <c r="F39" s="1158"/>
      <c r="G39" s="1158"/>
      <c r="H39" s="1158"/>
      <c r="I39" s="1158"/>
      <c r="J39" s="1158"/>
      <c r="K39" s="1158"/>
      <c r="L39" s="818"/>
    </row>
    <row r="40" spans="1:12">
      <c r="A40" s="40"/>
      <c r="B40" s="40"/>
      <c r="C40" s="40"/>
      <c r="F40" s="1158"/>
      <c r="G40" s="1158"/>
      <c r="H40" s="1158"/>
      <c r="I40" s="1158"/>
      <c r="J40" s="1158"/>
      <c r="K40" s="1158"/>
      <c r="L40" s="818"/>
    </row>
    <row r="41" spans="1:12">
      <c r="A41" s="39"/>
      <c r="B41" s="39"/>
      <c r="C41" s="40"/>
      <c r="D41" s="888"/>
      <c r="E41" s="888"/>
      <c r="F41" s="818"/>
      <c r="G41" s="818"/>
      <c r="H41" s="818"/>
      <c r="I41" s="818"/>
      <c r="J41" s="818"/>
      <c r="K41" s="818"/>
      <c r="L41" s="818"/>
    </row>
    <row r="42" spans="1:12">
      <c r="A42" s="39"/>
      <c r="F42" s="818"/>
      <c r="G42" s="818"/>
      <c r="H42" s="818"/>
      <c r="I42" s="818"/>
      <c r="J42" s="818"/>
      <c r="K42" s="818"/>
      <c r="L42" s="818"/>
    </row>
    <row r="43" spans="1:12">
      <c r="A43" s="40"/>
      <c r="B43" s="40"/>
      <c r="C43" s="40"/>
      <c r="F43" s="1840"/>
      <c r="G43" s="1840"/>
      <c r="H43" s="1840"/>
      <c r="I43" s="1840"/>
      <c r="J43" s="1840"/>
      <c r="K43" s="1840"/>
      <c r="L43" s="1841"/>
    </row>
    <row r="44" spans="1:12">
      <c r="A44" s="24"/>
      <c r="B44" s="40"/>
      <c r="C44" s="39"/>
    </row>
    <row r="45" spans="1:12">
      <c r="A45" s="40"/>
      <c r="B45" s="1839"/>
      <c r="C45" s="40"/>
      <c r="F45" s="1842"/>
      <c r="G45" s="1842"/>
      <c r="H45" s="1842"/>
      <c r="I45" s="1842"/>
      <c r="J45" s="1842"/>
      <c r="K45" s="1842"/>
      <c r="L45" s="1843"/>
    </row>
    <row r="46" spans="1:12">
      <c r="A46" s="40"/>
      <c r="B46" s="1839"/>
      <c r="C46" s="40"/>
      <c r="F46" s="1842"/>
      <c r="G46" s="1842"/>
      <c r="H46" s="1842"/>
      <c r="I46" s="1842"/>
      <c r="J46" s="1842"/>
      <c r="K46" s="1842"/>
      <c r="L46" s="1843"/>
    </row>
    <row r="47" spans="1:12">
      <c r="A47" s="40"/>
      <c r="B47" s="1839"/>
      <c r="C47" s="40"/>
      <c r="F47" s="1842"/>
      <c r="G47" s="1842"/>
      <c r="H47" s="1842"/>
      <c r="I47" s="1842"/>
      <c r="J47" s="1842"/>
      <c r="K47" s="1842"/>
      <c r="L47" s="1843"/>
    </row>
    <row r="48" spans="1:12">
      <c r="A48" s="40"/>
      <c r="B48" s="40"/>
      <c r="C48" s="40"/>
      <c r="F48" s="1842"/>
      <c r="G48" s="1842"/>
      <c r="H48" s="1842"/>
      <c r="I48" s="1842"/>
      <c r="J48" s="1842"/>
      <c r="K48" s="1842"/>
      <c r="L48" s="1843"/>
    </row>
    <row r="49" spans="1:12">
      <c r="A49" s="40"/>
      <c r="B49" s="40"/>
      <c r="C49" s="40"/>
      <c r="F49" s="1842"/>
      <c r="G49" s="1842"/>
      <c r="H49" s="1842"/>
      <c r="I49" s="1842"/>
      <c r="J49" s="1842"/>
      <c r="K49" s="1842"/>
      <c r="L49" s="1843"/>
    </row>
    <row r="50" spans="1:12">
      <c r="A50" s="39"/>
      <c r="B50" s="39"/>
      <c r="C50" s="40"/>
      <c r="F50" s="1843"/>
      <c r="G50" s="1843"/>
      <c r="H50" s="1843"/>
      <c r="I50" s="1843"/>
      <c r="J50" s="1843"/>
      <c r="K50" s="1843"/>
      <c r="L50" s="1843"/>
    </row>
    <row r="51" spans="1:12">
      <c r="A51" s="40"/>
      <c r="B51" s="1839"/>
      <c r="C51" s="40"/>
      <c r="F51" s="1842"/>
      <c r="G51" s="1842"/>
      <c r="H51" s="1842"/>
      <c r="I51" s="1842"/>
      <c r="J51" s="1842"/>
      <c r="K51" s="1842"/>
      <c r="L51" s="1843"/>
    </row>
    <row r="52" spans="1:12">
      <c r="A52" s="40"/>
      <c r="B52" s="1839"/>
      <c r="C52" s="40"/>
      <c r="F52" s="1842"/>
      <c r="G52" s="1842"/>
      <c r="H52" s="1842"/>
      <c r="I52" s="1842"/>
      <c r="J52" s="1842"/>
      <c r="K52" s="1842"/>
      <c r="L52" s="1843"/>
    </row>
    <row r="53" spans="1:12">
      <c r="A53" s="40"/>
      <c r="B53" s="1839"/>
      <c r="C53" s="40"/>
      <c r="F53" s="1842"/>
      <c r="G53" s="1842"/>
      <c r="H53" s="1842"/>
      <c r="I53" s="1842"/>
      <c r="J53" s="1842"/>
      <c r="K53" s="1842"/>
      <c r="L53" s="1843"/>
    </row>
    <row r="54" spans="1:12">
      <c r="A54" s="40"/>
      <c r="B54" s="40"/>
      <c r="C54" s="40"/>
      <c r="D54" s="888"/>
      <c r="E54" s="888"/>
      <c r="F54" s="1842"/>
      <c r="G54" s="1842"/>
      <c r="H54" s="1842"/>
      <c r="I54" s="1842"/>
      <c r="J54" s="1842"/>
      <c r="K54" s="1842"/>
      <c r="L54" s="1843"/>
    </row>
    <row r="55" spans="1:12">
      <c r="A55" s="40"/>
      <c r="B55" s="40"/>
      <c r="C55" s="40"/>
      <c r="F55" s="1842"/>
      <c r="G55" s="1842"/>
      <c r="H55" s="1842"/>
      <c r="I55" s="1842"/>
      <c r="J55" s="1842"/>
      <c r="K55" s="1842"/>
      <c r="L55" s="1843"/>
    </row>
    <row r="56" spans="1:12">
      <c r="A56" s="39"/>
      <c r="B56" s="39"/>
      <c r="C56" s="40"/>
      <c r="F56" s="1843"/>
      <c r="G56" s="1843"/>
      <c r="H56" s="1843"/>
      <c r="I56" s="1843"/>
      <c r="J56" s="1843"/>
      <c r="K56" s="1843"/>
      <c r="L56" s="1843"/>
    </row>
    <row r="57" spans="1:12">
      <c r="A57" s="40"/>
      <c r="B57" s="1839"/>
      <c r="C57" s="40"/>
      <c r="F57" s="1842"/>
      <c r="G57" s="1842"/>
      <c r="H57" s="1842"/>
      <c r="I57" s="1842"/>
      <c r="J57" s="1842"/>
      <c r="K57" s="1842"/>
      <c r="L57" s="1843"/>
    </row>
    <row r="58" spans="1:12">
      <c r="A58" s="40"/>
      <c r="B58" s="1839"/>
      <c r="C58" s="40"/>
      <c r="F58" s="1842"/>
      <c r="G58" s="1842"/>
      <c r="H58" s="1842"/>
      <c r="I58" s="1842"/>
      <c r="J58" s="1842"/>
      <c r="K58" s="1842"/>
      <c r="L58" s="1843"/>
    </row>
    <row r="59" spans="1:12">
      <c r="A59" s="40"/>
      <c r="B59" s="1839"/>
      <c r="C59" s="40"/>
      <c r="F59" s="1842"/>
      <c r="G59" s="1842"/>
      <c r="H59" s="1842"/>
      <c r="I59" s="1842"/>
      <c r="J59" s="1842"/>
      <c r="K59" s="1842"/>
      <c r="L59" s="1843"/>
    </row>
    <row r="60" spans="1:12">
      <c r="A60" s="40"/>
      <c r="B60" s="40"/>
      <c r="C60" s="40"/>
      <c r="F60" s="1842"/>
      <c r="G60" s="1842"/>
      <c r="H60" s="1842"/>
      <c r="I60" s="1842"/>
      <c r="J60" s="1842"/>
      <c r="K60" s="1842"/>
      <c r="L60" s="1843"/>
    </row>
    <row r="61" spans="1:12">
      <c r="A61" s="40"/>
      <c r="B61" s="40"/>
      <c r="C61" s="40"/>
      <c r="F61" s="1842"/>
      <c r="G61" s="1842"/>
      <c r="H61" s="1842"/>
      <c r="I61" s="1842"/>
      <c r="J61" s="1842"/>
      <c r="K61" s="1842"/>
      <c r="L61" s="1843"/>
    </row>
    <row r="62" spans="1:12">
      <c r="A62" s="39"/>
      <c r="B62" s="39"/>
      <c r="C62" s="40"/>
      <c r="D62" s="888"/>
      <c r="E62" s="888"/>
      <c r="F62" s="1843"/>
      <c r="G62" s="1843"/>
      <c r="H62" s="1843"/>
      <c r="I62" s="1843"/>
      <c r="J62" s="1843"/>
      <c r="K62" s="1843"/>
      <c r="L62" s="1843"/>
    </row>
    <row r="63" spans="1:12">
      <c r="A63" s="40"/>
      <c r="B63" s="1839"/>
      <c r="C63" s="40"/>
      <c r="F63" s="1842"/>
      <c r="G63" s="1842"/>
      <c r="H63" s="1842"/>
      <c r="I63" s="1842"/>
      <c r="J63" s="1842"/>
      <c r="K63" s="1842"/>
      <c r="L63" s="1843"/>
    </row>
    <row r="64" spans="1:12">
      <c r="A64" s="40"/>
      <c r="B64" s="1839"/>
      <c r="C64" s="40"/>
      <c r="F64" s="1842"/>
      <c r="G64" s="1842"/>
      <c r="H64" s="1842"/>
      <c r="I64" s="1842"/>
      <c r="J64" s="1842"/>
      <c r="K64" s="1842"/>
      <c r="L64" s="1843"/>
    </row>
    <row r="65" spans="1:12">
      <c r="A65" s="40"/>
      <c r="B65" s="1839"/>
      <c r="C65" s="40"/>
      <c r="F65" s="1842"/>
      <c r="G65" s="1842"/>
      <c r="H65" s="1842"/>
      <c r="I65" s="1842"/>
      <c r="J65" s="1842"/>
      <c r="K65" s="1842"/>
      <c r="L65" s="1843"/>
    </row>
    <row r="66" spans="1:12">
      <c r="A66" s="40"/>
      <c r="B66" s="40"/>
      <c r="C66" s="40"/>
      <c r="F66" s="1842"/>
      <c r="G66" s="1842"/>
      <c r="H66" s="1842"/>
      <c r="I66" s="1842"/>
      <c r="J66" s="1842"/>
      <c r="K66" s="1842"/>
      <c r="L66" s="1843"/>
    </row>
    <row r="67" spans="1:12">
      <c r="A67" s="40"/>
      <c r="B67" s="40"/>
      <c r="C67" s="40"/>
      <c r="F67" s="1842"/>
      <c r="G67" s="1842"/>
      <c r="H67" s="1842"/>
      <c r="I67" s="1842"/>
      <c r="J67" s="1842"/>
      <c r="K67" s="1842"/>
      <c r="L67" s="1843"/>
    </row>
    <row r="68" spans="1:12">
      <c r="A68" s="39"/>
      <c r="B68" s="39"/>
      <c r="C68" s="40"/>
      <c r="F68" s="1843"/>
      <c r="G68" s="1843"/>
      <c r="H68" s="1843"/>
      <c r="I68" s="1843"/>
      <c r="J68" s="1843"/>
      <c r="K68" s="1843"/>
      <c r="L68" s="1843"/>
    </row>
    <row r="69" spans="1:12">
      <c r="A69" s="39"/>
      <c r="B69" s="39"/>
      <c r="C69" s="40"/>
      <c r="F69" s="1843"/>
      <c r="G69" s="1843"/>
      <c r="H69" s="1843"/>
      <c r="I69" s="1843"/>
      <c r="J69" s="1843"/>
      <c r="K69" s="1843"/>
      <c r="L69" s="1843"/>
    </row>
    <row r="70" spans="1:12">
      <c r="F70" s="1844"/>
      <c r="G70" s="1844"/>
      <c r="H70" s="1844"/>
      <c r="I70" s="1844"/>
      <c r="J70" s="1844"/>
      <c r="K70" s="1844"/>
      <c r="L70" s="1844"/>
    </row>
    <row r="71" spans="1:12">
      <c r="A71" s="24"/>
      <c r="F71" s="1845"/>
      <c r="G71" s="1845"/>
      <c r="H71" s="1845"/>
      <c r="I71" s="1845"/>
      <c r="J71" s="1845"/>
      <c r="K71" s="1845"/>
      <c r="L71" s="1846"/>
    </row>
    <row r="72" spans="1:12">
      <c r="B72" s="1839"/>
      <c r="F72" s="1842"/>
      <c r="G72" s="1842"/>
      <c r="H72" s="1842"/>
      <c r="I72" s="1842"/>
      <c r="J72" s="1842"/>
      <c r="K72" s="1842"/>
      <c r="L72" s="1843"/>
    </row>
    <row r="73" spans="1:12">
      <c r="B73" s="1839"/>
      <c r="F73" s="1842"/>
      <c r="G73" s="1842"/>
      <c r="H73" s="1842"/>
      <c r="I73" s="1842"/>
      <c r="J73" s="1842"/>
      <c r="K73" s="1842"/>
      <c r="L73" s="1843"/>
    </row>
    <row r="74" spans="1:12">
      <c r="B74" s="1839"/>
      <c r="F74" s="1842"/>
      <c r="G74" s="1842"/>
      <c r="H74" s="1842"/>
      <c r="I74" s="1842"/>
      <c r="J74" s="1842"/>
      <c r="K74" s="1842"/>
      <c r="L74" s="1843"/>
    </row>
    <row r="75" spans="1:12">
      <c r="B75" s="40"/>
      <c r="D75" s="888"/>
      <c r="E75" s="888"/>
      <c r="F75" s="1842"/>
      <c r="G75" s="1842"/>
      <c r="H75" s="1842"/>
      <c r="I75" s="1842"/>
      <c r="J75" s="1842"/>
      <c r="K75" s="1842"/>
      <c r="L75" s="1843"/>
    </row>
    <row r="76" spans="1:12">
      <c r="B76" s="40"/>
      <c r="D76" s="888"/>
      <c r="E76" s="888"/>
      <c r="F76" s="1842"/>
      <c r="G76" s="1842"/>
      <c r="H76" s="1842"/>
      <c r="I76" s="1842"/>
      <c r="J76" s="1842"/>
      <c r="K76" s="1842"/>
      <c r="L76" s="1843"/>
    </row>
    <row r="77" spans="1:12">
      <c r="A77" s="888"/>
      <c r="B77" s="888"/>
      <c r="F77" s="1843"/>
      <c r="G77" s="1843"/>
      <c r="H77" s="1843"/>
      <c r="I77" s="1843"/>
      <c r="J77" s="1843"/>
      <c r="K77" s="1843"/>
      <c r="L77" s="1843"/>
    </row>
    <row r="78" spans="1:12">
      <c r="B78" s="1839"/>
      <c r="F78" s="1842"/>
      <c r="G78" s="1842"/>
      <c r="H78" s="1842"/>
      <c r="I78" s="1842"/>
      <c r="J78" s="1842"/>
      <c r="K78" s="1842"/>
      <c r="L78" s="1843"/>
    </row>
    <row r="79" spans="1:12">
      <c r="B79" s="1839"/>
      <c r="F79" s="1842"/>
      <c r="G79" s="1842"/>
      <c r="H79" s="1842"/>
      <c r="I79" s="1842"/>
      <c r="J79" s="1842"/>
      <c r="K79" s="1842"/>
      <c r="L79" s="1843"/>
    </row>
    <row r="80" spans="1:12">
      <c r="B80" s="1839"/>
      <c r="F80" s="1842"/>
      <c r="G80" s="1842"/>
      <c r="H80" s="1842"/>
      <c r="I80" s="1842"/>
      <c r="J80" s="1842"/>
      <c r="K80" s="1842"/>
      <c r="L80" s="1843"/>
    </row>
    <row r="81" spans="1:12">
      <c r="B81" s="40"/>
      <c r="F81" s="1842"/>
      <c r="G81" s="1842"/>
      <c r="H81" s="1842"/>
      <c r="I81" s="1842"/>
      <c r="J81" s="1842"/>
      <c r="K81" s="1842"/>
      <c r="L81" s="1843"/>
    </row>
    <row r="82" spans="1:12">
      <c r="B82" s="40"/>
      <c r="F82" s="1842"/>
      <c r="G82" s="1842"/>
      <c r="H82" s="1842"/>
      <c r="I82" s="1842"/>
      <c r="J82" s="1842"/>
      <c r="K82" s="1842"/>
      <c r="L82" s="1843"/>
    </row>
    <row r="83" spans="1:12">
      <c r="A83" s="888"/>
      <c r="B83" s="888"/>
      <c r="F83" s="1843"/>
      <c r="G83" s="1843"/>
      <c r="H83" s="1843"/>
      <c r="I83" s="1843"/>
      <c r="J83" s="1843"/>
      <c r="K83" s="1843"/>
      <c r="L83" s="1843"/>
    </row>
    <row r="84" spans="1:12">
      <c r="F84" s="1844"/>
      <c r="G84" s="1844"/>
      <c r="H84" s="1844"/>
      <c r="I84" s="1844"/>
      <c r="J84" s="1844"/>
      <c r="K84" s="1844"/>
      <c r="L84" s="1844"/>
    </row>
    <row r="85" spans="1:12">
      <c r="A85" s="24"/>
      <c r="F85" s="1845"/>
      <c r="G85" s="1845"/>
      <c r="H85" s="1845"/>
      <c r="I85" s="1845"/>
      <c r="J85" s="1845"/>
      <c r="K85" s="1845"/>
      <c r="L85" s="1846"/>
    </row>
    <row r="86" spans="1:12">
      <c r="B86" s="1839"/>
      <c r="F86" s="1842"/>
      <c r="G86" s="1842"/>
      <c r="H86" s="1842"/>
      <c r="I86" s="1842"/>
      <c r="J86" s="1842"/>
      <c r="K86" s="1842"/>
      <c r="L86" s="1843"/>
    </row>
    <row r="87" spans="1:12">
      <c r="B87" s="1839"/>
      <c r="F87" s="1842"/>
      <c r="G87" s="1842"/>
      <c r="H87" s="1842"/>
      <c r="I87" s="1842"/>
      <c r="J87" s="1842"/>
      <c r="K87" s="1842"/>
      <c r="L87" s="1843"/>
    </row>
    <row r="88" spans="1:12">
      <c r="B88" s="1839"/>
      <c r="F88" s="1842"/>
      <c r="G88" s="1842"/>
      <c r="H88" s="1842"/>
      <c r="I88" s="1842"/>
      <c r="J88" s="1842"/>
      <c r="K88" s="1842"/>
      <c r="L88" s="1843"/>
    </row>
    <row r="89" spans="1:12">
      <c r="B89" s="40"/>
      <c r="F89" s="1842"/>
      <c r="G89" s="1842"/>
      <c r="H89" s="1842"/>
      <c r="I89" s="1842"/>
      <c r="J89" s="1842"/>
      <c r="K89" s="1842"/>
      <c r="L89" s="1843"/>
    </row>
    <row r="90" spans="1:12">
      <c r="B90" s="40"/>
      <c r="D90" s="888"/>
      <c r="E90" s="888"/>
      <c r="F90" s="1842"/>
      <c r="G90" s="1842"/>
      <c r="H90" s="1842"/>
      <c r="I90" s="1842"/>
      <c r="J90" s="1842"/>
      <c r="K90" s="1842"/>
      <c r="L90" s="1843"/>
    </row>
    <row r="91" spans="1:12">
      <c r="A91" s="888"/>
      <c r="D91" s="888"/>
      <c r="E91" s="888"/>
      <c r="F91" s="1843"/>
      <c r="G91" s="1843"/>
      <c r="H91" s="1843"/>
      <c r="I91" s="1843"/>
      <c r="J91" s="1843"/>
      <c r="K91" s="1843"/>
      <c r="L91" s="1843"/>
    </row>
  </sheetData>
  <pageMargins left="0.31496062992125984" right="0.11811023622047245" top="0.59055118110236227" bottom="0.35433070866141736" header="0.31496062992125984" footer="0.11811023622047245"/>
  <pageSetup paperSize="8" scale="62" orientation="landscape" r:id="rId1"/>
  <headerFooter alignWithMargins="0">
    <oddHeader>&amp;R&amp;"Verdana,Bold"&amp;14&amp;A</oddHeader>
    <oddFooter>&amp;L&amp;D &amp;T&amp;C&amp;Z &amp;F&amp;R&amp;A</oddFooter>
  </headerFooter>
</worksheet>
</file>

<file path=xl/worksheets/sheet81.xml><?xml version="1.0" encoding="utf-8"?>
<worksheet xmlns="http://schemas.openxmlformats.org/spreadsheetml/2006/main" xmlns:r="http://schemas.openxmlformats.org/officeDocument/2006/relationships">
  <dimension ref="A1:L34"/>
  <sheetViews>
    <sheetView zoomScale="70" zoomScaleNormal="70" workbookViewId="0"/>
  </sheetViews>
  <sheetFormatPr defaultRowHeight="12.75"/>
  <cols>
    <col min="1" max="1" width="53.625" customWidth="1"/>
    <col min="2" max="2" width="68.625" customWidth="1"/>
    <col min="3" max="4" width="2.125" style="1280" customWidth="1"/>
    <col min="5" max="5" width="2.125" customWidth="1"/>
    <col min="6" max="12" width="7.375" customWidth="1"/>
  </cols>
  <sheetData>
    <row r="1" spans="1:12" ht="15">
      <c r="A1" s="1045" t="s">
        <v>871</v>
      </c>
      <c r="B1" s="984"/>
      <c r="C1" s="984"/>
      <c r="D1" s="984"/>
      <c r="E1" s="1021"/>
      <c r="F1" s="984"/>
      <c r="G1" s="984"/>
      <c r="H1" s="984"/>
      <c r="I1" s="984"/>
      <c r="J1" s="984"/>
      <c r="K1" s="984"/>
    </row>
    <row r="2" spans="1:12" ht="15">
      <c r="A2" s="8" t="str">
        <f>Cover!D13</f>
        <v>[DNO]</v>
      </c>
      <c r="B2" s="984"/>
      <c r="C2" s="984"/>
      <c r="D2" s="984"/>
      <c r="E2" s="1021"/>
      <c r="F2" s="984"/>
      <c r="G2" s="984"/>
      <c r="H2" s="984"/>
      <c r="I2" s="984"/>
      <c r="J2" s="984"/>
      <c r="K2" s="984"/>
    </row>
    <row r="3" spans="1:12" ht="15">
      <c r="A3" s="8">
        <f>Cover!D15</f>
        <v>2012</v>
      </c>
      <c r="B3" s="984"/>
      <c r="C3" s="984"/>
      <c r="D3" s="984"/>
      <c r="E3" s="1021"/>
      <c r="F3" s="776">
        <v>2010</v>
      </c>
      <c r="G3" s="776">
        <v>2011</v>
      </c>
      <c r="H3" s="776">
        <v>2012</v>
      </c>
      <c r="I3" s="776">
        <v>2013</v>
      </c>
      <c r="J3" s="776">
        <v>2014</v>
      </c>
      <c r="K3" s="776">
        <v>2015</v>
      </c>
      <c r="L3" s="791" t="s">
        <v>2</v>
      </c>
    </row>
    <row r="4" spans="1:12">
      <c r="A4" s="984"/>
      <c r="B4" s="985"/>
      <c r="C4" s="985"/>
      <c r="D4" s="985"/>
      <c r="E4" s="1029"/>
      <c r="F4" s="773" t="s">
        <v>0</v>
      </c>
      <c r="G4" s="773" t="s">
        <v>1</v>
      </c>
      <c r="H4" s="773"/>
      <c r="I4" s="773"/>
      <c r="J4" s="773"/>
      <c r="K4" s="773"/>
      <c r="L4" s="777" t="s">
        <v>1</v>
      </c>
    </row>
    <row r="5" spans="1:12">
      <c r="A5" s="2287" t="s">
        <v>823</v>
      </c>
      <c r="B5" s="2288"/>
      <c r="C5" s="1028"/>
      <c r="D5" s="1028"/>
      <c r="E5" s="1028"/>
      <c r="F5" s="984"/>
      <c r="G5" s="984"/>
      <c r="H5" s="984"/>
      <c r="I5" s="984"/>
      <c r="J5" s="984"/>
      <c r="K5" s="984"/>
    </row>
    <row r="6" spans="1:12">
      <c r="A6" s="1437" t="s">
        <v>824</v>
      </c>
      <c r="B6" s="636" t="s">
        <v>86</v>
      </c>
      <c r="C6" s="1030"/>
      <c r="D6" s="1030"/>
      <c r="E6" s="1030"/>
      <c r="F6" s="1024"/>
      <c r="G6" s="1024"/>
      <c r="H6" s="1024"/>
      <c r="I6" s="1024"/>
      <c r="J6" s="1024"/>
      <c r="K6" s="1024"/>
      <c r="L6" s="1016">
        <f>SUM(G6:K6)</f>
        <v>0</v>
      </c>
    </row>
    <row r="7" spans="1:12">
      <c r="A7" s="1437" t="s">
        <v>824</v>
      </c>
      <c r="B7" s="636" t="s">
        <v>87</v>
      </c>
      <c r="C7" s="1030"/>
      <c r="D7" s="1030"/>
      <c r="E7" s="1030"/>
      <c r="F7" s="1024"/>
      <c r="G7" s="1024"/>
      <c r="H7" s="1024"/>
      <c r="I7" s="1024"/>
      <c r="J7" s="1024"/>
      <c r="K7" s="1024"/>
      <c r="L7" s="1016">
        <f t="shared" ref="L7:L32" si="0">SUM(G7:K7)</f>
        <v>0</v>
      </c>
    </row>
    <row r="8" spans="1:12">
      <c r="A8" s="1437" t="s">
        <v>825</v>
      </c>
      <c r="B8" s="636" t="s">
        <v>530</v>
      </c>
      <c r="C8" s="1030"/>
      <c r="D8" s="1030"/>
      <c r="E8" s="1030"/>
      <c r="F8" s="1024"/>
      <c r="G8" s="1024"/>
      <c r="H8" s="1024"/>
      <c r="I8" s="1024"/>
      <c r="J8" s="1024"/>
      <c r="K8" s="1024"/>
      <c r="L8" s="1016">
        <f t="shared" si="0"/>
        <v>0</v>
      </c>
    </row>
    <row r="9" spans="1:12">
      <c r="A9" s="1437" t="s">
        <v>825</v>
      </c>
      <c r="B9" s="636" t="s">
        <v>826</v>
      </c>
      <c r="C9" s="1030"/>
      <c r="D9" s="1030"/>
      <c r="E9" s="1030"/>
      <c r="F9" s="1024"/>
      <c r="G9" s="1024"/>
      <c r="H9" s="1024"/>
      <c r="I9" s="1024"/>
      <c r="J9" s="1024"/>
      <c r="K9" s="1024"/>
      <c r="L9" s="1016">
        <f t="shared" si="0"/>
        <v>0</v>
      </c>
    </row>
    <row r="10" spans="1:12">
      <c r="A10" s="1437" t="s">
        <v>825</v>
      </c>
      <c r="B10" s="636" t="s">
        <v>827</v>
      </c>
      <c r="C10" s="1030"/>
      <c r="D10" s="1030"/>
      <c r="E10" s="1030"/>
      <c r="F10" s="1024"/>
      <c r="G10" s="1024"/>
      <c r="H10" s="1024"/>
      <c r="I10" s="1024"/>
      <c r="J10" s="1024"/>
      <c r="K10" s="1024"/>
      <c r="L10" s="1016">
        <f t="shared" si="0"/>
        <v>0</v>
      </c>
    </row>
    <row r="11" spans="1:12">
      <c r="A11" s="1437" t="s">
        <v>825</v>
      </c>
      <c r="B11" s="636" t="s">
        <v>828</v>
      </c>
      <c r="C11" s="1030"/>
      <c r="D11" s="1030"/>
      <c r="E11" s="1030"/>
      <c r="F11" s="1024"/>
      <c r="G11" s="1024"/>
      <c r="H11" s="1024"/>
      <c r="I11" s="1024"/>
      <c r="J11" s="1024"/>
      <c r="K11" s="1024"/>
      <c r="L11" s="1016">
        <f t="shared" si="0"/>
        <v>0</v>
      </c>
    </row>
    <row r="12" spans="1:12">
      <c r="A12" s="1437" t="s">
        <v>825</v>
      </c>
      <c r="B12" s="636" t="s">
        <v>829</v>
      </c>
      <c r="C12" s="1030"/>
      <c r="D12" s="1030"/>
      <c r="E12" s="1030"/>
      <c r="F12" s="1024"/>
      <c r="G12" s="1024"/>
      <c r="H12" s="1024"/>
      <c r="I12" s="1024"/>
      <c r="J12" s="1024"/>
      <c r="K12" s="1024"/>
      <c r="L12" s="1016">
        <f>SUM(G12:K12)</f>
        <v>0</v>
      </c>
    </row>
    <row r="13" spans="1:12">
      <c r="A13" s="1437" t="s">
        <v>830</v>
      </c>
      <c r="B13" s="636" t="s">
        <v>530</v>
      </c>
      <c r="C13" s="1030"/>
      <c r="D13" s="1030"/>
      <c r="E13" s="1030"/>
      <c r="F13" s="1024"/>
      <c r="G13" s="1024"/>
      <c r="H13" s="1024"/>
      <c r="I13" s="1024"/>
      <c r="J13" s="1024"/>
      <c r="K13" s="1024"/>
      <c r="L13" s="1016">
        <f t="shared" si="0"/>
        <v>0</v>
      </c>
    </row>
    <row r="14" spans="1:12">
      <c r="A14" s="1437" t="s">
        <v>830</v>
      </c>
      <c r="B14" s="636" t="s">
        <v>831</v>
      </c>
      <c r="C14" s="1030"/>
      <c r="D14" s="1030"/>
      <c r="E14" s="1030"/>
      <c r="F14" s="1024"/>
      <c r="G14" s="1024"/>
      <c r="H14" s="1024"/>
      <c r="I14" s="1024"/>
      <c r="J14" s="1024"/>
      <c r="K14" s="1024"/>
      <c r="L14" s="1016">
        <f t="shared" si="0"/>
        <v>0</v>
      </c>
    </row>
    <row r="15" spans="1:12">
      <c r="A15" s="1437" t="s">
        <v>830</v>
      </c>
      <c r="B15" s="636" t="s">
        <v>828</v>
      </c>
      <c r="C15" s="1030"/>
      <c r="D15" s="1030"/>
      <c r="E15" s="1030"/>
      <c r="F15" s="1024"/>
      <c r="G15" s="1024"/>
      <c r="H15" s="1024"/>
      <c r="I15" s="1024"/>
      <c r="J15" s="1024"/>
      <c r="K15" s="1024"/>
      <c r="L15" s="1016">
        <f t="shared" si="0"/>
        <v>0</v>
      </c>
    </row>
    <row r="16" spans="1:12">
      <c r="A16" s="1437" t="s">
        <v>830</v>
      </c>
      <c r="B16" s="1536" t="s">
        <v>832</v>
      </c>
      <c r="C16" s="1027"/>
      <c r="D16" s="1027"/>
      <c r="E16" s="1027"/>
      <c r="F16" s="1024"/>
      <c r="G16" s="1024"/>
      <c r="H16" s="1024"/>
      <c r="I16" s="1024"/>
      <c r="J16" s="1024"/>
      <c r="K16" s="1024"/>
      <c r="L16" s="1016">
        <f t="shared" si="0"/>
        <v>0</v>
      </c>
    </row>
    <row r="17" spans="1:12">
      <c r="A17" s="1437" t="s">
        <v>830</v>
      </c>
      <c r="B17" s="1536" t="s">
        <v>833</v>
      </c>
      <c r="C17" s="1027"/>
      <c r="D17" s="1027"/>
      <c r="E17" s="1027"/>
      <c r="F17" s="1024"/>
      <c r="G17" s="1024"/>
      <c r="H17" s="1024"/>
      <c r="I17" s="1024"/>
      <c r="J17" s="1024"/>
      <c r="K17" s="1024"/>
      <c r="L17" s="1016">
        <f t="shared" si="0"/>
        <v>0</v>
      </c>
    </row>
    <row r="18" spans="1:12">
      <c r="A18" s="1437" t="s">
        <v>830</v>
      </c>
      <c r="B18" s="1536" t="s">
        <v>834</v>
      </c>
      <c r="C18" s="1027"/>
      <c r="D18" s="1027"/>
      <c r="E18" s="1027"/>
      <c r="F18" s="1024"/>
      <c r="G18" s="1024"/>
      <c r="H18" s="1024"/>
      <c r="I18" s="1024"/>
      <c r="J18" s="1024"/>
      <c r="K18" s="1024"/>
      <c r="L18" s="1016">
        <f t="shared" si="0"/>
        <v>0</v>
      </c>
    </row>
    <row r="19" spans="1:12">
      <c r="A19" s="1437" t="s">
        <v>830</v>
      </c>
      <c r="B19" s="636" t="s">
        <v>835</v>
      </c>
      <c r="C19" s="1030"/>
      <c r="D19" s="1030"/>
      <c r="E19" s="1030"/>
      <c r="F19" s="1024"/>
      <c r="G19" s="1024"/>
      <c r="H19" s="1024"/>
      <c r="I19" s="1024"/>
      <c r="J19" s="1024"/>
      <c r="K19" s="1024"/>
      <c r="L19" s="1016">
        <f t="shared" si="0"/>
        <v>0</v>
      </c>
    </row>
    <row r="20" spans="1:12">
      <c r="A20" s="1437" t="s">
        <v>836</v>
      </c>
      <c r="B20" s="636" t="s">
        <v>530</v>
      </c>
      <c r="C20" s="1030"/>
      <c r="D20" s="1030"/>
      <c r="E20" s="1030"/>
      <c r="F20" s="1024"/>
      <c r="G20" s="1024"/>
      <c r="H20" s="1024"/>
      <c r="I20" s="1024"/>
      <c r="J20" s="1024"/>
      <c r="K20" s="1024"/>
      <c r="L20" s="1016">
        <f>SUM(G20:K20)</f>
        <v>0</v>
      </c>
    </row>
    <row r="21" spans="1:12">
      <c r="A21" s="1437" t="s">
        <v>836</v>
      </c>
      <c r="B21" s="636" t="s">
        <v>837</v>
      </c>
      <c r="C21" s="1030"/>
      <c r="D21" s="1030"/>
      <c r="E21" s="1030"/>
      <c r="F21" s="1024"/>
      <c r="G21" s="1024"/>
      <c r="H21" s="1024"/>
      <c r="I21" s="1024"/>
      <c r="J21" s="1024"/>
      <c r="K21" s="1024"/>
      <c r="L21" s="1016">
        <f t="shared" si="0"/>
        <v>0</v>
      </c>
    </row>
    <row r="22" spans="1:12">
      <c r="A22" s="1437" t="s">
        <v>836</v>
      </c>
      <c r="B22" s="636" t="s">
        <v>838</v>
      </c>
      <c r="C22" s="1030"/>
      <c r="D22" s="1030"/>
      <c r="E22" s="1030"/>
      <c r="F22" s="1024"/>
      <c r="G22" s="1024"/>
      <c r="H22" s="1024"/>
      <c r="I22" s="1024"/>
      <c r="J22" s="1024"/>
      <c r="K22" s="1024"/>
      <c r="L22" s="1016">
        <f t="shared" si="0"/>
        <v>0</v>
      </c>
    </row>
    <row r="23" spans="1:12">
      <c r="A23" s="1437" t="s">
        <v>836</v>
      </c>
      <c r="B23" s="636" t="s">
        <v>828</v>
      </c>
      <c r="C23" s="1030"/>
      <c r="D23" s="1030"/>
      <c r="E23" s="1030"/>
      <c r="F23" s="1024"/>
      <c r="G23" s="1024"/>
      <c r="H23" s="1024"/>
      <c r="I23" s="1024"/>
      <c r="J23" s="1024"/>
      <c r="K23" s="1024"/>
      <c r="L23" s="1016">
        <f t="shared" si="0"/>
        <v>0</v>
      </c>
    </row>
    <row r="24" spans="1:12">
      <c r="A24" s="1437" t="s">
        <v>836</v>
      </c>
      <c r="B24" s="636" t="s">
        <v>839</v>
      </c>
      <c r="C24" s="1030"/>
      <c r="D24" s="1030"/>
      <c r="E24" s="1030"/>
      <c r="F24" s="1024"/>
      <c r="G24" s="1024"/>
      <c r="H24" s="1024"/>
      <c r="I24" s="1024"/>
      <c r="J24" s="1024"/>
      <c r="K24" s="1024"/>
      <c r="L24" s="1016">
        <f t="shared" si="0"/>
        <v>0</v>
      </c>
    </row>
    <row r="25" spans="1:12">
      <c r="A25" s="1437" t="s">
        <v>840</v>
      </c>
      <c r="B25" s="636" t="s">
        <v>841</v>
      </c>
      <c r="C25" s="1030"/>
      <c r="D25" s="1030"/>
      <c r="E25" s="1030"/>
      <c r="F25" s="1024"/>
      <c r="G25" s="1024"/>
      <c r="H25" s="1024"/>
      <c r="I25" s="1024"/>
      <c r="J25" s="1024"/>
      <c r="K25" s="1024"/>
      <c r="L25" s="1016">
        <f>SUM(G25:K25)</f>
        <v>0</v>
      </c>
    </row>
    <row r="26" spans="1:12">
      <c r="A26" s="1437" t="s">
        <v>840</v>
      </c>
      <c r="B26" s="636" t="s">
        <v>837</v>
      </c>
      <c r="C26" s="1030"/>
      <c r="D26" s="1030"/>
      <c r="E26" s="1030"/>
      <c r="F26" s="1024"/>
      <c r="G26" s="1024"/>
      <c r="H26" s="1024"/>
      <c r="I26" s="1024"/>
      <c r="J26" s="1024"/>
      <c r="K26" s="1024"/>
      <c r="L26" s="1016">
        <f t="shared" si="0"/>
        <v>0</v>
      </c>
    </row>
    <row r="27" spans="1:12">
      <c r="A27" s="1437" t="s">
        <v>840</v>
      </c>
      <c r="B27" s="636" t="s">
        <v>838</v>
      </c>
      <c r="C27" s="1030"/>
      <c r="D27" s="1030"/>
      <c r="E27" s="1030"/>
      <c r="F27" s="1024"/>
      <c r="G27" s="1024"/>
      <c r="H27" s="1024"/>
      <c r="I27" s="1024"/>
      <c r="J27" s="1024"/>
      <c r="K27" s="1024"/>
      <c r="L27" s="1016">
        <f t="shared" si="0"/>
        <v>0</v>
      </c>
    </row>
    <row r="28" spans="1:12">
      <c r="A28" s="1437" t="s">
        <v>840</v>
      </c>
      <c r="B28" s="636" t="s">
        <v>828</v>
      </c>
      <c r="C28" s="1030"/>
      <c r="D28" s="1030"/>
      <c r="E28" s="1030"/>
      <c r="F28" s="1024"/>
      <c r="G28" s="1024"/>
      <c r="H28" s="1024"/>
      <c r="I28" s="1024"/>
      <c r="J28" s="1024"/>
      <c r="K28" s="1024"/>
      <c r="L28" s="1016">
        <f t="shared" si="0"/>
        <v>0</v>
      </c>
    </row>
    <row r="29" spans="1:12">
      <c r="A29" s="1437" t="s">
        <v>840</v>
      </c>
      <c r="B29" s="636" t="s">
        <v>839</v>
      </c>
      <c r="C29" s="1030"/>
      <c r="D29" s="1030"/>
      <c r="E29" s="1030"/>
      <c r="F29" s="1024"/>
      <c r="G29" s="1024"/>
      <c r="H29" s="1024"/>
      <c r="I29" s="1024"/>
      <c r="J29" s="1024"/>
      <c r="K29" s="1024"/>
      <c r="L29" s="1016">
        <f t="shared" si="0"/>
        <v>0</v>
      </c>
    </row>
    <row r="30" spans="1:12">
      <c r="A30" s="1437" t="s">
        <v>830</v>
      </c>
      <c r="B30" s="636" t="s">
        <v>842</v>
      </c>
      <c r="C30" s="1030"/>
      <c r="D30" s="1030"/>
      <c r="E30" s="1030"/>
      <c r="F30" s="1024"/>
      <c r="G30" s="1024"/>
      <c r="H30" s="1024"/>
      <c r="I30" s="1024"/>
      <c r="J30" s="1024"/>
      <c r="K30" s="1024"/>
      <c r="L30" s="1016">
        <f t="shared" si="0"/>
        <v>0</v>
      </c>
    </row>
    <row r="31" spans="1:12">
      <c r="A31" s="1437" t="s">
        <v>836</v>
      </c>
      <c r="B31" s="636" t="s">
        <v>842</v>
      </c>
      <c r="C31" s="1030"/>
      <c r="D31" s="1030"/>
      <c r="E31" s="1030"/>
      <c r="F31" s="1024"/>
      <c r="G31" s="1024"/>
      <c r="H31" s="1024"/>
      <c r="I31" s="1024"/>
      <c r="J31" s="1024"/>
      <c r="K31" s="1024"/>
      <c r="L31" s="1016">
        <f t="shared" si="0"/>
        <v>0</v>
      </c>
    </row>
    <row r="32" spans="1:12">
      <c r="A32" s="1437" t="s">
        <v>840</v>
      </c>
      <c r="B32" s="636" t="s">
        <v>842</v>
      </c>
      <c r="C32" s="1030"/>
      <c r="D32" s="1030"/>
      <c r="E32" s="1030"/>
      <c r="F32" s="1024"/>
      <c r="G32" s="1024"/>
      <c r="H32" s="1024"/>
      <c r="I32" s="1024"/>
      <c r="J32" s="1024"/>
      <c r="K32" s="1024"/>
      <c r="L32" s="1016">
        <f t="shared" si="0"/>
        <v>0</v>
      </c>
    </row>
    <row r="33" spans="1:12">
      <c r="A33" s="2287" t="s">
        <v>1082</v>
      </c>
      <c r="B33" s="2288"/>
      <c r="C33" s="1028"/>
      <c r="D33" s="1028"/>
      <c r="E33" s="1028"/>
      <c r="F33" s="1016">
        <f t="shared" ref="F33:K33" si="1">SUM(F6:F32)</f>
        <v>0</v>
      </c>
      <c r="G33" s="1016">
        <f t="shared" si="1"/>
        <v>0</v>
      </c>
      <c r="H33" s="1016">
        <f t="shared" si="1"/>
        <v>0</v>
      </c>
      <c r="I33" s="1016">
        <f t="shared" si="1"/>
        <v>0</v>
      </c>
      <c r="J33" s="1016">
        <f t="shared" si="1"/>
        <v>0</v>
      </c>
      <c r="K33" s="1016">
        <f t="shared" si="1"/>
        <v>0</v>
      </c>
      <c r="L33" s="1016">
        <f>SUM(G33:K33)</f>
        <v>0</v>
      </c>
    </row>
    <row r="34" spans="1:12">
      <c r="A34" s="984"/>
      <c r="B34" s="984"/>
      <c r="C34" s="984"/>
      <c r="D34" s="984"/>
      <c r="E34" s="1021"/>
      <c r="F34" s="1023"/>
      <c r="G34" s="1023"/>
      <c r="H34" s="1023"/>
      <c r="I34" s="1023"/>
      <c r="J34" s="1023"/>
      <c r="K34" s="1280"/>
      <c r="L34" s="1280"/>
    </row>
  </sheetData>
  <mergeCells count="2">
    <mergeCell ref="A5:B5"/>
    <mergeCell ref="A33:B33"/>
  </mergeCells>
  <pageMargins left="0.35433070866141736" right="0.11811023622047245" top="0.59055118110236227" bottom="0.39370078740157483" header="0.31496062992125984" footer="0.11811023622047245"/>
  <pageSetup paperSize="8" scale="80" fitToHeight="4" orientation="landscape" r:id="rId1"/>
  <headerFooter>
    <oddHeader>&amp;R&amp;"Verdana,Bold"&amp;14&amp;A</oddHeader>
    <oddFooter>&amp;L&amp;D &amp;T&amp;C&amp;Z &amp;F&amp;R&amp;A</oddFooter>
  </headerFooter>
</worksheet>
</file>

<file path=xl/worksheets/sheet82.xml><?xml version="1.0" encoding="utf-8"?>
<worksheet xmlns="http://schemas.openxmlformats.org/spreadsheetml/2006/main" xmlns:r="http://schemas.openxmlformats.org/officeDocument/2006/relationships">
  <sheetPr>
    <pageSetUpPr fitToPage="1"/>
  </sheetPr>
  <dimension ref="A1:L34"/>
  <sheetViews>
    <sheetView zoomScale="70" zoomScaleNormal="70" workbookViewId="0"/>
  </sheetViews>
  <sheetFormatPr defaultRowHeight="12.75"/>
  <cols>
    <col min="1" max="1" width="53.625" customWidth="1"/>
    <col min="2" max="2" width="68.625" customWidth="1"/>
    <col min="3" max="3" width="2.125" customWidth="1"/>
    <col min="4" max="5" width="2.125" style="1280" customWidth="1"/>
    <col min="6" max="12" width="7.375" customWidth="1"/>
  </cols>
  <sheetData>
    <row r="1" spans="1:12" ht="15">
      <c r="A1" s="1045" t="s">
        <v>872</v>
      </c>
      <c r="B1" s="984"/>
      <c r="C1" s="1021"/>
      <c r="D1" s="1021"/>
      <c r="E1" s="1021"/>
      <c r="F1" s="984"/>
      <c r="G1" s="984"/>
      <c r="H1" s="984"/>
      <c r="I1" s="984"/>
      <c r="J1" s="984"/>
      <c r="K1" s="984"/>
    </row>
    <row r="2" spans="1:12" ht="15">
      <c r="A2" s="8" t="str">
        <f>Cover!D13</f>
        <v>[DNO]</v>
      </c>
      <c r="B2" s="984"/>
      <c r="C2" s="1021"/>
      <c r="D2" s="1021"/>
      <c r="E2" s="1021"/>
      <c r="F2" s="984"/>
      <c r="G2" s="984"/>
      <c r="H2" s="984"/>
      <c r="I2" s="984"/>
      <c r="J2" s="984"/>
      <c r="K2" s="984"/>
    </row>
    <row r="3" spans="1:12" ht="15">
      <c r="A3" s="8">
        <f>Cover!D15</f>
        <v>2012</v>
      </c>
      <c r="B3" s="984"/>
      <c r="C3" s="1021"/>
      <c r="D3" s="1021"/>
      <c r="E3" s="1021"/>
      <c r="F3" s="776">
        <v>2010</v>
      </c>
      <c r="G3" s="776">
        <v>2011</v>
      </c>
      <c r="H3" s="776">
        <v>2012</v>
      </c>
      <c r="I3" s="776">
        <v>2013</v>
      </c>
      <c r="J3" s="776">
        <v>2014</v>
      </c>
      <c r="K3" s="776">
        <v>2015</v>
      </c>
      <c r="L3" s="791" t="s">
        <v>2</v>
      </c>
    </row>
    <row r="4" spans="1:12">
      <c r="A4" s="984"/>
      <c r="B4" s="985"/>
      <c r="C4" s="1029"/>
      <c r="D4" s="1029"/>
      <c r="E4" s="1029"/>
      <c r="F4" s="773" t="s">
        <v>0</v>
      </c>
      <c r="G4" s="773" t="s">
        <v>1</v>
      </c>
      <c r="H4" s="773"/>
      <c r="I4" s="773"/>
      <c r="J4" s="773"/>
      <c r="K4" s="773"/>
      <c r="L4" s="777" t="s">
        <v>1</v>
      </c>
    </row>
    <row r="5" spans="1:12">
      <c r="A5" s="2287" t="s">
        <v>823</v>
      </c>
      <c r="B5" s="2288"/>
      <c r="C5" s="1028"/>
      <c r="D5" s="1028"/>
      <c r="E5" s="1028"/>
      <c r="F5" s="984"/>
      <c r="G5" s="984"/>
      <c r="H5" s="984"/>
      <c r="I5" s="984"/>
      <c r="J5" s="984"/>
      <c r="K5" s="984"/>
    </row>
    <row r="6" spans="1:12">
      <c r="A6" s="1437" t="s">
        <v>824</v>
      </c>
      <c r="B6" s="636" t="s">
        <v>86</v>
      </c>
      <c r="C6" s="1030"/>
      <c r="D6" s="1030"/>
      <c r="E6" s="1030"/>
      <c r="F6" s="1024"/>
      <c r="G6" s="1024"/>
      <c r="H6" s="1024"/>
      <c r="I6" s="1024"/>
      <c r="J6" s="1024"/>
      <c r="K6" s="1024"/>
      <c r="L6" s="1016">
        <f>SUM(G6:K6)</f>
        <v>0</v>
      </c>
    </row>
    <row r="7" spans="1:12">
      <c r="A7" s="1437" t="s">
        <v>824</v>
      </c>
      <c r="B7" s="636" t="s">
        <v>87</v>
      </c>
      <c r="C7" s="1030"/>
      <c r="D7" s="1030"/>
      <c r="E7" s="1030"/>
      <c r="F7" s="1024"/>
      <c r="G7" s="1024"/>
      <c r="H7" s="1024"/>
      <c r="I7" s="1024"/>
      <c r="J7" s="1024"/>
      <c r="K7" s="1024"/>
      <c r="L7" s="1016">
        <f t="shared" ref="L7:L32" si="0">SUM(G7:K7)</f>
        <v>0</v>
      </c>
    </row>
    <row r="8" spans="1:12">
      <c r="A8" s="1437" t="s">
        <v>825</v>
      </c>
      <c r="B8" s="636" t="s">
        <v>530</v>
      </c>
      <c r="C8" s="1030"/>
      <c r="D8" s="1030"/>
      <c r="E8" s="1030"/>
      <c r="F8" s="1024"/>
      <c r="G8" s="1024"/>
      <c r="H8" s="1024"/>
      <c r="I8" s="1024"/>
      <c r="J8" s="1024"/>
      <c r="K8" s="1024"/>
      <c r="L8" s="1016">
        <f t="shared" si="0"/>
        <v>0</v>
      </c>
    </row>
    <row r="9" spans="1:12">
      <c r="A9" s="1437" t="s">
        <v>825</v>
      </c>
      <c r="B9" s="636" t="s">
        <v>826</v>
      </c>
      <c r="C9" s="1030"/>
      <c r="D9" s="1030"/>
      <c r="E9" s="1030"/>
      <c r="F9" s="1024"/>
      <c r="G9" s="1024"/>
      <c r="H9" s="1024"/>
      <c r="I9" s="1024"/>
      <c r="J9" s="1024"/>
      <c r="K9" s="1024"/>
      <c r="L9" s="1016">
        <f t="shared" si="0"/>
        <v>0</v>
      </c>
    </row>
    <row r="10" spans="1:12">
      <c r="A10" s="1437" t="s">
        <v>825</v>
      </c>
      <c r="B10" s="636" t="s">
        <v>827</v>
      </c>
      <c r="C10" s="1030"/>
      <c r="D10" s="1030"/>
      <c r="E10" s="1030"/>
      <c r="F10" s="1024"/>
      <c r="G10" s="1024"/>
      <c r="H10" s="1024"/>
      <c r="I10" s="1024"/>
      <c r="J10" s="1024"/>
      <c r="K10" s="1024"/>
      <c r="L10" s="1016">
        <f t="shared" si="0"/>
        <v>0</v>
      </c>
    </row>
    <row r="11" spans="1:12">
      <c r="A11" s="1437" t="s">
        <v>825</v>
      </c>
      <c r="B11" s="636" t="s">
        <v>828</v>
      </c>
      <c r="C11" s="1030"/>
      <c r="D11" s="1030"/>
      <c r="E11" s="1030"/>
      <c r="F11" s="1024"/>
      <c r="G11" s="1024"/>
      <c r="H11" s="1024"/>
      <c r="I11" s="1024"/>
      <c r="J11" s="1024"/>
      <c r="K11" s="1024"/>
      <c r="L11" s="1016">
        <f t="shared" si="0"/>
        <v>0</v>
      </c>
    </row>
    <row r="12" spans="1:12">
      <c r="A12" s="1437" t="s">
        <v>825</v>
      </c>
      <c r="B12" s="636" t="s">
        <v>829</v>
      </c>
      <c r="C12" s="1030"/>
      <c r="D12" s="1030"/>
      <c r="E12" s="1030"/>
      <c r="F12" s="1024"/>
      <c r="G12" s="1024"/>
      <c r="H12" s="1024"/>
      <c r="I12" s="1024"/>
      <c r="J12" s="1024"/>
      <c r="K12" s="1024"/>
      <c r="L12" s="1016">
        <f t="shared" si="0"/>
        <v>0</v>
      </c>
    </row>
    <row r="13" spans="1:12">
      <c r="A13" s="1437" t="s">
        <v>830</v>
      </c>
      <c r="B13" s="636" t="s">
        <v>530</v>
      </c>
      <c r="C13" s="1030"/>
      <c r="D13" s="1030"/>
      <c r="E13" s="1030"/>
      <c r="F13" s="1024"/>
      <c r="G13" s="1024"/>
      <c r="H13" s="1024"/>
      <c r="I13" s="1024"/>
      <c r="J13" s="1024"/>
      <c r="K13" s="1024"/>
      <c r="L13" s="1016">
        <f t="shared" si="0"/>
        <v>0</v>
      </c>
    </row>
    <row r="14" spans="1:12">
      <c r="A14" s="1437" t="s">
        <v>830</v>
      </c>
      <c r="B14" s="636" t="s">
        <v>831</v>
      </c>
      <c r="C14" s="1030"/>
      <c r="D14" s="1030"/>
      <c r="E14" s="1030"/>
      <c r="F14" s="1024"/>
      <c r="G14" s="1024"/>
      <c r="H14" s="1024"/>
      <c r="I14" s="1024"/>
      <c r="J14" s="1024"/>
      <c r="K14" s="1024"/>
      <c r="L14" s="1016">
        <f t="shared" si="0"/>
        <v>0</v>
      </c>
    </row>
    <row r="15" spans="1:12">
      <c r="A15" s="1437" t="s">
        <v>830</v>
      </c>
      <c r="B15" s="636" t="s">
        <v>828</v>
      </c>
      <c r="C15" s="1030"/>
      <c r="D15" s="1030"/>
      <c r="E15" s="1030"/>
      <c r="F15" s="1024"/>
      <c r="G15" s="1024"/>
      <c r="H15" s="1024"/>
      <c r="I15" s="1024"/>
      <c r="J15" s="1024"/>
      <c r="K15" s="1024"/>
      <c r="L15" s="1016">
        <f t="shared" si="0"/>
        <v>0</v>
      </c>
    </row>
    <row r="16" spans="1:12">
      <c r="A16" s="1437" t="s">
        <v>830</v>
      </c>
      <c r="B16" s="1536" t="s">
        <v>832</v>
      </c>
      <c r="C16" s="1027"/>
      <c r="D16" s="1027"/>
      <c r="E16" s="1027"/>
      <c r="F16" s="1024"/>
      <c r="G16" s="1024"/>
      <c r="H16" s="1024"/>
      <c r="I16" s="1024"/>
      <c r="J16" s="1024"/>
      <c r="K16" s="1024"/>
      <c r="L16" s="1016">
        <f t="shared" si="0"/>
        <v>0</v>
      </c>
    </row>
    <row r="17" spans="1:12">
      <c r="A17" s="1437" t="s">
        <v>830</v>
      </c>
      <c r="B17" s="1536" t="s">
        <v>833</v>
      </c>
      <c r="C17" s="1027"/>
      <c r="D17" s="1027"/>
      <c r="E17" s="1027"/>
      <c r="F17" s="1024"/>
      <c r="G17" s="1024"/>
      <c r="H17" s="1024"/>
      <c r="I17" s="1024"/>
      <c r="J17" s="1024"/>
      <c r="K17" s="1024"/>
      <c r="L17" s="1016">
        <f t="shared" si="0"/>
        <v>0</v>
      </c>
    </row>
    <row r="18" spans="1:12">
      <c r="A18" s="1437" t="s">
        <v>830</v>
      </c>
      <c r="B18" s="1536" t="s">
        <v>834</v>
      </c>
      <c r="C18" s="1027"/>
      <c r="D18" s="1027"/>
      <c r="E18" s="1027"/>
      <c r="F18" s="1024"/>
      <c r="G18" s="1024"/>
      <c r="H18" s="1024"/>
      <c r="I18" s="1024"/>
      <c r="J18" s="1024"/>
      <c r="K18" s="1024"/>
      <c r="L18" s="1016">
        <f t="shared" si="0"/>
        <v>0</v>
      </c>
    </row>
    <row r="19" spans="1:12">
      <c r="A19" s="1437" t="s">
        <v>830</v>
      </c>
      <c r="B19" s="636" t="s">
        <v>835</v>
      </c>
      <c r="C19" s="1030"/>
      <c r="D19" s="1030"/>
      <c r="E19" s="1030"/>
      <c r="F19" s="1024"/>
      <c r="G19" s="1024"/>
      <c r="H19" s="1024"/>
      <c r="I19" s="1024"/>
      <c r="J19" s="1024"/>
      <c r="K19" s="1024"/>
      <c r="L19" s="1016">
        <f t="shared" si="0"/>
        <v>0</v>
      </c>
    </row>
    <row r="20" spans="1:12">
      <c r="A20" s="1437" t="s">
        <v>836</v>
      </c>
      <c r="B20" s="636" t="s">
        <v>530</v>
      </c>
      <c r="C20" s="1030"/>
      <c r="D20" s="1030"/>
      <c r="E20" s="1030"/>
      <c r="F20" s="1024"/>
      <c r="G20" s="1024"/>
      <c r="H20" s="1024"/>
      <c r="I20" s="1024"/>
      <c r="J20" s="1024"/>
      <c r="K20" s="1024"/>
      <c r="L20" s="1016">
        <f t="shared" si="0"/>
        <v>0</v>
      </c>
    </row>
    <row r="21" spans="1:12">
      <c r="A21" s="1437" t="s">
        <v>836</v>
      </c>
      <c r="B21" s="636" t="s">
        <v>837</v>
      </c>
      <c r="C21" s="1030"/>
      <c r="D21" s="1030"/>
      <c r="E21" s="1030"/>
      <c r="F21" s="1024"/>
      <c r="G21" s="1024"/>
      <c r="H21" s="1024"/>
      <c r="I21" s="1024"/>
      <c r="J21" s="1024"/>
      <c r="K21" s="1024"/>
      <c r="L21" s="1016">
        <f t="shared" si="0"/>
        <v>0</v>
      </c>
    </row>
    <row r="22" spans="1:12">
      <c r="A22" s="1437" t="s">
        <v>836</v>
      </c>
      <c r="B22" s="636" t="s">
        <v>838</v>
      </c>
      <c r="C22" s="1030"/>
      <c r="D22" s="1030"/>
      <c r="E22" s="1030"/>
      <c r="F22" s="1024"/>
      <c r="G22" s="1024"/>
      <c r="H22" s="1024"/>
      <c r="I22" s="1024"/>
      <c r="J22" s="1024"/>
      <c r="K22" s="1024"/>
      <c r="L22" s="1016">
        <f t="shared" si="0"/>
        <v>0</v>
      </c>
    </row>
    <row r="23" spans="1:12">
      <c r="A23" s="1437" t="s">
        <v>836</v>
      </c>
      <c r="B23" s="636" t="s">
        <v>828</v>
      </c>
      <c r="C23" s="1030"/>
      <c r="D23" s="1030"/>
      <c r="E23" s="1030"/>
      <c r="F23" s="1024"/>
      <c r="G23" s="1024"/>
      <c r="H23" s="1024"/>
      <c r="I23" s="1024"/>
      <c r="J23" s="1024"/>
      <c r="K23" s="1024"/>
      <c r="L23" s="1016">
        <f t="shared" si="0"/>
        <v>0</v>
      </c>
    </row>
    <row r="24" spans="1:12">
      <c r="A24" s="1437" t="s">
        <v>836</v>
      </c>
      <c r="B24" s="636" t="s">
        <v>839</v>
      </c>
      <c r="C24" s="1030"/>
      <c r="D24" s="1030"/>
      <c r="E24" s="1030"/>
      <c r="F24" s="1024"/>
      <c r="G24" s="1024"/>
      <c r="H24" s="1024"/>
      <c r="I24" s="1024"/>
      <c r="J24" s="1024"/>
      <c r="K24" s="1024"/>
      <c r="L24" s="1016">
        <f t="shared" si="0"/>
        <v>0</v>
      </c>
    </row>
    <row r="25" spans="1:12">
      <c r="A25" s="1437" t="s">
        <v>840</v>
      </c>
      <c r="B25" s="636" t="s">
        <v>841</v>
      </c>
      <c r="C25" s="1030"/>
      <c r="D25" s="1030"/>
      <c r="E25" s="1030"/>
      <c r="F25" s="1024"/>
      <c r="G25" s="1024"/>
      <c r="H25" s="1024"/>
      <c r="I25" s="1024"/>
      <c r="J25" s="1024"/>
      <c r="K25" s="1024"/>
      <c r="L25" s="1016">
        <f t="shared" si="0"/>
        <v>0</v>
      </c>
    </row>
    <row r="26" spans="1:12">
      <c r="A26" s="1437" t="s">
        <v>840</v>
      </c>
      <c r="B26" s="636" t="s">
        <v>837</v>
      </c>
      <c r="C26" s="1030"/>
      <c r="D26" s="1030"/>
      <c r="E26" s="1030"/>
      <c r="F26" s="1024"/>
      <c r="G26" s="1024"/>
      <c r="H26" s="1024"/>
      <c r="I26" s="1024"/>
      <c r="J26" s="1024"/>
      <c r="K26" s="1024"/>
      <c r="L26" s="1016">
        <f t="shared" si="0"/>
        <v>0</v>
      </c>
    </row>
    <row r="27" spans="1:12">
      <c r="A27" s="1437" t="s">
        <v>840</v>
      </c>
      <c r="B27" s="636" t="s">
        <v>838</v>
      </c>
      <c r="C27" s="1030"/>
      <c r="D27" s="1030"/>
      <c r="E27" s="1030"/>
      <c r="F27" s="1024"/>
      <c r="G27" s="1024"/>
      <c r="H27" s="1024"/>
      <c r="I27" s="1024"/>
      <c r="J27" s="1024"/>
      <c r="K27" s="1024"/>
      <c r="L27" s="1016">
        <f>SUM(G27:K27)</f>
        <v>0</v>
      </c>
    </row>
    <row r="28" spans="1:12">
      <c r="A28" s="1437" t="s">
        <v>840</v>
      </c>
      <c r="B28" s="636" t="s">
        <v>828</v>
      </c>
      <c r="C28" s="1030"/>
      <c r="D28" s="1030"/>
      <c r="E28" s="1030"/>
      <c r="F28" s="1024"/>
      <c r="G28" s="1024"/>
      <c r="H28" s="1024"/>
      <c r="I28" s="1024"/>
      <c r="J28" s="1024"/>
      <c r="K28" s="1024"/>
      <c r="L28" s="1016">
        <f t="shared" si="0"/>
        <v>0</v>
      </c>
    </row>
    <row r="29" spans="1:12">
      <c r="A29" s="1437" t="s">
        <v>840</v>
      </c>
      <c r="B29" s="636" t="s">
        <v>839</v>
      </c>
      <c r="C29" s="1030"/>
      <c r="D29" s="1030"/>
      <c r="E29" s="1030"/>
      <c r="F29" s="1024"/>
      <c r="G29" s="1024"/>
      <c r="H29" s="1024"/>
      <c r="I29" s="1024"/>
      <c r="J29" s="1024"/>
      <c r="K29" s="1024"/>
      <c r="L29" s="1016">
        <f t="shared" si="0"/>
        <v>0</v>
      </c>
    </row>
    <row r="30" spans="1:12">
      <c r="A30" s="1437" t="s">
        <v>830</v>
      </c>
      <c r="B30" s="636" t="s">
        <v>842</v>
      </c>
      <c r="C30" s="1030"/>
      <c r="D30" s="1030"/>
      <c r="E30" s="1030"/>
      <c r="F30" s="1024"/>
      <c r="G30" s="1024"/>
      <c r="H30" s="1024"/>
      <c r="I30" s="1024"/>
      <c r="J30" s="1024"/>
      <c r="K30" s="1024"/>
      <c r="L30" s="1016">
        <f t="shared" si="0"/>
        <v>0</v>
      </c>
    </row>
    <row r="31" spans="1:12">
      <c r="A31" s="1437" t="s">
        <v>836</v>
      </c>
      <c r="B31" s="636" t="s">
        <v>842</v>
      </c>
      <c r="C31" s="1030"/>
      <c r="D31" s="1030"/>
      <c r="E31" s="1030"/>
      <c r="F31" s="1024"/>
      <c r="G31" s="1024"/>
      <c r="H31" s="1024"/>
      <c r="I31" s="1024"/>
      <c r="J31" s="1024"/>
      <c r="K31" s="1024"/>
      <c r="L31" s="1016">
        <f t="shared" si="0"/>
        <v>0</v>
      </c>
    </row>
    <row r="32" spans="1:12">
      <c r="A32" s="1437" t="s">
        <v>840</v>
      </c>
      <c r="B32" s="636" t="s">
        <v>842</v>
      </c>
      <c r="C32" s="1030"/>
      <c r="D32" s="1030"/>
      <c r="E32" s="1030"/>
      <c r="F32" s="1024"/>
      <c r="G32" s="1024"/>
      <c r="H32" s="1024"/>
      <c r="I32" s="1024"/>
      <c r="J32" s="1024"/>
      <c r="K32" s="1024"/>
      <c r="L32" s="1016">
        <f t="shared" si="0"/>
        <v>0</v>
      </c>
    </row>
    <row r="33" spans="1:12">
      <c r="A33" s="2289" t="s">
        <v>1082</v>
      </c>
      <c r="B33" s="2289"/>
      <c r="C33" s="1031"/>
      <c r="D33" s="1031"/>
      <c r="E33" s="1031"/>
      <c r="F33" s="1016">
        <f t="shared" ref="F33:K33" si="1">SUM(F6:F32)</f>
        <v>0</v>
      </c>
      <c r="G33" s="1016">
        <f t="shared" si="1"/>
        <v>0</v>
      </c>
      <c r="H33" s="1016">
        <f t="shared" si="1"/>
        <v>0</v>
      </c>
      <c r="I33" s="1016">
        <f t="shared" si="1"/>
        <v>0</v>
      </c>
      <c r="J33" s="1016">
        <f t="shared" si="1"/>
        <v>0</v>
      </c>
      <c r="K33" s="1016">
        <f t="shared" si="1"/>
        <v>0</v>
      </c>
      <c r="L33" s="1016">
        <f>SUM(G33:K33)</f>
        <v>0</v>
      </c>
    </row>
    <row r="34" spans="1:12">
      <c r="A34" s="984"/>
      <c r="B34" s="984"/>
      <c r="C34" s="1021"/>
      <c r="D34" s="1021"/>
      <c r="E34" s="1021"/>
      <c r="F34" s="1023"/>
      <c r="G34" s="1023"/>
      <c r="H34" s="1023"/>
      <c r="I34" s="1023"/>
      <c r="J34" s="1023"/>
      <c r="K34" s="1023"/>
      <c r="L34" s="1023"/>
    </row>
  </sheetData>
  <mergeCells count="2">
    <mergeCell ref="A5:B5"/>
    <mergeCell ref="A33:B33"/>
  </mergeCells>
  <pageMargins left="0.35433070866141736" right="0.11811023622047245" top="0.59055118110236227" bottom="0.39370078740157483" header="0.31496062992125984" footer="0.11811023622047245"/>
  <pageSetup paperSize="8" fitToHeight="4" orientation="landscape" r:id="rId1"/>
  <headerFooter>
    <oddHeader>&amp;R&amp;"Verdana,Bold"&amp;14&amp;A</oddHeader>
    <oddFooter>&amp;L&amp;D &amp;T&amp;C&amp;Z &amp;F&amp;R&amp;A</oddFooter>
  </headerFooter>
</worksheet>
</file>

<file path=xl/worksheets/sheet83.xml><?xml version="1.0" encoding="utf-8"?>
<worksheet xmlns="http://schemas.openxmlformats.org/spreadsheetml/2006/main" xmlns:r="http://schemas.openxmlformats.org/officeDocument/2006/relationships">
  <sheetPr>
    <pageSetUpPr fitToPage="1"/>
  </sheetPr>
  <dimension ref="A1:L34"/>
  <sheetViews>
    <sheetView zoomScale="70" zoomScaleNormal="70" workbookViewId="0"/>
  </sheetViews>
  <sheetFormatPr defaultRowHeight="12.75"/>
  <cols>
    <col min="1" max="1" width="53.625" style="1280" customWidth="1"/>
    <col min="2" max="2" width="68.625" style="1280" customWidth="1"/>
    <col min="3" max="5" width="2.125" style="1280" customWidth="1"/>
    <col min="6" max="12" width="7.375" style="1280" customWidth="1"/>
    <col min="13" max="16384" width="9" style="1280"/>
  </cols>
  <sheetData>
    <row r="1" spans="1:12" ht="15">
      <c r="A1" s="1045" t="s">
        <v>1663</v>
      </c>
      <c r="B1" s="984"/>
      <c r="C1" s="1021"/>
      <c r="D1" s="1021"/>
      <c r="E1" s="1021"/>
      <c r="F1" s="984"/>
      <c r="G1" s="984"/>
      <c r="H1" s="984"/>
      <c r="I1" s="984"/>
      <c r="J1" s="984"/>
      <c r="K1" s="984"/>
    </row>
    <row r="2" spans="1:12" ht="15">
      <c r="A2" s="8" t="str">
        <f>Cover!D13</f>
        <v>[DNO]</v>
      </c>
      <c r="B2" s="984"/>
      <c r="C2" s="1021"/>
      <c r="D2" s="1021"/>
      <c r="E2" s="1021"/>
      <c r="F2" s="984"/>
      <c r="G2" s="984"/>
      <c r="H2" s="984"/>
      <c r="I2" s="984"/>
      <c r="J2" s="984"/>
      <c r="K2" s="984"/>
    </row>
    <row r="3" spans="1:12" ht="15">
      <c r="A3" s="8">
        <f>Cover!D15</f>
        <v>2012</v>
      </c>
      <c r="B3" s="984"/>
      <c r="C3" s="1021"/>
      <c r="D3" s="1021"/>
      <c r="E3" s="1021"/>
      <c r="F3" s="776">
        <v>2010</v>
      </c>
      <c r="G3" s="776">
        <v>2011</v>
      </c>
      <c r="H3" s="776">
        <v>2012</v>
      </c>
      <c r="I3" s="776">
        <v>2013</v>
      </c>
      <c r="J3" s="776">
        <v>2014</v>
      </c>
      <c r="K3" s="776">
        <v>2015</v>
      </c>
      <c r="L3" s="791" t="s">
        <v>2</v>
      </c>
    </row>
    <row r="4" spans="1:12">
      <c r="A4" s="984"/>
      <c r="B4" s="985"/>
      <c r="C4" s="1029"/>
      <c r="D4" s="1029"/>
      <c r="E4" s="1029"/>
      <c r="F4" s="773" t="s">
        <v>0</v>
      </c>
      <c r="G4" s="773" t="s">
        <v>1</v>
      </c>
      <c r="H4" s="773"/>
      <c r="I4" s="773"/>
      <c r="J4" s="773"/>
      <c r="K4" s="773"/>
      <c r="L4" s="777" t="s">
        <v>1</v>
      </c>
    </row>
    <row r="5" spans="1:12">
      <c r="A5" s="2287" t="s">
        <v>823</v>
      </c>
      <c r="B5" s="2288"/>
      <c r="C5" s="1028"/>
      <c r="D5" s="1028"/>
      <c r="E5" s="1028"/>
      <c r="F5" s="984"/>
      <c r="G5" s="984"/>
      <c r="H5" s="984"/>
      <c r="I5" s="984"/>
      <c r="J5" s="984"/>
      <c r="K5" s="984"/>
    </row>
    <row r="6" spans="1:12">
      <c r="A6" s="1437" t="s">
        <v>824</v>
      </c>
      <c r="B6" s="636" t="s">
        <v>86</v>
      </c>
      <c r="C6" s="1030"/>
      <c r="D6" s="1030"/>
      <c r="E6" s="1030"/>
      <c r="F6" s="1024"/>
      <c r="G6" s="1024"/>
      <c r="H6" s="1024"/>
      <c r="I6" s="1024"/>
      <c r="J6" s="1024"/>
      <c r="K6" s="1024"/>
      <c r="L6" s="1016">
        <f>SUM(G6:K6)</f>
        <v>0</v>
      </c>
    </row>
    <row r="7" spans="1:12">
      <c r="A7" s="1437" t="s">
        <v>824</v>
      </c>
      <c r="B7" s="636" t="s">
        <v>87</v>
      </c>
      <c r="C7" s="1030"/>
      <c r="D7" s="1030"/>
      <c r="E7" s="1030"/>
      <c r="F7" s="1024"/>
      <c r="G7" s="1024"/>
      <c r="H7" s="1024"/>
      <c r="I7" s="1024"/>
      <c r="J7" s="1024"/>
      <c r="K7" s="1024"/>
      <c r="L7" s="1016">
        <f t="shared" ref="L7:L32" si="0">SUM(G7:K7)</f>
        <v>0</v>
      </c>
    </row>
    <row r="8" spans="1:12">
      <c r="A8" s="1437" t="s">
        <v>825</v>
      </c>
      <c r="B8" s="636" t="s">
        <v>530</v>
      </c>
      <c r="C8" s="1030"/>
      <c r="D8" s="1030"/>
      <c r="E8" s="1030"/>
      <c r="F8" s="1024"/>
      <c r="G8" s="1024"/>
      <c r="H8" s="1024"/>
      <c r="I8" s="1024"/>
      <c r="J8" s="1024"/>
      <c r="K8" s="1024"/>
      <c r="L8" s="1016">
        <f t="shared" si="0"/>
        <v>0</v>
      </c>
    </row>
    <row r="9" spans="1:12">
      <c r="A9" s="1437" t="s">
        <v>825</v>
      </c>
      <c r="B9" s="636" t="s">
        <v>826</v>
      </c>
      <c r="C9" s="1030"/>
      <c r="D9" s="1030"/>
      <c r="E9" s="1030"/>
      <c r="F9" s="1024"/>
      <c r="G9" s="1024"/>
      <c r="H9" s="1024"/>
      <c r="I9" s="1024"/>
      <c r="J9" s="1024"/>
      <c r="K9" s="1024"/>
      <c r="L9" s="1016">
        <f t="shared" si="0"/>
        <v>0</v>
      </c>
    </row>
    <row r="10" spans="1:12">
      <c r="A10" s="1437" t="s">
        <v>825</v>
      </c>
      <c r="B10" s="636" t="s">
        <v>827</v>
      </c>
      <c r="C10" s="1030"/>
      <c r="D10" s="1030"/>
      <c r="E10" s="1030"/>
      <c r="F10" s="1024"/>
      <c r="G10" s="1024"/>
      <c r="H10" s="1024"/>
      <c r="I10" s="1024"/>
      <c r="J10" s="1024"/>
      <c r="K10" s="1024"/>
      <c r="L10" s="1016">
        <f t="shared" si="0"/>
        <v>0</v>
      </c>
    </row>
    <row r="11" spans="1:12">
      <c r="A11" s="1437" t="s">
        <v>825</v>
      </c>
      <c r="B11" s="636" t="s">
        <v>828</v>
      </c>
      <c r="C11" s="1030"/>
      <c r="D11" s="1030"/>
      <c r="E11" s="1030"/>
      <c r="F11" s="1024"/>
      <c r="G11" s="1024"/>
      <c r="H11" s="1024"/>
      <c r="I11" s="1024"/>
      <c r="J11" s="1024"/>
      <c r="K11" s="1024"/>
      <c r="L11" s="1016">
        <f t="shared" si="0"/>
        <v>0</v>
      </c>
    </row>
    <row r="12" spans="1:12">
      <c r="A12" s="1437" t="s">
        <v>825</v>
      </c>
      <c r="B12" s="636" t="s">
        <v>829</v>
      </c>
      <c r="C12" s="1030"/>
      <c r="D12" s="1030"/>
      <c r="E12" s="1030"/>
      <c r="F12" s="1024"/>
      <c r="G12" s="1024"/>
      <c r="H12" s="1024"/>
      <c r="I12" s="1024"/>
      <c r="J12" s="1024"/>
      <c r="K12" s="1024"/>
      <c r="L12" s="1016">
        <f t="shared" si="0"/>
        <v>0</v>
      </c>
    </row>
    <row r="13" spans="1:12">
      <c r="A13" s="1437" t="s">
        <v>830</v>
      </c>
      <c r="B13" s="636" t="s">
        <v>530</v>
      </c>
      <c r="C13" s="1030"/>
      <c r="D13" s="1030"/>
      <c r="E13" s="1030"/>
      <c r="F13" s="1024"/>
      <c r="G13" s="1024"/>
      <c r="H13" s="1024"/>
      <c r="I13" s="1024"/>
      <c r="J13" s="1024"/>
      <c r="K13" s="1024"/>
      <c r="L13" s="1016">
        <f t="shared" si="0"/>
        <v>0</v>
      </c>
    </row>
    <row r="14" spans="1:12">
      <c r="A14" s="1437" t="s">
        <v>830</v>
      </c>
      <c r="B14" s="636" t="s">
        <v>831</v>
      </c>
      <c r="C14" s="1030"/>
      <c r="D14" s="1030"/>
      <c r="E14" s="1030"/>
      <c r="F14" s="1024"/>
      <c r="G14" s="1024"/>
      <c r="H14" s="1024"/>
      <c r="I14" s="1024"/>
      <c r="J14" s="1024"/>
      <c r="K14" s="1024"/>
      <c r="L14" s="1016">
        <f t="shared" si="0"/>
        <v>0</v>
      </c>
    </row>
    <row r="15" spans="1:12">
      <c r="A15" s="1437" t="s">
        <v>830</v>
      </c>
      <c r="B15" s="636" t="s">
        <v>828</v>
      </c>
      <c r="C15" s="1030"/>
      <c r="D15" s="1030"/>
      <c r="E15" s="1030"/>
      <c r="F15" s="1024"/>
      <c r="G15" s="1024"/>
      <c r="H15" s="1024"/>
      <c r="I15" s="1024"/>
      <c r="J15" s="1024"/>
      <c r="K15" s="1024"/>
      <c r="L15" s="1016">
        <f t="shared" si="0"/>
        <v>0</v>
      </c>
    </row>
    <row r="16" spans="1:12">
      <c r="A16" s="1437" t="s">
        <v>830</v>
      </c>
      <c r="B16" s="1536" t="s">
        <v>832</v>
      </c>
      <c r="C16" s="1027"/>
      <c r="D16" s="1027"/>
      <c r="E16" s="1027"/>
      <c r="F16" s="1024"/>
      <c r="G16" s="1024"/>
      <c r="H16" s="1024"/>
      <c r="I16" s="1024"/>
      <c r="J16" s="1024"/>
      <c r="K16" s="1024"/>
      <c r="L16" s="1016">
        <f t="shared" si="0"/>
        <v>0</v>
      </c>
    </row>
    <row r="17" spans="1:12">
      <c r="A17" s="1437" t="s">
        <v>830</v>
      </c>
      <c r="B17" s="1536" t="s">
        <v>833</v>
      </c>
      <c r="C17" s="1027"/>
      <c r="D17" s="1027"/>
      <c r="E17" s="1027"/>
      <c r="F17" s="1024"/>
      <c r="G17" s="1024"/>
      <c r="H17" s="1024"/>
      <c r="I17" s="1024"/>
      <c r="J17" s="1024"/>
      <c r="K17" s="1024"/>
      <c r="L17" s="1016">
        <f t="shared" si="0"/>
        <v>0</v>
      </c>
    </row>
    <row r="18" spans="1:12">
      <c r="A18" s="1437" t="s">
        <v>830</v>
      </c>
      <c r="B18" s="1536" t="s">
        <v>834</v>
      </c>
      <c r="C18" s="1027"/>
      <c r="D18" s="1027"/>
      <c r="E18" s="1027"/>
      <c r="F18" s="1024"/>
      <c r="G18" s="1024"/>
      <c r="H18" s="1024"/>
      <c r="I18" s="1024"/>
      <c r="J18" s="1024"/>
      <c r="K18" s="1024"/>
      <c r="L18" s="1016">
        <f t="shared" si="0"/>
        <v>0</v>
      </c>
    </row>
    <row r="19" spans="1:12">
      <c r="A19" s="1437" t="s">
        <v>830</v>
      </c>
      <c r="B19" s="636" t="s">
        <v>835</v>
      </c>
      <c r="C19" s="1030"/>
      <c r="D19" s="1030"/>
      <c r="E19" s="1030"/>
      <c r="F19" s="1024"/>
      <c r="G19" s="1024"/>
      <c r="H19" s="1024"/>
      <c r="I19" s="1024"/>
      <c r="J19" s="1024"/>
      <c r="K19" s="1024"/>
      <c r="L19" s="1016">
        <f t="shared" si="0"/>
        <v>0</v>
      </c>
    </row>
    <row r="20" spans="1:12">
      <c r="A20" s="1437" t="s">
        <v>836</v>
      </c>
      <c r="B20" s="636" t="s">
        <v>530</v>
      </c>
      <c r="C20" s="1030"/>
      <c r="D20" s="1030"/>
      <c r="E20" s="1030"/>
      <c r="F20" s="1024"/>
      <c r="G20" s="1024"/>
      <c r="H20" s="1024"/>
      <c r="I20" s="1024"/>
      <c r="J20" s="1024"/>
      <c r="K20" s="1024"/>
      <c r="L20" s="1016">
        <f t="shared" si="0"/>
        <v>0</v>
      </c>
    </row>
    <row r="21" spans="1:12">
      <c r="A21" s="1437" t="s">
        <v>836</v>
      </c>
      <c r="B21" s="636" t="s">
        <v>837</v>
      </c>
      <c r="C21" s="1030"/>
      <c r="D21" s="1030"/>
      <c r="E21" s="1030"/>
      <c r="F21" s="1024"/>
      <c r="G21" s="1024"/>
      <c r="H21" s="1024"/>
      <c r="I21" s="1024"/>
      <c r="J21" s="1024"/>
      <c r="K21" s="1024"/>
      <c r="L21" s="1016">
        <f t="shared" si="0"/>
        <v>0</v>
      </c>
    </row>
    <row r="22" spans="1:12">
      <c r="A22" s="1437" t="s">
        <v>836</v>
      </c>
      <c r="B22" s="636" t="s">
        <v>838</v>
      </c>
      <c r="C22" s="1030"/>
      <c r="D22" s="1030"/>
      <c r="E22" s="1030"/>
      <c r="F22" s="1024"/>
      <c r="G22" s="1024"/>
      <c r="H22" s="1024"/>
      <c r="I22" s="1024"/>
      <c r="J22" s="1024"/>
      <c r="K22" s="1024"/>
      <c r="L22" s="1016">
        <f t="shared" si="0"/>
        <v>0</v>
      </c>
    </row>
    <row r="23" spans="1:12">
      <c r="A23" s="1437" t="s">
        <v>836</v>
      </c>
      <c r="B23" s="636" t="s">
        <v>828</v>
      </c>
      <c r="C23" s="1030"/>
      <c r="D23" s="1030"/>
      <c r="E23" s="1030"/>
      <c r="F23" s="1024"/>
      <c r="G23" s="1024"/>
      <c r="H23" s="1024"/>
      <c r="I23" s="1024"/>
      <c r="J23" s="1024"/>
      <c r="K23" s="1024"/>
      <c r="L23" s="1016">
        <f t="shared" si="0"/>
        <v>0</v>
      </c>
    </row>
    <row r="24" spans="1:12">
      <c r="A24" s="1437" t="s">
        <v>836</v>
      </c>
      <c r="B24" s="636" t="s">
        <v>839</v>
      </c>
      <c r="C24" s="1030"/>
      <c r="D24" s="1030"/>
      <c r="E24" s="1030"/>
      <c r="F24" s="1024"/>
      <c r="G24" s="1024"/>
      <c r="H24" s="1024"/>
      <c r="I24" s="1024"/>
      <c r="J24" s="1024"/>
      <c r="K24" s="1024"/>
      <c r="L24" s="1016">
        <f t="shared" si="0"/>
        <v>0</v>
      </c>
    </row>
    <row r="25" spans="1:12">
      <c r="A25" s="1437" t="s">
        <v>840</v>
      </c>
      <c r="B25" s="636" t="s">
        <v>841</v>
      </c>
      <c r="C25" s="1030"/>
      <c r="D25" s="1030"/>
      <c r="E25" s="1030"/>
      <c r="F25" s="1024"/>
      <c r="G25" s="1024"/>
      <c r="H25" s="1024"/>
      <c r="I25" s="1024"/>
      <c r="J25" s="1024"/>
      <c r="K25" s="1024"/>
      <c r="L25" s="1016">
        <f t="shared" si="0"/>
        <v>0</v>
      </c>
    </row>
    <row r="26" spans="1:12">
      <c r="A26" s="1437" t="s">
        <v>840</v>
      </c>
      <c r="B26" s="636" t="s">
        <v>837</v>
      </c>
      <c r="C26" s="1030"/>
      <c r="D26" s="1030"/>
      <c r="E26" s="1030"/>
      <c r="F26" s="1024"/>
      <c r="G26" s="1024"/>
      <c r="H26" s="1024"/>
      <c r="I26" s="1024"/>
      <c r="J26" s="1024"/>
      <c r="K26" s="1024"/>
      <c r="L26" s="1016">
        <f t="shared" si="0"/>
        <v>0</v>
      </c>
    </row>
    <row r="27" spans="1:12">
      <c r="A27" s="1437" t="s">
        <v>840</v>
      </c>
      <c r="B27" s="636" t="s">
        <v>838</v>
      </c>
      <c r="C27" s="1030"/>
      <c r="D27" s="1030"/>
      <c r="E27" s="1030"/>
      <c r="F27" s="1024"/>
      <c r="G27" s="1024"/>
      <c r="H27" s="1024"/>
      <c r="I27" s="1024"/>
      <c r="J27" s="1024"/>
      <c r="K27" s="1024"/>
      <c r="L27" s="1016">
        <f>SUM(G27:K27)</f>
        <v>0</v>
      </c>
    </row>
    <row r="28" spans="1:12">
      <c r="A28" s="1437" t="s">
        <v>840</v>
      </c>
      <c r="B28" s="636" t="s">
        <v>828</v>
      </c>
      <c r="C28" s="1030"/>
      <c r="D28" s="1030"/>
      <c r="E28" s="1030"/>
      <c r="F28" s="1024"/>
      <c r="G28" s="1024"/>
      <c r="H28" s="1024"/>
      <c r="I28" s="1024"/>
      <c r="J28" s="1024"/>
      <c r="K28" s="1024"/>
      <c r="L28" s="1016">
        <f t="shared" si="0"/>
        <v>0</v>
      </c>
    </row>
    <row r="29" spans="1:12">
      <c r="A29" s="1437" t="s">
        <v>840</v>
      </c>
      <c r="B29" s="636" t="s">
        <v>839</v>
      </c>
      <c r="C29" s="1030"/>
      <c r="D29" s="1030"/>
      <c r="E29" s="1030"/>
      <c r="F29" s="1024"/>
      <c r="G29" s="1024"/>
      <c r="H29" s="1024"/>
      <c r="I29" s="1024"/>
      <c r="J29" s="1024"/>
      <c r="K29" s="1024"/>
      <c r="L29" s="1016">
        <f t="shared" si="0"/>
        <v>0</v>
      </c>
    </row>
    <row r="30" spans="1:12">
      <c r="A30" s="1437" t="s">
        <v>830</v>
      </c>
      <c r="B30" s="636" t="s">
        <v>842</v>
      </c>
      <c r="C30" s="1030"/>
      <c r="D30" s="1030"/>
      <c r="E30" s="1030"/>
      <c r="F30" s="1024"/>
      <c r="G30" s="1024"/>
      <c r="H30" s="1024"/>
      <c r="I30" s="1024"/>
      <c r="J30" s="1024"/>
      <c r="K30" s="1024"/>
      <c r="L30" s="1016">
        <f t="shared" si="0"/>
        <v>0</v>
      </c>
    </row>
    <row r="31" spans="1:12">
      <c r="A31" s="1437" t="s">
        <v>836</v>
      </c>
      <c r="B31" s="636" t="s">
        <v>842</v>
      </c>
      <c r="C31" s="1030"/>
      <c r="D31" s="1030"/>
      <c r="E31" s="1030"/>
      <c r="F31" s="1024"/>
      <c r="G31" s="1024"/>
      <c r="H31" s="1024"/>
      <c r="I31" s="1024"/>
      <c r="J31" s="1024"/>
      <c r="K31" s="1024"/>
      <c r="L31" s="1016">
        <f t="shared" si="0"/>
        <v>0</v>
      </c>
    </row>
    <row r="32" spans="1:12">
      <c r="A32" s="1437" t="s">
        <v>840</v>
      </c>
      <c r="B32" s="636" t="s">
        <v>842</v>
      </c>
      <c r="C32" s="1030"/>
      <c r="D32" s="1030"/>
      <c r="E32" s="1030"/>
      <c r="F32" s="1024"/>
      <c r="G32" s="1024"/>
      <c r="H32" s="1024"/>
      <c r="I32" s="1024"/>
      <c r="J32" s="1024"/>
      <c r="K32" s="1024"/>
      <c r="L32" s="1016">
        <f t="shared" si="0"/>
        <v>0</v>
      </c>
    </row>
    <row r="33" spans="1:12">
      <c r="A33" s="2289" t="s">
        <v>1082</v>
      </c>
      <c r="B33" s="2289"/>
      <c r="C33" s="1031"/>
      <c r="D33" s="1031"/>
      <c r="E33" s="1031"/>
      <c r="F33" s="1016">
        <f t="shared" ref="F33:K33" si="1">SUM(F6:F32)</f>
        <v>0</v>
      </c>
      <c r="G33" s="1016">
        <f t="shared" si="1"/>
        <v>0</v>
      </c>
      <c r="H33" s="1016">
        <f t="shared" si="1"/>
        <v>0</v>
      </c>
      <c r="I33" s="1016">
        <f t="shared" si="1"/>
        <v>0</v>
      </c>
      <c r="J33" s="1016">
        <f t="shared" si="1"/>
        <v>0</v>
      </c>
      <c r="K33" s="1016">
        <f t="shared" si="1"/>
        <v>0</v>
      </c>
      <c r="L33" s="1016">
        <f>SUM(G33:K33)</f>
        <v>0</v>
      </c>
    </row>
    <row r="34" spans="1:12">
      <c r="A34" s="984"/>
      <c r="B34" s="984"/>
      <c r="C34" s="1021"/>
      <c r="D34" s="1021"/>
      <c r="E34" s="1021"/>
      <c r="F34" s="1023"/>
      <c r="G34" s="1023"/>
      <c r="H34" s="1023"/>
      <c r="I34" s="1023"/>
      <c r="J34" s="1023"/>
      <c r="K34" s="1023"/>
      <c r="L34" s="1023"/>
    </row>
  </sheetData>
  <mergeCells count="2">
    <mergeCell ref="A5:B5"/>
    <mergeCell ref="A33:B33"/>
  </mergeCells>
  <pageMargins left="0.35433070866141736" right="0.11811023622047245" top="0.59055118110236227" bottom="0.39370078740157483" header="0.31496062992125984" footer="0.11811023622047245"/>
  <pageSetup paperSize="8" fitToHeight="4" orientation="landscape" r:id="rId1"/>
  <headerFooter>
    <oddHeader>&amp;R&amp;"Verdana,Bold"&amp;14&amp;A</oddHeader>
    <oddFooter>&amp;L&amp;D &amp;T&amp;C&amp;Z &amp;F&amp;R&amp;A</oddFooter>
  </headerFooter>
</worksheet>
</file>

<file path=xl/worksheets/sheet84.xml><?xml version="1.0" encoding="utf-8"?>
<worksheet xmlns="http://schemas.openxmlformats.org/spreadsheetml/2006/main" xmlns:r="http://schemas.openxmlformats.org/officeDocument/2006/relationships">
  <sheetPr>
    <pageSetUpPr fitToPage="1"/>
  </sheetPr>
  <dimension ref="A1:L34"/>
  <sheetViews>
    <sheetView zoomScale="70" zoomScaleNormal="70" workbookViewId="0"/>
  </sheetViews>
  <sheetFormatPr defaultRowHeight="12.75"/>
  <cols>
    <col min="1" max="1" width="53.625" customWidth="1"/>
    <col min="2" max="2" width="68.625" customWidth="1"/>
    <col min="3" max="3" width="2.125" customWidth="1"/>
    <col min="4" max="5" width="2.125" style="1280" customWidth="1"/>
    <col min="6" max="12" width="7.375" customWidth="1"/>
  </cols>
  <sheetData>
    <row r="1" spans="1:12" ht="15">
      <c r="A1" s="1045" t="s">
        <v>873</v>
      </c>
      <c r="B1" s="984"/>
      <c r="C1" s="1021"/>
      <c r="D1" s="1021"/>
      <c r="E1" s="1021"/>
      <c r="F1" s="984"/>
      <c r="G1" s="984"/>
      <c r="H1" s="984"/>
      <c r="I1" s="984"/>
      <c r="J1" s="984"/>
      <c r="K1" s="984"/>
    </row>
    <row r="2" spans="1:12" ht="15">
      <c r="A2" s="8" t="str">
        <f>Cover!D13</f>
        <v>[DNO]</v>
      </c>
      <c r="B2" s="984"/>
      <c r="C2" s="1021"/>
      <c r="D2" s="1021"/>
      <c r="E2" s="1021"/>
      <c r="F2" s="984"/>
      <c r="G2" s="984"/>
      <c r="H2" s="984"/>
      <c r="I2" s="984"/>
      <c r="J2" s="984"/>
      <c r="K2" s="984"/>
    </row>
    <row r="3" spans="1:12" ht="15">
      <c r="A3" s="8">
        <f>Cover!D15</f>
        <v>2012</v>
      </c>
      <c r="B3" s="984"/>
      <c r="C3" s="1021"/>
      <c r="D3" s="1021"/>
      <c r="E3" s="1021"/>
      <c r="F3" s="776">
        <v>2010</v>
      </c>
      <c r="G3" s="776">
        <v>2011</v>
      </c>
      <c r="H3" s="776">
        <v>2012</v>
      </c>
      <c r="I3" s="776">
        <v>2013</v>
      </c>
      <c r="J3" s="776">
        <v>2014</v>
      </c>
      <c r="K3" s="776">
        <v>2015</v>
      </c>
      <c r="L3" s="791" t="s">
        <v>2</v>
      </c>
    </row>
    <row r="4" spans="1:12" ht="12.75" customHeight="1">
      <c r="A4" s="984"/>
      <c r="B4" s="985"/>
      <c r="C4" s="1029"/>
      <c r="D4" s="1029"/>
      <c r="E4" s="1029"/>
      <c r="F4" s="773" t="s">
        <v>0</v>
      </c>
      <c r="G4" s="773" t="s">
        <v>1</v>
      </c>
      <c r="H4" s="773"/>
      <c r="I4" s="773"/>
      <c r="J4" s="773"/>
      <c r="K4" s="773"/>
      <c r="L4" s="777" t="s">
        <v>1</v>
      </c>
    </row>
    <row r="5" spans="1:12" ht="12.75" customHeight="1">
      <c r="A5" s="2287" t="s">
        <v>823</v>
      </c>
      <c r="B5" s="2290"/>
      <c r="C5" s="1032"/>
      <c r="D5" s="1032"/>
      <c r="E5" s="1032"/>
      <c r="F5" s="984"/>
      <c r="G5" s="984"/>
      <c r="H5" s="984"/>
      <c r="I5" s="984"/>
      <c r="J5" s="984"/>
      <c r="K5" s="984"/>
    </row>
    <row r="6" spans="1:12" ht="12.75" customHeight="1">
      <c r="A6" s="1437" t="s">
        <v>824</v>
      </c>
      <c r="B6" s="636" t="s">
        <v>86</v>
      </c>
      <c r="C6" s="1030"/>
      <c r="D6" s="1030"/>
      <c r="E6" s="1030"/>
      <c r="F6" s="1024"/>
      <c r="G6" s="1024"/>
      <c r="H6" s="1024"/>
      <c r="I6" s="1024"/>
      <c r="J6" s="1024"/>
      <c r="K6" s="1024"/>
      <c r="L6" s="1016">
        <f>SUM(G6:K6)</f>
        <v>0</v>
      </c>
    </row>
    <row r="7" spans="1:12" ht="12.75" customHeight="1">
      <c r="A7" s="1437" t="s">
        <v>824</v>
      </c>
      <c r="B7" s="636" t="s">
        <v>87</v>
      </c>
      <c r="C7" s="1030"/>
      <c r="D7" s="1030"/>
      <c r="E7" s="1030"/>
      <c r="F7" s="1024"/>
      <c r="G7" s="1024"/>
      <c r="H7" s="1024"/>
      <c r="I7" s="1024"/>
      <c r="J7" s="1024"/>
      <c r="K7" s="1024"/>
      <c r="L7" s="1016">
        <f t="shared" ref="L7:L32" si="0">SUM(G7:K7)</f>
        <v>0</v>
      </c>
    </row>
    <row r="8" spans="1:12" ht="12.75" customHeight="1">
      <c r="A8" s="1437" t="s">
        <v>825</v>
      </c>
      <c r="B8" s="636" t="s">
        <v>530</v>
      </c>
      <c r="C8" s="1030"/>
      <c r="D8" s="1030"/>
      <c r="E8" s="1030"/>
      <c r="F8" s="1024"/>
      <c r="G8" s="1024"/>
      <c r="H8" s="1024"/>
      <c r="I8" s="1024"/>
      <c r="J8" s="1024"/>
      <c r="K8" s="1024"/>
      <c r="L8" s="1016">
        <f t="shared" si="0"/>
        <v>0</v>
      </c>
    </row>
    <row r="9" spans="1:12" ht="12.75" customHeight="1">
      <c r="A9" s="1437" t="s">
        <v>825</v>
      </c>
      <c r="B9" s="636" t="s">
        <v>826</v>
      </c>
      <c r="C9" s="1030"/>
      <c r="D9" s="1030"/>
      <c r="E9" s="1030"/>
      <c r="F9" s="1024"/>
      <c r="G9" s="1024"/>
      <c r="H9" s="1024"/>
      <c r="I9" s="1024"/>
      <c r="J9" s="1024"/>
      <c r="K9" s="1024"/>
      <c r="L9" s="1016">
        <f t="shared" si="0"/>
        <v>0</v>
      </c>
    </row>
    <row r="10" spans="1:12" ht="12.75" customHeight="1">
      <c r="A10" s="1437" t="s">
        <v>825</v>
      </c>
      <c r="B10" s="636" t="s">
        <v>827</v>
      </c>
      <c r="C10" s="1030"/>
      <c r="D10" s="1030"/>
      <c r="E10" s="1030"/>
      <c r="F10" s="1024"/>
      <c r="G10" s="1024"/>
      <c r="H10" s="1024"/>
      <c r="I10" s="1024"/>
      <c r="J10" s="1024"/>
      <c r="K10" s="1024"/>
      <c r="L10" s="1016">
        <f t="shared" si="0"/>
        <v>0</v>
      </c>
    </row>
    <row r="11" spans="1:12" ht="12.75" customHeight="1">
      <c r="A11" s="1437" t="s">
        <v>825</v>
      </c>
      <c r="B11" s="636" t="s">
        <v>828</v>
      </c>
      <c r="C11" s="1030"/>
      <c r="D11" s="1030"/>
      <c r="E11" s="1030"/>
      <c r="F11" s="1024"/>
      <c r="G11" s="1024"/>
      <c r="H11" s="1024"/>
      <c r="I11" s="1024"/>
      <c r="J11" s="1024"/>
      <c r="K11" s="1024"/>
      <c r="L11" s="1016">
        <f t="shared" si="0"/>
        <v>0</v>
      </c>
    </row>
    <row r="12" spans="1:12" ht="12.75" customHeight="1">
      <c r="A12" s="1437" t="s">
        <v>825</v>
      </c>
      <c r="B12" s="636" t="s">
        <v>829</v>
      </c>
      <c r="C12" s="1030"/>
      <c r="D12" s="1030"/>
      <c r="E12" s="1030"/>
      <c r="F12" s="1024"/>
      <c r="G12" s="1024"/>
      <c r="H12" s="1024"/>
      <c r="I12" s="1024"/>
      <c r="J12" s="1024"/>
      <c r="K12" s="1024"/>
      <c r="L12" s="1016">
        <f t="shared" si="0"/>
        <v>0</v>
      </c>
    </row>
    <row r="13" spans="1:12" ht="12.75" customHeight="1">
      <c r="A13" s="1437" t="s">
        <v>830</v>
      </c>
      <c r="B13" s="636" t="s">
        <v>530</v>
      </c>
      <c r="C13" s="1030"/>
      <c r="D13" s="1030"/>
      <c r="E13" s="1030"/>
      <c r="F13" s="1024"/>
      <c r="G13" s="1024"/>
      <c r="H13" s="1024"/>
      <c r="I13" s="1024"/>
      <c r="J13" s="1024"/>
      <c r="K13" s="1024"/>
      <c r="L13" s="1016">
        <f t="shared" si="0"/>
        <v>0</v>
      </c>
    </row>
    <row r="14" spans="1:12" ht="12.75" customHeight="1">
      <c r="A14" s="1437" t="s">
        <v>830</v>
      </c>
      <c r="B14" s="636" t="s">
        <v>831</v>
      </c>
      <c r="C14" s="1030"/>
      <c r="D14" s="1030"/>
      <c r="E14" s="1030"/>
      <c r="F14" s="1024"/>
      <c r="G14" s="1024"/>
      <c r="H14" s="1024"/>
      <c r="I14" s="1024"/>
      <c r="J14" s="1024"/>
      <c r="K14" s="1024"/>
      <c r="L14" s="1016">
        <f t="shared" si="0"/>
        <v>0</v>
      </c>
    </row>
    <row r="15" spans="1:12" ht="12.75" customHeight="1">
      <c r="A15" s="1437" t="s">
        <v>830</v>
      </c>
      <c r="B15" s="636" t="s">
        <v>828</v>
      </c>
      <c r="C15" s="1030"/>
      <c r="D15" s="1030"/>
      <c r="E15" s="1030"/>
      <c r="F15" s="1024"/>
      <c r="G15" s="1024"/>
      <c r="H15" s="1024"/>
      <c r="I15" s="1024"/>
      <c r="J15" s="1024"/>
      <c r="K15" s="1024"/>
      <c r="L15" s="1016">
        <f t="shared" si="0"/>
        <v>0</v>
      </c>
    </row>
    <row r="16" spans="1:12" ht="12.75" customHeight="1">
      <c r="A16" s="1437" t="s">
        <v>830</v>
      </c>
      <c r="B16" s="1536" t="s">
        <v>832</v>
      </c>
      <c r="C16" s="1027"/>
      <c r="D16" s="1027"/>
      <c r="E16" s="1027"/>
      <c r="F16" s="1024"/>
      <c r="G16" s="1024"/>
      <c r="H16" s="1024"/>
      <c r="I16" s="1024"/>
      <c r="J16" s="1024"/>
      <c r="K16" s="1024"/>
      <c r="L16" s="1016">
        <f t="shared" si="0"/>
        <v>0</v>
      </c>
    </row>
    <row r="17" spans="1:12" ht="12.75" customHeight="1">
      <c r="A17" s="1437" t="s">
        <v>830</v>
      </c>
      <c r="B17" s="1536" t="s">
        <v>833</v>
      </c>
      <c r="C17" s="1027"/>
      <c r="D17" s="1027"/>
      <c r="E17" s="1027"/>
      <c r="F17" s="1024"/>
      <c r="G17" s="1024"/>
      <c r="H17" s="1024"/>
      <c r="I17" s="1024"/>
      <c r="J17" s="1024"/>
      <c r="K17" s="1024"/>
      <c r="L17" s="1016">
        <f t="shared" si="0"/>
        <v>0</v>
      </c>
    </row>
    <row r="18" spans="1:12" ht="12.75" customHeight="1">
      <c r="A18" s="1437" t="s">
        <v>830</v>
      </c>
      <c r="B18" s="1536" t="s">
        <v>834</v>
      </c>
      <c r="C18" s="1027"/>
      <c r="D18" s="1027"/>
      <c r="E18" s="1027"/>
      <c r="F18" s="1024"/>
      <c r="G18" s="1024"/>
      <c r="H18" s="1024"/>
      <c r="I18" s="1024"/>
      <c r="J18" s="1024"/>
      <c r="K18" s="1024"/>
      <c r="L18" s="1016">
        <f t="shared" si="0"/>
        <v>0</v>
      </c>
    </row>
    <row r="19" spans="1:12" ht="12.75" customHeight="1">
      <c r="A19" s="1437" t="s">
        <v>830</v>
      </c>
      <c r="B19" s="636" t="s">
        <v>835</v>
      </c>
      <c r="C19" s="1030"/>
      <c r="D19" s="1030"/>
      <c r="E19" s="1030"/>
      <c r="F19" s="1024"/>
      <c r="G19" s="1024"/>
      <c r="H19" s="1024"/>
      <c r="I19" s="1024"/>
      <c r="J19" s="1024"/>
      <c r="K19" s="1024"/>
      <c r="L19" s="1016">
        <f t="shared" si="0"/>
        <v>0</v>
      </c>
    </row>
    <row r="20" spans="1:12" ht="12.75" customHeight="1">
      <c r="A20" s="1437" t="s">
        <v>836</v>
      </c>
      <c r="B20" s="636" t="s">
        <v>530</v>
      </c>
      <c r="C20" s="1030"/>
      <c r="D20" s="1030"/>
      <c r="E20" s="1030"/>
      <c r="F20" s="1024"/>
      <c r="G20" s="1024"/>
      <c r="H20" s="1024"/>
      <c r="I20" s="1024"/>
      <c r="J20" s="1024"/>
      <c r="K20" s="1024"/>
      <c r="L20" s="1016">
        <f t="shared" si="0"/>
        <v>0</v>
      </c>
    </row>
    <row r="21" spans="1:12" ht="12.75" customHeight="1">
      <c r="A21" s="1437" t="s">
        <v>836</v>
      </c>
      <c r="B21" s="636" t="s">
        <v>837</v>
      </c>
      <c r="C21" s="1030"/>
      <c r="D21" s="1030"/>
      <c r="E21" s="1030"/>
      <c r="F21" s="1024"/>
      <c r="G21" s="1024"/>
      <c r="H21" s="1024"/>
      <c r="I21" s="1024"/>
      <c r="J21" s="1024"/>
      <c r="K21" s="1024"/>
      <c r="L21" s="1016">
        <f t="shared" si="0"/>
        <v>0</v>
      </c>
    </row>
    <row r="22" spans="1:12" ht="12.75" customHeight="1">
      <c r="A22" s="1437" t="s">
        <v>836</v>
      </c>
      <c r="B22" s="636" t="s">
        <v>838</v>
      </c>
      <c r="C22" s="1030"/>
      <c r="D22" s="1030"/>
      <c r="E22" s="1030"/>
      <c r="F22" s="1024"/>
      <c r="G22" s="1024"/>
      <c r="H22" s="1024"/>
      <c r="I22" s="1024"/>
      <c r="J22" s="1024"/>
      <c r="K22" s="1024"/>
      <c r="L22" s="1016">
        <f t="shared" si="0"/>
        <v>0</v>
      </c>
    </row>
    <row r="23" spans="1:12" ht="12.75" customHeight="1">
      <c r="A23" s="1437" t="s">
        <v>836</v>
      </c>
      <c r="B23" s="636" t="s">
        <v>828</v>
      </c>
      <c r="C23" s="1030"/>
      <c r="D23" s="1030"/>
      <c r="E23" s="1030"/>
      <c r="F23" s="1024"/>
      <c r="G23" s="1024"/>
      <c r="H23" s="1024"/>
      <c r="I23" s="1024"/>
      <c r="J23" s="1024"/>
      <c r="K23" s="1024"/>
      <c r="L23" s="1016">
        <f t="shared" si="0"/>
        <v>0</v>
      </c>
    </row>
    <row r="24" spans="1:12" ht="12.75" customHeight="1">
      <c r="A24" s="1437" t="s">
        <v>836</v>
      </c>
      <c r="B24" s="636" t="s">
        <v>839</v>
      </c>
      <c r="C24" s="1030"/>
      <c r="D24" s="1030"/>
      <c r="E24" s="1030"/>
      <c r="F24" s="1024"/>
      <c r="G24" s="1024"/>
      <c r="H24" s="1024"/>
      <c r="I24" s="1024"/>
      <c r="J24" s="1024"/>
      <c r="K24" s="1024"/>
      <c r="L24" s="1016">
        <f t="shared" si="0"/>
        <v>0</v>
      </c>
    </row>
    <row r="25" spans="1:12" ht="12.75" customHeight="1">
      <c r="A25" s="1437" t="s">
        <v>840</v>
      </c>
      <c r="B25" s="636" t="s">
        <v>841</v>
      </c>
      <c r="C25" s="1030"/>
      <c r="D25" s="1030"/>
      <c r="E25" s="1030"/>
      <c r="F25" s="1024"/>
      <c r="G25" s="1024"/>
      <c r="H25" s="1024"/>
      <c r="I25" s="1024"/>
      <c r="J25" s="1024"/>
      <c r="K25" s="1024"/>
      <c r="L25" s="1016">
        <f>SUM(G25:K25)</f>
        <v>0</v>
      </c>
    </row>
    <row r="26" spans="1:12" ht="12.75" customHeight="1">
      <c r="A26" s="1437" t="s">
        <v>840</v>
      </c>
      <c r="B26" s="636" t="s">
        <v>837</v>
      </c>
      <c r="C26" s="1030"/>
      <c r="D26" s="1030"/>
      <c r="E26" s="1030"/>
      <c r="F26" s="1024"/>
      <c r="G26" s="1024"/>
      <c r="H26" s="1024"/>
      <c r="I26" s="1024"/>
      <c r="J26" s="1024"/>
      <c r="K26" s="1024"/>
      <c r="L26" s="1016">
        <f t="shared" si="0"/>
        <v>0</v>
      </c>
    </row>
    <row r="27" spans="1:12" ht="12.75" customHeight="1">
      <c r="A27" s="1437" t="s">
        <v>840</v>
      </c>
      <c r="B27" s="636" t="s">
        <v>838</v>
      </c>
      <c r="C27" s="1030"/>
      <c r="D27" s="1030"/>
      <c r="E27" s="1030"/>
      <c r="F27" s="1024"/>
      <c r="G27" s="1024"/>
      <c r="H27" s="1024"/>
      <c r="I27" s="1024"/>
      <c r="J27" s="1024"/>
      <c r="K27" s="1024"/>
      <c r="L27" s="1016">
        <f t="shared" si="0"/>
        <v>0</v>
      </c>
    </row>
    <row r="28" spans="1:12" ht="12.75" customHeight="1">
      <c r="A28" s="1437" t="s">
        <v>840</v>
      </c>
      <c r="B28" s="636" t="s">
        <v>828</v>
      </c>
      <c r="C28" s="1030"/>
      <c r="D28" s="1030"/>
      <c r="E28" s="1030"/>
      <c r="F28" s="1024"/>
      <c r="G28" s="1024"/>
      <c r="H28" s="1024"/>
      <c r="I28" s="1024"/>
      <c r="J28" s="1024"/>
      <c r="K28" s="1024"/>
      <c r="L28" s="1016">
        <f t="shared" si="0"/>
        <v>0</v>
      </c>
    </row>
    <row r="29" spans="1:12" ht="12.75" customHeight="1">
      <c r="A29" s="1437" t="s">
        <v>840</v>
      </c>
      <c r="B29" s="636" t="s">
        <v>839</v>
      </c>
      <c r="C29" s="1030"/>
      <c r="D29" s="1030"/>
      <c r="E29" s="1030"/>
      <c r="F29" s="1024"/>
      <c r="G29" s="1024"/>
      <c r="H29" s="1024"/>
      <c r="I29" s="1024"/>
      <c r="J29" s="1024"/>
      <c r="K29" s="1024"/>
      <c r="L29" s="1016">
        <f t="shared" si="0"/>
        <v>0</v>
      </c>
    </row>
    <row r="30" spans="1:12" ht="12.75" customHeight="1">
      <c r="A30" s="1437" t="s">
        <v>830</v>
      </c>
      <c r="B30" s="636" t="s">
        <v>842</v>
      </c>
      <c r="C30" s="1030"/>
      <c r="D30" s="1030"/>
      <c r="E30" s="1030"/>
      <c r="F30" s="1024"/>
      <c r="G30" s="1024"/>
      <c r="H30" s="1024"/>
      <c r="I30" s="1024"/>
      <c r="J30" s="1024"/>
      <c r="K30" s="1024"/>
      <c r="L30" s="1016">
        <f t="shared" si="0"/>
        <v>0</v>
      </c>
    </row>
    <row r="31" spans="1:12" ht="12.75" customHeight="1">
      <c r="A31" s="1437" t="s">
        <v>836</v>
      </c>
      <c r="B31" s="636" t="s">
        <v>842</v>
      </c>
      <c r="C31" s="1030"/>
      <c r="D31" s="1030"/>
      <c r="E31" s="1030"/>
      <c r="F31" s="1024"/>
      <c r="G31" s="1024"/>
      <c r="H31" s="1024"/>
      <c r="I31" s="1024"/>
      <c r="J31" s="1024"/>
      <c r="K31" s="1024"/>
      <c r="L31" s="1016">
        <f t="shared" si="0"/>
        <v>0</v>
      </c>
    </row>
    <row r="32" spans="1:12" ht="12.75" customHeight="1">
      <c r="A32" s="1437" t="s">
        <v>840</v>
      </c>
      <c r="B32" s="636" t="s">
        <v>842</v>
      </c>
      <c r="C32" s="1030"/>
      <c r="D32" s="1030"/>
      <c r="E32" s="1030"/>
      <c r="F32" s="1024"/>
      <c r="G32" s="1024"/>
      <c r="H32" s="1024"/>
      <c r="I32" s="1024"/>
      <c r="J32" s="1024"/>
      <c r="K32" s="1024"/>
      <c r="L32" s="1016">
        <f t="shared" si="0"/>
        <v>0</v>
      </c>
    </row>
    <row r="33" spans="1:12" ht="12.75" customHeight="1">
      <c r="A33" s="2289" t="s">
        <v>1082</v>
      </c>
      <c r="B33" s="2289"/>
      <c r="C33" s="1031"/>
      <c r="D33" s="1031"/>
      <c r="E33" s="1031"/>
      <c r="F33" s="1016">
        <f t="shared" ref="F33:K33" si="1">SUM(F6:F32)</f>
        <v>0</v>
      </c>
      <c r="G33" s="1016">
        <f t="shared" si="1"/>
        <v>0</v>
      </c>
      <c r="H33" s="1016">
        <f t="shared" si="1"/>
        <v>0</v>
      </c>
      <c r="I33" s="1016">
        <f t="shared" si="1"/>
        <v>0</v>
      </c>
      <c r="J33" s="1016">
        <f t="shared" si="1"/>
        <v>0</v>
      </c>
      <c r="K33" s="1016">
        <f t="shared" si="1"/>
        <v>0</v>
      </c>
      <c r="L33" s="1016">
        <f>SUM(G33:K33)</f>
        <v>0</v>
      </c>
    </row>
    <row r="34" spans="1:12" ht="12.75" customHeight="1">
      <c r="A34" s="984"/>
      <c r="B34" s="984"/>
      <c r="C34" s="1021"/>
      <c r="D34" s="1021"/>
      <c r="E34" s="1021"/>
      <c r="F34" s="1023"/>
      <c r="G34" s="1023"/>
      <c r="H34" s="1023"/>
      <c r="I34" s="1023"/>
      <c r="J34" s="1023"/>
      <c r="K34" s="1280"/>
      <c r="L34" s="1280"/>
    </row>
  </sheetData>
  <mergeCells count="2">
    <mergeCell ref="A5:B5"/>
    <mergeCell ref="A33:B33"/>
  </mergeCells>
  <pageMargins left="0.35433070866141736" right="0.11811023622047245" top="0.59055118110236227" bottom="0.39370078740157483" header="0.31496062992125984" footer="0.11811023622047245"/>
  <pageSetup paperSize="8" fitToHeight="4" orientation="landscape" r:id="rId1"/>
  <headerFooter>
    <oddHeader>&amp;R&amp;"Verdana,Bold"&amp;14&amp;A</oddHeader>
    <oddFooter>&amp;L&amp;D &amp;T&amp;C&amp;Z &amp;F&amp;R&amp;A</oddFooter>
  </headerFooter>
</worksheet>
</file>

<file path=xl/worksheets/sheet85.xml><?xml version="1.0" encoding="utf-8"?>
<worksheet xmlns="http://schemas.openxmlformats.org/spreadsheetml/2006/main" xmlns:r="http://schemas.openxmlformats.org/officeDocument/2006/relationships">
  <sheetPr>
    <tabColor rgb="FF669900"/>
    <pageSetUpPr fitToPage="1"/>
  </sheetPr>
  <dimension ref="A1:S41"/>
  <sheetViews>
    <sheetView zoomScale="70" zoomScaleNormal="70" zoomScaleSheetLayoutView="80" workbookViewId="0"/>
  </sheetViews>
  <sheetFormatPr defaultRowHeight="12.75"/>
  <cols>
    <col min="1" max="1" width="30.625" style="128" customWidth="1"/>
    <col min="2" max="2" width="24" style="128" bestFit="1" customWidth="1"/>
    <col min="3" max="3" width="7" style="128" customWidth="1"/>
    <col min="4" max="5" width="2.125" style="128" customWidth="1"/>
    <col min="6" max="12" width="7.375" style="979" customWidth="1"/>
    <col min="13" max="13" width="9.125" style="128" customWidth="1"/>
    <col min="14" max="14" width="9" style="128"/>
    <col min="15" max="16" width="0" style="128" hidden="1" customWidth="1"/>
    <col min="17" max="16384" width="9" style="128"/>
  </cols>
  <sheetData>
    <row r="1" spans="1:12" ht="15">
      <c r="A1" s="638" t="s">
        <v>875</v>
      </c>
      <c r="D1" s="873"/>
      <c r="I1" s="807"/>
    </row>
    <row r="2" spans="1:12" ht="15">
      <c r="A2" s="8" t="str">
        <f>Cover!D13</f>
        <v>[DNO]</v>
      </c>
    </row>
    <row r="3" spans="1:12" ht="15">
      <c r="A3" s="8">
        <f>Cover!D15</f>
        <v>2012</v>
      </c>
      <c r="B3" s="870"/>
    </row>
    <row r="4" spans="1:12">
      <c r="A4" s="870"/>
      <c r="B4" s="815"/>
      <c r="F4" s="776">
        <v>2010</v>
      </c>
      <c r="G4" s="776">
        <v>2011</v>
      </c>
      <c r="H4" s="776">
        <v>2012</v>
      </c>
      <c r="I4" s="776">
        <v>2013</v>
      </c>
      <c r="J4" s="776">
        <v>2014</v>
      </c>
      <c r="K4" s="776">
        <v>2015</v>
      </c>
      <c r="L4" s="791" t="s">
        <v>2</v>
      </c>
    </row>
    <row r="5" spans="1:12">
      <c r="A5" s="770" t="s">
        <v>782</v>
      </c>
      <c r="B5" s="1537"/>
      <c r="C5" s="907" t="s">
        <v>653</v>
      </c>
      <c r="F5" s="773" t="s">
        <v>0</v>
      </c>
      <c r="G5" s="773" t="s">
        <v>1</v>
      </c>
      <c r="H5" s="773"/>
      <c r="I5" s="773"/>
      <c r="J5" s="773"/>
      <c r="K5" s="773"/>
      <c r="L5" s="777" t="s">
        <v>1</v>
      </c>
    </row>
    <row r="6" spans="1:12">
      <c r="A6" s="770" t="s">
        <v>783</v>
      </c>
      <c r="B6" s="260" t="s">
        <v>784</v>
      </c>
      <c r="C6" s="908" t="s">
        <v>785</v>
      </c>
      <c r="F6" s="1166"/>
      <c r="G6" s="1166"/>
      <c r="H6" s="1166"/>
      <c r="I6" s="1166"/>
      <c r="J6" s="1166"/>
      <c r="K6" s="1166"/>
      <c r="L6" s="817">
        <f>SUM($G6:$K6)</f>
        <v>0</v>
      </c>
    </row>
    <row r="7" spans="1:12">
      <c r="A7" s="770"/>
      <c r="B7" s="260" t="s">
        <v>786</v>
      </c>
      <c r="C7" s="908" t="s">
        <v>785</v>
      </c>
      <c r="F7" s="1166"/>
      <c r="G7" s="1166"/>
      <c r="H7" s="1166"/>
      <c r="I7" s="1166"/>
      <c r="J7" s="1166"/>
      <c r="K7" s="1166"/>
      <c r="L7" s="817">
        <f t="shared" ref="L7:L35" si="0">SUM($G7:$K7)</f>
        <v>0</v>
      </c>
    </row>
    <row r="8" spans="1:12">
      <c r="A8" s="770"/>
      <c r="B8" s="1037" t="s">
        <v>127</v>
      </c>
      <c r="C8" s="908" t="s">
        <v>785</v>
      </c>
      <c r="F8" s="1166"/>
      <c r="G8" s="1166"/>
      <c r="H8" s="1166"/>
      <c r="I8" s="1166"/>
      <c r="J8" s="1166"/>
      <c r="K8" s="1166"/>
      <c r="L8" s="817">
        <f t="shared" si="0"/>
        <v>0</v>
      </c>
    </row>
    <row r="9" spans="1:12">
      <c r="A9" s="770"/>
      <c r="B9" s="1166"/>
      <c r="C9" s="1166"/>
      <c r="F9" s="1166"/>
      <c r="G9" s="1166"/>
      <c r="H9" s="1166"/>
      <c r="I9" s="1166"/>
      <c r="J9" s="1166"/>
      <c r="K9" s="1166"/>
      <c r="L9" s="817">
        <f t="shared" si="0"/>
        <v>0</v>
      </c>
    </row>
    <row r="10" spans="1:12">
      <c r="A10" s="770"/>
      <c r="B10" s="1166"/>
      <c r="C10" s="1166"/>
      <c r="F10" s="1166"/>
      <c r="G10" s="1166"/>
      <c r="H10" s="1166"/>
      <c r="I10" s="1166"/>
      <c r="J10" s="1166"/>
      <c r="K10" s="1166"/>
      <c r="L10" s="817">
        <f>SUM($G10:$K10)</f>
        <v>0</v>
      </c>
    </row>
    <row r="11" spans="1:12">
      <c r="A11" s="770"/>
      <c r="B11" s="981" t="s">
        <v>2</v>
      </c>
      <c r="C11" s="937" t="s">
        <v>785</v>
      </c>
      <c r="F11" s="1165">
        <f>SUM(F6:F10)</f>
        <v>0</v>
      </c>
      <c r="G11" s="1165">
        <f t="shared" ref="G11:K11" si="1">SUM(G6:G10)</f>
        <v>0</v>
      </c>
      <c r="H11" s="1165">
        <f>SUM(H6:H10)</f>
        <v>0</v>
      </c>
      <c r="I11" s="1165">
        <f t="shared" si="1"/>
        <v>0</v>
      </c>
      <c r="J11" s="1165">
        <f>SUM(J6:J10)</f>
        <v>0</v>
      </c>
      <c r="K11" s="1165">
        <f t="shared" si="1"/>
        <v>0</v>
      </c>
      <c r="L11" s="817">
        <f t="shared" si="0"/>
        <v>0</v>
      </c>
    </row>
    <row r="12" spans="1:12">
      <c r="A12" s="770" t="s">
        <v>787</v>
      </c>
      <c r="B12" s="688" t="s">
        <v>788</v>
      </c>
      <c r="C12" s="908" t="s">
        <v>785</v>
      </c>
      <c r="F12" s="1166"/>
      <c r="G12" s="1166"/>
      <c r="H12" s="1166"/>
      <c r="I12" s="1166"/>
      <c r="J12" s="1166"/>
      <c r="K12" s="1166"/>
      <c r="L12" s="817">
        <f t="shared" si="0"/>
        <v>0</v>
      </c>
    </row>
    <row r="13" spans="1:12">
      <c r="A13" s="770"/>
      <c r="B13" s="688" t="s">
        <v>789</v>
      </c>
      <c r="C13" s="908" t="s">
        <v>785</v>
      </c>
      <c r="F13" s="1166"/>
      <c r="G13" s="1166"/>
      <c r="H13" s="1166"/>
      <c r="I13" s="1166"/>
      <c r="J13" s="1166"/>
      <c r="K13" s="1166"/>
      <c r="L13" s="817">
        <f t="shared" si="0"/>
        <v>0</v>
      </c>
    </row>
    <row r="14" spans="1:12">
      <c r="A14" s="770"/>
      <c r="B14" s="688" t="s">
        <v>790</v>
      </c>
      <c r="C14" s="908" t="s">
        <v>785</v>
      </c>
      <c r="F14" s="1166"/>
      <c r="G14" s="1166"/>
      <c r="H14" s="1166"/>
      <c r="I14" s="1166"/>
      <c r="J14" s="1166"/>
      <c r="K14" s="1166"/>
      <c r="L14" s="817">
        <f t="shared" si="0"/>
        <v>0</v>
      </c>
    </row>
    <row r="15" spans="1:12">
      <c r="A15" s="770"/>
      <c r="B15" s="688" t="s">
        <v>791</v>
      </c>
      <c r="C15" s="908" t="s">
        <v>785</v>
      </c>
      <c r="F15" s="1166"/>
      <c r="G15" s="1166"/>
      <c r="H15" s="1166"/>
      <c r="I15" s="1166"/>
      <c r="J15" s="1166"/>
      <c r="K15" s="1166"/>
      <c r="L15" s="817">
        <f t="shared" si="0"/>
        <v>0</v>
      </c>
    </row>
    <row r="16" spans="1:12">
      <c r="A16" s="770"/>
      <c r="B16" s="1166"/>
      <c r="C16" s="1166"/>
      <c r="F16" s="1166"/>
      <c r="G16" s="1166"/>
      <c r="H16" s="1166"/>
      <c r="I16" s="1166"/>
      <c r="J16" s="1166"/>
      <c r="K16" s="1166"/>
      <c r="L16" s="817">
        <f t="shared" si="0"/>
        <v>0</v>
      </c>
    </row>
    <row r="17" spans="1:12">
      <c r="A17" s="770"/>
      <c r="B17" s="1166"/>
      <c r="C17" s="1166"/>
      <c r="F17" s="1166"/>
      <c r="G17" s="1166"/>
      <c r="H17" s="1166"/>
      <c r="I17" s="1166"/>
      <c r="J17" s="1166"/>
      <c r="K17" s="1166"/>
      <c r="L17" s="817">
        <f t="shared" si="0"/>
        <v>0</v>
      </c>
    </row>
    <row r="18" spans="1:12">
      <c r="A18" s="770"/>
      <c r="B18" s="981" t="s">
        <v>2</v>
      </c>
      <c r="C18" s="937" t="s">
        <v>785</v>
      </c>
      <c r="F18" s="1165">
        <f t="shared" ref="F18:J18" si="2">SUM(F12:F17)</f>
        <v>0</v>
      </c>
      <c r="G18" s="1165">
        <f t="shared" si="2"/>
        <v>0</v>
      </c>
      <c r="H18" s="1165">
        <f>SUM(H12:H17)</f>
        <v>0</v>
      </c>
      <c r="I18" s="1165">
        <f t="shared" si="2"/>
        <v>0</v>
      </c>
      <c r="J18" s="1165">
        <f t="shared" si="2"/>
        <v>0</v>
      </c>
      <c r="K18" s="1165">
        <f>SUM(K12:K17)</f>
        <v>0</v>
      </c>
      <c r="L18" s="817">
        <f>SUM($G18:$K18)</f>
        <v>0</v>
      </c>
    </row>
    <row r="19" spans="1:12">
      <c r="A19" s="770" t="s">
        <v>792</v>
      </c>
      <c r="B19" s="688" t="s">
        <v>788</v>
      </c>
      <c r="C19" s="908" t="s">
        <v>785</v>
      </c>
      <c r="F19" s="1166"/>
      <c r="G19" s="1166"/>
      <c r="H19" s="1166"/>
      <c r="I19" s="1166"/>
      <c r="J19" s="1166"/>
      <c r="K19" s="1166"/>
      <c r="L19" s="817">
        <f t="shared" si="0"/>
        <v>0</v>
      </c>
    </row>
    <row r="20" spans="1:12">
      <c r="A20" s="770"/>
      <c r="B20" s="688" t="s">
        <v>789</v>
      </c>
      <c r="C20" s="908" t="s">
        <v>785</v>
      </c>
      <c r="F20" s="1166"/>
      <c r="G20" s="1166"/>
      <c r="H20" s="1166"/>
      <c r="I20" s="1166"/>
      <c r="J20" s="1166"/>
      <c r="K20" s="1166"/>
      <c r="L20" s="817">
        <f t="shared" si="0"/>
        <v>0</v>
      </c>
    </row>
    <row r="21" spans="1:12">
      <c r="A21" s="770"/>
      <c r="B21" s="688" t="s">
        <v>790</v>
      </c>
      <c r="C21" s="908" t="s">
        <v>785</v>
      </c>
      <c r="F21" s="1166"/>
      <c r="G21" s="1166"/>
      <c r="H21" s="1166"/>
      <c r="I21" s="1166"/>
      <c r="J21" s="1166"/>
      <c r="K21" s="1166"/>
      <c r="L21" s="817">
        <f t="shared" si="0"/>
        <v>0</v>
      </c>
    </row>
    <row r="22" spans="1:12">
      <c r="A22" s="770"/>
      <c r="B22" s="688" t="s">
        <v>791</v>
      </c>
      <c r="C22" s="908" t="s">
        <v>785</v>
      </c>
      <c r="F22" s="1166"/>
      <c r="G22" s="1166"/>
      <c r="H22" s="1166"/>
      <c r="I22" s="1166"/>
      <c r="J22" s="1166"/>
      <c r="K22" s="1166"/>
      <c r="L22" s="817">
        <f t="shared" si="0"/>
        <v>0</v>
      </c>
    </row>
    <row r="23" spans="1:12">
      <c r="A23" s="770"/>
      <c r="B23" s="1166"/>
      <c r="C23" s="1166"/>
      <c r="F23" s="1166"/>
      <c r="G23" s="1166"/>
      <c r="H23" s="1166"/>
      <c r="I23" s="1166"/>
      <c r="J23" s="1166"/>
      <c r="K23" s="1166"/>
      <c r="L23" s="817">
        <f t="shared" si="0"/>
        <v>0</v>
      </c>
    </row>
    <row r="24" spans="1:12">
      <c r="A24" s="770"/>
      <c r="B24" s="1166"/>
      <c r="C24" s="1166"/>
      <c r="F24" s="1166"/>
      <c r="G24" s="1166"/>
      <c r="H24" s="1166"/>
      <c r="I24" s="1166"/>
      <c r="J24" s="1166"/>
      <c r="K24" s="1166"/>
      <c r="L24" s="817">
        <f t="shared" si="0"/>
        <v>0</v>
      </c>
    </row>
    <row r="25" spans="1:12">
      <c r="A25" s="770"/>
      <c r="B25" s="981" t="s">
        <v>2</v>
      </c>
      <c r="C25" s="937" t="s">
        <v>785</v>
      </c>
      <c r="F25" s="1165">
        <f t="shared" ref="F25:K25" si="3">SUM(F19:F24)</f>
        <v>0</v>
      </c>
      <c r="G25" s="1165">
        <f>SUM(G19:G24)</f>
        <v>0</v>
      </c>
      <c r="H25" s="1165">
        <f t="shared" si="3"/>
        <v>0</v>
      </c>
      <c r="I25" s="1165">
        <f t="shared" si="3"/>
        <v>0</v>
      </c>
      <c r="J25" s="1165">
        <f t="shared" si="3"/>
        <v>0</v>
      </c>
      <c r="K25" s="1165">
        <f t="shared" si="3"/>
        <v>0</v>
      </c>
      <c r="L25" s="817">
        <f>SUM($G25:$K25)</f>
        <v>0</v>
      </c>
    </row>
    <row r="26" spans="1:12">
      <c r="A26" s="770" t="s">
        <v>793</v>
      </c>
      <c r="B26" s="688" t="s">
        <v>794</v>
      </c>
      <c r="C26" s="908" t="s">
        <v>785</v>
      </c>
      <c r="F26" s="1166"/>
      <c r="G26" s="1166"/>
      <c r="H26" s="1166"/>
      <c r="I26" s="1166"/>
      <c r="J26" s="1166"/>
      <c r="K26" s="1166"/>
      <c r="L26" s="817">
        <f t="shared" si="0"/>
        <v>0</v>
      </c>
    </row>
    <row r="27" spans="1:12">
      <c r="A27" s="770"/>
      <c r="B27" s="688" t="s">
        <v>977</v>
      </c>
      <c r="C27" s="908" t="s">
        <v>785</v>
      </c>
      <c r="F27" s="1166"/>
      <c r="G27" s="1166"/>
      <c r="H27" s="1166"/>
      <c r="I27" s="1166"/>
      <c r="J27" s="1166"/>
      <c r="K27" s="1166"/>
      <c r="L27" s="817">
        <f t="shared" si="0"/>
        <v>0</v>
      </c>
    </row>
    <row r="28" spans="1:12">
      <c r="A28" s="770"/>
      <c r="B28" s="1166"/>
      <c r="C28" s="1166"/>
      <c r="F28" s="1166"/>
      <c r="G28" s="1166"/>
      <c r="H28" s="1166"/>
      <c r="I28" s="1166"/>
      <c r="J28" s="1166"/>
      <c r="K28" s="1166"/>
      <c r="L28" s="817">
        <f t="shared" si="0"/>
        <v>0</v>
      </c>
    </row>
    <row r="29" spans="1:12">
      <c r="A29" s="770"/>
      <c r="B29" s="1166"/>
      <c r="C29" s="1166"/>
      <c r="F29" s="1166"/>
      <c r="G29" s="1166"/>
      <c r="H29" s="1166"/>
      <c r="I29" s="1166"/>
      <c r="J29" s="1166"/>
      <c r="K29" s="1166"/>
      <c r="L29" s="817">
        <f t="shared" si="0"/>
        <v>0</v>
      </c>
    </row>
    <row r="30" spans="1:12">
      <c r="A30" s="770"/>
      <c r="B30" s="981" t="s">
        <v>2</v>
      </c>
      <c r="C30" s="937" t="s">
        <v>785</v>
      </c>
      <c r="F30" s="1165">
        <f t="shared" ref="F30:K30" si="4">SUM(F26:F29)</f>
        <v>0</v>
      </c>
      <c r="G30" s="1165">
        <f t="shared" si="4"/>
        <v>0</v>
      </c>
      <c r="H30" s="1165">
        <f t="shared" si="4"/>
        <v>0</v>
      </c>
      <c r="I30" s="1165">
        <f t="shared" si="4"/>
        <v>0</v>
      </c>
      <c r="J30" s="1165">
        <f>SUM(J26:J29)</f>
        <v>0</v>
      </c>
      <c r="K30" s="1165">
        <f t="shared" si="4"/>
        <v>0</v>
      </c>
      <c r="L30" s="817">
        <f t="shared" si="0"/>
        <v>0</v>
      </c>
    </row>
    <row r="31" spans="1:12">
      <c r="A31" s="770" t="s">
        <v>795</v>
      </c>
      <c r="B31" s="688" t="s">
        <v>796</v>
      </c>
      <c r="C31" s="908" t="s">
        <v>785</v>
      </c>
      <c r="F31" s="1166"/>
      <c r="G31" s="1166"/>
      <c r="H31" s="1166"/>
      <c r="I31" s="1166"/>
      <c r="J31" s="1166"/>
      <c r="K31" s="1166"/>
      <c r="L31" s="817">
        <f t="shared" si="0"/>
        <v>0</v>
      </c>
    </row>
    <row r="32" spans="1:12">
      <c r="A32" s="770"/>
      <c r="B32" s="688" t="s">
        <v>979</v>
      </c>
      <c r="C32" s="908" t="s">
        <v>785</v>
      </c>
      <c r="F32" s="1166"/>
      <c r="G32" s="1166"/>
      <c r="H32" s="1166"/>
      <c r="I32" s="1166"/>
      <c r="J32" s="1166"/>
      <c r="K32" s="1166"/>
      <c r="L32" s="817">
        <f t="shared" si="0"/>
        <v>0</v>
      </c>
    </row>
    <row r="33" spans="1:19">
      <c r="A33" s="770"/>
      <c r="B33" s="688" t="s">
        <v>978</v>
      </c>
      <c r="C33" s="908" t="s">
        <v>785</v>
      </c>
      <c r="F33" s="1166"/>
      <c r="G33" s="1166"/>
      <c r="H33" s="1166"/>
      <c r="I33" s="1166"/>
      <c r="J33" s="1166"/>
      <c r="K33" s="1166"/>
      <c r="L33" s="817">
        <f>SUM($G33:$K33)</f>
        <v>0</v>
      </c>
    </row>
    <row r="34" spans="1:19">
      <c r="A34" s="770"/>
      <c r="B34" s="1166"/>
      <c r="C34" s="1166"/>
      <c r="F34" s="1166"/>
      <c r="G34" s="1166"/>
      <c r="H34" s="1166"/>
      <c r="I34" s="1166"/>
      <c r="J34" s="1166"/>
      <c r="K34" s="1166"/>
      <c r="L34" s="817">
        <f t="shared" si="0"/>
        <v>0</v>
      </c>
    </row>
    <row r="35" spans="1:19">
      <c r="A35" s="770"/>
      <c r="B35" s="1166"/>
      <c r="C35" s="1166"/>
      <c r="F35" s="1166"/>
      <c r="G35" s="1166"/>
      <c r="H35" s="1166"/>
      <c r="I35" s="1166"/>
      <c r="J35" s="1166"/>
      <c r="K35" s="1166"/>
      <c r="L35" s="817">
        <f t="shared" si="0"/>
        <v>0</v>
      </c>
    </row>
    <row r="36" spans="1:19">
      <c r="A36" s="770"/>
      <c r="B36" s="981" t="s">
        <v>2</v>
      </c>
      <c r="C36" s="937" t="s">
        <v>785</v>
      </c>
      <c r="F36" s="1165">
        <f t="shared" ref="F36:K36" si="5">SUM(F31:F35)</f>
        <v>0</v>
      </c>
      <c r="G36" s="1165">
        <f>SUM(G31:G35)</f>
        <v>0</v>
      </c>
      <c r="H36" s="1165">
        <f t="shared" si="5"/>
        <v>0</v>
      </c>
      <c r="I36" s="1165">
        <f t="shared" si="5"/>
        <v>0</v>
      </c>
      <c r="J36" s="1165">
        <f>SUM(J31:J35)</f>
        <v>0</v>
      </c>
      <c r="K36" s="1165">
        <f t="shared" si="5"/>
        <v>0</v>
      </c>
      <c r="L36" s="817">
        <f>SUM($G36:$K36)</f>
        <v>0</v>
      </c>
    </row>
    <row r="37" spans="1:19">
      <c r="A37" s="770" t="s">
        <v>797</v>
      </c>
      <c r="B37" s="770"/>
      <c r="C37" s="937" t="s">
        <v>785</v>
      </c>
      <c r="F37" s="1165">
        <f t="shared" ref="F37:K37" si="6">SUM(F36,F30,F25,F18,F11)</f>
        <v>0</v>
      </c>
      <c r="G37" s="1165">
        <f t="shared" si="6"/>
        <v>0</v>
      </c>
      <c r="H37" s="1165">
        <f>SUM(H36,H30,H25,H18,H11)</f>
        <v>0</v>
      </c>
      <c r="I37" s="1165">
        <f t="shared" si="6"/>
        <v>0</v>
      </c>
      <c r="J37" s="1165">
        <f>SUM(J36,J30,J25,J18,J11)</f>
        <v>0</v>
      </c>
      <c r="K37" s="1165">
        <f t="shared" si="6"/>
        <v>0</v>
      </c>
      <c r="L37" s="817">
        <f>SUM($G37:$K37)</f>
        <v>0</v>
      </c>
    </row>
    <row r="38" spans="1:19">
      <c r="F38" s="128"/>
      <c r="G38" s="128"/>
      <c r="H38" s="128"/>
      <c r="I38" s="128"/>
      <c r="J38" s="128"/>
      <c r="K38" s="128"/>
      <c r="L38" s="128"/>
    </row>
    <row r="39" spans="1:19">
      <c r="A39" s="770" t="s">
        <v>706</v>
      </c>
      <c r="B39" s="770"/>
      <c r="C39" s="937" t="s">
        <v>785</v>
      </c>
      <c r="F39" s="1166"/>
      <c r="G39" s="1166"/>
      <c r="H39" s="1166"/>
      <c r="I39" s="1166"/>
      <c r="J39" s="1166"/>
      <c r="K39" s="1166"/>
      <c r="L39" s="817">
        <f>SUM($G39:$K39)</f>
        <v>0</v>
      </c>
    </row>
    <row r="40" spans="1:19">
      <c r="A40" s="770" t="s">
        <v>798</v>
      </c>
      <c r="B40" s="260"/>
      <c r="C40" s="937" t="s">
        <v>785</v>
      </c>
      <c r="F40" s="1165">
        <f t="shared" ref="F40:K40" si="7">F37+F39</f>
        <v>0</v>
      </c>
      <c r="G40" s="1165">
        <f>G37+G39</f>
        <v>0</v>
      </c>
      <c r="H40" s="1165">
        <f t="shared" si="7"/>
        <v>0</v>
      </c>
      <c r="I40" s="1165">
        <f t="shared" si="7"/>
        <v>0</v>
      </c>
      <c r="J40" s="1165">
        <f>J37+J39</f>
        <v>0</v>
      </c>
      <c r="K40" s="1165">
        <f t="shared" si="7"/>
        <v>0</v>
      </c>
      <c r="L40" s="817">
        <f>SUM($G40:$K40)</f>
        <v>0</v>
      </c>
    </row>
    <row r="41" spans="1:19">
      <c r="S41" s="258"/>
    </row>
  </sheetData>
  <dataValidations count="1">
    <dataValidation type="whole" errorStyle="information" allowBlank="1" showErrorMessage="1" errorTitle="Integer" error="Please enter a positive integer" promptTitle="Integer" sqref="F40:K40">
      <formula1>0</formula1>
      <formula2>999999999999</formula2>
    </dataValidation>
  </dataValidations>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86.xml><?xml version="1.0" encoding="utf-8"?>
<worksheet xmlns="http://schemas.openxmlformats.org/spreadsheetml/2006/main" xmlns:r="http://schemas.openxmlformats.org/officeDocument/2006/relationships">
  <sheetPr>
    <tabColor rgb="FF669900"/>
    <pageSetUpPr fitToPage="1"/>
  </sheetPr>
  <dimension ref="A1:M114"/>
  <sheetViews>
    <sheetView zoomScale="70" zoomScaleNormal="70" zoomScaleSheetLayoutView="80" workbookViewId="0"/>
  </sheetViews>
  <sheetFormatPr defaultRowHeight="12.75"/>
  <cols>
    <col min="1" max="1" width="81.875" style="942" customWidth="1"/>
    <col min="2" max="2" width="18.75" style="1259" customWidth="1"/>
    <col min="3" max="3" width="3.875" style="942" customWidth="1"/>
    <col min="4" max="5" width="2.125" style="942" customWidth="1"/>
    <col min="6" max="12" width="7.375" style="942" customWidth="1"/>
    <col min="13" max="13" width="9.125" style="942" customWidth="1"/>
    <col min="14" max="16384" width="9" style="942"/>
  </cols>
  <sheetData>
    <row r="1" spans="1:13" s="939" customFormat="1" ht="15">
      <c r="A1" s="1022" t="s">
        <v>876</v>
      </c>
      <c r="B1" s="940"/>
      <c r="C1" s="938"/>
      <c r="D1" s="873"/>
      <c r="F1" s="788"/>
      <c r="H1" s="807"/>
      <c r="I1" s="128"/>
    </row>
    <row r="2" spans="1:13" s="939" customFormat="1" ht="15">
      <c r="A2" s="8" t="str">
        <f>Cover!D13</f>
        <v>[DNO]</v>
      </c>
      <c r="B2" s="1257"/>
      <c r="C2" s="940"/>
      <c r="D2" s="940"/>
    </row>
    <row r="3" spans="1:13" s="939" customFormat="1" ht="15">
      <c r="A3" s="8">
        <f>Cover!D15</f>
        <v>2012</v>
      </c>
      <c r="B3" s="940"/>
      <c r="C3" s="940"/>
      <c r="D3" s="940"/>
    </row>
    <row r="4" spans="1:13">
      <c r="A4" s="870"/>
      <c r="B4" s="1258"/>
      <c r="C4" s="941"/>
      <c r="D4" s="941"/>
      <c r="E4" s="941"/>
      <c r="F4" s="776">
        <v>2010</v>
      </c>
      <c r="G4" s="776">
        <v>2011</v>
      </c>
      <c r="H4" s="776">
        <v>2012</v>
      </c>
      <c r="I4" s="776">
        <v>2013</v>
      </c>
      <c r="J4" s="776">
        <v>2014</v>
      </c>
      <c r="K4" s="776">
        <v>2015</v>
      </c>
      <c r="L4" s="773" t="s">
        <v>2</v>
      </c>
    </row>
    <row r="5" spans="1:13">
      <c r="A5" s="938" t="s">
        <v>1135</v>
      </c>
      <c r="B5" s="1258"/>
      <c r="C5" s="941"/>
      <c r="D5" s="941"/>
      <c r="E5" s="941"/>
      <c r="F5" s="773" t="s">
        <v>0</v>
      </c>
      <c r="G5" s="773" t="s">
        <v>1</v>
      </c>
      <c r="H5" s="773"/>
      <c r="I5" s="773"/>
      <c r="J5" s="773"/>
      <c r="K5" s="773"/>
      <c r="L5" s="776" t="s">
        <v>1</v>
      </c>
    </row>
    <row r="6" spans="1:13">
      <c r="A6" s="943" t="s">
        <v>972</v>
      </c>
      <c r="C6" s="941"/>
      <c r="D6" s="941"/>
      <c r="E6" s="944"/>
      <c r="F6" s="1167"/>
      <c r="G6" s="1167"/>
      <c r="H6" s="1167"/>
      <c r="I6" s="1167"/>
      <c r="J6" s="1167"/>
      <c r="K6" s="1167"/>
      <c r="L6" s="631">
        <f>SUM($G6:$K6)</f>
        <v>0</v>
      </c>
    </row>
    <row r="7" spans="1:13">
      <c r="A7" s="943" t="s">
        <v>973</v>
      </c>
      <c r="C7" s="941"/>
      <c r="D7" s="941"/>
      <c r="E7" s="944"/>
      <c r="F7" s="1167"/>
      <c r="G7" s="1167"/>
      <c r="H7" s="1167"/>
      <c r="I7" s="1167"/>
      <c r="J7" s="1167"/>
      <c r="K7" s="1167"/>
      <c r="L7" s="631">
        <f>SUM($G7:$K7)</f>
        <v>0</v>
      </c>
    </row>
    <row r="8" spans="1:13">
      <c r="A8" s="943" t="s">
        <v>974</v>
      </c>
      <c r="C8" s="941"/>
      <c r="D8" s="941"/>
      <c r="E8" s="944"/>
      <c r="F8" s="1167"/>
      <c r="G8" s="1167"/>
      <c r="H8" s="1167"/>
      <c r="I8" s="1167"/>
      <c r="J8" s="1167"/>
      <c r="K8" s="1167"/>
      <c r="L8" s="631">
        <f>SUM($G8:$K8)</f>
        <v>0</v>
      </c>
    </row>
    <row r="9" spans="1:13">
      <c r="A9" s="943" t="s">
        <v>975</v>
      </c>
      <c r="C9" s="941"/>
      <c r="D9" s="941"/>
      <c r="E9" s="944"/>
      <c r="F9" s="1167"/>
      <c r="G9" s="1167"/>
      <c r="H9" s="1167"/>
      <c r="I9" s="1167"/>
      <c r="J9" s="1167"/>
      <c r="K9" s="1167"/>
      <c r="L9" s="631">
        <f>SUM($G9:$K9)</f>
        <v>0</v>
      </c>
    </row>
    <row r="10" spans="1:13">
      <c r="A10" s="943" t="s">
        <v>976</v>
      </c>
      <c r="C10" s="941"/>
      <c r="D10" s="941"/>
      <c r="E10" s="944"/>
      <c r="F10" s="1167"/>
      <c r="G10" s="1167"/>
      <c r="H10" s="1167"/>
      <c r="I10" s="1167"/>
      <c r="J10" s="1167"/>
      <c r="K10" s="1167"/>
      <c r="L10" s="631">
        <f>SUM($G10:$K10)</f>
        <v>0</v>
      </c>
    </row>
    <row r="11" spans="1:13" ht="15" customHeight="1">
      <c r="A11" s="1256"/>
      <c r="B11" s="940"/>
      <c r="C11" s="941"/>
      <c r="D11" s="941"/>
      <c r="E11" s="944"/>
      <c r="F11" s="1168"/>
      <c r="G11" s="1168"/>
      <c r="H11" s="1168"/>
      <c r="I11" s="1168"/>
      <c r="J11" s="1168"/>
      <c r="K11" s="1168"/>
      <c r="L11" s="1214"/>
    </row>
    <row r="12" spans="1:13">
      <c r="A12" s="1539" t="s">
        <v>1132</v>
      </c>
      <c r="B12" s="1258"/>
      <c r="C12" s="941"/>
      <c r="D12" s="941"/>
      <c r="E12" s="944"/>
      <c r="F12" s="1168"/>
      <c r="G12" s="1168"/>
      <c r="H12" s="1168"/>
      <c r="I12" s="1168"/>
      <c r="J12" s="1168"/>
      <c r="K12" s="1168"/>
      <c r="L12" s="1538"/>
      <c r="M12" s="944"/>
    </row>
    <row r="13" spans="1:13">
      <c r="A13" s="1254" t="s">
        <v>1133</v>
      </c>
      <c r="B13" s="1260" t="s">
        <v>799</v>
      </c>
      <c r="C13" s="871" t="s">
        <v>988</v>
      </c>
      <c r="D13" s="941"/>
      <c r="E13" s="944"/>
      <c r="F13" s="1167"/>
      <c r="G13" s="1167"/>
      <c r="H13" s="1167"/>
      <c r="I13" s="1167"/>
      <c r="J13" s="1167"/>
      <c r="K13" s="1167"/>
      <c r="L13" s="631">
        <f t="shared" ref="L13:L18" si="0">SUM($G13:$K13)</f>
        <v>0</v>
      </c>
    </row>
    <row r="14" spans="1:13">
      <c r="A14" s="1254" t="s">
        <v>1133</v>
      </c>
      <c r="B14" s="1255" t="s">
        <v>800</v>
      </c>
      <c r="C14" s="871" t="s">
        <v>988</v>
      </c>
      <c r="D14" s="941"/>
      <c r="E14" s="944"/>
      <c r="F14" s="1167"/>
      <c r="G14" s="1167"/>
      <c r="H14" s="1167"/>
      <c r="I14" s="1167"/>
      <c r="J14" s="1167"/>
      <c r="K14" s="1167"/>
      <c r="L14" s="631">
        <f>SUM($G14:$K14)</f>
        <v>0</v>
      </c>
    </row>
    <row r="15" spans="1:13">
      <c r="A15" s="1254" t="s">
        <v>1133</v>
      </c>
      <c r="B15" s="1255" t="s">
        <v>801</v>
      </c>
      <c r="C15" s="871" t="s">
        <v>988</v>
      </c>
      <c r="D15" s="941"/>
      <c r="E15" s="944"/>
      <c r="F15" s="1167"/>
      <c r="G15" s="1167"/>
      <c r="H15" s="1167"/>
      <c r="I15" s="1167"/>
      <c r="J15" s="1167"/>
      <c r="K15" s="1167"/>
      <c r="L15" s="631">
        <f t="shared" si="0"/>
        <v>0</v>
      </c>
    </row>
    <row r="16" spans="1:13">
      <c r="A16" s="1254" t="s">
        <v>1133</v>
      </c>
      <c r="B16" s="1255" t="s">
        <v>802</v>
      </c>
      <c r="C16" s="871" t="s">
        <v>988</v>
      </c>
      <c r="D16" s="941"/>
      <c r="E16" s="944"/>
      <c r="F16" s="1167"/>
      <c r="G16" s="1167"/>
      <c r="H16" s="1167"/>
      <c r="I16" s="1167"/>
      <c r="J16" s="1167"/>
      <c r="K16" s="1167"/>
      <c r="L16" s="631">
        <f t="shared" si="0"/>
        <v>0</v>
      </c>
    </row>
    <row r="17" spans="1:13">
      <c r="A17" s="1254" t="s">
        <v>1133</v>
      </c>
      <c r="B17" s="1255" t="s">
        <v>803</v>
      </c>
      <c r="C17" s="871" t="s">
        <v>988</v>
      </c>
      <c r="D17" s="941"/>
      <c r="E17" s="944"/>
      <c r="F17" s="1167"/>
      <c r="G17" s="1167"/>
      <c r="H17" s="1167"/>
      <c r="I17" s="1167"/>
      <c r="J17" s="1167"/>
      <c r="K17" s="1167"/>
      <c r="L17" s="631">
        <f t="shared" si="0"/>
        <v>0</v>
      </c>
    </row>
    <row r="18" spans="1:13">
      <c r="A18" s="1254" t="s">
        <v>1133</v>
      </c>
      <c r="B18" s="1261" t="s">
        <v>804</v>
      </c>
      <c r="C18" s="871" t="s">
        <v>988</v>
      </c>
      <c r="D18" s="941"/>
      <c r="E18" s="944"/>
      <c r="F18" s="1167"/>
      <c r="G18" s="1167"/>
      <c r="H18" s="1167"/>
      <c r="I18" s="1167"/>
      <c r="J18" s="1167"/>
      <c r="K18" s="1167"/>
      <c r="L18" s="631">
        <f t="shared" si="0"/>
        <v>0</v>
      </c>
    </row>
    <row r="19" spans="1:13">
      <c r="A19" s="1254" t="s">
        <v>1133</v>
      </c>
      <c r="B19" s="1261" t="s">
        <v>805</v>
      </c>
      <c r="C19" s="871" t="s">
        <v>988</v>
      </c>
      <c r="D19" s="941"/>
      <c r="E19" s="944"/>
      <c r="F19" s="1167"/>
      <c r="G19" s="1167"/>
      <c r="H19" s="1167"/>
      <c r="I19" s="1167"/>
      <c r="J19" s="1167"/>
      <c r="K19" s="1167"/>
      <c r="L19" s="631">
        <f>SUM($G19:$K19)</f>
        <v>0</v>
      </c>
    </row>
    <row r="20" spans="1:13" customFormat="1">
      <c r="A20" s="1035"/>
      <c r="B20" s="1259"/>
      <c r="C20" s="1035"/>
      <c r="L20" s="1035"/>
    </row>
    <row r="21" spans="1:13">
      <c r="A21" s="1539" t="s">
        <v>1252</v>
      </c>
      <c r="B21" s="1262"/>
      <c r="C21" s="941"/>
      <c r="D21" s="941"/>
      <c r="E21" s="944"/>
      <c r="F21" s="1169"/>
      <c r="G21" s="1169"/>
      <c r="H21" s="1169"/>
      <c r="I21" s="1169"/>
      <c r="J21" s="1169"/>
      <c r="K21" s="1169"/>
      <c r="L21" s="944"/>
      <c r="M21" s="944"/>
    </row>
    <row r="22" spans="1:13">
      <c r="A22" s="1255" t="s">
        <v>1134</v>
      </c>
      <c r="B22" s="1260" t="s">
        <v>799</v>
      </c>
      <c r="C22" s="871" t="s">
        <v>988</v>
      </c>
      <c r="D22" s="941"/>
      <c r="E22" s="944"/>
      <c r="F22" s="1167"/>
      <c r="G22" s="1167"/>
      <c r="H22" s="1167"/>
      <c r="I22" s="1167"/>
      <c r="J22" s="1167"/>
      <c r="K22" s="1167"/>
      <c r="L22" s="631">
        <f t="shared" ref="L22:L27" si="1">SUM($G22:$K22)</f>
        <v>0</v>
      </c>
    </row>
    <row r="23" spans="1:13">
      <c r="A23" s="1255" t="s">
        <v>1134</v>
      </c>
      <c r="B23" s="1255" t="s">
        <v>800</v>
      </c>
      <c r="C23" s="871" t="s">
        <v>988</v>
      </c>
      <c r="D23" s="941"/>
      <c r="E23" s="944"/>
      <c r="F23" s="1167"/>
      <c r="G23" s="1167"/>
      <c r="H23" s="1167"/>
      <c r="I23" s="1167"/>
      <c r="J23" s="1167"/>
      <c r="K23" s="1167"/>
      <c r="L23" s="631">
        <f>SUM($G23:$K23)</f>
        <v>0</v>
      </c>
    </row>
    <row r="24" spans="1:13">
      <c r="A24" s="1255" t="s">
        <v>1134</v>
      </c>
      <c r="B24" s="1255" t="s">
        <v>801</v>
      </c>
      <c r="C24" s="871" t="s">
        <v>988</v>
      </c>
      <c r="D24" s="941"/>
      <c r="E24" s="944"/>
      <c r="F24" s="1167"/>
      <c r="G24" s="1167"/>
      <c r="H24" s="1167"/>
      <c r="I24" s="1167"/>
      <c r="J24" s="1167"/>
      <c r="K24" s="1167"/>
      <c r="L24" s="631">
        <f t="shared" si="1"/>
        <v>0</v>
      </c>
    </row>
    <row r="25" spans="1:13">
      <c r="A25" s="1255" t="s">
        <v>1134</v>
      </c>
      <c r="B25" s="1255" t="s">
        <v>802</v>
      </c>
      <c r="C25" s="871" t="s">
        <v>988</v>
      </c>
      <c r="D25" s="941"/>
      <c r="E25" s="944"/>
      <c r="F25" s="1167"/>
      <c r="G25" s="1167"/>
      <c r="H25" s="1167"/>
      <c r="I25" s="1167"/>
      <c r="J25" s="1167"/>
      <c r="K25" s="1167"/>
      <c r="L25" s="631">
        <f t="shared" si="1"/>
        <v>0</v>
      </c>
    </row>
    <row r="26" spans="1:13">
      <c r="A26" s="1255" t="s">
        <v>1134</v>
      </c>
      <c r="B26" s="1255" t="s">
        <v>803</v>
      </c>
      <c r="C26" s="871" t="s">
        <v>988</v>
      </c>
      <c r="D26" s="941"/>
      <c r="E26" s="944"/>
      <c r="F26" s="1167"/>
      <c r="G26" s="1167"/>
      <c r="H26" s="1167"/>
      <c r="I26" s="1167"/>
      <c r="J26" s="1167"/>
      <c r="K26" s="1167"/>
      <c r="L26" s="631">
        <f t="shared" si="1"/>
        <v>0</v>
      </c>
    </row>
    <row r="27" spans="1:13">
      <c r="A27" s="1255" t="s">
        <v>1134</v>
      </c>
      <c r="B27" s="1261" t="s">
        <v>804</v>
      </c>
      <c r="C27" s="871" t="s">
        <v>988</v>
      </c>
      <c r="D27" s="941"/>
      <c r="E27" s="944"/>
      <c r="F27" s="1167"/>
      <c r="G27" s="1167"/>
      <c r="H27" s="1167"/>
      <c r="I27" s="1167"/>
      <c r="J27" s="1167"/>
      <c r="K27" s="1167"/>
      <c r="L27" s="631">
        <f t="shared" si="1"/>
        <v>0</v>
      </c>
    </row>
    <row r="28" spans="1:13">
      <c r="A28" s="1255" t="s">
        <v>1134</v>
      </c>
      <c r="B28" s="1261" t="s">
        <v>805</v>
      </c>
      <c r="C28" s="871" t="s">
        <v>988</v>
      </c>
      <c r="D28" s="941"/>
      <c r="E28" s="944"/>
      <c r="F28" s="1167"/>
      <c r="G28" s="1167"/>
      <c r="H28" s="1167"/>
      <c r="I28" s="1167"/>
      <c r="J28" s="1167"/>
      <c r="K28" s="1167"/>
      <c r="L28" s="631">
        <f>SUM($G28:$K28)</f>
        <v>0</v>
      </c>
    </row>
    <row r="29" spans="1:13">
      <c r="A29" s="945"/>
      <c r="B29" s="1263"/>
      <c r="C29" s="945"/>
      <c r="D29" s="945"/>
      <c r="E29" s="945"/>
      <c r="F29" s="945"/>
      <c r="G29" s="945"/>
      <c r="H29" s="945"/>
      <c r="I29" s="945"/>
      <c r="J29" s="945"/>
      <c r="K29" s="945"/>
      <c r="L29" s="945"/>
      <c r="M29" s="945"/>
    </row>
    <row r="30" spans="1:13">
      <c r="A30" s="945"/>
      <c r="B30" s="1263"/>
      <c r="C30" s="945"/>
      <c r="D30" s="945"/>
      <c r="E30" s="945"/>
      <c r="F30" s="945"/>
      <c r="G30" s="945"/>
      <c r="H30" s="945"/>
      <c r="I30" s="945"/>
      <c r="J30" s="945"/>
      <c r="K30" s="945"/>
      <c r="L30" s="945"/>
      <c r="M30" s="945"/>
    </row>
    <row r="31" spans="1:13">
      <c r="A31" s="945"/>
      <c r="B31" s="1263"/>
      <c r="C31" s="945"/>
      <c r="D31" s="945"/>
      <c r="E31" s="945"/>
      <c r="F31" s="945"/>
      <c r="G31" s="945"/>
      <c r="H31" s="945"/>
      <c r="I31" s="945"/>
      <c r="J31" s="945"/>
      <c r="K31" s="945"/>
      <c r="L31" s="945"/>
      <c r="M31" s="945"/>
    </row>
    <row r="32" spans="1:13">
      <c r="A32" s="945"/>
      <c r="B32" s="1263"/>
      <c r="C32" s="945"/>
      <c r="D32" s="945"/>
      <c r="E32" s="945"/>
      <c r="F32" s="945"/>
      <c r="G32" s="945"/>
      <c r="H32" s="945"/>
      <c r="I32" s="945"/>
      <c r="J32" s="945"/>
      <c r="K32" s="945"/>
      <c r="L32" s="945"/>
      <c r="M32" s="945"/>
    </row>
    <row r="33" spans="1:13">
      <c r="A33" s="945"/>
      <c r="B33" s="1263"/>
      <c r="C33" s="945"/>
      <c r="D33" s="945"/>
      <c r="E33" s="945"/>
      <c r="F33" s="945"/>
      <c r="G33" s="945"/>
      <c r="H33" s="945"/>
      <c r="I33" s="945"/>
      <c r="J33" s="945"/>
      <c r="K33" s="945"/>
      <c r="L33" s="945"/>
      <c r="M33" s="945"/>
    </row>
    <row r="34" spans="1:13">
      <c r="A34" s="945"/>
      <c r="B34" s="1263"/>
      <c r="C34" s="945"/>
      <c r="D34" s="945"/>
      <c r="E34" s="945"/>
      <c r="F34" s="945"/>
      <c r="G34" s="945"/>
      <c r="H34" s="945"/>
      <c r="I34" s="945"/>
      <c r="J34" s="945"/>
      <c r="K34" s="945"/>
      <c r="L34" s="945"/>
      <c r="M34" s="945"/>
    </row>
    <row r="35" spans="1:13">
      <c r="A35" s="945"/>
      <c r="B35" s="1263"/>
      <c r="C35" s="945"/>
      <c r="D35" s="945"/>
      <c r="E35" s="945"/>
      <c r="F35" s="945"/>
      <c r="G35" s="945"/>
      <c r="H35" s="945"/>
      <c r="I35" s="945"/>
      <c r="J35" s="945"/>
      <c r="K35" s="945"/>
      <c r="L35" s="945"/>
      <c r="M35" s="945"/>
    </row>
    <row r="36" spans="1:13">
      <c r="A36" s="945"/>
      <c r="B36" s="1263"/>
      <c r="C36" s="945"/>
      <c r="D36" s="945"/>
      <c r="E36" s="945"/>
      <c r="F36" s="945"/>
      <c r="G36" s="945"/>
      <c r="H36" s="945"/>
      <c r="I36" s="945"/>
      <c r="J36" s="945"/>
      <c r="K36" s="945"/>
      <c r="L36" s="945"/>
      <c r="M36" s="945"/>
    </row>
    <row r="37" spans="1:13">
      <c r="A37" s="945"/>
      <c r="B37" s="1263"/>
      <c r="C37" s="945"/>
      <c r="D37" s="945"/>
      <c r="E37" s="945"/>
      <c r="F37" s="945"/>
      <c r="G37" s="945"/>
      <c r="H37" s="945"/>
      <c r="I37" s="945"/>
      <c r="J37" s="945"/>
      <c r="K37" s="945"/>
      <c r="L37" s="945"/>
      <c r="M37" s="945"/>
    </row>
    <row r="38" spans="1:13">
      <c r="A38" s="945"/>
      <c r="B38" s="1263"/>
      <c r="C38" s="945"/>
      <c r="D38" s="945"/>
      <c r="E38" s="945"/>
      <c r="F38" s="945"/>
      <c r="G38" s="945"/>
      <c r="H38" s="945"/>
      <c r="I38" s="945"/>
      <c r="J38" s="945"/>
      <c r="K38" s="945"/>
      <c r="L38" s="945"/>
      <c r="M38" s="945"/>
    </row>
    <row r="39" spans="1:13">
      <c r="A39" s="945"/>
      <c r="B39" s="1263"/>
      <c r="C39" s="945"/>
      <c r="D39" s="945"/>
      <c r="E39" s="945"/>
      <c r="F39" s="945"/>
      <c r="G39" s="945"/>
      <c r="H39" s="945"/>
      <c r="I39" s="945"/>
      <c r="J39" s="945"/>
      <c r="K39" s="945"/>
      <c r="L39" s="945"/>
      <c r="M39" s="945"/>
    </row>
    <row r="40" spans="1:13">
      <c r="A40" s="945"/>
      <c r="B40" s="1263"/>
      <c r="C40" s="945"/>
      <c r="D40" s="945"/>
      <c r="E40" s="945"/>
      <c r="F40" s="945"/>
      <c r="G40" s="945"/>
      <c r="H40" s="945"/>
      <c r="I40" s="945"/>
      <c r="J40" s="945"/>
      <c r="K40" s="945"/>
      <c r="L40" s="945"/>
      <c r="M40" s="945"/>
    </row>
    <row r="41" spans="1:13">
      <c r="A41" s="945"/>
      <c r="B41" s="1263"/>
      <c r="C41" s="945"/>
      <c r="D41" s="945"/>
      <c r="E41" s="945"/>
      <c r="F41" s="945"/>
      <c r="G41" s="945"/>
      <c r="H41" s="945"/>
      <c r="I41" s="945"/>
      <c r="J41" s="945"/>
      <c r="K41" s="945"/>
      <c r="L41" s="945"/>
      <c r="M41" s="945"/>
    </row>
    <row r="42" spans="1:13">
      <c r="A42" s="945"/>
      <c r="B42" s="1263"/>
      <c r="C42" s="945"/>
      <c r="D42" s="945"/>
      <c r="E42" s="945"/>
      <c r="F42" s="945"/>
      <c r="G42" s="945"/>
      <c r="H42" s="945"/>
      <c r="I42" s="945"/>
      <c r="J42" s="945"/>
      <c r="K42" s="945"/>
      <c r="L42" s="945"/>
      <c r="M42" s="945"/>
    </row>
    <row r="43" spans="1:13">
      <c r="A43" s="945"/>
      <c r="B43" s="1263"/>
      <c r="C43" s="945"/>
      <c r="D43" s="945"/>
      <c r="E43" s="945"/>
      <c r="F43" s="945"/>
      <c r="G43" s="945"/>
      <c r="H43" s="945"/>
      <c r="I43" s="945"/>
      <c r="J43" s="945"/>
      <c r="K43" s="945"/>
      <c r="L43" s="945"/>
      <c r="M43" s="945"/>
    </row>
    <row r="44" spans="1:13">
      <c r="A44" s="945"/>
      <c r="B44" s="1263"/>
      <c r="C44" s="945"/>
      <c r="D44" s="945"/>
      <c r="E44" s="945"/>
      <c r="F44" s="945"/>
      <c r="G44" s="945"/>
      <c r="H44" s="945"/>
      <c r="I44" s="945"/>
      <c r="J44" s="945"/>
      <c r="K44" s="945"/>
      <c r="L44" s="945"/>
      <c r="M44" s="945"/>
    </row>
    <row r="45" spans="1:13">
      <c r="A45" s="945"/>
      <c r="B45" s="1263"/>
      <c r="C45" s="945"/>
      <c r="D45" s="945"/>
      <c r="E45" s="945"/>
      <c r="F45" s="945"/>
      <c r="G45" s="945"/>
      <c r="H45" s="945"/>
      <c r="I45" s="945"/>
      <c r="J45" s="945"/>
      <c r="K45" s="945"/>
      <c r="L45" s="945"/>
      <c r="M45" s="945"/>
    </row>
    <row r="46" spans="1:13">
      <c r="A46" s="945"/>
      <c r="B46" s="1263"/>
      <c r="C46" s="945"/>
      <c r="D46" s="945"/>
    </row>
    <row r="47" spans="1:13">
      <c r="A47" s="945"/>
      <c r="B47" s="1263"/>
      <c r="C47" s="945"/>
      <c r="D47" s="945"/>
    </row>
    <row r="48" spans="1:13">
      <c r="A48" s="945"/>
      <c r="B48" s="1263"/>
      <c r="C48" s="945"/>
      <c r="D48" s="945"/>
    </row>
    <row r="49" spans="1:11">
      <c r="A49" s="945"/>
      <c r="B49" s="1263"/>
      <c r="C49" s="945"/>
      <c r="D49" s="945"/>
    </row>
    <row r="50" spans="1:11">
      <c r="A50" s="945"/>
      <c r="B50" s="1263"/>
      <c r="C50" s="945"/>
      <c r="D50" s="945"/>
    </row>
    <row r="51" spans="1:11">
      <c r="A51" s="945"/>
      <c r="B51" s="1263"/>
      <c r="C51" s="945"/>
      <c r="D51" s="945"/>
    </row>
    <row r="52" spans="1:11">
      <c r="A52" s="945"/>
      <c r="B52" s="1263"/>
      <c r="C52" s="945"/>
      <c r="D52" s="945"/>
    </row>
    <row r="53" spans="1:11">
      <c r="A53" s="945"/>
      <c r="B53" s="1263"/>
      <c r="C53" s="945"/>
      <c r="D53" s="945"/>
    </row>
    <row r="54" spans="1:11">
      <c r="A54" s="945"/>
      <c r="B54" s="1263"/>
      <c r="C54" s="945"/>
      <c r="D54" s="945"/>
    </row>
    <row r="55" spans="1:11">
      <c r="A55" s="945"/>
      <c r="B55" s="1263"/>
      <c r="C55" s="945"/>
      <c r="D55" s="945"/>
    </row>
    <row r="56" spans="1:11">
      <c r="A56" s="945"/>
      <c r="B56" s="1263"/>
      <c r="C56" s="945"/>
      <c r="D56" s="945"/>
    </row>
    <row r="57" spans="1:11">
      <c r="A57" s="945"/>
      <c r="B57" s="1263"/>
      <c r="C57" s="945"/>
      <c r="D57" s="945"/>
    </row>
    <row r="58" spans="1:11">
      <c r="A58" s="945"/>
      <c r="B58" s="1263"/>
      <c r="C58" s="945"/>
      <c r="D58" s="945"/>
    </row>
    <row r="59" spans="1:11">
      <c r="A59" s="945"/>
      <c r="B59" s="1263"/>
      <c r="C59" s="945"/>
      <c r="D59" s="945"/>
    </row>
    <row r="60" spans="1:11">
      <c r="A60" s="945"/>
      <c r="B60" s="1263"/>
      <c r="C60" s="945"/>
      <c r="D60" s="945"/>
    </row>
    <row r="61" spans="1:11">
      <c r="A61" s="945"/>
      <c r="B61" s="1263"/>
      <c r="C61" s="945"/>
      <c r="D61" s="945"/>
    </row>
    <row r="62" spans="1:11">
      <c r="A62" s="941"/>
      <c r="B62" s="1258"/>
      <c r="C62" s="941"/>
      <c r="D62" s="941"/>
      <c r="E62" s="941"/>
      <c r="F62" s="946"/>
      <c r="G62" s="941"/>
      <c r="H62" s="941"/>
      <c r="I62" s="941"/>
      <c r="J62" s="941"/>
      <c r="K62" s="941"/>
    </row>
    <row r="63" spans="1:11">
      <c r="A63" s="941"/>
      <c r="B63" s="1258"/>
      <c r="C63" s="941"/>
      <c r="D63" s="941"/>
      <c r="E63" s="941"/>
      <c r="F63" s="946"/>
      <c r="G63" s="941"/>
      <c r="H63" s="941"/>
      <c r="I63" s="941"/>
      <c r="J63" s="941"/>
      <c r="K63" s="941"/>
    </row>
    <row r="104" spans="1:11">
      <c r="A104" s="945"/>
      <c r="B104" s="1263"/>
      <c r="C104" s="945"/>
      <c r="D104" s="945"/>
      <c r="E104" s="945"/>
      <c r="F104" s="945"/>
      <c r="G104" s="945"/>
      <c r="H104" s="945"/>
      <c r="I104" s="945"/>
      <c r="J104" s="945"/>
      <c r="K104" s="945"/>
    </row>
    <row r="105" spans="1:11">
      <c r="A105" s="945"/>
      <c r="B105" s="1263"/>
      <c r="C105" s="945"/>
      <c r="D105" s="945"/>
      <c r="E105" s="945"/>
      <c r="F105" s="945"/>
      <c r="G105" s="945"/>
      <c r="H105" s="945"/>
      <c r="I105" s="945"/>
      <c r="J105" s="945"/>
      <c r="K105" s="945"/>
    </row>
    <row r="106" spans="1:11">
      <c r="A106" s="945"/>
      <c r="B106" s="1263"/>
      <c r="C106" s="945"/>
      <c r="D106" s="945"/>
      <c r="E106" s="945"/>
      <c r="F106" s="945"/>
      <c r="G106" s="945"/>
      <c r="H106" s="945"/>
      <c r="I106" s="945"/>
      <c r="J106" s="945"/>
      <c r="K106" s="945"/>
    </row>
    <row r="107" spans="1:11">
      <c r="A107" s="945"/>
      <c r="B107" s="1263"/>
      <c r="C107" s="945"/>
      <c r="D107" s="945"/>
      <c r="E107" s="945"/>
      <c r="F107" s="945"/>
      <c r="G107" s="945"/>
      <c r="H107" s="945"/>
      <c r="I107" s="945"/>
      <c r="J107" s="945"/>
      <c r="K107" s="945"/>
    </row>
    <row r="108" spans="1:11">
      <c r="A108" s="945"/>
      <c r="B108" s="1263"/>
      <c r="C108" s="945"/>
      <c r="D108" s="945"/>
      <c r="E108" s="945"/>
      <c r="F108" s="945"/>
      <c r="G108" s="945"/>
      <c r="H108" s="945"/>
      <c r="I108" s="945"/>
      <c r="J108" s="945"/>
      <c r="K108" s="945"/>
    </row>
    <row r="109" spans="1:11">
      <c r="A109" s="945"/>
      <c r="B109" s="1263"/>
      <c r="C109" s="945"/>
      <c r="D109" s="945"/>
      <c r="E109" s="945"/>
      <c r="F109" s="945"/>
      <c r="G109" s="945"/>
      <c r="H109" s="945"/>
      <c r="I109" s="945"/>
      <c r="J109" s="945"/>
      <c r="K109" s="945"/>
    </row>
    <row r="110" spans="1:11">
      <c r="A110" s="945"/>
      <c r="B110" s="1263"/>
      <c r="C110" s="945"/>
      <c r="D110" s="945"/>
      <c r="E110" s="945"/>
      <c r="F110" s="945"/>
      <c r="G110" s="945"/>
      <c r="H110" s="945"/>
      <c r="I110" s="945"/>
      <c r="J110" s="945"/>
      <c r="K110" s="945"/>
    </row>
    <row r="111" spans="1:11">
      <c r="A111" s="945"/>
      <c r="B111" s="1263"/>
      <c r="C111" s="945"/>
      <c r="D111" s="945"/>
      <c r="E111" s="945"/>
      <c r="F111" s="945"/>
      <c r="G111" s="945"/>
      <c r="H111" s="945"/>
      <c r="I111" s="945"/>
      <c r="J111" s="945"/>
      <c r="K111" s="945"/>
    </row>
    <row r="112" spans="1:11">
      <c r="A112" s="945"/>
      <c r="B112" s="1263"/>
      <c r="C112" s="945"/>
      <c r="D112" s="945"/>
      <c r="E112" s="945"/>
      <c r="F112" s="945"/>
      <c r="G112" s="945"/>
      <c r="H112" s="945"/>
      <c r="I112" s="945"/>
      <c r="J112" s="945"/>
      <c r="K112" s="945"/>
    </row>
    <row r="113" spans="1:11">
      <c r="A113" s="945"/>
      <c r="B113" s="1263"/>
      <c r="C113" s="945"/>
      <c r="D113" s="945"/>
      <c r="E113" s="945"/>
      <c r="F113" s="945"/>
      <c r="G113" s="945"/>
      <c r="H113" s="945"/>
      <c r="I113" s="945"/>
      <c r="J113" s="945"/>
      <c r="K113" s="945"/>
    </row>
    <row r="114" spans="1:11">
      <c r="A114" s="945"/>
      <c r="B114" s="1263"/>
      <c r="C114" s="945"/>
      <c r="D114" s="945"/>
      <c r="E114" s="945"/>
      <c r="F114" s="945"/>
      <c r="G114" s="945"/>
      <c r="H114" s="945"/>
      <c r="I114" s="945"/>
      <c r="J114" s="945"/>
      <c r="K114" s="945"/>
    </row>
  </sheetData>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87.xml><?xml version="1.0" encoding="utf-8"?>
<worksheet xmlns="http://schemas.openxmlformats.org/spreadsheetml/2006/main" xmlns:r="http://schemas.openxmlformats.org/officeDocument/2006/relationships">
  <sheetPr>
    <tabColor rgb="FF669900"/>
    <pageSetUpPr fitToPage="1"/>
  </sheetPr>
  <dimension ref="A1:L36"/>
  <sheetViews>
    <sheetView zoomScale="70" zoomScaleNormal="70" zoomScaleSheetLayoutView="80" workbookViewId="0"/>
  </sheetViews>
  <sheetFormatPr defaultRowHeight="12.75"/>
  <cols>
    <col min="1" max="1" width="7.375" style="128" customWidth="1"/>
    <col min="2" max="2" width="35.375" style="128" customWidth="1"/>
    <col min="3" max="3" width="17.75" style="128" bestFit="1" customWidth="1"/>
    <col min="4" max="4" width="1.75" style="128" customWidth="1"/>
    <col min="5" max="5" width="1.375" style="128" customWidth="1"/>
    <col min="6" max="12" width="7.375" style="128" customWidth="1"/>
    <col min="13" max="16384" width="9" style="128"/>
  </cols>
  <sheetData>
    <row r="1" spans="1:12" ht="15">
      <c r="A1" s="1020" t="s">
        <v>874</v>
      </c>
      <c r="D1" s="873"/>
      <c r="L1" s="65"/>
    </row>
    <row r="2" spans="1:12" ht="15">
      <c r="A2" s="8" t="str">
        <f>Cover!D13</f>
        <v>[DNO]</v>
      </c>
      <c r="L2" s="65"/>
    </row>
    <row r="3" spans="1:12" ht="15">
      <c r="A3" s="8">
        <f>Cover!D15</f>
        <v>2012</v>
      </c>
      <c r="B3" s="65"/>
      <c r="C3" s="65"/>
      <c r="F3" s="1036" t="s">
        <v>806</v>
      </c>
      <c r="G3" s="65"/>
      <c r="H3" s="65"/>
      <c r="I3" s="65"/>
      <c r="J3" s="65"/>
      <c r="K3" s="65"/>
    </row>
    <row r="4" spans="1:12" ht="12.75" customHeight="1">
      <c r="A4" s="1540"/>
      <c r="B4" s="858"/>
      <c r="C4" s="858"/>
      <c r="D4" s="65"/>
      <c r="F4" s="776">
        <v>2010</v>
      </c>
      <c r="G4" s="776">
        <v>2011</v>
      </c>
      <c r="H4" s="776">
        <v>2012</v>
      </c>
      <c r="I4" s="776">
        <v>2013</v>
      </c>
      <c r="J4" s="776">
        <v>2014</v>
      </c>
      <c r="K4" s="776">
        <v>2015</v>
      </c>
      <c r="L4" s="791" t="s">
        <v>2</v>
      </c>
    </row>
    <row r="5" spans="1:12" ht="12.75" customHeight="1">
      <c r="A5" s="260" t="s">
        <v>807</v>
      </c>
      <c r="B5" s="260" t="s">
        <v>808</v>
      </c>
      <c r="C5" s="244" t="s">
        <v>809</v>
      </c>
      <c r="F5" s="773" t="s">
        <v>0</v>
      </c>
      <c r="G5" s="773" t="s">
        <v>1</v>
      </c>
      <c r="H5" s="773"/>
      <c r="I5" s="773"/>
      <c r="J5" s="773"/>
      <c r="K5" s="773"/>
      <c r="L5" s="777" t="s">
        <v>1</v>
      </c>
    </row>
    <row r="6" spans="1:12" ht="12.75" customHeight="1">
      <c r="A6" s="260">
        <v>1</v>
      </c>
      <c r="B6" s="947"/>
      <c r="C6" s="947"/>
      <c r="F6" s="1170"/>
      <c r="G6" s="1170"/>
      <c r="H6" s="1170"/>
      <c r="I6" s="1170"/>
      <c r="J6" s="1170"/>
      <c r="K6" s="1170"/>
      <c r="L6" s="631">
        <f>SUM($G6:$K6)</f>
        <v>0</v>
      </c>
    </row>
    <row r="7" spans="1:12" ht="12.75" customHeight="1">
      <c r="A7" s="260">
        <v>2</v>
      </c>
      <c r="B7" s="947"/>
      <c r="C7" s="947"/>
      <c r="F7" s="1170"/>
      <c r="G7" s="1170"/>
      <c r="H7" s="1170"/>
      <c r="I7" s="1170"/>
      <c r="J7" s="1170"/>
      <c r="K7" s="1170"/>
      <c r="L7" s="631">
        <f>SUM($G7:$K7)</f>
        <v>0</v>
      </c>
    </row>
    <row r="8" spans="1:12" ht="12.75" customHeight="1">
      <c r="A8" s="260">
        <v>3</v>
      </c>
      <c r="B8" s="947"/>
      <c r="C8" s="947"/>
      <c r="F8" s="1170"/>
      <c r="G8" s="1170"/>
      <c r="H8" s="1170"/>
      <c r="I8" s="1170"/>
      <c r="J8" s="1170"/>
      <c r="K8" s="1170"/>
      <c r="L8" s="631">
        <f t="shared" ref="L8:L32" si="0">SUM($G8:$K8)</f>
        <v>0</v>
      </c>
    </row>
    <row r="9" spans="1:12" ht="12.75" customHeight="1">
      <c r="A9" s="260">
        <v>4</v>
      </c>
      <c r="B9" s="947"/>
      <c r="C9" s="947"/>
      <c r="F9" s="1170"/>
      <c r="G9" s="1170"/>
      <c r="H9" s="1170"/>
      <c r="I9" s="1170"/>
      <c r="J9" s="1170"/>
      <c r="K9" s="1170"/>
      <c r="L9" s="631">
        <f t="shared" si="0"/>
        <v>0</v>
      </c>
    </row>
    <row r="10" spans="1:12" ht="12.75" customHeight="1">
      <c r="A10" s="260">
        <v>5</v>
      </c>
      <c r="B10" s="947"/>
      <c r="C10" s="947"/>
      <c r="F10" s="1170"/>
      <c r="G10" s="1170"/>
      <c r="H10" s="1170"/>
      <c r="I10" s="1170"/>
      <c r="J10" s="1170"/>
      <c r="K10" s="1170"/>
      <c r="L10" s="631">
        <f t="shared" si="0"/>
        <v>0</v>
      </c>
    </row>
    <row r="11" spans="1:12" ht="12.75" customHeight="1">
      <c r="A11" s="260">
        <v>6</v>
      </c>
      <c r="B11" s="947"/>
      <c r="C11" s="947"/>
      <c r="F11" s="1170"/>
      <c r="G11" s="1170"/>
      <c r="H11" s="1170"/>
      <c r="I11" s="1170"/>
      <c r="J11" s="1170"/>
      <c r="K11" s="1170"/>
      <c r="L11" s="631">
        <f t="shared" si="0"/>
        <v>0</v>
      </c>
    </row>
    <row r="12" spans="1:12" ht="12.75" customHeight="1">
      <c r="A12" s="260">
        <v>7</v>
      </c>
      <c r="B12" s="947"/>
      <c r="C12" s="947"/>
      <c r="F12" s="1170"/>
      <c r="G12" s="1170"/>
      <c r="H12" s="1170"/>
      <c r="I12" s="1170"/>
      <c r="J12" s="1170"/>
      <c r="K12" s="1170"/>
      <c r="L12" s="631">
        <f t="shared" si="0"/>
        <v>0</v>
      </c>
    </row>
    <row r="13" spans="1:12" ht="12.75" customHeight="1">
      <c r="A13" s="260">
        <v>8</v>
      </c>
      <c r="B13" s="947"/>
      <c r="C13" s="947"/>
      <c r="F13" s="1170"/>
      <c r="G13" s="1170"/>
      <c r="H13" s="1170"/>
      <c r="I13" s="1170"/>
      <c r="J13" s="1170"/>
      <c r="K13" s="1170"/>
      <c r="L13" s="631">
        <f t="shared" si="0"/>
        <v>0</v>
      </c>
    </row>
    <row r="14" spans="1:12" ht="12.75" customHeight="1">
      <c r="A14" s="260">
        <v>9</v>
      </c>
      <c r="B14" s="947"/>
      <c r="C14" s="947"/>
      <c r="F14" s="1170"/>
      <c r="G14" s="1170"/>
      <c r="H14" s="1170"/>
      <c r="I14" s="1170"/>
      <c r="J14" s="1170"/>
      <c r="K14" s="1170"/>
      <c r="L14" s="631">
        <f t="shared" si="0"/>
        <v>0</v>
      </c>
    </row>
    <row r="15" spans="1:12" ht="12.75" customHeight="1">
      <c r="A15" s="260">
        <v>10</v>
      </c>
      <c r="B15" s="947"/>
      <c r="C15" s="947"/>
      <c r="F15" s="1170"/>
      <c r="G15" s="1170"/>
      <c r="H15" s="1170"/>
      <c r="I15" s="1170"/>
      <c r="J15" s="1170"/>
      <c r="K15" s="1170"/>
      <c r="L15" s="631">
        <f t="shared" si="0"/>
        <v>0</v>
      </c>
    </row>
    <row r="16" spans="1:12" ht="12.75" customHeight="1">
      <c r="A16" s="260">
        <v>11</v>
      </c>
      <c r="B16" s="947"/>
      <c r="C16" s="947"/>
      <c r="F16" s="1170"/>
      <c r="G16" s="1170"/>
      <c r="H16" s="1170"/>
      <c r="I16" s="1170"/>
      <c r="J16" s="1170"/>
      <c r="K16" s="1170"/>
      <c r="L16" s="631">
        <f>SUM($G16:$K16)</f>
        <v>0</v>
      </c>
    </row>
    <row r="17" spans="1:12" ht="12.75" customHeight="1">
      <c r="A17" s="260">
        <v>12</v>
      </c>
      <c r="B17" s="947"/>
      <c r="C17" s="947"/>
      <c r="F17" s="1170"/>
      <c r="G17" s="1170"/>
      <c r="H17" s="1170"/>
      <c r="I17" s="1170"/>
      <c r="J17" s="1170"/>
      <c r="K17" s="1170"/>
      <c r="L17" s="631">
        <f t="shared" si="0"/>
        <v>0</v>
      </c>
    </row>
    <row r="18" spans="1:12" ht="12.75" customHeight="1">
      <c r="A18" s="260">
        <v>13</v>
      </c>
      <c r="B18" s="947"/>
      <c r="C18" s="947"/>
      <c r="F18" s="1170"/>
      <c r="G18" s="1170"/>
      <c r="H18" s="1170"/>
      <c r="I18" s="1170"/>
      <c r="J18" s="1170"/>
      <c r="K18" s="1170"/>
      <c r="L18" s="631">
        <f t="shared" si="0"/>
        <v>0</v>
      </c>
    </row>
    <row r="19" spans="1:12" ht="12.75" customHeight="1">
      <c r="A19" s="260">
        <v>14</v>
      </c>
      <c r="B19" s="947"/>
      <c r="C19" s="947"/>
      <c r="F19" s="1170"/>
      <c r="G19" s="1170"/>
      <c r="H19" s="1170"/>
      <c r="I19" s="1170"/>
      <c r="J19" s="1170"/>
      <c r="K19" s="1170"/>
      <c r="L19" s="631">
        <f t="shared" si="0"/>
        <v>0</v>
      </c>
    </row>
    <row r="20" spans="1:12" ht="12.75" customHeight="1">
      <c r="A20" s="260">
        <v>15</v>
      </c>
      <c r="B20" s="947"/>
      <c r="C20" s="947"/>
      <c r="F20" s="1170"/>
      <c r="G20" s="1170"/>
      <c r="H20" s="1170"/>
      <c r="I20" s="1170"/>
      <c r="J20" s="1170"/>
      <c r="K20" s="1170"/>
      <c r="L20" s="631">
        <f t="shared" si="0"/>
        <v>0</v>
      </c>
    </row>
    <row r="21" spans="1:12" ht="12.75" customHeight="1">
      <c r="A21" s="260">
        <v>16</v>
      </c>
      <c r="B21" s="947"/>
      <c r="C21" s="947"/>
      <c r="F21" s="1170"/>
      <c r="G21" s="1170"/>
      <c r="H21" s="1170"/>
      <c r="I21" s="1170"/>
      <c r="J21" s="1170"/>
      <c r="K21" s="1170"/>
      <c r="L21" s="631">
        <f t="shared" si="0"/>
        <v>0</v>
      </c>
    </row>
    <row r="22" spans="1:12" ht="12.75" customHeight="1">
      <c r="A22" s="260">
        <v>17</v>
      </c>
      <c r="B22" s="947"/>
      <c r="C22" s="947"/>
      <c r="F22" s="1170"/>
      <c r="G22" s="1170"/>
      <c r="H22" s="1170"/>
      <c r="I22" s="1170"/>
      <c r="J22" s="1170"/>
      <c r="K22" s="1170"/>
      <c r="L22" s="631">
        <f t="shared" si="0"/>
        <v>0</v>
      </c>
    </row>
    <row r="23" spans="1:12" ht="12.75" customHeight="1">
      <c r="A23" s="260">
        <v>18</v>
      </c>
      <c r="B23" s="947"/>
      <c r="C23" s="947"/>
      <c r="F23" s="1170"/>
      <c r="G23" s="1170"/>
      <c r="H23" s="1170"/>
      <c r="I23" s="1170"/>
      <c r="J23" s="1170"/>
      <c r="K23" s="1170"/>
      <c r="L23" s="631">
        <f>SUM($G23:$K23)</f>
        <v>0</v>
      </c>
    </row>
    <row r="24" spans="1:12" ht="12.75" customHeight="1">
      <c r="A24" s="260">
        <v>19</v>
      </c>
      <c r="B24" s="947"/>
      <c r="C24" s="947"/>
      <c r="F24" s="1170"/>
      <c r="G24" s="1170"/>
      <c r="H24" s="1170"/>
      <c r="I24" s="1170"/>
      <c r="J24" s="1170"/>
      <c r="K24" s="1170"/>
      <c r="L24" s="631">
        <f t="shared" si="0"/>
        <v>0</v>
      </c>
    </row>
    <row r="25" spans="1:12" ht="12.75" customHeight="1">
      <c r="A25" s="260">
        <v>20</v>
      </c>
      <c r="B25" s="947"/>
      <c r="C25" s="947"/>
      <c r="F25" s="1170"/>
      <c r="G25" s="1170"/>
      <c r="H25" s="1170"/>
      <c r="I25" s="1170"/>
      <c r="J25" s="1170"/>
      <c r="K25" s="1170"/>
      <c r="L25" s="631">
        <f t="shared" si="0"/>
        <v>0</v>
      </c>
    </row>
    <row r="26" spans="1:12" ht="12.75" customHeight="1">
      <c r="A26" s="260">
        <v>21</v>
      </c>
      <c r="B26" s="947"/>
      <c r="C26" s="947"/>
      <c r="F26" s="1170"/>
      <c r="G26" s="1170"/>
      <c r="H26" s="1170"/>
      <c r="I26" s="1170"/>
      <c r="J26" s="1170"/>
      <c r="K26" s="1170"/>
      <c r="L26" s="631">
        <f t="shared" si="0"/>
        <v>0</v>
      </c>
    </row>
    <row r="27" spans="1:12" ht="12.75" customHeight="1">
      <c r="A27" s="260">
        <v>22</v>
      </c>
      <c r="B27" s="947"/>
      <c r="C27" s="947"/>
      <c r="F27" s="1170"/>
      <c r="G27" s="1170"/>
      <c r="H27" s="1170"/>
      <c r="I27" s="1170"/>
      <c r="J27" s="1170"/>
      <c r="K27" s="1170"/>
      <c r="L27" s="631">
        <f t="shared" si="0"/>
        <v>0</v>
      </c>
    </row>
    <row r="28" spans="1:12" ht="12.75" customHeight="1">
      <c r="A28" s="260">
        <v>23</v>
      </c>
      <c r="B28" s="947"/>
      <c r="C28" s="947"/>
      <c r="F28" s="1170"/>
      <c r="G28" s="1170"/>
      <c r="H28" s="1170"/>
      <c r="I28" s="1170"/>
      <c r="J28" s="1170"/>
      <c r="K28" s="1170"/>
      <c r="L28" s="631">
        <f t="shared" si="0"/>
        <v>0</v>
      </c>
    </row>
    <row r="29" spans="1:12" ht="12.75" customHeight="1">
      <c r="A29" s="260">
        <v>24</v>
      </c>
      <c r="B29" s="947"/>
      <c r="C29" s="947"/>
      <c r="F29" s="1170"/>
      <c r="G29" s="1170"/>
      <c r="H29" s="1170"/>
      <c r="I29" s="1170"/>
      <c r="J29" s="1170"/>
      <c r="K29" s="1170"/>
      <c r="L29" s="631">
        <f t="shared" si="0"/>
        <v>0</v>
      </c>
    </row>
    <row r="30" spans="1:12" ht="12.75" customHeight="1">
      <c r="A30" s="260">
        <v>25</v>
      </c>
      <c r="B30" s="947"/>
      <c r="C30" s="947"/>
      <c r="F30" s="1170"/>
      <c r="G30" s="1170"/>
      <c r="H30" s="1170"/>
      <c r="I30" s="1170"/>
      <c r="J30" s="1170"/>
      <c r="K30" s="1170"/>
      <c r="L30" s="631">
        <f t="shared" si="0"/>
        <v>0</v>
      </c>
    </row>
    <row r="31" spans="1:12" ht="12.75" customHeight="1">
      <c r="A31" s="260">
        <v>26</v>
      </c>
      <c r="B31" s="947"/>
      <c r="C31" s="947"/>
      <c r="F31" s="1170"/>
      <c r="G31" s="1170"/>
      <c r="H31" s="1170"/>
      <c r="I31" s="1170"/>
      <c r="J31" s="1170"/>
      <c r="K31" s="1170"/>
      <c r="L31" s="631">
        <f t="shared" si="0"/>
        <v>0</v>
      </c>
    </row>
    <row r="32" spans="1:12" ht="12.75" customHeight="1">
      <c r="A32" s="260">
        <v>27</v>
      </c>
      <c r="B32" s="947"/>
      <c r="C32" s="947"/>
      <c r="F32" s="1170"/>
      <c r="G32" s="1170"/>
      <c r="H32" s="1170"/>
      <c r="I32" s="1170"/>
      <c r="J32" s="1170"/>
      <c r="K32" s="1170"/>
      <c r="L32" s="631">
        <f t="shared" si="0"/>
        <v>0</v>
      </c>
    </row>
    <row r="33" spans="1:12" ht="12.75" customHeight="1">
      <c r="A33" s="260">
        <v>28</v>
      </c>
      <c r="B33" s="947"/>
      <c r="C33" s="947"/>
      <c r="F33" s="1170"/>
      <c r="G33" s="1170"/>
      <c r="H33" s="1170"/>
      <c r="I33" s="1170"/>
      <c r="J33" s="1170"/>
      <c r="K33" s="1170"/>
      <c r="L33" s="631">
        <f>SUM($G33:$K33)</f>
        <v>0</v>
      </c>
    </row>
    <row r="34" spans="1:12">
      <c r="L34" s="65"/>
    </row>
    <row r="35" spans="1:12">
      <c r="L35" s="65"/>
    </row>
    <row r="36" spans="1:12">
      <c r="L36" s="65"/>
    </row>
  </sheetData>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88.xml><?xml version="1.0" encoding="utf-8"?>
<worksheet xmlns="http://schemas.openxmlformats.org/spreadsheetml/2006/main" xmlns:r="http://schemas.openxmlformats.org/officeDocument/2006/relationships">
  <sheetPr>
    <tabColor rgb="FF669900"/>
    <pageSetUpPr fitToPage="1"/>
  </sheetPr>
  <dimension ref="A1:L22"/>
  <sheetViews>
    <sheetView zoomScale="70" zoomScaleNormal="70" zoomScaleSheetLayoutView="80" workbookViewId="0"/>
  </sheetViews>
  <sheetFormatPr defaultRowHeight="12.75"/>
  <cols>
    <col min="1" max="1" width="28.25" style="128" customWidth="1"/>
    <col min="2" max="2" width="32.125" style="128" bestFit="1" customWidth="1"/>
    <col min="3" max="5" width="2.125" style="128" customWidth="1"/>
    <col min="6" max="12" width="7.375" style="128" customWidth="1"/>
    <col min="13" max="16384" width="9" style="128"/>
  </cols>
  <sheetData>
    <row r="1" spans="1:12" ht="15">
      <c r="A1" s="1020" t="s">
        <v>1048</v>
      </c>
      <c r="D1" s="948"/>
    </row>
    <row r="2" spans="1:12" ht="15">
      <c r="A2" s="8" t="str">
        <f>Cover!D13</f>
        <v>[DNO]</v>
      </c>
    </row>
    <row r="3" spans="1:12" ht="15">
      <c r="A3" s="8">
        <f>Cover!D15</f>
        <v>2012</v>
      </c>
      <c r="B3" s="949"/>
      <c r="C3" s="950"/>
      <c r="D3" s="950"/>
      <c r="E3" s="950"/>
      <c r="F3" s="951"/>
    </row>
    <row r="4" spans="1:12">
      <c r="A4" s="870"/>
      <c r="B4" s="870"/>
      <c r="C4" s="952"/>
      <c r="D4" s="953"/>
      <c r="E4" s="952"/>
      <c r="F4" s="776">
        <v>2010</v>
      </c>
      <c r="G4" s="776">
        <v>2011</v>
      </c>
      <c r="H4" s="776">
        <v>2012</v>
      </c>
      <c r="I4" s="776">
        <v>2013</v>
      </c>
      <c r="J4" s="776">
        <v>2014</v>
      </c>
      <c r="K4" s="776">
        <v>2015</v>
      </c>
      <c r="L4" s="791" t="s">
        <v>2</v>
      </c>
    </row>
    <row r="5" spans="1:12">
      <c r="A5" s="954"/>
      <c r="B5" s="954"/>
      <c r="C5" s="952"/>
      <c r="D5" s="955"/>
      <c r="E5" s="952"/>
      <c r="F5" s="773" t="s">
        <v>0</v>
      </c>
      <c r="G5" s="773" t="s">
        <v>1</v>
      </c>
      <c r="H5" s="773"/>
      <c r="I5" s="773"/>
      <c r="J5" s="773"/>
      <c r="K5" s="773"/>
      <c r="L5" s="777" t="s">
        <v>1</v>
      </c>
    </row>
    <row r="6" spans="1:12">
      <c r="A6" s="956" t="s">
        <v>962</v>
      </c>
      <c r="B6" s="957" t="s">
        <v>963</v>
      </c>
      <c r="C6" s="952"/>
      <c r="D6" s="958"/>
      <c r="E6" s="952"/>
      <c r="F6" s="828"/>
      <c r="G6" s="828"/>
      <c r="H6" s="828"/>
      <c r="I6" s="828"/>
      <c r="J6" s="828"/>
      <c r="K6" s="828"/>
      <c r="L6" s="817">
        <f>SUM($G6:$K6)</f>
        <v>0</v>
      </c>
    </row>
    <row r="7" spans="1:12">
      <c r="A7" s="956" t="s">
        <v>962</v>
      </c>
      <c r="B7" s="957" t="s">
        <v>964</v>
      </c>
      <c r="C7" s="952"/>
      <c r="D7" s="958"/>
      <c r="E7" s="952"/>
      <c r="F7" s="828"/>
      <c r="G7" s="828"/>
      <c r="H7" s="828"/>
      <c r="I7" s="828"/>
      <c r="J7" s="828"/>
      <c r="K7" s="828"/>
      <c r="L7" s="817">
        <f t="shared" ref="L7:L12" si="0">SUM($G7:$K7)</f>
        <v>0</v>
      </c>
    </row>
    <row r="8" spans="1:12">
      <c r="A8" s="956" t="s">
        <v>962</v>
      </c>
      <c r="B8" s="957" t="s">
        <v>969</v>
      </c>
      <c r="C8" s="952"/>
      <c r="D8" s="958"/>
      <c r="E8" s="952"/>
      <c r="F8" s="828"/>
      <c r="G8" s="828"/>
      <c r="H8" s="828"/>
      <c r="I8" s="828"/>
      <c r="J8" s="828"/>
      <c r="K8" s="828"/>
      <c r="L8" s="817">
        <f t="shared" si="0"/>
        <v>0</v>
      </c>
    </row>
    <row r="9" spans="1:12">
      <c r="A9" s="956" t="s">
        <v>962</v>
      </c>
      <c r="B9" s="957" t="s">
        <v>965</v>
      </c>
      <c r="C9" s="952"/>
      <c r="D9" s="958"/>
      <c r="E9" s="952"/>
      <c r="F9" s="828"/>
      <c r="G9" s="828"/>
      <c r="H9" s="828"/>
      <c r="I9" s="828"/>
      <c r="J9" s="828"/>
      <c r="K9" s="828"/>
      <c r="L9" s="817">
        <f t="shared" si="0"/>
        <v>0</v>
      </c>
    </row>
    <row r="10" spans="1:12">
      <c r="A10" s="956" t="s">
        <v>962</v>
      </c>
      <c r="B10" s="957" t="s">
        <v>966</v>
      </c>
      <c r="C10" s="952"/>
      <c r="D10" s="958"/>
      <c r="E10" s="952"/>
      <c r="F10" s="828"/>
      <c r="G10" s="828"/>
      <c r="H10" s="828"/>
      <c r="I10" s="828"/>
      <c r="J10" s="828"/>
      <c r="K10" s="828"/>
      <c r="L10" s="817">
        <f>SUM($G10:$K10)</f>
        <v>0</v>
      </c>
    </row>
    <row r="11" spans="1:12">
      <c r="A11" s="956" t="s">
        <v>962</v>
      </c>
      <c r="B11" s="957" t="s">
        <v>1120</v>
      </c>
      <c r="C11" s="952"/>
      <c r="D11" s="958"/>
      <c r="E11" s="952"/>
      <c r="F11" s="828"/>
      <c r="G11" s="828"/>
      <c r="H11" s="828"/>
      <c r="I11" s="828"/>
      <c r="J11" s="828"/>
      <c r="K11" s="828"/>
      <c r="L11" s="817">
        <f t="shared" si="0"/>
        <v>0</v>
      </c>
    </row>
    <row r="12" spans="1:12">
      <c r="A12" s="956" t="s">
        <v>962</v>
      </c>
      <c r="B12" s="828"/>
      <c r="C12" s="952"/>
      <c r="D12" s="958"/>
      <c r="E12" s="952"/>
      <c r="F12" s="828"/>
      <c r="G12" s="828"/>
      <c r="H12" s="828"/>
      <c r="I12" s="828"/>
      <c r="J12" s="828"/>
      <c r="K12" s="828"/>
      <c r="L12" s="817">
        <f t="shared" si="0"/>
        <v>0</v>
      </c>
    </row>
    <row r="13" spans="1:12">
      <c r="A13" s="956" t="s">
        <v>962</v>
      </c>
      <c r="B13" s="770" t="s">
        <v>2</v>
      </c>
      <c r="C13" s="959"/>
      <c r="D13" s="960"/>
      <c r="E13" s="959"/>
      <c r="F13" s="1165">
        <f>SUM(F6:F12)</f>
        <v>0</v>
      </c>
      <c r="G13" s="1165">
        <f t="shared" ref="G13:J13" si="1">SUM(G6:G12)</f>
        <v>0</v>
      </c>
      <c r="H13" s="1165">
        <f t="shared" si="1"/>
        <v>0</v>
      </c>
      <c r="I13" s="1165">
        <f>SUM(I6:I12)</f>
        <v>0</v>
      </c>
      <c r="J13" s="1165">
        <f t="shared" si="1"/>
        <v>0</v>
      </c>
      <c r="K13" s="1165">
        <f>SUM(K6:K12)</f>
        <v>0</v>
      </c>
      <c r="L13" s="817">
        <f>SUM($G13:$K13)</f>
        <v>0</v>
      </c>
    </row>
    <row r="14" spans="1:12">
      <c r="F14" s="97"/>
      <c r="G14" s="97"/>
      <c r="H14" s="97"/>
      <c r="I14" s="97"/>
      <c r="J14" s="97"/>
      <c r="K14" s="97"/>
      <c r="L14" s="97"/>
    </row>
    <row r="15" spans="1:12">
      <c r="A15" s="956" t="s">
        <v>967</v>
      </c>
      <c r="B15" s="957" t="s">
        <v>963</v>
      </c>
      <c r="C15" s="952"/>
      <c r="D15" s="958"/>
      <c r="E15" s="952"/>
      <c r="F15" s="828"/>
      <c r="G15" s="828"/>
      <c r="H15" s="828"/>
      <c r="I15" s="828"/>
      <c r="J15" s="828"/>
      <c r="K15" s="828"/>
      <c r="L15" s="817">
        <f>SUM($G15:$K15)</f>
        <v>0</v>
      </c>
    </row>
    <row r="16" spans="1:12">
      <c r="A16" s="956" t="s">
        <v>967</v>
      </c>
      <c r="B16" s="957" t="s">
        <v>964</v>
      </c>
      <c r="C16" s="952"/>
      <c r="D16" s="958"/>
      <c r="E16" s="952"/>
      <c r="F16" s="828"/>
      <c r="G16" s="828"/>
      <c r="H16" s="828"/>
      <c r="I16" s="828"/>
      <c r="J16" s="828"/>
      <c r="K16" s="828"/>
      <c r="L16" s="817">
        <f t="shared" ref="L16:L20" si="2">SUM($G16:$K16)</f>
        <v>0</v>
      </c>
    </row>
    <row r="17" spans="1:12">
      <c r="A17" s="956" t="s">
        <v>967</v>
      </c>
      <c r="B17" s="957" t="s">
        <v>969</v>
      </c>
      <c r="C17" s="952"/>
      <c r="D17" s="958"/>
      <c r="E17" s="952"/>
      <c r="F17" s="828"/>
      <c r="G17" s="828"/>
      <c r="H17" s="828"/>
      <c r="I17" s="828"/>
      <c r="J17" s="828"/>
      <c r="K17" s="828"/>
      <c r="L17" s="817">
        <f t="shared" si="2"/>
        <v>0</v>
      </c>
    </row>
    <row r="18" spans="1:12">
      <c r="A18" s="956" t="s">
        <v>967</v>
      </c>
      <c r="B18" s="957" t="s">
        <v>965</v>
      </c>
      <c r="C18" s="952"/>
      <c r="D18" s="958"/>
      <c r="E18" s="952"/>
      <c r="F18" s="828"/>
      <c r="G18" s="828"/>
      <c r="H18" s="828"/>
      <c r="I18" s="828"/>
      <c r="J18" s="828"/>
      <c r="K18" s="828"/>
      <c r="L18" s="817">
        <f t="shared" si="2"/>
        <v>0</v>
      </c>
    </row>
    <row r="19" spans="1:12">
      <c r="A19" s="956" t="s">
        <v>967</v>
      </c>
      <c r="B19" s="957" t="s">
        <v>966</v>
      </c>
      <c r="C19" s="952"/>
      <c r="D19" s="958"/>
      <c r="E19" s="952"/>
      <c r="F19" s="828"/>
      <c r="G19" s="828"/>
      <c r="H19" s="828"/>
      <c r="I19" s="828"/>
      <c r="J19" s="828"/>
      <c r="K19" s="828"/>
      <c r="L19" s="817">
        <f>SUM($G19:$K19)</f>
        <v>0</v>
      </c>
    </row>
    <row r="20" spans="1:12">
      <c r="A20" s="956" t="s">
        <v>967</v>
      </c>
      <c r="B20" s="957" t="s">
        <v>1120</v>
      </c>
      <c r="C20" s="952"/>
      <c r="D20" s="958"/>
      <c r="E20" s="952"/>
      <c r="F20" s="828"/>
      <c r="G20" s="828"/>
      <c r="H20" s="828"/>
      <c r="I20" s="828"/>
      <c r="J20" s="828"/>
      <c r="K20" s="828"/>
      <c r="L20" s="817">
        <f t="shared" si="2"/>
        <v>0</v>
      </c>
    </row>
    <row r="21" spans="1:12">
      <c r="A21" s="956" t="s">
        <v>967</v>
      </c>
      <c r="B21" s="828"/>
      <c r="C21" s="952"/>
      <c r="D21" s="958"/>
      <c r="E21" s="952"/>
      <c r="F21" s="828"/>
      <c r="G21" s="828"/>
      <c r="H21" s="828"/>
      <c r="I21" s="828"/>
      <c r="J21" s="828"/>
      <c r="K21" s="828"/>
      <c r="L21" s="817">
        <f>SUM($G21:$K21)</f>
        <v>0</v>
      </c>
    </row>
    <row r="22" spans="1:12">
      <c r="A22" s="956" t="s">
        <v>967</v>
      </c>
      <c r="B22" s="770" t="s">
        <v>2</v>
      </c>
      <c r="C22" s="952"/>
      <c r="D22" s="958"/>
      <c r="E22" s="952"/>
      <c r="F22" s="1165">
        <f>SUM(F15:F21)</f>
        <v>0</v>
      </c>
      <c r="G22" s="1165">
        <f t="shared" ref="G22:I22" si="3">SUM(G15:G21)</f>
        <v>0</v>
      </c>
      <c r="H22" s="1165">
        <f>SUM(H15:H21)</f>
        <v>0</v>
      </c>
      <c r="I22" s="1165">
        <f t="shared" si="3"/>
        <v>0</v>
      </c>
      <c r="J22" s="1165">
        <f>SUM(J15:J21)</f>
        <v>0</v>
      </c>
      <c r="K22" s="1165">
        <f>SUM(K15:K21)</f>
        <v>0</v>
      </c>
      <c r="L22" s="817">
        <f>SUM($G22:$K22)</f>
        <v>0</v>
      </c>
    </row>
  </sheetData>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89.xml><?xml version="1.0" encoding="utf-8"?>
<worksheet xmlns="http://schemas.openxmlformats.org/spreadsheetml/2006/main" xmlns:r="http://schemas.openxmlformats.org/officeDocument/2006/relationships">
  <sheetPr>
    <tabColor rgb="FF669900"/>
    <pageSetUpPr fitToPage="1"/>
  </sheetPr>
  <dimension ref="A1:L35"/>
  <sheetViews>
    <sheetView zoomScale="70" zoomScaleNormal="70" zoomScaleSheetLayoutView="80" workbookViewId="0"/>
  </sheetViews>
  <sheetFormatPr defaultRowHeight="12.75"/>
  <cols>
    <col min="1" max="1" width="7.375" style="128" customWidth="1"/>
    <col min="2" max="2" width="19.375" style="128" customWidth="1"/>
    <col min="3" max="5" width="2.125" style="128" customWidth="1"/>
    <col min="6" max="12" width="7.375" style="128" customWidth="1"/>
    <col min="13" max="16384" width="9" style="128"/>
  </cols>
  <sheetData>
    <row r="1" spans="1:12" ht="15">
      <c r="A1" s="1020" t="s">
        <v>968</v>
      </c>
      <c r="D1" s="948"/>
      <c r="H1" s="807"/>
    </row>
    <row r="2" spans="1:12" ht="15">
      <c r="A2" s="8" t="str">
        <f>Cover!D13</f>
        <v>[DNO]</v>
      </c>
      <c r="F2" s="65"/>
    </row>
    <row r="3" spans="1:12" ht="15">
      <c r="A3" s="8">
        <f>Cover!D15</f>
        <v>2012</v>
      </c>
      <c r="E3" s="65"/>
      <c r="F3" s="854" t="s">
        <v>811</v>
      </c>
    </row>
    <row r="4" spans="1:12">
      <c r="F4" s="776">
        <v>2010</v>
      </c>
      <c r="G4" s="776">
        <v>2011</v>
      </c>
      <c r="H4" s="776">
        <v>2012</v>
      </c>
      <c r="I4" s="776">
        <v>2013</v>
      </c>
      <c r="J4" s="776">
        <v>2014</v>
      </c>
      <c r="K4" s="776">
        <v>2015</v>
      </c>
      <c r="L4" s="791" t="s">
        <v>2</v>
      </c>
    </row>
    <row r="5" spans="1:12">
      <c r="A5" s="260" t="s">
        <v>807</v>
      </c>
      <c r="B5" s="260" t="s">
        <v>812</v>
      </c>
      <c r="F5" s="773" t="s">
        <v>0</v>
      </c>
      <c r="G5" s="773" t="s">
        <v>1</v>
      </c>
      <c r="H5" s="773"/>
      <c r="I5" s="773"/>
      <c r="J5" s="773"/>
      <c r="K5" s="773"/>
      <c r="L5" s="777" t="s">
        <v>1</v>
      </c>
    </row>
    <row r="6" spans="1:12">
      <c r="A6" s="260">
        <v>1</v>
      </c>
      <c r="B6" s="823"/>
      <c r="F6" s="1170"/>
      <c r="G6" s="1170"/>
      <c r="H6" s="1170"/>
      <c r="I6" s="1170"/>
      <c r="J6" s="1170"/>
      <c r="K6" s="1170"/>
      <c r="L6" s="631">
        <f>SUM($G6:$K6)</f>
        <v>0</v>
      </c>
    </row>
    <row r="7" spans="1:12">
      <c r="A7" s="260">
        <v>2</v>
      </c>
      <c r="B7" s="823"/>
      <c r="F7" s="1170"/>
      <c r="G7" s="1170"/>
      <c r="H7" s="1170"/>
      <c r="I7" s="1170"/>
      <c r="J7" s="1170"/>
      <c r="K7" s="1170"/>
      <c r="L7" s="631">
        <f t="shared" ref="L7:L33" si="0">SUM($G7:$K7)</f>
        <v>0</v>
      </c>
    </row>
    <row r="8" spans="1:12">
      <c r="A8" s="260">
        <v>3</v>
      </c>
      <c r="B8" s="823"/>
      <c r="F8" s="1170"/>
      <c r="G8" s="1170"/>
      <c r="H8" s="1170"/>
      <c r="I8" s="1170"/>
      <c r="J8" s="1170"/>
      <c r="K8" s="1170"/>
      <c r="L8" s="631">
        <f t="shared" si="0"/>
        <v>0</v>
      </c>
    </row>
    <row r="9" spans="1:12">
      <c r="A9" s="260">
        <v>4</v>
      </c>
      <c r="B9" s="823"/>
      <c r="F9" s="1170"/>
      <c r="G9" s="1170"/>
      <c r="H9" s="1170"/>
      <c r="I9" s="1170"/>
      <c r="J9" s="1170"/>
      <c r="K9" s="1170"/>
      <c r="L9" s="631">
        <f t="shared" si="0"/>
        <v>0</v>
      </c>
    </row>
    <row r="10" spans="1:12">
      <c r="A10" s="260">
        <v>5</v>
      </c>
      <c r="B10" s="823"/>
      <c r="F10" s="1170"/>
      <c r="G10" s="1170"/>
      <c r="H10" s="1170"/>
      <c r="I10" s="1170"/>
      <c r="J10" s="1170"/>
      <c r="K10" s="1170"/>
      <c r="L10" s="631">
        <f t="shared" si="0"/>
        <v>0</v>
      </c>
    </row>
    <row r="11" spans="1:12">
      <c r="A11" s="260">
        <v>6</v>
      </c>
      <c r="B11" s="823"/>
      <c r="F11" s="1170"/>
      <c r="G11" s="1170"/>
      <c r="H11" s="1170"/>
      <c r="I11" s="1170"/>
      <c r="J11" s="1170"/>
      <c r="K11" s="1170"/>
      <c r="L11" s="631">
        <f t="shared" si="0"/>
        <v>0</v>
      </c>
    </row>
    <row r="12" spans="1:12">
      <c r="A12" s="260">
        <v>7</v>
      </c>
      <c r="B12" s="823"/>
      <c r="F12" s="1170"/>
      <c r="G12" s="1170"/>
      <c r="H12" s="1170"/>
      <c r="I12" s="1170"/>
      <c r="J12" s="1170"/>
      <c r="K12" s="1170"/>
      <c r="L12" s="631">
        <f t="shared" si="0"/>
        <v>0</v>
      </c>
    </row>
    <row r="13" spans="1:12">
      <c r="A13" s="260">
        <v>8</v>
      </c>
      <c r="B13" s="823"/>
      <c r="F13" s="1170"/>
      <c r="G13" s="1170"/>
      <c r="H13" s="1170"/>
      <c r="I13" s="1170"/>
      <c r="J13" s="1170"/>
      <c r="K13" s="1170"/>
      <c r="L13" s="631">
        <f t="shared" si="0"/>
        <v>0</v>
      </c>
    </row>
    <row r="14" spans="1:12">
      <c r="A14" s="260">
        <v>9</v>
      </c>
      <c r="B14" s="823"/>
      <c r="F14" s="1170"/>
      <c r="G14" s="1170"/>
      <c r="H14" s="1170"/>
      <c r="I14" s="1170"/>
      <c r="J14" s="1170"/>
      <c r="K14" s="1170"/>
      <c r="L14" s="631">
        <f t="shared" si="0"/>
        <v>0</v>
      </c>
    </row>
    <row r="15" spans="1:12">
      <c r="A15" s="260">
        <v>10</v>
      </c>
      <c r="B15" s="823"/>
      <c r="F15" s="1170"/>
      <c r="G15" s="1170"/>
      <c r="H15" s="1170"/>
      <c r="I15" s="1170"/>
      <c r="J15" s="1170"/>
      <c r="K15" s="1170"/>
      <c r="L15" s="631">
        <f t="shared" si="0"/>
        <v>0</v>
      </c>
    </row>
    <row r="16" spans="1:12">
      <c r="A16" s="260">
        <v>11</v>
      </c>
      <c r="B16" s="823"/>
      <c r="F16" s="1170"/>
      <c r="G16" s="1170"/>
      <c r="H16" s="1170"/>
      <c r="I16" s="1170"/>
      <c r="J16" s="1170"/>
      <c r="K16" s="1170"/>
      <c r="L16" s="631">
        <f t="shared" si="0"/>
        <v>0</v>
      </c>
    </row>
    <row r="17" spans="1:12">
      <c r="A17" s="260">
        <v>12</v>
      </c>
      <c r="B17" s="823"/>
      <c r="F17" s="1170"/>
      <c r="G17" s="1170"/>
      <c r="H17" s="1170"/>
      <c r="I17" s="1170"/>
      <c r="J17" s="1170"/>
      <c r="K17" s="1170"/>
      <c r="L17" s="631">
        <f t="shared" si="0"/>
        <v>0</v>
      </c>
    </row>
    <row r="18" spans="1:12">
      <c r="A18" s="260">
        <v>13</v>
      </c>
      <c r="B18" s="823"/>
      <c r="F18" s="1170"/>
      <c r="G18" s="1170"/>
      <c r="H18" s="1170"/>
      <c r="I18" s="1170"/>
      <c r="J18" s="1170"/>
      <c r="K18" s="1170"/>
      <c r="L18" s="631">
        <f t="shared" si="0"/>
        <v>0</v>
      </c>
    </row>
    <row r="19" spans="1:12">
      <c r="A19" s="260">
        <v>14</v>
      </c>
      <c r="B19" s="823"/>
      <c r="F19" s="1170"/>
      <c r="G19" s="1170"/>
      <c r="H19" s="1170"/>
      <c r="I19" s="1170"/>
      <c r="J19" s="1170"/>
      <c r="K19" s="1170"/>
      <c r="L19" s="631">
        <f t="shared" si="0"/>
        <v>0</v>
      </c>
    </row>
    <row r="20" spans="1:12">
      <c r="A20" s="260">
        <v>15</v>
      </c>
      <c r="B20" s="823"/>
      <c r="F20" s="1170"/>
      <c r="G20" s="1170"/>
      <c r="H20" s="1170"/>
      <c r="I20" s="1170"/>
      <c r="J20" s="1170"/>
      <c r="K20" s="1170"/>
      <c r="L20" s="631">
        <f t="shared" si="0"/>
        <v>0</v>
      </c>
    </row>
    <row r="21" spans="1:12">
      <c r="A21" s="260">
        <v>16</v>
      </c>
      <c r="B21" s="823"/>
      <c r="F21" s="1170"/>
      <c r="G21" s="1170"/>
      <c r="H21" s="1170"/>
      <c r="I21" s="1170"/>
      <c r="J21" s="1170"/>
      <c r="K21" s="1170"/>
      <c r="L21" s="631">
        <f t="shared" si="0"/>
        <v>0</v>
      </c>
    </row>
    <row r="22" spans="1:12">
      <c r="A22" s="260">
        <v>17</v>
      </c>
      <c r="B22" s="823"/>
      <c r="F22" s="1170"/>
      <c r="G22" s="1170"/>
      <c r="H22" s="1170"/>
      <c r="I22" s="1170"/>
      <c r="J22" s="1170"/>
      <c r="K22" s="1170"/>
      <c r="L22" s="631">
        <f t="shared" si="0"/>
        <v>0</v>
      </c>
    </row>
    <row r="23" spans="1:12">
      <c r="A23" s="260">
        <v>18</v>
      </c>
      <c r="B23" s="823"/>
      <c r="F23" s="1170"/>
      <c r="G23" s="1170"/>
      <c r="H23" s="1170"/>
      <c r="I23" s="1170"/>
      <c r="J23" s="1170"/>
      <c r="K23" s="1170"/>
      <c r="L23" s="631">
        <f t="shared" si="0"/>
        <v>0</v>
      </c>
    </row>
    <row r="24" spans="1:12">
      <c r="A24" s="260">
        <v>19</v>
      </c>
      <c r="B24" s="823"/>
      <c r="F24" s="1170"/>
      <c r="G24" s="1170"/>
      <c r="H24" s="1170"/>
      <c r="I24" s="1170"/>
      <c r="J24" s="1170"/>
      <c r="K24" s="1170"/>
      <c r="L24" s="631">
        <f t="shared" si="0"/>
        <v>0</v>
      </c>
    </row>
    <row r="25" spans="1:12">
      <c r="A25" s="260">
        <v>20</v>
      </c>
      <c r="B25" s="823"/>
      <c r="F25" s="1170"/>
      <c r="G25" s="1170"/>
      <c r="H25" s="1170"/>
      <c r="I25" s="1170"/>
      <c r="J25" s="1170"/>
      <c r="K25" s="1170"/>
      <c r="L25" s="631">
        <f t="shared" si="0"/>
        <v>0</v>
      </c>
    </row>
    <row r="26" spans="1:12">
      <c r="A26" s="260">
        <v>21</v>
      </c>
      <c r="B26" s="823"/>
      <c r="F26" s="1170"/>
      <c r="G26" s="1170"/>
      <c r="H26" s="1170"/>
      <c r="I26" s="1170"/>
      <c r="J26" s="1170"/>
      <c r="K26" s="1170"/>
      <c r="L26" s="631">
        <f t="shared" si="0"/>
        <v>0</v>
      </c>
    </row>
    <row r="27" spans="1:12">
      <c r="A27" s="260">
        <v>22</v>
      </c>
      <c r="B27" s="823"/>
      <c r="F27" s="1170"/>
      <c r="G27" s="1170"/>
      <c r="H27" s="1170"/>
      <c r="I27" s="1170"/>
      <c r="J27" s="1170"/>
      <c r="K27" s="1170"/>
      <c r="L27" s="631">
        <f t="shared" si="0"/>
        <v>0</v>
      </c>
    </row>
    <row r="28" spans="1:12">
      <c r="A28" s="260">
        <v>23</v>
      </c>
      <c r="B28" s="823"/>
      <c r="F28" s="1170"/>
      <c r="G28" s="1170"/>
      <c r="H28" s="1170"/>
      <c r="I28" s="1170"/>
      <c r="J28" s="1170"/>
      <c r="K28" s="1170"/>
      <c r="L28" s="631">
        <f t="shared" si="0"/>
        <v>0</v>
      </c>
    </row>
    <row r="29" spans="1:12">
      <c r="A29" s="260">
        <v>24</v>
      </c>
      <c r="B29" s="823"/>
      <c r="F29" s="1170"/>
      <c r="G29" s="1170"/>
      <c r="H29" s="1170"/>
      <c r="I29" s="1170"/>
      <c r="J29" s="1170"/>
      <c r="K29" s="1170"/>
      <c r="L29" s="631">
        <f>SUM($G29:$K29)</f>
        <v>0</v>
      </c>
    </row>
    <row r="30" spans="1:12">
      <c r="A30" s="260">
        <v>25</v>
      </c>
      <c r="B30" s="823"/>
      <c r="F30" s="1170"/>
      <c r="G30" s="1170"/>
      <c r="H30" s="1170"/>
      <c r="I30" s="1170"/>
      <c r="J30" s="1170"/>
      <c r="K30" s="1170"/>
      <c r="L30" s="631">
        <f t="shared" si="0"/>
        <v>0</v>
      </c>
    </row>
    <row r="31" spans="1:12">
      <c r="A31" s="260">
        <v>26</v>
      </c>
      <c r="B31" s="823"/>
      <c r="F31" s="1170"/>
      <c r="G31" s="1170"/>
      <c r="H31" s="1170"/>
      <c r="I31" s="1170"/>
      <c r="J31" s="1170"/>
      <c r="K31" s="1170"/>
      <c r="L31" s="631">
        <f t="shared" si="0"/>
        <v>0</v>
      </c>
    </row>
    <row r="32" spans="1:12">
      <c r="A32" s="260">
        <v>27</v>
      </c>
      <c r="B32" s="823"/>
      <c r="F32" s="1170"/>
      <c r="G32" s="1170"/>
      <c r="H32" s="1170"/>
      <c r="I32" s="1170"/>
      <c r="J32" s="1170"/>
      <c r="K32" s="1170"/>
      <c r="L32" s="631">
        <f t="shared" si="0"/>
        <v>0</v>
      </c>
    </row>
    <row r="33" spans="1:12">
      <c r="A33" s="260">
        <v>28</v>
      </c>
      <c r="B33" s="823"/>
      <c r="F33" s="1170"/>
      <c r="G33" s="1170"/>
      <c r="H33" s="1170"/>
      <c r="I33" s="1170"/>
      <c r="J33" s="1170"/>
      <c r="K33" s="1170"/>
      <c r="L33" s="631">
        <f t="shared" si="0"/>
        <v>0</v>
      </c>
    </row>
    <row r="35" spans="1:12">
      <c r="A35" s="870"/>
    </row>
  </sheetData>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9.xml><?xml version="1.0" encoding="utf-8"?>
<worksheet xmlns="http://schemas.openxmlformats.org/spreadsheetml/2006/main" xmlns:r="http://schemas.openxmlformats.org/officeDocument/2006/relationships">
  <sheetPr codeName="Sheet4">
    <tabColor theme="0"/>
    <pageSetUpPr fitToPage="1"/>
  </sheetPr>
  <dimension ref="A1:BX230"/>
  <sheetViews>
    <sheetView topLeftCell="A23" zoomScale="70" zoomScaleNormal="70" workbookViewId="0">
      <selection activeCell="W38" sqref="W38"/>
    </sheetView>
  </sheetViews>
  <sheetFormatPr defaultRowHeight="12.75"/>
  <cols>
    <col min="1" max="1" width="10.625" style="228" customWidth="1"/>
    <col min="2" max="2" width="58.125" style="228" customWidth="1"/>
    <col min="3" max="3" width="5.625" style="58" customWidth="1"/>
    <col min="4" max="4" width="5.625" style="1013" customWidth="1"/>
    <col min="5" max="6" width="5.625" style="58" customWidth="1"/>
    <col min="7" max="31" width="5.625" style="1320" customWidth="1"/>
    <col min="32" max="32" width="5.625" style="58" customWidth="1"/>
    <col min="33" max="56" width="5.625" customWidth="1"/>
  </cols>
  <sheetData>
    <row r="1" spans="1:56" ht="15">
      <c r="A1" s="51" t="s">
        <v>1187</v>
      </c>
      <c r="B1" s="24"/>
    </row>
    <row r="2" spans="1:56" ht="15">
      <c r="A2" s="51" t="str">
        <f>Cover!D13</f>
        <v>[DNO]</v>
      </c>
      <c r="B2" s="24"/>
    </row>
    <row r="3" spans="1:56" ht="15">
      <c r="A3" s="51">
        <f>Cover!D15</f>
        <v>2012</v>
      </c>
      <c r="B3" s="24"/>
    </row>
    <row r="4" spans="1:56">
      <c r="D4" s="1321"/>
    </row>
    <row r="5" spans="1:56" s="61" customFormat="1">
      <c r="A5" s="1010"/>
      <c r="B5" s="1010"/>
      <c r="C5" s="1011"/>
      <c r="D5" s="1011"/>
      <c r="E5" s="1011"/>
      <c r="F5" s="1011"/>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row>
    <row r="6" spans="1:56" s="58" customFormat="1" ht="14.25" customHeight="1">
      <c r="A6" s="1317" t="s">
        <v>1534</v>
      </c>
      <c r="B6" s="260" t="s">
        <v>1539</v>
      </c>
      <c r="C6" s="1319" t="str">
        <f>'C3 - Yr on yr Comp 2011'!C108</f>
        <v/>
      </c>
      <c r="D6" s="1319" t="str">
        <f>'C3 - Yr on yr Comp 2011'!D108</f>
        <v/>
      </c>
      <c r="E6" s="1319" t="str">
        <f>'C3 - Yr on yr Comp 2011'!E108</f>
        <v/>
      </c>
      <c r="F6" s="1319" t="str">
        <f>'C3 - Yr on yr Comp 2011'!F108</f>
        <v/>
      </c>
      <c r="G6" s="1319" t="str">
        <f>'C3 - Yr on yr Comp 2011'!G108</f>
        <v/>
      </c>
      <c r="H6" s="1319" t="str">
        <f>'C3 - Yr on yr Comp 2011'!H108</f>
        <v/>
      </c>
      <c r="I6" s="1319" t="str">
        <f>'C3 - Yr on yr Comp 2011'!I108</f>
        <v/>
      </c>
      <c r="J6" s="1319" t="str">
        <f>'C3 - Yr on yr Comp 2011'!J108</f>
        <v/>
      </c>
      <c r="K6" s="1319" t="str">
        <f>'C3 - Yr on yr Comp 2011'!K108</f>
        <v/>
      </c>
      <c r="L6" s="1319" t="str">
        <f>'C3 - Yr on yr Comp 2011'!L108</f>
        <v/>
      </c>
      <c r="M6" s="1319" t="str">
        <f>'C3 - Yr on yr Comp 2011'!M108</f>
        <v/>
      </c>
      <c r="N6" s="2055"/>
      <c r="O6" s="1319" t="str">
        <f>'C3 - Yr on yr Comp 2011'!O108</f>
        <v/>
      </c>
      <c r="P6" s="1319" t="str">
        <f>'C3 - Yr on yr Comp 2011'!P108</f>
        <v/>
      </c>
      <c r="Q6" s="1319" t="str">
        <f>'C3 - Yr on yr Comp 2011'!Q108</f>
        <v/>
      </c>
      <c r="R6" s="1319" t="str">
        <f>'C3 - Yr on yr Comp 2011'!R108</f>
        <v/>
      </c>
      <c r="S6" s="1319" t="str">
        <f>'C3 - Yr on yr Comp 2011'!S108</f>
        <v/>
      </c>
      <c r="T6" s="1319" t="str">
        <f>'C3 - Yr on yr Comp 2011'!T108</f>
        <v/>
      </c>
      <c r="U6" s="1319" t="str">
        <f>'C3 - Yr on yr Comp 2011'!U108</f>
        <v/>
      </c>
      <c r="V6" s="1319" t="str">
        <f>'C3 - Yr on yr Comp 2011'!V108</f>
        <v/>
      </c>
      <c r="W6" s="1319" t="str">
        <f>'C3 - Yr on yr Comp 2011'!W108</f>
        <v/>
      </c>
      <c r="X6" s="2055"/>
      <c r="Y6" s="1319" t="str">
        <f>'C3 - Yr on yr Comp 2011'!Y108</f>
        <v/>
      </c>
      <c r="Z6" s="1319" t="str">
        <f>'C3 - Yr on yr Comp 2011'!Z108</f>
        <v/>
      </c>
      <c r="AA6" s="1319" t="str">
        <f>'C3 - Yr on yr Comp 2011'!AA108</f>
        <v/>
      </c>
      <c r="AB6" s="1319" t="str">
        <f>'C3 - Yr on yr Comp 2011'!AB108</f>
        <v/>
      </c>
      <c r="AC6" s="1319" t="str">
        <f>'C3 - Yr on yr Comp 2011'!AC108</f>
        <v/>
      </c>
      <c r="AD6" s="1319" t="str">
        <f>'C3 - Yr on yr Comp 2011'!AD108</f>
        <v/>
      </c>
      <c r="AE6" s="1319" t="str">
        <f>'C3 - Yr on yr Comp 2011'!AE108</f>
        <v/>
      </c>
      <c r="AF6" s="1319" t="str">
        <f>'C3 - Yr on yr Comp 2011'!AF108</f>
        <v/>
      </c>
      <c r="AG6" s="1319" t="str">
        <f>'C3 - Yr on yr Comp 2011'!AG108</f>
        <v/>
      </c>
      <c r="AH6" s="2055"/>
      <c r="AI6" s="1319" t="str">
        <f>'C3 - Yr on yr Comp 2011'!AI108</f>
        <v/>
      </c>
      <c r="AJ6" s="2055"/>
      <c r="AK6" s="1319" t="str">
        <f>'C3 - Yr on yr Comp 2011'!AK108</f>
        <v/>
      </c>
      <c r="AL6" s="1319" t="str">
        <f>'C3 - Yr on yr Comp 2011'!AL108</f>
        <v/>
      </c>
      <c r="AM6" s="1319" t="str">
        <f>'C3 - Yr on yr Comp 2011'!AM108</f>
        <v/>
      </c>
      <c r="AN6" s="1319" t="str">
        <f>'C3 - Yr on yr Comp 2011'!AN108</f>
        <v/>
      </c>
      <c r="AO6" s="1319" t="str">
        <f>'C3 - Yr on yr Comp 2011'!AO108</f>
        <v/>
      </c>
      <c r="AP6" s="1319" t="str">
        <f>'C3 - Yr on yr Comp 2011'!AP108</f>
        <v/>
      </c>
      <c r="AQ6" s="1319" t="str">
        <f>'C3 - Yr on yr Comp 2011'!AQ108</f>
        <v/>
      </c>
      <c r="AR6" s="1319" t="str">
        <f>'C3 - Yr on yr Comp 2011'!AR108</f>
        <v/>
      </c>
      <c r="AS6" s="1319" t="str">
        <f>'C3 - Yr on yr Comp 2011'!AS108</f>
        <v/>
      </c>
      <c r="AT6" s="1319" t="str">
        <f>'C3 - Yr on yr Comp 2011'!AT108</f>
        <v/>
      </c>
      <c r="AU6" s="1319" t="str">
        <f>'C3 - Yr on yr Comp 2011'!AU108</f>
        <v/>
      </c>
      <c r="AV6" s="1319" t="str">
        <f>'C3 - Yr on yr Comp 2011'!AV108</f>
        <v/>
      </c>
      <c r="AW6" s="1319" t="str">
        <f>'C3 - Yr on yr Comp 2011'!AW108</f>
        <v/>
      </c>
      <c r="AX6" s="1319" t="str">
        <f>'C3 - Yr on yr Comp 2011'!AX108</f>
        <v/>
      </c>
      <c r="AY6" s="2055"/>
      <c r="AZ6" s="1319" t="str">
        <f>'C3 - Yr on yr Comp 2011'!AZ108</f>
        <v/>
      </c>
      <c r="BA6" s="1319" t="str">
        <f>'C3 - Yr on yr Comp 2011'!BA108</f>
        <v/>
      </c>
      <c r="BB6" s="2055"/>
      <c r="BC6" s="1319" t="str">
        <f>'C3 - Yr on yr Comp 2011'!BC108</f>
        <v/>
      </c>
      <c r="BD6" s="2055"/>
    </row>
    <row r="7" spans="1:56" s="58" customFormat="1" ht="14.25" customHeight="1">
      <c r="A7" s="1317" t="s">
        <v>1535</v>
      </c>
      <c r="B7" s="260" t="s">
        <v>1539</v>
      </c>
      <c r="C7" s="1319" t="str">
        <f>'C3 - Yr on yr Comp 2012'!C108</f>
        <v/>
      </c>
      <c r="D7" s="1319" t="str">
        <f>'C3 - Yr on yr Comp 2012'!D108</f>
        <v/>
      </c>
      <c r="E7" s="1319" t="str">
        <f>'C3 - Yr on yr Comp 2012'!E108</f>
        <v/>
      </c>
      <c r="F7" s="1319" t="str">
        <f>'C3 - Yr on yr Comp 2012'!F108</f>
        <v/>
      </c>
      <c r="G7" s="1319" t="str">
        <f>'C3 - Yr on yr Comp 2012'!G108</f>
        <v/>
      </c>
      <c r="H7" s="1319" t="str">
        <f>'C3 - Yr on yr Comp 2012'!H108</f>
        <v/>
      </c>
      <c r="I7" s="1319" t="str">
        <f>'C3 - Yr on yr Comp 2012'!I108</f>
        <v/>
      </c>
      <c r="J7" s="1319" t="str">
        <f>'C3 - Yr on yr Comp 2012'!J108</f>
        <v/>
      </c>
      <c r="K7" s="1319" t="str">
        <f>'C3 - Yr on yr Comp 2012'!K108</f>
        <v/>
      </c>
      <c r="L7" s="1319" t="str">
        <f>'C3 - Yr on yr Comp 2012'!L108</f>
        <v/>
      </c>
      <c r="M7" s="1319" t="str">
        <f>'C3 - Yr on yr Comp 2012'!M108</f>
        <v/>
      </c>
      <c r="N7" s="2055"/>
      <c r="O7" s="1319" t="str">
        <f>'C3 - Yr on yr Comp 2012'!O108</f>
        <v/>
      </c>
      <c r="P7" s="1319" t="str">
        <f>'C3 - Yr on yr Comp 2012'!P108</f>
        <v/>
      </c>
      <c r="Q7" s="1319" t="str">
        <f>'C3 - Yr on yr Comp 2012'!Q108</f>
        <v/>
      </c>
      <c r="R7" s="1319" t="str">
        <f>'C3 - Yr on yr Comp 2012'!R108</f>
        <v/>
      </c>
      <c r="S7" s="1319" t="str">
        <f>'C3 - Yr on yr Comp 2012'!S108</f>
        <v/>
      </c>
      <c r="T7" s="1319" t="str">
        <f>'C3 - Yr on yr Comp 2012'!T108</f>
        <v/>
      </c>
      <c r="U7" s="1319" t="str">
        <f>'C3 - Yr on yr Comp 2012'!U108</f>
        <v/>
      </c>
      <c r="V7" s="1319" t="str">
        <f>'C3 - Yr on yr Comp 2012'!V108</f>
        <v/>
      </c>
      <c r="W7" s="1319" t="str">
        <f>'C3 - Yr on yr Comp 2012'!W108</f>
        <v/>
      </c>
      <c r="X7" s="2055"/>
      <c r="Y7" s="1319" t="str">
        <f>'C3 - Yr on yr Comp 2012'!Y108</f>
        <v/>
      </c>
      <c r="Z7" s="1319" t="str">
        <f>'C3 - Yr on yr Comp 2012'!Z108</f>
        <v/>
      </c>
      <c r="AA7" s="1319" t="str">
        <f>'C3 - Yr on yr Comp 2012'!AA108</f>
        <v/>
      </c>
      <c r="AB7" s="1319" t="str">
        <f>'C3 - Yr on yr Comp 2012'!AB108</f>
        <v/>
      </c>
      <c r="AC7" s="1319" t="str">
        <f>'C3 - Yr on yr Comp 2012'!AC108</f>
        <v/>
      </c>
      <c r="AD7" s="1319" t="str">
        <f>'C3 - Yr on yr Comp 2012'!AD108</f>
        <v/>
      </c>
      <c r="AE7" s="1319" t="str">
        <f>'C3 - Yr on yr Comp 2012'!AE108</f>
        <v/>
      </c>
      <c r="AF7" s="1319" t="str">
        <f>'C3 - Yr on yr Comp 2012'!AF108</f>
        <v/>
      </c>
      <c r="AG7" s="1319" t="str">
        <f>'C3 - Yr on yr Comp 2012'!AG108</f>
        <v/>
      </c>
      <c r="AH7" s="2055"/>
      <c r="AI7" s="1319" t="str">
        <f>'C3 - Yr on yr Comp 2012'!AI108</f>
        <v/>
      </c>
      <c r="AJ7" s="2055"/>
      <c r="AK7" s="1319" t="str">
        <f>'C3 - Yr on yr Comp 2012'!AK108</f>
        <v/>
      </c>
      <c r="AL7" s="1319" t="str">
        <f>'C3 - Yr on yr Comp 2012'!AL108</f>
        <v/>
      </c>
      <c r="AM7" s="1319" t="str">
        <f>'C3 - Yr on yr Comp 2012'!AM108</f>
        <v/>
      </c>
      <c r="AN7" s="1319" t="str">
        <f>'C3 - Yr on yr Comp 2012'!AN108</f>
        <v/>
      </c>
      <c r="AO7" s="1319" t="str">
        <f>'C3 - Yr on yr Comp 2012'!AO108</f>
        <v/>
      </c>
      <c r="AP7" s="1319" t="str">
        <f>'C3 - Yr on yr Comp 2012'!AP108</f>
        <v/>
      </c>
      <c r="AQ7" s="1319" t="str">
        <f>'C3 - Yr on yr Comp 2012'!AQ108</f>
        <v/>
      </c>
      <c r="AR7" s="1319" t="str">
        <f>'C3 - Yr on yr Comp 2012'!AR108</f>
        <v/>
      </c>
      <c r="AS7" s="1319" t="str">
        <f>'C3 - Yr on yr Comp 2012'!AS108</f>
        <v/>
      </c>
      <c r="AT7" s="1319" t="str">
        <f>'C3 - Yr on yr Comp 2012'!AT108</f>
        <v/>
      </c>
      <c r="AU7" s="1319" t="str">
        <f>'C3 - Yr on yr Comp 2012'!AU108</f>
        <v/>
      </c>
      <c r="AV7" s="1319" t="str">
        <f>'C3 - Yr on yr Comp 2012'!AV108</f>
        <v/>
      </c>
      <c r="AW7" s="1319" t="str">
        <f>'C3 - Yr on yr Comp 2012'!AW108</f>
        <v/>
      </c>
      <c r="AX7" s="1319" t="str">
        <f>'C3 - Yr on yr Comp 2012'!AX108</f>
        <v/>
      </c>
      <c r="AY7" s="2055"/>
      <c r="AZ7" s="1319" t="str">
        <f>'C3 - Yr on yr Comp 2012'!AZ108</f>
        <v/>
      </c>
      <c r="BA7" s="1319" t="str">
        <f>'C3 - Yr on yr Comp 2012'!BA108</f>
        <v/>
      </c>
      <c r="BB7" s="2055"/>
      <c r="BC7" s="1319" t="str">
        <f>'C3 - Yr on yr Comp 2012'!BC108</f>
        <v/>
      </c>
      <c r="BD7" s="2055"/>
    </row>
    <row r="8" spans="1:56" s="58" customFormat="1" ht="14.25" customHeight="1">
      <c r="A8" s="1317" t="s">
        <v>1536</v>
      </c>
      <c r="B8" s="260" t="s">
        <v>1539</v>
      </c>
      <c r="C8" s="1319" t="str">
        <f>'C3 - Yr on yr Comp 2013'!C108</f>
        <v/>
      </c>
      <c r="D8" s="1319" t="str">
        <f>'C3 - Yr on yr Comp 2013'!D108</f>
        <v/>
      </c>
      <c r="E8" s="1319" t="str">
        <f>'C3 - Yr on yr Comp 2013'!E108</f>
        <v/>
      </c>
      <c r="F8" s="1319" t="str">
        <f>'C3 - Yr on yr Comp 2013'!F108</f>
        <v/>
      </c>
      <c r="G8" s="1319" t="str">
        <f>'C3 - Yr on yr Comp 2013'!G108</f>
        <v/>
      </c>
      <c r="H8" s="1319" t="str">
        <f>'C3 - Yr on yr Comp 2013'!H108</f>
        <v/>
      </c>
      <c r="I8" s="1319" t="str">
        <f>'C3 - Yr on yr Comp 2013'!I108</f>
        <v/>
      </c>
      <c r="J8" s="1319" t="str">
        <f>'C3 - Yr on yr Comp 2013'!J108</f>
        <v/>
      </c>
      <c r="K8" s="1319" t="str">
        <f>'C3 - Yr on yr Comp 2013'!K108</f>
        <v/>
      </c>
      <c r="L8" s="1319" t="str">
        <f>'C3 - Yr on yr Comp 2013'!L108</f>
        <v/>
      </c>
      <c r="M8" s="1319" t="str">
        <f>'C3 - Yr on yr Comp 2013'!M108</f>
        <v/>
      </c>
      <c r="N8" s="2055"/>
      <c r="O8" s="1319" t="str">
        <f>'C3 - Yr on yr Comp 2013'!O108</f>
        <v/>
      </c>
      <c r="P8" s="1319" t="str">
        <f>'C3 - Yr on yr Comp 2013'!P108</f>
        <v/>
      </c>
      <c r="Q8" s="1319" t="str">
        <f>'C3 - Yr on yr Comp 2013'!Q108</f>
        <v/>
      </c>
      <c r="R8" s="1319" t="str">
        <f>'C3 - Yr on yr Comp 2013'!R108</f>
        <v/>
      </c>
      <c r="S8" s="1319" t="str">
        <f>'C3 - Yr on yr Comp 2013'!S108</f>
        <v/>
      </c>
      <c r="T8" s="1319" t="str">
        <f>'C3 - Yr on yr Comp 2013'!T108</f>
        <v/>
      </c>
      <c r="U8" s="1319" t="str">
        <f>'C3 - Yr on yr Comp 2013'!U108</f>
        <v/>
      </c>
      <c r="V8" s="1319" t="str">
        <f>'C3 - Yr on yr Comp 2013'!V108</f>
        <v/>
      </c>
      <c r="W8" s="1319" t="str">
        <f>'C3 - Yr on yr Comp 2013'!W108</f>
        <v/>
      </c>
      <c r="X8" s="2055"/>
      <c r="Y8" s="1319" t="str">
        <f>'C3 - Yr on yr Comp 2013'!Y108</f>
        <v/>
      </c>
      <c r="Z8" s="1319" t="str">
        <f>'C3 - Yr on yr Comp 2013'!Z108</f>
        <v/>
      </c>
      <c r="AA8" s="1319" t="str">
        <f>'C3 - Yr on yr Comp 2013'!AA108</f>
        <v/>
      </c>
      <c r="AB8" s="1319" t="str">
        <f>'C3 - Yr on yr Comp 2013'!AB108</f>
        <v/>
      </c>
      <c r="AC8" s="1319" t="str">
        <f>'C3 - Yr on yr Comp 2013'!AC108</f>
        <v/>
      </c>
      <c r="AD8" s="1319" t="str">
        <f>'C3 - Yr on yr Comp 2013'!AD108</f>
        <v/>
      </c>
      <c r="AE8" s="1319" t="str">
        <f>'C3 - Yr on yr Comp 2013'!AE108</f>
        <v/>
      </c>
      <c r="AF8" s="1319" t="str">
        <f>'C3 - Yr on yr Comp 2013'!AF108</f>
        <v/>
      </c>
      <c r="AG8" s="1319" t="str">
        <f>'C3 - Yr on yr Comp 2013'!AG108</f>
        <v/>
      </c>
      <c r="AH8" s="2055"/>
      <c r="AI8" s="1319" t="str">
        <f>'C3 - Yr on yr Comp 2013'!AI108</f>
        <v/>
      </c>
      <c r="AJ8" s="2055"/>
      <c r="AK8" s="1319" t="str">
        <f>'C3 - Yr on yr Comp 2013'!AK108</f>
        <v/>
      </c>
      <c r="AL8" s="1319" t="str">
        <f>'C3 - Yr on yr Comp 2013'!AL108</f>
        <v/>
      </c>
      <c r="AM8" s="1319" t="str">
        <f>'C3 - Yr on yr Comp 2013'!AM108</f>
        <v/>
      </c>
      <c r="AN8" s="1319" t="str">
        <f>'C3 - Yr on yr Comp 2013'!AN108</f>
        <v/>
      </c>
      <c r="AO8" s="1319" t="str">
        <f>'C3 - Yr on yr Comp 2013'!AO108</f>
        <v/>
      </c>
      <c r="AP8" s="1319" t="str">
        <f>'C3 - Yr on yr Comp 2013'!AP108</f>
        <v/>
      </c>
      <c r="AQ8" s="1319" t="str">
        <f>'C3 - Yr on yr Comp 2013'!AQ108</f>
        <v/>
      </c>
      <c r="AR8" s="1319" t="str">
        <f>'C3 - Yr on yr Comp 2013'!AR108</f>
        <v/>
      </c>
      <c r="AS8" s="1319" t="str">
        <f>'C3 - Yr on yr Comp 2013'!AS108</f>
        <v/>
      </c>
      <c r="AT8" s="1319" t="str">
        <f>'C3 - Yr on yr Comp 2013'!AT108</f>
        <v/>
      </c>
      <c r="AU8" s="1319" t="str">
        <f>'C3 - Yr on yr Comp 2013'!AU108</f>
        <v/>
      </c>
      <c r="AV8" s="1319" t="str">
        <f>'C3 - Yr on yr Comp 2013'!AV108</f>
        <v/>
      </c>
      <c r="AW8" s="1319" t="str">
        <f>'C3 - Yr on yr Comp 2013'!AW108</f>
        <v/>
      </c>
      <c r="AX8" s="1319" t="str">
        <f>'C3 - Yr on yr Comp 2013'!AX108</f>
        <v/>
      </c>
      <c r="AY8" s="2055"/>
      <c r="AZ8" s="1319" t="str">
        <f>'C3 - Yr on yr Comp 2013'!AZ108</f>
        <v/>
      </c>
      <c r="BA8" s="1319" t="str">
        <f>'C3 - Yr on yr Comp 2013'!BA108</f>
        <v/>
      </c>
      <c r="BB8" s="2055"/>
      <c r="BC8" s="1319" t="str">
        <f>'C3 - Yr on yr Comp 2013'!BC108</f>
        <v/>
      </c>
      <c r="BD8" s="2055"/>
    </row>
    <row r="9" spans="1:56" s="58" customFormat="1" ht="14.25" customHeight="1">
      <c r="A9" s="1317" t="s">
        <v>1537</v>
      </c>
      <c r="B9" s="260" t="s">
        <v>1539</v>
      </c>
      <c r="C9" s="1319" t="str">
        <f>'C3 - Yr on yr Comp 2014'!C108</f>
        <v/>
      </c>
      <c r="D9" s="1319" t="str">
        <f>'C3 - Yr on yr Comp 2014'!D108</f>
        <v/>
      </c>
      <c r="E9" s="1319" t="str">
        <f>'C3 - Yr on yr Comp 2014'!E108</f>
        <v/>
      </c>
      <c r="F9" s="1319" t="str">
        <f>'C3 - Yr on yr Comp 2014'!F108</f>
        <v/>
      </c>
      <c r="G9" s="1319" t="str">
        <f>'C3 - Yr on yr Comp 2014'!G108</f>
        <v/>
      </c>
      <c r="H9" s="1319" t="str">
        <f>'C3 - Yr on yr Comp 2014'!H108</f>
        <v/>
      </c>
      <c r="I9" s="1319" t="str">
        <f>'C3 - Yr on yr Comp 2014'!I108</f>
        <v/>
      </c>
      <c r="J9" s="1319" t="str">
        <f>'C3 - Yr on yr Comp 2014'!J108</f>
        <v/>
      </c>
      <c r="K9" s="1319" t="str">
        <f>'C3 - Yr on yr Comp 2014'!K108</f>
        <v/>
      </c>
      <c r="L9" s="1319" t="str">
        <f>'C3 - Yr on yr Comp 2014'!L108</f>
        <v/>
      </c>
      <c r="M9" s="1319" t="str">
        <f>'C3 - Yr on yr Comp 2014'!M108</f>
        <v/>
      </c>
      <c r="N9" s="2055"/>
      <c r="O9" s="1319" t="str">
        <f>'C3 - Yr on yr Comp 2014'!O108</f>
        <v/>
      </c>
      <c r="P9" s="1319" t="str">
        <f>'C3 - Yr on yr Comp 2014'!P108</f>
        <v/>
      </c>
      <c r="Q9" s="1319" t="str">
        <f>'C3 - Yr on yr Comp 2014'!Q108</f>
        <v/>
      </c>
      <c r="R9" s="1319" t="str">
        <f>'C3 - Yr on yr Comp 2014'!R108</f>
        <v/>
      </c>
      <c r="S9" s="1319" t="str">
        <f>'C3 - Yr on yr Comp 2014'!S108</f>
        <v/>
      </c>
      <c r="T9" s="1319" t="str">
        <f>'C3 - Yr on yr Comp 2014'!T108</f>
        <v/>
      </c>
      <c r="U9" s="1319" t="str">
        <f>'C3 - Yr on yr Comp 2014'!U108</f>
        <v/>
      </c>
      <c r="V9" s="1319" t="str">
        <f>'C3 - Yr on yr Comp 2014'!V108</f>
        <v/>
      </c>
      <c r="W9" s="1319" t="str">
        <f>'C3 - Yr on yr Comp 2014'!W108</f>
        <v/>
      </c>
      <c r="X9" s="2055"/>
      <c r="Y9" s="1319" t="str">
        <f>'C3 - Yr on yr Comp 2014'!Y108</f>
        <v/>
      </c>
      <c r="Z9" s="1319" t="str">
        <f>'C3 - Yr on yr Comp 2014'!Z108</f>
        <v/>
      </c>
      <c r="AA9" s="1319" t="str">
        <f>'C3 - Yr on yr Comp 2014'!AA108</f>
        <v/>
      </c>
      <c r="AB9" s="1319" t="str">
        <f>'C3 - Yr on yr Comp 2014'!AB108</f>
        <v/>
      </c>
      <c r="AC9" s="1319" t="str">
        <f>'C3 - Yr on yr Comp 2014'!AC108</f>
        <v/>
      </c>
      <c r="AD9" s="1319" t="str">
        <f>'C3 - Yr on yr Comp 2014'!AD108</f>
        <v/>
      </c>
      <c r="AE9" s="1319" t="str">
        <f>'C3 - Yr on yr Comp 2014'!AE108</f>
        <v/>
      </c>
      <c r="AF9" s="1319" t="str">
        <f>'C3 - Yr on yr Comp 2014'!AF108</f>
        <v/>
      </c>
      <c r="AG9" s="1319" t="str">
        <f>'C3 - Yr on yr Comp 2014'!AG108</f>
        <v/>
      </c>
      <c r="AH9" s="2055"/>
      <c r="AI9" s="1319" t="str">
        <f>'C3 - Yr on yr Comp 2014'!AI108</f>
        <v/>
      </c>
      <c r="AJ9" s="2055"/>
      <c r="AK9" s="1319" t="str">
        <f>'C3 - Yr on yr Comp 2014'!AK108</f>
        <v/>
      </c>
      <c r="AL9" s="1319" t="str">
        <f>'C3 - Yr on yr Comp 2014'!AL108</f>
        <v/>
      </c>
      <c r="AM9" s="1319" t="str">
        <f>'C3 - Yr on yr Comp 2014'!AM108</f>
        <v/>
      </c>
      <c r="AN9" s="1319" t="str">
        <f>'C3 - Yr on yr Comp 2014'!AN108</f>
        <v/>
      </c>
      <c r="AO9" s="1319" t="str">
        <f>'C3 - Yr on yr Comp 2014'!AO108</f>
        <v/>
      </c>
      <c r="AP9" s="1319" t="str">
        <f>'C3 - Yr on yr Comp 2014'!AP108</f>
        <v/>
      </c>
      <c r="AQ9" s="1319" t="str">
        <f>'C3 - Yr on yr Comp 2014'!AQ108</f>
        <v/>
      </c>
      <c r="AR9" s="1319" t="str">
        <f>'C3 - Yr on yr Comp 2014'!AR108</f>
        <v/>
      </c>
      <c r="AS9" s="1319" t="str">
        <f>'C3 - Yr on yr Comp 2014'!AS108</f>
        <v/>
      </c>
      <c r="AT9" s="1319" t="str">
        <f>'C3 - Yr on yr Comp 2014'!AT108</f>
        <v/>
      </c>
      <c r="AU9" s="1319" t="str">
        <f>'C3 - Yr on yr Comp 2014'!AU108</f>
        <v/>
      </c>
      <c r="AV9" s="1319" t="str">
        <f>'C3 - Yr on yr Comp 2014'!AV108</f>
        <v/>
      </c>
      <c r="AW9" s="1319" t="str">
        <f>'C3 - Yr on yr Comp 2014'!AW108</f>
        <v/>
      </c>
      <c r="AX9" s="1319" t="str">
        <f>'C3 - Yr on yr Comp 2014'!AX108</f>
        <v/>
      </c>
      <c r="AY9" s="2055"/>
      <c r="AZ9" s="1319" t="str">
        <f>'C3 - Yr on yr Comp 2014'!AZ108</f>
        <v/>
      </c>
      <c r="BA9" s="1319" t="str">
        <f>'C3 - Yr on yr Comp 2014'!BA108</f>
        <v/>
      </c>
      <c r="BB9" s="2055"/>
      <c r="BC9" s="1319" t="str">
        <f>'C3 - Yr on yr Comp 2014'!BC108</f>
        <v/>
      </c>
      <c r="BD9" s="2055"/>
    </row>
    <row r="10" spans="1:56" s="58" customFormat="1" ht="14.25" customHeight="1">
      <c r="A10" s="1317" t="s">
        <v>1538</v>
      </c>
      <c r="B10" s="260" t="s">
        <v>1539</v>
      </c>
      <c r="C10" s="1319" t="str">
        <f>'C3 - Yr on yr Comp 2015'!C108</f>
        <v/>
      </c>
      <c r="D10" s="1319" t="str">
        <f>'C3 - Yr on yr Comp 2015'!D108</f>
        <v/>
      </c>
      <c r="E10" s="1319" t="str">
        <f>'C3 - Yr on yr Comp 2015'!E108</f>
        <v/>
      </c>
      <c r="F10" s="1319" t="str">
        <f>'C3 - Yr on yr Comp 2015'!F108</f>
        <v/>
      </c>
      <c r="G10" s="1319" t="str">
        <f>'C3 - Yr on yr Comp 2015'!G108</f>
        <v/>
      </c>
      <c r="H10" s="1319" t="str">
        <f>'C3 - Yr on yr Comp 2015'!H108</f>
        <v/>
      </c>
      <c r="I10" s="1319" t="str">
        <f>'C3 - Yr on yr Comp 2015'!I108</f>
        <v/>
      </c>
      <c r="J10" s="1319" t="str">
        <f>'C3 - Yr on yr Comp 2015'!J108</f>
        <v/>
      </c>
      <c r="K10" s="1319" t="str">
        <f>'C3 - Yr on yr Comp 2015'!K108</f>
        <v/>
      </c>
      <c r="L10" s="1319" t="str">
        <f>'C3 - Yr on yr Comp 2015'!L108</f>
        <v/>
      </c>
      <c r="M10" s="1319" t="str">
        <f>'C3 - Yr on yr Comp 2015'!M108</f>
        <v/>
      </c>
      <c r="N10" s="2055"/>
      <c r="O10" s="1319" t="str">
        <f>'C3 - Yr on yr Comp 2015'!O108</f>
        <v/>
      </c>
      <c r="P10" s="1319" t="str">
        <f>'C3 - Yr on yr Comp 2015'!P108</f>
        <v/>
      </c>
      <c r="Q10" s="1319" t="str">
        <f>'C3 - Yr on yr Comp 2015'!Q108</f>
        <v/>
      </c>
      <c r="R10" s="1319" t="str">
        <f>'C3 - Yr on yr Comp 2015'!R108</f>
        <v/>
      </c>
      <c r="S10" s="1319" t="str">
        <f>'C3 - Yr on yr Comp 2015'!S108</f>
        <v/>
      </c>
      <c r="T10" s="1319" t="str">
        <f>'C3 - Yr on yr Comp 2015'!T108</f>
        <v/>
      </c>
      <c r="U10" s="1319" t="str">
        <f>'C3 - Yr on yr Comp 2015'!U108</f>
        <v/>
      </c>
      <c r="V10" s="1319" t="str">
        <f>'C3 - Yr on yr Comp 2015'!V108</f>
        <v/>
      </c>
      <c r="W10" s="1319" t="str">
        <f>'C3 - Yr on yr Comp 2015'!W108</f>
        <v/>
      </c>
      <c r="X10" s="2055"/>
      <c r="Y10" s="1319" t="str">
        <f>'C3 - Yr on yr Comp 2015'!Y108</f>
        <v/>
      </c>
      <c r="Z10" s="1319" t="str">
        <f>'C3 - Yr on yr Comp 2015'!Z108</f>
        <v/>
      </c>
      <c r="AA10" s="1319" t="str">
        <f>'C3 - Yr on yr Comp 2015'!AA108</f>
        <v/>
      </c>
      <c r="AB10" s="1319" t="str">
        <f>'C3 - Yr on yr Comp 2015'!AB108</f>
        <v/>
      </c>
      <c r="AC10" s="1319" t="str">
        <f>'C3 - Yr on yr Comp 2015'!AC108</f>
        <v/>
      </c>
      <c r="AD10" s="1319" t="str">
        <f>'C3 - Yr on yr Comp 2015'!AD108</f>
        <v/>
      </c>
      <c r="AE10" s="1319" t="str">
        <f>'C3 - Yr on yr Comp 2015'!AE108</f>
        <v/>
      </c>
      <c r="AF10" s="1319" t="str">
        <f>'C3 - Yr on yr Comp 2015'!AF108</f>
        <v/>
      </c>
      <c r="AG10" s="1319" t="str">
        <f>'C3 - Yr on yr Comp 2015'!AG108</f>
        <v/>
      </c>
      <c r="AH10" s="2055"/>
      <c r="AI10" s="1319" t="str">
        <f>'C3 - Yr on yr Comp 2015'!AI108</f>
        <v/>
      </c>
      <c r="AJ10" s="2055"/>
      <c r="AK10" s="1319" t="str">
        <f>'C3 - Yr on yr Comp 2015'!AK108</f>
        <v/>
      </c>
      <c r="AL10" s="1319" t="str">
        <f>'C3 - Yr on yr Comp 2015'!AL108</f>
        <v/>
      </c>
      <c r="AM10" s="1319" t="str">
        <f>'C3 - Yr on yr Comp 2015'!AM108</f>
        <v/>
      </c>
      <c r="AN10" s="1319" t="str">
        <f>'C3 - Yr on yr Comp 2015'!AN108</f>
        <v/>
      </c>
      <c r="AO10" s="1319" t="str">
        <f>'C3 - Yr on yr Comp 2015'!AO108</f>
        <v/>
      </c>
      <c r="AP10" s="1319" t="str">
        <f>'C3 - Yr on yr Comp 2015'!AP108</f>
        <v/>
      </c>
      <c r="AQ10" s="1319" t="str">
        <f>'C3 - Yr on yr Comp 2015'!AQ108</f>
        <v/>
      </c>
      <c r="AR10" s="1319" t="str">
        <f>'C3 - Yr on yr Comp 2015'!AR108</f>
        <v/>
      </c>
      <c r="AS10" s="1319" t="str">
        <f>'C3 - Yr on yr Comp 2015'!AS108</f>
        <v/>
      </c>
      <c r="AT10" s="1319" t="str">
        <f>'C3 - Yr on yr Comp 2015'!AT108</f>
        <v/>
      </c>
      <c r="AU10" s="1319" t="str">
        <f>'C3 - Yr on yr Comp 2015'!AU108</f>
        <v/>
      </c>
      <c r="AV10" s="1319" t="str">
        <f>'C3 - Yr on yr Comp 2015'!AV108</f>
        <v/>
      </c>
      <c r="AW10" s="1319" t="str">
        <f>'C3 - Yr on yr Comp 2015'!AW108</f>
        <v/>
      </c>
      <c r="AX10" s="1319" t="str">
        <f>'C3 - Yr on yr Comp 2015'!AX108</f>
        <v/>
      </c>
      <c r="AY10" s="2055"/>
      <c r="AZ10" s="1319" t="str">
        <f>'C3 - Yr on yr Comp 2015'!AZ108</f>
        <v/>
      </c>
      <c r="BA10" s="1319" t="str">
        <f>'C3 - Yr on yr Comp 2015'!BA108</f>
        <v/>
      </c>
      <c r="BB10" s="2055"/>
      <c r="BC10" s="1319" t="str">
        <f>'C3 - Yr on yr Comp 2015'!BC108</f>
        <v/>
      </c>
      <c r="BD10" s="2055"/>
    </row>
    <row r="11" spans="1:56" s="58" customFormat="1" ht="14.25" customHeight="1"/>
    <row r="12" spans="1:56" s="58" customFormat="1" ht="14.25" customHeight="1">
      <c r="A12" s="1317" t="s">
        <v>1188</v>
      </c>
      <c r="B12" s="246" t="s">
        <v>513</v>
      </c>
      <c r="C12" s="1319" t="str">
        <f>'C5 - Summary - Tax Pool &amp; Se'!F18</f>
        <v>OK</v>
      </c>
      <c r="D12" s="1319" t="str">
        <f>'C5 - Summary - Tax Pool &amp; Se'!G18</f>
        <v>OK</v>
      </c>
      <c r="E12" s="1319" t="str">
        <f>'C5 - Summary - Tax Pool &amp; Se'!H18</f>
        <v>OK</v>
      </c>
      <c r="F12" s="1319"/>
      <c r="G12" s="1319"/>
      <c r="H12" s="1319"/>
    </row>
    <row r="13" spans="1:56" s="58" customFormat="1" ht="14.25" customHeight="1">
      <c r="A13" s="1317" t="s">
        <v>1188</v>
      </c>
      <c r="B13" s="598" t="s">
        <v>517</v>
      </c>
      <c r="C13" s="1319" t="str">
        <f>'C5 - Summary - Tax Pool &amp; Se'!F54</f>
        <v>OK</v>
      </c>
      <c r="D13" s="1319" t="str">
        <f>'C5 - Summary - Tax Pool &amp; Se'!G54</f>
        <v>OK</v>
      </c>
      <c r="E13" s="1319" t="str">
        <f>'C5 - Summary - Tax Pool &amp; Se'!H54</f>
        <v>OK</v>
      </c>
      <c r="F13" s="1319"/>
      <c r="G13" s="1319"/>
      <c r="H13" s="1319"/>
    </row>
    <row r="14" spans="1:56" s="58" customFormat="1" ht="14.25" customHeight="1">
      <c r="A14" s="1317" t="s">
        <v>1189</v>
      </c>
      <c r="B14" s="1317"/>
      <c r="C14" s="1319">
        <f>'C6 - Contractor Adj Memo'!B15</f>
        <v>0</v>
      </c>
      <c r="D14" s="1319">
        <f>'C6 - Contractor Adj Memo'!C15</f>
        <v>0</v>
      </c>
      <c r="E14" s="1319">
        <f>'C6 - Contractor Adj Memo'!D15</f>
        <v>0</v>
      </c>
      <c r="F14" s="1319">
        <f>'C6 - Contractor Adj Memo'!E15</f>
        <v>0</v>
      </c>
      <c r="G14" s="1319">
        <f>'C6 - Contractor Adj Memo'!F15</f>
        <v>0</v>
      </c>
      <c r="H14" s="1319">
        <f>'C6 - Contractor Adj Memo'!G15</f>
        <v>0</v>
      </c>
      <c r="I14" s="1319">
        <f>'C6 - Contractor Adj Memo'!H15</f>
        <v>0</v>
      </c>
      <c r="J14" s="1319">
        <f>'C6 - Contractor Adj Memo'!I15</f>
        <v>0</v>
      </c>
      <c r="K14" s="1319">
        <f>'C6 - Contractor Adj Memo'!J15</f>
        <v>0</v>
      </c>
      <c r="L14" s="1319">
        <f>'C6 - Contractor Adj Memo'!K15</f>
        <v>0</v>
      </c>
      <c r="M14" s="1319">
        <f>'C6 - Contractor Adj Memo'!L15</f>
        <v>0</v>
      </c>
      <c r="N14" s="1319">
        <f>'C6 - Contractor Adj Memo'!M15</f>
        <v>0</v>
      </c>
      <c r="O14" s="1319">
        <f>'C6 - Contractor Adj Memo'!N15</f>
        <v>0</v>
      </c>
      <c r="P14" s="1319">
        <f>'C6 - Contractor Adj Memo'!O15</f>
        <v>0</v>
      </c>
      <c r="Q14" s="1319">
        <f>'C6 - Contractor Adj Memo'!P15</f>
        <v>0</v>
      </c>
      <c r="R14" s="1319">
        <f>'C6 - Contractor Adj Memo'!Q15</f>
        <v>0</v>
      </c>
      <c r="S14" s="1319">
        <f>'C6 - Contractor Adj Memo'!R15</f>
        <v>0</v>
      </c>
      <c r="T14" s="1319">
        <f>'C6 - Contractor Adj Memo'!S15</f>
        <v>0</v>
      </c>
      <c r="U14" s="1319">
        <f>'C6 - Contractor Adj Memo'!T15</f>
        <v>0</v>
      </c>
      <c r="V14" s="1319">
        <f>'C6 - Contractor Adj Memo'!U15</f>
        <v>0</v>
      </c>
      <c r="W14" s="1319">
        <f>'C6 - Contractor Adj Memo'!V15</f>
        <v>0</v>
      </c>
      <c r="X14" s="1319">
        <f>'C6 - Contractor Adj Memo'!W15</f>
        <v>0</v>
      </c>
      <c r="Y14" s="1319">
        <f>'C6 - Contractor Adj Memo'!X15</f>
        <v>0</v>
      </c>
    </row>
    <row r="15" spans="1:56" s="58" customFormat="1" ht="14.25" customHeight="1">
      <c r="A15" s="1317" t="s">
        <v>1190</v>
      </c>
      <c r="B15" s="1037" t="s">
        <v>1640</v>
      </c>
      <c r="C15" s="2100">
        <f>'C8 - Related Party Cross Sub'!F31</f>
        <v>0</v>
      </c>
      <c r="D15" s="2100">
        <f>'C8 - Related Party Cross Sub'!G31</f>
        <v>0</v>
      </c>
      <c r="E15" s="2100">
        <f>'C8 - Related Party Cross Sub'!H31</f>
        <v>0</v>
      </c>
      <c r="F15" s="2100">
        <f>'C8 - Related Party Cross Sub'!I31</f>
        <v>0</v>
      </c>
      <c r="G15" s="2100">
        <f>'C8 - Related Party Cross Sub'!J31</f>
        <v>0</v>
      </c>
      <c r="H15" s="2100">
        <f>'C8 - Related Party Cross Sub'!K31</f>
        <v>0</v>
      </c>
    </row>
    <row r="16" spans="1:56" s="58" customFormat="1" ht="14.25" customHeight="1">
      <c r="A16" s="1317" t="s">
        <v>1190</v>
      </c>
      <c r="B16" s="1037" t="s">
        <v>1641</v>
      </c>
      <c r="C16" s="2100">
        <f>'C8 - Related Party Cross Sub'!F59</f>
        <v>0</v>
      </c>
      <c r="D16" s="2100">
        <f>'C8 - Related Party Cross Sub'!G59</f>
        <v>0</v>
      </c>
      <c r="E16" s="2100">
        <f>'C8 - Related Party Cross Sub'!H59</f>
        <v>0</v>
      </c>
      <c r="F16" s="2100">
        <f>'C8 - Related Party Cross Sub'!I59</f>
        <v>0</v>
      </c>
      <c r="G16" s="2100">
        <f>'C8 - Related Party Cross Sub'!J59</f>
        <v>0</v>
      </c>
      <c r="H16" s="2100">
        <f>'C8 - Related Party Cross Sub'!K59</f>
        <v>0</v>
      </c>
    </row>
    <row r="17" spans="1:8" s="58" customFormat="1" ht="14.25" customHeight="1">
      <c r="A17" s="1317" t="s">
        <v>1190</v>
      </c>
      <c r="B17" s="1037" t="s">
        <v>1642</v>
      </c>
      <c r="C17" s="2100">
        <f>'C8 - Related Party Cross Sub'!F87</f>
        <v>0</v>
      </c>
      <c r="D17" s="2100">
        <f>'C8 - Related Party Cross Sub'!G87</f>
        <v>0</v>
      </c>
      <c r="E17" s="2100">
        <f>'C8 - Related Party Cross Sub'!H87</f>
        <v>0</v>
      </c>
      <c r="F17" s="2100">
        <f>'C8 - Related Party Cross Sub'!I87</f>
        <v>0</v>
      </c>
      <c r="G17" s="2100">
        <f>'C8 - Related Party Cross Sub'!J87</f>
        <v>0</v>
      </c>
      <c r="H17" s="2100">
        <f>'C8 - Related Party Cross Sub'!K87</f>
        <v>0</v>
      </c>
    </row>
    <row r="18" spans="1:8" s="58" customFormat="1" ht="14.25" customHeight="1">
      <c r="A18" s="1317" t="s">
        <v>1190</v>
      </c>
      <c r="B18" s="1037" t="s">
        <v>1643</v>
      </c>
      <c r="C18" s="2100">
        <f>'C8 - Related Party Cross Sub'!F115</f>
        <v>0</v>
      </c>
      <c r="D18" s="2100">
        <f>'C8 - Related Party Cross Sub'!G115</f>
        <v>0</v>
      </c>
      <c r="E18" s="2100">
        <f>'C8 - Related Party Cross Sub'!H115</f>
        <v>0</v>
      </c>
      <c r="F18" s="2100">
        <f>'C8 - Related Party Cross Sub'!I115</f>
        <v>0</v>
      </c>
      <c r="G18" s="2100">
        <f>'C8 - Related Party Cross Sub'!J115</f>
        <v>0</v>
      </c>
      <c r="H18" s="2100">
        <f>'C8 - Related Party Cross Sub'!K115</f>
        <v>0</v>
      </c>
    </row>
    <row r="19" spans="1:8" s="58" customFormat="1" ht="14.25" customHeight="1">
      <c r="A19" s="1317" t="s">
        <v>1190</v>
      </c>
      <c r="B19" s="1037" t="s">
        <v>1644</v>
      </c>
      <c r="C19" s="2100">
        <f>'C8 - Related Party Cross Sub'!F143</f>
        <v>0</v>
      </c>
      <c r="D19" s="2100">
        <f>'C8 - Related Party Cross Sub'!G143</f>
        <v>0</v>
      </c>
      <c r="E19" s="2100">
        <f>'C8 - Related Party Cross Sub'!H143</f>
        <v>0</v>
      </c>
      <c r="F19" s="2100">
        <f>'C8 - Related Party Cross Sub'!I143</f>
        <v>0</v>
      </c>
      <c r="G19" s="2100">
        <f>'C8 - Related Party Cross Sub'!J143</f>
        <v>0</v>
      </c>
      <c r="H19" s="2100">
        <f>'C8 - Related Party Cross Sub'!K143</f>
        <v>0</v>
      </c>
    </row>
    <row r="20" spans="1:8" s="58" customFormat="1" ht="14.25" customHeight="1">
      <c r="A20" s="1317" t="s">
        <v>1190</v>
      </c>
      <c r="B20" s="1037" t="s">
        <v>1645</v>
      </c>
      <c r="C20" s="2100">
        <f>'C8 - Related Party Cross Sub'!F171</f>
        <v>0</v>
      </c>
      <c r="D20" s="2100">
        <f>'C8 - Related Party Cross Sub'!G171</f>
        <v>0</v>
      </c>
      <c r="E20" s="2100">
        <f>'C8 - Related Party Cross Sub'!H171</f>
        <v>0</v>
      </c>
      <c r="F20" s="2100">
        <f>'C8 - Related Party Cross Sub'!I171</f>
        <v>0</v>
      </c>
      <c r="G20" s="2100">
        <f>'C8 - Related Party Cross Sub'!J171</f>
        <v>0</v>
      </c>
      <c r="H20" s="2100">
        <f>'C8 - Related Party Cross Sub'!K171</f>
        <v>0</v>
      </c>
    </row>
    <row r="21" spans="1:8" s="58" customFormat="1" ht="14.25" customHeight="1">
      <c r="A21" s="1317" t="s">
        <v>1190</v>
      </c>
      <c r="B21" s="1037" t="s">
        <v>1646</v>
      </c>
      <c r="C21" s="2100">
        <f>'C8 - Related Party Cross Sub'!F199</f>
        <v>0</v>
      </c>
      <c r="D21" s="2100">
        <f>'C8 - Related Party Cross Sub'!G199</f>
        <v>0</v>
      </c>
      <c r="E21" s="2100">
        <f>'C8 - Related Party Cross Sub'!H199</f>
        <v>0</v>
      </c>
      <c r="F21" s="2100">
        <f>'C8 - Related Party Cross Sub'!I199</f>
        <v>0</v>
      </c>
      <c r="G21" s="2100">
        <f>'C8 - Related Party Cross Sub'!J199</f>
        <v>0</v>
      </c>
      <c r="H21" s="2100">
        <f>'C8 - Related Party Cross Sub'!K199</f>
        <v>0</v>
      </c>
    </row>
    <row r="22" spans="1:8" s="58" customFormat="1" ht="14.25" customHeight="1">
      <c r="A22" s="1317" t="s">
        <v>1190</v>
      </c>
      <c r="B22" s="1037" t="s">
        <v>1647</v>
      </c>
      <c r="C22" s="2100">
        <f>'C8 - Related Party Cross Sub'!F227</f>
        <v>0</v>
      </c>
      <c r="D22" s="2100">
        <f>'C8 - Related Party Cross Sub'!G227</f>
        <v>0</v>
      </c>
      <c r="E22" s="2100">
        <f>'C8 - Related Party Cross Sub'!H227</f>
        <v>0</v>
      </c>
      <c r="F22" s="2100">
        <f>'C8 - Related Party Cross Sub'!I227</f>
        <v>0</v>
      </c>
      <c r="G22" s="2100">
        <f>'C8 - Related Party Cross Sub'!J227</f>
        <v>0</v>
      </c>
      <c r="H22" s="2100">
        <f>'C8 - Related Party Cross Sub'!K227</f>
        <v>0</v>
      </c>
    </row>
    <row r="23" spans="1:8" s="58" customFormat="1" ht="14.25" customHeight="1">
      <c r="A23" s="1317" t="s">
        <v>1190</v>
      </c>
      <c r="B23" s="1037" t="s">
        <v>1648</v>
      </c>
      <c r="C23" s="2100">
        <f>'C8 - Related Party Cross Sub'!F255</f>
        <v>0</v>
      </c>
      <c r="D23" s="2100">
        <f>'C8 - Related Party Cross Sub'!G255</f>
        <v>0</v>
      </c>
      <c r="E23" s="2100">
        <f>'C8 - Related Party Cross Sub'!H255</f>
        <v>0</v>
      </c>
      <c r="F23" s="2100">
        <f>'C8 - Related Party Cross Sub'!I255</f>
        <v>0</v>
      </c>
      <c r="G23" s="2100">
        <f>'C8 - Related Party Cross Sub'!J255</f>
        <v>0</v>
      </c>
      <c r="H23" s="2100">
        <f>'C8 - Related Party Cross Sub'!K255</f>
        <v>0</v>
      </c>
    </row>
    <row r="24" spans="1:8" s="58" customFormat="1" ht="14.25" customHeight="1">
      <c r="A24" s="1317" t="s">
        <v>1190</v>
      </c>
      <c r="B24" s="1037" t="s">
        <v>1649</v>
      </c>
      <c r="C24" s="2100">
        <f>'C8 - Related Party Cross Sub'!F283</f>
        <v>0</v>
      </c>
      <c r="D24" s="2100">
        <f>'C8 - Related Party Cross Sub'!G283</f>
        <v>0</v>
      </c>
      <c r="E24" s="2100">
        <f>'C8 - Related Party Cross Sub'!H283</f>
        <v>0</v>
      </c>
      <c r="F24" s="2100">
        <f>'C8 - Related Party Cross Sub'!I283</f>
        <v>0</v>
      </c>
      <c r="G24" s="2100">
        <f>'C8 - Related Party Cross Sub'!J283</f>
        <v>0</v>
      </c>
      <c r="H24" s="2100">
        <f>'C8 - Related Party Cross Sub'!K283</f>
        <v>0</v>
      </c>
    </row>
    <row r="25" spans="1:8" s="58" customFormat="1" ht="14.25" customHeight="1">
      <c r="A25" s="1317" t="s">
        <v>1190</v>
      </c>
      <c r="B25" s="1037" t="s">
        <v>1650</v>
      </c>
      <c r="C25" s="2100">
        <f>'C8 - Related Party Cross Sub'!F311</f>
        <v>0</v>
      </c>
      <c r="D25" s="2100">
        <f>'C8 - Related Party Cross Sub'!G311</f>
        <v>0</v>
      </c>
      <c r="E25" s="2100">
        <f>'C8 - Related Party Cross Sub'!H311</f>
        <v>0</v>
      </c>
      <c r="F25" s="2100">
        <f>'C8 - Related Party Cross Sub'!I311</f>
        <v>0</v>
      </c>
      <c r="G25" s="2100">
        <f>'C8 - Related Party Cross Sub'!J311</f>
        <v>0</v>
      </c>
      <c r="H25" s="2100">
        <f>'C8 - Related Party Cross Sub'!K311</f>
        <v>0</v>
      </c>
    </row>
    <row r="26" spans="1:8" s="58" customFormat="1" ht="14.25" customHeight="1">
      <c r="A26" s="1317" t="s">
        <v>1190</v>
      </c>
      <c r="B26" s="1037" t="s">
        <v>1651</v>
      </c>
      <c r="C26" s="2100">
        <f>'C8 - Related Party Cross Sub'!F339</f>
        <v>0</v>
      </c>
      <c r="D26" s="2100">
        <f>'C8 - Related Party Cross Sub'!G339</f>
        <v>0</v>
      </c>
      <c r="E26" s="2100">
        <f>'C8 - Related Party Cross Sub'!H339</f>
        <v>0</v>
      </c>
      <c r="F26" s="2100">
        <f>'C8 - Related Party Cross Sub'!I339</f>
        <v>0</v>
      </c>
      <c r="G26" s="2100">
        <f>'C8 - Related Party Cross Sub'!J339</f>
        <v>0</v>
      </c>
      <c r="H26" s="2100">
        <f>'C8 - Related Party Cross Sub'!K339</f>
        <v>0</v>
      </c>
    </row>
    <row r="27" spans="1:8" s="58" customFormat="1" ht="14.25" customHeight="1">
      <c r="A27" s="1317" t="s">
        <v>1190</v>
      </c>
      <c r="B27" s="1037" t="s">
        <v>1652</v>
      </c>
      <c r="C27" s="2100">
        <f>'C8 - Related Party Cross Sub'!F367</f>
        <v>0</v>
      </c>
      <c r="D27" s="2100">
        <f>'C8 - Related Party Cross Sub'!G367</f>
        <v>0</v>
      </c>
      <c r="E27" s="2100">
        <f>'C8 - Related Party Cross Sub'!H367</f>
        <v>0</v>
      </c>
      <c r="F27" s="2100">
        <f>'C8 - Related Party Cross Sub'!I367</f>
        <v>0</v>
      </c>
      <c r="G27" s="2100">
        <f>'C8 - Related Party Cross Sub'!J367</f>
        <v>0</v>
      </c>
      <c r="H27" s="2100">
        <f>'C8 - Related Party Cross Sub'!K367</f>
        <v>0</v>
      </c>
    </row>
    <row r="28" spans="1:8" s="58" customFormat="1" ht="14.25" customHeight="1">
      <c r="A28" s="1317" t="s">
        <v>1190</v>
      </c>
      <c r="B28" s="1037" t="s">
        <v>1653</v>
      </c>
      <c r="C28" s="2100">
        <f>'C8 - Related Party Cross Sub'!F395</f>
        <v>0</v>
      </c>
      <c r="D28" s="2100">
        <f>'C8 - Related Party Cross Sub'!G395</f>
        <v>0</v>
      </c>
      <c r="E28" s="2100">
        <f>'C8 - Related Party Cross Sub'!H395</f>
        <v>0</v>
      </c>
      <c r="F28" s="2100">
        <f>'C8 - Related Party Cross Sub'!I395</f>
        <v>0</v>
      </c>
      <c r="G28" s="2100">
        <f>'C8 - Related Party Cross Sub'!J395</f>
        <v>0</v>
      </c>
      <c r="H28" s="2100">
        <f>'C8 - Related Party Cross Sub'!K395</f>
        <v>0</v>
      </c>
    </row>
    <row r="29" spans="1:8" s="58" customFormat="1" ht="14.25" customHeight="1">
      <c r="A29" s="1317" t="s">
        <v>1190</v>
      </c>
      <c r="B29" s="1037" t="s">
        <v>1654</v>
      </c>
      <c r="C29" s="2100">
        <f>'C8 - Related Party Cross Sub'!F423</f>
        <v>0</v>
      </c>
      <c r="D29" s="2100">
        <f>'C8 - Related Party Cross Sub'!G423</f>
        <v>0</v>
      </c>
      <c r="E29" s="2100">
        <f>'C8 - Related Party Cross Sub'!H423</f>
        <v>0</v>
      </c>
      <c r="F29" s="2100">
        <f>'C8 - Related Party Cross Sub'!I423</f>
        <v>0</v>
      </c>
      <c r="G29" s="2100">
        <f>'C8 - Related Party Cross Sub'!J423</f>
        <v>0</v>
      </c>
      <c r="H29" s="2100">
        <f>'C8 - Related Party Cross Sub'!K423</f>
        <v>0</v>
      </c>
    </row>
    <row r="30" spans="1:8" s="58" customFormat="1" ht="14.25" customHeight="1">
      <c r="A30" s="1317" t="s">
        <v>1191</v>
      </c>
      <c r="B30" s="238" t="s">
        <v>938</v>
      </c>
      <c r="C30" s="1319" t="str">
        <f>'C10 - NI'!F38</f>
        <v>OK</v>
      </c>
      <c r="D30" s="1319" t="str">
        <f>'C10 - NI'!G38</f>
        <v>OK</v>
      </c>
      <c r="E30" s="1319" t="str">
        <f>'C10 - NI'!H38</f>
        <v>OK</v>
      </c>
      <c r="F30" s="1319" t="str">
        <f>'C10 - NI'!I38</f>
        <v>OK</v>
      </c>
      <c r="G30" s="1319" t="str">
        <f>'C10 - NI'!J38</f>
        <v>OK</v>
      </c>
      <c r="H30" s="1319" t="str">
        <f>'C10 - NI'!K38</f>
        <v>OK</v>
      </c>
    </row>
    <row r="31" spans="1:8" s="58" customFormat="1" ht="14.25" customHeight="1">
      <c r="A31" s="1317" t="s">
        <v>1191</v>
      </c>
      <c r="B31" s="238" t="s">
        <v>939</v>
      </c>
      <c r="C31" s="1319" t="str">
        <f>'C10 - NI'!F39</f>
        <v>OK</v>
      </c>
      <c r="D31" s="1319" t="str">
        <f>'C10 - NI'!G39</f>
        <v>OK</v>
      </c>
      <c r="E31" s="1319" t="str">
        <f>'C10 - NI'!H39</f>
        <v>OK</v>
      </c>
      <c r="F31" s="1319" t="str">
        <f>'C10 - NI'!I39</f>
        <v>OK</v>
      </c>
      <c r="G31" s="1319" t="str">
        <f>'C10 - NI'!J39</f>
        <v>OK</v>
      </c>
      <c r="H31" s="1319" t="str">
        <f>'C10 - NI'!K39</f>
        <v>OK</v>
      </c>
    </row>
    <row r="32" spans="1:8" s="58" customFormat="1" ht="14.25" customHeight="1">
      <c r="A32" s="1317" t="s">
        <v>1191</v>
      </c>
      <c r="B32" s="238" t="s">
        <v>940</v>
      </c>
      <c r="C32" s="1319" t="str">
        <f>'C10 - NI'!F40</f>
        <v>OK</v>
      </c>
      <c r="D32" s="1319" t="str">
        <f>'C10 - NI'!G40</f>
        <v>OK</v>
      </c>
      <c r="E32" s="1319" t="str">
        <f>'C10 - NI'!H40</f>
        <v>OK</v>
      </c>
      <c r="F32" s="1319" t="str">
        <f>'C10 - NI'!I40</f>
        <v>OK</v>
      </c>
      <c r="G32" s="1319" t="str">
        <f>'C10 - NI'!J40</f>
        <v>OK</v>
      </c>
      <c r="H32" s="1319" t="str">
        <f>'C10 - NI'!K40</f>
        <v>OK</v>
      </c>
    </row>
    <row r="33" spans="1:31" s="58" customFormat="1" ht="14.25" customHeight="1">
      <c r="A33" s="1317" t="s">
        <v>1191</v>
      </c>
      <c r="B33" s="238" t="s">
        <v>1254</v>
      </c>
      <c r="C33" s="1319" t="str">
        <f>'C10 - NI'!F41</f>
        <v>OK</v>
      </c>
      <c r="D33" s="1319" t="str">
        <f>'C10 - NI'!G41</f>
        <v>OK</v>
      </c>
      <c r="E33" s="1319" t="str">
        <f>'C10 - NI'!H41</f>
        <v>OK</v>
      </c>
      <c r="F33" s="1319" t="str">
        <f>'C10 - NI'!I41</f>
        <v>OK</v>
      </c>
      <c r="G33" s="1319" t="str">
        <f>'C10 - NI'!J41</f>
        <v>OK</v>
      </c>
      <c r="H33" s="1319" t="str">
        <f>'C10 - NI'!K41</f>
        <v>OK</v>
      </c>
    </row>
    <row r="34" spans="1:31" s="58" customFormat="1" ht="14.25" customHeight="1">
      <c r="A34" s="1317" t="s">
        <v>1192</v>
      </c>
      <c r="B34" s="175" t="s">
        <v>941</v>
      </c>
      <c r="C34" s="1319" t="str">
        <f>'C11 - Core (CT)'!F41</f>
        <v>OK</v>
      </c>
      <c r="D34" s="1319" t="str">
        <f>'C11 - Core (CT)'!G41</f>
        <v>OK</v>
      </c>
      <c r="E34" s="1319" t="str">
        <f>'C11 - Core (CT)'!H41</f>
        <v>OK</v>
      </c>
      <c r="F34" s="1319" t="str">
        <f>'C11 - Core (CT)'!I41</f>
        <v>OK</v>
      </c>
      <c r="G34" s="1319" t="str">
        <f>'C11 - Core (CT)'!J41</f>
        <v>OK</v>
      </c>
      <c r="H34" s="1319" t="str">
        <f>'C11 - Core (CT)'!K41</f>
        <v>OK</v>
      </c>
    </row>
    <row r="35" spans="1:31" s="58" customFormat="1" ht="14.25" customHeight="1">
      <c r="A35" s="1317" t="s">
        <v>1192</v>
      </c>
      <c r="B35" s="175" t="s">
        <v>942</v>
      </c>
      <c r="C35" s="1319" t="str">
        <f>'C11 - Core (CT)'!F42</f>
        <v>OK</v>
      </c>
      <c r="D35" s="1319" t="str">
        <f>'C11 - Core (CT)'!G42</f>
        <v>OK</v>
      </c>
      <c r="E35" s="1319" t="str">
        <f>'C11 - Core (CT)'!H42</f>
        <v>OK</v>
      </c>
      <c r="F35" s="1319" t="str">
        <f>'C11 - Core (CT)'!I42</f>
        <v>OK</v>
      </c>
      <c r="G35" s="1319" t="str">
        <f>'C11 - Core (CT)'!J42</f>
        <v>OK</v>
      </c>
      <c r="H35" s="1319" t="str">
        <f>'C11 - Core (CT)'!K42</f>
        <v>OK</v>
      </c>
      <c r="I35" s="1013"/>
      <c r="J35" s="1013"/>
      <c r="K35" s="1013"/>
      <c r="L35" s="1013"/>
      <c r="M35" s="1013"/>
      <c r="N35" s="1013"/>
      <c r="O35" s="1013"/>
      <c r="P35" s="1013"/>
      <c r="Q35" s="1013"/>
      <c r="R35" s="1013"/>
      <c r="S35" s="1013"/>
      <c r="T35" s="1013"/>
      <c r="U35" s="1013"/>
      <c r="V35" s="1013"/>
      <c r="W35" s="1013"/>
      <c r="X35" s="1013"/>
      <c r="Y35" s="1013"/>
      <c r="Z35" s="1013"/>
      <c r="AA35" s="1323"/>
      <c r="AB35" s="1013"/>
      <c r="AC35" s="1013"/>
      <c r="AD35" s="1013"/>
      <c r="AE35" s="1013"/>
    </row>
    <row r="36" spans="1:31" s="58" customFormat="1" ht="14.25" customHeight="1">
      <c r="A36" s="1317" t="s">
        <v>1192</v>
      </c>
      <c r="B36" s="175" t="s">
        <v>943</v>
      </c>
      <c r="C36" s="1319" t="str">
        <f>'C11 - Core (CT)'!F43</f>
        <v>OK</v>
      </c>
      <c r="D36" s="1319" t="str">
        <f>'C11 - Core (CT)'!G43</f>
        <v>OK</v>
      </c>
      <c r="E36" s="1319" t="str">
        <f>'C11 - Core (CT)'!H43</f>
        <v>OK</v>
      </c>
      <c r="F36" s="1319" t="str">
        <f>'C11 - Core (CT)'!I43</f>
        <v>OK</v>
      </c>
      <c r="G36" s="1319" t="str">
        <f>'C11 - Core (CT)'!J43</f>
        <v>OK</v>
      </c>
      <c r="H36" s="1319" t="str">
        <f>'C11 - Core (CT)'!K43</f>
        <v>OK</v>
      </c>
      <c r="I36" s="1013"/>
      <c r="J36" s="1013"/>
      <c r="K36" s="1013"/>
      <c r="L36" s="1013"/>
      <c r="M36" s="1013"/>
      <c r="N36" s="1013"/>
      <c r="O36" s="1013"/>
      <c r="P36" s="1013"/>
      <c r="Q36" s="1013"/>
      <c r="R36" s="1013"/>
      <c r="S36" s="1013"/>
      <c r="T36" s="1013"/>
      <c r="U36" s="1013"/>
      <c r="V36" s="1013"/>
      <c r="W36" s="1013"/>
      <c r="X36" s="1013"/>
      <c r="Y36" s="1013"/>
      <c r="Z36" s="1013"/>
      <c r="AA36" s="1323"/>
      <c r="AB36" s="1013"/>
      <c r="AC36" s="1013"/>
      <c r="AD36" s="1013"/>
      <c r="AE36" s="1013"/>
    </row>
    <row r="37" spans="1:31" s="58" customFormat="1" ht="14.25" customHeight="1">
      <c r="A37" s="1317" t="s">
        <v>1192</v>
      </c>
      <c r="B37" s="175" t="s">
        <v>947</v>
      </c>
      <c r="C37" s="1319" t="str">
        <f>'C11 - Core (CT)'!F44</f>
        <v>OK</v>
      </c>
      <c r="D37" s="1319" t="str">
        <f>'C11 - Core (CT)'!G44</f>
        <v>OK</v>
      </c>
      <c r="E37" s="1319" t="str">
        <f>'C11 - Core (CT)'!H44</f>
        <v>OK</v>
      </c>
      <c r="F37" s="1319" t="str">
        <f>'C11 - Core (CT)'!I44</f>
        <v>OK</v>
      </c>
      <c r="G37" s="1319" t="str">
        <f>'C11 - Core (CT)'!J44</f>
        <v>OK</v>
      </c>
      <c r="H37" s="1319" t="str">
        <f>'C11 - Core (CT)'!K44</f>
        <v>OK</v>
      </c>
      <c r="I37" s="1013"/>
      <c r="J37" s="1013"/>
      <c r="K37" s="1013"/>
      <c r="L37" s="1013"/>
      <c r="M37" s="1013"/>
      <c r="N37" s="1013"/>
      <c r="O37" s="1013"/>
      <c r="P37" s="1013"/>
      <c r="Q37" s="1013"/>
      <c r="R37" s="1013"/>
      <c r="S37" s="1013"/>
      <c r="T37" s="1013"/>
      <c r="U37" s="1013"/>
      <c r="V37" s="1013"/>
      <c r="W37" s="1013"/>
      <c r="X37" s="1013"/>
      <c r="Y37" s="1013"/>
      <c r="Z37" s="1013"/>
      <c r="AA37" s="1323"/>
      <c r="AB37" s="1013"/>
      <c r="AC37" s="1013"/>
      <c r="AD37" s="1013"/>
      <c r="AE37" s="1013"/>
    </row>
    <row r="38" spans="1:31" s="58" customFormat="1" ht="14.25" customHeight="1">
      <c r="A38" s="1317" t="s">
        <v>1192</v>
      </c>
      <c r="B38" s="175" t="s">
        <v>944</v>
      </c>
      <c r="C38" s="1319" t="str">
        <f>'C11 - Core (CT)'!F45</f>
        <v>OK</v>
      </c>
      <c r="D38" s="1319" t="str">
        <f>'C11 - Core (CT)'!G45</f>
        <v>OK</v>
      </c>
      <c r="E38" s="1319" t="str">
        <f>'C11 - Core (CT)'!H45</f>
        <v>OK</v>
      </c>
      <c r="F38" s="1319" t="str">
        <f>'C11 - Core (CT)'!I45</f>
        <v>OK</v>
      </c>
      <c r="G38" s="1319" t="str">
        <f>'C11 - Core (CT)'!J45</f>
        <v>OK</v>
      </c>
      <c r="H38" s="1319" t="str">
        <f>'C11 - Core (CT)'!K45</f>
        <v>OK</v>
      </c>
      <c r="I38" s="1013"/>
      <c r="J38" s="1013"/>
      <c r="K38" s="1013"/>
      <c r="L38" s="1013"/>
      <c r="M38" s="1013"/>
      <c r="N38" s="1013"/>
      <c r="O38" s="1013"/>
      <c r="P38" s="1013"/>
      <c r="Q38" s="1013"/>
      <c r="R38" s="1013"/>
      <c r="S38" s="1013"/>
      <c r="T38" s="1013"/>
      <c r="U38" s="1013"/>
      <c r="V38" s="1013"/>
      <c r="W38" s="1013"/>
      <c r="X38" s="1013"/>
      <c r="Y38" s="1013"/>
      <c r="Z38" s="1013"/>
      <c r="AA38" s="1323"/>
      <c r="AB38" s="1013"/>
      <c r="AC38" s="1013"/>
      <c r="AD38" s="1013"/>
      <c r="AE38" s="1013"/>
    </row>
    <row r="39" spans="1:31" s="58" customFormat="1" ht="14.25" customHeight="1">
      <c r="A39" s="1317" t="s">
        <v>1192</v>
      </c>
      <c r="B39" s="175" t="s">
        <v>945</v>
      </c>
      <c r="C39" s="1319" t="str">
        <f>'C11 - Core (CT)'!F46</f>
        <v>OK</v>
      </c>
      <c r="D39" s="1319" t="str">
        <f>'C11 - Core (CT)'!G46</f>
        <v>OK</v>
      </c>
      <c r="E39" s="1319" t="str">
        <f>'C11 - Core (CT)'!H46</f>
        <v>OK</v>
      </c>
      <c r="F39" s="1319" t="str">
        <f>'C11 - Core (CT)'!I46</f>
        <v>OK</v>
      </c>
      <c r="G39" s="1319" t="str">
        <f>'C11 - Core (CT)'!J46</f>
        <v>OK</v>
      </c>
      <c r="H39" s="1319" t="str">
        <f>'C11 - Core (CT)'!K46</f>
        <v>OK</v>
      </c>
      <c r="I39" s="1013"/>
      <c r="J39" s="1013"/>
      <c r="K39" s="1013"/>
      <c r="L39" s="1013"/>
      <c r="M39" s="1013"/>
      <c r="N39" s="1013"/>
      <c r="O39" s="1013"/>
      <c r="P39" s="1013"/>
      <c r="Q39" s="1013"/>
      <c r="R39" s="1013"/>
      <c r="S39" s="1013"/>
      <c r="T39" s="1013"/>
      <c r="U39" s="1013"/>
      <c r="V39" s="1013"/>
      <c r="W39" s="1013"/>
      <c r="X39" s="1013"/>
      <c r="Y39" s="1013"/>
      <c r="Z39" s="1013"/>
      <c r="AA39" s="1323"/>
      <c r="AB39" s="1013"/>
      <c r="AC39" s="1013"/>
      <c r="AD39" s="1013"/>
      <c r="AE39" s="1013"/>
    </row>
    <row r="40" spans="1:31" s="58" customFormat="1" ht="14.25" customHeight="1">
      <c r="A40" s="1317" t="s">
        <v>1192</v>
      </c>
      <c r="B40" s="175" t="s">
        <v>948</v>
      </c>
      <c r="C40" s="1319" t="str">
        <f>'C11 - Core (CT)'!F47</f>
        <v>OK</v>
      </c>
      <c r="D40" s="1319" t="str">
        <f>'C11 - Core (CT)'!G47</f>
        <v>OK</v>
      </c>
      <c r="E40" s="1319" t="str">
        <f>'C11 - Core (CT)'!H47</f>
        <v>OK</v>
      </c>
      <c r="F40" s="1319" t="str">
        <f>'C11 - Core (CT)'!I47</f>
        <v>OK</v>
      </c>
      <c r="G40" s="1319" t="str">
        <f>'C11 - Core (CT)'!J47</f>
        <v>OK</v>
      </c>
      <c r="H40" s="1319" t="str">
        <f>'C11 - Core (CT)'!K47</f>
        <v>OK</v>
      </c>
      <c r="I40" s="1013"/>
      <c r="J40" s="1013"/>
      <c r="K40" s="1013"/>
      <c r="L40" s="1013"/>
      <c r="M40" s="1013"/>
      <c r="N40" s="1013"/>
      <c r="O40" s="1013"/>
      <c r="P40" s="1013"/>
      <c r="Q40" s="1013"/>
      <c r="R40" s="1013"/>
      <c r="S40" s="1013"/>
      <c r="T40" s="1013"/>
      <c r="U40" s="1013"/>
      <c r="V40" s="1013"/>
      <c r="W40" s="1013"/>
      <c r="X40" s="1013"/>
      <c r="Y40" s="1013"/>
      <c r="Z40" s="1013"/>
      <c r="AA40" s="1323"/>
      <c r="AB40" s="1013"/>
      <c r="AC40" s="1013"/>
      <c r="AD40" s="1013"/>
      <c r="AE40" s="1013"/>
    </row>
    <row r="41" spans="1:31" s="58" customFormat="1" ht="14.25" customHeight="1">
      <c r="A41" s="1317" t="s">
        <v>1192</v>
      </c>
      <c r="B41" s="175" t="s">
        <v>946</v>
      </c>
      <c r="C41" s="1319" t="str">
        <f>'C11 - Core (CT)'!F48</f>
        <v>OK</v>
      </c>
      <c r="D41" s="1319" t="str">
        <f>'C11 - Core (CT)'!G48</f>
        <v>OK</v>
      </c>
      <c r="E41" s="1319" t="str">
        <f>'C11 - Core (CT)'!H48</f>
        <v>OK</v>
      </c>
      <c r="F41" s="1319" t="str">
        <f>'C11 - Core (CT)'!I48</f>
        <v>OK</v>
      </c>
      <c r="G41" s="1319" t="str">
        <f>'C11 - Core (CT)'!J48</f>
        <v>OK</v>
      </c>
      <c r="H41" s="1319" t="str">
        <f>'C11 - Core (CT)'!K48</f>
        <v>OK</v>
      </c>
      <c r="I41" s="1013"/>
      <c r="J41" s="1013"/>
      <c r="K41" s="1013"/>
      <c r="L41" s="1013"/>
      <c r="M41" s="1013"/>
      <c r="N41" s="1013"/>
      <c r="O41" s="1013"/>
      <c r="P41" s="1013"/>
      <c r="Q41" s="1013"/>
      <c r="R41" s="1013"/>
      <c r="S41" s="1013"/>
      <c r="T41" s="1013"/>
      <c r="U41" s="1013"/>
      <c r="V41" s="1013"/>
      <c r="W41" s="1013"/>
      <c r="X41" s="1013"/>
      <c r="Y41" s="1013"/>
      <c r="Z41" s="1013"/>
      <c r="AA41" s="1323"/>
      <c r="AB41" s="1013"/>
      <c r="AC41" s="1013"/>
      <c r="AD41" s="1013"/>
      <c r="AE41" s="1013"/>
    </row>
    <row r="42" spans="1:31" s="58" customFormat="1" ht="14.25" customHeight="1">
      <c r="A42" s="1317" t="s">
        <v>923</v>
      </c>
      <c r="B42" s="32" t="s">
        <v>950</v>
      </c>
      <c r="C42" s="1319" t="str">
        <f>'C12 - Reinforcements &amp; DSM'!F63</f>
        <v>OK</v>
      </c>
      <c r="D42" s="1319" t="str">
        <f>'C12 - Reinforcements &amp; DSM'!G63</f>
        <v>OK</v>
      </c>
      <c r="E42" s="1319" t="str">
        <f>'C12 - Reinforcements &amp; DSM'!H63</f>
        <v>OK</v>
      </c>
      <c r="F42" s="1319" t="str">
        <f>'C12 - Reinforcements &amp; DSM'!I63</f>
        <v>OK</v>
      </c>
      <c r="G42" s="1319" t="str">
        <f>'C12 - Reinforcements &amp; DSM'!J63</f>
        <v>OK</v>
      </c>
      <c r="H42" s="1319" t="str">
        <f>'C12 - Reinforcements &amp; DSM'!K63</f>
        <v>OK</v>
      </c>
      <c r="I42" s="1013"/>
      <c r="J42" s="1013"/>
      <c r="K42" s="1013"/>
      <c r="L42" s="1013"/>
      <c r="M42" s="1013"/>
      <c r="N42" s="1013"/>
      <c r="O42" s="1013"/>
      <c r="P42" s="1013"/>
      <c r="Q42" s="1013"/>
      <c r="R42" s="1013"/>
      <c r="S42" s="1013"/>
      <c r="T42" s="1013"/>
      <c r="U42" s="1013"/>
      <c r="V42" s="1013"/>
      <c r="W42" s="1013"/>
      <c r="X42" s="1013"/>
      <c r="Y42" s="1013"/>
      <c r="Z42" s="1013"/>
      <c r="AA42" s="1323"/>
      <c r="AB42" s="1013"/>
      <c r="AC42" s="1013"/>
      <c r="AD42" s="1013"/>
      <c r="AE42" s="1013"/>
    </row>
    <row r="43" spans="1:31" s="58" customFormat="1" ht="14.25" customHeight="1">
      <c r="A43" s="1317" t="s">
        <v>923</v>
      </c>
      <c r="B43" s="32" t="s">
        <v>951</v>
      </c>
      <c r="C43" s="1319" t="str">
        <f>'C12 - Reinforcements &amp; DSM'!F64</f>
        <v>OK</v>
      </c>
      <c r="D43" s="1319" t="str">
        <f>'C12 - Reinforcements &amp; DSM'!G64</f>
        <v>OK</v>
      </c>
      <c r="E43" s="1319" t="str">
        <f>'C12 - Reinforcements &amp; DSM'!H64</f>
        <v>OK</v>
      </c>
      <c r="F43" s="1319" t="str">
        <f>'C12 - Reinforcements &amp; DSM'!I64</f>
        <v>OK</v>
      </c>
      <c r="G43" s="1319" t="str">
        <f>'C12 - Reinforcements &amp; DSM'!J64</f>
        <v>OK</v>
      </c>
      <c r="H43" s="1319" t="str">
        <f>'C12 - Reinforcements &amp; DSM'!K64</f>
        <v>OK</v>
      </c>
      <c r="I43" s="1013"/>
      <c r="J43" s="1013"/>
      <c r="K43" s="1013"/>
      <c r="L43" s="1013"/>
      <c r="M43" s="1013"/>
      <c r="N43" s="1013"/>
      <c r="O43" s="1013"/>
      <c r="P43" s="1013"/>
      <c r="Q43" s="1013"/>
      <c r="R43" s="1013"/>
      <c r="S43" s="1013"/>
      <c r="T43" s="1013"/>
      <c r="U43" s="1013"/>
      <c r="V43" s="1013"/>
      <c r="W43" s="1013"/>
      <c r="X43" s="1013"/>
      <c r="Y43" s="1013"/>
      <c r="Z43" s="1013"/>
      <c r="AA43" s="1323"/>
      <c r="AB43" s="1013"/>
      <c r="AC43" s="1013"/>
      <c r="AD43" s="1013"/>
      <c r="AE43" s="1013"/>
    </row>
    <row r="44" spans="1:31" s="58" customFormat="1" ht="14.25" customHeight="1">
      <c r="A44" s="1317" t="s">
        <v>923</v>
      </c>
      <c r="B44" s="175" t="s">
        <v>949</v>
      </c>
      <c r="C44" s="1319" t="str">
        <f>'C12 - Reinforcements &amp; DSM'!F65</f>
        <v>OK</v>
      </c>
      <c r="D44" s="1319" t="str">
        <f>'C12 - Reinforcements &amp; DSM'!G65</f>
        <v>OK</v>
      </c>
      <c r="E44" s="1319" t="str">
        <f>'C12 - Reinforcements &amp; DSM'!H65</f>
        <v>OK</v>
      </c>
      <c r="F44" s="1319" t="str">
        <f>'C12 - Reinforcements &amp; DSM'!I65</f>
        <v>OK</v>
      </c>
      <c r="G44" s="1319" t="str">
        <f>'C12 - Reinforcements &amp; DSM'!J65</f>
        <v>OK</v>
      </c>
      <c r="H44" s="1319" t="str">
        <f>'C12 - Reinforcements &amp; DSM'!K65</f>
        <v>OK</v>
      </c>
      <c r="I44" s="1013"/>
      <c r="J44" s="1013"/>
      <c r="K44" s="1013"/>
      <c r="L44" s="1013"/>
      <c r="M44" s="1013"/>
      <c r="N44" s="1013"/>
      <c r="O44" s="1013"/>
      <c r="P44" s="1013"/>
      <c r="Q44" s="1013"/>
      <c r="R44" s="1013"/>
      <c r="S44" s="1013"/>
      <c r="T44" s="1013"/>
      <c r="U44" s="1013"/>
      <c r="V44" s="1013"/>
      <c r="W44" s="1013"/>
      <c r="X44" s="1013"/>
      <c r="Y44" s="1013"/>
      <c r="Z44" s="1013"/>
      <c r="AA44" s="1323"/>
      <c r="AB44" s="1013"/>
      <c r="AC44" s="1013"/>
      <c r="AD44" s="1013"/>
      <c r="AE44" s="1013"/>
    </row>
    <row r="45" spans="1:31" s="58" customFormat="1" ht="14.25" customHeight="1">
      <c r="A45" s="1317" t="s">
        <v>1193</v>
      </c>
      <c r="B45" s="32" t="s">
        <v>1259</v>
      </c>
      <c r="C45" s="1319" t="str">
        <f>'C13 - Asset Rep, Refurb, Civil'!E23</f>
        <v>OK</v>
      </c>
      <c r="D45" s="1319" t="str">
        <f>'C13 - Asset Rep, Refurb, Civil'!F23</f>
        <v>OK</v>
      </c>
      <c r="E45" s="1319" t="str">
        <f>'C13 - Asset Rep, Refurb, Civil'!G23</f>
        <v>OK</v>
      </c>
      <c r="F45" s="1319" t="str">
        <f>'C13 - Asset Rep, Refurb, Civil'!H23</f>
        <v>OK</v>
      </c>
      <c r="G45" s="1319" t="str">
        <f>'C13 - Asset Rep, Refurb, Civil'!I23</f>
        <v>OK</v>
      </c>
      <c r="H45" s="1319" t="str">
        <f>'C13 - Asset Rep, Refurb, Civil'!J23</f>
        <v>OK</v>
      </c>
      <c r="I45" s="1013"/>
      <c r="J45" s="1013"/>
      <c r="K45" s="1013"/>
      <c r="L45" s="1013"/>
      <c r="M45" s="1013"/>
      <c r="N45" s="1013"/>
      <c r="O45" s="1013"/>
      <c r="P45" s="1013"/>
      <c r="Q45" s="1013"/>
      <c r="R45" s="1013"/>
      <c r="S45" s="1013"/>
      <c r="T45" s="1013"/>
      <c r="U45" s="1013"/>
      <c r="V45" s="1013"/>
      <c r="W45" s="1013"/>
      <c r="X45" s="1013"/>
      <c r="Y45" s="1013"/>
      <c r="Z45" s="1013"/>
      <c r="AA45" s="1323"/>
      <c r="AB45" s="1013"/>
      <c r="AC45" s="1013"/>
      <c r="AD45" s="1013"/>
      <c r="AE45" s="1013"/>
    </row>
    <row r="46" spans="1:31" s="58" customFormat="1" ht="14.25" customHeight="1">
      <c r="A46" s="1317" t="s">
        <v>1193</v>
      </c>
      <c r="B46" s="32" t="s">
        <v>1260</v>
      </c>
      <c r="C46" s="1319" t="str">
        <f>'C13 - Asset Rep, Refurb, Civil'!E24</f>
        <v>OK</v>
      </c>
      <c r="D46" s="1319" t="str">
        <f>'C13 - Asset Rep, Refurb, Civil'!F24</f>
        <v>OK</v>
      </c>
      <c r="E46" s="1319" t="str">
        <f>'C13 - Asset Rep, Refurb, Civil'!G24</f>
        <v>OK</v>
      </c>
      <c r="F46" s="1319" t="str">
        <f>'C13 - Asset Rep, Refurb, Civil'!H24</f>
        <v>OK</v>
      </c>
      <c r="G46" s="1319" t="str">
        <f>'C13 - Asset Rep, Refurb, Civil'!I24</f>
        <v>OK</v>
      </c>
      <c r="H46" s="1319" t="str">
        <f>'C13 - Asset Rep, Refurb, Civil'!J24</f>
        <v>OK</v>
      </c>
      <c r="I46" s="1013"/>
      <c r="J46" s="1013"/>
      <c r="K46" s="1013"/>
      <c r="L46" s="1013"/>
      <c r="M46" s="1013"/>
      <c r="N46" s="1013"/>
      <c r="O46" s="1013"/>
      <c r="P46" s="1013"/>
      <c r="Q46" s="1013"/>
      <c r="R46" s="1013"/>
      <c r="S46" s="1013"/>
      <c r="T46" s="1013"/>
      <c r="U46" s="1013"/>
      <c r="V46" s="1013"/>
      <c r="W46" s="1013"/>
      <c r="X46" s="1013"/>
      <c r="Y46" s="1013"/>
      <c r="Z46" s="1013"/>
      <c r="AA46" s="1323"/>
      <c r="AB46" s="1013"/>
      <c r="AC46" s="1013"/>
      <c r="AD46" s="1013"/>
      <c r="AE46" s="1013"/>
    </row>
    <row r="47" spans="1:31" s="58" customFormat="1" ht="14.25" customHeight="1">
      <c r="A47" s="1317" t="s">
        <v>924</v>
      </c>
      <c r="B47" s="32" t="s">
        <v>1246</v>
      </c>
      <c r="C47" s="1319" t="str">
        <f>'C14 - Operational IT &amp; Telecoms'!F26</f>
        <v>OK</v>
      </c>
      <c r="D47" s="1319" t="str">
        <f>'C14 - Operational IT &amp; Telecoms'!G26</f>
        <v>OK</v>
      </c>
      <c r="E47" s="1319" t="str">
        <f>'C14 - Operational IT &amp; Telecoms'!H26</f>
        <v>OK</v>
      </c>
      <c r="F47" s="1319"/>
      <c r="G47" s="1319"/>
      <c r="H47" s="1319"/>
      <c r="I47" s="1013"/>
      <c r="J47" s="1013"/>
      <c r="K47" s="1013"/>
      <c r="L47" s="1013"/>
      <c r="M47" s="1013"/>
      <c r="N47" s="1013"/>
      <c r="O47" s="1013"/>
      <c r="P47" s="1013"/>
      <c r="Q47" s="1013"/>
      <c r="R47" s="1013"/>
      <c r="S47" s="1013"/>
      <c r="T47" s="1013"/>
      <c r="U47" s="1013"/>
      <c r="V47" s="1013"/>
      <c r="W47" s="1013"/>
      <c r="X47" s="1013"/>
      <c r="Y47" s="1013"/>
      <c r="Z47" s="1013"/>
      <c r="AA47" s="1323"/>
      <c r="AB47" s="1013"/>
      <c r="AC47" s="1013"/>
      <c r="AD47" s="1013"/>
      <c r="AE47" s="1013"/>
    </row>
    <row r="48" spans="1:31" s="58" customFormat="1" ht="14.25" customHeight="1">
      <c r="A48" s="1317" t="s">
        <v>924</v>
      </c>
      <c r="B48" s="32" t="s">
        <v>916</v>
      </c>
      <c r="C48" s="1319" t="str">
        <f>'C14 - Operational IT &amp; Telecoms'!F27</f>
        <v>OK</v>
      </c>
      <c r="D48" s="1319" t="str">
        <f>'C14 - Operational IT &amp; Telecoms'!G27</f>
        <v>OK</v>
      </c>
      <c r="E48" s="1319" t="str">
        <f>'C14 - Operational IT &amp; Telecoms'!H27</f>
        <v>OK</v>
      </c>
      <c r="F48" s="1319"/>
      <c r="G48" s="1319"/>
      <c r="H48" s="1319"/>
      <c r="I48" s="1013"/>
      <c r="J48" s="1013"/>
      <c r="K48" s="1013"/>
      <c r="L48" s="1013"/>
      <c r="M48" s="1013"/>
      <c r="N48" s="1013"/>
      <c r="O48" s="1013"/>
      <c r="P48" s="1013"/>
      <c r="Q48" s="1013"/>
      <c r="R48" s="1013"/>
      <c r="S48" s="1013"/>
      <c r="T48" s="1013"/>
      <c r="U48" s="1013"/>
      <c r="V48" s="1013"/>
      <c r="W48" s="1013"/>
      <c r="X48" s="1013"/>
      <c r="Y48" s="1013"/>
      <c r="Z48" s="1013"/>
      <c r="AA48" s="1323"/>
      <c r="AB48" s="1013"/>
      <c r="AC48" s="1013"/>
      <c r="AD48" s="1013"/>
      <c r="AE48" s="1013"/>
    </row>
    <row r="49" spans="1:32" s="58" customFormat="1" ht="14.25" customHeight="1">
      <c r="A49" s="1317" t="s">
        <v>924</v>
      </c>
      <c r="B49" s="32" t="s">
        <v>917</v>
      </c>
      <c r="C49" s="1319" t="str">
        <f>'C14 - Operational IT &amp; Telecoms'!F28</f>
        <v>OK</v>
      </c>
      <c r="D49" s="1319" t="str">
        <f>'C14 - Operational IT &amp; Telecoms'!G28</f>
        <v>OK</v>
      </c>
      <c r="E49" s="1319" t="str">
        <f>'C14 - Operational IT &amp; Telecoms'!H28</f>
        <v>OK</v>
      </c>
      <c r="F49" s="1319"/>
      <c r="G49" s="1319"/>
      <c r="H49" s="1319"/>
      <c r="I49" s="1013"/>
      <c r="J49" s="1013"/>
      <c r="K49" s="1013"/>
      <c r="L49" s="1013"/>
      <c r="M49" s="1013"/>
      <c r="N49" s="1013"/>
      <c r="O49" s="1013"/>
      <c r="P49" s="1013"/>
      <c r="Q49" s="1013"/>
      <c r="R49" s="1013"/>
      <c r="S49" s="1013"/>
      <c r="T49" s="1013"/>
      <c r="U49" s="1013"/>
      <c r="V49" s="1013"/>
      <c r="W49" s="1013"/>
      <c r="X49" s="1013"/>
      <c r="Y49" s="1013"/>
      <c r="Z49" s="1013"/>
      <c r="AA49" s="1323"/>
      <c r="AB49" s="1013"/>
      <c r="AC49" s="1013"/>
      <c r="AD49" s="1013"/>
      <c r="AE49" s="1013"/>
    </row>
    <row r="50" spans="1:32" ht="14.25" customHeight="1">
      <c r="A50" s="1317" t="s">
        <v>1194</v>
      </c>
      <c r="B50" s="32" t="s">
        <v>1246</v>
      </c>
      <c r="C50" s="1319" t="str">
        <f>'C15 - QoS &amp; WSC'!F25</f>
        <v>OK</v>
      </c>
      <c r="D50" s="1319" t="str">
        <f>'C15 - QoS &amp; WSC'!G25</f>
        <v>OK</v>
      </c>
      <c r="E50" s="1319" t="str">
        <f>'C15 - QoS &amp; WSC'!H25</f>
        <v>OK</v>
      </c>
      <c r="F50" s="1319" t="str">
        <f>'C15 - QoS &amp; WSC'!I25</f>
        <v>OK</v>
      </c>
      <c r="G50" s="1319" t="str">
        <f>'C15 - QoS &amp; WSC'!J25</f>
        <v>OK</v>
      </c>
      <c r="H50" s="1319" t="str">
        <f>'C15 - QoS &amp; WSC'!K25</f>
        <v>OK</v>
      </c>
      <c r="I50" s="1013"/>
      <c r="J50" s="1013"/>
      <c r="K50" s="1013"/>
      <c r="L50" s="1013"/>
      <c r="M50" s="1013"/>
      <c r="N50" s="1013"/>
      <c r="O50" s="1013"/>
      <c r="P50" s="1013"/>
      <c r="Q50" s="1013"/>
      <c r="R50" s="1013"/>
      <c r="S50" s="1013"/>
      <c r="T50" s="1013"/>
      <c r="U50" s="1013"/>
      <c r="V50" s="1013"/>
      <c r="W50" s="1013"/>
      <c r="X50" s="1013"/>
      <c r="Y50" s="1013"/>
      <c r="Z50" s="1013"/>
      <c r="AA50" s="1323"/>
      <c r="AB50" s="1013"/>
      <c r="AC50" s="1013"/>
      <c r="AD50" s="1013"/>
      <c r="AE50" s="1013"/>
    </row>
    <row r="51" spans="1:32" s="1280" customFormat="1" ht="14.25" customHeight="1">
      <c r="A51" s="1317" t="s">
        <v>1194</v>
      </c>
      <c r="B51" s="32" t="s">
        <v>916</v>
      </c>
      <c r="C51" s="1319" t="str">
        <f>'C15 - QoS &amp; WSC'!F26</f>
        <v>OK</v>
      </c>
      <c r="D51" s="1319" t="str">
        <f>'C15 - QoS &amp; WSC'!G26</f>
        <v>OK</v>
      </c>
      <c r="E51" s="1319" t="str">
        <f>'C15 - QoS &amp; WSC'!H26</f>
        <v>OK</v>
      </c>
      <c r="F51" s="1319" t="str">
        <f>'C15 - QoS &amp; WSC'!I26</f>
        <v>OK</v>
      </c>
      <c r="G51" s="1319" t="str">
        <f>'C15 - QoS &amp; WSC'!J26</f>
        <v>OK</v>
      </c>
      <c r="H51" s="1319" t="str">
        <f>'C15 - QoS &amp; WSC'!K26</f>
        <v>OK</v>
      </c>
      <c r="I51" s="1013"/>
      <c r="J51" s="1013"/>
      <c r="K51" s="1013"/>
      <c r="L51" s="1013"/>
      <c r="M51" s="1013"/>
      <c r="N51" s="1013"/>
      <c r="O51" s="1013"/>
      <c r="P51" s="1013"/>
      <c r="Q51" s="1013"/>
      <c r="R51" s="1013"/>
      <c r="S51" s="1013"/>
      <c r="T51" s="1013"/>
      <c r="U51" s="1013"/>
      <c r="V51" s="1013"/>
      <c r="W51" s="1013"/>
      <c r="X51" s="1013"/>
      <c r="Y51" s="1013"/>
      <c r="Z51" s="1013"/>
      <c r="AA51" s="1323"/>
      <c r="AB51" s="1013"/>
      <c r="AC51" s="1013"/>
      <c r="AD51" s="1013"/>
      <c r="AE51" s="1013"/>
      <c r="AF51" s="58"/>
    </row>
    <row r="52" spans="1:32" s="1280" customFormat="1" ht="14.25" customHeight="1">
      <c r="A52" s="1317" t="s">
        <v>1194</v>
      </c>
      <c r="B52" s="32" t="s">
        <v>917</v>
      </c>
      <c r="C52" s="1319" t="str">
        <f>'C15 - QoS &amp; WSC'!F27</f>
        <v>OK</v>
      </c>
      <c r="D52" s="1319" t="str">
        <f>'C15 - QoS &amp; WSC'!G27</f>
        <v>OK</v>
      </c>
      <c r="E52" s="1319" t="str">
        <f>'C15 - QoS &amp; WSC'!H27</f>
        <v>OK</v>
      </c>
      <c r="F52" s="1319" t="str">
        <f>'C15 - QoS &amp; WSC'!I27</f>
        <v>OK</v>
      </c>
      <c r="G52" s="1319" t="str">
        <f>'C15 - QoS &amp; WSC'!J27</f>
        <v>OK</v>
      </c>
      <c r="H52" s="1319" t="str">
        <f>'C15 - QoS &amp; WSC'!K27</f>
        <v>OK</v>
      </c>
      <c r="I52" s="1013"/>
      <c r="J52" s="1013"/>
      <c r="K52" s="1013"/>
      <c r="L52" s="1013"/>
      <c r="M52" s="1013"/>
      <c r="N52" s="1013"/>
      <c r="O52" s="1013"/>
      <c r="P52" s="1013"/>
      <c r="Q52" s="1013"/>
      <c r="R52" s="1013"/>
      <c r="S52" s="1013"/>
      <c r="T52" s="1013"/>
      <c r="U52" s="1013"/>
      <c r="V52" s="1013"/>
      <c r="W52" s="1013"/>
      <c r="X52" s="1013"/>
      <c r="Y52" s="1013"/>
      <c r="Z52" s="1013"/>
      <c r="AA52" s="1323"/>
      <c r="AB52" s="1013"/>
      <c r="AC52" s="1013"/>
      <c r="AD52" s="1013"/>
      <c r="AE52" s="1013"/>
      <c r="AF52" s="58"/>
    </row>
    <row r="53" spans="1:32" ht="14.25" customHeight="1">
      <c r="A53" s="1317" t="s">
        <v>1194</v>
      </c>
      <c r="B53" s="32" t="s">
        <v>311</v>
      </c>
      <c r="C53" s="1319" t="str">
        <f>'C15 - QoS &amp; WSC'!F49</f>
        <v>OK</v>
      </c>
      <c r="D53" s="1319" t="str">
        <f>'C15 - QoS &amp; WSC'!G49</f>
        <v>OK</v>
      </c>
      <c r="E53" s="1319" t="str">
        <f>'C15 - QoS &amp; WSC'!H49</f>
        <v>OK</v>
      </c>
      <c r="F53" s="1319" t="str">
        <f>'C15 - QoS &amp; WSC'!I49</f>
        <v>OK</v>
      </c>
      <c r="G53" s="1319" t="str">
        <f>'C15 - QoS &amp; WSC'!J49</f>
        <v>OK</v>
      </c>
      <c r="H53" s="1319" t="str">
        <f>'C15 - QoS &amp; WSC'!K49</f>
        <v>OK</v>
      </c>
      <c r="I53" s="1013"/>
      <c r="J53" s="1013"/>
      <c r="K53" s="1013"/>
      <c r="L53" s="1013"/>
      <c r="M53" s="1013"/>
      <c r="N53" s="1013"/>
      <c r="O53" s="1013"/>
      <c r="P53" s="1013"/>
      <c r="Q53" s="1013"/>
      <c r="R53" s="1013"/>
      <c r="S53" s="1013"/>
      <c r="T53" s="1013"/>
      <c r="U53" s="1013"/>
      <c r="V53" s="1013"/>
      <c r="W53" s="1013"/>
      <c r="X53" s="1013"/>
      <c r="Y53" s="1013"/>
      <c r="Z53" s="1013"/>
      <c r="AA53" s="1323"/>
      <c r="AB53" s="1013"/>
      <c r="AC53" s="1013"/>
      <c r="AD53" s="1013"/>
      <c r="AE53" s="1013"/>
    </row>
    <row r="54" spans="1:32" s="1280" customFormat="1" ht="14.25" customHeight="1">
      <c r="A54" s="1317" t="s">
        <v>925</v>
      </c>
      <c r="B54" s="32" t="s">
        <v>1246</v>
      </c>
      <c r="C54" s="1319" t="str">
        <f>'C16 - Summary-Non-Core Ex Ante'!F27</f>
        <v>OK</v>
      </c>
      <c r="D54" s="1319" t="str">
        <f>'C16 - Summary-Non-Core Ex Ante'!G27</f>
        <v>OK</v>
      </c>
      <c r="E54" s="1319" t="str">
        <f>'C16 - Summary-Non-Core Ex Ante'!H27</f>
        <v>OK</v>
      </c>
      <c r="F54" s="1319"/>
      <c r="G54" s="1319"/>
      <c r="H54" s="1319"/>
      <c r="I54" s="1013"/>
      <c r="J54" s="1013"/>
      <c r="K54" s="1013"/>
      <c r="L54" s="1013"/>
      <c r="M54" s="1013"/>
      <c r="N54" s="1013"/>
      <c r="O54" s="1013"/>
      <c r="P54" s="1013"/>
      <c r="Q54" s="1013"/>
      <c r="R54" s="1013"/>
      <c r="S54" s="1013"/>
      <c r="T54" s="1013"/>
      <c r="U54" s="1013"/>
      <c r="V54" s="1013"/>
      <c r="W54" s="1013"/>
      <c r="X54" s="1013"/>
      <c r="Y54" s="1013"/>
      <c r="Z54" s="1013"/>
      <c r="AA54" s="1323"/>
      <c r="AB54" s="1013"/>
      <c r="AC54" s="1013"/>
      <c r="AD54" s="1013"/>
      <c r="AE54" s="1013"/>
      <c r="AF54" s="58"/>
    </row>
    <row r="55" spans="1:32" s="1280" customFormat="1" ht="14.25" customHeight="1">
      <c r="A55" s="1317" t="s">
        <v>925</v>
      </c>
      <c r="B55" s="32" t="s">
        <v>916</v>
      </c>
      <c r="C55" s="1319" t="str">
        <f>'C16 - Summary-Non-Core Ex Ante'!F28</f>
        <v>OK</v>
      </c>
      <c r="D55" s="1319" t="str">
        <f>'C16 - Summary-Non-Core Ex Ante'!G28</f>
        <v>OK</v>
      </c>
      <c r="E55" s="1319" t="str">
        <f>'C16 - Summary-Non-Core Ex Ante'!H28</f>
        <v>OK</v>
      </c>
      <c r="F55" s="1319"/>
      <c r="G55" s="1319"/>
      <c r="H55" s="1319"/>
      <c r="I55" s="1013"/>
      <c r="J55" s="1013"/>
      <c r="K55" s="1013"/>
      <c r="L55" s="1013"/>
      <c r="M55" s="1013"/>
      <c r="N55" s="1013"/>
      <c r="O55" s="1013"/>
      <c r="P55" s="1013"/>
      <c r="Q55" s="1013"/>
      <c r="R55" s="1013"/>
      <c r="S55" s="1013"/>
      <c r="T55" s="1013"/>
      <c r="U55" s="1013"/>
      <c r="V55" s="1013"/>
      <c r="W55" s="1013"/>
      <c r="X55" s="1013"/>
      <c r="Y55" s="1013"/>
      <c r="Z55" s="1013"/>
      <c r="AA55" s="1323"/>
      <c r="AB55" s="1013"/>
      <c r="AC55" s="1013"/>
      <c r="AD55" s="1013"/>
      <c r="AE55" s="1013"/>
      <c r="AF55" s="58"/>
    </row>
    <row r="56" spans="1:32" ht="14.25" customHeight="1">
      <c r="A56" s="1317" t="s">
        <v>925</v>
      </c>
      <c r="B56" s="32" t="s">
        <v>917</v>
      </c>
      <c r="C56" s="1319" t="str">
        <f>'C16 - Summary-Non-Core Ex Ante'!F29</f>
        <v>OK</v>
      </c>
      <c r="D56" s="1319" t="str">
        <f>'C16 - Summary-Non-Core Ex Ante'!G29</f>
        <v>OK</v>
      </c>
      <c r="E56" s="1319" t="str">
        <f>'C16 - Summary-Non-Core Ex Ante'!H29</f>
        <v>OK</v>
      </c>
      <c r="F56" s="1319"/>
      <c r="G56" s="1319"/>
      <c r="H56" s="1319"/>
      <c r="I56" s="1013"/>
      <c r="J56" s="1013"/>
      <c r="K56" s="1013"/>
      <c r="L56" s="1013"/>
      <c r="M56" s="1013"/>
      <c r="N56" s="1013"/>
      <c r="O56" s="1013"/>
      <c r="P56" s="1013"/>
      <c r="Q56" s="1013"/>
      <c r="R56" s="1013"/>
      <c r="S56" s="1013"/>
      <c r="T56" s="1013"/>
      <c r="U56" s="1013"/>
      <c r="V56" s="1013"/>
      <c r="W56" s="1013"/>
      <c r="X56" s="1013"/>
      <c r="Y56" s="1013"/>
      <c r="Z56" s="1013"/>
      <c r="AA56" s="1323"/>
      <c r="AB56" s="1013"/>
      <c r="AC56" s="1013"/>
      <c r="AD56" s="1013"/>
      <c r="AE56" s="1013"/>
    </row>
    <row r="57" spans="1:32" s="1280" customFormat="1" ht="14.25" customHeight="1">
      <c r="A57" s="1317" t="s">
        <v>1195</v>
      </c>
      <c r="B57" s="32" t="s">
        <v>1246</v>
      </c>
      <c r="C57" s="1319" t="str">
        <f>'C17 - Summary - Non-Core Reopen'!F26</f>
        <v>OK</v>
      </c>
      <c r="D57" s="1319" t="str">
        <f>'C17 - Summary - Non-Core Reopen'!G26</f>
        <v>OK</v>
      </c>
      <c r="E57" s="1319" t="str">
        <f>'C17 - Summary - Non-Core Reopen'!H26</f>
        <v>OK</v>
      </c>
      <c r="F57" s="1319" t="str">
        <f>'C17 - Summary - Non-Core Reopen'!I26</f>
        <v>OK</v>
      </c>
      <c r="G57" s="1319" t="str">
        <f>'C17 - Summary - Non-Core Reopen'!J26</f>
        <v>OK</v>
      </c>
      <c r="H57" s="1319" t="str">
        <f>'C17 - Summary - Non-Core Reopen'!K26</f>
        <v>OK</v>
      </c>
      <c r="I57" s="1013"/>
      <c r="J57" s="1013"/>
      <c r="K57" s="1013"/>
      <c r="L57" s="1013"/>
      <c r="M57" s="1013"/>
      <c r="N57" s="1013"/>
      <c r="O57" s="1013"/>
      <c r="P57" s="1013"/>
      <c r="Q57" s="1013"/>
      <c r="R57" s="1013"/>
      <c r="S57" s="1013"/>
      <c r="T57" s="1013"/>
      <c r="U57" s="1013"/>
      <c r="V57" s="1013"/>
      <c r="W57" s="1013"/>
      <c r="X57" s="1013"/>
      <c r="Y57" s="1013"/>
      <c r="Z57" s="1013"/>
      <c r="AA57" s="1323"/>
      <c r="AB57" s="1013"/>
      <c r="AC57" s="1013"/>
      <c r="AD57" s="1013"/>
      <c r="AE57" s="1013"/>
      <c r="AF57" s="58"/>
    </row>
    <row r="58" spans="1:32" s="1280" customFormat="1" ht="14.25" customHeight="1">
      <c r="A58" s="1317" t="s">
        <v>1195</v>
      </c>
      <c r="B58" s="175" t="s">
        <v>916</v>
      </c>
      <c r="C58" s="1319" t="str">
        <f>'C17 - Summary - Non-Core Reopen'!F27</f>
        <v>OK</v>
      </c>
      <c r="D58" s="1319" t="str">
        <f>'C17 - Summary - Non-Core Reopen'!G27</f>
        <v>OK</v>
      </c>
      <c r="E58" s="1319" t="str">
        <f>'C17 - Summary - Non-Core Reopen'!H27</f>
        <v>OK</v>
      </c>
      <c r="F58" s="1319" t="str">
        <f>'C17 - Summary - Non-Core Reopen'!I27</f>
        <v>OK</v>
      </c>
      <c r="G58" s="1319" t="str">
        <f>'C17 - Summary - Non-Core Reopen'!J27</f>
        <v>OK</v>
      </c>
      <c r="H58" s="1319" t="str">
        <f>'C17 - Summary - Non-Core Reopen'!K27</f>
        <v>OK</v>
      </c>
      <c r="I58" s="1013"/>
      <c r="J58" s="1013"/>
      <c r="K58" s="1013"/>
      <c r="L58" s="1013"/>
      <c r="M58" s="1013"/>
      <c r="N58" s="1013"/>
      <c r="O58" s="1013"/>
      <c r="P58" s="1013"/>
      <c r="Q58" s="1013"/>
      <c r="R58" s="1013"/>
      <c r="S58" s="1013"/>
      <c r="T58" s="1013"/>
      <c r="U58" s="1013"/>
      <c r="V58" s="1013"/>
      <c r="W58" s="1013"/>
      <c r="X58" s="1013"/>
      <c r="Y58" s="1013"/>
      <c r="Z58" s="1013"/>
      <c r="AA58" s="1323"/>
      <c r="AB58" s="1013"/>
      <c r="AC58" s="1013"/>
      <c r="AD58" s="1013"/>
      <c r="AE58" s="1013"/>
      <c r="AF58" s="58"/>
    </row>
    <row r="59" spans="1:32" ht="14.25" customHeight="1">
      <c r="A59" s="1317" t="s">
        <v>1195</v>
      </c>
      <c r="B59" s="175" t="s">
        <v>917</v>
      </c>
      <c r="C59" s="1319" t="str">
        <f>'C17 - Summary - Non-Core Reopen'!F28</f>
        <v>OK</v>
      </c>
      <c r="D59" s="1319" t="str">
        <f>'C17 - Summary - Non-Core Reopen'!G28</f>
        <v>OK</v>
      </c>
      <c r="E59" s="1319" t="str">
        <f>'C17 - Summary - Non-Core Reopen'!H28</f>
        <v>OK</v>
      </c>
      <c r="F59" s="1319" t="str">
        <f>'C17 - Summary - Non-Core Reopen'!I28</f>
        <v>OK</v>
      </c>
      <c r="G59" s="1319" t="str">
        <f>'C17 - Summary - Non-Core Reopen'!J28</f>
        <v>OK</v>
      </c>
      <c r="H59" s="1319" t="str">
        <f>'C17 - Summary - Non-Core Reopen'!K28</f>
        <v>OK</v>
      </c>
      <c r="I59" s="1013"/>
      <c r="J59" s="1013"/>
      <c r="K59" s="1013"/>
      <c r="L59" s="1013"/>
      <c r="M59" s="1013"/>
      <c r="N59" s="1013"/>
      <c r="O59" s="1013"/>
      <c r="P59" s="1013"/>
      <c r="Q59" s="1013"/>
      <c r="R59" s="1013"/>
      <c r="S59" s="1013"/>
      <c r="T59" s="1013"/>
      <c r="U59" s="1013"/>
      <c r="V59" s="1013"/>
      <c r="W59" s="1013"/>
      <c r="X59" s="1013"/>
      <c r="Y59" s="1013"/>
      <c r="Z59" s="1013"/>
      <c r="AA59" s="1323"/>
      <c r="AB59" s="1013"/>
      <c r="AC59" s="1013"/>
      <c r="AD59" s="1013"/>
      <c r="AE59" s="1013"/>
    </row>
    <row r="60" spans="1:32" ht="14.25" customHeight="1">
      <c r="A60" s="1317" t="s">
        <v>1196</v>
      </c>
      <c r="B60" s="1037" t="s">
        <v>312</v>
      </c>
      <c r="C60" s="2097" t="str">
        <f>'C18 - HILP '!F63</f>
        <v>OK</v>
      </c>
      <c r="D60" s="2097" t="str">
        <f>'C18 - HILP '!G63</f>
        <v>OK</v>
      </c>
      <c r="E60" s="2097" t="str">
        <f>'C18 - HILP '!H63</f>
        <v>OK</v>
      </c>
      <c r="F60" s="2097" t="str">
        <f>'C18 - HILP '!I63</f>
        <v>OK</v>
      </c>
      <c r="G60" s="2097" t="str">
        <f>'C18 - HILP '!J63</f>
        <v>OK</v>
      </c>
      <c r="H60" s="2097" t="str">
        <f>'C18 - HILP '!K63</f>
        <v>OK</v>
      </c>
      <c r="I60" s="1013"/>
      <c r="J60" s="1013"/>
      <c r="K60" s="1013"/>
      <c r="L60" s="1013"/>
      <c r="M60" s="1013"/>
      <c r="N60" s="1013"/>
      <c r="O60" s="1013"/>
      <c r="P60" s="1013"/>
      <c r="Q60" s="1013"/>
      <c r="R60" s="1013"/>
      <c r="S60" s="1013"/>
      <c r="T60" s="1013"/>
      <c r="U60" s="1013"/>
      <c r="V60" s="1013"/>
      <c r="W60" s="1013"/>
      <c r="X60" s="1013"/>
      <c r="Y60" s="1013"/>
      <c r="Z60" s="1013"/>
      <c r="AA60" s="1323"/>
      <c r="AB60" s="1013"/>
      <c r="AC60" s="1013"/>
      <c r="AD60" s="1013"/>
      <c r="AE60" s="1013"/>
    </row>
    <row r="61" spans="1:32" ht="14.25" customHeight="1">
      <c r="A61" s="1317" t="s">
        <v>1197</v>
      </c>
      <c r="B61" s="1037" t="s">
        <v>312</v>
      </c>
      <c r="C61" s="2097" t="str">
        <f>'C19 - CNI'!F63</f>
        <v>OK</v>
      </c>
      <c r="D61" s="2097" t="str">
        <f>'C19 - CNI'!G63</f>
        <v>OK</v>
      </c>
      <c r="E61" s="2097" t="str">
        <f>'C19 - CNI'!H63</f>
        <v>OK</v>
      </c>
      <c r="F61" s="2097" t="str">
        <f>'C19 - CNI'!I63</f>
        <v>OK</v>
      </c>
      <c r="G61" s="2097" t="str">
        <f>'C19 - CNI'!J63</f>
        <v>OK</v>
      </c>
      <c r="H61" s="2097" t="str">
        <f>'C19 - CNI'!K63</f>
        <v>OK</v>
      </c>
      <c r="I61" s="1013"/>
      <c r="J61" s="1013"/>
      <c r="K61" s="1013"/>
      <c r="L61" s="1013"/>
      <c r="M61" s="1013"/>
      <c r="N61" s="1013"/>
      <c r="O61" s="1013"/>
      <c r="P61" s="1013"/>
      <c r="Q61" s="1013"/>
      <c r="R61" s="1013"/>
      <c r="S61" s="1013"/>
      <c r="T61" s="1013"/>
      <c r="U61" s="1013"/>
      <c r="V61" s="1013"/>
      <c r="W61" s="1013"/>
      <c r="X61" s="1013"/>
      <c r="Y61" s="1013"/>
      <c r="Z61" s="1013"/>
      <c r="AA61" s="1323"/>
      <c r="AB61" s="1013"/>
      <c r="AC61" s="1013"/>
      <c r="AD61" s="1013"/>
      <c r="AE61" s="1013"/>
    </row>
    <row r="62" spans="1:32" s="1280" customFormat="1" ht="14.25" customHeight="1">
      <c r="A62" s="1317" t="s">
        <v>1198</v>
      </c>
      <c r="B62" s="1037" t="s">
        <v>1246</v>
      </c>
      <c r="C62" s="1319" t="str">
        <f>'C20 - Summary - SAF not RAV(CT)'!F26</f>
        <v>OK</v>
      </c>
      <c r="D62" s="1319" t="str">
        <f>'C20 - Summary - SAF not RAV(CT)'!G26</f>
        <v>OK</v>
      </c>
      <c r="E62" s="1319" t="str">
        <f>'C20 - Summary - SAF not RAV(CT)'!H26</f>
        <v>OK</v>
      </c>
      <c r="F62" s="1319"/>
      <c r="G62" s="1319"/>
      <c r="H62" s="1319"/>
      <c r="I62" s="1013"/>
      <c r="J62" s="1013"/>
      <c r="K62" s="1013"/>
      <c r="L62" s="1013"/>
      <c r="M62" s="1013"/>
      <c r="N62" s="1013"/>
      <c r="O62" s="1013"/>
      <c r="P62" s="1013"/>
      <c r="Q62" s="1013"/>
      <c r="R62" s="1013"/>
      <c r="S62" s="1013"/>
      <c r="T62" s="1013"/>
      <c r="U62" s="1013"/>
      <c r="V62" s="1013"/>
      <c r="W62" s="1013"/>
      <c r="X62" s="1013"/>
      <c r="Y62" s="1013"/>
      <c r="Z62" s="1013"/>
      <c r="AA62" s="1323"/>
      <c r="AB62" s="1013"/>
      <c r="AC62" s="1013"/>
      <c r="AD62" s="1013"/>
      <c r="AE62" s="1013"/>
      <c r="AF62" s="58"/>
    </row>
    <row r="63" spans="1:32" s="1280" customFormat="1" ht="14.25" customHeight="1">
      <c r="A63" s="1317" t="s">
        <v>1198</v>
      </c>
      <c r="B63" s="175" t="s">
        <v>916</v>
      </c>
      <c r="C63" s="1319" t="str">
        <f>'C20 - Summary - SAF not RAV(CT)'!F27</f>
        <v>OK</v>
      </c>
      <c r="D63" s="1319" t="str">
        <f>'C20 - Summary - SAF not RAV(CT)'!G27</f>
        <v>OK</v>
      </c>
      <c r="E63" s="1319" t="str">
        <f>'C20 - Summary - SAF not RAV(CT)'!H27</f>
        <v>OK</v>
      </c>
      <c r="F63" s="1319"/>
      <c r="G63" s="1319"/>
      <c r="H63" s="1319"/>
      <c r="I63" s="1013"/>
      <c r="J63" s="1013"/>
      <c r="K63" s="1013"/>
      <c r="L63" s="1013"/>
      <c r="M63" s="1013"/>
      <c r="N63" s="1013"/>
      <c r="O63" s="1013"/>
      <c r="P63" s="1013"/>
      <c r="Q63" s="1013"/>
      <c r="R63" s="1013"/>
      <c r="S63" s="1013"/>
      <c r="T63" s="1013"/>
      <c r="U63" s="1013"/>
      <c r="V63" s="1013"/>
      <c r="W63" s="1013"/>
      <c r="X63" s="1013"/>
      <c r="Y63" s="1013"/>
      <c r="Z63" s="1013"/>
      <c r="AA63" s="1323"/>
      <c r="AB63" s="1013"/>
      <c r="AC63" s="1013"/>
      <c r="AD63" s="1013"/>
      <c r="AE63" s="1013"/>
      <c r="AF63" s="58"/>
    </row>
    <row r="64" spans="1:32" ht="14.25" customHeight="1">
      <c r="A64" s="1317" t="s">
        <v>1198</v>
      </c>
      <c r="B64" s="175" t="s">
        <v>917</v>
      </c>
      <c r="C64" s="1319" t="str">
        <f>'C20 - Summary - SAF not RAV(CT)'!F28</f>
        <v>OK</v>
      </c>
      <c r="D64" s="1319" t="str">
        <f>'C20 - Summary - SAF not RAV(CT)'!G28</f>
        <v>OK</v>
      </c>
      <c r="E64" s="1319" t="str">
        <f>'C20 - Summary - SAF not RAV(CT)'!H28</f>
        <v>OK</v>
      </c>
      <c r="F64" s="1319"/>
      <c r="G64" s="1319"/>
      <c r="H64" s="1319"/>
      <c r="I64" s="1013"/>
      <c r="J64" s="1013"/>
      <c r="K64" s="1013"/>
      <c r="L64" s="1013"/>
      <c r="M64" s="1013"/>
      <c r="N64" s="1013"/>
      <c r="O64" s="1013"/>
      <c r="P64" s="1013"/>
      <c r="Q64" s="1013"/>
      <c r="R64" s="1013"/>
      <c r="S64" s="1013"/>
      <c r="T64" s="1013"/>
      <c r="U64" s="1013"/>
      <c r="V64" s="1013"/>
      <c r="W64" s="1013"/>
      <c r="X64" s="1013"/>
      <c r="Y64" s="1013"/>
      <c r="Z64" s="1013"/>
      <c r="AA64" s="1323"/>
      <c r="AB64" s="1013"/>
      <c r="AC64" s="1013"/>
      <c r="AD64" s="1013"/>
      <c r="AE64" s="1013"/>
    </row>
    <row r="65" spans="1:32" ht="14.25" customHeight="1">
      <c r="A65" s="1317" t="s">
        <v>1199</v>
      </c>
      <c r="B65" s="246" t="s">
        <v>861</v>
      </c>
      <c r="C65" s="2097" t="str">
        <f>'C22 - LCN Fund First Tier'!F20</f>
        <v>OK</v>
      </c>
      <c r="D65" s="2097" t="str">
        <f>'C22 - LCN Fund First Tier'!G20</f>
        <v>OK</v>
      </c>
      <c r="E65" s="2097" t="str">
        <f>'C22 - LCN Fund First Tier'!H20</f>
        <v>OK</v>
      </c>
      <c r="F65" s="2097" t="str">
        <f>'C22 - LCN Fund First Tier'!I20</f>
        <v>OK</v>
      </c>
      <c r="G65" s="2097" t="str">
        <f>'C22 - LCN Fund First Tier'!J20</f>
        <v>OK</v>
      </c>
      <c r="H65" s="2097" t="str">
        <f>'C22 - LCN Fund First Tier'!K20</f>
        <v>OK</v>
      </c>
      <c r="I65" s="1013"/>
      <c r="J65" s="1013"/>
      <c r="K65" s="1013"/>
      <c r="L65" s="1013"/>
      <c r="M65" s="1013"/>
      <c r="N65" s="1013"/>
      <c r="O65" s="1013"/>
      <c r="P65" s="1013"/>
      <c r="Q65" s="1013"/>
      <c r="R65" s="1013"/>
      <c r="S65" s="1013"/>
      <c r="T65" s="1013"/>
      <c r="U65" s="1013"/>
      <c r="V65" s="1013"/>
      <c r="W65" s="1013"/>
      <c r="X65" s="1013"/>
      <c r="Y65" s="1013"/>
      <c r="Z65" s="1013"/>
      <c r="AA65" s="1323"/>
      <c r="AB65" s="1013"/>
      <c r="AC65" s="1013"/>
      <c r="AD65" s="1013"/>
      <c r="AE65" s="1013"/>
    </row>
    <row r="66" spans="1:32" s="1280" customFormat="1" ht="14.25" customHeight="1">
      <c r="A66" s="1317" t="s">
        <v>1199</v>
      </c>
      <c r="B66" s="1201" t="s">
        <v>313</v>
      </c>
      <c r="C66" s="2097" t="str">
        <f>'C22 - LCN Fund First Tier'!F31</f>
        <v>OK</v>
      </c>
      <c r="D66" s="2097" t="str">
        <f>'C22 - LCN Fund First Tier'!G31</f>
        <v>OK</v>
      </c>
      <c r="E66" s="2097" t="str">
        <f>'C22 - LCN Fund First Tier'!H31</f>
        <v>OK</v>
      </c>
      <c r="F66" s="2097" t="str">
        <f>'C22 - LCN Fund First Tier'!I31</f>
        <v>OK</v>
      </c>
      <c r="G66" s="2097" t="str">
        <f>'C22 - LCN Fund First Tier'!J31</f>
        <v>OK</v>
      </c>
      <c r="H66" s="2097" t="str">
        <f>'C22 - LCN Fund First Tier'!K31</f>
        <v>OK</v>
      </c>
      <c r="I66" s="1013"/>
      <c r="J66" s="1013"/>
      <c r="K66" s="1013"/>
      <c r="L66" s="1013"/>
      <c r="M66" s="1013"/>
      <c r="N66" s="1013"/>
      <c r="O66" s="1013"/>
      <c r="P66" s="1013"/>
      <c r="Q66" s="1013"/>
      <c r="R66" s="1013"/>
      <c r="S66" s="1013"/>
      <c r="T66" s="1013"/>
      <c r="U66" s="1013"/>
      <c r="V66" s="1013"/>
      <c r="W66" s="1013"/>
      <c r="X66" s="1013"/>
      <c r="Y66" s="1013"/>
      <c r="Z66" s="1013"/>
      <c r="AA66" s="1323"/>
      <c r="AB66" s="1013"/>
      <c r="AC66" s="1013"/>
      <c r="AD66" s="1013"/>
      <c r="AE66" s="1013"/>
      <c r="AF66" s="58"/>
    </row>
    <row r="67" spans="1:32" ht="14.25" customHeight="1">
      <c r="A67" s="1317" t="s">
        <v>1200</v>
      </c>
      <c r="B67" s="1037" t="s">
        <v>1246</v>
      </c>
      <c r="C67" s="2097" t="e">
        <f>'C24 - Summary - NOC (CT)'!F31</f>
        <v>#REF!</v>
      </c>
      <c r="D67" s="2097" t="e">
        <f>'C24 - Summary - NOC (CT)'!G31</f>
        <v>#REF!</v>
      </c>
      <c r="E67" s="2097" t="e">
        <f>'C24 - Summary - NOC (CT)'!H31</f>
        <v>#REF!</v>
      </c>
      <c r="F67" s="2097" t="e">
        <f>'C24 - Summary - NOC (CT)'!I31</f>
        <v>#REF!</v>
      </c>
      <c r="G67" s="2097" t="e">
        <f>'C24 - Summary - NOC (CT)'!J31</f>
        <v>#REF!</v>
      </c>
      <c r="H67" s="2097" t="e">
        <f>'C24 - Summary - NOC (CT)'!K31</f>
        <v>#REF!</v>
      </c>
      <c r="I67" s="1013"/>
      <c r="J67" s="1013"/>
      <c r="K67" s="1013"/>
      <c r="L67" s="1013"/>
      <c r="M67" s="1013"/>
      <c r="N67" s="1013"/>
      <c r="O67" s="1013"/>
      <c r="P67" s="1013"/>
      <c r="Q67" s="1013"/>
      <c r="R67" s="1013"/>
      <c r="S67" s="1013"/>
      <c r="T67" s="1013"/>
      <c r="U67" s="1013"/>
      <c r="V67" s="1013"/>
      <c r="W67" s="1013"/>
      <c r="X67" s="1013"/>
      <c r="Y67" s="1013"/>
      <c r="Z67" s="1013"/>
      <c r="AA67" s="1323"/>
      <c r="AB67" s="1013"/>
      <c r="AC67" s="1013"/>
      <c r="AD67" s="1013"/>
      <c r="AE67" s="1013"/>
    </row>
    <row r="68" spans="1:32" s="1280" customFormat="1" ht="14.25" customHeight="1">
      <c r="A68" s="1317" t="s">
        <v>1200</v>
      </c>
      <c r="B68" s="175" t="s">
        <v>916</v>
      </c>
      <c r="C68" s="2097" t="str">
        <f>'C24 - Summary - NOC (CT)'!F32</f>
        <v>OK</v>
      </c>
      <c r="D68" s="2097" t="str">
        <f>'C24 - Summary - NOC (CT)'!G32</f>
        <v>OK</v>
      </c>
      <c r="E68" s="2097" t="str">
        <f>'C24 - Summary - NOC (CT)'!H32</f>
        <v>OK</v>
      </c>
      <c r="F68" s="2097" t="str">
        <f>'C24 - Summary - NOC (CT)'!I32</f>
        <v>OK</v>
      </c>
      <c r="G68" s="2097" t="str">
        <f>'C24 - Summary - NOC (CT)'!J32</f>
        <v>OK</v>
      </c>
      <c r="H68" s="2097" t="str">
        <f>'C24 - Summary - NOC (CT)'!K32</f>
        <v>OK</v>
      </c>
      <c r="I68" s="1013"/>
      <c r="J68" s="1013"/>
      <c r="K68" s="1013"/>
      <c r="L68" s="1013"/>
      <c r="M68" s="1013"/>
      <c r="N68" s="1013"/>
      <c r="O68" s="1013"/>
      <c r="P68" s="1013"/>
      <c r="Q68" s="1013"/>
      <c r="R68" s="1013"/>
      <c r="S68" s="1013"/>
      <c r="T68" s="1013"/>
      <c r="U68" s="1013"/>
      <c r="V68" s="1013"/>
      <c r="W68" s="1013"/>
      <c r="X68" s="1013"/>
      <c r="Y68" s="1013"/>
      <c r="Z68" s="1013"/>
      <c r="AA68" s="1323"/>
      <c r="AB68" s="1013"/>
      <c r="AC68" s="1013"/>
      <c r="AD68" s="1013"/>
      <c r="AE68" s="1013"/>
      <c r="AF68" s="58"/>
    </row>
    <row r="69" spans="1:32" s="1280" customFormat="1" ht="14.25" customHeight="1">
      <c r="A69" s="1317" t="s">
        <v>1200</v>
      </c>
      <c r="B69" s="175" t="s">
        <v>917</v>
      </c>
      <c r="C69" s="2097" t="str">
        <f>'C24 - Summary - NOC (CT)'!F33</f>
        <v>OK</v>
      </c>
      <c r="D69" s="2097" t="str">
        <f>'C24 - Summary - NOC (CT)'!G33</f>
        <v>OK</v>
      </c>
      <c r="E69" s="2097" t="str">
        <f>'C24 - Summary - NOC (CT)'!H33</f>
        <v>OK</v>
      </c>
      <c r="F69" s="2097" t="str">
        <f>'C24 - Summary - NOC (CT)'!I33</f>
        <v>OK</v>
      </c>
      <c r="G69" s="2097" t="str">
        <f>'C24 - Summary - NOC (CT)'!J33</f>
        <v>OK</v>
      </c>
      <c r="H69" s="2097" t="str">
        <f>'C24 - Summary - NOC (CT)'!K33</f>
        <v>OK</v>
      </c>
      <c r="I69" s="1013"/>
      <c r="J69" s="1013"/>
      <c r="K69" s="1013"/>
      <c r="L69" s="1013"/>
      <c r="M69" s="1013"/>
      <c r="N69" s="1013"/>
      <c r="O69" s="1013"/>
      <c r="P69" s="1013"/>
      <c r="Q69" s="1013"/>
      <c r="R69" s="1013"/>
      <c r="S69" s="1013"/>
      <c r="T69" s="1013"/>
      <c r="U69" s="1013"/>
      <c r="V69" s="1013"/>
      <c r="W69" s="1013"/>
      <c r="X69" s="1013"/>
      <c r="Y69" s="1013"/>
      <c r="Z69" s="1013"/>
      <c r="AA69" s="1323"/>
      <c r="AB69" s="1013"/>
      <c r="AC69" s="1013"/>
      <c r="AD69" s="1013"/>
      <c r="AE69" s="1013"/>
      <c r="AF69" s="58"/>
    </row>
    <row r="70" spans="1:32" ht="14.25" customHeight="1">
      <c r="A70" s="1317" t="s">
        <v>1201</v>
      </c>
      <c r="B70" s="1037" t="s">
        <v>1246</v>
      </c>
      <c r="C70" s="2097" t="str">
        <f>'C25-Atypicals-Sev Weath 1-in-20'!N27</f>
        <v>OK</v>
      </c>
      <c r="D70" s="2097" t="str">
        <f>'C25-Atypicals-Sev Weath 1-in-20'!O27</f>
        <v>OK</v>
      </c>
      <c r="E70" s="2097" t="str">
        <f>'C25-Atypicals-Sev Weath 1-in-20'!P27</f>
        <v>OK</v>
      </c>
      <c r="F70" s="2097" t="str">
        <f>'C25-Atypicals-Sev Weath 1-in-20'!Q27</f>
        <v>OK</v>
      </c>
      <c r="G70" s="2097" t="str">
        <f>'C25-Atypicals-Sev Weath 1-in-20'!R27</f>
        <v>OK</v>
      </c>
      <c r="H70" s="2097" t="str">
        <f>'C25-Atypicals-Sev Weath 1-in-20'!S27</f>
        <v>OK</v>
      </c>
      <c r="I70" s="1013"/>
      <c r="J70" s="1013"/>
      <c r="K70" s="1013"/>
      <c r="L70" s="1013"/>
      <c r="M70" s="1013"/>
      <c r="N70" s="1013"/>
      <c r="O70" s="1013"/>
      <c r="P70" s="1013"/>
      <c r="Q70" s="1013"/>
      <c r="R70" s="1013"/>
      <c r="S70" s="1013"/>
      <c r="T70" s="1013"/>
      <c r="U70" s="1013"/>
      <c r="V70" s="1013"/>
      <c r="W70" s="1013"/>
      <c r="X70" s="1013"/>
      <c r="Y70" s="1013"/>
      <c r="Z70" s="1013"/>
      <c r="AA70" s="1323"/>
      <c r="AB70" s="1013"/>
      <c r="AC70" s="1013"/>
      <c r="AD70" s="1013"/>
      <c r="AE70" s="1013"/>
    </row>
    <row r="71" spans="1:32" s="1280" customFormat="1" ht="14.25" customHeight="1">
      <c r="A71" s="1317" t="s">
        <v>1201</v>
      </c>
      <c r="B71" s="1037" t="s">
        <v>916</v>
      </c>
      <c r="C71" s="2097" t="str">
        <f>'C25-Atypicals-Sev Weath 1-in-20'!N28</f>
        <v>OK</v>
      </c>
      <c r="D71" s="2097" t="str">
        <f>'C25-Atypicals-Sev Weath 1-in-20'!O28</f>
        <v>OK</v>
      </c>
      <c r="E71" s="2097" t="str">
        <f>'C25-Atypicals-Sev Weath 1-in-20'!P28</f>
        <v>OK</v>
      </c>
      <c r="F71" s="2097" t="str">
        <f>'C25-Atypicals-Sev Weath 1-in-20'!Q28</f>
        <v>OK</v>
      </c>
      <c r="G71" s="2097" t="str">
        <f>'C25-Atypicals-Sev Weath 1-in-20'!R28</f>
        <v>OK</v>
      </c>
      <c r="H71" s="2097" t="str">
        <f>'C25-Atypicals-Sev Weath 1-in-20'!S28</f>
        <v>OK</v>
      </c>
      <c r="I71" s="1013"/>
      <c r="J71" s="1013"/>
      <c r="K71" s="1013"/>
      <c r="L71" s="1013"/>
      <c r="M71" s="1013"/>
      <c r="N71" s="1013"/>
      <c r="O71" s="1013"/>
      <c r="P71" s="1013"/>
      <c r="Q71" s="1013"/>
      <c r="R71" s="1013"/>
      <c r="S71" s="1013"/>
      <c r="T71" s="1013"/>
      <c r="U71" s="1013"/>
      <c r="V71" s="1013"/>
      <c r="W71" s="1013"/>
      <c r="X71" s="1013"/>
      <c r="Y71" s="1013"/>
      <c r="Z71" s="1013"/>
      <c r="AA71" s="1323"/>
      <c r="AB71" s="1013"/>
      <c r="AC71" s="1013"/>
      <c r="AD71" s="1013"/>
      <c r="AE71" s="1013"/>
      <c r="AF71" s="58"/>
    </row>
    <row r="72" spans="1:32" s="1280" customFormat="1" ht="14.25" customHeight="1">
      <c r="A72" s="1317" t="s">
        <v>1201</v>
      </c>
      <c r="B72" s="1037" t="s">
        <v>917</v>
      </c>
      <c r="C72" s="2097" t="str">
        <f>'C25-Atypicals-Sev Weath 1-in-20'!N29</f>
        <v>OK</v>
      </c>
      <c r="D72" s="2097" t="str">
        <f>'C25-Atypicals-Sev Weath 1-in-20'!O29</f>
        <v>OK</v>
      </c>
      <c r="E72" s="2097" t="str">
        <f>'C25-Atypicals-Sev Weath 1-in-20'!P29</f>
        <v>OK</v>
      </c>
      <c r="F72" s="2097" t="str">
        <f>'C25-Atypicals-Sev Weath 1-in-20'!Q29</f>
        <v>OK</v>
      </c>
      <c r="G72" s="2097" t="str">
        <f>'C25-Atypicals-Sev Weath 1-in-20'!R29</f>
        <v>OK</v>
      </c>
      <c r="H72" s="2097" t="str">
        <f>'C25-Atypicals-Sev Weath 1-in-20'!S29</f>
        <v>OK</v>
      </c>
      <c r="I72" s="1013"/>
      <c r="J72" s="1013"/>
      <c r="K72" s="1013"/>
      <c r="L72" s="1013"/>
      <c r="M72" s="1013"/>
      <c r="N72" s="1013"/>
      <c r="O72" s="1013"/>
      <c r="P72" s="1013"/>
      <c r="Q72" s="1013"/>
      <c r="R72" s="1013"/>
      <c r="S72" s="1013"/>
      <c r="T72" s="1013"/>
      <c r="U72" s="1013"/>
      <c r="V72" s="1013"/>
      <c r="W72" s="1013"/>
      <c r="X72" s="1013"/>
      <c r="Y72" s="1013"/>
      <c r="Z72" s="1013"/>
      <c r="AA72" s="1323"/>
      <c r="AB72" s="1013"/>
      <c r="AC72" s="1013"/>
      <c r="AD72" s="1013"/>
      <c r="AE72" s="1013"/>
      <c r="AF72" s="58"/>
    </row>
    <row r="73" spans="1:32" ht="14.25" customHeight="1">
      <c r="A73" s="1317" t="s">
        <v>1202</v>
      </c>
      <c r="B73" s="692" t="s">
        <v>916</v>
      </c>
      <c r="C73" s="2097" t="str">
        <f>'C26 - NOCs Other'!F70</f>
        <v>OK</v>
      </c>
      <c r="D73" s="2097" t="str">
        <f>'C26 - NOCs Other'!G70</f>
        <v>OK</v>
      </c>
      <c r="E73" s="2097" t="str">
        <f>'C26 - NOCs Other'!H70</f>
        <v>OK</v>
      </c>
      <c r="F73" s="2097" t="str">
        <f>'C26 - NOCs Other'!I70</f>
        <v>OK</v>
      </c>
      <c r="G73" s="2097" t="str">
        <f>'C26 - NOCs Other'!J70</f>
        <v>OK</v>
      </c>
      <c r="H73" s="2097" t="str">
        <f>'C26 - NOCs Other'!K70</f>
        <v>OK</v>
      </c>
      <c r="I73" s="1323"/>
      <c r="J73" s="1323"/>
      <c r="K73" s="1013"/>
      <c r="L73" s="1323"/>
      <c r="M73" s="1323"/>
      <c r="N73" s="1323"/>
      <c r="O73" s="1323"/>
      <c r="P73" s="1323"/>
      <c r="Q73" s="1323"/>
      <c r="R73" s="1323"/>
      <c r="S73" s="1323"/>
      <c r="T73" s="1323"/>
      <c r="U73" s="1323"/>
      <c r="V73" s="1323"/>
      <c r="W73" s="1323"/>
      <c r="X73" s="1323"/>
      <c r="Y73" s="1323"/>
      <c r="Z73" s="1323"/>
      <c r="AA73" s="1323"/>
      <c r="AB73" s="1013"/>
      <c r="AC73" s="1013"/>
      <c r="AD73" s="1013"/>
      <c r="AE73" s="1013"/>
    </row>
    <row r="74" spans="1:32" s="1280" customFormat="1" ht="14.25" customHeight="1">
      <c r="A74" s="1317" t="s">
        <v>1202</v>
      </c>
      <c r="B74" s="692" t="s">
        <v>917</v>
      </c>
      <c r="C74" s="2097" t="str">
        <f>'C26 - NOCs Other'!F71</f>
        <v>OK</v>
      </c>
      <c r="D74" s="2097" t="str">
        <f>'C26 - NOCs Other'!G71</f>
        <v>OK</v>
      </c>
      <c r="E74" s="2097" t="str">
        <f>'C26 - NOCs Other'!H71</f>
        <v>OK</v>
      </c>
      <c r="F74" s="2097" t="str">
        <f>'C26 - NOCs Other'!I71</f>
        <v>OK</v>
      </c>
      <c r="G74" s="2097" t="str">
        <f>'C26 - NOCs Other'!J71</f>
        <v>OK</v>
      </c>
      <c r="H74" s="2097" t="str">
        <f>'C26 - NOCs Other'!K71</f>
        <v>OK</v>
      </c>
      <c r="I74" s="1323"/>
      <c r="J74" s="1323"/>
      <c r="K74" s="1013"/>
      <c r="L74" s="1323"/>
      <c r="M74" s="1323"/>
      <c r="N74" s="1323"/>
      <c r="O74" s="1323"/>
      <c r="P74" s="1323"/>
      <c r="Q74" s="1323"/>
      <c r="R74" s="1323"/>
      <c r="S74" s="1323"/>
      <c r="T74" s="1323"/>
      <c r="U74" s="1323"/>
      <c r="V74" s="1323"/>
      <c r="W74" s="1323"/>
      <c r="X74" s="1323"/>
      <c r="Y74" s="1323"/>
      <c r="Z74" s="1323"/>
      <c r="AA74" s="1323"/>
      <c r="AB74" s="1013"/>
      <c r="AC74" s="1013"/>
      <c r="AD74" s="1013"/>
      <c r="AE74" s="1013"/>
      <c r="AF74" s="58"/>
    </row>
    <row r="75" spans="1:32" ht="14.25" customHeight="1">
      <c r="A75" s="1317" t="s">
        <v>249</v>
      </c>
      <c r="B75" s="1037" t="s">
        <v>916</v>
      </c>
      <c r="C75" s="2097" t="str">
        <f>'C27 - Summary-Non Price Control'!F69</f>
        <v>OK</v>
      </c>
      <c r="D75" s="2097" t="str">
        <f>'C27 - Summary-Non Price Control'!G69</f>
        <v>OK</v>
      </c>
      <c r="E75" s="2097" t="str">
        <f>'C27 - Summary-Non Price Control'!H69</f>
        <v>OK</v>
      </c>
      <c r="F75" s="2097" t="str">
        <f>'C27 - Summary-Non Price Control'!I69</f>
        <v>OK</v>
      </c>
      <c r="G75" s="2097" t="str">
        <f>'C27 - Summary-Non Price Control'!J69</f>
        <v>OK</v>
      </c>
      <c r="H75" s="2097" t="str">
        <f>'C27 - Summary-Non Price Control'!K69</f>
        <v>OK</v>
      </c>
      <c r="I75" s="1323"/>
      <c r="J75" s="1323"/>
      <c r="K75" s="1013"/>
      <c r="L75" s="1323"/>
      <c r="M75" s="1323"/>
      <c r="N75" s="1323"/>
      <c r="O75" s="1323"/>
      <c r="P75" s="1323"/>
      <c r="Q75" s="1323"/>
      <c r="R75" s="1323"/>
      <c r="S75" s="1323"/>
      <c r="T75" s="1323"/>
      <c r="U75" s="1323"/>
      <c r="V75" s="1323"/>
      <c r="W75" s="1323"/>
      <c r="X75" s="1323"/>
      <c r="Y75" s="1323"/>
      <c r="Z75" s="1323"/>
      <c r="AA75" s="1323"/>
      <c r="AB75" s="1013"/>
      <c r="AC75" s="1013"/>
      <c r="AD75" s="1013"/>
      <c r="AE75" s="1013"/>
    </row>
    <row r="76" spans="1:32" s="1280" customFormat="1" ht="14.25" customHeight="1">
      <c r="A76" s="1317" t="s">
        <v>249</v>
      </c>
      <c r="B76" s="1037" t="s">
        <v>917</v>
      </c>
      <c r="C76" s="2097" t="str">
        <f>'C27 - Summary-Non Price Control'!F70</f>
        <v>OK</v>
      </c>
      <c r="D76" s="2097" t="str">
        <f>'C27 - Summary-Non Price Control'!G70</f>
        <v>OK</v>
      </c>
      <c r="E76" s="2097" t="str">
        <f>'C27 - Summary-Non Price Control'!H70</f>
        <v>OK</v>
      </c>
      <c r="F76" s="2097" t="str">
        <f>'C27 - Summary-Non Price Control'!I70</f>
        <v>OK</v>
      </c>
      <c r="G76" s="2097" t="str">
        <f>'C27 - Summary-Non Price Control'!J70</f>
        <v>OK</v>
      </c>
      <c r="H76" s="2097" t="str">
        <f>'C27 - Summary-Non Price Control'!K70</f>
        <v>OK</v>
      </c>
      <c r="I76" s="1323"/>
      <c r="J76" s="1323"/>
      <c r="K76" s="1013"/>
      <c r="L76" s="1323"/>
      <c r="M76" s="1323"/>
      <c r="N76" s="1323"/>
      <c r="O76" s="1323"/>
      <c r="P76" s="1323"/>
      <c r="Q76" s="1323"/>
      <c r="R76" s="1323"/>
      <c r="S76" s="1323"/>
      <c r="T76" s="1323"/>
      <c r="U76" s="1323"/>
      <c r="V76" s="1323"/>
      <c r="W76" s="1323"/>
      <c r="X76" s="1323"/>
      <c r="Y76" s="1323"/>
      <c r="Z76" s="1323"/>
      <c r="AA76" s="1323"/>
      <c r="AB76" s="1013"/>
      <c r="AC76" s="1013"/>
      <c r="AD76" s="1013"/>
      <c r="AE76" s="1013"/>
      <c r="AF76" s="58"/>
    </row>
    <row r="77" spans="1:32" ht="14.25" customHeight="1">
      <c r="A77" s="1317" t="s">
        <v>934</v>
      </c>
      <c r="B77" s="32" t="s">
        <v>1246</v>
      </c>
      <c r="C77" s="2097" t="str">
        <f>'C28 - Ex Services (exc conns)'!F179</f>
        <v>OK</v>
      </c>
      <c r="D77" s="2097" t="str">
        <f>'C28 - Ex Services (exc conns)'!G179</f>
        <v>OK</v>
      </c>
      <c r="E77" s="2097" t="str">
        <f>'C28 - Ex Services (exc conns)'!H179</f>
        <v>OK</v>
      </c>
      <c r="F77" s="2097" t="str">
        <f>'C28 - Ex Services (exc conns)'!I179</f>
        <v>OK</v>
      </c>
      <c r="G77" s="2097" t="str">
        <f>'C28 - Ex Services (exc conns)'!J179</f>
        <v>OK</v>
      </c>
      <c r="H77" s="2097" t="str">
        <f>'C28 - Ex Services (exc conns)'!K179</f>
        <v>OK</v>
      </c>
      <c r="I77" s="1323"/>
      <c r="J77" s="1323"/>
      <c r="K77" s="1013"/>
      <c r="L77" s="1323"/>
      <c r="M77" s="1323"/>
      <c r="N77" s="1323"/>
      <c r="O77" s="1323"/>
      <c r="P77" s="1323"/>
      <c r="Q77" s="1323"/>
      <c r="R77" s="1323"/>
      <c r="S77" s="1323"/>
      <c r="T77" s="1323"/>
      <c r="U77" s="1323"/>
      <c r="V77" s="1323"/>
      <c r="W77" s="1323"/>
      <c r="X77" s="1323"/>
      <c r="Y77" s="1323"/>
      <c r="Z77" s="1323"/>
      <c r="AA77" s="1323"/>
      <c r="AB77" s="1013"/>
      <c r="AC77" s="1013"/>
      <c r="AD77" s="1013"/>
      <c r="AE77" s="1013"/>
    </row>
    <row r="78" spans="1:32" ht="14.25" customHeight="1">
      <c r="A78" s="1317" t="s">
        <v>1203</v>
      </c>
      <c r="B78" s="32" t="s">
        <v>1247</v>
      </c>
      <c r="C78" s="2097" t="str">
        <f>'C29 - Legacy Metering'!F55</f>
        <v>OK</v>
      </c>
      <c r="D78" s="2097" t="str">
        <f>'C29 - Legacy Metering'!G55</f>
        <v>OK</v>
      </c>
      <c r="E78" s="2097" t="str">
        <f>'C29 - Legacy Metering'!H55</f>
        <v>OK</v>
      </c>
      <c r="F78" s="2097" t="str">
        <f>'C29 - Legacy Metering'!I55</f>
        <v>OK</v>
      </c>
      <c r="G78" s="2097" t="str">
        <f>'C29 - Legacy Metering'!J55</f>
        <v>OK</v>
      </c>
      <c r="H78" s="2097" t="str">
        <f>'C29 - Legacy Metering'!K55</f>
        <v>OK</v>
      </c>
      <c r="I78" s="1323"/>
      <c r="J78" s="1013"/>
      <c r="K78" s="1013"/>
      <c r="L78" s="1013"/>
      <c r="M78" s="1013"/>
      <c r="N78" s="1013"/>
      <c r="O78" s="1013"/>
      <c r="P78" s="1013"/>
      <c r="Q78" s="1013"/>
      <c r="R78" s="1013"/>
      <c r="S78" s="1013"/>
      <c r="T78" s="1013"/>
      <c r="U78" s="1013"/>
      <c r="V78" s="1013"/>
      <c r="W78" s="1013"/>
      <c r="X78" s="1013"/>
      <c r="Y78" s="1013"/>
      <c r="Z78" s="1013"/>
      <c r="AA78" s="1323"/>
      <c r="AB78" s="1013"/>
      <c r="AC78" s="1013"/>
      <c r="AD78" s="1013"/>
      <c r="AE78" s="1013"/>
    </row>
    <row r="79" spans="1:32" ht="14.25" customHeight="1">
      <c r="A79" s="1317" t="s">
        <v>1063</v>
      </c>
      <c r="B79" s="32" t="s">
        <v>1247</v>
      </c>
      <c r="C79" s="2097" t="str">
        <f>'C30 - Out Of Area Networks'!F56</f>
        <v>OK</v>
      </c>
      <c r="D79" s="2097" t="str">
        <f>'C30 - Out Of Area Networks'!G56</f>
        <v>OK</v>
      </c>
      <c r="E79" s="2097" t="str">
        <f>'C30 - Out Of Area Networks'!H56</f>
        <v>OK</v>
      </c>
      <c r="F79" s="2097" t="str">
        <f>'C30 - Out Of Area Networks'!I56</f>
        <v>OK</v>
      </c>
      <c r="G79" s="2097" t="str">
        <f>'C30 - Out Of Area Networks'!J56</f>
        <v>OK</v>
      </c>
      <c r="H79" s="2097" t="str">
        <f>'C30 - Out Of Area Networks'!K56</f>
        <v>OK</v>
      </c>
      <c r="I79" s="1013"/>
      <c r="J79" s="1013"/>
      <c r="K79" s="1013"/>
      <c r="L79" s="1013"/>
      <c r="M79" s="1013"/>
      <c r="N79" s="1013"/>
      <c r="O79" s="1013"/>
      <c r="P79" s="1013"/>
      <c r="Q79" s="1013"/>
      <c r="R79" s="1013"/>
      <c r="S79" s="1013"/>
      <c r="T79" s="1013"/>
      <c r="U79" s="1013"/>
      <c r="V79" s="1013"/>
      <c r="W79" s="1013"/>
      <c r="X79" s="1013"/>
      <c r="Y79" s="1013"/>
      <c r="Z79" s="1013"/>
      <c r="AA79" s="1323"/>
      <c r="AB79" s="1013"/>
      <c r="AC79" s="1013"/>
      <c r="AD79" s="1013"/>
      <c r="AE79" s="1013"/>
    </row>
    <row r="80" spans="1:32" ht="14.25" customHeight="1">
      <c r="A80" s="1317" t="s">
        <v>1204</v>
      </c>
      <c r="B80" s="32" t="s">
        <v>1247</v>
      </c>
      <c r="C80" s="2097" t="str">
        <f>'C31 - de minimis'!F63</f>
        <v>OK</v>
      </c>
      <c r="D80" s="2097" t="str">
        <f>'C31 - de minimis'!G63</f>
        <v>OK</v>
      </c>
      <c r="E80" s="2097" t="str">
        <f>'C31 - de minimis'!H63</f>
        <v>OK</v>
      </c>
      <c r="F80" s="2097" t="str">
        <f>'C31 - de minimis'!I63</f>
        <v>OK</v>
      </c>
      <c r="G80" s="2097" t="str">
        <f>'C31 - de minimis'!J63</f>
        <v>OK</v>
      </c>
      <c r="H80" s="2097" t="str">
        <f>'C31 - de minimis'!K63</f>
        <v>OK</v>
      </c>
      <c r="I80" s="1013"/>
      <c r="J80" s="1013"/>
      <c r="K80" s="1013"/>
      <c r="L80" s="1013"/>
      <c r="M80" s="1013"/>
      <c r="N80" s="1013"/>
      <c r="O80" s="1013"/>
      <c r="P80" s="1013"/>
      <c r="Q80" s="1013"/>
      <c r="R80" s="1013"/>
      <c r="S80" s="1013"/>
      <c r="T80" s="1013"/>
      <c r="U80" s="1013"/>
      <c r="V80" s="1013"/>
      <c r="W80" s="1013"/>
      <c r="X80" s="1013"/>
      <c r="Y80" s="1013"/>
      <c r="Z80" s="1013"/>
      <c r="AA80" s="1323"/>
      <c r="AB80" s="1013"/>
      <c r="AC80" s="1013"/>
      <c r="AD80" s="1013"/>
      <c r="AE80" s="1013"/>
    </row>
    <row r="81" spans="1:76" ht="14.25" customHeight="1">
      <c r="A81" s="1317" t="s">
        <v>1205</v>
      </c>
      <c r="B81" s="1370" t="s">
        <v>1247</v>
      </c>
      <c r="C81" s="2098" t="str">
        <f>'C32 - Other (cons) activities'!F58</f>
        <v>OK</v>
      </c>
      <c r="D81" s="2098" t="str">
        <f>'C32 - Other (cons) activities'!G58</f>
        <v>OK</v>
      </c>
      <c r="E81" s="2098" t="str">
        <f>'C32 - Other (cons) activities'!H58</f>
        <v>OK</v>
      </c>
      <c r="F81" s="2098" t="str">
        <f>'C32 - Other (cons) activities'!I58</f>
        <v>OK</v>
      </c>
      <c r="G81" s="2098" t="str">
        <f>'C32 - Other (cons) activities'!J58</f>
        <v>OK</v>
      </c>
      <c r="H81" s="2098" t="str">
        <f>'C32 - Other (cons) activities'!K58</f>
        <v>OK</v>
      </c>
      <c r="I81" s="1013"/>
      <c r="J81" s="1013"/>
      <c r="K81" s="1013"/>
      <c r="L81" s="1013"/>
      <c r="M81" s="1013"/>
      <c r="N81" s="1013"/>
      <c r="O81" s="1013"/>
      <c r="P81" s="1013"/>
      <c r="Q81" s="1013"/>
      <c r="R81" s="1013"/>
      <c r="S81" s="1013"/>
      <c r="T81" s="1013"/>
      <c r="U81" s="1013"/>
      <c r="V81" s="1013"/>
      <c r="W81" s="1013"/>
      <c r="X81" s="1013"/>
      <c r="Y81" s="1013"/>
      <c r="Z81" s="1013"/>
      <c r="AA81" s="1323"/>
      <c r="AB81" s="1013"/>
      <c r="AC81" s="1013"/>
      <c r="AD81" s="1013"/>
      <c r="AE81" s="1013"/>
      <c r="BE81" s="1280"/>
    </row>
    <row r="82" spans="1:76" ht="14.25" customHeight="1">
      <c r="A82" s="1317" t="s">
        <v>1633</v>
      </c>
      <c r="B82" s="1317"/>
      <c r="C82" s="2097" t="str">
        <f>'C33 - Atypicals 2010'!$B$67</f>
        <v>OK</v>
      </c>
      <c r="D82" s="2097" t="str">
        <f>'C33 - Atypicals 2010'!C67</f>
        <v>OK</v>
      </c>
      <c r="E82" s="2097" t="str">
        <f>'C33 - Atypicals 2010'!D67</f>
        <v>OK</v>
      </c>
      <c r="F82" s="2097" t="str">
        <f>'C33 - Atypicals 2010'!E67</f>
        <v>OK</v>
      </c>
      <c r="G82" s="2097" t="str">
        <f>'C33 - Atypicals 2010'!F67</f>
        <v>OK</v>
      </c>
      <c r="H82" s="2097" t="str">
        <f>'C33 - Atypicals 2010'!G67</f>
        <v>OK</v>
      </c>
      <c r="I82" s="2097" t="str">
        <f>'C33 - Atypicals 2010'!H67</f>
        <v>OK</v>
      </c>
      <c r="J82" s="2097" t="str">
        <f>'C33 - Atypicals 2010'!I67</f>
        <v>OK</v>
      </c>
      <c r="K82" s="2097" t="str">
        <f>'C33 - Atypicals 2010'!J67</f>
        <v>OK</v>
      </c>
      <c r="L82" s="2097" t="str">
        <f>'C33 - Atypicals 2010'!K67</f>
        <v>OK</v>
      </c>
      <c r="M82" s="2097" t="str">
        <f>'C33 - Atypicals 2010'!L67</f>
        <v>OK</v>
      </c>
      <c r="N82" s="2097" t="str">
        <f>'C33 - Atypicals 2010'!M67</f>
        <v>OK</v>
      </c>
      <c r="O82" s="2097" t="str">
        <f>'C33 - Atypicals 2010'!N67</f>
        <v>OK</v>
      </c>
      <c r="P82" s="2097" t="str">
        <f>'C33 - Atypicals 2010'!O67</f>
        <v>OK</v>
      </c>
      <c r="Q82" s="2097" t="str">
        <f>'C33 - Atypicals 2010'!P67</f>
        <v>OK</v>
      </c>
      <c r="R82" s="2097" t="str">
        <f>'C33 - Atypicals 2010'!Q67</f>
        <v>OK</v>
      </c>
      <c r="S82" s="2097" t="str">
        <f>'C33 - Atypicals 2010'!R67</f>
        <v>OK</v>
      </c>
      <c r="T82" s="2097">
        <f>'C33 - Atypicals 2010'!S67</f>
        <v>0</v>
      </c>
      <c r="U82" s="2097" t="str">
        <f>'C33 - Atypicals 2010'!T67</f>
        <v>OK</v>
      </c>
      <c r="V82" s="2097" t="str">
        <f>'C33 - Atypicals 2010'!U67</f>
        <v>OK</v>
      </c>
      <c r="W82" s="2097" t="str">
        <f>'C33 - Atypicals 2010'!V67</f>
        <v>OK</v>
      </c>
      <c r="X82" s="2097" t="str">
        <f>'C33 - Atypicals 2010'!W67</f>
        <v>OK</v>
      </c>
      <c r="Y82" s="2097" t="str">
        <f>'C33 - Atypicals 2010'!X67</f>
        <v>OK</v>
      </c>
      <c r="Z82" s="2097" t="str">
        <f>'C33 - Atypicals 2010'!Y67</f>
        <v>OK</v>
      </c>
      <c r="AA82" s="2097" t="str">
        <f>'C33 - Atypicals 2010'!Z67</f>
        <v>OK</v>
      </c>
      <c r="AB82" s="2097" t="str">
        <f>'C33 - Atypicals 2010'!AA67</f>
        <v>OK</v>
      </c>
      <c r="AC82" s="2097" t="str">
        <f>'C33 - Atypicals 2010'!AB67</f>
        <v>OK</v>
      </c>
      <c r="AD82" s="2097" t="str">
        <f>'C33 - Atypicals 2010'!AC67</f>
        <v>OK</v>
      </c>
      <c r="AE82" s="2097" t="str">
        <f>'C33 - Atypicals 2010'!AD67</f>
        <v>OK</v>
      </c>
      <c r="AF82" s="2097" t="str">
        <f>'C33 - Atypicals 2010'!AE67</f>
        <v>OK</v>
      </c>
      <c r="AG82" s="2097" t="str">
        <f>'C33 - Atypicals 2010'!AF67</f>
        <v>OK</v>
      </c>
      <c r="AH82" s="2097" t="str">
        <f>'C33 - Atypicals 2010'!AG67</f>
        <v>OK</v>
      </c>
      <c r="AI82" s="2097" t="str">
        <f>'C33 - Atypicals 2010'!AH67</f>
        <v>OK</v>
      </c>
      <c r="AJ82" s="2097" t="str">
        <f>'C33 - Atypicals 2010'!AI67</f>
        <v>OK</v>
      </c>
      <c r="AK82" s="2097" t="str">
        <f>'C33 - Atypicals 2010'!AJ67</f>
        <v>OK</v>
      </c>
      <c r="AL82" s="2097" t="str">
        <f>'C33 - Atypicals 2010'!AK67</f>
        <v>OK</v>
      </c>
      <c r="AM82" s="2097" t="str">
        <f>'C33 - Atypicals 2010'!AL67</f>
        <v>OK</v>
      </c>
      <c r="AN82" s="2097" t="str">
        <f>'C33 - Atypicals 2010'!AM67</f>
        <v>OK</v>
      </c>
      <c r="AO82" s="2097" t="str">
        <f>'C33 - Atypicals 2010'!AN67</f>
        <v>OK</v>
      </c>
      <c r="AP82" s="2097" t="str">
        <f>'C33 - Atypicals 2010'!AO67</f>
        <v>OK</v>
      </c>
      <c r="AQ82" s="2097" t="str">
        <f>'C33 - Atypicals 2010'!AP67</f>
        <v>OK</v>
      </c>
      <c r="AR82" s="2097" t="str">
        <f>'C33 - Atypicals 2010'!AQ67</f>
        <v>OK</v>
      </c>
      <c r="AS82" s="2097" t="str">
        <f>'C33 - Atypicals 2010'!AR67</f>
        <v>OK</v>
      </c>
      <c r="AT82" s="2097" t="str">
        <f>'C33 - Atypicals 2010'!AS67</f>
        <v>OK</v>
      </c>
      <c r="AU82" s="2097" t="str">
        <f>'C33 - Atypicals 2010'!AT67</f>
        <v>OK</v>
      </c>
      <c r="AV82" s="2097" t="str">
        <f>'C33 - Atypicals 2010'!AU67</f>
        <v>OK</v>
      </c>
      <c r="AW82" s="2097" t="str">
        <f>'C33 - Atypicals 2010'!AV67</f>
        <v>OK</v>
      </c>
      <c r="AX82" s="2097" t="str">
        <f>'C33 - Atypicals 2010'!AW67</f>
        <v>OK</v>
      </c>
      <c r="AY82" s="2097" t="str">
        <f>'C33 - Atypicals 2010'!AX67</f>
        <v>OK</v>
      </c>
      <c r="AZ82" s="2097" t="str">
        <f>'C33 - Atypicals 2010'!AY67</f>
        <v>OK</v>
      </c>
      <c r="BA82" s="2097" t="str">
        <f>'C33 - Atypicals 2010'!AZ67</f>
        <v>OK</v>
      </c>
      <c r="BB82" s="2097" t="str">
        <f>'C33 - Atypicals 2010'!BA67</f>
        <v>OK</v>
      </c>
      <c r="BC82" s="2097" t="str">
        <f>'C33 - Atypicals 2010'!BB67</f>
        <v>OK</v>
      </c>
      <c r="BD82" s="2097" t="str">
        <f>'C33 - Atypicals 2010'!BC67</f>
        <v>OK</v>
      </c>
      <c r="BE82" s="1280"/>
      <c r="BF82" s="243"/>
      <c r="BG82" s="243"/>
      <c r="BH82" s="243"/>
      <c r="BI82" s="243"/>
      <c r="BJ82" s="243"/>
      <c r="BK82" s="243"/>
      <c r="BL82" s="243"/>
      <c r="BM82" s="243"/>
      <c r="BN82" s="243"/>
      <c r="BO82" s="243"/>
      <c r="BP82" s="243"/>
      <c r="BQ82" s="243"/>
      <c r="BR82" s="243"/>
      <c r="BS82" s="243"/>
      <c r="BT82" s="243"/>
      <c r="BU82" s="243"/>
      <c r="BV82" s="243"/>
      <c r="BW82" s="243"/>
      <c r="BX82" s="243"/>
    </row>
    <row r="83" spans="1:76" s="1280" customFormat="1" ht="14.25" customHeight="1">
      <c r="A83" s="1317" t="s">
        <v>1633</v>
      </c>
      <c r="B83" s="1317"/>
      <c r="C83" s="2097" t="str">
        <f>'C33 - Atypicals 2010'!B125</f>
        <v>OK</v>
      </c>
      <c r="D83" s="2097" t="str">
        <f>'C33 - Atypicals 2010'!C125</f>
        <v>OK</v>
      </c>
      <c r="E83" s="2097" t="str">
        <f>'C33 - Atypicals 2010'!D125</f>
        <v>OK</v>
      </c>
      <c r="F83" s="2097" t="str">
        <f>'C33 - Atypicals 2010'!E125</f>
        <v>OK</v>
      </c>
      <c r="G83" s="2097" t="str">
        <f>'C33 - Atypicals 2010'!F125</f>
        <v>OK</v>
      </c>
      <c r="H83" s="2097" t="str">
        <f>'C33 - Atypicals 2010'!G125</f>
        <v>OK</v>
      </c>
      <c r="I83" s="2097" t="str">
        <f>'C33 - Atypicals 2010'!H125</f>
        <v>OK</v>
      </c>
      <c r="J83" s="2097" t="str">
        <f>'C33 - Atypicals 2010'!I125</f>
        <v>OK</v>
      </c>
      <c r="K83" s="2097" t="str">
        <f>'C33 - Atypicals 2010'!J125</f>
        <v>OK</v>
      </c>
      <c r="L83" s="2097" t="str">
        <f>'C33 - Atypicals 2010'!K125</f>
        <v>OK</v>
      </c>
      <c r="M83" s="2097" t="str">
        <f>'C33 - Atypicals 2010'!L125</f>
        <v>OK</v>
      </c>
      <c r="N83" s="2097" t="str">
        <f>'C33 - Atypicals 2010'!M125</f>
        <v>OK</v>
      </c>
      <c r="O83" s="2097" t="str">
        <f>'C33 - Atypicals 2010'!N125</f>
        <v>OK</v>
      </c>
      <c r="P83" s="2097" t="str">
        <f>'C33 - Atypicals 2010'!O125</f>
        <v>OK</v>
      </c>
      <c r="Q83" s="2097" t="str">
        <f>'C33 - Atypicals 2010'!P125</f>
        <v>OK</v>
      </c>
      <c r="R83" s="2097" t="str">
        <f>'C33 - Atypicals 2010'!Q125</f>
        <v>OK</v>
      </c>
      <c r="S83" s="2097" t="str">
        <f>'C33 - Atypicals 2010'!R125</f>
        <v>OK</v>
      </c>
      <c r="T83" s="2097" t="str">
        <f>'C33 - Atypicals 2010'!S125</f>
        <v>OK</v>
      </c>
      <c r="U83" s="2097" t="str">
        <f>'C33 - Atypicals 2010'!T125</f>
        <v>OK</v>
      </c>
      <c r="V83" s="2097" t="str">
        <f>'C33 - Atypicals 2010'!U125</f>
        <v>OK</v>
      </c>
      <c r="W83" s="2097" t="str">
        <f>'C33 - Atypicals 2010'!V125</f>
        <v>OK</v>
      </c>
      <c r="X83" s="2097" t="str">
        <f>'C33 - Atypicals 2010'!W125</f>
        <v>OK</v>
      </c>
      <c r="Y83" s="2097" t="str">
        <f>'C33 - Atypicals 2010'!X125</f>
        <v>OK</v>
      </c>
      <c r="Z83" s="2097" t="str">
        <f>'C33 - Atypicals 2010'!Y125</f>
        <v>OK</v>
      </c>
      <c r="AA83" s="2097" t="str">
        <f>'C33 - Atypicals 2010'!Z125</f>
        <v>OK</v>
      </c>
      <c r="AB83" s="2097" t="str">
        <f>'C33 - Atypicals 2010'!AA125</f>
        <v>OK</v>
      </c>
      <c r="AC83" s="2097" t="str">
        <f>'C33 - Atypicals 2010'!AB125</f>
        <v>OK</v>
      </c>
      <c r="AD83" s="2097" t="str">
        <f>'C33 - Atypicals 2010'!AC125</f>
        <v>OK</v>
      </c>
      <c r="AE83" s="2097" t="str">
        <f>'C33 - Atypicals 2010'!AD125</f>
        <v>OK</v>
      </c>
      <c r="AF83" s="2097" t="str">
        <f>'C33 - Atypicals 2010'!AE125</f>
        <v>OK</v>
      </c>
      <c r="AG83" s="2097" t="str">
        <f>'C33 - Atypicals 2010'!AF125</f>
        <v>OK</v>
      </c>
      <c r="AH83" s="2097" t="str">
        <f>'C33 - Atypicals 2010'!AG125</f>
        <v>OK</v>
      </c>
      <c r="AI83" s="2097" t="str">
        <f>'C33 - Atypicals 2010'!AH125</f>
        <v>OK</v>
      </c>
      <c r="AJ83" s="2097" t="str">
        <f>'C33 - Atypicals 2010'!AI125</f>
        <v>OK</v>
      </c>
      <c r="AK83" s="2097" t="str">
        <f>'C33 - Atypicals 2010'!AJ125</f>
        <v>OK</v>
      </c>
      <c r="AL83" s="2097" t="str">
        <f>'C33 - Atypicals 2010'!AK125</f>
        <v>OK</v>
      </c>
      <c r="AM83" s="2097" t="str">
        <f>'C33 - Atypicals 2010'!AL125</f>
        <v>OK</v>
      </c>
      <c r="AN83" s="2097" t="str">
        <f>'C33 - Atypicals 2010'!AM125</f>
        <v>OK</v>
      </c>
      <c r="AO83" s="2097" t="str">
        <f>'C33 - Atypicals 2010'!AN125</f>
        <v>OK</v>
      </c>
      <c r="AP83" s="2097" t="str">
        <f>'C33 - Atypicals 2010'!AO125</f>
        <v>OK</v>
      </c>
      <c r="AQ83" s="2097" t="str">
        <f>'C33 - Atypicals 2010'!AP125</f>
        <v>OK</v>
      </c>
      <c r="AR83" s="2097" t="str">
        <f>'C33 - Atypicals 2010'!AQ125</f>
        <v>OK</v>
      </c>
      <c r="AS83" s="2097" t="str">
        <f>'C33 - Atypicals 2010'!AR125</f>
        <v>OK</v>
      </c>
      <c r="AT83" s="2097" t="str">
        <f>'C33 - Atypicals 2010'!AS125</f>
        <v>OK</v>
      </c>
      <c r="AU83" s="2097" t="str">
        <f>'C33 - Atypicals 2010'!AT125</f>
        <v>OK</v>
      </c>
      <c r="AV83" s="2097" t="str">
        <f>'C33 - Atypicals 2010'!AU125</f>
        <v>OK</v>
      </c>
      <c r="AW83" s="2097" t="str">
        <f>'C33 - Atypicals 2010'!AV125</f>
        <v>OK</v>
      </c>
      <c r="AX83" s="2097" t="str">
        <f>'C33 - Atypicals 2010'!AW125</f>
        <v>OK</v>
      </c>
      <c r="AY83" s="2097" t="str">
        <f>'C33 - Atypicals 2010'!AX125</f>
        <v>OK</v>
      </c>
      <c r="AZ83" s="2097" t="str">
        <f>'C33 - Atypicals 2010'!AY125</f>
        <v>OK</v>
      </c>
      <c r="BA83" s="2097" t="str">
        <f>'C33 - Atypicals 2010'!AZ125</f>
        <v>OK</v>
      </c>
      <c r="BB83" s="2097" t="str">
        <f>'C33 - Atypicals 2010'!BA125</f>
        <v>OK</v>
      </c>
      <c r="BC83" s="2097" t="str">
        <f>'C33 - Atypicals 2010'!BB125</f>
        <v>OK</v>
      </c>
      <c r="BD83" s="2097" t="str">
        <f>'C33 - Atypicals 2010'!BC125</f>
        <v>OK</v>
      </c>
      <c r="BF83" s="243"/>
      <c r="BG83" s="243"/>
      <c r="BH83" s="243"/>
      <c r="BI83" s="243"/>
      <c r="BJ83" s="243"/>
      <c r="BK83" s="243"/>
      <c r="BL83" s="243"/>
      <c r="BM83" s="243"/>
      <c r="BN83" s="243"/>
      <c r="BO83" s="243"/>
      <c r="BP83" s="243"/>
      <c r="BQ83" s="243"/>
      <c r="BR83" s="243"/>
      <c r="BS83" s="243"/>
      <c r="BT83" s="243"/>
      <c r="BU83" s="243"/>
      <c r="BV83" s="243"/>
      <c r="BW83" s="243"/>
      <c r="BX83" s="243"/>
    </row>
    <row r="84" spans="1:76" ht="14.25" customHeight="1">
      <c r="A84" s="1317" t="s">
        <v>1633</v>
      </c>
      <c r="B84" s="1317"/>
      <c r="C84" s="2097" t="str">
        <f>'C33 - Atypicals 2010'!B191</f>
        <v>OK</v>
      </c>
      <c r="D84" s="2097" t="str">
        <f>'C33 - Atypicals 2010'!C191</f>
        <v>OK</v>
      </c>
      <c r="E84" s="2097" t="str">
        <f>'C33 - Atypicals 2010'!D191</f>
        <v>OK</v>
      </c>
      <c r="F84" s="2097" t="str">
        <f>'C33 - Atypicals 2010'!E191</f>
        <v>OK</v>
      </c>
      <c r="G84" s="2097" t="str">
        <f>'C33 - Atypicals 2010'!F191</f>
        <v>OK</v>
      </c>
      <c r="H84" s="2097" t="str">
        <f>'C33 - Atypicals 2010'!G191</f>
        <v>OK</v>
      </c>
      <c r="I84" s="2097" t="str">
        <f>'C33 - Atypicals 2010'!H191</f>
        <v>OK</v>
      </c>
      <c r="J84" s="2097" t="str">
        <f>'C33 - Atypicals 2010'!I191</f>
        <v>OK</v>
      </c>
      <c r="K84" s="2097" t="str">
        <f>'C33 - Atypicals 2010'!J191</f>
        <v>OK</v>
      </c>
      <c r="L84" s="2097" t="str">
        <f>'C33 - Atypicals 2010'!K191</f>
        <v>OK</v>
      </c>
      <c r="M84" s="2097" t="str">
        <f>'C33 - Atypicals 2010'!L191</f>
        <v>OK</v>
      </c>
      <c r="N84" s="2097" t="str">
        <f>'C33 - Atypicals 2010'!M191</f>
        <v>OK</v>
      </c>
      <c r="O84" s="2097" t="str">
        <f>'C33 - Atypicals 2010'!N191</f>
        <v>OK</v>
      </c>
      <c r="P84" s="2097" t="str">
        <f>'C33 - Atypicals 2010'!O191</f>
        <v>OK</v>
      </c>
      <c r="Q84" s="2097" t="str">
        <f>'C33 - Atypicals 2010'!P191</f>
        <v>OK</v>
      </c>
      <c r="R84" s="2097" t="str">
        <f>'C33 - Atypicals 2010'!Q191</f>
        <v>OK</v>
      </c>
      <c r="S84" s="2097" t="str">
        <f>'C33 - Atypicals 2010'!R191</f>
        <v>OK</v>
      </c>
      <c r="T84" s="2097" t="str">
        <f>'C33 - Atypicals 2010'!S191</f>
        <v>OK</v>
      </c>
      <c r="U84" s="2097" t="str">
        <f>'C33 - Atypicals 2010'!T191</f>
        <v>OK</v>
      </c>
      <c r="V84" s="2097" t="str">
        <f>'C33 - Atypicals 2010'!U191</f>
        <v>OK</v>
      </c>
      <c r="W84" s="2097" t="str">
        <f>'C33 - Atypicals 2010'!V191</f>
        <v>OK</v>
      </c>
      <c r="X84" s="2097" t="str">
        <f>'C33 - Atypicals 2010'!W191</f>
        <v>OK</v>
      </c>
      <c r="Y84" s="2097" t="str">
        <f>'C33 - Atypicals 2010'!X191</f>
        <v>OK</v>
      </c>
      <c r="Z84" s="2097" t="str">
        <f>'C33 - Atypicals 2010'!Y191</f>
        <v>OK</v>
      </c>
      <c r="AA84" s="2097" t="str">
        <f>'C33 - Atypicals 2010'!Z191</f>
        <v>OK</v>
      </c>
      <c r="AB84" s="2097" t="str">
        <f>'C33 - Atypicals 2010'!AA191</f>
        <v>OK</v>
      </c>
      <c r="AC84" s="2097" t="str">
        <f>'C33 - Atypicals 2010'!AB191</f>
        <v>OK</v>
      </c>
      <c r="AD84" s="2097" t="str">
        <f>'C33 - Atypicals 2010'!AC191</f>
        <v>OK</v>
      </c>
      <c r="AE84" s="2097" t="str">
        <f>'C33 - Atypicals 2010'!AD191</f>
        <v>OK</v>
      </c>
      <c r="AF84" s="2097" t="str">
        <f>'C33 - Atypicals 2010'!AE191</f>
        <v>OK</v>
      </c>
      <c r="AG84" s="2097" t="str">
        <f>'C33 - Atypicals 2010'!AF191</f>
        <v>OK</v>
      </c>
      <c r="AH84" s="2097" t="str">
        <f>'C33 - Atypicals 2010'!AG191</f>
        <v>OK</v>
      </c>
      <c r="AI84" s="2097" t="str">
        <f>'C33 - Atypicals 2010'!AH191</f>
        <v>OK</v>
      </c>
      <c r="AJ84" s="2097" t="str">
        <f>'C33 - Atypicals 2010'!AI191</f>
        <v>OK</v>
      </c>
      <c r="AK84" s="2097" t="str">
        <f>'C33 - Atypicals 2010'!AJ191</f>
        <v>OK</v>
      </c>
      <c r="AL84" s="2097" t="str">
        <f>'C33 - Atypicals 2010'!AK191</f>
        <v>OK</v>
      </c>
      <c r="AM84" s="2097" t="str">
        <f>'C33 - Atypicals 2010'!AL191</f>
        <v>OK</v>
      </c>
      <c r="AN84" s="2097" t="str">
        <f>'C33 - Atypicals 2010'!AM191</f>
        <v>OK</v>
      </c>
      <c r="AO84" s="2097" t="str">
        <f>'C33 - Atypicals 2010'!AN191</f>
        <v>OK</v>
      </c>
      <c r="AP84" s="2097" t="str">
        <f>'C33 - Atypicals 2010'!AO191</f>
        <v>OK</v>
      </c>
      <c r="AQ84" s="2097" t="str">
        <f>'C33 - Atypicals 2010'!AP191</f>
        <v>OK</v>
      </c>
      <c r="AR84" s="2097" t="str">
        <f>'C33 - Atypicals 2010'!AQ191</f>
        <v>OK</v>
      </c>
      <c r="AS84" s="2097" t="str">
        <f>'C33 - Atypicals 2010'!AR191</f>
        <v>OK</v>
      </c>
      <c r="AT84" s="2097" t="str">
        <f>'C33 - Atypicals 2010'!AS191</f>
        <v>OK</v>
      </c>
      <c r="AU84" s="2097" t="str">
        <f>'C33 - Atypicals 2010'!AT191</f>
        <v>OK</v>
      </c>
      <c r="AV84" s="2097" t="str">
        <f>'C33 - Atypicals 2010'!AU191</f>
        <v>OK</v>
      </c>
      <c r="AW84" s="2097" t="str">
        <f>'C33 - Atypicals 2010'!AV191</f>
        <v>OK</v>
      </c>
      <c r="AX84" s="2097" t="str">
        <f>'C33 - Atypicals 2010'!AW191</f>
        <v>OK</v>
      </c>
      <c r="AY84" s="2097" t="str">
        <f>'C33 - Atypicals 2010'!AX191</f>
        <v>OK</v>
      </c>
      <c r="AZ84" s="2097" t="str">
        <f>'C33 - Atypicals 2010'!AY191</f>
        <v>OK</v>
      </c>
      <c r="BA84" s="2097" t="str">
        <f>'C33 - Atypicals 2010'!AZ191</f>
        <v>OK</v>
      </c>
      <c r="BB84" s="2097" t="str">
        <f>'C33 - Atypicals 2010'!BA191</f>
        <v>OK</v>
      </c>
      <c r="BC84" s="2097" t="str">
        <f>'C33 - Atypicals 2010'!BB191</f>
        <v>OK</v>
      </c>
      <c r="BD84" s="2097" t="str">
        <f>'C33 - Atypicals 2010'!BC191</f>
        <v>OK</v>
      </c>
      <c r="BE84" s="1280"/>
      <c r="BF84" s="243"/>
      <c r="BG84" s="243"/>
      <c r="BH84" s="243"/>
      <c r="BI84" s="243"/>
      <c r="BJ84" s="243"/>
      <c r="BK84" s="243"/>
      <c r="BL84" s="243"/>
      <c r="BM84" s="243"/>
      <c r="BN84" s="243"/>
      <c r="BO84" s="243"/>
      <c r="BP84" s="243"/>
      <c r="BQ84" s="243"/>
      <c r="BR84" s="243"/>
      <c r="BS84" s="243"/>
      <c r="BT84" s="243"/>
      <c r="BU84" s="243"/>
      <c r="BV84" s="243"/>
      <c r="BW84" s="243"/>
      <c r="BX84" s="243"/>
    </row>
    <row r="85" spans="1:76" ht="14.25" customHeight="1">
      <c r="A85" s="1317" t="s">
        <v>1633</v>
      </c>
      <c r="B85" s="1317"/>
      <c r="C85" s="2097" t="str">
        <f>'C33 - Atypicals 2010'!B302</f>
        <v>OK</v>
      </c>
      <c r="D85" s="2097" t="str">
        <f>'C33 - Atypicals 2010'!C302</f>
        <v>OK</v>
      </c>
      <c r="E85" s="2097" t="str">
        <f>'C33 - Atypicals 2010'!D302</f>
        <v>OK</v>
      </c>
      <c r="F85" s="2097" t="str">
        <f>'C33 - Atypicals 2010'!E302</f>
        <v>OK</v>
      </c>
      <c r="G85" s="2097" t="str">
        <f>'C33 - Atypicals 2010'!F302</f>
        <v>OK</v>
      </c>
      <c r="H85" s="2097" t="str">
        <f>'C33 - Atypicals 2010'!G302</f>
        <v>OK</v>
      </c>
      <c r="I85" s="2097" t="str">
        <f>'C33 - Atypicals 2010'!H302</f>
        <v>OK</v>
      </c>
      <c r="J85" s="2097" t="str">
        <f>'C33 - Atypicals 2010'!I302</f>
        <v>OK</v>
      </c>
      <c r="K85" s="2097" t="str">
        <f>'C33 - Atypicals 2010'!J302</f>
        <v>OK</v>
      </c>
      <c r="L85" s="2097" t="str">
        <f>'C33 - Atypicals 2010'!K302</f>
        <v>OK</v>
      </c>
      <c r="M85" s="2097" t="str">
        <f>'C33 - Atypicals 2010'!L302</f>
        <v>OK</v>
      </c>
      <c r="N85" s="2097" t="str">
        <f>'C33 - Atypicals 2010'!M302</f>
        <v>OK</v>
      </c>
      <c r="O85" s="2097" t="str">
        <f>'C33 - Atypicals 2010'!N302</f>
        <v>OK</v>
      </c>
      <c r="P85" s="2097" t="str">
        <f>'C33 - Atypicals 2010'!O302</f>
        <v>OK</v>
      </c>
      <c r="Q85" s="2097" t="str">
        <f>'C33 - Atypicals 2010'!P302</f>
        <v>OK</v>
      </c>
      <c r="R85" s="2097" t="str">
        <f>'C33 - Atypicals 2010'!Q302</f>
        <v>OK</v>
      </c>
      <c r="S85" s="2097" t="str">
        <f>'C33 - Atypicals 2010'!R302</f>
        <v>OK</v>
      </c>
      <c r="T85" s="2097" t="str">
        <f>'C33 - Atypicals 2010'!S302</f>
        <v>OK</v>
      </c>
      <c r="U85" s="2097" t="str">
        <f>'C33 - Atypicals 2010'!T302</f>
        <v>OK</v>
      </c>
      <c r="V85" s="2097" t="str">
        <f>'C33 - Atypicals 2010'!U302</f>
        <v>OK</v>
      </c>
      <c r="W85" s="2097" t="str">
        <f>'C33 - Atypicals 2010'!V302</f>
        <v>OK</v>
      </c>
      <c r="X85" s="2097" t="str">
        <f>'C33 - Atypicals 2010'!W302</f>
        <v>OK</v>
      </c>
      <c r="Y85" s="2097" t="str">
        <f>'C33 - Atypicals 2010'!X302</f>
        <v>OK</v>
      </c>
      <c r="Z85" s="2097" t="str">
        <f>'C33 - Atypicals 2010'!Y302</f>
        <v>OK</v>
      </c>
      <c r="AA85" s="2097" t="str">
        <f>'C33 - Atypicals 2010'!Z302</f>
        <v>OK</v>
      </c>
      <c r="AB85" s="2097" t="str">
        <f>'C33 - Atypicals 2010'!AA302</f>
        <v>OK</v>
      </c>
      <c r="AC85" s="2097" t="str">
        <f>'C33 - Atypicals 2010'!AB302</f>
        <v>OK</v>
      </c>
      <c r="AD85" s="2097" t="str">
        <f>'C33 - Atypicals 2010'!AC302</f>
        <v>OK</v>
      </c>
      <c r="AE85" s="2097" t="str">
        <f>'C33 - Atypicals 2010'!AD302</f>
        <v>OK</v>
      </c>
      <c r="AF85" s="2097" t="str">
        <f>'C33 - Atypicals 2010'!AE302</f>
        <v>OK</v>
      </c>
      <c r="AG85" s="2097" t="str">
        <f>'C33 - Atypicals 2010'!AF302</f>
        <v>OK</v>
      </c>
      <c r="AH85" s="2097" t="str">
        <f>'C33 - Atypicals 2010'!AG302</f>
        <v>OK</v>
      </c>
      <c r="AI85" s="2097" t="str">
        <f>'C33 - Atypicals 2010'!AH302</f>
        <v>OK</v>
      </c>
      <c r="AJ85" s="2097" t="str">
        <f>'C33 - Atypicals 2010'!AI302</f>
        <v>OK</v>
      </c>
      <c r="AK85" s="2097" t="str">
        <f>'C33 - Atypicals 2010'!AJ302</f>
        <v>OK</v>
      </c>
      <c r="AL85" s="2097" t="str">
        <f>'C33 - Atypicals 2010'!AK302</f>
        <v>OK</v>
      </c>
      <c r="AM85" s="2097" t="str">
        <f>'C33 - Atypicals 2010'!AL302</f>
        <v>OK</v>
      </c>
      <c r="AN85" s="2097" t="str">
        <f>'C33 - Atypicals 2010'!AM302</f>
        <v>OK</v>
      </c>
      <c r="AO85" s="2097" t="str">
        <f>'C33 - Atypicals 2010'!AN302</f>
        <v>OK</v>
      </c>
      <c r="AP85" s="2097" t="str">
        <f>'C33 - Atypicals 2010'!AO302</f>
        <v>OK</v>
      </c>
      <c r="AQ85" s="2097" t="str">
        <f>'C33 - Atypicals 2010'!AP302</f>
        <v>OK</v>
      </c>
      <c r="AR85" s="2097" t="str">
        <f>'C33 - Atypicals 2010'!AQ302</f>
        <v>OK</v>
      </c>
      <c r="AS85" s="2097" t="str">
        <f>'C33 - Atypicals 2010'!AR302</f>
        <v>OK</v>
      </c>
      <c r="AT85" s="2097" t="str">
        <f>'C33 - Atypicals 2010'!AS302</f>
        <v>OK</v>
      </c>
      <c r="AU85" s="2097" t="str">
        <f>'C33 - Atypicals 2010'!AT302</f>
        <v>OK</v>
      </c>
      <c r="AV85" s="2097" t="str">
        <f>'C33 - Atypicals 2010'!AU302</f>
        <v>OK</v>
      </c>
      <c r="AW85" s="2097" t="str">
        <f>'C33 - Atypicals 2010'!AV302</f>
        <v>OK</v>
      </c>
      <c r="AX85" s="2097" t="str">
        <f>'C33 - Atypicals 2010'!AW302</f>
        <v>OK</v>
      </c>
      <c r="AY85" s="2097" t="str">
        <f>'C33 - Atypicals 2010'!AX302</f>
        <v>OK</v>
      </c>
      <c r="AZ85" s="2097" t="str">
        <f>'C33 - Atypicals 2010'!AY302</f>
        <v>OK</v>
      </c>
      <c r="BA85" s="2097" t="str">
        <f>'C33 - Atypicals 2010'!AZ302</f>
        <v>OK</v>
      </c>
      <c r="BB85" s="2097" t="str">
        <f>'C33 - Atypicals 2010'!BA302</f>
        <v>OK</v>
      </c>
      <c r="BC85" s="2097" t="str">
        <f>'C33 - Atypicals 2010'!BB302</f>
        <v>OK</v>
      </c>
      <c r="BD85" s="2097" t="str">
        <f>'C33 - Atypicals 2010'!BC302</f>
        <v>OK</v>
      </c>
      <c r="BE85" s="1280"/>
      <c r="BF85" s="243"/>
      <c r="BG85" s="243"/>
      <c r="BH85" s="243"/>
      <c r="BI85" s="243"/>
      <c r="BJ85" s="243"/>
      <c r="BK85" s="243"/>
      <c r="BL85" s="243"/>
      <c r="BM85" s="243"/>
      <c r="BN85" s="243"/>
      <c r="BO85" s="243"/>
      <c r="BP85" s="243"/>
      <c r="BQ85" s="243"/>
      <c r="BR85" s="243"/>
      <c r="BS85" s="243"/>
      <c r="BT85" s="243"/>
      <c r="BU85" s="243"/>
      <c r="BV85" s="243"/>
      <c r="BW85" s="243"/>
      <c r="BX85" s="243"/>
    </row>
    <row r="86" spans="1:76" ht="14.25" customHeight="1">
      <c r="A86" s="1317" t="s">
        <v>1633</v>
      </c>
      <c r="B86" s="1317"/>
      <c r="C86" s="2097" t="str">
        <f>'C33 - Atypicals 2010'!B339</f>
        <v>OK</v>
      </c>
      <c r="D86" s="2097" t="str">
        <f>'C33 - Atypicals 2010'!C339</f>
        <v>OK</v>
      </c>
      <c r="E86" s="2097" t="str">
        <f>'C33 - Atypicals 2010'!D339</f>
        <v>OK</v>
      </c>
      <c r="F86" s="2097" t="str">
        <f>'C33 - Atypicals 2010'!E339</f>
        <v>OK</v>
      </c>
      <c r="G86" s="2097" t="str">
        <f>'C33 - Atypicals 2010'!F339</f>
        <v>OK</v>
      </c>
      <c r="H86" s="2097" t="str">
        <f>'C33 - Atypicals 2010'!G339</f>
        <v>OK</v>
      </c>
      <c r="I86" s="2097" t="str">
        <f>'C33 - Atypicals 2010'!H339</f>
        <v>OK</v>
      </c>
      <c r="J86" s="2097" t="str">
        <f>'C33 - Atypicals 2010'!I339</f>
        <v>OK</v>
      </c>
      <c r="K86" s="2097" t="str">
        <f>'C33 - Atypicals 2010'!J339</f>
        <v>OK</v>
      </c>
      <c r="L86" s="2097" t="str">
        <f>'C33 - Atypicals 2010'!K339</f>
        <v>OK</v>
      </c>
      <c r="M86" s="2097" t="str">
        <f>'C33 - Atypicals 2010'!L339</f>
        <v>OK</v>
      </c>
      <c r="N86" s="2097" t="str">
        <f>'C33 - Atypicals 2010'!M339</f>
        <v>OK</v>
      </c>
      <c r="O86" s="2097" t="str">
        <f>'C33 - Atypicals 2010'!N339</f>
        <v>OK</v>
      </c>
      <c r="P86" s="2097" t="str">
        <f>'C33 - Atypicals 2010'!O339</f>
        <v>OK</v>
      </c>
      <c r="Q86" s="2097" t="str">
        <f>'C33 - Atypicals 2010'!P339</f>
        <v>OK</v>
      </c>
      <c r="R86" s="2097" t="str">
        <f>'C33 - Atypicals 2010'!Q339</f>
        <v>OK</v>
      </c>
      <c r="S86" s="2097" t="str">
        <f>'C33 - Atypicals 2010'!R339</f>
        <v>OK</v>
      </c>
      <c r="T86" s="2097" t="str">
        <f>'C33 - Atypicals 2010'!S339</f>
        <v>OK</v>
      </c>
      <c r="U86" s="2097" t="str">
        <f>'C33 - Atypicals 2010'!T339</f>
        <v>OK</v>
      </c>
      <c r="V86" s="2097" t="str">
        <f>'C33 - Atypicals 2010'!U339</f>
        <v>OK</v>
      </c>
      <c r="W86" s="2097" t="str">
        <f>'C33 - Atypicals 2010'!V339</f>
        <v>OK</v>
      </c>
      <c r="X86" s="2097" t="str">
        <f>'C33 - Atypicals 2010'!W339</f>
        <v>OK</v>
      </c>
      <c r="Y86" s="2097" t="str">
        <f>'C33 - Atypicals 2010'!X339</f>
        <v>OK</v>
      </c>
      <c r="Z86" s="2097" t="str">
        <f>'C33 - Atypicals 2010'!Y339</f>
        <v>OK</v>
      </c>
      <c r="AA86" s="2097" t="str">
        <f>'C33 - Atypicals 2010'!Z339</f>
        <v>OK</v>
      </c>
      <c r="AB86" s="2097" t="str">
        <f>'C33 - Atypicals 2010'!AA339</f>
        <v>OK</v>
      </c>
      <c r="AC86" s="2097" t="str">
        <f>'C33 - Atypicals 2010'!AB339</f>
        <v>OK</v>
      </c>
      <c r="AD86" s="2097" t="str">
        <f>'C33 - Atypicals 2010'!AC339</f>
        <v>OK</v>
      </c>
      <c r="AE86" s="2097" t="str">
        <f>'C33 - Atypicals 2010'!AD339</f>
        <v>OK</v>
      </c>
      <c r="AF86" s="2097" t="str">
        <f>'C33 - Atypicals 2010'!AE339</f>
        <v>OK</v>
      </c>
      <c r="AG86" s="2097" t="str">
        <f>'C33 - Atypicals 2010'!AF339</f>
        <v>OK</v>
      </c>
      <c r="AH86" s="2097" t="str">
        <f>'C33 - Atypicals 2010'!AG339</f>
        <v>OK</v>
      </c>
      <c r="AI86" s="2097" t="str">
        <f>'C33 - Atypicals 2010'!AH339</f>
        <v>OK</v>
      </c>
      <c r="AJ86" s="2097" t="str">
        <f>'C33 - Atypicals 2010'!AI339</f>
        <v>OK</v>
      </c>
      <c r="AK86" s="2097" t="str">
        <f>'C33 - Atypicals 2010'!AJ339</f>
        <v>OK</v>
      </c>
      <c r="AL86" s="2097" t="str">
        <f>'C33 - Atypicals 2010'!AK339</f>
        <v>OK</v>
      </c>
      <c r="AM86" s="2097" t="str">
        <f>'C33 - Atypicals 2010'!AL339</f>
        <v>OK</v>
      </c>
      <c r="AN86" s="2097" t="str">
        <f>'C33 - Atypicals 2010'!AM339</f>
        <v>OK</v>
      </c>
      <c r="AO86" s="2097" t="str">
        <f>'C33 - Atypicals 2010'!AN339</f>
        <v>OK</v>
      </c>
      <c r="AP86" s="2097" t="str">
        <f>'C33 - Atypicals 2010'!AO339</f>
        <v>OK</v>
      </c>
      <c r="AQ86" s="2097" t="str">
        <f>'C33 - Atypicals 2010'!AP339</f>
        <v>OK</v>
      </c>
      <c r="AR86" s="2097" t="str">
        <f>'C33 - Atypicals 2010'!AQ339</f>
        <v>OK</v>
      </c>
      <c r="AS86" s="2097" t="str">
        <f>'C33 - Atypicals 2010'!AR339</f>
        <v>OK</v>
      </c>
      <c r="AT86" s="2097" t="str">
        <f>'C33 - Atypicals 2010'!AS339</f>
        <v>OK</v>
      </c>
      <c r="AU86" s="2097" t="str">
        <f>'C33 - Atypicals 2010'!AT339</f>
        <v>OK</v>
      </c>
      <c r="AV86" s="2097" t="str">
        <f>'C33 - Atypicals 2010'!AU339</f>
        <v>OK</v>
      </c>
      <c r="AW86" s="2097" t="str">
        <f>'C33 - Atypicals 2010'!AV339</f>
        <v>OK</v>
      </c>
      <c r="AX86" s="2097" t="str">
        <f>'C33 - Atypicals 2010'!AW339</f>
        <v>OK</v>
      </c>
      <c r="AY86" s="2097" t="str">
        <f>'C33 - Atypicals 2010'!AX339</f>
        <v>OK</v>
      </c>
      <c r="AZ86" s="2097" t="str">
        <f>'C33 - Atypicals 2010'!AY339</f>
        <v>OK</v>
      </c>
      <c r="BA86" s="2097" t="str">
        <f>'C33 - Atypicals 2010'!AZ339</f>
        <v>OK</v>
      </c>
      <c r="BB86" s="2097" t="str">
        <f>'C33 - Atypicals 2010'!BA339</f>
        <v>OK</v>
      </c>
      <c r="BC86" s="2097" t="str">
        <f>'C33 - Atypicals 2010'!BB339</f>
        <v>OK</v>
      </c>
      <c r="BD86" s="2097" t="str">
        <f>'C33 - Atypicals 2010'!BC339</f>
        <v>OK</v>
      </c>
      <c r="BE86" s="1280"/>
      <c r="BF86" s="243"/>
      <c r="BG86" s="243"/>
      <c r="BH86" s="243"/>
      <c r="BI86" s="243"/>
      <c r="BJ86" s="243"/>
      <c r="BK86" s="243"/>
      <c r="BL86" s="243"/>
      <c r="BM86" s="243"/>
      <c r="BN86" s="243"/>
      <c r="BO86" s="243"/>
      <c r="BP86" s="243"/>
      <c r="BQ86" s="243"/>
      <c r="BR86" s="243"/>
      <c r="BS86" s="243"/>
      <c r="BT86" s="243"/>
      <c r="BU86" s="243"/>
      <c r="BV86" s="243"/>
      <c r="BW86" s="243"/>
      <c r="BX86" s="243"/>
    </row>
    <row r="87" spans="1:76" s="1280" customFormat="1" ht="14.25" customHeight="1">
      <c r="A87" s="1317" t="s">
        <v>1633</v>
      </c>
      <c r="B87" s="1317"/>
      <c r="C87" s="2097" t="str">
        <f>'C33 - Atypicals 2010'!B358</f>
        <v>OK</v>
      </c>
      <c r="D87" s="2097" t="str">
        <f>'C33 - Atypicals 2010'!C358</f>
        <v>OK</v>
      </c>
      <c r="E87" s="2097" t="str">
        <f>'C33 - Atypicals 2010'!D358</f>
        <v>OK</v>
      </c>
      <c r="F87" s="2097" t="str">
        <f>'C33 - Atypicals 2010'!E358</f>
        <v>OK</v>
      </c>
      <c r="G87" s="2097" t="str">
        <f>'C33 - Atypicals 2010'!F358</f>
        <v>OK</v>
      </c>
      <c r="H87" s="2097" t="str">
        <f>'C33 - Atypicals 2010'!G358</f>
        <v>OK</v>
      </c>
      <c r="I87" s="2097" t="str">
        <f>'C33 - Atypicals 2010'!H358</f>
        <v>OK</v>
      </c>
      <c r="J87" s="2097" t="str">
        <f>'C33 - Atypicals 2010'!I358</f>
        <v>OK</v>
      </c>
      <c r="K87" s="2097" t="str">
        <f>'C33 - Atypicals 2010'!J358</f>
        <v>OK</v>
      </c>
      <c r="L87" s="2097" t="str">
        <f>'C33 - Atypicals 2010'!K358</f>
        <v>OK</v>
      </c>
      <c r="M87" s="2097" t="str">
        <f>'C33 - Atypicals 2010'!L358</f>
        <v>OK</v>
      </c>
      <c r="N87" s="2097" t="str">
        <f>'C33 - Atypicals 2010'!M358</f>
        <v>OK</v>
      </c>
      <c r="O87" s="2097" t="str">
        <f>'C33 - Atypicals 2010'!N358</f>
        <v>OK</v>
      </c>
      <c r="P87" s="2097" t="str">
        <f>'C33 - Atypicals 2010'!O358</f>
        <v>OK</v>
      </c>
      <c r="Q87" s="2097" t="str">
        <f>'C33 - Atypicals 2010'!P358</f>
        <v>OK</v>
      </c>
      <c r="R87" s="2097" t="str">
        <f>'C33 - Atypicals 2010'!Q358</f>
        <v>OK</v>
      </c>
      <c r="S87" s="2097" t="str">
        <f>'C33 - Atypicals 2010'!R358</f>
        <v>OK</v>
      </c>
      <c r="T87" s="2097" t="str">
        <f>'C33 - Atypicals 2010'!S358</f>
        <v>OK</v>
      </c>
      <c r="U87" s="2097" t="str">
        <f>'C33 - Atypicals 2010'!T358</f>
        <v>OK</v>
      </c>
      <c r="V87" s="2097" t="str">
        <f>'C33 - Atypicals 2010'!U358</f>
        <v>OK</v>
      </c>
      <c r="W87" s="2097" t="str">
        <f>'C33 - Atypicals 2010'!V358</f>
        <v>OK</v>
      </c>
      <c r="X87" s="2097" t="str">
        <f>'C33 - Atypicals 2010'!W358</f>
        <v>OK</v>
      </c>
      <c r="Y87" s="2097" t="str">
        <f>'C33 - Atypicals 2010'!X358</f>
        <v>OK</v>
      </c>
      <c r="Z87" s="2097" t="str">
        <f>'C33 - Atypicals 2010'!Y358</f>
        <v>OK</v>
      </c>
      <c r="AA87" s="2097" t="str">
        <f>'C33 - Atypicals 2010'!Z358</f>
        <v>OK</v>
      </c>
      <c r="AB87" s="2097" t="str">
        <f>'C33 - Atypicals 2010'!AA358</f>
        <v>OK</v>
      </c>
      <c r="AC87" s="2097" t="str">
        <f>'C33 - Atypicals 2010'!AB358</f>
        <v>OK</v>
      </c>
      <c r="AD87" s="2097" t="str">
        <f>'C33 - Atypicals 2010'!AC358</f>
        <v>OK</v>
      </c>
      <c r="AE87" s="2097" t="str">
        <f>'C33 - Atypicals 2010'!AD358</f>
        <v>OK</v>
      </c>
      <c r="AF87" s="2097" t="str">
        <f>'C33 - Atypicals 2010'!AE358</f>
        <v>OK</v>
      </c>
      <c r="AG87" s="2097" t="str">
        <f>'C33 - Atypicals 2010'!AF358</f>
        <v>OK</v>
      </c>
      <c r="AH87" s="2097" t="str">
        <f>'C33 - Atypicals 2010'!AG358</f>
        <v>OK</v>
      </c>
      <c r="AI87" s="2097" t="str">
        <f>'C33 - Atypicals 2010'!AH358</f>
        <v>OK</v>
      </c>
      <c r="AJ87" s="2097" t="str">
        <f>'C33 - Atypicals 2010'!AI358</f>
        <v>OK</v>
      </c>
      <c r="AK87" s="2097" t="str">
        <f>'C33 - Atypicals 2010'!AJ358</f>
        <v>OK</v>
      </c>
      <c r="AL87" s="2097" t="str">
        <f>'C33 - Atypicals 2010'!AK358</f>
        <v>OK</v>
      </c>
      <c r="AM87" s="2097" t="str">
        <f>'C33 - Atypicals 2010'!AL358</f>
        <v>OK</v>
      </c>
      <c r="AN87" s="2097" t="str">
        <f>'C33 - Atypicals 2010'!AM358</f>
        <v>OK</v>
      </c>
      <c r="AO87" s="2097" t="str">
        <f>'C33 - Atypicals 2010'!AN358</f>
        <v>OK</v>
      </c>
      <c r="AP87" s="2097" t="str">
        <f>'C33 - Atypicals 2010'!AO358</f>
        <v>OK</v>
      </c>
      <c r="AQ87" s="2097" t="str">
        <f>'C33 - Atypicals 2010'!AP358</f>
        <v>OK</v>
      </c>
      <c r="AR87" s="2097" t="str">
        <f>'C33 - Atypicals 2010'!AQ358</f>
        <v>OK</v>
      </c>
      <c r="AS87" s="2097" t="str">
        <f>'C33 - Atypicals 2010'!AR358</f>
        <v>OK</v>
      </c>
      <c r="AT87" s="2097" t="str">
        <f>'C33 - Atypicals 2010'!AS358</f>
        <v>OK</v>
      </c>
      <c r="AU87" s="2097" t="str">
        <f>'C33 - Atypicals 2010'!AT358</f>
        <v>OK</v>
      </c>
      <c r="AV87" s="2097" t="str">
        <f>'C33 - Atypicals 2010'!AU358</f>
        <v>OK</v>
      </c>
      <c r="AW87" s="2097" t="str">
        <f>'C33 - Atypicals 2010'!AV358</f>
        <v>OK</v>
      </c>
      <c r="AX87" s="2097" t="str">
        <f>'C33 - Atypicals 2010'!AW358</f>
        <v>OK</v>
      </c>
      <c r="AY87" s="2097" t="str">
        <f>'C33 - Atypicals 2010'!AX358</f>
        <v>OK</v>
      </c>
      <c r="AZ87" s="2097" t="str">
        <f>'C33 - Atypicals 2010'!AY358</f>
        <v>OK</v>
      </c>
      <c r="BA87" s="2097" t="str">
        <f>'C33 - Atypicals 2010'!AZ358</f>
        <v>OK</v>
      </c>
      <c r="BB87" s="2097" t="str">
        <f>'C33 - Atypicals 2010'!BA358</f>
        <v>OK</v>
      </c>
      <c r="BC87" s="2097" t="str">
        <f>'C33 - Atypicals 2010'!BB358</f>
        <v>OK</v>
      </c>
      <c r="BD87" s="2097" t="str">
        <f>'C33 - Atypicals 2010'!BC358</f>
        <v>OK</v>
      </c>
      <c r="BF87" s="243"/>
      <c r="BG87" s="243"/>
      <c r="BH87" s="243"/>
      <c r="BI87" s="243"/>
      <c r="BJ87" s="243"/>
      <c r="BK87" s="243"/>
      <c r="BL87" s="243"/>
      <c r="BM87" s="243"/>
      <c r="BN87" s="243"/>
      <c r="BO87" s="243"/>
      <c r="BP87" s="243"/>
      <c r="BQ87" s="243"/>
      <c r="BR87" s="243"/>
      <c r="BS87" s="243"/>
      <c r="BT87" s="243"/>
      <c r="BU87" s="243"/>
      <c r="BV87" s="243"/>
      <c r="BW87" s="243"/>
      <c r="BX87" s="243"/>
    </row>
    <row r="88" spans="1:76" s="1280" customFormat="1" ht="14.25" customHeight="1">
      <c r="A88" s="1317" t="s">
        <v>1634</v>
      </c>
      <c r="B88" s="1317"/>
      <c r="C88" s="2097" t="str">
        <f>'C33 - Atypicals 2011'!B67</f>
        <v>OK</v>
      </c>
      <c r="D88" s="2097" t="str">
        <f>'C33 - Atypicals 2011'!C67</f>
        <v>OK</v>
      </c>
      <c r="E88" s="2097" t="str">
        <f>'C33 - Atypicals 2011'!D67</f>
        <v>OK</v>
      </c>
      <c r="F88" s="2097" t="str">
        <f>'C33 - Atypicals 2011'!E67</f>
        <v>OK</v>
      </c>
      <c r="G88" s="2097" t="str">
        <f>'C33 - Atypicals 2011'!F67</f>
        <v>OK</v>
      </c>
      <c r="H88" s="2097" t="str">
        <f>'C33 - Atypicals 2011'!G67</f>
        <v>OK</v>
      </c>
      <c r="I88" s="2097" t="str">
        <f>'C33 - Atypicals 2011'!H67</f>
        <v>OK</v>
      </c>
      <c r="J88" s="2097" t="str">
        <f>'C33 - Atypicals 2011'!I67</f>
        <v>OK</v>
      </c>
      <c r="K88" s="2097" t="str">
        <f>'C33 - Atypicals 2011'!J67</f>
        <v>OK</v>
      </c>
      <c r="L88" s="2097" t="str">
        <f>'C33 - Atypicals 2011'!K67</f>
        <v>OK</v>
      </c>
      <c r="M88" s="2097" t="str">
        <f>'C33 - Atypicals 2011'!L67</f>
        <v>OK</v>
      </c>
      <c r="N88" s="2097" t="str">
        <f>'C33 - Atypicals 2011'!M67</f>
        <v>OK</v>
      </c>
      <c r="O88" s="2097" t="str">
        <f>'C33 - Atypicals 2011'!N67</f>
        <v>OK</v>
      </c>
      <c r="P88" s="2097" t="str">
        <f>'C33 - Atypicals 2011'!O67</f>
        <v>OK</v>
      </c>
      <c r="Q88" s="2097" t="str">
        <f>'C33 - Atypicals 2011'!P67</f>
        <v>OK</v>
      </c>
      <c r="R88" s="2097" t="str">
        <f>'C33 - Atypicals 2011'!Q67</f>
        <v>OK</v>
      </c>
      <c r="S88" s="2097" t="str">
        <f>'C33 - Atypicals 2011'!R67</f>
        <v>OK</v>
      </c>
      <c r="T88" s="2097">
        <f>'C33 - Atypicals 2011'!S67</f>
        <v>0</v>
      </c>
      <c r="U88" s="2097" t="str">
        <f>'C33 - Atypicals 2011'!T67</f>
        <v>OK</v>
      </c>
      <c r="V88" s="2097" t="str">
        <f>'C33 - Atypicals 2011'!U67</f>
        <v>OK</v>
      </c>
      <c r="W88" s="2097" t="str">
        <f>'C33 - Atypicals 2011'!V67</f>
        <v>OK</v>
      </c>
      <c r="X88" s="2097" t="str">
        <f>'C33 - Atypicals 2011'!W67</f>
        <v>OK</v>
      </c>
      <c r="Y88" s="2097" t="str">
        <f>'C33 - Atypicals 2011'!X67</f>
        <v>OK</v>
      </c>
      <c r="Z88" s="2097" t="str">
        <f>'C33 - Atypicals 2011'!Y67</f>
        <v>OK</v>
      </c>
      <c r="AA88" s="2097" t="str">
        <f>'C33 - Atypicals 2011'!Z67</f>
        <v>OK</v>
      </c>
      <c r="AB88" s="2097" t="str">
        <f>'C33 - Atypicals 2011'!AA67</f>
        <v>OK</v>
      </c>
      <c r="AC88" s="2097" t="str">
        <f>'C33 - Atypicals 2011'!AB67</f>
        <v>OK</v>
      </c>
      <c r="AD88" s="2097" t="str">
        <f>'C33 - Atypicals 2011'!AC67</f>
        <v>OK</v>
      </c>
      <c r="AE88" s="2097" t="str">
        <f>'C33 - Atypicals 2011'!AD67</f>
        <v>OK</v>
      </c>
      <c r="AF88" s="2097" t="str">
        <f>'C33 - Atypicals 2011'!AE67</f>
        <v>OK</v>
      </c>
      <c r="AG88" s="2097" t="str">
        <f>'C33 - Atypicals 2011'!AF67</f>
        <v>OK</v>
      </c>
      <c r="AH88" s="2097" t="str">
        <f>'C33 - Atypicals 2011'!AG67</f>
        <v>OK</v>
      </c>
      <c r="AI88" s="2097" t="str">
        <f>'C33 - Atypicals 2011'!AH67</f>
        <v>OK</v>
      </c>
      <c r="AJ88" s="2097" t="str">
        <f>'C33 - Atypicals 2011'!AI67</f>
        <v>OK</v>
      </c>
      <c r="AK88" s="2097" t="str">
        <f>'C33 - Atypicals 2011'!AJ67</f>
        <v>OK</v>
      </c>
      <c r="AL88" s="2097" t="str">
        <f>'C33 - Atypicals 2011'!AK67</f>
        <v>OK</v>
      </c>
      <c r="AM88" s="2097" t="str">
        <f>'C33 - Atypicals 2011'!AL67</f>
        <v>OK</v>
      </c>
      <c r="AN88" s="2097" t="str">
        <f>'C33 - Atypicals 2011'!AM67</f>
        <v>OK</v>
      </c>
      <c r="AO88" s="2097" t="str">
        <f>'C33 - Atypicals 2011'!AN67</f>
        <v>OK</v>
      </c>
      <c r="AP88" s="2097" t="str">
        <f>'C33 - Atypicals 2011'!AO67</f>
        <v>OK</v>
      </c>
      <c r="AQ88" s="2097" t="str">
        <f>'C33 - Atypicals 2011'!AP67</f>
        <v>OK</v>
      </c>
      <c r="AR88" s="2097" t="str">
        <f>'C33 - Atypicals 2011'!AQ67</f>
        <v>OK</v>
      </c>
      <c r="AS88" s="2097" t="str">
        <f>'C33 - Atypicals 2011'!AR67</f>
        <v>OK</v>
      </c>
      <c r="AT88" s="2097" t="str">
        <f>'C33 - Atypicals 2011'!AS67</f>
        <v>OK</v>
      </c>
      <c r="AU88" s="2097" t="str">
        <f>'C33 - Atypicals 2011'!AT67</f>
        <v>OK</v>
      </c>
      <c r="AV88" s="2097" t="str">
        <f>'C33 - Atypicals 2011'!AU67</f>
        <v>OK</v>
      </c>
      <c r="AW88" s="2097" t="str">
        <f>'C33 - Atypicals 2011'!AV67</f>
        <v>OK</v>
      </c>
      <c r="AX88" s="2097" t="str">
        <f>'C33 - Atypicals 2011'!AW67</f>
        <v>OK</v>
      </c>
      <c r="AY88" s="2097" t="str">
        <f>'C33 - Atypicals 2011'!AX67</f>
        <v>OK</v>
      </c>
      <c r="AZ88" s="2097" t="str">
        <f>'C33 - Atypicals 2011'!AY67</f>
        <v>OK</v>
      </c>
      <c r="BA88" s="2097" t="str">
        <f>'C33 - Atypicals 2011'!AZ67</f>
        <v>OK</v>
      </c>
      <c r="BB88" s="2097" t="str">
        <f>'C33 - Atypicals 2011'!BA67</f>
        <v>OK</v>
      </c>
      <c r="BC88" s="2097" t="str">
        <f>'C33 - Atypicals 2011'!BB67</f>
        <v>OK</v>
      </c>
      <c r="BD88" s="2097" t="str">
        <f>'C33 - Atypicals 2011'!BC67</f>
        <v>OK</v>
      </c>
      <c r="BF88" s="243"/>
      <c r="BG88" s="243"/>
      <c r="BH88" s="243"/>
      <c r="BI88" s="243"/>
      <c r="BJ88" s="243"/>
      <c r="BK88" s="243"/>
      <c r="BL88" s="243"/>
      <c r="BM88" s="243"/>
      <c r="BN88" s="243"/>
      <c r="BO88" s="243"/>
      <c r="BP88" s="243"/>
      <c r="BQ88" s="243"/>
      <c r="BR88" s="243"/>
      <c r="BS88" s="243"/>
      <c r="BT88" s="243"/>
      <c r="BU88" s="243"/>
      <c r="BV88" s="243"/>
      <c r="BW88" s="243"/>
      <c r="BX88" s="243"/>
    </row>
    <row r="89" spans="1:76" s="1280" customFormat="1" ht="14.25" customHeight="1">
      <c r="A89" s="1317" t="s">
        <v>1634</v>
      </c>
      <c r="B89" s="1317"/>
      <c r="C89" s="2097" t="str">
        <f>'C33 - Atypicals 2011'!B125</f>
        <v>OK</v>
      </c>
      <c r="D89" s="2097" t="str">
        <f>'C33 - Atypicals 2011'!C125</f>
        <v>OK</v>
      </c>
      <c r="E89" s="2097" t="str">
        <f>'C33 - Atypicals 2011'!D125</f>
        <v>OK</v>
      </c>
      <c r="F89" s="2097" t="str">
        <f>'C33 - Atypicals 2011'!E125</f>
        <v>OK</v>
      </c>
      <c r="G89" s="2097" t="str">
        <f>'C33 - Atypicals 2011'!F125</f>
        <v>OK</v>
      </c>
      <c r="H89" s="2097" t="str">
        <f>'C33 - Atypicals 2011'!G125</f>
        <v>OK</v>
      </c>
      <c r="I89" s="2097" t="str">
        <f>'C33 - Atypicals 2011'!H125</f>
        <v>OK</v>
      </c>
      <c r="J89" s="2097" t="str">
        <f>'C33 - Atypicals 2011'!I125</f>
        <v>OK</v>
      </c>
      <c r="K89" s="2097" t="str">
        <f>'C33 - Atypicals 2011'!J125</f>
        <v>OK</v>
      </c>
      <c r="L89" s="2097" t="str">
        <f>'C33 - Atypicals 2011'!K125</f>
        <v>OK</v>
      </c>
      <c r="M89" s="2097" t="str">
        <f>'C33 - Atypicals 2011'!L125</f>
        <v>OK</v>
      </c>
      <c r="N89" s="2097" t="str">
        <f>'C33 - Atypicals 2011'!M125</f>
        <v>OK</v>
      </c>
      <c r="O89" s="2097" t="str">
        <f>'C33 - Atypicals 2011'!N125</f>
        <v>OK</v>
      </c>
      <c r="P89" s="2097" t="str">
        <f>'C33 - Atypicals 2011'!O125</f>
        <v>OK</v>
      </c>
      <c r="Q89" s="2097" t="str">
        <f>'C33 - Atypicals 2011'!P125</f>
        <v>OK</v>
      </c>
      <c r="R89" s="2097" t="str">
        <f>'C33 - Atypicals 2011'!Q125</f>
        <v>OK</v>
      </c>
      <c r="S89" s="2097" t="str">
        <f>'C33 - Atypicals 2011'!R125</f>
        <v>OK</v>
      </c>
      <c r="T89" s="2097" t="str">
        <f>'C33 - Atypicals 2011'!S125</f>
        <v>OK</v>
      </c>
      <c r="U89" s="2097" t="str">
        <f>'C33 - Atypicals 2011'!T125</f>
        <v>OK</v>
      </c>
      <c r="V89" s="2097" t="str">
        <f>'C33 - Atypicals 2011'!U125</f>
        <v>OK</v>
      </c>
      <c r="W89" s="2097" t="str">
        <f>'C33 - Atypicals 2011'!V125</f>
        <v>OK</v>
      </c>
      <c r="X89" s="2097" t="str">
        <f>'C33 - Atypicals 2011'!W125</f>
        <v>OK</v>
      </c>
      <c r="Y89" s="2097" t="str">
        <f>'C33 - Atypicals 2011'!X125</f>
        <v>OK</v>
      </c>
      <c r="Z89" s="2097" t="str">
        <f>'C33 - Atypicals 2011'!Y125</f>
        <v>OK</v>
      </c>
      <c r="AA89" s="2097" t="str">
        <f>'C33 - Atypicals 2011'!Z125</f>
        <v>OK</v>
      </c>
      <c r="AB89" s="2097" t="str">
        <f>'C33 - Atypicals 2011'!AA125</f>
        <v>OK</v>
      </c>
      <c r="AC89" s="2097" t="str">
        <f>'C33 - Atypicals 2011'!AB125</f>
        <v>OK</v>
      </c>
      <c r="AD89" s="2097" t="str">
        <f>'C33 - Atypicals 2011'!AC125</f>
        <v>OK</v>
      </c>
      <c r="AE89" s="2097" t="str">
        <f>'C33 - Atypicals 2011'!AD125</f>
        <v>OK</v>
      </c>
      <c r="AF89" s="2097" t="str">
        <f>'C33 - Atypicals 2011'!AE125</f>
        <v>OK</v>
      </c>
      <c r="AG89" s="2097" t="str">
        <f>'C33 - Atypicals 2011'!AF125</f>
        <v>OK</v>
      </c>
      <c r="AH89" s="2097" t="str">
        <f>'C33 - Atypicals 2011'!AG125</f>
        <v>OK</v>
      </c>
      <c r="AI89" s="2097" t="str">
        <f>'C33 - Atypicals 2011'!AH125</f>
        <v>OK</v>
      </c>
      <c r="AJ89" s="2097" t="str">
        <f>'C33 - Atypicals 2011'!AI125</f>
        <v>OK</v>
      </c>
      <c r="AK89" s="2097" t="str">
        <f>'C33 - Atypicals 2011'!AJ125</f>
        <v>OK</v>
      </c>
      <c r="AL89" s="2097" t="str">
        <f>'C33 - Atypicals 2011'!AK125</f>
        <v>OK</v>
      </c>
      <c r="AM89" s="2097" t="str">
        <f>'C33 - Atypicals 2011'!AL125</f>
        <v>OK</v>
      </c>
      <c r="AN89" s="2097" t="str">
        <f>'C33 - Atypicals 2011'!AM125</f>
        <v>OK</v>
      </c>
      <c r="AO89" s="2097" t="str">
        <f>'C33 - Atypicals 2011'!AN125</f>
        <v>OK</v>
      </c>
      <c r="AP89" s="2097" t="str">
        <f>'C33 - Atypicals 2011'!AO125</f>
        <v>OK</v>
      </c>
      <c r="AQ89" s="2097" t="str">
        <f>'C33 - Atypicals 2011'!AP125</f>
        <v>OK</v>
      </c>
      <c r="AR89" s="2097" t="str">
        <f>'C33 - Atypicals 2011'!AQ125</f>
        <v>OK</v>
      </c>
      <c r="AS89" s="2097" t="str">
        <f>'C33 - Atypicals 2011'!AR125</f>
        <v>OK</v>
      </c>
      <c r="AT89" s="2097" t="str">
        <f>'C33 - Atypicals 2011'!AS125</f>
        <v>OK</v>
      </c>
      <c r="AU89" s="2097" t="str">
        <f>'C33 - Atypicals 2011'!AT125</f>
        <v>OK</v>
      </c>
      <c r="AV89" s="2097" t="str">
        <f>'C33 - Atypicals 2011'!AU125</f>
        <v>OK</v>
      </c>
      <c r="AW89" s="2097" t="str">
        <f>'C33 - Atypicals 2011'!AV125</f>
        <v>OK</v>
      </c>
      <c r="AX89" s="2097" t="str">
        <f>'C33 - Atypicals 2011'!AW125</f>
        <v>OK</v>
      </c>
      <c r="AY89" s="2097" t="str">
        <f>'C33 - Atypicals 2011'!AX125</f>
        <v>OK</v>
      </c>
      <c r="AZ89" s="2097" t="str">
        <f>'C33 - Atypicals 2011'!AY125</f>
        <v>OK</v>
      </c>
      <c r="BA89" s="2097" t="str">
        <f>'C33 - Atypicals 2011'!AZ125</f>
        <v>OK</v>
      </c>
      <c r="BB89" s="2097" t="str">
        <f>'C33 - Atypicals 2011'!BA125</f>
        <v>OK</v>
      </c>
      <c r="BC89" s="2097" t="str">
        <f>'C33 - Atypicals 2011'!BB125</f>
        <v>OK</v>
      </c>
      <c r="BD89" s="2097" t="str">
        <f>'C33 - Atypicals 2011'!BC125</f>
        <v>OK</v>
      </c>
      <c r="BF89" s="243"/>
      <c r="BG89" s="243"/>
      <c r="BH89" s="243"/>
      <c r="BI89" s="243"/>
      <c r="BJ89" s="243"/>
      <c r="BK89" s="243"/>
      <c r="BL89" s="243"/>
      <c r="BM89" s="243"/>
      <c r="BN89" s="243"/>
      <c r="BO89" s="243"/>
      <c r="BP89" s="243"/>
      <c r="BQ89" s="243"/>
      <c r="BR89" s="243"/>
      <c r="BS89" s="243"/>
      <c r="BT89" s="243"/>
      <c r="BU89" s="243"/>
      <c r="BV89" s="243"/>
      <c r="BW89" s="243"/>
      <c r="BX89" s="243"/>
    </row>
    <row r="90" spans="1:76" s="1280" customFormat="1" ht="14.25" customHeight="1">
      <c r="A90" s="1317" t="s">
        <v>1634</v>
      </c>
      <c r="B90" s="1317"/>
      <c r="C90" s="2097" t="str">
        <f>'C33 - Atypicals 2011'!B191</f>
        <v>OK</v>
      </c>
      <c r="D90" s="2097" t="str">
        <f>'C33 - Atypicals 2011'!C191</f>
        <v>OK</v>
      </c>
      <c r="E90" s="2097" t="str">
        <f>'C33 - Atypicals 2011'!D191</f>
        <v>OK</v>
      </c>
      <c r="F90" s="2097" t="str">
        <f>'C33 - Atypicals 2011'!E191</f>
        <v>OK</v>
      </c>
      <c r="G90" s="2097" t="str">
        <f>'C33 - Atypicals 2011'!F191</f>
        <v>OK</v>
      </c>
      <c r="H90" s="2097" t="str">
        <f>'C33 - Atypicals 2011'!G191</f>
        <v>OK</v>
      </c>
      <c r="I90" s="2097" t="str">
        <f>'C33 - Atypicals 2011'!H191</f>
        <v>OK</v>
      </c>
      <c r="J90" s="2097" t="str">
        <f>'C33 - Atypicals 2011'!I191</f>
        <v>OK</v>
      </c>
      <c r="K90" s="2097" t="str">
        <f>'C33 - Atypicals 2011'!J191</f>
        <v>OK</v>
      </c>
      <c r="L90" s="2097" t="str">
        <f>'C33 - Atypicals 2011'!K191</f>
        <v>OK</v>
      </c>
      <c r="M90" s="2097" t="str">
        <f>'C33 - Atypicals 2011'!L191</f>
        <v>OK</v>
      </c>
      <c r="N90" s="2097" t="str">
        <f>'C33 - Atypicals 2011'!M191</f>
        <v>OK</v>
      </c>
      <c r="O90" s="2097" t="str">
        <f>'C33 - Atypicals 2011'!N191</f>
        <v>OK</v>
      </c>
      <c r="P90" s="2097" t="str">
        <f>'C33 - Atypicals 2011'!O191</f>
        <v>OK</v>
      </c>
      <c r="Q90" s="2097" t="str">
        <f>'C33 - Atypicals 2011'!P191</f>
        <v>OK</v>
      </c>
      <c r="R90" s="2097" t="str">
        <f>'C33 - Atypicals 2011'!Q191</f>
        <v>OK</v>
      </c>
      <c r="S90" s="2097" t="str">
        <f>'C33 - Atypicals 2011'!R191</f>
        <v>OK</v>
      </c>
      <c r="T90" s="2097" t="str">
        <f>'C33 - Atypicals 2011'!S191</f>
        <v>OK</v>
      </c>
      <c r="U90" s="2097" t="str">
        <f>'C33 - Atypicals 2011'!T191</f>
        <v>OK</v>
      </c>
      <c r="V90" s="2097" t="str">
        <f>'C33 - Atypicals 2011'!U191</f>
        <v>OK</v>
      </c>
      <c r="W90" s="2097" t="str">
        <f>'C33 - Atypicals 2011'!V191</f>
        <v>OK</v>
      </c>
      <c r="X90" s="2097" t="str">
        <f>'C33 - Atypicals 2011'!W191</f>
        <v>OK</v>
      </c>
      <c r="Y90" s="2097" t="str">
        <f>'C33 - Atypicals 2011'!X191</f>
        <v>OK</v>
      </c>
      <c r="Z90" s="2097" t="str">
        <f>'C33 - Atypicals 2011'!Y191</f>
        <v>OK</v>
      </c>
      <c r="AA90" s="2097" t="str">
        <f>'C33 - Atypicals 2011'!Z191</f>
        <v>OK</v>
      </c>
      <c r="AB90" s="2097" t="str">
        <f>'C33 - Atypicals 2011'!AA191</f>
        <v>OK</v>
      </c>
      <c r="AC90" s="2097" t="str">
        <f>'C33 - Atypicals 2011'!AB191</f>
        <v>OK</v>
      </c>
      <c r="AD90" s="2097" t="str">
        <f>'C33 - Atypicals 2011'!AC191</f>
        <v>OK</v>
      </c>
      <c r="AE90" s="2097" t="str">
        <f>'C33 - Atypicals 2011'!AD191</f>
        <v>OK</v>
      </c>
      <c r="AF90" s="2097" t="str">
        <f>'C33 - Atypicals 2011'!AE191</f>
        <v>OK</v>
      </c>
      <c r="AG90" s="2097" t="str">
        <f>'C33 - Atypicals 2011'!AF191</f>
        <v>OK</v>
      </c>
      <c r="AH90" s="2097" t="str">
        <f>'C33 - Atypicals 2011'!AG191</f>
        <v>OK</v>
      </c>
      <c r="AI90" s="2097" t="str">
        <f>'C33 - Atypicals 2011'!AH191</f>
        <v>OK</v>
      </c>
      <c r="AJ90" s="2097" t="str">
        <f>'C33 - Atypicals 2011'!AI191</f>
        <v>OK</v>
      </c>
      <c r="AK90" s="2097" t="str">
        <f>'C33 - Atypicals 2011'!AJ191</f>
        <v>OK</v>
      </c>
      <c r="AL90" s="2097" t="str">
        <f>'C33 - Atypicals 2011'!AK191</f>
        <v>OK</v>
      </c>
      <c r="AM90" s="2097" t="str">
        <f>'C33 - Atypicals 2011'!AL191</f>
        <v>OK</v>
      </c>
      <c r="AN90" s="2097" t="str">
        <f>'C33 - Atypicals 2011'!AM191</f>
        <v>OK</v>
      </c>
      <c r="AO90" s="2097" t="str">
        <f>'C33 - Atypicals 2011'!AN191</f>
        <v>OK</v>
      </c>
      <c r="AP90" s="2097" t="str">
        <f>'C33 - Atypicals 2011'!AO191</f>
        <v>OK</v>
      </c>
      <c r="AQ90" s="2097" t="str">
        <f>'C33 - Atypicals 2011'!AP191</f>
        <v>OK</v>
      </c>
      <c r="AR90" s="2097" t="str">
        <f>'C33 - Atypicals 2011'!AQ191</f>
        <v>OK</v>
      </c>
      <c r="AS90" s="2097" t="str">
        <f>'C33 - Atypicals 2011'!AR191</f>
        <v>OK</v>
      </c>
      <c r="AT90" s="2097" t="str">
        <f>'C33 - Atypicals 2011'!AS191</f>
        <v>OK</v>
      </c>
      <c r="AU90" s="2097" t="str">
        <f>'C33 - Atypicals 2011'!AT191</f>
        <v>OK</v>
      </c>
      <c r="AV90" s="2097" t="str">
        <f>'C33 - Atypicals 2011'!AU191</f>
        <v>OK</v>
      </c>
      <c r="AW90" s="2097" t="str">
        <f>'C33 - Atypicals 2011'!AV191</f>
        <v>OK</v>
      </c>
      <c r="AX90" s="2097" t="str">
        <f>'C33 - Atypicals 2011'!AW191</f>
        <v>OK</v>
      </c>
      <c r="AY90" s="2097" t="str">
        <f>'C33 - Atypicals 2011'!AX191</f>
        <v>OK</v>
      </c>
      <c r="AZ90" s="2097" t="str">
        <f>'C33 - Atypicals 2011'!AY191</f>
        <v>OK</v>
      </c>
      <c r="BA90" s="2097" t="str">
        <f>'C33 - Atypicals 2011'!AZ191</f>
        <v>OK</v>
      </c>
      <c r="BB90" s="2097" t="str">
        <f>'C33 - Atypicals 2011'!BA191</f>
        <v>OK</v>
      </c>
      <c r="BC90" s="2097" t="str">
        <f>'C33 - Atypicals 2011'!BB191</f>
        <v>OK</v>
      </c>
      <c r="BD90" s="2097" t="str">
        <f>'C33 - Atypicals 2011'!BC191</f>
        <v>OK</v>
      </c>
      <c r="BF90" s="243"/>
      <c r="BG90" s="243"/>
      <c r="BH90" s="243"/>
      <c r="BI90" s="243"/>
      <c r="BJ90" s="243"/>
      <c r="BK90" s="243"/>
      <c r="BL90" s="243"/>
      <c r="BM90" s="243"/>
      <c r="BN90" s="243"/>
      <c r="BO90" s="243"/>
      <c r="BP90" s="243"/>
      <c r="BQ90" s="243"/>
      <c r="BR90" s="243"/>
      <c r="BS90" s="243"/>
      <c r="BT90" s="243"/>
      <c r="BU90" s="243"/>
      <c r="BV90" s="243"/>
      <c r="BW90" s="243"/>
      <c r="BX90" s="243"/>
    </row>
    <row r="91" spans="1:76" s="1280" customFormat="1" ht="14.25" customHeight="1">
      <c r="A91" s="1317" t="s">
        <v>1634</v>
      </c>
      <c r="B91" s="1317"/>
      <c r="C91" s="2097" t="str">
        <f>'C33 - Atypicals 2011'!B302</f>
        <v>OK</v>
      </c>
      <c r="D91" s="2097" t="str">
        <f>'C33 - Atypicals 2011'!C302</f>
        <v>OK</v>
      </c>
      <c r="E91" s="2097" t="str">
        <f>'C33 - Atypicals 2011'!D302</f>
        <v>OK</v>
      </c>
      <c r="F91" s="2097" t="str">
        <f>'C33 - Atypicals 2011'!E302</f>
        <v>OK</v>
      </c>
      <c r="G91" s="2097" t="str">
        <f>'C33 - Atypicals 2011'!F302</f>
        <v>OK</v>
      </c>
      <c r="H91" s="2097" t="str">
        <f>'C33 - Atypicals 2011'!G302</f>
        <v>OK</v>
      </c>
      <c r="I91" s="2097" t="str">
        <f>'C33 - Atypicals 2011'!H302</f>
        <v>OK</v>
      </c>
      <c r="J91" s="2097" t="str">
        <f>'C33 - Atypicals 2011'!I302</f>
        <v>OK</v>
      </c>
      <c r="K91" s="2097" t="str">
        <f>'C33 - Atypicals 2011'!J302</f>
        <v>OK</v>
      </c>
      <c r="L91" s="2097" t="str">
        <f>'C33 - Atypicals 2011'!K302</f>
        <v>OK</v>
      </c>
      <c r="M91" s="2097" t="str">
        <f>'C33 - Atypicals 2011'!L302</f>
        <v>OK</v>
      </c>
      <c r="N91" s="2097" t="str">
        <f>'C33 - Atypicals 2011'!M302</f>
        <v>OK</v>
      </c>
      <c r="O91" s="2097" t="str">
        <f>'C33 - Atypicals 2011'!N302</f>
        <v>OK</v>
      </c>
      <c r="P91" s="2097" t="str">
        <f>'C33 - Atypicals 2011'!O302</f>
        <v>OK</v>
      </c>
      <c r="Q91" s="2097" t="str">
        <f>'C33 - Atypicals 2011'!P302</f>
        <v>OK</v>
      </c>
      <c r="R91" s="2097" t="str">
        <f>'C33 - Atypicals 2011'!Q302</f>
        <v>OK</v>
      </c>
      <c r="S91" s="2097" t="str">
        <f>'C33 - Atypicals 2011'!R302</f>
        <v>OK</v>
      </c>
      <c r="T91" s="2097" t="str">
        <f>'C33 - Atypicals 2011'!S302</f>
        <v>OK</v>
      </c>
      <c r="U91" s="2097" t="str">
        <f>'C33 - Atypicals 2011'!T302</f>
        <v>OK</v>
      </c>
      <c r="V91" s="2097" t="str">
        <f>'C33 - Atypicals 2011'!U302</f>
        <v>OK</v>
      </c>
      <c r="W91" s="2097" t="str">
        <f>'C33 - Atypicals 2011'!V302</f>
        <v>OK</v>
      </c>
      <c r="X91" s="2097" t="str">
        <f>'C33 - Atypicals 2011'!W302</f>
        <v>OK</v>
      </c>
      <c r="Y91" s="2097" t="str">
        <f>'C33 - Atypicals 2011'!X302</f>
        <v>OK</v>
      </c>
      <c r="Z91" s="2097" t="str">
        <f>'C33 - Atypicals 2011'!Y302</f>
        <v>OK</v>
      </c>
      <c r="AA91" s="2097" t="str">
        <f>'C33 - Atypicals 2011'!Z302</f>
        <v>OK</v>
      </c>
      <c r="AB91" s="2097" t="str">
        <f>'C33 - Atypicals 2011'!AA302</f>
        <v>OK</v>
      </c>
      <c r="AC91" s="2097" t="str">
        <f>'C33 - Atypicals 2011'!AB302</f>
        <v>OK</v>
      </c>
      <c r="AD91" s="2097" t="str">
        <f>'C33 - Atypicals 2011'!AC302</f>
        <v>OK</v>
      </c>
      <c r="AE91" s="2097" t="str">
        <f>'C33 - Atypicals 2011'!AD302</f>
        <v>OK</v>
      </c>
      <c r="AF91" s="2097" t="str">
        <f>'C33 - Atypicals 2011'!AE302</f>
        <v>OK</v>
      </c>
      <c r="AG91" s="2097" t="str">
        <f>'C33 - Atypicals 2011'!AF302</f>
        <v>OK</v>
      </c>
      <c r="AH91" s="2097" t="str">
        <f>'C33 - Atypicals 2011'!AG302</f>
        <v>OK</v>
      </c>
      <c r="AI91" s="2097" t="str">
        <f>'C33 - Atypicals 2011'!AH302</f>
        <v>OK</v>
      </c>
      <c r="AJ91" s="2097" t="str">
        <f>'C33 - Atypicals 2011'!AI302</f>
        <v>OK</v>
      </c>
      <c r="AK91" s="2097" t="str">
        <f>'C33 - Atypicals 2011'!AJ302</f>
        <v>OK</v>
      </c>
      <c r="AL91" s="2097" t="str">
        <f>'C33 - Atypicals 2011'!AK302</f>
        <v>OK</v>
      </c>
      <c r="AM91" s="2097" t="str">
        <f>'C33 - Atypicals 2011'!AL302</f>
        <v>OK</v>
      </c>
      <c r="AN91" s="2097" t="str">
        <f>'C33 - Atypicals 2011'!AM302</f>
        <v>OK</v>
      </c>
      <c r="AO91" s="2097" t="str">
        <f>'C33 - Atypicals 2011'!AN302</f>
        <v>OK</v>
      </c>
      <c r="AP91" s="2097" t="str">
        <f>'C33 - Atypicals 2011'!AO302</f>
        <v>OK</v>
      </c>
      <c r="AQ91" s="2097" t="str">
        <f>'C33 - Atypicals 2011'!AP302</f>
        <v>OK</v>
      </c>
      <c r="AR91" s="2097" t="str">
        <f>'C33 - Atypicals 2011'!AQ302</f>
        <v>OK</v>
      </c>
      <c r="AS91" s="2097" t="str">
        <f>'C33 - Atypicals 2011'!AR302</f>
        <v>OK</v>
      </c>
      <c r="AT91" s="2097" t="str">
        <f>'C33 - Atypicals 2011'!AS302</f>
        <v>OK</v>
      </c>
      <c r="AU91" s="2097" t="str">
        <f>'C33 - Atypicals 2011'!AT302</f>
        <v>OK</v>
      </c>
      <c r="AV91" s="2097" t="str">
        <f>'C33 - Atypicals 2011'!AU302</f>
        <v>OK</v>
      </c>
      <c r="AW91" s="2097" t="str">
        <f>'C33 - Atypicals 2011'!AV302</f>
        <v>OK</v>
      </c>
      <c r="AX91" s="2097" t="str">
        <f>'C33 - Atypicals 2011'!AW302</f>
        <v>OK</v>
      </c>
      <c r="AY91" s="2097" t="str">
        <f>'C33 - Atypicals 2011'!AX302</f>
        <v>OK</v>
      </c>
      <c r="AZ91" s="2097" t="str">
        <f>'C33 - Atypicals 2011'!AY302</f>
        <v>OK</v>
      </c>
      <c r="BA91" s="2097" t="str">
        <f>'C33 - Atypicals 2011'!AZ302</f>
        <v>OK</v>
      </c>
      <c r="BB91" s="2097" t="str">
        <f>'C33 - Atypicals 2011'!BA302</f>
        <v>OK</v>
      </c>
      <c r="BC91" s="2097" t="str">
        <f>'C33 - Atypicals 2011'!BB302</f>
        <v>OK</v>
      </c>
      <c r="BD91" s="2097" t="str">
        <f>'C33 - Atypicals 2011'!BC302</f>
        <v>OK</v>
      </c>
      <c r="BF91" s="243"/>
      <c r="BG91" s="243"/>
      <c r="BH91" s="243"/>
      <c r="BI91" s="243"/>
      <c r="BJ91" s="243"/>
      <c r="BK91" s="243"/>
      <c r="BL91" s="243"/>
      <c r="BM91" s="243"/>
      <c r="BN91" s="243"/>
      <c r="BO91" s="243"/>
      <c r="BP91" s="243"/>
      <c r="BQ91" s="243"/>
      <c r="BR91" s="243"/>
      <c r="BS91" s="243"/>
      <c r="BT91" s="243"/>
      <c r="BU91" s="243"/>
      <c r="BV91" s="243"/>
      <c r="BW91" s="243"/>
      <c r="BX91" s="243"/>
    </row>
    <row r="92" spans="1:76" s="1280" customFormat="1" ht="14.25" customHeight="1">
      <c r="A92" s="1317" t="s">
        <v>1634</v>
      </c>
      <c r="B92" s="1317"/>
      <c r="C92" s="2097" t="str">
        <f>'C33 - Atypicals 2011'!B339</f>
        <v>OK</v>
      </c>
      <c r="D92" s="2097" t="str">
        <f>'C33 - Atypicals 2011'!C339</f>
        <v>OK</v>
      </c>
      <c r="E92" s="2097" t="str">
        <f>'C33 - Atypicals 2011'!D339</f>
        <v>OK</v>
      </c>
      <c r="F92" s="2097" t="str">
        <f>'C33 - Atypicals 2011'!E339</f>
        <v>OK</v>
      </c>
      <c r="G92" s="2097" t="str">
        <f>'C33 - Atypicals 2011'!F339</f>
        <v>OK</v>
      </c>
      <c r="H92" s="2097" t="str">
        <f>'C33 - Atypicals 2011'!G339</f>
        <v>OK</v>
      </c>
      <c r="I92" s="2097" t="str">
        <f>'C33 - Atypicals 2011'!H339</f>
        <v>OK</v>
      </c>
      <c r="J92" s="2097" t="str">
        <f>'C33 - Atypicals 2011'!I339</f>
        <v>OK</v>
      </c>
      <c r="K92" s="2097" t="str">
        <f>'C33 - Atypicals 2011'!J339</f>
        <v>OK</v>
      </c>
      <c r="L92" s="2097" t="str">
        <f>'C33 - Atypicals 2011'!K339</f>
        <v>OK</v>
      </c>
      <c r="M92" s="2097" t="str">
        <f>'C33 - Atypicals 2011'!L339</f>
        <v>OK</v>
      </c>
      <c r="N92" s="2097" t="str">
        <f>'C33 - Atypicals 2011'!M339</f>
        <v>OK</v>
      </c>
      <c r="O92" s="2097" t="str">
        <f>'C33 - Atypicals 2011'!N339</f>
        <v>OK</v>
      </c>
      <c r="P92" s="2097" t="str">
        <f>'C33 - Atypicals 2011'!O339</f>
        <v>OK</v>
      </c>
      <c r="Q92" s="2097" t="str">
        <f>'C33 - Atypicals 2011'!P339</f>
        <v>OK</v>
      </c>
      <c r="R92" s="2097" t="str">
        <f>'C33 - Atypicals 2011'!Q339</f>
        <v>OK</v>
      </c>
      <c r="S92" s="2097" t="str">
        <f>'C33 - Atypicals 2011'!R339</f>
        <v>OK</v>
      </c>
      <c r="T92" s="2097" t="str">
        <f>'C33 - Atypicals 2011'!S339</f>
        <v>OK</v>
      </c>
      <c r="U92" s="2097" t="str">
        <f>'C33 - Atypicals 2011'!T339</f>
        <v>OK</v>
      </c>
      <c r="V92" s="2097" t="str">
        <f>'C33 - Atypicals 2011'!U339</f>
        <v>OK</v>
      </c>
      <c r="W92" s="2097" t="str">
        <f>'C33 - Atypicals 2011'!V339</f>
        <v>OK</v>
      </c>
      <c r="X92" s="2097" t="str">
        <f>'C33 - Atypicals 2011'!W339</f>
        <v>OK</v>
      </c>
      <c r="Y92" s="2097" t="str">
        <f>'C33 - Atypicals 2011'!X339</f>
        <v>OK</v>
      </c>
      <c r="Z92" s="2097" t="str">
        <f>'C33 - Atypicals 2011'!Y339</f>
        <v>OK</v>
      </c>
      <c r="AA92" s="2097" t="str">
        <f>'C33 - Atypicals 2011'!Z339</f>
        <v>OK</v>
      </c>
      <c r="AB92" s="2097" t="str">
        <f>'C33 - Atypicals 2011'!AA339</f>
        <v>OK</v>
      </c>
      <c r="AC92" s="2097" t="str">
        <f>'C33 - Atypicals 2011'!AB339</f>
        <v>OK</v>
      </c>
      <c r="AD92" s="2097" t="str">
        <f>'C33 - Atypicals 2011'!AC339</f>
        <v>OK</v>
      </c>
      <c r="AE92" s="2097" t="str">
        <f>'C33 - Atypicals 2011'!AD339</f>
        <v>OK</v>
      </c>
      <c r="AF92" s="2097" t="str">
        <f>'C33 - Atypicals 2011'!AE339</f>
        <v>OK</v>
      </c>
      <c r="AG92" s="2097" t="str">
        <f>'C33 - Atypicals 2011'!AF339</f>
        <v>OK</v>
      </c>
      <c r="AH92" s="2097" t="str">
        <f>'C33 - Atypicals 2011'!AG339</f>
        <v>OK</v>
      </c>
      <c r="AI92" s="2097" t="str">
        <f>'C33 - Atypicals 2011'!AH339</f>
        <v>OK</v>
      </c>
      <c r="AJ92" s="2097" t="str">
        <f>'C33 - Atypicals 2011'!AI339</f>
        <v>OK</v>
      </c>
      <c r="AK92" s="2097" t="str">
        <f>'C33 - Atypicals 2011'!AJ339</f>
        <v>OK</v>
      </c>
      <c r="AL92" s="2097" t="str">
        <f>'C33 - Atypicals 2011'!AK339</f>
        <v>OK</v>
      </c>
      <c r="AM92" s="2097" t="str">
        <f>'C33 - Atypicals 2011'!AL339</f>
        <v>OK</v>
      </c>
      <c r="AN92" s="2097" t="str">
        <f>'C33 - Atypicals 2011'!AM339</f>
        <v>OK</v>
      </c>
      <c r="AO92" s="2097" t="str">
        <f>'C33 - Atypicals 2011'!AN339</f>
        <v>OK</v>
      </c>
      <c r="AP92" s="2097" t="str">
        <f>'C33 - Atypicals 2011'!AO339</f>
        <v>OK</v>
      </c>
      <c r="AQ92" s="2097" t="str">
        <f>'C33 - Atypicals 2011'!AP339</f>
        <v>OK</v>
      </c>
      <c r="AR92" s="2097" t="str">
        <f>'C33 - Atypicals 2011'!AQ339</f>
        <v>OK</v>
      </c>
      <c r="AS92" s="2097" t="str">
        <f>'C33 - Atypicals 2011'!AR339</f>
        <v>OK</v>
      </c>
      <c r="AT92" s="2097" t="str">
        <f>'C33 - Atypicals 2011'!AS339</f>
        <v>OK</v>
      </c>
      <c r="AU92" s="2097" t="str">
        <f>'C33 - Atypicals 2011'!AT339</f>
        <v>OK</v>
      </c>
      <c r="AV92" s="2097" t="str">
        <f>'C33 - Atypicals 2011'!AU339</f>
        <v>OK</v>
      </c>
      <c r="AW92" s="2097" t="str">
        <f>'C33 - Atypicals 2011'!AV339</f>
        <v>OK</v>
      </c>
      <c r="AX92" s="2097" t="str">
        <f>'C33 - Atypicals 2011'!AW339</f>
        <v>OK</v>
      </c>
      <c r="AY92" s="2097" t="str">
        <f>'C33 - Atypicals 2011'!AX339</f>
        <v>OK</v>
      </c>
      <c r="AZ92" s="2097" t="str">
        <f>'C33 - Atypicals 2011'!AY339</f>
        <v>OK</v>
      </c>
      <c r="BA92" s="2097" t="str">
        <f>'C33 - Atypicals 2011'!AZ339</f>
        <v>OK</v>
      </c>
      <c r="BB92" s="2097" t="str">
        <f>'C33 - Atypicals 2011'!BA339</f>
        <v>OK</v>
      </c>
      <c r="BC92" s="2097" t="str">
        <f>'C33 - Atypicals 2011'!BB339</f>
        <v>OK</v>
      </c>
      <c r="BD92" s="2097" t="str">
        <f>'C33 - Atypicals 2011'!BC339</f>
        <v>OK</v>
      </c>
      <c r="BF92" s="243"/>
      <c r="BG92" s="243"/>
      <c r="BH92" s="243"/>
      <c r="BI92" s="243"/>
      <c r="BJ92" s="243"/>
      <c r="BK92" s="243"/>
      <c r="BL92" s="243"/>
      <c r="BM92" s="243"/>
      <c r="BN92" s="243"/>
      <c r="BO92" s="243"/>
      <c r="BP92" s="243"/>
      <c r="BQ92" s="243"/>
      <c r="BR92" s="243"/>
      <c r="BS92" s="243"/>
      <c r="BT92" s="243"/>
      <c r="BU92" s="243"/>
      <c r="BV92" s="243"/>
      <c r="BW92" s="243"/>
      <c r="BX92" s="243"/>
    </row>
    <row r="93" spans="1:76" s="1280" customFormat="1" ht="14.25" customHeight="1">
      <c r="A93" s="1317" t="s">
        <v>1634</v>
      </c>
      <c r="B93" s="1317"/>
      <c r="C93" s="2097" t="str">
        <f>'C33 - Atypicals 2011'!B358</f>
        <v>OK</v>
      </c>
      <c r="D93" s="2097" t="str">
        <f>'C33 - Atypicals 2011'!C358</f>
        <v>OK</v>
      </c>
      <c r="E93" s="2097" t="str">
        <f>'C33 - Atypicals 2011'!D358</f>
        <v>OK</v>
      </c>
      <c r="F93" s="2097" t="str">
        <f>'C33 - Atypicals 2011'!E358</f>
        <v>OK</v>
      </c>
      <c r="G93" s="2097" t="str">
        <f>'C33 - Atypicals 2011'!F358</f>
        <v>OK</v>
      </c>
      <c r="H93" s="2097" t="str">
        <f>'C33 - Atypicals 2011'!G358</f>
        <v>OK</v>
      </c>
      <c r="I93" s="2097" t="str">
        <f>'C33 - Atypicals 2011'!H358</f>
        <v>OK</v>
      </c>
      <c r="J93" s="2097" t="str">
        <f>'C33 - Atypicals 2011'!I358</f>
        <v>OK</v>
      </c>
      <c r="K93" s="2097" t="str">
        <f>'C33 - Atypicals 2011'!J358</f>
        <v>OK</v>
      </c>
      <c r="L93" s="2097" t="str">
        <f>'C33 - Atypicals 2011'!K358</f>
        <v>OK</v>
      </c>
      <c r="M93" s="2097" t="str">
        <f>'C33 - Atypicals 2011'!L358</f>
        <v>OK</v>
      </c>
      <c r="N93" s="2097" t="str">
        <f>'C33 - Atypicals 2011'!M358</f>
        <v>OK</v>
      </c>
      <c r="O93" s="2097" t="str">
        <f>'C33 - Atypicals 2011'!N358</f>
        <v>OK</v>
      </c>
      <c r="P93" s="2097" t="str">
        <f>'C33 - Atypicals 2011'!O358</f>
        <v>OK</v>
      </c>
      <c r="Q93" s="2097" t="str">
        <f>'C33 - Atypicals 2011'!P358</f>
        <v>OK</v>
      </c>
      <c r="R93" s="2097" t="str">
        <f>'C33 - Atypicals 2011'!Q358</f>
        <v>OK</v>
      </c>
      <c r="S93" s="2097" t="str">
        <f>'C33 - Atypicals 2011'!R358</f>
        <v>OK</v>
      </c>
      <c r="T93" s="2097" t="str">
        <f>'C33 - Atypicals 2011'!S358</f>
        <v>OK</v>
      </c>
      <c r="U93" s="2097" t="str">
        <f>'C33 - Atypicals 2011'!T358</f>
        <v>OK</v>
      </c>
      <c r="V93" s="2097" t="str">
        <f>'C33 - Atypicals 2011'!U358</f>
        <v>OK</v>
      </c>
      <c r="W93" s="2097" t="str">
        <f>'C33 - Atypicals 2011'!V358</f>
        <v>OK</v>
      </c>
      <c r="X93" s="2097" t="str">
        <f>'C33 - Atypicals 2011'!W358</f>
        <v>OK</v>
      </c>
      <c r="Y93" s="2097" t="str">
        <f>'C33 - Atypicals 2011'!X358</f>
        <v>OK</v>
      </c>
      <c r="Z93" s="2097" t="str">
        <f>'C33 - Atypicals 2011'!Y358</f>
        <v>OK</v>
      </c>
      <c r="AA93" s="2097" t="str">
        <f>'C33 - Atypicals 2011'!Z358</f>
        <v>OK</v>
      </c>
      <c r="AB93" s="2097" t="str">
        <f>'C33 - Atypicals 2011'!AA358</f>
        <v>OK</v>
      </c>
      <c r="AC93" s="2097" t="str">
        <f>'C33 - Atypicals 2011'!AB358</f>
        <v>OK</v>
      </c>
      <c r="AD93" s="2097" t="str">
        <f>'C33 - Atypicals 2011'!AC358</f>
        <v>OK</v>
      </c>
      <c r="AE93" s="2097" t="str">
        <f>'C33 - Atypicals 2011'!AD358</f>
        <v>OK</v>
      </c>
      <c r="AF93" s="2097" t="str">
        <f>'C33 - Atypicals 2011'!AE358</f>
        <v>OK</v>
      </c>
      <c r="AG93" s="2097" t="str">
        <f>'C33 - Atypicals 2011'!AF358</f>
        <v>OK</v>
      </c>
      <c r="AH93" s="2097" t="str">
        <f>'C33 - Atypicals 2011'!AG358</f>
        <v>OK</v>
      </c>
      <c r="AI93" s="2097" t="str">
        <f>'C33 - Atypicals 2011'!AH358</f>
        <v>OK</v>
      </c>
      <c r="AJ93" s="2097" t="str">
        <f>'C33 - Atypicals 2011'!AI358</f>
        <v>OK</v>
      </c>
      <c r="AK93" s="2097" t="str">
        <f>'C33 - Atypicals 2011'!AJ358</f>
        <v>OK</v>
      </c>
      <c r="AL93" s="2097" t="str">
        <f>'C33 - Atypicals 2011'!AK358</f>
        <v>OK</v>
      </c>
      <c r="AM93" s="2097" t="str">
        <f>'C33 - Atypicals 2011'!AL358</f>
        <v>OK</v>
      </c>
      <c r="AN93" s="2097" t="str">
        <f>'C33 - Atypicals 2011'!AM358</f>
        <v>OK</v>
      </c>
      <c r="AO93" s="2097" t="str">
        <f>'C33 - Atypicals 2011'!AN358</f>
        <v>OK</v>
      </c>
      <c r="AP93" s="2097" t="str">
        <f>'C33 - Atypicals 2011'!AO358</f>
        <v>OK</v>
      </c>
      <c r="AQ93" s="2097" t="str">
        <f>'C33 - Atypicals 2011'!AP358</f>
        <v>OK</v>
      </c>
      <c r="AR93" s="2097" t="str">
        <f>'C33 - Atypicals 2011'!AQ358</f>
        <v>OK</v>
      </c>
      <c r="AS93" s="2097" t="str">
        <f>'C33 - Atypicals 2011'!AR358</f>
        <v>OK</v>
      </c>
      <c r="AT93" s="2097" t="str">
        <f>'C33 - Atypicals 2011'!AS358</f>
        <v>OK</v>
      </c>
      <c r="AU93" s="2097" t="str">
        <f>'C33 - Atypicals 2011'!AT358</f>
        <v>OK</v>
      </c>
      <c r="AV93" s="2097" t="str">
        <f>'C33 - Atypicals 2011'!AU358</f>
        <v>OK</v>
      </c>
      <c r="AW93" s="2097" t="str">
        <f>'C33 - Atypicals 2011'!AV358</f>
        <v>OK</v>
      </c>
      <c r="AX93" s="2097" t="str">
        <f>'C33 - Atypicals 2011'!AW358</f>
        <v>OK</v>
      </c>
      <c r="AY93" s="2097" t="str">
        <f>'C33 - Atypicals 2011'!AX358</f>
        <v>OK</v>
      </c>
      <c r="AZ93" s="2097" t="str">
        <f>'C33 - Atypicals 2011'!AY358</f>
        <v>OK</v>
      </c>
      <c r="BA93" s="2097" t="str">
        <f>'C33 - Atypicals 2011'!AZ358</f>
        <v>OK</v>
      </c>
      <c r="BB93" s="2097" t="str">
        <f>'C33 - Atypicals 2011'!BA358</f>
        <v>OK</v>
      </c>
      <c r="BC93" s="2097" t="str">
        <f>'C33 - Atypicals 2011'!BB358</f>
        <v>OK</v>
      </c>
      <c r="BD93" s="2097" t="str">
        <f>'C33 - Atypicals 2011'!BC358</f>
        <v>OK</v>
      </c>
      <c r="BF93" s="243"/>
      <c r="BG93" s="243"/>
      <c r="BH93" s="243"/>
      <c r="BI93" s="243"/>
      <c r="BJ93" s="243"/>
      <c r="BK93" s="243"/>
      <c r="BL93" s="243"/>
      <c r="BM93" s="243"/>
      <c r="BN93" s="243"/>
      <c r="BO93" s="243"/>
      <c r="BP93" s="243"/>
      <c r="BQ93" s="243"/>
      <c r="BR93" s="243"/>
      <c r="BS93" s="243"/>
      <c r="BT93" s="243"/>
      <c r="BU93" s="243"/>
      <c r="BV93" s="243"/>
      <c r="BW93" s="243"/>
      <c r="BX93" s="243"/>
    </row>
    <row r="94" spans="1:76" s="1280" customFormat="1" ht="14.25" customHeight="1">
      <c r="A94" s="1317" t="s">
        <v>1635</v>
      </c>
      <c r="B94" s="1317"/>
      <c r="C94" s="2097" t="str">
        <f>'C33 - Atypicals 2012'!B67</f>
        <v>OK</v>
      </c>
      <c r="D94" s="2097" t="str">
        <f>'C33 - Atypicals 2012'!C67</f>
        <v>OK</v>
      </c>
      <c r="E94" s="2097" t="str">
        <f>'C33 - Atypicals 2012'!D67</f>
        <v>OK</v>
      </c>
      <c r="F94" s="2097" t="str">
        <f>'C33 - Atypicals 2012'!E67</f>
        <v>OK</v>
      </c>
      <c r="G94" s="2097" t="str">
        <f>'C33 - Atypicals 2012'!F67</f>
        <v>OK</v>
      </c>
      <c r="H94" s="2097" t="str">
        <f>'C33 - Atypicals 2012'!G67</f>
        <v>OK</v>
      </c>
      <c r="I94" s="2097" t="str">
        <f>'C33 - Atypicals 2012'!H67</f>
        <v>OK</v>
      </c>
      <c r="J94" s="2097" t="str">
        <f>'C33 - Atypicals 2012'!I67</f>
        <v>OK</v>
      </c>
      <c r="K94" s="2097" t="str">
        <f>'C33 - Atypicals 2012'!J67</f>
        <v>OK</v>
      </c>
      <c r="L94" s="2097" t="str">
        <f>'C33 - Atypicals 2012'!K67</f>
        <v>OK</v>
      </c>
      <c r="M94" s="2097" t="str">
        <f>'C33 - Atypicals 2012'!L67</f>
        <v>OK</v>
      </c>
      <c r="N94" s="2097" t="str">
        <f>'C33 - Atypicals 2012'!M67</f>
        <v>OK</v>
      </c>
      <c r="O94" s="2097" t="str">
        <f>'C33 - Atypicals 2012'!N67</f>
        <v>OK</v>
      </c>
      <c r="P94" s="2097" t="str">
        <f>'C33 - Atypicals 2012'!O67</f>
        <v>OK</v>
      </c>
      <c r="Q94" s="2097" t="str">
        <f>'C33 - Atypicals 2012'!P67</f>
        <v>OK</v>
      </c>
      <c r="R94" s="2097" t="str">
        <f>'C33 - Atypicals 2012'!Q67</f>
        <v>OK</v>
      </c>
      <c r="S94" s="2097" t="str">
        <f>'C33 - Atypicals 2012'!R67</f>
        <v>OK</v>
      </c>
      <c r="T94" s="2097">
        <f>'C33 - Atypicals 2012'!S67</f>
        <v>0</v>
      </c>
      <c r="U94" s="2097" t="str">
        <f>'C33 - Atypicals 2012'!T67</f>
        <v>OK</v>
      </c>
      <c r="V94" s="2097" t="str">
        <f>'C33 - Atypicals 2012'!U67</f>
        <v>OK</v>
      </c>
      <c r="W94" s="2097" t="str">
        <f>'C33 - Atypicals 2012'!V67</f>
        <v>OK</v>
      </c>
      <c r="X94" s="2097" t="str">
        <f>'C33 - Atypicals 2012'!W67</f>
        <v>OK</v>
      </c>
      <c r="Y94" s="2097" t="str">
        <f>'C33 - Atypicals 2012'!X67</f>
        <v>OK</v>
      </c>
      <c r="Z94" s="2097" t="str">
        <f>'C33 - Atypicals 2012'!Y67</f>
        <v>OK</v>
      </c>
      <c r="AA94" s="2097" t="str">
        <f>'C33 - Atypicals 2012'!Z67</f>
        <v>OK</v>
      </c>
      <c r="AB94" s="2097" t="str">
        <f>'C33 - Atypicals 2012'!AA67</f>
        <v>OK</v>
      </c>
      <c r="AC94" s="2097" t="str">
        <f>'C33 - Atypicals 2012'!AB67</f>
        <v>OK</v>
      </c>
      <c r="AD94" s="2097" t="str">
        <f>'C33 - Atypicals 2012'!AC67</f>
        <v>OK</v>
      </c>
      <c r="AE94" s="2097" t="str">
        <f>'C33 - Atypicals 2012'!AD67</f>
        <v>OK</v>
      </c>
      <c r="AF94" s="2097" t="str">
        <f>'C33 - Atypicals 2012'!AE67</f>
        <v>OK</v>
      </c>
      <c r="AG94" s="2097" t="str">
        <f>'C33 - Atypicals 2012'!AF67</f>
        <v>OK</v>
      </c>
      <c r="AH94" s="2097" t="str">
        <f>'C33 - Atypicals 2012'!AG67</f>
        <v>OK</v>
      </c>
      <c r="AI94" s="2097" t="str">
        <f>'C33 - Atypicals 2012'!AH67</f>
        <v>OK</v>
      </c>
      <c r="AJ94" s="2097" t="str">
        <f>'C33 - Atypicals 2012'!AI67</f>
        <v>OK</v>
      </c>
      <c r="AK94" s="2097" t="str">
        <f>'C33 - Atypicals 2012'!AJ67</f>
        <v>OK</v>
      </c>
      <c r="AL94" s="2097" t="str">
        <f>'C33 - Atypicals 2012'!AK67</f>
        <v>OK</v>
      </c>
      <c r="AM94" s="2097" t="str">
        <f>'C33 - Atypicals 2012'!AL67</f>
        <v>OK</v>
      </c>
      <c r="AN94" s="2097" t="str">
        <f>'C33 - Atypicals 2012'!AM67</f>
        <v>OK</v>
      </c>
      <c r="AO94" s="2097" t="str">
        <f>'C33 - Atypicals 2012'!AN67</f>
        <v>OK</v>
      </c>
      <c r="AP94" s="2097" t="str">
        <f>'C33 - Atypicals 2012'!AO67</f>
        <v>OK</v>
      </c>
      <c r="AQ94" s="2097" t="str">
        <f>'C33 - Atypicals 2012'!AP67</f>
        <v>OK</v>
      </c>
      <c r="AR94" s="2097" t="str">
        <f>'C33 - Atypicals 2012'!AQ67</f>
        <v>OK</v>
      </c>
      <c r="AS94" s="2097" t="str">
        <f>'C33 - Atypicals 2012'!AR67</f>
        <v>OK</v>
      </c>
      <c r="AT94" s="2097" t="str">
        <f>'C33 - Atypicals 2012'!AS67</f>
        <v>OK</v>
      </c>
      <c r="AU94" s="2097" t="str">
        <f>'C33 - Atypicals 2012'!AT67</f>
        <v>OK</v>
      </c>
      <c r="AV94" s="2097" t="str">
        <f>'C33 - Atypicals 2012'!AU67</f>
        <v>OK</v>
      </c>
      <c r="AW94" s="2097" t="str">
        <f>'C33 - Atypicals 2012'!AV67</f>
        <v>OK</v>
      </c>
      <c r="AX94" s="2097" t="str">
        <f>'C33 - Atypicals 2012'!AW67</f>
        <v>OK</v>
      </c>
      <c r="AY94" s="2097" t="str">
        <f>'C33 - Atypicals 2012'!AX67</f>
        <v>OK</v>
      </c>
      <c r="AZ94" s="2097" t="str">
        <f>'C33 - Atypicals 2012'!AY67</f>
        <v>OK</v>
      </c>
      <c r="BA94" s="2097" t="str">
        <f>'C33 - Atypicals 2012'!AZ67</f>
        <v>OK</v>
      </c>
      <c r="BB94" s="2097" t="str">
        <f>'C33 - Atypicals 2012'!BA67</f>
        <v>OK</v>
      </c>
      <c r="BC94" s="2097" t="str">
        <f>'C33 - Atypicals 2012'!BB67</f>
        <v>OK</v>
      </c>
      <c r="BD94" s="2097" t="str">
        <f>'C33 - Atypicals 2012'!BC67</f>
        <v>OK</v>
      </c>
      <c r="BF94" s="243"/>
      <c r="BG94" s="243"/>
      <c r="BH94" s="243"/>
      <c r="BI94" s="243"/>
      <c r="BJ94" s="243"/>
      <c r="BK94" s="243"/>
      <c r="BL94" s="243"/>
      <c r="BM94" s="243"/>
      <c r="BN94" s="243"/>
      <c r="BO94" s="243"/>
      <c r="BP94" s="243"/>
      <c r="BQ94" s="243"/>
      <c r="BR94" s="243"/>
      <c r="BS94" s="243"/>
      <c r="BT94" s="243"/>
      <c r="BU94" s="243"/>
      <c r="BV94" s="243"/>
      <c r="BW94" s="243"/>
      <c r="BX94" s="243"/>
    </row>
    <row r="95" spans="1:76" s="1280" customFormat="1" ht="14.25" customHeight="1">
      <c r="A95" s="1317" t="s">
        <v>1635</v>
      </c>
      <c r="B95" s="1317"/>
      <c r="C95" s="2097" t="str">
        <f>'C33 - Atypicals 2012'!B125</f>
        <v>OK</v>
      </c>
      <c r="D95" s="2097" t="str">
        <f>'C33 - Atypicals 2012'!C125</f>
        <v>OK</v>
      </c>
      <c r="E95" s="2097" t="str">
        <f>'C33 - Atypicals 2012'!D125</f>
        <v>OK</v>
      </c>
      <c r="F95" s="2097" t="str">
        <f>'C33 - Atypicals 2012'!E125</f>
        <v>OK</v>
      </c>
      <c r="G95" s="2097" t="str">
        <f>'C33 - Atypicals 2012'!F125</f>
        <v>OK</v>
      </c>
      <c r="H95" s="2097" t="str">
        <f>'C33 - Atypicals 2012'!G125</f>
        <v>OK</v>
      </c>
      <c r="I95" s="2097" t="str">
        <f>'C33 - Atypicals 2012'!H125</f>
        <v>OK</v>
      </c>
      <c r="J95" s="2097" t="str">
        <f>'C33 - Atypicals 2012'!I125</f>
        <v>OK</v>
      </c>
      <c r="K95" s="2097" t="str">
        <f>'C33 - Atypicals 2012'!J125</f>
        <v>OK</v>
      </c>
      <c r="L95" s="2097" t="str">
        <f>'C33 - Atypicals 2012'!K125</f>
        <v>OK</v>
      </c>
      <c r="M95" s="2097" t="str">
        <f>'C33 - Atypicals 2012'!L125</f>
        <v>OK</v>
      </c>
      <c r="N95" s="2097" t="str">
        <f>'C33 - Atypicals 2012'!M125</f>
        <v>OK</v>
      </c>
      <c r="O95" s="2097" t="str">
        <f>'C33 - Atypicals 2012'!N125</f>
        <v>OK</v>
      </c>
      <c r="P95" s="2097" t="str">
        <f>'C33 - Atypicals 2012'!O125</f>
        <v>OK</v>
      </c>
      <c r="Q95" s="2097" t="str">
        <f>'C33 - Atypicals 2012'!P125</f>
        <v>OK</v>
      </c>
      <c r="R95" s="2097" t="str">
        <f>'C33 - Atypicals 2012'!Q125</f>
        <v>OK</v>
      </c>
      <c r="S95" s="2097" t="str">
        <f>'C33 - Atypicals 2012'!R125</f>
        <v>OK</v>
      </c>
      <c r="T95" s="2097" t="str">
        <f>'C33 - Atypicals 2012'!S125</f>
        <v>OK</v>
      </c>
      <c r="U95" s="2097" t="str">
        <f>'C33 - Atypicals 2012'!T125</f>
        <v>OK</v>
      </c>
      <c r="V95" s="2097" t="str">
        <f>'C33 - Atypicals 2012'!U125</f>
        <v>OK</v>
      </c>
      <c r="W95" s="2097" t="str">
        <f>'C33 - Atypicals 2012'!V125</f>
        <v>OK</v>
      </c>
      <c r="X95" s="2097" t="str">
        <f>'C33 - Atypicals 2012'!W125</f>
        <v>OK</v>
      </c>
      <c r="Y95" s="2097" t="str">
        <f>'C33 - Atypicals 2012'!X125</f>
        <v>OK</v>
      </c>
      <c r="Z95" s="2097" t="str">
        <f>'C33 - Atypicals 2012'!Y125</f>
        <v>OK</v>
      </c>
      <c r="AA95" s="2097" t="str">
        <f>'C33 - Atypicals 2012'!Z125</f>
        <v>OK</v>
      </c>
      <c r="AB95" s="2097" t="str">
        <f>'C33 - Atypicals 2012'!AA125</f>
        <v>OK</v>
      </c>
      <c r="AC95" s="2097" t="str">
        <f>'C33 - Atypicals 2012'!AB125</f>
        <v>OK</v>
      </c>
      <c r="AD95" s="2097" t="str">
        <f>'C33 - Atypicals 2012'!AC125</f>
        <v>OK</v>
      </c>
      <c r="AE95" s="2097" t="str">
        <f>'C33 - Atypicals 2012'!AD125</f>
        <v>OK</v>
      </c>
      <c r="AF95" s="2097" t="str">
        <f>'C33 - Atypicals 2012'!AE125</f>
        <v>OK</v>
      </c>
      <c r="AG95" s="2097" t="str">
        <f>'C33 - Atypicals 2012'!AF125</f>
        <v>OK</v>
      </c>
      <c r="AH95" s="2097" t="str">
        <f>'C33 - Atypicals 2012'!AG125</f>
        <v>OK</v>
      </c>
      <c r="AI95" s="2097" t="str">
        <f>'C33 - Atypicals 2012'!AH125</f>
        <v>OK</v>
      </c>
      <c r="AJ95" s="2097" t="str">
        <f>'C33 - Atypicals 2012'!AI125</f>
        <v>OK</v>
      </c>
      <c r="AK95" s="2097" t="str">
        <f>'C33 - Atypicals 2012'!AJ125</f>
        <v>OK</v>
      </c>
      <c r="AL95" s="2097" t="str">
        <f>'C33 - Atypicals 2012'!AK125</f>
        <v>OK</v>
      </c>
      <c r="AM95" s="2097" t="str">
        <f>'C33 - Atypicals 2012'!AL125</f>
        <v>OK</v>
      </c>
      <c r="AN95" s="2097" t="str">
        <f>'C33 - Atypicals 2012'!AM125</f>
        <v>OK</v>
      </c>
      <c r="AO95" s="2097" t="str">
        <f>'C33 - Atypicals 2012'!AN125</f>
        <v>OK</v>
      </c>
      <c r="AP95" s="2097" t="str">
        <f>'C33 - Atypicals 2012'!AO125</f>
        <v>OK</v>
      </c>
      <c r="AQ95" s="2097" t="str">
        <f>'C33 - Atypicals 2012'!AP125</f>
        <v>OK</v>
      </c>
      <c r="AR95" s="2097" t="str">
        <f>'C33 - Atypicals 2012'!AQ125</f>
        <v>OK</v>
      </c>
      <c r="AS95" s="2097" t="str">
        <f>'C33 - Atypicals 2012'!AR125</f>
        <v>OK</v>
      </c>
      <c r="AT95" s="2097" t="str">
        <f>'C33 - Atypicals 2012'!AS125</f>
        <v>OK</v>
      </c>
      <c r="AU95" s="2097" t="str">
        <f>'C33 - Atypicals 2012'!AT125</f>
        <v>OK</v>
      </c>
      <c r="AV95" s="2097" t="str">
        <f>'C33 - Atypicals 2012'!AU125</f>
        <v>OK</v>
      </c>
      <c r="AW95" s="2097" t="str">
        <f>'C33 - Atypicals 2012'!AV125</f>
        <v>OK</v>
      </c>
      <c r="AX95" s="2097" t="str">
        <f>'C33 - Atypicals 2012'!AW125</f>
        <v>OK</v>
      </c>
      <c r="AY95" s="2097" t="str">
        <f>'C33 - Atypicals 2012'!AX125</f>
        <v>OK</v>
      </c>
      <c r="AZ95" s="2097" t="str">
        <f>'C33 - Atypicals 2012'!AY125</f>
        <v>OK</v>
      </c>
      <c r="BA95" s="2097" t="str">
        <f>'C33 - Atypicals 2012'!AZ125</f>
        <v>OK</v>
      </c>
      <c r="BB95" s="2097" t="str">
        <f>'C33 - Atypicals 2012'!BA125</f>
        <v>OK</v>
      </c>
      <c r="BC95" s="2097" t="str">
        <f>'C33 - Atypicals 2012'!BB125</f>
        <v>OK</v>
      </c>
      <c r="BD95" s="2097" t="str">
        <f>'C33 - Atypicals 2012'!BC125</f>
        <v>OK</v>
      </c>
      <c r="BF95" s="243"/>
      <c r="BG95" s="243"/>
      <c r="BH95" s="243"/>
      <c r="BI95" s="243"/>
      <c r="BJ95" s="243"/>
      <c r="BK95" s="243"/>
      <c r="BL95" s="243"/>
      <c r="BM95" s="243"/>
      <c r="BN95" s="243"/>
      <c r="BO95" s="243"/>
      <c r="BP95" s="243"/>
      <c r="BQ95" s="243"/>
      <c r="BR95" s="243"/>
      <c r="BS95" s="243"/>
      <c r="BT95" s="243"/>
      <c r="BU95" s="243"/>
      <c r="BV95" s="243"/>
      <c r="BW95" s="243"/>
      <c r="BX95" s="243"/>
    </row>
    <row r="96" spans="1:76" s="1280" customFormat="1" ht="14.25" customHeight="1">
      <c r="A96" s="1317" t="s">
        <v>1635</v>
      </c>
      <c r="B96" s="1317"/>
      <c r="C96" s="2097" t="str">
        <f>'C33 - Atypicals 2012'!B191</f>
        <v>OK</v>
      </c>
      <c r="D96" s="2097" t="str">
        <f>'C33 - Atypicals 2012'!C191</f>
        <v>OK</v>
      </c>
      <c r="E96" s="2097" t="str">
        <f>'C33 - Atypicals 2012'!D191</f>
        <v>OK</v>
      </c>
      <c r="F96" s="2097" t="str">
        <f>'C33 - Atypicals 2012'!E191</f>
        <v>OK</v>
      </c>
      <c r="G96" s="2097" t="str">
        <f>'C33 - Atypicals 2012'!F191</f>
        <v>OK</v>
      </c>
      <c r="H96" s="2097" t="str">
        <f>'C33 - Atypicals 2012'!G191</f>
        <v>OK</v>
      </c>
      <c r="I96" s="2097" t="str">
        <f>'C33 - Atypicals 2012'!H191</f>
        <v>OK</v>
      </c>
      <c r="J96" s="2097" t="str">
        <f>'C33 - Atypicals 2012'!I191</f>
        <v>OK</v>
      </c>
      <c r="K96" s="2097" t="str">
        <f>'C33 - Atypicals 2012'!J191</f>
        <v>OK</v>
      </c>
      <c r="L96" s="2097" t="str">
        <f>'C33 - Atypicals 2012'!K191</f>
        <v>OK</v>
      </c>
      <c r="M96" s="2097" t="str">
        <f>'C33 - Atypicals 2012'!L191</f>
        <v>OK</v>
      </c>
      <c r="N96" s="2097" t="str">
        <f>'C33 - Atypicals 2012'!M191</f>
        <v>OK</v>
      </c>
      <c r="O96" s="2097" t="str">
        <f>'C33 - Atypicals 2012'!N191</f>
        <v>OK</v>
      </c>
      <c r="P96" s="2097" t="str">
        <f>'C33 - Atypicals 2012'!O191</f>
        <v>OK</v>
      </c>
      <c r="Q96" s="2097" t="str">
        <f>'C33 - Atypicals 2012'!P191</f>
        <v>OK</v>
      </c>
      <c r="R96" s="2097" t="str">
        <f>'C33 - Atypicals 2012'!Q191</f>
        <v>OK</v>
      </c>
      <c r="S96" s="2097" t="str">
        <f>'C33 - Atypicals 2012'!R191</f>
        <v>OK</v>
      </c>
      <c r="T96" s="2097" t="str">
        <f>'C33 - Atypicals 2012'!S191</f>
        <v>OK</v>
      </c>
      <c r="U96" s="2097" t="str">
        <f>'C33 - Atypicals 2012'!T191</f>
        <v>OK</v>
      </c>
      <c r="V96" s="2097" t="str">
        <f>'C33 - Atypicals 2012'!U191</f>
        <v>OK</v>
      </c>
      <c r="W96" s="2097" t="str">
        <f>'C33 - Atypicals 2012'!V191</f>
        <v>OK</v>
      </c>
      <c r="X96" s="2097" t="str">
        <f>'C33 - Atypicals 2012'!W191</f>
        <v>OK</v>
      </c>
      <c r="Y96" s="2097" t="str">
        <f>'C33 - Atypicals 2012'!X191</f>
        <v>OK</v>
      </c>
      <c r="Z96" s="2097" t="str">
        <f>'C33 - Atypicals 2012'!Y191</f>
        <v>OK</v>
      </c>
      <c r="AA96" s="2097" t="str">
        <f>'C33 - Atypicals 2012'!Z191</f>
        <v>OK</v>
      </c>
      <c r="AB96" s="2097" t="str">
        <f>'C33 - Atypicals 2012'!AA191</f>
        <v>OK</v>
      </c>
      <c r="AC96" s="2097" t="str">
        <f>'C33 - Atypicals 2012'!AB191</f>
        <v>OK</v>
      </c>
      <c r="AD96" s="2097" t="str">
        <f>'C33 - Atypicals 2012'!AC191</f>
        <v>OK</v>
      </c>
      <c r="AE96" s="2097" t="str">
        <f>'C33 - Atypicals 2012'!AD191</f>
        <v>OK</v>
      </c>
      <c r="AF96" s="2097" t="str">
        <f>'C33 - Atypicals 2012'!AE191</f>
        <v>OK</v>
      </c>
      <c r="AG96" s="2097" t="str">
        <f>'C33 - Atypicals 2012'!AF191</f>
        <v>OK</v>
      </c>
      <c r="AH96" s="2097" t="str">
        <f>'C33 - Atypicals 2012'!AG191</f>
        <v>OK</v>
      </c>
      <c r="AI96" s="2097" t="str">
        <f>'C33 - Atypicals 2012'!AH191</f>
        <v>OK</v>
      </c>
      <c r="AJ96" s="2097" t="str">
        <f>'C33 - Atypicals 2012'!AI191</f>
        <v>OK</v>
      </c>
      <c r="AK96" s="2097" t="str">
        <f>'C33 - Atypicals 2012'!AJ191</f>
        <v>OK</v>
      </c>
      <c r="AL96" s="2097" t="str">
        <f>'C33 - Atypicals 2012'!AK191</f>
        <v>OK</v>
      </c>
      <c r="AM96" s="2097" t="str">
        <f>'C33 - Atypicals 2012'!AL191</f>
        <v>OK</v>
      </c>
      <c r="AN96" s="2097" t="str">
        <f>'C33 - Atypicals 2012'!AM191</f>
        <v>OK</v>
      </c>
      <c r="AO96" s="2097" t="str">
        <f>'C33 - Atypicals 2012'!AN191</f>
        <v>OK</v>
      </c>
      <c r="AP96" s="2097" t="str">
        <f>'C33 - Atypicals 2012'!AO191</f>
        <v>OK</v>
      </c>
      <c r="AQ96" s="2097" t="str">
        <f>'C33 - Atypicals 2012'!AP191</f>
        <v>OK</v>
      </c>
      <c r="AR96" s="2097" t="str">
        <f>'C33 - Atypicals 2012'!AQ191</f>
        <v>OK</v>
      </c>
      <c r="AS96" s="2097" t="str">
        <f>'C33 - Atypicals 2012'!AR191</f>
        <v>OK</v>
      </c>
      <c r="AT96" s="2097" t="str">
        <f>'C33 - Atypicals 2012'!AS191</f>
        <v>OK</v>
      </c>
      <c r="AU96" s="2097" t="str">
        <f>'C33 - Atypicals 2012'!AT191</f>
        <v>OK</v>
      </c>
      <c r="AV96" s="2097" t="str">
        <f>'C33 - Atypicals 2012'!AU191</f>
        <v>OK</v>
      </c>
      <c r="AW96" s="2097" t="str">
        <f>'C33 - Atypicals 2012'!AV191</f>
        <v>OK</v>
      </c>
      <c r="AX96" s="2097" t="str">
        <f>'C33 - Atypicals 2012'!AW191</f>
        <v>OK</v>
      </c>
      <c r="AY96" s="2097" t="str">
        <f>'C33 - Atypicals 2012'!AX191</f>
        <v>OK</v>
      </c>
      <c r="AZ96" s="2097" t="str">
        <f>'C33 - Atypicals 2012'!AY191</f>
        <v>OK</v>
      </c>
      <c r="BA96" s="2097" t="str">
        <f>'C33 - Atypicals 2012'!AZ191</f>
        <v>OK</v>
      </c>
      <c r="BB96" s="2097" t="str">
        <f>'C33 - Atypicals 2012'!BA191</f>
        <v>OK</v>
      </c>
      <c r="BC96" s="2097" t="str">
        <f>'C33 - Atypicals 2012'!BB191</f>
        <v>OK</v>
      </c>
      <c r="BD96" s="2097" t="str">
        <f>'C33 - Atypicals 2012'!BC191</f>
        <v>OK</v>
      </c>
      <c r="BF96" s="243"/>
      <c r="BG96" s="243"/>
      <c r="BH96" s="243"/>
      <c r="BI96" s="243"/>
      <c r="BJ96" s="243"/>
      <c r="BK96" s="243"/>
      <c r="BL96" s="243"/>
      <c r="BM96" s="243"/>
      <c r="BN96" s="243"/>
      <c r="BO96" s="243"/>
      <c r="BP96" s="243"/>
      <c r="BQ96" s="243"/>
      <c r="BR96" s="243"/>
      <c r="BS96" s="243"/>
      <c r="BT96" s="243"/>
      <c r="BU96" s="243"/>
      <c r="BV96" s="243"/>
      <c r="BW96" s="243"/>
      <c r="BX96" s="243"/>
    </row>
    <row r="97" spans="1:76" s="1280" customFormat="1" ht="14.25" customHeight="1">
      <c r="A97" s="1317" t="s">
        <v>1635</v>
      </c>
      <c r="B97" s="1317"/>
      <c r="C97" s="2097" t="str">
        <f>'C33 - Atypicals 2012'!B302</f>
        <v>OK</v>
      </c>
      <c r="D97" s="2097" t="str">
        <f>'C33 - Atypicals 2012'!C302</f>
        <v>OK</v>
      </c>
      <c r="E97" s="2097" t="str">
        <f>'C33 - Atypicals 2012'!D302</f>
        <v>OK</v>
      </c>
      <c r="F97" s="2097" t="str">
        <f>'C33 - Atypicals 2012'!E302</f>
        <v>OK</v>
      </c>
      <c r="G97" s="2097" t="str">
        <f>'C33 - Atypicals 2012'!F302</f>
        <v>OK</v>
      </c>
      <c r="H97" s="2097" t="str">
        <f>'C33 - Atypicals 2012'!G302</f>
        <v>OK</v>
      </c>
      <c r="I97" s="2097" t="str">
        <f>'C33 - Atypicals 2012'!H302</f>
        <v>OK</v>
      </c>
      <c r="J97" s="2097" t="str">
        <f>'C33 - Atypicals 2012'!I302</f>
        <v>OK</v>
      </c>
      <c r="K97" s="2097" t="str">
        <f>'C33 - Atypicals 2012'!J302</f>
        <v>OK</v>
      </c>
      <c r="L97" s="2097" t="str">
        <f>'C33 - Atypicals 2012'!K302</f>
        <v>OK</v>
      </c>
      <c r="M97" s="2097" t="str">
        <f>'C33 - Atypicals 2012'!L302</f>
        <v>OK</v>
      </c>
      <c r="N97" s="2097" t="str">
        <f>'C33 - Atypicals 2012'!M302</f>
        <v>OK</v>
      </c>
      <c r="O97" s="2097" t="str">
        <f>'C33 - Atypicals 2012'!N302</f>
        <v>OK</v>
      </c>
      <c r="P97" s="2097" t="str">
        <f>'C33 - Atypicals 2012'!O302</f>
        <v>OK</v>
      </c>
      <c r="Q97" s="2097" t="str">
        <f>'C33 - Atypicals 2012'!P302</f>
        <v>OK</v>
      </c>
      <c r="R97" s="2097" t="str">
        <f>'C33 - Atypicals 2012'!Q302</f>
        <v>OK</v>
      </c>
      <c r="S97" s="2097" t="str">
        <f>'C33 - Atypicals 2012'!R302</f>
        <v>OK</v>
      </c>
      <c r="T97" s="2097" t="str">
        <f>'C33 - Atypicals 2012'!S302</f>
        <v>OK</v>
      </c>
      <c r="U97" s="2097" t="str">
        <f>'C33 - Atypicals 2012'!T302</f>
        <v>OK</v>
      </c>
      <c r="V97" s="2097" t="str">
        <f>'C33 - Atypicals 2012'!U302</f>
        <v>OK</v>
      </c>
      <c r="W97" s="2097" t="str">
        <f>'C33 - Atypicals 2012'!V302</f>
        <v>OK</v>
      </c>
      <c r="X97" s="2097" t="str">
        <f>'C33 - Atypicals 2012'!W302</f>
        <v>OK</v>
      </c>
      <c r="Y97" s="2097" t="str">
        <f>'C33 - Atypicals 2012'!X302</f>
        <v>OK</v>
      </c>
      <c r="Z97" s="2097" t="str">
        <f>'C33 - Atypicals 2012'!Y302</f>
        <v>OK</v>
      </c>
      <c r="AA97" s="2097" t="str">
        <f>'C33 - Atypicals 2012'!Z302</f>
        <v>OK</v>
      </c>
      <c r="AB97" s="2097" t="str">
        <f>'C33 - Atypicals 2012'!AA302</f>
        <v>OK</v>
      </c>
      <c r="AC97" s="2097" t="str">
        <f>'C33 - Atypicals 2012'!AB302</f>
        <v>OK</v>
      </c>
      <c r="AD97" s="2097" t="str">
        <f>'C33 - Atypicals 2012'!AC302</f>
        <v>OK</v>
      </c>
      <c r="AE97" s="2097" t="str">
        <f>'C33 - Atypicals 2012'!AD302</f>
        <v>OK</v>
      </c>
      <c r="AF97" s="2097" t="str">
        <f>'C33 - Atypicals 2012'!AE302</f>
        <v>OK</v>
      </c>
      <c r="AG97" s="2097" t="str">
        <f>'C33 - Atypicals 2012'!AF302</f>
        <v>OK</v>
      </c>
      <c r="AH97" s="2097" t="str">
        <f>'C33 - Atypicals 2012'!AG302</f>
        <v>OK</v>
      </c>
      <c r="AI97" s="2097" t="str">
        <f>'C33 - Atypicals 2012'!AH302</f>
        <v>OK</v>
      </c>
      <c r="AJ97" s="2097" t="str">
        <f>'C33 - Atypicals 2012'!AI302</f>
        <v>OK</v>
      </c>
      <c r="AK97" s="2097" t="str">
        <f>'C33 - Atypicals 2012'!AJ302</f>
        <v>OK</v>
      </c>
      <c r="AL97" s="2097" t="str">
        <f>'C33 - Atypicals 2012'!AK302</f>
        <v>OK</v>
      </c>
      <c r="AM97" s="2097" t="str">
        <f>'C33 - Atypicals 2012'!AL302</f>
        <v>OK</v>
      </c>
      <c r="AN97" s="2097" t="str">
        <f>'C33 - Atypicals 2012'!AM302</f>
        <v>OK</v>
      </c>
      <c r="AO97" s="2097" t="str">
        <f>'C33 - Atypicals 2012'!AN302</f>
        <v>OK</v>
      </c>
      <c r="AP97" s="2097" t="str">
        <f>'C33 - Atypicals 2012'!AO302</f>
        <v>OK</v>
      </c>
      <c r="AQ97" s="2097" t="str">
        <f>'C33 - Atypicals 2012'!AP302</f>
        <v>OK</v>
      </c>
      <c r="AR97" s="2097" t="str">
        <f>'C33 - Atypicals 2012'!AQ302</f>
        <v>OK</v>
      </c>
      <c r="AS97" s="2097" t="str">
        <f>'C33 - Atypicals 2012'!AR302</f>
        <v>OK</v>
      </c>
      <c r="AT97" s="2097" t="str">
        <f>'C33 - Atypicals 2012'!AS302</f>
        <v>OK</v>
      </c>
      <c r="AU97" s="2097" t="str">
        <f>'C33 - Atypicals 2012'!AT302</f>
        <v>OK</v>
      </c>
      <c r="AV97" s="2097" t="str">
        <f>'C33 - Atypicals 2012'!AU302</f>
        <v>OK</v>
      </c>
      <c r="AW97" s="2097" t="str">
        <f>'C33 - Atypicals 2012'!AV302</f>
        <v>OK</v>
      </c>
      <c r="AX97" s="2097" t="str">
        <f>'C33 - Atypicals 2012'!AW302</f>
        <v>OK</v>
      </c>
      <c r="AY97" s="2097" t="str">
        <f>'C33 - Atypicals 2012'!AX302</f>
        <v>OK</v>
      </c>
      <c r="AZ97" s="2097" t="str">
        <f>'C33 - Atypicals 2012'!AY302</f>
        <v>OK</v>
      </c>
      <c r="BA97" s="2097" t="str">
        <f>'C33 - Atypicals 2012'!AZ302</f>
        <v>OK</v>
      </c>
      <c r="BB97" s="2097" t="str">
        <f>'C33 - Atypicals 2012'!BA302</f>
        <v>OK</v>
      </c>
      <c r="BC97" s="2097" t="str">
        <f>'C33 - Atypicals 2012'!BB302</f>
        <v>OK</v>
      </c>
      <c r="BD97" s="2097" t="str">
        <f>'C33 - Atypicals 2012'!BC302</f>
        <v>OK</v>
      </c>
      <c r="BF97" s="243"/>
      <c r="BG97" s="243"/>
      <c r="BH97" s="243"/>
      <c r="BI97" s="243"/>
      <c r="BJ97" s="243"/>
      <c r="BK97" s="243"/>
      <c r="BL97" s="243"/>
      <c r="BM97" s="243"/>
      <c r="BN97" s="243"/>
      <c r="BO97" s="243"/>
      <c r="BP97" s="243"/>
      <c r="BQ97" s="243"/>
      <c r="BR97" s="243"/>
      <c r="BS97" s="243"/>
      <c r="BT97" s="243"/>
      <c r="BU97" s="243"/>
      <c r="BV97" s="243"/>
      <c r="BW97" s="243"/>
      <c r="BX97" s="243"/>
    </row>
    <row r="98" spans="1:76" s="1280" customFormat="1" ht="14.25" customHeight="1">
      <c r="A98" s="1317" t="s">
        <v>1635</v>
      </c>
      <c r="B98" s="1317"/>
      <c r="C98" s="2097" t="str">
        <f>'C33 - Atypicals 2012'!B339</f>
        <v>OK</v>
      </c>
      <c r="D98" s="2097" t="str">
        <f>'C33 - Atypicals 2012'!C339</f>
        <v>OK</v>
      </c>
      <c r="E98" s="2097" t="str">
        <f>'C33 - Atypicals 2012'!D339</f>
        <v>OK</v>
      </c>
      <c r="F98" s="2097" t="str">
        <f>'C33 - Atypicals 2012'!E339</f>
        <v>OK</v>
      </c>
      <c r="G98" s="2097" t="str">
        <f>'C33 - Atypicals 2012'!F339</f>
        <v>OK</v>
      </c>
      <c r="H98" s="2097" t="str">
        <f>'C33 - Atypicals 2012'!G339</f>
        <v>OK</v>
      </c>
      <c r="I98" s="2097" t="str">
        <f>'C33 - Atypicals 2012'!H339</f>
        <v>OK</v>
      </c>
      <c r="J98" s="2097" t="str">
        <f>'C33 - Atypicals 2012'!I339</f>
        <v>OK</v>
      </c>
      <c r="K98" s="2097" t="str">
        <f>'C33 - Atypicals 2012'!J339</f>
        <v>OK</v>
      </c>
      <c r="L98" s="2097" t="str">
        <f>'C33 - Atypicals 2012'!K339</f>
        <v>OK</v>
      </c>
      <c r="M98" s="2097" t="str">
        <f>'C33 - Atypicals 2012'!L339</f>
        <v>OK</v>
      </c>
      <c r="N98" s="2097" t="str">
        <f>'C33 - Atypicals 2012'!M339</f>
        <v>OK</v>
      </c>
      <c r="O98" s="2097" t="str">
        <f>'C33 - Atypicals 2012'!N339</f>
        <v>OK</v>
      </c>
      <c r="P98" s="2097" t="str">
        <f>'C33 - Atypicals 2012'!O339</f>
        <v>OK</v>
      </c>
      <c r="Q98" s="2097" t="str">
        <f>'C33 - Atypicals 2012'!P339</f>
        <v>OK</v>
      </c>
      <c r="R98" s="2097" t="str">
        <f>'C33 - Atypicals 2012'!Q339</f>
        <v>OK</v>
      </c>
      <c r="S98" s="2097" t="str">
        <f>'C33 - Atypicals 2012'!R339</f>
        <v>OK</v>
      </c>
      <c r="T98" s="2097" t="str">
        <f>'C33 - Atypicals 2012'!S339</f>
        <v>OK</v>
      </c>
      <c r="U98" s="2097" t="str">
        <f>'C33 - Atypicals 2012'!T339</f>
        <v>OK</v>
      </c>
      <c r="V98" s="2097" t="str">
        <f>'C33 - Atypicals 2012'!U339</f>
        <v>OK</v>
      </c>
      <c r="W98" s="2097" t="str">
        <f>'C33 - Atypicals 2012'!V339</f>
        <v>OK</v>
      </c>
      <c r="X98" s="2097" t="str">
        <f>'C33 - Atypicals 2012'!W339</f>
        <v>OK</v>
      </c>
      <c r="Y98" s="2097" t="str">
        <f>'C33 - Atypicals 2012'!X339</f>
        <v>OK</v>
      </c>
      <c r="Z98" s="2097" t="str">
        <f>'C33 - Atypicals 2012'!Y339</f>
        <v>OK</v>
      </c>
      <c r="AA98" s="2097" t="str">
        <f>'C33 - Atypicals 2012'!Z339</f>
        <v>OK</v>
      </c>
      <c r="AB98" s="2097" t="str">
        <f>'C33 - Atypicals 2012'!AA339</f>
        <v>OK</v>
      </c>
      <c r="AC98" s="2097" t="str">
        <f>'C33 - Atypicals 2012'!AB339</f>
        <v>OK</v>
      </c>
      <c r="AD98" s="2097" t="str">
        <f>'C33 - Atypicals 2012'!AC339</f>
        <v>OK</v>
      </c>
      <c r="AE98" s="2097" t="str">
        <f>'C33 - Atypicals 2012'!AD339</f>
        <v>OK</v>
      </c>
      <c r="AF98" s="2097" t="str">
        <f>'C33 - Atypicals 2012'!AE339</f>
        <v>OK</v>
      </c>
      <c r="AG98" s="2097" t="str">
        <f>'C33 - Atypicals 2012'!AF339</f>
        <v>OK</v>
      </c>
      <c r="AH98" s="2097" t="str">
        <f>'C33 - Atypicals 2012'!AG339</f>
        <v>OK</v>
      </c>
      <c r="AI98" s="2097" t="str">
        <f>'C33 - Atypicals 2012'!AH339</f>
        <v>OK</v>
      </c>
      <c r="AJ98" s="2097" t="str">
        <f>'C33 - Atypicals 2012'!AI339</f>
        <v>OK</v>
      </c>
      <c r="AK98" s="2097" t="str">
        <f>'C33 - Atypicals 2012'!AJ339</f>
        <v>OK</v>
      </c>
      <c r="AL98" s="2097" t="str">
        <f>'C33 - Atypicals 2012'!AK339</f>
        <v>OK</v>
      </c>
      <c r="AM98" s="2097" t="str">
        <f>'C33 - Atypicals 2012'!AL339</f>
        <v>OK</v>
      </c>
      <c r="AN98" s="2097" t="str">
        <f>'C33 - Atypicals 2012'!AM339</f>
        <v>OK</v>
      </c>
      <c r="AO98" s="2097" t="str">
        <f>'C33 - Atypicals 2012'!AN339</f>
        <v>OK</v>
      </c>
      <c r="AP98" s="2097" t="str">
        <f>'C33 - Atypicals 2012'!AO339</f>
        <v>OK</v>
      </c>
      <c r="AQ98" s="2097" t="str">
        <f>'C33 - Atypicals 2012'!AP339</f>
        <v>OK</v>
      </c>
      <c r="AR98" s="2097" t="str">
        <f>'C33 - Atypicals 2012'!AQ339</f>
        <v>OK</v>
      </c>
      <c r="AS98" s="2097" t="str">
        <f>'C33 - Atypicals 2012'!AR339</f>
        <v>OK</v>
      </c>
      <c r="AT98" s="2097" t="str">
        <f>'C33 - Atypicals 2012'!AS339</f>
        <v>OK</v>
      </c>
      <c r="AU98" s="2097" t="str">
        <f>'C33 - Atypicals 2012'!AT339</f>
        <v>OK</v>
      </c>
      <c r="AV98" s="2097" t="str">
        <f>'C33 - Atypicals 2012'!AU339</f>
        <v>OK</v>
      </c>
      <c r="AW98" s="2097" t="str">
        <f>'C33 - Atypicals 2012'!AV339</f>
        <v>OK</v>
      </c>
      <c r="AX98" s="2097" t="str">
        <f>'C33 - Atypicals 2012'!AW339</f>
        <v>OK</v>
      </c>
      <c r="AY98" s="2097" t="str">
        <f>'C33 - Atypicals 2012'!AX339</f>
        <v>OK</v>
      </c>
      <c r="AZ98" s="2097" t="str">
        <f>'C33 - Atypicals 2012'!AY339</f>
        <v>OK</v>
      </c>
      <c r="BA98" s="2097" t="str">
        <f>'C33 - Atypicals 2012'!AZ339</f>
        <v>OK</v>
      </c>
      <c r="BB98" s="2097" t="str">
        <f>'C33 - Atypicals 2012'!BA339</f>
        <v>OK</v>
      </c>
      <c r="BC98" s="2097" t="str">
        <f>'C33 - Atypicals 2012'!BB339</f>
        <v>OK</v>
      </c>
      <c r="BD98" s="2097" t="str">
        <f>'C33 - Atypicals 2012'!BC339</f>
        <v>OK</v>
      </c>
      <c r="BF98" s="243"/>
      <c r="BG98" s="243"/>
      <c r="BH98" s="243"/>
      <c r="BI98" s="243"/>
      <c r="BJ98" s="243"/>
      <c r="BK98" s="243"/>
      <c r="BL98" s="243"/>
      <c r="BM98" s="243"/>
      <c r="BN98" s="243"/>
      <c r="BO98" s="243"/>
      <c r="BP98" s="243"/>
      <c r="BQ98" s="243"/>
      <c r="BR98" s="243"/>
      <c r="BS98" s="243"/>
      <c r="BT98" s="243"/>
      <c r="BU98" s="243"/>
      <c r="BV98" s="243"/>
      <c r="BW98" s="243"/>
      <c r="BX98" s="243"/>
    </row>
    <row r="99" spans="1:76" s="1280" customFormat="1" ht="14.25" customHeight="1">
      <c r="A99" s="1317" t="s">
        <v>1635</v>
      </c>
      <c r="B99" s="1317"/>
      <c r="C99" s="2097" t="str">
        <f>'C33 - Atypicals 2012'!B358</f>
        <v>OK</v>
      </c>
      <c r="D99" s="2097" t="str">
        <f>'C33 - Atypicals 2012'!C358</f>
        <v>OK</v>
      </c>
      <c r="E99" s="2097" t="str">
        <f>'C33 - Atypicals 2012'!D358</f>
        <v>OK</v>
      </c>
      <c r="F99" s="2097" t="str">
        <f>'C33 - Atypicals 2012'!E358</f>
        <v>OK</v>
      </c>
      <c r="G99" s="2097" t="str">
        <f>'C33 - Atypicals 2012'!F358</f>
        <v>OK</v>
      </c>
      <c r="H99" s="2097" t="str">
        <f>'C33 - Atypicals 2012'!G358</f>
        <v>OK</v>
      </c>
      <c r="I99" s="2097" t="str">
        <f>'C33 - Atypicals 2012'!H358</f>
        <v>OK</v>
      </c>
      <c r="J99" s="2097" t="str">
        <f>'C33 - Atypicals 2012'!I358</f>
        <v>OK</v>
      </c>
      <c r="K99" s="2097" t="str">
        <f>'C33 - Atypicals 2012'!J358</f>
        <v>OK</v>
      </c>
      <c r="L99" s="2097" t="str">
        <f>'C33 - Atypicals 2012'!K358</f>
        <v>OK</v>
      </c>
      <c r="M99" s="2097" t="str">
        <f>'C33 - Atypicals 2012'!L358</f>
        <v>OK</v>
      </c>
      <c r="N99" s="2097" t="str">
        <f>'C33 - Atypicals 2012'!M358</f>
        <v>OK</v>
      </c>
      <c r="O99" s="2097" t="str">
        <f>'C33 - Atypicals 2012'!N358</f>
        <v>OK</v>
      </c>
      <c r="P99" s="2097" t="str">
        <f>'C33 - Atypicals 2012'!O358</f>
        <v>OK</v>
      </c>
      <c r="Q99" s="2097" t="str">
        <f>'C33 - Atypicals 2012'!P358</f>
        <v>OK</v>
      </c>
      <c r="R99" s="2097" t="str">
        <f>'C33 - Atypicals 2012'!Q358</f>
        <v>OK</v>
      </c>
      <c r="S99" s="2097" t="str">
        <f>'C33 - Atypicals 2012'!R358</f>
        <v>OK</v>
      </c>
      <c r="T99" s="2097" t="str">
        <f>'C33 - Atypicals 2012'!S358</f>
        <v>OK</v>
      </c>
      <c r="U99" s="2097" t="str">
        <f>'C33 - Atypicals 2012'!T358</f>
        <v>OK</v>
      </c>
      <c r="V99" s="2097" t="str">
        <f>'C33 - Atypicals 2012'!U358</f>
        <v>OK</v>
      </c>
      <c r="W99" s="2097" t="str">
        <f>'C33 - Atypicals 2012'!V358</f>
        <v>OK</v>
      </c>
      <c r="X99" s="2097" t="str">
        <f>'C33 - Atypicals 2012'!W358</f>
        <v>OK</v>
      </c>
      <c r="Y99" s="2097" t="str">
        <f>'C33 - Atypicals 2012'!X358</f>
        <v>OK</v>
      </c>
      <c r="Z99" s="2097" t="str">
        <f>'C33 - Atypicals 2012'!Y358</f>
        <v>OK</v>
      </c>
      <c r="AA99" s="2097" t="str">
        <f>'C33 - Atypicals 2012'!Z358</f>
        <v>OK</v>
      </c>
      <c r="AB99" s="2097" t="str">
        <f>'C33 - Atypicals 2012'!AA358</f>
        <v>OK</v>
      </c>
      <c r="AC99" s="2097" t="str">
        <f>'C33 - Atypicals 2012'!AB358</f>
        <v>OK</v>
      </c>
      <c r="AD99" s="2097" t="str">
        <f>'C33 - Atypicals 2012'!AC358</f>
        <v>OK</v>
      </c>
      <c r="AE99" s="2097" t="str">
        <f>'C33 - Atypicals 2012'!AD358</f>
        <v>OK</v>
      </c>
      <c r="AF99" s="2097" t="str">
        <f>'C33 - Atypicals 2012'!AE358</f>
        <v>OK</v>
      </c>
      <c r="AG99" s="2097" t="str">
        <f>'C33 - Atypicals 2012'!AF358</f>
        <v>OK</v>
      </c>
      <c r="AH99" s="2097" t="str">
        <f>'C33 - Atypicals 2012'!AG358</f>
        <v>OK</v>
      </c>
      <c r="AI99" s="2097" t="str">
        <f>'C33 - Atypicals 2012'!AH358</f>
        <v>OK</v>
      </c>
      <c r="AJ99" s="2097" t="str">
        <f>'C33 - Atypicals 2012'!AI358</f>
        <v>OK</v>
      </c>
      <c r="AK99" s="2097" t="str">
        <f>'C33 - Atypicals 2012'!AJ358</f>
        <v>OK</v>
      </c>
      <c r="AL99" s="2097" t="str">
        <f>'C33 - Atypicals 2012'!AK358</f>
        <v>OK</v>
      </c>
      <c r="AM99" s="2097" t="str">
        <f>'C33 - Atypicals 2012'!AL358</f>
        <v>OK</v>
      </c>
      <c r="AN99" s="2097" t="str">
        <f>'C33 - Atypicals 2012'!AM358</f>
        <v>OK</v>
      </c>
      <c r="AO99" s="2097" t="str">
        <f>'C33 - Atypicals 2012'!AN358</f>
        <v>OK</v>
      </c>
      <c r="AP99" s="2097" t="str">
        <f>'C33 - Atypicals 2012'!AO358</f>
        <v>OK</v>
      </c>
      <c r="AQ99" s="2097" t="str">
        <f>'C33 - Atypicals 2012'!AP358</f>
        <v>OK</v>
      </c>
      <c r="AR99" s="2097" t="str">
        <f>'C33 - Atypicals 2012'!AQ358</f>
        <v>OK</v>
      </c>
      <c r="AS99" s="2097" t="str">
        <f>'C33 - Atypicals 2012'!AR358</f>
        <v>OK</v>
      </c>
      <c r="AT99" s="2097" t="str">
        <f>'C33 - Atypicals 2012'!AS358</f>
        <v>OK</v>
      </c>
      <c r="AU99" s="2097" t="str">
        <f>'C33 - Atypicals 2012'!AT358</f>
        <v>OK</v>
      </c>
      <c r="AV99" s="2097" t="str">
        <f>'C33 - Atypicals 2012'!AU358</f>
        <v>OK</v>
      </c>
      <c r="AW99" s="2097" t="str">
        <f>'C33 - Atypicals 2012'!AV358</f>
        <v>OK</v>
      </c>
      <c r="AX99" s="2097" t="str">
        <f>'C33 - Atypicals 2012'!AW358</f>
        <v>OK</v>
      </c>
      <c r="AY99" s="2097" t="str">
        <f>'C33 - Atypicals 2012'!AX358</f>
        <v>OK</v>
      </c>
      <c r="AZ99" s="2097" t="str">
        <f>'C33 - Atypicals 2012'!AY358</f>
        <v>OK</v>
      </c>
      <c r="BA99" s="2097" t="str">
        <f>'C33 - Atypicals 2012'!AZ358</f>
        <v>OK</v>
      </c>
      <c r="BB99" s="2097" t="str">
        <f>'C33 - Atypicals 2012'!BA358</f>
        <v>OK</v>
      </c>
      <c r="BC99" s="2097" t="str">
        <f>'C33 - Atypicals 2012'!BB358</f>
        <v>OK</v>
      </c>
      <c r="BD99" s="2097" t="str">
        <f>'C33 - Atypicals 2012'!BC358</f>
        <v>OK</v>
      </c>
      <c r="BF99" s="243"/>
      <c r="BG99" s="243"/>
      <c r="BH99" s="243"/>
      <c r="BI99" s="243"/>
      <c r="BJ99" s="243"/>
      <c r="BK99" s="243"/>
      <c r="BL99" s="243"/>
      <c r="BM99" s="243"/>
      <c r="BN99" s="243"/>
      <c r="BO99" s="243"/>
      <c r="BP99" s="243"/>
      <c r="BQ99" s="243"/>
      <c r="BR99" s="243"/>
      <c r="BS99" s="243"/>
      <c r="BT99" s="243"/>
      <c r="BU99" s="243"/>
      <c r="BV99" s="243"/>
      <c r="BW99" s="243"/>
      <c r="BX99" s="243"/>
    </row>
    <row r="100" spans="1:76" s="1280" customFormat="1" ht="14.25" customHeight="1">
      <c r="A100" s="1317" t="s">
        <v>1636</v>
      </c>
      <c r="B100" s="1317"/>
      <c r="C100" s="2097" t="str">
        <f>'C33 - Atypicals 2013'!B67</f>
        <v>OK</v>
      </c>
      <c r="D100" s="2097" t="str">
        <f>'C33 - Atypicals 2013'!C67</f>
        <v>OK</v>
      </c>
      <c r="E100" s="2097" t="str">
        <f>'C33 - Atypicals 2013'!D67</f>
        <v>OK</v>
      </c>
      <c r="F100" s="2097" t="str">
        <f>'C33 - Atypicals 2013'!E67</f>
        <v>OK</v>
      </c>
      <c r="G100" s="2097" t="str">
        <f>'C33 - Atypicals 2013'!F67</f>
        <v>OK</v>
      </c>
      <c r="H100" s="2097" t="str">
        <f>'C33 - Atypicals 2013'!G67</f>
        <v>OK</v>
      </c>
      <c r="I100" s="2097" t="str">
        <f>'C33 - Atypicals 2013'!H67</f>
        <v>OK</v>
      </c>
      <c r="J100" s="2097" t="str">
        <f>'C33 - Atypicals 2013'!I67</f>
        <v>OK</v>
      </c>
      <c r="K100" s="2097" t="str">
        <f>'C33 - Atypicals 2013'!J67</f>
        <v>OK</v>
      </c>
      <c r="L100" s="2097" t="str">
        <f>'C33 - Atypicals 2013'!K67</f>
        <v>OK</v>
      </c>
      <c r="M100" s="2097" t="str">
        <f>'C33 - Atypicals 2013'!L67</f>
        <v>OK</v>
      </c>
      <c r="N100" s="2097" t="str">
        <f>'C33 - Atypicals 2013'!M67</f>
        <v>OK</v>
      </c>
      <c r="O100" s="2097" t="str">
        <f>'C33 - Atypicals 2013'!N67</f>
        <v>OK</v>
      </c>
      <c r="P100" s="2097" t="str">
        <f>'C33 - Atypicals 2013'!O67</f>
        <v>OK</v>
      </c>
      <c r="Q100" s="2097" t="str">
        <f>'C33 - Atypicals 2013'!P67</f>
        <v>OK</v>
      </c>
      <c r="R100" s="2097" t="str">
        <f>'C33 - Atypicals 2013'!Q67</f>
        <v>OK</v>
      </c>
      <c r="S100" s="2097" t="str">
        <f>'C33 - Atypicals 2013'!R67</f>
        <v>OK</v>
      </c>
      <c r="T100" s="2097">
        <f>'C33 - Atypicals 2013'!S67</f>
        <v>0</v>
      </c>
      <c r="U100" s="2097" t="str">
        <f>'C33 - Atypicals 2013'!T67</f>
        <v>OK</v>
      </c>
      <c r="V100" s="2097" t="str">
        <f>'C33 - Atypicals 2013'!U67</f>
        <v>OK</v>
      </c>
      <c r="W100" s="2097" t="str">
        <f>'C33 - Atypicals 2013'!V67</f>
        <v>OK</v>
      </c>
      <c r="X100" s="2097" t="str">
        <f>'C33 - Atypicals 2013'!W67</f>
        <v>OK</v>
      </c>
      <c r="Y100" s="2097" t="str">
        <f>'C33 - Atypicals 2013'!X67</f>
        <v>OK</v>
      </c>
      <c r="Z100" s="2097" t="str">
        <f>'C33 - Atypicals 2013'!Y67</f>
        <v>OK</v>
      </c>
      <c r="AA100" s="2097" t="str">
        <f>'C33 - Atypicals 2013'!Z67</f>
        <v>OK</v>
      </c>
      <c r="AB100" s="2097" t="str">
        <f>'C33 - Atypicals 2013'!AA67</f>
        <v>OK</v>
      </c>
      <c r="AC100" s="2097" t="str">
        <f>'C33 - Atypicals 2013'!AB67</f>
        <v>OK</v>
      </c>
      <c r="AD100" s="2097" t="str">
        <f>'C33 - Atypicals 2013'!AC67</f>
        <v>OK</v>
      </c>
      <c r="AE100" s="2097" t="str">
        <f>'C33 - Atypicals 2013'!AD67</f>
        <v>OK</v>
      </c>
      <c r="AF100" s="2097" t="str">
        <f>'C33 - Atypicals 2013'!AE67</f>
        <v>OK</v>
      </c>
      <c r="AG100" s="2097" t="str">
        <f>'C33 - Atypicals 2013'!AF67</f>
        <v>OK</v>
      </c>
      <c r="AH100" s="2097" t="str">
        <f>'C33 - Atypicals 2013'!AG67</f>
        <v>OK</v>
      </c>
      <c r="AI100" s="2097" t="str">
        <f>'C33 - Atypicals 2013'!AH67</f>
        <v>OK</v>
      </c>
      <c r="AJ100" s="2097" t="str">
        <f>'C33 - Atypicals 2013'!AI67</f>
        <v>OK</v>
      </c>
      <c r="AK100" s="2097" t="str">
        <f>'C33 - Atypicals 2013'!AJ67</f>
        <v>OK</v>
      </c>
      <c r="AL100" s="2097" t="str">
        <f>'C33 - Atypicals 2013'!AK67</f>
        <v>OK</v>
      </c>
      <c r="AM100" s="2097" t="str">
        <f>'C33 - Atypicals 2013'!AL67</f>
        <v>OK</v>
      </c>
      <c r="AN100" s="2097" t="str">
        <f>'C33 - Atypicals 2013'!AM67</f>
        <v>OK</v>
      </c>
      <c r="AO100" s="2097" t="str">
        <f>'C33 - Atypicals 2013'!AN67</f>
        <v>OK</v>
      </c>
      <c r="AP100" s="2097" t="str">
        <f>'C33 - Atypicals 2013'!AO67</f>
        <v>OK</v>
      </c>
      <c r="AQ100" s="2097" t="str">
        <f>'C33 - Atypicals 2013'!AP67</f>
        <v>OK</v>
      </c>
      <c r="AR100" s="2097" t="str">
        <f>'C33 - Atypicals 2013'!AQ67</f>
        <v>OK</v>
      </c>
      <c r="AS100" s="2097" t="str">
        <f>'C33 - Atypicals 2013'!AR67</f>
        <v>OK</v>
      </c>
      <c r="AT100" s="2097" t="str">
        <f>'C33 - Atypicals 2013'!AS67</f>
        <v>OK</v>
      </c>
      <c r="AU100" s="2097" t="str">
        <f>'C33 - Atypicals 2013'!AT67</f>
        <v>OK</v>
      </c>
      <c r="AV100" s="2097" t="str">
        <f>'C33 - Atypicals 2013'!AU67</f>
        <v>OK</v>
      </c>
      <c r="AW100" s="2097" t="str">
        <f>'C33 - Atypicals 2013'!AV67</f>
        <v>OK</v>
      </c>
      <c r="AX100" s="2097" t="str">
        <f>'C33 - Atypicals 2013'!AW67</f>
        <v>OK</v>
      </c>
      <c r="AY100" s="2097" t="str">
        <f>'C33 - Atypicals 2013'!AX67</f>
        <v>OK</v>
      </c>
      <c r="AZ100" s="2097" t="str">
        <f>'C33 - Atypicals 2013'!AY67</f>
        <v>OK</v>
      </c>
      <c r="BA100" s="2097" t="str">
        <f>'C33 - Atypicals 2013'!AZ67</f>
        <v>OK</v>
      </c>
      <c r="BB100" s="2097" t="str">
        <f>'C33 - Atypicals 2013'!BA67</f>
        <v>OK</v>
      </c>
      <c r="BC100" s="2097" t="str">
        <f>'C33 - Atypicals 2013'!BB67</f>
        <v>OK</v>
      </c>
      <c r="BD100" s="2097" t="str">
        <f>'C33 - Atypicals 2013'!BC67</f>
        <v>OK</v>
      </c>
      <c r="BF100" s="243"/>
      <c r="BG100" s="243"/>
      <c r="BH100" s="243"/>
      <c r="BI100" s="243"/>
      <c r="BJ100" s="243"/>
      <c r="BK100" s="243"/>
      <c r="BL100" s="243"/>
      <c r="BM100" s="243"/>
      <c r="BN100" s="243"/>
      <c r="BO100" s="243"/>
      <c r="BP100" s="243"/>
      <c r="BQ100" s="243"/>
      <c r="BR100" s="243"/>
      <c r="BS100" s="243"/>
      <c r="BT100" s="243"/>
      <c r="BU100" s="243"/>
      <c r="BV100" s="243"/>
      <c r="BW100" s="243"/>
      <c r="BX100" s="243"/>
    </row>
    <row r="101" spans="1:76" s="1280" customFormat="1" ht="14.25" customHeight="1">
      <c r="A101" s="1317" t="s">
        <v>1636</v>
      </c>
      <c r="B101" s="1317"/>
      <c r="C101" s="2097" t="str">
        <f>'C33 - Atypicals 2013'!B125</f>
        <v>OK</v>
      </c>
      <c r="D101" s="2097" t="str">
        <f>'C33 - Atypicals 2013'!C125</f>
        <v>OK</v>
      </c>
      <c r="E101" s="2097" t="str">
        <f>'C33 - Atypicals 2013'!D125</f>
        <v>OK</v>
      </c>
      <c r="F101" s="2097" t="str">
        <f>'C33 - Atypicals 2013'!E125</f>
        <v>OK</v>
      </c>
      <c r="G101" s="2097" t="str">
        <f>'C33 - Atypicals 2013'!F125</f>
        <v>OK</v>
      </c>
      <c r="H101" s="2097" t="str">
        <f>'C33 - Atypicals 2013'!G125</f>
        <v>OK</v>
      </c>
      <c r="I101" s="2097" t="str">
        <f>'C33 - Atypicals 2013'!H125</f>
        <v>OK</v>
      </c>
      <c r="J101" s="2097" t="str">
        <f>'C33 - Atypicals 2013'!I125</f>
        <v>OK</v>
      </c>
      <c r="K101" s="2097" t="str">
        <f>'C33 - Atypicals 2013'!J125</f>
        <v>OK</v>
      </c>
      <c r="L101" s="2097" t="str">
        <f>'C33 - Atypicals 2013'!K125</f>
        <v>OK</v>
      </c>
      <c r="M101" s="2097" t="str">
        <f>'C33 - Atypicals 2013'!L125</f>
        <v>OK</v>
      </c>
      <c r="N101" s="2097" t="str">
        <f>'C33 - Atypicals 2013'!M125</f>
        <v>OK</v>
      </c>
      <c r="O101" s="2097" t="str">
        <f>'C33 - Atypicals 2013'!N125</f>
        <v>OK</v>
      </c>
      <c r="P101" s="2097" t="str">
        <f>'C33 - Atypicals 2013'!O125</f>
        <v>OK</v>
      </c>
      <c r="Q101" s="2097" t="str">
        <f>'C33 - Atypicals 2013'!P125</f>
        <v>OK</v>
      </c>
      <c r="R101" s="2097" t="str">
        <f>'C33 - Atypicals 2013'!Q125</f>
        <v>OK</v>
      </c>
      <c r="S101" s="2097" t="str">
        <f>'C33 - Atypicals 2013'!R125</f>
        <v>OK</v>
      </c>
      <c r="T101" s="2097" t="str">
        <f>'C33 - Atypicals 2013'!S125</f>
        <v>OK</v>
      </c>
      <c r="U101" s="2097" t="str">
        <f>'C33 - Atypicals 2013'!T125</f>
        <v>OK</v>
      </c>
      <c r="V101" s="2097" t="str">
        <f>'C33 - Atypicals 2013'!U125</f>
        <v>OK</v>
      </c>
      <c r="W101" s="2097" t="str">
        <f>'C33 - Atypicals 2013'!V125</f>
        <v>OK</v>
      </c>
      <c r="X101" s="2097" t="str">
        <f>'C33 - Atypicals 2013'!W125</f>
        <v>OK</v>
      </c>
      <c r="Y101" s="2097" t="str">
        <f>'C33 - Atypicals 2013'!X125</f>
        <v>OK</v>
      </c>
      <c r="Z101" s="2097" t="str">
        <f>'C33 - Atypicals 2013'!Y125</f>
        <v>OK</v>
      </c>
      <c r="AA101" s="2097" t="str">
        <f>'C33 - Atypicals 2013'!Z125</f>
        <v>OK</v>
      </c>
      <c r="AB101" s="2097" t="str">
        <f>'C33 - Atypicals 2013'!AA125</f>
        <v>OK</v>
      </c>
      <c r="AC101" s="2097" t="str">
        <f>'C33 - Atypicals 2013'!AB125</f>
        <v>OK</v>
      </c>
      <c r="AD101" s="2097" t="str">
        <f>'C33 - Atypicals 2013'!AC125</f>
        <v>OK</v>
      </c>
      <c r="AE101" s="2097" t="str">
        <f>'C33 - Atypicals 2013'!AD125</f>
        <v>OK</v>
      </c>
      <c r="AF101" s="2097" t="str">
        <f>'C33 - Atypicals 2013'!AE125</f>
        <v>OK</v>
      </c>
      <c r="AG101" s="2097" t="str">
        <f>'C33 - Atypicals 2013'!AF125</f>
        <v>OK</v>
      </c>
      <c r="AH101" s="2097" t="str">
        <f>'C33 - Atypicals 2013'!AG125</f>
        <v>OK</v>
      </c>
      <c r="AI101" s="2097" t="str">
        <f>'C33 - Atypicals 2013'!AH125</f>
        <v>OK</v>
      </c>
      <c r="AJ101" s="2097" t="str">
        <f>'C33 - Atypicals 2013'!AI125</f>
        <v>OK</v>
      </c>
      <c r="AK101" s="2097" t="str">
        <f>'C33 - Atypicals 2013'!AJ125</f>
        <v>OK</v>
      </c>
      <c r="AL101" s="2097" t="str">
        <f>'C33 - Atypicals 2013'!AK125</f>
        <v>OK</v>
      </c>
      <c r="AM101" s="2097" t="str">
        <f>'C33 - Atypicals 2013'!AL125</f>
        <v>OK</v>
      </c>
      <c r="AN101" s="2097" t="str">
        <f>'C33 - Atypicals 2013'!AM125</f>
        <v>OK</v>
      </c>
      <c r="AO101" s="2097" t="str">
        <f>'C33 - Atypicals 2013'!AN125</f>
        <v>OK</v>
      </c>
      <c r="AP101" s="2097" t="str">
        <f>'C33 - Atypicals 2013'!AO125</f>
        <v>OK</v>
      </c>
      <c r="AQ101" s="2097" t="str">
        <f>'C33 - Atypicals 2013'!AP125</f>
        <v>OK</v>
      </c>
      <c r="AR101" s="2097" t="str">
        <f>'C33 - Atypicals 2013'!AQ125</f>
        <v>OK</v>
      </c>
      <c r="AS101" s="2097" t="str">
        <f>'C33 - Atypicals 2013'!AR125</f>
        <v>OK</v>
      </c>
      <c r="AT101" s="2097" t="str">
        <f>'C33 - Atypicals 2013'!AS125</f>
        <v>OK</v>
      </c>
      <c r="AU101" s="2097" t="str">
        <f>'C33 - Atypicals 2013'!AT125</f>
        <v>OK</v>
      </c>
      <c r="AV101" s="2097" t="str">
        <f>'C33 - Atypicals 2013'!AU125</f>
        <v>OK</v>
      </c>
      <c r="AW101" s="2097" t="str">
        <f>'C33 - Atypicals 2013'!AV125</f>
        <v>OK</v>
      </c>
      <c r="AX101" s="2097" t="str">
        <f>'C33 - Atypicals 2013'!AW125</f>
        <v>OK</v>
      </c>
      <c r="AY101" s="2097" t="str">
        <f>'C33 - Atypicals 2013'!AX125</f>
        <v>OK</v>
      </c>
      <c r="AZ101" s="2097" t="str">
        <f>'C33 - Atypicals 2013'!AY125</f>
        <v>OK</v>
      </c>
      <c r="BA101" s="2097" t="str">
        <f>'C33 - Atypicals 2013'!AZ125</f>
        <v>OK</v>
      </c>
      <c r="BB101" s="2097" t="str">
        <f>'C33 - Atypicals 2013'!BA125</f>
        <v>OK</v>
      </c>
      <c r="BC101" s="2097" t="str">
        <f>'C33 - Atypicals 2013'!BB125</f>
        <v>OK</v>
      </c>
      <c r="BD101" s="2097" t="str">
        <f>'C33 - Atypicals 2013'!BC125</f>
        <v>OK</v>
      </c>
      <c r="BF101" s="243"/>
      <c r="BG101" s="243"/>
      <c r="BH101" s="243"/>
      <c r="BI101" s="243"/>
      <c r="BJ101" s="243"/>
      <c r="BK101" s="243"/>
      <c r="BL101" s="243"/>
      <c r="BM101" s="243"/>
      <c r="BN101" s="243"/>
      <c r="BO101" s="243"/>
      <c r="BP101" s="243"/>
      <c r="BQ101" s="243"/>
      <c r="BR101" s="243"/>
      <c r="BS101" s="243"/>
      <c r="BT101" s="243"/>
      <c r="BU101" s="243"/>
      <c r="BV101" s="243"/>
      <c r="BW101" s="243"/>
      <c r="BX101" s="243"/>
    </row>
    <row r="102" spans="1:76" s="1280" customFormat="1" ht="14.25" customHeight="1">
      <c r="A102" s="1317" t="s">
        <v>1636</v>
      </c>
      <c r="B102" s="1317"/>
      <c r="C102" s="2097" t="str">
        <f>'C33 - Atypicals 2013'!B191</f>
        <v>OK</v>
      </c>
      <c r="D102" s="2097" t="str">
        <f>'C33 - Atypicals 2013'!C191</f>
        <v>OK</v>
      </c>
      <c r="E102" s="2097" t="str">
        <f>'C33 - Atypicals 2013'!D191</f>
        <v>OK</v>
      </c>
      <c r="F102" s="2097" t="str">
        <f>'C33 - Atypicals 2013'!E191</f>
        <v>OK</v>
      </c>
      <c r="G102" s="2097" t="str">
        <f>'C33 - Atypicals 2013'!F191</f>
        <v>OK</v>
      </c>
      <c r="H102" s="2097" t="str">
        <f>'C33 - Atypicals 2013'!G191</f>
        <v>OK</v>
      </c>
      <c r="I102" s="2097" t="str">
        <f>'C33 - Atypicals 2013'!H191</f>
        <v>OK</v>
      </c>
      <c r="J102" s="2097" t="str">
        <f>'C33 - Atypicals 2013'!I191</f>
        <v>OK</v>
      </c>
      <c r="K102" s="2097" t="str">
        <f>'C33 - Atypicals 2013'!J191</f>
        <v>OK</v>
      </c>
      <c r="L102" s="2097" t="str">
        <f>'C33 - Atypicals 2013'!K191</f>
        <v>OK</v>
      </c>
      <c r="M102" s="2097" t="str">
        <f>'C33 - Atypicals 2013'!L191</f>
        <v>OK</v>
      </c>
      <c r="N102" s="2097" t="str">
        <f>'C33 - Atypicals 2013'!M191</f>
        <v>OK</v>
      </c>
      <c r="O102" s="2097" t="str">
        <f>'C33 - Atypicals 2013'!N191</f>
        <v>OK</v>
      </c>
      <c r="P102" s="2097" t="str">
        <f>'C33 - Atypicals 2013'!O191</f>
        <v>OK</v>
      </c>
      <c r="Q102" s="2097" t="str">
        <f>'C33 - Atypicals 2013'!P191</f>
        <v>OK</v>
      </c>
      <c r="R102" s="2097" t="str">
        <f>'C33 - Atypicals 2013'!Q191</f>
        <v>OK</v>
      </c>
      <c r="S102" s="2097" t="str">
        <f>'C33 - Atypicals 2013'!R191</f>
        <v>OK</v>
      </c>
      <c r="T102" s="2097" t="str">
        <f>'C33 - Atypicals 2013'!S191</f>
        <v>OK</v>
      </c>
      <c r="U102" s="2097" t="str">
        <f>'C33 - Atypicals 2013'!T191</f>
        <v>OK</v>
      </c>
      <c r="V102" s="2097" t="str">
        <f>'C33 - Atypicals 2013'!U191</f>
        <v>OK</v>
      </c>
      <c r="W102" s="2097" t="str">
        <f>'C33 - Atypicals 2013'!V191</f>
        <v>OK</v>
      </c>
      <c r="X102" s="2097" t="str">
        <f>'C33 - Atypicals 2013'!W191</f>
        <v>OK</v>
      </c>
      <c r="Y102" s="2097" t="str">
        <f>'C33 - Atypicals 2013'!X191</f>
        <v>OK</v>
      </c>
      <c r="Z102" s="2097" t="str">
        <f>'C33 - Atypicals 2013'!Y191</f>
        <v>OK</v>
      </c>
      <c r="AA102" s="2097" t="str">
        <f>'C33 - Atypicals 2013'!Z191</f>
        <v>OK</v>
      </c>
      <c r="AB102" s="2097" t="str">
        <f>'C33 - Atypicals 2013'!AA191</f>
        <v>OK</v>
      </c>
      <c r="AC102" s="2097" t="str">
        <f>'C33 - Atypicals 2013'!AB191</f>
        <v>OK</v>
      </c>
      <c r="AD102" s="2097" t="str">
        <f>'C33 - Atypicals 2013'!AC191</f>
        <v>OK</v>
      </c>
      <c r="AE102" s="2097" t="str">
        <f>'C33 - Atypicals 2013'!AD191</f>
        <v>OK</v>
      </c>
      <c r="AF102" s="2097" t="str">
        <f>'C33 - Atypicals 2013'!AE191</f>
        <v>OK</v>
      </c>
      <c r="AG102" s="2097" t="str">
        <f>'C33 - Atypicals 2013'!AF191</f>
        <v>OK</v>
      </c>
      <c r="AH102" s="2097" t="str">
        <f>'C33 - Atypicals 2013'!AG191</f>
        <v>OK</v>
      </c>
      <c r="AI102" s="2097" t="str">
        <f>'C33 - Atypicals 2013'!AH191</f>
        <v>OK</v>
      </c>
      <c r="AJ102" s="2097" t="str">
        <f>'C33 - Atypicals 2013'!AI191</f>
        <v>OK</v>
      </c>
      <c r="AK102" s="2097" t="str">
        <f>'C33 - Atypicals 2013'!AJ191</f>
        <v>OK</v>
      </c>
      <c r="AL102" s="2097" t="str">
        <f>'C33 - Atypicals 2013'!AK191</f>
        <v>OK</v>
      </c>
      <c r="AM102" s="2097" t="str">
        <f>'C33 - Atypicals 2013'!AL191</f>
        <v>OK</v>
      </c>
      <c r="AN102" s="2097" t="str">
        <f>'C33 - Atypicals 2013'!AM191</f>
        <v>OK</v>
      </c>
      <c r="AO102" s="2097" t="str">
        <f>'C33 - Atypicals 2013'!AN191</f>
        <v>OK</v>
      </c>
      <c r="AP102" s="2097" t="str">
        <f>'C33 - Atypicals 2013'!AO191</f>
        <v>OK</v>
      </c>
      <c r="AQ102" s="2097" t="str">
        <f>'C33 - Atypicals 2013'!AP191</f>
        <v>OK</v>
      </c>
      <c r="AR102" s="2097" t="str">
        <f>'C33 - Atypicals 2013'!AQ191</f>
        <v>OK</v>
      </c>
      <c r="AS102" s="2097" t="str">
        <f>'C33 - Atypicals 2013'!AR191</f>
        <v>OK</v>
      </c>
      <c r="AT102" s="2097" t="str">
        <f>'C33 - Atypicals 2013'!AS191</f>
        <v>OK</v>
      </c>
      <c r="AU102" s="2097" t="str">
        <f>'C33 - Atypicals 2013'!AT191</f>
        <v>OK</v>
      </c>
      <c r="AV102" s="2097" t="str">
        <f>'C33 - Atypicals 2013'!AU191</f>
        <v>OK</v>
      </c>
      <c r="AW102" s="2097" t="str">
        <f>'C33 - Atypicals 2013'!AV191</f>
        <v>OK</v>
      </c>
      <c r="AX102" s="2097" t="str">
        <f>'C33 - Atypicals 2013'!AW191</f>
        <v>OK</v>
      </c>
      <c r="AY102" s="2097" t="str">
        <f>'C33 - Atypicals 2013'!AX191</f>
        <v>OK</v>
      </c>
      <c r="AZ102" s="2097" t="str">
        <f>'C33 - Atypicals 2013'!AY191</f>
        <v>OK</v>
      </c>
      <c r="BA102" s="2097" t="str">
        <f>'C33 - Atypicals 2013'!AZ191</f>
        <v>OK</v>
      </c>
      <c r="BB102" s="2097" t="str">
        <f>'C33 - Atypicals 2013'!BA191</f>
        <v>OK</v>
      </c>
      <c r="BC102" s="2097" t="str">
        <f>'C33 - Atypicals 2013'!BB191</f>
        <v>OK</v>
      </c>
      <c r="BD102" s="2097" t="str">
        <f>'C33 - Atypicals 2013'!BC191</f>
        <v>OK</v>
      </c>
      <c r="BF102" s="243"/>
      <c r="BG102" s="243"/>
      <c r="BH102" s="243"/>
      <c r="BI102" s="243"/>
      <c r="BJ102" s="243"/>
      <c r="BK102" s="243"/>
      <c r="BL102" s="243"/>
      <c r="BM102" s="243"/>
      <c r="BN102" s="243"/>
      <c r="BO102" s="243"/>
      <c r="BP102" s="243"/>
      <c r="BQ102" s="243"/>
      <c r="BR102" s="243"/>
      <c r="BS102" s="243"/>
      <c r="BT102" s="243"/>
      <c r="BU102" s="243"/>
      <c r="BV102" s="243"/>
      <c r="BW102" s="243"/>
      <c r="BX102" s="243"/>
    </row>
    <row r="103" spans="1:76" s="1280" customFormat="1" ht="14.25" customHeight="1">
      <c r="A103" s="1317" t="s">
        <v>1636</v>
      </c>
      <c r="B103" s="1317"/>
      <c r="C103" s="2097" t="str">
        <f>'C33 - Atypicals 2013'!B302</f>
        <v>OK</v>
      </c>
      <c r="D103" s="2097" t="str">
        <f>'C33 - Atypicals 2013'!C302</f>
        <v>OK</v>
      </c>
      <c r="E103" s="2097" t="str">
        <f>'C33 - Atypicals 2013'!D302</f>
        <v>OK</v>
      </c>
      <c r="F103" s="2097" t="str">
        <f>'C33 - Atypicals 2013'!E302</f>
        <v>OK</v>
      </c>
      <c r="G103" s="2097" t="str">
        <f>'C33 - Atypicals 2013'!F302</f>
        <v>OK</v>
      </c>
      <c r="H103" s="2097" t="str">
        <f>'C33 - Atypicals 2013'!G302</f>
        <v>OK</v>
      </c>
      <c r="I103" s="2097" t="str">
        <f>'C33 - Atypicals 2013'!H302</f>
        <v>OK</v>
      </c>
      <c r="J103" s="2097" t="str">
        <f>'C33 - Atypicals 2013'!I302</f>
        <v>OK</v>
      </c>
      <c r="K103" s="2097" t="str">
        <f>'C33 - Atypicals 2013'!J302</f>
        <v>OK</v>
      </c>
      <c r="L103" s="2097" t="str">
        <f>'C33 - Atypicals 2013'!K302</f>
        <v>OK</v>
      </c>
      <c r="M103" s="2097" t="str">
        <f>'C33 - Atypicals 2013'!L302</f>
        <v>OK</v>
      </c>
      <c r="N103" s="2097" t="str">
        <f>'C33 - Atypicals 2013'!M302</f>
        <v>OK</v>
      </c>
      <c r="O103" s="2097" t="str">
        <f>'C33 - Atypicals 2013'!N302</f>
        <v>OK</v>
      </c>
      <c r="P103" s="2097" t="str">
        <f>'C33 - Atypicals 2013'!O302</f>
        <v>OK</v>
      </c>
      <c r="Q103" s="2097" t="str">
        <f>'C33 - Atypicals 2013'!P302</f>
        <v>OK</v>
      </c>
      <c r="R103" s="2097" t="str">
        <f>'C33 - Atypicals 2013'!Q302</f>
        <v>OK</v>
      </c>
      <c r="S103" s="2097" t="str">
        <f>'C33 - Atypicals 2013'!R302</f>
        <v>OK</v>
      </c>
      <c r="T103" s="2097" t="str">
        <f>'C33 - Atypicals 2013'!S302</f>
        <v>OK</v>
      </c>
      <c r="U103" s="2097" t="str">
        <f>'C33 - Atypicals 2013'!T302</f>
        <v>OK</v>
      </c>
      <c r="V103" s="2097" t="str">
        <f>'C33 - Atypicals 2013'!U302</f>
        <v>OK</v>
      </c>
      <c r="W103" s="2097" t="str">
        <f>'C33 - Atypicals 2013'!V302</f>
        <v>OK</v>
      </c>
      <c r="X103" s="2097" t="str">
        <f>'C33 - Atypicals 2013'!W302</f>
        <v>OK</v>
      </c>
      <c r="Y103" s="2097" t="str">
        <f>'C33 - Atypicals 2013'!X302</f>
        <v>OK</v>
      </c>
      <c r="Z103" s="2097" t="str">
        <f>'C33 - Atypicals 2013'!Y302</f>
        <v>OK</v>
      </c>
      <c r="AA103" s="2097" t="str">
        <f>'C33 - Atypicals 2013'!Z302</f>
        <v>OK</v>
      </c>
      <c r="AB103" s="2097" t="str">
        <f>'C33 - Atypicals 2013'!AA302</f>
        <v>OK</v>
      </c>
      <c r="AC103" s="2097" t="str">
        <f>'C33 - Atypicals 2013'!AB302</f>
        <v>OK</v>
      </c>
      <c r="AD103" s="2097" t="str">
        <f>'C33 - Atypicals 2013'!AC302</f>
        <v>OK</v>
      </c>
      <c r="AE103" s="2097" t="str">
        <f>'C33 - Atypicals 2013'!AD302</f>
        <v>OK</v>
      </c>
      <c r="AF103" s="2097" t="str">
        <f>'C33 - Atypicals 2013'!AE302</f>
        <v>OK</v>
      </c>
      <c r="AG103" s="2097" t="str">
        <f>'C33 - Atypicals 2013'!AF302</f>
        <v>OK</v>
      </c>
      <c r="AH103" s="2097" t="str">
        <f>'C33 - Atypicals 2013'!AG302</f>
        <v>OK</v>
      </c>
      <c r="AI103" s="2097" t="str">
        <f>'C33 - Atypicals 2013'!AH302</f>
        <v>OK</v>
      </c>
      <c r="AJ103" s="2097" t="str">
        <f>'C33 - Atypicals 2013'!AI302</f>
        <v>OK</v>
      </c>
      <c r="AK103" s="2097" t="str">
        <f>'C33 - Atypicals 2013'!AJ302</f>
        <v>OK</v>
      </c>
      <c r="AL103" s="2097" t="str">
        <f>'C33 - Atypicals 2013'!AK302</f>
        <v>OK</v>
      </c>
      <c r="AM103" s="2097" t="str">
        <f>'C33 - Atypicals 2013'!AL302</f>
        <v>OK</v>
      </c>
      <c r="AN103" s="2097" t="str">
        <f>'C33 - Atypicals 2013'!AM302</f>
        <v>OK</v>
      </c>
      <c r="AO103" s="2097" t="str">
        <f>'C33 - Atypicals 2013'!AN302</f>
        <v>OK</v>
      </c>
      <c r="AP103" s="2097" t="str">
        <f>'C33 - Atypicals 2013'!AO302</f>
        <v>OK</v>
      </c>
      <c r="AQ103" s="2097" t="str">
        <f>'C33 - Atypicals 2013'!AP302</f>
        <v>OK</v>
      </c>
      <c r="AR103" s="2097" t="str">
        <f>'C33 - Atypicals 2013'!AQ302</f>
        <v>OK</v>
      </c>
      <c r="AS103" s="2097" t="str">
        <f>'C33 - Atypicals 2013'!AR302</f>
        <v>OK</v>
      </c>
      <c r="AT103" s="2097" t="str">
        <f>'C33 - Atypicals 2013'!AS302</f>
        <v>OK</v>
      </c>
      <c r="AU103" s="2097" t="str">
        <f>'C33 - Atypicals 2013'!AT302</f>
        <v>OK</v>
      </c>
      <c r="AV103" s="2097" t="str">
        <f>'C33 - Atypicals 2013'!AU302</f>
        <v>OK</v>
      </c>
      <c r="AW103" s="2097" t="str">
        <f>'C33 - Atypicals 2013'!AV302</f>
        <v>OK</v>
      </c>
      <c r="AX103" s="2097" t="str">
        <f>'C33 - Atypicals 2013'!AW302</f>
        <v>OK</v>
      </c>
      <c r="AY103" s="2097" t="str">
        <f>'C33 - Atypicals 2013'!AX302</f>
        <v>OK</v>
      </c>
      <c r="AZ103" s="2097" t="str">
        <f>'C33 - Atypicals 2013'!AY302</f>
        <v>OK</v>
      </c>
      <c r="BA103" s="2097" t="str">
        <f>'C33 - Atypicals 2013'!AZ302</f>
        <v>OK</v>
      </c>
      <c r="BB103" s="2097" t="str">
        <f>'C33 - Atypicals 2013'!BA302</f>
        <v>OK</v>
      </c>
      <c r="BC103" s="2097" t="str">
        <f>'C33 - Atypicals 2013'!BB302</f>
        <v>OK</v>
      </c>
      <c r="BD103" s="2097" t="str">
        <f>'C33 - Atypicals 2013'!BC302</f>
        <v>OK</v>
      </c>
      <c r="BF103" s="243"/>
      <c r="BG103" s="243"/>
      <c r="BH103" s="243"/>
      <c r="BI103" s="243"/>
      <c r="BJ103" s="243"/>
      <c r="BK103" s="243"/>
      <c r="BL103" s="243"/>
      <c r="BM103" s="243"/>
      <c r="BN103" s="243"/>
      <c r="BO103" s="243"/>
      <c r="BP103" s="243"/>
      <c r="BQ103" s="243"/>
      <c r="BR103" s="243"/>
      <c r="BS103" s="243"/>
      <c r="BT103" s="243"/>
      <c r="BU103" s="243"/>
      <c r="BV103" s="243"/>
      <c r="BW103" s="243"/>
      <c r="BX103" s="243"/>
    </row>
    <row r="104" spans="1:76" s="1280" customFormat="1" ht="14.25" customHeight="1">
      <c r="A104" s="1317" t="s">
        <v>1636</v>
      </c>
      <c r="B104" s="1317"/>
      <c r="C104" s="2097" t="str">
        <f>'C33 - Atypicals 2013'!B339</f>
        <v>OK</v>
      </c>
      <c r="D104" s="2097" t="str">
        <f>'C33 - Atypicals 2013'!C339</f>
        <v>OK</v>
      </c>
      <c r="E104" s="2097" t="str">
        <f>'C33 - Atypicals 2013'!D339</f>
        <v>OK</v>
      </c>
      <c r="F104" s="2097" t="str">
        <f>'C33 - Atypicals 2013'!E339</f>
        <v>OK</v>
      </c>
      <c r="G104" s="2097" t="str">
        <f>'C33 - Atypicals 2013'!F339</f>
        <v>OK</v>
      </c>
      <c r="H104" s="2097" t="str">
        <f>'C33 - Atypicals 2013'!G339</f>
        <v>OK</v>
      </c>
      <c r="I104" s="2097" t="str">
        <f>'C33 - Atypicals 2013'!H339</f>
        <v>OK</v>
      </c>
      <c r="J104" s="2097" t="str">
        <f>'C33 - Atypicals 2013'!I339</f>
        <v>OK</v>
      </c>
      <c r="K104" s="2097" t="str">
        <f>'C33 - Atypicals 2013'!J339</f>
        <v>OK</v>
      </c>
      <c r="L104" s="2097" t="str">
        <f>'C33 - Atypicals 2013'!K339</f>
        <v>OK</v>
      </c>
      <c r="M104" s="2097" t="str">
        <f>'C33 - Atypicals 2013'!L339</f>
        <v>OK</v>
      </c>
      <c r="N104" s="2097" t="str">
        <f>'C33 - Atypicals 2013'!M339</f>
        <v>OK</v>
      </c>
      <c r="O104" s="2097" t="str">
        <f>'C33 - Atypicals 2013'!N339</f>
        <v>OK</v>
      </c>
      <c r="P104" s="2097" t="str">
        <f>'C33 - Atypicals 2013'!O339</f>
        <v>OK</v>
      </c>
      <c r="Q104" s="2097" t="str">
        <f>'C33 - Atypicals 2013'!P339</f>
        <v>OK</v>
      </c>
      <c r="R104" s="2097" t="str">
        <f>'C33 - Atypicals 2013'!Q339</f>
        <v>OK</v>
      </c>
      <c r="S104" s="2097" t="str">
        <f>'C33 - Atypicals 2013'!R339</f>
        <v>OK</v>
      </c>
      <c r="T104" s="2097" t="str">
        <f>'C33 - Atypicals 2013'!S339</f>
        <v>OK</v>
      </c>
      <c r="U104" s="2097" t="str">
        <f>'C33 - Atypicals 2013'!T339</f>
        <v>OK</v>
      </c>
      <c r="V104" s="2097" t="str">
        <f>'C33 - Atypicals 2013'!U339</f>
        <v>OK</v>
      </c>
      <c r="W104" s="2097" t="str">
        <f>'C33 - Atypicals 2013'!V339</f>
        <v>OK</v>
      </c>
      <c r="X104" s="2097" t="str">
        <f>'C33 - Atypicals 2013'!W339</f>
        <v>OK</v>
      </c>
      <c r="Y104" s="2097" t="str">
        <f>'C33 - Atypicals 2013'!X339</f>
        <v>OK</v>
      </c>
      <c r="Z104" s="2097" t="str">
        <f>'C33 - Atypicals 2013'!Y339</f>
        <v>OK</v>
      </c>
      <c r="AA104" s="2097" t="str">
        <f>'C33 - Atypicals 2013'!Z339</f>
        <v>OK</v>
      </c>
      <c r="AB104" s="2097" t="str">
        <f>'C33 - Atypicals 2013'!AA339</f>
        <v>OK</v>
      </c>
      <c r="AC104" s="2097" t="str">
        <f>'C33 - Atypicals 2013'!AB339</f>
        <v>OK</v>
      </c>
      <c r="AD104" s="2097" t="str">
        <f>'C33 - Atypicals 2013'!AC339</f>
        <v>OK</v>
      </c>
      <c r="AE104" s="2097" t="str">
        <f>'C33 - Atypicals 2013'!AD339</f>
        <v>OK</v>
      </c>
      <c r="AF104" s="2097" t="str">
        <f>'C33 - Atypicals 2013'!AE339</f>
        <v>OK</v>
      </c>
      <c r="AG104" s="2097" t="str">
        <f>'C33 - Atypicals 2013'!AF339</f>
        <v>OK</v>
      </c>
      <c r="AH104" s="2097" t="str">
        <f>'C33 - Atypicals 2013'!AG339</f>
        <v>OK</v>
      </c>
      <c r="AI104" s="2097" t="str">
        <f>'C33 - Atypicals 2013'!AH339</f>
        <v>OK</v>
      </c>
      <c r="AJ104" s="2097" t="str">
        <f>'C33 - Atypicals 2013'!AI339</f>
        <v>OK</v>
      </c>
      <c r="AK104" s="2097" t="str">
        <f>'C33 - Atypicals 2013'!AJ339</f>
        <v>OK</v>
      </c>
      <c r="AL104" s="2097" t="str">
        <f>'C33 - Atypicals 2013'!AK339</f>
        <v>OK</v>
      </c>
      <c r="AM104" s="2097" t="str">
        <f>'C33 - Atypicals 2013'!AL339</f>
        <v>OK</v>
      </c>
      <c r="AN104" s="2097" t="str">
        <f>'C33 - Atypicals 2013'!AM339</f>
        <v>OK</v>
      </c>
      <c r="AO104" s="2097" t="str">
        <f>'C33 - Atypicals 2013'!AN339</f>
        <v>OK</v>
      </c>
      <c r="AP104" s="2097" t="str">
        <f>'C33 - Atypicals 2013'!AO339</f>
        <v>OK</v>
      </c>
      <c r="AQ104" s="2097" t="str">
        <f>'C33 - Atypicals 2013'!AP339</f>
        <v>OK</v>
      </c>
      <c r="AR104" s="2097" t="str">
        <f>'C33 - Atypicals 2013'!AQ339</f>
        <v>OK</v>
      </c>
      <c r="AS104" s="2097" t="str">
        <f>'C33 - Atypicals 2013'!AR339</f>
        <v>OK</v>
      </c>
      <c r="AT104" s="2097" t="str">
        <f>'C33 - Atypicals 2013'!AS339</f>
        <v>OK</v>
      </c>
      <c r="AU104" s="2097" t="str">
        <f>'C33 - Atypicals 2013'!AT339</f>
        <v>OK</v>
      </c>
      <c r="AV104" s="2097" t="str">
        <f>'C33 - Atypicals 2013'!AU339</f>
        <v>OK</v>
      </c>
      <c r="AW104" s="2097" t="str">
        <f>'C33 - Atypicals 2013'!AV339</f>
        <v>OK</v>
      </c>
      <c r="AX104" s="2097" t="str">
        <f>'C33 - Atypicals 2013'!AW339</f>
        <v>OK</v>
      </c>
      <c r="AY104" s="2097" t="str">
        <f>'C33 - Atypicals 2013'!AX339</f>
        <v>OK</v>
      </c>
      <c r="AZ104" s="2097" t="str">
        <f>'C33 - Atypicals 2013'!AY339</f>
        <v>OK</v>
      </c>
      <c r="BA104" s="2097" t="str">
        <f>'C33 - Atypicals 2013'!AZ339</f>
        <v>OK</v>
      </c>
      <c r="BB104" s="2097" t="str">
        <f>'C33 - Atypicals 2013'!BA339</f>
        <v>OK</v>
      </c>
      <c r="BC104" s="2097" t="str">
        <f>'C33 - Atypicals 2013'!BB339</f>
        <v>OK</v>
      </c>
      <c r="BD104" s="2097" t="str">
        <f>'C33 - Atypicals 2013'!BC339</f>
        <v>OK</v>
      </c>
      <c r="BF104" s="243"/>
      <c r="BG104" s="243"/>
      <c r="BH104" s="243"/>
      <c r="BI104" s="243"/>
      <c r="BJ104" s="243"/>
      <c r="BK104" s="243"/>
      <c r="BL104" s="243"/>
      <c r="BM104" s="243"/>
      <c r="BN104" s="243"/>
      <c r="BO104" s="243"/>
      <c r="BP104" s="243"/>
      <c r="BQ104" s="243"/>
      <c r="BR104" s="243"/>
      <c r="BS104" s="243"/>
      <c r="BT104" s="243"/>
      <c r="BU104" s="243"/>
      <c r="BV104" s="243"/>
      <c r="BW104" s="243"/>
      <c r="BX104" s="243"/>
    </row>
    <row r="105" spans="1:76" s="1280" customFormat="1" ht="14.25" customHeight="1">
      <c r="A105" s="1317" t="s">
        <v>1636</v>
      </c>
      <c r="B105" s="1317"/>
      <c r="C105" s="2097" t="str">
        <f>'C33 - Atypicals 2013'!B358</f>
        <v>OK</v>
      </c>
      <c r="D105" s="2097" t="str">
        <f>'C33 - Atypicals 2013'!C358</f>
        <v>OK</v>
      </c>
      <c r="E105" s="2097" t="str">
        <f>'C33 - Atypicals 2013'!D358</f>
        <v>OK</v>
      </c>
      <c r="F105" s="2097" t="str">
        <f>'C33 - Atypicals 2013'!E358</f>
        <v>OK</v>
      </c>
      <c r="G105" s="2097" t="str">
        <f>'C33 - Atypicals 2013'!F358</f>
        <v>OK</v>
      </c>
      <c r="H105" s="2097" t="str">
        <f>'C33 - Atypicals 2013'!G358</f>
        <v>OK</v>
      </c>
      <c r="I105" s="2097" t="str">
        <f>'C33 - Atypicals 2013'!H358</f>
        <v>OK</v>
      </c>
      <c r="J105" s="2097" t="str">
        <f>'C33 - Atypicals 2013'!I358</f>
        <v>OK</v>
      </c>
      <c r="K105" s="2097" t="str">
        <f>'C33 - Atypicals 2013'!J358</f>
        <v>OK</v>
      </c>
      <c r="L105" s="2097" t="str">
        <f>'C33 - Atypicals 2013'!K358</f>
        <v>OK</v>
      </c>
      <c r="M105" s="2097" t="str">
        <f>'C33 - Atypicals 2013'!L358</f>
        <v>OK</v>
      </c>
      <c r="N105" s="2097" t="str">
        <f>'C33 - Atypicals 2013'!M358</f>
        <v>OK</v>
      </c>
      <c r="O105" s="2097" t="str">
        <f>'C33 - Atypicals 2013'!N358</f>
        <v>OK</v>
      </c>
      <c r="P105" s="2097" t="str">
        <f>'C33 - Atypicals 2013'!O358</f>
        <v>OK</v>
      </c>
      <c r="Q105" s="2097" t="str">
        <f>'C33 - Atypicals 2013'!P358</f>
        <v>OK</v>
      </c>
      <c r="R105" s="2097" t="str">
        <f>'C33 - Atypicals 2013'!Q358</f>
        <v>OK</v>
      </c>
      <c r="S105" s="2097" t="str">
        <f>'C33 - Atypicals 2013'!R358</f>
        <v>OK</v>
      </c>
      <c r="T105" s="2097" t="str">
        <f>'C33 - Atypicals 2013'!S358</f>
        <v>OK</v>
      </c>
      <c r="U105" s="2097" t="str">
        <f>'C33 - Atypicals 2013'!T358</f>
        <v>OK</v>
      </c>
      <c r="V105" s="2097" t="str">
        <f>'C33 - Atypicals 2013'!U358</f>
        <v>OK</v>
      </c>
      <c r="W105" s="2097" t="str">
        <f>'C33 - Atypicals 2013'!V358</f>
        <v>OK</v>
      </c>
      <c r="X105" s="2097" t="str">
        <f>'C33 - Atypicals 2013'!W358</f>
        <v>OK</v>
      </c>
      <c r="Y105" s="2097" t="str">
        <f>'C33 - Atypicals 2013'!X358</f>
        <v>OK</v>
      </c>
      <c r="Z105" s="2097" t="str">
        <f>'C33 - Atypicals 2013'!Y358</f>
        <v>OK</v>
      </c>
      <c r="AA105" s="2097" t="str">
        <f>'C33 - Atypicals 2013'!Z358</f>
        <v>OK</v>
      </c>
      <c r="AB105" s="2097" t="str">
        <f>'C33 - Atypicals 2013'!AA358</f>
        <v>OK</v>
      </c>
      <c r="AC105" s="2097" t="str">
        <f>'C33 - Atypicals 2013'!AB358</f>
        <v>OK</v>
      </c>
      <c r="AD105" s="2097" t="str">
        <f>'C33 - Atypicals 2013'!AC358</f>
        <v>OK</v>
      </c>
      <c r="AE105" s="2097" t="str">
        <f>'C33 - Atypicals 2013'!AD358</f>
        <v>OK</v>
      </c>
      <c r="AF105" s="2097" t="str">
        <f>'C33 - Atypicals 2013'!AE358</f>
        <v>OK</v>
      </c>
      <c r="AG105" s="2097" t="str">
        <f>'C33 - Atypicals 2013'!AF358</f>
        <v>OK</v>
      </c>
      <c r="AH105" s="2097" t="str">
        <f>'C33 - Atypicals 2013'!AG358</f>
        <v>OK</v>
      </c>
      <c r="AI105" s="2097" t="str">
        <f>'C33 - Atypicals 2013'!AH358</f>
        <v>OK</v>
      </c>
      <c r="AJ105" s="2097" t="str">
        <f>'C33 - Atypicals 2013'!AI358</f>
        <v>OK</v>
      </c>
      <c r="AK105" s="2097" t="str">
        <f>'C33 - Atypicals 2013'!AJ358</f>
        <v>OK</v>
      </c>
      <c r="AL105" s="2097" t="str">
        <f>'C33 - Atypicals 2013'!AK358</f>
        <v>OK</v>
      </c>
      <c r="AM105" s="2097" t="str">
        <f>'C33 - Atypicals 2013'!AL358</f>
        <v>OK</v>
      </c>
      <c r="AN105" s="2097" t="str">
        <f>'C33 - Atypicals 2013'!AM358</f>
        <v>OK</v>
      </c>
      <c r="AO105" s="2097" t="str">
        <f>'C33 - Atypicals 2013'!AN358</f>
        <v>OK</v>
      </c>
      <c r="AP105" s="2097" t="str">
        <f>'C33 - Atypicals 2013'!AO358</f>
        <v>OK</v>
      </c>
      <c r="AQ105" s="2097" t="str">
        <f>'C33 - Atypicals 2013'!AP358</f>
        <v>OK</v>
      </c>
      <c r="AR105" s="2097" t="str">
        <f>'C33 - Atypicals 2013'!AQ358</f>
        <v>OK</v>
      </c>
      <c r="AS105" s="2097" t="str">
        <f>'C33 - Atypicals 2013'!AR358</f>
        <v>OK</v>
      </c>
      <c r="AT105" s="2097" t="str">
        <f>'C33 - Atypicals 2013'!AS358</f>
        <v>OK</v>
      </c>
      <c r="AU105" s="2097" t="str">
        <f>'C33 - Atypicals 2013'!AT358</f>
        <v>OK</v>
      </c>
      <c r="AV105" s="2097" t="str">
        <f>'C33 - Atypicals 2013'!AU358</f>
        <v>OK</v>
      </c>
      <c r="AW105" s="2097" t="str">
        <f>'C33 - Atypicals 2013'!AV358</f>
        <v>OK</v>
      </c>
      <c r="AX105" s="2097" t="str">
        <f>'C33 - Atypicals 2013'!AW358</f>
        <v>OK</v>
      </c>
      <c r="AY105" s="2097" t="str">
        <f>'C33 - Atypicals 2013'!AX358</f>
        <v>OK</v>
      </c>
      <c r="AZ105" s="2097" t="str">
        <f>'C33 - Atypicals 2013'!AY358</f>
        <v>OK</v>
      </c>
      <c r="BA105" s="2097" t="str">
        <f>'C33 - Atypicals 2013'!AZ358</f>
        <v>OK</v>
      </c>
      <c r="BB105" s="2097" t="str">
        <f>'C33 - Atypicals 2013'!BA358</f>
        <v>OK</v>
      </c>
      <c r="BC105" s="2097" t="str">
        <f>'C33 - Atypicals 2013'!BB358</f>
        <v>OK</v>
      </c>
      <c r="BD105" s="2097" t="str">
        <f>'C33 - Atypicals 2013'!BC358</f>
        <v>OK</v>
      </c>
      <c r="BF105" s="243"/>
      <c r="BG105" s="243"/>
      <c r="BH105" s="243"/>
      <c r="BI105" s="243"/>
      <c r="BJ105" s="243"/>
      <c r="BK105" s="243"/>
      <c r="BL105" s="243"/>
      <c r="BM105" s="243"/>
      <c r="BN105" s="243"/>
      <c r="BO105" s="243"/>
      <c r="BP105" s="243"/>
      <c r="BQ105" s="243"/>
      <c r="BR105" s="243"/>
      <c r="BS105" s="243"/>
      <c r="BT105" s="243"/>
      <c r="BU105" s="243"/>
      <c r="BV105" s="243"/>
      <c r="BW105" s="243"/>
      <c r="BX105" s="243"/>
    </row>
    <row r="106" spans="1:76" s="1280" customFormat="1" ht="14.25" customHeight="1">
      <c r="A106" s="1317" t="s">
        <v>1637</v>
      </c>
      <c r="B106" s="1317"/>
      <c r="C106" s="2097" t="str">
        <f>'C33 - Atypicals 2014'!B67</f>
        <v>OK</v>
      </c>
      <c r="D106" s="2097" t="str">
        <f>'C33 - Atypicals 2014'!C67</f>
        <v>OK</v>
      </c>
      <c r="E106" s="2097" t="str">
        <f>'C33 - Atypicals 2014'!D67</f>
        <v>OK</v>
      </c>
      <c r="F106" s="2097" t="str">
        <f>'C33 - Atypicals 2014'!E67</f>
        <v>OK</v>
      </c>
      <c r="G106" s="2097" t="str">
        <f>'C33 - Atypicals 2014'!F67</f>
        <v>OK</v>
      </c>
      <c r="H106" s="2097" t="str">
        <f>'C33 - Atypicals 2014'!G67</f>
        <v>OK</v>
      </c>
      <c r="I106" s="2097" t="str">
        <f>'C33 - Atypicals 2014'!H67</f>
        <v>OK</v>
      </c>
      <c r="J106" s="2097" t="str">
        <f>'C33 - Atypicals 2014'!I67</f>
        <v>OK</v>
      </c>
      <c r="K106" s="2097" t="str">
        <f>'C33 - Atypicals 2014'!J67</f>
        <v>OK</v>
      </c>
      <c r="L106" s="2097" t="str">
        <f>'C33 - Atypicals 2014'!K67</f>
        <v>OK</v>
      </c>
      <c r="M106" s="2097" t="str">
        <f>'C33 - Atypicals 2014'!L67</f>
        <v>OK</v>
      </c>
      <c r="N106" s="2097" t="str">
        <f>'C33 - Atypicals 2014'!M67</f>
        <v>OK</v>
      </c>
      <c r="O106" s="2097" t="str">
        <f>'C33 - Atypicals 2014'!N67</f>
        <v>OK</v>
      </c>
      <c r="P106" s="2097" t="str">
        <f>'C33 - Atypicals 2014'!O67</f>
        <v>OK</v>
      </c>
      <c r="Q106" s="2097" t="str">
        <f>'C33 - Atypicals 2014'!P67</f>
        <v>OK</v>
      </c>
      <c r="R106" s="2097" t="str">
        <f>'C33 - Atypicals 2014'!Q67</f>
        <v>OK</v>
      </c>
      <c r="S106" s="2097" t="str">
        <f>'C33 - Atypicals 2014'!R67</f>
        <v>OK</v>
      </c>
      <c r="T106" s="2097">
        <f>'C33 - Atypicals 2014'!S67</f>
        <v>0</v>
      </c>
      <c r="U106" s="2097" t="str">
        <f>'C33 - Atypicals 2014'!T67</f>
        <v>OK</v>
      </c>
      <c r="V106" s="2097" t="str">
        <f>'C33 - Atypicals 2014'!U67</f>
        <v>OK</v>
      </c>
      <c r="W106" s="2097" t="str">
        <f>'C33 - Atypicals 2014'!V67</f>
        <v>OK</v>
      </c>
      <c r="X106" s="2097" t="str">
        <f>'C33 - Atypicals 2014'!W67</f>
        <v>OK</v>
      </c>
      <c r="Y106" s="2097" t="str">
        <f>'C33 - Atypicals 2014'!X67</f>
        <v>OK</v>
      </c>
      <c r="Z106" s="2097" t="str">
        <f>'C33 - Atypicals 2014'!Y67</f>
        <v>OK</v>
      </c>
      <c r="AA106" s="2097" t="str">
        <f>'C33 - Atypicals 2014'!Z67</f>
        <v>OK</v>
      </c>
      <c r="AB106" s="2097" t="str">
        <f>'C33 - Atypicals 2014'!AA67</f>
        <v>OK</v>
      </c>
      <c r="AC106" s="2097" t="str">
        <f>'C33 - Atypicals 2014'!AB67</f>
        <v>OK</v>
      </c>
      <c r="AD106" s="2097" t="str">
        <f>'C33 - Atypicals 2014'!AC67</f>
        <v>OK</v>
      </c>
      <c r="AE106" s="2097" t="str">
        <f>'C33 - Atypicals 2014'!AD67</f>
        <v>OK</v>
      </c>
      <c r="AF106" s="2097" t="str">
        <f>'C33 - Atypicals 2014'!AE67</f>
        <v>OK</v>
      </c>
      <c r="AG106" s="2097" t="str">
        <f>'C33 - Atypicals 2014'!AF67</f>
        <v>OK</v>
      </c>
      <c r="AH106" s="2097" t="str">
        <f>'C33 - Atypicals 2014'!AG67</f>
        <v>OK</v>
      </c>
      <c r="AI106" s="2097" t="str">
        <f>'C33 - Atypicals 2014'!AH67</f>
        <v>OK</v>
      </c>
      <c r="AJ106" s="2097" t="str">
        <f>'C33 - Atypicals 2014'!AI67</f>
        <v>OK</v>
      </c>
      <c r="AK106" s="2097" t="str">
        <f>'C33 - Atypicals 2014'!AJ67</f>
        <v>OK</v>
      </c>
      <c r="AL106" s="2097" t="str">
        <f>'C33 - Atypicals 2014'!AK67</f>
        <v>OK</v>
      </c>
      <c r="AM106" s="2097" t="str">
        <f>'C33 - Atypicals 2014'!AL67</f>
        <v>OK</v>
      </c>
      <c r="AN106" s="2097" t="str">
        <f>'C33 - Atypicals 2014'!AM67</f>
        <v>OK</v>
      </c>
      <c r="AO106" s="2097" t="str">
        <f>'C33 - Atypicals 2014'!AN67</f>
        <v>OK</v>
      </c>
      <c r="AP106" s="2097" t="str">
        <f>'C33 - Atypicals 2014'!AO67</f>
        <v>OK</v>
      </c>
      <c r="AQ106" s="2097" t="str">
        <f>'C33 - Atypicals 2014'!AP67</f>
        <v>OK</v>
      </c>
      <c r="AR106" s="2097" t="str">
        <f>'C33 - Atypicals 2014'!AQ67</f>
        <v>OK</v>
      </c>
      <c r="AS106" s="2097" t="str">
        <f>'C33 - Atypicals 2014'!AR67</f>
        <v>OK</v>
      </c>
      <c r="AT106" s="2097" t="str">
        <f>'C33 - Atypicals 2014'!AS67</f>
        <v>OK</v>
      </c>
      <c r="AU106" s="2097" t="str">
        <f>'C33 - Atypicals 2014'!AT67</f>
        <v>OK</v>
      </c>
      <c r="AV106" s="2097" t="str">
        <f>'C33 - Atypicals 2014'!AU67</f>
        <v>OK</v>
      </c>
      <c r="AW106" s="2097" t="str">
        <f>'C33 - Atypicals 2014'!AV67</f>
        <v>OK</v>
      </c>
      <c r="AX106" s="2097" t="str">
        <f>'C33 - Atypicals 2014'!AW67</f>
        <v>OK</v>
      </c>
      <c r="AY106" s="2097" t="str">
        <f>'C33 - Atypicals 2014'!AX67</f>
        <v>OK</v>
      </c>
      <c r="AZ106" s="2097" t="str">
        <f>'C33 - Atypicals 2014'!AY67</f>
        <v>OK</v>
      </c>
      <c r="BA106" s="2097" t="str">
        <f>'C33 - Atypicals 2014'!AZ67</f>
        <v>OK</v>
      </c>
      <c r="BB106" s="2097" t="str">
        <f>'C33 - Atypicals 2014'!BA67</f>
        <v>OK</v>
      </c>
      <c r="BC106" s="2097" t="str">
        <f>'C33 - Atypicals 2014'!BB67</f>
        <v>OK</v>
      </c>
      <c r="BD106" s="2097" t="str">
        <f>'C33 - Atypicals 2014'!BC67</f>
        <v>OK</v>
      </c>
      <c r="BF106" s="243"/>
      <c r="BG106" s="243"/>
      <c r="BH106" s="243"/>
      <c r="BI106" s="243"/>
      <c r="BJ106" s="243"/>
      <c r="BK106" s="243"/>
      <c r="BL106" s="243"/>
      <c r="BM106" s="243"/>
      <c r="BN106" s="243"/>
      <c r="BO106" s="243"/>
      <c r="BP106" s="243"/>
      <c r="BQ106" s="243"/>
      <c r="BR106" s="243"/>
      <c r="BS106" s="243"/>
      <c r="BT106" s="243"/>
      <c r="BU106" s="243"/>
      <c r="BV106" s="243"/>
      <c r="BW106" s="243"/>
      <c r="BX106" s="243"/>
    </row>
    <row r="107" spans="1:76" s="1280" customFormat="1" ht="14.25" customHeight="1">
      <c r="A107" s="1317" t="s">
        <v>1637</v>
      </c>
      <c r="B107" s="1317"/>
      <c r="C107" s="2097" t="str">
        <f>'C33 - Atypicals 2014'!B125</f>
        <v>OK</v>
      </c>
      <c r="D107" s="2097" t="str">
        <f>'C33 - Atypicals 2014'!C125</f>
        <v>OK</v>
      </c>
      <c r="E107" s="2097" t="str">
        <f>'C33 - Atypicals 2014'!D125</f>
        <v>OK</v>
      </c>
      <c r="F107" s="2097" t="str">
        <f>'C33 - Atypicals 2014'!E125</f>
        <v>OK</v>
      </c>
      <c r="G107" s="2097" t="str">
        <f>'C33 - Atypicals 2014'!F125</f>
        <v>OK</v>
      </c>
      <c r="H107" s="2097" t="str">
        <f>'C33 - Atypicals 2014'!G125</f>
        <v>OK</v>
      </c>
      <c r="I107" s="2097" t="str">
        <f>'C33 - Atypicals 2014'!H125</f>
        <v>OK</v>
      </c>
      <c r="J107" s="2097" t="str">
        <f>'C33 - Atypicals 2014'!I125</f>
        <v>OK</v>
      </c>
      <c r="K107" s="2097" t="str">
        <f>'C33 - Atypicals 2014'!J125</f>
        <v>OK</v>
      </c>
      <c r="L107" s="2097" t="str">
        <f>'C33 - Atypicals 2014'!K125</f>
        <v>OK</v>
      </c>
      <c r="M107" s="2097" t="str">
        <f>'C33 - Atypicals 2014'!L125</f>
        <v>OK</v>
      </c>
      <c r="N107" s="2097" t="str">
        <f>'C33 - Atypicals 2014'!M125</f>
        <v>OK</v>
      </c>
      <c r="O107" s="2097" t="str">
        <f>'C33 - Atypicals 2014'!N125</f>
        <v>OK</v>
      </c>
      <c r="P107" s="2097" t="str">
        <f>'C33 - Atypicals 2014'!O125</f>
        <v>OK</v>
      </c>
      <c r="Q107" s="2097" t="str">
        <f>'C33 - Atypicals 2014'!P125</f>
        <v>OK</v>
      </c>
      <c r="R107" s="2097" t="str">
        <f>'C33 - Atypicals 2014'!Q125</f>
        <v>OK</v>
      </c>
      <c r="S107" s="2097" t="str">
        <f>'C33 - Atypicals 2014'!R125</f>
        <v>OK</v>
      </c>
      <c r="T107" s="2097" t="str">
        <f>'C33 - Atypicals 2014'!S125</f>
        <v>OK</v>
      </c>
      <c r="U107" s="2097" t="str">
        <f>'C33 - Atypicals 2014'!T125</f>
        <v>OK</v>
      </c>
      <c r="V107" s="2097" t="str">
        <f>'C33 - Atypicals 2014'!U125</f>
        <v>OK</v>
      </c>
      <c r="W107" s="2097" t="str">
        <f>'C33 - Atypicals 2014'!V125</f>
        <v>OK</v>
      </c>
      <c r="X107" s="2097" t="str">
        <f>'C33 - Atypicals 2014'!W125</f>
        <v>OK</v>
      </c>
      <c r="Y107" s="2097" t="str">
        <f>'C33 - Atypicals 2014'!X125</f>
        <v>OK</v>
      </c>
      <c r="Z107" s="2097" t="str">
        <f>'C33 - Atypicals 2014'!Y125</f>
        <v>OK</v>
      </c>
      <c r="AA107" s="2097" t="str">
        <f>'C33 - Atypicals 2014'!Z125</f>
        <v>OK</v>
      </c>
      <c r="AB107" s="2097" t="str">
        <f>'C33 - Atypicals 2014'!AA125</f>
        <v>OK</v>
      </c>
      <c r="AC107" s="2097" t="str">
        <f>'C33 - Atypicals 2014'!AB125</f>
        <v>OK</v>
      </c>
      <c r="AD107" s="2097" t="str">
        <f>'C33 - Atypicals 2014'!AC125</f>
        <v>OK</v>
      </c>
      <c r="AE107" s="2097" t="str">
        <f>'C33 - Atypicals 2014'!AD125</f>
        <v>OK</v>
      </c>
      <c r="AF107" s="2097" t="str">
        <f>'C33 - Atypicals 2014'!AE125</f>
        <v>OK</v>
      </c>
      <c r="AG107" s="2097" t="str">
        <f>'C33 - Atypicals 2014'!AF125</f>
        <v>OK</v>
      </c>
      <c r="AH107" s="2097" t="str">
        <f>'C33 - Atypicals 2014'!AG125</f>
        <v>OK</v>
      </c>
      <c r="AI107" s="2097" t="str">
        <f>'C33 - Atypicals 2014'!AH125</f>
        <v>OK</v>
      </c>
      <c r="AJ107" s="2097" t="str">
        <f>'C33 - Atypicals 2014'!AI125</f>
        <v>OK</v>
      </c>
      <c r="AK107" s="2097" t="str">
        <f>'C33 - Atypicals 2014'!AJ125</f>
        <v>OK</v>
      </c>
      <c r="AL107" s="2097" t="str">
        <f>'C33 - Atypicals 2014'!AK125</f>
        <v>OK</v>
      </c>
      <c r="AM107" s="2097" t="str">
        <f>'C33 - Atypicals 2014'!AL125</f>
        <v>OK</v>
      </c>
      <c r="AN107" s="2097" t="str">
        <f>'C33 - Atypicals 2014'!AM125</f>
        <v>OK</v>
      </c>
      <c r="AO107" s="2097" t="str">
        <f>'C33 - Atypicals 2014'!AN125</f>
        <v>OK</v>
      </c>
      <c r="AP107" s="2097" t="str">
        <f>'C33 - Atypicals 2014'!AO125</f>
        <v>OK</v>
      </c>
      <c r="AQ107" s="2097" t="str">
        <f>'C33 - Atypicals 2014'!AP125</f>
        <v>OK</v>
      </c>
      <c r="AR107" s="2097" t="str">
        <f>'C33 - Atypicals 2014'!AQ125</f>
        <v>OK</v>
      </c>
      <c r="AS107" s="2097" t="str">
        <f>'C33 - Atypicals 2014'!AR125</f>
        <v>OK</v>
      </c>
      <c r="AT107" s="2097" t="str">
        <f>'C33 - Atypicals 2014'!AS125</f>
        <v>OK</v>
      </c>
      <c r="AU107" s="2097" t="str">
        <f>'C33 - Atypicals 2014'!AT125</f>
        <v>OK</v>
      </c>
      <c r="AV107" s="2097" t="str">
        <f>'C33 - Atypicals 2014'!AU125</f>
        <v>OK</v>
      </c>
      <c r="AW107" s="2097" t="str">
        <f>'C33 - Atypicals 2014'!AV125</f>
        <v>OK</v>
      </c>
      <c r="AX107" s="2097" t="str">
        <f>'C33 - Atypicals 2014'!AW125</f>
        <v>OK</v>
      </c>
      <c r="AY107" s="2097" t="str">
        <f>'C33 - Atypicals 2014'!AX125</f>
        <v>OK</v>
      </c>
      <c r="AZ107" s="2097" t="str">
        <f>'C33 - Atypicals 2014'!AY125</f>
        <v>OK</v>
      </c>
      <c r="BA107" s="2097" t="str">
        <f>'C33 - Atypicals 2014'!AZ125</f>
        <v>OK</v>
      </c>
      <c r="BB107" s="2097" t="str">
        <f>'C33 - Atypicals 2014'!BA125</f>
        <v>OK</v>
      </c>
      <c r="BC107" s="2097" t="str">
        <f>'C33 - Atypicals 2014'!BB125</f>
        <v>OK</v>
      </c>
      <c r="BD107" s="2097" t="str">
        <f>'C33 - Atypicals 2014'!BC125</f>
        <v>OK</v>
      </c>
      <c r="BF107" s="243"/>
      <c r="BG107" s="243"/>
      <c r="BH107" s="243"/>
      <c r="BI107" s="243"/>
      <c r="BJ107" s="243"/>
      <c r="BK107" s="243"/>
      <c r="BL107" s="243"/>
      <c r="BM107" s="243"/>
      <c r="BN107" s="243"/>
      <c r="BO107" s="243"/>
      <c r="BP107" s="243"/>
      <c r="BQ107" s="243"/>
      <c r="BR107" s="243"/>
      <c r="BS107" s="243"/>
      <c r="BT107" s="243"/>
      <c r="BU107" s="243"/>
      <c r="BV107" s="243"/>
      <c r="BW107" s="243"/>
      <c r="BX107" s="243"/>
    </row>
    <row r="108" spans="1:76" s="1280" customFormat="1" ht="14.25" customHeight="1">
      <c r="A108" s="1317" t="s">
        <v>1637</v>
      </c>
      <c r="B108" s="1317"/>
      <c r="C108" s="2097" t="str">
        <f>'C33 - Atypicals 2014'!B191</f>
        <v>OK</v>
      </c>
      <c r="D108" s="2097" t="str">
        <f>'C33 - Atypicals 2014'!C191</f>
        <v>OK</v>
      </c>
      <c r="E108" s="2097" t="str">
        <f>'C33 - Atypicals 2014'!D191</f>
        <v>OK</v>
      </c>
      <c r="F108" s="2097" t="str">
        <f>'C33 - Atypicals 2014'!E191</f>
        <v>OK</v>
      </c>
      <c r="G108" s="2097" t="str">
        <f>'C33 - Atypicals 2014'!F191</f>
        <v>OK</v>
      </c>
      <c r="H108" s="2097" t="str">
        <f>'C33 - Atypicals 2014'!G191</f>
        <v>OK</v>
      </c>
      <c r="I108" s="2097" t="str">
        <f>'C33 - Atypicals 2014'!H191</f>
        <v>OK</v>
      </c>
      <c r="J108" s="2097" t="str">
        <f>'C33 - Atypicals 2014'!I191</f>
        <v>OK</v>
      </c>
      <c r="K108" s="2097" t="str">
        <f>'C33 - Atypicals 2014'!J191</f>
        <v>OK</v>
      </c>
      <c r="L108" s="2097" t="str">
        <f>'C33 - Atypicals 2014'!K191</f>
        <v>OK</v>
      </c>
      <c r="M108" s="2097" t="str">
        <f>'C33 - Atypicals 2014'!L191</f>
        <v>OK</v>
      </c>
      <c r="N108" s="2097" t="str">
        <f>'C33 - Atypicals 2014'!M191</f>
        <v>OK</v>
      </c>
      <c r="O108" s="2097" t="str">
        <f>'C33 - Atypicals 2014'!N191</f>
        <v>OK</v>
      </c>
      <c r="P108" s="2097" t="str">
        <f>'C33 - Atypicals 2014'!O191</f>
        <v>OK</v>
      </c>
      <c r="Q108" s="2097" t="str">
        <f>'C33 - Atypicals 2014'!P191</f>
        <v>OK</v>
      </c>
      <c r="R108" s="2097" t="str">
        <f>'C33 - Atypicals 2014'!Q191</f>
        <v>OK</v>
      </c>
      <c r="S108" s="2097" t="str">
        <f>'C33 - Atypicals 2014'!R191</f>
        <v>OK</v>
      </c>
      <c r="T108" s="2097" t="str">
        <f>'C33 - Atypicals 2014'!S191</f>
        <v>OK</v>
      </c>
      <c r="U108" s="2097" t="str">
        <f>'C33 - Atypicals 2014'!T191</f>
        <v>OK</v>
      </c>
      <c r="V108" s="2097" t="str">
        <f>'C33 - Atypicals 2014'!U191</f>
        <v>OK</v>
      </c>
      <c r="W108" s="2097" t="str">
        <f>'C33 - Atypicals 2014'!V191</f>
        <v>OK</v>
      </c>
      <c r="X108" s="2097" t="str">
        <f>'C33 - Atypicals 2014'!W191</f>
        <v>OK</v>
      </c>
      <c r="Y108" s="2097" t="str">
        <f>'C33 - Atypicals 2014'!X191</f>
        <v>OK</v>
      </c>
      <c r="Z108" s="2097" t="str">
        <f>'C33 - Atypicals 2014'!Y191</f>
        <v>OK</v>
      </c>
      <c r="AA108" s="2097" t="str">
        <f>'C33 - Atypicals 2014'!Z191</f>
        <v>OK</v>
      </c>
      <c r="AB108" s="2097" t="str">
        <f>'C33 - Atypicals 2014'!AA191</f>
        <v>OK</v>
      </c>
      <c r="AC108" s="2097" t="str">
        <f>'C33 - Atypicals 2014'!AB191</f>
        <v>OK</v>
      </c>
      <c r="AD108" s="2097" t="str">
        <f>'C33 - Atypicals 2014'!AC191</f>
        <v>OK</v>
      </c>
      <c r="AE108" s="2097" t="str">
        <f>'C33 - Atypicals 2014'!AD191</f>
        <v>OK</v>
      </c>
      <c r="AF108" s="2097" t="str">
        <f>'C33 - Atypicals 2014'!AE191</f>
        <v>OK</v>
      </c>
      <c r="AG108" s="2097" t="str">
        <f>'C33 - Atypicals 2014'!AF191</f>
        <v>OK</v>
      </c>
      <c r="AH108" s="2097" t="str">
        <f>'C33 - Atypicals 2014'!AG191</f>
        <v>OK</v>
      </c>
      <c r="AI108" s="2097" t="str">
        <f>'C33 - Atypicals 2014'!AH191</f>
        <v>OK</v>
      </c>
      <c r="AJ108" s="2097" t="str">
        <f>'C33 - Atypicals 2014'!AI191</f>
        <v>OK</v>
      </c>
      <c r="AK108" s="2097" t="str">
        <f>'C33 - Atypicals 2014'!AJ191</f>
        <v>OK</v>
      </c>
      <c r="AL108" s="2097" t="str">
        <f>'C33 - Atypicals 2014'!AK191</f>
        <v>OK</v>
      </c>
      <c r="AM108" s="2097" t="str">
        <f>'C33 - Atypicals 2014'!AL191</f>
        <v>OK</v>
      </c>
      <c r="AN108" s="2097" t="str">
        <f>'C33 - Atypicals 2014'!AM191</f>
        <v>OK</v>
      </c>
      <c r="AO108" s="2097" t="str">
        <f>'C33 - Atypicals 2014'!AN191</f>
        <v>OK</v>
      </c>
      <c r="AP108" s="2097" t="str">
        <f>'C33 - Atypicals 2014'!AO191</f>
        <v>OK</v>
      </c>
      <c r="AQ108" s="2097" t="str">
        <f>'C33 - Atypicals 2014'!AP191</f>
        <v>OK</v>
      </c>
      <c r="AR108" s="2097" t="str">
        <f>'C33 - Atypicals 2014'!AQ191</f>
        <v>OK</v>
      </c>
      <c r="AS108" s="2097" t="str">
        <f>'C33 - Atypicals 2014'!AR191</f>
        <v>OK</v>
      </c>
      <c r="AT108" s="2097" t="str">
        <f>'C33 - Atypicals 2014'!AS191</f>
        <v>OK</v>
      </c>
      <c r="AU108" s="2097" t="str">
        <f>'C33 - Atypicals 2014'!AT191</f>
        <v>OK</v>
      </c>
      <c r="AV108" s="2097" t="str">
        <f>'C33 - Atypicals 2014'!AU191</f>
        <v>OK</v>
      </c>
      <c r="AW108" s="2097" t="str">
        <f>'C33 - Atypicals 2014'!AV191</f>
        <v>OK</v>
      </c>
      <c r="AX108" s="2097" t="str">
        <f>'C33 - Atypicals 2014'!AW191</f>
        <v>OK</v>
      </c>
      <c r="AY108" s="2097" t="str">
        <f>'C33 - Atypicals 2014'!AX191</f>
        <v>OK</v>
      </c>
      <c r="AZ108" s="2097" t="str">
        <f>'C33 - Atypicals 2014'!AY191</f>
        <v>OK</v>
      </c>
      <c r="BA108" s="2097" t="str">
        <f>'C33 - Atypicals 2014'!AZ191</f>
        <v>OK</v>
      </c>
      <c r="BB108" s="2097" t="str">
        <f>'C33 - Atypicals 2014'!BA191</f>
        <v>OK</v>
      </c>
      <c r="BC108" s="2097" t="str">
        <f>'C33 - Atypicals 2014'!BB191</f>
        <v>OK</v>
      </c>
      <c r="BD108" s="2097" t="str">
        <f>'C33 - Atypicals 2014'!BC191</f>
        <v>OK</v>
      </c>
      <c r="BF108" s="243"/>
      <c r="BG108" s="243"/>
      <c r="BH108" s="243"/>
      <c r="BI108" s="243"/>
      <c r="BJ108" s="243"/>
      <c r="BK108" s="243"/>
      <c r="BL108" s="243"/>
      <c r="BM108" s="243"/>
      <c r="BN108" s="243"/>
      <c r="BO108" s="243"/>
      <c r="BP108" s="243"/>
      <c r="BQ108" s="243"/>
      <c r="BR108" s="243"/>
      <c r="BS108" s="243"/>
      <c r="BT108" s="243"/>
      <c r="BU108" s="243"/>
      <c r="BV108" s="243"/>
      <c r="BW108" s="243"/>
      <c r="BX108" s="243"/>
    </row>
    <row r="109" spans="1:76" s="1280" customFormat="1" ht="14.25" customHeight="1">
      <c r="A109" s="1317" t="s">
        <v>1637</v>
      </c>
      <c r="B109" s="1317"/>
      <c r="C109" s="2097" t="str">
        <f>'C33 - Atypicals 2014'!B302</f>
        <v>OK</v>
      </c>
      <c r="D109" s="2097" t="str">
        <f>'C33 - Atypicals 2014'!C302</f>
        <v>OK</v>
      </c>
      <c r="E109" s="2097" t="str">
        <f>'C33 - Atypicals 2014'!D302</f>
        <v>OK</v>
      </c>
      <c r="F109" s="2097" t="str">
        <f>'C33 - Atypicals 2014'!E302</f>
        <v>OK</v>
      </c>
      <c r="G109" s="2097" t="str">
        <f>'C33 - Atypicals 2014'!F302</f>
        <v>OK</v>
      </c>
      <c r="H109" s="2097" t="str">
        <f>'C33 - Atypicals 2014'!G302</f>
        <v>OK</v>
      </c>
      <c r="I109" s="2097" t="str">
        <f>'C33 - Atypicals 2014'!H302</f>
        <v>OK</v>
      </c>
      <c r="J109" s="2097" t="str">
        <f>'C33 - Atypicals 2014'!I302</f>
        <v>OK</v>
      </c>
      <c r="K109" s="2097" t="str">
        <f>'C33 - Atypicals 2014'!J302</f>
        <v>OK</v>
      </c>
      <c r="L109" s="2097" t="str">
        <f>'C33 - Atypicals 2014'!K302</f>
        <v>OK</v>
      </c>
      <c r="M109" s="2097" t="str">
        <f>'C33 - Atypicals 2014'!L302</f>
        <v>OK</v>
      </c>
      <c r="N109" s="2097" t="str">
        <f>'C33 - Atypicals 2014'!M302</f>
        <v>OK</v>
      </c>
      <c r="O109" s="2097" t="str">
        <f>'C33 - Atypicals 2014'!N302</f>
        <v>OK</v>
      </c>
      <c r="P109" s="2097" t="str">
        <f>'C33 - Atypicals 2014'!O302</f>
        <v>OK</v>
      </c>
      <c r="Q109" s="2097" t="str">
        <f>'C33 - Atypicals 2014'!P302</f>
        <v>OK</v>
      </c>
      <c r="R109" s="2097" t="str">
        <f>'C33 - Atypicals 2014'!Q302</f>
        <v>OK</v>
      </c>
      <c r="S109" s="2097" t="str">
        <f>'C33 - Atypicals 2014'!R302</f>
        <v>OK</v>
      </c>
      <c r="T109" s="2097" t="str">
        <f>'C33 - Atypicals 2014'!S302</f>
        <v>OK</v>
      </c>
      <c r="U109" s="2097" t="str">
        <f>'C33 - Atypicals 2014'!T302</f>
        <v>OK</v>
      </c>
      <c r="V109" s="2097" t="str">
        <f>'C33 - Atypicals 2014'!U302</f>
        <v>OK</v>
      </c>
      <c r="W109" s="2097" t="str">
        <f>'C33 - Atypicals 2014'!V302</f>
        <v>OK</v>
      </c>
      <c r="X109" s="2097" t="str">
        <f>'C33 - Atypicals 2014'!W302</f>
        <v>OK</v>
      </c>
      <c r="Y109" s="2097" t="str">
        <f>'C33 - Atypicals 2014'!X302</f>
        <v>OK</v>
      </c>
      <c r="Z109" s="2097" t="str">
        <f>'C33 - Atypicals 2014'!Y302</f>
        <v>OK</v>
      </c>
      <c r="AA109" s="2097" t="str">
        <f>'C33 - Atypicals 2014'!Z302</f>
        <v>OK</v>
      </c>
      <c r="AB109" s="2097" t="str">
        <f>'C33 - Atypicals 2014'!AA302</f>
        <v>OK</v>
      </c>
      <c r="AC109" s="2097" t="str">
        <f>'C33 - Atypicals 2014'!AB302</f>
        <v>OK</v>
      </c>
      <c r="AD109" s="2097" t="str">
        <f>'C33 - Atypicals 2014'!AC302</f>
        <v>OK</v>
      </c>
      <c r="AE109" s="2097" t="str">
        <f>'C33 - Atypicals 2014'!AD302</f>
        <v>OK</v>
      </c>
      <c r="AF109" s="2097" t="str">
        <f>'C33 - Atypicals 2014'!AE302</f>
        <v>OK</v>
      </c>
      <c r="AG109" s="2097" t="str">
        <f>'C33 - Atypicals 2014'!AF302</f>
        <v>OK</v>
      </c>
      <c r="AH109" s="2097" t="str">
        <f>'C33 - Atypicals 2014'!AG302</f>
        <v>OK</v>
      </c>
      <c r="AI109" s="2097" t="str">
        <f>'C33 - Atypicals 2014'!AH302</f>
        <v>OK</v>
      </c>
      <c r="AJ109" s="2097" t="str">
        <f>'C33 - Atypicals 2014'!AI302</f>
        <v>OK</v>
      </c>
      <c r="AK109" s="2097" t="str">
        <f>'C33 - Atypicals 2014'!AJ302</f>
        <v>OK</v>
      </c>
      <c r="AL109" s="2097" t="str">
        <f>'C33 - Atypicals 2014'!AK302</f>
        <v>OK</v>
      </c>
      <c r="AM109" s="2097" t="str">
        <f>'C33 - Atypicals 2014'!AL302</f>
        <v>OK</v>
      </c>
      <c r="AN109" s="2097" t="str">
        <f>'C33 - Atypicals 2014'!AM302</f>
        <v>OK</v>
      </c>
      <c r="AO109" s="2097" t="str">
        <f>'C33 - Atypicals 2014'!AN302</f>
        <v>OK</v>
      </c>
      <c r="AP109" s="2097" t="str">
        <f>'C33 - Atypicals 2014'!AO302</f>
        <v>OK</v>
      </c>
      <c r="AQ109" s="2097" t="str">
        <f>'C33 - Atypicals 2014'!AP302</f>
        <v>OK</v>
      </c>
      <c r="AR109" s="2097" t="str">
        <f>'C33 - Atypicals 2014'!AQ302</f>
        <v>OK</v>
      </c>
      <c r="AS109" s="2097" t="str">
        <f>'C33 - Atypicals 2014'!AR302</f>
        <v>OK</v>
      </c>
      <c r="AT109" s="2097" t="str">
        <f>'C33 - Atypicals 2014'!AS302</f>
        <v>OK</v>
      </c>
      <c r="AU109" s="2097" t="str">
        <f>'C33 - Atypicals 2014'!AT302</f>
        <v>OK</v>
      </c>
      <c r="AV109" s="2097" t="str">
        <f>'C33 - Atypicals 2014'!AU302</f>
        <v>OK</v>
      </c>
      <c r="AW109" s="2097" t="str">
        <f>'C33 - Atypicals 2014'!AV302</f>
        <v>OK</v>
      </c>
      <c r="AX109" s="2097" t="str">
        <f>'C33 - Atypicals 2014'!AW302</f>
        <v>OK</v>
      </c>
      <c r="AY109" s="2097" t="str">
        <f>'C33 - Atypicals 2014'!AX302</f>
        <v>OK</v>
      </c>
      <c r="AZ109" s="2097" t="str">
        <f>'C33 - Atypicals 2014'!AY302</f>
        <v>OK</v>
      </c>
      <c r="BA109" s="2097" t="str">
        <f>'C33 - Atypicals 2014'!AZ302</f>
        <v>OK</v>
      </c>
      <c r="BB109" s="2097" t="str">
        <f>'C33 - Atypicals 2014'!BA302</f>
        <v>OK</v>
      </c>
      <c r="BC109" s="2097" t="str">
        <f>'C33 - Atypicals 2014'!BB302</f>
        <v>OK</v>
      </c>
      <c r="BD109" s="2097" t="str">
        <f>'C33 - Atypicals 2014'!BC302</f>
        <v>OK</v>
      </c>
      <c r="BF109" s="243"/>
      <c r="BG109" s="243"/>
      <c r="BH109" s="243"/>
      <c r="BI109" s="243"/>
      <c r="BJ109" s="243"/>
      <c r="BK109" s="243"/>
      <c r="BL109" s="243"/>
      <c r="BM109" s="243"/>
      <c r="BN109" s="243"/>
      <c r="BO109" s="243"/>
      <c r="BP109" s="243"/>
      <c r="BQ109" s="243"/>
      <c r="BR109" s="243"/>
      <c r="BS109" s="243"/>
      <c r="BT109" s="243"/>
      <c r="BU109" s="243"/>
      <c r="BV109" s="243"/>
      <c r="BW109" s="243"/>
      <c r="BX109" s="243"/>
    </row>
    <row r="110" spans="1:76" s="1280" customFormat="1" ht="14.25" customHeight="1">
      <c r="A110" s="1317" t="s">
        <v>1637</v>
      </c>
      <c r="B110" s="1317"/>
      <c r="C110" s="2097" t="str">
        <f>'C33 - Atypicals 2014'!B339</f>
        <v>OK</v>
      </c>
      <c r="D110" s="2097" t="str">
        <f>'C33 - Atypicals 2014'!C339</f>
        <v>OK</v>
      </c>
      <c r="E110" s="2097" t="str">
        <f>'C33 - Atypicals 2014'!D339</f>
        <v>OK</v>
      </c>
      <c r="F110" s="2097" t="str">
        <f>'C33 - Atypicals 2014'!E339</f>
        <v>OK</v>
      </c>
      <c r="G110" s="2097" t="str">
        <f>'C33 - Atypicals 2014'!F339</f>
        <v>OK</v>
      </c>
      <c r="H110" s="2097" t="str">
        <f>'C33 - Atypicals 2014'!G339</f>
        <v>OK</v>
      </c>
      <c r="I110" s="2097" t="str">
        <f>'C33 - Atypicals 2014'!H339</f>
        <v>OK</v>
      </c>
      <c r="J110" s="2097" t="str">
        <f>'C33 - Atypicals 2014'!I339</f>
        <v>OK</v>
      </c>
      <c r="K110" s="2097" t="str">
        <f>'C33 - Atypicals 2014'!J339</f>
        <v>OK</v>
      </c>
      <c r="L110" s="2097" t="str">
        <f>'C33 - Atypicals 2014'!K339</f>
        <v>OK</v>
      </c>
      <c r="M110" s="2097" t="str">
        <f>'C33 - Atypicals 2014'!L339</f>
        <v>OK</v>
      </c>
      <c r="N110" s="2097" t="str">
        <f>'C33 - Atypicals 2014'!M339</f>
        <v>OK</v>
      </c>
      <c r="O110" s="2097" t="str">
        <f>'C33 - Atypicals 2014'!N339</f>
        <v>OK</v>
      </c>
      <c r="P110" s="2097" t="str">
        <f>'C33 - Atypicals 2014'!O339</f>
        <v>OK</v>
      </c>
      <c r="Q110" s="2097" t="str">
        <f>'C33 - Atypicals 2014'!P339</f>
        <v>OK</v>
      </c>
      <c r="R110" s="2097" t="str">
        <f>'C33 - Atypicals 2014'!Q339</f>
        <v>OK</v>
      </c>
      <c r="S110" s="2097" t="str">
        <f>'C33 - Atypicals 2014'!R339</f>
        <v>OK</v>
      </c>
      <c r="T110" s="2097" t="str">
        <f>'C33 - Atypicals 2014'!S339</f>
        <v>OK</v>
      </c>
      <c r="U110" s="2097" t="str">
        <f>'C33 - Atypicals 2014'!T339</f>
        <v>OK</v>
      </c>
      <c r="V110" s="2097" t="str">
        <f>'C33 - Atypicals 2014'!U339</f>
        <v>OK</v>
      </c>
      <c r="W110" s="2097" t="str">
        <f>'C33 - Atypicals 2014'!V339</f>
        <v>OK</v>
      </c>
      <c r="X110" s="2097" t="str">
        <f>'C33 - Atypicals 2014'!W339</f>
        <v>OK</v>
      </c>
      <c r="Y110" s="2097" t="str">
        <f>'C33 - Atypicals 2014'!X339</f>
        <v>OK</v>
      </c>
      <c r="Z110" s="2097" t="str">
        <f>'C33 - Atypicals 2014'!Y339</f>
        <v>OK</v>
      </c>
      <c r="AA110" s="2097" t="str">
        <f>'C33 - Atypicals 2014'!Z339</f>
        <v>OK</v>
      </c>
      <c r="AB110" s="2097" t="str">
        <f>'C33 - Atypicals 2014'!AA339</f>
        <v>OK</v>
      </c>
      <c r="AC110" s="2097" t="str">
        <f>'C33 - Atypicals 2014'!AB339</f>
        <v>OK</v>
      </c>
      <c r="AD110" s="2097" t="str">
        <f>'C33 - Atypicals 2014'!AC339</f>
        <v>OK</v>
      </c>
      <c r="AE110" s="2097" t="str">
        <f>'C33 - Atypicals 2014'!AD339</f>
        <v>OK</v>
      </c>
      <c r="AF110" s="2097" t="str">
        <f>'C33 - Atypicals 2014'!AE339</f>
        <v>OK</v>
      </c>
      <c r="AG110" s="2097" t="str">
        <f>'C33 - Atypicals 2014'!AF339</f>
        <v>OK</v>
      </c>
      <c r="AH110" s="2097" t="str">
        <f>'C33 - Atypicals 2014'!AG339</f>
        <v>OK</v>
      </c>
      <c r="AI110" s="2097" t="str">
        <f>'C33 - Atypicals 2014'!AH339</f>
        <v>OK</v>
      </c>
      <c r="AJ110" s="2097" t="str">
        <f>'C33 - Atypicals 2014'!AI339</f>
        <v>OK</v>
      </c>
      <c r="AK110" s="2097" t="str">
        <f>'C33 - Atypicals 2014'!AJ339</f>
        <v>OK</v>
      </c>
      <c r="AL110" s="2097" t="str">
        <f>'C33 - Atypicals 2014'!AK339</f>
        <v>OK</v>
      </c>
      <c r="AM110" s="2097" t="str">
        <f>'C33 - Atypicals 2014'!AL339</f>
        <v>OK</v>
      </c>
      <c r="AN110" s="2097" t="str">
        <f>'C33 - Atypicals 2014'!AM339</f>
        <v>OK</v>
      </c>
      <c r="AO110" s="2097" t="str">
        <f>'C33 - Atypicals 2014'!AN339</f>
        <v>OK</v>
      </c>
      <c r="AP110" s="2097" t="str">
        <f>'C33 - Atypicals 2014'!AO339</f>
        <v>OK</v>
      </c>
      <c r="AQ110" s="2097" t="str">
        <f>'C33 - Atypicals 2014'!AP339</f>
        <v>OK</v>
      </c>
      <c r="AR110" s="2097" t="str">
        <f>'C33 - Atypicals 2014'!AQ339</f>
        <v>OK</v>
      </c>
      <c r="AS110" s="2097" t="str">
        <f>'C33 - Atypicals 2014'!AR339</f>
        <v>OK</v>
      </c>
      <c r="AT110" s="2097" t="str">
        <f>'C33 - Atypicals 2014'!AS339</f>
        <v>OK</v>
      </c>
      <c r="AU110" s="2097" t="str">
        <f>'C33 - Atypicals 2014'!AT339</f>
        <v>OK</v>
      </c>
      <c r="AV110" s="2097" t="str">
        <f>'C33 - Atypicals 2014'!AU339</f>
        <v>OK</v>
      </c>
      <c r="AW110" s="2097" t="str">
        <f>'C33 - Atypicals 2014'!AV339</f>
        <v>OK</v>
      </c>
      <c r="AX110" s="2097" t="str">
        <f>'C33 - Atypicals 2014'!AW339</f>
        <v>OK</v>
      </c>
      <c r="AY110" s="2097" t="str">
        <f>'C33 - Atypicals 2014'!AX339</f>
        <v>OK</v>
      </c>
      <c r="AZ110" s="2097" t="str">
        <f>'C33 - Atypicals 2014'!AY339</f>
        <v>OK</v>
      </c>
      <c r="BA110" s="2097" t="str">
        <f>'C33 - Atypicals 2014'!AZ339</f>
        <v>OK</v>
      </c>
      <c r="BB110" s="2097" t="str">
        <f>'C33 - Atypicals 2014'!BA339</f>
        <v>OK</v>
      </c>
      <c r="BC110" s="2097" t="str">
        <f>'C33 - Atypicals 2014'!BB339</f>
        <v>OK</v>
      </c>
      <c r="BD110" s="2097" t="str">
        <f>'C33 - Atypicals 2014'!BC339</f>
        <v>OK</v>
      </c>
      <c r="BF110" s="243"/>
      <c r="BG110" s="243"/>
      <c r="BH110" s="243"/>
      <c r="BI110" s="243"/>
      <c r="BJ110" s="243"/>
      <c r="BK110" s="243"/>
      <c r="BL110" s="243"/>
      <c r="BM110" s="243"/>
      <c r="BN110" s="243"/>
      <c r="BO110" s="243"/>
      <c r="BP110" s="243"/>
      <c r="BQ110" s="243"/>
      <c r="BR110" s="243"/>
      <c r="BS110" s="243"/>
      <c r="BT110" s="243"/>
      <c r="BU110" s="243"/>
      <c r="BV110" s="243"/>
      <c r="BW110" s="243"/>
      <c r="BX110" s="243"/>
    </row>
    <row r="111" spans="1:76" s="1280" customFormat="1" ht="14.25" customHeight="1">
      <c r="A111" s="1317" t="s">
        <v>1637</v>
      </c>
      <c r="B111" s="1317"/>
      <c r="C111" s="2097" t="str">
        <f>'C33 - Atypicals 2014'!B358</f>
        <v>OK</v>
      </c>
      <c r="D111" s="2097" t="str">
        <f>'C33 - Atypicals 2014'!C358</f>
        <v>OK</v>
      </c>
      <c r="E111" s="2097" t="str">
        <f>'C33 - Atypicals 2014'!D358</f>
        <v>OK</v>
      </c>
      <c r="F111" s="2097" t="str">
        <f>'C33 - Atypicals 2014'!E358</f>
        <v>OK</v>
      </c>
      <c r="G111" s="2097" t="str">
        <f>'C33 - Atypicals 2014'!F358</f>
        <v>OK</v>
      </c>
      <c r="H111" s="2097" t="str">
        <f>'C33 - Atypicals 2014'!G358</f>
        <v>OK</v>
      </c>
      <c r="I111" s="2097" t="str">
        <f>'C33 - Atypicals 2014'!H358</f>
        <v>OK</v>
      </c>
      <c r="J111" s="2097" t="str">
        <f>'C33 - Atypicals 2014'!I358</f>
        <v>OK</v>
      </c>
      <c r="K111" s="2097" t="str">
        <f>'C33 - Atypicals 2014'!J358</f>
        <v>OK</v>
      </c>
      <c r="L111" s="2097" t="str">
        <f>'C33 - Atypicals 2014'!K358</f>
        <v>OK</v>
      </c>
      <c r="M111" s="2097" t="str">
        <f>'C33 - Atypicals 2014'!L358</f>
        <v>OK</v>
      </c>
      <c r="N111" s="2097" t="str">
        <f>'C33 - Atypicals 2014'!M358</f>
        <v>OK</v>
      </c>
      <c r="O111" s="2097" t="str">
        <f>'C33 - Atypicals 2014'!N358</f>
        <v>OK</v>
      </c>
      <c r="P111" s="2097" t="str">
        <f>'C33 - Atypicals 2014'!O358</f>
        <v>OK</v>
      </c>
      <c r="Q111" s="2097" t="str">
        <f>'C33 - Atypicals 2014'!P358</f>
        <v>OK</v>
      </c>
      <c r="R111" s="2097" t="str">
        <f>'C33 - Atypicals 2014'!Q358</f>
        <v>OK</v>
      </c>
      <c r="S111" s="2097" t="str">
        <f>'C33 - Atypicals 2014'!R358</f>
        <v>OK</v>
      </c>
      <c r="T111" s="2097" t="str">
        <f>'C33 - Atypicals 2014'!S358</f>
        <v>OK</v>
      </c>
      <c r="U111" s="2097" t="str">
        <f>'C33 - Atypicals 2014'!T358</f>
        <v>OK</v>
      </c>
      <c r="V111" s="2097" t="str">
        <f>'C33 - Atypicals 2014'!U358</f>
        <v>OK</v>
      </c>
      <c r="W111" s="2097" t="str">
        <f>'C33 - Atypicals 2014'!V358</f>
        <v>OK</v>
      </c>
      <c r="X111" s="2097" t="str">
        <f>'C33 - Atypicals 2014'!W358</f>
        <v>OK</v>
      </c>
      <c r="Y111" s="2097" t="str">
        <f>'C33 - Atypicals 2014'!X358</f>
        <v>OK</v>
      </c>
      <c r="Z111" s="2097" t="str">
        <f>'C33 - Atypicals 2014'!Y358</f>
        <v>OK</v>
      </c>
      <c r="AA111" s="2097" t="str">
        <f>'C33 - Atypicals 2014'!Z358</f>
        <v>OK</v>
      </c>
      <c r="AB111" s="2097" t="str">
        <f>'C33 - Atypicals 2014'!AA358</f>
        <v>OK</v>
      </c>
      <c r="AC111" s="2097" t="str">
        <f>'C33 - Atypicals 2014'!AB358</f>
        <v>OK</v>
      </c>
      <c r="AD111" s="2097" t="str">
        <f>'C33 - Atypicals 2014'!AC358</f>
        <v>OK</v>
      </c>
      <c r="AE111" s="2097" t="str">
        <f>'C33 - Atypicals 2014'!AD358</f>
        <v>OK</v>
      </c>
      <c r="AF111" s="2097" t="str">
        <f>'C33 - Atypicals 2014'!AE358</f>
        <v>OK</v>
      </c>
      <c r="AG111" s="2097" t="str">
        <f>'C33 - Atypicals 2014'!AF358</f>
        <v>OK</v>
      </c>
      <c r="AH111" s="2097" t="str">
        <f>'C33 - Atypicals 2014'!AG358</f>
        <v>OK</v>
      </c>
      <c r="AI111" s="2097" t="str">
        <f>'C33 - Atypicals 2014'!AH358</f>
        <v>OK</v>
      </c>
      <c r="AJ111" s="2097" t="str">
        <f>'C33 - Atypicals 2014'!AI358</f>
        <v>OK</v>
      </c>
      <c r="AK111" s="2097" t="str">
        <f>'C33 - Atypicals 2014'!AJ358</f>
        <v>OK</v>
      </c>
      <c r="AL111" s="2097" t="str">
        <f>'C33 - Atypicals 2014'!AK358</f>
        <v>OK</v>
      </c>
      <c r="AM111" s="2097" t="str">
        <f>'C33 - Atypicals 2014'!AL358</f>
        <v>OK</v>
      </c>
      <c r="AN111" s="2097" t="str">
        <f>'C33 - Atypicals 2014'!AM358</f>
        <v>OK</v>
      </c>
      <c r="AO111" s="2097" t="str">
        <f>'C33 - Atypicals 2014'!AN358</f>
        <v>OK</v>
      </c>
      <c r="AP111" s="2097" t="str">
        <f>'C33 - Atypicals 2014'!AO358</f>
        <v>OK</v>
      </c>
      <c r="AQ111" s="2097" t="str">
        <f>'C33 - Atypicals 2014'!AP358</f>
        <v>OK</v>
      </c>
      <c r="AR111" s="2097" t="str">
        <f>'C33 - Atypicals 2014'!AQ358</f>
        <v>OK</v>
      </c>
      <c r="AS111" s="2097" t="str">
        <f>'C33 - Atypicals 2014'!AR358</f>
        <v>OK</v>
      </c>
      <c r="AT111" s="2097" t="str">
        <f>'C33 - Atypicals 2014'!AS358</f>
        <v>OK</v>
      </c>
      <c r="AU111" s="2097" t="str">
        <f>'C33 - Atypicals 2014'!AT358</f>
        <v>OK</v>
      </c>
      <c r="AV111" s="2097" t="str">
        <f>'C33 - Atypicals 2014'!AU358</f>
        <v>OK</v>
      </c>
      <c r="AW111" s="2097" t="str">
        <f>'C33 - Atypicals 2014'!AV358</f>
        <v>OK</v>
      </c>
      <c r="AX111" s="2097" t="str">
        <f>'C33 - Atypicals 2014'!AW358</f>
        <v>OK</v>
      </c>
      <c r="AY111" s="2097" t="str">
        <f>'C33 - Atypicals 2014'!AX358</f>
        <v>OK</v>
      </c>
      <c r="AZ111" s="2097" t="str">
        <f>'C33 - Atypicals 2014'!AY358</f>
        <v>OK</v>
      </c>
      <c r="BA111" s="2097" t="str">
        <f>'C33 - Atypicals 2014'!AZ358</f>
        <v>OK</v>
      </c>
      <c r="BB111" s="2097" t="str">
        <f>'C33 - Atypicals 2014'!BA358</f>
        <v>OK</v>
      </c>
      <c r="BC111" s="2097" t="str">
        <f>'C33 - Atypicals 2014'!BB358</f>
        <v>OK</v>
      </c>
      <c r="BD111" s="2097" t="str">
        <f>'C33 - Atypicals 2014'!BC358</f>
        <v>OK</v>
      </c>
      <c r="BF111" s="243"/>
      <c r="BG111" s="243"/>
      <c r="BH111" s="243"/>
      <c r="BI111" s="243"/>
      <c r="BJ111" s="243"/>
      <c r="BK111" s="243"/>
      <c r="BL111" s="243"/>
      <c r="BM111" s="243"/>
      <c r="BN111" s="243"/>
      <c r="BO111" s="243"/>
      <c r="BP111" s="243"/>
      <c r="BQ111" s="243"/>
      <c r="BR111" s="243"/>
      <c r="BS111" s="243"/>
      <c r="BT111" s="243"/>
      <c r="BU111" s="243"/>
      <c r="BV111" s="243"/>
      <c r="BW111" s="243"/>
      <c r="BX111" s="243"/>
    </row>
    <row r="112" spans="1:76" s="1280" customFormat="1" ht="14.25" customHeight="1">
      <c r="A112" s="1317" t="s">
        <v>1638</v>
      </c>
      <c r="B112" s="1317"/>
      <c r="C112" s="2097" t="str">
        <f>'C33 - Atypicals 2015'!B67</f>
        <v>OK</v>
      </c>
      <c r="D112" s="2097" t="str">
        <f>'C33 - Atypicals 2015'!C67</f>
        <v>OK</v>
      </c>
      <c r="E112" s="2097" t="str">
        <f>'C33 - Atypicals 2015'!D67</f>
        <v>OK</v>
      </c>
      <c r="F112" s="2097" t="str">
        <f>'C33 - Atypicals 2015'!E67</f>
        <v>OK</v>
      </c>
      <c r="G112" s="2097" t="str">
        <f>'C33 - Atypicals 2015'!F67</f>
        <v>OK</v>
      </c>
      <c r="H112" s="2097" t="str">
        <f>'C33 - Atypicals 2015'!G67</f>
        <v>OK</v>
      </c>
      <c r="I112" s="2097" t="str">
        <f>'C33 - Atypicals 2015'!H67</f>
        <v>OK</v>
      </c>
      <c r="J112" s="2097" t="str">
        <f>'C33 - Atypicals 2015'!I67</f>
        <v>OK</v>
      </c>
      <c r="K112" s="2097" t="str">
        <f>'C33 - Atypicals 2015'!J67</f>
        <v>OK</v>
      </c>
      <c r="L112" s="2097" t="str">
        <f>'C33 - Atypicals 2015'!K67</f>
        <v>OK</v>
      </c>
      <c r="M112" s="2097" t="str">
        <f>'C33 - Atypicals 2015'!L67</f>
        <v>OK</v>
      </c>
      <c r="N112" s="2097" t="str">
        <f>'C33 - Atypicals 2015'!M67</f>
        <v>OK</v>
      </c>
      <c r="O112" s="2097" t="str">
        <f>'C33 - Atypicals 2015'!N67</f>
        <v>OK</v>
      </c>
      <c r="P112" s="2097" t="str">
        <f>'C33 - Atypicals 2015'!O67</f>
        <v>OK</v>
      </c>
      <c r="Q112" s="2097" t="str">
        <f>'C33 - Atypicals 2015'!P67</f>
        <v>OK</v>
      </c>
      <c r="R112" s="2097" t="str">
        <f>'C33 - Atypicals 2015'!Q67</f>
        <v>OK</v>
      </c>
      <c r="S112" s="2097" t="str">
        <f>'C33 - Atypicals 2015'!R67</f>
        <v>OK</v>
      </c>
      <c r="T112" s="2097">
        <f>'C33 - Atypicals 2015'!S67</f>
        <v>0</v>
      </c>
      <c r="U112" s="2097" t="str">
        <f>'C33 - Atypicals 2015'!T67</f>
        <v>OK</v>
      </c>
      <c r="V112" s="2097" t="str">
        <f>'C33 - Atypicals 2015'!U67</f>
        <v>OK</v>
      </c>
      <c r="W112" s="2097" t="str">
        <f>'C33 - Atypicals 2015'!V67</f>
        <v>OK</v>
      </c>
      <c r="X112" s="2097" t="str">
        <f>'C33 - Atypicals 2015'!W67</f>
        <v>OK</v>
      </c>
      <c r="Y112" s="2097" t="str">
        <f>'C33 - Atypicals 2015'!X67</f>
        <v>OK</v>
      </c>
      <c r="Z112" s="2097" t="str">
        <f>'C33 - Atypicals 2015'!Y67</f>
        <v>OK</v>
      </c>
      <c r="AA112" s="2097" t="str">
        <f>'C33 - Atypicals 2015'!Z67</f>
        <v>OK</v>
      </c>
      <c r="AB112" s="2097" t="str">
        <f>'C33 - Atypicals 2015'!AA67</f>
        <v>OK</v>
      </c>
      <c r="AC112" s="2097" t="str">
        <f>'C33 - Atypicals 2015'!AB67</f>
        <v>OK</v>
      </c>
      <c r="AD112" s="2097" t="str">
        <f>'C33 - Atypicals 2015'!AC67</f>
        <v>OK</v>
      </c>
      <c r="AE112" s="2097" t="str">
        <f>'C33 - Atypicals 2015'!AD67</f>
        <v>OK</v>
      </c>
      <c r="AF112" s="2097" t="str">
        <f>'C33 - Atypicals 2015'!AE67</f>
        <v>OK</v>
      </c>
      <c r="AG112" s="2097" t="str">
        <f>'C33 - Atypicals 2015'!AF67</f>
        <v>OK</v>
      </c>
      <c r="AH112" s="2097" t="str">
        <f>'C33 - Atypicals 2015'!AG67</f>
        <v>OK</v>
      </c>
      <c r="AI112" s="2097" t="str">
        <f>'C33 - Atypicals 2015'!AH67</f>
        <v>OK</v>
      </c>
      <c r="AJ112" s="2097" t="str">
        <f>'C33 - Atypicals 2015'!AI67</f>
        <v>OK</v>
      </c>
      <c r="AK112" s="2097" t="str">
        <f>'C33 - Atypicals 2015'!AJ67</f>
        <v>OK</v>
      </c>
      <c r="AL112" s="2097" t="str">
        <f>'C33 - Atypicals 2015'!AK67</f>
        <v>OK</v>
      </c>
      <c r="AM112" s="2097" t="str">
        <f>'C33 - Atypicals 2015'!AL67</f>
        <v>OK</v>
      </c>
      <c r="AN112" s="2097" t="str">
        <f>'C33 - Atypicals 2015'!AM67</f>
        <v>OK</v>
      </c>
      <c r="AO112" s="2097" t="str">
        <f>'C33 - Atypicals 2015'!AN67</f>
        <v>OK</v>
      </c>
      <c r="AP112" s="2097" t="str">
        <f>'C33 - Atypicals 2015'!AO67</f>
        <v>OK</v>
      </c>
      <c r="AQ112" s="2097" t="str">
        <f>'C33 - Atypicals 2015'!AP67</f>
        <v>OK</v>
      </c>
      <c r="AR112" s="2097" t="str">
        <f>'C33 - Atypicals 2015'!AQ67</f>
        <v>OK</v>
      </c>
      <c r="AS112" s="2097" t="str">
        <f>'C33 - Atypicals 2015'!AR67</f>
        <v>OK</v>
      </c>
      <c r="AT112" s="2097" t="str">
        <f>'C33 - Atypicals 2015'!AS67</f>
        <v>OK</v>
      </c>
      <c r="AU112" s="2097" t="str">
        <f>'C33 - Atypicals 2015'!AT67</f>
        <v>OK</v>
      </c>
      <c r="AV112" s="2097" t="str">
        <f>'C33 - Atypicals 2015'!AU67</f>
        <v>OK</v>
      </c>
      <c r="AW112" s="2097" t="str">
        <f>'C33 - Atypicals 2015'!AV67</f>
        <v>OK</v>
      </c>
      <c r="AX112" s="2097" t="str">
        <f>'C33 - Atypicals 2015'!AW67</f>
        <v>OK</v>
      </c>
      <c r="AY112" s="2097" t="str">
        <f>'C33 - Atypicals 2015'!AX67</f>
        <v>OK</v>
      </c>
      <c r="AZ112" s="2097" t="str">
        <f>'C33 - Atypicals 2015'!AY67</f>
        <v>OK</v>
      </c>
      <c r="BA112" s="2097" t="str">
        <f>'C33 - Atypicals 2015'!AZ67</f>
        <v>OK</v>
      </c>
      <c r="BB112" s="2097" t="str">
        <f>'C33 - Atypicals 2015'!BA67</f>
        <v>OK</v>
      </c>
      <c r="BC112" s="2097" t="str">
        <f>'C33 - Atypicals 2015'!BB67</f>
        <v>OK</v>
      </c>
      <c r="BD112" s="2097" t="str">
        <f>'C33 - Atypicals 2015'!BC67</f>
        <v>OK</v>
      </c>
      <c r="BF112" s="243"/>
      <c r="BG112" s="243"/>
      <c r="BH112" s="243"/>
      <c r="BI112" s="243"/>
      <c r="BJ112" s="243"/>
      <c r="BK112" s="243"/>
      <c r="BL112" s="243"/>
      <c r="BM112" s="243"/>
      <c r="BN112" s="243"/>
      <c r="BO112" s="243"/>
      <c r="BP112" s="243"/>
      <c r="BQ112" s="243"/>
      <c r="BR112" s="243"/>
      <c r="BS112" s="243"/>
      <c r="BT112" s="243"/>
      <c r="BU112" s="243"/>
      <c r="BV112" s="243"/>
      <c r="BW112" s="243"/>
      <c r="BX112" s="243"/>
    </row>
    <row r="113" spans="1:76" s="1280" customFormat="1" ht="14.25" customHeight="1">
      <c r="A113" s="1317" t="s">
        <v>1638</v>
      </c>
      <c r="B113" s="1317"/>
      <c r="C113" s="2097" t="str">
        <f>'C33 - Atypicals 2015'!B125</f>
        <v>OK</v>
      </c>
      <c r="D113" s="2097" t="str">
        <f>'C33 - Atypicals 2015'!C125</f>
        <v>OK</v>
      </c>
      <c r="E113" s="2097" t="str">
        <f>'C33 - Atypicals 2015'!D125</f>
        <v>OK</v>
      </c>
      <c r="F113" s="2097" t="str">
        <f>'C33 - Atypicals 2015'!E125</f>
        <v>OK</v>
      </c>
      <c r="G113" s="2097" t="str">
        <f>'C33 - Atypicals 2015'!F125</f>
        <v>OK</v>
      </c>
      <c r="H113" s="2097" t="str">
        <f>'C33 - Atypicals 2015'!G125</f>
        <v>OK</v>
      </c>
      <c r="I113" s="2097" t="str">
        <f>'C33 - Atypicals 2015'!H125</f>
        <v>OK</v>
      </c>
      <c r="J113" s="2097" t="str">
        <f>'C33 - Atypicals 2015'!I125</f>
        <v>OK</v>
      </c>
      <c r="K113" s="2097" t="str">
        <f>'C33 - Atypicals 2015'!J125</f>
        <v>OK</v>
      </c>
      <c r="L113" s="2097" t="str">
        <f>'C33 - Atypicals 2015'!K125</f>
        <v>OK</v>
      </c>
      <c r="M113" s="2097" t="str">
        <f>'C33 - Atypicals 2015'!L125</f>
        <v>OK</v>
      </c>
      <c r="N113" s="2097" t="str">
        <f>'C33 - Atypicals 2015'!M125</f>
        <v>OK</v>
      </c>
      <c r="O113" s="2097" t="str">
        <f>'C33 - Atypicals 2015'!N125</f>
        <v>OK</v>
      </c>
      <c r="P113" s="2097" t="str">
        <f>'C33 - Atypicals 2015'!O125</f>
        <v>OK</v>
      </c>
      <c r="Q113" s="2097" t="str">
        <f>'C33 - Atypicals 2015'!P125</f>
        <v>OK</v>
      </c>
      <c r="R113" s="2097" t="str">
        <f>'C33 - Atypicals 2015'!Q125</f>
        <v>OK</v>
      </c>
      <c r="S113" s="2097" t="str">
        <f>'C33 - Atypicals 2015'!R125</f>
        <v>OK</v>
      </c>
      <c r="T113" s="2097" t="str">
        <f>'C33 - Atypicals 2015'!S125</f>
        <v>OK</v>
      </c>
      <c r="U113" s="2097" t="str">
        <f>'C33 - Atypicals 2015'!T125</f>
        <v>OK</v>
      </c>
      <c r="V113" s="2097" t="str">
        <f>'C33 - Atypicals 2015'!U125</f>
        <v>OK</v>
      </c>
      <c r="W113" s="2097" t="str">
        <f>'C33 - Atypicals 2015'!V125</f>
        <v>OK</v>
      </c>
      <c r="X113" s="2097" t="str">
        <f>'C33 - Atypicals 2015'!W125</f>
        <v>OK</v>
      </c>
      <c r="Y113" s="2097" t="str">
        <f>'C33 - Atypicals 2015'!X125</f>
        <v>OK</v>
      </c>
      <c r="Z113" s="2097" t="str">
        <f>'C33 - Atypicals 2015'!Y125</f>
        <v>OK</v>
      </c>
      <c r="AA113" s="2097" t="str">
        <f>'C33 - Atypicals 2015'!Z125</f>
        <v>OK</v>
      </c>
      <c r="AB113" s="2097" t="str">
        <f>'C33 - Atypicals 2015'!AA125</f>
        <v>OK</v>
      </c>
      <c r="AC113" s="2097" t="str">
        <f>'C33 - Atypicals 2015'!AB125</f>
        <v>OK</v>
      </c>
      <c r="AD113" s="2097" t="str">
        <f>'C33 - Atypicals 2015'!AC125</f>
        <v>OK</v>
      </c>
      <c r="AE113" s="2097" t="str">
        <f>'C33 - Atypicals 2015'!AD125</f>
        <v>OK</v>
      </c>
      <c r="AF113" s="2097" t="str">
        <f>'C33 - Atypicals 2015'!AE125</f>
        <v>OK</v>
      </c>
      <c r="AG113" s="2097" t="str">
        <f>'C33 - Atypicals 2015'!AF125</f>
        <v>OK</v>
      </c>
      <c r="AH113" s="2097" t="str">
        <f>'C33 - Atypicals 2015'!AG125</f>
        <v>OK</v>
      </c>
      <c r="AI113" s="2097" t="str">
        <f>'C33 - Atypicals 2015'!AH125</f>
        <v>OK</v>
      </c>
      <c r="AJ113" s="2097" t="str">
        <f>'C33 - Atypicals 2015'!AI125</f>
        <v>OK</v>
      </c>
      <c r="AK113" s="2097" t="str">
        <f>'C33 - Atypicals 2015'!AJ125</f>
        <v>OK</v>
      </c>
      <c r="AL113" s="2097" t="str">
        <f>'C33 - Atypicals 2015'!AK125</f>
        <v>OK</v>
      </c>
      <c r="AM113" s="2097" t="str">
        <f>'C33 - Atypicals 2015'!AL125</f>
        <v>OK</v>
      </c>
      <c r="AN113" s="2097" t="str">
        <f>'C33 - Atypicals 2015'!AM125</f>
        <v>OK</v>
      </c>
      <c r="AO113" s="2097" t="str">
        <f>'C33 - Atypicals 2015'!AN125</f>
        <v>OK</v>
      </c>
      <c r="AP113" s="2097" t="str">
        <f>'C33 - Atypicals 2015'!AO125</f>
        <v>OK</v>
      </c>
      <c r="AQ113" s="2097" t="str">
        <f>'C33 - Atypicals 2015'!AP125</f>
        <v>OK</v>
      </c>
      <c r="AR113" s="2097" t="str">
        <f>'C33 - Atypicals 2015'!AQ125</f>
        <v>OK</v>
      </c>
      <c r="AS113" s="2097" t="str">
        <f>'C33 - Atypicals 2015'!AR125</f>
        <v>OK</v>
      </c>
      <c r="AT113" s="2097" t="str">
        <f>'C33 - Atypicals 2015'!AS125</f>
        <v>OK</v>
      </c>
      <c r="AU113" s="2097" t="str">
        <f>'C33 - Atypicals 2015'!AT125</f>
        <v>OK</v>
      </c>
      <c r="AV113" s="2097" t="str">
        <f>'C33 - Atypicals 2015'!AU125</f>
        <v>OK</v>
      </c>
      <c r="AW113" s="2097" t="str">
        <f>'C33 - Atypicals 2015'!AV125</f>
        <v>OK</v>
      </c>
      <c r="AX113" s="2097" t="str">
        <f>'C33 - Atypicals 2015'!AW125</f>
        <v>OK</v>
      </c>
      <c r="AY113" s="2097" t="str">
        <f>'C33 - Atypicals 2015'!AX125</f>
        <v>OK</v>
      </c>
      <c r="AZ113" s="2097" t="str">
        <f>'C33 - Atypicals 2015'!AY125</f>
        <v>OK</v>
      </c>
      <c r="BA113" s="2097" t="str">
        <f>'C33 - Atypicals 2015'!AZ125</f>
        <v>OK</v>
      </c>
      <c r="BB113" s="2097" t="str">
        <f>'C33 - Atypicals 2015'!BA125</f>
        <v>OK</v>
      </c>
      <c r="BC113" s="2097" t="str">
        <f>'C33 - Atypicals 2015'!BB125</f>
        <v>OK</v>
      </c>
      <c r="BD113" s="2097" t="str">
        <f>'C33 - Atypicals 2015'!BC125</f>
        <v>OK</v>
      </c>
      <c r="BF113" s="243"/>
      <c r="BG113" s="243"/>
      <c r="BH113" s="243"/>
      <c r="BI113" s="243"/>
      <c r="BJ113" s="243"/>
      <c r="BK113" s="243"/>
      <c r="BL113" s="243"/>
      <c r="BM113" s="243"/>
      <c r="BN113" s="243"/>
      <c r="BO113" s="243"/>
      <c r="BP113" s="243"/>
      <c r="BQ113" s="243"/>
      <c r="BR113" s="243"/>
      <c r="BS113" s="243"/>
      <c r="BT113" s="243"/>
      <c r="BU113" s="243"/>
      <c r="BV113" s="243"/>
      <c r="BW113" s="243"/>
      <c r="BX113" s="243"/>
    </row>
    <row r="114" spans="1:76" s="1280" customFormat="1" ht="14.25" customHeight="1">
      <c r="A114" s="1317" t="s">
        <v>1638</v>
      </c>
      <c r="B114" s="1317"/>
      <c r="C114" s="2097" t="str">
        <f>'C33 - Atypicals 2015'!B191</f>
        <v>OK</v>
      </c>
      <c r="D114" s="2097" t="str">
        <f>'C33 - Atypicals 2015'!C191</f>
        <v>OK</v>
      </c>
      <c r="E114" s="2097" t="str">
        <f>'C33 - Atypicals 2015'!D191</f>
        <v>OK</v>
      </c>
      <c r="F114" s="2097" t="str">
        <f>'C33 - Atypicals 2015'!E191</f>
        <v>OK</v>
      </c>
      <c r="G114" s="2097" t="str">
        <f>'C33 - Atypicals 2015'!F191</f>
        <v>OK</v>
      </c>
      <c r="H114" s="2097" t="str">
        <f>'C33 - Atypicals 2015'!G191</f>
        <v>OK</v>
      </c>
      <c r="I114" s="2097" t="str">
        <f>'C33 - Atypicals 2015'!H191</f>
        <v>OK</v>
      </c>
      <c r="J114" s="2097" t="str">
        <f>'C33 - Atypicals 2015'!I191</f>
        <v>OK</v>
      </c>
      <c r="K114" s="2097" t="str">
        <f>'C33 - Atypicals 2015'!J191</f>
        <v>OK</v>
      </c>
      <c r="L114" s="2097" t="str">
        <f>'C33 - Atypicals 2015'!K191</f>
        <v>OK</v>
      </c>
      <c r="M114" s="2097" t="str">
        <f>'C33 - Atypicals 2015'!L191</f>
        <v>OK</v>
      </c>
      <c r="N114" s="2097" t="str">
        <f>'C33 - Atypicals 2015'!M191</f>
        <v>OK</v>
      </c>
      <c r="O114" s="2097" t="str">
        <f>'C33 - Atypicals 2015'!N191</f>
        <v>OK</v>
      </c>
      <c r="P114" s="2097" t="str">
        <f>'C33 - Atypicals 2015'!O191</f>
        <v>OK</v>
      </c>
      <c r="Q114" s="2097" t="str">
        <f>'C33 - Atypicals 2015'!P191</f>
        <v>OK</v>
      </c>
      <c r="R114" s="2097" t="str">
        <f>'C33 - Atypicals 2015'!Q191</f>
        <v>OK</v>
      </c>
      <c r="S114" s="2097" t="str">
        <f>'C33 - Atypicals 2015'!R191</f>
        <v>OK</v>
      </c>
      <c r="T114" s="2097" t="str">
        <f>'C33 - Atypicals 2015'!S191</f>
        <v>OK</v>
      </c>
      <c r="U114" s="2097" t="str">
        <f>'C33 - Atypicals 2015'!T191</f>
        <v>OK</v>
      </c>
      <c r="V114" s="2097" t="str">
        <f>'C33 - Atypicals 2015'!U191</f>
        <v>OK</v>
      </c>
      <c r="W114" s="2097" t="str">
        <f>'C33 - Atypicals 2015'!V191</f>
        <v>OK</v>
      </c>
      <c r="X114" s="2097" t="str">
        <f>'C33 - Atypicals 2015'!W191</f>
        <v>OK</v>
      </c>
      <c r="Y114" s="2097" t="str">
        <f>'C33 - Atypicals 2015'!X191</f>
        <v>OK</v>
      </c>
      <c r="Z114" s="2097" t="str">
        <f>'C33 - Atypicals 2015'!Y191</f>
        <v>OK</v>
      </c>
      <c r="AA114" s="2097" t="str">
        <f>'C33 - Atypicals 2015'!Z191</f>
        <v>OK</v>
      </c>
      <c r="AB114" s="2097" t="str">
        <f>'C33 - Atypicals 2015'!AA191</f>
        <v>OK</v>
      </c>
      <c r="AC114" s="2097" t="str">
        <f>'C33 - Atypicals 2015'!AB191</f>
        <v>OK</v>
      </c>
      <c r="AD114" s="2097" t="str">
        <f>'C33 - Atypicals 2015'!AC191</f>
        <v>OK</v>
      </c>
      <c r="AE114" s="2097" t="str">
        <f>'C33 - Atypicals 2015'!AD191</f>
        <v>OK</v>
      </c>
      <c r="AF114" s="2097" t="str">
        <f>'C33 - Atypicals 2015'!AE191</f>
        <v>OK</v>
      </c>
      <c r="AG114" s="2097" t="str">
        <f>'C33 - Atypicals 2015'!AF191</f>
        <v>OK</v>
      </c>
      <c r="AH114" s="2097" t="str">
        <f>'C33 - Atypicals 2015'!AG191</f>
        <v>OK</v>
      </c>
      <c r="AI114" s="2097" t="str">
        <f>'C33 - Atypicals 2015'!AH191</f>
        <v>OK</v>
      </c>
      <c r="AJ114" s="2097" t="str">
        <f>'C33 - Atypicals 2015'!AI191</f>
        <v>OK</v>
      </c>
      <c r="AK114" s="2097" t="str">
        <f>'C33 - Atypicals 2015'!AJ191</f>
        <v>OK</v>
      </c>
      <c r="AL114" s="2097" t="str">
        <f>'C33 - Atypicals 2015'!AK191</f>
        <v>OK</v>
      </c>
      <c r="AM114" s="2097" t="str">
        <f>'C33 - Atypicals 2015'!AL191</f>
        <v>OK</v>
      </c>
      <c r="AN114" s="2097" t="str">
        <f>'C33 - Atypicals 2015'!AM191</f>
        <v>OK</v>
      </c>
      <c r="AO114" s="2097" t="str">
        <f>'C33 - Atypicals 2015'!AN191</f>
        <v>OK</v>
      </c>
      <c r="AP114" s="2097" t="str">
        <f>'C33 - Atypicals 2015'!AO191</f>
        <v>OK</v>
      </c>
      <c r="AQ114" s="2097" t="str">
        <f>'C33 - Atypicals 2015'!AP191</f>
        <v>OK</v>
      </c>
      <c r="AR114" s="2097" t="str">
        <f>'C33 - Atypicals 2015'!AQ191</f>
        <v>OK</v>
      </c>
      <c r="AS114" s="2097" t="str">
        <f>'C33 - Atypicals 2015'!AR191</f>
        <v>OK</v>
      </c>
      <c r="AT114" s="2097" t="str">
        <f>'C33 - Atypicals 2015'!AS191</f>
        <v>OK</v>
      </c>
      <c r="AU114" s="2097" t="str">
        <f>'C33 - Atypicals 2015'!AT191</f>
        <v>OK</v>
      </c>
      <c r="AV114" s="2097" t="str">
        <f>'C33 - Atypicals 2015'!AU191</f>
        <v>OK</v>
      </c>
      <c r="AW114" s="2097" t="str">
        <f>'C33 - Atypicals 2015'!AV191</f>
        <v>OK</v>
      </c>
      <c r="AX114" s="2097" t="str">
        <f>'C33 - Atypicals 2015'!AW191</f>
        <v>OK</v>
      </c>
      <c r="AY114" s="2097" t="str">
        <f>'C33 - Atypicals 2015'!AX191</f>
        <v>OK</v>
      </c>
      <c r="AZ114" s="2097" t="str">
        <f>'C33 - Atypicals 2015'!AY191</f>
        <v>OK</v>
      </c>
      <c r="BA114" s="2097" t="str">
        <f>'C33 - Atypicals 2015'!AZ191</f>
        <v>OK</v>
      </c>
      <c r="BB114" s="2097" t="str">
        <f>'C33 - Atypicals 2015'!BA191</f>
        <v>OK</v>
      </c>
      <c r="BC114" s="2097" t="str">
        <f>'C33 - Atypicals 2015'!BB191</f>
        <v>OK</v>
      </c>
      <c r="BD114" s="2097" t="str">
        <f>'C33 - Atypicals 2015'!BC191</f>
        <v>OK</v>
      </c>
      <c r="BF114" s="243"/>
      <c r="BG114" s="243"/>
      <c r="BH114" s="243"/>
      <c r="BI114" s="243"/>
      <c r="BJ114" s="243"/>
      <c r="BK114" s="243"/>
      <c r="BL114" s="243"/>
      <c r="BM114" s="243"/>
      <c r="BN114" s="243"/>
      <c r="BO114" s="243"/>
      <c r="BP114" s="243"/>
      <c r="BQ114" s="243"/>
      <c r="BR114" s="243"/>
      <c r="BS114" s="243"/>
      <c r="BT114" s="243"/>
      <c r="BU114" s="243"/>
      <c r="BV114" s="243"/>
      <c r="BW114" s="243"/>
      <c r="BX114" s="243"/>
    </row>
    <row r="115" spans="1:76" s="1280" customFormat="1" ht="14.25" customHeight="1">
      <c r="A115" s="1317" t="s">
        <v>1638</v>
      </c>
      <c r="B115" s="1317"/>
      <c r="C115" s="2097" t="str">
        <f>'C33 - Atypicals 2015'!B302</f>
        <v>OK</v>
      </c>
      <c r="D115" s="2097" t="str">
        <f>'C33 - Atypicals 2015'!C302</f>
        <v>OK</v>
      </c>
      <c r="E115" s="2097" t="str">
        <f>'C33 - Atypicals 2015'!D302</f>
        <v>OK</v>
      </c>
      <c r="F115" s="2097" t="str">
        <f>'C33 - Atypicals 2015'!E302</f>
        <v>OK</v>
      </c>
      <c r="G115" s="2097" t="str">
        <f>'C33 - Atypicals 2015'!F302</f>
        <v>OK</v>
      </c>
      <c r="H115" s="2097" t="str">
        <f>'C33 - Atypicals 2015'!G302</f>
        <v>OK</v>
      </c>
      <c r="I115" s="2097" t="str">
        <f>'C33 - Atypicals 2015'!H302</f>
        <v>OK</v>
      </c>
      <c r="J115" s="2097" t="str">
        <f>'C33 - Atypicals 2015'!I302</f>
        <v>OK</v>
      </c>
      <c r="K115" s="2097" t="str">
        <f>'C33 - Atypicals 2015'!J302</f>
        <v>OK</v>
      </c>
      <c r="L115" s="2097" t="str">
        <f>'C33 - Atypicals 2015'!K302</f>
        <v>OK</v>
      </c>
      <c r="M115" s="2097" t="str">
        <f>'C33 - Atypicals 2015'!L302</f>
        <v>OK</v>
      </c>
      <c r="N115" s="2097" t="str">
        <f>'C33 - Atypicals 2015'!M302</f>
        <v>OK</v>
      </c>
      <c r="O115" s="2097" t="str">
        <f>'C33 - Atypicals 2015'!N302</f>
        <v>OK</v>
      </c>
      <c r="P115" s="2097" t="str">
        <f>'C33 - Atypicals 2015'!O302</f>
        <v>OK</v>
      </c>
      <c r="Q115" s="2097" t="str">
        <f>'C33 - Atypicals 2015'!P302</f>
        <v>OK</v>
      </c>
      <c r="R115" s="2097" t="str">
        <f>'C33 - Atypicals 2015'!Q302</f>
        <v>OK</v>
      </c>
      <c r="S115" s="2097" t="str">
        <f>'C33 - Atypicals 2015'!R302</f>
        <v>OK</v>
      </c>
      <c r="T115" s="2097" t="str">
        <f>'C33 - Atypicals 2015'!S302</f>
        <v>OK</v>
      </c>
      <c r="U115" s="2097" t="str">
        <f>'C33 - Atypicals 2015'!T302</f>
        <v>OK</v>
      </c>
      <c r="V115" s="2097" t="str">
        <f>'C33 - Atypicals 2015'!U302</f>
        <v>OK</v>
      </c>
      <c r="W115" s="2097" t="str">
        <f>'C33 - Atypicals 2015'!V302</f>
        <v>OK</v>
      </c>
      <c r="X115" s="2097" t="str">
        <f>'C33 - Atypicals 2015'!W302</f>
        <v>OK</v>
      </c>
      <c r="Y115" s="2097" t="str">
        <f>'C33 - Atypicals 2015'!X302</f>
        <v>OK</v>
      </c>
      <c r="Z115" s="2097" t="str">
        <f>'C33 - Atypicals 2015'!Y302</f>
        <v>OK</v>
      </c>
      <c r="AA115" s="2097" t="str">
        <f>'C33 - Atypicals 2015'!Z302</f>
        <v>OK</v>
      </c>
      <c r="AB115" s="2097" t="str">
        <f>'C33 - Atypicals 2015'!AA302</f>
        <v>OK</v>
      </c>
      <c r="AC115" s="2097" t="str">
        <f>'C33 - Atypicals 2015'!AB302</f>
        <v>OK</v>
      </c>
      <c r="AD115" s="2097" t="str">
        <f>'C33 - Atypicals 2015'!AC302</f>
        <v>OK</v>
      </c>
      <c r="AE115" s="2097" t="str">
        <f>'C33 - Atypicals 2015'!AD302</f>
        <v>OK</v>
      </c>
      <c r="AF115" s="2097" t="str">
        <f>'C33 - Atypicals 2015'!AE302</f>
        <v>OK</v>
      </c>
      <c r="AG115" s="2097" t="str">
        <f>'C33 - Atypicals 2015'!AF302</f>
        <v>OK</v>
      </c>
      <c r="AH115" s="2097" t="str">
        <f>'C33 - Atypicals 2015'!AG302</f>
        <v>OK</v>
      </c>
      <c r="AI115" s="2097" t="str">
        <f>'C33 - Atypicals 2015'!AH302</f>
        <v>OK</v>
      </c>
      <c r="AJ115" s="2097" t="str">
        <f>'C33 - Atypicals 2015'!AI302</f>
        <v>OK</v>
      </c>
      <c r="AK115" s="2097" t="str">
        <f>'C33 - Atypicals 2015'!AJ302</f>
        <v>OK</v>
      </c>
      <c r="AL115" s="2097" t="str">
        <f>'C33 - Atypicals 2015'!AK302</f>
        <v>OK</v>
      </c>
      <c r="AM115" s="2097" t="str">
        <f>'C33 - Atypicals 2015'!AL302</f>
        <v>OK</v>
      </c>
      <c r="AN115" s="2097" t="str">
        <f>'C33 - Atypicals 2015'!AM302</f>
        <v>OK</v>
      </c>
      <c r="AO115" s="2097" t="str">
        <f>'C33 - Atypicals 2015'!AN302</f>
        <v>OK</v>
      </c>
      <c r="AP115" s="2097" t="str">
        <f>'C33 - Atypicals 2015'!AO302</f>
        <v>OK</v>
      </c>
      <c r="AQ115" s="2097" t="str">
        <f>'C33 - Atypicals 2015'!AP302</f>
        <v>OK</v>
      </c>
      <c r="AR115" s="2097" t="str">
        <f>'C33 - Atypicals 2015'!AQ302</f>
        <v>OK</v>
      </c>
      <c r="AS115" s="2097" t="str">
        <f>'C33 - Atypicals 2015'!AR302</f>
        <v>OK</v>
      </c>
      <c r="AT115" s="2097" t="str">
        <f>'C33 - Atypicals 2015'!AS302</f>
        <v>OK</v>
      </c>
      <c r="AU115" s="2097" t="str">
        <f>'C33 - Atypicals 2015'!AT302</f>
        <v>OK</v>
      </c>
      <c r="AV115" s="2097" t="str">
        <f>'C33 - Atypicals 2015'!AU302</f>
        <v>OK</v>
      </c>
      <c r="AW115" s="2097" t="str">
        <f>'C33 - Atypicals 2015'!AV302</f>
        <v>OK</v>
      </c>
      <c r="AX115" s="2097" t="str">
        <f>'C33 - Atypicals 2015'!AW302</f>
        <v>OK</v>
      </c>
      <c r="AY115" s="2097" t="str">
        <f>'C33 - Atypicals 2015'!AX302</f>
        <v>OK</v>
      </c>
      <c r="AZ115" s="2097" t="str">
        <f>'C33 - Atypicals 2015'!AY302</f>
        <v>OK</v>
      </c>
      <c r="BA115" s="2097" t="str">
        <f>'C33 - Atypicals 2015'!AZ302</f>
        <v>OK</v>
      </c>
      <c r="BB115" s="2097" t="str">
        <f>'C33 - Atypicals 2015'!BA302</f>
        <v>OK</v>
      </c>
      <c r="BC115" s="2097" t="str">
        <f>'C33 - Atypicals 2015'!BB302</f>
        <v>OK</v>
      </c>
      <c r="BD115" s="2097" t="str">
        <f>'C33 - Atypicals 2015'!BC302</f>
        <v>OK</v>
      </c>
      <c r="BF115" s="243"/>
      <c r="BG115" s="243"/>
      <c r="BH115" s="243"/>
      <c r="BI115" s="243"/>
      <c r="BJ115" s="243"/>
      <c r="BK115" s="243"/>
      <c r="BL115" s="243"/>
      <c r="BM115" s="243"/>
      <c r="BN115" s="243"/>
      <c r="BO115" s="243"/>
      <c r="BP115" s="243"/>
      <c r="BQ115" s="243"/>
      <c r="BR115" s="243"/>
      <c r="BS115" s="243"/>
      <c r="BT115" s="243"/>
      <c r="BU115" s="243"/>
      <c r="BV115" s="243"/>
      <c r="BW115" s="243"/>
      <c r="BX115" s="243"/>
    </row>
    <row r="116" spans="1:76" s="1280" customFormat="1" ht="14.25" customHeight="1">
      <c r="A116" s="1317" t="s">
        <v>1638</v>
      </c>
      <c r="B116" s="1317"/>
      <c r="C116" s="2097" t="str">
        <f>'C33 - Atypicals 2015'!B339</f>
        <v>OK</v>
      </c>
      <c r="D116" s="2097" t="str">
        <f>'C33 - Atypicals 2015'!C339</f>
        <v>OK</v>
      </c>
      <c r="E116" s="2097" t="str">
        <f>'C33 - Atypicals 2015'!D339</f>
        <v>OK</v>
      </c>
      <c r="F116" s="2097" t="str">
        <f>'C33 - Atypicals 2015'!E339</f>
        <v>OK</v>
      </c>
      <c r="G116" s="2097" t="str">
        <f>'C33 - Atypicals 2015'!F339</f>
        <v>OK</v>
      </c>
      <c r="H116" s="2097" t="str">
        <f>'C33 - Atypicals 2015'!G339</f>
        <v>OK</v>
      </c>
      <c r="I116" s="2097" t="str">
        <f>'C33 - Atypicals 2015'!H339</f>
        <v>OK</v>
      </c>
      <c r="J116" s="2097" t="str">
        <f>'C33 - Atypicals 2015'!I339</f>
        <v>OK</v>
      </c>
      <c r="K116" s="2097" t="str">
        <f>'C33 - Atypicals 2015'!J339</f>
        <v>OK</v>
      </c>
      <c r="L116" s="2097" t="str">
        <f>'C33 - Atypicals 2015'!K339</f>
        <v>OK</v>
      </c>
      <c r="M116" s="2097" t="str">
        <f>'C33 - Atypicals 2015'!L339</f>
        <v>OK</v>
      </c>
      <c r="N116" s="2097" t="str">
        <f>'C33 - Atypicals 2015'!M339</f>
        <v>OK</v>
      </c>
      <c r="O116" s="2097" t="str">
        <f>'C33 - Atypicals 2015'!N339</f>
        <v>OK</v>
      </c>
      <c r="P116" s="2097" t="str">
        <f>'C33 - Atypicals 2015'!O339</f>
        <v>OK</v>
      </c>
      <c r="Q116" s="2097" t="str">
        <f>'C33 - Atypicals 2015'!P339</f>
        <v>OK</v>
      </c>
      <c r="R116" s="2097" t="str">
        <f>'C33 - Atypicals 2015'!Q339</f>
        <v>OK</v>
      </c>
      <c r="S116" s="2097" t="str">
        <f>'C33 - Atypicals 2015'!R339</f>
        <v>OK</v>
      </c>
      <c r="T116" s="2097" t="str">
        <f>'C33 - Atypicals 2015'!S339</f>
        <v>OK</v>
      </c>
      <c r="U116" s="2097" t="str">
        <f>'C33 - Atypicals 2015'!T339</f>
        <v>OK</v>
      </c>
      <c r="V116" s="2097" t="str">
        <f>'C33 - Atypicals 2015'!U339</f>
        <v>OK</v>
      </c>
      <c r="W116" s="2097" t="str">
        <f>'C33 - Atypicals 2015'!V339</f>
        <v>OK</v>
      </c>
      <c r="X116" s="2097" t="str">
        <f>'C33 - Atypicals 2015'!W339</f>
        <v>OK</v>
      </c>
      <c r="Y116" s="2097" t="str">
        <f>'C33 - Atypicals 2015'!X339</f>
        <v>OK</v>
      </c>
      <c r="Z116" s="2097" t="str">
        <f>'C33 - Atypicals 2015'!Y339</f>
        <v>OK</v>
      </c>
      <c r="AA116" s="2097" t="str">
        <f>'C33 - Atypicals 2015'!Z339</f>
        <v>OK</v>
      </c>
      <c r="AB116" s="2097" t="str">
        <f>'C33 - Atypicals 2015'!AA339</f>
        <v>OK</v>
      </c>
      <c r="AC116" s="2097" t="str">
        <f>'C33 - Atypicals 2015'!AB339</f>
        <v>OK</v>
      </c>
      <c r="AD116" s="2097" t="str">
        <f>'C33 - Atypicals 2015'!AC339</f>
        <v>OK</v>
      </c>
      <c r="AE116" s="2097" t="str">
        <f>'C33 - Atypicals 2015'!AD339</f>
        <v>OK</v>
      </c>
      <c r="AF116" s="2097" t="str">
        <f>'C33 - Atypicals 2015'!AE339</f>
        <v>OK</v>
      </c>
      <c r="AG116" s="2097" t="str">
        <f>'C33 - Atypicals 2015'!AF339</f>
        <v>OK</v>
      </c>
      <c r="AH116" s="2097" t="str">
        <f>'C33 - Atypicals 2015'!AG339</f>
        <v>OK</v>
      </c>
      <c r="AI116" s="2097" t="str">
        <f>'C33 - Atypicals 2015'!AH339</f>
        <v>OK</v>
      </c>
      <c r="AJ116" s="2097" t="str">
        <f>'C33 - Atypicals 2015'!AI339</f>
        <v>OK</v>
      </c>
      <c r="AK116" s="2097" t="str">
        <f>'C33 - Atypicals 2015'!AJ339</f>
        <v>OK</v>
      </c>
      <c r="AL116" s="2097" t="str">
        <f>'C33 - Atypicals 2015'!AK339</f>
        <v>OK</v>
      </c>
      <c r="AM116" s="2097" t="str">
        <f>'C33 - Atypicals 2015'!AL339</f>
        <v>OK</v>
      </c>
      <c r="AN116" s="2097" t="str">
        <f>'C33 - Atypicals 2015'!AM339</f>
        <v>OK</v>
      </c>
      <c r="AO116" s="2097" t="str">
        <f>'C33 - Atypicals 2015'!AN339</f>
        <v>OK</v>
      </c>
      <c r="AP116" s="2097" t="str">
        <f>'C33 - Atypicals 2015'!AO339</f>
        <v>OK</v>
      </c>
      <c r="AQ116" s="2097" t="str">
        <f>'C33 - Atypicals 2015'!AP339</f>
        <v>OK</v>
      </c>
      <c r="AR116" s="2097" t="str">
        <f>'C33 - Atypicals 2015'!AQ339</f>
        <v>OK</v>
      </c>
      <c r="AS116" s="2097" t="str">
        <f>'C33 - Atypicals 2015'!AR339</f>
        <v>OK</v>
      </c>
      <c r="AT116" s="2097" t="str">
        <f>'C33 - Atypicals 2015'!AS339</f>
        <v>OK</v>
      </c>
      <c r="AU116" s="2097" t="str">
        <f>'C33 - Atypicals 2015'!AT339</f>
        <v>OK</v>
      </c>
      <c r="AV116" s="2097" t="str">
        <f>'C33 - Atypicals 2015'!AU339</f>
        <v>OK</v>
      </c>
      <c r="AW116" s="2097" t="str">
        <f>'C33 - Atypicals 2015'!AV339</f>
        <v>OK</v>
      </c>
      <c r="AX116" s="2097" t="str">
        <f>'C33 - Atypicals 2015'!AW339</f>
        <v>OK</v>
      </c>
      <c r="AY116" s="2097" t="str">
        <f>'C33 - Atypicals 2015'!AX339</f>
        <v>OK</v>
      </c>
      <c r="AZ116" s="2097" t="str">
        <f>'C33 - Atypicals 2015'!AY339</f>
        <v>OK</v>
      </c>
      <c r="BA116" s="2097" t="str">
        <f>'C33 - Atypicals 2015'!AZ339</f>
        <v>OK</v>
      </c>
      <c r="BB116" s="2097" t="str">
        <f>'C33 - Atypicals 2015'!BA339</f>
        <v>OK</v>
      </c>
      <c r="BC116" s="2097" t="str">
        <f>'C33 - Atypicals 2015'!BB339</f>
        <v>OK</v>
      </c>
      <c r="BD116" s="2097" t="str">
        <f>'C33 - Atypicals 2015'!BC339</f>
        <v>OK</v>
      </c>
      <c r="BF116" s="243"/>
      <c r="BG116" s="243"/>
      <c r="BH116" s="243"/>
      <c r="BI116" s="243"/>
      <c r="BJ116" s="243"/>
      <c r="BK116" s="243"/>
      <c r="BL116" s="243"/>
      <c r="BM116" s="243"/>
      <c r="BN116" s="243"/>
      <c r="BO116" s="243"/>
      <c r="BP116" s="243"/>
      <c r="BQ116" s="243"/>
      <c r="BR116" s="243"/>
      <c r="BS116" s="243"/>
      <c r="BT116" s="243"/>
      <c r="BU116" s="243"/>
      <c r="BV116" s="243"/>
      <c r="BW116" s="243"/>
      <c r="BX116" s="243"/>
    </row>
    <row r="117" spans="1:76" s="1280" customFormat="1" ht="14.25" customHeight="1">
      <c r="A117" s="1317" t="s">
        <v>1638</v>
      </c>
      <c r="B117" s="1317"/>
      <c r="C117" s="2097" t="str">
        <f>'C33 - Atypicals 2015'!B358</f>
        <v>OK</v>
      </c>
      <c r="D117" s="2097" t="str">
        <f>'C33 - Atypicals 2015'!C358</f>
        <v>OK</v>
      </c>
      <c r="E117" s="2097" t="str">
        <f>'C33 - Atypicals 2015'!D358</f>
        <v>OK</v>
      </c>
      <c r="F117" s="2097" t="str">
        <f>'C33 - Atypicals 2015'!E358</f>
        <v>OK</v>
      </c>
      <c r="G117" s="2097" t="str">
        <f>'C33 - Atypicals 2015'!F358</f>
        <v>OK</v>
      </c>
      <c r="H117" s="2097" t="str">
        <f>'C33 - Atypicals 2015'!G358</f>
        <v>OK</v>
      </c>
      <c r="I117" s="2097" t="str">
        <f>'C33 - Atypicals 2015'!H358</f>
        <v>OK</v>
      </c>
      <c r="J117" s="2097" t="str">
        <f>'C33 - Atypicals 2015'!I358</f>
        <v>OK</v>
      </c>
      <c r="K117" s="2097" t="str">
        <f>'C33 - Atypicals 2015'!J358</f>
        <v>OK</v>
      </c>
      <c r="L117" s="2097" t="str">
        <f>'C33 - Atypicals 2015'!K358</f>
        <v>OK</v>
      </c>
      <c r="M117" s="2097" t="str">
        <f>'C33 - Atypicals 2015'!L358</f>
        <v>OK</v>
      </c>
      <c r="N117" s="2097" t="str">
        <f>'C33 - Atypicals 2015'!M358</f>
        <v>OK</v>
      </c>
      <c r="O117" s="2097" t="str">
        <f>'C33 - Atypicals 2015'!N358</f>
        <v>OK</v>
      </c>
      <c r="P117" s="2097" t="str">
        <f>'C33 - Atypicals 2015'!O358</f>
        <v>OK</v>
      </c>
      <c r="Q117" s="2097" t="str">
        <f>'C33 - Atypicals 2015'!P358</f>
        <v>OK</v>
      </c>
      <c r="R117" s="2097" t="str">
        <f>'C33 - Atypicals 2015'!Q358</f>
        <v>OK</v>
      </c>
      <c r="S117" s="2097" t="str">
        <f>'C33 - Atypicals 2015'!R358</f>
        <v>OK</v>
      </c>
      <c r="T117" s="2097" t="str">
        <f>'C33 - Atypicals 2015'!S358</f>
        <v>OK</v>
      </c>
      <c r="U117" s="2097" t="str">
        <f>'C33 - Atypicals 2015'!T358</f>
        <v>OK</v>
      </c>
      <c r="V117" s="2097" t="str">
        <f>'C33 - Atypicals 2015'!U358</f>
        <v>OK</v>
      </c>
      <c r="W117" s="2097" t="str">
        <f>'C33 - Atypicals 2015'!V358</f>
        <v>OK</v>
      </c>
      <c r="X117" s="2097" t="str">
        <f>'C33 - Atypicals 2015'!W358</f>
        <v>OK</v>
      </c>
      <c r="Y117" s="2097" t="str">
        <f>'C33 - Atypicals 2015'!X358</f>
        <v>OK</v>
      </c>
      <c r="Z117" s="2097" t="str">
        <f>'C33 - Atypicals 2015'!Y358</f>
        <v>OK</v>
      </c>
      <c r="AA117" s="2097" t="str">
        <f>'C33 - Atypicals 2015'!Z358</f>
        <v>OK</v>
      </c>
      <c r="AB117" s="2097" t="str">
        <f>'C33 - Atypicals 2015'!AA358</f>
        <v>OK</v>
      </c>
      <c r="AC117" s="2097" t="str">
        <f>'C33 - Atypicals 2015'!AB358</f>
        <v>OK</v>
      </c>
      <c r="AD117" s="2097" t="str">
        <f>'C33 - Atypicals 2015'!AC358</f>
        <v>OK</v>
      </c>
      <c r="AE117" s="2097" t="str">
        <f>'C33 - Atypicals 2015'!AD358</f>
        <v>OK</v>
      </c>
      <c r="AF117" s="2097" t="str">
        <f>'C33 - Atypicals 2015'!AE358</f>
        <v>OK</v>
      </c>
      <c r="AG117" s="2097" t="str">
        <f>'C33 - Atypicals 2015'!AF358</f>
        <v>OK</v>
      </c>
      <c r="AH117" s="2097" t="str">
        <f>'C33 - Atypicals 2015'!AG358</f>
        <v>OK</v>
      </c>
      <c r="AI117" s="2097" t="str">
        <f>'C33 - Atypicals 2015'!AH358</f>
        <v>OK</v>
      </c>
      <c r="AJ117" s="2097" t="str">
        <f>'C33 - Atypicals 2015'!AI358</f>
        <v>OK</v>
      </c>
      <c r="AK117" s="2097" t="str">
        <f>'C33 - Atypicals 2015'!AJ358</f>
        <v>OK</v>
      </c>
      <c r="AL117" s="2097" t="str">
        <f>'C33 - Atypicals 2015'!AK358</f>
        <v>OK</v>
      </c>
      <c r="AM117" s="2097" t="str">
        <f>'C33 - Atypicals 2015'!AL358</f>
        <v>OK</v>
      </c>
      <c r="AN117" s="2097" t="str">
        <f>'C33 - Atypicals 2015'!AM358</f>
        <v>OK</v>
      </c>
      <c r="AO117" s="2097" t="str">
        <f>'C33 - Atypicals 2015'!AN358</f>
        <v>OK</v>
      </c>
      <c r="AP117" s="2097" t="str">
        <f>'C33 - Atypicals 2015'!AO358</f>
        <v>OK</v>
      </c>
      <c r="AQ117" s="2097" t="str">
        <f>'C33 - Atypicals 2015'!AP358</f>
        <v>OK</v>
      </c>
      <c r="AR117" s="2097" t="str">
        <f>'C33 - Atypicals 2015'!AQ358</f>
        <v>OK</v>
      </c>
      <c r="AS117" s="2097" t="str">
        <f>'C33 - Atypicals 2015'!AR358</f>
        <v>OK</v>
      </c>
      <c r="AT117" s="2097" t="str">
        <f>'C33 - Atypicals 2015'!AS358</f>
        <v>OK</v>
      </c>
      <c r="AU117" s="2097" t="str">
        <f>'C33 - Atypicals 2015'!AT358</f>
        <v>OK</v>
      </c>
      <c r="AV117" s="2097" t="str">
        <f>'C33 - Atypicals 2015'!AU358</f>
        <v>OK</v>
      </c>
      <c r="AW117" s="2097" t="str">
        <f>'C33 - Atypicals 2015'!AV358</f>
        <v>OK</v>
      </c>
      <c r="AX117" s="2097" t="str">
        <f>'C33 - Atypicals 2015'!AW358</f>
        <v>OK</v>
      </c>
      <c r="AY117" s="2097" t="str">
        <f>'C33 - Atypicals 2015'!AX358</f>
        <v>OK</v>
      </c>
      <c r="AZ117" s="2097" t="str">
        <f>'C33 - Atypicals 2015'!AY358</f>
        <v>OK</v>
      </c>
      <c r="BA117" s="2097" t="str">
        <f>'C33 - Atypicals 2015'!AZ358</f>
        <v>OK</v>
      </c>
      <c r="BB117" s="2097" t="str">
        <f>'C33 - Atypicals 2015'!BA358</f>
        <v>OK</v>
      </c>
      <c r="BC117" s="2097" t="str">
        <f>'C33 - Atypicals 2015'!BB358</f>
        <v>OK</v>
      </c>
      <c r="BD117" s="2097" t="str">
        <f>'C33 - Atypicals 2015'!BC358</f>
        <v>OK</v>
      </c>
      <c r="BF117" s="243"/>
      <c r="BG117" s="243"/>
      <c r="BH117" s="243"/>
      <c r="BI117" s="243"/>
      <c r="BJ117" s="243"/>
      <c r="BK117" s="243"/>
      <c r="BL117" s="243"/>
      <c r="BM117" s="243"/>
      <c r="BN117" s="243"/>
      <c r="BO117" s="243"/>
      <c r="BP117" s="243"/>
      <c r="BQ117" s="243"/>
      <c r="BR117" s="243"/>
      <c r="BS117" s="243"/>
      <c r="BT117" s="243"/>
      <c r="BU117" s="243"/>
      <c r="BV117" s="243"/>
      <c r="BW117" s="243"/>
      <c r="BX117" s="243"/>
    </row>
    <row r="118" spans="1:76" s="1280" customFormat="1" ht="14.25" customHeight="1">
      <c r="A118" s="1317" t="s">
        <v>1206</v>
      </c>
      <c r="B118" s="1412" t="s">
        <v>1250</v>
      </c>
      <c r="C118" s="2099" t="str">
        <f>'C34 - Non Activity Based Costs'!F64</f>
        <v>OK</v>
      </c>
      <c r="D118" s="2099" t="str">
        <f>'C34 - Non Activity Based Costs'!G64</f>
        <v>OK</v>
      </c>
      <c r="E118" s="2099" t="str">
        <f>'C34 - Non Activity Based Costs'!H64</f>
        <v>OK</v>
      </c>
      <c r="F118" s="2099" t="str">
        <f>'C34 - Non Activity Based Costs'!I64</f>
        <v>OK</v>
      </c>
      <c r="G118" s="2099" t="str">
        <f>'C34 - Non Activity Based Costs'!J64</f>
        <v>OK</v>
      </c>
      <c r="H118" s="2099" t="str">
        <f>'C34 - Non Activity Based Costs'!K64</f>
        <v>OK</v>
      </c>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c r="AS118" s="243"/>
      <c r="AT118" s="243"/>
      <c r="AU118" s="243"/>
      <c r="AV118" s="243"/>
      <c r="AW118" s="243"/>
      <c r="AX118" s="243"/>
      <c r="AY118" s="243"/>
      <c r="AZ118" s="243"/>
      <c r="BA118" s="243"/>
      <c r="BB118" s="243"/>
      <c r="BC118" s="243"/>
      <c r="BD118" s="243"/>
      <c r="BF118" s="243"/>
      <c r="BG118" s="243"/>
      <c r="BH118" s="243"/>
      <c r="BI118" s="243"/>
      <c r="BJ118" s="243"/>
      <c r="BK118" s="243"/>
      <c r="BL118" s="243"/>
      <c r="BM118" s="243"/>
      <c r="BN118" s="243"/>
      <c r="BO118" s="243"/>
      <c r="BP118" s="243"/>
      <c r="BQ118" s="243"/>
      <c r="BR118" s="243"/>
      <c r="BS118" s="243"/>
      <c r="BT118" s="243"/>
      <c r="BU118" s="243"/>
      <c r="BV118" s="243"/>
      <c r="BW118" s="243"/>
      <c r="BX118" s="243"/>
    </row>
    <row r="119" spans="1:76" s="1280" customFormat="1" ht="14.25" customHeight="1">
      <c r="A119" s="1317" t="s">
        <v>936</v>
      </c>
      <c r="B119" s="32" t="s">
        <v>311</v>
      </c>
      <c r="C119" s="2097" t="str">
        <f>'C35 - Non-Op Capex'!F27</f>
        <v>OK</v>
      </c>
      <c r="D119" s="2097" t="str">
        <f>'C35 - Non-Op Capex'!G27</f>
        <v>OK</v>
      </c>
      <c r="E119" s="2097" t="str">
        <f>'C35 - Non-Op Capex'!H27</f>
        <v>OK</v>
      </c>
      <c r="F119" s="2097"/>
      <c r="G119" s="2097"/>
      <c r="H119" s="2097"/>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c r="AS119" s="243"/>
      <c r="AT119" s="243"/>
      <c r="AU119" s="243"/>
      <c r="AV119" s="243"/>
      <c r="AW119" s="243"/>
      <c r="AX119" s="243"/>
      <c r="AY119" s="243"/>
      <c r="AZ119" s="243"/>
      <c r="BA119" s="243"/>
      <c r="BB119" s="243"/>
      <c r="BC119" s="243"/>
      <c r="BD119" s="243"/>
      <c r="BE119" s="243"/>
      <c r="BF119" s="243"/>
      <c r="BG119" s="243"/>
      <c r="BH119" s="243"/>
      <c r="BI119" s="243"/>
      <c r="BJ119" s="243"/>
      <c r="BK119" s="243"/>
      <c r="BL119" s="243"/>
      <c r="BM119" s="243"/>
      <c r="BN119" s="243"/>
      <c r="BO119" s="243"/>
      <c r="BP119" s="243"/>
      <c r="BQ119" s="243"/>
      <c r="BR119" s="243"/>
      <c r="BS119" s="243"/>
      <c r="BT119" s="243"/>
      <c r="BU119" s="243"/>
      <c r="BV119" s="243"/>
      <c r="BW119" s="243"/>
      <c r="BX119" s="243"/>
    </row>
    <row r="120" spans="1:76" s="1280" customFormat="1" ht="14.25" customHeight="1">
      <c r="A120" s="1317" t="s">
        <v>936</v>
      </c>
      <c r="B120" s="32" t="s">
        <v>1248</v>
      </c>
      <c r="C120" s="2097" t="str">
        <f>'C35 - Non-Op Capex'!F28</f>
        <v>OK</v>
      </c>
      <c r="D120" s="2097" t="str">
        <f>'C35 - Non-Op Capex'!G28</f>
        <v>OK</v>
      </c>
      <c r="E120" s="2097" t="str">
        <f>'C35 - Non-Op Capex'!H28</f>
        <v>OK</v>
      </c>
      <c r="F120" s="2097"/>
      <c r="G120" s="2097"/>
      <c r="H120" s="2097"/>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43"/>
      <c r="BP120" s="243"/>
      <c r="BQ120" s="243"/>
      <c r="BR120" s="243"/>
      <c r="BS120" s="243"/>
      <c r="BT120" s="243"/>
      <c r="BU120" s="243"/>
      <c r="BV120" s="243"/>
      <c r="BW120" s="243"/>
      <c r="BX120" s="243"/>
    </row>
    <row r="121" spans="1:76" s="1280" customFormat="1" ht="14.25" customHeight="1">
      <c r="A121" s="1317" t="s">
        <v>936</v>
      </c>
      <c r="B121" s="32" t="s">
        <v>1249</v>
      </c>
      <c r="C121" s="2097" t="str">
        <f>'C35 - Non-Op Capex'!F29</f>
        <v>OK</v>
      </c>
      <c r="D121" s="2097" t="str">
        <f>'C35 - Non-Op Capex'!G29</f>
        <v>OK</v>
      </c>
      <c r="E121" s="2097" t="str">
        <f>'C35 - Non-Op Capex'!H29</f>
        <v>OK</v>
      </c>
      <c r="F121" s="2097"/>
      <c r="G121" s="2097"/>
      <c r="H121" s="2097"/>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c r="BJ121" s="243"/>
      <c r="BK121" s="243"/>
      <c r="BL121" s="243"/>
      <c r="BM121" s="243"/>
      <c r="BN121" s="243"/>
      <c r="BO121" s="243"/>
      <c r="BP121" s="243"/>
      <c r="BQ121" s="243"/>
      <c r="BR121" s="243"/>
      <c r="BS121" s="243"/>
      <c r="BT121" s="243"/>
      <c r="BU121" s="243"/>
      <c r="BV121" s="243"/>
      <c r="BW121" s="243"/>
      <c r="BX121" s="243"/>
    </row>
    <row r="122" spans="1:76" s="1280" customFormat="1" ht="14.25" customHeight="1">
      <c r="A122" s="1317" t="s">
        <v>935</v>
      </c>
      <c r="B122" s="32" t="s">
        <v>1248</v>
      </c>
      <c r="C122" s="2097" t="str">
        <f>'C36 - Indirects total'!F59</f>
        <v>OK</v>
      </c>
      <c r="D122" s="2097" t="str">
        <f>'C36 - Indirects total'!G59</f>
        <v>OK</v>
      </c>
      <c r="E122" s="2097" t="str">
        <f>'C36 - Indirects total'!H59</f>
        <v>OK</v>
      </c>
      <c r="F122" s="2097"/>
      <c r="G122" s="2097"/>
      <c r="H122" s="2097"/>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c r="AS122" s="243"/>
      <c r="AT122" s="243"/>
      <c r="AU122" s="243"/>
      <c r="AV122" s="243"/>
      <c r="AW122" s="243"/>
      <c r="AX122" s="243"/>
      <c r="AY122" s="243"/>
      <c r="AZ122" s="243"/>
      <c r="BA122" s="243"/>
      <c r="BB122" s="243"/>
      <c r="BC122" s="243"/>
      <c r="BD122" s="243"/>
      <c r="BE122" s="243"/>
      <c r="BF122" s="243"/>
      <c r="BG122" s="243"/>
      <c r="BH122" s="243"/>
      <c r="BI122" s="243"/>
      <c r="BJ122" s="243"/>
      <c r="BK122" s="243"/>
      <c r="BL122" s="243"/>
      <c r="BM122" s="243"/>
      <c r="BN122" s="243"/>
      <c r="BO122" s="243"/>
      <c r="BP122" s="243"/>
      <c r="BQ122" s="243"/>
      <c r="BR122" s="243"/>
      <c r="BS122" s="243"/>
      <c r="BT122" s="243"/>
      <c r="BU122" s="243"/>
      <c r="BV122" s="243"/>
      <c r="BW122" s="243"/>
      <c r="BX122" s="243"/>
    </row>
    <row r="123" spans="1:76" s="1280" customFormat="1" ht="14.25" customHeight="1">
      <c r="A123" s="1317" t="s">
        <v>935</v>
      </c>
      <c r="B123" s="32" t="s">
        <v>1249</v>
      </c>
      <c r="C123" s="2097" t="str">
        <f>'C36 - Indirects total'!F60</f>
        <v>OK</v>
      </c>
      <c r="D123" s="2097" t="str">
        <f>'C36 - Indirects total'!G60</f>
        <v>OK</v>
      </c>
      <c r="E123" s="2097" t="str">
        <f>'C36 - Indirects total'!H60</f>
        <v>OK</v>
      </c>
      <c r="F123" s="2097"/>
      <c r="G123" s="2097"/>
      <c r="H123" s="2097"/>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c r="AN123" s="243"/>
      <c r="AO123" s="243"/>
      <c r="AP123" s="243"/>
      <c r="AQ123" s="243"/>
      <c r="AR123" s="243"/>
      <c r="AS123" s="243"/>
      <c r="AT123" s="243"/>
      <c r="AU123" s="243"/>
      <c r="AV123" s="243"/>
      <c r="AW123" s="243"/>
      <c r="AX123" s="243"/>
      <c r="AY123" s="243"/>
      <c r="AZ123" s="243"/>
      <c r="BA123" s="243"/>
      <c r="BB123" s="243"/>
      <c r="BC123" s="243"/>
      <c r="BD123" s="243"/>
      <c r="BE123" s="243"/>
      <c r="BF123" s="243"/>
      <c r="BG123" s="243"/>
      <c r="BH123" s="243"/>
      <c r="BI123" s="243"/>
      <c r="BJ123" s="243"/>
      <c r="BK123" s="243"/>
      <c r="BL123" s="243"/>
      <c r="BM123" s="243"/>
      <c r="BN123" s="243"/>
      <c r="BO123" s="243"/>
      <c r="BP123" s="243"/>
      <c r="BQ123" s="243"/>
      <c r="BR123" s="243"/>
      <c r="BS123" s="243"/>
      <c r="BT123" s="243"/>
      <c r="BU123" s="243"/>
      <c r="BV123" s="243"/>
      <c r="BW123" s="243"/>
      <c r="BX123" s="243"/>
    </row>
    <row r="124" spans="1:76" s="1280" customFormat="1" ht="14.25" customHeight="1">
      <c r="A124" s="1317" t="s">
        <v>935</v>
      </c>
      <c r="B124" s="32" t="s">
        <v>1546</v>
      </c>
      <c r="C124" s="2097" t="str">
        <f>'C36 - Indirects total'!F61</f>
        <v>OK</v>
      </c>
      <c r="D124" s="2097" t="str">
        <f>'C36 - Indirects total'!G61</f>
        <v>OK</v>
      </c>
      <c r="E124" s="2097" t="str">
        <f>'C36 - Indirects total'!H61</f>
        <v>OK</v>
      </c>
      <c r="F124" s="2097"/>
      <c r="G124" s="2097"/>
      <c r="H124" s="2097"/>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c r="AN124" s="243"/>
      <c r="AO124" s="243"/>
      <c r="AP124" s="243"/>
      <c r="AQ124" s="243"/>
      <c r="AR124" s="243"/>
      <c r="AS124" s="243"/>
      <c r="AT124" s="243"/>
      <c r="AU124" s="243"/>
      <c r="AV124" s="243"/>
      <c r="AW124" s="243"/>
      <c r="AX124" s="243"/>
      <c r="AY124" s="243"/>
      <c r="AZ124" s="243"/>
      <c r="BA124" s="243"/>
      <c r="BB124" s="243"/>
      <c r="BC124" s="243"/>
      <c r="BD124" s="243"/>
      <c r="BE124" s="243"/>
      <c r="BF124" s="243"/>
      <c r="BG124" s="243"/>
      <c r="BH124" s="243"/>
      <c r="BI124" s="243"/>
      <c r="BJ124" s="243"/>
      <c r="BK124" s="243"/>
      <c r="BL124" s="243"/>
      <c r="BM124" s="243"/>
      <c r="BN124" s="243"/>
      <c r="BO124" s="243"/>
      <c r="BP124" s="243"/>
      <c r="BQ124" s="243"/>
      <c r="BR124" s="243"/>
      <c r="BS124" s="243"/>
      <c r="BT124" s="243"/>
      <c r="BU124" s="243"/>
      <c r="BV124" s="243"/>
      <c r="BW124" s="243"/>
      <c r="BX124" s="243"/>
    </row>
    <row r="125" spans="1:76" s="1280" customFormat="1" ht="14.25" customHeight="1">
      <c r="A125" s="1317" t="s">
        <v>1639</v>
      </c>
      <c r="B125" s="49" t="s">
        <v>1364</v>
      </c>
      <c r="C125" s="2097" t="str">
        <f>'C37 - Finance and Reg'!F25</f>
        <v>OK</v>
      </c>
      <c r="D125" s="2097" t="str">
        <f>'C37 - Finance and Reg'!G25</f>
        <v>OK</v>
      </c>
      <c r="E125" s="2097" t="str">
        <f>'C37 - Finance and Reg'!H25</f>
        <v>OK</v>
      </c>
      <c r="F125" s="2097"/>
      <c r="G125" s="2097"/>
      <c r="H125" s="2097"/>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c r="AT125" s="243"/>
      <c r="AU125" s="243"/>
      <c r="AV125" s="243"/>
      <c r="AW125" s="243"/>
      <c r="AX125" s="243"/>
      <c r="AY125" s="243"/>
      <c r="AZ125" s="243"/>
      <c r="BA125" s="243"/>
      <c r="BB125" s="243"/>
      <c r="BC125" s="243"/>
      <c r="BD125" s="243"/>
      <c r="BE125" s="243"/>
      <c r="BF125" s="243"/>
      <c r="BG125" s="243"/>
      <c r="BH125" s="243"/>
      <c r="BI125" s="243"/>
      <c r="BJ125" s="243"/>
      <c r="BK125" s="243"/>
      <c r="BL125" s="243"/>
      <c r="BM125" s="243"/>
      <c r="BN125" s="243"/>
      <c r="BO125" s="243"/>
      <c r="BP125" s="243"/>
      <c r="BQ125" s="243"/>
      <c r="BR125" s="243"/>
      <c r="BS125" s="243"/>
      <c r="BT125" s="243"/>
      <c r="BU125" s="243"/>
      <c r="BV125" s="243"/>
      <c r="BW125" s="243"/>
      <c r="BX125" s="243"/>
    </row>
    <row r="126" spans="1:76" s="1280" customFormat="1" ht="14.25" customHeight="1">
      <c r="A126" s="1317" t="s">
        <v>1639</v>
      </c>
      <c r="B126" s="49" t="s">
        <v>1365</v>
      </c>
      <c r="C126" s="2097" t="str">
        <f>'C37 - Finance and Reg'!F26</f>
        <v>OK</v>
      </c>
      <c r="D126" s="2097" t="str">
        <f>'C37 - Finance and Reg'!G26</f>
        <v>OK</v>
      </c>
      <c r="E126" s="2097" t="str">
        <f>'C37 - Finance and Reg'!H26</f>
        <v>OK</v>
      </c>
      <c r="F126" s="2097"/>
      <c r="G126" s="2097"/>
      <c r="H126" s="2097"/>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43"/>
      <c r="AR126" s="243"/>
      <c r="AS126" s="243"/>
      <c r="AT126" s="243"/>
      <c r="AU126" s="243"/>
      <c r="AV126" s="243"/>
      <c r="AW126" s="243"/>
      <c r="AX126" s="243"/>
      <c r="AY126" s="243"/>
      <c r="AZ126" s="243"/>
      <c r="BA126" s="243"/>
      <c r="BB126" s="243"/>
      <c r="BC126" s="243"/>
      <c r="BD126" s="243"/>
      <c r="BE126" s="243"/>
      <c r="BF126" s="243"/>
      <c r="BG126" s="243"/>
      <c r="BH126" s="243"/>
      <c r="BI126" s="243"/>
      <c r="BJ126" s="243"/>
      <c r="BK126" s="243"/>
      <c r="BL126" s="243"/>
      <c r="BM126" s="243"/>
      <c r="BN126" s="243"/>
      <c r="BO126" s="243"/>
      <c r="BP126" s="243"/>
      <c r="BQ126" s="243"/>
      <c r="BR126" s="243"/>
      <c r="BS126" s="243"/>
      <c r="BT126" s="243"/>
      <c r="BU126" s="243"/>
      <c r="BV126" s="243"/>
      <c r="BW126" s="243"/>
      <c r="BX126" s="243"/>
    </row>
    <row r="127" spans="1:76" ht="14.25" customHeight="1">
      <c r="A127" s="1012"/>
      <c r="B127" s="1012"/>
      <c r="C127" s="243"/>
      <c r="D127" s="1325"/>
      <c r="E127" s="1013"/>
      <c r="F127" s="1013"/>
      <c r="G127" s="1013"/>
      <c r="H127" s="1013"/>
      <c r="I127" s="1013"/>
      <c r="J127" s="1013"/>
      <c r="K127" s="1013"/>
      <c r="L127" s="1013"/>
      <c r="M127" s="1013"/>
      <c r="N127" s="1013"/>
      <c r="O127" s="1013"/>
      <c r="P127" s="1013"/>
      <c r="Q127" s="1013"/>
      <c r="R127" s="1013"/>
      <c r="S127" s="1013"/>
      <c r="T127" s="1013"/>
      <c r="U127" s="1013"/>
      <c r="V127" s="1013"/>
      <c r="W127" s="1013"/>
      <c r="X127" s="1013"/>
      <c r="Y127" s="1013"/>
      <c r="Z127" s="1013"/>
      <c r="AA127" s="1323"/>
      <c r="AB127" s="1013"/>
      <c r="AC127" s="1013"/>
      <c r="AD127" s="1013"/>
      <c r="AE127" s="1013"/>
    </row>
    <row r="128" spans="1:76" ht="14.25" customHeight="1">
      <c r="A128" s="1318" t="s">
        <v>926</v>
      </c>
      <c r="B128" s="1154" t="s">
        <v>311</v>
      </c>
      <c r="C128" s="2097" t="str">
        <f>'CV1 - Diversions'!N39</f>
        <v>OK</v>
      </c>
      <c r="D128" s="2097" t="str">
        <f>'CV1 - Diversions'!O39</f>
        <v>OK</v>
      </c>
      <c r="E128" s="2097" t="str">
        <f>'CV1 - Diversions'!P39</f>
        <v>OK</v>
      </c>
      <c r="F128" s="2097"/>
      <c r="G128" s="2097"/>
      <c r="H128" s="2097"/>
      <c r="I128" s="1013"/>
      <c r="J128" s="1013"/>
      <c r="K128" s="1013"/>
      <c r="L128" s="1013"/>
      <c r="M128" s="1013"/>
      <c r="N128" s="1013"/>
      <c r="O128" s="1013"/>
      <c r="P128" s="1013"/>
      <c r="Q128" s="1013"/>
      <c r="R128" s="1013"/>
      <c r="S128" s="1013"/>
      <c r="T128" s="1013"/>
      <c r="U128" s="1013"/>
      <c r="V128" s="1013"/>
      <c r="W128" s="1013"/>
      <c r="X128" s="1013"/>
      <c r="Y128" s="1013"/>
      <c r="Z128" s="1013"/>
      <c r="AA128" s="1323"/>
      <c r="AB128" s="1013"/>
      <c r="AC128" s="1013"/>
      <c r="AD128" s="1013"/>
      <c r="AE128" s="1013"/>
    </row>
    <row r="129" spans="1:32" ht="14.25" customHeight="1">
      <c r="A129" s="1318" t="s">
        <v>926</v>
      </c>
      <c r="B129" s="1154" t="s">
        <v>1248</v>
      </c>
      <c r="C129" s="2097" t="str">
        <f>'CV1 - Diversions'!N40</f>
        <v>OK</v>
      </c>
      <c r="D129" s="2097" t="str">
        <f>'CV1 - Diversions'!O40</f>
        <v>OK</v>
      </c>
      <c r="E129" s="2097" t="str">
        <f>'CV1 - Diversions'!P40</f>
        <v>OK</v>
      </c>
      <c r="F129" s="2097"/>
      <c r="G129" s="2097"/>
      <c r="H129" s="2097"/>
      <c r="I129" s="1013"/>
      <c r="J129" s="1013"/>
      <c r="K129" s="1013"/>
      <c r="L129" s="1013"/>
      <c r="M129" s="1013"/>
      <c r="N129" s="1013"/>
      <c r="O129" s="1013"/>
      <c r="P129" s="1013"/>
      <c r="Q129" s="1013"/>
      <c r="R129" s="1013"/>
      <c r="S129" s="1013"/>
      <c r="T129" s="1013"/>
      <c r="U129" s="1013"/>
      <c r="V129" s="1013"/>
      <c r="W129" s="1013"/>
      <c r="X129" s="1013"/>
      <c r="Y129" s="1013"/>
      <c r="Z129" s="1013"/>
      <c r="AA129" s="1323"/>
      <c r="AB129" s="1013"/>
      <c r="AC129" s="1013"/>
      <c r="AD129" s="1013"/>
      <c r="AE129" s="1013"/>
    </row>
    <row r="130" spans="1:32" ht="14.25" customHeight="1">
      <c r="A130" s="1318" t="s">
        <v>926</v>
      </c>
      <c r="B130" s="1154" t="s">
        <v>1249</v>
      </c>
      <c r="C130" s="2097" t="str">
        <f>'CV1 - Diversions'!N41</f>
        <v>OK</v>
      </c>
      <c r="D130" s="2097" t="str">
        <f>'CV1 - Diversions'!O41</f>
        <v>OK</v>
      </c>
      <c r="E130" s="2097" t="str">
        <f>'CV1 - Diversions'!P41</f>
        <v>OK</v>
      </c>
      <c r="F130" s="2097"/>
      <c r="G130" s="2097"/>
      <c r="H130" s="2097"/>
      <c r="I130" s="1013"/>
      <c r="J130" s="1013"/>
      <c r="K130" s="1013"/>
      <c r="L130" s="1013"/>
      <c r="M130" s="1013"/>
      <c r="N130" s="1013"/>
      <c r="O130" s="1013"/>
      <c r="P130" s="1013"/>
      <c r="Q130" s="1013"/>
      <c r="R130" s="1013"/>
      <c r="S130" s="1013"/>
      <c r="T130" s="1013"/>
      <c r="U130" s="1013"/>
      <c r="V130" s="1013"/>
      <c r="W130" s="1013"/>
      <c r="X130" s="1013"/>
      <c r="Y130" s="1013"/>
      <c r="Z130" s="1013"/>
      <c r="AA130" s="1323"/>
      <c r="AB130" s="1013"/>
      <c r="AC130" s="1013"/>
      <c r="AD130" s="1013"/>
      <c r="AE130" s="1013"/>
    </row>
    <row r="131" spans="1:32" ht="14.25" customHeight="1">
      <c r="A131" s="1318" t="s">
        <v>927</v>
      </c>
      <c r="B131" s="32" t="s">
        <v>311</v>
      </c>
      <c r="C131" s="2097" t="str">
        <f>'CV2 - ESQCR'!N64</f>
        <v>OK</v>
      </c>
      <c r="D131" s="2097" t="str">
        <f>'CV2 - ESQCR'!O64</f>
        <v>OK</v>
      </c>
      <c r="E131" s="2097" t="str">
        <f>'CV2 - ESQCR'!P64</f>
        <v>OK</v>
      </c>
      <c r="F131" s="2097" t="str">
        <f>'CV2 - ESQCR'!Q64</f>
        <v>OK</v>
      </c>
      <c r="G131" s="2097" t="str">
        <f>'CV2 - ESQCR'!R64</f>
        <v>OK</v>
      </c>
      <c r="H131" s="2097" t="str">
        <f>'CV2 - ESQCR'!S64</f>
        <v>OK</v>
      </c>
      <c r="I131" s="1013"/>
      <c r="J131" s="1013"/>
      <c r="K131" s="1013"/>
      <c r="L131" s="1013"/>
      <c r="M131" s="1013"/>
      <c r="N131" s="1013"/>
      <c r="O131" s="1013"/>
      <c r="P131" s="1013"/>
      <c r="Q131" s="1013"/>
      <c r="R131" s="1013"/>
      <c r="S131" s="1013"/>
      <c r="T131" s="1013"/>
      <c r="U131" s="1013"/>
      <c r="V131" s="1013"/>
      <c r="W131" s="1013"/>
      <c r="X131" s="1013"/>
      <c r="Y131" s="1013"/>
      <c r="Z131" s="1013"/>
      <c r="AA131" s="1323"/>
      <c r="AB131" s="1013"/>
      <c r="AC131" s="1013"/>
      <c r="AD131" s="1013"/>
      <c r="AE131" s="1013"/>
    </row>
    <row r="132" spans="1:32" ht="14.25" customHeight="1">
      <c r="A132" s="1318" t="s">
        <v>927</v>
      </c>
      <c r="B132" s="32" t="s">
        <v>921</v>
      </c>
      <c r="C132" s="2097" t="str">
        <f>'CV2 - ESQCR'!N65</f>
        <v>OK</v>
      </c>
      <c r="D132" s="2097" t="str">
        <f>'CV2 - ESQCR'!O65</f>
        <v>OK</v>
      </c>
      <c r="E132" s="2097" t="str">
        <f>'CV2 - ESQCR'!P65</f>
        <v>OK</v>
      </c>
      <c r="F132" s="2097" t="str">
        <f>'CV2 - ESQCR'!Q65</f>
        <v>OK</v>
      </c>
      <c r="G132" s="2097" t="str">
        <f>'CV2 - ESQCR'!R65</f>
        <v>OK</v>
      </c>
      <c r="H132" s="2097" t="str">
        <f>'CV2 - ESQCR'!S65</f>
        <v>OK</v>
      </c>
      <c r="I132" s="1013"/>
      <c r="J132" s="1013"/>
      <c r="K132" s="1013"/>
      <c r="L132" s="1013"/>
      <c r="M132" s="1013"/>
      <c r="N132" s="1013"/>
      <c r="O132" s="1013"/>
      <c r="P132" s="1013"/>
      <c r="Q132" s="1013"/>
      <c r="R132" s="1013"/>
      <c r="S132" s="1013"/>
      <c r="T132" s="1013"/>
      <c r="U132" s="1013"/>
      <c r="V132" s="1013"/>
      <c r="W132" s="1013"/>
      <c r="X132" s="1013"/>
      <c r="Y132" s="1013"/>
      <c r="Z132" s="1013"/>
      <c r="AA132" s="1323"/>
      <c r="AB132" s="1013"/>
      <c r="AC132" s="1013"/>
      <c r="AD132" s="1013"/>
      <c r="AE132" s="1013"/>
    </row>
    <row r="133" spans="1:32" ht="14.25" customHeight="1">
      <c r="A133" s="1318" t="s">
        <v>927</v>
      </c>
      <c r="B133" s="32" t="s">
        <v>922</v>
      </c>
      <c r="C133" s="2097" t="str">
        <f>'CV2 - ESQCR'!N66</f>
        <v>OK</v>
      </c>
      <c r="D133" s="2097" t="str">
        <f>'CV2 - ESQCR'!O66</f>
        <v>OK</v>
      </c>
      <c r="E133" s="2097" t="str">
        <f>'CV2 - ESQCR'!P66</f>
        <v>OK</v>
      </c>
      <c r="F133" s="2097" t="str">
        <f>'CV2 - ESQCR'!Q66</f>
        <v>OK</v>
      </c>
      <c r="G133" s="2097" t="str">
        <f>'CV2 - ESQCR'!R66</f>
        <v>OK</v>
      </c>
      <c r="H133" s="2097" t="str">
        <f>'CV2 - ESQCR'!S66</f>
        <v>OK</v>
      </c>
      <c r="I133" s="1013"/>
      <c r="J133" s="1013"/>
      <c r="K133" s="1013"/>
      <c r="L133" s="1013"/>
      <c r="M133" s="1013"/>
      <c r="N133" s="1013"/>
      <c r="O133" s="1013"/>
      <c r="P133" s="1013"/>
      <c r="Q133" s="1013"/>
      <c r="R133" s="1013"/>
      <c r="S133" s="1013"/>
      <c r="T133" s="1013"/>
      <c r="U133" s="1013"/>
      <c r="V133" s="1013"/>
      <c r="W133" s="1013"/>
      <c r="X133" s="1013"/>
      <c r="Y133" s="1013"/>
      <c r="Z133" s="1013"/>
      <c r="AA133" s="1323"/>
      <c r="AB133" s="1013"/>
      <c r="AC133" s="1013"/>
      <c r="AD133" s="1013"/>
      <c r="AE133" s="1013"/>
    </row>
    <row r="134" spans="1:32" s="1280" customFormat="1" ht="14.25" customHeight="1">
      <c r="A134" s="1318" t="s">
        <v>928</v>
      </c>
      <c r="B134" s="1370" t="s">
        <v>311</v>
      </c>
      <c r="C134" s="2097" t="str">
        <f>'CV3 - Asset Replacement'!N135</f>
        <v>OK</v>
      </c>
      <c r="D134" s="2097" t="str">
        <f>'CV3 - Asset Replacement'!O135</f>
        <v>OK</v>
      </c>
      <c r="E134" s="2097" t="str">
        <f>'CV3 - Asset Replacement'!P135</f>
        <v>OK</v>
      </c>
      <c r="F134" s="2097" t="str">
        <f>'CV3 - Asset Replacement'!Q135</f>
        <v>OK</v>
      </c>
      <c r="G134" s="2097" t="str">
        <f>'CV3 - Asset Replacement'!R135</f>
        <v>OK</v>
      </c>
      <c r="H134" s="2097" t="str">
        <f>'CV3 - Asset Replacement'!S135</f>
        <v>OK</v>
      </c>
      <c r="I134" s="1013"/>
      <c r="J134" s="1013"/>
      <c r="K134" s="1013"/>
      <c r="L134" s="1013"/>
      <c r="M134" s="1013"/>
      <c r="N134" s="1013"/>
      <c r="O134" s="1013"/>
      <c r="P134" s="1013"/>
      <c r="Q134" s="1013"/>
      <c r="R134" s="1013"/>
      <c r="S134" s="1013"/>
      <c r="T134" s="1013"/>
      <c r="U134" s="1013"/>
      <c r="V134" s="1013"/>
      <c r="W134" s="1013"/>
      <c r="X134" s="1013"/>
      <c r="Y134" s="1013"/>
      <c r="Z134" s="1013"/>
      <c r="AA134" s="1323"/>
      <c r="AB134" s="1013"/>
      <c r="AC134" s="1013"/>
      <c r="AD134" s="1013"/>
      <c r="AE134" s="1013"/>
      <c r="AF134" s="58"/>
    </row>
    <row r="135" spans="1:32" s="1280" customFormat="1" ht="14.25" customHeight="1">
      <c r="A135" s="1318" t="s">
        <v>928</v>
      </c>
      <c r="B135" s="1154" t="s">
        <v>919</v>
      </c>
      <c r="C135" s="2097" t="str">
        <f>'CV3 - Asset Replacement'!N136</f>
        <v>OK</v>
      </c>
      <c r="D135" s="2097" t="str">
        <f>'CV3 - Asset Replacement'!O136</f>
        <v>OK</v>
      </c>
      <c r="E135" s="2097" t="str">
        <f>'CV3 - Asset Replacement'!P136</f>
        <v>OK</v>
      </c>
      <c r="F135" s="2097" t="str">
        <f>'CV3 - Asset Replacement'!Q136</f>
        <v>OK</v>
      </c>
      <c r="G135" s="2097" t="str">
        <f>'CV3 - Asset Replacement'!R136</f>
        <v>OK</v>
      </c>
      <c r="H135" s="2097" t="str">
        <f>'CV3 - Asset Replacement'!S136</f>
        <v>OK</v>
      </c>
      <c r="I135" s="1013"/>
      <c r="J135" s="1013"/>
      <c r="K135" s="1013"/>
      <c r="L135" s="1013"/>
      <c r="M135" s="1013"/>
      <c r="N135" s="1013"/>
      <c r="O135" s="1013"/>
      <c r="P135" s="1013"/>
      <c r="Q135" s="1013"/>
      <c r="R135" s="1013"/>
      <c r="S135" s="1013"/>
      <c r="T135" s="1013"/>
      <c r="U135" s="1013"/>
      <c r="V135" s="1013"/>
      <c r="W135" s="1013"/>
      <c r="X135" s="1013"/>
      <c r="Y135" s="1013"/>
      <c r="Z135" s="1013"/>
      <c r="AA135" s="1323"/>
      <c r="AB135" s="1013"/>
      <c r="AC135" s="1013"/>
      <c r="AD135" s="1013"/>
      <c r="AE135" s="1013"/>
      <c r="AF135" s="58"/>
    </row>
    <row r="136" spans="1:32" s="1280" customFormat="1" ht="14.25" customHeight="1">
      <c r="A136" s="1318" t="s">
        <v>928</v>
      </c>
      <c r="B136" s="1371" t="s">
        <v>920</v>
      </c>
      <c r="C136" s="2097" t="str">
        <f>'CV3 - Asset Replacement'!N137</f>
        <v>OK</v>
      </c>
      <c r="D136" s="2097" t="str">
        <f>'CV3 - Asset Replacement'!O137</f>
        <v>OK</v>
      </c>
      <c r="E136" s="2097" t="str">
        <f>'CV3 - Asset Replacement'!P137</f>
        <v>OK</v>
      </c>
      <c r="F136" s="2097" t="str">
        <f>'CV3 - Asset Replacement'!Q137</f>
        <v>OK</v>
      </c>
      <c r="G136" s="2097" t="str">
        <f>'CV3 - Asset Replacement'!R137</f>
        <v>OK</v>
      </c>
      <c r="H136" s="2097" t="str">
        <f>'CV3 - Asset Replacement'!S137</f>
        <v>OK</v>
      </c>
      <c r="I136" s="1013"/>
      <c r="J136" s="1013"/>
      <c r="K136" s="1013"/>
      <c r="L136" s="1013"/>
      <c r="M136" s="1013"/>
      <c r="N136" s="1013"/>
      <c r="O136" s="1013"/>
      <c r="P136" s="1013"/>
      <c r="Q136" s="1013"/>
      <c r="R136" s="1013"/>
      <c r="S136" s="1013"/>
      <c r="T136" s="1013"/>
      <c r="U136" s="1013"/>
      <c r="V136" s="1013"/>
      <c r="W136" s="1013"/>
      <c r="X136" s="1013"/>
      <c r="Y136" s="1013"/>
      <c r="Z136" s="1013"/>
      <c r="AA136" s="1323"/>
      <c r="AB136" s="1013"/>
      <c r="AC136" s="1013"/>
      <c r="AD136" s="1013"/>
      <c r="AE136" s="1013"/>
      <c r="AF136" s="58"/>
    </row>
    <row r="137" spans="1:32" s="1280" customFormat="1" ht="14.25" customHeight="1">
      <c r="A137" s="1318" t="s">
        <v>1207</v>
      </c>
      <c r="B137" s="1037" t="s">
        <v>1220</v>
      </c>
      <c r="C137" s="2097"/>
      <c r="D137" s="2097"/>
      <c r="E137" s="2097"/>
      <c r="F137" s="2097"/>
      <c r="G137" s="2097"/>
      <c r="H137" s="2097"/>
      <c r="I137" s="1013"/>
      <c r="J137" s="1013"/>
      <c r="K137" s="1013"/>
      <c r="L137" s="1013"/>
      <c r="M137" s="1013"/>
      <c r="N137" s="1013"/>
      <c r="O137" s="1013"/>
      <c r="P137" s="1013"/>
      <c r="Q137" s="1013"/>
      <c r="R137" s="1013"/>
      <c r="S137" s="1013"/>
      <c r="T137" s="1013"/>
      <c r="U137" s="1013"/>
      <c r="V137" s="1013"/>
      <c r="W137" s="1013"/>
      <c r="X137" s="1013"/>
      <c r="Y137" s="1013"/>
      <c r="Z137" s="1013"/>
      <c r="AA137" s="1323"/>
      <c r="AB137" s="1013"/>
      <c r="AC137" s="1013"/>
      <c r="AD137" s="1013"/>
      <c r="AE137" s="1013"/>
      <c r="AF137" s="58"/>
    </row>
    <row r="138" spans="1:32" s="1280" customFormat="1" ht="14.25" customHeight="1">
      <c r="A138" s="1318" t="s">
        <v>1207</v>
      </c>
      <c r="B138" s="1037" t="s">
        <v>1219</v>
      </c>
      <c r="C138" s="2097"/>
      <c r="D138" s="2097"/>
      <c r="E138" s="2097"/>
      <c r="F138" s="2097"/>
      <c r="G138" s="2097"/>
      <c r="H138" s="2097"/>
      <c r="I138" s="1013"/>
      <c r="J138" s="1013"/>
      <c r="K138" s="1013"/>
      <c r="L138" s="1013"/>
      <c r="M138" s="1013"/>
      <c r="N138" s="1013"/>
      <c r="O138" s="1013"/>
      <c r="P138" s="1013"/>
      <c r="Q138" s="1013"/>
      <c r="R138" s="1013"/>
      <c r="S138" s="1013"/>
      <c r="T138" s="1013"/>
      <c r="U138" s="1013"/>
      <c r="V138" s="1013"/>
      <c r="W138" s="1013"/>
      <c r="X138" s="1013"/>
      <c r="Y138" s="1013"/>
      <c r="Z138" s="1013"/>
      <c r="AA138" s="1323"/>
      <c r="AB138" s="1013"/>
      <c r="AC138" s="1013"/>
      <c r="AD138" s="1013"/>
      <c r="AE138" s="1013"/>
      <c r="AF138" s="58"/>
    </row>
    <row r="139" spans="1:32" s="1280" customFormat="1" ht="14.25" customHeight="1">
      <c r="A139" s="1318" t="s">
        <v>1207</v>
      </c>
      <c r="B139" s="1037" t="s">
        <v>1218</v>
      </c>
      <c r="C139" s="2097"/>
      <c r="D139" s="2097"/>
      <c r="E139" s="2097"/>
      <c r="F139" s="2097"/>
      <c r="G139" s="2097"/>
      <c r="H139" s="2097"/>
      <c r="I139" s="1013"/>
      <c r="J139" s="1013"/>
      <c r="K139" s="1013"/>
      <c r="L139" s="1013"/>
      <c r="M139" s="1013"/>
      <c r="N139" s="1013"/>
      <c r="O139" s="1013"/>
      <c r="P139" s="1013"/>
      <c r="Q139" s="1013"/>
      <c r="R139" s="1013"/>
      <c r="S139" s="1013"/>
      <c r="T139" s="1013"/>
      <c r="U139" s="1013"/>
      <c r="V139" s="1013"/>
      <c r="W139" s="1013"/>
      <c r="X139" s="1013"/>
      <c r="Y139" s="1013"/>
      <c r="Z139" s="1013"/>
      <c r="AA139" s="1323"/>
      <c r="AB139" s="1013"/>
      <c r="AC139" s="1013"/>
      <c r="AD139" s="1013"/>
      <c r="AE139" s="1013"/>
      <c r="AF139" s="58"/>
    </row>
    <row r="140" spans="1:32" s="1280" customFormat="1" ht="14.25" customHeight="1">
      <c r="A140" s="1318" t="s">
        <v>1207</v>
      </c>
      <c r="B140" s="1037" t="s">
        <v>1221</v>
      </c>
      <c r="C140" s="2097"/>
      <c r="D140" s="2097"/>
      <c r="E140" s="2097"/>
      <c r="F140" s="2097"/>
      <c r="G140" s="2097"/>
      <c r="H140" s="2097"/>
      <c r="I140" s="1013"/>
      <c r="J140" s="1013"/>
      <c r="K140" s="1013"/>
      <c r="L140" s="1013"/>
      <c r="M140" s="1013"/>
      <c r="N140" s="1013"/>
      <c r="O140" s="1013"/>
      <c r="P140" s="1013"/>
      <c r="Q140" s="1013"/>
      <c r="R140" s="1013"/>
      <c r="S140" s="1013"/>
      <c r="T140" s="1013"/>
      <c r="U140" s="1013"/>
      <c r="V140" s="1013"/>
      <c r="W140" s="1013"/>
      <c r="X140" s="1013"/>
      <c r="Y140" s="1013"/>
      <c r="Z140" s="1013"/>
      <c r="AA140" s="1323"/>
      <c r="AB140" s="1013"/>
      <c r="AC140" s="1013"/>
      <c r="AD140" s="1013"/>
      <c r="AE140" s="1013"/>
      <c r="AF140" s="58"/>
    </row>
    <row r="141" spans="1:32" s="1280" customFormat="1" ht="14.25" customHeight="1">
      <c r="A141" s="1318" t="s">
        <v>1207</v>
      </c>
      <c r="B141" s="1037" t="s">
        <v>1222</v>
      </c>
      <c r="C141" s="2097"/>
      <c r="D141" s="2097"/>
      <c r="E141" s="2097"/>
      <c r="F141" s="2097"/>
      <c r="G141" s="2097"/>
      <c r="H141" s="2097"/>
      <c r="I141" s="1013"/>
      <c r="J141" s="1013"/>
      <c r="K141" s="1013"/>
      <c r="L141" s="1013"/>
      <c r="M141" s="1013"/>
      <c r="N141" s="1013"/>
      <c r="O141" s="1013"/>
      <c r="P141" s="1013"/>
      <c r="Q141" s="1013"/>
      <c r="R141" s="1013"/>
      <c r="S141" s="1013"/>
      <c r="T141" s="1013"/>
      <c r="U141" s="1013"/>
      <c r="V141" s="1013"/>
      <c r="W141" s="1013"/>
      <c r="X141" s="1013"/>
      <c r="Y141" s="1013"/>
      <c r="Z141" s="1013"/>
      <c r="AA141" s="1323"/>
      <c r="AB141" s="1013"/>
      <c r="AC141" s="1013"/>
      <c r="AD141" s="1013"/>
      <c r="AE141" s="1013"/>
      <c r="AF141" s="58"/>
    </row>
    <row r="142" spans="1:32" s="1280" customFormat="1" ht="14.25" customHeight="1">
      <c r="A142" s="1318" t="s">
        <v>1207</v>
      </c>
      <c r="B142" s="1037" t="s">
        <v>1217</v>
      </c>
      <c r="C142" s="2097"/>
      <c r="D142" s="2097"/>
      <c r="E142" s="2097"/>
      <c r="F142" s="2097"/>
      <c r="G142" s="2097"/>
      <c r="H142" s="2097"/>
      <c r="I142" s="1013"/>
      <c r="J142" s="1013"/>
      <c r="K142" s="1013"/>
      <c r="L142" s="1013"/>
      <c r="M142" s="1013"/>
      <c r="N142" s="1013"/>
      <c r="O142" s="1013"/>
      <c r="P142" s="1013"/>
      <c r="Q142" s="1013"/>
      <c r="R142" s="1013"/>
      <c r="S142" s="1013"/>
      <c r="T142" s="1013"/>
      <c r="U142" s="1013"/>
      <c r="V142" s="1013"/>
      <c r="W142" s="1013"/>
      <c r="X142" s="1013"/>
      <c r="Y142" s="1013"/>
      <c r="Z142" s="1013"/>
      <c r="AA142" s="1323"/>
      <c r="AB142" s="1013"/>
      <c r="AC142" s="1013"/>
      <c r="AD142" s="1013"/>
      <c r="AE142" s="1013"/>
      <c r="AF142" s="58"/>
    </row>
    <row r="143" spans="1:32" s="1280" customFormat="1" ht="14.25" customHeight="1">
      <c r="A143" s="1318" t="s">
        <v>1207</v>
      </c>
      <c r="B143" s="260" t="s">
        <v>732</v>
      </c>
      <c r="C143" s="2097"/>
      <c r="D143" s="2097"/>
      <c r="E143" s="2097"/>
      <c r="F143" s="2097"/>
      <c r="G143" s="2097"/>
      <c r="H143" s="2097"/>
      <c r="I143" s="1013"/>
      <c r="J143" s="1013"/>
      <c r="K143" s="1013"/>
      <c r="L143" s="1013"/>
      <c r="M143" s="1013"/>
      <c r="N143" s="1013"/>
      <c r="O143" s="1013"/>
      <c r="P143" s="1013"/>
      <c r="Q143" s="1013"/>
      <c r="R143" s="1013"/>
      <c r="S143" s="1013"/>
      <c r="T143" s="1013"/>
      <c r="U143" s="1013"/>
      <c r="V143" s="1013"/>
      <c r="W143" s="1013"/>
      <c r="X143" s="1013"/>
      <c r="Y143" s="1013"/>
      <c r="Z143" s="1013"/>
      <c r="AA143" s="1323"/>
      <c r="AB143" s="1013"/>
      <c r="AC143" s="1013"/>
      <c r="AD143" s="1013"/>
      <c r="AE143" s="1013"/>
      <c r="AF143" s="58"/>
    </row>
    <row r="144" spans="1:32" s="1280" customFormat="1" ht="14.25" customHeight="1">
      <c r="A144" s="1318" t="s">
        <v>1208</v>
      </c>
      <c r="B144" s="1517" t="s">
        <v>311</v>
      </c>
      <c r="C144" s="2097" t="str">
        <f>'CV5 - Refurbishment'!N63</f>
        <v>OK</v>
      </c>
      <c r="D144" s="2097" t="str">
        <f>'CV5 - Refurbishment'!O63</f>
        <v>OK</v>
      </c>
      <c r="E144" s="2097" t="str">
        <f>'CV5 - Refurbishment'!P63</f>
        <v>OK</v>
      </c>
      <c r="F144" s="2097" t="str">
        <f>'CV5 - Refurbishment'!Q63</f>
        <v>OK</v>
      </c>
      <c r="G144" s="2097" t="str">
        <f>'CV5 - Refurbishment'!R63</f>
        <v>OK</v>
      </c>
      <c r="H144" s="2097" t="str">
        <f>'CV5 - Refurbishment'!S63</f>
        <v>OK</v>
      </c>
      <c r="I144" s="1013"/>
      <c r="J144" s="1013"/>
      <c r="K144" s="1013"/>
      <c r="L144" s="1013"/>
      <c r="M144" s="1013"/>
      <c r="N144" s="1013"/>
      <c r="O144" s="1013"/>
      <c r="P144" s="1013"/>
      <c r="Q144" s="1013"/>
      <c r="R144" s="1013"/>
      <c r="S144" s="1013"/>
      <c r="T144" s="1013"/>
      <c r="U144" s="1013"/>
      <c r="V144" s="1013"/>
      <c r="W144" s="1013"/>
      <c r="X144" s="1013"/>
      <c r="Y144" s="1013"/>
      <c r="Z144" s="1013"/>
      <c r="AA144" s="1323"/>
      <c r="AB144" s="1013"/>
      <c r="AC144" s="1013"/>
      <c r="AD144" s="1013"/>
      <c r="AE144" s="1013"/>
      <c r="AF144" s="58"/>
    </row>
    <row r="145" spans="1:32" s="1280" customFormat="1" ht="14.25" customHeight="1">
      <c r="A145" s="1318" t="s">
        <v>1209</v>
      </c>
      <c r="B145" s="2089" t="s">
        <v>1576</v>
      </c>
      <c r="C145" s="2097" t="str">
        <f>'CV6 - Civil Works'!N23</f>
        <v>OK</v>
      </c>
      <c r="D145" s="2097" t="str">
        <f>'CV6 - Civil Works'!O23</f>
        <v>OK</v>
      </c>
      <c r="E145" s="2097" t="str">
        <f>'CV6 - Civil Works'!P23</f>
        <v>OK</v>
      </c>
      <c r="F145" s="2097" t="str">
        <f>'CV6 - Civil Works'!Q23</f>
        <v>OK</v>
      </c>
      <c r="G145" s="2097" t="str">
        <f>'CV6 - Civil Works'!R23</f>
        <v>OK</v>
      </c>
      <c r="H145" s="2097" t="str">
        <f>'CV6 - Civil Works'!S23</f>
        <v>OK</v>
      </c>
      <c r="I145" s="1013"/>
      <c r="J145" s="1013"/>
      <c r="K145" s="1013"/>
      <c r="L145" s="1013"/>
      <c r="M145" s="1013"/>
      <c r="N145" s="1013"/>
      <c r="O145" s="1013"/>
      <c r="P145" s="1013"/>
      <c r="Q145" s="1013"/>
      <c r="R145" s="1013"/>
      <c r="S145" s="1013"/>
      <c r="T145" s="1013"/>
      <c r="U145" s="1013"/>
      <c r="V145" s="1013"/>
      <c r="W145" s="1013"/>
      <c r="X145" s="1013"/>
      <c r="Y145" s="1013"/>
      <c r="Z145" s="1013"/>
      <c r="AA145" s="1323"/>
      <c r="AB145" s="1013"/>
      <c r="AC145" s="1013"/>
      <c r="AD145" s="1013"/>
      <c r="AE145" s="1013"/>
      <c r="AF145" s="58"/>
    </row>
    <row r="146" spans="1:32" s="1280" customFormat="1" ht="14.25" customHeight="1">
      <c r="A146" s="1318" t="s">
        <v>1209</v>
      </c>
      <c r="B146" s="32" t="s">
        <v>311</v>
      </c>
      <c r="C146" s="2097" t="str">
        <f>'CV6 - Civil Works'!N57</f>
        <v>OK</v>
      </c>
      <c r="D146" s="2097" t="str">
        <f>'CV6 - Civil Works'!O57</f>
        <v>OK</v>
      </c>
      <c r="E146" s="2097" t="str">
        <f>'CV6 - Civil Works'!P57</f>
        <v>OK</v>
      </c>
      <c r="F146" s="2097" t="str">
        <f>'CV6 - Civil Works'!Q57</f>
        <v>OK</v>
      </c>
      <c r="G146" s="2097" t="str">
        <f>'CV6 - Civil Works'!R57</f>
        <v>OK</v>
      </c>
      <c r="H146" s="2097" t="str">
        <f>'CV6 - Civil Works'!S57</f>
        <v>OK</v>
      </c>
      <c r="I146" s="1013"/>
      <c r="J146" s="1013"/>
      <c r="K146" s="1013"/>
      <c r="L146" s="1013"/>
      <c r="M146" s="1013"/>
      <c r="N146" s="1013"/>
      <c r="O146" s="1013"/>
      <c r="P146" s="1013"/>
      <c r="Q146" s="1013"/>
      <c r="R146" s="1013"/>
      <c r="S146" s="1013"/>
      <c r="T146" s="1013"/>
      <c r="U146" s="1013"/>
      <c r="V146" s="1013"/>
      <c r="W146" s="1013"/>
      <c r="X146" s="1013"/>
      <c r="Y146" s="1013"/>
      <c r="Z146" s="1013"/>
      <c r="AA146" s="1323"/>
      <c r="AB146" s="1013"/>
      <c r="AC146" s="1013"/>
      <c r="AD146" s="1013"/>
      <c r="AE146" s="1013"/>
      <c r="AF146" s="58"/>
    </row>
    <row r="147" spans="1:32" s="1280" customFormat="1" ht="14.25" customHeight="1">
      <c r="A147" s="1318" t="s">
        <v>1210</v>
      </c>
      <c r="B147" s="32" t="s">
        <v>311</v>
      </c>
      <c r="C147" s="2097" t="str">
        <f>'CV7 - Undergrounding Des Areas'!N43</f>
        <v>OK</v>
      </c>
      <c r="D147" s="2097" t="str">
        <f>'CV7 - Undergrounding Des Areas'!O43</f>
        <v>OK</v>
      </c>
      <c r="E147" s="2097" t="str">
        <f>'CV7 - Undergrounding Des Areas'!P43</f>
        <v>OK</v>
      </c>
      <c r="F147" s="2097" t="str">
        <f>'CV7 - Undergrounding Des Areas'!Q43</f>
        <v>OK</v>
      </c>
      <c r="G147" s="2097" t="str">
        <f>'CV7 - Undergrounding Des Areas'!R43</f>
        <v>OK</v>
      </c>
      <c r="H147" s="2097" t="str">
        <f>'CV7 - Undergrounding Des Areas'!S43</f>
        <v>OK</v>
      </c>
      <c r="I147" s="1013"/>
      <c r="J147" s="1013"/>
      <c r="K147" s="1013"/>
      <c r="L147" s="1013"/>
      <c r="M147" s="1013"/>
      <c r="N147" s="1013"/>
      <c r="O147" s="1013"/>
      <c r="P147" s="1013"/>
      <c r="Q147" s="1013"/>
      <c r="R147" s="1013"/>
      <c r="S147" s="1013"/>
      <c r="T147" s="1013"/>
      <c r="U147" s="1013"/>
      <c r="V147" s="1013"/>
      <c r="W147" s="1013"/>
      <c r="X147" s="1013"/>
      <c r="Y147" s="1013"/>
      <c r="Z147" s="1013"/>
      <c r="AA147" s="1323"/>
      <c r="AB147" s="1013"/>
      <c r="AC147" s="1013"/>
      <c r="AD147" s="1013"/>
      <c r="AE147" s="1013"/>
      <c r="AF147" s="58"/>
    </row>
    <row r="148" spans="1:32" s="1280" customFormat="1" ht="14.25" customHeight="1">
      <c r="A148" s="1318" t="s">
        <v>929</v>
      </c>
      <c r="B148" s="1370" t="s">
        <v>311</v>
      </c>
      <c r="C148" s="2097" t="str">
        <f>'CV8 - Legal &amp; Safety'!N38</f>
        <v>OK</v>
      </c>
      <c r="D148" s="2097" t="str">
        <f>'CV8 - Legal &amp; Safety'!O38</f>
        <v>OK</v>
      </c>
      <c r="E148" s="2097" t="str">
        <f>'CV8 - Legal &amp; Safety'!P38</f>
        <v>OK</v>
      </c>
      <c r="F148" s="2097" t="str">
        <f>'CV8 - Legal &amp; Safety'!Q38</f>
        <v>OK</v>
      </c>
      <c r="G148" s="2097" t="str">
        <f>'CV8 - Legal &amp; Safety'!R38</f>
        <v>OK</v>
      </c>
      <c r="H148" s="2097" t="str">
        <f>'CV8 - Legal &amp; Safety'!S38</f>
        <v>OK</v>
      </c>
      <c r="I148" s="1013"/>
      <c r="J148" s="1013"/>
      <c r="K148" s="1013"/>
      <c r="L148" s="1013"/>
      <c r="M148" s="1013"/>
      <c r="N148" s="1013"/>
      <c r="O148" s="1013"/>
      <c r="P148" s="1013"/>
      <c r="Q148" s="1013"/>
      <c r="R148" s="1013"/>
      <c r="S148" s="1013"/>
      <c r="T148" s="1013"/>
      <c r="U148" s="1013"/>
      <c r="V148" s="1013"/>
      <c r="W148" s="1013"/>
      <c r="X148" s="1013"/>
      <c r="Y148" s="1013"/>
      <c r="Z148" s="1013"/>
      <c r="AA148" s="1323"/>
      <c r="AB148" s="1013"/>
      <c r="AC148" s="1013"/>
      <c r="AD148" s="1013"/>
      <c r="AE148" s="1013"/>
      <c r="AF148" s="58"/>
    </row>
    <row r="149" spans="1:32" s="1280" customFormat="1" ht="14.25" customHeight="1">
      <c r="A149" s="1318" t="s">
        <v>929</v>
      </c>
      <c r="B149" s="1154" t="s">
        <v>1248</v>
      </c>
      <c r="C149" s="2097" t="str">
        <f>'CV8 - Legal &amp; Safety'!N39</f>
        <v>OK</v>
      </c>
      <c r="D149" s="2097" t="str">
        <f>'CV8 - Legal &amp; Safety'!O39</f>
        <v>OK</v>
      </c>
      <c r="E149" s="2097" t="str">
        <f>'CV8 - Legal &amp; Safety'!P39</f>
        <v>OK</v>
      </c>
      <c r="F149" s="2097" t="str">
        <f>'CV8 - Legal &amp; Safety'!Q39</f>
        <v>OK</v>
      </c>
      <c r="G149" s="2097" t="str">
        <f>'CV8 - Legal &amp; Safety'!R39</f>
        <v>OK</v>
      </c>
      <c r="H149" s="2097" t="str">
        <f>'CV8 - Legal &amp; Safety'!S39</f>
        <v>OK</v>
      </c>
      <c r="I149" s="1013"/>
      <c r="J149" s="1013"/>
      <c r="K149" s="1013"/>
      <c r="L149" s="1013"/>
      <c r="M149" s="1013"/>
      <c r="N149" s="1013"/>
      <c r="O149" s="1013"/>
      <c r="P149" s="1013"/>
      <c r="Q149" s="1013"/>
      <c r="R149" s="1013"/>
      <c r="S149" s="1013"/>
      <c r="T149" s="1013"/>
      <c r="U149" s="1013"/>
      <c r="V149" s="1013"/>
      <c r="W149" s="1013"/>
      <c r="X149" s="1013"/>
      <c r="Y149" s="1013"/>
      <c r="Z149" s="1013"/>
      <c r="AA149" s="1323"/>
      <c r="AB149" s="1013"/>
      <c r="AC149" s="1013"/>
      <c r="AD149" s="1013"/>
      <c r="AE149" s="1013"/>
      <c r="AF149" s="58"/>
    </row>
    <row r="150" spans="1:32" s="1280" customFormat="1" ht="14.25" customHeight="1">
      <c r="A150" s="1318" t="s">
        <v>929</v>
      </c>
      <c r="B150" s="1371" t="s">
        <v>1249</v>
      </c>
      <c r="C150" s="2097" t="str">
        <f>'CV8 - Legal &amp; Safety'!N40</f>
        <v>OK</v>
      </c>
      <c r="D150" s="2097" t="str">
        <f>'CV8 - Legal &amp; Safety'!O40</f>
        <v>OK</v>
      </c>
      <c r="E150" s="2097" t="str">
        <f>'CV8 - Legal &amp; Safety'!P40</f>
        <v>OK</v>
      </c>
      <c r="F150" s="2097" t="str">
        <f>'CV8 - Legal &amp; Safety'!Q40</f>
        <v>OK</v>
      </c>
      <c r="G150" s="2097" t="str">
        <f>'CV8 - Legal &amp; Safety'!R40</f>
        <v>OK</v>
      </c>
      <c r="H150" s="2097" t="str">
        <f>'CV8 - Legal &amp; Safety'!S40</f>
        <v>OK</v>
      </c>
      <c r="I150" s="1013"/>
      <c r="J150" s="1013"/>
      <c r="K150" s="1013"/>
      <c r="L150" s="1013"/>
      <c r="M150" s="1013"/>
      <c r="N150" s="1013"/>
      <c r="O150" s="1013"/>
      <c r="P150" s="1013"/>
      <c r="Q150" s="1013"/>
      <c r="R150" s="1013"/>
      <c r="S150" s="1013"/>
      <c r="T150" s="1013"/>
      <c r="U150" s="1013"/>
      <c r="V150" s="1013"/>
      <c r="W150" s="1013"/>
      <c r="X150" s="1013"/>
      <c r="Y150" s="1013"/>
      <c r="Z150" s="1013"/>
      <c r="AA150" s="1323"/>
      <c r="AB150" s="1013"/>
      <c r="AC150" s="1013"/>
      <c r="AD150" s="1013"/>
      <c r="AE150" s="1013"/>
      <c r="AF150" s="58"/>
    </row>
    <row r="151" spans="1:32" s="1280" customFormat="1" ht="14.25" customHeight="1">
      <c r="A151" s="1318" t="s">
        <v>933</v>
      </c>
      <c r="B151" s="1398" t="s">
        <v>311</v>
      </c>
      <c r="C151" s="2097" t="str">
        <f>'CV9 - High Value Proj (Scheme)'!H44</f>
        <v>OK</v>
      </c>
      <c r="D151" s="2097" t="str">
        <f>'CV9 - High Value Proj (Scheme)'!I44</f>
        <v>OK</v>
      </c>
      <c r="E151" s="2097" t="str">
        <f>'CV9 - High Value Proj (Scheme)'!J44</f>
        <v>OK</v>
      </c>
      <c r="F151" s="2097"/>
      <c r="G151" s="2097"/>
      <c r="H151" s="2097"/>
      <c r="I151" s="1013"/>
      <c r="J151" s="1013"/>
      <c r="K151" s="1013"/>
      <c r="L151" s="1013"/>
      <c r="M151" s="1013"/>
      <c r="N151" s="1013"/>
      <c r="O151" s="1013"/>
      <c r="P151" s="1013"/>
      <c r="Q151" s="1013"/>
      <c r="R151" s="1013"/>
      <c r="S151" s="1013"/>
      <c r="T151" s="1013"/>
      <c r="U151" s="1013"/>
      <c r="V151" s="1013"/>
      <c r="W151" s="1013"/>
      <c r="X151" s="1013"/>
      <c r="Y151" s="1013"/>
      <c r="Z151" s="1013"/>
      <c r="AA151" s="1323"/>
      <c r="AB151" s="1013"/>
      <c r="AC151" s="1013"/>
      <c r="AD151" s="1013"/>
      <c r="AE151" s="1013"/>
      <c r="AF151" s="58"/>
    </row>
    <row r="152" spans="1:32" s="1280" customFormat="1" ht="14.25" customHeight="1">
      <c r="A152" s="1318" t="s">
        <v>933</v>
      </c>
      <c r="B152" s="1398" t="s">
        <v>1248</v>
      </c>
      <c r="C152" s="2097" t="str">
        <f>'CV9 - High Value Proj (Scheme)'!H45</f>
        <v>OK</v>
      </c>
      <c r="D152" s="2097" t="str">
        <f>'CV9 - High Value Proj (Scheme)'!I45</f>
        <v>OK</v>
      </c>
      <c r="E152" s="2097" t="str">
        <f>'CV9 - High Value Proj (Scheme)'!J45</f>
        <v>OK</v>
      </c>
      <c r="F152" s="2097"/>
      <c r="G152" s="2097"/>
      <c r="H152" s="2097"/>
      <c r="I152" s="1013"/>
      <c r="J152" s="1013"/>
      <c r="K152" s="1013"/>
      <c r="L152" s="1013"/>
      <c r="M152" s="1013"/>
      <c r="N152" s="1013"/>
      <c r="O152" s="1013"/>
      <c r="P152" s="1013"/>
      <c r="Q152" s="1013"/>
      <c r="R152" s="1013"/>
      <c r="S152" s="1013"/>
      <c r="T152" s="1013"/>
      <c r="U152" s="1013"/>
      <c r="V152" s="1013"/>
      <c r="W152" s="1013"/>
      <c r="X152" s="1013"/>
      <c r="Y152" s="1013"/>
      <c r="Z152" s="1013"/>
      <c r="AA152" s="1323"/>
      <c r="AB152" s="1013"/>
      <c r="AC152" s="1013"/>
      <c r="AD152" s="1013"/>
      <c r="AE152" s="1013"/>
      <c r="AF152" s="58"/>
    </row>
    <row r="153" spans="1:32" ht="14.25" customHeight="1">
      <c r="A153" s="1318" t="s">
        <v>933</v>
      </c>
      <c r="B153" s="1398" t="s">
        <v>1249</v>
      </c>
      <c r="C153" s="2097" t="str">
        <f>'CV9 - High Value Proj (Scheme)'!H46</f>
        <v>OK</v>
      </c>
      <c r="D153" s="2097" t="str">
        <f>'CV9 - High Value Proj (Scheme)'!I46</f>
        <v>OK</v>
      </c>
      <c r="E153" s="2097" t="str">
        <f>'CV9 - High Value Proj (Scheme)'!J46</f>
        <v>OK</v>
      </c>
      <c r="F153" s="1319"/>
      <c r="G153" s="1319"/>
      <c r="H153" s="1319"/>
      <c r="I153" s="1013"/>
      <c r="J153" s="1013"/>
      <c r="K153" s="1013"/>
      <c r="L153" s="1013"/>
      <c r="M153" s="1013"/>
      <c r="N153" s="1013"/>
      <c r="O153" s="1013"/>
      <c r="P153" s="1013"/>
      <c r="Q153" s="1013"/>
      <c r="R153" s="1013"/>
      <c r="S153" s="1013"/>
      <c r="T153" s="1013"/>
      <c r="U153" s="1013"/>
      <c r="V153" s="1013"/>
      <c r="W153" s="1013"/>
      <c r="X153" s="1013"/>
      <c r="Y153" s="1013"/>
      <c r="Z153" s="1013"/>
      <c r="AA153" s="1323"/>
      <c r="AB153" s="1013"/>
      <c r="AC153" s="1013"/>
      <c r="AD153" s="1013"/>
      <c r="AE153" s="1013"/>
    </row>
    <row r="154" spans="1:32" ht="14.25" customHeight="1">
      <c r="A154" s="1318" t="s">
        <v>1211</v>
      </c>
      <c r="B154" s="32" t="s">
        <v>311</v>
      </c>
      <c r="C154" s="2097" t="str">
        <f>'CV10 - BT21CN'!N30</f>
        <v>OK</v>
      </c>
      <c r="D154" s="2097" t="str">
        <f>'CV10 - BT21CN'!O30</f>
        <v>OK</v>
      </c>
      <c r="E154" s="2097" t="str">
        <f>'CV10 - BT21CN'!P30</f>
        <v>OK</v>
      </c>
      <c r="F154" s="1319"/>
      <c r="G154" s="1319"/>
      <c r="H154" s="1319"/>
      <c r="I154" s="1013"/>
      <c r="J154" s="1013"/>
      <c r="K154" s="1013"/>
      <c r="L154" s="1013"/>
      <c r="M154" s="1013"/>
      <c r="N154" s="1013"/>
      <c r="O154" s="1013"/>
      <c r="P154" s="1013"/>
      <c r="Q154" s="1013"/>
      <c r="R154" s="1013"/>
      <c r="S154" s="1013"/>
      <c r="T154" s="1013"/>
      <c r="U154" s="1013"/>
      <c r="V154" s="1013"/>
      <c r="W154" s="1013"/>
      <c r="X154" s="1013"/>
      <c r="Y154" s="1013"/>
      <c r="Z154" s="1013"/>
      <c r="AA154" s="1323"/>
      <c r="AB154" s="1013"/>
      <c r="AC154" s="1013"/>
      <c r="AD154" s="1013"/>
      <c r="AE154" s="1013"/>
    </row>
    <row r="155" spans="1:32" ht="14.25" customHeight="1">
      <c r="A155" s="1318" t="s">
        <v>1212</v>
      </c>
      <c r="B155" s="1154" t="s">
        <v>311</v>
      </c>
      <c r="C155" s="2097" t="str">
        <f>'CV11 - Flood mitigation'!N45</f>
        <v>OK</v>
      </c>
      <c r="D155" s="2097" t="str">
        <f>'CV11 - Flood mitigation'!O45</f>
        <v>OK</v>
      </c>
      <c r="E155" s="2097" t="str">
        <f>'CV11 - Flood mitigation'!P45</f>
        <v>OK</v>
      </c>
      <c r="F155" s="2097" t="str">
        <f>'CV11 - Flood mitigation'!Q45</f>
        <v>OK</v>
      </c>
      <c r="G155" s="2097" t="str">
        <f>'CV11 - Flood mitigation'!R45</f>
        <v>OK</v>
      </c>
      <c r="H155" s="2097" t="str">
        <f>'CV11 - Flood mitigation'!S45</f>
        <v>OK</v>
      </c>
      <c r="I155" s="1013"/>
      <c r="J155" s="1013"/>
      <c r="K155" s="1013"/>
      <c r="L155" s="1013"/>
      <c r="M155" s="1013"/>
      <c r="N155" s="1013"/>
      <c r="O155" s="1013"/>
      <c r="P155" s="1013"/>
      <c r="Q155" s="1013"/>
      <c r="R155" s="1013"/>
      <c r="S155" s="1013"/>
      <c r="T155" s="1013"/>
      <c r="U155" s="1013"/>
      <c r="V155" s="1013"/>
      <c r="W155" s="1013"/>
      <c r="X155" s="1013"/>
      <c r="Y155" s="1013"/>
      <c r="Z155" s="1013"/>
      <c r="AA155" s="1323"/>
      <c r="AB155" s="1013"/>
      <c r="AC155" s="1013"/>
      <c r="AD155" s="1013"/>
      <c r="AE155" s="1013"/>
    </row>
    <row r="156" spans="1:32" ht="14.25" customHeight="1">
      <c r="A156" s="1318" t="s">
        <v>1213</v>
      </c>
      <c r="B156" s="1037" t="s">
        <v>1530</v>
      </c>
      <c r="C156" s="2097" t="str">
        <f>'CV12 - Environmental Reporting'!F23</f>
        <v>OK</v>
      </c>
      <c r="D156" s="2097" t="str">
        <f>'CV12 - Environmental Reporting'!G23</f>
        <v>OK</v>
      </c>
      <c r="E156" s="2097" t="str">
        <f>'CV12 - Environmental Reporting'!H23</f>
        <v>OK</v>
      </c>
      <c r="F156" s="2097"/>
      <c r="G156" s="2097"/>
      <c r="H156" s="2097"/>
      <c r="I156" s="1013"/>
      <c r="J156" s="1013"/>
      <c r="K156" s="1013"/>
      <c r="L156" s="1013"/>
      <c r="M156" s="1013"/>
      <c r="N156" s="1013"/>
      <c r="O156" s="1013"/>
      <c r="P156" s="1013"/>
      <c r="Q156" s="1013"/>
      <c r="R156" s="1013"/>
      <c r="S156" s="1013"/>
      <c r="T156" s="1013"/>
      <c r="U156" s="1013"/>
      <c r="V156" s="1013"/>
      <c r="W156" s="1013"/>
      <c r="X156" s="1013"/>
      <c r="Y156" s="1013"/>
      <c r="Z156" s="1013"/>
      <c r="AA156" s="1323"/>
      <c r="AB156" s="1013"/>
      <c r="AC156" s="1013"/>
      <c r="AD156" s="1013"/>
      <c r="AE156" s="1013"/>
    </row>
    <row r="157" spans="1:32" ht="14.25" customHeight="1">
      <c r="A157" s="1318" t="s">
        <v>1213</v>
      </c>
      <c r="B157" s="32" t="s">
        <v>311</v>
      </c>
      <c r="C157" s="2097" t="str">
        <f>'CV12 - Environmental Reporting'!N41</f>
        <v>OK</v>
      </c>
      <c r="D157" s="2097" t="str">
        <f>'CV12 - Environmental Reporting'!O41</f>
        <v>OK</v>
      </c>
      <c r="E157" s="2097" t="str">
        <f>'CV12 - Environmental Reporting'!P41</f>
        <v>OK</v>
      </c>
      <c r="F157" s="2097"/>
      <c r="G157" s="2097"/>
      <c r="H157" s="2097"/>
      <c r="I157" s="1013"/>
      <c r="J157" s="1013"/>
      <c r="K157" s="1013"/>
      <c r="L157" s="1013"/>
      <c r="M157" s="1013"/>
      <c r="N157" s="1013"/>
      <c r="O157" s="1013"/>
      <c r="P157" s="1013"/>
      <c r="Q157" s="1013"/>
      <c r="R157" s="1013"/>
      <c r="S157" s="1013"/>
      <c r="T157" s="1013"/>
      <c r="U157" s="1013"/>
      <c r="V157" s="1013"/>
      <c r="W157" s="1013"/>
      <c r="X157" s="1013"/>
      <c r="Y157" s="1013"/>
      <c r="Z157" s="1013"/>
      <c r="AA157" s="1323"/>
      <c r="AB157" s="1013"/>
      <c r="AC157" s="1013"/>
      <c r="AD157" s="1013"/>
      <c r="AE157" s="1013"/>
    </row>
    <row r="158" spans="1:32" ht="14.25" customHeight="1">
      <c r="A158" s="1318" t="s">
        <v>932</v>
      </c>
      <c r="B158" s="1417" t="s">
        <v>311</v>
      </c>
      <c r="C158" s="2097" t="str">
        <f>'CV13 - I&amp;M'!N110</f>
        <v>OK</v>
      </c>
      <c r="D158" s="2097" t="str">
        <f>'CV13 - I&amp;M'!O110</f>
        <v>OK</v>
      </c>
      <c r="E158" s="2097" t="str">
        <f>'CV13 - I&amp;M'!P110</f>
        <v>OK</v>
      </c>
      <c r="F158" s="2097" t="str">
        <f>'CV13 - I&amp;M'!Q110</f>
        <v>OK</v>
      </c>
      <c r="G158" s="2097" t="str">
        <f>'CV13 - I&amp;M'!R110</f>
        <v>OK</v>
      </c>
      <c r="H158" s="2097" t="str">
        <f>'CV13 - I&amp;M'!S110</f>
        <v>OK</v>
      </c>
      <c r="I158" s="1013"/>
      <c r="J158" s="1013"/>
      <c r="K158" s="1013"/>
      <c r="L158" s="1013"/>
      <c r="M158" s="1013"/>
      <c r="N158" s="1013"/>
      <c r="O158" s="1013"/>
      <c r="P158" s="1013"/>
      <c r="Q158" s="1013"/>
      <c r="R158" s="1013"/>
      <c r="S158" s="1013"/>
      <c r="T158" s="1013"/>
      <c r="U158" s="1013"/>
      <c r="V158" s="1013"/>
      <c r="W158" s="1013"/>
      <c r="X158" s="1013"/>
      <c r="Y158" s="1013"/>
      <c r="Z158" s="1013"/>
      <c r="AA158" s="1323"/>
      <c r="AB158" s="1323"/>
      <c r="AC158" s="1323"/>
      <c r="AD158" s="1323"/>
      <c r="AE158" s="1323"/>
    </row>
    <row r="159" spans="1:32" ht="14.25" customHeight="1">
      <c r="A159" s="1318" t="s">
        <v>932</v>
      </c>
      <c r="B159" s="1154" t="s">
        <v>1251</v>
      </c>
      <c r="C159" s="2097" t="str">
        <f>'CV13 - I&amp;M'!N111</f>
        <v>OK</v>
      </c>
      <c r="D159" s="2097" t="str">
        <f>'CV13 - I&amp;M'!O111</f>
        <v>OK</v>
      </c>
      <c r="E159" s="2097" t="str">
        <f>'CV13 - I&amp;M'!P111</f>
        <v>OK</v>
      </c>
      <c r="F159" s="2097" t="str">
        <f>'CV13 - I&amp;M'!Q111</f>
        <v>OK</v>
      </c>
      <c r="G159" s="2097" t="str">
        <f>'CV13 - I&amp;M'!R111</f>
        <v>OK</v>
      </c>
      <c r="H159" s="2097" t="str">
        <f>'CV13 - I&amp;M'!S111</f>
        <v>OK</v>
      </c>
      <c r="I159" s="1013"/>
      <c r="J159" s="1013"/>
      <c r="K159" s="1013"/>
      <c r="L159" s="1013"/>
      <c r="M159" s="1013"/>
      <c r="N159" s="1013"/>
      <c r="O159" s="1013"/>
      <c r="P159" s="1013"/>
      <c r="Q159" s="1013"/>
      <c r="R159" s="1013"/>
      <c r="S159" s="1013"/>
      <c r="T159" s="1013"/>
      <c r="U159" s="1013"/>
      <c r="V159" s="1013"/>
      <c r="W159" s="1013"/>
      <c r="X159" s="1013"/>
      <c r="Y159" s="1013"/>
      <c r="Z159" s="1013"/>
      <c r="AA159" s="1323"/>
      <c r="AB159" s="1323"/>
      <c r="AC159" s="1323"/>
      <c r="AD159" s="1323"/>
      <c r="AE159" s="1323"/>
    </row>
    <row r="160" spans="1:32" ht="14.25" customHeight="1">
      <c r="A160" s="1318" t="s">
        <v>932</v>
      </c>
      <c r="B160" s="1371" t="s">
        <v>1249</v>
      </c>
      <c r="C160" s="2097" t="str">
        <f>'CV13 - I&amp;M'!N112</f>
        <v>OK</v>
      </c>
      <c r="D160" s="2097" t="str">
        <f>'CV13 - I&amp;M'!O112</f>
        <v>OK</v>
      </c>
      <c r="E160" s="2097" t="str">
        <f>'CV13 - I&amp;M'!P112</f>
        <v>OK</v>
      </c>
      <c r="F160" s="2097" t="str">
        <f>'CV13 - I&amp;M'!Q112</f>
        <v>OK</v>
      </c>
      <c r="G160" s="2097" t="str">
        <f>'CV13 - I&amp;M'!R112</f>
        <v>OK</v>
      </c>
      <c r="H160" s="2097" t="str">
        <f>'CV13 - I&amp;M'!S112</f>
        <v>OK</v>
      </c>
      <c r="I160" s="1013"/>
      <c r="J160" s="1013"/>
      <c r="K160" s="1013"/>
      <c r="L160" s="1013"/>
      <c r="M160" s="1013"/>
      <c r="N160" s="1013"/>
      <c r="O160" s="1013"/>
      <c r="P160" s="1013"/>
      <c r="Q160" s="1013"/>
      <c r="R160" s="1013"/>
      <c r="S160" s="1013"/>
      <c r="T160" s="1013"/>
      <c r="U160" s="1013"/>
      <c r="V160" s="1013"/>
      <c r="W160" s="1013"/>
      <c r="X160" s="1013"/>
      <c r="Y160" s="1013"/>
      <c r="Z160" s="1013"/>
      <c r="AA160" s="1323"/>
      <c r="AB160" s="1323"/>
      <c r="AC160" s="1323"/>
      <c r="AD160" s="1323"/>
      <c r="AE160" s="1323"/>
    </row>
    <row r="161" spans="1:32" ht="14.25" customHeight="1">
      <c r="A161" s="1318" t="s">
        <v>931</v>
      </c>
      <c r="B161" s="1370" t="s">
        <v>311</v>
      </c>
      <c r="C161" s="2097" t="str">
        <f>'CV14 - Tree_Cutting'!N46</f>
        <v>OK</v>
      </c>
      <c r="D161" s="2097" t="str">
        <f>'CV14 - Tree_Cutting'!O46</f>
        <v>OK</v>
      </c>
      <c r="E161" s="2097" t="str">
        <f>'CV14 - Tree_Cutting'!P46</f>
        <v>OK</v>
      </c>
      <c r="F161" s="2097" t="str">
        <f>'CV14 - Tree_Cutting'!Q46</f>
        <v>OK</v>
      </c>
      <c r="G161" s="2097" t="str">
        <f>'CV14 - Tree_Cutting'!R46</f>
        <v>OK</v>
      </c>
      <c r="H161" s="2097" t="str">
        <f>'CV14 - Tree_Cutting'!S46</f>
        <v>OK</v>
      </c>
      <c r="I161" s="1013"/>
      <c r="J161" s="1013"/>
      <c r="K161" s="1013"/>
      <c r="L161" s="1013"/>
      <c r="M161" s="1013"/>
      <c r="N161" s="1013"/>
      <c r="O161" s="1013"/>
      <c r="P161" s="1013"/>
      <c r="Q161" s="1013"/>
      <c r="R161" s="1013"/>
      <c r="S161" s="1013"/>
      <c r="T161" s="1013"/>
      <c r="U161" s="1013"/>
      <c r="V161" s="1013"/>
      <c r="W161" s="1013"/>
      <c r="X161" s="1013"/>
      <c r="Y161" s="1013"/>
      <c r="Z161" s="1013"/>
      <c r="AA161" s="1323"/>
      <c r="AB161" s="1013"/>
      <c r="AC161" s="1013"/>
      <c r="AD161" s="1013"/>
      <c r="AE161" s="1013"/>
    </row>
    <row r="162" spans="1:32" ht="14.25" customHeight="1">
      <c r="A162" s="1318" t="s">
        <v>931</v>
      </c>
      <c r="B162" s="32" t="s">
        <v>919</v>
      </c>
      <c r="C162" s="2097" t="str">
        <f>'CV14 - Tree_Cutting'!N47</f>
        <v>OK</v>
      </c>
      <c r="D162" s="2097" t="str">
        <f>'CV14 - Tree_Cutting'!O47</f>
        <v>OK</v>
      </c>
      <c r="E162" s="2097" t="str">
        <f>'CV14 - Tree_Cutting'!P47</f>
        <v>OK</v>
      </c>
      <c r="F162" s="2097" t="str">
        <f>'CV14 - Tree_Cutting'!Q47</f>
        <v>OK</v>
      </c>
      <c r="G162" s="2097" t="str">
        <f>'CV14 - Tree_Cutting'!R47</f>
        <v>OK</v>
      </c>
      <c r="H162" s="2097" t="str">
        <f>'CV14 - Tree_Cutting'!S47</f>
        <v>OK</v>
      </c>
      <c r="I162" s="1013"/>
      <c r="J162" s="1013"/>
      <c r="K162" s="1013"/>
      <c r="L162" s="1013"/>
      <c r="M162" s="1013"/>
      <c r="N162" s="1013"/>
      <c r="O162" s="1013"/>
      <c r="P162" s="1013"/>
      <c r="Q162" s="1013"/>
      <c r="R162" s="1013"/>
      <c r="S162" s="1013"/>
      <c r="T162" s="1013"/>
      <c r="U162" s="1013"/>
      <c r="V162" s="1013"/>
      <c r="W162" s="1013"/>
      <c r="X162" s="1013"/>
      <c r="Y162" s="1013"/>
      <c r="Z162" s="1013"/>
      <c r="AA162" s="1323"/>
      <c r="AB162" s="1013"/>
      <c r="AC162" s="1013"/>
      <c r="AD162" s="1013"/>
      <c r="AE162" s="1013"/>
    </row>
    <row r="163" spans="1:32" ht="14.25" customHeight="1">
      <c r="A163" s="1318" t="s">
        <v>931</v>
      </c>
      <c r="B163" s="1412" t="s">
        <v>920</v>
      </c>
      <c r="C163" s="2097" t="str">
        <f>'CV14 - Tree_Cutting'!N48</f>
        <v>OK</v>
      </c>
      <c r="D163" s="2097" t="str">
        <f>'CV14 - Tree_Cutting'!O48</f>
        <v>OK</v>
      </c>
      <c r="E163" s="2097" t="str">
        <f>'CV14 - Tree_Cutting'!P48</f>
        <v>OK</v>
      </c>
      <c r="F163" s="2097" t="str">
        <f>'CV14 - Tree_Cutting'!Q48</f>
        <v>OK</v>
      </c>
      <c r="G163" s="2097" t="str">
        <f>'CV14 - Tree_Cutting'!R48</f>
        <v>OK</v>
      </c>
      <c r="H163" s="2097" t="str">
        <f>'CV14 - Tree_Cutting'!S48</f>
        <v>OK</v>
      </c>
      <c r="I163" s="1013"/>
      <c r="J163" s="1013"/>
      <c r="K163" s="1013"/>
      <c r="L163" s="1013"/>
      <c r="M163" s="1013"/>
      <c r="N163" s="1013"/>
      <c r="O163" s="1013"/>
      <c r="P163" s="1013"/>
      <c r="Q163" s="1013"/>
      <c r="R163" s="1013"/>
      <c r="S163" s="1013"/>
      <c r="T163" s="1013"/>
      <c r="U163" s="1013"/>
      <c r="V163" s="1013"/>
      <c r="W163" s="1013"/>
      <c r="X163" s="1013"/>
      <c r="Y163" s="1013"/>
      <c r="Z163" s="1013"/>
      <c r="AA163" s="1323"/>
      <c r="AB163" s="1013"/>
      <c r="AC163" s="1013"/>
      <c r="AD163" s="1013"/>
      <c r="AE163" s="1013"/>
    </row>
    <row r="164" spans="1:32" ht="14.25" customHeight="1">
      <c r="A164" s="1318" t="s">
        <v>930</v>
      </c>
      <c r="B164" s="1154" t="s">
        <v>311</v>
      </c>
      <c r="C164" s="2097" t="str">
        <f>'CV15 - MTP all incidents'!N141</f>
        <v>OK</v>
      </c>
      <c r="D164" s="2097" t="str">
        <f>'CV15 - MTP all incidents'!O141</f>
        <v>OK</v>
      </c>
      <c r="E164" s="2097" t="str">
        <f>'CV15 - MTP all incidents'!P141</f>
        <v>OK</v>
      </c>
      <c r="F164" s="2097" t="str">
        <f>'CV15 - MTP all incidents'!Q141</f>
        <v>OK</v>
      </c>
      <c r="G164" s="2097" t="str">
        <f>'CV15 - MTP all incidents'!R141</f>
        <v>OK</v>
      </c>
      <c r="H164" s="2097" t="str">
        <f>'CV15 - MTP all incidents'!S141</f>
        <v>OK</v>
      </c>
      <c r="I164" s="1013"/>
      <c r="J164" s="1013"/>
      <c r="K164" s="1013"/>
      <c r="L164" s="1013"/>
      <c r="M164" s="1013"/>
      <c r="N164" s="1013"/>
      <c r="O164" s="1013"/>
      <c r="P164" s="1013"/>
      <c r="Q164" s="1013"/>
      <c r="R164" s="1013"/>
      <c r="S164" s="1013"/>
      <c r="T164" s="1013"/>
      <c r="U164" s="1013"/>
      <c r="V164" s="1013"/>
      <c r="W164" s="1013"/>
      <c r="X164" s="1013"/>
      <c r="Y164" s="1013"/>
      <c r="Z164" s="1013"/>
      <c r="AA164" s="1323"/>
      <c r="AB164" s="1013"/>
      <c r="AC164" s="1013"/>
      <c r="AD164" s="1013"/>
      <c r="AE164" s="1013"/>
    </row>
    <row r="165" spans="1:32" ht="14.25" customHeight="1">
      <c r="A165" s="1318" t="s">
        <v>930</v>
      </c>
      <c r="B165" s="32" t="s">
        <v>919</v>
      </c>
      <c r="C165" s="2097" t="str">
        <f>'CV15 - MTP all incidents'!N142</f>
        <v>OK</v>
      </c>
      <c r="D165" s="2097" t="str">
        <f>'CV15 - MTP all incidents'!O142</f>
        <v>OK</v>
      </c>
      <c r="E165" s="2097" t="str">
        <f>'CV15 - MTP all incidents'!P142</f>
        <v>OK</v>
      </c>
      <c r="F165" s="2097" t="str">
        <f>'CV15 - MTP all incidents'!Q142</f>
        <v>OK</v>
      </c>
      <c r="G165" s="2097" t="str">
        <f>'CV15 - MTP all incidents'!R142</f>
        <v>OK</v>
      </c>
      <c r="H165" s="2097" t="str">
        <f>'CV15 - MTP all incidents'!S142</f>
        <v>OK</v>
      </c>
      <c r="I165" s="1013"/>
      <c r="J165" s="1013"/>
      <c r="K165" s="1013"/>
      <c r="L165" s="1013"/>
      <c r="M165" s="1013"/>
      <c r="N165" s="1013"/>
      <c r="O165" s="1013"/>
      <c r="P165" s="1013"/>
      <c r="Q165" s="1013"/>
      <c r="R165" s="1013"/>
      <c r="S165" s="1013"/>
      <c r="T165" s="1013"/>
      <c r="U165" s="1013"/>
      <c r="V165" s="1013"/>
      <c r="W165" s="1013"/>
      <c r="X165" s="1013"/>
      <c r="Y165" s="1013"/>
      <c r="Z165" s="1013"/>
      <c r="AA165" s="1323"/>
      <c r="AB165" s="1013"/>
      <c r="AC165" s="1013"/>
      <c r="AD165" s="1013"/>
      <c r="AE165" s="1013"/>
    </row>
    <row r="166" spans="1:32" ht="14.25" customHeight="1">
      <c r="A166" s="1318" t="s">
        <v>930</v>
      </c>
      <c r="B166" s="1412" t="s">
        <v>920</v>
      </c>
      <c r="C166" s="2097" t="str">
        <f>'CV15 - MTP all incidents'!N143</f>
        <v>OK</v>
      </c>
      <c r="D166" s="2097" t="str">
        <f>'CV15 - MTP all incidents'!O143</f>
        <v>OK</v>
      </c>
      <c r="E166" s="2097" t="str">
        <f>'CV15 - MTP all incidents'!P143</f>
        <v>OK</v>
      </c>
      <c r="F166" s="2097" t="str">
        <f>'CV15 - MTP all incidents'!Q143</f>
        <v>OK</v>
      </c>
      <c r="G166" s="2097" t="str">
        <f>'CV15 - MTP all incidents'!R143</f>
        <v>OK</v>
      </c>
      <c r="H166" s="2097" t="str">
        <f>'CV15 - MTP all incidents'!S143</f>
        <v>OK</v>
      </c>
      <c r="I166" s="1013"/>
      <c r="J166" s="1013"/>
      <c r="K166" s="1013"/>
      <c r="L166" s="1013"/>
      <c r="M166" s="1013"/>
      <c r="N166" s="1013"/>
      <c r="O166" s="1013"/>
      <c r="P166" s="1013"/>
      <c r="Q166" s="1013"/>
      <c r="R166" s="1013"/>
      <c r="S166" s="1013"/>
      <c r="T166" s="1013"/>
      <c r="U166" s="1013"/>
      <c r="V166" s="1013"/>
      <c r="W166" s="1013"/>
      <c r="X166" s="1013"/>
      <c r="Y166" s="1013"/>
      <c r="Z166" s="1013"/>
      <c r="AA166" s="1323"/>
      <c r="AB166" s="1013"/>
      <c r="AC166" s="1013"/>
      <c r="AD166" s="1013"/>
      <c r="AE166" s="1013"/>
    </row>
    <row r="167" spans="1:32" ht="14.25" customHeight="1">
      <c r="A167" s="1318" t="s">
        <v>930</v>
      </c>
      <c r="B167" s="1154" t="s">
        <v>311</v>
      </c>
      <c r="C167" s="2097" t="str">
        <f>'CV15 - MTP all incidents'!V141</f>
        <v>OK</v>
      </c>
      <c r="D167" s="2097" t="str">
        <f>'CV15 - MTP all incidents'!W141</f>
        <v>OK</v>
      </c>
      <c r="E167" s="2097" t="str">
        <f>'CV15 - MTP all incidents'!X141</f>
        <v>OK</v>
      </c>
      <c r="F167" s="2097" t="str">
        <f>'CV15 - MTP all incidents'!Y141</f>
        <v>OK</v>
      </c>
      <c r="G167" s="2097" t="str">
        <f>'CV15 - MTP all incidents'!Z141</f>
        <v>OK</v>
      </c>
      <c r="H167" s="2097" t="str">
        <f>'CV15 - MTP all incidents'!AA141</f>
        <v>OK</v>
      </c>
      <c r="I167" s="1013"/>
      <c r="J167" s="1013"/>
      <c r="K167" s="1013"/>
      <c r="L167" s="1013"/>
      <c r="M167" s="1013"/>
      <c r="N167" s="1013"/>
      <c r="O167" s="1013"/>
      <c r="P167" s="1013"/>
      <c r="Q167" s="1013"/>
      <c r="R167" s="1013"/>
      <c r="S167" s="1013"/>
      <c r="T167" s="1013"/>
      <c r="U167" s="1013"/>
      <c r="V167" s="1013"/>
      <c r="W167" s="1013"/>
      <c r="X167" s="1013"/>
      <c r="Y167" s="1013"/>
      <c r="Z167" s="1013"/>
      <c r="AA167" s="1323"/>
      <c r="AB167" s="1013"/>
      <c r="AC167" s="1013"/>
      <c r="AD167" s="1013"/>
      <c r="AE167" s="1013"/>
    </row>
    <row r="168" spans="1:32" s="1280" customFormat="1" ht="14.25" customHeight="1">
      <c r="A168" s="1318" t="s">
        <v>1214</v>
      </c>
      <c r="B168" s="1099" t="s">
        <v>891</v>
      </c>
      <c r="C168" s="2097" t="str">
        <f>'CV18 - Black Start'!N46</f>
        <v>OK</v>
      </c>
      <c r="D168" s="2097" t="str">
        <f>'CV18 - Black Start'!O46</f>
        <v>OK</v>
      </c>
      <c r="E168" s="2097" t="str">
        <f>'CV18 - Black Start'!P46</f>
        <v>OK</v>
      </c>
      <c r="F168" s="2097" t="str">
        <f>'CV18 - Black Start'!Q46</f>
        <v>OK</v>
      </c>
      <c r="G168" s="2097" t="str">
        <f>'CV18 - Black Start'!R46</f>
        <v>OK</v>
      </c>
      <c r="H168" s="2097" t="str">
        <f>'CV18 - Black Start'!S46</f>
        <v>OK</v>
      </c>
      <c r="I168" s="1013"/>
      <c r="J168" s="1013"/>
      <c r="K168" s="1013"/>
      <c r="L168" s="1013"/>
      <c r="M168" s="1013"/>
      <c r="N168" s="1013"/>
      <c r="O168" s="1013"/>
      <c r="P168" s="1013"/>
      <c r="Q168" s="1013"/>
      <c r="R168" s="1013"/>
      <c r="S168" s="1013"/>
      <c r="T168" s="1013"/>
      <c r="U168" s="1013"/>
      <c r="V168" s="1013"/>
      <c r="W168" s="1013"/>
      <c r="X168" s="1013"/>
      <c r="Y168" s="1013"/>
      <c r="Z168" s="1013"/>
      <c r="AA168" s="1323"/>
      <c r="AB168" s="1013"/>
      <c r="AC168" s="1013"/>
      <c r="AD168" s="1013"/>
      <c r="AE168" s="1013"/>
      <c r="AF168" s="58"/>
    </row>
    <row r="169" spans="1:32" s="1280" customFormat="1">
      <c r="A169" s="1012"/>
      <c r="B169" s="1012"/>
      <c r="C169" s="243"/>
      <c r="D169" s="1325"/>
      <c r="E169" s="1013"/>
      <c r="F169" s="1013"/>
      <c r="G169" s="1013"/>
      <c r="H169" s="1013"/>
      <c r="I169" s="1013"/>
      <c r="J169" s="1013"/>
      <c r="K169" s="1013"/>
      <c r="L169" s="1013"/>
      <c r="M169" s="1013"/>
      <c r="N169" s="1013"/>
      <c r="O169" s="1013"/>
      <c r="P169" s="1013"/>
      <c r="Q169" s="1013"/>
      <c r="R169" s="1013"/>
      <c r="S169" s="1013"/>
      <c r="T169" s="1013"/>
      <c r="U169" s="1013"/>
      <c r="V169" s="1013"/>
      <c r="W169" s="1013"/>
      <c r="X169" s="1013"/>
      <c r="Y169" s="1013"/>
      <c r="Z169" s="1013"/>
      <c r="AA169" s="1323"/>
      <c r="AB169" s="1013"/>
      <c r="AC169" s="1013"/>
      <c r="AD169" s="1013"/>
      <c r="AE169" s="1013"/>
      <c r="AF169" s="58"/>
    </row>
    <row r="170" spans="1:32" s="1280" customFormat="1">
      <c r="A170" s="1012"/>
      <c r="B170" s="1012"/>
      <c r="C170" s="243"/>
      <c r="D170" s="1325"/>
      <c r="E170" s="1013"/>
      <c r="F170" s="1013"/>
      <c r="G170" s="1013"/>
      <c r="H170" s="1013"/>
      <c r="I170" s="1013"/>
      <c r="J170" s="1013"/>
      <c r="K170" s="1013"/>
      <c r="L170" s="1013"/>
      <c r="M170" s="1013"/>
      <c r="N170" s="1013"/>
      <c r="O170" s="1013"/>
      <c r="P170" s="1013"/>
      <c r="Q170" s="1013"/>
      <c r="R170" s="1013"/>
      <c r="S170" s="1013"/>
      <c r="T170" s="1013"/>
      <c r="U170" s="1013"/>
      <c r="V170" s="1013"/>
      <c r="W170" s="1013"/>
      <c r="X170" s="1013"/>
      <c r="Y170" s="1013"/>
      <c r="Z170" s="1013"/>
      <c r="AA170" s="1323"/>
      <c r="AB170" s="1013"/>
      <c r="AC170" s="1013"/>
      <c r="AD170" s="1013"/>
      <c r="AE170" s="1013"/>
      <c r="AF170" s="58"/>
    </row>
    <row r="171" spans="1:32" s="1280" customFormat="1">
      <c r="A171" s="1012"/>
      <c r="B171" s="1012"/>
      <c r="C171" s="243"/>
      <c r="D171" s="1325"/>
      <c r="E171" s="1013"/>
      <c r="F171" s="1013"/>
      <c r="G171" s="1013"/>
      <c r="H171" s="1013"/>
      <c r="I171" s="1013"/>
      <c r="J171" s="1013"/>
      <c r="K171" s="1013"/>
      <c r="L171" s="1013"/>
      <c r="M171" s="1013"/>
      <c r="N171" s="1013"/>
      <c r="O171" s="1013"/>
      <c r="P171" s="1013"/>
      <c r="Q171" s="1013"/>
      <c r="R171" s="1013"/>
      <c r="S171" s="1013"/>
      <c r="T171" s="1013"/>
      <c r="U171" s="1013"/>
      <c r="V171" s="1013"/>
      <c r="W171" s="1013"/>
      <c r="X171" s="1013"/>
      <c r="Y171" s="1013"/>
      <c r="Z171" s="1013"/>
      <c r="AA171" s="1323"/>
      <c r="AB171" s="1013"/>
      <c r="AC171" s="1013"/>
      <c r="AD171" s="1013"/>
      <c r="AE171" s="1013"/>
      <c r="AF171" s="58"/>
    </row>
    <row r="172" spans="1:32" s="1280" customFormat="1">
      <c r="A172" s="1012"/>
      <c r="B172" s="1012"/>
      <c r="C172" s="243"/>
      <c r="D172" s="1325"/>
      <c r="E172" s="1013"/>
      <c r="F172" s="1013"/>
      <c r="G172" s="1013"/>
      <c r="H172" s="1013"/>
      <c r="I172" s="1013"/>
      <c r="J172" s="1013"/>
      <c r="K172" s="1013"/>
      <c r="L172" s="1013"/>
      <c r="M172" s="1013"/>
      <c r="N172" s="1013"/>
      <c r="O172" s="1013"/>
      <c r="P172" s="1013"/>
      <c r="Q172" s="1013"/>
      <c r="R172" s="1013"/>
      <c r="S172" s="1013"/>
      <c r="T172" s="1013"/>
      <c r="U172" s="1013"/>
      <c r="V172" s="1013"/>
      <c r="W172" s="1013"/>
      <c r="X172" s="1013"/>
      <c r="Y172" s="1013"/>
      <c r="Z172" s="1013"/>
      <c r="AA172" s="1323"/>
      <c r="AB172" s="1013"/>
      <c r="AC172" s="1013"/>
      <c r="AD172" s="1013"/>
      <c r="AE172" s="1013"/>
      <c r="AF172" s="58"/>
    </row>
    <row r="173" spans="1:32" s="1280" customFormat="1">
      <c r="A173" s="1012"/>
      <c r="B173" s="1012"/>
      <c r="C173" s="243"/>
      <c r="D173" s="1325"/>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323"/>
      <c r="AB173" s="1013"/>
      <c r="AC173" s="1013"/>
      <c r="AD173" s="1013"/>
      <c r="AE173" s="1013"/>
      <c r="AF173" s="58"/>
    </row>
    <row r="174" spans="1:32" s="1280" customFormat="1">
      <c r="A174" s="1012"/>
      <c r="B174" s="1012"/>
      <c r="C174" s="243"/>
      <c r="D174" s="1325"/>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323"/>
      <c r="AB174" s="1013"/>
      <c r="AC174" s="1013"/>
      <c r="AD174" s="1013"/>
      <c r="AE174" s="1013"/>
      <c r="AF174" s="58"/>
    </row>
    <row r="175" spans="1:32" s="1280" customFormat="1">
      <c r="A175" s="1012"/>
      <c r="B175" s="1012"/>
      <c r="C175" s="243"/>
      <c r="D175" s="1325"/>
      <c r="E175" s="1013"/>
      <c r="F175" s="1013"/>
      <c r="G175" s="1013"/>
      <c r="H175" s="1013"/>
      <c r="I175" s="1013"/>
      <c r="J175" s="1013"/>
      <c r="K175" s="1013"/>
      <c r="L175" s="1013"/>
      <c r="M175" s="1013"/>
      <c r="N175" s="1013"/>
      <c r="O175" s="1013"/>
      <c r="P175" s="1013"/>
      <c r="Q175" s="1013"/>
      <c r="R175" s="1013"/>
      <c r="S175" s="1013"/>
      <c r="T175" s="1013"/>
      <c r="U175" s="1013"/>
      <c r="V175" s="1013"/>
      <c r="W175" s="1013"/>
      <c r="X175" s="1013"/>
      <c r="Y175" s="1013"/>
      <c r="Z175" s="1013"/>
      <c r="AA175" s="1323"/>
      <c r="AB175" s="1013"/>
      <c r="AC175" s="1013"/>
      <c r="AD175" s="1013"/>
      <c r="AE175" s="1013"/>
      <c r="AF175" s="58"/>
    </row>
    <row r="176" spans="1:32" s="1280" customFormat="1">
      <c r="A176" s="1012"/>
      <c r="B176" s="1012"/>
      <c r="C176" s="243"/>
      <c r="D176" s="1325"/>
      <c r="E176" s="1013"/>
      <c r="F176" s="1013"/>
      <c r="G176" s="1013"/>
      <c r="H176" s="1013"/>
      <c r="I176" s="1013"/>
      <c r="J176" s="1013"/>
      <c r="K176" s="1013"/>
      <c r="L176" s="1013"/>
      <c r="M176" s="1013"/>
      <c r="N176" s="1013"/>
      <c r="O176" s="1013"/>
      <c r="P176" s="1013"/>
      <c r="Q176" s="1013"/>
      <c r="R176" s="1013"/>
      <c r="S176" s="1013"/>
      <c r="T176" s="1013"/>
      <c r="U176" s="1013"/>
      <c r="V176" s="1013"/>
      <c r="W176" s="1013"/>
      <c r="X176" s="1013"/>
      <c r="Y176" s="1013"/>
      <c r="Z176" s="1013"/>
      <c r="AA176" s="1323"/>
      <c r="AB176" s="1013"/>
      <c r="AC176" s="1013"/>
      <c r="AD176" s="1013"/>
      <c r="AE176" s="1013"/>
      <c r="AF176" s="58"/>
    </row>
    <row r="177" spans="1:32" s="1280" customFormat="1">
      <c r="A177" s="1012"/>
      <c r="B177" s="1012"/>
      <c r="C177" s="243"/>
      <c r="D177" s="1325"/>
      <c r="E177" s="1013"/>
      <c r="F177" s="1013"/>
      <c r="G177" s="1013"/>
      <c r="H177" s="1013"/>
      <c r="I177" s="1013"/>
      <c r="J177" s="1013"/>
      <c r="K177" s="1013"/>
      <c r="L177" s="1013"/>
      <c r="M177" s="1013"/>
      <c r="N177" s="1013"/>
      <c r="O177" s="1013"/>
      <c r="P177" s="1013"/>
      <c r="Q177" s="1013"/>
      <c r="R177" s="1013"/>
      <c r="S177" s="1013"/>
      <c r="T177" s="1013"/>
      <c r="U177" s="1013"/>
      <c r="V177" s="1013"/>
      <c r="W177" s="1013"/>
      <c r="X177" s="1013"/>
      <c r="Y177" s="1013"/>
      <c r="Z177" s="1013"/>
      <c r="AA177" s="1323"/>
      <c r="AB177" s="1013"/>
      <c r="AC177" s="1013"/>
      <c r="AD177" s="1013"/>
      <c r="AE177" s="1013"/>
      <c r="AF177" s="58"/>
    </row>
    <row r="178" spans="1:32" s="1280" customFormat="1">
      <c r="A178" s="1012"/>
      <c r="B178" s="1012"/>
      <c r="C178" s="243"/>
      <c r="D178" s="1325"/>
      <c r="E178" s="1013"/>
      <c r="F178" s="1013"/>
      <c r="G178" s="1013"/>
      <c r="H178" s="1013"/>
      <c r="I178" s="1013"/>
      <c r="J178" s="1013"/>
      <c r="K178" s="1013"/>
      <c r="L178" s="1013"/>
      <c r="M178" s="1013"/>
      <c r="N178" s="1013"/>
      <c r="O178" s="1013"/>
      <c r="P178" s="1013"/>
      <c r="Q178" s="1013"/>
      <c r="R178" s="1013"/>
      <c r="S178" s="1013"/>
      <c r="T178" s="1013"/>
      <c r="U178" s="1013"/>
      <c r="V178" s="1013"/>
      <c r="W178" s="1013"/>
      <c r="X178" s="1013"/>
      <c r="Y178" s="1013"/>
      <c r="Z178" s="1013"/>
      <c r="AA178" s="1323"/>
      <c r="AB178" s="1013"/>
      <c r="AC178" s="1013"/>
      <c r="AD178" s="1013"/>
      <c r="AE178" s="1013"/>
      <c r="AF178" s="58"/>
    </row>
    <row r="179" spans="1:32" s="1280" customFormat="1">
      <c r="A179" s="1012"/>
      <c r="B179" s="1012"/>
      <c r="C179" s="243"/>
      <c r="D179" s="1325"/>
      <c r="E179" s="1013"/>
      <c r="F179" s="1013"/>
      <c r="G179" s="1013"/>
      <c r="H179" s="1013"/>
      <c r="I179" s="1013"/>
      <c r="J179" s="1013"/>
      <c r="K179" s="1013"/>
      <c r="L179" s="1013"/>
      <c r="M179" s="1013"/>
      <c r="N179" s="1013"/>
      <c r="O179" s="1013"/>
      <c r="P179" s="1013"/>
      <c r="Q179" s="1013"/>
      <c r="R179" s="1013"/>
      <c r="S179" s="1013"/>
      <c r="T179" s="1013"/>
      <c r="U179" s="1013"/>
      <c r="V179" s="1013"/>
      <c r="W179" s="1013"/>
      <c r="X179" s="1013"/>
      <c r="Y179" s="1013"/>
      <c r="Z179" s="1013"/>
      <c r="AA179" s="1323"/>
      <c r="AB179" s="1013"/>
      <c r="AC179" s="1013"/>
      <c r="AD179" s="1013"/>
      <c r="AE179" s="1013"/>
      <c r="AF179" s="58"/>
    </row>
    <row r="180" spans="1:32" s="1280" customFormat="1">
      <c r="A180" s="1012"/>
      <c r="B180" s="1012"/>
      <c r="C180" s="243"/>
      <c r="D180" s="1325"/>
      <c r="E180" s="1013"/>
      <c r="F180" s="1013"/>
      <c r="G180" s="1013"/>
      <c r="H180" s="1013"/>
      <c r="I180" s="1013"/>
      <c r="J180" s="1013"/>
      <c r="K180" s="1013"/>
      <c r="L180" s="1013"/>
      <c r="M180" s="1013"/>
      <c r="N180" s="1013"/>
      <c r="O180" s="1013"/>
      <c r="P180" s="1013"/>
      <c r="Q180" s="1013"/>
      <c r="R180" s="1013"/>
      <c r="S180" s="1013"/>
      <c r="T180" s="1013"/>
      <c r="U180" s="1013"/>
      <c r="V180" s="1013"/>
      <c r="W180" s="1013"/>
      <c r="X180" s="1013"/>
      <c r="Y180" s="1013"/>
      <c r="Z180" s="1013"/>
      <c r="AA180" s="1323"/>
      <c r="AB180" s="1013"/>
      <c r="AC180" s="1013"/>
      <c r="AD180" s="1013"/>
      <c r="AE180" s="1013"/>
      <c r="AF180" s="58"/>
    </row>
    <row r="181" spans="1:32" s="1280" customFormat="1">
      <c r="A181" s="1012"/>
      <c r="B181" s="1012"/>
      <c r="C181" s="243"/>
      <c r="D181" s="1325"/>
      <c r="E181" s="1013"/>
      <c r="F181" s="1013"/>
      <c r="G181" s="1013"/>
      <c r="H181" s="1013"/>
      <c r="I181" s="1013"/>
      <c r="J181" s="1013"/>
      <c r="K181" s="1013"/>
      <c r="L181" s="1013"/>
      <c r="M181" s="1013"/>
      <c r="N181" s="1013"/>
      <c r="O181" s="1013"/>
      <c r="P181" s="1013"/>
      <c r="Q181" s="1013"/>
      <c r="R181" s="1013"/>
      <c r="S181" s="1013"/>
      <c r="T181" s="1013"/>
      <c r="U181" s="1013"/>
      <c r="V181" s="1013"/>
      <c r="W181" s="1013"/>
      <c r="X181" s="1013"/>
      <c r="Y181" s="1013"/>
      <c r="Z181" s="1013"/>
      <c r="AA181" s="1323"/>
      <c r="AB181" s="1013"/>
      <c r="AC181" s="1013"/>
      <c r="AD181" s="1013"/>
      <c r="AE181" s="1013"/>
      <c r="AF181" s="58"/>
    </row>
    <row r="182" spans="1:32">
      <c r="A182" s="1012"/>
      <c r="B182" s="1012"/>
      <c r="C182" s="243"/>
      <c r="D182" s="1325"/>
      <c r="E182" s="1013"/>
      <c r="F182" s="1013"/>
      <c r="G182" s="1013"/>
      <c r="H182" s="1013"/>
      <c r="I182" s="1013"/>
      <c r="J182" s="1013"/>
      <c r="K182" s="1013"/>
      <c r="L182" s="1013"/>
      <c r="M182" s="1013"/>
      <c r="N182" s="1013"/>
      <c r="O182" s="1013"/>
      <c r="P182" s="1013"/>
      <c r="Q182" s="1013"/>
      <c r="R182" s="1013"/>
      <c r="S182" s="1013"/>
      <c r="T182" s="1013"/>
      <c r="U182" s="1013"/>
      <c r="V182" s="1013"/>
      <c r="W182" s="1013"/>
      <c r="X182" s="1013"/>
      <c r="Y182" s="1013"/>
      <c r="Z182" s="1013"/>
      <c r="AA182" s="1323"/>
      <c r="AB182" s="1013"/>
      <c r="AC182" s="1013"/>
      <c r="AD182" s="1013"/>
      <c r="AE182" s="1013"/>
    </row>
    <row r="183" spans="1:32">
      <c r="A183" s="1012"/>
      <c r="B183" s="1012"/>
      <c r="C183" s="243"/>
      <c r="D183" s="1014"/>
      <c r="E183" s="1013"/>
      <c r="F183" s="1013"/>
      <c r="G183" s="1013"/>
      <c r="H183" s="1013"/>
      <c r="I183" s="1013"/>
      <c r="J183" s="1013"/>
      <c r="K183" s="1013"/>
      <c r="L183" s="1013"/>
      <c r="M183" s="1013"/>
      <c r="N183" s="1013"/>
      <c r="O183" s="1013"/>
      <c r="P183" s="1013"/>
      <c r="Q183" s="1013"/>
      <c r="R183" s="1013"/>
      <c r="S183" s="1013"/>
      <c r="T183" s="1013"/>
      <c r="U183" s="1013"/>
      <c r="V183" s="1013"/>
      <c r="W183" s="1013"/>
      <c r="X183" s="1013"/>
      <c r="Y183" s="1013"/>
      <c r="Z183" s="1013"/>
      <c r="AA183" s="1323"/>
      <c r="AB183" s="1013"/>
      <c r="AC183" s="1013"/>
      <c r="AD183" s="1013"/>
      <c r="AE183" s="1013"/>
    </row>
    <row r="184" spans="1:32">
      <c r="A184" s="1012"/>
      <c r="B184" s="2023" t="s">
        <v>1457</v>
      </c>
      <c r="C184" s="2024"/>
      <c r="D184" s="2024"/>
      <c r="E184" s="40" t="s">
        <v>1401</v>
      </c>
      <c r="F184" s="40" t="s">
        <v>1402</v>
      </c>
      <c r="G184" s="40" t="s">
        <v>1403</v>
      </c>
      <c r="H184" s="40" t="s">
        <v>1404</v>
      </c>
      <c r="I184" s="40" t="s">
        <v>1405</v>
      </c>
      <c r="J184" s="40" t="s">
        <v>1406</v>
      </c>
      <c r="K184" s="37"/>
      <c r="L184" s="30"/>
      <c r="M184" s="1013"/>
      <c r="N184" s="1013"/>
      <c r="O184" s="1013"/>
      <c r="P184" s="1013"/>
      <c r="Q184" s="1013"/>
      <c r="R184" s="1013"/>
      <c r="S184" s="1013"/>
      <c r="T184" s="1013"/>
      <c r="U184" s="1013"/>
      <c r="V184" s="1013"/>
      <c r="W184" s="1013"/>
      <c r="X184" s="1013"/>
      <c r="Y184" s="1013"/>
      <c r="Z184" s="1013"/>
      <c r="AA184" s="1323"/>
      <c r="AB184" s="1013"/>
      <c r="AC184" s="1013"/>
      <c r="AD184" s="1013"/>
      <c r="AE184" s="1013"/>
    </row>
    <row r="185" spans="1:32">
      <c r="A185" s="1012" t="s">
        <v>1450</v>
      </c>
      <c r="B185" s="2025" t="s">
        <v>1441</v>
      </c>
      <c r="C185" s="2024"/>
      <c r="D185" s="2024"/>
      <c r="E185" s="2026"/>
      <c r="F185" s="2026"/>
      <c r="G185" s="2026"/>
      <c r="H185" s="2026"/>
      <c r="I185" s="2026"/>
      <c r="J185" s="2026"/>
      <c r="K185" s="2027"/>
      <c r="L185" s="2027"/>
      <c r="M185" s="1013"/>
      <c r="N185" s="1013"/>
      <c r="O185" s="1013"/>
      <c r="P185" s="1013"/>
      <c r="Q185" s="1013"/>
      <c r="R185" s="1013"/>
      <c r="S185" s="1013"/>
      <c r="T185" s="1013"/>
      <c r="U185" s="1013"/>
      <c r="V185" s="1013"/>
      <c r="W185" s="1013"/>
      <c r="X185" s="1013"/>
      <c r="Y185" s="1013"/>
      <c r="Z185" s="1013"/>
      <c r="AA185" s="1323"/>
      <c r="AB185" s="1013"/>
      <c r="AC185" s="1013"/>
      <c r="AD185" s="1013"/>
      <c r="AE185" s="1013"/>
    </row>
    <row r="186" spans="1:32">
      <c r="A186" s="1012" t="s">
        <v>1451</v>
      </c>
      <c r="B186" s="2025" t="s">
        <v>1442</v>
      </c>
      <c r="C186" s="2028"/>
      <c r="D186" s="2028"/>
      <c r="E186" s="2026"/>
      <c r="F186" s="2026"/>
      <c r="G186" s="2026"/>
      <c r="H186" s="2026"/>
      <c r="I186" s="2026"/>
      <c r="J186" s="2026"/>
      <c r="K186" s="2027"/>
      <c r="L186" s="2027"/>
      <c r="M186" s="1013"/>
      <c r="N186" s="1013"/>
      <c r="O186" s="1013"/>
      <c r="P186" s="1013"/>
      <c r="Q186" s="1013"/>
      <c r="R186" s="1013"/>
      <c r="S186" s="1013"/>
      <c r="T186" s="1013"/>
      <c r="U186" s="1013"/>
      <c r="V186" s="1013"/>
      <c r="W186" s="1013"/>
      <c r="X186" s="1013"/>
      <c r="Y186" s="1013"/>
      <c r="Z186" s="1013"/>
      <c r="AA186" s="1323"/>
      <c r="AB186" s="1013"/>
      <c r="AC186" s="1013"/>
      <c r="AD186" s="1013"/>
      <c r="AE186" s="1013"/>
    </row>
    <row r="187" spans="1:32">
      <c r="A187" s="1012" t="s">
        <v>1452</v>
      </c>
      <c r="B187" s="2025" t="s">
        <v>1443</v>
      </c>
      <c r="C187" s="2028"/>
      <c r="D187" s="2028"/>
      <c r="E187" s="2026"/>
      <c r="F187" s="2026"/>
      <c r="G187" s="2026"/>
      <c r="H187" s="2026"/>
      <c r="I187" s="2026"/>
      <c r="J187" s="2026"/>
      <c r="K187" s="2027"/>
      <c r="L187" s="2027"/>
      <c r="M187" s="1013"/>
      <c r="N187" s="1013"/>
      <c r="O187" s="1013"/>
      <c r="P187" s="1013"/>
      <c r="Q187" s="1013"/>
      <c r="R187" s="1013"/>
      <c r="S187" s="1013"/>
      <c r="T187" s="1013"/>
      <c r="U187" s="1013"/>
      <c r="V187" s="1013"/>
      <c r="W187" s="1013"/>
      <c r="X187" s="1013"/>
      <c r="Y187" s="1013"/>
      <c r="Z187" s="1013"/>
      <c r="AA187" s="1323"/>
      <c r="AB187" s="1013"/>
      <c r="AC187" s="1013"/>
      <c r="AD187" s="1013"/>
      <c r="AE187" s="1013"/>
    </row>
    <row r="188" spans="1:32">
      <c r="A188" s="1012" t="s">
        <v>1453</v>
      </c>
      <c r="B188" s="2025" t="s">
        <v>1444</v>
      </c>
      <c r="C188" s="2028"/>
      <c r="D188" s="2028"/>
      <c r="E188" s="2026"/>
      <c r="F188" s="2026"/>
      <c r="G188" s="2026"/>
      <c r="H188" s="2026"/>
      <c r="I188" s="2026"/>
      <c r="J188" s="2026"/>
      <c r="K188" s="2027"/>
      <c r="L188" s="2027"/>
      <c r="M188" s="1013"/>
      <c r="N188" s="1013"/>
      <c r="O188" s="1013"/>
      <c r="P188" s="1013"/>
      <c r="Q188" s="1013"/>
      <c r="R188" s="1013"/>
      <c r="S188" s="1013"/>
      <c r="T188" s="1013"/>
      <c r="U188" s="1013"/>
      <c r="V188" s="1013"/>
      <c r="W188" s="1013"/>
      <c r="X188" s="1013"/>
      <c r="Y188" s="1013"/>
      <c r="Z188" s="1013"/>
      <c r="AA188" s="1323"/>
      <c r="AB188" s="1013"/>
      <c r="AC188" s="1013"/>
      <c r="AD188" s="1013"/>
      <c r="AE188" s="1013"/>
    </row>
    <row r="189" spans="1:32">
      <c r="A189" s="1012" t="s">
        <v>1454</v>
      </c>
      <c r="B189" s="2025" t="s">
        <v>1445</v>
      </c>
      <c r="C189" s="2028"/>
      <c r="D189" s="2028"/>
      <c r="E189" s="2026"/>
      <c r="F189" s="2026"/>
      <c r="G189" s="2026"/>
      <c r="H189" s="2026"/>
      <c r="I189" s="2026"/>
      <c r="J189" s="2026"/>
      <c r="K189" s="2027"/>
      <c r="L189" s="2027"/>
      <c r="M189" s="1013"/>
      <c r="N189" s="1013"/>
      <c r="O189" s="1013"/>
      <c r="P189" s="1013"/>
      <c r="Q189" s="1013"/>
      <c r="R189" s="1013"/>
      <c r="S189" s="1013"/>
      <c r="T189" s="1013"/>
      <c r="U189" s="1013"/>
      <c r="V189" s="1013"/>
      <c r="W189" s="1013"/>
      <c r="X189" s="1013"/>
      <c r="Y189" s="1013"/>
      <c r="Z189" s="1013"/>
      <c r="AA189" s="1323"/>
      <c r="AB189" s="1013"/>
      <c r="AC189" s="1013"/>
      <c r="AD189" s="1013"/>
      <c r="AE189" s="1013"/>
    </row>
    <row r="190" spans="1:32">
      <c r="A190" s="1012" t="s">
        <v>1455</v>
      </c>
      <c r="B190" s="2025" t="s">
        <v>1446</v>
      </c>
      <c r="C190" s="2028"/>
      <c r="D190" s="2028"/>
      <c r="E190" s="2026"/>
      <c r="F190" s="2026"/>
      <c r="G190" s="2026"/>
      <c r="H190" s="2026"/>
      <c r="I190" s="2026"/>
      <c r="J190" s="2026"/>
      <c r="K190" s="2027"/>
      <c r="L190" s="2027"/>
      <c r="M190" s="1013"/>
      <c r="N190" s="1013"/>
      <c r="O190" s="1013"/>
      <c r="P190" s="1013"/>
      <c r="Q190" s="1013"/>
      <c r="R190" s="1013"/>
      <c r="S190" s="1013"/>
      <c r="T190" s="1013"/>
      <c r="U190" s="1013"/>
      <c r="V190" s="1013"/>
      <c r="W190" s="1013"/>
      <c r="X190" s="1013"/>
      <c r="Y190" s="1013"/>
      <c r="Z190" s="1013"/>
      <c r="AA190" s="1323"/>
      <c r="AB190" s="1013"/>
      <c r="AC190" s="1013"/>
      <c r="AD190" s="1013"/>
      <c r="AE190" s="1013"/>
    </row>
    <row r="191" spans="1:32">
      <c r="A191" s="1012" t="s">
        <v>1456</v>
      </c>
      <c r="B191" s="2025" t="s">
        <v>1447</v>
      </c>
      <c r="C191" s="2028"/>
      <c r="D191" s="2028"/>
      <c r="E191" s="2026"/>
      <c r="F191" s="2026"/>
      <c r="G191" s="2026"/>
      <c r="H191" s="2026"/>
      <c r="I191" s="2026"/>
      <c r="J191" s="2026"/>
      <c r="K191" s="2027"/>
      <c r="L191" s="2029"/>
      <c r="M191" s="1013"/>
      <c r="N191" s="1013"/>
      <c r="O191" s="1013"/>
      <c r="P191" s="1013"/>
      <c r="Q191" s="1013"/>
      <c r="R191" s="1013"/>
      <c r="S191" s="1013"/>
      <c r="T191" s="1013"/>
      <c r="U191" s="1013"/>
      <c r="V191" s="1013"/>
      <c r="W191" s="1013"/>
      <c r="X191" s="1013"/>
      <c r="Y191" s="1013"/>
      <c r="Z191" s="1013"/>
      <c r="AA191" s="1323"/>
      <c r="AB191" s="1013"/>
      <c r="AC191" s="1013"/>
      <c r="AD191" s="1013"/>
      <c r="AE191" s="1013"/>
    </row>
    <row r="192" spans="1:32">
      <c r="A192" s="1012" t="s">
        <v>1456</v>
      </c>
      <c r="B192" s="2025" t="s">
        <v>1448</v>
      </c>
      <c r="C192" s="2028"/>
      <c r="D192" s="2028"/>
      <c r="E192" s="2026"/>
      <c r="F192" s="2026"/>
      <c r="G192" s="2026"/>
      <c r="H192" s="2026"/>
      <c r="I192" s="2026"/>
      <c r="J192" s="2026"/>
      <c r="K192" s="2027"/>
      <c r="L192" s="2029"/>
      <c r="M192" s="1323"/>
      <c r="N192" s="1323"/>
      <c r="O192" s="1323"/>
      <c r="P192" s="1323"/>
      <c r="Q192" s="1323"/>
      <c r="R192" s="1323"/>
      <c r="S192" s="1323"/>
      <c r="T192" s="1323"/>
      <c r="U192" s="1323"/>
      <c r="V192" s="1323"/>
      <c r="W192" s="1323"/>
      <c r="X192" s="1323"/>
      <c r="Y192" s="1323"/>
      <c r="Z192" s="1323"/>
      <c r="AA192" s="1323"/>
      <c r="AB192" s="1323"/>
      <c r="AC192" s="1323"/>
      <c r="AD192" s="1323"/>
      <c r="AE192" s="1323"/>
    </row>
    <row r="193" spans="1:31">
      <c r="A193" s="1012" t="s">
        <v>1456</v>
      </c>
      <c r="B193" s="2025" t="s">
        <v>1449</v>
      </c>
      <c r="C193" s="2028"/>
      <c r="D193" s="2028"/>
      <c r="E193" s="2026"/>
      <c r="F193" s="2026"/>
      <c r="G193" s="2026"/>
      <c r="H193" s="2026"/>
      <c r="I193" s="2026"/>
      <c r="J193" s="2026"/>
      <c r="K193" s="2027"/>
      <c r="L193" s="2029"/>
      <c r="M193" s="1323"/>
      <c r="N193" s="1323"/>
      <c r="O193" s="1323"/>
      <c r="P193" s="1323"/>
      <c r="Q193" s="1323"/>
      <c r="R193" s="1323"/>
      <c r="S193" s="1323"/>
      <c r="T193" s="1323"/>
      <c r="U193" s="1323"/>
      <c r="V193" s="1323"/>
      <c r="W193" s="1323"/>
      <c r="X193" s="1323"/>
      <c r="Y193" s="1323"/>
      <c r="Z193" s="1323"/>
      <c r="AA193" s="1323"/>
      <c r="AB193" s="1323"/>
      <c r="AC193" s="1323"/>
      <c r="AD193" s="1323"/>
      <c r="AE193" s="1323"/>
    </row>
    <row r="194" spans="1:31">
      <c r="A194" s="1012"/>
      <c r="B194" s="1012"/>
      <c r="C194" s="243"/>
      <c r="D194" s="1326"/>
      <c r="E194" s="1013"/>
      <c r="F194" s="1013"/>
      <c r="G194" s="1013"/>
      <c r="H194" s="1013"/>
      <c r="I194" s="1013"/>
      <c r="J194" s="1013"/>
      <c r="K194" s="1013"/>
      <c r="L194" s="1323"/>
      <c r="M194" s="1323"/>
      <c r="N194" s="1323"/>
      <c r="O194" s="1323"/>
      <c r="P194" s="1323"/>
      <c r="Q194" s="1323"/>
      <c r="R194" s="1323"/>
      <c r="S194" s="1323"/>
      <c r="T194" s="1323"/>
      <c r="U194" s="1323"/>
      <c r="V194" s="1323"/>
      <c r="W194" s="1323"/>
      <c r="X194" s="1323"/>
      <c r="Y194" s="1323"/>
      <c r="Z194" s="1323"/>
      <c r="AA194" s="1323"/>
      <c r="AB194" s="1323"/>
      <c r="AC194" s="1323"/>
      <c r="AD194" s="1323"/>
      <c r="AE194" s="1323"/>
    </row>
    <row r="195" spans="1:31">
      <c r="A195" s="1012"/>
      <c r="B195" s="1012"/>
      <c r="C195" s="243"/>
      <c r="D195" s="1324"/>
      <c r="E195" s="1013"/>
      <c r="F195" s="1013"/>
      <c r="G195" s="1013"/>
      <c r="H195" s="1013"/>
      <c r="I195" s="1013"/>
      <c r="J195" s="1013"/>
      <c r="K195" s="1013"/>
      <c r="L195" s="1013"/>
      <c r="M195" s="1013"/>
      <c r="N195" s="1013"/>
      <c r="O195" s="1013"/>
      <c r="P195" s="1013"/>
      <c r="Q195" s="1323"/>
      <c r="R195" s="1323"/>
      <c r="S195" s="1323"/>
      <c r="T195" s="1323"/>
      <c r="U195" s="1323"/>
      <c r="V195" s="1323"/>
      <c r="W195" s="1323"/>
      <c r="X195" s="1323"/>
      <c r="Y195" s="1323"/>
      <c r="Z195" s="1323"/>
      <c r="AA195" s="1323"/>
      <c r="AB195" s="1323"/>
      <c r="AC195" s="1323"/>
      <c r="AD195" s="1323"/>
      <c r="AE195" s="1323"/>
    </row>
    <row r="196" spans="1:31">
      <c r="A196" s="1012"/>
      <c r="B196" s="2023" t="s">
        <v>1458</v>
      </c>
      <c r="C196" s="2024"/>
      <c r="D196" s="2024"/>
      <c r="E196" s="40" t="s">
        <v>1401</v>
      </c>
      <c r="F196" s="40" t="s">
        <v>1402</v>
      </c>
      <c r="G196" s="40" t="s">
        <v>1403</v>
      </c>
      <c r="H196" s="40" t="s">
        <v>1404</v>
      </c>
      <c r="I196" s="40" t="s">
        <v>1405</v>
      </c>
      <c r="J196" s="40" t="s">
        <v>1406</v>
      </c>
      <c r="K196" s="37"/>
      <c r="L196" s="30"/>
      <c r="M196" s="1013"/>
      <c r="N196" s="1013"/>
      <c r="O196" s="1013"/>
      <c r="P196" s="1013"/>
      <c r="Q196" s="1323"/>
      <c r="R196" s="1323"/>
      <c r="S196" s="1323"/>
      <c r="T196" s="1323"/>
      <c r="U196" s="1323"/>
      <c r="V196" s="1323"/>
      <c r="W196" s="1323"/>
      <c r="X196" s="1323"/>
      <c r="Y196" s="1323"/>
      <c r="Z196" s="1323"/>
      <c r="AA196" s="1323"/>
      <c r="AB196" s="1323"/>
      <c r="AC196" s="1323"/>
      <c r="AD196" s="1323"/>
      <c r="AE196" s="1323"/>
    </row>
    <row r="197" spans="1:31">
      <c r="A197" s="1012" t="s">
        <v>1450</v>
      </c>
      <c r="B197" s="2025" t="s">
        <v>1441</v>
      </c>
      <c r="C197" s="2024"/>
      <c r="D197" s="2024"/>
      <c r="E197" s="145" t="str">
        <f>IF(ABS(E185-'Costs Matrix 2010'!$X$52)&lt;0.1,"OK","ERROR")</f>
        <v>OK</v>
      </c>
      <c r="F197" s="145" t="str">
        <f>IF(ABS(F185-'C1 - Costs Matrix 2011'!$X$77)&lt;0.1,"OK","ERROR")</f>
        <v>OK</v>
      </c>
      <c r="G197" s="145" t="str">
        <f>IF(ABS(G185-'C1 - Costs Matrix 2012'!$X$77)&lt;0.1,"OK","ERROR")</f>
        <v>OK</v>
      </c>
      <c r="H197" s="145" t="str">
        <f>IF(ABS(H185-'C1 - Costs Matrix 2013'!$X$77)&lt;0.1,"OK","ERROR")</f>
        <v>OK</v>
      </c>
      <c r="I197" s="145" t="str">
        <f>IF(ABS(I185-'C1 - Costs Matrix 2014'!$X$77)&lt;0.1,"OK","ERROR")</f>
        <v>OK</v>
      </c>
      <c r="J197" s="145" t="str">
        <f>IF(ABS(J185-'C1 - Costs Matrix 2015'!$X$77)&lt;0.1,"OK","ERROR")</f>
        <v>OK</v>
      </c>
      <c r="K197" s="2027"/>
      <c r="L197" s="2027"/>
      <c r="M197" s="1013"/>
      <c r="N197" s="1013"/>
      <c r="O197" s="1013"/>
      <c r="P197" s="1013"/>
      <c r="Q197" s="1323"/>
      <c r="R197" s="1323"/>
      <c r="S197" s="1323"/>
      <c r="T197" s="1323"/>
      <c r="U197" s="1323"/>
      <c r="V197" s="1323"/>
      <c r="W197" s="1323"/>
      <c r="X197" s="1323"/>
      <c r="Y197" s="1323"/>
      <c r="Z197" s="1323"/>
      <c r="AA197" s="1323"/>
      <c r="AB197" s="1323"/>
      <c r="AC197" s="1323"/>
      <c r="AD197" s="1323"/>
      <c r="AE197" s="1323"/>
    </row>
    <row r="198" spans="1:31">
      <c r="A198" s="1012" t="s">
        <v>1451</v>
      </c>
      <c r="B198" s="2025" t="s">
        <v>1442</v>
      </c>
      <c r="C198" s="2028"/>
      <c r="D198" s="2028"/>
      <c r="E198" s="145" t="str">
        <f>IF(ABS(E186-'Costs Matrix 2010'!$Z$52)&lt;0.1,"OK","ERROR")</f>
        <v>OK</v>
      </c>
      <c r="F198" s="145" t="str">
        <f>IF(ABS(F186-'C1 - Costs Matrix 2011'!$Z$77)&lt;0.1,"OK","ERROR")</f>
        <v>OK</v>
      </c>
      <c r="G198" s="145" t="str">
        <f>IF(ABS(G186-'C1 - Costs Matrix 2012'!$Z$77)&lt;0.1,"OK","ERROR")</f>
        <v>OK</v>
      </c>
      <c r="H198" s="145" t="str">
        <f>IF(ABS(H186-'C1 - Costs Matrix 2013'!$Z$77)&lt;0.1,"OK","ERROR")</f>
        <v>OK</v>
      </c>
      <c r="I198" s="145" t="str">
        <f>IF(ABS(I186-'C1 - Costs Matrix 2014'!$Z$77)&lt;0.1,"OK","ERROR")</f>
        <v>OK</v>
      </c>
      <c r="J198" s="145" t="str">
        <f>IF(ABS(J186-'C1 - Costs Matrix 2015'!$Z$77)&lt;0.1,"OK","ERROR")</f>
        <v>OK</v>
      </c>
      <c r="K198" s="2027"/>
      <c r="L198" s="2027"/>
      <c r="M198" s="1013"/>
      <c r="N198" s="1013"/>
      <c r="O198" s="1013"/>
      <c r="P198" s="1013"/>
      <c r="Q198" s="1323"/>
      <c r="R198" s="1323"/>
      <c r="S198" s="1323"/>
      <c r="T198" s="1323"/>
      <c r="U198" s="1323"/>
      <c r="V198" s="1323"/>
      <c r="W198" s="1323"/>
      <c r="X198" s="1323"/>
      <c r="Y198" s="1323"/>
      <c r="Z198" s="1323"/>
      <c r="AA198" s="1323"/>
      <c r="AB198" s="1323"/>
      <c r="AC198" s="1323"/>
      <c r="AD198" s="1323"/>
      <c r="AE198" s="1323"/>
    </row>
    <row r="199" spans="1:31">
      <c r="A199" s="1012" t="s">
        <v>1452</v>
      </c>
      <c r="B199" s="2025" t="s">
        <v>1443</v>
      </c>
      <c r="C199" s="2028"/>
      <c r="D199" s="2028"/>
      <c r="E199" s="145" t="str">
        <f>IF(ABS(E187-'Costs Matrix 2010'!$AB$52)&lt;0.1,"OK","ERROR")</f>
        <v>OK</v>
      </c>
      <c r="F199" s="145" t="str">
        <f>IF(ABS(F187-'C1 - Costs Matrix 2011'!$AB$77)&lt;0.1,"OK","ERROR")</f>
        <v>OK</v>
      </c>
      <c r="G199" s="145" t="str">
        <f>IF(ABS(G187-'C1 - Costs Matrix 2012'!$AB$77)&lt;0.1,"OK","ERROR")</f>
        <v>OK</v>
      </c>
      <c r="H199" s="145" t="str">
        <f>IF(ABS(H187-'C1 - Costs Matrix 2013'!$AB$77)&lt;0.1,"OK","ERROR")</f>
        <v>OK</v>
      </c>
      <c r="I199" s="145" t="str">
        <f>IF(ABS(I187-'C1 - Costs Matrix 2014'!$AB$77)&lt;0.1,"OK","ERROR")</f>
        <v>OK</v>
      </c>
      <c r="J199" s="145" t="str">
        <f>IF(ABS(J187-'C1 - Costs Matrix 2015'!$AB$77)&lt;0.1,"OK","ERROR")</f>
        <v>OK</v>
      </c>
      <c r="K199" s="2027"/>
      <c r="L199" s="2027"/>
      <c r="M199" s="1013"/>
      <c r="N199" s="1013"/>
      <c r="O199" s="1013"/>
      <c r="P199" s="1013"/>
      <c r="Q199" s="1323"/>
      <c r="R199" s="1323"/>
      <c r="S199" s="1323"/>
      <c r="T199" s="1323"/>
      <c r="U199" s="1323"/>
      <c r="V199" s="1323"/>
      <c r="W199" s="1323"/>
      <c r="X199" s="1323"/>
      <c r="Y199" s="1323"/>
      <c r="Z199" s="1323"/>
      <c r="AA199" s="1323"/>
      <c r="AB199" s="1323"/>
      <c r="AC199" s="1323"/>
      <c r="AD199" s="1323"/>
      <c r="AE199" s="1323"/>
    </row>
    <row r="200" spans="1:31">
      <c r="A200" s="1012" t="s">
        <v>1453</v>
      </c>
      <c r="B200" s="2025" t="s">
        <v>1444</v>
      </c>
      <c r="C200" s="2028"/>
      <c r="D200" s="2028"/>
      <c r="E200" s="2030" t="str">
        <f>IF(ABS((E188)-'Costs Matrix 2010'!$AE$57)&lt;0.1,"OK","ERROR")</f>
        <v>OK</v>
      </c>
      <c r="F200" s="2030" t="str">
        <f>IF(ABS((F188)-'C1 - Costs Matrix 2011'!$AE$82)&lt;0.1,"OK","ERROR")</f>
        <v>OK</v>
      </c>
      <c r="G200" s="2030" t="str">
        <f>IF(ABS((G188)-'C1 - Costs Matrix 2012'!$AE$82)&lt;0.1,"OK","ERROR")</f>
        <v>OK</v>
      </c>
      <c r="H200" s="2030" t="str">
        <f>IF(ABS((H188)-'C1 - Costs Matrix 2013'!$AE$82)&lt;0.1,"OK","ERROR")</f>
        <v>OK</v>
      </c>
      <c r="I200" s="2030" t="str">
        <f>IF(ABS((I188)-'C1 - Costs Matrix 2014'!$AE$82)&lt;0.1,"OK","ERROR")</f>
        <v>OK</v>
      </c>
      <c r="J200" s="2030" t="str">
        <f>IF(ABS((J188)-'C1 - Costs Matrix 2015'!$AE$82)&lt;0.1,"OK","ERROR")</f>
        <v>OK</v>
      </c>
      <c r="K200" s="2027"/>
      <c r="L200" s="2027"/>
      <c r="M200" s="1013"/>
      <c r="N200" s="1013"/>
      <c r="O200" s="1013"/>
      <c r="P200" s="1013"/>
      <c r="Q200" s="1323"/>
      <c r="R200" s="1323"/>
      <c r="S200" s="1323"/>
      <c r="T200" s="1323"/>
      <c r="U200" s="1323"/>
      <c r="V200" s="1323"/>
      <c r="W200" s="1323"/>
      <c r="X200" s="1323"/>
      <c r="Y200" s="1323"/>
      <c r="Z200" s="1323"/>
      <c r="AA200" s="1323"/>
      <c r="AB200" s="1323"/>
      <c r="AC200" s="1323"/>
      <c r="AD200" s="1323"/>
      <c r="AE200" s="1323"/>
    </row>
    <row r="201" spans="1:31">
      <c r="A201" s="1012" t="s">
        <v>1454</v>
      </c>
      <c r="B201" s="2025" t="s">
        <v>1445</v>
      </c>
      <c r="C201" s="2028"/>
      <c r="D201" s="2028"/>
      <c r="E201" s="103" t="str">
        <f>IF(ABS(E189-'Costs Matrix 2010'!$AO$52)&lt;0.1,"OK","ERROR")</f>
        <v>OK</v>
      </c>
      <c r="F201" s="103" t="str">
        <f>IF(ABS(F189-'C1 - Costs Matrix 2011'!$AO$77)&lt;0.1,"OK","ERROR")</f>
        <v>OK</v>
      </c>
      <c r="G201" s="103" t="str">
        <f>IF(ABS(G189-'C1 - Costs Matrix 2012'!$AO$77)&lt;0.1,"OK","ERROR")</f>
        <v>OK</v>
      </c>
      <c r="H201" s="103" t="str">
        <f>IF(ABS(H189-'C1 - Costs Matrix 2013'!$AO$77)&lt;0.1,"OK","ERROR")</f>
        <v>OK</v>
      </c>
      <c r="I201" s="103" t="str">
        <f>IF(ABS(I189-'C1 - Costs Matrix 2014'!$AO$77)&lt;0.1,"OK","ERROR")</f>
        <v>OK</v>
      </c>
      <c r="J201" s="103" t="str">
        <f>IF(ABS(J189-'C1 - Costs Matrix 2015'!$AO$77)&lt;0.1,"OK","ERROR")</f>
        <v>OK</v>
      </c>
      <c r="K201" s="2027"/>
      <c r="L201" s="2027"/>
      <c r="M201" s="1013"/>
      <c r="N201" s="1013"/>
      <c r="O201" s="1013"/>
      <c r="P201" s="1013"/>
      <c r="Q201" s="1323"/>
      <c r="R201" s="1323"/>
      <c r="S201" s="1323"/>
      <c r="T201" s="1323"/>
      <c r="U201" s="1323"/>
      <c r="V201" s="1323"/>
      <c r="W201" s="1323"/>
      <c r="X201" s="1323"/>
      <c r="Y201" s="1323"/>
      <c r="Z201" s="1323"/>
      <c r="AA201" s="1323"/>
      <c r="AB201" s="1323"/>
      <c r="AC201" s="1323"/>
      <c r="AD201" s="1323"/>
      <c r="AE201" s="1323"/>
    </row>
    <row r="202" spans="1:31">
      <c r="A202" s="1012" t="s">
        <v>1455</v>
      </c>
      <c r="B202" s="2025" t="s">
        <v>1446</v>
      </c>
      <c r="C202" s="2028"/>
      <c r="D202" s="2028"/>
      <c r="E202" s="145" t="str">
        <f>IF(ABS(E190-'Costs Matrix 2010'!$AM$52)&lt;0.1,"OK","ERROR")</f>
        <v>OK</v>
      </c>
      <c r="F202" s="145" t="str">
        <f>IF(ABS(F190-'C1 - Costs Matrix 2011'!$AM$77)&lt;0.1,"OK","ERROR")</f>
        <v>OK</v>
      </c>
      <c r="G202" s="145" t="str">
        <f>IF(ABS(G190-'C1 - Costs Matrix 2012'!$AM$77)&lt;0.1,"OK","ERROR")</f>
        <v>OK</v>
      </c>
      <c r="H202" s="145" t="str">
        <f>IF(ABS(H190-'C1 - Costs Matrix 2013'!$AM$77)&lt;0.1,"OK","ERROR")</f>
        <v>OK</v>
      </c>
      <c r="I202" s="145" t="str">
        <f>IF(ABS(I190-'C1 - Costs Matrix 2014'!$AM$77)&lt;0.1,"OK","ERROR")</f>
        <v>OK</v>
      </c>
      <c r="J202" s="145" t="str">
        <f>IF(ABS(J190-'C1 - Costs Matrix 2015'!$AM$77)&lt;0.1,"OK","ERROR")</f>
        <v>OK</v>
      </c>
      <c r="K202" s="2027"/>
      <c r="L202" s="2027"/>
      <c r="M202" s="1013"/>
      <c r="N202" s="1013"/>
      <c r="O202" s="1013"/>
      <c r="P202" s="1013"/>
      <c r="Q202" s="1323"/>
      <c r="R202" s="1323"/>
      <c r="S202" s="1323"/>
      <c r="T202" s="1323"/>
      <c r="U202" s="1323"/>
      <c r="V202" s="1323"/>
      <c r="W202" s="1323"/>
      <c r="X202" s="1323"/>
      <c r="Y202" s="1323"/>
      <c r="Z202" s="1323"/>
      <c r="AA202" s="1323"/>
      <c r="AB202" s="1323"/>
      <c r="AC202" s="1323"/>
      <c r="AD202" s="1323"/>
      <c r="AE202" s="1323"/>
    </row>
    <row r="203" spans="1:31">
      <c r="A203" s="1012" t="s">
        <v>1456</v>
      </c>
      <c r="B203" s="2025" t="s">
        <v>1447</v>
      </c>
      <c r="C203" s="2028"/>
      <c r="D203" s="2028"/>
      <c r="E203" s="145" t="str">
        <f>IF(ABS(E191-'Costs Matrix 2010'!$I$52)&lt;0.1,"OK","ERROR")</f>
        <v>OK</v>
      </c>
      <c r="F203" s="145" t="str">
        <f>IF(ABS(F191-'C1 - Costs Matrix 2011'!$I$77)&lt;0.1,"OK","ERROR")</f>
        <v>OK</v>
      </c>
      <c r="G203" s="145" t="str">
        <f>IF(ABS(G191-'C1 - Costs Matrix 2012'!$I$77)&lt;0.1,"OK","ERROR")</f>
        <v>OK</v>
      </c>
      <c r="H203" s="145" t="str">
        <f>IF(ABS(H191-'C1 - Costs Matrix 2013'!$I$77)&lt;0.1,"OK","ERROR")</f>
        <v>OK</v>
      </c>
      <c r="I203" s="145" t="str">
        <f>IF(ABS(I191-'C1 - Costs Matrix 2014'!$I$77)&lt;0.1,"OK","ERROR")</f>
        <v>OK</v>
      </c>
      <c r="J203" s="145" t="str">
        <f>IF(ABS(J191-'C1 - Costs Matrix 2015'!$I$77)&lt;0.1,"OK","ERROR")</f>
        <v>OK</v>
      </c>
      <c r="K203" s="2027"/>
      <c r="L203" s="2029"/>
      <c r="M203" s="1013"/>
      <c r="N203" s="1013"/>
      <c r="O203" s="1013"/>
      <c r="P203" s="1013"/>
      <c r="Q203" s="1323"/>
      <c r="R203" s="1323"/>
      <c r="S203" s="1323"/>
      <c r="T203" s="1323"/>
      <c r="U203" s="1323"/>
      <c r="V203" s="1323"/>
      <c r="W203" s="1323"/>
      <c r="X203" s="1323"/>
      <c r="Y203" s="1323"/>
      <c r="Z203" s="1323"/>
      <c r="AA203" s="1323"/>
      <c r="AB203" s="1323"/>
      <c r="AC203" s="1323"/>
      <c r="AD203" s="1323"/>
      <c r="AE203" s="1323"/>
    </row>
    <row r="204" spans="1:31">
      <c r="A204" s="1012" t="s">
        <v>1456</v>
      </c>
      <c r="B204" s="2025" t="s">
        <v>1448</v>
      </c>
      <c r="C204" s="2028"/>
      <c r="D204" s="2028"/>
      <c r="E204" s="145" t="str">
        <f>IF(ABS(E192-'C35 - Non-Op Capex'!F$9)&lt;0.1,"OK","ERROR")</f>
        <v>OK</v>
      </c>
      <c r="F204" s="145" t="str">
        <f>IF(ABS(F192-'C35 - Non-Op Capex'!G$9)&lt;0.1,"OK","ERROR")</f>
        <v>OK</v>
      </c>
      <c r="G204" s="145" t="str">
        <f>IF(ABS(G192-'C35 - Non-Op Capex'!H$9)&lt;0.1,"OK","ERROR")</f>
        <v>OK</v>
      </c>
      <c r="H204" s="145" t="str">
        <f>IF(ABS(H192-'C35 - Non-Op Capex'!I$9)&lt;0.1,"OK","ERROR")</f>
        <v>OK</v>
      </c>
      <c r="I204" s="145" t="str">
        <f>IF(ABS(I192-'C35 - Non-Op Capex'!J$9)&lt;0.1,"OK","ERROR")</f>
        <v>OK</v>
      </c>
      <c r="J204" s="145" t="str">
        <f>IF(ABS(J192-'C35 - Non-Op Capex'!K$9)&lt;0.1,"OK","ERROR")</f>
        <v>OK</v>
      </c>
      <c r="K204" s="2027"/>
      <c r="L204" s="2029"/>
      <c r="M204" s="1013"/>
      <c r="N204" s="1323"/>
      <c r="O204" s="1323"/>
      <c r="P204" s="1323"/>
      <c r="Q204" s="1323"/>
      <c r="R204" s="1323"/>
      <c r="S204" s="1323"/>
      <c r="T204" s="1323"/>
      <c r="U204" s="1323"/>
      <c r="V204" s="1323"/>
      <c r="W204" s="1323"/>
      <c r="X204" s="1323"/>
      <c r="Y204" s="1323"/>
      <c r="Z204" s="1323"/>
      <c r="AA204" s="1323"/>
      <c r="AB204" s="1323"/>
      <c r="AC204" s="1323"/>
      <c r="AD204" s="1323"/>
      <c r="AE204" s="1323"/>
    </row>
    <row r="205" spans="1:31">
      <c r="A205" s="1012" t="s">
        <v>1456</v>
      </c>
      <c r="B205" s="2025" t="s">
        <v>1449</v>
      </c>
      <c r="C205" s="2028"/>
      <c r="D205" s="2028"/>
      <c r="E205" s="145" t="str">
        <f>IF(ABS(E193-'Costs Matrix 2010'!$AN$52)&lt;0.1,"OK","ERROR")</f>
        <v>OK</v>
      </c>
      <c r="F205" s="145" t="str">
        <f>IF(ABS(F193-'C1 - Costs Matrix 2011'!$AN$77)&lt;0.1,"OK","ERROR")</f>
        <v>OK</v>
      </c>
      <c r="G205" s="145" t="str">
        <f>IF(ABS(G193-'C1 - Costs Matrix 2012'!$AN$77)&lt;0.1,"OK","ERROR")</f>
        <v>OK</v>
      </c>
      <c r="H205" s="145" t="str">
        <f>IF(ABS(H193-'C1 - Costs Matrix 2013'!$AN$77)&lt;0.1,"OK","ERROR")</f>
        <v>OK</v>
      </c>
      <c r="I205" s="145" t="str">
        <f>IF(ABS(I193-'C1 - Costs Matrix 2014'!$AN$77)&lt;0.1,"OK","ERROR")</f>
        <v>OK</v>
      </c>
      <c r="J205" s="145" t="str">
        <f>IF(ABS(J193-'C1 - Costs Matrix 2015'!$AN$77)&lt;0.1,"OK","ERROR")</f>
        <v>OK</v>
      </c>
      <c r="K205" s="2027"/>
      <c r="L205" s="2029"/>
      <c r="M205" s="1013"/>
      <c r="N205" s="1323"/>
      <c r="O205" s="1323"/>
      <c r="P205" s="1323"/>
      <c r="Q205" s="1323"/>
      <c r="R205" s="1323"/>
      <c r="S205" s="1323"/>
      <c r="T205" s="1323"/>
      <c r="U205" s="1323"/>
      <c r="V205" s="1323"/>
      <c r="W205" s="1323"/>
      <c r="X205" s="1323"/>
      <c r="Y205" s="1323"/>
      <c r="Z205" s="1323"/>
      <c r="AA205" s="1323"/>
      <c r="AB205" s="1323"/>
      <c r="AC205" s="1323"/>
      <c r="AD205" s="1323"/>
      <c r="AE205" s="1323"/>
    </row>
    <row r="206" spans="1:31">
      <c r="A206" s="1012"/>
      <c r="B206" s="1012"/>
      <c r="C206" s="243"/>
      <c r="D206" s="1326"/>
      <c r="E206" s="1013"/>
      <c r="F206" s="1013"/>
      <c r="G206" s="1013"/>
      <c r="H206" s="1013"/>
      <c r="I206" s="1013"/>
      <c r="J206" s="1013"/>
      <c r="K206" s="1013"/>
      <c r="L206" s="1013"/>
      <c r="M206" s="1013"/>
      <c r="N206" s="1323"/>
      <c r="O206" s="1323"/>
      <c r="P206" s="1323"/>
      <c r="Q206" s="1323"/>
      <c r="R206" s="1323"/>
      <c r="S206" s="1323"/>
      <c r="T206" s="1323"/>
      <c r="U206" s="1323"/>
      <c r="V206" s="1323"/>
      <c r="W206" s="1323"/>
      <c r="X206" s="1323"/>
      <c r="Y206" s="1323"/>
      <c r="Z206" s="1323"/>
      <c r="AA206" s="1323"/>
      <c r="AB206" s="1323"/>
      <c r="AC206" s="1323"/>
      <c r="AD206" s="1323"/>
      <c r="AE206" s="1323"/>
    </row>
    <row r="207" spans="1:31">
      <c r="A207" s="1012"/>
      <c r="B207" s="1012"/>
      <c r="C207" s="243"/>
      <c r="D207" s="1326"/>
      <c r="E207" s="1013"/>
      <c r="F207" s="1013"/>
      <c r="G207" s="1013"/>
      <c r="H207" s="1013"/>
      <c r="I207" s="1013"/>
      <c r="J207" s="1013"/>
      <c r="K207" s="1013"/>
      <c r="L207" s="1013"/>
      <c r="M207" s="1013"/>
      <c r="N207" s="1323"/>
      <c r="O207" s="1323"/>
      <c r="P207" s="1323"/>
      <c r="Q207" s="1323"/>
      <c r="R207" s="1323"/>
      <c r="S207" s="1323"/>
      <c r="T207" s="1323"/>
      <c r="U207" s="1323"/>
      <c r="V207" s="1323"/>
      <c r="W207" s="1323"/>
      <c r="X207" s="1323"/>
      <c r="Y207" s="1323"/>
      <c r="Z207" s="1323"/>
      <c r="AA207" s="1323"/>
      <c r="AB207" s="1323"/>
      <c r="AC207" s="1323"/>
      <c r="AD207" s="1323"/>
      <c r="AE207" s="1323"/>
    </row>
    <row r="208" spans="1:31">
      <c r="A208" s="1012"/>
      <c r="B208" s="1010" t="s">
        <v>1545</v>
      </c>
      <c r="C208" s="243"/>
      <c r="D208" s="1326"/>
      <c r="E208" s="1013"/>
      <c r="F208" s="40" t="s">
        <v>1402</v>
      </c>
      <c r="G208" s="40" t="s">
        <v>1403</v>
      </c>
      <c r="H208" s="40" t="s">
        <v>1404</v>
      </c>
      <c r="I208" s="40" t="s">
        <v>1405</v>
      </c>
      <c r="J208" s="40" t="s">
        <v>1406</v>
      </c>
      <c r="K208" s="1013"/>
      <c r="L208" s="1013"/>
      <c r="M208" s="1013"/>
      <c r="N208" s="1323"/>
      <c r="O208" s="1323"/>
      <c r="P208" s="1323"/>
      <c r="Q208" s="1323"/>
      <c r="R208" s="1323"/>
      <c r="S208" s="1323"/>
      <c r="T208" s="1323"/>
      <c r="U208" s="1323"/>
      <c r="V208" s="1323"/>
      <c r="W208" s="1323"/>
      <c r="X208" s="1323"/>
      <c r="Y208" s="1323"/>
      <c r="Z208" s="1323"/>
      <c r="AA208" s="1323"/>
      <c r="AB208" s="1323"/>
      <c r="AC208" s="1323"/>
      <c r="AD208" s="1323"/>
      <c r="AE208" s="1323"/>
    </row>
    <row r="209" spans="1:31" ht="89.25">
      <c r="A209" s="1012" t="s">
        <v>1543</v>
      </c>
      <c r="B209" s="2173" t="s">
        <v>351</v>
      </c>
      <c r="C209" s="1042" t="s">
        <v>1156</v>
      </c>
      <c r="D209" s="1326"/>
      <c r="E209" s="2063"/>
      <c r="F209" s="2062"/>
      <c r="G209" s="1319"/>
      <c r="H209" s="1319"/>
      <c r="I209" s="1319"/>
      <c r="J209" s="1319"/>
      <c r="K209" s="1013"/>
      <c r="L209" s="1013"/>
      <c r="M209" s="1013"/>
      <c r="N209" s="1323"/>
      <c r="O209" s="1323"/>
      <c r="P209" s="1323"/>
      <c r="Q209" s="1323"/>
      <c r="R209" s="1323"/>
      <c r="S209" s="1323"/>
      <c r="T209" s="1323"/>
      <c r="U209" s="1323"/>
      <c r="V209" s="1323"/>
      <c r="W209" s="1323"/>
      <c r="X209" s="1323"/>
      <c r="Y209" s="1323"/>
      <c r="Z209" s="1323"/>
      <c r="AA209" s="1323"/>
      <c r="AB209" s="1323"/>
      <c r="AC209" s="1323"/>
      <c r="AD209" s="1323"/>
      <c r="AE209" s="1323"/>
    </row>
    <row r="210" spans="1:31" ht="216.75">
      <c r="A210" s="1012" t="s">
        <v>1543</v>
      </c>
      <c r="B210" s="2174"/>
      <c r="C210" s="1042" t="s">
        <v>1178</v>
      </c>
      <c r="D210" s="1326"/>
      <c r="E210" s="2063"/>
      <c r="F210" s="2062"/>
      <c r="G210" s="1319"/>
      <c r="H210" s="1319"/>
      <c r="I210" s="1319"/>
      <c r="J210" s="1319"/>
      <c r="K210" s="1013"/>
      <c r="L210" s="1013"/>
      <c r="M210" s="1013"/>
      <c r="N210" s="1323"/>
      <c r="O210" s="1323"/>
      <c r="P210" s="1323"/>
      <c r="Q210" s="1323"/>
      <c r="R210" s="1323"/>
      <c r="S210" s="1323"/>
      <c r="T210" s="1323"/>
      <c r="U210" s="1323"/>
      <c r="V210" s="1323"/>
      <c r="W210" s="1323"/>
      <c r="X210" s="1323"/>
      <c r="Y210" s="1323"/>
      <c r="Z210" s="1323"/>
      <c r="AA210" s="1323"/>
      <c r="AB210" s="1323"/>
      <c r="AC210" s="1323"/>
      <c r="AD210" s="1323"/>
      <c r="AE210" s="1323"/>
    </row>
    <row r="211" spans="1:31" ht="229.5">
      <c r="A211" s="1012" t="s">
        <v>1543</v>
      </c>
      <c r="B211" s="2175"/>
      <c r="C211" s="1042" t="s">
        <v>1177</v>
      </c>
      <c r="D211" s="1326"/>
      <c r="E211" s="2063"/>
      <c r="F211" s="2062"/>
      <c r="G211" s="1319"/>
      <c r="H211" s="1319"/>
      <c r="I211" s="1319"/>
      <c r="J211" s="1319"/>
      <c r="K211" s="1013"/>
      <c r="L211" s="1013"/>
      <c r="M211" s="1013"/>
      <c r="N211" s="1323"/>
      <c r="O211" s="1323"/>
      <c r="P211" s="1323"/>
      <c r="Q211" s="1323"/>
      <c r="R211" s="1323"/>
      <c r="S211" s="1323"/>
      <c r="T211" s="1323"/>
      <c r="U211" s="1323"/>
      <c r="V211" s="1323"/>
      <c r="W211" s="1323"/>
      <c r="X211" s="1323"/>
      <c r="Y211" s="1323"/>
      <c r="Z211" s="1323"/>
      <c r="AA211" s="1323"/>
      <c r="AB211" s="1323"/>
      <c r="AC211" s="1323"/>
      <c r="AD211" s="1323"/>
      <c r="AE211" s="1323"/>
    </row>
    <row r="212" spans="1:31" ht="140.25">
      <c r="A212" s="1012" t="s">
        <v>1543</v>
      </c>
      <c r="B212" s="2173" t="s">
        <v>315</v>
      </c>
      <c r="C212" s="1042" t="s">
        <v>1176</v>
      </c>
      <c r="D212" s="1326"/>
      <c r="E212" s="2063"/>
      <c r="F212" s="2062"/>
      <c r="G212" s="1319"/>
      <c r="H212" s="1319"/>
      <c r="I212" s="1319"/>
      <c r="J212" s="1319"/>
      <c r="K212" s="1013"/>
      <c r="L212" s="1013"/>
      <c r="M212" s="1013"/>
      <c r="N212" s="1323"/>
      <c r="O212" s="1323"/>
      <c r="P212" s="1323"/>
      <c r="Q212" s="1323"/>
      <c r="R212" s="1323"/>
      <c r="S212" s="1323"/>
      <c r="T212" s="1323"/>
      <c r="U212" s="1323"/>
      <c r="V212" s="1323"/>
      <c r="W212" s="1323"/>
      <c r="X212" s="1323"/>
      <c r="Y212" s="1323"/>
      <c r="Z212" s="1323"/>
      <c r="AA212" s="1323"/>
      <c r="AB212" s="1323"/>
      <c r="AC212" s="1323"/>
      <c r="AD212" s="1323"/>
      <c r="AE212" s="1323"/>
    </row>
    <row r="213" spans="1:31" ht="102">
      <c r="A213" s="1012" t="s">
        <v>1543</v>
      </c>
      <c r="B213" s="2174"/>
      <c r="C213" s="1042" t="s">
        <v>1185</v>
      </c>
      <c r="D213" s="1325"/>
      <c r="E213" s="2063"/>
      <c r="F213" s="2062"/>
      <c r="G213" s="1319"/>
      <c r="H213" s="1319"/>
      <c r="I213" s="1319"/>
      <c r="J213" s="1319"/>
      <c r="K213" s="1013"/>
      <c r="L213" s="1013"/>
      <c r="M213" s="1013"/>
      <c r="N213" s="1013"/>
      <c r="O213" s="1013"/>
      <c r="P213" s="1013"/>
      <c r="Q213" s="1013"/>
      <c r="R213" s="1013"/>
      <c r="S213" s="1013"/>
      <c r="T213" s="1013"/>
      <c r="U213" s="1013"/>
      <c r="V213" s="1013"/>
      <c r="W213" s="1013"/>
      <c r="X213" s="1013"/>
      <c r="Y213" s="1013"/>
      <c r="Z213" s="1013"/>
      <c r="AA213" s="1323"/>
      <c r="AB213" s="1013"/>
      <c r="AC213" s="1013"/>
      <c r="AD213" s="1013"/>
      <c r="AE213" s="1013"/>
    </row>
    <row r="214" spans="1:31" ht="76.5">
      <c r="A214" s="1012" t="s">
        <v>1543</v>
      </c>
      <c r="B214" s="2175"/>
      <c r="C214" s="1042" t="s">
        <v>1186</v>
      </c>
      <c r="D214" s="1325"/>
      <c r="E214" s="2063"/>
      <c r="F214" s="2062"/>
      <c r="G214" s="1319"/>
      <c r="H214" s="1319"/>
      <c r="I214" s="1319"/>
      <c r="J214" s="1319"/>
      <c r="K214" s="1013"/>
      <c r="L214" s="1013"/>
      <c r="M214" s="1013"/>
      <c r="N214" s="1013"/>
      <c r="O214" s="1013"/>
      <c r="P214" s="1013"/>
      <c r="Q214" s="1013"/>
      <c r="R214" s="1013"/>
      <c r="S214" s="1013"/>
      <c r="T214" s="1013"/>
      <c r="U214" s="1013"/>
      <c r="V214" s="1013"/>
      <c r="W214" s="1013"/>
      <c r="X214" s="1013"/>
      <c r="Y214" s="1013"/>
      <c r="Z214" s="1013"/>
      <c r="AA214" s="1323"/>
      <c r="AB214" s="1013"/>
      <c r="AC214" s="1013"/>
      <c r="AD214" s="1013"/>
      <c r="AE214" s="1013"/>
    </row>
    <row r="215" spans="1:31">
      <c r="A215" s="1012"/>
      <c r="B215" s="1012"/>
      <c r="C215" s="1013"/>
      <c r="E215" s="1013"/>
      <c r="F215" s="1013"/>
      <c r="G215" s="1323"/>
      <c r="H215" s="1323"/>
      <c r="I215" s="1323"/>
      <c r="J215" s="1323"/>
      <c r="K215" s="1323"/>
      <c r="L215" s="1323"/>
      <c r="M215" s="1323"/>
      <c r="N215" s="1323"/>
      <c r="O215" s="1323"/>
      <c r="P215" s="1323"/>
      <c r="Q215" s="1323"/>
      <c r="R215" s="1323"/>
      <c r="S215" s="1323"/>
      <c r="T215" s="1323"/>
      <c r="U215" s="1323"/>
      <c r="V215" s="1323"/>
      <c r="W215" s="1323"/>
      <c r="X215" s="1323"/>
      <c r="Y215" s="1323"/>
      <c r="Z215" s="1323"/>
      <c r="AA215" s="1323"/>
      <c r="AB215" s="1323"/>
      <c r="AC215" s="1323"/>
      <c r="AD215" s="1323"/>
      <c r="AE215" s="1323"/>
    </row>
    <row r="216" spans="1:31">
      <c r="F216" s="40" t="s">
        <v>1402</v>
      </c>
      <c r="G216" s="40" t="s">
        <v>1403</v>
      </c>
      <c r="H216" s="40" t="s">
        <v>1404</v>
      </c>
      <c r="I216" s="40" t="s">
        <v>1405</v>
      </c>
      <c r="J216" s="40" t="s">
        <v>1406</v>
      </c>
    </row>
    <row r="217" spans="1:31" ht="89.25">
      <c r="A217" s="228" t="s">
        <v>1544</v>
      </c>
      <c r="B217" s="2173" t="s">
        <v>351</v>
      </c>
      <c r="C217" s="1042" t="s">
        <v>1156</v>
      </c>
      <c r="F217" s="2064">
        <f>'C1 - Costs Matrix 2011'!B60</f>
        <v>0</v>
      </c>
      <c r="G217" s="2064">
        <f>'C1 - Costs Matrix 2012'!C60</f>
        <v>0</v>
      </c>
      <c r="H217" s="2064">
        <f>'C1 - Costs Matrix 2013'!D60</f>
        <v>0</v>
      </c>
      <c r="I217" s="2064">
        <f>'C1 - Costs Matrix 2014'!E60</f>
        <v>0</v>
      </c>
      <c r="J217" s="2064">
        <f>'C1 - Costs Matrix 2015'!F60</f>
        <v>0</v>
      </c>
    </row>
    <row r="218" spans="1:31" ht="216.75">
      <c r="A218" s="228" t="s">
        <v>1544</v>
      </c>
      <c r="B218" s="2174"/>
      <c r="C218" s="1042" t="s">
        <v>1178</v>
      </c>
      <c r="F218" s="2064">
        <f>'C1 - Costs Matrix 2011'!C60</f>
        <v>0</v>
      </c>
      <c r="G218" s="2064">
        <f>'C1 - Costs Matrix 2012'!D60</f>
        <v>0</v>
      </c>
      <c r="H218" s="2064">
        <f>'C1 - Costs Matrix 2013'!E60</f>
        <v>0</v>
      </c>
      <c r="I218" s="2064">
        <f>'C1 - Costs Matrix 2014'!F60</f>
        <v>0</v>
      </c>
      <c r="J218" s="2064">
        <f>'C1 - Costs Matrix 2015'!G60</f>
        <v>0</v>
      </c>
    </row>
    <row r="219" spans="1:31" ht="229.5">
      <c r="A219" s="228" t="s">
        <v>1544</v>
      </c>
      <c r="B219" s="2175"/>
      <c r="C219" s="1042" t="s">
        <v>1177</v>
      </c>
      <c r="F219" s="2064">
        <f>'C1 - Costs Matrix 2011'!D60</f>
        <v>0</v>
      </c>
      <c r="G219" s="2064">
        <f>'C1 - Costs Matrix 2012'!E60</f>
        <v>0</v>
      </c>
      <c r="H219" s="2064">
        <f>'C1 - Costs Matrix 2013'!F60</f>
        <v>0</v>
      </c>
      <c r="I219" s="2064">
        <f>'C1 - Costs Matrix 2014'!G60</f>
        <v>0</v>
      </c>
      <c r="J219" s="2064">
        <f>'C1 - Costs Matrix 2015'!H60</f>
        <v>0</v>
      </c>
    </row>
    <row r="220" spans="1:31" ht="140.25">
      <c r="A220" s="228" t="s">
        <v>1544</v>
      </c>
      <c r="B220" s="2173" t="s">
        <v>315</v>
      </c>
      <c r="C220" s="1042" t="s">
        <v>1176</v>
      </c>
      <c r="F220" s="2064">
        <f>'C1 - Costs Matrix 2011'!AU60</f>
        <v>0</v>
      </c>
      <c r="G220" s="2064">
        <f>'C1 - Costs Matrix 2012'!AV60</f>
        <v>0</v>
      </c>
      <c r="H220" s="2064">
        <f>'C1 - Costs Matrix 2013'!AW60</f>
        <v>0</v>
      </c>
      <c r="I220" s="2064">
        <f>'C1 - Costs Matrix 2014'!AX60</f>
        <v>0</v>
      </c>
      <c r="J220" s="2064">
        <f>'C1 - Costs Matrix 2015'!AY60</f>
        <v>0</v>
      </c>
    </row>
    <row r="221" spans="1:31" ht="102">
      <c r="A221" s="228" t="s">
        <v>1544</v>
      </c>
      <c r="B221" s="2174"/>
      <c r="C221" s="1042" t="s">
        <v>1185</v>
      </c>
      <c r="F221" s="2064">
        <f>'C1 - Costs Matrix 2011'!AV60</f>
        <v>0</v>
      </c>
      <c r="G221" s="2064">
        <f>'C1 - Costs Matrix 2012'!AW60</f>
        <v>0</v>
      </c>
      <c r="H221" s="2064">
        <f>'C1 - Costs Matrix 2013'!AX60</f>
        <v>0</v>
      </c>
      <c r="I221" s="2064">
        <f>'C1 - Costs Matrix 2014'!AY60</f>
        <v>0</v>
      </c>
      <c r="J221" s="2064">
        <f>'C1 - Costs Matrix 2015'!AZ60</f>
        <v>0</v>
      </c>
    </row>
    <row r="222" spans="1:31" ht="76.5">
      <c r="A222" s="228" t="s">
        <v>1544</v>
      </c>
      <c r="B222" s="2175"/>
      <c r="C222" s="1042" t="s">
        <v>1186</v>
      </c>
      <c r="F222" s="2064">
        <f>'C1 - Costs Matrix 2011'!AW60</f>
        <v>0</v>
      </c>
      <c r="G222" s="2064">
        <f>'C1 - Costs Matrix 2012'!AX60</f>
        <v>0</v>
      </c>
      <c r="H222" s="2064">
        <f>'C1 - Costs Matrix 2013'!AY60</f>
        <v>0</v>
      </c>
      <c r="I222" s="2064">
        <f>'C1 - Costs Matrix 2014'!AZ60</f>
        <v>0</v>
      </c>
      <c r="J222" s="2064">
        <f>'C1 - Costs Matrix 2015'!BA60</f>
        <v>0</v>
      </c>
    </row>
    <row r="224" spans="1:31">
      <c r="F224" s="40" t="s">
        <v>1402</v>
      </c>
      <c r="G224" s="40" t="s">
        <v>1403</v>
      </c>
      <c r="H224" s="40" t="s">
        <v>1404</v>
      </c>
      <c r="I224" s="40" t="s">
        <v>1405</v>
      </c>
      <c r="J224" s="40" t="s">
        <v>1406</v>
      </c>
    </row>
    <row r="225" spans="2:10" ht="89.25">
      <c r="B225" s="2173" t="s">
        <v>351</v>
      </c>
      <c r="C225" s="1042" t="s">
        <v>1156</v>
      </c>
      <c r="F225" s="103" t="str">
        <f t="shared" ref="F225:J230" si="0">IF(ABS(F217-E209)&gt;0.1,"Error","OK")</f>
        <v>OK</v>
      </c>
      <c r="G225" s="103" t="str">
        <f t="shared" si="0"/>
        <v>OK</v>
      </c>
      <c r="H225" s="103" t="str">
        <f t="shared" si="0"/>
        <v>OK</v>
      </c>
      <c r="I225" s="103" t="str">
        <f t="shared" si="0"/>
        <v>OK</v>
      </c>
      <c r="J225" s="103" t="str">
        <f t="shared" si="0"/>
        <v>OK</v>
      </c>
    </row>
    <row r="226" spans="2:10" ht="216.75">
      <c r="B226" s="2174"/>
      <c r="C226" s="1042" t="s">
        <v>1178</v>
      </c>
      <c r="F226" s="103" t="str">
        <f t="shared" si="0"/>
        <v>OK</v>
      </c>
      <c r="G226" s="103" t="str">
        <f t="shared" si="0"/>
        <v>OK</v>
      </c>
      <c r="H226" s="103" t="str">
        <f t="shared" si="0"/>
        <v>OK</v>
      </c>
      <c r="I226" s="103" t="str">
        <f t="shared" si="0"/>
        <v>OK</v>
      </c>
      <c r="J226" s="103" t="str">
        <f t="shared" si="0"/>
        <v>OK</v>
      </c>
    </row>
    <row r="227" spans="2:10" ht="229.5">
      <c r="B227" s="2175"/>
      <c r="C227" s="1042" t="s">
        <v>1177</v>
      </c>
      <c r="F227" s="103" t="str">
        <f t="shared" si="0"/>
        <v>OK</v>
      </c>
      <c r="G227" s="103" t="str">
        <f t="shared" si="0"/>
        <v>OK</v>
      </c>
      <c r="H227" s="103" t="str">
        <f t="shared" si="0"/>
        <v>OK</v>
      </c>
      <c r="I227" s="103" t="str">
        <f t="shared" si="0"/>
        <v>OK</v>
      </c>
      <c r="J227" s="103" t="str">
        <f t="shared" si="0"/>
        <v>OK</v>
      </c>
    </row>
    <row r="228" spans="2:10" ht="140.25">
      <c r="B228" s="2173" t="s">
        <v>315</v>
      </c>
      <c r="C228" s="1042" t="s">
        <v>1176</v>
      </c>
      <c r="F228" s="103" t="str">
        <f t="shared" si="0"/>
        <v>OK</v>
      </c>
      <c r="G228" s="103" t="str">
        <f t="shared" si="0"/>
        <v>OK</v>
      </c>
      <c r="H228" s="103" t="str">
        <f t="shared" si="0"/>
        <v>OK</v>
      </c>
      <c r="I228" s="103" t="str">
        <f t="shared" si="0"/>
        <v>OK</v>
      </c>
      <c r="J228" s="103" t="str">
        <f t="shared" si="0"/>
        <v>OK</v>
      </c>
    </row>
    <row r="229" spans="2:10" ht="102">
      <c r="B229" s="2174"/>
      <c r="C229" s="1042" t="s">
        <v>1185</v>
      </c>
      <c r="F229" s="103" t="str">
        <f t="shared" si="0"/>
        <v>OK</v>
      </c>
      <c r="G229" s="103" t="str">
        <f t="shared" si="0"/>
        <v>OK</v>
      </c>
      <c r="H229" s="103" t="str">
        <f t="shared" si="0"/>
        <v>OK</v>
      </c>
      <c r="I229" s="103" t="str">
        <f t="shared" si="0"/>
        <v>OK</v>
      </c>
      <c r="J229" s="103" t="str">
        <f t="shared" si="0"/>
        <v>OK</v>
      </c>
    </row>
    <row r="230" spans="2:10" ht="76.5">
      <c r="B230" s="2175"/>
      <c r="C230" s="1042" t="s">
        <v>1186</v>
      </c>
      <c r="F230" s="103" t="str">
        <f t="shared" si="0"/>
        <v>OK</v>
      </c>
      <c r="G230" s="103" t="str">
        <f t="shared" si="0"/>
        <v>OK</v>
      </c>
      <c r="H230" s="103" t="str">
        <f t="shared" si="0"/>
        <v>OK</v>
      </c>
      <c r="I230" s="103" t="str">
        <f t="shared" si="0"/>
        <v>OK</v>
      </c>
      <c r="J230" s="103" t="str">
        <f t="shared" si="0"/>
        <v>OK</v>
      </c>
    </row>
  </sheetData>
  <mergeCells count="6">
    <mergeCell ref="B228:B230"/>
    <mergeCell ref="B209:B211"/>
    <mergeCell ref="B212:B214"/>
    <mergeCell ref="B217:B219"/>
    <mergeCell ref="B220:B222"/>
    <mergeCell ref="B225:B227"/>
  </mergeCells>
  <conditionalFormatting sqref="G192:K194 N213:Z214 AB213:AE214 E197:J199 E185:J193 E201:J205 G195:J199 K195:P203 G204:M214 AB161:AE191 G169:Z191 AB127:AE157 K73:K77 I79:I81 H67:H69 I35:Z72 AB35:AE81 J78:Z81 I127:Z168 G127:H127 G153:H154 G12:H13">
    <cfRule type="cellIs" dxfId="101" priority="29" operator="equal">
      <formula>"Err"</formula>
    </cfRule>
  </conditionalFormatting>
  <conditionalFormatting sqref="G216:J216 G224:J224">
    <cfRule type="cellIs" dxfId="100" priority="1" operator="equal">
      <formula>"Err"</formula>
    </cfRule>
  </conditionalFormatting>
  <pageMargins left="0.35433070866141736" right="0.11811023622047245" top="0.55118110236220474" bottom="0.35433070866141736" header="0.31496062992125984" footer="0.11811023622047245"/>
  <pageSetup paperSize="8" scale="20" orientation="portrait" r:id="rId1"/>
  <headerFooter>
    <oddHeader>&amp;R&amp;"Verdana,Bold"&amp;14&amp;A</oddHeader>
    <oddFooter>&amp;L&amp;D &amp;T&amp;C&amp;Z&amp;F&amp;R&amp;A</oddFooter>
  </headerFooter>
</worksheet>
</file>

<file path=xl/worksheets/sheet90.xml><?xml version="1.0" encoding="utf-8"?>
<worksheet xmlns="http://schemas.openxmlformats.org/spreadsheetml/2006/main" xmlns:r="http://schemas.openxmlformats.org/officeDocument/2006/relationships">
  <sheetPr>
    <tabColor rgb="FF669900"/>
    <pageSetUpPr fitToPage="1"/>
  </sheetPr>
  <dimension ref="A1:N34"/>
  <sheetViews>
    <sheetView zoomScale="70" zoomScaleNormal="70" zoomScaleSheetLayoutView="80" workbookViewId="0"/>
  </sheetViews>
  <sheetFormatPr defaultRowHeight="12.75"/>
  <cols>
    <col min="1" max="1" width="7.375" style="128" customWidth="1"/>
    <col min="2" max="2" width="19.375" style="128" customWidth="1"/>
    <col min="3" max="5" width="2.125" style="128" customWidth="1"/>
    <col min="6" max="12" width="7.375" style="128" customWidth="1"/>
    <col min="13" max="14" width="9" style="128" hidden="1" customWidth="1"/>
    <col min="15" max="16384" width="9" style="128"/>
  </cols>
  <sheetData>
    <row r="1" spans="1:14" ht="15">
      <c r="A1" s="1020" t="s">
        <v>1660</v>
      </c>
      <c r="D1" s="948"/>
    </row>
    <row r="2" spans="1:14" ht="15">
      <c r="A2" s="8" t="str">
        <f>Cover!D13</f>
        <v>[DNO]</v>
      </c>
      <c r="B2" s="24"/>
      <c r="F2" s="65"/>
      <c r="G2" s="65"/>
      <c r="H2" s="65"/>
      <c r="I2" s="65"/>
      <c r="J2" s="65"/>
      <c r="K2" s="65"/>
    </row>
    <row r="3" spans="1:14" ht="15">
      <c r="A3" s="8">
        <f>Cover!D15</f>
        <v>2012</v>
      </c>
      <c r="B3" s="24"/>
      <c r="C3" s="65"/>
      <c r="D3" s="65"/>
      <c r="E3" s="65"/>
      <c r="F3" s="65"/>
      <c r="G3" s="65"/>
      <c r="H3" s="65"/>
      <c r="I3" s="65"/>
      <c r="J3" s="65"/>
      <c r="K3" s="65"/>
    </row>
    <row r="4" spans="1:14">
      <c r="A4" s="870"/>
      <c r="C4" s="65"/>
      <c r="D4" s="65"/>
      <c r="E4" s="65"/>
      <c r="F4" s="776">
        <v>2010</v>
      </c>
      <c r="G4" s="776">
        <v>2011</v>
      </c>
      <c r="H4" s="776">
        <v>2012</v>
      </c>
      <c r="I4" s="776">
        <v>2013</v>
      </c>
      <c r="J4" s="776">
        <v>2014</v>
      </c>
      <c r="K4" s="776">
        <v>2015</v>
      </c>
      <c r="L4" s="791" t="s">
        <v>2</v>
      </c>
      <c r="M4" s="816"/>
      <c r="N4" s="773"/>
    </row>
    <row r="5" spans="1:14" ht="25.5" customHeight="1">
      <c r="A5" s="260" t="s">
        <v>807</v>
      </c>
      <c r="B5" s="260" t="s">
        <v>812</v>
      </c>
      <c r="C5" s="715"/>
      <c r="D5" s="65"/>
      <c r="E5" s="65"/>
      <c r="F5" s="773" t="s">
        <v>0</v>
      </c>
      <c r="G5" s="773" t="s">
        <v>1</v>
      </c>
      <c r="H5" s="773"/>
      <c r="I5" s="773"/>
      <c r="J5" s="773"/>
      <c r="K5" s="773"/>
      <c r="L5" s="777" t="s">
        <v>1</v>
      </c>
      <c r="M5" s="1359" t="s">
        <v>7</v>
      </c>
      <c r="N5" s="936" t="s">
        <v>9</v>
      </c>
    </row>
    <row r="6" spans="1:14">
      <c r="A6" s="260">
        <v>1</v>
      </c>
      <c r="B6" s="823"/>
      <c r="C6" s="715"/>
      <c r="D6" s="65"/>
      <c r="E6" s="65"/>
      <c r="F6" s="1170"/>
      <c r="G6" s="1170"/>
      <c r="H6" s="1170"/>
      <c r="I6" s="1170"/>
      <c r="J6" s="1170"/>
      <c r="K6" s="1170"/>
      <c r="L6" s="631">
        <f>SUM($G6:$K6)</f>
        <v>0</v>
      </c>
      <c r="M6" s="1541" t="e">
        <f>SUM(#REF!)</f>
        <v>#REF!</v>
      </c>
      <c r="N6" s="779" t="e">
        <f>SUM(#REF!)</f>
        <v>#REF!</v>
      </c>
    </row>
    <row r="7" spans="1:14">
      <c r="A7" s="260">
        <v>2</v>
      </c>
      <c r="B7" s="823"/>
      <c r="C7" s="715"/>
      <c r="D7" s="65"/>
      <c r="E7" s="65"/>
      <c r="F7" s="1170"/>
      <c r="G7" s="1170"/>
      <c r="H7" s="1170"/>
      <c r="I7" s="1170"/>
      <c r="J7" s="1170"/>
      <c r="K7" s="1170"/>
      <c r="L7" s="631">
        <f t="shared" ref="L7:L32" si="0">SUM($G7:$K7)</f>
        <v>0</v>
      </c>
      <c r="M7" s="1541" t="e">
        <f>SUM(#REF!)</f>
        <v>#REF!</v>
      </c>
      <c r="N7" s="779" t="e">
        <f>SUM(#REF!)</f>
        <v>#REF!</v>
      </c>
    </row>
    <row r="8" spans="1:14">
      <c r="A8" s="260">
        <v>3</v>
      </c>
      <c r="B8" s="823"/>
      <c r="C8" s="715"/>
      <c r="D8" s="65"/>
      <c r="E8" s="65"/>
      <c r="F8" s="1170"/>
      <c r="G8" s="1170"/>
      <c r="H8" s="1170"/>
      <c r="I8" s="1170"/>
      <c r="J8" s="1170"/>
      <c r="K8" s="1170"/>
      <c r="L8" s="631">
        <f t="shared" si="0"/>
        <v>0</v>
      </c>
      <c r="M8" s="1541" t="e">
        <f>SUM(#REF!)</f>
        <v>#REF!</v>
      </c>
      <c r="N8" s="779" t="e">
        <f>SUM(#REF!)</f>
        <v>#REF!</v>
      </c>
    </row>
    <row r="9" spans="1:14">
      <c r="A9" s="260">
        <v>4</v>
      </c>
      <c r="B9" s="823"/>
      <c r="C9" s="715"/>
      <c r="D9" s="65"/>
      <c r="E9" s="65"/>
      <c r="F9" s="1170"/>
      <c r="G9" s="1170"/>
      <c r="H9" s="1170"/>
      <c r="I9" s="1170"/>
      <c r="J9" s="1170"/>
      <c r="K9" s="1170"/>
      <c r="L9" s="631">
        <f t="shared" si="0"/>
        <v>0</v>
      </c>
      <c r="M9" s="1541" t="e">
        <f>SUM(#REF!)</f>
        <v>#REF!</v>
      </c>
      <c r="N9" s="779" t="e">
        <f>SUM(#REF!)</f>
        <v>#REF!</v>
      </c>
    </row>
    <row r="10" spans="1:14">
      <c r="A10" s="260">
        <v>5</v>
      </c>
      <c r="B10" s="823"/>
      <c r="C10" s="715"/>
      <c r="D10" s="65"/>
      <c r="E10" s="65"/>
      <c r="F10" s="1170"/>
      <c r="G10" s="1170"/>
      <c r="H10" s="1170"/>
      <c r="I10" s="1170"/>
      <c r="J10" s="1170"/>
      <c r="K10" s="1170"/>
      <c r="L10" s="631">
        <f t="shared" si="0"/>
        <v>0</v>
      </c>
      <c r="M10" s="1541" t="e">
        <f>SUM(#REF!)</f>
        <v>#REF!</v>
      </c>
      <c r="N10" s="779" t="e">
        <f>SUM(#REF!)</f>
        <v>#REF!</v>
      </c>
    </row>
    <row r="11" spans="1:14">
      <c r="A11" s="260">
        <v>6</v>
      </c>
      <c r="B11" s="823"/>
      <c r="C11" s="715"/>
      <c r="D11" s="65"/>
      <c r="E11" s="65"/>
      <c r="F11" s="1170"/>
      <c r="G11" s="1170"/>
      <c r="H11" s="1170"/>
      <c r="I11" s="1170"/>
      <c r="J11" s="1170"/>
      <c r="K11" s="1170"/>
      <c r="L11" s="631">
        <f t="shared" si="0"/>
        <v>0</v>
      </c>
      <c r="M11" s="1541" t="e">
        <f>SUM(#REF!)</f>
        <v>#REF!</v>
      </c>
      <c r="N11" s="779" t="e">
        <f>SUM(#REF!)</f>
        <v>#REF!</v>
      </c>
    </row>
    <row r="12" spans="1:14">
      <c r="A12" s="260">
        <v>7</v>
      </c>
      <c r="B12" s="823"/>
      <c r="C12" s="715"/>
      <c r="D12" s="65"/>
      <c r="E12" s="65"/>
      <c r="F12" s="1170"/>
      <c r="G12" s="1170"/>
      <c r="H12" s="1170"/>
      <c r="I12" s="1170"/>
      <c r="J12" s="1170"/>
      <c r="K12" s="1170"/>
      <c r="L12" s="631">
        <f t="shared" si="0"/>
        <v>0</v>
      </c>
      <c r="M12" s="1541" t="e">
        <f>SUM(#REF!)</f>
        <v>#REF!</v>
      </c>
      <c r="N12" s="779" t="e">
        <f>SUM(#REF!)</f>
        <v>#REF!</v>
      </c>
    </row>
    <row r="13" spans="1:14">
      <c r="A13" s="260">
        <v>8</v>
      </c>
      <c r="B13" s="823"/>
      <c r="C13" s="715"/>
      <c r="D13" s="65"/>
      <c r="E13" s="65"/>
      <c r="F13" s="1170"/>
      <c r="G13" s="1170"/>
      <c r="H13" s="1170"/>
      <c r="I13" s="1170"/>
      <c r="J13" s="1170"/>
      <c r="K13" s="1170"/>
      <c r="L13" s="631">
        <f t="shared" si="0"/>
        <v>0</v>
      </c>
      <c r="M13" s="1541" t="e">
        <f>SUM(#REF!)</f>
        <v>#REF!</v>
      </c>
      <c r="N13" s="779" t="e">
        <f>SUM(#REF!)</f>
        <v>#REF!</v>
      </c>
    </row>
    <row r="14" spans="1:14">
      <c r="A14" s="260">
        <v>9</v>
      </c>
      <c r="B14" s="823"/>
      <c r="C14" s="715"/>
      <c r="D14" s="65"/>
      <c r="E14" s="65"/>
      <c r="F14" s="1170"/>
      <c r="G14" s="1170"/>
      <c r="H14" s="1170"/>
      <c r="I14" s="1170"/>
      <c r="J14" s="1170"/>
      <c r="K14" s="1170"/>
      <c r="L14" s="631">
        <f t="shared" si="0"/>
        <v>0</v>
      </c>
      <c r="M14" s="1541" t="e">
        <f>SUM(#REF!)</f>
        <v>#REF!</v>
      </c>
      <c r="N14" s="779" t="e">
        <f>SUM(#REF!)</f>
        <v>#REF!</v>
      </c>
    </row>
    <row r="15" spans="1:14">
      <c r="A15" s="260">
        <v>10</v>
      </c>
      <c r="B15" s="823"/>
      <c r="C15" s="715"/>
      <c r="D15" s="65"/>
      <c r="E15" s="65"/>
      <c r="F15" s="1170"/>
      <c r="G15" s="1170"/>
      <c r="H15" s="1170"/>
      <c r="I15" s="1170"/>
      <c r="J15" s="1170"/>
      <c r="K15" s="1170"/>
      <c r="L15" s="631">
        <f t="shared" si="0"/>
        <v>0</v>
      </c>
      <c r="M15" s="1541" t="e">
        <f>SUM(#REF!)</f>
        <v>#REF!</v>
      </c>
      <c r="N15" s="779" t="e">
        <f>SUM(#REF!)</f>
        <v>#REF!</v>
      </c>
    </row>
    <row r="16" spans="1:14">
      <c r="A16" s="260">
        <v>11</v>
      </c>
      <c r="B16" s="823"/>
      <c r="C16" s="715"/>
      <c r="D16" s="65"/>
      <c r="E16" s="65"/>
      <c r="F16" s="1170"/>
      <c r="G16" s="1170"/>
      <c r="H16" s="1170"/>
      <c r="I16" s="1170"/>
      <c r="J16" s="1170"/>
      <c r="K16" s="1170"/>
      <c r="L16" s="631">
        <f t="shared" si="0"/>
        <v>0</v>
      </c>
      <c r="M16" s="1541" t="e">
        <f>SUM(#REF!)</f>
        <v>#REF!</v>
      </c>
      <c r="N16" s="779" t="e">
        <f>SUM(#REF!)</f>
        <v>#REF!</v>
      </c>
    </row>
    <row r="17" spans="1:14">
      <c r="A17" s="260">
        <v>12</v>
      </c>
      <c r="B17" s="823"/>
      <c r="C17" s="715"/>
      <c r="D17" s="65"/>
      <c r="E17" s="65"/>
      <c r="F17" s="1170"/>
      <c r="G17" s="1170"/>
      <c r="H17" s="1170"/>
      <c r="I17" s="1170"/>
      <c r="J17" s="1170"/>
      <c r="K17" s="1170"/>
      <c r="L17" s="631">
        <f t="shared" si="0"/>
        <v>0</v>
      </c>
      <c r="M17" s="1541" t="e">
        <f>SUM(#REF!)</f>
        <v>#REF!</v>
      </c>
      <c r="N17" s="779" t="e">
        <f>SUM(#REF!)</f>
        <v>#REF!</v>
      </c>
    </row>
    <row r="18" spans="1:14">
      <c r="A18" s="260">
        <v>13</v>
      </c>
      <c r="B18" s="823"/>
      <c r="C18" s="715"/>
      <c r="D18" s="65"/>
      <c r="E18" s="65"/>
      <c r="F18" s="1170"/>
      <c r="G18" s="1170"/>
      <c r="H18" s="1170"/>
      <c r="I18" s="1170"/>
      <c r="J18" s="1170"/>
      <c r="K18" s="1170"/>
      <c r="L18" s="631">
        <f t="shared" si="0"/>
        <v>0</v>
      </c>
      <c r="M18" s="1541" t="e">
        <f>SUM(#REF!)</f>
        <v>#REF!</v>
      </c>
      <c r="N18" s="779" t="e">
        <f>SUM(#REF!)</f>
        <v>#REF!</v>
      </c>
    </row>
    <row r="19" spans="1:14">
      <c r="A19" s="260">
        <v>14</v>
      </c>
      <c r="B19" s="823"/>
      <c r="C19" s="715"/>
      <c r="D19" s="65"/>
      <c r="E19" s="65"/>
      <c r="F19" s="1170"/>
      <c r="G19" s="1170"/>
      <c r="H19" s="1170"/>
      <c r="I19" s="1170"/>
      <c r="J19" s="1170"/>
      <c r="K19" s="1170"/>
      <c r="L19" s="631">
        <f t="shared" si="0"/>
        <v>0</v>
      </c>
      <c r="M19" s="1541" t="e">
        <f>SUM(#REF!)</f>
        <v>#REF!</v>
      </c>
      <c r="N19" s="779" t="e">
        <f>SUM(#REF!)</f>
        <v>#REF!</v>
      </c>
    </row>
    <row r="20" spans="1:14">
      <c r="A20" s="260">
        <v>15</v>
      </c>
      <c r="B20" s="823"/>
      <c r="C20" s="715"/>
      <c r="D20" s="65"/>
      <c r="E20" s="65"/>
      <c r="F20" s="1170"/>
      <c r="G20" s="1170"/>
      <c r="H20" s="1170"/>
      <c r="I20" s="1170"/>
      <c r="J20" s="1170"/>
      <c r="K20" s="1170"/>
      <c r="L20" s="631">
        <f t="shared" si="0"/>
        <v>0</v>
      </c>
      <c r="M20" s="1541" t="e">
        <f>SUM(#REF!)</f>
        <v>#REF!</v>
      </c>
      <c r="N20" s="779" t="e">
        <f>SUM(#REF!)</f>
        <v>#REF!</v>
      </c>
    </row>
    <row r="21" spans="1:14">
      <c r="A21" s="260">
        <v>16</v>
      </c>
      <c r="B21" s="823"/>
      <c r="C21" s="715"/>
      <c r="D21" s="65"/>
      <c r="E21" s="65"/>
      <c r="F21" s="1170"/>
      <c r="G21" s="1170"/>
      <c r="H21" s="1170"/>
      <c r="I21" s="1170"/>
      <c r="J21" s="1170"/>
      <c r="K21" s="1170"/>
      <c r="L21" s="631">
        <f>SUM($G21:$K21)</f>
        <v>0</v>
      </c>
      <c r="M21" s="1541" t="e">
        <f>SUM(#REF!)</f>
        <v>#REF!</v>
      </c>
      <c r="N21" s="779" t="e">
        <f>SUM(#REF!)</f>
        <v>#REF!</v>
      </c>
    </row>
    <row r="22" spans="1:14">
      <c r="A22" s="260">
        <v>17</v>
      </c>
      <c r="B22" s="823"/>
      <c r="C22" s="715"/>
      <c r="D22" s="65"/>
      <c r="E22" s="65"/>
      <c r="F22" s="1170"/>
      <c r="G22" s="1170"/>
      <c r="H22" s="1170"/>
      <c r="I22" s="1170"/>
      <c r="J22" s="1170"/>
      <c r="K22" s="1170"/>
      <c r="L22" s="631">
        <f t="shared" si="0"/>
        <v>0</v>
      </c>
      <c r="M22" s="1541" t="e">
        <f>SUM(#REF!)</f>
        <v>#REF!</v>
      </c>
      <c r="N22" s="779" t="e">
        <f>SUM(#REF!)</f>
        <v>#REF!</v>
      </c>
    </row>
    <row r="23" spans="1:14">
      <c r="A23" s="260">
        <v>18</v>
      </c>
      <c r="B23" s="823"/>
      <c r="C23" s="715"/>
      <c r="D23" s="65"/>
      <c r="E23" s="65"/>
      <c r="F23" s="1170"/>
      <c r="G23" s="1170"/>
      <c r="H23" s="1170"/>
      <c r="I23" s="1170"/>
      <c r="J23" s="1170"/>
      <c r="K23" s="1170"/>
      <c r="L23" s="631">
        <f t="shared" si="0"/>
        <v>0</v>
      </c>
      <c r="M23" s="1541" t="e">
        <f>SUM(#REF!)</f>
        <v>#REF!</v>
      </c>
      <c r="N23" s="779" t="e">
        <f>SUM(#REF!)</f>
        <v>#REF!</v>
      </c>
    </row>
    <row r="24" spans="1:14">
      <c r="A24" s="260">
        <v>19</v>
      </c>
      <c r="B24" s="823"/>
      <c r="C24" s="715"/>
      <c r="D24" s="65"/>
      <c r="E24" s="65"/>
      <c r="F24" s="1170"/>
      <c r="G24" s="1170"/>
      <c r="H24" s="1170"/>
      <c r="I24" s="1170"/>
      <c r="J24" s="1170"/>
      <c r="K24" s="1170"/>
      <c r="L24" s="631">
        <f>SUM($G24:$K24)</f>
        <v>0</v>
      </c>
      <c r="M24" s="1541" t="e">
        <f>SUM(#REF!)</f>
        <v>#REF!</v>
      </c>
      <c r="N24" s="779" t="e">
        <f>SUM(#REF!)</f>
        <v>#REF!</v>
      </c>
    </row>
    <row r="25" spans="1:14">
      <c r="A25" s="260">
        <v>20</v>
      </c>
      <c r="B25" s="823"/>
      <c r="C25" s="715"/>
      <c r="D25" s="65"/>
      <c r="E25" s="65"/>
      <c r="F25" s="1170"/>
      <c r="G25" s="1170"/>
      <c r="H25" s="1170"/>
      <c r="I25" s="1170"/>
      <c r="J25" s="1170"/>
      <c r="K25" s="1170"/>
      <c r="L25" s="631">
        <f t="shared" si="0"/>
        <v>0</v>
      </c>
      <c r="M25" s="1541" t="e">
        <f>SUM(#REF!)</f>
        <v>#REF!</v>
      </c>
      <c r="N25" s="779" t="e">
        <f>SUM(#REF!)</f>
        <v>#REF!</v>
      </c>
    </row>
    <row r="26" spans="1:14">
      <c r="A26" s="260">
        <v>21</v>
      </c>
      <c r="B26" s="823"/>
      <c r="C26" s="715"/>
      <c r="D26" s="65"/>
      <c r="E26" s="65"/>
      <c r="F26" s="1170"/>
      <c r="G26" s="1170"/>
      <c r="H26" s="1170"/>
      <c r="I26" s="1170"/>
      <c r="J26" s="1170"/>
      <c r="K26" s="1170"/>
      <c r="L26" s="631">
        <f>SUM($G26:$K26)</f>
        <v>0</v>
      </c>
      <c r="M26" s="1541" t="e">
        <f>SUM(#REF!)</f>
        <v>#REF!</v>
      </c>
      <c r="N26" s="779" t="e">
        <f>SUM(#REF!)</f>
        <v>#REF!</v>
      </c>
    </row>
    <row r="27" spans="1:14">
      <c r="A27" s="260">
        <v>22</v>
      </c>
      <c r="B27" s="823"/>
      <c r="C27" s="715"/>
      <c r="D27" s="65"/>
      <c r="E27" s="65"/>
      <c r="F27" s="1170"/>
      <c r="G27" s="1170"/>
      <c r="H27" s="1170"/>
      <c r="I27" s="1170"/>
      <c r="J27" s="1170"/>
      <c r="K27" s="1170"/>
      <c r="L27" s="631">
        <f t="shared" si="0"/>
        <v>0</v>
      </c>
      <c r="M27" s="1541" t="e">
        <f>SUM(#REF!)</f>
        <v>#REF!</v>
      </c>
      <c r="N27" s="779" t="e">
        <f>SUM(#REF!)</f>
        <v>#REF!</v>
      </c>
    </row>
    <row r="28" spans="1:14">
      <c r="A28" s="260">
        <v>23</v>
      </c>
      <c r="B28" s="823"/>
      <c r="C28" s="715"/>
      <c r="D28" s="65"/>
      <c r="E28" s="65"/>
      <c r="F28" s="1170"/>
      <c r="G28" s="1170"/>
      <c r="H28" s="1170"/>
      <c r="I28" s="1170"/>
      <c r="J28" s="1170"/>
      <c r="K28" s="1170"/>
      <c r="L28" s="631">
        <f t="shared" si="0"/>
        <v>0</v>
      </c>
      <c r="M28" s="1541" t="e">
        <f>SUM(#REF!)</f>
        <v>#REF!</v>
      </c>
      <c r="N28" s="779" t="e">
        <f>SUM(#REF!)</f>
        <v>#REF!</v>
      </c>
    </row>
    <row r="29" spans="1:14">
      <c r="A29" s="260">
        <v>24</v>
      </c>
      <c r="B29" s="823"/>
      <c r="C29" s="715"/>
      <c r="D29" s="65"/>
      <c r="E29" s="65"/>
      <c r="F29" s="1170"/>
      <c r="G29" s="1170"/>
      <c r="H29" s="1170"/>
      <c r="I29" s="1170"/>
      <c r="J29" s="1170"/>
      <c r="K29" s="1170"/>
      <c r="L29" s="631">
        <f t="shared" si="0"/>
        <v>0</v>
      </c>
      <c r="M29" s="1541" t="e">
        <f>SUM(#REF!)</f>
        <v>#REF!</v>
      </c>
      <c r="N29" s="779" t="e">
        <f>SUM(#REF!)</f>
        <v>#REF!</v>
      </c>
    </row>
    <row r="30" spans="1:14">
      <c r="A30" s="260">
        <v>25</v>
      </c>
      <c r="B30" s="823"/>
      <c r="C30" s="715"/>
      <c r="D30" s="65"/>
      <c r="E30" s="65"/>
      <c r="F30" s="1170"/>
      <c r="G30" s="1170"/>
      <c r="H30" s="1170"/>
      <c r="I30" s="1170"/>
      <c r="J30" s="1170"/>
      <c r="K30" s="1170"/>
      <c r="L30" s="631">
        <f t="shared" si="0"/>
        <v>0</v>
      </c>
      <c r="M30" s="1541" t="e">
        <f>SUM(#REF!)</f>
        <v>#REF!</v>
      </c>
      <c r="N30" s="779" t="e">
        <f>SUM(#REF!)</f>
        <v>#REF!</v>
      </c>
    </row>
    <row r="31" spans="1:14">
      <c r="A31" s="260">
        <v>26</v>
      </c>
      <c r="B31" s="823"/>
      <c r="C31" s="715"/>
      <c r="D31" s="65"/>
      <c r="E31" s="65"/>
      <c r="F31" s="1170"/>
      <c r="G31" s="1170"/>
      <c r="H31" s="1170"/>
      <c r="I31" s="1170"/>
      <c r="J31" s="1170"/>
      <c r="K31" s="1170"/>
      <c r="L31" s="631">
        <f>SUM($G31:$K31)</f>
        <v>0</v>
      </c>
      <c r="M31" s="1541" t="e">
        <f>SUM(#REF!)</f>
        <v>#REF!</v>
      </c>
      <c r="N31" s="779" t="e">
        <f>SUM(#REF!)</f>
        <v>#REF!</v>
      </c>
    </row>
    <row r="32" spans="1:14">
      <c r="A32" s="260">
        <v>27</v>
      </c>
      <c r="B32" s="823"/>
      <c r="C32" s="715"/>
      <c r="D32" s="65"/>
      <c r="E32" s="65"/>
      <c r="F32" s="1170"/>
      <c r="G32" s="1170"/>
      <c r="H32" s="1170"/>
      <c r="I32" s="1170"/>
      <c r="J32" s="1170"/>
      <c r="K32" s="1170"/>
      <c r="L32" s="631">
        <f t="shared" si="0"/>
        <v>0</v>
      </c>
      <c r="M32" s="1541" t="e">
        <f>SUM(#REF!)</f>
        <v>#REF!</v>
      </c>
      <c r="N32" s="779" t="e">
        <f>SUM(#REF!)</f>
        <v>#REF!</v>
      </c>
    </row>
    <row r="33" spans="1:14">
      <c r="A33" s="260">
        <v>28</v>
      </c>
      <c r="B33" s="823"/>
      <c r="C33" s="715"/>
      <c r="D33" s="65"/>
      <c r="E33" s="65"/>
      <c r="F33" s="1170"/>
      <c r="G33" s="1170"/>
      <c r="H33" s="1170"/>
      <c r="I33" s="1170"/>
      <c r="J33" s="1170"/>
      <c r="K33" s="1170"/>
      <c r="L33" s="631">
        <f>SUM($G33:$K33)</f>
        <v>0</v>
      </c>
      <c r="M33" s="1541" t="e">
        <f>SUM(#REF!)</f>
        <v>#REF!</v>
      </c>
      <c r="N33" s="779" t="e">
        <f>SUM(#REF!)</f>
        <v>#REF!</v>
      </c>
    </row>
    <row r="34" spans="1:14">
      <c r="C34" s="65"/>
      <c r="D34" s="65"/>
      <c r="E34" s="65"/>
    </row>
  </sheetData>
  <pageMargins left="0.31496062992125984" right="0.11811023622047245" top="0.59055118110236227" bottom="0.35433070866141736" header="0.31496062992125984" footer="0.11811023622047245"/>
  <pageSetup paperSize="8" orientation="landscape" r:id="rId1"/>
  <headerFooter alignWithMargins="0">
    <oddHeader>&amp;R&amp;"Verdana,Bold"&amp;14&amp;A</oddHeader>
    <oddFooter>&amp;L&amp;D&amp;T&amp;C&amp;Z&amp;F&amp;R&amp;A</oddFooter>
  </headerFooter>
</worksheet>
</file>

<file path=xl/worksheets/sheet91.xml><?xml version="1.0" encoding="utf-8"?>
<worksheet xmlns="http://schemas.openxmlformats.org/spreadsheetml/2006/main" xmlns:r="http://schemas.openxmlformats.org/officeDocument/2006/relationships">
  <sheetPr>
    <tabColor rgb="FF0070C0"/>
    <pageSetUpPr fitToPage="1"/>
  </sheetPr>
  <dimension ref="A1:W130"/>
  <sheetViews>
    <sheetView zoomScale="70" zoomScaleNormal="70" workbookViewId="0"/>
  </sheetViews>
  <sheetFormatPr defaultRowHeight="12.75"/>
  <cols>
    <col min="1" max="1" width="41.875" style="128" customWidth="1"/>
    <col min="2" max="2" width="36.625" style="128" customWidth="1"/>
    <col min="3" max="5" width="3.125" style="128" customWidth="1"/>
    <col min="6" max="6" width="8.75" style="128" bestFit="1" customWidth="1"/>
    <col min="7" max="8" width="7.625" style="128" bestFit="1" customWidth="1"/>
    <col min="9" max="11" width="8" style="128" bestFit="1" customWidth="1"/>
    <col min="12" max="12" width="11" style="128" bestFit="1" customWidth="1"/>
    <col min="13" max="13" width="5.125" style="128" bestFit="1" customWidth="1"/>
    <col min="14" max="14" width="23.875" style="128" bestFit="1" customWidth="1"/>
    <col min="15" max="15" width="6.875" style="128" bestFit="1" customWidth="1"/>
    <col min="16" max="17" width="6.5" style="128" bestFit="1" customWidth="1"/>
    <col min="18" max="19" width="6.875" style="128" bestFit="1" customWidth="1"/>
    <col min="20" max="20" width="7.125" style="128" bestFit="1" customWidth="1"/>
    <col min="21" max="24" width="7.375" style="128" customWidth="1"/>
    <col min="25" max="16384" width="9" style="128"/>
  </cols>
  <sheetData>
    <row r="1" spans="1:23" ht="15">
      <c r="A1" s="51" t="s">
        <v>1049</v>
      </c>
      <c r="D1" s="948"/>
      <c r="F1" s="30"/>
      <c r="G1" s="30"/>
      <c r="H1" s="30"/>
      <c r="I1" s="30"/>
      <c r="J1" s="30"/>
      <c r="K1" s="30"/>
      <c r="L1" s="30"/>
      <c r="M1" s="30"/>
      <c r="N1" s="30"/>
      <c r="O1" s="30"/>
      <c r="P1" s="30"/>
      <c r="Q1" s="30"/>
      <c r="R1" s="30"/>
      <c r="S1" s="30"/>
      <c r="T1" s="30"/>
    </row>
    <row r="2" spans="1:23" ht="15">
      <c r="A2" s="8" t="str">
        <f>Cover!D13</f>
        <v>[DNO]</v>
      </c>
      <c r="D2" s="982"/>
      <c r="F2" s="1021"/>
      <c r="G2" s="1358"/>
      <c r="H2" s="1358"/>
      <c r="I2" s="1358"/>
      <c r="J2" s="1358"/>
      <c r="K2" s="1358"/>
      <c r="L2" s="1358"/>
      <c r="M2" s="1021"/>
      <c r="N2" s="30"/>
      <c r="O2" s="30"/>
      <c r="P2" s="30"/>
      <c r="Q2" s="30"/>
      <c r="R2" s="30"/>
      <c r="S2" s="30"/>
      <c r="T2" s="30"/>
    </row>
    <row r="3" spans="1:23" ht="15">
      <c r="A3" s="8">
        <f>Cover!D15</f>
        <v>2012</v>
      </c>
      <c r="D3" s="983"/>
      <c r="E3" s="983"/>
      <c r="F3" s="30"/>
      <c r="G3" s="30"/>
      <c r="H3" s="30"/>
      <c r="I3" s="30"/>
      <c r="J3" s="30"/>
      <c r="K3" s="30"/>
      <c r="L3" s="30"/>
      <c r="M3" s="1021"/>
      <c r="N3" s="30"/>
      <c r="O3" s="30"/>
      <c r="P3" s="30"/>
      <c r="Q3" s="30"/>
      <c r="R3" s="30"/>
      <c r="S3" s="30"/>
      <c r="T3" s="30"/>
    </row>
    <row r="4" spans="1:23" ht="15">
      <c r="A4" s="719"/>
      <c r="B4" s="37"/>
      <c r="F4" s="1021"/>
      <c r="G4" s="1358"/>
      <c r="H4" s="1358"/>
      <c r="I4" s="1358"/>
      <c r="J4" s="1358"/>
      <c r="K4" s="1358"/>
      <c r="L4" s="1358"/>
      <c r="M4" s="1021"/>
      <c r="N4" s="30"/>
      <c r="O4" s="30"/>
      <c r="P4" s="30"/>
      <c r="Q4" s="30"/>
      <c r="R4" s="30"/>
      <c r="S4" s="30"/>
      <c r="T4" s="30"/>
    </row>
    <row r="5" spans="1:23" ht="15">
      <c r="A5" s="719"/>
      <c r="B5" s="37"/>
      <c r="C5" s="984"/>
      <c r="D5" s="984"/>
      <c r="E5" s="984"/>
      <c r="F5" s="30"/>
      <c r="G5" s="30"/>
      <c r="H5" s="30"/>
      <c r="I5" s="30"/>
      <c r="J5" s="30"/>
      <c r="K5" s="30"/>
      <c r="L5" s="30"/>
      <c r="M5" s="1021"/>
      <c r="N5" s="30"/>
      <c r="O5" s="30"/>
      <c r="P5" s="30"/>
      <c r="Q5" s="30"/>
      <c r="R5" s="30"/>
      <c r="S5" s="30"/>
      <c r="T5" s="30"/>
    </row>
    <row r="6" spans="1:23">
      <c r="A6" s="120" t="s">
        <v>1575</v>
      </c>
      <c r="B6" s="37"/>
      <c r="C6" s="984"/>
      <c r="D6" s="984"/>
      <c r="E6" s="984"/>
      <c r="F6" s="1021"/>
      <c r="G6" s="1358"/>
      <c r="H6" s="1358"/>
      <c r="I6" s="1358"/>
      <c r="J6" s="1358"/>
      <c r="K6" s="1358"/>
      <c r="L6" s="1358"/>
      <c r="M6" s="30"/>
      <c r="N6" s="30"/>
      <c r="O6" s="30"/>
      <c r="P6" s="30"/>
      <c r="Q6" s="30"/>
      <c r="R6" s="30"/>
      <c r="S6" s="30"/>
      <c r="T6" s="30"/>
    </row>
    <row r="7" spans="1:23" ht="15">
      <c r="A7" s="719"/>
      <c r="B7" s="37"/>
      <c r="C7" s="984"/>
      <c r="D7" s="984"/>
      <c r="E7" s="984"/>
      <c r="F7" s="30"/>
      <c r="G7" s="30"/>
      <c r="H7" s="30"/>
      <c r="I7" s="30"/>
      <c r="J7" s="30"/>
      <c r="K7" s="30"/>
      <c r="L7" s="30"/>
      <c r="M7" s="30"/>
      <c r="N7" s="30"/>
      <c r="O7" s="30"/>
      <c r="P7" s="30"/>
      <c r="Q7" s="30"/>
      <c r="R7" s="30"/>
      <c r="S7" s="30"/>
      <c r="T7" s="30"/>
    </row>
    <row r="8" spans="1:23" ht="15">
      <c r="A8" s="719"/>
      <c r="B8" s="37"/>
      <c r="C8" s="984"/>
      <c r="D8" s="984"/>
      <c r="E8" s="984"/>
      <c r="F8" s="1021"/>
      <c r="G8" s="1358"/>
      <c r="H8" s="1358"/>
      <c r="I8" s="1358"/>
      <c r="J8" s="1358"/>
      <c r="K8" s="1358"/>
      <c r="L8" s="1358"/>
      <c r="M8" s="30"/>
      <c r="N8" s="30"/>
      <c r="O8" s="30"/>
      <c r="P8" s="30"/>
      <c r="Q8" s="30"/>
      <c r="R8" s="30"/>
      <c r="S8" s="30"/>
      <c r="T8" s="30"/>
    </row>
    <row r="9" spans="1:23" ht="15">
      <c r="A9" s="719"/>
      <c r="B9" s="37"/>
      <c r="C9" s="984"/>
      <c r="D9" s="984"/>
      <c r="E9" s="984"/>
      <c r="F9" s="30"/>
      <c r="G9" s="30"/>
      <c r="H9" s="30"/>
      <c r="I9" s="30"/>
      <c r="J9" s="30"/>
      <c r="K9" s="30"/>
      <c r="L9" s="30"/>
      <c r="M9" s="30"/>
      <c r="N9" s="30"/>
      <c r="O9" s="30"/>
      <c r="P9" s="30"/>
      <c r="Q9" s="30"/>
      <c r="R9" s="30"/>
      <c r="S9" s="30"/>
      <c r="T9" s="30"/>
    </row>
    <row r="10" spans="1:23" ht="15">
      <c r="A10" s="719"/>
      <c r="B10" s="37"/>
      <c r="C10" s="984"/>
      <c r="D10" s="984"/>
      <c r="E10" s="984"/>
      <c r="F10" s="1021"/>
      <c r="G10" s="1358"/>
      <c r="H10" s="1358"/>
      <c r="I10" s="1358"/>
      <c r="J10" s="1358"/>
      <c r="K10" s="1358"/>
      <c r="L10" s="1358"/>
      <c r="M10" s="30"/>
      <c r="N10" s="30"/>
      <c r="O10" s="30"/>
      <c r="P10" s="30"/>
      <c r="Q10" s="30"/>
      <c r="R10" s="30"/>
      <c r="S10" s="30"/>
      <c r="T10" s="30"/>
    </row>
    <row r="11" spans="1:23" ht="15">
      <c r="A11" s="719"/>
      <c r="B11" s="37"/>
      <c r="C11" s="984"/>
      <c r="D11" s="984"/>
      <c r="E11" s="984"/>
      <c r="F11" s="30"/>
      <c r="G11" s="30"/>
      <c r="H11" s="30"/>
      <c r="I11" s="30"/>
      <c r="J11" s="30"/>
      <c r="K11" s="30"/>
      <c r="L11" s="30"/>
      <c r="M11" s="30"/>
      <c r="N11" s="30"/>
      <c r="O11" s="30"/>
      <c r="P11" s="30"/>
      <c r="Q11" s="30"/>
      <c r="R11" s="30"/>
      <c r="S11" s="30"/>
      <c r="T11" s="30"/>
    </row>
    <row r="12" spans="1:23" ht="15">
      <c r="A12" s="719"/>
      <c r="B12" s="37"/>
      <c r="C12" s="984"/>
      <c r="D12" s="984"/>
      <c r="E12" s="984"/>
      <c r="F12" s="1021"/>
      <c r="G12" s="1358"/>
      <c r="H12" s="1358"/>
      <c r="I12" s="1358"/>
      <c r="J12" s="1358"/>
      <c r="K12" s="1358"/>
      <c r="L12" s="1358"/>
      <c r="M12" s="30"/>
      <c r="N12" s="30"/>
      <c r="O12" s="30"/>
      <c r="P12" s="30"/>
      <c r="Q12" s="30"/>
      <c r="R12" s="30"/>
      <c r="S12" s="30"/>
      <c r="T12" s="30"/>
    </row>
    <row r="13" spans="1:23" ht="15">
      <c r="A13" s="719"/>
      <c r="B13" s="37"/>
      <c r="C13" s="984"/>
      <c r="D13" s="984"/>
      <c r="E13" s="984"/>
      <c r="F13" s="30"/>
      <c r="G13" s="30"/>
      <c r="H13" s="30"/>
      <c r="I13" s="30"/>
      <c r="J13" s="30"/>
      <c r="K13" s="30"/>
      <c r="L13" s="30"/>
      <c r="M13" s="30"/>
      <c r="N13" s="30"/>
      <c r="O13" s="30"/>
      <c r="P13" s="30"/>
      <c r="Q13" s="30"/>
      <c r="R13" s="30"/>
      <c r="S13" s="30"/>
      <c r="T13" s="30"/>
    </row>
    <row r="14" spans="1:23" ht="15">
      <c r="A14" s="719"/>
      <c r="B14" s="37"/>
      <c r="C14" s="1904"/>
      <c r="D14" s="1904"/>
      <c r="E14" s="1904"/>
      <c r="F14" s="1021"/>
      <c r="G14" s="1358"/>
      <c r="H14" s="1358"/>
      <c r="I14" s="1358"/>
      <c r="J14" s="1358"/>
      <c r="K14" s="1358"/>
      <c r="L14" s="1358"/>
      <c r="M14" s="1904"/>
      <c r="N14" s="1904"/>
      <c r="O14" s="1904"/>
      <c r="P14" s="1904"/>
      <c r="Q14" s="1904"/>
      <c r="R14" s="1904"/>
      <c r="S14" s="1904"/>
      <c r="T14" s="1904"/>
      <c r="U14" s="1904"/>
      <c r="V14" s="1904"/>
      <c r="W14" s="1904"/>
    </row>
    <row r="15" spans="1:23" ht="15">
      <c r="A15" s="719"/>
      <c r="B15" s="37"/>
      <c r="C15" s="1904"/>
      <c r="D15" s="1904"/>
      <c r="E15" s="1904"/>
      <c r="F15" s="30"/>
      <c r="G15" s="30"/>
      <c r="H15" s="30"/>
      <c r="I15" s="30"/>
      <c r="J15" s="30"/>
      <c r="K15" s="30"/>
      <c r="L15" s="30"/>
      <c r="M15" s="1904"/>
      <c r="N15" s="1904"/>
      <c r="O15" s="1904"/>
      <c r="P15" s="1904"/>
      <c r="Q15" s="1904"/>
      <c r="R15" s="1904"/>
      <c r="S15" s="1904"/>
      <c r="T15" s="1904"/>
      <c r="U15" s="1904"/>
      <c r="V15" s="1904"/>
    </row>
    <row r="16" spans="1:23" ht="15">
      <c r="A16" s="719"/>
      <c r="B16" s="37"/>
      <c r="C16" s="1904"/>
      <c r="D16" s="1904"/>
      <c r="E16" s="1904"/>
      <c r="F16" s="1021"/>
      <c r="G16" s="1358"/>
      <c r="H16" s="1358"/>
      <c r="I16" s="1358"/>
      <c r="J16" s="1358"/>
      <c r="K16" s="1358"/>
      <c r="L16" s="1358"/>
      <c r="M16" s="1904"/>
      <c r="N16" s="1904"/>
      <c r="O16" s="1904"/>
      <c r="P16" s="1904"/>
      <c r="Q16" s="1904"/>
      <c r="R16" s="1904"/>
      <c r="S16" s="1904"/>
      <c r="T16" s="1904"/>
      <c r="U16" s="1904"/>
      <c r="V16" s="1904"/>
    </row>
    <row r="17" spans="1:23" ht="15">
      <c r="A17" s="719"/>
      <c r="B17" s="37"/>
      <c r="C17" s="1904"/>
      <c r="D17" s="1904"/>
      <c r="E17" s="1904"/>
      <c r="F17" s="30"/>
      <c r="G17" s="30"/>
      <c r="H17" s="30"/>
      <c r="I17" s="30"/>
      <c r="J17" s="30"/>
      <c r="K17" s="30"/>
      <c r="L17" s="30"/>
      <c r="M17" s="1904"/>
      <c r="N17" s="1904"/>
      <c r="O17" s="1904"/>
      <c r="P17" s="1904"/>
      <c r="Q17" s="1904"/>
      <c r="R17" s="1904"/>
      <c r="S17" s="1904"/>
      <c r="T17" s="1904"/>
      <c r="U17" s="1904"/>
      <c r="V17" s="1904"/>
    </row>
    <row r="18" spans="1:23" ht="15">
      <c r="A18" s="719"/>
      <c r="B18" s="37"/>
      <c r="C18" s="1904"/>
      <c r="D18" s="1904"/>
      <c r="E18" s="1904"/>
      <c r="F18" s="1021"/>
      <c r="G18" s="1358"/>
      <c r="H18" s="1358"/>
      <c r="I18" s="1358"/>
      <c r="J18" s="1358"/>
      <c r="K18" s="1358"/>
      <c r="L18" s="1358"/>
      <c r="M18" s="1904"/>
      <c r="N18" s="1904"/>
      <c r="O18" s="1904"/>
      <c r="P18" s="1904"/>
      <c r="Q18" s="1904"/>
      <c r="R18" s="1904"/>
      <c r="S18" s="1904"/>
      <c r="T18" s="1904"/>
      <c r="U18" s="1904"/>
      <c r="V18" s="1904"/>
    </row>
    <row r="19" spans="1:23" s="984" customFormat="1" ht="15">
      <c r="A19" s="719"/>
      <c r="B19" s="37"/>
      <c r="C19" s="1904"/>
      <c r="D19" s="1904"/>
      <c r="E19" s="1904"/>
      <c r="F19" s="30"/>
      <c r="G19" s="30"/>
      <c r="H19" s="30"/>
      <c r="I19" s="30"/>
      <c r="J19" s="30"/>
      <c r="K19" s="30"/>
      <c r="L19" s="30"/>
      <c r="M19" s="1904"/>
      <c r="N19" s="1904"/>
      <c r="O19" s="1904"/>
      <c r="P19" s="1904"/>
      <c r="Q19" s="1904"/>
      <c r="R19" s="1904"/>
      <c r="S19" s="1904"/>
      <c r="T19" s="1904"/>
      <c r="U19" s="1904"/>
      <c r="V19" s="1904"/>
    </row>
    <row r="20" spans="1:23" s="984" customFormat="1" ht="15">
      <c r="A20" s="719"/>
      <c r="B20" s="37"/>
      <c r="C20" s="1904"/>
      <c r="D20" s="1904"/>
      <c r="E20" s="1904"/>
      <c r="F20" s="1021"/>
      <c r="G20" s="1358"/>
      <c r="H20" s="1358"/>
      <c r="I20" s="1358"/>
      <c r="J20" s="1358"/>
      <c r="K20" s="1358"/>
      <c r="L20" s="1358"/>
      <c r="M20" s="1904"/>
      <c r="N20" s="1904"/>
      <c r="O20" s="1904"/>
      <c r="P20" s="1904"/>
      <c r="Q20" s="1904"/>
      <c r="R20" s="1904"/>
      <c r="S20" s="1904"/>
      <c r="T20" s="1904"/>
      <c r="U20" s="1904"/>
      <c r="V20" s="1904"/>
    </row>
    <row r="21" spans="1:23" s="984" customFormat="1" ht="15">
      <c r="A21" s="719"/>
      <c r="B21" s="37"/>
      <c r="C21" s="1904"/>
      <c r="D21" s="1904"/>
      <c r="E21" s="1904"/>
      <c r="F21" s="30"/>
      <c r="G21" s="30"/>
      <c r="H21" s="30"/>
      <c r="I21" s="30"/>
      <c r="J21" s="30"/>
      <c r="K21" s="30"/>
      <c r="L21" s="30"/>
      <c r="M21" s="1904"/>
      <c r="N21" s="1904"/>
      <c r="O21" s="1904"/>
      <c r="P21" s="1904"/>
      <c r="Q21" s="1904"/>
      <c r="R21" s="1904"/>
      <c r="S21" s="1904"/>
      <c r="T21" s="1904"/>
      <c r="U21" s="1904"/>
      <c r="V21" s="1904"/>
    </row>
    <row r="22" spans="1:23" s="984" customFormat="1" ht="15">
      <c r="A22" s="719"/>
      <c r="B22" s="37"/>
      <c r="C22" s="1904"/>
      <c r="D22" s="1904"/>
      <c r="E22" s="1904"/>
      <c r="F22" s="1021"/>
      <c r="G22" s="1358"/>
      <c r="H22" s="1358"/>
      <c r="I22" s="1358"/>
      <c r="J22" s="1358"/>
      <c r="K22" s="1358"/>
      <c r="L22" s="1358"/>
      <c r="M22" s="1904"/>
      <c r="N22" s="1904"/>
      <c r="O22" s="1904"/>
      <c r="P22" s="1904"/>
      <c r="Q22" s="1904"/>
      <c r="R22" s="1904"/>
      <c r="S22" s="1904"/>
      <c r="T22" s="1904"/>
      <c r="U22" s="1904"/>
      <c r="V22" s="1904"/>
    </row>
    <row r="23" spans="1:23" ht="15">
      <c r="A23" s="719"/>
      <c r="B23" s="37"/>
      <c r="C23" s="1904"/>
      <c r="D23" s="1904"/>
      <c r="E23" s="1904"/>
      <c r="F23" s="30"/>
      <c r="G23" s="30"/>
      <c r="H23" s="30"/>
      <c r="I23" s="30"/>
      <c r="J23" s="30"/>
      <c r="K23" s="30"/>
      <c r="L23" s="30"/>
      <c r="M23" s="1904"/>
      <c r="N23" s="1904"/>
      <c r="O23" s="1904"/>
      <c r="P23" s="1904"/>
      <c r="Q23" s="1904"/>
      <c r="R23" s="1904"/>
      <c r="S23" s="1904"/>
      <c r="T23" s="1904"/>
      <c r="U23" s="1904"/>
      <c r="V23" s="1904"/>
    </row>
    <row r="24" spans="1:23" ht="15">
      <c r="A24" s="719"/>
      <c r="B24" s="37"/>
      <c r="C24" s="1904"/>
      <c r="D24" s="1904"/>
      <c r="E24" s="1904"/>
      <c r="F24" s="1021"/>
      <c r="G24" s="1358"/>
      <c r="H24" s="1358"/>
      <c r="I24" s="1358"/>
      <c r="J24" s="1358"/>
      <c r="K24" s="1358"/>
      <c r="L24" s="1358"/>
      <c r="M24" s="1904"/>
      <c r="N24" s="1904"/>
      <c r="O24" s="1904"/>
      <c r="P24" s="1904"/>
      <c r="Q24" s="1904"/>
      <c r="R24" s="1904"/>
      <c r="S24" s="1904"/>
      <c r="T24" s="1904"/>
      <c r="U24" s="1904"/>
      <c r="V24" s="1904"/>
    </row>
    <row r="25" spans="1:23" ht="15">
      <c r="A25" s="719"/>
      <c r="B25" s="37"/>
      <c r="C25" s="1904"/>
      <c r="D25" s="1904"/>
      <c r="E25" s="1904"/>
      <c r="F25" s="30"/>
      <c r="G25" s="30"/>
      <c r="H25" s="30"/>
      <c r="I25" s="30"/>
      <c r="J25" s="30"/>
      <c r="K25" s="30"/>
      <c r="L25" s="30"/>
      <c r="M25" s="1904"/>
      <c r="N25" s="1904"/>
      <c r="O25" s="1904"/>
      <c r="P25" s="1904"/>
      <c r="Q25" s="1904"/>
      <c r="R25" s="1904"/>
      <c r="S25" s="1904"/>
      <c r="T25" s="1904"/>
      <c r="U25" s="1904"/>
      <c r="V25" s="1904"/>
    </row>
    <row r="26" spans="1:23" ht="15">
      <c r="A26" s="719"/>
      <c r="B26" s="37"/>
      <c r="C26" s="1904"/>
      <c r="D26" s="1904"/>
      <c r="E26" s="1904"/>
      <c r="F26" s="1021"/>
      <c r="G26" s="1358"/>
      <c r="H26" s="1358"/>
      <c r="I26" s="1358"/>
      <c r="J26" s="1358"/>
      <c r="K26" s="1358"/>
      <c r="L26" s="1358"/>
      <c r="M26" s="1904"/>
      <c r="N26" s="1904"/>
      <c r="O26" s="1904"/>
      <c r="P26" s="1904"/>
      <c r="Q26" s="1904"/>
      <c r="R26" s="1904"/>
      <c r="S26" s="1904"/>
      <c r="T26" s="1904"/>
      <c r="U26" s="1904"/>
      <c r="V26" s="1904"/>
    </row>
    <row r="27" spans="1:23" ht="15">
      <c r="A27" s="719"/>
      <c r="B27" s="37"/>
      <c r="C27" s="1904"/>
      <c r="D27" s="1904"/>
      <c r="E27" s="1904"/>
      <c r="F27" s="30"/>
      <c r="G27" s="30"/>
      <c r="H27" s="30"/>
      <c r="I27" s="30"/>
      <c r="J27" s="30"/>
      <c r="K27" s="30"/>
      <c r="L27" s="30"/>
      <c r="M27" s="1904"/>
      <c r="N27" s="1904"/>
      <c r="O27" s="1904"/>
      <c r="P27" s="1904"/>
      <c r="Q27" s="1904"/>
      <c r="R27" s="1904"/>
      <c r="S27" s="1904"/>
      <c r="T27" s="1904"/>
      <c r="U27" s="1904"/>
      <c r="V27" s="1904"/>
    </row>
    <row r="28" spans="1:23" ht="15">
      <c r="A28" s="719"/>
      <c r="B28" s="37"/>
      <c r="C28" s="1904"/>
      <c r="D28" s="1904"/>
      <c r="E28" s="1904"/>
      <c r="F28" s="1021"/>
      <c r="G28" s="1358"/>
      <c r="H28" s="1358"/>
      <c r="I28" s="1358"/>
      <c r="J28" s="1358"/>
      <c r="K28" s="1358"/>
      <c r="L28" s="1358"/>
      <c r="M28" s="1904"/>
      <c r="N28" s="1904"/>
      <c r="O28" s="1904"/>
      <c r="P28" s="1904"/>
      <c r="Q28" s="1904"/>
      <c r="R28" s="1904"/>
      <c r="S28" s="1904"/>
      <c r="T28" s="1904"/>
      <c r="U28" s="1904"/>
      <c r="V28" s="1904"/>
    </row>
    <row r="29" spans="1:23" ht="15">
      <c r="A29" s="719"/>
      <c r="B29" s="37"/>
      <c r="C29" s="1904"/>
      <c r="D29" s="1904"/>
      <c r="E29" s="1904"/>
      <c r="F29" s="30"/>
      <c r="G29" s="30"/>
      <c r="H29" s="30"/>
      <c r="I29" s="30"/>
      <c r="J29" s="30"/>
      <c r="K29" s="30"/>
      <c r="L29" s="30"/>
      <c r="M29" s="1904"/>
      <c r="N29" s="1904"/>
      <c r="O29" s="1904"/>
      <c r="P29" s="1904"/>
      <c r="Q29" s="1904"/>
      <c r="R29" s="1904"/>
      <c r="S29" s="1904"/>
      <c r="T29" s="1904"/>
      <c r="U29" s="1904"/>
      <c r="V29" s="1904"/>
    </row>
    <row r="30" spans="1:23" ht="15">
      <c r="A30" s="719"/>
      <c r="B30" s="37"/>
      <c r="C30" s="1906"/>
      <c r="D30" s="1905"/>
      <c r="E30" s="1905"/>
      <c r="F30" s="1021"/>
      <c r="G30" s="1358"/>
      <c r="H30" s="1358"/>
      <c r="I30" s="1358"/>
      <c r="J30" s="1358"/>
      <c r="K30" s="1358"/>
      <c r="L30" s="1358"/>
      <c r="M30" s="1905"/>
      <c r="N30" s="1905"/>
      <c r="O30" s="1905"/>
      <c r="P30" s="1905"/>
      <c r="Q30" s="1905"/>
      <c r="R30" s="1907"/>
      <c r="S30" s="1907"/>
      <c r="T30" s="1907"/>
      <c r="U30" s="1907"/>
      <c r="V30" s="1907"/>
      <c r="W30" s="1907"/>
    </row>
    <row r="31" spans="1:23" s="984" customFormat="1" ht="15">
      <c r="A31" s="719"/>
      <c r="B31" s="37"/>
      <c r="C31" s="1906"/>
      <c r="D31" s="1905"/>
      <c r="E31" s="1905"/>
      <c r="F31" s="30"/>
      <c r="G31" s="30"/>
      <c r="H31" s="30"/>
      <c r="I31" s="30"/>
      <c r="J31" s="30"/>
      <c r="K31" s="30"/>
      <c r="L31" s="30"/>
      <c r="M31" s="1905"/>
      <c r="N31" s="1905"/>
      <c r="O31" s="1905"/>
      <c r="P31" s="1905"/>
      <c r="Q31" s="1905"/>
      <c r="R31" s="1907"/>
      <c r="S31" s="1907"/>
      <c r="T31" s="1907"/>
      <c r="U31" s="1907"/>
      <c r="V31" s="1907"/>
      <c r="W31" s="1907"/>
    </row>
    <row r="32" spans="1:23" ht="15">
      <c r="A32" s="719"/>
      <c r="B32" s="37"/>
      <c r="C32" s="1907"/>
      <c r="D32" s="1907"/>
      <c r="E32" s="1907"/>
      <c r="F32" s="1021"/>
      <c r="G32" s="1358"/>
      <c r="H32" s="1358"/>
      <c r="I32" s="1358"/>
      <c r="J32" s="1358"/>
      <c r="K32" s="1358"/>
      <c r="L32" s="1358"/>
      <c r="M32" s="1907"/>
      <c r="N32" s="1907"/>
      <c r="O32" s="1907"/>
      <c r="P32" s="1907"/>
      <c r="Q32" s="1907"/>
      <c r="R32" s="1908"/>
      <c r="S32" s="1908"/>
      <c r="T32" s="1908"/>
      <c r="U32" s="1908"/>
      <c r="V32" s="1908"/>
      <c r="W32" s="1908"/>
    </row>
    <row r="33" spans="1:23" ht="15">
      <c r="A33" s="719"/>
      <c r="B33" s="37"/>
      <c r="C33" s="1907"/>
      <c r="D33" s="1907"/>
      <c r="E33" s="1907"/>
      <c r="F33" s="30"/>
      <c r="G33" s="30"/>
      <c r="H33" s="30"/>
      <c r="I33" s="30"/>
      <c r="J33" s="30"/>
      <c r="K33" s="30"/>
      <c r="L33" s="30"/>
      <c r="M33" s="1907"/>
      <c r="N33" s="1907"/>
      <c r="O33" s="1907"/>
      <c r="P33" s="1907"/>
      <c r="Q33" s="1907"/>
      <c r="R33" s="1908"/>
      <c r="S33" s="1908"/>
      <c r="T33" s="1908"/>
      <c r="U33" s="1908"/>
      <c r="V33" s="1908"/>
      <c r="W33" s="1908"/>
    </row>
    <row r="34" spans="1:23" ht="15">
      <c r="A34" s="719"/>
      <c r="B34" s="37"/>
      <c r="C34" s="1907"/>
      <c r="D34" s="1907"/>
      <c r="E34" s="1907"/>
      <c r="F34" s="1021"/>
      <c r="G34" s="1358"/>
      <c r="H34" s="1358"/>
      <c r="I34" s="1358"/>
      <c r="J34" s="1358"/>
      <c r="K34" s="1358"/>
      <c r="L34" s="1358"/>
      <c r="M34" s="1907"/>
      <c r="N34" s="1907"/>
      <c r="O34" s="1907"/>
      <c r="P34" s="1907"/>
      <c r="Q34" s="1907"/>
      <c r="R34" s="1908"/>
      <c r="S34" s="1908"/>
      <c r="T34" s="1908"/>
      <c r="U34" s="1908"/>
      <c r="V34" s="1908"/>
      <c r="W34" s="1908"/>
    </row>
    <row r="35" spans="1:23" ht="15">
      <c r="A35" s="719"/>
      <c r="B35" s="37"/>
      <c r="C35" s="1907"/>
      <c r="D35" s="1907"/>
      <c r="E35" s="1907"/>
      <c r="F35" s="30"/>
      <c r="G35" s="30"/>
      <c r="H35" s="30"/>
      <c r="I35" s="30"/>
      <c r="J35" s="30"/>
      <c r="K35" s="30"/>
      <c r="L35" s="30"/>
      <c r="M35" s="1907"/>
      <c r="N35" s="1907"/>
      <c r="O35" s="1907"/>
      <c r="P35" s="1907"/>
      <c r="Q35" s="1907"/>
      <c r="R35" s="1908"/>
      <c r="S35" s="1908"/>
      <c r="T35" s="1908"/>
      <c r="U35" s="1908"/>
      <c r="V35" s="1908"/>
      <c r="W35" s="1908"/>
    </row>
    <row r="36" spans="1:23" ht="15">
      <c r="A36" s="719"/>
      <c r="B36" s="37"/>
      <c r="C36" s="1907"/>
      <c r="D36" s="1907"/>
      <c r="E36" s="1907"/>
      <c r="F36" s="1021"/>
      <c r="G36" s="1358"/>
      <c r="H36" s="1358"/>
      <c r="I36" s="1358"/>
      <c r="J36" s="1358"/>
      <c r="K36" s="1358"/>
      <c r="L36" s="1358"/>
      <c r="M36" s="1907"/>
      <c r="N36" s="1907"/>
      <c r="O36" s="1907"/>
      <c r="P36" s="1907"/>
      <c r="Q36" s="1907"/>
      <c r="R36" s="1908"/>
      <c r="S36" s="1908"/>
      <c r="T36" s="1908"/>
      <c r="U36" s="1908"/>
      <c r="V36" s="1908"/>
      <c r="W36" s="1908"/>
    </row>
    <row r="37" spans="1:23" ht="15">
      <c r="A37" s="719"/>
      <c r="B37" s="37"/>
      <c r="C37" s="1907"/>
      <c r="D37" s="1907"/>
      <c r="E37" s="1907"/>
      <c r="F37" s="30"/>
      <c r="G37" s="30"/>
      <c r="H37" s="30"/>
      <c r="I37" s="30"/>
      <c r="J37" s="30"/>
      <c r="K37" s="30"/>
      <c r="L37" s="30"/>
      <c r="M37" s="1907"/>
      <c r="N37" s="1907"/>
      <c r="O37" s="1907"/>
      <c r="P37" s="1907"/>
      <c r="Q37" s="1907"/>
      <c r="R37" s="1908"/>
      <c r="S37" s="1908"/>
      <c r="T37" s="1908"/>
      <c r="U37" s="1908"/>
      <c r="V37" s="1908"/>
      <c r="W37" s="1908"/>
    </row>
    <row r="38" spans="1:23" ht="15">
      <c r="A38" s="719"/>
      <c r="B38" s="37"/>
      <c r="C38" s="1907"/>
      <c r="D38" s="1907"/>
      <c r="E38" s="1907"/>
      <c r="F38" s="1021"/>
      <c r="G38" s="1358"/>
      <c r="H38" s="1358"/>
      <c r="I38" s="1358"/>
      <c r="J38" s="1358"/>
      <c r="K38" s="1358"/>
      <c r="L38" s="1358"/>
      <c r="M38" s="1907"/>
      <c r="N38" s="1907"/>
      <c r="O38" s="1907"/>
      <c r="P38" s="1907"/>
      <c r="Q38" s="1907"/>
      <c r="R38" s="1908"/>
      <c r="S38" s="1908"/>
      <c r="T38" s="1908"/>
      <c r="U38" s="1908"/>
      <c r="V38" s="1908"/>
      <c r="W38" s="1908"/>
    </row>
    <row r="39" spans="1:23" ht="15">
      <c r="A39" s="719"/>
      <c r="B39" s="37"/>
      <c r="C39" s="1907"/>
      <c r="D39" s="1907"/>
      <c r="E39" s="1907"/>
      <c r="F39" s="30"/>
      <c r="G39" s="30"/>
      <c r="H39" s="30"/>
      <c r="I39" s="30"/>
      <c r="J39" s="30"/>
      <c r="K39" s="30"/>
      <c r="L39" s="30"/>
      <c r="M39" s="1907"/>
      <c r="N39" s="1907"/>
      <c r="O39" s="1907"/>
      <c r="P39" s="1907"/>
      <c r="Q39" s="1907"/>
      <c r="R39" s="1908"/>
      <c r="S39" s="1908"/>
      <c r="T39" s="1908"/>
      <c r="U39" s="1908"/>
      <c r="V39" s="1908"/>
      <c r="W39" s="1908"/>
    </row>
    <row r="40" spans="1:23" ht="15">
      <c r="A40" s="719"/>
      <c r="B40" s="37"/>
      <c r="C40" s="1907"/>
      <c r="D40" s="1907"/>
      <c r="E40" s="1907"/>
      <c r="F40" s="1021"/>
      <c r="G40" s="1358"/>
      <c r="H40" s="1358"/>
      <c r="I40" s="1358"/>
      <c r="J40" s="1358"/>
      <c r="K40" s="1358"/>
      <c r="L40" s="1358"/>
      <c r="M40" s="1908"/>
      <c r="N40" s="1908"/>
      <c r="O40" s="1908"/>
      <c r="P40" s="1908"/>
      <c r="Q40" s="1908"/>
      <c r="R40" s="1908"/>
      <c r="S40" s="1908"/>
      <c r="T40" s="1908"/>
      <c r="U40" s="1908"/>
      <c r="V40" s="1908"/>
      <c r="W40" s="1908"/>
    </row>
    <row r="41" spans="1:23" ht="15">
      <c r="A41" s="719"/>
      <c r="B41" s="37"/>
      <c r="C41" s="1908"/>
      <c r="D41" s="1908"/>
      <c r="E41" s="1908"/>
      <c r="F41" s="30"/>
      <c r="G41" s="30"/>
      <c r="H41" s="30"/>
      <c r="I41" s="30"/>
      <c r="J41" s="30"/>
      <c r="K41" s="30"/>
      <c r="L41" s="30"/>
      <c r="M41" s="1908"/>
      <c r="N41" s="1908"/>
      <c r="O41" s="1908"/>
      <c r="P41" s="1908"/>
      <c r="Q41" s="1908"/>
      <c r="R41" s="1908"/>
      <c r="S41" s="1908"/>
      <c r="T41" s="1908"/>
      <c r="U41" s="1908"/>
      <c r="V41" s="1908"/>
      <c r="W41" s="1908"/>
    </row>
    <row r="42" spans="1:23" ht="15">
      <c r="A42" s="719"/>
      <c r="B42" s="37"/>
      <c r="C42" s="1907"/>
      <c r="D42" s="1907"/>
      <c r="E42" s="1907"/>
      <c r="F42" s="1021"/>
      <c r="G42" s="1358"/>
      <c r="H42" s="1358"/>
      <c r="I42" s="1358"/>
      <c r="J42" s="1358"/>
      <c r="K42" s="1358"/>
      <c r="L42" s="1358"/>
      <c r="M42" s="1908"/>
      <c r="N42" s="1908"/>
      <c r="O42" s="1908"/>
      <c r="P42" s="1908"/>
      <c r="Q42" s="1908"/>
      <c r="R42" s="1908"/>
      <c r="S42" s="1908"/>
      <c r="T42" s="1908"/>
      <c r="U42" s="1908"/>
      <c r="V42" s="1908"/>
      <c r="W42" s="1908"/>
    </row>
    <row r="43" spans="1:23" ht="15">
      <c r="A43" s="719"/>
      <c r="B43" s="37"/>
      <c r="C43" s="1908"/>
      <c r="D43" s="1908"/>
      <c r="E43" s="1908"/>
      <c r="F43" s="30"/>
      <c r="G43" s="30"/>
      <c r="H43" s="30"/>
      <c r="I43" s="30"/>
      <c r="J43" s="30"/>
      <c r="K43" s="30"/>
      <c r="L43" s="30"/>
      <c r="M43" s="1908"/>
      <c r="N43" s="1908"/>
      <c r="O43" s="1908"/>
      <c r="P43" s="1908"/>
      <c r="Q43" s="1908"/>
      <c r="R43" s="1908"/>
      <c r="S43" s="1908"/>
      <c r="T43" s="1908"/>
      <c r="U43" s="1908"/>
      <c r="V43" s="1908"/>
      <c r="W43" s="1908"/>
    </row>
    <row r="44" spans="1:23" s="984" customFormat="1" ht="15">
      <c r="A44" s="719"/>
      <c r="B44" s="37"/>
      <c r="C44" s="1908"/>
      <c r="D44" s="1908"/>
      <c r="E44" s="1908"/>
      <c r="F44" s="1021"/>
      <c r="G44" s="1358"/>
      <c r="H44" s="1358"/>
      <c r="I44" s="1358"/>
      <c r="J44" s="1358"/>
      <c r="K44" s="1358"/>
      <c r="L44" s="1358"/>
      <c r="M44" s="1908"/>
      <c r="N44" s="1908"/>
      <c r="O44" s="1908"/>
      <c r="P44" s="1908"/>
      <c r="Q44" s="1908"/>
      <c r="R44" s="1908"/>
      <c r="S44" s="1908"/>
      <c r="T44" s="1908"/>
      <c r="U44" s="1908"/>
      <c r="V44" s="1908"/>
      <c r="W44" s="1908"/>
    </row>
    <row r="45" spans="1:23" ht="15">
      <c r="A45" s="719"/>
      <c r="B45" s="37"/>
      <c r="C45" s="1908"/>
      <c r="D45" s="1908"/>
      <c r="E45" s="1908"/>
      <c r="F45" s="30"/>
      <c r="G45" s="30"/>
      <c r="H45" s="30"/>
      <c r="I45" s="30"/>
      <c r="J45" s="30"/>
      <c r="K45" s="30"/>
      <c r="L45" s="30"/>
      <c r="M45" s="1908"/>
      <c r="N45" s="1908"/>
      <c r="O45" s="1908"/>
      <c r="P45" s="1908"/>
      <c r="Q45" s="1908"/>
      <c r="R45" s="1908"/>
      <c r="S45" s="1908"/>
      <c r="T45" s="1908"/>
      <c r="U45" s="1908"/>
      <c r="V45" s="1908"/>
      <c r="W45" s="1908"/>
    </row>
    <row r="46" spans="1:23" ht="15">
      <c r="A46" s="719"/>
      <c r="B46" s="37"/>
      <c r="C46" s="984"/>
      <c r="D46" s="984"/>
      <c r="E46" s="984"/>
      <c r="F46" s="1021"/>
      <c r="G46" s="1358"/>
      <c r="H46" s="1358"/>
      <c r="I46" s="1358"/>
      <c r="J46" s="1358"/>
      <c r="K46" s="1358"/>
      <c r="L46" s="1358"/>
      <c r="M46" s="1908"/>
      <c r="N46" s="1908"/>
      <c r="O46" s="1908"/>
      <c r="P46" s="1908"/>
      <c r="Q46" s="1908"/>
      <c r="R46" s="1908"/>
      <c r="S46" s="1908"/>
      <c r="T46" s="1908"/>
      <c r="U46" s="1908"/>
      <c r="V46" s="1908"/>
      <c r="W46" s="1908"/>
    </row>
    <row r="47" spans="1:23" s="984" customFormat="1" ht="15">
      <c r="A47" s="719"/>
      <c r="B47" s="37"/>
      <c r="E47" s="1908"/>
      <c r="F47" s="30"/>
      <c r="G47" s="30"/>
      <c r="H47" s="30"/>
      <c r="I47" s="30"/>
      <c r="J47" s="30"/>
      <c r="K47" s="30"/>
      <c r="L47" s="30"/>
      <c r="M47" s="1908"/>
      <c r="N47" s="1908"/>
      <c r="O47" s="1908"/>
      <c r="P47" s="1908"/>
      <c r="Q47" s="1908"/>
      <c r="R47" s="1908"/>
      <c r="S47" s="1908"/>
      <c r="T47" s="1908"/>
      <c r="U47" s="1908"/>
      <c r="V47" s="1908"/>
      <c r="W47" s="1908"/>
    </row>
    <row r="48" spans="1:23" ht="15">
      <c r="A48" s="719"/>
      <c r="B48" s="37"/>
      <c r="C48" s="1908"/>
      <c r="D48" s="1908"/>
      <c r="E48" s="1908"/>
      <c r="F48" s="1021"/>
      <c r="G48" s="1358"/>
      <c r="H48" s="1358"/>
      <c r="I48" s="1358"/>
      <c r="J48" s="1358"/>
      <c r="K48" s="1358"/>
      <c r="L48" s="1358"/>
      <c r="M48" s="1908"/>
      <c r="N48" s="1908"/>
      <c r="O48" s="1908"/>
      <c r="P48" s="1908"/>
      <c r="Q48" s="1908"/>
      <c r="R48" s="1908"/>
      <c r="S48" s="1908"/>
      <c r="T48" s="1908"/>
      <c r="U48" s="1908"/>
      <c r="V48" s="1908"/>
      <c r="W48" s="1908"/>
    </row>
    <row r="49" spans="1:23" ht="15">
      <c r="A49" s="719"/>
      <c r="B49" s="37"/>
      <c r="C49" s="1908"/>
      <c r="D49" s="1908"/>
      <c r="E49" s="1908"/>
      <c r="F49" s="30"/>
      <c r="G49" s="30"/>
      <c r="H49" s="30"/>
      <c r="I49" s="30"/>
      <c r="J49" s="30"/>
      <c r="K49" s="30"/>
      <c r="L49" s="30"/>
      <c r="M49" s="1908"/>
      <c r="N49" s="1908"/>
      <c r="O49" s="1908"/>
      <c r="P49" s="1908"/>
      <c r="Q49" s="1908"/>
      <c r="R49" s="1908"/>
      <c r="S49" s="1908"/>
      <c r="T49" s="1908"/>
      <c r="U49" s="1908"/>
      <c r="V49" s="1908"/>
      <c r="W49" s="1908"/>
    </row>
    <row r="50" spans="1:23" ht="15">
      <c r="A50" s="719"/>
      <c r="B50" s="37"/>
      <c r="C50" s="1908"/>
      <c r="D50" s="1908"/>
      <c r="E50" s="1908"/>
      <c r="F50" s="1021"/>
      <c r="G50" s="1358"/>
      <c r="H50" s="1358"/>
      <c r="I50" s="1358"/>
      <c r="J50" s="1358"/>
      <c r="K50" s="1358"/>
      <c r="L50" s="1358"/>
      <c r="M50" s="1908"/>
      <c r="N50" s="1908"/>
      <c r="O50" s="1908"/>
      <c r="P50" s="1908"/>
      <c r="Q50" s="1908"/>
      <c r="R50" s="1908"/>
      <c r="S50" s="1908"/>
      <c r="T50" s="1908"/>
      <c r="U50" s="1908"/>
      <c r="V50" s="1908"/>
      <c r="W50" s="1908"/>
    </row>
    <row r="51" spans="1:23" ht="15">
      <c r="A51" s="719"/>
      <c r="B51" s="37"/>
      <c r="C51" s="1908"/>
      <c r="D51" s="1908"/>
      <c r="E51" s="1908"/>
      <c r="F51" s="30"/>
      <c r="G51" s="30"/>
      <c r="H51" s="30"/>
      <c r="I51" s="30"/>
      <c r="J51" s="30"/>
      <c r="K51" s="30"/>
      <c r="L51" s="30"/>
      <c r="M51" s="1908"/>
      <c r="N51" s="1908"/>
      <c r="O51" s="1908"/>
      <c r="P51" s="1908"/>
      <c r="Q51" s="1908"/>
      <c r="R51" s="1908"/>
      <c r="S51" s="1908"/>
      <c r="T51" s="1908"/>
      <c r="U51" s="1908"/>
      <c r="V51" s="1908"/>
      <c r="W51" s="1908"/>
    </row>
    <row r="52" spans="1:23" ht="15">
      <c r="A52" s="719"/>
      <c r="B52" s="37"/>
      <c r="C52" s="1908"/>
      <c r="D52" s="1908"/>
      <c r="E52" s="1908"/>
      <c r="F52" s="1021"/>
      <c r="G52" s="1358"/>
      <c r="H52" s="1358"/>
      <c r="I52" s="1358"/>
      <c r="J52" s="1358"/>
      <c r="K52" s="1358"/>
      <c r="L52" s="1358"/>
      <c r="M52" s="1908"/>
      <c r="N52" s="1908"/>
      <c r="O52" s="1908"/>
      <c r="P52" s="1908"/>
      <c r="Q52" s="1908"/>
      <c r="R52" s="1908"/>
      <c r="S52" s="1908"/>
      <c r="T52" s="1908"/>
      <c r="U52" s="1908"/>
      <c r="V52" s="1908"/>
      <c r="W52" s="1908"/>
    </row>
    <row r="53" spans="1:23" ht="15">
      <c r="A53" s="719"/>
      <c r="B53" s="37"/>
      <c r="C53" s="1908"/>
      <c r="D53" s="1908"/>
      <c r="E53" s="1908"/>
      <c r="F53" s="30"/>
      <c r="G53" s="30"/>
      <c r="H53" s="30"/>
      <c r="I53" s="30"/>
      <c r="J53" s="30"/>
      <c r="K53" s="30"/>
      <c r="L53" s="30"/>
      <c r="M53" s="1908"/>
      <c r="N53" s="1908"/>
      <c r="O53" s="1908"/>
      <c r="P53" s="1908"/>
      <c r="Q53" s="1908"/>
      <c r="R53" s="1908"/>
      <c r="S53" s="1908"/>
      <c r="T53" s="1908"/>
      <c r="U53" s="1908"/>
      <c r="V53" s="1908"/>
      <c r="W53" s="1908"/>
    </row>
    <row r="54" spans="1:23" ht="15">
      <c r="A54" s="719"/>
      <c r="B54" s="37"/>
      <c r="C54" s="1908"/>
      <c r="D54" s="1908"/>
      <c r="E54" s="1908"/>
      <c r="F54" s="1021"/>
      <c r="G54" s="1358"/>
      <c r="H54" s="1358"/>
      <c r="I54" s="1358"/>
      <c r="J54" s="1358"/>
      <c r="K54" s="1358"/>
      <c r="L54" s="1358"/>
      <c r="M54" s="1908"/>
      <c r="N54" s="1908"/>
      <c r="O54" s="1908"/>
      <c r="P54" s="1908"/>
      <c r="Q54" s="1908"/>
      <c r="R54" s="1908"/>
      <c r="S54" s="1908"/>
      <c r="T54" s="1908"/>
      <c r="U54" s="1908"/>
      <c r="V54" s="1908"/>
      <c r="W54" s="1908"/>
    </row>
    <row r="55" spans="1:23" ht="15">
      <c r="A55" s="719"/>
      <c r="B55" s="37"/>
      <c r="C55" s="1908"/>
      <c r="D55" s="1908"/>
      <c r="E55" s="1908"/>
      <c r="F55" s="30"/>
      <c r="G55" s="30"/>
      <c r="H55" s="30"/>
      <c r="I55" s="30"/>
      <c r="J55" s="30"/>
      <c r="K55" s="30"/>
      <c r="L55" s="30"/>
      <c r="M55" s="1908"/>
      <c r="N55" s="1908"/>
      <c r="O55" s="1908"/>
      <c r="P55" s="1908"/>
      <c r="Q55" s="1908"/>
      <c r="R55" s="1908"/>
      <c r="S55" s="1908"/>
      <c r="T55" s="1908"/>
      <c r="U55" s="1908"/>
      <c r="V55" s="1908"/>
      <c r="W55" s="1908"/>
    </row>
    <row r="56" spans="1:23" ht="15">
      <c r="A56" s="719"/>
      <c r="B56" s="37"/>
      <c r="C56" s="984"/>
      <c r="D56" s="984"/>
      <c r="E56" s="984"/>
      <c r="F56" s="1021"/>
      <c r="G56" s="1358"/>
      <c r="H56" s="1358"/>
      <c r="I56" s="1358"/>
      <c r="J56" s="1358"/>
      <c r="K56" s="1358"/>
      <c r="L56" s="1358"/>
      <c r="M56" s="1908"/>
      <c r="N56" s="1908"/>
      <c r="O56" s="1908"/>
      <c r="P56" s="1908"/>
      <c r="Q56" s="1908"/>
      <c r="R56" s="1908"/>
      <c r="S56" s="1908"/>
      <c r="T56" s="1908"/>
      <c r="U56" s="1908"/>
      <c r="V56" s="1908"/>
      <c r="W56" s="1908"/>
    </row>
    <row r="57" spans="1:23" ht="15">
      <c r="A57" s="719"/>
      <c r="B57" s="37"/>
      <c r="C57" s="1908"/>
      <c r="D57" s="1908"/>
      <c r="E57" s="1908"/>
      <c r="F57" s="30"/>
      <c r="G57" s="30"/>
      <c r="H57" s="30"/>
      <c r="I57" s="30"/>
      <c r="J57" s="30"/>
      <c r="K57" s="30"/>
      <c r="L57" s="30"/>
      <c r="M57" s="1908"/>
      <c r="N57" s="1908"/>
      <c r="O57" s="1908"/>
      <c r="P57" s="1908"/>
      <c r="Q57" s="1908"/>
      <c r="R57" s="1908"/>
      <c r="S57" s="1908"/>
      <c r="T57" s="1908"/>
      <c r="U57" s="1908"/>
      <c r="V57" s="1908"/>
      <c r="W57" s="1908"/>
    </row>
    <row r="58" spans="1:23" ht="15">
      <c r="A58" s="719"/>
      <c r="B58" s="37"/>
      <c r="C58" s="1910"/>
      <c r="D58" s="1910"/>
      <c r="E58" s="1910"/>
      <c r="F58" s="1021"/>
      <c r="G58" s="1358"/>
      <c r="H58" s="1358"/>
      <c r="I58" s="1358"/>
      <c r="J58" s="1358"/>
      <c r="K58" s="1358"/>
      <c r="L58" s="1358"/>
      <c r="M58" s="1908"/>
      <c r="N58" s="1908"/>
      <c r="O58" s="1908"/>
      <c r="P58" s="1908"/>
      <c r="Q58" s="1908"/>
      <c r="R58" s="1908"/>
      <c r="S58" s="1908"/>
      <c r="T58" s="1908"/>
      <c r="U58" s="1908"/>
      <c r="V58" s="1908"/>
      <c r="W58" s="1908"/>
    </row>
    <row r="59" spans="1:23" ht="15">
      <c r="A59" s="719"/>
      <c r="B59" s="37"/>
      <c r="C59" s="1910"/>
      <c r="D59" s="1910"/>
      <c r="E59" s="1910"/>
      <c r="F59" s="30"/>
      <c r="G59" s="30"/>
      <c r="H59" s="30"/>
      <c r="I59" s="30"/>
      <c r="J59" s="30"/>
      <c r="K59" s="30"/>
      <c r="L59" s="30"/>
      <c r="M59" s="1908"/>
      <c r="N59" s="1908"/>
      <c r="O59" s="1908"/>
      <c r="P59" s="1908"/>
      <c r="Q59" s="1908"/>
      <c r="R59" s="1908"/>
      <c r="S59" s="1908"/>
      <c r="T59" s="1908"/>
      <c r="U59" s="1908"/>
      <c r="V59" s="1908"/>
      <c r="W59" s="1908"/>
    </row>
    <row r="60" spans="1:23" ht="15">
      <c r="A60" s="719"/>
      <c r="B60" s="37"/>
      <c r="C60" s="1910"/>
      <c r="D60" s="1910"/>
      <c r="E60" s="1910"/>
      <c r="F60" s="1021"/>
      <c r="G60" s="1358"/>
      <c r="H60" s="1358"/>
      <c r="I60" s="1358"/>
      <c r="J60" s="1358"/>
      <c r="K60" s="1358"/>
      <c r="L60" s="1358"/>
      <c r="M60" s="1908"/>
      <c r="N60" s="1908"/>
      <c r="O60" s="1908"/>
      <c r="P60" s="1908"/>
      <c r="Q60" s="1908"/>
      <c r="R60" s="1908"/>
      <c r="S60" s="1908"/>
      <c r="T60" s="1908"/>
      <c r="U60" s="1908"/>
      <c r="V60" s="1908"/>
      <c r="W60" s="1908"/>
    </row>
    <row r="61" spans="1:23" ht="15">
      <c r="A61" s="719"/>
      <c r="B61" s="37"/>
      <c r="C61" s="1910"/>
      <c r="D61" s="1910"/>
      <c r="E61" s="1910"/>
      <c r="F61" s="30"/>
      <c r="G61" s="30"/>
      <c r="H61" s="30"/>
      <c r="I61" s="30"/>
      <c r="J61" s="30"/>
      <c r="K61" s="30"/>
      <c r="L61" s="30"/>
      <c r="M61" s="1908"/>
      <c r="N61" s="1908"/>
      <c r="O61" s="1908"/>
      <c r="P61" s="1908"/>
      <c r="Q61" s="1908"/>
      <c r="R61" s="1908"/>
      <c r="S61" s="1908"/>
      <c r="T61" s="1908"/>
      <c r="U61" s="1908"/>
      <c r="V61" s="1908"/>
      <c r="W61" s="1908"/>
    </row>
    <row r="62" spans="1:23" ht="15">
      <c r="A62" s="719"/>
      <c r="B62" s="37"/>
      <c r="C62" s="1910"/>
      <c r="D62" s="1910"/>
      <c r="E62" s="1910"/>
      <c r="F62" s="1021"/>
      <c r="G62" s="1358"/>
      <c r="H62" s="1358"/>
      <c r="I62" s="1358"/>
      <c r="J62" s="1358"/>
      <c r="K62" s="1358"/>
      <c r="L62" s="1358"/>
      <c r="M62" s="1908"/>
      <c r="N62" s="1908"/>
      <c r="O62" s="1908"/>
      <c r="P62" s="1908"/>
      <c r="Q62" s="1908"/>
      <c r="R62" s="1908"/>
      <c r="S62" s="1908"/>
      <c r="T62" s="1908"/>
      <c r="U62" s="1908"/>
      <c r="V62" s="1908"/>
      <c r="W62" s="1908"/>
    </row>
    <row r="63" spans="1:23" ht="15">
      <c r="A63" s="719"/>
      <c r="B63" s="37"/>
      <c r="C63" s="1910"/>
      <c r="D63" s="1910"/>
      <c r="E63" s="1910"/>
      <c r="F63" s="30"/>
      <c r="G63" s="30"/>
      <c r="H63" s="30"/>
      <c r="I63" s="30"/>
      <c r="J63" s="30"/>
      <c r="K63" s="30"/>
      <c r="L63" s="30"/>
      <c r="M63" s="1908"/>
      <c r="N63" s="1908"/>
      <c r="O63" s="1908"/>
      <c r="P63" s="1908"/>
      <c r="Q63" s="1908"/>
      <c r="R63" s="1908"/>
      <c r="S63" s="1908"/>
      <c r="T63" s="1908"/>
      <c r="U63" s="1908"/>
      <c r="V63" s="1908"/>
      <c r="W63" s="1908"/>
    </row>
    <row r="64" spans="1:23" ht="15">
      <c r="A64" s="719"/>
      <c r="B64" s="37"/>
      <c r="C64" s="1910"/>
      <c r="D64" s="1910"/>
      <c r="E64" s="1910"/>
      <c r="F64" s="1021"/>
      <c r="G64" s="1358"/>
      <c r="H64" s="1358"/>
      <c r="I64" s="1358"/>
      <c r="J64" s="1358"/>
      <c r="K64" s="1358"/>
      <c r="L64" s="1358"/>
      <c r="M64" s="1908"/>
      <c r="N64" s="1908"/>
      <c r="O64" s="1908"/>
      <c r="P64" s="1908"/>
      <c r="Q64" s="1908"/>
      <c r="R64" s="1908"/>
      <c r="S64" s="1908"/>
      <c r="T64" s="1908"/>
      <c r="U64" s="1908"/>
      <c r="V64" s="1908"/>
      <c r="W64" s="1908"/>
    </row>
    <row r="65" spans="1:23" ht="15">
      <c r="A65" s="719"/>
      <c r="B65" s="37"/>
      <c r="C65" s="1910"/>
      <c r="D65" s="1910"/>
      <c r="E65" s="1910"/>
      <c r="F65" s="30"/>
      <c r="G65" s="30"/>
      <c r="H65" s="30"/>
      <c r="I65" s="30"/>
      <c r="J65" s="30"/>
      <c r="K65" s="30"/>
      <c r="L65" s="30"/>
      <c r="M65" s="1908"/>
      <c r="N65" s="1908"/>
      <c r="O65" s="1908"/>
      <c r="P65" s="1908"/>
      <c r="Q65" s="1908"/>
      <c r="R65" s="1908"/>
      <c r="S65" s="1908"/>
      <c r="T65" s="1908"/>
      <c r="U65" s="1908"/>
      <c r="V65" s="1908"/>
      <c r="W65" s="1908"/>
    </row>
    <row r="66" spans="1:23" ht="15">
      <c r="A66" s="719"/>
      <c r="B66" s="37"/>
      <c r="C66" s="1910"/>
      <c r="D66" s="1910"/>
      <c r="E66" s="1910"/>
      <c r="F66" s="1021"/>
      <c r="G66" s="1358"/>
      <c r="H66" s="1358"/>
      <c r="I66" s="1358"/>
      <c r="J66" s="1358"/>
      <c r="K66" s="1358"/>
      <c r="L66" s="1358"/>
      <c r="M66" s="1908"/>
      <c r="N66" s="1908"/>
      <c r="O66" s="1908"/>
      <c r="P66" s="1908"/>
      <c r="Q66" s="1908"/>
      <c r="R66" s="1908"/>
      <c r="S66" s="1908"/>
      <c r="T66" s="1908"/>
      <c r="U66" s="1908"/>
      <c r="V66" s="1908"/>
      <c r="W66" s="1908"/>
    </row>
    <row r="67" spans="1:23" ht="15">
      <c r="A67" s="719"/>
      <c r="B67" s="37"/>
      <c r="C67" s="1910"/>
      <c r="D67" s="1910"/>
      <c r="E67" s="1910"/>
      <c r="F67" s="30"/>
      <c r="G67" s="30"/>
      <c r="H67" s="30"/>
      <c r="I67" s="30"/>
      <c r="J67" s="30"/>
      <c r="K67" s="30"/>
      <c r="L67" s="30"/>
      <c r="M67" s="1908"/>
      <c r="N67" s="1908"/>
      <c r="O67" s="1908"/>
      <c r="P67" s="1908"/>
      <c r="Q67" s="1908"/>
      <c r="R67" s="1908"/>
      <c r="S67" s="1908"/>
      <c r="T67" s="1908"/>
      <c r="U67" s="1908"/>
      <c r="V67" s="1908"/>
      <c r="W67" s="1908"/>
    </row>
    <row r="68" spans="1:23" ht="15">
      <c r="A68" s="719"/>
      <c r="B68" s="37"/>
      <c r="C68" s="1910"/>
      <c r="D68" s="1910"/>
      <c r="E68" s="1910"/>
      <c r="F68" s="1021"/>
      <c r="G68" s="1358"/>
      <c r="H68" s="1358"/>
      <c r="I68" s="1358"/>
      <c r="J68" s="1358"/>
      <c r="K68" s="1358"/>
      <c r="L68" s="1358"/>
      <c r="M68" s="1908"/>
      <c r="N68" s="1908"/>
      <c r="O68" s="1908"/>
      <c r="P68" s="1908"/>
      <c r="Q68" s="1908"/>
      <c r="R68" s="1908"/>
      <c r="S68" s="1908"/>
      <c r="T68" s="1908"/>
      <c r="U68" s="1908"/>
      <c r="V68" s="1908"/>
      <c r="W68" s="1908"/>
    </row>
    <row r="69" spans="1:23" ht="15">
      <c r="A69" s="719"/>
      <c r="B69" s="37"/>
      <c r="C69" s="1910"/>
      <c r="D69" s="1910"/>
      <c r="E69" s="1910"/>
      <c r="F69" s="30"/>
      <c r="G69" s="30"/>
      <c r="H69" s="30"/>
      <c r="I69" s="30"/>
      <c r="J69" s="30"/>
      <c r="K69" s="30"/>
      <c r="L69" s="30"/>
      <c r="M69" s="1908"/>
      <c r="N69" s="1908"/>
      <c r="O69" s="1908"/>
      <c r="P69" s="1908"/>
      <c r="Q69" s="1908"/>
      <c r="R69" s="1908"/>
      <c r="S69" s="1908"/>
      <c r="T69" s="1908"/>
      <c r="U69" s="1908"/>
      <c r="V69" s="1908"/>
      <c r="W69" s="1908"/>
    </row>
    <row r="70" spans="1:23" ht="15">
      <c r="A70" s="719"/>
      <c r="B70" s="37"/>
      <c r="C70" s="1910"/>
      <c r="D70" s="1910"/>
      <c r="E70" s="1910"/>
      <c r="F70" s="1021"/>
      <c r="G70" s="1358"/>
      <c r="H70" s="1358"/>
      <c r="I70" s="1358"/>
      <c r="J70" s="1358"/>
      <c r="K70" s="1358"/>
      <c r="L70" s="1358"/>
      <c r="M70" s="1908"/>
      <c r="N70" s="1908"/>
      <c r="O70" s="1908"/>
      <c r="P70" s="1908"/>
      <c r="Q70" s="1908"/>
      <c r="R70" s="1908"/>
      <c r="S70" s="1908"/>
      <c r="T70" s="1908"/>
      <c r="U70" s="1908"/>
      <c r="V70" s="1908"/>
      <c r="W70" s="1908"/>
    </row>
    <row r="71" spans="1:23" ht="15">
      <c r="A71" s="719"/>
      <c r="B71" s="37"/>
      <c r="C71" s="1910"/>
      <c r="D71" s="1910"/>
      <c r="E71" s="1910"/>
      <c r="F71" s="30"/>
      <c r="G71" s="30"/>
      <c r="H71" s="30"/>
      <c r="I71" s="30"/>
      <c r="J71" s="30"/>
      <c r="K71" s="30"/>
      <c r="L71" s="30"/>
      <c r="M71" s="1908"/>
      <c r="N71" s="1908"/>
      <c r="O71" s="1908"/>
      <c r="P71" s="1908"/>
      <c r="Q71" s="1908"/>
      <c r="R71" s="1908"/>
      <c r="S71" s="1908"/>
      <c r="T71" s="1908"/>
      <c r="U71" s="1908"/>
      <c r="V71" s="1908"/>
      <c r="W71" s="1908"/>
    </row>
    <row r="72" spans="1:23" ht="15">
      <c r="A72" s="719"/>
      <c r="B72" s="37"/>
      <c r="C72" s="1910"/>
      <c r="D72" s="1910"/>
      <c r="E72" s="1910"/>
      <c r="F72" s="1021"/>
      <c r="G72" s="1358"/>
      <c r="H72" s="1358"/>
      <c r="I72" s="1358"/>
      <c r="J72" s="1358"/>
      <c r="K72" s="1358"/>
      <c r="L72" s="1358"/>
      <c r="M72" s="1908"/>
      <c r="N72" s="1908"/>
      <c r="O72" s="1908"/>
      <c r="P72" s="1908"/>
      <c r="Q72" s="1908"/>
      <c r="R72" s="1908"/>
      <c r="S72" s="1908"/>
      <c r="T72" s="1908"/>
      <c r="U72" s="1908"/>
      <c r="V72" s="1908"/>
      <c r="W72" s="1908"/>
    </row>
    <row r="73" spans="1:23" ht="15">
      <c r="A73" s="719"/>
      <c r="B73" s="37"/>
      <c r="C73" s="1910"/>
      <c r="D73" s="1910"/>
      <c r="E73" s="1910"/>
      <c r="F73" s="30"/>
      <c r="G73" s="30"/>
      <c r="H73" s="30"/>
      <c r="I73" s="30"/>
      <c r="J73" s="30"/>
      <c r="K73" s="30"/>
      <c r="L73" s="30"/>
      <c r="M73" s="1908"/>
      <c r="N73" s="1908"/>
      <c r="O73" s="1908"/>
      <c r="P73" s="1908"/>
      <c r="Q73" s="1908"/>
      <c r="R73" s="1908"/>
      <c r="S73" s="1908"/>
      <c r="T73" s="1908"/>
      <c r="U73" s="1908"/>
      <c r="V73" s="1908"/>
      <c r="W73" s="1908"/>
    </row>
    <row r="74" spans="1:23" ht="15">
      <c r="A74" s="719"/>
      <c r="B74" s="37"/>
      <c r="C74" s="1910"/>
      <c r="D74" s="1910"/>
      <c r="E74" s="1910"/>
      <c r="F74" s="1021"/>
      <c r="G74" s="1358"/>
      <c r="H74" s="1358"/>
      <c r="I74" s="1358"/>
      <c r="J74" s="1358"/>
      <c r="K74" s="1358"/>
      <c r="L74" s="1358"/>
      <c r="M74" s="1908"/>
      <c r="N74" s="1908"/>
      <c r="O74" s="1908"/>
      <c r="P74" s="1908"/>
      <c r="Q74" s="1908"/>
      <c r="R74" s="1908"/>
      <c r="S74" s="1908"/>
      <c r="T74" s="1908"/>
      <c r="U74" s="1908"/>
      <c r="V74" s="1908"/>
      <c r="W74" s="1908"/>
    </row>
    <row r="75" spans="1:23" ht="15">
      <c r="A75" s="719"/>
      <c r="B75" s="37"/>
      <c r="C75" s="1910"/>
      <c r="D75" s="1910"/>
      <c r="E75" s="1910"/>
      <c r="F75" s="30"/>
      <c r="G75" s="30"/>
      <c r="H75" s="30"/>
      <c r="I75" s="30"/>
      <c r="J75" s="30"/>
      <c r="K75" s="30"/>
      <c r="L75" s="30"/>
      <c r="M75" s="1908"/>
      <c r="N75" s="1908"/>
      <c r="O75" s="1908"/>
      <c r="P75" s="1908"/>
      <c r="Q75" s="1908"/>
      <c r="R75" s="1908"/>
      <c r="S75" s="1908"/>
      <c r="T75" s="1908"/>
      <c r="U75" s="1908"/>
      <c r="V75" s="1908"/>
      <c r="W75" s="1908"/>
    </row>
    <row r="76" spans="1:23" ht="15">
      <c r="A76" s="719"/>
      <c r="B76" s="37"/>
      <c r="C76" s="1910"/>
      <c r="D76" s="1910"/>
      <c r="E76" s="1910"/>
      <c r="F76" s="1021"/>
      <c r="G76" s="1358"/>
      <c r="H76" s="1358"/>
      <c r="I76" s="1358"/>
      <c r="J76" s="1358"/>
      <c r="K76" s="1358"/>
      <c r="L76" s="1358"/>
      <c r="M76" s="1908"/>
      <c r="N76" s="1908"/>
      <c r="O76" s="1908"/>
      <c r="P76" s="1908"/>
      <c r="Q76" s="1908"/>
      <c r="R76" s="1908"/>
      <c r="S76" s="1908"/>
      <c r="T76" s="1908"/>
      <c r="U76" s="1908"/>
      <c r="V76" s="1908"/>
      <c r="W76" s="1908"/>
    </row>
    <row r="77" spans="1:23" ht="15">
      <c r="A77" s="719"/>
      <c r="B77" s="37"/>
      <c r="C77" s="1910"/>
      <c r="D77" s="1910"/>
      <c r="E77" s="1910"/>
      <c r="F77" s="30"/>
      <c r="G77" s="30"/>
      <c r="H77" s="30"/>
      <c r="I77" s="30"/>
      <c r="J77" s="30"/>
      <c r="K77" s="30"/>
      <c r="L77" s="30"/>
      <c r="M77" s="1908"/>
      <c r="N77" s="1908"/>
      <c r="O77" s="1908"/>
      <c r="P77" s="1908"/>
      <c r="Q77" s="1908"/>
      <c r="R77" s="1908"/>
      <c r="S77" s="1908"/>
      <c r="T77" s="1908"/>
      <c r="U77" s="1908"/>
      <c r="V77" s="1908"/>
      <c r="W77" s="1908"/>
    </row>
    <row r="78" spans="1:23" ht="15">
      <c r="A78" s="719"/>
      <c r="B78" s="37"/>
      <c r="C78" s="1910"/>
      <c r="D78" s="1910"/>
      <c r="E78" s="1910"/>
      <c r="F78" s="1021"/>
      <c r="G78" s="1358"/>
      <c r="H78" s="1358"/>
      <c r="I78" s="1358"/>
      <c r="J78" s="1358"/>
      <c r="K78" s="1358"/>
      <c r="L78" s="1358"/>
      <c r="M78" s="1908"/>
      <c r="N78" s="1908"/>
      <c r="O78" s="1908"/>
      <c r="P78" s="1908"/>
      <c r="Q78" s="1908"/>
      <c r="R78" s="1908"/>
      <c r="S78" s="1908"/>
      <c r="T78" s="1908"/>
      <c r="U78" s="1908"/>
      <c r="V78" s="1908"/>
      <c r="W78" s="1908"/>
    </row>
    <row r="79" spans="1:23" ht="15">
      <c r="A79" s="719"/>
      <c r="B79" s="37"/>
      <c r="C79" s="1910"/>
      <c r="D79" s="1910"/>
      <c r="E79" s="1910"/>
      <c r="F79" s="30"/>
      <c r="G79" s="30"/>
      <c r="H79" s="30"/>
      <c r="I79" s="30"/>
      <c r="J79" s="30"/>
      <c r="K79" s="30"/>
      <c r="L79" s="30"/>
      <c r="M79" s="1908"/>
      <c r="N79" s="1908"/>
      <c r="O79" s="1908"/>
      <c r="P79" s="1908"/>
      <c r="Q79" s="1908"/>
      <c r="R79" s="1908"/>
      <c r="S79" s="1908"/>
      <c r="T79" s="1908"/>
      <c r="U79" s="1908"/>
      <c r="V79" s="1908"/>
      <c r="W79" s="1908"/>
    </row>
    <row r="80" spans="1:23" ht="15">
      <c r="A80" s="719"/>
      <c r="B80" s="37"/>
      <c r="C80" s="1910"/>
      <c r="D80" s="1910"/>
      <c r="E80" s="1910"/>
      <c r="F80" s="1021"/>
      <c r="G80" s="1358"/>
      <c r="H80" s="1358"/>
      <c r="I80" s="1358"/>
      <c r="J80" s="1358"/>
      <c r="K80" s="1358"/>
      <c r="L80" s="1358"/>
      <c r="M80" s="1908"/>
      <c r="N80" s="1908"/>
      <c r="O80" s="1908"/>
      <c r="P80" s="1908"/>
      <c r="Q80" s="1908"/>
      <c r="R80" s="1908"/>
      <c r="S80" s="1908"/>
      <c r="T80" s="1908"/>
      <c r="U80" s="1908"/>
      <c r="V80" s="1908"/>
      <c r="W80" s="1908"/>
    </row>
    <row r="81" spans="1:23" ht="15">
      <c r="A81" s="719"/>
      <c r="B81" s="37"/>
      <c r="C81" s="1910"/>
      <c r="D81" s="1910"/>
      <c r="E81" s="1910"/>
      <c r="F81" s="30"/>
      <c r="G81" s="30"/>
      <c r="H81" s="30"/>
      <c r="I81" s="30"/>
      <c r="J81" s="30"/>
      <c r="K81" s="30"/>
      <c r="L81" s="30"/>
      <c r="M81" s="1908"/>
      <c r="N81" s="1908"/>
      <c r="O81" s="1908"/>
      <c r="P81" s="1908"/>
      <c r="Q81" s="1908"/>
      <c r="R81" s="1908"/>
      <c r="S81" s="1908"/>
      <c r="T81" s="1908"/>
      <c r="U81" s="1908"/>
      <c r="V81" s="1908"/>
      <c r="W81" s="1908"/>
    </row>
    <row r="82" spans="1:23" ht="15">
      <c r="A82" s="719"/>
      <c r="B82" s="37"/>
      <c r="C82" s="1909"/>
      <c r="D82" s="1909"/>
      <c r="E82" s="1909"/>
      <c r="F82" s="1909"/>
      <c r="G82" s="1909"/>
      <c r="H82" s="1909"/>
      <c r="I82" s="1909"/>
      <c r="J82" s="1909"/>
      <c r="K82" s="1909"/>
      <c r="L82" s="1908"/>
      <c r="M82" s="1908"/>
      <c r="N82" s="1908"/>
      <c r="O82" s="1908"/>
      <c r="P82" s="1908"/>
      <c r="Q82" s="1908"/>
      <c r="R82" s="1908"/>
      <c r="S82" s="1908"/>
      <c r="T82" s="1908"/>
      <c r="U82" s="1908"/>
      <c r="V82" s="1908"/>
      <c r="W82" s="1908"/>
    </row>
    <row r="83" spans="1:23" ht="15">
      <c r="A83" s="719"/>
      <c r="B83" s="37"/>
      <c r="C83" s="1908"/>
      <c r="D83" s="1908"/>
      <c r="E83" s="1908"/>
      <c r="F83" s="1908"/>
      <c r="G83" s="1908"/>
      <c r="H83" s="1908"/>
      <c r="I83" s="1908"/>
      <c r="J83" s="1908"/>
      <c r="K83" s="1908"/>
      <c r="L83" s="1908"/>
      <c r="M83" s="1908"/>
      <c r="N83" s="1908"/>
      <c r="O83" s="1908"/>
      <c r="P83" s="1908"/>
      <c r="Q83" s="1908"/>
      <c r="R83" s="1908"/>
      <c r="S83" s="1908"/>
      <c r="T83" s="1908"/>
      <c r="U83" s="1908"/>
      <c r="V83" s="1908"/>
      <c r="W83" s="1908"/>
    </row>
    <row r="84" spans="1:23" ht="15">
      <c r="A84" s="719"/>
      <c r="B84" s="37"/>
      <c r="C84" s="1908"/>
      <c r="D84" s="1908"/>
      <c r="E84" s="1908"/>
      <c r="F84" s="1908"/>
      <c r="G84" s="1908"/>
      <c r="H84" s="1908"/>
      <c r="I84" s="1908"/>
      <c r="J84" s="1908"/>
      <c r="K84" s="1908"/>
      <c r="L84" s="1908"/>
      <c r="M84" s="1908"/>
      <c r="N84" s="1908"/>
      <c r="O84" s="1908"/>
      <c r="P84" s="1908"/>
      <c r="Q84" s="1908"/>
      <c r="R84" s="1908"/>
      <c r="S84" s="1908"/>
      <c r="T84" s="1908"/>
      <c r="U84" s="1908"/>
      <c r="V84" s="1908"/>
      <c r="W84" s="1908"/>
    </row>
    <row r="85" spans="1:23" ht="15">
      <c r="A85" s="719"/>
      <c r="B85" s="37"/>
      <c r="C85" s="1908"/>
      <c r="D85" s="1908"/>
      <c r="E85" s="1908"/>
      <c r="F85" s="1908"/>
      <c r="G85" s="1908"/>
      <c r="H85" s="1908"/>
      <c r="I85" s="1908"/>
      <c r="J85" s="1908"/>
      <c r="K85" s="1908"/>
      <c r="L85" s="1908"/>
      <c r="M85" s="1908"/>
      <c r="N85" s="1908"/>
      <c r="O85" s="1908"/>
      <c r="P85" s="1908"/>
      <c r="Q85" s="1908"/>
      <c r="R85" s="1908"/>
      <c r="S85" s="1908"/>
      <c r="T85" s="1908"/>
      <c r="U85" s="1908"/>
      <c r="V85" s="1908"/>
      <c r="W85" s="1908"/>
    </row>
    <row r="86" spans="1:23" ht="15">
      <c r="A86" s="719"/>
      <c r="B86" s="37"/>
      <c r="C86" s="1908"/>
      <c r="D86" s="1908"/>
      <c r="E86" s="1908"/>
      <c r="F86" s="1908"/>
      <c r="G86" s="1908"/>
      <c r="H86" s="1908"/>
      <c r="I86" s="1908"/>
      <c r="J86" s="1908"/>
      <c r="K86" s="1908"/>
      <c r="L86" s="1908"/>
      <c r="M86" s="1908"/>
      <c r="N86" s="1908"/>
      <c r="O86" s="1908"/>
      <c r="P86" s="1908"/>
      <c r="Q86" s="1908"/>
      <c r="R86" s="1908"/>
      <c r="S86" s="1908"/>
      <c r="T86" s="1908"/>
      <c r="U86" s="1908"/>
      <c r="V86" s="1908"/>
      <c r="W86" s="1908"/>
    </row>
    <row r="87" spans="1:23" ht="15">
      <c r="A87" s="719"/>
      <c r="B87" s="37"/>
      <c r="C87" s="1908"/>
      <c r="D87" s="1908"/>
      <c r="E87" s="1908"/>
      <c r="F87" s="1908"/>
      <c r="G87" s="1908"/>
      <c r="H87" s="1908"/>
      <c r="I87" s="1908"/>
      <c r="J87" s="1908"/>
      <c r="K87" s="1908"/>
      <c r="L87" s="1908"/>
      <c r="M87" s="1908"/>
      <c r="N87" s="1908"/>
      <c r="O87" s="1908"/>
      <c r="P87" s="1908"/>
      <c r="Q87" s="1908"/>
      <c r="R87" s="1908"/>
      <c r="S87" s="1908"/>
      <c r="T87" s="1908"/>
      <c r="U87" s="1908"/>
      <c r="V87" s="1908"/>
      <c r="W87" s="1908"/>
    </row>
    <row r="88" spans="1:23" ht="15">
      <c r="A88" s="719"/>
      <c r="B88" s="37"/>
      <c r="C88" s="1908"/>
      <c r="D88" s="1908"/>
      <c r="E88" s="1908"/>
      <c r="F88" s="1908"/>
      <c r="G88" s="1908"/>
      <c r="H88" s="1908"/>
      <c r="I88" s="1908"/>
      <c r="J88" s="1908"/>
      <c r="K88" s="1908"/>
      <c r="L88" s="1908"/>
      <c r="M88" s="1908"/>
      <c r="N88" s="1908"/>
      <c r="O88" s="1908"/>
      <c r="P88" s="1908"/>
      <c r="Q88" s="1908"/>
      <c r="R88" s="1908"/>
      <c r="S88" s="1908"/>
      <c r="T88" s="1908"/>
      <c r="U88" s="1908"/>
      <c r="V88" s="1908"/>
      <c r="W88" s="1908"/>
    </row>
    <row r="89" spans="1:23" ht="15">
      <c r="A89" s="719"/>
      <c r="B89" s="37"/>
      <c r="C89" s="1908"/>
      <c r="D89" s="1908"/>
      <c r="E89" s="1908"/>
      <c r="F89" s="1908"/>
      <c r="G89" s="1908"/>
      <c r="H89" s="1908"/>
      <c r="I89" s="1908"/>
      <c r="J89" s="1908"/>
      <c r="K89" s="1908"/>
      <c r="L89" s="1908"/>
      <c r="M89" s="1908"/>
      <c r="N89" s="1908"/>
      <c r="O89" s="1908"/>
      <c r="P89" s="1908"/>
      <c r="Q89" s="1908"/>
      <c r="R89" s="1908"/>
      <c r="S89" s="1908"/>
      <c r="T89" s="1908"/>
      <c r="U89" s="1908"/>
      <c r="V89" s="1908"/>
      <c r="W89" s="1908"/>
    </row>
    <row r="90" spans="1:23" ht="15">
      <c r="A90" s="1912"/>
      <c r="B90" s="1908"/>
      <c r="C90" s="1908"/>
      <c r="D90" s="1908"/>
      <c r="E90" s="1908"/>
      <c r="F90" s="1908"/>
      <c r="G90" s="1908"/>
      <c r="H90" s="1908"/>
      <c r="I90" s="1908"/>
      <c r="J90" s="1908"/>
      <c r="K90" s="1908"/>
      <c r="L90" s="1908"/>
      <c r="M90" s="1908"/>
      <c r="N90" s="1908"/>
      <c r="O90" s="1908"/>
      <c r="P90" s="1908"/>
      <c r="Q90" s="1908"/>
      <c r="R90" s="1908"/>
      <c r="S90" s="1908"/>
      <c r="T90" s="1908"/>
      <c r="U90" s="1908"/>
      <c r="V90" s="1908"/>
      <c r="W90" s="1908"/>
    </row>
    <row r="91" spans="1:23" ht="15">
      <c r="A91" s="1912"/>
      <c r="B91" s="1908"/>
      <c r="C91" s="1908"/>
      <c r="D91" s="1908"/>
      <c r="E91" s="1908"/>
      <c r="F91" s="1908"/>
      <c r="G91" s="1908"/>
      <c r="H91" s="1908"/>
      <c r="I91" s="1908"/>
      <c r="J91" s="1908"/>
      <c r="K91" s="1908"/>
      <c r="L91" s="1908"/>
      <c r="M91" s="1908"/>
      <c r="N91" s="1908"/>
      <c r="O91" s="1908"/>
      <c r="P91" s="1908"/>
      <c r="Q91" s="1908"/>
      <c r="R91" s="1908"/>
      <c r="S91" s="1908"/>
      <c r="T91" s="1908"/>
      <c r="U91" s="1908"/>
      <c r="V91" s="1908"/>
      <c r="W91" s="1908"/>
    </row>
    <row r="92" spans="1:23" ht="15">
      <c r="A92" s="1912"/>
      <c r="B92" s="1908"/>
      <c r="C92" s="1908"/>
      <c r="D92" s="1908"/>
      <c r="E92" s="1908"/>
      <c r="F92" s="1908"/>
      <c r="G92" s="1908"/>
      <c r="H92" s="1908"/>
      <c r="I92" s="1908"/>
      <c r="J92" s="1908"/>
      <c r="K92" s="1908"/>
      <c r="L92" s="1908"/>
      <c r="M92" s="1908"/>
      <c r="N92" s="1908"/>
      <c r="O92" s="1908"/>
      <c r="P92" s="1908"/>
      <c r="Q92" s="1908"/>
      <c r="R92" s="1908"/>
      <c r="S92" s="1908"/>
      <c r="T92" s="1908"/>
      <c r="U92" s="1908"/>
      <c r="V92" s="1908"/>
      <c r="W92" s="1908"/>
    </row>
    <row r="93" spans="1:23" ht="15">
      <c r="A93" s="1912"/>
      <c r="B93" s="1908"/>
      <c r="C93" s="1908"/>
      <c r="D93" s="1908"/>
      <c r="E93" s="1908"/>
      <c r="F93" s="1908"/>
      <c r="G93" s="1908"/>
      <c r="H93" s="1908"/>
      <c r="I93" s="1908"/>
      <c r="J93" s="1908"/>
      <c r="K93" s="1908"/>
      <c r="L93" s="1908"/>
      <c r="M93" s="1908"/>
      <c r="N93" s="1908"/>
      <c r="O93" s="1908"/>
      <c r="P93" s="1908"/>
      <c r="Q93" s="1908"/>
      <c r="R93" s="1908"/>
      <c r="S93" s="1908"/>
      <c r="T93" s="1908"/>
      <c r="U93" s="1908"/>
      <c r="V93" s="1908"/>
      <c r="W93" s="1908"/>
    </row>
    <row r="94" spans="1:23" ht="15">
      <c r="A94" s="1912"/>
      <c r="B94" s="1908"/>
      <c r="C94" s="1908"/>
      <c r="D94" s="1908"/>
      <c r="E94" s="1908"/>
      <c r="F94" s="1908"/>
      <c r="G94" s="1908"/>
      <c r="H94" s="1908"/>
      <c r="I94" s="1908"/>
      <c r="J94" s="1908"/>
      <c r="K94" s="1908"/>
      <c r="L94" s="1908"/>
      <c r="M94" s="1908"/>
      <c r="N94" s="1908"/>
      <c r="O94" s="1908"/>
      <c r="P94" s="1908"/>
      <c r="Q94" s="1908"/>
      <c r="R94" s="1908"/>
      <c r="S94" s="1908"/>
      <c r="T94" s="1908"/>
      <c r="U94" s="1908"/>
      <c r="V94" s="1908"/>
      <c r="W94" s="1908"/>
    </row>
    <row r="95" spans="1:23" ht="15">
      <c r="A95" s="1912"/>
      <c r="B95" s="1908"/>
      <c r="C95" s="1908"/>
      <c r="D95" s="1908"/>
      <c r="E95" s="1908"/>
      <c r="F95" s="1908"/>
      <c r="G95" s="1908"/>
      <c r="H95" s="1908"/>
      <c r="I95" s="1908"/>
      <c r="J95" s="1908"/>
      <c r="K95" s="1908"/>
      <c r="L95" s="1908"/>
      <c r="M95" s="1908"/>
      <c r="N95" s="1908"/>
      <c r="O95" s="1908"/>
      <c r="P95" s="1908"/>
      <c r="Q95" s="1908"/>
      <c r="R95" s="1908"/>
      <c r="S95" s="1908"/>
      <c r="T95" s="1908"/>
      <c r="U95" s="1908"/>
      <c r="V95" s="1908"/>
      <c r="W95" s="1908"/>
    </row>
    <row r="96" spans="1:23" ht="15">
      <c r="A96" s="1912"/>
      <c r="B96" s="1908"/>
      <c r="C96" s="1908"/>
      <c r="D96" s="1908"/>
      <c r="E96" s="1908"/>
      <c r="F96" s="1908"/>
      <c r="G96" s="1908"/>
      <c r="H96" s="1908"/>
      <c r="I96" s="1908"/>
      <c r="J96" s="1908"/>
      <c r="K96" s="1908"/>
      <c r="L96" s="1908"/>
      <c r="M96" s="1908"/>
      <c r="N96" s="1908"/>
      <c r="O96" s="1908"/>
      <c r="P96" s="1908"/>
      <c r="Q96" s="1908"/>
      <c r="R96" s="1908"/>
      <c r="S96" s="1908"/>
      <c r="T96" s="1908"/>
      <c r="U96" s="1908"/>
      <c r="V96" s="1908"/>
      <c r="W96" s="1908"/>
    </row>
    <row r="97" spans="1:23" ht="15">
      <c r="A97" s="1912"/>
      <c r="B97" s="1908"/>
      <c r="C97" s="1908"/>
      <c r="D97" s="1908"/>
      <c r="E97" s="1908"/>
      <c r="F97" s="1908"/>
      <c r="G97" s="1908"/>
      <c r="H97" s="1908"/>
      <c r="I97" s="1908"/>
      <c r="J97" s="1908"/>
      <c r="K97" s="1908"/>
      <c r="L97" s="1908"/>
      <c r="M97" s="1908"/>
      <c r="N97" s="1908"/>
      <c r="O97" s="1908"/>
      <c r="P97" s="1908"/>
      <c r="Q97" s="1908"/>
      <c r="R97" s="1908"/>
      <c r="S97" s="1908"/>
      <c r="T97" s="1908"/>
      <c r="U97" s="1908"/>
      <c r="V97" s="1908"/>
      <c r="W97" s="1908"/>
    </row>
    <row r="98" spans="1:23" ht="15">
      <c r="A98" s="1912"/>
      <c r="B98" s="1908"/>
      <c r="C98" s="1908"/>
      <c r="D98" s="1908"/>
      <c r="E98" s="1908"/>
      <c r="F98" s="1908"/>
      <c r="G98" s="1908"/>
      <c r="H98" s="1908"/>
      <c r="I98" s="1908"/>
      <c r="J98" s="1908"/>
      <c r="K98" s="1908"/>
      <c r="L98" s="1908"/>
      <c r="M98" s="1908"/>
      <c r="N98" s="1908"/>
      <c r="O98" s="1908"/>
      <c r="P98" s="1908"/>
      <c r="Q98" s="1908"/>
      <c r="R98" s="1908"/>
      <c r="S98" s="1908"/>
      <c r="T98" s="1908"/>
      <c r="U98" s="1908"/>
      <c r="V98" s="1908"/>
      <c r="W98" s="1908"/>
    </row>
    <row r="99" spans="1:23" ht="15">
      <c r="A99" s="1912"/>
      <c r="B99" s="1908"/>
      <c r="C99" s="1908"/>
      <c r="D99" s="1908"/>
      <c r="E99" s="1908"/>
      <c r="F99" s="1908"/>
      <c r="G99" s="1908"/>
      <c r="H99" s="1908"/>
      <c r="I99" s="1908"/>
      <c r="J99" s="1908"/>
      <c r="K99" s="1908"/>
      <c r="L99" s="1908"/>
      <c r="M99" s="1908"/>
      <c r="N99" s="1908"/>
      <c r="O99" s="1908"/>
      <c r="P99" s="1908"/>
      <c r="Q99" s="1908"/>
      <c r="R99" s="1908"/>
      <c r="S99" s="1908"/>
      <c r="T99" s="1908"/>
      <c r="U99" s="1908"/>
      <c r="V99" s="1908"/>
      <c r="W99" s="1908"/>
    </row>
    <row r="100" spans="1:23" ht="15">
      <c r="A100" s="1912"/>
      <c r="B100" s="1908"/>
      <c r="C100" s="1908"/>
      <c r="D100" s="1908"/>
      <c r="E100" s="1908"/>
      <c r="F100" s="1908"/>
      <c r="G100" s="1908"/>
      <c r="H100" s="1908"/>
      <c r="I100" s="1908"/>
      <c r="J100" s="1908"/>
      <c r="K100" s="1908"/>
      <c r="L100" s="1908"/>
      <c r="M100" s="1908"/>
      <c r="N100" s="1908"/>
      <c r="O100" s="1908"/>
      <c r="P100" s="1908"/>
      <c r="Q100" s="1908"/>
      <c r="R100" s="1908"/>
      <c r="S100" s="1908"/>
      <c r="T100" s="1908"/>
      <c r="U100" s="1908"/>
      <c r="V100" s="1908"/>
      <c r="W100" s="1908"/>
    </row>
    <row r="101" spans="1:23" ht="15">
      <c r="A101" s="1912"/>
      <c r="B101" s="1908"/>
      <c r="C101" s="1908"/>
      <c r="D101" s="1908"/>
      <c r="E101" s="1908"/>
      <c r="F101" s="1908"/>
      <c r="G101" s="1908"/>
      <c r="H101" s="1908"/>
      <c r="I101" s="1908"/>
      <c r="J101" s="1908"/>
      <c r="K101" s="1908"/>
      <c r="L101" s="1908"/>
      <c r="M101" s="1908"/>
      <c r="N101" s="1908"/>
      <c r="O101" s="1908"/>
      <c r="P101" s="1908"/>
      <c r="Q101" s="1908"/>
      <c r="R101" s="1908"/>
      <c r="S101" s="1908"/>
      <c r="T101" s="1908"/>
      <c r="U101" s="1908"/>
      <c r="V101" s="1908"/>
      <c r="W101" s="1908"/>
    </row>
    <row r="102" spans="1:23" ht="15">
      <c r="A102" s="1912"/>
      <c r="B102" s="1908"/>
      <c r="C102" s="1908"/>
      <c r="D102" s="1908"/>
      <c r="E102" s="1908"/>
      <c r="F102" s="1908"/>
      <c r="G102" s="1908"/>
      <c r="H102" s="1908"/>
      <c r="I102" s="1908"/>
      <c r="J102" s="1908"/>
      <c r="K102" s="1908"/>
      <c r="L102" s="1908"/>
      <c r="M102" s="1908"/>
      <c r="N102" s="1908"/>
      <c r="O102" s="1908"/>
      <c r="P102" s="1908"/>
      <c r="Q102" s="1908"/>
      <c r="R102" s="1908"/>
      <c r="S102" s="1908"/>
      <c r="T102" s="1908"/>
      <c r="U102" s="1908"/>
      <c r="V102" s="1908"/>
      <c r="W102" s="1908"/>
    </row>
    <row r="103" spans="1:23" ht="15">
      <c r="A103" s="1912"/>
      <c r="B103" s="1908"/>
      <c r="C103" s="1908"/>
      <c r="D103" s="1908"/>
      <c r="E103" s="1908"/>
      <c r="F103" s="1908"/>
      <c r="G103" s="1908"/>
      <c r="H103" s="1908"/>
      <c r="I103" s="1908"/>
      <c r="J103" s="1908"/>
      <c r="K103" s="1908"/>
      <c r="L103" s="1908"/>
      <c r="M103" s="1908"/>
      <c r="N103" s="1908"/>
      <c r="O103" s="1908"/>
      <c r="P103" s="1908"/>
      <c r="Q103" s="1908"/>
      <c r="R103" s="1908"/>
      <c r="S103" s="1908"/>
      <c r="T103" s="1908"/>
      <c r="U103" s="1908"/>
      <c r="V103" s="1908"/>
      <c r="W103" s="1908"/>
    </row>
    <row r="104" spans="1:23" ht="15">
      <c r="A104" s="1912"/>
      <c r="B104" s="1908"/>
      <c r="C104" s="1908"/>
      <c r="D104" s="1908"/>
      <c r="E104" s="1908"/>
      <c r="F104" s="1908"/>
      <c r="G104" s="1908"/>
      <c r="H104" s="1908"/>
      <c r="I104" s="1908"/>
      <c r="J104" s="1908"/>
      <c r="K104" s="1908"/>
      <c r="L104" s="1908"/>
      <c r="M104" s="1908"/>
      <c r="N104" s="1908"/>
      <c r="O104" s="1908"/>
      <c r="P104" s="1908"/>
      <c r="Q104" s="1908"/>
      <c r="R104" s="1908"/>
      <c r="S104" s="1908"/>
      <c r="T104" s="1908"/>
      <c r="U104" s="1908"/>
      <c r="V104" s="1908"/>
      <c r="W104" s="1908"/>
    </row>
    <row r="105" spans="1:23" ht="15">
      <c r="A105" s="1912"/>
      <c r="B105" s="1908"/>
      <c r="C105" s="1908"/>
      <c r="D105" s="1908"/>
      <c r="E105" s="1908"/>
      <c r="F105" s="1908"/>
      <c r="G105" s="1908"/>
      <c r="H105" s="1908"/>
      <c r="I105" s="1908"/>
      <c r="J105" s="1908"/>
      <c r="K105" s="1908"/>
      <c r="L105" s="1908"/>
      <c r="M105" s="1908"/>
      <c r="N105" s="1908"/>
      <c r="O105" s="1908"/>
      <c r="P105" s="1908"/>
      <c r="Q105" s="1908"/>
      <c r="R105" s="1908"/>
      <c r="S105" s="1908"/>
      <c r="T105" s="1908"/>
      <c r="U105" s="1908"/>
      <c r="V105" s="1908"/>
      <c r="W105" s="1908"/>
    </row>
    <row r="106" spans="1:23" ht="15">
      <c r="A106" s="1912"/>
      <c r="B106" s="1908"/>
      <c r="C106" s="1908"/>
      <c r="D106" s="1908"/>
      <c r="E106" s="1908"/>
      <c r="F106" s="1908"/>
      <c r="G106" s="1908"/>
      <c r="H106" s="1908"/>
      <c r="I106" s="1908"/>
      <c r="J106" s="1908"/>
      <c r="K106" s="1908"/>
      <c r="L106" s="1908"/>
      <c r="M106" s="1908"/>
      <c r="N106" s="1908"/>
      <c r="O106" s="1908"/>
      <c r="P106" s="1908"/>
      <c r="Q106" s="1908"/>
      <c r="R106" s="1908"/>
      <c r="S106" s="1908"/>
      <c r="T106" s="1908"/>
      <c r="U106" s="1908"/>
      <c r="V106" s="1908"/>
      <c r="W106" s="1908"/>
    </row>
    <row r="107" spans="1:23" ht="15">
      <c r="A107" s="1912"/>
      <c r="B107" s="1908"/>
      <c r="C107" s="1908"/>
      <c r="D107" s="1908"/>
      <c r="E107" s="1908"/>
      <c r="F107" s="1908"/>
      <c r="G107" s="1908"/>
      <c r="H107" s="1908"/>
      <c r="I107" s="1908"/>
      <c r="J107" s="1908"/>
      <c r="K107" s="1908"/>
      <c r="L107" s="1908"/>
      <c r="M107" s="1908"/>
      <c r="N107" s="1908"/>
      <c r="O107" s="1908"/>
      <c r="P107" s="1908"/>
      <c r="Q107" s="1908"/>
      <c r="R107" s="1908"/>
      <c r="S107" s="1908"/>
      <c r="T107" s="1908"/>
      <c r="U107" s="1908"/>
      <c r="V107" s="1908"/>
      <c r="W107" s="1908"/>
    </row>
    <row r="108" spans="1:23" ht="15">
      <c r="A108" s="1912"/>
      <c r="B108" s="1908"/>
      <c r="C108" s="1908"/>
      <c r="D108" s="1908"/>
      <c r="E108" s="1908"/>
      <c r="F108" s="1908"/>
      <c r="G108" s="1908"/>
      <c r="H108" s="1908"/>
      <c r="I108" s="1908"/>
      <c r="J108" s="1908"/>
      <c r="K108" s="1908"/>
      <c r="L108" s="1908"/>
      <c r="M108" s="1908"/>
      <c r="N108" s="1908"/>
      <c r="O108" s="1908"/>
      <c r="P108" s="1908"/>
      <c r="Q108" s="1908"/>
      <c r="R108" s="1908"/>
      <c r="S108" s="1908"/>
      <c r="T108" s="1908"/>
      <c r="U108" s="1908"/>
      <c r="V108" s="1908"/>
      <c r="W108" s="1908"/>
    </row>
    <row r="109" spans="1:23" ht="15">
      <c r="A109" s="1912"/>
      <c r="B109" s="1908"/>
      <c r="C109" s="1908"/>
      <c r="D109" s="1908"/>
      <c r="E109" s="1908"/>
      <c r="F109" s="1908"/>
      <c r="G109" s="1908"/>
      <c r="H109" s="1908"/>
      <c r="I109" s="1908"/>
      <c r="J109" s="1908"/>
      <c r="K109" s="1908"/>
      <c r="L109" s="1908"/>
      <c r="M109" s="1908"/>
      <c r="N109" s="1908"/>
      <c r="O109" s="1908"/>
      <c r="P109" s="1908"/>
      <c r="Q109" s="1908"/>
      <c r="R109" s="1908"/>
      <c r="S109" s="1908"/>
      <c r="T109" s="1908"/>
      <c r="U109" s="1908"/>
      <c r="V109" s="1908"/>
      <c r="W109" s="1908"/>
    </row>
    <row r="110" spans="1:23" ht="15">
      <c r="A110" s="1912"/>
      <c r="B110" s="1908"/>
      <c r="C110" s="1908"/>
      <c r="D110" s="1908"/>
      <c r="E110" s="1908"/>
      <c r="F110" s="1908"/>
      <c r="G110" s="1908"/>
      <c r="H110" s="1908"/>
      <c r="I110" s="1908"/>
      <c r="J110" s="1908"/>
      <c r="K110" s="1908"/>
      <c r="L110" s="1908"/>
      <c r="M110" s="1908"/>
      <c r="N110" s="1908"/>
      <c r="O110" s="1908"/>
      <c r="P110" s="1908"/>
      <c r="Q110" s="1908"/>
      <c r="R110" s="1908"/>
      <c r="S110" s="1908"/>
      <c r="T110" s="1908"/>
      <c r="U110" s="1908"/>
      <c r="V110" s="1908"/>
      <c r="W110" s="1908"/>
    </row>
    <row r="111" spans="1:23" ht="15">
      <c r="A111" s="1912"/>
      <c r="B111" s="1908"/>
      <c r="C111" s="1908"/>
      <c r="D111" s="1908"/>
      <c r="E111" s="1908"/>
      <c r="F111" s="1908"/>
      <c r="G111" s="1908"/>
      <c r="H111" s="1908"/>
      <c r="I111" s="1908"/>
      <c r="J111" s="1908"/>
      <c r="K111" s="1908"/>
      <c r="L111" s="1908"/>
      <c r="M111" s="1908"/>
      <c r="N111" s="1908"/>
      <c r="O111" s="1908"/>
      <c r="P111" s="1908"/>
      <c r="Q111" s="1908"/>
      <c r="R111" s="1908"/>
      <c r="S111" s="1908"/>
      <c r="T111" s="1908"/>
      <c r="U111" s="1908"/>
      <c r="V111" s="1908"/>
      <c r="W111" s="1908"/>
    </row>
    <row r="112" spans="1:23" ht="15">
      <c r="A112" s="1912"/>
      <c r="B112" s="1908"/>
      <c r="C112" s="1908"/>
      <c r="D112" s="1908"/>
      <c r="E112" s="1908"/>
      <c r="F112" s="1908"/>
      <c r="G112" s="1908"/>
      <c r="H112" s="1908"/>
      <c r="I112" s="1908"/>
      <c r="J112" s="1908"/>
      <c r="K112" s="1908"/>
      <c r="L112" s="1908"/>
      <c r="M112" s="1908"/>
      <c r="N112" s="1908"/>
      <c r="O112" s="1908"/>
      <c r="P112" s="1908"/>
      <c r="Q112" s="1908"/>
      <c r="R112" s="1908"/>
      <c r="S112" s="1908"/>
      <c r="T112" s="1908"/>
      <c r="U112" s="1908"/>
      <c r="V112" s="1908"/>
      <c r="W112" s="1908"/>
    </row>
    <row r="113" spans="1:23" ht="15">
      <c r="A113" s="1912"/>
      <c r="B113" s="1908"/>
      <c r="C113" s="1908"/>
      <c r="D113" s="1908"/>
      <c r="E113" s="1908"/>
      <c r="F113" s="1908"/>
      <c r="G113" s="1908"/>
      <c r="H113" s="1908"/>
      <c r="I113" s="1908"/>
      <c r="J113" s="1908"/>
      <c r="K113" s="1908"/>
      <c r="L113" s="1908"/>
      <c r="M113" s="1908"/>
      <c r="N113" s="1908"/>
      <c r="O113" s="1908"/>
      <c r="P113" s="1908"/>
      <c r="Q113" s="1908"/>
      <c r="R113" s="1908"/>
      <c r="S113" s="1908"/>
      <c r="T113" s="1908"/>
      <c r="U113" s="1908"/>
      <c r="V113" s="1908"/>
      <c r="W113" s="1908"/>
    </row>
    <row r="114" spans="1:23" ht="15">
      <c r="A114" s="1912"/>
      <c r="B114" s="1908"/>
      <c r="C114" s="1908"/>
      <c r="D114" s="1908"/>
      <c r="E114" s="1908"/>
      <c r="F114" s="1908"/>
      <c r="G114" s="1908"/>
      <c r="H114" s="1908"/>
      <c r="I114" s="1908"/>
      <c r="J114" s="1908"/>
      <c r="K114" s="1908"/>
      <c r="L114" s="1908"/>
      <c r="M114" s="1908"/>
      <c r="N114" s="1908"/>
      <c r="O114" s="1908"/>
      <c r="P114" s="1908"/>
      <c r="Q114" s="1908"/>
      <c r="R114" s="1908"/>
      <c r="S114" s="1908"/>
      <c r="T114" s="1908"/>
      <c r="U114" s="1908"/>
      <c r="V114" s="1908"/>
      <c r="W114" s="1908"/>
    </row>
    <row r="115" spans="1:23" ht="15">
      <c r="A115" s="1912"/>
      <c r="B115" s="1908"/>
      <c r="C115" s="1908"/>
      <c r="D115" s="1908"/>
      <c r="E115" s="1908"/>
      <c r="F115" s="1908"/>
      <c r="G115" s="1908"/>
      <c r="H115" s="1908"/>
      <c r="I115" s="1908"/>
      <c r="J115" s="1908"/>
      <c r="K115" s="1908"/>
      <c r="L115" s="1908"/>
      <c r="M115" s="1908"/>
      <c r="N115" s="1908"/>
      <c r="O115" s="1908"/>
      <c r="P115" s="1908"/>
      <c r="Q115" s="1908"/>
      <c r="R115" s="1908"/>
      <c r="S115" s="1908"/>
      <c r="T115" s="1908"/>
      <c r="U115" s="1908"/>
      <c r="V115" s="1908"/>
      <c r="W115" s="1908"/>
    </row>
    <row r="116" spans="1:23" ht="15">
      <c r="A116" s="1912"/>
      <c r="B116" s="1908"/>
      <c r="C116" s="1908"/>
      <c r="D116" s="1908"/>
      <c r="E116" s="1908"/>
      <c r="F116" s="1908"/>
      <c r="G116" s="1908"/>
      <c r="H116" s="1908"/>
      <c r="I116" s="1908"/>
      <c r="J116" s="1908"/>
      <c r="K116" s="1908"/>
      <c r="L116" s="1908"/>
      <c r="M116" s="1908"/>
      <c r="N116" s="1908"/>
      <c r="O116" s="1908"/>
      <c r="P116" s="1908"/>
      <c r="Q116" s="1908"/>
      <c r="R116" s="1908"/>
      <c r="S116" s="1908"/>
      <c r="T116" s="1908"/>
      <c r="U116" s="1908"/>
      <c r="V116" s="1908"/>
      <c r="W116" s="1908"/>
    </row>
    <row r="117" spans="1:23" ht="14.25">
      <c r="A117" s="1908"/>
      <c r="B117" s="1908"/>
      <c r="C117" s="1908"/>
      <c r="D117" s="1908"/>
      <c r="E117" s="1908"/>
      <c r="F117" s="1908"/>
      <c r="G117" s="1908"/>
      <c r="H117" s="1908"/>
      <c r="I117" s="1908"/>
      <c r="J117" s="1908"/>
      <c r="K117" s="1908"/>
      <c r="L117" s="1908"/>
      <c r="M117" s="1908"/>
      <c r="N117" s="1908"/>
      <c r="O117" s="1908"/>
      <c r="P117" s="1908"/>
      <c r="Q117" s="1908"/>
      <c r="R117" s="1908"/>
      <c r="S117" s="1908"/>
      <c r="T117" s="1908"/>
      <c r="U117" s="1908"/>
      <c r="V117" s="1908"/>
      <c r="W117" s="1908"/>
    </row>
    <row r="118" spans="1:23" ht="14.25">
      <c r="A118" s="1909"/>
      <c r="B118" s="1909"/>
      <c r="C118" s="1909"/>
      <c r="D118" s="1909"/>
      <c r="E118" s="1909"/>
      <c r="F118" s="1909"/>
      <c r="G118" s="1909"/>
      <c r="H118" s="1909"/>
      <c r="I118" s="1909"/>
      <c r="J118" s="1909"/>
      <c r="K118" s="1909"/>
      <c r="L118" s="1908"/>
      <c r="M118" s="1908"/>
      <c r="N118" s="1908"/>
      <c r="O118" s="1908"/>
      <c r="P118" s="1908"/>
      <c r="Q118" s="1908"/>
      <c r="R118" s="1908"/>
      <c r="S118" s="1908"/>
      <c r="T118" s="1908"/>
      <c r="U118" s="1908"/>
      <c r="V118" s="1908"/>
      <c r="W118" s="1908"/>
    </row>
    <row r="119" spans="1:23" ht="14.25">
      <c r="A119" s="1909"/>
      <c r="B119" s="1909"/>
      <c r="C119" s="1909"/>
      <c r="D119" s="1909"/>
      <c r="E119" s="1909"/>
      <c r="F119" s="1909"/>
      <c r="G119" s="1909"/>
      <c r="H119" s="1909"/>
      <c r="I119" s="1909"/>
      <c r="J119" s="1909"/>
      <c r="K119" s="1909"/>
      <c r="L119" s="1908"/>
      <c r="M119" s="1908"/>
      <c r="N119" s="1908"/>
      <c r="O119" s="1908"/>
      <c r="P119" s="1908"/>
      <c r="Q119" s="1908"/>
      <c r="R119" s="1908"/>
      <c r="S119" s="1908"/>
      <c r="T119" s="1908"/>
      <c r="U119" s="1908"/>
      <c r="V119" s="1908"/>
      <c r="W119" s="1908"/>
    </row>
    <row r="120" spans="1:23" ht="14.25">
      <c r="A120" s="1909"/>
      <c r="B120" s="1909"/>
      <c r="C120" s="1909"/>
      <c r="D120" s="1909"/>
      <c r="E120" s="1909"/>
      <c r="F120" s="1909"/>
      <c r="G120" s="1909"/>
      <c r="H120" s="1909"/>
      <c r="I120" s="1909"/>
      <c r="J120" s="1909"/>
      <c r="K120" s="1909"/>
      <c r="L120" s="1908"/>
      <c r="M120" s="1908"/>
      <c r="N120" s="1908"/>
      <c r="O120" s="1908"/>
      <c r="P120" s="1908"/>
      <c r="Q120" s="1908"/>
      <c r="R120" s="1908"/>
      <c r="S120" s="1908"/>
      <c r="T120" s="1908"/>
      <c r="U120" s="1908"/>
      <c r="V120" s="1908"/>
      <c r="W120" s="1908"/>
    </row>
    <row r="121" spans="1:23" ht="14.25">
      <c r="A121" s="1909"/>
      <c r="B121" s="1909"/>
      <c r="C121" s="1909"/>
      <c r="D121" s="1909"/>
      <c r="E121" s="1909"/>
      <c r="F121" s="1909"/>
      <c r="G121" s="1909"/>
      <c r="H121" s="1909"/>
      <c r="I121" s="1909"/>
      <c r="J121" s="1909"/>
      <c r="K121" s="1909"/>
      <c r="L121" s="1908"/>
      <c r="M121" s="1908"/>
      <c r="N121" s="1908"/>
      <c r="O121" s="1908"/>
      <c r="P121" s="1908"/>
      <c r="Q121" s="1908"/>
      <c r="R121" s="1908"/>
      <c r="S121" s="1908"/>
      <c r="T121" s="1908"/>
      <c r="U121" s="1908"/>
      <c r="V121" s="1908"/>
      <c r="W121" s="1908"/>
    </row>
    <row r="122" spans="1:23" ht="14.25">
      <c r="A122" s="1909"/>
      <c r="B122" s="1909"/>
      <c r="C122" s="1909"/>
      <c r="D122" s="1909"/>
      <c r="E122" s="1909"/>
      <c r="F122" s="1909"/>
      <c r="G122" s="1909"/>
      <c r="H122" s="1909"/>
      <c r="I122" s="1909"/>
      <c r="J122" s="1909"/>
      <c r="K122" s="1909"/>
      <c r="M122" s="1909"/>
      <c r="N122" s="1909"/>
      <c r="O122" s="1909"/>
      <c r="P122" s="1909"/>
      <c r="Q122" s="1909"/>
      <c r="R122" s="1909"/>
      <c r="S122" s="1909"/>
      <c r="T122" s="1909"/>
      <c r="U122" s="1911"/>
      <c r="V122" s="1911"/>
      <c r="W122" s="1911"/>
    </row>
    <row r="123" spans="1:23" ht="14.25">
      <c r="A123" s="1909"/>
      <c r="B123" s="1909"/>
      <c r="C123" s="1909"/>
      <c r="D123" s="1909"/>
      <c r="E123" s="1909"/>
      <c r="F123" s="1909"/>
      <c r="G123" s="1909"/>
      <c r="H123" s="1909"/>
      <c r="I123" s="1909"/>
      <c r="J123" s="1909"/>
      <c r="K123" s="1909"/>
      <c r="M123" s="1909"/>
      <c r="N123" s="1909"/>
      <c r="O123" s="1909"/>
      <c r="P123" s="1909"/>
      <c r="Q123" s="1909"/>
      <c r="R123" s="1909"/>
      <c r="S123" s="1909"/>
      <c r="T123" s="1909"/>
      <c r="U123" s="1911"/>
      <c r="V123" s="1911"/>
      <c r="W123" s="1911"/>
    </row>
    <row r="124" spans="1:23" ht="14.25">
      <c r="A124" s="1909"/>
      <c r="B124" s="1909"/>
      <c r="C124" s="1909"/>
      <c r="D124" s="1909"/>
      <c r="E124" s="1909"/>
      <c r="F124" s="1909"/>
      <c r="G124" s="1909"/>
      <c r="H124" s="1909"/>
      <c r="I124" s="1909"/>
      <c r="J124" s="1909"/>
      <c r="K124" s="1909"/>
      <c r="M124" s="1909"/>
      <c r="N124" s="1909"/>
      <c r="O124" s="1909"/>
      <c r="P124" s="1909"/>
      <c r="Q124" s="1909"/>
      <c r="R124" s="1909"/>
      <c r="S124" s="1909"/>
      <c r="T124" s="1909"/>
      <c r="U124" s="1911"/>
      <c r="V124" s="1911"/>
      <c r="W124" s="1911"/>
    </row>
    <row r="125" spans="1:23" ht="14.25">
      <c r="A125" s="1909"/>
      <c r="B125" s="1909"/>
      <c r="C125" s="1909"/>
      <c r="D125" s="1909"/>
      <c r="E125" s="1909"/>
      <c r="F125" s="1909"/>
      <c r="G125" s="1909"/>
      <c r="H125" s="1909"/>
      <c r="I125" s="1909"/>
      <c r="J125" s="1909"/>
      <c r="K125" s="1909"/>
      <c r="M125" s="1909"/>
      <c r="N125" s="1909"/>
      <c r="O125" s="1909"/>
      <c r="P125" s="1909"/>
      <c r="Q125" s="1909"/>
      <c r="R125" s="1909"/>
      <c r="S125" s="1909"/>
      <c r="T125" s="1909"/>
      <c r="U125" s="1911"/>
      <c r="V125" s="1911"/>
      <c r="W125" s="1911"/>
    </row>
    <row r="126" spans="1:23" ht="14.25">
      <c r="A126" s="1909"/>
      <c r="B126" s="1909"/>
      <c r="C126" s="1909"/>
      <c r="D126" s="1909"/>
      <c r="E126" s="1909"/>
      <c r="F126" s="1909"/>
      <c r="G126" s="1909"/>
      <c r="H126" s="1909"/>
      <c r="I126" s="1909"/>
      <c r="J126" s="1909"/>
      <c r="K126" s="1909"/>
      <c r="M126" s="1909"/>
      <c r="N126" s="1909"/>
      <c r="O126" s="1909"/>
      <c r="P126" s="1909"/>
      <c r="Q126" s="1909"/>
      <c r="R126" s="1909"/>
      <c r="S126" s="1909"/>
      <c r="T126" s="1909"/>
      <c r="U126" s="1911"/>
      <c r="V126" s="1911"/>
      <c r="W126" s="1911"/>
    </row>
    <row r="127" spans="1:23" ht="14.25">
      <c r="A127" s="1909"/>
      <c r="B127" s="1909"/>
      <c r="C127" s="1909"/>
      <c r="D127" s="1909"/>
      <c r="E127" s="1909"/>
      <c r="F127" s="1909"/>
      <c r="G127" s="1909"/>
      <c r="H127" s="1909"/>
      <c r="I127" s="1909"/>
      <c r="J127" s="1909"/>
      <c r="K127" s="1909"/>
    </row>
    <row r="128" spans="1:23" ht="14.25">
      <c r="A128" s="1909"/>
      <c r="B128" s="1909"/>
      <c r="C128" s="1909"/>
      <c r="D128" s="1909"/>
      <c r="E128" s="1909"/>
      <c r="F128" s="1909"/>
      <c r="G128" s="1909"/>
      <c r="H128" s="1909"/>
      <c r="I128" s="1909"/>
      <c r="J128" s="1909"/>
      <c r="K128" s="1909"/>
    </row>
    <row r="129" spans="1:11" ht="14.25">
      <c r="A129" s="1909"/>
      <c r="B129" s="1909"/>
      <c r="C129" s="1909"/>
      <c r="D129" s="1909"/>
      <c r="E129" s="1909"/>
      <c r="F129" s="1909"/>
      <c r="G129" s="1909"/>
      <c r="H129" s="1909"/>
      <c r="I129" s="1909"/>
      <c r="J129" s="1909"/>
      <c r="K129" s="1909"/>
    </row>
    <row r="130" spans="1:11" ht="14.25">
      <c r="A130" s="1909"/>
      <c r="B130" s="1909"/>
      <c r="C130" s="1909"/>
      <c r="D130" s="1909"/>
      <c r="E130" s="1909"/>
      <c r="F130" s="1909"/>
      <c r="G130" s="1909"/>
      <c r="H130" s="1909"/>
      <c r="I130" s="1909"/>
      <c r="J130" s="1909"/>
      <c r="K130" s="1909"/>
    </row>
  </sheetData>
  <pageMargins left="0.31496062992125984" right="0.11811023622047245" top="0.59055118110236227" bottom="0.35433070866141736" header="0.31496062992125984" footer="0.11811023622047245"/>
  <pageSetup paperSize="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ther" ma:contentTypeID="0x0101001B29A5457858BB40B9775B98A0F7A8170008568BB86168FA459DE97FE121B2551D" ma:contentTypeVersion="22" ma:contentTypeDescription="Any item containing internal Ofgem or external information" ma:contentTypeScope="" ma:versionID="9c046e71aba5f806693b1e1083a30b14">
  <xsd:schema xmlns:xsd="http://www.w3.org/2001/XMLSchema" xmlns:p="http://schemas.microsoft.com/office/2006/metadata/properties" xmlns:ns2="2cd398cc-5242-4f22-a36e-b22b9499e21b" targetNamespace="http://schemas.microsoft.com/office/2006/metadata/properties" ma:root="true" ma:fieldsID="98c1c71aa7fc4ace8668b4d901cd150e"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Closing_x0020_Date" minOccurs="0"/>
                <xsd:element ref="ns2:Overview" minOccurs="0"/>
                <xsd:element ref="ns2:Keywords-" minOccurs="0"/>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Closing_x0020_Date" ma:index="6" nillable="true" ma:displayName="Closing Date" ma:default="" ma:format="DateOnly" ma:internalName="Closing_x0020_Date">
      <xsd:simpleType>
        <xsd:restriction base="dms:DateTime"/>
      </xsd:simpleType>
    </xsd:element>
    <xsd:element name="Overview" ma:index="7" nillable="true" ma:displayName="Overview" ma:default="" ma:description="This is a short overview of the document or item" ma:internalName="Overview" ma:readOnly="false">
      <xsd:simpleType>
        <xsd:restriction base="dms:Note"/>
      </xsd:simpleType>
    </xsd:element>
    <xsd:element name="Keywords-" ma:index="15" nillable="true" ma:displayName="Keywords-" ma:default="" ma:internalName="Keywords_x002d_">
      <xsd:simpleType>
        <xsd:restriction base="dms:Note"/>
      </xsd:simpleType>
    </xsd:element>
    <xsd:element name="Ref_x0020_No_x0020_New" ma:index="16" nillable="true" ma:displayName="Ref No" ma:description="This Reference number is allocated by Communications for significant Ofgem publications" ma:internalName="Ref_x0020_No_x0020_New" ma:readOnly="false">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axOccurs="1" ma:index="2" ma:displayName="Title"/>
        <xsd:element ref="dc:subject" minOccurs="0" maxOccurs="1"/>
        <xsd:element ref="dc:description" minOccurs="0" maxOccurs="1"/>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Work_x0020_Area xmlns="2cd398cc-5242-4f22-a36e-b22b9499e21b">Electricity Distribution</Work_x0020_Area>
    <_x003a__x003a_ xmlns="2cd398cc-5242-4f22-a36e-b22b9499e21b">- Subsidiary Document</_x003a__x003a_>
    <Ref_x0020_No_x0020_New xmlns="2cd398cc-5242-4f22-a36e-b22b9499e21b" xsi:nil="true"/>
    <Closing_x0020_Date xmlns="2cd398cc-5242-4f22-a36e-b22b9499e21b">1999-11-30T00:00:00+00:00</Closing_x0020_Date>
    <Publication_x0020_Date_x003a_ xmlns="2cd398cc-5242-4f22-a36e-b22b9499e21b">2012-04-25T00:00:00+00:00</Publication_x0020_Date_x003a_>
    <_x003a_ xmlns="2cd398cc-5242-4f22-a36e-b22b9499e21b">2012/04/27 - RIGs</_x003a_>
    <Keywords- xmlns="2cd398cc-5242-4f22-a36e-b22b9499e21b" xsi:nil="true"/>
    <Overview xmlns="2cd398cc-5242-4f22-a36e-b22b9499e21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647C1072-AB70-42B3-8C45-199DF1EDFDD1}"/>
</file>

<file path=customXml/itemProps2.xml><?xml version="1.0" encoding="utf-8"?>
<ds:datastoreItem xmlns:ds="http://schemas.openxmlformats.org/officeDocument/2006/customXml" ds:itemID="{92FA96E8-DC76-4CD4-91FA-FC1602EE90F5}"/>
</file>

<file path=customXml/itemProps3.xml><?xml version="1.0" encoding="utf-8"?>
<ds:datastoreItem xmlns:ds="http://schemas.openxmlformats.org/officeDocument/2006/customXml" ds:itemID="{6BBF0A5F-587B-44AE-A975-4F9FB62EBA38}"/>
</file>

<file path=customXml/itemProps4.xml><?xml version="1.0" encoding="utf-8"?>
<ds:datastoreItem xmlns:ds="http://schemas.openxmlformats.org/officeDocument/2006/customXml" ds:itemID="{6BBF0A5F-587B-44AE-A975-4F9FB62EBA38}"/>
</file>

<file path=customXml/itemProps5.xml><?xml version="1.0" encoding="utf-8"?>
<ds:datastoreItem xmlns:ds="http://schemas.openxmlformats.org/officeDocument/2006/customXml" ds:itemID="{781C40BC-B33D-4695-A734-F5853A38C8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50</vt:i4>
      </vt:variant>
    </vt:vector>
  </HeadingPairs>
  <TitlesOfParts>
    <vt:vector size="141" baseType="lpstr">
      <vt:lpstr>Cover</vt:lpstr>
      <vt:lpstr>Navigation</vt:lpstr>
      <vt:lpstr>Costs Matrix 2010</vt:lpstr>
      <vt:lpstr>C1 - Costs Matrix 2011</vt:lpstr>
      <vt:lpstr>C1 - Costs Matrix 2012</vt:lpstr>
      <vt:lpstr>C1 - Costs Matrix 2013</vt:lpstr>
      <vt:lpstr>C1 - Costs Matrix 2014</vt:lpstr>
      <vt:lpstr>C1 - Costs Matrix 2015</vt:lpstr>
      <vt:lpstr>C2 - Check Sheet</vt:lpstr>
      <vt:lpstr>C3 - Yr on yr Comp 2011</vt:lpstr>
      <vt:lpstr>C3 - Yr on yr Comp 2012</vt:lpstr>
      <vt:lpstr>C3 - Yr on yr Comp 2013</vt:lpstr>
      <vt:lpstr>C3 - Yr on yr Comp 2014</vt:lpstr>
      <vt:lpstr>C3 - Yr on yr Comp 2015</vt:lpstr>
      <vt:lpstr>C4 - RAV </vt:lpstr>
      <vt:lpstr>C5 - Summary - Tax Pool &amp; Se</vt:lpstr>
      <vt:lpstr>C6 - Contractor Adj Memo</vt:lpstr>
      <vt:lpstr>C7 - Related Party Analysis</vt:lpstr>
      <vt:lpstr>C8 - Related Party Cross Sub</vt:lpstr>
      <vt:lpstr>C9 - Related Party dis Marg</vt:lpstr>
      <vt:lpstr>C10 - NI</vt:lpstr>
      <vt:lpstr>C11 - Core (CT)</vt:lpstr>
      <vt:lpstr>C12 - Reinforcements &amp; DSM</vt:lpstr>
      <vt:lpstr>C13 - Asset Rep, Refurb, Civil</vt:lpstr>
      <vt:lpstr>C14 - Operational IT &amp; Telecoms</vt:lpstr>
      <vt:lpstr>C15 - QoS &amp; WSC</vt:lpstr>
      <vt:lpstr>C16 - Summary-Non-Core Ex Ante</vt:lpstr>
      <vt:lpstr>C17 - Summary - Non-Core Reopen</vt:lpstr>
      <vt:lpstr>C18 - HILP </vt:lpstr>
      <vt:lpstr>C19 - CNI</vt:lpstr>
      <vt:lpstr>C20 - Summary - SAF not RAV(CT)</vt:lpstr>
      <vt:lpstr>C21 - IFI</vt:lpstr>
      <vt:lpstr>C22 - LCN Fund First Tier</vt:lpstr>
      <vt:lpstr>C23 - LCN Fund Second Tier</vt:lpstr>
      <vt:lpstr>C24 - Summary - NOC (CT)</vt:lpstr>
      <vt:lpstr>C25-Atypicals-Sev Weath 1-in-20</vt:lpstr>
      <vt:lpstr>C26 - NOCs Other</vt:lpstr>
      <vt:lpstr>C27 - Summary-Non Price Control</vt:lpstr>
      <vt:lpstr>C28 - Ex Services (exc conns)</vt:lpstr>
      <vt:lpstr>C29 - Legacy Metering</vt:lpstr>
      <vt:lpstr>C30 - Out Of Area Networks</vt:lpstr>
      <vt:lpstr>C31 - de minimis</vt:lpstr>
      <vt:lpstr>C32 - Other (cons) activities</vt:lpstr>
      <vt:lpstr>C33 - Atypicals 2010</vt:lpstr>
      <vt:lpstr>C33 - Atypicals 2011</vt:lpstr>
      <vt:lpstr>C33 - Atypicals 2012</vt:lpstr>
      <vt:lpstr>C33 - Atypicals 2013</vt:lpstr>
      <vt:lpstr>C33 - Atypicals 2014</vt:lpstr>
      <vt:lpstr>C33 - Atypicals 2015</vt:lpstr>
      <vt:lpstr>C34 - Non Activity Based Costs</vt:lpstr>
      <vt:lpstr>C35 - Non-Op Capex</vt:lpstr>
      <vt:lpstr>C36 - Indirects total</vt:lpstr>
      <vt:lpstr>C37 - Finance and Reg</vt:lpstr>
      <vt:lpstr>CV1 - Diversions</vt:lpstr>
      <vt:lpstr>CV2 - ESQCR</vt:lpstr>
      <vt:lpstr>CV3 - Asset Replacement</vt:lpstr>
      <vt:lpstr>CV4 - Asset_Repl_(Memo)</vt:lpstr>
      <vt:lpstr>CV5 - Refurbishment</vt:lpstr>
      <vt:lpstr>CV6 - Civil Works</vt:lpstr>
      <vt:lpstr>CV7 - Undergrounding Des Areas</vt:lpstr>
      <vt:lpstr>CV8 - Legal &amp; Safety</vt:lpstr>
      <vt:lpstr>CV9 - High Value Proj (Scheme)</vt:lpstr>
      <vt:lpstr>CV10 - BT21CN</vt:lpstr>
      <vt:lpstr>CV11 - Flood mitigation</vt:lpstr>
      <vt:lpstr>CV12 - Environmental Reporting</vt:lpstr>
      <vt:lpstr>CV13 - I&amp;M</vt:lpstr>
      <vt:lpstr>CV14 - Tree_Cutting</vt:lpstr>
      <vt:lpstr>CV15 - MTP all incidents</vt:lpstr>
      <vt:lpstr>CV 16 - WSC Schemes</vt:lpstr>
      <vt:lpstr>CV17 - Connections Summary</vt:lpstr>
      <vt:lpstr>CV18 - Black Start</vt:lpstr>
      <vt:lpstr>NADPR Navigation</vt:lpstr>
      <vt:lpstr>V1 - Total Asset Movement</vt:lpstr>
      <vt:lpstr>V2 - AR - Connection projects</vt:lpstr>
      <vt:lpstr>V3 - AR - Gen Reinforcement</vt:lpstr>
      <vt:lpstr>V4 - AR - Other Movements</vt:lpstr>
      <vt:lpstr>V5 - AR - Age profile</vt:lpstr>
      <vt:lpstr>V6 - Fault Levels</vt:lpstr>
      <vt:lpstr>V7 - Flood mitigation (site)</vt:lpstr>
      <vt:lpstr>V8 - Streetworks</vt:lpstr>
      <vt:lpstr>V9 - MTP one-off EEs only</vt:lpstr>
      <vt:lpstr>V10-MTP sev weather EEs only</vt:lpstr>
      <vt:lpstr>V10a-MTP sev weather 1-in-20</vt:lpstr>
      <vt:lpstr>V11 - MTP excluding all EEs</vt:lpstr>
      <vt:lpstr>V12 - BCF</vt:lpstr>
      <vt:lpstr>V13 - TCP</vt:lpstr>
      <vt:lpstr>V14 - RPZ</vt:lpstr>
      <vt:lpstr>V15 - Losses</vt:lpstr>
      <vt:lpstr>V16 - Losses DG Adj. (LAG)</vt:lpstr>
      <vt:lpstr>V17 - Losses DG Adj. (DGA)</vt:lpstr>
      <vt:lpstr>V18 - QoS Acivity Placeholder</vt:lpstr>
      <vt:lpstr>'C1 - Costs Matrix 2011'!Print_Area</vt:lpstr>
      <vt:lpstr>'C1 - Costs Matrix 2012'!Print_Area</vt:lpstr>
      <vt:lpstr>'C1 - Costs Matrix 2013'!Print_Area</vt:lpstr>
      <vt:lpstr>'C1 - Costs Matrix 2014'!Print_Area</vt:lpstr>
      <vt:lpstr>'C1 - Costs Matrix 2015'!Print_Area</vt:lpstr>
      <vt:lpstr>'C13 - Asset Rep, Refurb, Civil'!Print_Area</vt:lpstr>
      <vt:lpstr>'C3 - Yr on yr Comp 2011'!Print_Area</vt:lpstr>
      <vt:lpstr>'C3 - Yr on yr Comp 2012'!Print_Area</vt:lpstr>
      <vt:lpstr>'C3 - Yr on yr Comp 2013'!Print_Area</vt:lpstr>
      <vt:lpstr>'C3 - Yr on yr Comp 2014'!Print_Area</vt:lpstr>
      <vt:lpstr>'C3 - Yr on yr Comp 2015'!Print_Area</vt:lpstr>
      <vt:lpstr>'C33 - Atypicals 2010'!Print_Area</vt:lpstr>
      <vt:lpstr>'C33 - Atypicals 2011'!Print_Area</vt:lpstr>
      <vt:lpstr>'C33 - Atypicals 2012'!Print_Area</vt:lpstr>
      <vt:lpstr>'C33 - Atypicals 2013'!Print_Area</vt:lpstr>
      <vt:lpstr>'C33 - Atypicals 2014'!Print_Area</vt:lpstr>
      <vt:lpstr>'C33 - Atypicals 2015'!Print_Area</vt:lpstr>
      <vt:lpstr>'C4 - RAV '!Print_Area</vt:lpstr>
      <vt:lpstr>'C5 - Summary - Tax Pool &amp; Se'!Print_Area</vt:lpstr>
      <vt:lpstr>'C7 - Related Party Analysis'!Print_Area</vt:lpstr>
      <vt:lpstr>'Costs Matrix 2010'!Print_Area</vt:lpstr>
      <vt:lpstr>'CV10 - BT21CN'!Print_Area</vt:lpstr>
      <vt:lpstr>'CV11 - Flood mitigation'!Print_Area</vt:lpstr>
      <vt:lpstr>'CV15 - MTP all incidents'!Print_Area</vt:lpstr>
      <vt:lpstr>'CV2 - ESQCR'!Print_Area</vt:lpstr>
      <vt:lpstr>'CV6 - Civil Works'!Print_Area</vt:lpstr>
      <vt:lpstr>'CV8 - Legal &amp; Safety'!Print_Area</vt:lpstr>
      <vt:lpstr>'CV9 - High Value Proj (Scheme)'!Print_Area</vt:lpstr>
      <vt:lpstr>Navigation!Print_Area</vt:lpstr>
      <vt:lpstr>'V1 - Total Asset Movement'!Print_Area</vt:lpstr>
      <vt:lpstr>'V17 - Losses DG Adj. (DGA)'!Print_Area</vt:lpstr>
      <vt:lpstr>'V18 - QoS Acivity Placeholder'!Print_Area</vt:lpstr>
      <vt:lpstr>'V2 - AR - Connection projects'!Print_Area</vt:lpstr>
      <vt:lpstr>'V3 - AR - Gen Reinforcement'!Print_Area</vt:lpstr>
      <vt:lpstr>'V4 - AR - Other Movements'!Print_Area</vt:lpstr>
      <vt:lpstr>'V5 - AR - Age profile'!Print_Area</vt:lpstr>
      <vt:lpstr>'V8 - Streetworks'!Print_Area</vt:lpstr>
      <vt:lpstr>'C12 - Reinforcements &amp; DSM'!Print_Titles</vt:lpstr>
      <vt:lpstr>'C13 - Asset Rep, Refurb, Civil'!Print_Titles</vt:lpstr>
      <vt:lpstr>'C18 - HILP '!Print_Titles</vt:lpstr>
      <vt:lpstr>'C19 - CNI'!Print_Titles</vt:lpstr>
      <vt:lpstr>'C22 - LCN Fund First Tier'!Print_Titles</vt:lpstr>
      <vt:lpstr>'C25-Atypicals-Sev Weath 1-in-20'!Print_Titles</vt:lpstr>
      <vt:lpstr>'C29 - Legacy Metering'!Print_Titles</vt:lpstr>
      <vt:lpstr>'C30 - Out Of Area Networks'!Print_Titles</vt:lpstr>
      <vt:lpstr>'C37 - Finance and Reg'!Print_Titles</vt:lpstr>
      <vt:lpstr>'C7 - Related Party Analysis'!Print_Titles</vt:lpstr>
      <vt:lpstr>'C8 - Related Party Cross Sub'!Print_Titles</vt:lpstr>
      <vt:lpstr>'C9 - Related Party dis Marg'!Print_Titles</vt:lpstr>
      <vt:lpstr>'CV3 - Asset Replacement'!Print_Titles</vt:lpstr>
    </vt:vector>
  </TitlesOfParts>
  <Company>Ofgem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and Volumes Reporting Pack</dc:title>
  <dc:subject/>
  <dc:creator>ricep</dc:creator>
  <cp:keywords>rigs </cp:keywords>
  <cp:lastModifiedBy>install</cp:lastModifiedBy>
  <cp:lastPrinted>2012-03-21T15:54:59Z</cp:lastPrinted>
  <dcterms:created xsi:type="dcterms:W3CDTF">2009-11-19T07:27:41Z</dcterms:created>
  <dcterms:modified xsi:type="dcterms:W3CDTF">2012-04-27T13:55:21Z</dcterms:modified>
  <cp:contentType>Other</cp:contentType>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0x0101001B29A5457858BB40B9775B98A0F7A8170008568BB86168FA459DE97FE121B2551D</vt:lpwstr>
  </property>
  <property fmtid="{D5CDD505-2E9C-101B-9397-08002B2CF9AE}" pid="3" name="Applicable Start Date">
    <vt:lpwstr>2010-03-31T00:00:00Z</vt:lpwstr>
  </property>
  <property fmtid="{D5CDD505-2E9C-101B-9397-08002B2CF9AE}" pid="4" name="Applicable Duration">
    <vt:lpwstr>-</vt:lpwstr>
  </property>
  <property fmtid="{D5CDD505-2E9C-101B-9397-08002B2CF9AE}" pid="5" name="ContentType">
    <vt:lpwstr>Information</vt:lpwstr>
  </property>
  <property fmtid="{D5CDD505-2E9C-101B-9397-08002B2CF9AE}" pid="6" name="Closing Date">
    <vt:filetime>1999-11-30T00:00:00Z</vt:filetime>
  </property>
  <property fmtid="{D5CDD505-2E9C-101B-9397-08002B2CF9AE}" pid="7" name="Publication Date:">
    <vt:filetime>2010-05-26T00:00:00Z</vt:filetime>
  </property>
  <property fmtid="{D5CDD505-2E9C-101B-9397-08002B2CF9AE}" pid="8" name="Work Area">
    <vt:lpwstr>Electricity Distribution</vt:lpwstr>
  </property>
  <property fmtid="{D5CDD505-2E9C-101B-9397-08002B2CF9AE}" pid="9" name="DLCPolicyLabelValue">
    <vt:lpwstr>Version : 0.1</vt:lpwstr>
  </property>
  <property fmtid="{D5CDD505-2E9C-101B-9397-08002B2CF9AE}" pid="13" name="Classification">
    <vt:lpwstr>Unclassified</vt:lpwstr>
  </property>
  <property fmtid="{D5CDD505-2E9C-101B-9397-08002B2CF9AE}" pid="14" name="::">
    <vt:lpwstr>Response</vt:lpwstr>
  </property>
  <property fmtid="{D5CDD505-2E9C-101B-9397-08002B2CF9AE}" pid="15" name=":">
    <vt:lpwstr>20100526  DPCR5 RIGs 2010</vt:lpwstr>
  </property>
  <property fmtid="{D5CDD505-2E9C-101B-9397-08002B2CF9AE}" pid="16" name="Organisation">
    <vt:lpwstr>Choose an Organisation</vt:lpwstr>
  </property>
  <property fmtid="{D5CDD505-2E9C-101B-9397-08002B2CF9AE}" pid="17" name="DLCPolicyLabelClientValue">
    <vt:lpwstr>Version : {_UIVersionString}</vt:lpwstr>
  </property>
</Properties>
</file>